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4.xml" ContentType="application/vnd.openxmlformats-officedocument.drawing+xml"/>
  <Override PartName="/xl/charts/chart3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7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8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9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0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11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12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13.xml" ContentType="application/vnd.openxmlformats-officedocument.drawing+xml"/>
  <Override PartName="/xl/charts/chart15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6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6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6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6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6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6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6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6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15.xml" ContentType="application/vnd.openxmlformats-officedocument.drawing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16.xml" ContentType="application/vnd.openxmlformats-officedocument.drawing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17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18.xml" ContentType="application/vnd.openxmlformats-officedocument.drawing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9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drawings/drawing20.xml" ContentType="application/vnd.openxmlformats-officedocument.drawing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EIT/"/>
    </mc:Choice>
  </mc:AlternateContent>
  <xr:revisionPtr revIDLastSave="19" documentId="8_{9FB037F2-00DB-493B-9A03-B0447FDFCF38}" xr6:coauthVersionLast="47" xr6:coauthVersionMax="47" xr10:uidLastSave="{97689301-5844-4021-9F8A-25223F4E26C9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Kategori" sheetId="84" r:id="rId8"/>
    <sheet name="Ark4" sheetId="86" r:id="rId9"/>
    <sheet name="Regioner" sheetId="6" r:id="rId10"/>
    <sheet name="R" sheetId="69" r:id="rId11"/>
    <sheet name="Organisasjon" sheetId="16" r:id="rId12"/>
    <sheet name="O" sheetId="66" r:id="rId13"/>
    <sheet name="Regorg" sheetId="44" r:id="rId14"/>
    <sheet name="RO" sheetId="74" r:id="rId15"/>
    <sheet name="Bedrifter" sheetId="45" r:id="rId16"/>
    <sheet name="B" sheetId="75" r:id="rId17"/>
    <sheet name="Slakteri" sheetId="46" r:id="rId18"/>
    <sheet name="S" sheetId="71" r:id="rId19"/>
    <sheet name="Klasse" sheetId="48" r:id="rId20"/>
    <sheet name="KL" sheetId="70" r:id="rId21"/>
    <sheet name="Klasse per mnd" sheetId="60" r:id="rId22"/>
    <sheet name="KL2" sheetId="81" r:id="rId23"/>
    <sheet name="Klasse_Slakteri" sheetId="62" r:id="rId24"/>
    <sheet name="Ark3" sheetId="85" r:id="rId25"/>
    <sheet name="KLS" sheetId="77" r:id="rId26"/>
    <sheet name="RNR" sheetId="83" state="hidden" r:id="rId27"/>
    <sheet name="Fettgruppe" sheetId="49" r:id="rId28"/>
    <sheet name="FE" sheetId="73" r:id="rId29"/>
    <sheet name="Fett per mnd" sheetId="61" r:id="rId30"/>
    <sheet name="FE2" sheetId="82" r:id="rId31"/>
    <sheet name="Vektgrupper" sheetId="50" r:id="rId32"/>
    <sheet name="VK" sheetId="76" r:id="rId33"/>
    <sheet name="Variant" sheetId="47" r:id="rId34"/>
    <sheet name="V" sheetId="72" r:id="rId35"/>
    <sheet name="Fylker" sheetId="51" r:id="rId36"/>
    <sheet name="F" sheetId="68" r:id="rId37"/>
    <sheet name="Komm_nr" sheetId="80" state="hidden" r:id="rId38"/>
    <sheet name="Ark2" sheetId="56" state="hidden" r:id="rId39"/>
  </sheets>
  <externalReferences>
    <externalReference r:id="rId40"/>
    <externalReference r:id="rId41"/>
    <externalReference r:id="rId42"/>
    <externalReference r:id="rId43"/>
  </externalReferences>
  <definedNames>
    <definedName name="__123Graph_ADIAGRAM1" localSheetId="16" hidden="1">Uke!#REF!</definedName>
    <definedName name="__123Graph_ADIAGRAM1" localSheetId="15" hidden="1">Uke!#REF!</definedName>
    <definedName name="__123Graph_ADIAGRAM1" localSheetId="36" hidden="1">Uke!#REF!</definedName>
    <definedName name="__123Graph_ADIAGRAM1" localSheetId="28" hidden="1">Uke!#REF!</definedName>
    <definedName name="__123Graph_ADIAGRAM1" localSheetId="29" hidden="1">[1]Uke!#REF!</definedName>
    <definedName name="__123Graph_ADIAGRAM1" localSheetId="27" hidden="1">Uke!#REF!</definedName>
    <definedName name="__123Graph_ADIAGRAM1" localSheetId="35" hidden="1">Uke!#REF!</definedName>
    <definedName name="__123Graph_ADIAGRAM1" localSheetId="7" hidden="1">[2]Uke!#REF!</definedName>
    <definedName name="__123Graph_ADIAGRAM1" localSheetId="20" hidden="1">Uke!#REF!</definedName>
    <definedName name="__123Graph_ADIAGRAM1" localSheetId="19" hidden="1">Uke!#REF!</definedName>
    <definedName name="__123Graph_ADIAGRAM1" localSheetId="21" hidden="1">[1]Uke!#REF!</definedName>
    <definedName name="__123Graph_ADIAGRAM1" localSheetId="23" hidden="1">[3]Uke!#REF!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2" hidden="1">Uke!#REF!</definedName>
    <definedName name="__123Graph_ADIAGRAM1" localSheetId="10" hidden="1">Uke!#REF!</definedName>
    <definedName name="__123Graph_ADIAGRAM1" localSheetId="13" hidden="1">Uke!#REF!</definedName>
    <definedName name="__123Graph_ADIAGRAM1" localSheetId="14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6" hidden="1">U!#REF!</definedName>
    <definedName name="__123Graph_ADIAGRAM1" localSheetId="34" hidden="1">Uke!#REF!</definedName>
    <definedName name="__123Graph_ADIAGRAM1" localSheetId="33" hidden="1">Uke!#REF!</definedName>
    <definedName name="__123Graph_ADIAGRAM1" localSheetId="31" hidden="1">Uke!#REF!</definedName>
    <definedName name="__123Graph_ADIAGRAM1" localSheetId="32" hidden="1">Uke!#REF!</definedName>
    <definedName name="__123Graph_ADIAGRAM1" localSheetId="2" hidden="1">Uke!#REF!</definedName>
    <definedName name="__123Graph_ADIAGRAM1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36" hidden="1">Uke!#REF!</definedName>
    <definedName name="__123Graph_ADIAGRAM2" localSheetId="28" hidden="1">Uke!#REF!</definedName>
    <definedName name="__123Graph_ADIAGRAM2" localSheetId="29" hidden="1">[1]Uke!#REF!</definedName>
    <definedName name="__123Graph_ADIAGRAM2" localSheetId="27" hidden="1">Uke!#REF!</definedName>
    <definedName name="__123Graph_ADIAGRAM2" localSheetId="35" hidden="1">Uke!#REF!</definedName>
    <definedName name="__123Graph_ADIAGRAM2" localSheetId="7" hidden="1">[2]Uke!#REF!</definedName>
    <definedName name="__123Graph_ADIAGRAM2" localSheetId="20" hidden="1">Uke!#REF!</definedName>
    <definedName name="__123Graph_ADIAGRAM2" localSheetId="19" hidden="1">Uke!#REF!</definedName>
    <definedName name="__123Graph_ADIAGRAM2" localSheetId="21" hidden="1">[1]Uke!#REF!</definedName>
    <definedName name="__123Graph_ADIAGRAM2" localSheetId="23" hidden="1">[3]Uke!#REF!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2" hidden="1">Uke!#REF!</definedName>
    <definedName name="__123Graph_ADIAGRAM2" localSheetId="10" hidden="1">Uke!#REF!</definedName>
    <definedName name="__123Graph_ADIAGRAM2" localSheetId="13" hidden="1">Uke!#REF!</definedName>
    <definedName name="__123Graph_ADIAGRAM2" localSheetId="14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6" hidden="1">U!#REF!</definedName>
    <definedName name="__123Graph_ADIAGRAM2" localSheetId="34" hidden="1">Uke!#REF!</definedName>
    <definedName name="__123Graph_ADIAGRAM2" localSheetId="33" hidden="1">Uke!#REF!</definedName>
    <definedName name="__123Graph_ADIAGRAM2" localSheetId="31" hidden="1">Uke!#REF!</definedName>
    <definedName name="__123Graph_ADIAGRAM2" localSheetId="32" hidden="1">Uke!#REF!</definedName>
    <definedName name="__123Graph_ADIAGRAM2" localSheetId="2" hidden="1">Uke!#REF!</definedName>
    <definedName name="__123Graph_ADIAGRAM2" hidden="1">Uke!#REF!</definedName>
    <definedName name="__123Graph_ADIAGRAM3" localSheetId="16" hidden="1">Uke!#REF!</definedName>
    <definedName name="__123Graph_ADIAGRAM3" localSheetId="36" hidden="1">Uke!#REF!</definedName>
    <definedName name="__123Graph_ADIAGRAM3" localSheetId="28" hidden="1">Uke!#REF!</definedName>
    <definedName name="__123Graph_ADIAGRAM3" localSheetId="29" hidden="1">[1]Uke!#REF!</definedName>
    <definedName name="__123Graph_ADIAGRAM3" localSheetId="7" hidden="1">[2]Uke!#REF!</definedName>
    <definedName name="__123Graph_ADIAGRAM3" localSheetId="20" hidden="1">Uke!#REF!</definedName>
    <definedName name="__123Graph_ADIAGRAM3" localSheetId="21" hidden="1">[1]Uke!#REF!</definedName>
    <definedName name="__123Graph_ADIAGRAM3" localSheetId="23" hidden="1">[3]Uke!#REF!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2" hidden="1">Uke!#REF!</definedName>
    <definedName name="__123Graph_ADIAGRAM3" localSheetId="10" hidden="1">Uke!#REF!</definedName>
    <definedName name="__123Graph_ADIAGRAM3" localSheetId="14" hidden="1">Uke!#REF!</definedName>
    <definedName name="__123Graph_ADIAGRAM3" localSheetId="18" hidden="1">Uke!#REF!</definedName>
    <definedName name="__123Graph_ADIAGRAM3" localSheetId="6" hidden="1">U!#REF!</definedName>
    <definedName name="__123Graph_ADIAGRAM3" localSheetId="34" hidden="1">Uke!#REF!</definedName>
    <definedName name="__123Graph_ADIAGRAM3" localSheetId="32" hidden="1">Uke!#REF!</definedName>
    <definedName name="__123Graph_ADIAGRAM3" localSheetId="2" hidden="1">Uke!#REF!</definedName>
    <definedName name="__123Graph_ADIAGRAM3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36" hidden="1">Uke!#REF!</definedName>
    <definedName name="__123Graph_ADIAGRAM4" localSheetId="28" hidden="1">Uke!#REF!</definedName>
    <definedName name="__123Graph_ADIAGRAM4" localSheetId="29" hidden="1">[1]Uke!#REF!</definedName>
    <definedName name="__123Graph_ADIAGRAM4" localSheetId="27" hidden="1">Uke!#REF!</definedName>
    <definedName name="__123Graph_ADIAGRAM4" localSheetId="35" hidden="1">Uke!#REF!</definedName>
    <definedName name="__123Graph_ADIAGRAM4" localSheetId="7" hidden="1">[2]Uke!#REF!</definedName>
    <definedName name="__123Graph_ADIAGRAM4" localSheetId="20" hidden="1">Uke!#REF!</definedName>
    <definedName name="__123Graph_ADIAGRAM4" localSheetId="19" hidden="1">Uke!#REF!</definedName>
    <definedName name="__123Graph_ADIAGRAM4" localSheetId="21" hidden="1">[1]Uke!#REF!</definedName>
    <definedName name="__123Graph_ADIAGRAM4" localSheetId="23" hidden="1">[3]Uke!#REF!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2" hidden="1">Uke!#REF!</definedName>
    <definedName name="__123Graph_ADIAGRAM4" localSheetId="10" hidden="1">Uke!#REF!</definedName>
    <definedName name="__123Graph_ADIAGRAM4" localSheetId="13" hidden="1">Uke!#REF!</definedName>
    <definedName name="__123Graph_ADIAGRAM4" localSheetId="14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6" hidden="1">U!#REF!</definedName>
    <definedName name="__123Graph_ADIAGRAM4" localSheetId="34" hidden="1">Uke!#REF!</definedName>
    <definedName name="__123Graph_ADIAGRAM4" localSheetId="33" hidden="1">Uke!#REF!</definedName>
    <definedName name="__123Graph_ADIAGRAM4" localSheetId="31" hidden="1">Uke!#REF!</definedName>
    <definedName name="__123Graph_ADIAGRAM4" localSheetId="32" hidden="1">Uke!#REF!</definedName>
    <definedName name="__123Graph_ADIAGRAM4" localSheetId="2" hidden="1">Uke!#REF!</definedName>
    <definedName name="__123Graph_ADIAGRAM4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36" hidden="1">Uke!#REF!</definedName>
    <definedName name="__123Graph_ADIAGRAM5" localSheetId="28" hidden="1">Uke!#REF!</definedName>
    <definedName name="__123Graph_ADIAGRAM5" localSheetId="29" hidden="1">[1]Uke!#REF!</definedName>
    <definedName name="__123Graph_ADIAGRAM5" localSheetId="27" hidden="1">Uke!#REF!</definedName>
    <definedName name="__123Graph_ADIAGRAM5" localSheetId="35" hidden="1">Uke!#REF!</definedName>
    <definedName name="__123Graph_ADIAGRAM5" localSheetId="7" hidden="1">[2]Uke!#REF!</definedName>
    <definedName name="__123Graph_ADIAGRAM5" localSheetId="20" hidden="1">Uke!#REF!</definedName>
    <definedName name="__123Graph_ADIAGRAM5" localSheetId="19" hidden="1">Uke!#REF!</definedName>
    <definedName name="__123Graph_ADIAGRAM5" localSheetId="21" hidden="1">[1]Uke!#REF!</definedName>
    <definedName name="__123Graph_ADIAGRAM5" localSheetId="23" hidden="1">[3]Uke!#REF!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2" hidden="1">Uke!#REF!</definedName>
    <definedName name="__123Graph_ADIAGRAM5" localSheetId="10" hidden="1">Uke!#REF!</definedName>
    <definedName name="__123Graph_ADIAGRAM5" localSheetId="13" hidden="1">Uke!#REF!</definedName>
    <definedName name="__123Graph_ADIAGRAM5" localSheetId="14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6" hidden="1">U!#REF!</definedName>
    <definedName name="__123Graph_ADIAGRAM5" localSheetId="34" hidden="1">Uke!#REF!</definedName>
    <definedName name="__123Graph_ADIAGRAM5" localSheetId="33" hidden="1">Uke!#REF!</definedName>
    <definedName name="__123Graph_ADIAGRAM5" localSheetId="31" hidden="1">Uke!#REF!</definedName>
    <definedName name="__123Graph_ADIAGRAM5" localSheetId="32" hidden="1">Uke!#REF!</definedName>
    <definedName name="__123Graph_ADIAGRAM5" localSheetId="2" hidden="1">Uke!#REF!</definedName>
    <definedName name="__123Graph_ADIAGRAM5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36" hidden="1">Uke!#REF!</definedName>
    <definedName name="__123Graph_BDIAGRAM1" localSheetId="28" hidden="1">Uke!#REF!</definedName>
    <definedName name="__123Graph_BDIAGRAM1" localSheetId="29" hidden="1">[1]Uke!#REF!</definedName>
    <definedName name="__123Graph_BDIAGRAM1" localSheetId="27" hidden="1">Uke!#REF!</definedName>
    <definedName name="__123Graph_BDIAGRAM1" localSheetId="35" hidden="1">Uke!#REF!</definedName>
    <definedName name="__123Graph_BDIAGRAM1" localSheetId="7" hidden="1">[2]Uke!#REF!</definedName>
    <definedName name="__123Graph_BDIAGRAM1" localSheetId="20" hidden="1">Uke!#REF!</definedName>
    <definedName name="__123Graph_BDIAGRAM1" localSheetId="19" hidden="1">Uke!#REF!</definedName>
    <definedName name="__123Graph_BDIAGRAM1" localSheetId="21" hidden="1">[1]Uke!#REF!</definedName>
    <definedName name="__123Graph_BDIAGRAM1" localSheetId="23" hidden="1">[3]Uke!#REF!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2" hidden="1">Uke!#REF!</definedName>
    <definedName name="__123Graph_BDIAGRAM1" localSheetId="10" hidden="1">Uke!#REF!</definedName>
    <definedName name="__123Graph_BDIAGRAM1" localSheetId="13" hidden="1">Uke!#REF!</definedName>
    <definedName name="__123Graph_BDIAGRAM1" localSheetId="14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6" hidden="1">U!#REF!</definedName>
    <definedName name="__123Graph_BDIAGRAM1" localSheetId="34" hidden="1">Uke!#REF!</definedName>
    <definedName name="__123Graph_BDIAGRAM1" localSheetId="33" hidden="1">Uke!#REF!</definedName>
    <definedName name="__123Graph_BDIAGRAM1" localSheetId="31" hidden="1">Uke!#REF!</definedName>
    <definedName name="__123Graph_BDIAGRAM1" localSheetId="32" hidden="1">Uke!#REF!</definedName>
    <definedName name="__123Graph_BDIAGRAM1" localSheetId="2" hidden="1">Uke!#REF!</definedName>
    <definedName name="__123Graph_BDIAGRAM1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36" hidden="1">Uke!#REF!</definedName>
    <definedName name="__123Graph_BDIAGRAM2" localSheetId="28" hidden="1">Uke!#REF!</definedName>
    <definedName name="__123Graph_BDIAGRAM2" localSheetId="29" hidden="1">[1]Uke!#REF!</definedName>
    <definedName name="__123Graph_BDIAGRAM2" localSheetId="27" hidden="1">Uke!#REF!</definedName>
    <definedName name="__123Graph_BDIAGRAM2" localSheetId="35" hidden="1">Uke!#REF!</definedName>
    <definedName name="__123Graph_BDIAGRAM2" localSheetId="7" hidden="1">[2]Uke!#REF!</definedName>
    <definedName name="__123Graph_BDIAGRAM2" localSheetId="20" hidden="1">Uke!#REF!</definedName>
    <definedName name="__123Graph_BDIAGRAM2" localSheetId="19" hidden="1">Uke!#REF!</definedName>
    <definedName name="__123Graph_BDIAGRAM2" localSheetId="21" hidden="1">[1]Uke!#REF!</definedName>
    <definedName name="__123Graph_BDIAGRAM2" localSheetId="23" hidden="1">[3]Uke!#REF!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2" hidden="1">Uke!#REF!</definedName>
    <definedName name="__123Graph_BDIAGRAM2" localSheetId="10" hidden="1">Uke!#REF!</definedName>
    <definedName name="__123Graph_BDIAGRAM2" localSheetId="13" hidden="1">Uke!#REF!</definedName>
    <definedName name="__123Graph_BDIAGRAM2" localSheetId="14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6" hidden="1">U!#REF!</definedName>
    <definedName name="__123Graph_BDIAGRAM2" localSheetId="34" hidden="1">Uke!#REF!</definedName>
    <definedName name="__123Graph_BDIAGRAM2" localSheetId="33" hidden="1">Uke!#REF!</definedName>
    <definedName name="__123Graph_BDIAGRAM2" localSheetId="31" hidden="1">Uke!#REF!</definedName>
    <definedName name="__123Graph_BDIAGRAM2" localSheetId="32" hidden="1">Uke!#REF!</definedName>
    <definedName name="__123Graph_BDIAGRAM2" localSheetId="2" hidden="1">Uke!#REF!</definedName>
    <definedName name="__123Graph_BDIAGRAM2" hidden="1">Uke!#REF!</definedName>
    <definedName name="__123Graph_BDIAGRAM3" localSheetId="16" hidden="1">Uke!#REF!</definedName>
    <definedName name="__123Graph_BDIAGRAM3" localSheetId="36" hidden="1">Uke!#REF!</definedName>
    <definedName name="__123Graph_BDIAGRAM3" localSheetId="28" hidden="1">Uke!#REF!</definedName>
    <definedName name="__123Graph_BDIAGRAM3" localSheetId="29" hidden="1">[1]Uke!#REF!</definedName>
    <definedName name="__123Graph_BDIAGRAM3" localSheetId="7" hidden="1">[2]Uke!#REF!</definedName>
    <definedName name="__123Graph_BDIAGRAM3" localSheetId="20" hidden="1">Uke!#REF!</definedName>
    <definedName name="__123Graph_BDIAGRAM3" localSheetId="21" hidden="1">[1]Uke!#REF!</definedName>
    <definedName name="__123Graph_BDIAGRAM3" localSheetId="23" hidden="1">[3]Uke!#REF!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2" hidden="1">Uke!#REF!</definedName>
    <definedName name="__123Graph_BDIAGRAM3" localSheetId="10" hidden="1">Uke!#REF!</definedName>
    <definedName name="__123Graph_BDIAGRAM3" localSheetId="14" hidden="1">Uke!#REF!</definedName>
    <definedName name="__123Graph_BDIAGRAM3" localSheetId="18" hidden="1">Uke!#REF!</definedName>
    <definedName name="__123Graph_BDIAGRAM3" localSheetId="6" hidden="1">U!#REF!</definedName>
    <definedName name="__123Graph_BDIAGRAM3" localSheetId="34" hidden="1">Uke!#REF!</definedName>
    <definedName name="__123Graph_BDIAGRAM3" localSheetId="32" hidden="1">Uke!#REF!</definedName>
    <definedName name="__123Graph_BDIAGRAM3" localSheetId="2" hidden="1">Uke!#REF!</definedName>
    <definedName name="__123Graph_BDIAGRAM3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36" hidden="1">Uke!#REF!</definedName>
    <definedName name="__123Graph_BDIAGRAM4" localSheetId="28" hidden="1">Uke!#REF!</definedName>
    <definedName name="__123Graph_BDIAGRAM4" localSheetId="29" hidden="1">[1]Uke!#REF!</definedName>
    <definedName name="__123Graph_BDIAGRAM4" localSheetId="27" hidden="1">Uke!#REF!</definedName>
    <definedName name="__123Graph_BDIAGRAM4" localSheetId="35" hidden="1">Uke!#REF!</definedName>
    <definedName name="__123Graph_BDIAGRAM4" localSheetId="7" hidden="1">[2]Uke!#REF!</definedName>
    <definedName name="__123Graph_BDIAGRAM4" localSheetId="20" hidden="1">Uke!#REF!</definedName>
    <definedName name="__123Graph_BDIAGRAM4" localSheetId="19" hidden="1">Uke!#REF!</definedName>
    <definedName name="__123Graph_BDIAGRAM4" localSheetId="21" hidden="1">[1]Uke!#REF!</definedName>
    <definedName name="__123Graph_BDIAGRAM4" localSheetId="23" hidden="1">[3]Uke!#REF!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2" hidden="1">Uke!#REF!</definedName>
    <definedName name="__123Graph_BDIAGRAM4" localSheetId="10" hidden="1">Uke!#REF!</definedName>
    <definedName name="__123Graph_BDIAGRAM4" localSheetId="13" hidden="1">Uke!#REF!</definedName>
    <definedName name="__123Graph_BDIAGRAM4" localSheetId="14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6" hidden="1">U!#REF!</definedName>
    <definedName name="__123Graph_BDIAGRAM4" localSheetId="34" hidden="1">Uke!#REF!</definedName>
    <definedName name="__123Graph_BDIAGRAM4" localSheetId="33" hidden="1">Uke!#REF!</definedName>
    <definedName name="__123Graph_BDIAGRAM4" localSheetId="31" hidden="1">Uke!#REF!</definedName>
    <definedName name="__123Graph_BDIAGRAM4" localSheetId="32" hidden="1">Uke!#REF!</definedName>
    <definedName name="__123Graph_BDIAGRAM4" localSheetId="2" hidden="1">Uke!#REF!</definedName>
    <definedName name="__123Graph_BDIAGRAM4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36" hidden="1">Uke!#REF!</definedName>
    <definedName name="__123Graph_CDIAGRAM5" localSheetId="28" hidden="1">Uke!#REF!</definedName>
    <definedName name="__123Graph_CDIAGRAM5" localSheetId="29" hidden="1">[1]Uke!#REF!</definedName>
    <definedName name="__123Graph_CDIAGRAM5" localSheetId="27" hidden="1">Uke!#REF!</definedName>
    <definedName name="__123Graph_CDIAGRAM5" localSheetId="35" hidden="1">Uke!#REF!</definedName>
    <definedName name="__123Graph_CDIAGRAM5" localSheetId="7" hidden="1">[2]Uke!#REF!</definedName>
    <definedName name="__123Graph_CDIAGRAM5" localSheetId="20" hidden="1">Uke!#REF!</definedName>
    <definedName name="__123Graph_CDIAGRAM5" localSheetId="19" hidden="1">Uke!#REF!</definedName>
    <definedName name="__123Graph_CDIAGRAM5" localSheetId="21" hidden="1">[1]Uke!#REF!</definedName>
    <definedName name="__123Graph_CDIAGRAM5" localSheetId="23" hidden="1">[3]Uke!#REF!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2" hidden="1">Uke!#REF!</definedName>
    <definedName name="__123Graph_CDIAGRAM5" localSheetId="10" hidden="1">Uke!#REF!</definedName>
    <definedName name="__123Graph_CDIAGRAM5" localSheetId="13" hidden="1">Uke!#REF!</definedName>
    <definedName name="__123Graph_CDIAGRAM5" localSheetId="14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6" hidden="1">U!#REF!</definedName>
    <definedName name="__123Graph_CDIAGRAM5" localSheetId="34" hidden="1">Uke!#REF!</definedName>
    <definedName name="__123Graph_CDIAGRAM5" localSheetId="33" hidden="1">Uke!#REF!</definedName>
    <definedName name="__123Graph_CDIAGRAM5" localSheetId="31" hidden="1">Uke!#REF!</definedName>
    <definedName name="__123Graph_CDIAGRAM5" localSheetId="32" hidden="1">Uke!#REF!</definedName>
    <definedName name="__123Graph_CDIAGRAM5" localSheetId="2" hidden="1">Uke!#REF!</definedName>
    <definedName name="__123Graph_CDIAGRAM5" hidden="1">Uke!#REF!</definedName>
    <definedName name="__123Graph_XDIAGRAM1" localSheetId="16" hidden="1">Uke!#REF!</definedName>
    <definedName name="__123Graph_XDIAGRAM1" localSheetId="36" hidden="1">Uke!#REF!</definedName>
    <definedName name="__123Graph_XDIAGRAM1" localSheetId="28" hidden="1">Uke!#REF!</definedName>
    <definedName name="__123Graph_XDIAGRAM1" localSheetId="29" hidden="1">[1]Uke!#REF!</definedName>
    <definedName name="__123Graph_XDIAGRAM1" localSheetId="7" hidden="1">[2]Uke!#REF!</definedName>
    <definedName name="__123Graph_XDIAGRAM1" localSheetId="20" hidden="1">Uke!#REF!</definedName>
    <definedName name="__123Graph_XDIAGRAM1" localSheetId="21" hidden="1">[1]Uke!#REF!</definedName>
    <definedName name="__123Graph_XDIAGRAM1" localSheetId="23" hidden="1">[3]Uke!#REF!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2" hidden="1">Uke!#REF!</definedName>
    <definedName name="__123Graph_XDIAGRAM1" localSheetId="10" hidden="1">Uke!#REF!</definedName>
    <definedName name="__123Graph_XDIAGRAM1" localSheetId="14" hidden="1">Uke!#REF!</definedName>
    <definedName name="__123Graph_XDIAGRAM1" localSheetId="18" hidden="1">Uke!#REF!</definedName>
    <definedName name="__123Graph_XDIAGRAM1" localSheetId="6" hidden="1">U!#REF!</definedName>
    <definedName name="__123Graph_XDIAGRAM1" localSheetId="34" hidden="1">Uke!#REF!</definedName>
    <definedName name="__123Graph_XDIAGRAM1" localSheetId="32" hidden="1">Uke!#REF!</definedName>
    <definedName name="__123Graph_XDIAGRAM1" localSheetId="2" hidden="1">Uke!#REF!</definedName>
    <definedName name="__123Graph_XDIAGRAM1" hidden="1">Uke!#REF!</definedName>
    <definedName name="__123Graph_XDIAGRAM2" localSheetId="16" hidden="1">Uke!#REF!</definedName>
    <definedName name="__123Graph_XDIAGRAM2" localSheetId="36" hidden="1">Uke!#REF!</definedName>
    <definedName name="__123Graph_XDIAGRAM2" localSheetId="28" hidden="1">Uke!#REF!</definedName>
    <definedName name="__123Graph_XDIAGRAM2" localSheetId="29" hidden="1">[1]Uke!#REF!</definedName>
    <definedName name="__123Graph_XDIAGRAM2" localSheetId="7" hidden="1">[2]Uke!#REF!</definedName>
    <definedName name="__123Graph_XDIAGRAM2" localSheetId="20" hidden="1">Uke!#REF!</definedName>
    <definedName name="__123Graph_XDIAGRAM2" localSheetId="21" hidden="1">[1]Uke!#REF!</definedName>
    <definedName name="__123Graph_XDIAGRAM2" localSheetId="23" hidden="1">[3]Uke!#REF!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2" hidden="1">Uke!#REF!</definedName>
    <definedName name="__123Graph_XDIAGRAM2" localSheetId="10" hidden="1">Uke!#REF!</definedName>
    <definedName name="__123Graph_XDIAGRAM2" localSheetId="14" hidden="1">Uke!#REF!</definedName>
    <definedName name="__123Graph_XDIAGRAM2" localSheetId="18" hidden="1">Uke!#REF!</definedName>
    <definedName name="__123Graph_XDIAGRAM2" localSheetId="6" hidden="1">U!#REF!</definedName>
    <definedName name="__123Graph_XDIAGRAM2" localSheetId="34" hidden="1">Uke!#REF!</definedName>
    <definedName name="__123Graph_XDIAGRAM2" localSheetId="32" hidden="1">Uke!#REF!</definedName>
    <definedName name="__123Graph_XDIAGRAM2" localSheetId="2" hidden="1">Uke!#REF!</definedName>
    <definedName name="__123Graph_XDIAGRAM2" hidden="1">Uke!#REF!</definedName>
    <definedName name="__123Graph_XDIAGRAM3" localSheetId="16" hidden="1">Uke!#REF!</definedName>
    <definedName name="__123Graph_XDIAGRAM3" localSheetId="36" hidden="1">Uke!#REF!</definedName>
    <definedName name="__123Graph_XDIAGRAM3" localSheetId="28" hidden="1">Uke!#REF!</definedName>
    <definedName name="__123Graph_XDIAGRAM3" localSheetId="29" hidden="1">[1]Uke!#REF!</definedName>
    <definedName name="__123Graph_XDIAGRAM3" localSheetId="7" hidden="1">[2]Uke!#REF!</definedName>
    <definedName name="__123Graph_XDIAGRAM3" localSheetId="20" hidden="1">Uke!#REF!</definedName>
    <definedName name="__123Graph_XDIAGRAM3" localSheetId="21" hidden="1">[1]Uke!#REF!</definedName>
    <definedName name="__123Graph_XDIAGRAM3" localSheetId="23" hidden="1">[3]Uke!#REF!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2" hidden="1">Uke!#REF!</definedName>
    <definedName name="__123Graph_XDIAGRAM3" localSheetId="10" hidden="1">Uke!#REF!</definedName>
    <definedName name="__123Graph_XDIAGRAM3" localSheetId="14" hidden="1">Uke!#REF!</definedName>
    <definedName name="__123Graph_XDIAGRAM3" localSheetId="18" hidden="1">Uke!#REF!</definedName>
    <definedName name="__123Graph_XDIAGRAM3" localSheetId="6" hidden="1">U!#REF!</definedName>
    <definedName name="__123Graph_XDIAGRAM3" localSheetId="34" hidden="1">Uke!#REF!</definedName>
    <definedName name="__123Graph_XDIAGRAM3" localSheetId="32" hidden="1">Uke!#REF!</definedName>
    <definedName name="__123Graph_XDIAGRAM3" localSheetId="2" hidden="1">Uke!#REF!</definedName>
    <definedName name="__123Graph_XDIAGRAM3" hidden="1">Uke!#REF!</definedName>
    <definedName name="__123Graph_XDIAGRAM4" localSheetId="16" hidden="1">Uke!#REF!</definedName>
    <definedName name="__123Graph_XDIAGRAM4" localSheetId="36" hidden="1">Uke!#REF!</definedName>
    <definedName name="__123Graph_XDIAGRAM4" localSheetId="28" hidden="1">Uke!#REF!</definedName>
    <definedName name="__123Graph_XDIAGRAM4" localSheetId="29" hidden="1">[1]Uke!#REF!</definedName>
    <definedName name="__123Graph_XDIAGRAM4" localSheetId="7" hidden="1">[2]Uke!#REF!</definedName>
    <definedName name="__123Graph_XDIAGRAM4" localSheetId="20" hidden="1">Uke!#REF!</definedName>
    <definedName name="__123Graph_XDIAGRAM4" localSheetId="21" hidden="1">[1]Uke!#REF!</definedName>
    <definedName name="__123Graph_XDIAGRAM4" localSheetId="23" hidden="1">[3]Uke!#REF!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2" hidden="1">Uke!#REF!</definedName>
    <definedName name="__123Graph_XDIAGRAM4" localSheetId="10" hidden="1">Uke!#REF!</definedName>
    <definedName name="__123Graph_XDIAGRAM4" localSheetId="14" hidden="1">Uke!#REF!</definedName>
    <definedName name="__123Graph_XDIAGRAM4" localSheetId="18" hidden="1">Uke!#REF!</definedName>
    <definedName name="__123Graph_XDIAGRAM4" localSheetId="6" hidden="1">U!#REF!</definedName>
    <definedName name="__123Graph_XDIAGRAM4" localSheetId="34" hidden="1">Uke!#REF!</definedName>
    <definedName name="__123Graph_XDIAGRAM4" localSheetId="32" hidden="1">Uke!#REF!</definedName>
    <definedName name="__123Graph_XDIAGRAM4" localSheetId="2" hidden="1">Uke!#REF!</definedName>
    <definedName name="__123Graph_XDIAGRAM4" hidden="1">Uke!#REF!</definedName>
    <definedName name="__123Graph_XDIAGRAM5" localSheetId="16" hidden="1">Uke!#REF!</definedName>
    <definedName name="__123Graph_XDIAGRAM5" localSheetId="36" hidden="1">Uke!#REF!</definedName>
    <definedName name="__123Graph_XDIAGRAM5" localSheetId="28" hidden="1">Uke!#REF!</definedName>
    <definedName name="__123Graph_XDIAGRAM5" localSheetId="29" hidden="1">[1]Uke!#REF!</definedName>
    <definedName name="__123Graph_XDIAGRAM5" localSheetId="7" hidden="1">[2]Uke!#REF!</definedName>
    <definedName name="__123Graph_XDIAGRAM5" localSheetId="20" hidden="1">Uke!#REF!</definedName>
    <definedName name="__123Graph_XDIAGRAM5" localSheetId="21" hidden="1">[1]Uke!#REF!</definedName>
    <definedName name="__123Graph_XDIAGRAM5" localSheetId="23" hidden="1">[3]Uke!#REF!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2" hidden="1">Uke!#REF!</definedName>
    <definedName name="__123Graph_XDIAGRAM5" localSheetId="10" hidden="1">Uke!#REF!</definedName>
    <definedName name="__123Graph_XDIAGRAM5" localSheetId="14" hidden="1">Uke!#REF!</definedName>
    <definedName name="__123Graph_XDIAGRAM5" localSheetId="18" hidden="1">Uke!#REF!</definedName>
    <definedName name="__123Graph_XDIAGRAM5" localSheetId="6" hidden="1">U!#REF!</definedName>
    <definedName name="__123Graph_XDIAGRAM5" localSheetId="34" hidden="1">Uke!#REF!</definedName>
    <definedName name="__123Graph_XDIAGRAM5" localSheetId="32" hidden="1">Uke!#REF!</definedName>
    <definedName name="__123Graph_XDIAGRAM5" localSheetId="2" hidden="1">Uke!#REF!</definedName>
    <definedName name="__123Graph_XDIAGRAM5" hidden="1">Uke!#REF!</definedName>
    <definedName name="a" localSheetId="16" hidden="1">Uke!#REF!</definedName>
    <definedName name="a" localSheetId="36" hidden="1">Uke!#REF!</definedName>
    <definedName name="a" localSheetId="28" hidden="1">Uke!#REF!</definedName>
    <definedName name="a" localSheetId="29" hidden="1">[1]Uke!#REF!</definedName>
    <definedName name="a" localSheetId="7" hidden="1">[2]Uke!#REF!</definedName>
    <definedName name="a" localSheetId="20" hidden="1">Uke!#REF!</definedName>
    <definedName name="a" localSheetId="21" hidden="1">[1]Uke!#REF!</definedName>
    <definedName name="a" localSheetId="23" hidden="1">[3]Uke!#REF!</definedName>
    <definedName name="a" localSheetId="4" hidden="1">Uke!#REF!</definedName>
    <definedName name="a" localSheetId="12" hidden="1">Uke!#REF!</definedName>
    <definedName name="a" localSheetId="10" hidden="1">Uke!#REF!</definedName>
    <definedName name="a" localSheetId="14" hidden="1">Uke!#REF!</definedName>
    <definedName name="a" localSheetId="18" hidden="1">Uke!#REF!</definedName>
    <definedName name="a" localSheetId="6" hidden="1">U!#REF!</definedName>
    <definedName name="a" localSheetId="34" hidden="1">Uke!#REF!</definedName>
    <definedName name="a" localSheetId="32" hidden="1">Uke!#REF!</definedName>
    <definedName name="a" localSheetId="2" hidden="1">Uke!#REF!</definedName>
    <definedName name="a" hidden="1">Uke!#REF!</definedName>
    <definedName name="Ark1">'Ark1'!$A$1:$AH$2660</definedName>
    <definedName name="Ark2" localSheetId="29">#REF!</definedName>
    <definedName name="Ark2" localSheetId="21">#REF!</definedName>
    <definedName name="Ark2" localSheetId="23">#REF!</definedName>
    <definedName name="Ark2">'Ark2'!$A$1:$P$22</definedName>
    <definedName name="asdadsa" localSheetId="16" hidden="1">[4]Uke!#REF!</definedName>
    <definedName name="asdadsa" localSheetId="36" hidden="1">[4]Uke!#REF!</definedName>
    <definedName name="asdadsa" localSheetId="28" hidden="1">[4]Uke!#REF!</definedName>
    <definedName name="asdadsa" localSheetId="29" hidden="1">[4]Uke!#REF!</definedName>
    <definedName name="asdadsa" localSheetId="7" hidden="1">[4]Uke!#REF!</definedName>
    <definedName name="asdadsa" localSheetId="20" hidden="1">[4]Uke!#REF!</definedName>
    <definedName name="asdadsa" localSheetId="21" hidden="1">[4]Uke!#REF!</definedName>
    <definedName name="asdadsa" localSheetId="23" hidden="1">[4]Uke!#REF!</definedName>
    <definedName name="asdadsa" localSheetId="4" hidden="1">[4]Uke!#REF!</definedName>
    <definedName name="asdadsa" localSheetId="12" hidden="1">[4]Uke!#REF!</definedName>
    <definedName name="asdadsa" localSheetId="10" hidden="1">[4]Uke!#REF!</definedName>
    <definedName name="asdadsa" localSheetId="14" hidden="1">[4]Uke!#REF!</definedName>
    <definedName name="asdadsa" localSheetId="18" hidden="1">[4]Uke!#REF!</definedName>
    <definedName name="asdadsa" localSheetId="6" hidden="1">[4]Uke!#REF!</definedName>
    <definedName name="asdadsa" localSheetId="34" hidden="1">[4]Uke!#REF!</definedName>
    <definedName name="asdadsa" localSheetId="32" hidden="1">[4]Uke!#REF!</definedName>
    <definedName name="asdadsa" localSheetId="2" hidden="1">[4]Uke!#REF!</definedName>
    <definedName name="asdadsa" hidden="1">[4]Uke!#REF!</definedName>
    <definedName name="BBB" localSheetId="16" hidden="1">Uke!#REF!</definedName>
    <definedName name="BBB" localSheetId="36" hidden="1">Uke!#REF!</definedName>
    <definedName name="BBB" localSheetId="28" hidden="1">Uke!#REF!</definedName>
    <definedName name="BBB" localSheetId="29" hidden="1">[1]Uke!#REF!</definedName>
    <definedName name="BBB" localSheetId="27" hidden="1">Uke!#REF!</definedName>
    <definedName name="BBB" localSheetId="35" hidden="1">Uke!#REF!</definedName>
    <definedName name="BBB" localSheetId="7" hidden="1">[2]Uke!#REF!</definedName>
    <definedName name="BBB" localSheetId="20" hidden="1">Uke!#REF!</definedName>
    <definedName name="BBB" localSheetId="21" hidden="1">[1]Uke!#REF!</definedName>
    <definedName name="BBB" localSheetId="23" hidden="1">[3]Uke!#REF!</definedName>
    <definedName name="BBB" localSheetId="4" hidden="1">Uke!#REF!</definedName>
    <definedName name="BBB" localSheetId="12" hidden="1">Uke!#REF!</definedName>
    <definedName name="BBB" localSheetId="10" hidden="1">Uke!#REF!</definedName>
    <definedName name="BBB" localSheetId="14" hidden="1">Uke!#REF!</definedName>
    <definedName name="BBB" localSheetId="18" hidden="1">Uke!#REF!</definedName>
    <definedName name="BBB" localSheetId="6" hidden="1">U!#REF!</definedName>
    <definedName name="BBB" localSheetId="34" hidden="1">Uke!#REF!</definedName>
    <definedName name="BBB" localSheetId="31" hidden="1">Uke!#REF!</definedName>
    <definedName name="BBB" localSheetId="32" hidden="1">Uke!#REF!</definedName>
    <definedName name="BBB" localSheetId="2" hidden="1">Uke!#REF!</definedName>
    <definedName name="BBB" hidden="1">Uke!#REF!</definedName>
    <definedName name="BNM" localSheetId="16" hidden="1">Uke!#REF!</definedName>
    <definedName name="BNM" localSheetId="36" hidden="1">Uke!#REF!</definedName>
    <definedName name="BNM" localSheetId="28" hidden="1">Uke!#REF!</definedName>
    <definedName name="BNM" localSheetId="29" hidden="1">[1]Uke!#REF!</definedName>
    <definedName name="BNM" localSheetId="7" hidden="1">[2]Uke!#REF!</definedName>
    <definedName name="BNM" localSheetId="20" hidden="1">Uke!#REF!</definedName>
    <definedName name="BNM" localSheetId="21" hidden="1">[1]Uke!#REF!</definedName>
    <definedName name="BNM" localSheetId="23" hidden="1">[3]Uke!#REF!</definedName>
    <definedName name="BNM" localSheetId="4" hidden="1">Uke!#REF!</definedName>
    <definedName name="BNM" localSheetId="12" hidden="1">Uke!#REF!</definedName>
    <definedName name="BNM" localSheetId="10" hidden="1">Uke!#REF!</definedName>
    <definedName name="BNM" localSheetId="14" hidden="1">Uke!#REF!</definedName>
    <definedName name="BNM" localSheetId="18" hidden="1">Uke!#REF!</definedName>
    <definedName name="BNM" localSheetId="6" hidden="1">U!#REF!</definedName>
    <definedName name="BNM" localSheetId="34" hidden="1">Uke!#REF!</definedName>
    <definedName name="BNM" localSheetId="32" hidden="1">Uke!#REF!</definedName>
    <definedName name="BNM" localSheetId="2" hidden="1">Uke!#REF!</definedName>
    <definedName name="BNM" hidden="1">Uke!#REF!</definedName>
    <definedName name="bvnbvnbvn" localSheetId="16" hidden="1">[4]Uke!#REF!</definedName>
    <definedName name="bvnbvnbvn" localSheetId="36" hidden="1">[4]Uke!#REF!</definedName>
    <definedName name="bvnbvnbvn" localSheetId="28" hidden="1">[4]Uke!#REF!</definedName>
    <definedName name="bvnbvnbvn" localSheetId="29" hidden="1">[4]Uke!#REF!</definedName>
    <definedName name="bvnbvnbvn" localSheetId="7" hidden="1">[4]Uke!#REF!</definedName>
    <definedName name="bvnbvnbvn" localSheetId="20" hidden="1">[4]Uke!#REF!</definedName>
    <definedName name="bvnbvnbvn" localSheetId="21" hidden="1">[4]Uke!#REF!</definedName>
    <definedName name="bvnbvnbvn" localSheetId="23" hidden="1">[4]Uke!#REF!</definedName>
    <definedName name="bvnbvnbvn" localSheetId="4" hidden="1">[4]Uke!#REF!</definedName>
    <definedName name="bvnbvnbvn" localSheetId="12" hidden="1">[4]Uke!#REF!</definedName>
    <definedName name="bvnbvnbvn" localSheetId="10" hidden="1">[4]Uke!#REF!</definedName>
    <definedName name="bvnbvnbvn" localSheetId="14" hidden="1">[4]Uke!#REF!</definedName>
    <definedName name="bvnbvnbvn" localSheetId="18" hidden="1">[4]Uke!#REF!</definedName>
    <definedName name="bvnbvnbvn" localSheetId="6" hidden="1">[4]Uke!#REF!</definedName>
    <definedName name="bvnbvnbvn" localSheetId="34" hidden="1">[4]Uke!#REF!</definedName>
    <definedName name="bvnbvnbvn" localSheetId="32" hidden="1">[4]Uke!#REF!</definedName>
    <definedName name="bvnbvnbvn" localSheetId="2" hidden="1">[4]Uke!#REF!</definedName>
    <definedName name="bvnbvnbvn" hidden="1">[4]Uke!#REF!</definedName>
    <definedName name="cc" localSheetId="16" hidden="1">Uke!#REF!</definedName>
    <definedName name="cc" localSheetId="36" hidden="1">Uke!#REF!</definedName>
    <definedName name="cc" localSheetId="28" hidden="1">Uke!#REF!</definedName>
    <definedName name="cc" localSheetId="29" hidden="1">[1]Uke!#REF!</definedName>
    <definedName name="cc" localSheetId="7" hidden="1">[2]Uke!#REF!</definedName>
    <definedName name="cc" localSheetId="20" hidden="1">Uke!#REF!</definedName>
    <definedName name="cc" localSheetId="21" hidden="1">[1]Uke!#REF!</definedName>
    <definedName name="cc" localSheetId="23" hidden="1">[3]Uke!#REF!</definedName>
    <definedName name="cc" localSheetId="4" hidden="1">Uke!#REF!</definedName>
    <definedName name="cc" localSheetId="12" hidden="1">Uke!#REF!</definedName>
    <definedName name="cc" localSheetId="10" hidden="1">Uke!#REF!</definedName>
    <definedName name="cc" localSheetId="14" hidden="1">Uke!#REF!</definedName>
    <definedName name="cc" localSheetId="18" hidden="1">Uke!#REF!</definedName>
    <definedName name="cc" localSheetId="6" hidden="1">U!#REF!</definedName>
    <definedName name="cc" localSheetId="34" hidden="1">Uke!#REF!</definedName>
    <definedName name="cc" localSheetId="32" hidden="1">Uke!#REF!</definedName>
    <definedName name="cc" localSheetId="2" hidden="1">Uke!#REF!</definedName>
    <definedName name="cc" hidden="1">Uke!#REF!</definedName>
    <definedName name="CFE" localSheetId="16" hidden="1">Uke!#REF!</definedName>
    <definedName name="CFE" localSheetId="36" hidden="1">Uke!#REF!</definedName>
    <definedName name="CFE" localSheetId="28" hidden="1">Uke!#REF!</definedName>
    <definedName name="CFE" localSheetId="29" hidden="1">[1]Uke!#REF!</definedName>
    <definedName name="CFE" localSheetId="35" hidden="1">Uke!#REF!</definedName>
    <definedName name="CFE" localSheetId="7" hidden="1">[2]Uke!#REF!</definedName>
    <definedName name="CFE" localSheetId="20" hidden="1">Uke!#REF!</definedName>
    <definedName name="CFE" localSheetId="21" hidden="1">[1]Uke!#REF!</definedName>
    <definedName name="CFE" localSheetId="23" hidden="1">[3]Uke!#REF!</definedName>
    <definedName name="CFE" localSheetId="4" hidden="1">Uke!#REF!</definedName>
    <definedName name="CFE" localSheetId="12" hidden="1">Uke!#REF!</definedName>
    <definedName name="CFE" localSheetId="10" hidden="1">Uke!#REF!</definedName>
    <definedName name="CFE" localSheetId="14" hidden="1">Uke!#REF!</definedName>
    <definedName name="CFE" localSheetId="18" hidden="1">Uke!#REF!</definedName>
    <definedName name="CFE" localSheetId="6" hidden="1">U!#REF!</definedName>
    <definedName name="CFE" localSheetId="34" hidden="1">Uke!#REF!</definedName>
    <definedName name="CFE" localSheetId="31" hidden="1">Uke!#REF!</definedName>
    <definedName name="CFE" localSheetId="32" hidden="1">Uke!#REF!</definedName>
    <definedName name="CFE" localSheetId="2" hidden="1">Uke!#REF!</definedName>
    <definedName name="CFE" hidden="1">Uke!#REF!</definedName>
    <definedName name="cvxvcxvc" localSheetId="16" hidden="1">[4]Uke!#REF!</definedName>
    <definedName name="cvxvcxvc" localSheetId="36" hidden="1">[4]Uke!#REF!</definedName>
    <definedName name="cvxvcxvc" localSheetId="28" hidden="1">[4]Uke!#REF!</definedName>
    <definedName name="cvxvcxvc" localSheetId="29" hidden="1">[4]Uke!#REF!</definedName>
    <definedName name="cvxvcxvc" localSheetId="7" hidden="1">[4]Uke!#REF!</definedName>
    <definedName name="cvxvcxvc" localSheetId="20" hidden="1">[4]Uke!#REF!</definedName>
    <definedName name="cvxvcxvc" localSheetId="21" hidden="1">[4]Uke!#REF!</definedName>
    <definedName name="cvxvcxvc" localSheetId="23" hidden="1">[4]Uke!#REF!</definedName>
    <definedName name="cvxvcxvc" localSheetId="4" hidden="1">[4]Uke!#REF!</definedName>
    <definedName name="cvxvcxvc" localSheetId="12" hidden="1">[4]Uke!#REF!</definedName>
    <definedName name="cvxvcxvc" localSheetId="10" hidden="1">[4]Uke!#REF!</definedName>
    <definedName name="cvxvcxvc" localSheetId="14" hidden="1">[4]Uke!#REF!</definedName>
    <definedName name="cvxvcxvc" localSheetId="18" hidden="1">[4]Uke!#REF!</definedName>
    <definedName name="cvxvcxvc" localSheetId="6" hidden="1">[4]Uke!#REF!</definedName>
    <definedName name="cvxvcxvc" localSheetId="34" hidden="1">[4]Uke!#REF!</definedName>
    <definedName name="cvxvcxvc" localSheetId="32" hidden="1">[4]Uke!#REF!</definedName>
    <definedName name="cvxvcxvc" localSheetId="2" hidden="1">[4]Uke!#REF!</definedName>
    <definedName name="cvxvcxvc" hidden="1">[4]Uke!#REF!</definedName>
    <definedName name="d" localSheetId="16" hidden="1">Uke!#REF!</definedName>
    <definedName name="d" localSheetId="36" hidden="1">Uke!#REF!</definedName>
    <definedName name="d" localSheetId="28" hidden="1">Uke!#REF!</definedName>
    <definedName name="d" localSheetId="29" hidden="1">[1]Uke!#REF!</definedName>
    <definedName name="d" localSheetId="7" hidden="1">[2]Uke!#REF!</definedName>
    <definedName name="d" localSheetId="20" hidden="1">Uke!#REF!</definedName>
    <definedName name="d" localSheetId="21" hidden="1">[1]Uke!#REF!</definedName>
    <definedName name="d" localSheetId="23" hidden="1">[3]Uke!#REF!</definedName>
    <definedName name="d" localSheetId="4" hidden="1">Uke!#REF!</definedName>
    <definedName name="d" localSheetId="12" hidden="1">Uke!#REF!</definedName>
    <definedName name="d" localSheetId="10" hidden="1">Uke!#REF!</definedName>
    <definedName name="d" localSheetId="14" hidden="1">Uke!#REF!</definedName>
    <definedName name="d" localSheetId="18" hidden="1">Uke!#REF!</definedName>
    <definedName name="d" localSheetId="6" hidden="1">U!#REF!</definedName>
    <definedName name="d" localSheetId="34" hidden="1">Uke!#REF!</definedName>
    <definedName name="d" localSheetId="32" hidden="1">Uke!#REF!</definedName>
    <definedName name="d" localSheetId="2" hidden="1">Uke!#REF!</definedName>
    <definedName name="d" hidden="1">Uke!#REF!</definedName>
    <definedName name="DDD" localSheetId="16" hidden="1">Uke!#REF!</definedName>
    <definedName name="DDD" localSheetId="36" hidden="1">Uke!#REF!</definedName>
    <definedName name="DDD" localSheetId="28" hidden="1">Uke!#REF!</definedName>
    <definedName name="DDD" localSheetId="29" hidden="1">[1]Uke!#REF!</definedName>
    <definedName name="DDD" localSheetId="27" hidden="1">Uke!#REF!</definedName>
    <definedName name="DDD" localSheetId="35" hidden="1">Uke!#REF!</definedName>
    <definedName name="DDD" localSheetId="7" hidden="1">[2]Uke!#REF!</definedName>
    <definedName name="DDD" localSheetId="20" hidden="1">Uke!#REF!</definedName>
    <definedName name="DDD" localSheetId="19" hidden="1">Uke!#REF!</definedName>
    <definedName name="DDD" localSheetId="21" hidden="1">[1]Uke!#REF!</definedName>
    <definedName name="DDD" localSheetId="23" hidden="1">[3]Uke!#REF!</definedName>
    <definedName name="DDD" localSheetId="4" hidden="1">Uke!#REF!</definedName>
    <definedName name="DDD" localSheetId="12" hidden="1">Uke!#REF!</definedName>
    <definedName name="DDD" localSheetId="10" hidden="1">Uke!#REF!</definedName>
    <definedName name="DDD" localSheetId="14" hidden="1">Uke!#REF!</definedName>
    <definedName name="DDD" localSheetId="18" hidden="1">Uke!#REF!</definedName>
    <definedName name="DDD" localSheetId="17" hidden="1">Uke!#REF!</definedName>
    <definedName name="DDD" localSheetId="6" hidden="1">U!#REF!</definedName>
    <definedName name="DDD" localSheetId="34" hidden="1">Uke!#REF!</definedName>
    <definedName name="DDD" localSheetId="33" hidden="1">Uke!#REF!</definedName>
    <definedName name="DDD" localSheetId="31" hidden="1">Uke!#REF!</definedName>
    <definedName name="DDD" localSheetId="32" hidden="1">Uke!#REF!</definedName>
    <definedName name="DDD" localSheetId="2" hidden="1">Uke!#REF!</definedName>
    <definedName name="DDD" hidden="1">Uke!#REF!</definedName>
    <definedName name="dfd" localSheetId="16" hidden="1">[4]Uke!#REF!</definedName>
    <definedName name="dfd" localSheetId="36" hidden="1">[4]Uke!#REF!</definedName>
    <definedName name="dfd" localSheetId="28" hidden="1">[4]Uke!#REF!</definedName>
    <definedName name="dfd" localSheetId="29" hidden="1">[4]Uke!#REF!</definedName>
    <definedName name="dfd" localSheetId="7" hidden="1">[4]Uke!#REF!</definedName>
    <definedName name="dfd" localSheetId="20" hidden="1">[4]Uke!#REF!</definedName>
    <definedName name="dfd" localSheetId="21" hidden="1">[4]Uke!#REF!</definedName>
    <definedName name="dfd" localSheetId="23" hidden="1">[4]Uke!#REF!</definedName>
    <definedName name="dfd" localSheetId="4" hidden="1">[4]Uke!#REF!</definedName>
    <definedName name="dfd" localSheetId="12" hidden="1">[4]Uke!#REF!</definedName>
    <definedName name="dfd" localSheetId="10" hidden="1">[4]Uke!#REF!</definedName>
    <definedName name="dfd" localSheetId="14" hidden="1">[4]Uke!#REF!</definedName>
    <definedName name="dfd" localSheetId="18" hidden="1">[4]Uke!#REF!</definedName>
    <definedName name="dfd" localSheetId="6" hidden="1">[4]Uke!#REF!</definedName>
    <definedName name="dfd" localSheetId="34" hidden="1">[4]Uke!#REF!</definedName>
    <definedName name="dfd" localSheetId="32" hidden="1">[4]Uke!#REF!</definedName>
    <definedName name="dfd" localSheetId="2" hidden="1">[4]Uke!#REF!</definedName>
    <definedName name="dfd" hidden="1">[4]Uke!#REF!</definedName>
    <definedName name="EEE" localSheetId="16" hidden="1">Uke!#REF!</definedName>
    <definedName name="EEE" localSheetId="36" hidden="1">Uke!#REF!</definedName>
    <definedName name="EEE" localSheetId="28" hidden="1">Uke!#REF!</definedName>
    <definedName name="EEE" localSheetId="29" hidden="1">[1]Uke!#REF!</definedName>
    <definedName name="EEE" localSheetId="27" hidden="1">Uke!#REF!</definedName>
    <definedName name="EEE" localSheetId="35" hidden="1">Uke!#REF!</definedName>
    <definedName name="EEE" localSheetId="7" hidden="1">[2]Uke!#REF!</definedName>
    <definedName name="EEE" localSheetId="20" hidden="1">Uke!#REF!</definedName>
    <definedName name="EEE" localSheetId="21" hidden="1">[1]Uke!#REF!</definedName>
    <definedName name="EEE" localSheetId="23" hidden="1">[3]Uke!#REF!</definedName>
    <definedName name="EEE" localSheetId="4" hidden="1">Uke!#REF!</definedName>
    <definedName name="EEE" localSheetId="12" hidden="1">Uke!#REF!</definedName>
    <definedName name="EEE" localSheetId="10" hidden="1">Uke!#REF!</definedName>
    <definedName name="EEE" localSheetId="14" hidden="1">Uke!#REF!</definedName>
    <definedName name="EEE" localSheetId="18" hidden="1">Uke!#REF!</definedName>
    <definedName name="EEE" localSheetId="6" hidden="1">U!#REF!</definedName>
    <definedName name="EEE" localSheetId="34" hidden="1">Uke!#REF!</definedName>
    <definedName name="EEE" localSheetId="31" hidden="1">Uke!#REF!</definedName>
    <definedName name="EEE" localSheetId="32" hidden="1">Uke!#REF!</definedName>
    <definedName name="EEE" localSheetId="2" hidden="1">Uke!#REF!</definedName>
    <definedName name="EEE" hidden="1">Uke!#REF!</definedName>
    <definedName name="f" localSheetId="16" hidden="1">Uke!#REF!</definedName>
    <definedName name="f" localSheetId="36" hidden="1">Uke!#REF!</definedName>
    <definedName name="f" localSheetId="28" hidden="1">Uke!#REF!</definedName>
    <definedName name="f" localSheetId="29" hidden="1">[1]Uke!#REF!</definedName>
    <definedName name="f" localSheetId="7" hidden="1">[2]Uke!#REF!</definedName>
    <definedName name="f" localSheetId="20" hidden="1">Uke!#REF!</definedName>
    <definedName name="f" localSheetId="21" hidden="1">[1]Uke!#REF!</definedName>
    <definedName name="f" localSheetId="23" hidden="1">[3]Uke!#REF!</definedName>
    <definedName name="f" localSheetId="4" hidden="1">Uke!#REF!</definedName>
    <definedName name="f" localSheetId="12" hidden="1">Uke!#REF!</definedName>
    <definedName name="f" localSheetId="10" hidden="1">Uke!#REF!</definedName>
    <definedName name="f" localSheetId="14" hidden="1">Uke!#REF!</definedName>
    <definedName name="f" localSheetId="18" hidden="1">Uke!#REF!</definedName>
    <definedName name="f" localSheetId="6" hidden="1">U!#REF!</definedName>
    <definedName name="f" localSheetId="34" hidden="1">Uke!#REF!</definedName>
    <definedName name="f" localSheetId="32" hidden="1">Uke!#REF!</definedName>
    <definedName name="f" localSheetId="2" hidden="1">Uke!#REF!</definedName>
    <definedName name="f" hidden="1">Uke!#REF!</definedName>
    <definedName name="fdgfdg" localSheetId="16" hidden="1">[4]Uke!#REF!</definedName>
    <definedName name="fdgfdg" localSheetId="36" hidden="1">[4]Uke!#REF!</definedName>
    <definedName name="fdgfdg" localSheetId="28" hidden="1">[4]Uke!#REF!</definedName>
    <definedName name="fdgfdg" localSheetId="29" hidden="1">[4]Uke!#REF!</definedName>
    <definedName name="fdgfdg" localSheetId="7" hidden="1">[4]Uke!#REF!</definedName>
    <definedName name="fdgfdg" localSheetId="20" hidden="1">[4]Uke!#REF!</definedName>
    <definedName name="fdgfdg" localSheetId="21" hidden="1">[4]Uke!#REF!</definedName>
    <definedName name="fdgfdg" localSheetId="23" hidden="1">[4]Uke!#REF!</definedName>
    <definedName name="fdgfdg" localSheetId="4" hidden="1">[4]Uke!#REF!</definedName>
    <definedName name="fdgfdg" localSheetId="12" hidden="1">[4]Uke!#REF!</definedName>
    <definedName name="fdgfdg" localSheetId="10" hidden="1">[4]Uke!#REF!</definedName>
    <definedName name="fdgfdg" localSheetId="14" hidden="1">[4]Uke!#REF!</definedName>
    <definedName name="fdgfdg" localSheetId="18" hidden="1">[4]Uke!#REF!</definedName>
    <definedName name="fdgfdg" localSheetId="6" hidden="1">[4]Uke!#REF!</definedName>
    <definedName name="fdgfdg" localSheetId="34" hidden="1">[4]Uke!#REF!</definedName>
    <definedName name="fdgfdg" localSheetId="32" hidden="1">[4]Uke!#REF!</definedName>
    <definedName name="fdgfdg" localSheetId="2" hidden="1">[4]Uke!#REF!</definedName>
    <definedName name="fdgfdg" hidden="1">[4]Uke!#REF!</definedName>
    <definedName name="FF" localSheetId="16" hidden="1">Uke!#REF!</definedName>
    <definedName name="FF" localSheetId="36" hidden="1">Uke!#REF!</definedName>
    <definedName name="FF" localSheetId="28" hidden="1">Uke!#REF!</definedName>
    <definedName name="FF" localSheetId="29" hidden="1">[1]Uke!#REF!</definedName>
    <definedName name="FF" localSheetId="7" hidden="1">[2]Uke!#REF!</definedName>
    <definedName name="FF" localSheetId="20" hidden="1">Uke!#REF!</definedName>
    <definedName name="FF" localSheetId="21" hidden="1">[1]Uke!#REF!</definedName>
    <definedName name="FF" localSheetId="23" hidden="1">[3]Uke!#REF!</definedName>
    <definedName name="FF" localSheetId="4" hidden="1">Uke!#REF!</definedName>
    <definedName name="FF" localSheetId="12" hidden="1">Uke!#REF!</definedName>
    <definedName name="FF" localSheetId="10" hidden="1">Uke!#REF!</definedName>
    <definedName name="FF" localSheetId="14" hidden="1">Uke!#REF!</definedName>
    <definedName name="FF" localSheetId="18" hidden="1">Uke!#REF!</definedName>
    <definedName name="FF" localSheetId="6" hidden="1">U!#REF!</definedName>
    <definedName name="FF" localSheetId="34" hidden="1">Uke!#REF!</definedName>
    <definedName name="FF" localSheetId="32" hidden="1">Uke!#REF!</definedName>
    <definedName name="FF" localSheetId="2" hidden="1">Uke!#REF!</definedName>
    <definedName name="FF" hidden="1">Uke!#REF!</definedName>
    <definedName name="fff" localSheetId="16" hidden="1">[4]Uke!#REF!</definedName>
    <definedName name="fff" localSheetId="36" hidden="1">[4]Uke!#REF!</definedName>
    <definedName name="fff" localSheetId="28" hidden="1">[4]Uke!#REF!</definedName>
    <definedName name="fff" localSheetId="29" hidden="1">[4]Uke!#REF!</definedName>
    <definedName name="fff" localSheetId="7" hidden="1">[4]Uke!#REF!</definedName>
    <definedName name="fff" localSheetId="20" hidden="1">[4]Uke!#REF!</definedName>
    <definedName name="fff" localSheetId="21" hidden="1">[4]Uke!#REF!</definedName>
    <definedName name="fff" localSheetId="23" hidden="1">[4]Uke!#REF!</definedName>
    <definedName name="fff" localSheetId="4" hidden="1">[4]Uke!#REF!</definedName>
    <definedName name="fff" localSheetId="12" hidden="1">[4]Uke!#REF!</definedName>
    <definedName name="fff" localSheetId="10" hidden="1">[4]Uke!#REF!</definedName>
    <definedName name="fff" localSheetId="14" hidden="1">[4]Uke!#REF!</definedName>
    <definedName name="fff" localSheetId="18" hidden="1">[4]Uke!#REF!</definedName>
    <definedName name="fff" localSheetId="6" hidden="1">[4]Uke!#REF!</definedName>
    <definedName name="fff" localSheetId="34" hidden="1">[4]Uke!#REF!</definedName>
    <definedName name="fff" localSheetId="32" hidden="1">[4]Uke!#REF!</definedName>
    <definedName name="fff" localSheetId="2" hidden="1">[4]Uke!#REF!</definedName>
    <definedName name="fff" hidden="1">[4]Uke!#REF!</definedName>
    <definedName name="fgfhg" localSheetId="16" hidden="1">[1]Uke!#REF!</definedName>
    <definedName name="fgfhg" localSheetId="36" hidden="1">[1]Uke!#REF!</definedName>
    <definedName name="fgfhg" localSheetId="28" hidden="1">[1]Uke!#REF!</definedName>
    <definedName name="fgfhg" localSheetId="29" hidden="1">[1]Uke!#REF!</definedName>
    <definedName name="fgfhg" localSheetId="7" hidden="1">[1]Uke!#REF!</definedName>
    <definedName name="fgfhg" localSheetId="20" hidden="1">[1]Uke!#REF!</definedName>
    <definedName name="fgfhg" localSheetId="21" hidden="1">[1]Uke!#REF!</definedName>
    <definedName name="fgfhg" localSheetId="23" hidden="1">[3]Uke!#REF!</definedName>
    <definedName name="fgfhg" localSheetId="4" hidden="1">[1]Uke!#REF!</definedName>
    <definedName name="fgfhg" localSheetId="12" hidden="1">[1]Uke!#REF!</definedName>
    <definedName name="fgfhg" localSheetId="10" hidden="1">[1]Uke!#REF!</definedName>
    <definedName name="fgfhg" localSheetId="14" hidden="1">[1]Uke!#REF!</definedName>
    <definedName name="fgfhg" localSheetId="18" hidden="1">[1]Uke!#REF!</definedName>
    <definedName name="fgfhg" localSheetId="6" hidden="1">[1]Uke!#REF!</definedName>
    <definedName name="fgfhg" localSheetId="34" hidden="1">[1]Uke!#REF!</definedName>
    <definedName name="fgfhg" localSheetId="32" hidden="1">[1]Uke!#REF!</definedName>
    <definedName name="fgfhg" localSheetId="2" hidden="1">[1]Uke!#REF!</definedName>
    <definedName name="fgfhg" hidden="1">[1]Uke!#REF!</definedName>
    <definedName name="fhgfhgfhg" localSheetId="16" hidden="1">[4]Uke!#REF!</definedName>
    <definedName name="fhgfhgfhg" localSheetId="36" hidden="1">[4]Uke!#REF!</definedName>
    <definedName name="fhgfhgfhg" localSheetId="28" hidden="1">[4]Uke!#REF!</definedName>
    <definedName name="fhgfhgfhg" localSheetId="29" hidden="1">[4]Uke!#REF!</definedName>
    <definedName name="fhgfhgfhg" localSheetId="7" hidden="1">[4]Uke!#REF!</definedName>
    <definedName name="fhgfhgfhg" localSheetId="20" hidden="1">[4]Uke!#REF!</definedName>
    <definedName name="fhgfhgfhg" localSheetId="21" hidden="1">[4]Uke!#REF!</definedName>
    <definedName name="fhgfhgfhg" localSheetId="23" hidden="1">[4]Uke!#REF!</definedName>
    <definedName name="fhgfhgfhg" localSheetId="4" hidden="1">[4]Uke!#REF!</definedName>
    <definedName name="fhgfhgfhg" localSheetId="12" hidden="1">[4]Uke!#REF!</definedName>
    <definedName name="fhgfhgfhg" localSheetId="10" hidden="1">[4]Uke!#REF!</definedName>
    <definedName name="fhgfhgfhg" localSheetId="14" hidden="1">[4]Uke!#REF!</definedName>
    <definedName name="fhgfhgfhg" localSheetId="18" hidden="1">[4]Uke!#REF!</definedName>
    <definedName name="fhgfhgfhg" localSheetId="6" hidden="1">[4]Uke!#REF!</definedName>
    <definedName name="fhgfhgfhg" localSheetId="34" hidden="1">[4]Uke!#REF!</definedName>
    <definedName name="fhgfhgfhg" localSheetId="32" hidden="1">[4]Uke!#REF!</definedName>
    <definedName name="fhgfhgfhg" localSheetId="2" hidden="1">[4]Uke!#REF!</definedName>
    <definedName name="fhgfhgfhg" hidden="1">[4]Uke!#REF!</definedName>
    <definedName name="GGG" localSheetId="16" hidden="1">Uke!#REF!</definedName>
    <definedName name="GGG" localSheetId="36" hidden="1">Uke!#REF!</definedName>
    <definedName name="GGG" localSheetId="28" hidden="1">Uke!#REF!</definedName>
    <definedName name="GGG" localSheetId="29" hidden="1">[1]Uke!#REF!</definedName>
    <definedName name="GGG" localSheetId="27" hidden="1">Uke!#REF!</definedName>
    <definedName name="GGG" localSheetId="35" hidden="1">Uke!#REF!</definedName>
    <definedName name="GGG" localSheetId="7" hidden="1">[2]Uke!#REF!</definedName>
    <definedName name="GGG" localSheetId="20" hidden="1">Uke!#REF!</definedName>
    <definedName name="GGG" localSheetId="21" hidden="1">[1]Uke!#REF!</definedName>
    <definedName name="GGG" localSheetId="23" hidden="1">[3]Uke!#REF!</definedName>
    <definedName name="GGG" localSheetId="4" hidden="1">Uke!#REF!</definedName>
    <definedName name="GGG" localSheetId="12" hidden="1">Uke!#REF!</definedName>
    <definedName name="GGG" localSheetId="10" hidden="1">Uke!#REF!</definedName>
    <definedName name="GGG" localSheetId="14" hidden="1">Uke!#REF!</definedName>
    <definedName name="GGG" localSheetId="18" hidden="1">Uke!#REF!</definedName>
    <definedName name="GGG" localSheetId="6" hidden="1">U!#REF!</definedName>
    <definedName name="GGG" localSheetId="34" hidden="1">Uke!#REF!</definedName>
    <definedName name="GGG" localSheetId="31" hidden="1">Uke!#REF!</definedName>
    <definedName name="GGG" localSheetId="32" hidden="1">Uke!#REF!</definedName>
    <definedName name="GGG" localSheetId="2" hidden="1">Uke!#REF!</definedName>
    <definedName name="GGG" hidden="1">Uke!#REF!</definedName>
    <definedName name="GH" localSheetId="16" hidden="1">Uke!#REF!</definedName>
    <definedName name="GH" localSheetId="36" hidden="1">Uke!#REF!</definedName>
    <definedName name="GH" localSheetId="28" hidden="1">Uke!#REF!</definedName>
    <definedName name="GH" localSheetId="29" hidden="1">[1]Uke!#REF!</definedName>
    <definedName name="GH" localSheetId="7" hidden="1">[2]Uke!#REF!</definedName>
    <definedName name="GH" localSheetId="20" hidden="1">Uke!#REF!</definedName>
    <definedName name="GH" localSheetId="21" hidden="1">[1]Uke!#REF!</definedName>
    <definedName name="GH" localSheetId="23" hidden="1">[3]Uke!#REF!</definedName>
    <definedName name="GH" localSheetId="4" hidden="1">Uke!#REF!</definedName>
    <definedName name="GH" localSheetId="12" hidden="1">Uke!#REF!</definedName>
    <definedName name="GH" localSheetId="10" hidden="1">Uke!#REF!</definedName>
    <definedName name="GH" localSheetId="14" hidden="1">Uke!#REF!</definedName>
    <definedName name="GH" localSheetId="18" hidden="1">Uke!#REF!</definedName>
    <definedName name="GH" localSheetId="6" hidden="1">U!#REF!</definedName>
    <definedName name="GH" localSheetId="34" hidden="1">Uke!#REF!</definedName>
    <definedName name="GH" localSheetId="32" hidden="1">Uke!#REF!</definedName>
    <definedName name="GH" localSheetId="2" hidden="1">Uke!#REF!</definedName>
    <definedName name="GH" hidden="1">Uke!#REF!</definedName>
    <definedName name="ghj" localSheetId="16" hidden="1">[1]Uke!#REF!</definedName>
    <definedName name="ghj" localSheetId="36" hidden="1">[1]Uke!#REF!</definedName>
    <definedName name="ghj" localSheetId="28" hidden="1">[1]Uke!#REF!</definedName>
    <definedName name="ghj" localSheetId="29" hidden="1">[1]Uke!#REF!</definedName>
    <definedName name="ghj" localSheetId="7" hidden="1">[1]Uke!#REF!</definedName>
    <definedName name="ghj" localSheetId="20" hidden="1">[1]Uke!#REF!</definedName>
    <definedName name="ghj" localSheetId="21" hidden="1">[1]Uke!#REF!</definedName>
    <definedName name="ghj" localSheetId="23" hidden="1">[3]Uke!#REF!</definedName>
    <definedName name="ghj" localSheetId="4" hidden="1">[1]Uke!#REF!</definedName>
    <definedName name="ghj" localSheetId="12" hidden="1">[1]Uke!#REF!</definedName>
    <definedName name="ghj" localSheetId="10" hidden="1">[1]Uke!#REF!</definedName>
    <definedName name="ghj" localSheetId="14" hidden="1">[1]Uke!#REF!</definedName>
    <definedName name="ghj" localSheetId="18" hidden="1">[1]Uke!#REF!</definedName>
    <definedName name="ghj" localSheetId="6" hidden="1">[1]Uke!#REF!</definedName>
    <definedName name="ghj" localSheetId="34" hidden="1">[1]Uke!#REF!</definedName>
    <definedName name="ghj" localSheetId="32" hidden="1">[1]Uke!#REF!</definedName>
    <definedName name="ghj" localSheetId="2" hidden="1">[1]Uke!#REF!</definedName>
    <definedName name="ghj" hidden="1">[1]Uke!#REF!</definedName>
    <definedName name="ghjghj" localSheetId="16" hidden="1">[4]Uke!#REF!</definedName>
    <definedName name="ghjghj" localSheetId="36" hidden="1">[4]Uke!#REF!</definedName>
    <definedName name="ghjghj" localSheetId="28" hidden="1">[4]Uke!#REF!</definedName>
    <definedName name="ghjghj" localSheetId="29" hidden="1">[4]Uke!#REF!</definedName>
    <definedName name="ghjghj" localSheetId="7" hidden="1">[4]Uke!#REF!</definedName>
    <definedName name="ghjghj" localSheetId="20" hidden="1">[4]Uke!#REF!</definedName>
    <definedName name="ghjghj" localSheetId="21" hidden="1">[4]Uke!#REF!</definedName>
    <definedName name="ghjghj" localSheetId="23" hidden="1">[4]Uke!#REF!</definedName>
    <definedName name="ghjghj" localSheetId="4" hidden="1">[4]Uke!#REF!</definedName>
    <definedName name="ghjghj" localSheetId="12" hidden="1">[4]Uke!#REF!</definedName>
    <definedName name="ghjghj" localSheetId="10" hidden="1">[4]Uke!#REF!</definedName>
    <definedName name="ghjghj" localSheetId="14" hidden="1">[4]Uke!#REF!</definedName>
    <definedName name="ghjghj" localSheetId="18" hidden="1">[4]Uke!#REF!</definedName>
    <definedName name="ghjghj" localSheetId="6" hidden="1">[4]Uke!#REF!</definedName>
    <definedName name="ghjghj" localSheetId="34" hidden="1">[4]Uke!#REF!</definedName>
    <definedName name="ghjghj" localSheetId="32" hidden="1">[4]Uke!#REF!</definedName>
    <definedName name="ghjghj" localSheetId="2" hidden="1">[4]Uke!#REF!</definedName>
    <definedName name="ghjghj" hidden="1">[4]Uke!#REF!</definedName>
    <definedName name="GI" localSheetId="16" hidden="1">Uke!#REF!</definedName>
    <definedName name="GI" localSheetId="36" hidden="1">Uke!#REF!</definedName>
    <definedName name="GI" localSheetId="28" hidden="1">Uke!#REF!</definedName>
    <definedName name="GI" localSheetId="29" hidden="1">[1]Uke!#REF!</definedName>
    <definedName name="GI" localSheetId="7" hidden="1">[2]Uke!#REF!</definedName>
    <definedName name="GI" localSheetId="20" hidden="1">Uke!#REF!</definedName>
    <definedName name="GI" localSheetId="21" hidden="1">[1]Uke!#REF!</definedName>
    <definedName name="GI" localSheetId="23" hidden="1">[3]Uke!#REF!</definedName>
    <definedName name="GI" localSheetId="4" hidden="1">Uke!#REF!</definedName>
    <definedName name="GI" localSheetId="12" hidden="1">Uke!#REF!</definedName>
    <definedName name="GI" localSheetId="10" hidden="1">Uke!#REF!</definedName>
    <definedName name="GI" localSheetId="14" hidden="1">Uke!#REF!</definedName>
    <definedName name="GI" localSheetId="18" hidden="1">Uke!#REF!</definedName>
    <definedName name="GI" localSheetId="6" hidden="1">U!#REF!</definedName>
    <definedName name="GI" localSheetId="34" hidden="1">Uke!#REF!</definedName>
    <definedName name="GI" localSheetId="32" hidden="1">Uke!#REF!</definedName>
    <definedName name="GI" localSheetId="2" hidden="1">Uke!#REF!</definedName>
    <definedName name="GI" hidden="1">Uke!#REF!</definedName>
    <definedName name="gjhghj" localSheetId="16" hidden="1">[4]Uke!#REF!</definedName>
    <definedName name="gjhghj" localSheetId="36" hidden="1">[4]Uke!#REF!</definedName>
    <definedName name="gjhghj" localSheetId="28" hidden="1">[4]Uke!#REF!</definedName>
    <definedName name="gjhghj" localSheetId="29" hidden="1">[4]Uke!#REF!</definedName>
    <definedName name="gjhghj" localSheetId="7" hidden="1">[4]Uke!#REF!</definedName>
    <definedName name="gjhghj" localSheetId="20" hidden="1">[4]Uke!#REF!</definedName>
    <definedName name="gjhghj" localSheetId="21" hidden="1">[4]Uke!#REF!</definedName>
    <definedName name="gjhghj" localSheetId="23" hidden="1">[4]Uke!#REF!</definedName>
    <definedName name="gjhghj" localSheetId="4" hidden="1">[4]Uke!#REF!</definedName>
    <definedName name="gjhghj" localSheetId="12" hidden="1">[4]Uke!#REF!</definedName>
    <definedName name="gjhghj" localSheetId="10" hidden="1">[4]Uke!#REF!</definedName>
    <definedName name="gjhghj" localSheetId="14" hidden="1">[4]Uke!#REF!</definedName>
    <definedName name="gjhghj" localSheetId="18" hidden="1">[4]Uke!#REF!</definedName>
    <definedName name="gjhghj" localSheetId="6" hidden="1">[4]Uke!#REF!</definedName>
    <definedName name="gjhghj" localSheetId="34" hidden="1">[4]Uke!#REF!</definedName>
    <definedName name="gjhghj" localSheetId="32" hidden="1">[4]Uke!#REF!</definedName>
    <definedName name="gjhghj" localSheetId="2" hidden="1">[4]Uke!#REF!</definedName>
    <definedName name="gjhghj" hidden="1">[4]Uke!#REF!</definedName>
    <definedName name="HG" localSheetId="16" hidden="1">Uke!#REF!</definedName>
    <definedName name="HG" localSheetId="36" hidden="1">Uke!#REF!</definedName>
    <definedName name="HG" localSheetId="28" hidden="1">Uke!#REF!</definedName>
    <definedName name="HG" localSheetId="29" hidden="1">[1]Uke!#REF!</definedName>
    <definedName name="HG" localSheetId="7" hidden="1">[2]Uke!#REF!</definedName>
    <definedName name="HG" localSheetId="20" hidden="1">Uke!#REF!</definedName>
    <definedName name="HG" localSheetId="21" hidden="1">[1]Uke!#REF!</definedName>
    <definedName name="HG" localSheetId="23" hidden="1">[3]Uke!#REF!</definedName>
    <definedName name="HG" localSheetId="4" hidden="1">Uke!#REF!</definedName>
    <definedName name="HG" localSheetId="12" hidden="1">Uke!#REF!</definedName>
    <definedName name="HG" localSheetId="10" hidden="1">Uke!#REF!</definedName>
    <definedName name="HG" localSheetId="14" hidden="1">Uke!#REF!</definedName>
    <definedName name="HG" localSheetId="18" hidden="1">Uke!#REF!</definedName>
    <definedName name="HG" localSheetId="6" hidden="1">U!#REF!</definedName>
    <definedName name="HG" localSheetId="34" hidden="1">Uke!#REF!</definedName>
    <definedName name="HG" localSheetId="32" hidden="1">Uke!#REF!</definedName>
    <definedName name="HG" localSheetId="2" hidden="1">Uke!#REF!</definedName>
    <definedName name="HG" hidden="1">Uke!#REF!</definedName>
    <definedName name="hghjg" localSheetId="16" hidden="1">[4]Uke!#REF!</definedName>
    <definedName name="hghjg" localSheetId="36" hidden="1">[4]Uke!#REF!</definedName>
    <definedName name="hghjg" localSheetId="28" hidden="1">[4]Uke!#REF!</definedName>
    <definedName name="hghjg" localSheetId="29" hidden="1">[4]Uke!#REF!</definedName>
    <definedName name="hghjg" localSheetId="7" hidden="1">[4]Uke!#REF!</definedName>
    <definedName name="hghjg" localSheetId="20" hidden="1">[4]Uke!#REF!</definedName>
    <definedName name="hghjg" localSheetId="21" hidden="1">[4]Uke!#REF!</definedName>
    <definedName name="hghjg" localSheetId="23" hidden="1">[4]Uke!#REF!</definedName>
    <definedName name="hghjg" localSheetId="4" hidden="1">[4]Uke!#REF!</definedName>
    <definedName name="hghjg" localSheetId="12" hidden="1">[4]Uke!#REF!</definedName>
    <definedName name="hghjg" localSheetId="10" hidden="1">[4]Uke!#REF!</definedName>
    <definedName name="hghjg" localSheetId="14" hidden="1">[4]Uke!#REF!</definedName>
    <definedName name="hghjg" localSheetId="18" hidden="1">[4]Uke!#REF!</definedName>
    <definedName name="hghjg" localSheetId="6" hidden="1">[4]Uke!#REF!</definedName>
    <definedName name="hghjg" localSheetId="34" hidden="1">[4]Uke!#REF!</definedName>
    <definedName name="hghjg" localSheetId="32" hidden="1">[4]Uke!#REF!</definedName>
    <definedName name="hghjg" localSheetId="2" hidden="1">[4]Uke!#REF!</definedName>
    <definedName name="hghjg" hidden="1">[4]Uke!#REF!</definedName>
    <definedName name="hjgjhgjh" localSheetId="16" hidden="1">[4]Uke!#REF!</definedName>
    <definedName name="hjgjhgjh" localSheetId="36" hidden="1">[4]Uke!#REF!</definedName>
    <definedName name="hjgjhgjh" localSheetId="28" hidden="1">[4]Uke!#REF!</definedName>
    <definedName name="hjgjhgjh" localSheetId="29" hidden="1">[4]Uke!#REF!</definedName>
    <definedName name="hjgjhgjh" localSheetId="7" hidden="1">[4]Uke!#REF!</definedName>
    <definedName name="hjgjhgjh" localSheetId="20" hidden="1">[4]Uke!#REF!</definedName>
    <definedName name="hjgjhgjh" localSheetId="21" hidden="1">[4]Uke!#REF!</definedName>
    <definedName name="hjgjhgjh" localSheetId="23" hidden="1">[4]Uke!#REF!</definedName>
    <definedName name="hjgjhgjh" localSheetId="4" hidden="1">[4]Uke!#REF!</definedName>
    <definedName name="hjgjhgjh" localSheetId="12" hidden="1">[4]Uke!#REF!</definedName>
    <definedName name="hjgjhgjh" localSheetId="10" hidden="1">[4]Uke!#REF!</definedName>
    <definedName name="hjgjhgjh" localSheetId="14" hidden="1">[4]Uke!#REF!</definedName>
    <definedName name="hjgjhgjh" localSheetId="18" hidden="1">[4]Uke!#REF!</definedName>
    <definedName name="hjgjhgjh" localSheetId="6" hidden="1">[4]Uke!#REF!</definedName>
    <definedName name="hjgjhgjh" localSheetId="34" hidden="1">[4]Uke!#REF!</definedName>
    <definedName name="hjgjhgjh" localSheetId="32" hidden="1">[4]Uke!#REF!</definedName>
    <definedName name="hjgjhgjh" localSheetId="2" hidden="1">[4]Uke!#REF!</definedName>
    <definedName name="hjgjhgjh" hidden="1">[4]Uke!#REF!</definedName>
    <definedName name="hkjhkj" localSheetId="16" hidden="1">[4]Uke!#REF!</definedName>
    <definedName name="hkjhkj" localSheetId="36" hidden="1">[4]Uke!#REF!</definedName>
    <definedName name="hkjhkj" localSheetId="28" hidden="1">[4]Uke!#REF!</definedName>
    <definedName name="hkjhkj" localSheetId="29" hidden="1">[4]Uke!#REF!</definedName>
    <definedName name="hkjhkj" localSheetId="7" hidden="1">[4]Uke!#REF!</definedName>
    <definedName name="hkjhkj" localSheetId="20" hidden="1">[4]Uke!#REF!</definedName>
    <definedName name="hkjhkj" localSheetId="21" hidden="1">[4]Uke!#REF!</definedName>
    <definedName name="hkjhkj" localSheetId="23" hidden="1">[4]Uke!#REF!</definedName>
    <definedName name="hkjhkj" localSheetId="4" hidden="1">[4]Uke!#REF!</definedName>
    <definedName name="hkjhkj" localSheetId="12" hidden="1">[4]Uke!#REF!</definedName>
    <definedName name="hkjhkj" localSheetId="10" hidden="1">[4]Uke!#REF!</definedName>
    <definedName name="hkjhkj" localSheetId="14" hidden="1">[4]Uke!#REF!</definedName>
    <definedName name="hkjhkj" localSheetId="18" hidden="1">[4]Uke!#REF!</definedName>
    <definedName name="hkjhkj" localSheetId="6" hidden="1">[4]Uke!#REF!</definedName>
    <definedName name="hkjhkj" localSheetId="34" hidden="1">[4]Uke!#REF!</definedName>
    <definedName name="hkjhkj" localSheetId="32" hidden="1">[4]Uke!#REF!</definedName>
    <definedName name="hkjhkj" localSheetId="2" hidden="1">[4]Uke!#REF!</definedName>
    <definedName name="hkjhkj" hidden="1">[4]Uke!#REF!</definedName>
    <definedName name="hkjhkjh" localSheetId="16" hidden="1">[4]Uke!#REF!</definedName>
    <definedName name="hkjhkjh" localSheetId="36" hidden="1">[4]Uke!#REF!</definedName>
    <definedName name="hkjhkjh" localSheetId="28" hidden="1">[4]Uke!#REF!</definedName>
    <definedName name="HKJHKJH" localSheetId="29" hidden="1">[1]Uke!#REF!</definedName>
    <definedName name="hkjhkjh" localSheetId="7" hidden="1">[4]Uke!#REF!</definedName>
    <definedName name="hkjhkjh" localSheetId="20" hidden="1">[4]Uke!#REF!</definedName>
    <definedName name="HKJHKJH" localSheetId="21" hidden="1">[1]Uke!#REF!</definedName>
    <definedName name="HKJHKJH" localSheetId="23" hidden="1">[3]Uke!#REF!</definedName>
    <definedName name="hkjhkjh" localSheetId="4" hidden="1">[4]Uke!#REF!</definedName>
    <definedName name="hkjhkjh" localSheetId="12" hidden="1">[4]Uke!#REF!</definedName>
    <definedName name="hkjhkjh" localSheetId="10" hidden="1">[4]Uke!#REF!</definedName>
    <definedName name="hkjhkjh" localSheetId="14" hidden="1">[4]Uke!#REF!</definedName>
    <definedName name="hkjhkjh" localSheetId="18" hidden="1">[4]Uke!#REF!</definedName>
    <definedName name="hkjhkjh" localSheetId="6" hidden="1">[4]Uke!#REF!</definedName>
    <definedName name="hkjhkjh" localSheetId="34" hidden="1">[4]Uke!#REF!</definedName>
    <definedName name="hkjhkjh" localSheetId="32" hidden="1">[4]Uke!#REF!</definedName>
    <definedName name="hkjhkjh" localSheetId="2" hidden="1">[4]Uke!#REF!</definedName>
    <definedName name="hkjhkjh" hidden="1">[4]Uke!#REF!</definedName>
    <definedName name="HT" localSheetId="16" hidden="1">Uke!#REF!</definedName>
    <definedName name="HT" localSheetId="36" hidden="1">Uke!#REF!</definedName>
    <definedName name="HT" localSheetId="28" hidden="1">Uke!#REF!</definedName>
    <definedName name="HT" localSheetId="29" hidden="1">[1]Uke!#REF!</definedName>
    <definedName name="HT" localSheetId="7" hidden="1">[2]Uke!#REF!</definedName>
    <definedName name="HT" localSheetId="20" hidden="1">Uke!#REF!</definedName>
    <definedName name="HT" localSheetId="21" hidden="1">[1]Uke!#REF!</definedName>
    <definedName name="HT" localSheetId="23" hidden="1">[3]Uke!#REF!</definedName>
    <definedName name="HT" localSheetId="4" hidden="1">Uke!#REF!</definedName>
    <definedName name="HT" localSheetId="12" hidden="1">Uke!#REF!</definedName>
    <definedName name="HT" localSheetId="10" hidden="1">Uke!#REF!</definedName>
    <definedName name="HT" localSheetId="14" hidden="1">Uke!#REF!</definedName>
    <definedName name="HT" localSheetId="18" hidden="1">Uke!#REF!</definedName>
    <definedName name="HT" localSheetId="6" hidden="1">U!#REF!</definedName>
    <definedName name="HT" localSheetId="34" hidden="1">Uke!#REF!</definedName>
    <definedName name="HT" localSheetId="32" hidden="1">Uke!#REF!</definedName>
    <definedName name="HT" localSheetId="2" hidden="1">Uke!#REF!</definedName>
    <definedName name="HT" hidden="1">Uke!#REF!</definedName>
    <definedName name="htt" localSheetId="16" hidden="1">[4]Uke!#REF!</definedName>
    <definedName name="htt" localSheetId="36" hidden="1">[4]Uke!#REF!</definedName>
    <definedName name="htt" localSheetId="28" hidden="1">[4]Uke!#REF!</definedName>
    <definedName name="htt" localSheetId="29" hidden="1">[4]Uke!#REF!</definedName>
    <definedName name="htt" localSheetId="7" hidden="1">[4]Uke!#REF!</definedName>
    <definedName name="htt" localSheetId="20" hidden="1">[4]Uke!#REF!</definedName>
    <definedName name="htt" localSheetId="21" hidden="1">[4]Uke!#REF!</definedName>
    <definedName name="htt" localSheetId="23" hidden="1">[4]Uke!#REF!</definedName>
    <definedName name="htt" localSheetId="4" hidden="1">[4]Uke!#REF!</definedName>
    <definedName name="htt" localSheetId="12" hidden="1">[4]Uke!#REF!</definedName>
    <definedName name="htt" localSheetId="10" hidden="1">[4]Uke!#REF!</definedName>
    <definedName name="htt" localSheetId="14" hidden="1">[4]Uke!#REF!</definedName>
    <definedName name="htt" localSheetId="18" hidden="1">[4]Uke!#REF!</definedName>
    <definedName name="htt" localSheetId="6" hidden="1">[4]Uke!#REF!</definedName>
    <definedName name="htt" localSheetId="34" hidden="1">[4]Uke!#REF!</definedName>
    <definedName name="htt" localSheetId="32" hidden="1">[4]Uke!#REF!</definedName>
    <definedName name="htt" localSheetId="2" hidden="1">[4]Uke!#REF!</definedName>
    <definedName name="htt" hidden="1">[4]Uke!#REF!</definedName>
    <definedName name="JHK" localSheetId="16" hidden="1">Uke!#REF!</definedName>
    <definedName name="JHK" localSheetId="36" hidden="1">Uke!#REF!</definedName>
    <definedName name="JHK" localSheetId="28" hidden="1">Uke!#REF!</definedName>
    <definedName name="JHK" localSheetId="29" hidden="1">[1]Uke!#REF!</definedName>
    <definedName name="JHK" localSheetId="7" hidden="1">[2]Uke!#REF!</definedName>
    <definedName name="JHK" localSheetId="20" hidden="1">Uke!#REF!</definedName>
    <definedName name="JHK" localSheetId="21" hidden="1">[1]Uke!#REF!</definedName>
    <definedName name="JHK" localSheetId="23" hidden="1">[3]Uke!#REF!</definedName>
    <definedName name="JHK" localSheetId="4" hidden="1">Uke!#REF!</definedName>
    <definedName name="JHK" localSheetId="12" hidden="1">Uke!#REF!</definedName>
    <definedName name="JHK" localSheetId="10" hidden="1">Uke!#REF!</definedName>
    <definedName name="JHK" localSheetId="14" hidden="1">Uke!#REF!</definedName>
    <definedName name="JHK" localSheetId="18" hidden="1">Uke!#REF!</definedName>
    <definedName name="JHK" localSheetId="6" hidden="1">U!#REF!</definedName>
    <definedName name="JHK" localSheetId="34" hidden="1">Uke!#REF!</definedName>
    <definedName name="JHK" localSheetId="32" hidden="1">Uke!#REF!</definedName>
    <definedName name="JHK" localSheetId="2" hidden="1">Uke!#REF!</definedName>
    <definedName name="JHK" hidden="1">Uke!#REF!</definedName>
    <definedName name="jhkjhjhjhkjhkj" localSheetId="16" hidden="1">[4]Uke!#REF!</definedName>
    <definedName name="jhkjhjhjhkjhkj" localSheetId="36" hidden="1">[4]Uke!#REF!</definedName>
    <definedName name="jhkjhjhjhkjhkj" localSheetId="28" hidden="1">[4]Uke!#REF!</definedName>
    <definedName name="jhkjhjhjhkjhkj" localSheetId="29" hidden="1">[4]Uke!#REF!</definedName>
    <definedName name="jhkjhjhjhkjhkj" localSheetId="7" hidden="1">[4]Uke!#REF!</definedName>
    <definedName name="jhkjhjhjhkjhkj" localSheetId="20" hidden="1">[4]Uke!#REF!</definedName>
    <definedName name="jhkjhjhjhkjhkj" localSheetId="21" hidden="1">[4]Uke!#REF!</definedName>
    <definedName name="jhkjhjhjhkjhkj" localSheetId="23" hidden="1">[4]Uke!#REF!</definedName>
    <definedName name="jhkjhjhjhkjhkj" localSheetId="4" hidden="1">[4]Uke!#REF!</definedName>
    <definedName name="jhkjhjhjhkjhkj" localSheetId="12" hidden="1">[4]Uke!#REF!</definedName>
    <definedName name="jhkjhjhjhkjhkj" localSheetId="10" hidden="1">[4]Uke!#REF!</definedName>
    <definedName name="jhkjhjhjhkjhkj" localSheetId="14" hidden="1">[4]Uke!#REF!</definedName>
    <definedName name="jhkjhjhjhkjhkj" localSheetId="18" hidden="1">[4]Uke!#REF!</definedName>
    <definedName name="jhkjhjhjhkjhkj" localSheetId="6" hidden="1">[4]Uke!#REF!</definedName>
    <definedName name="jhkjhjhjhkjhkj" localSheetId="34" hidden="1">[4]Uke!#REF!</definedName>
    <definedName name="jhkjhjhjhkjhkj" localSheetId="32" hidden="1">[4]Uke!#REF!</definedName>
    <definedName name="jhkjhjhjhkjhkj" localSheetId="2" hidden="1">[4]Uke!#REF!</definedName>
    <definedName name="jhkjhjhjhkjhkj" hidden="1">[4]Uke!#REF!</definedName>
    <definedName name="jhkjhkjh" localSheetId="16" hidden="1">[4]Uke!#REF!</definedName>
    <definedName name="jhkjhkjh" localSheetId="36" hidden="1">[4]Uke!#REF!</definedName>
    <definedName name="jhkjhkjh" localSheetId="28" hidden="1">[4]Uke!#REF!</definedName>
    <definedName name="jhkjhkjh" localSheetId="29" hidden="1">[4]Uke!#REF!</definedName>
    <definedName name="jhkjhkjh" localSheetId="7" hidden="1">[4]Uke!#REF!</definedName>
    <definedName name="jhkjhkjh" localSheetId="20" hidden="1">[4]Uke!#REF!</definedName>
    <definedName name="jhkjhkjh" localSheetId="21" hidden="1">[4]Uke!#REF!</definedName>
    <definedName name="jhkjhkjh" localSheetId="23" hidden="1">[4]Uke!#REF!</definedName>
    <definedName name="jhkjhkjh" localSheetId="4" hidden="1">[4]Uke!#REF!</definedName>
    <definedName name="jhkjhkjh" localSheetId="12" hidden="1">[4]Uke!#REF!</definedName>
    <definedName name="jhkjhkjh" localSheetId="10" hidden="1">[4]Uke!#REF!</definedName>
    <definedName name="jhkjhkjh" localSheetId="14" hidden="1">[4]Uke!#REF!</definedName>
    <definedName name="jhkjhkjh" localSheetId="18" hidden="1">[4]Uke!#REF!</definedName>
    <definedName name="jhkjhkjh" localSheetId="6" hidden="1">[4]Uke!#REF!</definedName>
    <definedName name="jhkjhkjh" localSheetId="34" hidden="1">[4]Uke!#REF!</definedName>
    <definedName name="jhkjhkjh" localSheetId="32" hidden="1">[4]Uke!#REF!</definedName>
    <definedName name="jhkjhkjh" localSheetId="2" hidden="1">[4]Uke!#REF!</definedName>
    <definedName name="jhkjhkjh" hidden="1">[4]Uke!#REF!</definedName>
    <definedName name="JK" localSheetId="16" hidden="1">[1]Uke!#REF!</definedName>
    <definedName name="JK" localSheetId="36" hidden="1">[1]Uke!#REF!</definedName>
    <definedName name="JK" localSheetId="28" hidden="1">[1]Uke!#REF!</definedName>
    <definedName name="JK" localSheetId="29" hidden="1">[1]Uke!#REF!</definedName>
    <definedName name="JK" localSheetId="7" hidden="1">[1]Uke!#REF!</definedName>
    <definedName name="JK" localSheetId="20" hidden="1">[1]Uke!#REF!</definedName>
    <definedName name="JK" localSheetId="21" hidden="1">[1]Uke!#REF!</definedName>
    <definedName name="JK" localSheetId="23" hidden="1">[3]Uke!#REF!</definedName>
    <definedName name="JK" localSheetId="4" hidden="1">[1]Uke!#REF!</definedName>
    <definedName name="JK" localSheetId="12" hidden="1">[1]Uke!#REF!</definedName>
    <definedName name="JK" localSheetId="10" hidden="1">[1]Uke!#REF!</definedName>
    <definedName name="JK" localSheetId="14" hidden="1">[1]Uke!#REF!</definedName>
    <definedName name="JK" localSheetId="18" hidden="1">[1]Uke!#REF!</definedName>
    <definedName name="JK" localSheetId="6" hidden="1">[1]Uke!#REF!</definedName>
    <definedName name="JK" localSheetId="34" hidden="1">[1]Uke!#REF!</definedName>
    <definedName name="JK" localSheetId="32" hidden="1">[1]Uke!#REF!</definedName>
    <definedName name="JK" localSheetId="2" hidden="1">[1]Uke!#REF!</definedName>
    <definedName name="JK" hidden="1">[1]Uke!#REF!</definedName>
    <definedName name="JLK" localSheetId="16" hidden="1">Uke!#REF!</definedName>
    <definedName name="JLK" localSheetId="36" hidden="1">Uke!#REF!</definedName>
    <definedName name="JLK" localSheetId="28" hidden="1">Uke!#REF!</definedName>
    <definedName name="JLK" localSheetId="29" hidden="1">[1]Uke!#REF!</definedName>
    <definedName name="JLK" localSheetId="7" hidden="1">[2]Uke!#REF!</definedName>
    <definedName name="JLK" localSheetId="20" hidden="1">Uke!#REF!</definedName>
    <definedName name="JLK" localSheetId="21" hidden="1">[1]Uke!#REF!</definedName>
    <definedName name="JLK" localSheetId="23" hidden="1">[3]Uke!#REF!</definedName>
    <definedName name="JLK" localSheetId="4" hidden="1">Uke!#REF!</definedName>
    <definedName name="JLK" localSheetId="12" hidden="1">Uke!#REF!</definedName>
    <definedName name="JLK" localSheetId="10" hidden="1">Uke!#REF!</definedName>
    <definedName name="JLK" localSheetId="14" hidden="1">Uke!#REF!</definedName>
    <definedName name="JLK" localSheetId="18" hidden="1">Uke!#REF!</definedName>
    <definedName name="JLK" localSheetId="6" hidden="1">U!#REF!</definedName>
    <definedName name="JLK" localSheetId="34" hidden="1">Uke!#REF!</definedName>
    <definedName name="JLK" localSheetId="32" hidden="1">Uke!#REF!</definedName>
    <definedName name="JLK" localSheetId="2" hidden="1">Uke!#REF!</definedName>
    <definedName name="JLK" hidden="1">Uke!#REF!</definedName>
    <definedName name="JLKJ" localSheetId="16" hidden="1">Uke!#REF!</definedName>
    <definedName name="JLKJ" localSheetId="36" hidden="1">Uke!#REF!</definedName>
    <definedName name="JLKJ" localSheetId="28" hidden="1">Uke!#REF!</definedName>
    <definedName name="JLKJ" localSheetId="29" hidden="1">[1]Uke!#REF!</definedName>
    <definedName name="JLKJ" localSheetId="7" hidden="1">[2]Uke!#REF!</definedName>
    <definedName name="JLKJ" localSheetId="20" hidden="1">Uke!#REF!</definedName>
    <definedName name="JLKJ" localSheetId="21" hidden="1">[1]Uke!#REF!</definedName>
    <definedName name="JLKJ" localSheetId="23" hidden="1">[3]Uke!#REF!</definedName>
    <definedName name="JLKJ" localSheetId="4" hidden="1">Uke!#REF!</definedName>
    <definedName name="JLKJ" localSheetId="12" hidden="1">Uke!#REF!</definedName>
    <definedName name="JLKJ" localSheetId="10" hidden="1">Uke!#REF!</definedName>
    <definedName name="JLKJ" localSheetId="14" hidden="1">Uke!#REF!</definedName>
    <definedName name="JLKJ" localSheetId="18" hidden="1">Uke!#REF!</definedName>
    <definedName name="JLKJ" localSheetId="6" hidden="1">U!#REF!</definedName>
    <definedName name="JLKJ" localSheetId="34" hidden="1">Uke!#REF!</definedName>
    <definedName name="JLKJ" localSheetId="32" hidden="1">Uke!#REF!</definedName>
    <definedName name="JLKJ" localSheetId="2" hidden="1">Uke!#REF!</definedName>
    <definedName name="JLKJ" hidden="1">Uke!#REF!</definedName>
    <definedName name="JLKJL" localSheetId="16" hidden="1">[1]Uke!#REF!</definedName>
    <definedName name="JLKJL" localSheetId="36" hidden="1">[1]Uke!#REF!</definedName>
    <definedName name="JLKJL" localSheetId="28" hidden="1">[1]Uke!#REF!</definedName>
    <definedName name="JLKJL" localSheetId="29" hidden="1">[1]Uke!#REF!</definedName>
    <definedName name="JLKJL" localSheetId="7" hidden="1">[1]Uke!#REF!</definedName>
    <definedName name="JLKJL" localSheetId="20" hidden="1">[1]Uke!#REF!</definedName>
    <definedName name="JLKJL" localSheetId="21" hidden="1">[1]Uke!#REF!</definedName>
    <definedName name="JLKJL" localSheetId="23" hidden="1">[3]Uke!#REF!</definedName>
    <definedName name="JLKJL" localSheetId="4" hidden="1">[1]Uke!#REF!</definedName>
    <definedName name="JLKJL" localSheetId="12" hidden="1">[1]Uke!#REF!</definedName>
    <definedName name="JLKJL" localSheetId="10" hidden="1">[1]Uke!#REF!</definedName>
    <definedName name="JLKJL" localSheetId="14" hidden="1">[1]Uke!#REF!</definedName>
    <definedName name="JLKJL" localSheetId="18" hidden="1">[1]Uke!#REF!</definedName>
    <definedName name="JLKJL" localSheetId="6" hidden="1">[1]Uke!#REF!</definedName>
    <definedName name="JLKJL" localSheetId="34" hidden="1">[1]Uke!#REF!</definedName>
    <definedName name="JLKJL" localSheetId="32" hidden="1">[1]Uke!#REF!</definedName>
    <definedName name="JLKJL" localSheetId="2" hidden="1">[1]Uke!#REF!</definedName>
    <definedName name="JLKJL" hidden="1">[1]Uke!#REF!</definedName>
    <definedName name="JLKJLK" localSheetId="16" hidden="1">Uke!#REF!</definedName>
    <definedName name="JLKJLK" localSheetId="36" hidden="1">Uke!#REF!</definedName>
    <definedName name="JLKJLK" localSheetId="28" hidden="1">Uke!#REF!</definedName>
    <definedName name="JLKJLK" localSheetId="29" hidden="1">[1]Uke!#REF!</definedName>
    <definedName name="JLKJLK" localSheetId="7" hidden="1">[2]Uke!#REF!</definedName>
    <definedName name="JLKJLK" localSheetId="20" hidden="1">Uke!#REF!</definedName>
    <definedName name="JLKJLK" localSheetId="21" hidden="1">[1]Uke!#REF!</definedName>
    <definedName name="JLKJLK" localSheetId="23" hidden="1">[3]Uke!#REF!</definedName>
    <definedName name="JLKJLK" localSheetId="4" hidden="1">Uke!#REF!</definedName>
    <definedName name="JLKJLK" localSheetId="12" hidden="1">Uke!#REF!</definedName>
    <definedName name="JLKJLK" localSheetId="10" hidden="1">Uke!#REF!</definedName>
    <definedName name="JLKJLK" localSheetId="14" hidden="1">Uke!#REF!</definedName>
    <definedName name="JLKJLK" localSheetId="18" hidden="1">Uke!#REF!</definedName>
    <definedName name="JLKJLK" localSheetId="6" hidden="1">U!#REF!</definedName>
    <definedName name="JLKJLK" localSheetId="34" hidden="1">Uke!#REF!</definedName>
    <definedName name="JLKJLK" localSheetId="32" hidden="1">Uke!#REF!</definedName>
    <definedName name="JLKJLK" localSheetId="2" hidden="1">Uke!#REF!</definedName>
    <definedName name="JLKJLK" hidden="1">Uke!#REF!</definedName>
    <definedName name="Kat" hidden="1">[2]Uke!#REF!</definedName>
    <definedName name="KJH" localSheetId="16" hidden="1">Uke!#REF!</definedName>
    <definedName name="KJH" localSheetId="36" hidden="1">Uke!#REF!</definedName>
    <definedName name="KJH" localSheetId="28" hidden="1">Uke!#REF!</definedName>
    <definedName name="KJH" localSheetId="29" hidden="1">[1]Uke!#REF!</definedName>
    <definedName name="KJH" localSheetId="35" hidden="1">Uke!#REF!</definedName>
    <definedName name="KJH" localSheetId="7" hidden="1">[2]Uke!#REF!</definedName>
    <definedName name="KJH" localSheetId="20" hidden="1">Uke!#REF!</definedName>
    <definedName name="KJH" localSheetId="21" hidden="1">[1]Uke!#REF!</definedName>
    <definedName name="KJH" localSheetId="23" hidden="1">[3]Uke!#REF!</definedName>
    <definedName name="KJH" localSheetId="4" hidden="1">Uke!#REF!</definedName>
    <definedName name="KJH" localSheetId="12" hidden="1">Uke!#REF!</definedName>
    <definedName name="KJH" localSheetId="10" hidden="1">Uke!#REF!</definedName>
    <definedName name="KJH" localSheetId="14" hidden="1">Uke!#REF!</definedName>
    <definedName name="KJH" localSheetId="18" hidden="1">Uke!#REF!</definedName>
    <definedName name="KJH" localSheetId="6" hidden="1">U!#REF!</definedName>
    <definedName name="KJH" localSheetId="34" hidden="1">Uke!#REF!</definedName>
    <definedName name="KJH" localSheetId="31" hidden="1">Uke!#REF!</definedName>
    <definedName name="KJH" localSheetId="32" hidden="1">Uke!#REF!</definedName>
    <definedName name="KJH" localSheetId="2" hidden="1">Uke!#REF!</definedName>
    <definedName name="KJH" hidden="1">Uke!#REF!</definedName>
    <definedName name="KJHK" localSheetId="16" hidden="1">Uke!#REF!</definedName>
    <definedName name="KJHK" localSheetId="36" hidden="1">Uke!#REF!</definedName>
    <definedName name="KJHK" localSheetId="28" hidden="1">Uke!#REF!</definedName>
    <definedName name="KJHK" localSheetId="29" hidden="1">[1]Uke!#REF!</definedName>
    <definedName name="KJHK" localSheetId="7" hidden="1">[2]Uke!#REF!</definedName>
    <definedName name="KJHK" localSheetId="20" hidden="1">Uke!#REF!</definedName>
    <definedName name="KJHK" localSheetId="21" hidden="1">[1]Uke!#REF!</definedName>
    <definedName name="KJHK" localSheetId="23" hidden="1">[3]Uke!#REF!</definedName>
    <definedName name="KJHK" localSheetId="4" hidden="1">Uke!#REF!</definedName>
    <definedName name="KJHK" localSheetId="12" hidden="1">Uke!#REF!</definedName>
    <definedName name="KJHK" localSheetId="10" hidden="1">Uke!#REF!</definedName>
    <definedName name="KJHK" localSheetId="14" hidden="1">Uke!#REF!</definedName>
    <definedName name="KJHK" localSheetId="18" hidden="1">Uke!#REF!</definedName>
    <definedName name="KJHK" localSheetId="6" hidden="1">U!#REF!</definedName>
    <definedName name="KJHK" localSheetId="34" hidden="1">Uke!#REF!</definedName>
    <definedName name="KJHK" localSheetId="32" hidden="1">Uke!#REF!</definedName>
    <definedName name="KJHK" localSheetId="2" hidden="1">Uke!#REF!</definedName>
    <definedName name="KJHK" hidden="1">Uke!#REF!</definedName>
    <definedName name="KJLKJ" localSheetId="16" hidden="1">[1]Uke!#REF!</definedName>
    <definedName name="KJLKJ" localSheetId="36" hidden="1">[1]Uke!#REF!</definedName>
    <definedName name="KJLKJ" localSheetId="28" hidden="1">[1]Uke!#REF!</definedName>
    <definedName name="KJLKJ" localSheetId="29" hidden="1">[1]Uke!#REF!</definedName>
    <definedName name="KJLKJ" localSheetId="7" hidden="1">[1]Uke!#REF!</definedName>
    <definedName name="KJLKJ" localSheetId="20" hidden="1">[1]Uke!#REF!</definedName>
    <definedName name="KJLKJ" localSheetId="21" hidden="1">[1]Uke!#REF!</definedName>
    <definedName name="KJLKJ" localSheetId="23" hidden="1">[3]Uke!#REF!</definedName>
    <definedName name="KJLKJ" localSheetId="4" hidden="1">[1]Uke!#REF!</definedName>
    <definedName name="KJLKJ" localSheetId="12" hidden="1">[1]Uke!#REF!</definedName>
    <definedName name="KJLKJ" localSheetId="10" hidden="1">[1]Uke!#REF!</definedName>
    <definedName name="KJLKJ" localSheetId="14" hidden="1">[1]Uke!#REF!</definedName>
    <definedName name="KJLKJ" localSheetId="18" hidden="1">[1]Uke!#REF!</definedName>
    <definedName name="KJLKJ" localSheetId="6" hidden="1">[1]Uke!#REF!</definedName>
    <definedName name="KJLKJ" localSheetId="34" hidden="1">[1]Uke!#REF!</definedName>
    <definedName name="KJLKJ" localSheetId="32" hidden="1">[1]Uke!#REF!</definedName>
    <definedName name="KJLKJ" localSheetId="2" hidden="1">[1]Uke!#REF!</definedName>
    <definedName name="KJLKJ" hidden="1">[1]Uke!#REF!</definedName>
    <definedName name="kkk" localSheetId="16" hidden="1">Uke!#REF!</definedName>
    <definedName name="kkk" localSheetId="36" hidden="1">Uke!#REF!</definedName>
    <definedName name="kkk" localSheetId="28" hidden="1">Uke!#REF!</definedName>
    <definedName name="kkk" localSheetId="29" hidden="1">[1]Uke!#REF!</definedName>
    <definedName name="kkk" localSheetId="7" hidden="1">[2]Uke!#REF!</definedName>
    <definedName name="kkk" localSheetId="20" hidden="1">Uke!#REF!</definedName>
    <definedName name="kkk" localSheetId="21" hidden="1">[1]Uke!#REF!</definedName>
    <definedName name="kkk" localSheetId="23" hidden="1">[3]Uke!#REF!</definedName>
    <definedName name="kkk" localSheetId="4" hidden="1">Uke!#REF!</definedName>
    <definedName name="kkk" localSheetId="12" hidden="1">Uke!#REF!</definedName>
    <definedName name="kkk" localSheetId="10" hidden="1">Uke!#REF!</definedName>
    <definedName name="kkk" localSheetId="14" hidden="1">Uke!#REF!</definedName>
    <definedName name="kkk" localSheetId="18" hidden="1">Uke!#REF!</definedName>
    <definedName name="kkk" localSheetId="6" hidden="1">U!#REF!</definedName>
    <definedName name="kkk" localSheetId="34" hidden="1">Uke!#REF!</definedName>
    <definedName name="kkk" localSheetId="32" hidden="1">Uke!#REF!</definedName>
    <definedName name="kkk" localSheetId="2" hidden="1">Uke!#REF!</definedName>
    <definedName name="kkk" hidden="1">Uke!#REF!</definedName>
    <definedName name="LKH" localSheetId="16" hidden="1">Uke!#REF!</definedName>
    <definedName name="LKH" localSheetId="36" hidden="1">Uke!#REF!</definedName>
    <definedName name="LKH" localSheetId="28" hidden="1">Uke!#REF!</definedName>
    <definedName name="LKH" localSheetId="29" hidden="1">[1]Uke!#REF!</definedName>
    <definedName name="LKH" localSheetId="35" hidden="1">Uke!#REF!</definedName>
    <definedName name="LKH" localSheetId="7" hidden="1">[2]Uke!#REF!</definedName>
    <definedName name="LKH" localSheetId="20" hidden="1">Uke!#REF!</definedName>
    <definedName name="LKH" localSheetId="21" hidden="1">[1]Uke!#REF!</definedName>
    <definedName name="LKH" localSheetId="23" hidden="1">[3]Uke!#REF!</definedName>
    <definedName name="LKH" localSheetId="4" hidden="1">Uke!#REF!</definedName>
    <definedName name="LKH" localSheetId="12" hidden="1">Uke!#REF!</definedName>
    <definedName name="LKH" localSheetId="10" hidden="1">Uke!#REF!</definedName>
    <definedName name="LKH" localSheetId="14" hidden="1">Uke!#REF!</definedName>
    <definedName name="LKH" localSheetId="18" hidden="1">Uke!#REF!</definedName>
    <definedName name="LKH" localSheetId="6" hidden="1">U!#REF!</definedName>
    <definedName name="LKH" localSheetId="34" hidden="1">Uke!#REF!</definedName>
    <definedName name="LKH" localSheetId="31" hidden="1">Uke!#REF!</definedName>
    <definedName name="LKH" localSheetId="32" hidden="1">Uke!#REF!</definedName>
    <definedName name="LKH" localSheetId="2" hidden="1">Uke!#REF!</definedName>
    <definedName name="LKH" hidden="1">Uke!#REF!</definedName>
    <definedName name="lll" localSheetId="16" hidden="1">Uke!#REF!</definedName>
    <definedName name="lll" localSheetId="36" hidden="1">Uke!#REF!</definedName>
    <definedName name="lll" localSheetId="28" hidden="1">Uke!#REF!</definedName>
    <definedName name="lll" localSheetId="29" hidden="1">[1]Uke!#REF!</definedName>
    <definedName name="lll" localSheetId="7" hidden="1">[2]Uke!#REF!</definedName>
    <definedName name="lll" localSheetId="20" hidden="1">Uke!#REF!</definedName>
    <definedName name="lll" localSheetId="21" hidden="1">[1]Uke!#REF!</definedName>
    <definedName name="lll" localSheetId="23" hidden="1">[3]Uke!#REF!</definedName>
    <definedName name="lll" localSheetId="4" hidden="1">Uke!#REF!</definedName>
    <definedName name="lll" localSheetId="12" hidden="1">Uke!#REF!</definedName>
    <definedName name="lll" localSheetId="10" hidden="1">Uke!#REF!</definedName>
    <definedName name="lll" localSheetId="14" hidden="1">Uke!#REF!</definedName>
    <definedName name="lll" localSheetId="18" hidden="1">Uke!#REF!</definedName>
    <definedName name="lll" localSheetId="6" hidden="1">U!#REF!</definedName>
    <definedName name="lll" localSheetId="34" hidden="1">Uke!#REF!</definedName>
    <definedName name="lll" localSheetId="32" hidden="1">Uke!#REF!</definedName>
    <definedName name="lll" localSheetId="2" hidden="1">Uke!#REF!</definedName>
    <definedName name="lll" hidden="1">Uke!#REF!</definedName>
    <definedName name="MM" localSheetId="16" hidden="1">Uke!#REF!</definedName>
    <definedName name="MM" localSheetId="36" hidden="1">Uke!#REF!</definedName>
    <definedName name="MM" localSheetId="28" hidden="1">Uke!#REF!</definedName>
    <definedName name="MM" localSheetId="29" hidden="1">[1]Uke!#REF!</definedName>
    <definedName name="MM" localSheetId="7" hidden="1">[2]Uke!#REF!</definedName>
    <definedName name="MM" localSheetId="20" hidden="1">Uke!#REF!</definedName>
    <definedName name="MM" localSheetId="21" hidden="1">[1]Uke!#REF!</definedName>
    <definedName name="MM" localSheetId="23" hidden="1">[3]Uke!#REF!</definedName>
    <definedName name="MM" localSheetId="4" hidden="1">Uke!#REF!</definedName>
    <definedName name="MM" localSheetId="12" hidden="1">Uke!#REF!</definedName>
    <definedName name="MM" localSheetId="10" hidden="1">Uke!#REF!</definedName>
    <definedName name="MM" localSheetId="14" hidden="1">Uke!#REF!</definedName>
    <definedName name="MM" localSheetId="18" hidden="1">Uke!#REF!</definedName>
    <definedName name="MM" localSheetId="6" hidden="1">U!#REF!</definedName>
    <definedName name="MM" localSheetId="34" hidden="1">Uke!#REF!</definedName>
    <definedName name="MM" localSheetId="32" hidden="1">Uke!#REF!</definedName>
    <definedName name="MM" localSheetId="2" hidden="1">Uke!#REF!</definedName>
    <definedName name="MM" hidden="1">Uke!#REF!</definedName>
    <definedName name="mmm" localSheetId="16" hidden="1">Uke!#REF!</definedName>
    <definedName name="mmm" localSheetId="36" hidden="1">Uke!#REF!</definedName>
    <definedName name="mmm" localSheetId="28" hidden="1">Uke!#REF!</definedName>
    <definedName name="mmm" localSheetId="29" hidden="1">[1]Uke!#REF!</definedName>
    <definedName name="mmm" localSheetId="7" hidden="1">[2]Uke!#REF!</definedName>
    <definedName name="mmm" localSheetId="20" hidden="1">Uke!#REF!</definedName>
    <definedName name="mmm" localSheetId="21" hidden="1">[1]Uke!#REF!</definedName>
    <definedName name="mmm" localSheetId="23" hidden="1">[3]Uke!#REF!</definedName>
    <definedName name="mmm" localSheetId="4" hidden="1">Uke!#REF!</definedName>
    <definedName name="mmm" localSheetId="12" hidden="1">Uke!#REF!</definedName>
    <definedName name="mmm" localSheetId="10" hidden="1">Uke!#REF!</definedName>
    <definedName name="mmm" localSheetId="14" hidden="1">Uke!#REF!</definedName>
    <definedName name="mmm" localSheetId="18" hidden="1">Uke!#REF!</definedName>
    <definedName name="mmm" localSheetId="6" hidden="1">U!#REF!</definedName>
    <definedName name="mmm" localSheetId="34" hidden="1">Uke!#REF!</definedName>
    <definedName name="mmm" localSheetId="32" hidden="1">Uke!#REF!</definedName>
    <definedName name="mmm" localSheetId="2" hidden="1">Uke!#REF!</definedName>
    <definedName name="mmm" hidden="1">Uke!#REF!</definedName>
    <definedName name="nn" localSheetId="16" hidden="1">Uke!#REF!</definedName>
    <definedName name="nn" localSheetId="36" hidden="1">Uke!#REF!</definedName>
    <definedName name="nn" localSheetId="28" hidden="1">Uke!#REF!</definedName>
    <definedName name="nn" localSheetId="29" hidden="1">[1]Uke!#REF!</definedName>
    <definedName name="nn" localSheetId="7" hidden="1">[2]Uke!#REF!</definedName>
    <definedName name="nn" localSheetId="20" hidden="1">Uke!#REF!</definedName>
    <definedName name="nn" localSheetId="21" hidden="1">[1]Uke!#REF!</definedName>
    <definedName name="nn" localSheetId="23" hidden="1">[3]Uke!#REF!</definedName>
    <definedName name="nn" localSheetId="4" hidden="1">Uke!#REF!</definedName>
    <definedName name="nn" localSheetId="12" hidden="1">Uke!#REF!</definedName>
    <definedName name="nn" localSheetId="10" hidden="1">Uke!#REF!</definedName>
    <definedName name="nn" localSheetId="14" hidden="1">Uke!#REF!</definedName>
    <definedName name="nn" localSheetId="18" hidden="1">Uke!#REF!</definedName>
    <definedName name="nn" localSheetId="6" hidden="1">U!#REF!</definedName>
    <definedName name="nn" localSheetId="34" hidden="1">Uke!#REF!</definedName>
    <definedName name="nn" localSheetId="32" hidden="1">Uke!#REF!</definedName>
    <definedName name="nn" localSheetId="2" hidden="1">Uke!#REF!</definedName>
    <definedName name="nn" hidden="1">Uke!#REF!</definedName>
    <definedName name="NVN" localSheetId="16" hidden="1">Uke!#REF!</definedName>
    <definedName name="NVN" localSheetId="36" hidden="1">Uke!#REF!</definedName>
    <definedName name="NVN" localSheetId="28" hidden="1">Uke!#REF!</definedName>
    <definedName name="NVN" localSheetId="29" hidden="1">[1]Uke!#REF!</definedName>
    <definedName name="NVN" localSheetId="7" hidden="1">[2]Uke!#REF!</definedName>
    <definedName name="NVN" localSheetId="20" hidden="1">Uke!#REF!</definedName>
    <definedName name="NVN" localSheetId="21" hidden="1">[1]Uke!#REF!</definedName>
    <definedName name="NVN" localSheetId="23" hidden="1">[3]Uke!#REF!</definedName>
    <definedName name="NVN" localSheetId="4" hidden="1">Uke!#REF!</definedName>
    <definedName name="NVN" localSheetId="12" hidden="1">Uke!#REF!</definedName>
    <definedName name="NVN" localSheetId="10" hidden="1">Uke!#REF!</definedName>
    <definedName name="NVN" localSheetId="14" hidden="1">Uke!#REF!</definedName>
    <definedName name="NVN" localSheetId="18" hidden="1">Uke!#REF!</definedName>
    <definedName name="NVN" localSheetId="6" hidden="1">U!#REF!</definedName>
    <definedName name="NVN" localSheetId="34" hidden="1">Uke!#REF!</definedName>
    <definedName name="NVN" localSheetId="32" hidden="1">Uke!#REF!</definedName>
    <definedName name="NVN" localSheetId="2" hidden="1">Uke!#REF!</definedName>
    <definedName name="NVN" hidden="1">Uke!#REF!</definedName>
    <definedName name="q" localSheetId="16" hidden="1">Uke!#REF!</definedName>
    <definedName name="q" localSheetId="36" hidden="1">Uke!#REF!</definedName>
    <definedName name="q" localSheetId="28" hidden="1">Uke!#REF!</definedName>
    <definedName name="q" localSheetId="29" hidden="1">[1]Uke!#REF!</definedName>
    <definedName name="q" localSheetId="7" hidden="1">[2]Uke!#REF!</definedName>
    <definedName name="q" localSheetId="20" hidden="1">Uke!#REF!</definedName>
    <definedName name="q" localSheetId="21" hidden="1">[1]Uke!#REF!</definedName>
    <definedName name="q" localSheetId="23" hidden="1">[3]Uke!#REF!</definedName>
    <definedName name="q" localSheetId="4" hidden="1">Uke!#REF!</definedName>
    <definedName name="q" localSheetId="12" hidden="1">Uke!#REF!</definedName>
    <definedName name="q" localSheetId="10" hidden="1">Uke!#REF!</definedName>
    <definedName name="q" localSheetId="14" hidden="1">Uke!#REF!</definedName>
    <definedName name="q" localSheetId="18" hidden="1">Uke!#REF!</definedName>
    <definedName name="q" localSheetId="6" hidden="1">U!#REF!</definedName>
    <definedName name="q" localSheetId="34" hidden="1">Uke!#REF!</definedName>
    <definedName name="q" localSheetId="32" hidden="1">Uke!#REF!</definedName>
    <definedName name="q" localSheetId="2" hidden="1">Uke!#REF!</definedName>
    <definedName name="q" hidden="1">Uke!#REF!</definedName>
    <definedName name="reyteyt" localSheetId="16" hidden="1">[4]Uke!#REF!</definedName>
    <definedName name="reyteyt" localSheetId="36" hidden="1">[4]Uke!#REF!</definedName>
    <definedName name="reyteyt" localSheetId="28" hidden="1">[4]Uke!#REF!</definedName>
    <definedName name="reyteyt" localSheetId="29" hidden="1">[4]Uke!#REF!</definedName>
    <definedName name="reyteyt" localSheetId="7" hidden="1">[4]Uke!#REF!</definedName>
    <definedName name="reyteyt" localSheetId="20" hidden="1">[4]Uke!#REF!</definedName>
    <definedName name="reyteyt" localSheetId="21" hidden="1">[4]Uke!#REF!</definedName>
    <definedName name="reyteyt" localSheetId="23" hidden="1">[4]Uke!#REF!</definedName>
    <definedName name="reyteyt" localSheetId="4" hidden="1">[4]Uke!#REF!</definedName>
    <definedName name="reyteyt" localSheetId="12" hidden="1">[4]Uke!#REF!</definedName>
    <definedName name="reyteyt" localSheetId="10" hidden="1">[4]Uke!#REF!</definedName>
    <definedName name="reyteyt" localSheetId="14" hidden="1">[4]Uke!#REF!</definedName>
    <definedName name="reyteyt" localSheetId="18" hidden="1">[4]Uke!#REF!</definedName>
    <definedName name="reyteyt" localSheetId="6" hidden="1">[4]Uke!#REF!</definedName>
    <definedName name="reyteyt" localSheetId="34" hidden="1">[4]Uke!#REF!</definedName>
    <definedName name="reyteyt" localSheetId="32" hidden="1">[4]Uke!#REF!</definedName>
    <definedName name="reyteyt" localSheetId="2" hidden="1">[4]Uke!#REF!</definedName>
    <definedName name="reyteyt" hidden="1">[4]Uke!#REF!</definedName>
    <definedName name="rr" localSheetId="16" hidden="1">Uke!#REF!</definedName>
    <definedName name="rr" localSheetId="36" hidden="1">Uke!#REF!</definedName>
    <definedName name="rr" localSheetId="28" hidden="1">Uke!#REF!</definedName>
    <definedName name="rr" localSheetId="29" hidden="1">[1]Uke!#REF!</definedName>
    <definedName name="rr" localSheetId="7" hidden="1">[2]Uke!#REF!</definedName>
    <definedName name="rr" localSheetId="20" hidden="1">Uke!#REF!</definedName>
    <definedName name="rr" localSheetId="21" hidden="1">[1]Uke!#REF!</definedName>
    <definedName name="rr" localSheetId="23" hidden="1">[3]Uke!#REF!</definedName>
    <definedName name="rr" localSheetId="4" hidden="1">Uke!#REF!</definedName>
    <definedName name="rr" localSheetId="12" hidden="1">Uke!#REF!</definedName>
    <definedName name="rr" localSheetId="10" hidden="1">Uke!#REF!</definedName>
    <definedName name="rr" localSheetId="14" hidden="1">Uke!#REF!</definedName>
    <definedName name="rr" localSheetId="18" hidden="1">Uke!#REF!</definedName>
    <definedName name="rr" localSheetId="6" hidden="1">U!#REF!</definedName>
    <definedName name="rr" localSheetId="34" hidden="1">Uke!#REF!</definedName>
    <definedName name="rr" localSheetId="32" hidden="1">Uke!#REF!</definedName>
    <definedName name="rr" localSheetId="2" hidden="1">Uke!#REF!</definedName>
    <definedName name="rr" hidden="1">Uke!#REF!</definedName>
    <definedName name="rw" localSheetId="16" hidden="1">[4]Uke!#REF!</definedName>
    <definedName name="rw" localSheetId="36" hidden="1">[4]Uke!#REF!</definedName>
    <definedName name="rw" localSheetId="28" hidden="1">[4]Uke!#REF!</definedName>
    <definedName name="rw" localSheetId="29" hidden="1">[4]Uke!#REF!</definedName>
    <definedName name="rw" localSheetId="7" hidden="1">[4]Uke!#REF!</definedName>
    <definedName name="rw" localSheetId="20" hidden="1">[4]Uke!#REF!</definedName>
    <definedName name="rw" localSheetId="21" hidden="1">[4]Uke!#REF!</definedName>
    <definedName name="rw" localSheetId="23" hidden="1">[4]Uke!#REF!</definedName>
    <definedName name="rw" localSheetId="4" hidden="1">[4]Uke!#REF!</definedName>
    <definedName name="rw" localSheetId="12" hidden="1">[4]Uke!#REF!</definedName>
    <definedName name="rw" localSheetId="10" hidden="1">[4]Uke!#REF!</definedName>
    <definedName name="rw" localSheetId="14" hidden="1">[4]Uke!#REF!</definedName>
    <definedName name="rw" localSheetId="18" hidden="1">[4]Uke!#REF!</definedName>
    <definedName name="rw" localSheetId="6" hidden="1">[4]Uke!#REF!</definedName>
    <definedName name="rw" localSheetId="34" hidden="1">[4]Uke!#REF!</definedName>
    <definedName name="rw" localSheetId="32" hidden="1">[4]Uke!#REF!</definedName>
    <definedName name="rw" localSheetId="2" hidden="1">[4]Uke!#REF!</definedName>
    <definedName name="rw" hidden="1">[4]Uke!#REF!</definedName>
    <definedName name="saff" localSheetId="16" hidden="1">[4]Uke!#REF!</definedName>
    <definedName name="saff" localSheetId="36" hidden="1">[4]Uke!#REF!</definedName>
    <definedName name="saff" localSheetId="28" hidden="1">[4]Uke!#REF!</definedName>
    <definedName name="saff" localSheetId="29" hidden="1">[4]Uke!#REF!</definedName>
    <definedName name="saff" localSheetId="7" hidden="1">[4]Uke!#REF!</definedName>
    <definedName name="saff" localSheetId="20" hidden="1">[4]Uke!#REF!</definedName>
    <definedName name="saff" localSheetId="21" hidden="1">[4]Uke!#REF!</definedName>
    <definedName name="saff" localSheetId="23" hidden="1">[4]Uke!#REF!</definedName>
    <definedName name="saff" localSheetId="4" hidden="1">[4]Uke!#REF!</definedName>
    <definedName name="saff" localSheetId="12" hidden="1">[4]Uke!#REF!</definedName>
    <definedName name="saff" localSheetId="10" hidden="1">[4]Uke!#REF!</definedName>
    <definedName name="saff" localSheetId="14" hidden="1">[4]Uke!#REF!</definedName>
    <definedName name="saff" localSheetId="18" hidden="1">[4]Uke!#REF!</definedName>
    <definedName name="saff" localSheetId="6" hidden="1">[4]Uke!#REF!</definedName>
    <definedName name="saff" localSheetId="34" hidden="1">[4]Uke!#REF!</definedName>
    <definedName name="saff" localSheetId="32" hidden="1">[4]Uke!#REF!</definedName>
    <definedName name="saff" localSheetId="2" hidden="1">[4]Uke!#REF!</definedName>
    <definedName name="saff" hidden="1">[4]Uke!#REF!</definedName>
    <definedName name="sdf" localSheetId="16" hidden="1">[4]Uke!#REF!</definedName>
    <definedName name="sdf" localSheetId="36" hidden="1">[4]Uke!#REF!</definedName>
    <definedName name="sdf" localSheetId="28" hidden="1">[4]Uke!#REF!</definedName>
    <definedName name="sdf" localSheetId="29" hidden="1">[4]Uke!#REF!</definedName>
    <definedName name="sdf" localSheetId="7" hidden="1">[4]Uke!#REF!</definedName>
    <definedName name="sdf" localSheetId="20" hidden="1">[4]Uke!#REF!</definedName>
    <definedName name="sdf" localSheetId="21" hidden="1">[4]Uke!#REF!</definedName>
    <definedName name="sdf" localSheetId="23" hidden="1">[4]Uke!#REF!</definedName>
    <definedName name="sdf" localSheetId="4" hidden="1">[4]Uke!#REF!</definedName>
    <definedName name="sdf" localSheetId="12" hidden="1">[4]Uke!#REF!</definedName>
    <definedName name="sdf" localSheetId="10" hidden="1">[4]Uke!#REF!</definedName>
    <definedName name="sdf" localSheetId="14" hidden="1">[4]Uke!#REF!</definedName>
    <definedName name="sdf" localSheetId="18" hidden="1">[4]Uke!#REF!</definedName>
    <definedName name="sdf" localSheetId="6" hidden="1">[4]Uke!#REF!</definedName>
    <definedName name="sdf" localSheetId="34" hidden="1">[4]Uke!#REF!</definedName>
    <definedName name="sdf" localSheetId="32" hidden="1">[4]Uke!#REF!</definedName>
    <definedName name="sdf" localSheetId="2" hidden="1">[4]Uke!#REF!</definedName>
    <definedName name="sdf" hidden="1">[4]Uke!#REF!</definedName>
    <definedName name="sdfdsa" localSheetId="16" hidden="1">[4]Uke!#REF!</definedName>
    <definedName name="sdfdsa" localSheetId="36" hidden="1">[4]Uke!#REF!</definedName>
    <definedName name="sdfdsa" localSheetId="28" hidden="1">[4]Uke!#REF!</definedName>
    <definedName name="sdfdsa" localSheetId="29" hidden="1">[4]Uke!#REF!</definedName>
    <definedName name="sdfdsa" localSheetId="7" hidden="1">[4]Uke!#REF!</definedName>
    <definedName name="sdfdsa" localSheetId="20" hidden="1">[4]Uke!#REF!</definedName>
    <definedName name="sdfdsa" localSheetId="21" hidden="1">[4]Uke!#REF!</definedName>
    <definedName name="sdfdsa" localSheetId="23" hidden="1">[4]Uke!#REF!</definedName>
    <definedName name="sdfdsa" localSheetId="4" hidden="1">[4]Uke!#REF!</definedName>
    <definedName name="sdfdsa" localSheetId="12" hidden="1">[4]Uke!#REF!</definedName>
    <definedName name="sdfdsa" localSheetId="10" hidden="1">[4]Uke!#REF!</definedName>
    <definedName name="sdfdsa" localSheetId="14" hidden="1">[4]Uke!#REF!</definedName>
    <definedName name="sdfdsa" localSheetId="18" hidden="1">[4]Uke!#REF!</definedName>
    <definedName name="sdfdsa" localSheetId="6" hidden="1">[4]Uke!#REF!</definedName>
    <definedName name="sdfdsa" localSheetId="34" hidden="1">[4]Uke!#REF!</definedName>
    <definedName name="sdfdsa" localSheetId="32" hidden="1">[4]Uke!#REF!</definedName>
    <definedName name="sdfdsa" localSheetId="2" hidden="1">[4]Uke!#REF!</definedName>
    <definedName name="sdfdsa" hidden="1">[4]Uke!#REF!</definedName>
    <definedName name="sf" localSheetId="16" hidden="1">[4]Uke!#REF!</definedName>
    <definedName name="sf" localSheetId="36" hidden="1">[4]Uke!#REF!</definedName>
    <definedName name="sf" localSheetId="28" hidden="1">[4]Uke!#REF!</definedName>
    <definedName name="sf" localSheetId="29" hidden="1">[4]Uke!#REF!</definedName>
    <definedName name="sf" localSheetId="7" hidden="1">[4]Uke!#REF!</definedName>
    <definedName name="sf" localSheetId="20" hidden="1">[4]Uke!#REF!</definedName>
    <definedName name="sf" localSheetId="21" hidden="1">[4]Uke!#REF!</definedName>
    <definedName name="sf" localSheetId="23" hidden="1">[4]Uke!#REF!</definedName>
    <definedName name="sf" localSheetId="4" hidden="1">[4]Uke!#REF!</definedName>
    <definedName name="sf" localSheetId="12" hidden="1">[4]Uke!#REF!</definedName>
    <definedName name="sf" localSheetId="10" hidden="1">[4]Uke!#REF!</definedName>
    <definedName name="sf" localSheetId="14" hidden="1">[4]Uke!#REF!</definedName>
    <definedName name="sf" localSheetId="18" hidden="1">[4]Uke!#REF!</definedName>
    <definedName name="sf" localSheetId="6" hidden="1">[4]Uke!#REF!</definedName>
    <definedName name="sf" localSheetId="34" hidden="1">[4]Uke!#REF!</definedName>
    <definedName name="sf" localSheetId="32" hidden="1">[4]Uke!#REF!</definedName>
    <definedName name="sf" localSheetId="2" hidden="1">[4]Uke!#REF!</definedName>
    <definedName name="sf" hidden="1">[4]Uke!#REF!</definedName>
    <definedName name="sfd" localSheetId="16" hidden="1">[4]Uke!#REF!</definedName>
    <definedName name="sfd" localSheetId="36" hidden="1">[4]Uke!#REF!</definedName>
    <definedName name="sfd" localSheetId="28" hidden="1">[4]Uke!#REF!</definedName>
    <definedName name="sfd" localSheetId="29" hidden="1">[4]Uke!#REF!</definedName>
    <definedName name="sfd" localSheetId="7" hidden="1">[4]Uke!#REF!</definedName>
    <definedName name="sfd" localSheetId="20" hidden="1">[4]Uke!#REF!</definedName>
    <definedName name="sfd" localSheetId="21" hidden="1">[4]Uke!#REF!</definedName>
    <definedName name="sfd" localSheetId="23" hidden="1">[4]Uke!#REF!</definedName>
    <definedName name="sfd" localSheetId="4" hidden="1">[4]Uke!#REF!</definedName>
    <definedName name="sfd" localSheetId="12" hidden="1">[4]Uke!#REF!</definedName>
    <definedName name="sfd" localSheetId="10" hidden="1">[4]Uke!#REF!</definedName>
    <definedName name="sfd" localSheetId="14" hidden="1">[4]Uke!#REF!</definedName>
    <definedName name="sfd" localSheetId="18" hidden="1">[4]Uke!#REF!</definedName>
    <definedName name="sfd" localSheetId="6" hidden="1">[4]Uke!#REF!</definedName>
    <definedName name="sfd" localSheetId="34" hidden="1">[4]Uke!#REF!</definedName>
    <definedName name="sfd" localSheetId="32" hidden="1">[4]Uke!#REF!</definedName>
    <definedName name="sfd" localSheetId="2" hidden="1">[4]Uke!#REF!</definedName>
    <definedName name="sfd" hidden="1">[4]Uke!#REF!</definedName>
    <definedName name="sfdd" localSheetId="16" hidden="1">[4]Uke!#REF!</definedName>
    <definedName name="sfdd" localSheetId="36" hidden="1">[4]Uke!#REF!</definedName>
    <definedName name="sfdd" localSheetId="28" hidden="1">[4]Uke!#REF!</definedName>
    <definedName name="sfdd" localSheetId="29" hidden="1">[4]Uke!#REF!</definedName>
    <definedName name="sfdd" localSheetId="7" hidden="1">[4]Uke!#REF!</definedName>
    <definedName name="sfdd" localSheetId="20" hidden="1">[4]Uke!#REF!</definedName>
    <definedName name="sfdd" localSheetId="21" hidden="1">[4]Uke!#REF!</definedName>
    <definedName name="sfdd" localSheetId="23" hidden="1">[4]Uke!#REF!</definedName>
    <definedName name="sfdd" localSheetId="4" hidden="1">[4]Uke!#REF!</definedName>
    <definedName name="sfdd" localSheetId="12" hidden="1">[4]Uke!#REF!</definedName>
    <definedName name="sfdd" localSheetId="10" hidden="1">[4]Uke!#REF!</definedName>
    <definedName name="sfdd" localSheetId="14" hidden="1">[4]Uke!#REF!</definedName>
    <definedName name="sfdd" localSheetId="18" hidden="1">[4]Uke!#REF!</definedName>
    <definedName name="sfdd" localSheetId="6" hidden="1">[4]Uke!#REF!</definedName>
    <definedName name="sfdd" localSheetId="34" hidden="1">[4]Uke!#REF!</definedName>
    <definedName name="sfdd" localSheetId="32" hidden="1">[4]Uke!#REF!</definedName>
    <definedName name="sfdd" localSheetId="2" hidden="1">[4]Uke!#REF!</definedName>
    <definedName name="sfdd" hidden="1">[4]Uke!#REF!</definedName>
    <definedName name="SSS" localSheetId="16" hidden="1">Uke!#REF!</definedName>
    <definedName name="SSS" localSheetId="36" hidden="1">Uke!#REF!</definedName>
    <definedName name="SSS" localSheetId="28" hidden="1">Uke!#REF!</definedName>
    <definedName name="SSS" localSheetId="29" hidden="1">[1]Uke!#REF!</definedName>
    <definedName name="SSS" localSheetId="27" hidden="1">Uke!#REF!</definedName>
    <definedName name="SSS" localSheetId="35" hidden="1">Uke!#REF!</definedName>
    <definedName name="SSS" localSheetId="7" hidden="1">[2]Uke!#REF!</definedName>
    <definedName name="SSS" localSheetId="20" hidden="1">Uke!#REF!</definedName>
    <definedName name="SSS" localSheetId="21" hidden="1">[1]Uke!#REF!</definedName>
    <definedName name="SSS" localSheetId="23" hidden="1">[3]Uke!#REF!</definedName>
    <definedName name="SSS" localSheetId="4" hidden="1">Uke!#REF!</definedName>
    <definedName name="SSS" localSheetId="12" hidden="1">Uke!#REF!</definedName>
    <definedName name="SSS" localSheetId="10" hidden="1">Uke!#REF!</definedName>
    <definedName name="SSS" localSheetId="14" hidden="1">Uke!#REF!</definedName>
    <definedName name="SSS" localSheetId="18" hidden="1">Uke!#REF!</definedName>
    <definedName name="SSS" localSheetId="6" hidden="1">U!#REF!</definedName>
    <definedName name="SSS" localSheetId="34" hidden="1">Uke!#REF!</definedName>
    <definedName name="SSS" localSheetId="31" hidden="1">Uke!#REF!</definedName>
    <definedName name="SSS" localSheetId="32" hidden="1">Uke!#REF!</definedName>
    <definedName name="SSS" localSheetId="2" hidden="1">Uke!#REF!</definedName>
    <definedName name="SSS" hidden="1">Uke!#REF!</definedName>
    <definedName name="SSSS" localSheetId="16" hidden="1">Uke!#REF!</definedName>
    <definedName name="SSSS" localSheetId="36" hidden="1">Uke!#REF!</definedName>
    <definedName name="SSSS" localSheetId="28" hidden="1">Uke!#REF!</definedName>
    <definedName name="SSSS" localSheetId="29" hidden="1">[1]Uke!#REF!</definedName>
    <definedName name="SSSS" localSheetId="7" hidden="1">[2]Uke!#REF!</definedName>
    <definedName name="SSSS" localSheetId="20" hidden="1">Uke!#REF!</definedName>
    <definedName name="SSSS" localSheetId="21" hidden="1">[1]Uke!#REF!</definedName>
    <definedName name="SSSS" localSheetId="23" hidden="1">[3]Uke!#REF!</definedName>
    <definedName name="SSSS" localSheetId="4" hidden="1">Uke!#REF!</definedName>
    <definedName name="SSSS" localSheetId="12" hidden="1">Uke!#REF!</definedName>
    <definedName name="SSSS" localSheetId="10" hidden="1">Uke!#REF!</definedName>
    <definedName name="SSSS" localSheetId="14" hidden="1">Uke!#REF!</definedName>
    <definedName name="SSSS" localSheetId="18" hidden="1">Uke!#REF!</definedName>
    <definedName name="SSSS" localSheetId="6" hidden="1">U!#REF!</definedName>
    <definedName name="SSSS" localSheetId="34" hidden="1">Uke!#REF!</definedName>
    <definedName name="SSSS" localSheetId="32" hidden="1">Uke!#REF!</definedName>
    <definedName name="SSSS" localSheetId="2" hidden="1">Uke!#REF!</definedName>
    <definedName name="SSSS" hidden="1">Uke!#REF!</definedName>
    <definedName name="T" localSheetId="16" hidden="1">Uke!#REF!</definedName>
    <definedName name="T" localSheetId="36" hidden="1">Uke!#REF!</definedName>
    <definedName name="T" localSheetId="28" hidden="1">Uke!#REF!</definedName>
    <definedName name="T" localSheetId="29" hidden="1">[1]Uke!#REF!</definedName>
    <definedName name="T" localSheetId="7" hidden="1">[2]Uke!#REF!</definedName>
    <definedName name="T" localSheetId="20" hidden="1">Uke!#REF!</definedName>
    <definedName name="T" localSheetId="21" hidden="1">[1]Uke!#REF!</definedName>
    <definedName name="T" localSheetId="23" hidden="1">[3]Uke!#REF!</definedName>
    <definedName name="T" localSheetId="4" hidden="1">Uke!#REF!</definedName>
    <definedName name="T" localSheetId="12" hidden="1">Uke!#REF!</definedName>
    <definedName name="T" localSheetId="10" hidden="1">Uke!#REF!</definedName>
    <definedName name="T" localSheetId="14" hidden="1">Uke!#REF!</definedName>
    <definedName name="T" localSheetId="18" hidden="1">Uke!#REF!</definedName>
    <definedName name="T" localSheetId="6" hidden="1">U!#REF!</definedName>
    <definedName name="T" localSheetId="34" hidden="1">Uke!#REF!</definedName>
    <definedName name="T" localSheetId="32" hidden="1">Uke!#REF!</definedName>
    <definedName name="T" localSheetId="2" hidden="1">Uke!#REF!</definedName>
    <definedName name="T" hidden="1">Uke!#REF!</definedName>
    <definedName name="TT" localSheetId="16" hidden="1">Uke!#REF!</definedName>
    <definedName name="TT" localSheetId="36" hidden="1">Uke!#REF!</definedName>
    <definedName name="TT" localSheetId="28" hidden="1">Uke!#REF!</definedName>
    <definedName name="TT" localSheetId="29" hidden="1">[1]Uke!#REF!</definedName>
    <definedName name="TT" localSheetId="7" hidden="1">[2]Uke!#REF!</definedName>
    <definedName name="TT" localSheetId="20" hidden="1">Uke!#REF!</definedName>
    <definedName name="TT" localSheetId="21" hidden="1">[1]Uke!#REF!</definedName>
    <definedName name="TT" localSheetId="23" hidden="1">[3]Uke!#REF!</definedName>
    <definedName name="TT" localSheetId="4" hidden="1">Uke!#REF!</definedName>
    <definedName name="TT" localSheetId="12" hidden="1">Uke!#REF!</definedName>
    <definedName name="TT" localSheetId="10" hidden="1">Uke!#REF!</definedName>
    <definedName name="TT" localSheetId="14" hidden="1">Uke!#REF!</definedName>
    <definedName name="TT" localSheetId="18" hidden="1">Uke!#REF!</definedName>
    <definedName name="TT" localSheetId="6" hidden="1">U!#REF!</definedName>
    <definedName name="TT" localSheetId="34" hidden="1">Uke!#REF!</definedName>
    <definedName name="TT" localSheetId="32" hidden="1">Uke!#REF!</definedName>
    <definedName name="TT" localSheetId="2" hidden="1">Uke!#REF!</definedName>
    <definedName name="TT" hidden="1">Uke!#REF!</definedName>
    <definedName name="TTT" localSheetId="16" hidden="1">Uke!#REF!</definedName>
    <definedName name="TTT" localSheetId="36" hidden="1">Uke!#REF!</definedName>
    <definedName name="TTT" localSheetId="28" hidden="1">Uke!#REF!</definedName>
    <definedName name="TTT" localSheetId="29" hidden="1">[1]Uke!#REF!</definedName>
    <definedName name="TTT" localSheetId="27" hidden="1">Uke!#REF!</definedName>
    <definedName name="TTT" localSheetId="35" hidden="1">Uke!#REF!</definedName>
    <definedName name="TTT" localSheetId="7" hidden="1">[2]Uke!#REF!</definedName>
    <definedName name="TTT" localSheetId="20" hidden="1">Uke!#REF!</definedName>
    <definedName name="TTT" localSheetId="21" hidden="1">[1]Uke!#REF!</definedName>
    <definedName name="TTT" localSheetId="23" hidden="1">[3]Uke!#REF!</definedName>
    <definedName name="TTT" localSheetId="4" hidden="1">Uke!#REF!</definedName>
    <definedName name="TTT" localSheetId="12" hidden="1">Uke!#REF!</definedName>
    <definedName name="TTT" localSheetId="10" hidden="1">Uke!#REF!</definedName>
    <definedName name="TTT" localSheetId="14" hidden="1">Uke!#REF!</definedName>
    <definedName name="TTT" localSheetId="18" hidden="1">Uke!#REF!</definedName>
    <definedName name="TTT" localSheetId="6" hidden="1">U!#REF!</definedName>
    <definedName name="TTT" localSheetId="34" hidden="1">Uke!#REF!</definedName>
    <definedName name="TTT" localSheetId="31" hidden="1">Uke!#REF!</definedName>
    <definedName name="TTT" localSheetId="32" hidden="1">Uke!#REF!</definedName>
    <definedName name="TTT" localSheetId="2" hidden="1">Uke!#REF!</definedName>
    <definedName name="TTT" hidden="1">Uke!#REF!</definedName>
    <definedName name="tttt" localSheetId="16" hidden="1">[4]Uke!#REF!</definedName>
    <definedName name="tttt" localSheetId="36" hidden="1">[4]Uke!#REF!</definedName>
    <definedName name="tttt" localSheetId="28" hidden="1">[4]Uke!#REF!</definedName>
    <definedName name="tttt" localSheetId="29" hidden="1">[4]Uke!#REF!</definedName>
    <definedName name="tttt" localSheetId="7" hidden="1">[4]Uke!#REF!</definedName>
    <definedName name="tttt" localSheetId="20" hidden="1">[4]Uke!#REF!</definedName>
    <definedName name="tttt" localSheetId="21" hidden="1">[4]Uke!#REF!</definedName>
    <definedName name="tttt" localSheetId="23" hidden="1">[4]Uke!#REF!</definedName>
    <definedName name="tttt" localSheetId="4" hidden="1">[4]Uke!#REF!</definedName>
    <definedName name="tttt" localSheetId="12" hidden="1">[4]Uke!#REF!</definedName>
    <definedName name="tttt" localSheetId="10" hidden="1">[4]Uke!#REF!</definedName>
    <definedName name="tttt" localSheetId="14" hidden="1">[4]Uke!#REF!</definedName>
    <definedName name="tttt" localSheetId="18" hidden="1">[4]Uke!#REF!</definedName>
    <definedName name="tttt" localSheetId="6" hidden="1">[4]Uke!#REF!</definedName>
    <definedName name="tttt" localSheetId="34" hidden="1">[4]Uke!#REF!</definedName>
    <definedName name="tttt" localSheetId="32" hidden="1">[4]Uke!#REF!</definedName>
    <definedName name="tttt" localSheetId="2" hidden="1">[4]Uke!#REF!</definedName>
    <definedName name="tttt" hidden="1">[4]Uke!#REF!</definedName>
    <definedName name="ttyrytr" localSheetId="16" hidden="1">[4]Uke!#REF!</definedName>
    <definedName name="ttyrytr" localSheetId="36" hidden="1">[4]Uke!#REF!</definedName>
    <definedName name="ttyrytr" localSheetId="28" hidden="1">[4]Uke!#REF!</definedName>
    <definedName name="ttyrytr" localSheetId="29" hidden="1">[4]Uke!#REF!</definedName>
    <definedName name="ttyrytr" localSheetId="7" hidden="1">[4]Uke!#REF!</definedName>
    <definedName name="ttyrytr" localSheetId="20" hidden="1">[4]Uke!#REF!</definedName>
    <definedName name="ttyrytr" localSheetId="21" hidden="1">[4]Uke!#REF!</definedName>
    <definedName name="ttyrytr" localSheetId="23" hidden="1">[4]Uke!#REF!</definedName>
    <definedName name="ttyrytr" localSheetId="4" hidden="1">[4]Uke!#REF!</definedName>
    <definedName name="ttyrytr" localSheetId="12" hidden="1">[4]Uke!#REF!</definedName>
    <definedName name="ttyrytr" localSheetId="10" hidden="1">[4]Uke!#REF!</definedName>
    <definedName name="ttyrytr" localSheetId="14" hidden="1">[4]Uke!#REF!</definedName>
    <definedName name="ttyrytr" localSheetId="18" hidden="1">[4]Uke!#REF!</definedName>
    <definedName name="ttyrytr" localSheetId="6" hidden="1">[4]Uke!#REF!</definedName>
    <definedName name="ttyrytr" localSheetId="34" hidden="1">[4]Uke!#REF!</definedName>
    <definedName name="ttyrytr" localSheetId="32" hidden="1">[4]Uke!#REF!</definedName>
    <definedName name="ttyrytr" localSheetId="2" hidden="1">[4]Uke!#REF!</definedName>
    <definedName name="ttyrytr" hidden="1">[4]Uke!#REF!</definedName>
    <definedName name="u" localSheetId="16" hidden="1">Uke!#REF!</definedName>
    <definedName name="u" localSheetId="36" hidden="1">Uke!#REF!</definedName>
    <definedName name="u" localSheetId="28" hidden="1">Uke!#REF!</definedName>
    <definedName name="u" localSheetId="29" hidden="1">[1]Uke!#REF!</definedName>
    <definedName name="u" localSheetId="7" hidden="1">[2]Uke!#REF!</definedName>
    <definedName name="u" localSheetId="20" hidden="1">Uke!#REF!</definedName>
    <definedName name="u" localSheetId="21" hidden="1">[1]Uke!#REF!</definedName>
    <definedName name="u" localSheetId="23" hidden="1">[3]Uke!#REF!</definedName>
    <definedName name="u" localSheetId="4" hidden="1">Uke!#REF!</definedName>
    <definedName name="u" localSheetId="12" hidden="1">Uke!#REF!</definedName>
    <definedName name="u" localSheetId="10" hidden="1">Uke!#REF!</definedName>
    <definedName name="u" localSheetId="14" hidden="1">Uke!#REF!</definedName>
    <definedName name="u" localSheetId="18" hidden="1">Uke!#REF!</definedName>
    <definedName name="u" localSheetId="6" hidden="1">U!#REF!</definedName>
    <definedName name="u" localSheetId="34" hidden="1">Uke!#REF!</definedName>
    <definedName name="u" localSheetId="32" hidden="1">Uke!#REF!</definedName>
    <definedName name="u" localSheetId="2" hidden="1">Uke!#REF!</definedName>
    <definedName name="u" hidden="1">Uke!#REF!</definedName>
    <definedName name="_xlnm.Print_Area" localSheetId="3">Måned!$A$1:$AK$252</definedName>
    <definedName name="_xlnm.Print_Area" localSheetId="2">Å!$A$204:$H$229</definedName>
    <definedName name="_xlnm.Print_Area" localSheetId="1">År!$A$4:$AH$36</definedName>
    <definedName name="v" localSheetId="16" hidden="1">Uke!#REF!</definedName>
    <definedName name="v" localSheetId="36" hidden="1">Uke!#REF!</definedName>
    <definedName name="v" localSheetId="28" hidden="1">Uke!#REF!</definedName>
    <definedName name="v" localSheetId="29" hidden="1">[1]Uke!#REF!</definedName>
    <definedName name="v" localSheetId="7" hidden="1">[2]Uke!#REF!</definedName>
    <definedName name="v" localSheetId="20" hidden="1">Uke!#REF!</definedName>
    <definedName name="v" localSheetId="21" hidden="1">[1]Uke!#REF!</definedName>
    <definedName name="v" localSheetId="23" hidden="1">[3]Uke!#REF!</definedName>
    <definedName name="v" localSheetId="4" hidden="1">Uke!#REF!</definedName>
    <definedName name="v" localSheetId="12" hidden="1">Uke!#REF!</definedName>
    <definedName name="v" localSheetId="10" hidden="1">Uke!#REF!</definedName>
    <definedName name="v" localSheetId="14" hidden="1">Uke!#REF!</definedName>
    <definedName name="v" localSheetId="18" hidden="1">Uke!#REF!</definedName>
    <definedName name="v" localSheetId="6" hidden="1">U!#REF!</definedName>
    <definedName name="v" localSheetId="34" hidden="1">Uke!#REF!</definedName>
    <definedName name="v" localSheetId="32" hidden="1">Uke!#REF!</definedName>
    <definedName name="v" localSheetId="2" hidden="1">Uke!#REF!</definedName>
    <definedName name="v" hidden="1">Uke!#REF!</definedName>
    <definedName name="vv" localSheetId="16" hidden="1">Uke!#REF!</definedName>
    <definedName name="vv" localSheetId="36" hidden="1">Uke!#REF!</definedName>
    <definedName name="vv" localSheetId="28" hidden="1">Uke!#REF!</definedName>
    <definedName name="vv" localSheetId="29" hidden="1">[1]Uke!#REF!</definedName>
    <definedName name="vv" localSheetId="7" hidden="1">[2]Uke!#REF!</definedName>
    <definedName name="vv" localSheetId="20" hidden="1">Uke!#REF!</definedName>
    <definedName name="vv" localSheetId="21" hidden="1">[1]Uke!#REF!</definedName>
    <definedName name="vv" localSheetId="23" hidden="1">[3]Uke!#REF!</definedName>
    <definedName name="vv" localSheetId="4" hidden="1">Uke!#REF!</definedName>
    <definedName name="vv" localSheetId="12" hidden="1">Uke!#REF!</definedName>
    <definedName name="vv" localSheetId="10" hidden="1">Uke!#REF!</definedName>
    <definedName name="vv" localSheetId="14" hidden="1">Uke!#REF!</definedName>
    <definedName name="vv" localSheetId="18" hidden="1">Uke!#REF!</definedName>
    <definedName name="vv" localSheetId="6" hidden="1">U!#REF!</definedName>
    <definedName name="vv" localSheetId="34" hidden="1">Uke!#REF!</definedName>
    <definedName name="vv" localSheetId="32" hidden="1">Uke!#REF!</definedName>
    <definedName name="vv" localSheetId="2" hidden="1">Uke!#REF!</definedName>
    <definedName name="vv" hidden="1">Uke!#REF!</definedName>
    <definedName name="VVV" localSheetId="16" hidden="1">Uke!#REF!</definedName>
    <definedName name="VVV" localSheetId="36" hidden="1">Uke!#REF!</definedName>
    <definedName name="VVV" localSheetId="28" hidden="1">Uke!#REF!</definedName>
    <definedName name="VVV" localSheetId="29" hidden="1">[1]Uke!#REF!</definedName>
    <definedName name="VVV" localSheetId="27" hidden="1">Uke!#REF!</definedName>
    <definedName name="VVV" localSheetId="35" hidden="1">Uke!#REF!</definedName>
    <definedName name="VVV" localSheetId="7" hidden="1">[2]Uke!#REF!</definedName>
    <definedName name="VVV" localSheetId="20" hidden="1">Uke!#REF!</definedName>
    <definedName name="VVV" localSheetId="21" hidden="1">[1]Uke!#REF!</definedName>
    <definedName name="VVV" localSheetId="23" hidden="1">[3]Uke!#REF!</definedName>
    <definedName name="VVV" localSheetId="4" hidden="1">Uke!#REF!</definedName>
    <definedName name="VVV" localSheetId="12" hidden="1">Uke!#REF!</definedName>
    <definedName name="VVV" localSheetId="10" hidden="1">Uke!#REF!</definedName>
    <definedName name="VVV" localSheetId="14" hidden="1">Uke!#REF!</definedName>
    <definedName name="VVV" localSheetId="18" hidden="1">Uke!#REF!</definedName>
    <definedName name="VVV" localSheetId="6" hidden="1">U!#REF!</definedName>
    <definedName name="VVV" localSheetId="34" hidden="1">Uke!#REF!</definedName>
    <definedName name="VVV" localSheetId="31" hidden="1">Uke!#REF!</definedName>
    <definedName name="VVV" localSheetId="32" hidden="1">Uke!#REF!</definedName>
    <definedName name="VVV" localSheetId="2" hidden="1">Uke!#REF!</definedName>
    <definedName name="VVV" hidden="1">Uke!#REF!</definedName>
    <definedName name="w" localSheetId="16" hidden="1">Uke!#REF!</definedName>
    <definedName name="w" localSheetId="36" hidden="1">Uke!#REF!</definedName>
    <definedName name="w" localSheetId="28" hidden="1">Uke!#REF!</definedName>
    <definedName name="w" localSheetId="29" hidden="1">[1]Uke!#REF!</definedName>
    <definedName name="w" localSheetId="7" hidden="1">[2]Uke!#REF!</definedName>
    <definedName name="w" localSheetId="20" hidden="1">Uke!#REF!</definedName>
    <definedName name="w" localSheetId="21" hidden="1">[1]Uke!#REF!</definedName>
    <definedName name="w" localSheetId="23" hidden="1">[3]Uke!#REF!</definedName>
    <definedName name="w" localSheetId="4" hidden="1">Uke!#REF!</definedName>
    <definedName name="w" localSheetId="12" hidden="1">Uke!#REF!</definedName>
    <definedName name="w" localSheetId="10" hidden="1">Uke!#REF!</definedName>
    <definedName name="w" localSheetId="14" hidden="1">Uke!#REF!</definedName>
    <definedName name="w" localSheetId="18" hidden="1">Uke!#REF!</definedName>
    <definedName name="w" localSheetId="6" hidden="1">U!#REF!</definedName>
    <definedName name="w" localSheetId="34" hidden="1">Uke!#REF!</definedName>
    <definedName name="w" localSheetId="32" hidden="1">Uke!#REF!</definedName>
    <definedName name="w" localSheetId="2" hidden="1">Uke!#REF!</definedName>
    <definedName name="w" hidden="1">Uke!#REF!</definedName>
    <definedName name="XCV" localSheetId="16" hidden="1">Uke!#REF!</definedName>
    <definedName name="XCV" localSheetId="36" hidden="1">Uke!#REF!</definedName>
    <definedName name="XCV" localSheetId="28" hidden="1">Uke!#REF!</definedName>
    <definedName name="XCV" localSheetId="29" hidden="1">[1]Uke!#REF!</definedName>
    <definedName name="XCV" localSheetId="35" hidden="1">Uke!#REF!</definedName>
    <definedName name="XCV" localSheetId="7" hidden="1">[2]Uke!#REF!</definedName>
    <definedName name="XCV" localSheetId="20" hidden="1">Uke!#REF!</definedName>
    <definedName name="XCV" localSheetId="21" hidden="1">[1]Uke!#REF!</definedName>
    <definedName name="XCV" localSheetId="23" hidden="1">[3]Uke!#REF!</definedName>
    <definedName name="XCV" localSheetId="4" hidden="1">Uke!#REF!</definedName>
    <definedName name="XCV" localSheetId="12" hidden="1">Uke!#REF!</definedName>
    <definedName name="XCV" localSheetId="10" hidden="1">Uke!#REF!</definedName>
    <definedName name="XCV" localSheetId="14" hidden="1">Uke!#REF!</definedName>
    <definedName name="XCV" localSheetId="18" hidden="1">Uke!#REF!</definedName>
    <definedName name="XCV" localSheetId="6" hidden="1">U!#REF!</definedName>
    <definedName name="XCV" localSheetId="34" hidden="1">Uke!#REF!</definedName>
    <definedName name="XCV" localSheetId="31" hidden="1">Uke!#REF!</definedName>
    <definedName name="XCV" localSheetId="32" hidden="1">Uke!#REF!</definedName>
    <definedName name="XCV" localSheetId="2" hidden="1">Uke!#REF!</definedName>
    <definedName name="XCV" hidden="1">Uke!#REF!</definedName>
    <definedName name="XGXGF" localSheetId="16" hidden="1">Uke!#REF!</definedName>
    <definedName name="XGXGF" localSheetId="36" hidden="1">Uke!#REF!</definedName>
    <definedName name="XGXGF" localSheetId="28" hidden="1">Uke!#REF!</definedName>
    <definedName name="XGXGF" localSheetId="29" hidden="1">[1]Uke!#REF!</definedName>
    <definedName name="XGXGF" localSheetId="7" hidden="1">[2]Uke!#REF!</definedName>
    <definedName name="XGXGF" localSheetId="20" hidden="1">Uke!#REF!</definedName>
    <definedName name="XGXGF" localSheetId="21" hidden="1">[1]Uke!#REF!</definedName>
    <definedName name="XGXGF" localSheetId="23" hidden="1">[3]Uke!#REF!</definedName>
    <definedName name="XGXGF" localSheetId="4" hidden="1">Uke!#REF!</definedName>
    <definedName name="XGXGF" localSheetId="12" hidden="1">Uke!#REF!</definedName>
    <definedName name="XGXGF" localSheetId="10" hidden="1">Uke!#REF!</definedName>
    <definedName name="XGXGF" localSheetId="14" hidden="1">Uke!#REF!</definedName>
    <definedName name="XGXGF" localSheetId="18" hidden="1">Uke!#REF!</definedName>
    <definedName name="XGXGF" localSheetId="6" hidden="1">U!#REF!</definedName>
    <definedName name="XGXGF" localSheetId="34" hidden="1">Uke!#REF!</definedName>
    <definedName name="XGXGF" localSheetId="32" hidden="1">Uke!#REF!</definedName>
    <definedName name="XGXGF" localSheetId="2" hidden="1">Uke!#REF!</definedName>
    <definedName name="XGXGF" hidden="1">Uke!#REF!</definedName>
    <definedName name="XXX" localSheetId="16" hidden="1">Uke!#REF!</definedName>
    <definedName name="XXX" localSheetId="36" hidden="1">Uke!#REF!</definedName>
    <definedName name="XXX" localSheetId="28" hidden="1">Uke!#REF!</definedName>
    <definedName name="XXX" localSheetId="29" hidden="1">[1]Uke!#REF!</definedName>
    <definedName name="XXX" localSheetId="27" hidden="1">Uke!#REF!</definedName>
    <definedName name="XXX" localSheetId="35" hidden="1">Uke!#REF!</definedName>
    <definedName name="XXX" localSheetId="7" hidden="1">[2]Uke!#REF!</definedName>
    <definedName name="XXX" localSheetId="20" hidden="1">Uke!#REF!</definedName>
    <definedName name="XXX" localSheetId="19" hidden="1">Uke!#REF!</definedName>
    <definedName name="XXX" localSheetId="21" hidden="1">[1]Uke!#REF!</definedName>
    <definedName name="XXX" localSheetId="23" hidden="1">[3]Uke!#REF!</definedName>
    <definedName name="XXX" localSheetId="4" hidden="1">Uke!#REF!</definedName>
    <definedName name="XXX" localSheetId="12" hidden="1">Uke!#REF!</definedName>
    <definedName name="XXX" localSheetId="10" hidden="1">Uke!#REF!</definedName>
    <definedName name="XXX" localSheetId="14" hidden="1">Uke!#REF!</definedName>
    <definedName name="XXX" localSheetId="18" hidden="1">Uke!#REF!</definedName>
    <definedName name="XXX" localSheetId="17" hidden="1">Uke!#REF!</definedName>
    <definedName name="XXX" localSheetId="6" hidden="1">U!#REF!</definedName>
    <definedName name="XXX" localSheetId="34" hidden="1">Uke!#REF!</definedName>
    <definedName name="XXX" localSheetId="33" hidden="1">Uke!#REF!</definedName>
    <definedName name="XXX" localSheetId="31" hidden="1">Uke!#REF!</definedName>
    <definedName name="XXX" localSheetId="32" hidden="1">Uke!#REF!</definedName>
    <definedName name="XXX" localSheetId="2" hidden="1">Uke!#REF!</definedName>
    <definedName name="XXX" hidden="1">Uke!#REF!</definedName>
    <definedName name="YUT" localSheetId="16" hidden="1">Uke!#REF!</definedName>
    <definedName name="YUT" localSheetId="36" hidden="1">Uke!#REF!</definedName>
    <definedName name="YUT" localSheetId="28" hidden="1">Uke!#REF!</definedName>
    <definedName name="YUT" localSheetId="29" hidden="1">[1]Uke!#REF!</definedName>
    <definedName name="YUT" localSheetId="7" hidden="1">[2]Uke!#REF!</definedName>
    <definedName name="YUT" localSheetId="20" hidden="1">Uke!#REF!</definedName>
    <definedName name="YUT" localSheetId="21" hidden="1">[1]Uke!#REF!</definedName>
    <definedName name="YUT" localSheetId="23" hidden="1">[3]Uke!#REF!</definedName>
    <definedName name="YUT" localSheetId="4" hidden="1">Uke!#REF!</definedName>
    <definedName name="YUT" localSheetId="12" hidden="1">Uke!#REF!</definedName>
    <definedName name="YUT" localSheetId="10" hidden="1">Uke!#REF!</definedName>
    <definedName name="YUT" localSheetId="14" hidden="1">Uke!#REF!</definedName>
    <definedName name="YUT" localSheetId="18" hidden="1">Uke!#REF!</definedName>
    <definedName name="YUT" localSheetId="6" hidden="1">U!#REF!</definedName>
    <definedName name="YUT" localSheetId="34" hidden="1">Uke!#REF!</definedName>
    <definedName name="YUT" localSheetId="32" hidden="1">Uke!#REF!</definedName>
    <definedName name="YUT" localSheetId="2" hidden="1">Uke!#REF!</definedName>
    <definedName name="YUT" hidden="1">Uke!#REF!</definedName>
    <definedName name="YY" localSheetId="16" hidden="1">Uke!#REF!</definedName>
    <definedName name="YY" localSheetId="36" hidden="1">Uke!#REF!</definedName>
    <definedName name="YY" localSheetId="28" hidden="1">Uke!#REF!</definedName>
    <definedName name="YY" localSheetId="29" hidden="1">[1]Uke!#REF!</definedName>
    <definedName name="YY" localSheetId="7" hidden="1">[2]Uke!#REF!</definedName>
    <definedName name="YY" localSheetId="20" hidden="1">Uke!#REF!</definedName>
    <definedName name="YY" localSheetId="21" hidden="1">[1]Uke!#REF!</definedName>
    <definedName name="YY" localSheetId="23" hidden="1">[3]Uke!#REF!</definedName>
    <definedName name="YY" localSheetId="4" hidden="1">Uke!#REF!</definedName>
    <definedName name="YY" localSheetId="12" hidden="1">Uke!#REF!</definedName>
    <definedName name="YY" localSheetId="10" hidden="1">Uke!#REF!</definedName>
    <definedName name="YY" localSheetId="14" hidden="1">Uke!#REF!</definedName>
    <definedName name="YY" localSheetId="18" hidden="1">Uke!#REF!</definedName>
    <definedName name="YY" localSheetId="6" hidden="1">U!#REF!</definedName>
    <definedName name="YY" localSheetId="34" hidden="1">Uke!#REF!</definedName>
    <definedName name="YY" localSheetId="32" hidden="1">Uke!#REF!</definedName>
    <definedName name="YY" localSheetId="2" hidden="1">Uke!#REF!</definedName>
    <definedName name="YY" hidden="1">Uke!#REF!</definedName>
    <definedName name="YYY" localSheetId="16" hidden="1">Uke!#REF!</definedName>
    <definedName name="YYY" localSheetId="36" hidden="1">Uke!#REF!</definedName>
    <definedName name="YYY" localSheetId="28" hidden="1">Uke!#REF!</definedName>
    <definedName name="YYY" localSheetId="29" hidden="1">[1]Uke!#REF!</definedName>
    <definedName name="YYY" localSheetId="7" hidden="1">[2]Uke!#REF!</definedName>
    <definedName name="YYY" localSheetId="20" hidden="1">Uke!#REF!</definedName>
    <definedName name="YYY" localSheetId="21" hidden="1">[1]Uke!#REF!</definedName>
    <definedName name="YYY" localSheetId="23" hidden="1">[3]Uke!#REF!</definedName>
    <definedName name="YYY" localSheetId="4" hidden="1">Uke!#REF!</definedName>
    <definedName name="YYY" localSheetId="12" hidden="1">Uke!#REF!</definedName>
    <definedName name="YYY" localSheetId="10" hidden="1">Uke!#REF!</definedName>
    <definedName name="YYY" localSheetId="14" hidden="1">Uke!#REF!</definedName>
    <definedName name="YYY" localSheetId="18" hidden="1">Uke!#REF!</definedName>
    <definedName name="YYY" localSheetId="6" hidden="1">U!#REF!</definedName>
    <definedName name="YYY" localSheetId="34" hidden="1">Uke!#REF!</definedName>
    <definedName name="YYY" localSheetId="32" hidden="1">Uke!#REF!</definedName>
    <definedName name="YYY" localSheetId="2" hidden="1">Uke!#REF!</definedName>
    <definedName name="YYY" hidden="1">Uke!#REF!</definedName>
    <definedName name="YYYY" localSheetId="16" hidden="1">Uke!#REF!</definedName>
    <definedName name="YYYY" localSheetId="36" hidden="1">Uke!#REF!</definedName>
    <definedName name="YYYY" localSheetId="28" hidden="1">Uke!#REF!</definedName>
    <definedName name="YYYY" localSheetId="29" hidden="1">[1]Uke!#REF!</definedName>
    <definedName name="YYYY" localSheetId="7" hidden="1">[2]Uke!#REF!</definedName>
    <definedName name="YYYY" localSheetId="20" hidden="1">Uke!#REF!</definedName>
    <definedName name="YYYY" localSheetId="21" hidden="1">[1]Uke!#REF!</definedName>
    <definedName name="YYYY" localSheetId="23" hidden="1">[3]Uke!#REF!</definedName>
    <definedName name="YYYY" localSheetId="4" hidden="1">Uke!#REF!</definedName>
    <definedName name="YYYY" localSheetId="12" hidden="1">Uke!#REF!</definedName>
    <definedName name="YYYY" localSheetId="10" hidden="1">Uke!#REF!</definedName>
    <definedName name="YYYY" localSheetId="14" hidden="1">Uke!#REF!</definedName>
    <definedName name="YYYY" localSheetId="18" hidden="1">Uke!#REF!</definedName>
    <definedName name="YYYY" localSheetId="6" hidden="1">U!#REF!</definedName>
    <definedName name="YYYY" localSheetId="34" hidden="1">Uke!#REF!</definedName>
    <definedName name="YYYY" localSheetId="32" hidden="1">Uke!#REF!</definedName>
    <definedName name="YYYY" localSheetId="2" hidden="1">Uke!#REF!</definedName>
    <definedName name="YYYY" hidden="1">Uke!#REF!</definedName>
    <definedName name="zz" localSheetId="16" hidden="1">Uke!#REF!</definedName>
    <definedName name="zz" localSheetId="36" hidden="1">Uke!#REF!</definedName>
    <definedName name="zz" localSheetId="28" hidden="1">Uke!#REF!</definedName>
    <definedName name="zz" localSheetId="29" hidden="1">[1]Uke!#REF!</definedName>
    <definedName name="zz" localSheetId="7" hidden="1">[2]Uke!#REF!</definedName>
    <definedName name="zz" localSheetId="20" hidden="1">Uke!#REF!</definedName>
    <definedName name="zz" localSheetId="21" hidden="1">[1]Uke!#REF!</definedName>
    <definedName name="zz" localSheetId="23" hidden="1">[3]Uke!#REF!</definedName>
    <definedName name="zz" localSheetId="4" hidden="1">Uke!#REF!</definedName>
    <definedName name="zz" localSheetId="12" hidden="1">Uke!#REF!</definedName>
    <definedName name="zz" localSheetId="10" hidden="1">Uke!#REF!</definedName>
    <definedName name="zz" localSheetId="14" hidden="1">Uke!#REF!</definedName>
    <definedName name="zz" localSheetId="18" hidden="1">Uke!#REF!</definedName>
    <definedName name="zz" localSheetId="6" hidden="1">U!#REF!</definedName>
    <definedName name="zz" localSheetId="34" hidden="1">Uke!#REF!</definedName>
    <definedName name="zz" localSheetId="32" hidden="1">Uke!#REF!</definedName>
    <definedName name="zz" localSheetId="2" hidden="1">Uke!#REF!</definedName>
    <definedName name="zz" hidden="1">Uke!#REF!</definedName>
    <definedName name="øøø" localSheetId="16" hidden="1">Uke!#REF!</definedName>
    <definedName name="øøø" localSheetId="36" hidden="1">Uke!#REF!</definedName>
    <definedName name="øøø" localSheetId="28" hidden="1">Uke!#REF!</definedName>
    <definedName name="øøø" localSheetId="29" hidden="1">[1]Uke!#REF!</definedName>
    <definedName name="øøø" localSheetId="7" hidden="1">[2]Uke!#REF!</definedName>
    <definedName name="øøø" localSheetId="20" hidden="1">Uke!#REF!</definedName>
    <definedName name="øøø" localSheetId="21" hidden="1">[1]Uke!#REF!</definedName>
    <definedName name="øøø" localSheetId="23" hidden="1">[3]Uke!#REF!</definedName>
    <definedName name="øøø" localSheetId="4" hidden="1">Uke!#REF!</definedName>
    <definedName name="øøø" localSheetId="12" hidden="1">Uke!#REF!</definedName>
    <definedName name="øøø" localSheetId="10" hidden="1">Uke!#REF!</definedName>
    <definedName name="øøø" localSheetId="14" hidden="1">Uke!#REF!</definedName>
    <definedName name="øøø" localSheetId="18" hidden="1">Uke!#REF!</definedName>
    <definedName name="øøø" localSheetId="6" hidden="1">U!#REF!</definedName>
    <definedName name="øøø" localSheetId="34" hidden="1">Uke!#REF!</definedName>
    <definedName name="øøø" localSheetId="32" hidden="1">Uke!#REF!</definedName>
    <definedName name="øøø" localSheetId="2" hidden="1">Uke!#REF!</definedName>
    <definedName name="øøø" hidden="1">Uke!#REF!</definedName>
    <definedName name="aa" localSheetId="16" hidden="1">Uke!#REF!</definedName>
    <definedName name="aa" localSheetId="36" hidden="1">Uke!#REF!</definedName>
    <definedName name="aa" localSheetId="28" hidden="1">Uke!#REF!</definedName>
    <definedName name="aa" localSheetId="29" hidden="1">[1]Uke!#REF!</definedName>
    <definedName name="aa" localSheetId="27" hidden="1">Uke!#REF!</definedName>
    <definedName name="aa" localSheetId="35" hidden="1">Uke!#REF!</definedName>
    <definedName name="aa" localSheetId="7" hidden="1">[2]Uke!#REF!</definedName>
    <definedName name="aa" localSheetId="20" hidden="1">Uke!#REF!</definedName>
    <definedName name="aa" localSheetId="19" hidden="1">Uke!#REF!</definedName>
    <definedName name="aa" localSheetId="21" hidden="1">[1]Uke!#REF!</definedName>
    <definedName name="aa" localSheetId="23" hidden="1">[3]Uke!#REF!</definedName>
    <definedName name="aa" localSheetId="4" hidden="1">Uke!#REF!</definedName>
    <definedName name="aa" localSheetId="12" hidden="1">Uke!#REF!</definedName>
    <definedName name="aa" localSheetId="10" hidden="1">Uke!#REF!</definedName>
    <definedName name="aa" localSheetId="14" hidden="1">Uke!#REF!</definedName>
    <definedName name="aa" localSheetId="18" hidden="1">Uke!#REF!</definedName>
    <definedName name="aa" localSheetId="6" hidden="1">U!#REF!</definedName>
    <definedName name="aa" localSheetId="34" hidden="1">Uke!#REF!</definedName>
    <definedName name="aa" localSheetId="33" hidden="1">Uke!#REF!</definedName>
    <definedName name="aa" localSheetId="31" hidden="1">Uke!#REF!</definedName>
    <definedName name="aa" localSheetId="32" hidden="1">Uke!#REF!</definedName>
    <definedName name="aa" localSheetId="2" hidden="1">Uke!#REF!</definedName>
    <definedName name="aa" hidden="1">Uke!#REF!</definedName>
    <definedName name="aaa" localSheetId="16" hidden="1">Uke!#REF!</definedName>
    <definedName name="aaa" localSheetId="36" hidden="1">Uke!#REF!</definedName>
    <definedName name="aaa" localSheetId="28" hidden="1">Uke!#REF!</definedName>
    <definedName name="aaa" localSheetId="29" hidden="1">[1]Uke!#REF!</definedName>
    <definedName name="aaa" localSheetId="27" hidden="1">Uke!#REF!</definedName>
    <definedName name="aaa" localSheetId="35" hidden="1">Uke!#REF!</definedName>
    <definedName name="aaa" localSheetId="7" hidden="1">[2]Uke!#REF!</definedName>
    <definedName name="aaa" localSheetId="20" hidden="1">Uke!#REF!</definedName>
    <definedName name="aaa" localSheetId="19" hidden="1">Uke!#REF!</definedName>
    <definedName name="aaa" localSheetId="21" hidden="1">[1]Uke!#REF!</definedName>
    <definedName name="aaa" localSheetId="23" hidden="1">[3]Uke!#REF!</definedName>
    <definedName name="aaa" localSheetId="4" hidden="1">Uke!#REF!</definedName>
    <definedName name="aaa" localSheetId="12" hidden="1">Uke!#REF!</definedName>
    <definedName name="aaa" localSheetId="10" hidden="1">Uke!#REF!</definedName>
    <definedName name="aaa" localSheetId="14" hidden="1">Uke!#REF!</definedName>
    <definedName name="aaa" localSheetId="18" hidden="1">Uke!#REF!</definedName>
    <definedName name="aaa" localSheetId="6" hidden="1">U!#REF!</definedName>
    <definedName name="aaa" localSheetId="34" hidden="1">Uke!#REF!</definedName>
    <definedName name="aaa" localSheetId="31" hidden="1">Uke!#REF!</definedName>
    <definedName name="aaa" localSheetId="32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71" i="60" l="1"/>
  <c r="M271" i="60" s="1"/>
  <c r="K272" i="60"/>
  <c r="M272" i="60" s="1"/>
  <c r="K273" i="60"/>
  <c r="N273" i="60" s="1"/>
  <c r="K274" i="60"/>
  <c r="M274" i="60" s="1"/>
  <c r="K275" i="60"/>
  <c r="N275" i="60" s="1"/>
  <c r="K276" i="60"/>
  <c r="M276" i="60" s="1"/>
  <c r="K277" i="60"/>
  <c r="M277" i="60" s="1"/>
  <c r="K278" i="60"/>
  <c r="N278" i="60" s="1"/>
  <c r="K279" i="60"/>
  <c r="M279" i="60" s="1"/>
  <c r="K280" i="60"/>
  <c r="M280" i="60" s="1"/>
  <c r="K281" i="60"/>
  <c r="N281" i="60" s="1"/>
  <c r="K270" i="60"/>
  <c r="N270" i="60" s="1"/>
  <c r="K256" i="60"/>
  <c r="M256" i="60" s="1"/>
  <c r="K257" i="60"/>
  <c r="N257" i="60" s="1"/>
  <c r="K258" i="60"/>
  <c r="M258" i="60" s="1"/>
  <c r="K259" i="60"/>
  <c r="N259" i="60" s="1"/>
  <c r="K260" i="60"/>
  <c r="M260" i="60" s="1"/>
  <c r="K261" i="60"/>
  <c r="N261" i="60" s="1"/>
  <c r="K262" i="60"/>
  <c r="M262" i="60" s="1"/>
  <c r="K263" i="60"/>
  <c r="M263" i="60" s="1"/>
  <c r="K264" i="60"/>
  <c r="M264" i="60" s="1"/>
  <c r="K265" i="60"/>
  <c r="N265" i="60" s="1"/>
  <c r="K266" i="60"/>
  <c r="M266" i="60" s="1"/>
  <c r="K255" i="60"/>
  <c r="N255" i="60" s="1"/>
  <c r="K241" i="60"/>
  <c r="M241" i="60" s="1"/>
  <c r="K242" i="60"/>
  <c r="M242" i="60" s="1"/>
  <c r="K243" i="60"/>
  <c r="N243" i="60" s="1"/>
  <c r="K244" i="60"/>
  <c r="N244" i="60" s="1"/>
  <c r="K245" i="60"/>
  <c r="M245" i="60" s="1"/>
  <c r="K246" i="60"/>
  <c r="N246" i="60" s="1"/>
  <c r="K247" i="60"/>
  <c r="M247" i="60" s="1"/>
  <c r="K248" i="60"/>
  <c r="N248" i="60" s="1"/>
  <c r="K249" i="60"/>
  <c r="M249" i="60" s="1"/>
  <c r="K250" i="60"/>
  <c r="M250" i="60" s="1"/>
  <c r="K251" i="60"/>
  <c r="N251" i="60" s="1"/>
  <c r="K240" i="60"/>
  <c r="N240" i="60" s="1"/>
  <c r="AF10" i="48"/>
  <c r="AF11" i="48"/>
  <c r="AF12" i="48"/>
  <c r="AF13" i="48"/>
  <c r="AF14" i="48"/>
  <c r="AF15" i="48"/>
  <c r="AF16" i="48"/>
  <c r="AF17" i="48"/>
  <c r="AF18" i="48"/>
  <c r="AF19" i="48"/>
  <c r="AF20" i="48"/>
  <c r="AF21" i="48"/>
  <c r="AF22" i="48"/>
  <c r="AF23" i="48"/>
  <c r="AF24" i="48"/>
  <c r="AF25" i="48"/>
  <c r="AF26" i="48"/>
  <c r="AF27" i="48"/>
  <c r="AF28" i="48"/>
  <c r="AF29" i="48"/>
  <c r="AF30" i="48"/>
  <c r="AF31" i="48"/>
  <c r="AF32" i="48"/>
  <c r="AF33" i="48"/>
  <c r="AF34" i="48"/>
  <c r="AF35" i="48"/>
  <c r="AF36" i="48"/>
  <c r="AF37" i="48"/>
  <c r="AF38" i="48"/>
  <c r="AF39" i="48"/>
  <c r="AF41" i="48"/>
  <c r="AF42" i="48"/>
  <c r="AF43" i="48"/>
  <c r="AF44" i="48"/>
  <c r="AF45" i="48"/>
  <c r="AF46" i="48"/>
  <c r="AF47" i="48"/>
  <c r="AF48" i="48"/>
  <c r="AF49" i="48"/>
  <c r="AF50" i="48"/>
  <c r="AF51" i="48"/>
  <c r="AF52" i="48"/>
  <c r="AF53" i="48"/>
  <c r="AF54" i="48"/>
  <c r="AF55" i="48"/>
  <c r="AF56" i="48"/>
  <c r="AF57" i="48"/>
  <c r="AF58" i="48"/>
  <c r="AF59" i="48"/>
  <c r="AF60" i="48"/>
  <c r="AF61" i="48"/>
  <c r="AF62" i="48"/>
  <c r="AF63" i="48"/>
  <c r="AF64" i="48"/>
  <c r="AF65" i="48"/>
  <c r="AF66" i="48"/>
  <c r="AF67" i="48"/>
  <c r="AF68" i="48"/>
  <c r="AF69" i="48"/>
  <c r="AF70" i="48"/>
  <c r="AF71" i="48"/>
  <c r="AF72" i="48"/>
  <c r="AF73" i="48"/>
  <c r="AF74" i="48"/>
  <c r="AF75" i="48"/>
  <c r="AF76" i="48"/>
  <c r="AF77" i="48"/>
  <c r="AF78" i="48"/>
  <c r="AF79" i="48"/>
  <c r="AF80" i="48"/>
  <c r="AF81" i="48"/>
  <c r="AF82" i="48"/>
  <c r="AF83" i="48"/>
  <c r="AF84" i="48"/>
  <c r="AF85" i="48"/>
  <c r="AF86" i="48"/>
  <c r="AF87" i="48"/>
  <c r="AF88" i="48"/>
  <c r="AF89" i="48"/>
  <c r="AF90" i="48"/>
  <c r="AF91" i="48"/>
  <c r="AF92" i="48"/>
  <c r="AF93" i="48"/>
  <c r="AF94" i="48"/>
  <c r="AF95" i="48"/>
  <c r="AF96" i="48"/>
  <c r="AF97" i="48"/>
  <c r="AF98" i="48"/>
  <c r="AF99" i="48"/>
  <c r="AF100" i="48"/>
  <c r="AF101" i="48"/>
  <c r="AF102" i="48"/>
  <c r="AF103" i="48"/>
  <c r="AF104" i="48"/>
  <c r="AF105" i="48"/>
  <c r="AF106" i="48"/>
  <c r="AF107" i="48"/>
  <c r="AF108" i="48"/>
  <c r="AF109" i="48"/>
  <c r="AF110" i="48"/>
  <c r="AF111" i="48"/>
  <c r="AF112" i="48"/>
  <c r="AF113" i="48"/>
  <c r="AF114" i="48"/>
  <c r="AF115" i="48"/>
  <c r="AF116" i="48"/>
  <c r="AF117" i="48"/>
  <c r="AF118" i="48"/>
  <c r="AF119" i="48"/>
  <c r="AF120" i="48"/>
  <c r="AF121" i="48"/>
  <c r="AF122" i="48"/>
  <c r="AF123" i="48"/>
  <c r="AF124" i="48"/>
  <c r="AF125" i="48"/>
  <c r="AF126" i="48"/>
  <c r="AF127" i="48"/>
  <c r="AF128" i="48"/>
  <c r="AF129" i="48"/>
  <c r="AF130" i="48"/>
  <c r="AF131" i="48"/>
  <c r="AF132" i="48"/>
  <c r="AF133" i="48"/>
  <c r="AF134" i="48"/>
  <c r="AF135" i="48"/>
  <c r="AF136" i="48"/>
  <c r="AF137" i="48"/>
  <c r="AF138" i="48"/>
  <c r="AF139" i="48"/>
  <c r="AF140" i="48"/>
  <c r="AF141" i="48"/>
  <c r="AF142" i="48"/>
  <c r="AF143" i="48"/>
  <c r="AF144" i="48"/>
  <c r="AF145" i="48"/>
  <c r="AF9" i="48"/>
  <c r="AE10" i="48"/>
  <c r="AE11" i="48"/>
  <c r="AE12" i="48"/>
  <c r="AE13" i="48"/>
  <c r="AE14" i="48"/>
  <c r="AE15" i="48"/>
  <c r="AE16" i="48"/>
  <c r="AE17" i="48"/>
  <c r="AE18" i="48"/>
  <c r="AE19" i="48"/>
  <c r="AE20" i="48"/>
  <c r="AE21" i="48"/>
  <c r="AE22" i="48"/>
  <c r="AE23" i="48"/>
  <c r="AE25" i="48"/>
  <c r="AE26" i="48"/>
  <c r="AE27" i="48"/>
  <c r="AE28" i="48"/>
  <c r="AE29" i="48"/>
  <c r="AE30" i="48"/>
  <c r="AE31" i="48"/>
  <c r="AE32" i="48"/>
  <c r="AE33" i="48"/>
  <c r="AE34" i="48"/>
  <c r="AE35" i="48"/>
  <c r="AE36" i="48"/>
  <c r="AE37" i="48"/>
  <c r="AE38" i="48"/>
  <c r="AE39" i="48"/>
  <c r="AE41" i="48"/>
  <c r="AE42" i="48"/>
  <c r="AE43" i="48"/>
  <c r="AE44" i="48"/>
  <c r="AE45" i="48"/>
  <c r="AE46" i="48"/>
  <c r="AE47" i="48"/>
  <c r="AE48" i="48"/>
  <c r="AE49" i="48"/>
  <c r="AE50" i="48"/>
  <c r="AE51" i="48"/>
  <c r="AE52" i="48"/>
  <c r="AE53" i="48"/>
  <c r="AE54" i="48"/>
  <c r="AE55" i="48"/>
  <c r="AE56" i="48"/>
  <c r="AE57" i="48"/>
  <c r="AE58" i="48"/>
  <c r="AE59" i="48"/>
  <c r="AE60" i="48"/>
  <c r="AE61" i="48"/>
  <c r="AE62" i="48"/>
  <c r="AE63" i="48"/>
  <c r="AE64" i="48"/>
  <c r="AE65" i="48"/>
  <c r="AE66" i="48"/>
  <c r="AE67" i="48"/>
  <c r="AE68" i="48"/>
  <c r="AE69" i="48"/>
  <c r="AE70" i="48"/>
  <c r="AE71" i="48"/>
  <c r="AE72" i="48"/>
  <c r="AE73" i="48"/>
  <c r="AE74" i="48"/>
  <c r="AE75" i="48"/>
  <c r="AE76" i="48"/>
  <c r="AE77" i="48"/>
  <c r="AE78" i="48"/>
  <c r="AE79" i="48"/>
  <c r="AE80" i="48"/>
  <c r="AE81" i="48"/>
  <c r="AE82" i="48"/>
  <c r="AE83" i="48"/>
  <c r="AE84" i="48"/>
  <c r="AE85" i="48"/>
  <c r="AE86" i="48"/>
  <c r="AE87" i="48"/>
  <c r="AE88" i="48"/>
  <c r="AE89" i="48"/>
  <c r="AE90" i="48"/>
  <c r="AE91" i="48"/>
  <c r="AE92" i="48"/>
  <c r="AE93" i="48"/>
  <c r="AE94" i="48"/>
  <c r="AE95" i="48"/>
  <c r="AE96" i="48"/>
  <c r="AE97" i="48"/>
  <c r="AE98" i="48"/>
  <c r="AE99" i="48"/>
  <c r="AE100" i="48"/>
  <c r="AE101" i="48"/>
  <c r="AE102" i="48"/>
  <c r="AE103" i="48"/>
  <c r="AE104" i="48"/>
  <c r="AE105" i="48"/>
  <c r="AE106" i="48"/>
  <c r="AE107" i="48"/>
  <c r="AE108" i="48"/>
  <c r="AE109" i="48"/>
  <c r="AE110" i="48"/>
  <c r="AE111" i="48"/>
  <c r="AE112" i="48"/>
  <c r="AE113" i="48"/>
  <c r="AE114" i="48"/>
  <c r="AE115" i="48"/>
  <c r="AE116" i="48"/>
  <c r="AE117" i="48"/>
  <c r="AE118" i="48"/>
  <c r="AE119" i="48"/>
  <c r="AE120" i="48"/>
  <c r="AE121" i="48"/>
  <c r="AE122" i="48"/>
  <c r="AE123" i="48"/>
  <c r="AE124" i="48"/>
  <c r="AE125" i="48"/>
  <c r="AE126" i="48"/>
  <c r="AE127" i="48"/>
  <c r="AE128" i="48"/>
  <c r="AE129" i="48"/>
  <c r="AE130" i="48"/>
  <c r="AE131" i="48"/>
  <c r="AE132" i="48"/>
  <c r="AE133" i="48"/>
  <c r="AE134" i="48"/>
  <c r="AE135" i="48"/>
  <c r="AE136" i="48"/>
  <c r="AE137" i="48"/>
  <c r="AE138" i="48"/>
  <c r="AE139" i="48"/>
  <c r="AE140" i="48"/>
  <c r="AE141" i="48"/>
  <c r="AE142" i="48"/>
  <c r="AE143" i="48"/>
  <c r="AE144" i="48"/>
  <c r="AE145" i="48"/>
  <c r="AE9" i="48"/>
  <c r="L12" i="6"/>
  <c r="L13" i="6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2" i="84"/>
  <c r="L31" i="84"/>
  <c r="L29" i="84"/>
  <c r="L28" i="84"/>
  <c r="L26" i="84"/>
  <c r="L25" i="84"/>
  <c r="L23" i="84"/>
  <c r="L22" i="84"/>
  <c r="L20" i="84"/>
  <c r="L19" i="84"/>
  <c r="L17" i="84"/>
  <c r="L16" i="84"/>
  <c r="L14" i="84"/>
  <c r="L13" i="84"/>
  <c r="L10" i="84"/>
  <c r="L9" i="84"/>
  <c r="J73" i="84"/>
  <c r="J72" i="84"/>
  <c r="J71" i="84"/>
  <c r="J70" i="84"/>
  <c r="J69" i="84"/>
  <c r="J68" i="84"/>
  <c r="J67" i="84"/>
  <c r="J66" i="84"/>
  <c r="J65" i="84"/>
  <c r="J64" i="84"/>
  <c r="J63" i="84"/>
  <c r="J62" i="84"/>
  <c r="J61" i="84"/>
  <c r="J60" i="84"/>
  <c r="J59" i="84"/>
  <c r="J58" i="84"/>
  <c r="J57" i="84"/>
  <c r="J56" i="84"/>
  <c r="J55" i="84"/>
  <c r="J54" i="84"/>
  <c r="J53" i="84"/>
  <c r="J52" i="84"/>
  <c r="J51" i="84"/>
  <c r="J50" i="84"/>
  <c r="J49" i="84"/>
  <c r="J48" i="84"/>
  <c r="J47" i="84"/>
  <c r="J46" i="84"/>
  <c r="J45" i="84"/>
  <c r="J44" i="84"/>
  <c r="J43" i="84"/>
  <c r="J42" i="84"/>
  <c r="J41" i="84"/>
  <c r="J40" i="84"/>
  <c r="J39" i="84"/>
  <c r="J38" i="84"/>
  <c r="J37" i="84"/>
  <c r="J36" i="84"/>
  <c r="J35" i="84"/>
  <c r="J34" i="84"/>
  <c r="J32" i="84"/>
  <c r="J31" i="84"/>
  <c r="J29" i="84"/>
  <c r="J28" i="84"/>
  <c r="J26" i="84"/>
  <c r="J25" i="84"/>
  <c r="J23" i="84"/>
  <c r="J22" i="84"/>
  <c r="J20" i="84"/>
  <c r="J19" i="84"/>
  <c r="J17" i="84"/>
  <c r="J16" i="84"/>
  <c r="J14" i="84"/>
  <c r="J13" i="84"/>
  <c r="J10" i="84"/>
  <c r="J9" i="84"/>
  <c r="M270" i="60" l="1"/>
  <c r="M261" i="60"/>
  <c r="N266" i="60"/>
  <c r="N245" i="60"/>
  <c r="N263" i="60"/>
  <c r="N258" i="60"/>
  <c r="M265" i="60"/>
  <c r="N277" i="60"/>
  <c r="N264" i="60"/>
  <c r="M240" i="60"/>
  <c r="M257" i="60"/>
  <c r="M278" i="60"/>
  <c r="N250" i="60"/>
  <c r="M246" i="60"/>
  <c r="N242" i="60"/>
  <c r="M275" i="60"/>
  <c r="N249" i="60"/>
  <c r="N274" i="60"/>
  <c r="M248" i="60"/>
  <c r="M255" i="60"/>
  <c r="N280" i="60"/>
  <c r="N276" i="60"/>
  <c r="M244" i="60"/>
  <c r="N256" i="60"/>
  <c r="N272" i="60"/>
  <c r="M259" i="60"/>
  <c r="M281" i="60"/>
  <c r="M273" i="60"/>
  <c r="N279" i="60"/>
  <c r="N271" i="60"/>
  <c r="N260" i="60"/>
  <c r="N262" i="60"/>
  <c r="M251" i="60"/>
  <c r="M243" i="60"/>
  <c r="N247" i="60"/>
  <c r="N241" i="60"/>
  <c r="K165" i="60"/>
  <c r="M165" i="60" s="1"/>
  <c r="K166" i="60"/>
  <c r="M166" i="60" s="1"/>
  <c r="K167" i="60"/>
  <c r="N167" i="60" s="1"/>
  <c r="K168" i="60"/>
  <c r="N168" i="60" s="1"/>
  <c r="K169" i="60"/>
  <c r="N169" i="60" s="1"/>
  <c r="K170" i="60"/>
  <c r="M170" i="60" s="1"/>
  <c r="K171" i="60"/>
  <c r="M171" i="60" s="1"/>
  <c r="K172" i="60"/>
  <c r="M172" i="60" s="1"/>
  <c r="K173" i="60"/>
  <c r="M173" i="60" s="1"/>
  <c r="K174" i="60"/>
  <c r="M174" i="60" s="1"/>
  <c r="K175" i="60"/>
  <c r="M175" i="60" s="1"/>
  <c r="K164" i="60"/>
  <c r="M164" i="60" s="1"/>
  <c r="M169" i="60" l="1"/>
  <c r="M168" i="60"/>
  <c r="N175" i="60"/>
  <c r="M167" i="60"/>
  <c r="N173" i="60"/>
  <c r="N166" i="60"/>
  <c r="N165" i="60"/>
  <c r="N174" i="60"/>
  <c r="N172" i="60"/>
  <c r="N164" i="60"/>
  <c r="N171" i="60"/>
  <c r="N170" i="60"/>
  <c r="AJ30" i="16" l="1"/>
  <c r="AK30" i="16"/>
  <c r="AJ31" i="16"/>
  <c r="AK31" i="16"/>
  <c r="AJ32" i="16"/>
  <c r="AK32" i="16"/>
  <c r="AJ33" i="16"/>
  <c r="AK33" i="16"/>
  <c r="AJ34" i="16"/>
  <c r="AK34" i="16"/>
  <c r="AJ35" i="16"/>
  <c r="AK35" i="16"/>
  <c r="AJ36" i="16"/>
  <c r="AK36" i="16"/>
  <c r="AJ37" i="16"/>
  <c r="AK37" i="16"/>
  <c r="AJ38" i="16"/>
  <c r="AK38" i="16"/>
  <c r="AJ39" i="16"/>
  <c r="AK39" i="16"/>
  <c r="AJ40" i="16"/>
  <c r="AK40" i="16"/>
  <c r="AJ41" i="16"/>
  <c r="AK41" i="16"/>
  <c r="AJ42" i="16"/>
  <c r="AK42" i="16"/>
  <c r="AJ43" i="16"/>
  <c r="AK43" i="16"/>
  <c r="AJ44" i="16"/>
  <c r="AJ10" i="16" s="1"/>
  <c r="AK44" i="16"/>
  <c r="AK10" i="16" s="1"/>
  <c r="AJ46" i="16"/>
  <c r="AK46" i="16"/>
  <c r="AJ47" i="16"/>
  <c r="AK47" i="16"/>
  <c r="AJ48" i="16"/>
  <c r="AK48" i="16"/>
  <c r="AJ49" i="16"/>
  <c r="AK49" i="16"/>
  <c r="AJ50" i="16"/>
  <c r="AK50" i="16"/>
  <c r="AJ51" i="16"/>
  <c r="AK51" i="16"/>
  <c r="AJ52" i="16"/>
  <c r="AK52" i="16"/>
  <c r="AJ53" i="16"/>
  <c r="AK53" i="16"/>
  <c r="AJ54" i="16"/>
  <c r="AK54" i="16"/>
  <c r="AJ55" i="16"/>
  <c r="AK55" i="16"/>
  <c r="AJ56" i="16"/>
  <c r="AK56" i="16"/>
  <c r="AJ57" i="16"/>
  <c r="AK57" i="16"/>
  <c r="AJ58" i="16"/>
  <c r="AK58" i="16"/>
  <c r="AJ59" i="16"/>
  <c r="AK59" i="16"/>
  <c r="AJ60" i="16"/>
  <c r="AK60" i="16"/>
  <c r="AJ61" i="16"/>
  <c r="AK61" i="16"/>
  <c r="AJ62" i="16"/>
  <c r="AK62" i="16"/>
  <c r="AJ63" i="16"/>
  <c r="AK63" i="16"/>
  <c r="AJ64" i="16"/>
  <c r="AK64" i="16"/>
  <c r="AJ65" i="16"/>
  <c r="AK65" i="16"/>
  <c r="AJ66" i="16"/>
  <c r="AK66" i="16"/>
  <c r="AJ67" i="16"/>
  <c r="AK67" i="16"/>
  <c r="AJ68" i="16"/>
  <c r="AK68" i="16"/>
  <c r="AJ69" i="16"/>
  <c r="AK69" i="16"/>
  <c r="AJ70" i="16"/>
  <c r="AK70" i="16"/>
  <c r="AJ71" i="16"/>
  <c r="AK71" i="16"/>
  <c r="AJ72" i="16"/>
  <c r="AK72" i="16"/>
  <c r="AJ73" i="16"/>
  <c r="AJ11" i="16" s="1"/>
  <c r="AK73" i="16"/>
  <c r="AK11" i="16" s="1"/>
  <c r="AI73" i="16"/>
  <c r="AI72" i="16"/>
  <c r="AI71" i="16"/>
  <c r="AI70" i="16"/>
  <c r="AI69" i="16"/>
  <c r="AI68" i="16"/>
  <c r="AI67" i="16"/>
  <c r="AI66" i="16"/>
  <c r="AI65" i="16"/>
  <c r="AI64" i="16"/>
  <c r="AI63" i="16"/>
  <c r="AI62" i="16"/>
  <c r="AI61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I48" i="16"/>
  <c r="AI47" i="16"/>
  <c r="AI46" i="16"/>
  <c r="AI44" i="16"/>
  <c r="AI10" i="16" s="1"/>
  <c r="AI43" i="16"/>
  <c r="AI42" i="16"/>
  <c r="AI41" i="16"/>
  <c r="AI40" i="16"/>
  <c r="AI39" i="16"/>
  <c r="AI38" i="16"/>
  <c r="AI37" i="16"/>
  <c r="AI36" i="16"/>
  <c r="AI35" i="16"/>
  <c r="AI34" i="16"/>
  <c r="AI33" i="16"/>
  <c r="AI32" i="16"/>
  <c r="AI31" i="16"/>
  <c r="AI30" i="16"/>
  <c r="AI29" i="16"/>
  <c r="AI28" i="16"/>
  <c r="AI27" i="16"/>
  <c r="AI26" i="16"/>
  <c r="AI25" i="16"/>
  <c r="AI24" i="16"/>
  <c r="AI23" i="16"/>
  <c r="AI22" i="16"/>
  <c r="AI21" i="16"/>
  <c r="AI20" i="16"/>
  <c r="AI19" i="16"/>
  <c r="AI18" i="16"/>
  <c r="AI17" i="16"/>
  <c r="AH73" i="16"/>
  <c r="AH72" i="16"/>
  <c r="AH71" i="16"/>
  <c r="AH70" i="16"/>
  <c r="AH69" i="16"/>
  <c r="AH68" i="16"/>
  <c r="AH67" i="16"/>
  <c r="AH66" i="16"/>
  <c r="AH65" i="16"/>
  <c r="AH64" i="16"/>
  <c r="AH63" i="16"/>
  <c r="AH62" i="16"/>
  <c r="AH61" i="16"/>
  <c r="AH60" i="16"/>
  <c r="AH59" i="16"/>
  <c r="AH58" i="16"/>
  <c r="AH57" i="16"/>
  <c r="AH56" i="16"/>
  <c r="AH55" i="16"/>
  <c r="AH54" i="16"/>
  <c r="AH53" i="16"/>
  <c r="AH52" i="16"/>
  <c r="AH51" i="16"/>
  <c r="AH50" i="16"/>
  <c r="AH49" i="16"/>
  <c r="AH48" i="16"/>
  <c r="AH47" i="16"/>
  <c r="AH46" i="16"/>
  <c r="AH44" i="16"/>
  <c r="AH10" i="16" s="1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5" i="16"/>
  <c r="AH24" i="16"/>
  <c r="AH23" i="16"/>
  <c r="AH22" i="16"/>
  <c r="AH21" i="16"/>
  <c r="AH20" i="16"/>
  <c r="AH19" i="16"/>
  <c r="AH18" i="16"/>
  <c r="AH17" i="16"/>
  <c r="A555" i="62" l="1"/>
  <c r="A556" i="62" s="1"/>
  <c r="A557" i="62" s="1"/>
  <c r="A558" i="62" s="1"/>
  <c r="A559" i="62" s="1"/>
  <c r="A560" i="62" s="1"/>
  <c r="A561" i="62" s="1"/>
  <c r="A562" i="62" s="1"/>
  <c r="A563" i="62" s="1"/>
  <c r="A564" i="62" s="1"/>
  <c r="A565" i="62" s="1"/>
  <c r="A566" i="62" s="1"/>
  <c r="A567" i="62" s="1"/>
  <c r="A568" i="62" s="1"/>
  <c r="A569" i="62" s="1"/>
  <c r="A570" i="62" s="1"/>
  <c r="A571" i="62" s="1"/>
  <c r="A572" i="62" s="1"/>
  <c r="A573" i="62" s="1"/>
  <c r="A574" i="62" s="1"/>
  <c r="A575" i="62" s="1"/>
  <c r="A576" i="62" s="1"/>
  <c r="A577" i="62" s="1"/>
  <c r="A149" i="62"/>
  <c r="A150" i="62" s="1"/>
  <c r="A151" i="62" s="1"/>
  <c r="A152" i="62" s="1"/>
  <c r="A153" i="62" s="1"/>
  <c r="A154" i="62" s="1"/>
  <c r="A155" i="62" s="1"/>
  <c r="A156" i="62" s="1"/>
  <c r="A157" i="62" s="1"/>
  <c r="A158" i="62" s="1"/>
  <c r="A159" i="62" s="1"/>
  <c r="A160" i="62" s="1"/>
  <c r="A161" i="62" s="1"/>
  <c r="A162" i="62" s="1"/>
  <c r="A163" i="62" s="1"/>
  <c r="A164" i="62" s="1"/>
  <c r="A165" i="62" s="1"/>
  <c r="A166" i="62" s="1"/>
  <c r="A167" i="62" s="1"/>
  <c r="A168" i="62" s="1"/>
  <c r="A169" i="62" s="1"/>
  <c r="A170" i="62" s="1"/>
  <c r="A171" i="62" s="1"/>
  <c r="B819" i="62"/>
  <c r="C819" i="62"/>
  <c r="E819" i="62"/>
  <c r="F819" i="62"/>
  <c r="G819" i="62" s="1"/>
  <c r="I819" i="62"/>
  <c r="B820" i="62"/>
  <c r="C820" i="62"/>
  <c r="E820" i="62"/>
  <c r="F820" i="62"/>
  <c r="G820" i="62" s="1"/>
  <c r="I820" i="62"/>
  <c r="B811" i="62"/>
  <c r="C811" i="62"/>
  <c r="E811" i="62"/>
  <c r="F811" i="62"/>
  <c r="G811" i="62" s="1"/>
  <c r="I811" i="62"/>
  <c r="L811" i="62" s="1"/>
  <c r="B812" i="62"/>
  <c r="C812" i="62"/>
  <c r="E812" i="62"/>
  <c r="F812" i="62"/>
  <c r="G812" i="62" s="1"/>
  <c r="I812" i="62"/>
  <c r="B813" i="62"/>
  <c r="C813" i="62"/>
  <c r="E813" i="62"/>
  <c r="F813" i="62"/>
  <c r="G813" i="62" s="1"/>
  <c r="I813" i="62"/>
  <c r="B814" i="62"/>
  <c r="C814" i="62"/>
  <c r="E814" i="62"/>
  <c r="F814" i="62"/>
  <c r="G814" i="62" s="1"/>
  <c r="I814" i="62"/>
  <c r="B815" i="62"/>
  <c r="C815" i="62"/>
  <c r="E815" i="62"/>
  <c r="F815" i="62"/>
  <c r="G815" i="62" s="1"/>
  <c r="I815" i="62"/>
  <c r="T815" i="62" s="1"/>
  <c r="B816" i="62"/>
  <c r="C816" i="62"/>
  <c r="E816" i="62"/>
  <c r="F816" i="62"/>
  <c r="G816" i="62" s="1"/>
  <c r="I816" i="62"/>
  <c r="B817" i="62"/>
  <c r="C817" i="62"/>
  <c r="E817" i="62"/>
  <c r="F817" i="62"/>
  <c r="G817" i="62" s="1"/>
  <c r="I817" i="62"/>
  <c r="J817" i="62" s="1"/>
  <c r="B818" i="62"/>
  <c r="C818" i="62"/>
  <c r="E818" i="62"/>
  <c r="F818" i="62"/>
  <c r="G818" i="62" s="1"/>
  <c r="I818" i="62"/>
  <c r="B789" i="62"/>
  <c r="C789" i="62"/>
  <c r="E789" i="62"/>
  <c r="F789" i="62"/>
  <c r="G789" i="62" s="1"/>
  <c r="I789" i="62"/>
  <c r="B790" i="62"/>
  <c r="C790" i="62"/>
  <c r="E790" i="62"/>
  <c r="F790" i="62"/>
  <c r="G790" i="62" s="1"/>
  <c r="I790" i="62"/>
  <c r="B791" i="62"/>
  <c r="C791" i="62"/>
  <c r="E791" i="62"/>
  <c r="F791" i="62"/>
  <c r="G791" i="62" s="1"/>
  <c r="I791" i="62"/>
  <c r="B792" i="62"/>
  <c r="C792" i="62"/>
  <c r="E792" i="62"/>
  <c r="F792" i="62"/>
  <c r="G792" i="62" s="1"/>
  <c r="I792" i="62"/>
  <c r="B793" i="62"/>
  <c r="C793" i="62"/>
  <c r="E793" i="62"/>
  <c r="F793" i="62"/>
  <c r="G793" i="62" s="1"/>
  <c r="I793" i="62"/>
  <c r="U793" i="62" s="1"/>
  <c r="B797" i="62"/>
  <c r="C797" i="62"/>
  <c r="E797" i="62"/>
  <c r="F797" i="62"/>
  <c r="G797" i="62" s="1"/>
  <c r="I797" i="62"/>
  <c r="B798" i="62"/>
  <c r="C798" i="62"/>
  <c r="E798" i="62"/>
  <c r="F798" i="62"/>
  <c r="G798" i="62" s="1"/>
  <c r="I798" i="62"/>
  <c r="B799" i="62"/>
  <c r="C799" i="62"/>
  <c r="E799" i="62"/>
  <c r="F799" i="62"/>
  <c r="G799" i="62" s="1"/>
  <c r="I799" i="62"/>
  <c r="W799" i="62" s="1"/>
  <c r="B800" i="62"/>
  <c r="C800" i="62"/>
  <c r="E800" i="62"/>
  <c r="F800" i="62"/>
  <c r="G800" i="62" s="1"/>
  <c r="I800" i="62"/>
  <c r="B801" i="62"/>
  <c r="C801" i="62"/>
  <c r="E801" i="62"/>
  <c r="F801" i="62"/>
  <c r="G801" i="62" s="1"/>
  <c r="I801" i="62"/>
  <c r="L801" i="62" s="1"/>
  <c r="B802" i="62"/>
  <c r="C802" i="62"/>
  <c r="E802" i="62"/>
  <c r="F802" i="62"/>
  <c r="G802" i="62" s="1"/>
  <c r="I802" i="62"/>
  <c r="L802" i="62" s="1"/>
  <c r="B803" i="62"/>
  <c r="C803" i="62"/>
  <c r="E803" i="62"/>
  <c r="F803" i="62"/>
  <c r="G803" i="62" s="1"/>
  <c r="I803" i="62"/>
  <c r="X803" i="62" s="1"/>
  <c r="B804" i="62"/>
  <c r="C804" i="62"/>
  <c r="E804" i="62"/>
  <c r="F804" i="62"/>
  <c r="G804" i="62" s="1"/>
  <c r="I804" i="62"/>
  <c r="X804" i="62" s="1"/>
  <c r="B805" i="62"/>
  <c r="C805" i="62"/>
  <c r="E805" i="62"/>
  <c r="F805" i="62"/>
  <c r="G805" i="62" s="1"/>
  <c r="I805" i="62"/>
  <c r="B806" i="62"/>
  <c r="C806" i="62"/>
  <c r="E806" i="62"/>
  <c r="F806" i="62"/>
  <c r="G806" i="62" s="1"/>
  <c r="I806" i="62"/>
  <c r="H806" i="62" s="1"/>
  <c r="B807" i="62"/>
  <c r="C807" i="62"/>
  <c r="E807" i="62"/>
  <c r="F807" i="62"/>
  <c r="G807" i="62" s="1"/>
  <c r="I807" i="62"/>
  <c r="B808" i="62"/>
  <c r="C808" i="62"/>
  <c r="E808" i="62"/>
  <c r="F808" i="62"/>
  <c r="G808" i="62" s="1"/>
  <c r="I808" i="62"/>
  <c r="B809" i="62"/>
  <c r="C809" i="62"/>
  <c r="E809" i="62"/>
  <c r="F809" i="62"/>
  <c r="G809" i="62" s="1"/>
  <c r="I809" i="62"/>
  <c r="L809" i="62" s="1"/>
  <c r="B810" i="62"/>
  <c r="C810" i="62"/>
  <c r="E810" i="62"/>
  <c r="F810" i="62"/>
  <c r="G810" i="62" s="1"/>
  <c r="I810" i="62"/>
  <c r="B722" i="62"/>
  <c r="C722" i="62"/>
  <c r="E722" i="62"/>
  <c r="F722" i="62"/>
  <c r="G722" i="62" s="1"/>
  <c r="I722" i="62"/>
  <c r="J722" i="62" s="1"/>
  <c r="B723" i="62"/>
  <c r="C723" i="62"/>
  <c r="E723" i="62"/>
  <c r="F723" i="62"/>
  <c r="G723" i="62" s="1"/>
  <c r="I723" i="62"/>
  <c r="B724" i="62"/>
  <c r="C724" i="62"/>
  <c r="E724" i="62"/>
  <c r="F724" i="62"/>
  <c r="G724" i="62" s="1"/>
  <c r="I724" i="62"/>
  <c r="S724" i="62" s="1"/>
  <c r="B725" i="62"/>
  <c r="C725" i="62"/>
  <c r="E725" i="62"/>
  <c r="F725" i="62"/>
  <c r="G725" i="62" s="1"/>
  <c r="I725" i="62"/>
  <c r="B726" i="62"/>
  <c r="C726" i="62"/>
  <c r="E726" i="62"/>
  <c r="F726" i="62"/>
  <c r="G726" i="62" s="1"/>
  <c r="I726" i="62"/>
  <c r="B727" i="62"/>
  <c r="C727" i="62"/>
  <c r="E727" i="62"/>
  <c r="F727" i="62"/>
  <c r="G727" i="62" s="1"/>
  <c r="I727" i="62"/>
  <c r="B728" i="62"/>
  <c r="C728" i="62"/>
  <c r="E728" i="62"/>
  <c r="F728" i="62"/>
  <c r="G728" i="62" s="1"/>
  <c r="I728" i="62"/>
  <c r="B729" i="62"/>
  <c r="C729" i="62"/>
  <c r="E729" i="62"/>
  <c r="F729" i="62"/>
  <c r="G729" i="62" s="1"/>
  <c r="I729" i="62"/>
  <c r="B730" i="62"/>
  <c r="C730" i="62"/>
  <c r="E730" i="62"/>
  <c r="F730" i="62"/>
  <c r="G730" i="62" s="1"/>
  <c r="I730" i="62"/>
  <c r="L730" i="62" s="1"/>
  <c r="B731" i="62"/>
  <c r="C731" i="62"/>
  <c r="E731" i="62"/>
  <c r="F731" i="62"/>
  <c r="G731" i="62" s="1"/>
  <c r="I731" i="62"/>
  <c r="B732" i="62"/>
  <c r="C732" i="62"/>
  <c r="E732" i="62"/>
  <c r="F732" i="62"/>
  <c r="G732" i="62" s="1"/>
  <c r="I732" i="62"/>
  <c r="L732" i="62" s="1"/>
  <c r="B733" i="62"/>
  <c r="C733" i="62"/>
  <c r="E733" i="62"/>
  <c r="F733" i="62"/>
  <c r="G733" i="62" s="1"/>
  <c r="I733" i="62"/>
  <c r="J733" i="62" s="1"/>
  <c r="B734" i="62"/>
  <c r="C734" i="62"/>
  <c r="E734" i="62"/>
  <c r="F734" i="62"/>
  <c r="G734" i="62" s="1"/>
  <c r="I734" i="62"/>
  <c r="B735" i="62"/>
  <c r="C735" i="62"/>
  <c r="E735" i="62"/>
  <c r="F735" i="62"/>
  <c r="G735" i="62" s="1"/>
  <c r="I735" i="62"/>
  <c r="B736" i="62"/>
  <c r="C736" i="62"/>
  <c r="E736" i="62"/>
  <c r="F736" i="62"/>
  <c r="G736" i="62" s="1"/>
  <c r="I736" i="62"/>
  <c r="Y736" i="62" s="1"/>
  <c r="B737" i="62"/>
  <c r="C737" i="62"/>
  <c r="E737" i="62"/>
  <c r="F737" i="62"/>
  <c r="G737" i="62" s="1"/>
  <c r="I737" i="62"/>
  <c r="Z737" i="62" s="1"/>
  <c r="B738" i="62"/>
  <c r="C738" i="62"/>
  <c r="E738" i="62"/>
  <c r="F738" i="62"/>
  <c r="G738" i="62" s="1"/>
  <c r="I738" i="62"/>
  <c r="B739" i="62"/>
  <c r="C739" i="62"/>
  <c r="E739" i="62"/>
  <c r="F739" i="62"/>
  <c r="G739" i="62" s="1"/>
  <c r="I739" i="62"/>
  <c r="B743" i="62"/>
  <c r="C743" i="62"/>
  <c r="E743" i="62"/>
  <c r="F743" i="62"/>
  <c r="G743" i="62" s="1"/>
  <c r="I743" i="62"/>
  <c r="B744" i="62"/>
  <c r="C744" i="62"/>
  <c r="E744" i="62"/>
  <c r="F744" i="62"/>
  <c r="G744" i="62" s="1"/>
  <c r="I744" i="62"/>
  <c r="L744" i="62" s="1"/>
  <c r="B745" i="62"/>
  <c r="C745" i="62"/>
  <c r="E745" i="62"/>
  <c r="F745" i="62"/>
  <c r="G745" i="62" s="1"/>
  <c r="I745" i="62"/>
  <c r="B746" i="62"/>
  <c r="C746" i="62"/>
  <c r="E746" i="62"/>
  <c r="F746" i="62"/>
  <c r="G746" i="62" s="1"/>
  <c r="I746" i="62"/>
  <c r="H746" i="62" s="1"/>
  <c r="B747" i="62"/>
  <c r="C747" i="62"/>
  <c r="E747" i="62"/>
  <c r="F747" i="62"/>
  <c r="G747" i="62" s="1"/>
  <c r="I747" i="62"/>
  <c r="B748" i="62"/>
  <c r="C748" i="62"/>
  <c r="E748" i="62"/>
  <c r="F748" i="62"/>
  <c r="G748" i="62" s="1"/>
  <c r="I748" i="62"/>
  <c r="L748" i="62" s="1"/>
  <c r="B749" i="62"/>
  <c r="C749" i="62"/>
  <c r="E749" i="62"/>
  <c r="F749" i="62"/>
  <c r="G749" i="62" s="1"/>
  <c r="I749" i="62"/>
  <c r="B750" i="62"/>
  <c r="C750" i="62"/>
  <c r="E750" i="62"/>
  <c r="F750" i="62"/>
  <c r="G750" i="62" s="1"/>
  <c r="I750" i="62"/>
  <c r="B751" i="62"/>
  <c r="C751" i="62"/>
  <c r="E751" i="62"/>
  <c r="F751" i="62"/>
  <c r="G751" i="62" s="1"/>
  <c r="I751" i="62"/>
  <c r="V751" i="62" s="1"/>
  <c r="B752" i="62"/>
  <c r="C752" i="62"/>
  <c r="E752" i="62"/>
  <c r="F752" i="62"/>
  <c r="G752" i="62" s="1"/>
  <c r="I752" i="62"/>
  <c r="B753" i="62"/>
  <c r="C753" i="62"/>
  <c r="E753" i="62"/>
  <c r="F753" i="62"/>
  <c r="G753" i="62" s="1"/>
  <c r="I753" i="62"/>
  <c r="B754" i="62"/>
  <c r="C754" i="62"/>
  <c r="E754" i="62"/>
  <c r="F754" i="62"/>
  <c r="G754" i="62" s="1"/>
  <c r="I754" i="62"/>
  <c r="B755" i="62"/>
  <c r="C755" i="62"/>
  <c r="E755" i="62"/>
  <c r="F755" i="62"/>
  <c r="G755" i="62" s="1"/>
  <c r="I755" i="62"/>
  <c r="B756" i="62"/>
  <c r="C756" i="62"/>
  <c r="E756" i="62"/>
  <c r="F756" i="62"/>
  <c r="G756" i="62" s="1"/>
  <c r="I756" i="62"/>
  <c r="J756" i="62" s="1"/>
  <c r="B757" i="62"/>
  <c r="C757" i="62"/>
  <c r="E757" i="62"/>
  <c r="F757" i="62"/>
  <c r="G757" i="62" s="1"/>
  <c r="I757" i="62"/>
  <c r="J757" i="62" s="1"/>
  <c r="B758" i="62"/>
  <c r="C758" i="62"/>
  <c r="E758" i="62"/>
  <c r="F758" i="62"/>
  <c r="G758" i="62" s="1"/>
  <c r="I758" i="62"/>
  <c r="B759" i="62"/>
  <c r="C759" i="62"/>
  <c r="E759" i="62"/>
  <c r="F759" i="62"/>
  <c r="G759" i="62" s="1"/>
  <c r="I759" i="62"/>
  <c r="J759" i="62" s="1"/>
  <c r="B760" i="62"/>
  <c r="C760" i="62"/>
  <c r="E760" i="62"/>
  <c r="F760" i="62"/>
  <c r="G760" i="62" s="1"/>
  <c r="I760" i="62"/>
  <c r="B761" i="62"/>
  <c r="C761" i="62"/>
  <c r="E761" i="62"/>
  <c r="F761" i="62"/>
  <c r="G761" i="62" s="1"/>
  <c r="I761" i="62"/>
  <c r="B762" i="62"/>
  <c r="C762" i="62"/>
  <c r="E762" i="62"/>
  <c r="F762" i="62"/>
  <c r="G762" i="62" s="1"/>
  <c r="I762" i="62"/>
  <c r="L762" i="62" s="1"/>
  <c r="B763" i="62"/>
  <c r="C763" i="62"/>
  <c r="E763" i="62"/>
  <c r="F763" i="62"/>
  <c r="G763" i="62" s="1"/>
  <c r="I763" i="62"/>
  <c r="B764" i="62"/>
  <c r="C764" i="62"/>
  <c r="E764" i="62"/>
  <c r="F764" i="62"/>
  <c r="G764" i="62" s="1"/>
  <c r="I764" i="62"/>
  <c r="L764" i="62" s="1"/>
  <c r="B765" i="62"/>
  <c r="C765" i="62"/>
  <c r="E765" i="62"/>
  <c r="F765" i="62"/>
  <c r="G765" i="62" s="1"/>
  <c r="I765" i="62"/>
  <c r="W765" i="62" s="1"/>
  <c r="B766" i="62"/>
  <c r="C766" i="62"/>
  <c r="E766" i="62"/>
  <c r="F766" i="62"/>
  <c r="G766" i="62" s="1"/>
  <c r="I766" i="62"/>
  <c r="B770" i="62"/>
  <c r="C770" i="62"/>
  <c r="E770" i="62"/>
  <c r="F770" i="62"/>
  <c r="G770" i="62" s="1"/>
  <c r="I770" i="62"/>
  <c r="B771" i="62"/>
  <c r="C771" i="62"/>
  <c r="E771" i="62"/>
  <c r="F771" i="62"/>
  <c r="G771" i="62" s="1"/>
  <c r="I771" i="62"/>
  <c r="U771" i="62" s="1"/>
  <c r="B772" i="62"/>
  <c r="C772" i="62"/>
  <c r="E772" i="62"/>
  <c r="F772" i="62"/>
  <c r="G772" i="62" s="1"/>
  <c r="I772" i="62"/>
  <c r="W772" i="62" s="1"/>
  <c r="B773" i="62"/>
  <c r="C773" i="62"/>
  <c r="E773" i="62"/>
  <c r="F773" i="62"/>
  <c r="G773" i="62" s="1"/>
  <c r="I773" i="62"/>
  <c r="L773" i="62" s="1"/>
  <c r="B774" i="62"/>
  <c r="C774" i="62"/>
  <c r="E774" i="62"/>
  <c r="F774" i="62"/>
  <c r="G774" i="62" s="1"/>
  <c r="I774" i="62"/>
  <c r="AB774" i="62" s="1"/>
  <c r="B775" i="62"/>
  <c r="C775" i="62"/>
  <c r="E775" i="62"/>
  <c r="F775" i="62"/>
  <c r="G775" i="62" s="1"/>
  <c r="I775" i="62"/>
  <c r="J775" i="62" s="1"/>
  <c r="B776" i="62"/>
  <c r="C776" i="62"/>
  <c r="E776" i="62"/>
  <c r="F776" i="62"/>
  <c r="G776" i="62" s="1"/>
  <c r="I776" i="62"/>
  <c r="B777" i="62"/>
  <c r="C777" i="62"/>
  <c r="E777" i="62"/>
  <c r="F777" i="62"/>
  <c r="G777" i="62" s="1"/>
  <c r="I777" i="62"/>
  <c r="B778" i="62"/>
  <c r="C778" i="62"/>
  <c r="E778" i="62"/>
  <c r="F778" i="62"/>
  <c r="G778" i="62" s="1"/>
  <c r="I778" i="62"/>
  <c r="B779" i="62"/>
  <c r="C779" i="62"/>
  <c r="E779" i="62"/>
  <c r="F779" i="62"/>
  <c r="G779" i="62" s="1"/>
  <c r="I779" i="62"/>
  <c r="B780" i="62"/>
  <c r="C780" i="62"/>
  <c r="E780" i="62"/>
  <c r="F780" i="62"/>
  <c r="G780" i="62" s="1"/>
  <c r="I780" i="62"/>
  <c r="B781" i="62"/>
  <c r="C781" i="62"/>
  <c r="E781" i="62"/>
  <c r="F781" i="62"/>
  <c r="G781" i="62" s="1"/>
  <c r="I781" i="62"/>
  <c r="B782" i="62"/>
  <c r="C782" i="62"/>
  <c r="E782" i="62"/>
  <c r="F782" i="62"/>
  <c r="G782" i="62" s="1"/>
  <c r="I782" i="62"/>
  <c r="B783" i="62"/>
  <c r="C783" i="62"/>
  <c r="E783" i="62"/>
  <c r="F783" i="62"/>
  <c r="G783" i="62" s="1"/>
  <c r="I783" i="62"/>
  <c r="AA783" i="62" s="1"/>
  <c r="B784" i="62"/>
  <c r="C784" i="62"/>
  <c r="E784" i="62"/>
  <c r="F784" i="62"/>
  <c r="G784" i="62" s="1"/>
  <c r="I784" i="62"/>
  <c r="B785" i="62"/>
  <c r="C785" i="62"/>
  <c r="E785" i="62"/>
  <c r="F785" i="62"/>
  <c r="G785" i="62" s="1"/>
  <c r="I785" i="62"/>
  <c r="B786" i="62"/>
  <c r="C786" i="62"/>
  <c r="E786" i="62"/>
  <c r="F786" i="62"/>
  <c r="G786" i="62" s="1"/>
  <c r="I786" i="62"/>
  <c r="B787" i="62"/>
  <c r="C787" i="62"/>
  <c r="E787" i="62"/>
  <c r="F787" i="62"/>
  <c r="G787" i="62" s="1"/>
  <c r="I787" i="62"/>
  <c r="B788" i="62"/>
  <c r="C788" i="62"/>
  <c r="E788" i="62"/>
  <c r="F788" i="62"/>
  <c r="G788" i="62" s="1"/>
  <c r="I788" i="62"/>
  <c r="B717" i="62"/>
  <c r="C717" i="62"/>
  <c r="E717" i="62"/>
  <c r="F717" i="62"/>
  <c r="G717" i="62" s="1"/>
  <c r="I717" i="62"/>
  <c r="L717" i="62" s="1"/>
  <c r="B718" i="62"/>
  <c r="C718" i="62"/>
  <c r="E718" i="62"/>
  <c r="F718" i="62"/>
  <c r="G718" i="62" s="1"/>
  <c r="I718" i="62"/>
  <c r="B719" i="62"/>
  <c r="C719" i="62"/>
  <c r="E719" i="62"/>
  <c r="F719" i="62"/>
  <c r="G719" i="62" s="1"/>
  <c r="I719" i="62"/>
  <c r="B720" i="62"/>
  <c r="C720" i="62"/>
  <c r="E720" i="62"/>
  <c r="F720" i="62"/>
  <c r="G720" i="62" s="1"/>
  <c r="I720" i="62"/>
  <c r="J720" i="62" s="1"/>
  <c r="B721" i="62"/>
  <c r="C721" i="62"/>
  <c r="E721" i="62"/>
  <c r="F721" i="62"/>
  <c r="G721" i="62" s="1"/>
  <c r="I721" i="62"/>
  <c r="U721" i="62" s="1"/>
  <c r="B628" i="62"/>
  <c r="C628" i="62"/>
  <c r="E628" i="62"/>
  <c r="F628" i="62"/>
  <c r="G628" i="62" s="1"/>
  <c r="I628" i="62"/>
  <c r="B629" i="62"/>
  <c r="C629" i="62"/>
  <c r="E629" i="62"/>
  <c r="F629" i="62"/>
  <c r="G629" i="62" s="1"/>
  <c r="I629" i="62"/>
  <c r="B630" i="62"/>
  <c r="C630" i="62"/>
  <c r="E630" i="62"/>
  <c r="F630" i="62"/>
  <c r="G630" i="62" s="1"/>
  <c r="I630" i="62"/>
  <c r="B631" i="62"/>
  <c r="C631" i="62"/>
  <c r="E631" i="62"/>
  <c r="F631" i="62"/>
  <c r="G631" i="62" s="1"/>
  <c r="I631" i="62"/>
  <c r="B635" i="62"/>
  <c r="C635" i="62"/>
  <c r="E635" i="62"/>
  <c r="F635" i="62"/>
  <c r="G635" i="62" s="1"/>
  <c r="I635" i="62"/>
  <c r="B636" i="62"/>
  <c r="C636" i="62"/>
  <c r="E636" i="62"/>
  <c r="F636" i="62"/>
  <c r="G636" i="62" s="1"/>
  <c r="I636" i="62"/>
  <c r="B637" i="62"/>
  <c r="C637" i="62"/>
  <c r="E637" i="62"/>
  <c r="F637" i="62"/>
  <c r="G637" i="62" s="1"/>
  <c r="I637" i="62"/>
  <c r="L637" i="62" s="1"/>
  <c r="B638" i="62"/>
  <c r="C638" i="62"/>
  <c r="E638" i="62"/>
  <c r="F638" i="62"/>
  <c r="G638" i="62" s="1"/>
  <c r="I638" i="62"/>
  <c r="B639" i="62"/>
  <c r="C639" i="62"/>
  <c r="E639" i="62"/>
  <c r="F639" i="62"/>
  <c r="G639" i="62" s="1"/>
  <c r="I639" i="62"/>
  <c r="B640" i="62"/>
  <c r="C640" i="62"/>
  <c r="E640" i="62"/>
  <c r="F640" i="62"/>
  <c r="G640" i="62" s="1"/>
  <c r="I640" i="62"/>
  <c r="B641" i="62"/>
  <c r="C641" i="62"/>
  <c r="E641" i="62"/>
  <c r="F641" i="62"/>
  <c r="G641" i="62" s="1"/>
  <c r="I641" i="62"/>
  <c r="B642" i="62"/>
  <c r="C642" i="62"/>
  <c r="E642" i="62"/>
  <c r="F642" i="62"/>
  <c r="G642" i="62" s="1"/>
  <c r="I642" i="62"/>
  <c r="B643" i="62"/>
  <c r="C643" i="62"/>
  <c r="E643" i="62"/>
  <c r="F643" i="62"/>
  <c r="G643" i="62" s="1"/>
  <c r="I643" i="62"/>
  <c r="B644" i="62"/>
  <c r="C644" i="62"/>
  <c r="E644" i="62"/>
  <c r="F644" i="62"/>
  <c r="G644" i="62" s="1"/>
  <c r="I644" i="62"/>
  <c r="L644" i="62" s="1"/>
  <c r="B645" i="62"/>
  <c r="C645" i="62"/>
  <c r="E645" i="62"/>
  <c r="F645" i="62"/>
  <c r="G645" i="62" s="1"/>
  <c r="I645" i="62"/>
  <c r="B646" i="62"/>
  <c r="C646" i="62"/>
  <c r="E646" i="62"/>
  <c r="F646" i="62"/>
  <c r="G646" i="62" s="1"/>
  <c r="I646" i="62"/>
  <c r="L646" i="62" s="1"/>
  <c r="B647" i="62"/>
  <c r="C647" i="62"/>
  <c r="E647" i="62"/>
  <c r="F647" i="62"/>
  <c r="G647" i="62" s="1"/>
  <c r="I647" i="62"/>
  <c r="B648" i="62"/>
  <c r="C648" i="62"/>
  <c r="E648" i="62"/>
  <c r="F648" i="62"/>
  <c r="G648" i="62" s="1"/>
  <c r="I648" i="62"/>
  <c r="B649" i="62"/>
  <c r="C649" i="62"/>
  <c r="E649" i="62"/>
  <c r="F649" i="62"/>
  <c r="G649" i="62" s="1"/>
  <c r="I649" i="62"/>
  <c r="B650" i="62"/>
  <c r="C650" i="62"/>
  <c r="E650" i="62"/>
  <c r="F650" i="62"/>
  <c r="G650" i="62" s="1"/>
  <c r="I650" i="62"/>
  <c r="L650" i="62" s="1"/>
  <c r="B651" i="62"/>
  <c r="C651" i="62"/>
  <c r="E651" i="62"/>
  <c r="F651" i="62"/>
  <c r="G651" i="62" s="1"/>
  <c r="I651" i="62"/>
  <c r="B652" i="62"/>
  <c r="C652" i="62"/>
  <c r="E652" i="62"/>
  <c r="F652" i="62"/>
  <c r="G652" i="62" s="1"/>
  <c r="I652" i="62"/>
  <c r="L652" i="62" s="1"/>
  <c r="B653" i="62"/>
  <c r="C653" i="62"/>
  <c r="E653" i="62"/>
  <c r="F653" i="62"/>
  <c r="G653" i="62" s="1"/>
  <c r="I653" i="62"/>
  <c r="L653" i="62" s="1"/>
  <c r="B654" i="62"/>
  <c r="C654" i="62"/>
  <c r="E654" i="62"/>
  <c r="F654" i="62"/>
  <c r="G654" i="62" s="1"/>
  <c r="I654" i="62"/>
  <c r="B655" i="62"/>
  <c r="C655" i="62"/>
  <c r="E655" i="62"/>
  <c r="F655" i="62"/>
  <c r="G655" i="62" s="1"/>
  <c r="I655" i="62"/>
  <c r="B656" i="62"/>
  <c r="C656" i="62"/>
  <c r="E656" i="62"/>
  <c r="F656" i="62"/>
  <c r="G656" i="62" s="1"/>
  <c r="I656" i="62"/>
  <c r="B657" i="62"/>
  <c r="C657" i="62"/>
  <c r="E657" i="62"/>
  <c r="F657" i="62"/>
  <c r="G657" i="62" s="1"/>
  <c r="I657" i="62"/>
  <c r="B658" i="62"/>
  <c r="C658" i="62"/>
  <c r="E658" i="62"/>
  <c r="F658" i="62"/>
  <c r="G658" i="62" s="1"/>
  <c r="I658" i="62"/>
  <c r="B662" i="62"/>
  <c r="C662" i="62"/>
  <c r="E662" i="62"/>
  <c r="F662" i="62"/>
  <c r="G662" i="62" s="1"/>
  <c r="I662" i="62"/>
  <c r="B663" i="62"/>
  <c r="C663" i="62"/>
  <c r="E663" i="62"/>
  <c r="F663" i="62"/>
  <c r="G663" i="62" s="1"/>
  <c r="I663" i="62"/>
  <c r="J663" i="62" s="1"/>
  <c r="B664" i="62"/>
  <c r="C664" i="62"/>
  <c r="E664" i="62"/>
  <c r="F664" i="62"/>
  <c r="G664" i="62" s="1"/>
  <c r="I664" i="62"/>
  <c r="B665" i="62"/>
  <c r="C665" i="62"/>
  <c r="E665" i="62"/>
  <c r="F665" i="62"/>
  <c r="G665" i="62" s="1"/>
  <c r="I665" i="62"/>
  <c r="B666" i="62"/>
  <c r="C666" i="62"/>
  <c r="E666" i="62"/>
  <c r="F666" i="62"/>
  <c r="G666" i="62" s="1"/>
  <c r="I666" i="62"/>
  <c r="B667" i="62"/>
  <c r="C667" i="62"/>
  <c r="E667" i="62"/>
  <c r="F667" i="62"/>
  <c r="G667" i="62" s="1"/>
  <c r="I667" i="62"/>
  <c r="B668" i="62"/>
  <c r="C668" i="62"/>
  <c r="E668" i="62"/>
  <c r="F668" i="62"/>
  <c r="G668" i="62" s="1"/>
  <c r="I668" i="62"/>
  <c r="L668" i="62" s="1"/>
  <c r="B669" i="62"/>
  <c r="C669" i="62"/>
  <c r="E669" i="62"/>
  <c r="F669" i="62"/>
  <c r="G669" i="62" s="1"/>
  <c r="I669" i="62"/>
  <c r="B670" i="62"/>
  <c r="C670" i="62"/>
  <c r="E670" i="62"/>
  <c r="F670" i="62"/>
  <c r="G670" i="62" s="1"/>
  <c r="I670" i="62"/>
  <c r="J670" i="62" s="1"/>
  <c r="B671" i="62"/>
  <c r="C671" i="62"/>
  <c r="E671" i="62"/>
  <c r="F671" i="62"/>
  <c r="G671" i="62" s="1"/>
  <c r="I671" i="62"/>
  <c r="B672" i="62"/>
  <c r="C672" i="62"/>
  <c r="E672" i="62"/>
  <c r="F672" i="62"/>
  <c r="G672" i="62" s="1"/>
  <c r="I672" i="62"/>
  <c r="L672" i="62" s="1"/>
  <c r="B673" i="62"/>
  <c r="C673" i="62"/>
  <c r="E673" i="62"/>
  <c r="F673" i="62"/>
  <c r="G673" i="62" s="1"/>
  <c r="I673" i="62"/>
  <c r="B674" i="62"/>
  <c r="C674" i="62"/>
  <c r="E674" i="62"/>
  <c r="F674" i="62"/>
  <c r="G674" i="62" s="1"/>
  <c r="I674" i="62"/>
  <c r="B675" i="62"/>
  <c r="C675" i="62"/>
  <c r="E675" i="62"/>
  <c r="F675" i="62"/>
  <c r="G675" i="62" s="1"/>
  <c r="I675" i="62"/>
  <c r="B676" i="62"/>
  <c r="C676" i="62"/>
  <c r="E676" i="62"/>
  <c r="F676" i="62"/>
  <c r="G676" i="62" s="1"/>
  <c r="I676" i="62"/>
  <c r="B677" i="62"/>
  <c r="C677" i="62"/>
  <c r="E677" i="62"/>
  <c r="F677" i="62"/>
  <c r="G677" i="62" s="1"/>
  <c r="I677" i="62"/>
  <c r="B678" i="62"/>
  <c r="C678" i="62"/>
  <c r="E678" i="62"/>
  <c r="F678" i="62"/>
  <c r="G678" i="62" s="1"/>
  <c r="I678" i="62"/>
  <c r="J678" i="62" s="1"/>
  <c r="B679" i="62"/>
  <c r="C679" i="62"/>
  <c r="E679" i="62"/>
  <c r="F679" i="62"/>
  <c r="G679" i="62" s="1"/>
  <c r="I679" i="62"/>
  <c r="T679" i="62" s="1"/>
  <c r="B680" i="62"/>
  <c r="C680" i="62"/>
  <c r="E680" i="62"/>
  <c r="F680" i="62"/>
  <c r="G680" i="62" s="1"/>
  <c r="I680" i="62"/>
  <c r="B681" i="62"/>
  <c r="C681" i="62"/>
  <c r="E681" i="62"/>
  <c r="F681" i="62"/>
  <c r="G681" i="62" s="1"/>
  <c r="I681" i="62"/>
  <c r="B682" i="62"/>
  <c r="C682" i="62"/>
  <c r="E682" i="62"/>
  <c r="F682" i="62"/>
  <c r="G682" i="62" s="1"/>
  <c r="I682" i="62"/>
  <c r="B683" i="62"/>
  <c r="C683" i="62"/>
  <c r="E683" i="62"/>
  <c r="F683" i="62"/>
  <c r="G683" i="62" s="1"/>
  <c r="I683" i="62"/>
  <c r="B684" i="62"/>
  <c r="C684" i="62"/>
  <c r="E684" i="62"/>
  <c r="F684" i="62"/>
  <c r="G684" i="62" s="1"/>
  <c r="I684" i="62"/>
  <c r="B685" i="62"/>
  <c r="C685" i="62"/>
  <c r="E685" i="62"/>
  <c r="F685" i="62"/>
  <c r="G685" i="62" s="1"/>
  <c r="I685" i="62"/>
  <c r="B689" i="62"/>
  <c r="C689" i="62"/>
  <c r="E689" i="62"/>
  <c r="F689" i="62"/>
  <c r="G689" i="62" s="1"/>
  <c r="I689" i="62"/>
  <c r="L689" i="62" s="1"/>
  <c r="B690" i="62"/>
  <c r="C690" i="62"/>
  <c r="E690" i="62"/>
  <c r="F690" i="62"/>
  <c r="G690" i="62" s="1"/>
  <c r="I690" i="62"/>
  <c r="B691" i="62"/>
  <c r="C691" i="62"/>
  <c r="E691" i="62"/>
  <c r="F691" i="62"/>
  <c r="G691" i="62" s="1"/>
  <c r="I691" i="62"/>
  <c r="B692" i="62"/>
  <c r="C692" i="62"/>
  <c r="E692" i="62"/>
  <c r="F692" i="62"/>
  <c r="G692" i="62" s="1"/>
  <c r="I692" i="62"/>
  <c r="J692" i="62" s="1"/>
  <c r="B693" i="62"/>
  <c r="C693" i="62"/>
  <c r="E693" i="62"/>
  <c r="F693" i="62"/>
  <c r="G693" i="62" s="1"/>
  <c r="I693" i="62"/>
  <c r="B694" i="62"/>
  <c r="C694" i="62"/>
  <c r="E694" i="62"/>
  <c r="F694" i="62"/>
  <c r="G694" i="62" s="1"/>
  <c r="I694" i="62"/>
  <c r="L694" i="62" s="1"/>
  <c r="B695" i="62"/>
  <c r="C695" i="62"/>
  <c r="E695" i="62"/>
  <c r="F695" i="62"/>
  <c r="G695" i="62" s="1"/>
  <c r="I695" i="62"/>
  <c r="B696" i="62"/>
  <c r="C696" i="62"/>
  <c r="E696" i="62"/>
  <c r="F696" i="62"/>
  <c r="G696" i="62" s="1"/>
  <c r="I696" i="62"/>
  <c r="L696" i="62" s="1"/>
  <c r="B697" i="62"/>
  <c r="C697" i="62"/>
  <c r="E697" i="62"/>
  <c r="F697" i="62"/>
  <c r="G697" i="62" s="1"/>
  <c r="I697" i="62"/>
  <c r="B698" i="62"/>
  <c r="C698" i="62"/>
  <c r="E698" i="62"/>
  <c r="F698" i="62"/>
  <c r="G698" i="62" s="1"/>
  <c r="I698" i="62"/>
  <c r="B699" i="62"/>
  <c r="C699" i="62"/>
  <c r="E699" i="62"/>
  <c r="F699" i="62"/>
  <c r="G699" i="62" s="1"/>
  <c r="I699" i="62"/>
  <c r="B700" i="62"/>
  <c r="C700" i="62"/>
  <c r="E700" i="62"/>
  <c r="F700" i="62"/>
  <c r="G700" i="62" s="1"/>
  <c r="I700" i="62"/>
  <c r="B701" i="62"/>
  <c r="C701" i="62"/>
  <c r="E701" i="62"/>
  <c r="F701" i="62"/>
  <c r="G701" i="62" s="1"/>
  <c r="I701" i="62"/>
  <c r="B702" i="62"/>
  <c r="C702" i="62"/>
  <c r="E702" i="62"/>
  <c r="F702" i="62"/>
  <c r="G702" i="62" s="1"/>
  <c r="I702" i="62"/>
  <c r="B703" i="62"/>
  <c r="C703" i="62"/>
  <c r="E703" i="62"/>
  <c r="F703" i="62"/>
  <c r="G703" i="62" s="1"/>
  <c r="I703" i="62"/>
  <c r="B704" i="62"/>
  <c r="C704" i="62"/>
  <c r="E704" i="62"/>
  <c r="F704" i="62"/>
  <c r="G704" i="62" s="1"/>
  <c r="I704" i="62"/>
  <c r="B705" i="62"/>
  <c r="C705" i="62"/>
  <c r="E705" i="62"/>
  <c r="F705" i="62"/>
  <c r="G705" i="62" s="1"/>
  <c r="I705" i="62"/>
  <c r="B706" i="62"/>
  <c r="C706" i="62"/>
  <c r="E706" i="62"/>
  <c r="F706" i="62"/>
  <c r="G706" i="62" s="1"/>
  <c r="I706" i="62"/>
  <c r="B707" i="62"/>
  <c r="C707" i="62"/>
  <c r="E707" i="62"/>
  <c r="F707" i="62"/>
  <c r="G707" i="62" s="1"/>
  <c r="I707" i="62"/>
  <c r="B708" i="62"/>
  <c r="C708" i="62"/>
  <c r="E708" i="62"/>
  <c r="F708" i="62"/>
  <c r="G708" i="62" s="1"/>
  <c r="I708" i="62"/>
  <c r="B709" i="62"/>
  <c r="C709" i="62"/>
  <c r="E709" i="62"/>
  <c r="F709" i="62"/>
  <c r="G709" i="62" s="1"/>
  <c r="I709" i="62"/>
  <c r="B710" i="62"/>
  <c r="C710" i="62"/>
  <c r="E710" i="62"/>
  <c r="F710" i="62"/>
  <c r="G710" i="62" s="1"/>
  <c r="I710" i="62"/>
  <c r="B711" i="62"/>
  <c r="C711" i="62"/>
  <c r="E711" i="62"/>
  <c r="F711" i="62"/>
  <c r="G711" i="62" s="1"/>
  <c r="I711" i="62"/>
  <c r="B712" i="62"/>
  <c r="C712" i="62"/>
  <c r="E712" i="62"/>
  <c r="F712" i="62"/>
  <c r="G712" i="62" s="1"/>
  <c r="I712" i="62"/>
  <c r="B716" i="62"/>
  <c r="C716" i="62"/>
  <c r="E716" i="62"/>
  <c r="F716" i="62"/>
  <c r="G716" i="62" s="1"/>
  <c r="I716" i="62"/>
  <c r="B511" i="62"/>
  <c r="C511" i="62"/>
  <c r="E511" i="62"/>
  <c r="F511" i="62"/>
  <c r="G511" i="62" s="1"/>
  <c r="I511" i="62"/>
  <c r="L511" i="62" s="1"/>
  <c r="B512" i="62"/>
  <c r="C512" i="62"/>
  <c r="E512" i="62"/>
  <c r="F512" i="62"/>
  <c r="G512" i="62" s="1"/>
  <c r="I512" i="62"/>
  <c r="B513" i="62"/>
  <c r="C513" i="62"/>
  <c r="E513" i="62"/>
  <c r="F513" i="62"/>
  <c r="G513" i="62" s="1"/>
  <c r="I513" i="62"/>
  <c r="B514" i="62"/>
  <c r="C514" i="62"/>
  <c r="E514" i="62"/>
  <c r="F514" i="62"/>
  <c r="G514" i="62" s="1"/>
  <c r="I514" i="62"/>
  <c r="J514" i="62" s="1"/>
  <c r="B515" i="62"/>
  <c r="C515" i="62"/>
  <c r="E515" i="62"/>
  <c r="F515" i="62"/>
  <c r="G515" i="62" s="1"/>
  <c r="I515" i="62"/>
  <c r="B516" i="62"/>
  <c r="C516" i="62"/>
  <c r="E516" i="62"/>
  <c r="F516" i="62"/>
  <c r="G516" i="62" s="1"/>
  <c r="I516" i="62"/>
  <c r="L516" i="62" s="1"/>
  <c r="B517" i="62"/>
  <c r="C517" i="62"/>
  <c r="E517" i="62"/>
  <c r="F517" i="62"/>
  <c r="G517" i="62" s="1"/>
  <c r="I517" i="62"/>
  <c r="B518" i="62"/>
  <c r="C518" i="62"/>
  <c r="E518" i="62"/>
  <c r="F518" i="62"/>
  <c r="G518" i="62" s="1"/>
  <c r="I518" i="62"/>
  <c r="B519" i="62"/>
  <c r="C519" i="62"/>
  <c r="E519" i="62"/>
  <c r="F519" i="62"/>
  <c r="G519" i="62" s="1"/>
  <c r="I519" i="62"/>
  <c r="B520" i="62"/>
  <c r="C520" i="62"/>
  <c r="E520" i="62"/>
  <c r="F520" i="62"/>
  <c r="G520" i="62" s="1"/>
  <c r="I520" i="62"/>
  <c r="B521" i="62"/>
  <c r="C521" i="62"/>
  <c r="E521" i="62"/>
  <c r="F521" i="62"/>
  <c r="G521" i="62" s="1"/>
  <c r="I521" i="62"/>
  <c r="B522" i="62"/>
  <c r="C522" i="62"/>
  <c r="E522" i="62"/>
  <c r="F522" i="62"/>
  <c r="G522" i="62" s="1"/>
  <c r="I522" i="62"/>
  <c r="B523" i="62"/>
  <c r="C523" i="62"/>
  <c r="E523" i="62"/>
  <c r="F523" i="62"/>
  <c r="G523" i="62" s="1"/>
  <c r="I523" i="62"/>
  <c r="B527" i="62"/>
  <c r="C527" i="62"/>
  <c r="E527" i="62"/>
  <c r="F527" i="62"/>
  <c r="G527" i="62" s="1"/>
  <c r="I527" i="62"/>
  <c r="L527" i="62" s="1"/>
  <c r="B528" i="62"/>
  <c r="C528" i="62"/>
  <c r="E528" i="62"/>
  <c r="F528" i="62"/>
  <c r="G528" i="62" s="1"/>
  <c r="I528" i="62"/>
  <c r="L528" i="62" s="1"/>
  <c r="B529" i="62"/>
  <c r="C529" i="62"/>
  <c r="E529" i="62"/>
  <c r="F529" i="62"/>
  <c r="G529" i="62" s="1"/>
  <c r="I529" i="62"/>
  <c r="B530" i="62"/>
  <c r="C530" i="62"/>
  <c r="E530" i="62"/>
  <c r="F530" i="62"/>
  <c r="G530" i="62" s="1"/>
  <c r="I530" i="62"/>
  <c r="B531" i="62"/>
  <c r="C531" i="62"/>
  <c r="E531" i="62"/>
  <c r="F531" i="62"/>
  <c r="G531" i="62" s="1"/>
  <c r="I531" i="62"/>
  <c r="B532" i="62"/>
  <c r="C532" i="62"/>
  <c r="E532" i="62"/>
  <c r="F532" i="62"/>
  <c r="G532" i="62" s="1"/>
  <c r="I532" i="62"/>
  <c r="L532" i="62" s="1"/>
  <c r="B533" i="62"/>
  <c r="C533" i="62"/>
  <c r="E533" i="62"/>
  <c r="F533" i="62"/>
  <c r="G533" i="62" s="1"/>
  <c r="I533" i="62"/>
  <c r="B534" i="62"/>
  <c r="C534" i="62"/>
  <c r="E534" i="62"/>
  <c r="F534" i="62"/>
  <c r="G534" i="62" s="1"/>
  <c r="I534" i="62"/>
  <c r="B535" i="62"/>
  <c r="C535" i="62"/>
  <c r="E535" i="62"/>
  <c r="F535" i="62"/>
  <c r="G535" i="62" s="1"/>
  <c r="I535" i="62"/>
  <c r="J535" i="62" s="1"/>
  <c r="B536" i="62"/>
  <c r="C536" i="62"/>
  <c r="E536" i="62"/>
  <c r="F536" i="62"/>
  <c r="G536" i="62" s="1"/>
  <c r="I536" i="62"/>
  <c r="B537" i="62"/>
  <c r="C537" i="62"/>
  <c r="E537" i="62"/>
  <c r="F537" i="62"/>
  <c r="G537" i="62" s="1"/>
  <c r="I537" i="62"/>
  <c r="B538" i="62"/>
  <c r="C538" i="62"/>
  <c r="E538" i="62"/>
  <c r="F538" i="62"/>
  <c r="G538" i="62" s="1"/>
  <c r="I538" i="62"/>
  <c r="B539" i="62"/>
  <c r="C539" i="62"/>
  <c r="E539" i="62"/>
  <c r="F539" i="62"/>
  <c r="G539" i="62" s="1"/>
  <c r="I539" i="62"/>
  <c r="B540" i="62"/>
  <c r="C540" i="62"/>
  <c r="E540" i="62"/>
  <c r="F540" i="62"/>
  <c r="G540" i="62" s="1"/>
  <c r="I540" i="62"/>
  <c r="B541" i="62"/>
  <c r="C541" i="62"/>
  <c r="E541" i="62"/>
  <c r="F541" i="62"/>
  <c r="G541" i="62" s="1"/>
  <c r="I541" i="62"/>
  <c r="B542" i="62"/>
  <c r="C542" i="62"/>
  <c r="E542" i="62"/>
  <c r="F542" i="62"/>
  <c r="G542" i="62" s="1"/>
  <c r="I542" i="62"/>
  <c r="L542" i="62" s="1"/>
  <c r="B543" i="62"/>
  <c r="C543" i="62"/>
  <c r="E543" i="62"/>
  <c r="F543" i="62"/>
  <c r="G543" i="62" s="1"/>
  <c r="I543" i="62"/>
  <c r="L543" i="62" s="1"/>
  <c r="B544" i="62"/>
  <c r="C544" i="62"/>
  <c r="E544" i="62"/>
  <c r="F544" i="62"/>
  <c r="G544" i="62" s="1"/>
  <c r="I544" i="62"/>
  <c r="B545" i="62"/>
  <c r="C545" i="62"/>
  <c r="E545" i="62"/>
  <c r="F545" i="62"/>
  <c r="G545" i="62" s="1"/>
  <c r="I545" i="62"/>
  <c r="B546" i="62"/>
  <c r="C546" i="62"/>
  <c r="E546" i="62"/>
  <c r="F546" i="62"/>
  <c r="G546" i="62" s="1"/>
  <c r="I546" i="62"/>
  <c r="B547" i="62"/>
  <c r="C547" i="62"/>
  <c r="E547" i="62"/>
  <c r="F547" i="62"/>
  <c r="G547" i="62" s="1"/>
  <c r="I547" i="62"/>
  <c r="J547" i="62" s="1"/>
  <c r="B548" i="62"/>
  <c r="C548" i="62"/>
  <c r="E548" i="62"/>
  <c r="F548" i="62"/>
  <c r="G548" i="62" s="1"/>
  <c r="I548" i="62"/>
  <c r="L548" i="62" s="1"/>
  <c r="B549" i="62"/>
  <c r="C549" i="62"/>
  <c r="E549" i="62"/>
  <c r="F549" i="62"/>
  <c r="G549" i="62" s="1"/>
  <c r="I549" i="62"/>
  <c r="B550" i="62"/>
  <c r="C550" i="62"/>
  <c r="E550" i="62"/>
  <c r="F550" i="62"/>
  <c r="G550" i="62" s="1"/>
  <c r="I550" i="62"/>
  <c r="B554" i="62"/>
  <c r="C554" i="62"/>
  <c r="E554" i="62"/>
  <c r="F554" i="62"/>
  <c r="G554" i="62" s="1"/>
  <c r="I554" i="62"/>
  <c r="B555" i="62"/>
  <c r="C555" i="62"/>
  <c r="E555" i="62"/>
  <c r="F555" i="62"/>
  <c r="G555" i="62" s="1"/>
  <c r="I555" i="62"/>
  <c r="B556" i="62"/>
  <c r="C556" i="62"/>
  <c r="E556" i="62"/>
  <c r="F556" i="62"/>
  <c r="G556" i="62" s="1"/>
  <c r="I556" i="62"/>
  <c r="B557" i="62"/>
  <c r="C557" i="62"/>
  <c r="E557" i="62"/>
  <c r="F557" i="62"/>
  <c r="G557" i="62" s="1"/>
  <c r="I557" i="62"/>
  <c r="B558" i="62"/>
  <c r="C558" i="62"/>
  <c r="E558" i="62"/>
  <c r="F558" i="62"/>
  <c r="G558" i="62" s="1"/>
  <c r="I558" i="62"/>
  <c r="B559" i="62"/>
  <c r="C559" i="62"/>
  <c r="E559" i="62"/>
  <c r="F559" i="62"/>
  <c r="G559" i="62" s="1"/>
  <c r="I559" i="62"/>
  <c r="B560" i="62"/>
  <c r="C560" i="62"/>
  <c r="E560" i="62"/>
  <c r="F560" i="62"/>
  <c r="G560" i="62" s="1"/>
  <c r="I560" i="62"/>
  <c r="B561" i="62"/>
  <c r="C561" i="62"/>
  <c r="E561" i="62"/>
  <c r="F561" i="62"/>
  <c r="G561" i="62" s="1"/>
  <c r="I561" i="62"/>
  <c r="L561" i="62" s="1"/>
  <c r="B562" i="62"/>
  <c r="C562" i="62"/>
  <c r="E562" i="62"/>
  <c r="F562" i="62"/>
  <c r="G562" i="62" s="1"/>
  <c r="I562" i="62"/>
  <c r="B563" i="62"/>
  <c r="C563" i="62"/>
  <c r="E563" i="62"/>
  <c r="F563" i="62"/>
  <c r="G563" i="62" s="1"/>
  <c r="I563" i="62"/>
  <c r="B564" i="62"/>
  <c r="C564" i="62"/>
  <c r="E564" i="62"/>
  <c r="F564" i="62"/>
  <c r="G564" i="62" s="1"/>
  <c r="I564" i="62"/>
  <c r="B565" i="62"/>
  <c r="C565" i="62"/>
  <c r="E565" i="62"/>
  <c r="F565" i="62"/>
  <c r="G565" i="62" s="1"/>
  <c r="I565" i="62"/>
  <c r="B566" i="62"/>
  <c r="C566" i="62"/>
  <c r="E566" i="62"/>
  <c r="F566" i="62"/>
  <c r="G566" i="62" s="1"/>
  <c r="I566" i="62"/>
  <c r="J566" i="62" s="1"/>
  <c r="B567" i="62"/>
  <c r="C567" i="62"/>
  <c r="E567" i="62"/>
  <c r="F567" i="62"/>
  <c r="G567" i="62" s="1"/>
  <c r="I567" i="62"/>
  <c r="B568" i="62"/>
  <c r="C568" i="62"/>
  <c r="E568" i="62"/>
  <c r="F568" i="62"/>
  <c r="G568" i="62" s="1"/>
  <c r="I568" i="62"/>
  <c r="B569" i="62"/>
  <c r="C569" i="62"/>
  <c r="E569" i="62"/>
  <c r="F569" i="62"/>
  <c r="G569" i="62" s="1"/>
  <c r="I569" i="62"/>
  <c r="J569" i="62" s="1"/>
  <c r="B570" i="62"/>
  <c r="C570" i="62"/>
  <c r="E570" i="62"/>
  <c r="F570" i="62"/>
  <c r="G570" i="62" s="1"/>
  <c r="I570" i="62"/>
  <c r="B571" i="62"/>
  <c r="C571" i="62"/>
  <c r="E571" i="62"/>
  <c r="F571" i="62"/>
  <c r="G571" i="62" s="1"/>
  <c r="I571" i="62"/>
  <c r="B572" i="62"/>
  <c r="C572" i="62"/>
  <c r="E572" i="62"/>
  <c r="F572" i="62"/>
  <c r="G572" i="62" s="1"/>
  <c r="I572" i="62"/>
  <c r="B573" i="62"/>
  <c r="C573" i="62"/>
  <c r="E573" i="62"/>
  <c r="F573" i="62"/>
  <c r="G573" i="62" s="1"/>
  <c r="I573" i="62"/>
  <c r="L573" i="62" s="1"/>
  <c r="B574" i="62"/>
  <c r="C574" i="62"/>
  <c r="E574" i="62"/>
  <c r="F574" i="62"/>
  <c r="G574" i="62" s="1"/>
  <c r="I574" i="62"/>
  <c r="B575" i="62"/>
  <c r="C575" i="62"/>
  <c r="E575" i="62"/>
  <c r="F575" i="62"/>
  <c r="G575" i="62" s="1"/>
  <c r="I575" i="62"/>
  <c r="B576" i="62"/>
  <c r="C576" i="62"/>
  <c r="E576" i="62"/>
  <c r="F576" i="62"/>
  <c r="G576" i="62" s="1"/>
  <c r="I576" i="62"/>
  <c r="L576" i="62" s="1"/>
  <c r="B577" i="62"/>
  <c r="C577" i="62"/>
  <c r="E577" i="62"/>
  <c r="F577" i="62"/>
  <c r="G577" i="62" s="1"/>
  <c r="I577" i="62"/>
  <c r="L577" i="62" s="1"/>
  <c r="B581" i="62"/>
  <c r="C581" i="62"/>
  <c r="E581" i="62"/>
  <c r="F581" i="62"/>
  <c r="G581" i="62" s="1"/>
  <c r="I581" i="62"/>
  <c r="B582" i="62"/>
  <c r="C582" i="62"/>
  <c r="E582" i="62"/>
  <c r="F582" i="62"/>
  <c r="G582" i="62" s="1"/>
  <c r="I582" i="62"/>
  <c r="B583" i="62"/>
  <c r="C583" i="62"/>
  <c r="E583" i="62"/>
  <c r="F583" i="62"/>
  <c r="G583" i="62" s="1"/>
  <c r="I583" i="62"/>
  <c r="B584" i="62"/>
  <c r="C584" i="62"/>
  <c r="E584" i="62"/>
  <c r="F584" i="62"/>
  <c r="G584" i="62" s="1"/>
  <c r="I584" i="62"/>
  <c r="J584" i="62" s="1"/>
  <c r="B585" i="62"/>
  <c r="C585" i="62"/>
  <c r="E585" i="62"/>
  <c r="F585" i="62"/>
  <c r="G585" i="62" s="1"/>
  <c r="I585" i="62"/>
  <c r="B586" i="62"/>
  <c r="C586" i="62"/>
  <c r="E586" i="62"/>
  <c r="F586" i="62"/>
  <c r="G586" i="62" s="1"/>
  <c r="I586" i="62"/>
  <c r="B587" i="62"/>
  <c r="C587" i="62"/>
  <c r="E587" i="62"/>
  <c r="F587" i="62"/>
  <c r="G587" i="62" s="1"/>
  <c r="I587" i="62"/>
  <c r="B588" i="62"/>
  <c r="C588" i="62"/>
  <c r="E588" i="62"/>
  <c r="F588" i="62"/>
  <c r="G588" i="62" s="1"/>
  <c r="I588" i="62"/>
  <c r="B589" i="62"/>
  <c r="C589" i="62"/>
  <c r="E589" i="62"/>
  <c r="F589" i="62"/>
  <c r="G589" i="62" s="1"/>
  <c r="I589" i="62"/>
  <c r="B590" i="62"/>
  <c r="C590" i="62"/>
  <c r="E590" i="62"/>
  <c r="F590" i="62"/>
  <c r="G590" i="62" s="1"/>
  <c r="I590" i="62"/>
  <c r="B591" i="62"/>
  <c r="C591" i="62"/>
  <c r="E591" i="62"/>
  <c r="F591" i="62"/>
  <c r="G591" i="62" s="1"/>
  <c r="I591" i="62"/>
  <c r="B592" i="62"/>
  <c r="C592" i="62"/>
  <c r="E592" i="62"/>
  <c r="F592" i="62"/>
  <c r="G592" i="62" s="1"/>
  <c r="I592" i="62"/>
  <c r="L592" i="62" s="1"/>
  <c r="B593" i="62"/>
  <c r="C593" i="62"/>
  <c r="E593" i="62"/>
  <c r="F593" i="62"/>
  <c r="G593" i="62" s="1"/>
  <c r="I593" i="62"/>
  <c r="B594" i="62"/>
  <c r="C594" i="62"/>
  <c r="E594" i="62"/>
  <c r="F594" i="62"/>
  <c r="G594" i="62" s="1"/>
  <c r="I594" i="62"/>
  <c r="B595" i="62"/>
  <c r="C595" i="62"/>
  <c r="E595" i="62"/>
  <c r="F595" i="62"/>
  <c r="G595" i="62" s="1"/>
  <c r="I595" i="62"/>
  <c r="J595" i="62" s="1"/>
  <c r="B596" i="62"/>
  <c r="C596" i="62"/>
  <c r="E596" i="62"/>
  <c r="F596" i="62"/>
  <c r="G596" i="62" s="1"/>
  <c r="I596" i="62"/>
  <c r="B597" i="62"/>
  <c r="C597" i="62"/>
  <c r="E597" i="62"/>
  <c r="F597" i="62"/>
  <c r="G597" i="62" s="1"/>
  <c r="I597" i="62"/>
  <c r="L597" i="62" s="1"/>
  <c r="B598" i="62"/>
  <c r="C598" i="62"/>
  <c r="E598" i="62"/>
  <c r="F598" i="62"/>
  <c r="G598" i="62" s="1"/>
  <c r="I598" i="62"/>
  <c r="B599" i="62"/>
  <c r="C599" i="62"/>
  <c r="E599" i="62"/>
  <c r="F599" i="62"/>
  <c r="G599" i="62" s="1"/>
  <c r="I599" i="62"/>
  <c r="B600" i="62"/>
  <c r="C600" i="62"/>
  <c r="E600" i="62"/>
  <c r="F600" i="62"/>
  <c r="G600" i="62" s="1"/>
  <c r="I600" i="62"/>
  <c r="B601" i="62"/>
  <c r="C601" i="62"/>
  <c r="E601" i="62"/>
  <c r="F601" i="62"/>
  <c r="G601" i="62" s="1"/>
  <c r="I601" i="62"/>
  <c r="B602" i="62"/>
  <c r="C602" i="62"/>
  <c r="E602" i="62"/>
  <c r="F602" i="62"/>
  <c r="G602" i="62" s="1"/>
  <c r="I602" i="62"/>
  <c r="J602" i="62" s="1"/>
  <c r="B603" i="62"/>
  <c r="C603" i="62"/>
  <c r="E603" i="62"/>
  <c r="F603" i="62"/>
  <c r="G603" i="62" s="1"/>
  <c r="I603" i="62"/>
  <c r="L603" i="62" s="1"/>
  <c r="B604" i="62"/>
  <c r="C604" i="62"/>
  <c r="E604" i="62"/>
  <c r="F604" i="62"/>
  <c r="G604" i="62" s="1"/>
  <c r="I604" i="62"/>
  <c r="B608" i="62"/>
  <c r="C608" i="62"/>
  <c r="E608" i="62"/>
  <c r="F608" i="62"/>
  <c r="G608" i="62" s="1"/>
  <c r="I608" i="62"/>
  <c r="B609" i="62"/>
  <c r="C609" i="62"/>
  <c r="E609" i="62"/>
  <c r="F609" i="62"/>
  <c r="G609" i="62" s="1"/>
  <c r="I609" i="62"/>
  <c r="B610" i="62"/>
  <c r="C610" i="62"/>
  <c r="E610" i="62"/>
  <c r="F610" i="62"/>
  <c r="G610" i="62" s="1"/>
  <c r="I610" i="62"/>
  <c r="B611" i="62"/>
  <c r="C611" i="62"/>
  <c r="E611" i="62"/>
  <c r="F611" i="62"/>
  <c r="G611" i="62" s="1"/>
  <c r="I611" i="62"/>
  <c r="L611" i="62" s="1"/>
  <c r="B612" i="62"/>
  <c r="C612" i="62"/>
  <c r="E612" i="62"/>
  <c r="F612" i="62"/>
  <c r="G612" i="62" s="1"/>
  <c r="I612" i="62"/>
  <c r="B613" i="62"/>
  <c r="C613" i="62"/>
  <c r="E613" i="62"/>
  <c r="F613" i="62"/>
  <c r="G613" i="62" s="1"/>
  <c r="I613" i="62"/>
  <c r="B614" i="62"/>
  <c r="C614" i="62"/>
  <c r="E614" i="62"/>
  <c r="F614" i="62"/>
  <c r="G614" i="62" s="1"/>
  <c r="I614" i="62"/>
  <c r="B615" i="62"/>
  <c r="C615" i="62"/>
  <c r="E615" i="62"/>
  <c r="F615" i="62"/>
  <c r="G615" i="62" s="1"/>
  <c r="I615" i="62"/>
  <c r="B616" i="62"/>
  <c r="C616" i="62"/>
  <c r="E616" i="62"/>
  <c r="F616" i="62"/>
  <c r="G616" i="62" s="1"/>
  <c r="I616" i="62"/>
  <c r="B617" i="62"/>
  <c r="C617" i="62"/>
  <c r="E617" i="62"/>
  <c r="F617" i="62"/>
  <c r="G617" i="62" s="1"/>
  <c r="I617" i="62"/>
  <c r="B618" i="62"/>
  <c r="C618" i="62"/>
  <c r="E618" i="62"/>
  <c r="F618" i="62"/>
  <c r="G618" i="62" s="1"/>
  <c r="I618" i="62"/>
  <c r="J618" i="62" s="1"/>
  <c r="B619" i="62"/>
  <c r="C619" i="62"/>
  <c r="E619" i="62"/>
  <c r="F619" i="62"/>
  <c r="G619" i="62" s="1"/>
  <c r="I619" i="62"/>
  <c r="B620" i="62"/>
  <c r="C620" i="62"/>
  <c r="E620" i="62"/>
  <c r="F620" i="62"/>
  <c r="G620" i="62" s="1"/>
  <c r="I620" i="62"/>
  <c r="B621" i="62"/>
  <c r="C621" i="62"/>
  <c r="E621" i="62"/>
  <c r="F621" i="62"/>
  <c r="G621" i="62" s="1"/>
  <c r="I621" i="62"/>
  <c r="B622" i="62"/>
  <c r="C622" i="62"/>
  <c r="E622" i="62"/>
  <c r="F622" i="62"/>
  <c r="G622" i="62" s="1"/>
  <c r="I622" i="62"/>
  <c r="B623" i="62"/>
  <c r="C623" i="62"/>
  <c r="E623" i="62"/>
  <c r="F623" i="62"/>
  <c r="G623" i="62" s="1"/>
  <c r="I623" i="62"/>
  <c r="B624" i="62"/>
  <c r="C624" i="62"/>
  <c r="E624" i="62"/>
  <c r="F624" i="62"/>
  <c r="G624" i="62" s="1"/>
  <c r="I624" i="62"/>
  <c r="J624" i="62" s="1"/>
  <c r="B625" i="62"/>
  <c r="C625" i="62"/>
  <c r="E625" i="62"/>
  <c r="F625" i="62"/>
  <c r="G625" i="62" s="1"/>
  <c r="I625" i="62"/>
  <c r="B626" i="62"/>
  <c r="C626" i="62"/>
  <c r="E626" i="62"/>
  <c r="F626" i="62"/>
  <c r="G626" i="62" s="1"/>
  <c r="I626" i="62"/>
  <c r="J626" i="62" s="1"/>
  <c r="B627" i="62"/>
  <c r="C627" i="62"/>
  <c r="E627" i="62"/>
  <c r="F627" i="62"/>
  <c r="G627" i="62" s="1"/>
  <c r="I627" i="62"/>
  <c r="B450" i="62"/>
  <c r="C450" i="62"/>
  <c r="E450" i="62"/>
  <c r="F450" i="62"/>
  <c r="G450" i="62" s="1"/>
  <c r="I450" i="62"/>
  <c r="B451" i="62"/>
  <c r="C451" i="62"/>
  <c r="E451" i="62"/>
  <c r="F451" i="62"/>
  <c r="G451" i="62" s="1"/>
  <c r="I451" i="62"/>
  <c r="B452" i="62"/>
  <c r="C452" i="62"/>
  <c r="E452" i="62"/>
  <c r="F452" i="62"/>
  <c r="G452" i="62" s="1"/>
  <c r="I452" i="62"/>
  <c r="J452" i="62" s="1"/>
  <c r="B453" i="62"/>
  <c r="C453" i="62"/>
  <c r="E453" i="62"/>
  <c r="F453" i="62"/>
  <c r="G453" i="62" s="1"/>
  <c r="I453" i="62"/>
  <c r="B454" i="62"/>
  <c r="C454" i="62"/>
  <c r="E454" i="62"/>
  <c r="F454" i="62"/>
  <c r="G454" i="62" s="1"/>
  <c r="I454" i="62"/>
  <c r="B455" i="62"/>
  <c r="C455" i="62"/>
  <c r="E455" i="62"/>
  <c r="F455" i="62"/>
  <c r="G455" i="62" s="1"/>
  <c r="I455" i="62"/>
  <c r="J455" i="62" s="1"/>
  <c r="B456" i="62"/>
  <c r="C456" i="62"/>
  <c r="E456" i="62"/>
  <c r="F456" i="62"/>
  <c r="G456" i="62" s="1"/>
  <c r="I456" i="62"/>
  <c r="B457" i="62"/>
  <c r="C457" i="62"/>
  <c r="E457" i="62"/>
  <c r="F457" i="62"/>
  <c r="G457" i="62" s="1"/>
  <c r="I457" i="62"/>
  <c r="L457" i="62" s="1"/>
  <c r="B458" i="62"/>
  <c r="C458" i="62"/>
  <c r="E458" i="62"/>
  <c r="F458" i="62"/>
  <c r="G458" i="62" s="1"/>
  <c r="I458" i="62"/>
  <c r="B459" i="62"/>
  <c r="C459" i="62"/>
  <c r="E459" i="62"/>
  <c r="F459" i="62"/>
  <c r="G459" i="62" s="1"/>
  <c r="I459" i="62"/>
  <c r="B460" i="62"/>
  <c r="C460" i="62"/>
  <c r="E460" i="62"/>
  <c r="F460" i="62"/>
  <c r="G460" i="62" s="1"/>
  <c r="I460" i="62"/>
  <c r="B461" i="62"/>
  <c r="C461" i="62"/>
  <c r="E461" i="62"/>
  <c r="F461" i="62"/>
  <c r="G461" i="62" s="1"/>
  <c r="I461" i="62"/>
  <c r="B462" i="62"/>
  <c r="C462" i="62"/>
  <c r="E462" i="62"/>
  <c r="F462" i="62"/>
  <c r="G462" i="62" s="1"/>
  <c r="I462" i="62"/>
  <c r="L462" i="62" s="1"/>
  <c r="B463" i="62"/>
  <c r="C463" i="62"/>
  <c r="E463" i="62"/>
  <c r="F463" i="62"/>
  <c r="G463" i="62" s="1"/>
  <c r="I463" i="62"/>
  <c r="B464" i="62"/>
  <c r="C464" i="62"/>
  <c r="E464" i="62"/>
  <c r="F464" i="62"/>
  <c r="G464" i="62" s="1"/>
  <c r="I464" i="62"/>
  <c r="J464" i="62" s="1"/>
  <c r="B465" i="62"/>
  <c r="C465" i="62"/>
  <c r="E465" i="62"/>
  <c r="F465" i="62"/>
  <c r="G465" i="62" s="1"/>
  <c r="I465" i="62"/>
  <c r="L465" i="62" s="1"/>
  <c r="B466" i="62"/>
  <c r="C466" i="62"/>
  <c r="E466" i="62"/>
  <c r="F466" i="62"/>
  <c r="G466" i="62" s="1"/>
  <c r="I466" i="62"/>
  <c r="B467" i="62"/>
  <c r="C467" i="62"/>
  <c r="E467" i="62"/>
  <c r="F467" i="62"/>
  <c r="G467" i="62" s="1"/>
  <c r="I467" i="62"/>
  <c r="B468" i="62"/>
  <c r="C468" i="62"/>
  <c r="E468" i="62"/>
  <c r="F468" i="62"/>
  <c r="G468" i="62" s="1"/>
  <c r="I468" i="62"/>
  <c r="B469" i="62"/>
  <c r="C469" i="62"/>
  <c r="E469" i="62"/>
  <c r="F469" i="62"/>
  <c r="G469" i="62" s="1"/>
  <c r="I469" i="62"/>
  <c r="B473" i="62"/>
  <c r="C473" i="62"/>
  <c r="E473" i="62"/>
  <c r="F473" i="62"/>
  <c r="G473" i="62" s="1"/>
  <c r="I473" i="62"/>
  <c r="J473" i="62" s="1"/>
  <c r="B474" i="62"/>
  <c r="C474" i="62"/>
  <c r="E474" i="62"/>
  <c r="F474" i="62"/>
  <c r="G474" i="62" s="1"/>
  <c r="I474" i="62"/>
  <c r="J474" i="62" s="1"/>
  <c r="B475" i="62"/>
  <c r="C475" i="62"/>
  <c r="E475" i="62"/>
  <c r="F475" i="62"/>
  <c r="G475" i="62" s="1"/>
  <c r="I475" i="62"/>
  <c r="B476" i="62"/>
  <c r="C476" i="62"/>
  <c r="E476" i="62"/>
  <c r="F476" i="62"/>
  <c r="G476" i="62" s="1"/>
  <c r="I476" i="62"/>
  <c r="L476" i="62" s="1"/>
  <c r="B477" i="62"/>
  <c r="C477" i="62"/>
  <c r="E477" i="62"/>
  <c r="F477" i="62"/>
  <c r="G477" i="62" s="1"/>
  <c r="I477" i="62"/>
  <c r="L477" i="62" s="1"/>
  <c r="B478" i="62"/>
  <c r="C478" i="62"/>
  <c r="E478" i="62"/>
  <c r="F478" i="62"/>
  <c r="G478" i="62" s="1"/>
  <c r="I478" i="62"/>
  <c r="L478" i="62" s="1"/>
  <c r="B479" i="62"/>
  <c r="C479" i="62"/>
  <c r="E479" i="62"/>
  <c r="F479" i="62"/>
  <c r="G479" i="62" s="1"/>
  <c r="I479" i="62"/>
  <c r="B480" i="62"/>
  <c r="C480" i="62"/>
  <c r="E480" i="62"/>
  <c r="F480" i="62"/>
  <c r="G480" i="62" s="1"/>
  <c r="I480" i="62"/>
  <c r="B481" i="62"/>
  <c r="C481" i="62"/>
  <c r="E481" i="62"/>
  <c r="F481" i="62"/>
  <c r="G481" i="62" s="1"/>
  <c r="I481" i="62"/>
  <c r="L481" i="62" s="1"/>
  <c r="B482" i="62"/>
  <c r="C482" i="62"/>
  <c r="E482" i="62"/>
  <c r="F482" i="62"/>
  <c r="G482" i="62" s="1"/>
  <c r="I482" i="62"/>
  <c r="B483" i="62"/>
  <c r="C483" i="62"/>
  <c r="E483" i="62"/>
  <c r="F483" i="62"/>
  <c r="G483" i="62" s="1"/>
  <c r="I483" i="62"/>
  <c r="B484" i="62"/>
  <c r="C484" i="62"/>
  <c r="E484" i="62"/>
  <c r="F484" i="62"/>
  <c r="G484" i="62" s="1"/>
  <c r="I484" i="62"/>
  <c r="B485" i="62"/>
  <c r="C485" i="62"/>
  <c r="E485" i="62"/>
  <c r="F485" i="62"/>
  <c r="G485" i="62" s="1"/>
  <c r="I485" i="62"/>
  <c r="U485" i="62" s="1"/>
  <c r="B486" i="62"/>
  <c r="C486" i="62"/>
  <c r="E486" i="62"/>
  <c r="F486" i="62"/>
  <c r="G486" i="62" s="1"/>
  <c r="I486" i="62"/>
  <c r="J486" i="62" s="1"/>
  <c r="B487" i="62"/>
  <c r="C487" i="62"/>
  <c r="E487" i="62"/>
  <c r="F487" i="62"/>
  <c r="G487" i="62" s="1"/>
  <c r="I487" i="62"/>
  <c r="B488" i="62"/>
  <c r="C488" i="62"/>
  <c r="E488" i="62"/>
  <c r="F488" i="62"/>
  <c r="G488" i="62" s="1"/>
  <c r="I488" i="62"/>
  <c r="B489" i="62"/>
  <c r="C489" i="62"/>
  <c r="E489" i="62"/>
  <c r="F489" i="62"/>
  <c r="G489" i="62" s="1"/>
  <c r="I489" i="62"/>
  <c r="B490" i="62"/>
  <c r="C490" i="62"/>
  <c r="E490" i="62"/>
  <c r="F490" i="62"/>
  <c r="G490" i="62" s="1"/>
  <c r="I490" i="62"/>
  <c r="B491" i="62"/>
  <c r="C491" i="62"/>
  <c r="E491" i="62"/>
  <c r="F491" i="62"/>
  <c r="G491" i="62" s="1"/>
  <c r="I491" i="62"/>
  <c r="L491" i="62" s="1"/>
  <c r="B492" i="62"/>
  <c r="C492" i="62"/>
  <c r="E492" i="62"/>
  <c r="F492" i="62"/>
  <c r="G492" i="62" s="1"/>
  <c r="I492" i="62"/>
  <c r="B493" i="62"/>
  <c r="C493" i="62"/>
  <c r="E493" i="62"/>
  <c r="F493" i="62"/>
  <c r="G493" i="62" s="1"/>
  <c r="I493" i="62"/>
  <c r="B494" i="62"/>
  <c r="C494" i="62"/>
  <c r="E494" i="62"/>
  <c r="F494" i="62"/>
  <c r="G494" i="62" s="1"/>
  <c r="I494" i="62"/>
  <c r="J494" i="62" s="1"/>
  <c r="B495" i="62"/>
  <c r="C495" i="62"/>
  <c r="E495" i="62"/>
  <c r="F495" i="62"/>
  <c r="G495" i="62" s="1"/>
  <c r="I495" i="62"/>
  <c r="B496" i="62"/>
  <c r="C496" i="62"/>
  <c r="E496" i="62"/>
  <c r="F496" i="62"/>
  <c r="G496" i="62" s="1"/>
  <c r="I496" i="62"/>
  <c r="Z496" i="62" s="1"/>
  <c r="B500" i="62"/>
  <c r="C500" i="62"/>
  <c r="E500" i="62"/>
  <c r="F500" i="62"/>
  <c r="G500" i="62" s="1"/>
  <c r="I500" i="62"/>
  <c r="B501" i="62"/>
  <c r="C501" i="62"/>
  <c r="E501" i="62"/>
  <c r="F501" i="62"/>
  <c r="G501" i="62" s="1"/>
  <c r="I501" i="62"/>
  <c r="B502" i="62"/>
  <c r="C502" i="62"/>
  <c r="E502" i="62"/>
  <c r="F502" i="62"/>
  <c r="G502" i="62" s="1"/>
  <c r="I502" i="62"/>
  <c r="L502" i="62" s="1"/>
  <c r="B503" i="62"/>
  <c r="C503" i="62"/>
  <c r="E503" i="62"/>
  <c r="F503" i="62"/>
  <c r="G503" i="62" s="1"/>
  <c r="I503" i="62"/>
  <c r="B504" i="62"/>
  <c r="C504" i="62"/>
  <c r="E504" i="62"/>
  <c r="F504" i="62"/>
  <c r="G504" i="62" s="1"/>
  <c r="I504" i="62"/>
  <c r="B505" i="62"/>
  <c r="C505" i="62"/>
  <c r="E505" i="62"/>
  <c r="F505" i="62"/>
  <c r="G505" i="62" s="1"/>
  <c r="I505" i="62"/>
  <c r="B506" i="62"/>
  <c r="C506" i="62"/>
  <c r="E506" i="62"/>
  <c r="F506" i="62"/>
  <c r="G506" i="62" s="1"/>
  <c r="I506" i="62"/>
  <c r="L506" i="62" s="1"/>
  <c r="B507" i="62"/>
  <c r="C507" i="62"/>
  <c r="E507" i="62"/>
  <c r="F507" i="62"/>
  <c r="G507" i="62" s="1"/>
  <c r="I507" i="62"/>
  <c r="L507" i="62" s="1"/>
  <c r="B508" i="62"/>
  <c r="C508" i="62"/>
  <c r="E508" i="62"/>
  <c r="F508" i="62"/>
  <c r="G508" i="62" s="1"/>
  <c r="I508" i="62"/>
  <c r="B509" i="62"/>
  <c r="C509" i="62"/>
  <c r="E509" i="62"/>
  <c r="F509" i="62"/>
  <c r="G509" i="62" s="1"/>
  <c r="I509" i="62"/>
  <c r="B510" i="62"/>
  <c r="C510" i="62"/>
  <c r="E510" i="62"/>
  <c r="F510" i="62"/>
  <c r="G510" i="62" s="1"/>
  <c r="I510" i="62"/>
  <c r="B447" i="62"/>
  <c r="C447" i="62"/>
  <c r="E447" i="62"/>
  <c r="F447" i="62"/>
  <c r="G447" i="62" s="1"/>
  <c r="I447" i="62"/>
  <c r="J447" i="62" s="1"/>
  <c r="B448" i="62"/>
  <c r="C448" i="62"/>
  <c r="E448" i="62"/>
  <c r="F448" i="62"/>
  <c r="G448" i="62" s="1"/>
  <c r="I448" i="62"/>
  <c r="L448" i="62" s="1"/>
  <c r="B449" i="62"/>
  <c r="C449" i="62"/>
  <c r="E449" i="62"/>
  <c r="F449" i="62"/>
  <c r="G449" i="62" s="1"/>
  <c r="I449" i="62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5" i="49"/>
  <c r="G134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5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9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3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58" i="49"/>
  <c r="G57" i="49"/>
  <c r="G56" i="49"/>
  <c r="G55" i="49"/>
  <c r="G54" i="49"/>
  <c r="G53" i="49"/>
  <c r="G52" i="49"/>
  <c r="G51" i="49"/>
  <c r="G50" i="49"/>
  <c r="G49" i="49"/>
  <c r="G48" i="49"/>
  <c r="G47" i="49"/>
  <c r="G46" i="49"/>
  <c r="G45" i="49"/>
  <c r="G44" i="49"/>
  <c r="G43" i="49"/>
  <c r="G41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5" i="49"/>
  <c r="G24" i="49"/>
  <c r="G23" i="49"/>
  <c r="G22" i="49"/>
  <c r="G21" i="49"/>
  <c r="G20" i="49"/>
  <c r="G19" i="49"/>
  <c r="G18" i="49"/>
  <c r="G17" i="49"/>
  <c r="G16" i="49"/>
  <c r="G15" i="49"/>
  <c r="G14" i="49"/>
  <c r="G13" i="49"/>
  <c r="G12" i="49"/>
  <c r="G11" i="49"/>
  <c r="I147" i="49"/>
  <c r="I146" i="49"/>
  <c r="I145" i="49"/>
  <c r="I144" i="49"/>
  <c r="I143" i="49"/>
  <c r="I142" i="49"/>
  <c r="I141" i="49"/>
  <c r="I140" i="49"/>
  <c r="I139" i="49"/>
  <c r="I138" i="49"/>
  <c r="I137" i="49"/>
  <c r="I136" i="49"/>
  <c r="I135" i="49"/>
  <c r="I134" i="49"/>
  <c r="I133" i="49"/>
  <c r="I132" i="49"/>
  <c r="I131" i="49"/>
  <c r="I130" i="49"/>
  <c r="I129" i="49"/>
  <c r="I128" i="49"/>
  <c r="I127" i="49"/>
  <c r="I126" i="49"/>
  <c r="I125" i="49"/>
  <c r="I124" i="49"/>
  <c r="I123" i="49"/>
  <c r="I122" i="49"/>
  <c r="I121" i="49"/>
  <c r="I120" i="49"/>
  <c r="I119" i="49"/>
  <c r="I118" i="49"/>
  <c r="I117" i="49"/>
  <c r="I116" i="49"/>
  <c r="I115" i="49"/>
  <c r="I114" i="49"/>
  <c r="I113" i="49"/>
  <c r="I112" i="49"/>
  <c r="I111" i="49"/>
  <c r="I110" i="49"/>
  <c r="I109" i="49"/>
  <c r="I108" i="49"/>
  <c r="I107" i="49"/>
  <c r="I106" i="49"/>
  <c r="I105" i="49"/>
  <c r="I104" i="49"/>
  <c r="I103" i="49"/>
  <c r="I102" i="49"/>
  <c r="I101" i="49"/>
  <c r="I100" i="49"/>
  <c r="I99" i="49"/>
  <c r="I98" i="49"/>
  <c r="I97" i="49"/>
  <c r="I96" i="49"/>
  <c r="I95" i="49"/>
  <c r="I94" i="49"/>
  <c r="I93" i="49"/>
  <c r="I92" i="49"/>
  <c r="I91" i="49"/>
  <c r="I90" i="49"/>
  <c r="I89" i="49"/>
  <c r="I88" i="49"/>
  <c r="I87" i="49"/>
  <c r="I86" i="49"/>
  <c r="I85" i="49"/>
  <c r="I84" i="49"/>
  <c r="I83" i="49"/>
  <c r="I82" i="49"/>
  <c r="I81" i="49"/>
  <c r="I80" i="49"/>
  <c r="I79" i="49"/>
  <c r="I78" i="49"/>
  <c r="I77" i="49"/>
  <c r="I76" i="49"/>
  <c r="I75" i="49"/>
  <c r="I74" i="49"/>
  <c r="I73" i="49"/>
  <c r="I72" i="49"/>
  <c r="I71" i="49"/>
  <c r="I70" i="49"/>
  <c r="I69" i="49"/>
  <c r="I68" i="49"/>
  <c r="I67" i="49"/>
  <c r="I66" i="49"/>
  <c r="I65" i="49"/>
  <c r="I64" i="49"/>
  <c r="I63" i="49"/>
  <c r="I62" i="49"/>
  <c r="I61" i="49"/>
  <c r="I60" i="49"/>
  <c r="I59" i="49"/>
  <c r="I58" i="49"/>
  <c r="I57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1" i="49"/>
  <c r="I40" i="49"/>
  <c r="I39" i="49"/>
  <c r="I38" i="49"/>
  <c r="I37" i="49"/>
  <c r="I36" i="49"/>
  <c r="I35" i="49"/>
  <c r="I34" i="49"/>
  <c r="I33" i="49"/>
  <c r="I32" i="49"/>
  <c r="I31" i="49"/>
  <c r="I30" i="49"/>
  <c r="I29" i="49"/>
  <c r="I28" i="49"/>
  <c r="I27" i="49"/>
  <c r="I25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G144" i="50"/>
  <c r="I144" i="50"/>
  <c r="G145" i="50"/>
  <c r="I145" i="50"/>
  <c r="G146" i="50"/>
  <c r="I146" i="50"/>
  <c r="G147" i="50"/>
  <c r="I147" i="50"/>
  <c r="G148" i="50"/>
  <c r="I148" i="50"/>
  <c r="G149" i="50"/>
  <c r="I149" i="50"/>
  <c r="G150" i="50"/>
  <c r="I150" i="50"/>
  <c r="G151" i="50"/>
  <c r="I151" i="50"/>
  <c r="G152" i="50"/>
  <c r="I152" i="50"/>
  <c r="G153" i="50"/>
  <c r="I153" i="50"/>
  <c r="G154" i="50"/>
  <c r="I154" i="50"/>
  <c r="G155" i="50"/>
  <c r="I155" i="50"/>
  <c r="G156" i="50"/>
  <c r="I156" i="50"/>
  <c r="G157" i="50"/>
  <c r="I157" i="50"/>
  <c r="G158" i="50"/>
  <c r="I158" i="50"/>
  <c r="I143" i="50"/>
  <c r="G143" i="50"/>
  <c r="G46" i="50"/>
  <c r="I46" i="50"/>
  <c r="G47" i="50"/>
  <c r="I47" i="50"/>
  <c r="G48" i="50"/>
  <c r="I48" i="50"/>
  <c r="G49" i="50"/>
  <c r="I49" i="50"/>
  <c r="G50" i="50"/>
  <c r="I50" i="50"/>
  <c r="G51" i="50"/>
  <c r="I51" i="50"/>
  <c r="G52" i="50"/>
  <c r="I52" i="50"/>
  <c r="G53" i="50"/>
  <c r="I53" i="50"/>
  <c r="G54" i="50"/>
  <c r="I54" i="50"/>
  <c r="G55" i="50"/>
  <c r="I55" i="50"/>
  <c r="G56" i="50"/>
  <c r="I56" i="50"/>
  <c r="G57" i="50"/>
  <c r="I57" i="50"/>
  <c r="G58" i="50"/>
  <c r="I58" i="50"/>
  <c r="G59" i="50"/>
  <c r="I59" i="50"/>
  <c r="G60" i="50"/>
  <c r="I60" i="50"/>
  <c r="G61" i="50"/>
  <c r="I61" i="50"/>
  <c r="G62" i="50"/>
  <c r="H46" i="50" s="1"/>
  <c r="I62" i="50"/>
  <c r="G63" i="50"/>
  <c r="I63" i="50"/>
  <c r="G64" i="50"/>
  <c r="I64" i="50"/>
  <c r="G65" i="50"/>
  <c r="I65" i="50"/>
  <c r="G66" i="50"/>
  <c r="I66" i="50"/>
  <c r="G67" i="50"/>
  <c r="I67" i="50"/>
  <c r="G68" i="50"/>
  <c r="I68" i="50"/>
  <c r="G69" i="50"/>
  <c r="I69" i="50"/>
  <c r="G70" i="50"/>
  <c r="H54" i="50" s="1"/>
  <c r="I70" i="50"/>
  <c r="G71" i="50"/>
  <c r="I71" i="50"/>
  <c r="G72" i="50"/>
  <c r="I72" i="50"/>
  <c r="G73" i="50"/>
  <c r="I73" i="50"/>
  <c r="G74" i="50"/>
  <c r="I74" i="50"/>
  <c r="G75" i="50"/>
  <c r="I75" i="50"/>
  <c r="G76" i="50"/>
  <c r="I76" i="50"/>
  <c r="G77" i="50"/>
  <c r="I77" i="50"/>
  <c r="G78" i="50"/>
  <c r="I78" i="50"/>
  <c r="G79" i="50"/>
  <c r="I79" i="50"/>
  <c r="G80" i="50"/>
  <c r="I80" i="50"/>
  <c r="G81" i="50"/>
  <c r="I81" i="50"/>
  <c r="G82" i="50"/>
  <c r="I82" i="50"/>
  <c r="G83" i="50"/>
  <c r="I83" i="50"/>
  <c r="G84" i="50"/>
  <c r="I84" i="50"/>
  <c r="G85" i="50"/>
  <c r="I85" i="50"/>
  <c r="G86" i="50"/>
  <c r="I86" i="50"/>
  <c r="G87" i="50"/>
  <c r="I87" i="50"/>
  <c r="G88" i="50"/>
  <c r="I88" i="50"/>
  <c r="G89" i="50"/>
  <c r="I89" i="50"/>
  <c r="G90" i="50"/>
  <c r="I90" i="50"/>
  <c r="G91" i="50"/>
  <c r="I91" i="50"/>
  <c r="G92" i="50"/>
  <c r="I92" i="50"/>
  <c r="G93" i="50"/>
  <c r="I93" i="50"/>
  <c r="G94" i="50"/>
  <c r="I94" i="50"/>
  <c r="G95" i="50"/>
  <c r="I95" i="50"/>
  <c r="G96" i="50"/>
  <c r="I96" i="50"/>
  <c r="G97" i="50"/>
  <c r="I97" i="50"/>
  <c r="G98" i="50"/>
  <c r="I98" i="50"/>
  <c r="G99" i="50"/>
  <c r="I99" i="50"/>
  <c r="G100" i="50"/>
  <c r="I100" i="50"/>
  <c r="G101" i="50"/>
  <c r="I101" i="50"/>
  <c r="G102" i="50"/>
  <c r="H86" i="50" s="1"/>
  <c r="I102" i="50"/>
  <c r="G103" i="50"/>
  <c r="I103" i="50"/>
  <c r="G104" i="50"/>
  <c r="I104" i="50"/>
  <c r="G105" i="50"/>
  <c r="I105" i="50"/>
  <c r="G106" i="50"/>
  <c r="I106" i="50"/>
  <c r="G107" i="50"/>
  <c r="I107" i="50"/>
  <c r="G108" i="50"/>
  <c r="I108" i="50"/>
  <c r="G109" i="50"/>
  <c r="I109" i="50"/>
  <c r="G110" i="50"/>
  <c r="H94" i="50" s="1"/>
  <c r="I110" i="50"/>
  <c r="G111" i="50"/>
  <c r="I111" i="50"/>
  <c r="G112" i="50"/>
  <c r="I112" i="50"/>
  <c r="G113" i="50"/>
  <c r="I113" i="50"/>
  <c r="G114" i="50"/>
  <c r="I114" i="50"/>
  <c r="G115" i="50"/>
  <c r="I115" i="50"/>
  <c r="G116" i="50"/>
  <c r="I116" i="50"/>
  <c r="G117" i="50"/>
  <c r="I117" i="50"/>
  <c r="G118" i="50"/>
  <c r="I118" i="50"/>
  <c r="G119" i="50"/>
  <c r="I119" i="50"/>
  <c r="G120" i="50"/>
  <c r="I120" i="50"/>
  <c r="G121" i="50"/>
  <c r="I121" i="50"/>
  <c r="G122" i="50"/>
  <c r="I122" i="50"/>
  <c r="G123" i="50"/>
  <c r="I123" i="50"/>
  <c r="G124" i="50"/>
  <c r="H108" i="50" s="1"/>
  <c r="I124" i="50"/>
  <c r="G126" i="50"/>
  <c r="H126" i="50" s="1"/>
  <c r="I126" i="50"/>
  <c r="G127" i="50"/>
  <c r="I127" i="50"/>
  <c r="G128" i="50"/>
  <c r="I128" i="50"/>
  <c r="G129" i="50"/>
  <c r="I129" i="50"/>
  <c r="G130" i="50"/>
  <c r="I130" i="50"/>
  <c r="G131" i="50"/>
  <c r="I131" i="50"/>
  <c r="G132" i="50"/>
  <c r="I132" i="50"/>
  <c r="G133" i="50"/>
  <c r="I133" i="50"/>
  <c r="G134" i="50"/>
  <c r="I134" i="50"/>
  <c r="G135" i="50"/>
  <c r="I135" i="50"/>
  <c r="G136" i="50"/>
  <c r="I136" i="50"/>
  <c r="G137" i="50"/>
  <c r="I137" i="50"/>
  <c r="G138" i="50"/>
  <c r="I138" i="50"/>
  <c r="G139" i="50"/>
  <c r="I139" i="50"/>
  <c r="G140" i="50"/>
  <c r="I140" i="50"/>
  <c r="G141" i="50"/>
  <c r="H124" i="50" s="1"/>
  <c r="I141" i="50"/>
  <c r="I45" i="50"/>
  <c r="G45" i="50"/>
  <c r="G29" i="50"/>
  <c r="H29" i="50" s="1"/>
  <c r="I29" i="50"/>
  <c r="G30" i="50"/>
  <c r="I30" i="50"/>
  <c r="G31" i="50"/>
  <c r="I31" i="50"/>
  <c r="G32" i="50"/>
  <c r="H32" i="50" s="1"/>
  <c r="I32" i="50"/>
  <c r="G33" i="50"/>
  <c r="H33" i="50" s="1"/>
  <c r="I33" i="50"/>
  <c r="G34" i="50"/>
  <c r="H34" i="50" s="1"/>
  <c r="I34" i="50"/>
  <c r="G35" i="50"/>
  <c r="I35" i="50"/>
  <c r="G36" i="50"/>
  <c r="I36" i="50"/>
  <c r="G37" i="50"/>
  <c r="I37" i="50"/>
  <c r="G38" i="50"/>
  <c r="I38" i="50"/>
  <c r="G39" i="50"/>
  <c r="I39" i="50"/>
  <c r="G40" i="50"/>
  <c r="I40" i="50"/>
  <c r="G41" i="50"/>
  <c r="I41" i="50"/>
  <c r="G42" i="50"/>
  <c r="I42" i="50"/>
  <c r="G43" i="50"/>
  <c r="I43" i="50"/>
  <c r="I28" i="50"/>
  <c r="G28" i="50"/>
  <c r="G12" i="50"/>
  <c r="I12" i="50"/>
  <c r="G13" i="50"/>
  <c r="I13" i="50"/>
  <c r="G14" i="50"/>
  <c r="I14" i="50"/>
  <c r="G15" i="50"/>
  <c r="H15" i="50" s="1"/>
  <c r="I15" i="50"/>
  <c r="G16" i="50"/>
  <c r="I16" i="50"/>
  <c r="G17" i="50"/>
  <c r="I17" i="50"/>
  <c r="G18" i="50"/>
  <c r="I18" i="50"/>
  <c r="G19" i="50"/>
  <c r="I19" i="50"/>
  <c r="G20" i="50"/>
  <c r="I20" i="50"/>
  <c r="G21" i="50"/>
  <c r="I21" i="50"/>
  <c r="G22" i="50"/>
  <c r="I22" i="50"/>
  <c r="G23" i="50"/>
  <c r="H23" i="50" s="1"/>
  <c r="I23" i="50"/>
  <c r="G24" i="50"/>
  <c r="H24" i="50" s="1"/>
  <c r="I24" i="50"/>
  <c r="G25" i="50"/>
  <c r="I25" i="50"/>
  <c r="G26" i="50"/>
  <c r="I26" i="50"/>
  <c r="I11" i="50"/>
  <c r="G11" i="50"/>
  <c r="I97" i="51"/>
  <c r="J97" i="51"/>
  <c r="I98" i="51"/>
  <c r="J98" i="51"/>
  <c r="I99" i="51"/>
  <c r="J99" i="51"/>
  <c r="I100" i="51"/>
  <c r="J100" i="51"/>
  <c r="I101" i="51"/>
  <c r="J101" i="51"/>
  <c r="I102" i="51"/>
  <c r="J102" i="51"/>
  <c r="I103" i="51"/>
  <c r="J103" i="51"/>
  <c r="I104" i="51"/>
  <c r="J104" i="51"/>
  <c r="I105" i="51"/>
  <c r="J105" i="51"/>
  <c r="I106" i="51"/>
  <c r="J106" i="51"/>
  <c r="J107" i="51"/>
  <c r="I107" i="51"/>
  <c r="I88" i="51"/>
  <c r="J88" i="51"/>
  <c r="I89" i="51"/>
  <c r="J89" i="51"/>
  <c r="I90" i="51"/>
  <c r="J90" i="51"/>
  <c r="I91" i="51"/>
  <c r="J91" i="51"/>
  <c r="I92" i="51"/>
  <c r="J92" i="51"/>
  <c r="I93" i="51"/>
  <c r="J93" i="51"/>
  <c r="I94" i="51"/>
  <c r="J94" i="51"/>
  <c r="I95" i="51"/>
  <c r="J95" i="51"/>
  <c r="I96" i="51"/>
  <c r="J96" i="51"/>
  <c r="J87" i="51"/>
  <c r="I87" i="51"/>
  <c r="I77" i="51"/>
  <c r="J77" i="51"/>
  <c r="I78" i="51"/>
  <c r="J78" i="51"/>
  <c r="I79" i="51"/>
  <c r="J79" i="51"/>
  <c r="I80" i="51"/>
  <c r="J80" i="51"/>
  <c r="I81" i="51"/>
  <c r="J81" i="51"/>
  <c r="I82" i="51"/>
  <c r="J82" i="51"/>
  <c r="I83" i="51"/>
  <c r="J83" i="51"/>
  <c r="I84" i="51"/>
  <c r="J84" i="51"/>
  <c r="I85" i="51"/>
  <c r="J85" i="51"/>
  <c r="J76" i="51"/>
  <c r="I76" i="51"/>
  <c r="I66" i="51"/>
  <c r="J66" i="51"/>
  <c r="I67" i="51"/>
  <c r="J67" i="51"/>
  <c r="I68" i="51"/>
  <c r="J68" i="51"/>
  <c r="I69" i="51"/>
  <c r="J69" i="51"/>
  <c r="I70" i="51"/>
  <c r="J70" i="51"/>
  <c r="I71" i="51"/>
  <c r="J71" i="51"/>
  <c r="I72" i="51"/>
  <c r="J72" i="51"/>
  <c r="I73" i="51"/>
  <c r="J73" i="51"/>
  <c r="I74" i="51"/>
  <c r="J74" i="51"/>
  <c r="J65" i="51"/>
  <c r="I65" i="51"/>
  <c r="I55" i="51"/>
  <c r="J55" i="51"/>
  <c r="I56" i="51"/>
  <c r="J56" i="51"/>
  <c r="I57" i="51"/>
  <c r="J57" i="51"/>
  <c r="I58" i="51"/>
  <c r="J58" i="51"/>
  <c r="I59" i="51"/>
  <c r="J59" i="51"/>
  <c r="I60" i="51"/>
  <c r="J60" i="51"/>
  <c r="I61" i="51"/>
  <c r="J61" i="51"/>
  <c r="I62" i="51"/>
  <c r="J62" i="51"/>
  <c r="I63" i="51"/>
  <c r="J63" i="51"/>
  <c r="J54" i="51"/>
  <c r="I54" i="51"/>
  <c r="I44" i="51"/>
  <c r="J44" i="51"/>
  <c r="I45" i="51"/>
  <c r="J45" i="51"/>
  <c r="I46" i="51"/>
  <c r="J46" i="51"/>
  <c r="I47" i="51"/>
  <c r="J47" i="51"/>
  <c r="I48" i="51"/>
  <c r="J48" i="51"/>
  <c r="I49" i="51"/>
  <c r="J49" i="51"/>
  <c r="I50" i="51"/>
  <c r="J50" i="51"/>
  <c r="I51" i="51"/>
  <c r="J51" i="51"/>
  <c r="I52" i="51"/>
  <c r="J52" i="51"/>
  <c r="J43" i="51"/>
  <c r="I43" i="51"/>
  <c r="I33" i="51"/>
  <c r="J33" i="51"/>
  <c r="I34" i="51"/>
  <c r="J34" i="51"/>
  <c r="I35" i="51"/>
  <c r="J35" i="51"/>
  <c r="I36" i="51"/>
  <c r="J36" i="51"/>
  <c r="I37" i="51"/>
  <c r="J37" i="51"/>
  <c r="I38" i="51"/>
  <c r="J38" i="51"/>
  <c r="I39" i="51"/>
  <c r="J39" i="51"/>
  <c r="I40" i="51"/>
  <c r="J40" i="51"/>
  <c r="I41" i="51"/>
  <c r="J41" i="51"/>
  <c r="J32" i="51"/>
  <c r="I32" i="51"/>
  <c r="I22" i="51"/>
  <c r="J22" i="51"/>
  <c r="I23" i="51"/>
  <c r="J23" i="51"/>
  <c r="I24" i="51"/>
  <c r="J24" i="51"/>
  <c r="I25" i="51"/>
  <c r="J25" i="51"/>
  <c r="I26" i="51"/>
  <c r="J26" i="51"/>
  <c r="I27" i="51"/>
  <c r="J27" i="51"/>
  <c r="I28" i="51"/>
  <c r="J28" i="51"/>
  <c r="I29" i="51"/>
  <c r="J29" i="51"/>
  <c r="I30" i="51"/>
  <c r="J30" i="51"/>
  <c r="J21" i="51"/>
  <c r="I21" i="51"/>
  <c r="I11" i="51"/>
  <c r="J11" i="51"/>
  <c r="I12" i="51"/>
  <c r="J12" i="51"/>
  <c r="I13" i="51"/>
  <c r="J13" i="51"/>
  <c r="I14" i="51"/>
  <c r="J14" i="51"/>
  <c r="I15" i="51"/>
  <c r="J15" i="51"/>
  <c r="I16" i="51"/>
  <c r="J16" i="51"/>
  <c r="I17" i="51"/>
  <c r="J17" i="51"/>
  <c r="I18" i="51"/>
  <c r="J18" i="51"/>
  <c r="I19" i="51"/>
  <c r="J19" i="51"/>
  <c r="J10" i="51"/>
  <c r="I10" i="51"/>
  <c r="X29" i="50"/>
  <c r="Y29" i="50"/>
  <c r="Z29" i="50"/>
  <c r="X30" i="50"/>
  <c r="Y30" i="50"/>
  <c r="Z30" i="50"/>
  <c r="X31" i="50"/>
  <c r="Y31" i="50"/>
  <c r="Z31" i="50"/>
  <c r="X32" i="50"/>
  <c r="Y32" i="50"/>
  <c r="Z32" i="50"/>
  <c r="X33" i="50"/>
  <c r="Y33" i="50"/>
  <c r="Z33" i="50"/>
  <c r="X34" i="50"/>
  <c r="Y34" i="50"/>
  <c r="Z34" i="50"/>
  <c r="X35" i="50"/>
  <c r="Y35" i="50"/>
  <c r="Z35" i="50"/>
  <c r="X36" i="50"/>
  <c r="Y36" i="50"/>
  <c r="Z36" i="50"/>
  <c r="X37" i="50"/>
  <c r="Y37" i="50"/>
  <c r="Z37" i="50"/>
  <c r="X38" i="50"/>
  <c r="Y38" i="50"/>
  <c r="Z38" i="50"/>
  <c r="X39" i="50"/>
  <c r="Y39" i="50"/>
  <c r="Z39" i="50"/>
  <c r="X40" i="50"/>
  <c r="Y40" i="50"/>
  <c r="Z40" i="50"/>
  <c r="X41" i="50"/>
  <c r="Y41" i="50"/>
  <c r="Z41" i="50"/>
  <c r="X42" i="50"/>
  <c r="Y42" i="50"/>
  <c r="Z42" i="50"/>
  <c r="X43" i="50"/>
  <c r="Y43" i="50"/>
  <c r="Z43" i="50"/>
  <c r="Z28" i="50"/>
  <c r="Y28" i="50"/>
  <c r="K28" i="50"/>
  <c r="M28" i="50" s="1"/>
  <c r="K29" i="50"/>
  <c r="M29" i="50" s="1"/>
  <c r="K30" i="50"/>
  <c r="O30" i="50" s="1"/>
  <c r="K31" i="50"/>
  <c r="M31" i="50" s="1"/>
  <c r="K32" i="50"/>
  <c r="M32" i="50" s="1"/>
  <c r="K33" i="50"/>
  <c r="M33" i="50" s="1"/>
  <c r="K34" i="50"/>
  <c r="O34" i="50" s="1"/>
  <c r="K35" i="50"/>
  <c r="M35" i="50" s="1"/>
  <c r="K36" i="50"/>
  <c r="O36" i="50" s="1"/>
  <c r="K37" i="50"/>
  <c r="M37" i="50" s="1"/>
  <c r="K38" i="50"/>
  <c r="O38" i="50" s="1"/>
  <c r="K39" i="50"/>
  <c r="M39" i="50" s="1"/>
  <c r="K40" i="50"/>
  <c r="M40" i="50" s="1"/>
  <c r="K41" i="50"/>
  <c r="M41" i="50" s="1"/>
  <c r="K42" i="50"/>
  <c r="O42" i="50" s="1"/>
  <c r="K43" i="50"/>
  <c r="M43" i="50" s="1"/>
  <c r="K11" i="50"/>
  <c r="O11" i="50" s="1"/>
  <c r="K12" i="50"/>
  <c r="O12" i="50" s="1"/>
  <c r="K13" i="50"/>
  <c r="M13" i="50" s="1"/>
  <c r="K14" i="50"/>
  <c r="M14" i="50" s="1"/>
  <c r="K15" i="50"/>
  <c r="M15" i="50" s="1"/>
  <c r="K16" i="50"/>
  <c r="O16" i="50" s="1"/>
  <c r="K17" i="50"/>
  <c r="M17" i="50" s="1"/>
  <c r="K18" i="50"/>
  <c r="M18" i="50" s="1"/>
  <c r="K19" i="50"/>
  <c r="M19" i="50" s="1"/>
  <c r="K20" i="50"/>
  <c r="O20" i="50" s="1"/>
  <c r="K21" i="50"/>
  <c r="M21" i="50" s="1"/>
  <c r="K22" i="50"/>
  <c r="M22" i="50" s="1"/>
  <c r="K23" i="50"/>
  <c r="M23" i="50" s="1"/>
  <c r="K24" i="50"/>
  <c r="O24" i="50" s="1"/>
  <c r="K25" i="50"/>
  <c r="M25" i="50" s="1"/>
  <c r="K26" i="50"/>
  <c r="M26" i="50" s="1"/>
  <c r="L44" i="61"/>
  <c r="O44" i="61" s="1"/>
  <c r="L15" i="61"/>
  <c r="N15" i="61" s="1"/>
  <c r="L16" i="61"/>
  <c r="N16" i="61" s="1"/>
  <c r="L17" i="61"/>
  <c r="N17" i="61" s="1"/>
  <c r="L18" i="61"/>
  <c r="O18" i="61" s="1"/>
  <c r="L19" i="61"/>
  <c r="N19" i="61" s="1"/>
  <c r="L20" i="61"/>
  <c r="O20" i="61" s="1"/>
  <c r="L21" i="61"/>
  <c r="N21" i="61" s="1"/>
  <c r="L22" i="61"/>
  <c r="N22" i="61" s="1"/>
  <c r="L23" i="61"/>
  <c r="N23" i="61" s="1"/>
  <c r="L24" i="61"/>
  <c r="N24" i="61" s="1"/>
  <c r="L25" i="61"/>
  <c r="O25" i="61" s="1"/>
  <c r="L14" i="61"/>
  <c r="O14" i="61" s="1"/>
  <c r="M17" i="45"/>
  <c r="M18" i="45"/>
  <c r="P18" i="45" s="1"/>
  <c r="M19" i="45"/>
  <c r="M20" i="45"/>
  <c r="P20" i="45" s="1"/>
  <c r="M21" i="45"/>
  <c r="Q21" i="45" s="1"/>
  <c r="M22" i="45"/>
  <c r="P22" i="45" s="1"/>
  <c r="M10" i="45"/>
  <c r="Q10" i="45" s="1"/>
  <c r="M11" i="45"/>
  <c r="Q11" i="45" s="1"/>
  <c r="M12" i="45"/>
  <c r="P12" i="45" s="1"/>
  <c r="M13" i="45"/>
  <c r="P13" i="45" s="1"/>
  <c r="M14" i="45"/>
  <c r="P14" i="45" s="1"/>
  <c r="M15" i="45"/>
  <c r="P15" i="45" s="1"/>
  <c r="AH56" i="44"/>
  <c r="AI56" i="44"/>
  <c r="AJ56" i="44"/>
  <c r="AH57" i="44"/>
  <c r="AI57" i="44"/>
  <c r="AJ57" i="44"/>
  <c r="AH58" i="44"/>
  <c r="AI58" i="44"/>
  <c r="AJ58" i="44"/>
  <c r="AH59" i="44"/>
  <c r="AI59" i="44"/>
  <c r="AJ59" i="44"/>
  <c r="AH60" i="44"/>
  <c r="AI60" i="44"/>
  <c r="AJ60" i="44"/>
  <c r="AH61" i="44"/>
  <c r="AI61" i="44"/>
  <c r="AJ61" i="44"/>
  <c r="AH62" i="44"/>
  <c r="AI62" i="44"/>
  <c r="AJ62" i="44"/>
  <c r="AH63" i="44"/>
  <c r="AI63" i="44"/>
  <c r="AJ63" i="44"/>
  <c r="AH64" i="44"/>
  <c r="AI64" i="44"/>
  <c r="AJ64" i="44"/>
  <c r="AH65" i="44"/>
  <c r="AI65" i="44"/>
  <c r="AJ65" i="44"/>
  <c r="AH66" i="44"/>
  <c r="AI66" i="44"/>
  <c r="AJ66" i="44"/>
  <c r="AH67" i="44"/>
  <c r="AI67" i="44"/>
  <c r="AJ67" i="44"/>
  <c r="AH68" i="44"/>
  <c r="AI68" i="44"/>
  <c r="AJ68" i="44"/>
  <c r="AH69" i="44"/>
  <c r="AI69" i="44"/>
  <c r="AJ69" i="44"/>
  <c r="AH70" i="44"/>
  <c r="AI70" i="44"/>
  <c r="AJ70" i="44"/>
  <c r="AH71" i="44"/>
  <c r="AI71" i="44"/>
  <c r="AJ71" i="44"/>
  <c r="AH72" i="44"/>
  <c r="AI72" i="44"/>
  <c r="AJ72" i="44"/>
  <c r="AH73" i="44"/>
  <c r="AI73" i="44"/>
  <c r="AJ73" i="44"/>
  <c r="AH74" i="44"/>
  <c r="AI74" i="44"/>
  <c r="AJ74" i="44"/>
  <c r="AH75" i="44"/>
  <c r="AI75" i="44"/>
  <c r="AJ75" i="44"/>
  <c r="AH76" i="44"/>
  <c r="AI76" i="44"/>
  <c r="AJ76" i="44"/>
  <c r="AH77" i="44"/>
  <c r="AI77" i="44"/>
  <c r="AJ77" i="44"/>
  <c r="AH78" i="44"/>
  <c r="AI78" i="44"/>
  <c r="AJ78" i="44"/>
  <c r="AH79" i="44"/>
  <c r="AI79" i="44"/>
  <c r="AJ79" i="44"/>
  <c r="AH80" i="44"/>
  <c r="AI80" i="44"/>
  <c r="AJ80" i="44"/>
  <c r="AH81" i="44"/>
  <c r="AI81" i="44"/>
  <c r="AJ81" i="44"/>
  <c r="AH82" i="44"/>
  <c r="AI82" i="44"/>
  <c r="AJ82" i="44"/>
  <c r="AH83" i="44"/>
  <c r="AI83" i="44"/>
  <c r="AJ83" i="44"/>
  <c r="AH84" i="44"/>
  <c r="AI84" i="44"/>
  <c r="AJ84" i="44"/>
  <c r="AH85" i="44"/>
  <c r="AI85" i="44"/>
  <c r="AJ85" i="44"/>
  <c r="AH86" i="44"/>
  <c r="AI86" i="44"/>
  <c r="AJ86" i="44"/>
  <c r="AI55" i="44"/>
  <c r="AJ55" i="44"/>
  <c r="AH55" i="44"/>
  <c r="AH47" i="44"/>
  <c r="AI47" i="44"/>
  <c r="AJ47" i="44"/>
  <c r="AH48" i="44"/>
  <c r="AI48" i="44"/>
  <c r="AJ48" i="44"/>
  <c r="AH49" i="44"/>
  <c r="AI49" i="44"/>
  <c r="AJ49" i="44"/>
  <c r="AH50" i="44"/>
  <c r="AI50" i="44"/>
  <c r="AJ50" i="44"/>
  <c r="AH51" i="44"/>
  <c r="AI51" i="44"/>
  <c r="AJ51" i="44"/>
  <c r="AH52" i="44"/>
  <c r="AI52" i="44"/>
  <c r="AJ52" i="44"/>
  <c r="AH53" i="44"/>
  <c r="AI53" i="44"/>
  <c r="AJ53" i="44"/>
  <c r="AI46" i="44"/>
  <c r="AJ46" i="44"/>
  <c r="AH46" i="44"/>
  <c r="AH38" i="44"/>
  <c r="AI38" i="44"/>
  <c r="AJ38" i="44"/>
  <c r="AH39" i="44"/>
  <c r="AI39" i="44"/>
  <c r="AJ39" i="44"/>
  <c r="AH40" i="44"/>
  <c r="AI40" i="44"/>
  <c r="AJ40" i="44"/>
  <c r="AH41" i="44"/>
  <c r="AI41" i="44"/>
  <c r="AJ41" i="44"/>
  <c r="AH42" i="44"/>
  <c r="AI42" i="44"/>
  <c r="AJ42" i="44"/>
  <c r="AH43" i="44"/>
  <c r="AI43" i="44"/>
  <c r="AJ43" i="44"/>
  <c r="AH44" i="44"/>
  <c r="AI44" i="44"/>
  <c r="AJ44" i="44"/>
  <c r="AI37" i="44"/>
  <c r="AJ37" i="44"/>
  <c r="AH37" i="44"/>
  <c r="AH29" i="44"/>
  <c r="AI29" i="44"/>
  <c r="AJ29" i="44"/>
  <c r="AH30" i="44"/>
  <c r="AI30" i="44"/>
  <c r="AJ30" i="44"/>
  <c r="AH31" i="44"/>
  <c r="AI31" i="44"/>
  <c r="AJ31" i="44"/>
  <c r="AH32" i="44"/>
  <c r="AI32" i="44"/>
  <c r="AJ32" i="44"/>
  <c r="AH33" i="44"/>
  <c r="AI33" i="44"/>
  <c r="AJ33" i="44"/>
  <c r="AH34" i="44"/>
  <c r="AI34" i="44"/>
  <c r="AJ34" i="44"/>
  <c r="AH35" i="44"/>
  <c r="AI35" i="44"/>
  <c r="AJ35" i="44"/>
  <c r="AI28" i="44"/>
  <c r="AJ28" i="44"/>
  <c r="AH28" i="44"/>
  <c r="AH20" i="44"/>
  <c r="AI20" i="44"/>
  <c r="AJ20" i="44"/>
  <c r="AH21" i="44"/>
  <c r="AI21" i="44"/>
  <c r="AJ21" i="44"/>
  <c r="AH22" i="44"/>
  <c r="AI22" i="44"/>
  <c r="AJ22" i="44"/>
  <c r="AH23" i="44"/>
  <c r="AI23" i="44"/>
  <c r="AJ23" i="44"/>
  <c r="AH24" i="44"/>
  <c r="AI24" i="44"/>
  <c r="AJ24" i="44"/>
  <c r="AH25" i="44"/>
  <c r="AI25" i="44"/>
  <c r="AJ25" i="44"/>
  <c r="AH26" i="44"/>
  <c r="AI26" i="44"/>
  <c r="AJ26" i="44"/>
  <c r="AI19" i="44"/>
  <c r="AJ19" i="44"/>
  <c r="AH19" i="44"/>
  <c r="AH11" i="44"/>
  <c r="AI11" i="44"/>
  <c r="AJ11" i="44"/>
  <c r="AH12" i="44"/>
  <c r="AI12" i="44"/>
  <c r="AJ12" i="44"/>
  <c r="AH13" i="44"/>
  <c r="AI13" i="44"/>
  <c r="AJ13" i="44"/>
  <c r="AH14" i="44"/>
  <c r="AI14" i="44"/>
  <c r="AJ14" i="44"/>
  <c r="AH15" i="44"/>
  <c r="AI15" i="44"/>
  <c r="AJ15" i="44"/>
  <c r="AH16" i="44"/>
  <c r="AI16" i="44"/>
  <c r="AJ16" i="44"/>
  <c r="AH17" i="44"/>
  <c r="AI17" i="44"/>
  <c r="AJ17" i="44"/>
  <c r="AI10" i="44"/>
  <c r="AJ10" i="44"/>
  <c r="AH10" i="44"/>
  <c r="AF56" i="44"/>
  <c r="AG56" i="44"/>
  <c r="AF57" i="44"/>
  <c r="AG57" i="44"/>
  <c r="AF58" i="44"/>
  <c r="AG58" i="44"/>
  <c r="AF59" i="44"/>
  <c r="AG59" i="44"/>
  <c r="AF60" i="44"/>
  <c r="AG60" i="44"/>
  <c r="AF61" i="44"/>
  <c r="AG61" i="44"/>
  <c r="AF62" i="44"/>
  <c r="AG62" i="44"/>
  <c r="AF63" i="44"/>
  <c r="AG63" i="44"/>
  <c r="AF64" i="44"/>
  <c r="AG64" i="44"/>
  <c r="AF65" i="44"/>
  <c r="AG65" i="44"/>
  <c r="AF66" i="44"/>
  <c r="AG66" i="44"/>
  <c r="AF67" i="44"/>
  <c r="AG67" i="44"/>
  <c r="AF68" i="44"/>
  <c r="AG68" i="44"/>
  <c r="AF69" i="44"/>
  <c r="AG69" i="44"/>
  <c r="AF70" i="44"/>
  <c r="AG70" i="44"/>
  <c r="AF71" i="44"/>
  <c r="AG71" i="44"/>
  <c r="AF72" i="44"/>
  <c r="AG72" i="44"/>
  <c r="AF73" i="44"/>
  <c r="AG73" i="44"/>
  <c r="AF74" i="44"/>
  <c r="AG74" i="44"/>
  <c r="AF75" i="44"/>
  <c r="AG75" i="44"/>
  <c r="AF76" i="44"/>
  <c r="AG76" i="44"/>
  <c r="AF77" i="44"/>
  <c r="AG77" i="44"/>
  <c r="AF78" i="44"/>
  <c r="AG78" i="44"/>
  <c r="AF79" i="44"/>
  <c r="AG79" i="44"/>
  <c r="AF80" i="44"/>
  <c r="AG80" i="44"/>
  <c r="AF81" i="44"/>
  <c r="AG81" i="44"/>
  <c r="AF82" i="44"/>
  <c r="AG82" i="44"/>
  <c r="AF83" i="44"/>
  <c r="AG83" i="44"/>
  <c r="AF84" i="44"/>
  <c r="AG84" i="44"/>
  <c r="AF85" i="44"/>
  <c r="AG85" i="44"/>
  <c r="AF86" i="44"/>
  <c r="AG86" i="44"/>
  <c r="AG55" i="44"/>
  <c r="AF55" i="44"/>
  <c r="AF47" i="44"/>
  <c r="AG47" i="44"/>
  <c r="AF48" i="44"/>
  <c r="AG48" i="44"/>
  <c r="AF49" i="44"/>
  <c r="AG49" i="44"/>
  <c r="AF50" i="44"/>
  <c r="AG50" i="44"/>
  <c r="AF51" i="44"/>
  <c r="AG51" i="44"/>
  <c r="AF52" i="44"/>
  <c r="AG52" i="44"/>
  <c r="AF53" i="44"/>
  <c r="AG53" i="44"/>
  <c r="AG46" i="44"/>
  <c r="AF46" i="44"/>
  <c r="AF38" i="44"/>
  <c r="AG38" i="44"/>
  <c r="AF39" i="44"/>
  <c r="AG39" i="44"/>
  <c r="AF40" i="44"/>
  <c r="AG40" i="44"/>
  <c r="AF41" i="44"/>
  <c r="AG41" i="44"/>
  <c r="AF42" i="44"/>
  <c r="AG42" i="44"/>
  <c r="AF43" i="44"/>
  <c r="AG43" i="44"/>
  <c r="AF44" i="44"/>
  <c r="AG44" i="44"/>
  <c r="AG37" i="44"/>
  <c r="AF37" i="44"/>
  <c r="AF29" i="44"/>
  <c r="AG29" i="44"/>
  <c r="AF30" i="44"/>
  <c r="AG30" i="44"/>
  <c r="AF31" i="44"/>
  <c r="AG31" i="44"/>
  <c r="AF32" i="44"/>
  <c r="AG32" i="44"/>
  <c r="AF33" i="44"/>
  <c r="AG33" i="44"/>
  <c r="AF34" i="44"/>
  <c r="AG34" i="44"/>
  <c r="AF35" i="44"/>
  <c r="AG35" i="44"/>
  <c r="AG28" i="44"/>
  <c r="AF28" i="44"/>
  <c r="AF20" i="44"/>
  <c r="AG20" i="44"/>
  <c r="AF21" i="44"/>
  <c r="AG21" i="44"/>
  <c r="AF22" i="44"/>
  <c r="AG22" i="44"/>
  <c r="AF23" i="44"/>
  <c r="AG23" i="44"/>
  <c r="AF24" i="44"/>
  <c r="AG24" i="44"/>
  <c r="AF25" i="44"/>
  <c r="AG25" i="44"/>
  <c r="AF26" i="44"/>
  <c r="AG26" i="44"/>
  <c r="AG19" i="44"/>
  <c r="AF19" i="44"/>
  <c r="AG11" i="44"/>
  <c r="AG12" i="44"/>
  <c r="AG13" i="44"/>
  <c r="AG14" i="44"/>
  <c r="AG15" i="44"/>
  <c r="AG16" i="44"/>
  <c r="AG17" i="44"/>
  <c r="AG10" i="44"/>
  <c r="AF11" i="44"/>
  <c r="AF12" i="44"/>
  <c r="AF13" i="44"/>
  <c r="AF14" i="44"/>
  <c r="AF15" i="44"/>
  <c r="AF16" i="44"/>
  <c r="AF17" i="44"/>
  <c r="AF10" i="44"/>
  <c r="N19" i="44"/>
  <c r="U19" i="44"/>
  <c r="V19" i="44"/>
  <c r="N20" i="44"/>
  <c r="U20" i="44"/>
  <c r="V20" i="44"/>
  <c r="N21" i="44"/>
  <c r="U21" i="44"/>
  <c r="V21" i="44"/>
  <c r="N22" i="44"/>
  <c r="U22" i="44"/>
  <c r="V22" i="44"/>
  <c r="N23" i="44"/>
  <c r="U23" i="44"/>
  <c r="V23" i="44"/>
  <c r="N24" i="44"/>
  <c r="U24" i="44"/>
  <c r="V24" i="44"/>
  <c r="N25" i="44"/>
  <c r="U25" i="44"/>
  <c r="V25" i="44"/>
  <c r="N26" i="44"/>
  <c r="U26" i="44"/>
  <c r="V26" i="44"/>
  <c r="U10" i="44"/>
  <c r="V10" i="44"/>
  <c r="U11" i="44"/>
  <c r="V11" i="44"/>
  <c r="U12" i="44"/>
  <c r="V12" i="44"/>
  <c r="U13" i="44"/>
  <c r="V13" i="44"/>
  <c r="U14" i="44"/>
  <c r="V14" i="44"/>
  <c r="U15" i="44"/>
  <c r="V15" i="44"/>
  <c r="U16" i="44"/>
  <c r="V16" i="44"/>
  <c r="U17" i="44"/>
  <c r="V17" i="44"/>
  <c r="N12" i="44"/>
  <c r="N10" i="44"/>
  <c r="N11" i="44"/>
  <c r="N13" i="44"/>
  <c r="N14" i="44"/>
  <c r="N15" i="44"/>
  <c r="N16" i="44"/>
  <c r="N17" i="44"/>
  <c r="B610" i="69"/>
  <c r="H52" i="50" l="1"/>
  <c r="U737" i="62"/>
  <c r="J603" i="62"/>
  <c r="Z736" i="62"/>
  <c r="U799" i="62"/>
  <c r="J528" i="62"/>
  <c r="AC771" i="62"/>
  <c r="L485" i="62"/>
  <c r="T737" i="62"/>
  <c r="H736" i="62"/>
  <c r="H773" i="62"/>
  <c r="T746" i="62"/>
  <c r="AA736" i="62"/>
  <c r="X799" i="62"/>
  <c r="J448" i="62"/>
  <c r="J543" i="62"/>
  <c r="J462" i="62"/>
  <c r="J646" i="62"/>
  <c r="L756" i="62"/>
  <c r="J478" i="62"/>
  <c r="J561" i="62"/>
  <c r="J672" i="62"/>
  <c r="H799" i="62"/>
  <c r="J481" i="62"/>
  <c r="S806" i="62"/>
  <c r="J511" i="62"/>
  <c r="J527" i="62"/>
  <c r="L473" i="62"/>
  <c r="V505" i="62"/>
  <c r="L505" i="62"/>
  <c r="J505" i="62"/>
  <c r="W469" i="62"/>
  <c r="J469" i="62"/>
  <c r="L469" i="62"/>
  <c r="T501" i="62"/>
  <c r="L501" i="62"/>
  <c r="J501" i="62"/>
  <c r="L475" i="62"/>
  <c r="J475" i="62"/>
  <c r="T601" i="62"/>
  <c r="J601" i="62"/>
  <c r="L601" i="62"/>
  <c r="L559" i="62"/>
  <c r="J559" i="62"/>
  <c r="L533" i="62"/>
  <c r="J533" i="62"/>
  <c r="Y515" i="62"/>
  <c r="L515" i="62"/>
  <c r="J515" i="62"/>
  <c r="L710" i="62"/>
  <c r="J710" i="62"/>
  <c r="V724" i="62"/>
  <c r="L724" i="62"/>
  <c r="J724" i="62"/>
  <c r="U724" i="62"/>
  <c r="AA724" i="62"/>
  <c r="AB724" i="62"/>
  <c r="AC724" i="62"/>
  <c r="T804" i="62"/>
  <c r="L804" i="62"/>
  <c r="J804" i="62"/>
  <c r="J694" i="62"/>
  <c r="H495" i="62"/>
  <c r="L495" i="62"/>
  <c r="L508" i="62"/>
  <c r="J508" i="62"/>
  <c r="L482" i="62"/>
  <c r="J482" i="62"/>
  <c r="L627" i="62"/>
  <c r="J627" i="62"/>
  <c r="L593" i="62"/>
  <c r="J593" i="62"/>
  <c r="Z585" i="62"/>
  <c r="L585" i="62"/>
  <c r="J585" i="62"/>
  <c r="L567" i="62"/>
  <c r="J567" i="62"/>
  <c r="AA549" i="62"/>
  <c r="L549" i="62"/>
  <c r="J549" i="62"/>
  <c r="T702" i="62"/>
  <c r="L702" i="62"/>
  <c r="J702" i="62"/>
  <c r="AB676" i="62"/>
  <c r="L676" i="62"/>
  <c r="J676" i="62"/>
  <c r="Z658" i="62"/>
  <c r="L658" i="62"/>
  <c r="J658" i="62"/>
  <c r="W761" i="62"/>
  <c r="L761" i="62"/>
  <c r="J761" i="62"/>
  <c r="T753" i="62"/>
  <c r="L753" i="62"/>
  <c r="J753" i="62"/>
  <c r="L810" i="62"/>
  <c r="J810" i="62"/>
  <c r="AA776" i="62"/>
  <c r="L776" i="62"/>
  <c r="J776" i="62"/>
  <c r="Y790" i="62"/>
  <c r="L790" i="62"/>
  <c r="L819" i="62"/>
  <c r="J819" i="62"/>
  <c r="H619" i="62"/>
  <c r="AC619" i="62" s="1"/>
  <c r="L619" i="62"/>
  <c r="J619" i="62"/>
  <c r="J782" i="62"/>
  <c r="L782" i="62"/>
  <c r="J779" i="62"/>
  <c r="L779" i="62"/>
  <c r="T728" i="62"/>
  <c r="L728" i="62"/>
  <c r="J728" i="62"/>
  <c r="S728" i="62"/>
  <c r="V728" i="62"/>
  <c r="H793" i="62"/>
  <c r="L793" i="62"/>
  <c r="J793" i="62"/>
  <c r="L812" i="62"/>
  <c r="J812" i="62"/>
  <c r="AA449" i="62"/>
  <c r="L449" i="62"/>
  <c r="L487" i="62"/>
  <c r="J487" i="62"/>
  <c r="L461" i="62"/>
  <c r="J461" i="62"/>
  <c r="H720" i="62"/>
  <c r="L720" i="62"/>
  <c r="U720" i="62"/>
  <c r="V720" i="62"/>
  <c r="X720" i="62"/>
  <c r="Y720" i="62"/>
  <c r="Z720" i="62"/>
  <c r="AC720" i="62"/>
  <c r="L785" i="62"/>
  <c r="J785" i="62"/>
  <c r="J495" i="62"/>
  <c r="J650" i="62"/>
  <c r="L479" i="62"/>
  <c r="J479" i="62"/>
  <c r="S453" i="62"/>
  <c r="L453" i="62"/>
  <c r="J453" i="62"/>
  <c r="S624" i="62"/>
  <c r="L624" i="62"/>
  <c r="Z616" i="62"/>
  <c r="L616" i="62"/>
  <c r="J616" i="62"/>
  <c r="S609" i="62"/>
  <c r="L609" i="62"/>
  <c r="J609" i="62"/>
  <c r="L598" i="62"/>
  <c r="J598" i="62"/>
  <c r="S590" i="62"/>
  <c r="L590" i="62"/>
  <c r="J590" i="62"/>
  <c r="U583" i="62"/>
  <c r="L583" i="62"/>
  <c r="J583" i="62"/>
  <c r="Z572" i="62"/>
  <c r="L572" i="62"/>
  <c r="J572" i="62"/>
  <c r="Z564" i="62"/>
  <c r="L564" i="62"/>
  <c r="J564" i="62"/>
  <c r="Y557" i="62"/>
  <c r="L557" i="62"/>
  <c r="J557" i="62"/>
  <c r="AA546" i="62"/>
  <c r="L546" i="62"/>
  <c r="J546" i="62"/>
  <c r="T538" i="62"/>
  <c r="AB538" i="62" s="1"/>
  <c r="L538" i="62"/>
  <c r="J538" i="62"/>
  <c r="Y520" i="62"/>
  <c r="L520" i="62"/>
  <c r="J520" i="62"/>
  <c r="AA512" i="62"/>
  <c r="L512" i="62"/>
  <c r="L707" i="62"/>
  <c r="J707" i="62"/>
  <c r="L699" i="62"/>
  <c r="J699" i="62"/>
  <c r="S692" i="62"/>
  <c r="L692" i="62"/>
  <c r="T681" i="62"/>
  <c r="L681" i="62"/>
  <c r="J681" i="62"/>
  <c r="V673" i="62"/>
  <c r="L673" i="62"/>
  <c r="J673" i="62"/>
  <c r="L655" i="62"/>
  <c r="J655" i="62"/>
  <c r="L647" i="62"/>
  <c r="J647" i="62"/>
  <c r="L639" i="62"/>
  <c r="J639" i="62"/>
  <c r="L629" i="62"/>
  <c r="J629" i="62"/>
  <c r="L788" i="62"/>
  <c r="J788" i="62"/>
  <c r="L747" i="62"/>
  <c r="J747" i="62"/>
  <c r="L739" i="62"/>
  <c r="J739" i="62"/>
  <c r="V734" i="62"/>
  <c r="L734" i="62"/>
  <c r="J734" i="62"/>
  <c r="J668" i="62"/>
  <c r="J790" i="62"/>
  <c r="L490" i="62"/>
  <c r="J490" i="62"/>
  <c r="U464" i="62"/>
  <c r="L464" i="62"/>
  <c r="H456" i="62"/>
  <c r="AC456" i="62" s="1"/>
  <c r="L456" i="62"/>
  <c r="J456" i="62"/>
  <c r="J575" i="62"/>
  <c r="L575" i="62"/>
  <c r="J541" i="62"/>
  <c r="L541" i="62"/>
  <c r="U523" i="62"/>
  <c r="J523" i="62"/>
  <c r="L523" i="62"/>
  <c r="T684" i="62"/>
  <c r="L684" i="62"/>
  <c r="J684" i="62"/>
  <c r="L642" i="62"/>
  <c r="J642" i="62"/>
  <c r="L635" i="62"/>
  <c r="J635" i="62"/>
  <c r="L758" i="62"/>
  <c r="J758" i="62"/>
  <c r="T750" i="62"/>
  <c r="L750" i="62"/>
  <c r="J750" i="62"/>
  <c r="T745" i="62"/>
  <c r="L745" i="62"/>
  <c r="J745" i="62"/>
  <c r="X729" i="62"/>
  <c r="L729" i="62"/>
  <c r="J729" i="62"/>
  <c r="U803" i="62"/>
  <c r="L803" i="62"/>
  <c r="Z803" i="62"/>
  <c r="AB803" i="62"/>
  <c r="J803" i="62"/>
  <c r="J449" i="62"/>
  <c r="J512" i="62"/>
  <c r="X493" i="62"/>
  <c r="L493" i="62"/>
  <c r="J493" i="62"/>
  <c r="V467" i="62"/>
  <c r="L467" i="62"/>
  <c r="V459" i="62"/>
  <c r="L459" i="62"/>
  <c r="J459" i="62"/>
  <c r="H451" i="62"/>
  <c r="AC451" i="62" s="1"/>
  <c r="J451" i="62"/>
  <c r="S622" i="62"/>
  <c r="L622" i="62"/>
  <c r="J622" i="62"/>
  <c r="L614" i="62"/>
  <c r="J614" i="62"/>
  <c r="L604" i="62"/>
  <c r="J604" i="62"/>
  <c r="Y596" i="62"/>
  <c r="L596" i="62"/>
  <c r="J596" i="62"/>
  <c r="L588" i="62"/>
  <c r="J588" i="62"/>
  <c r="U581" i="62"/>
  <c r="L581" i="62"/>
  <c r="J581" i="62"/>
  <c r="U570" i="62"/>
  <c r="L570" i="62"/>
  <c r="J570" i="62"/>
  <c r="U562" i="62"/>
  <c r="L562" i="62"/>
  <c r="J562" i="62"/>
  <c r="X555" i="62"/>
  <c r="L555" i="62"/>
  <c r="J555" i="62"/>
  <c r="L544" i="62"/>
  <c r="J544" i="62"/>
  <c r="L536" i="62"/>
  <c r="J536" i="62"/>
  <c r="V529" i="62"/>
  <c r="L529" i="62"/>
  <c r="J529" i="62"/>
  <c r="Z518" i="62"/>
  <c r="L518" i="62"/>
  <c r="J518" i="62"/>
  <c r="T716" i="62"/>
  <c r="L716" i="62"/>
  <c r="J716" i="62"/>
  <c r="T705" i="62"/>
  <c r="L705" i="62"/>
  <c r="Y697" i="62"/>
  <c r="L697" i="62"/>
  <c r="J697" i="62"/>
  <c r="T690" i="62"/>
  <c r="AB690" i="62" s="1"/>
  <c r="L690" i="62"/>
  <c r="J671" i="62"/>
  <c r="L671" i="62"/>
  <c r="U664" i="62"/>
  <c r="L664" i="62"/>
  <c r="J664" i="62"/>
  <c r="Z645" i="62"/>
  <c r="L645" i="62"/>
  <c r="X638" i="62"/>
  <c r="L638" i="62"/>
  <c r="Y721" i="62"/>
  <c r="H719" i="62"/>
  <c r="L719" i="62"/>
  <c r="J719" i="62"/>
  <c r="X770" i="62"/>
  <c r="L770" i="62"/>
  <c r="J770" i="62"/>
  <c r="T764" i="62"/>
  <c r="J764" i="62"/>
  <c r="U726" i="62"/>
  <c r="L726" i="62"/>
  <c r="J726" i="62"/>
  <c r="T808" i="62"/>
  <c r="L808" i="62"/>
  <c r="J808" i="62"/>
  <c r="L818" i="62"/>
  <c r="J818" i="62"/>
  <c r="U815" i="62"/>
  <c r="L815" i="62"/>
  <c r="J815" i="62"/>
  <c r="J465" i="62"/>
  <c r="J496" i="62"/>
  <c r="J532" i="62"/>
  <c r="J548" i="62"/>
  <c r="J611" i="62"/>
  <c r="J652" i="62"/>
  <c r="J696" i="62"/>
  <c r="J730" i="62"/>
  <c r="J762" i="62"/>
  <c r="J802" i="62"/>
  <c r="L496" i="62"/>
  <c r="X488" i="62"/>
  <c r="J488" i="62"/>
  <c r="L488" i="62"/>
  <c r="S480" i="62"/>
  <c r="L480" i="62"/>
  <c r="J480" i="62"/>
  <c r="L454" i="62"/>
  <c r="J454" i="62"/>
  <c r="L625" i="62"/>
  <c r="J625" i="62"/>
  <c r="L617" i="62"/>
  <c r="J617" i="62"/>
  <c r="L610" i="62"/>
  <c r="J610" i="62"/>
  <c r="L599" i="62"/>
  <c r="J599" i="62"/>
  <c r="V591" i="62"/>
  <c r="L591" i="62"/>
  <c r="J591" i="62"/>
  <c r="T584" i="62"/>
  <c r="L584" i="62"/>
  <c r="V565" i="62"/>
  <c r="L565" i="62"/>
  <c r="J565" i="62"/>
  <c r="X547" i="62"/>
  <c r="L547" i="62"/>
  <c r="S539" i="62"/>
  <c r="L539" i="62"/>
  <c r="T531" i="62"/>
  <c r="AB531" i="62" s="1"/>
  <c r="L531" i="62"/>
  <c r="J531" i="62"/>
  <c r="X521" i="62"/>
  <c r="L521" i="62"/>
  <c r="T513" i="62"/>
  <c r="AB513" i="62" s="1"/>
  <c r="L513" i="62"/>
  <c r="J513" i="62"/>
  <c r="T708" i="62"/>
  <c r="L708" i="62"/>
  <c r="J708" i="62"/>
  <c r="T700" i="62"/>
  <c r="L700" i="62"/>
  <c r="J700" i="62"/>
  <c r="L682" i="62"/>
  <c r="J682" i="62"/>
  <c r="T674" i="62"/>
  <c r="L674" i="62"/>
  <c r="J674" i="62"/>
  <c r="L666" i="62"/>
  <c r="J666" i="62"/>
  <c r="L656" i="62"/>
  <c r="J656" i="62"/>
  <c r="L648" i="62"/>
  <c r="J648" i="62"/>
  <c r="U640" i="62"/>
  <c r="L640" i="62"/>
  <c r="J640" i="62"/>
  <c r="L630" i="62"/>
  <c r="J630" i="62"/>
  <c r="V721" i="62"/>
  <c r="T777" i="62"/>
  <c r="L777" i="62"/>
  <c r="J777" i="62"/>
  <c r="S774" i="62"/>
  <c r="L774" i="62"/>
  <c r="J774" i="62"/>
  <c r="S759" i="62"/>
  <c r="L759" i="62"/>
  <c r="J746" i="62"/>
  <c r="L746" i="62"/>
  <c r="S743" i="62"/>
  <c r="L743" i="62"/>
  <c r="J743" i="62"/>
  <c r="W735" i="62"/>
  <c r="J735" i="62"/>
  <c r="L735" i="62"/>
  <c r="U722" i="62"/>
  <c r="L722" i="62"/>
  <c r="S805" i="62"/>
  <c r="J805" i="62"/>
  <c r="L805" i="62"/>
  <c r="AC799" i="62"/>
  <c r="S797" i="62"/>
  <c r="L797" i="62"/>
  <c r="J797" i="62"/>
  <c r="T791" i="62"/>
  <c r="L791" i="62"/>
  <c r="J791" i="62"/>
  <c r="U820" i="62"/>
  <c r="L820" i="62"/>
  <c r="J820" i="62"/>
  <c r="J467" i="62"/>
  <c r="J485" i="62"/>
  <c r="J502" i="62"/>
  <c r="J653" i="62"/>
  <c r="J732" i="62"/>
  <c r="J773" i="62"/>
  <c r="X509" i="62"/>
  <c r="L509" i="62"/>
  <c r="J509" i="62"/>
  <c r="L483" i="62"/>
  <c r="J483" i="62"/>
  <c r="L620" i="62"/>
  <c r="J620" i="62"/>
  <c r="U612" i="62"/>
  <c r="L612" i="62"/>
  <c r="V602" i="62"/>
  <c r="L602" i="62"/>
  <c r="AA594" i="62"/>
  <c r="L594" i="62"/>
  <c r="L586" i="62"/>
  <c r="J586" i="62"/>
  <c r="T568" i="62"/>
  <c r="AB568" i="62" s="1"/>
  <c r="L568" i="62"/>
  <c r="J568" i="62"/>
  <c r="X560" i="62"/>
  <c r="L560" i="62"/>
  <c r="V550" i="62"/>
  <c r="L550" i="62"/>
  <c r="J550" i="62"/>
  <c r="T534" i="62"/>
  <c r="AB534" i="62" s="1"/>
  <c r="L534" i="62"/>
  <c r="J534" i="62"/>
  <c r="T711" i="62"/>
  <c r="L711" i="62"/>
  <c r="J711" i="62"/>
  <c r="U703" i="62"/>
  <c r="L703" i="62"/>
  <c r="J703" i="62"/>
  <c r="T695" i="62"/>
  <c r="L695" i="62"/>
  <c r="J695" i="62"/>
  <c r="L685" i="62"/>
  <c r="J685" i="62"/>
  <c r="L677" i="62"/>
  <c r="J677" i="62"/>
  <c r="S669" i="62"/>
  <c r="L669" i="62"/>
  <c r="J669" i="62"/>
  <c r="V662" i="62"/>
  <c r="L662" i="62"/>
  <c r="J662" i="62"/>
  <c r="S651" i="62"/>
  <c r="L651" i="62"/>
  <c r="J651" i="62"/>
  <c r="L643" i="62"/>
  <c r="J643" i="62"/>
  <c r="L636" i="62"/>
  <c r="J636" i="62"/>
  <c r="T786" i="62"/>
  <c r="L786" i="62"/>
  <c r="J786" i="62"/>
  <c r="T783" i="62"/>
  <c r="L783" i="62"/>
  <c r="J783" i="62"/>
  <c r="L780" i="62"/>
  <c r="J780" i="62"/>
  <c r="X754" i="62"/>
  <c r="L754" i="62"/>
  <c r="J754" i="62"/>
  <c r="L751" i="62"/>
  <c r="J751" i="62"/>
  <c r="T801" i="62"/>
  <c r="J801" i="62"/>
  <c r="Y816" i="62"/>
  <c r="L816" i="62"/>
  <c r="H813" i="62"/>
  <c r="J813" i="62"/>
  <c r="L813" i="62"/>
  <c r="J516" i="62"/>
  <c r="J592" i="62"/>
  <c r="J612" i="62"/>
  <c r="J638" i="62"/>
  <c r="J679" i="62"/>
  <c r="J705" i="62"/>
  <c r="J811" i="62"/>
  <c r="L447" i="62"/>
  <c r="L670" i="62"/>
  <c r="V504" i="62"/>
  <c r="L504" i="62"/>
  <c r="J504" i="62"/>
  <c r="V494" i="62"/>
  <c r="L494" i="62"/>
  <c r="V486" i="62"/>
  <c r="L486" i="62"/>
  <c r="X468" i="62"/>
  <c r="L468" i="62"/>
  <c r="J468" i="62"/>
  <c r="L460" i="62"/>
  <c r="J460" i="62"/>
  <c r="S452" i="62"/>
  <c r="L452" i="62"/>
  <c r="S623" i="62"/>
  <c r="J623" i="62"/>
  <c r="L623" i="62"/>
  <c r="S615" i="62"/>
  <c r="L615" i="62"/>
  <c r="J615" i="62"/>
  <c r="V608" i="62"/>
  <c r="J608" i="62"/>
  <c r="L608" i="62"/>
  <c r="U597" i="62"/>
  <c r="J597" i="62"/>
  <c r="AB589" i="62"/>
  <c r="J589" i="62"/>
  <c r="L589" i="62"/>
  <c r="X582" i="62"/>
  <c r="J582" i="62"/>
  <c r="L582" i="62"/>
  <c r="V571" i="62"/>
  <c r="J571" i="62"/>
  <c r="T563" i="62"/>
  <c r="L563" i="62"/>
  <c r="J563" i="62"/>
  <c r="S556" i="62"/>
  <c r="J556" i="62"/>
  <c r="L556" i="62"/>
  <c r="L545" i="62"/>
  <c r="J545" i="62"/>
  <c r="T537" i="62"/>
  <c r="AB537" i="62" s="1"/>
  <c r="J537" i="62"/>
  <c r="L537" i="62"/>
  <c r="T530" i="62"/>
  <c r="AB530" i="62" s="1"/>
  <c r="J530" i="62"/>
  <c r="L530" i="62"/>
  <c r="L519" i="62"/>
  <c r="J519" i="62"/>
  <c r="Z706" i="62"/>
  <c r="L706" i="62"/>
  <c r="Z698" i="62"/>
  <c r="L698" i="62"/>
  <c r="J698" i="62"/>
  <c r="AB691" i="62"/>
  <c r="L691" i="62"/>
  <c r="J691" i="62"/>
  <c r="X680" i="62"/>
  <c r="L680" i="62"/>
  <c r="H665" i="62"/>
  <c r="L665" i="62"/>
  <c r="L654" i="62"/>
  <c r="J654" i="62"/>
  <c r="S628" i="62"/>
  <c r="L628" i="62"/>
  <c r="J628" i="62"/>
  <c r="L721" i="62"/>
  <c r="J721" i="62"/>
  <c r="S775" i="62"/>
  <c r="L775" i="62"/>
  <c r="AA773" i="62"/>
  <c r="S771" i="62"/>
  <c r="L771" i="62"/>
  <c r="J771" i="62"/>
  <c r="S765" i="62"/>
  <c r="L765" i="62"/>
  <c r="J765" i="62"/>
  <c r="X757" i="62"/>
  <c r="L757" i="62"/>
  <c r="U738" i="62"/>
  <c r="L738" i="62"/>
  <c r="J738" i="62"/>
  <c r="H737" i="62"/>
  <c r="L737" i="62"/>
  <c r="J737" i="62"/>
  <c r="T736" i="62"/>
  <c r="L736" i="62"/>
  <c r="J736" i="62"/>
  <c r="S733" i="62"/>
  <c r="L733" i="62"/>
  <c r="AB727" i="62"/>
  <c r="J727" i="62"/>
  <c r="L727" i="62"/>
  <c r="H809" i="62"/>
  <c r="J809" i="62"/>
  <c r="V806" i="62"/>
  <c r="L806" i="62"/>
  <c r="J806" i="62"/>
  <c r="S798" i="62"/>
  <c r="J798" i="62"/>
  <c r="L798" i="62"/>
  <c r="L789" i="62"/>
  <c r="J789" i="62"/>
  <c r="J573" i="62"/>
  <c r="J594" i="62"/>
  <c r="J680" i="62"/>
  <c r="J706" i="62"/>
  <c r="J744" i="62"/>
  <c r="J816" i="62"/>
  <c r="L451" i="62"/>
  <c r="L679" i="62"/>
  <c r="V500" i="62"/>
  <c r="L500" i="62"/>
  <c r="J500" i="62"/>
  <c r="L489" i="62"/>
  <c r="J489" i="62"/>
  <c r="X474" i="62"/>
  <c r="L474" i="62"/>
  <c r="S463" i="62"/>
  <c r="J463" i="62"/>
  <c r="AA455" i="62"/>
  <c r="L455" i="62"/>
  <c r="X626" i="62"/>
  <c r="L626" i="62"/>
  <c r="T618" i="62"/>
  <c r="AB618" i="62" s="1"/>
  <c r="L618" i="62"/>
  <c r="J600" i="62"/>
  <c r="L600" i="62"/>
  <c r="X574" i="62"/>
  <c r="J574" i="62"/>
  <c r="L574" i="62"/>
  <c r="W566" i="62"/>
  <c r="L566" i="62"/>
  <c r="Y558" i="62"/>
  <c r="J558" i="62"/>
  <c r="U540" i="62"/>
  <c r="L540" i="62"/>
  <c r="J540" i="62"/>
  <c r="L522" i="62"/>
  <c r="J522" i="62"/>
  <c r="U514" i="62"/>
  <c r="L514" i="62"/>
  <c r="V709" i="62"/>
  <c r="J709" i="62"/>
  <c r="H701" i="62"/>
  <c r="L701" i="62"/>
  <c r="J701" i="62"/>
  <c r="T693" i="62"/>
  <c r="J693" i="62"/>
  <c r="L693" i="62"/>
  <c r="L683" i="62"/>
  <c r="J683" i="62"/>
  <c r="J675" i="62"/>
  <c r="L675" i="62"/>
  <c r="H667" i="62"/>
  <c r="J667" i="62"/>
  <c r="L667" i="62"/>
  <c r="U657" i="62"/>
  <c r="J657" i="62"/>
  <c r="L657" i="62"/>
  <c r="J649" i="62"/>
  <c r="L649" i="62"/>
  <c r="J641" i="62"/>
  <c r="L641" i="62"/>
  <c r="U631" i="62"/>
  <c r="L631" i="62"/>
  <c r="J631" i="62"/>
  <c r="H787" i="62"/>
  <c r="J787" i="62"/>
  <c r="L787" i="62"/>
  <c r="V784" i="62"/>
  <c r="L784" i="62"/>
  <c r="V778" i="62"/>
  <c r="L778" i="62"/>
  <c r="J778" i="62"/>
  <c r="Z773" i="62"/>
  <c r="L772" i="62"/>
  <c r="J772" i="62"/>
  <c r="L760" i="62"/>
  <c r="J760" i="62"/>
  <c r="V752" i="62"/>
  <c r="L752" i="62"/>
  <c r="J752" i="62"/>
  <c r="S749" i="62"/>
  <c r="L749" i="62"/>
  <c r="X723" i="62"/>
  <c r="L723" i="62"/>
  <c r="J723" i="62"/>
  <c r="L800" i="62"/>
  <c r="J800" i="62"/>
  <c r="W792" i="62"/>
  <c r="L792" i="62"/>
  <c r="J792" i="62"/>
  <c r="J457" i="62"/>
  <c r="J476" i="62"/>
  <c r="J506" i="62"/>
  <c r="J521" i="62"/>
  <c r="J539" i="62"/>
  <c r="J576" i="62"/>
  <c r="J665" i="62"/>
  <c r="J689" i="62"/>
  <c r="J748" i="62"/>
  <c r="J784" i="62"/>
  <c r="L463" i="62"/>
  <c r="L558" i="62"/>
  <c r="L709" i="62"/>
  <c r="U510" i="62"/>
  <c r="L510" i="62"/>
  <c r="J510" i="62"/>
  <c r="U503" i="62"/>
  <c r="L503" i="62"/>
  <c r="J503" i="62"/>
  <c r="Y492" i="62"/>
  <c r="L492" i="62"/>
  <c r="J492" i="62"/>
  <c r="L484" i="62"/>
  <c r="J484" i="62"/>
  <c r="L466" i="62"/>
  <c r="J466" i="62"/>
  <c r="AB458" i="62"/>
  <c r="L458" i="62"/>
  <c r="J458" i="62"/>
  <c r="V450" i="62"/>
  <c r="L450" i="62"/>
  <c r="J450" i="62"/>
  <c r="U621" i="62"/>
  <c r="L621" i="62"/>
  <c r="L613" i="62"/>
  <c r="J613" i="62"/>
  <c r="S595" i="62"/>
  <c r="L595" i="62"/>
  <c r="AA587" i="62"/>
  <c r="L587" i="62"/>
  <c r="J587" i="62"/>
  <c r="X569" i="62"/>
  <c r="L569" i="62"/>
  <c r="H554" i="62"/>
  <c r="AC554" i="62" s="1"/>
  <c r="L554" i="62"/>
  <c r="J554" i="62"/>
  <c r="U535" i="62"/>
  <c r="L535" i="62"/>
  <c r="L517" i="62"/>
  <c r="J517" i="62"/>
  <c r="J712" i="62"/>
  <c r="L712" i="62"/>
  <c r="L704" i="62"/>
  <c r="J704" i="62"/>
  <c r="H678" i="62"/>
  <c r="L678" i="62"/>
  <c r="V663" i="62"/>
  <c r="L663" i="62"/>
  <c r="AA644" i="62"/>
  <c r="J644" i="62"/>
  <c r="S637" i="62"/>
  <c r="J637" i="62"/>
  <c r="T718" i="62"/>
  <c r="L718" i="62"/>
  <c r="J718" i="62"/>
  <c r="U781" i="62"/>
  <c r="L781" i="62"/>
  <c r="J781" i="62"/>
  <c r="T766" i="62"/>
  <c r="L766" i="62"/>
  <c r="J766" i="62"/>
  <c r="AC763" i="62"/>
  <c r="L763" i="62"/>
  <c r="J763" i="62"/>
  <c r="AC755" i="62"/>
  <c r="L755" i="62"/>
  <c r="J755" i="62"/>
  <c r="S731" i="62"/>
  <c r="L731" i="62"/>
  <c r="J731" i="62"/>
  <c r="S725" i="62"/>
  <c r="L725" i="62"/>
  <c r="J725" i="62"/>
  <c r="L807" i="62"/>
  <c r="J807" i="62"/>
  <c r="V799" i="62"/>
  <c r="L799" i="62"/>
  <c r="J799" i="62"/>
  <c r="U817" i="62"/>
  <c r="L817" i="62"/>
  <c r="V814" i="62"/>
  <c r="L814" i="62"/>
  <c r="J814" i="62"/>
  <c r="J477" i="62"/>
  <c r="J491" i="62"/>
  <c r="J507" i="62"/>
  <c r="J542" i="62"/>
  <c r="J560" i="62"/>
  <c r="J577" i="62"/>
  <c r="J621" i="62"/>
  <c r="J645" i="62"/>
  <c r="J690" i="62"/>
  <c r="J717" i="62"/>
  <c r="J749" i="62"/>
  <c r="L571" i="62"/>
  <c r="X773" i="62"/>
  <c r="W773" i="62"/>
  <c r="AA810" i="62"/>
  <c r="X815" i="62"/>
  <c r="V773" i="62"/>
  <c r="AC728" i="62"/>
  <c r="H776" i="62"/>
  <c r="T773" i="62"/>
  <c r="AC743" i="62"/>
  <c r="AA728" i="62"/>
  <c r="S773" i="62"/>
  <c r="Y743" i="62"/>
  <c r="X728" i="62"/>
  <c r="V803" i="62"/>
  <c r="Y793" i="62"/>
  <c r="Y776" i="62"/>
  <c r="T752" i="62"/>
  <c r="W728" i="62"/>
  <c r="X793" i="62"/>
  <c r="S817" i="62"/>
  <c r="Z783" i="62"/>
  <c r="H783" i="62"/>
  <c r="AA774" i="62"/>
  <c r="AB773" i="62"/>
  <c r="V772" i="62"/>
  <c r="AB771" i="62"/>
  <c r="AC770" i="62"/>
  <c r="AC754" i="62"/>
  <c r="X743" i="62"/>
  <c r="X736" i="62"/>
  <c r="AB733" i="62"/>
  <c r="H725" i="62"/>
  <c r="Z724" i="62"/>
  <c r="Y810" i="62"/>
  <c r="T793" i="62"/>
  <c r="AA817" i="62"/>
  <c r="AA816" i="62"/>
  <c r="Y783" i="62"/>
  <c r="AC778" i="62"/>
  <c r="AC776" i="62"/>
  <c r="U774" i="62"/>
  <c r="AA771" i="62"/>
  <c r="Z770" i="62"/>
  <c r="Y766" i="62"/>
  <c r="AA754" i="62"/>
  <c r="AC752" i="62"/>
  <c r="W743" i="62"/>
  <c r="V736" i="62"/>
  <c r="U734" i="62"/>
  <c r="Z733" i="62"/>
  <c r="AB725" i="62"/>
  <c r="X724" i="62"/>
  <c r="X722" i="62"/>
  <c r="W810" i="62"/>
  <c r="V815" i="62"/>
  <c r="X783" i="62"/>
  <c r="AA778" i="62"/>
  <c r="T770" i="62"/>
  <c r="X766" i="62"/>
  <c r="W754" i="62"/>
  <c r="AB752" i="62"/>
  <c r="X746" i="62"/>
  <c r="U743" i="62"/>
  <c r="AB735" i="62"/>
  <c r="Y733" i="62"/>
  <c r="AA725" i="62"/>
  <c r="AB719" i="62"/>
  <c r="AC788" i="62"/>
  <c r="W783" i="62"/>
  <c r="AB780" i="62"/>
  <c r="Z779" i="62"/>
  <c r="W778" i="62"/>
  <c r="Z777" i="62"/>
  <c r="V766" i="62"/>
  <c r="AB758" i="62"/>
  <c r="U754" i="62"/>
  <c r="X752" i="62"/>
  <c r="W746" i="62"/>
  <c r="T733" i="62"/>
  <c r="Z725" i="62"/>
  <c r="T724" i="62"/>
  <c r="S723" i="62"/>
  <c r="H810" i="62"/>
  <c r="AA788" i="62"/>
  <c r="AA786" i="62"/>
  <c r="V783" i="62"/>
  <c r="Y781" i="62"/>
  <c r="Z780" i="62"/>
  <c r="U778" i="62"/>
  <c r="AC759" i="62"/>
  <c r="T754" i="62"/>
  <c r="Y725" i="62"/>
  <c r="V788" i="62"/>
  <c r="X786" i="62"/>
  <c r="S783" i="62"/>
  <c r="X781" i="62"/>
  <c r="T780" i="62"/>
  <c r="S778" i="62"/>
  <c r="H766" i="62"/>
  <c r="Z763" i="62"/>
  <c r="AC760" i="62"/>
  <c r="Y759" i="62"/>
  <c r="S754" i="62"/>
  <c r="V804" i="62"/>
  <c r="X801" i="62"/>
  <c r="U788" i="62"/>
  <c r="S786" i="62"/>
  <c r="X760" i="62"/>
  <c r="Z743" i="62"/>
  <c r="H743" i="62"/>
  <c r="AA802" i="62"/>
  <c r="AA719" i="62"/>
  <c r="W782" i="62"/>
  <c r="H782" i="62"/>
  <c r="U780" i="62"/>
  <c r="AB778" i="62"/>
  <c r="X776" i="62"/>
  <c r="AC766" i="62"/>
  <c r="U766" i="62"/>
  <c r="AC764" i="62"/>
  <c r="Y763" i="62"/>
  <c r="X759" i="62"/>
  <c r="U752" i="62"/>
  <c r="V743" i="62"/>
  <c r="AC737" i="62"/>
  <c r="W736" i="62"/>
  <c r="Z732" i="62"/>
  <c r="H732" i="62"/>
  <c r="AB728" i="62"/>
  <c r="X725" i="62"/>
  <c r="Y724" i="62"/>
  <c r="V810" i="62"/>
  <c r="AB806" i="62"/>
  <c r="T803" i="62"/>
  <c r="Y802" i="62"/>
  <c r="AB799" i="62"/>
  <c r="T799" i="62"/>
  <c r="S793" i="62"/>
  <c r="H818" i="62"/>
  <c r="H812" i="62"/>
  <c r="X782" i="62"/>
  <c r="U719" i="62"/>
  <c r="V782" i="62"/>
  <c r="W776" i="62"/>
  <c r="AB766" i="62"/>
  <c r="S766" i="62"/>
  <c r="X763" i="62"/>
  <c r="AB762" i="62"/>
  <c r="V759" i="62"/>
  <c r="AB747" i="62"/>
  <c r="X732" i="62"/>
  <c r="W725" i="62"/>
  <c r="U810" i="62"/>
  <c r="Z806" i="62"/>
  <c r="X802" i="62"/>
  <c r="AA799" i="62"/>
  <c r="S799" i="62"/>
  <c r="AC812" i="62"/>
  <c r="T719" i="62"/>
  <c r="AC782" i="62"/>
  <c r="U782" i="62"/>
  <c r="Y778" i="62"/>
  <c r="H778" i="62"/>
  <c r="S776" i="62"/>
  <c r="AA766" i="62"/>
  <c r="T763" i="62"/>
  <c r="X762" i="62"/>
  <c r="U759" i="62"/>
  <c r="V747" i="62"/>
  <c r="AB743" i="62"/>
  <c r="T743" i="62"/>
  <c r="X738" i="62"/>
  <c r="Y737" i="62"/>
  <c r="U736" i="62"/>
  <c r="W732" i="62"/>
  <c r="Z728" i="62"/>
  <c r="H728" i="62"/>
  <c r="V725" i="62"/>
  <c r="W724" i="62"/>
  <c r="H724" i="62"/>
  <c r="S810" i="62"/>
  <c r="AA809" i="62"/>
  <c r="Y806" i="62"/>
  <c r="V802" i="62"/>
  <c r="Z799" i="62"/>
  <c r="Z798" i="62"/>
  <c r="Y797" i="62"/>
  <c r="AC793" i="62"/>
  <c r="AA812" i="62"/>
  <c r="AA820" i="62"/>
  <c r="AA732" i="62"/>
  <c r="S719" i="62"/>
  <c r="AB782" i="62"/>
  <c r="T782" i="62"/>
  <c r="X778" i="62"/>
  <c r="AA775" i="62"/>
  <c r="Z766" i="62"/>
  <c r="U762" i="62"/>
  <c r="U747" i="62"/>
  <c r="AA743" i="62"/>
  <c r="V737" i="62"/>
  <c r="AC736" i="62"/>
  <c r="S736" i="62"/>
  <c r="AC734" i="62"/>
  <c r="V732" i="62"/>
  <c r="Y728" i="62"/>
  <c r="AC725" i="62"/>
  <c r="T725" i="62"/>
  <c r="AC810" i="62"/>
  <c r="X809" i="62"/>
  <c r="X808" i="62"/>
  <c r="X806" i="62"/>
  <c r="U802" i="62"/>
  <c r="Y799" i="62"/>
  <c r="U797" i="62"/>
  <c r="AB793" i="62"/>
  <c r="X813" i="62"/>
  <c r="Y812" i="62"/>
  <c r="T820" i="62"/>
  <c r="AA782" i="62"/>
  <c r="S782" i="62"/>
  <c r="Z775" i="62"/>
  <c r="T732" i="62"/>
  <c r="V809" i="62"/>
  <c r="Z805" i="62"/>
  <c r="S802" i="62"/>
  <c r="AC818" i="62"/>
  <c r="X812" i="62"/>
  <c r="Z782" i="62"/>
  <c r="AA749" i="62"/>
  <c r="S732" i="62"/>
  <c r="X805" i="62"/>
  <c r="V818" i="62"/>
  <c r="T812" i="62"/>
  <c r="AC719" i="62"/>
  <c r="X717" i="62"/>
  <c r="Y782" i="62"/>
  <c r="T778" i="62"/>
  <c r="H775" i="62"/>
  <c r="W766" i="62"/>
  <c r="Z759" i="62"/>
  <c r="X753" i="62"/>
  <c r="AC750" i="62"/>
  <c r="X749" i="62"/>
  <c r="AB732" i="62"/>
  <c r="X810" i="62"/>
  <c r="H802" i="62"/>
  <c r="S744" i="62"/>
  <c r="U744" i="62"/>
  <c r="V744" i="62"/>
  <c r="X744" i="62"/>
  <c r="Z744" i="62"/>
  <c r="X721" i="62"/>
  <c r="H721" i="62"/>
  <c r="AB720" i="62"/>
  <c r="T720" i="62"/>
  <c r="X719" i="62"/>
  <c r="S718" i="62"/>
  <c r="Y788" i="62"/>
  <c r="V787" i="62"/>
  <c r="AC784" i="62"/>
  <c r="AC783" i="62"/>
  <c r="U783" i="62"/>
  <c r="Y780" i="62"/>
  <c r="Y770" i="62"/>
  <c r="Z762" i="62"/>
  <c r="U755" i="62"/>
  <c r="Y754" i="62"/>
  <c r="Z754" i="62"/>
  <c r="V754" i="62"/>
  <c r="AC751" i="62"/>
  <c r="Z747" i="62"/>
  <c r="X745" i="62"/>
  <c r="Y744" i="62"/>
  <c r="AB726" i="62"/>
  <c r="V791" i="62"/>
  <c r="H817" i="62"/>
  <c r="V817" i="62"/>
  <c r="X817" i="62"/>
  <c r="Z817" i="62"/>
  <c r="AB817" i="62"/>
  <c r="T817" i="62"/>
  <c r="T816" i="62"/>
  <c r="S816" i="62"/>
  <c r="W816" i="62"/>
  <c r="X816" i="62"/>
  <c r="H816" i="62"/>
  <c r="Z816" i="62"/>
  <c r="V758" i="62"/>
  <c r="H758" i="62"/>
  <c r="W758" i="62"/>
  <c r="S758" i="62"/>
  <c r="AA758" i="62"/>
  <c r="Y750" i="62"/>
  <c r="Z750" i="62"/>
  <c r="V750" i="62"/>
  <c r="H727" i="62"/>
  <c r="T727" i="62"/>
  <c r="X727" i="62"/>
  <c r="X792" i="62"/>
  <c r="Y792" i="62"/>
  <c r="H792" i="62"/>
  <c r="AA792" i="62"/>
  <c r="V792" i="62"/>
  <c r="Y784" i="62"/>
  <c r="AB750" i="62"/>
  <c r="H729" i="62"/>
  <c r="S729" i="62"/>
  <c r="AA729" i="62"/>
  <c r="T729" i="62"/>
  <c r="AB729" i="62"/>
  <c r="U729" i="62"/>
  <c r="AC729" i="62"/>
  <c r="W729" i="62"/>
  <c r="Y729" i="62"/>
  <c r="W721" i="62"/>
  <c r="AA720" i="62"/>
  <c r="S720" i="62"/>
  <c r="V719" i="62"/>
  <c r="X788" i="62"/>
  <c r="S787" i="62"/>
  <c r="AB784" i="62"/>
  <c r="AB783" i="62"/>
  <c r="AB781" i="62"/>
  <c r="X780" i="62"/>
  <c r="T776" i="62"/>
  <c r="U776" i="62"/>
  <c r="V776" i="62"/>
  <c r="Z776" i="62"/>
  <c r="AB775" i="62"/>
  <c r="AB772" i="62"/>
  <c r="X771" i="62"/>
  <c r="Y771" i="62"/>
  <c r="H763" i="62"/>
  <c r="U763" i="62"/>
  <c r="V763" i="62"/>
  <c r="AB763" i="62"/>
  <c r="Y762" i="62"/>
  <c r="AC758" i="62"/>
  <c r="AB754" i="62"/>
  <c r="H754" i="62"/>
  <c r="X751" i="62"/>
  <c r="S750" i="62"/>
  <c r="X747" i="62"/>
  <c r="V729" i="62"/>
  <c r="W727" i="62"/>
  <c r="AB804" i="62"/>
  <c r="AB797" i="62"/>
  <c r="S792" i="62"/>
  <c r="T790" i="62"/>
  <c r="S790" i="62"/>
  <c r="X790" i="62"/>
  <c r="AA790" i="62"/>
  <c r="U730" i="62"/>
  <c r="X730" i="62"/>
  <c r="AC730" i="62"/>
  <c r="H750" i="62"/>
  <c r="AC721" i="62"/>
  <c r="T721" i="62"/>
  <c r="AA718" i="62"/>
  <c r="S788" i="62"/>
  <c r="X784" i="62"/>
  <c r="V781" i="62"/>
  <c r="V775" i="62"/>
  <c r="S770" i="62"/>
  <c r="U770" i="62"/>
  <c r="V770" i="62"/>
  <c r="AB770" i="62"/>
  <c r="X764" i="62"/>
  <c r="T762" i="62"/>
  <c r="U760" i="62"/>
  <c r="Y758" i="62"/>
  <c r="AA750" i="62"/>
  <c r="H735" i="62"/>
  <c r="T735" i="62"/>
  <c r="X735" i="62"/>
  <c r="AC817" i="62"/>
  <c r="V745" i="62"/>
  <c r="Y745" i="62"/>
  <c r="AB745" i="62"/>
  <c r="AC745" i="62"/>
  <c r="U745" i="62"/>
  <c r="H784" i="62"/>
  <c r="H755" i="62"/>
  <c r="X755" i="62"/>
  <c r="Y755" i="62"/>
  <c r="T755" i="62"/>
  <c r="AB721" i="62"/>
  <c r="S721" i="62"/>
  <c r="W720" i="62"/>
  <c r="Z718" i="62"/>
  <c r="AA787" i="62"/>
  <c r="W784" i="62"/>
  <c r="T781" i="62"/>
  <c r="AC780" i="62"/>
  <c r="T779" i="62"/>
  <c r="Y779" i="62"/>
  <c r="X772" i="62"/>
  <c r="AA772" i="62"/>
  <c r="T772" i="62"/>
  <c r="S761" i="62"/>
  <c r="H761" i="62"/>
  <c r="X758" i="62"/>
  <c r="Y756" i="62"/>
  <c r="AB755" i="62"/>
  <c r="S751" i="62"/>
  <c r="Y751" i="62"/>
  <c r="Z751" i="62"/>
  <c r="U751" i="62"/>
  <c r="X750" i="62"/>
  <c r="H747" i="62"/>
  <c r="AC747" i="62"/>
  <c r="T747" i="62"/>
  <c r="Y747" i="62"/>
  <c r="Y804" i="62"/>
  <c r="Z804" i="62"/>
  <c r="S804" i="62"/>
  <c r="AA804" i="62"/>
  <c r="U804" i="62"/>
  <c r="AC804" i="62"/>
  <c r="H804" i="62"/>
  <c r="W804" i="62"/>
  <c r="H801" i="62"/>
  <c r="AA801" i="62"/>
  <c r="AB801" i="62"/>
  <c r="S801" i="62"/>
  <c r="V801" i="62"/>
  <c r="V797" i="62"/>
  <c r="W797" i="62"/>
  <c r="H797" i="62"/>
  <c r="X797" i="62"/>
  <c r="AA797" i="62"/>
  <c r="T797" i="62"/>
  <c r="AC797" i="62"/>
  <c r="X814" i="62"/>
  <c r="Z758" i="62"/>
  <c r="V726" i="62"/>
  <c r="X726" i="62"/>
  <c r="Y726" i="62"/>
  <c r="Z726" i="62"/>
  <c r="AC726" i="62"/>
  <c r="T726" i="62"/>
  <c r="AA721" i="62"/>
  <c r="Y718" i="62"/>
  <c r="Z787" i="62"/>
  <c r="U784" i="62"/>
  <c r="V780" i="62"/>
  <c r="H780" i="62"/>
  <c r="W780" i="62"/>
  <c r="S780" i="62"/>
  <c r="AA780" i="62"/>
  <c r="W775" i="62"/>
  <c r="X775" i="62"/>
  <c r="Y764" i="62"/>
  <c r="AB764" i="62"/>
  <c r="AC762" i="62"/>
  <c r="V760" i="62"/>
  <c r="Y760" i="62"/>
  <c r="AB760" i="62"/>
  <c r="T760" i="62"/>
  <c r="U758" i="62"/>
  <c r="Z755" i="62"/>
  <c r="W750" i="62"/>
  <c r="Z784" i="62"/>
  <c r="H791" i="62"/>
  <c r="X791" i="62"/>
  <c r="AA791" i="62"/>
  <c r="AB791" i="62"/>
  <c r="S791" i="62"/>
  <c r="U791" i="62"/>
  <c r="X718" i="62"/>
  <c r="X787" i="62"/>
  <c r="T784" i="62"/>
  <c r="V762" i="62"/>
  <c r="H762" i="62"/>
  <c r="W762" i="62"/>
  <c r="S762" i="62"/>
  <c r="AA762" i="62"/>
  <c r="T758" i="62"/>
  <c r="V755" i="62"/>
  <c r="U750" i="62"/>
  <c r="AC744" i="62"/>
  <c r="Z729" i="62"/>
  <c r="AC791" i="62"/>
  <c r="Y814" i="62"/>
  <c r="Z814" i="62"/>
  <c r="S814" i="62"/>
  <c r="AA814" i="62"/>
  <c r="T814" i="62"/>
  <c r="AB814" i="62"/>
  <c r="U814" i="62"/>
  <c r="AC814" i="62"/>
  <c r="H814" i="62"/>
  <c r="W814" i="62"/>
  <c r="AC773" i="62"/>
  <c r="U773" i="62"/>
  <c r="Y752" i="62"/>
  <c r="AB746" i="62"/>
  <c r="X737" i="62"/>
  <c r="T734" i="62"/>
  <c r="AC733" i="62"/>
  <c r="AC732" i="62"/>
  <c r="U732" i="62"/>
  <c r="U725" i="62"/>
  <c r="AC722" i="62"/>
  <c r="AB809" i="62"/>
  <c r="S808" i="62"/>
  <c r="AA806" i="62"/>
  <c r="Y803" i="62"/>
  <c r="W802" i="62"/>
  <c r="X798" i="62"/>
  <c r="V793" i="62"/>
  <c r="U818" i="62"/>
  <c r="AB815" i="62"/>
  <c r="V813" i="62"/>
  <c r="AB812" i="62"/>
  <c r="S812" i="62"/>
  <c r="X820" i="62"/>
  <c r="S820" i="62"/>
  <c r="Y773" i="62"/>
  <c r="AB737" i="62"/>
  <c r="AB736" i="62"/>
  <c r="AB734" i="62"/>
  <c r="X733" i="62"/>
  <c r="Y732" i="62"/>
  <c r="T809" i="62"/>
  <c r="W806" i="62"/>
  <c r="AC802" i="62"/>
  <c r="AA793" i="62"/>
  <c r="Y818" i="62"/>
  <c r="W812" i="62"/>
  <c r="AA737" i="62"/>
  <c r="Y734" i="62"/>
  <c r="V733" i="62"/>
  <c r="X731" i="62"/>
  <c r="S809" i="62"/>
  <c r="AA808" i="62"/>
  <c r="U806" i="62"/>
  <c r="Z793" i="62"/>
  <c r="X818" i="62"/>
  <c r="V812" i="62"/>
  <c r="X734" i="62"/>
  <c r="U733" i="62"/>
  <c r="Y808" i="62"/>
  <c r="AC806" i="62"/>
  <c r="T806" i="62"/>
  <c r="W818" i="62"/>
  <c r="Z813" i="62"/>
  <c r="U812" i="62"/>
  <c r="AB820" i="62"/>
  <c r="Z820" i="62"/>
  <c r="W819" i="62"/>
  <c r="H819" i="62"/>
  <c r="X819" i="62"/>
  <c r="Y820" i="62"/>
  <c r="V819" i="62"/>
  <c r="AC819" i="62"/>
  <c r="U819" i="62"/>
  <c r="W820" i="62"/>
  <c r="H820" i="62"/>
  <c r="AB819" i="62"/>
  <c r="T819" i="62"/>
  <c r="V820" i="62"/>
  <c r="AA819" i="62"/>
  <c r="S819" i="62"/>
  <c r="AC820" i="62"/>
  <c r="Z819" i="62"/>
  <c r="Y819" i="62"/>
  <c r="X811" i="62"/>
  <c r="AB818" i="62"/>
  <c r="T818" i="62"/>
  <c r="Y817" i="62"/>
  <c r="V816" i="62"/>
  <c r="AA815" i="62"/>
  <c r="S815" i="62"/>
  <c r="AC813" i="62"/>
  <c r="U813" i="62"/>
  <c r="Z812" i="62"/>
  <c r="W811" i="62"/>
  <c r="H811" i="62"/>
  <c r="AA818" i="62"/>
  <c r="S818" i="62"/>
  <c r="AC816" i="62"/>
  <c r="U816" i="62"/>
  <c r="Z815" i="62"/>
  <c r="AB813" i="62"/>
  <c r="T813" i="62"/>
  <c r="V811" i="62"/>
  <c r="Z818" i="62"/>
  <c r="W817" i="62"/>
  <c r="AB816" i="62"/>
  <c r="Y815" i="62"/>
  <c r="AA813" i="62"/>
  <c r="S813" i="62"/>
  <c r="AC811" i="62"/>
  <c r="U811" i="62"/>
  <c r="AB811" i="62"/>
  <c r="T811" i="62"/>
  <c r="W815" i="62"/>
  <c r="H815" i="62"/>
  <c r="Y813" i="62"/>
  <c r="AA811" i="62"/>
  <c r="S811" i="62"/>
  <c r="Z811" i="62"/>
  <c r="AC815" i="62"/>
  <c r="W813" i="62"/>
  <c r="Y811" i="62"/>
  <c r="AC809" i="62"/>
  <c r="U809" i="62"/>
  <c r="Z808" i="62"/>
  <c r="W807" i="62"/>
  <c r="H807" i="62"/>
  <c r="Y805" i="62"/>
  <c r="AA803" i="62"/>
  <c r="S803" i="62"/>
  <c r="AC801" i="62"/>
  <c r="U801" i="62"/>
  <c r="W800" i="62"/>
  <c r="H800" i="62"/>
  <c r="Y798" i="62"/>
  <c r="Z790" i="62"/>
  <c r="W789" i="62"/>
  <c r="H789" i="62"/>
  <c r="X807" i="62"/>
  <c r="V807" i="62"/>
  <c r="V800" i="62"/>
  <c r="V789" i="62"/>
  <c r="X800" i="62"/>
  <c r="X789" i="62"/>
  <c r="AC807" i="62"/>
  <c r="U807" i="62"/>
  <c r="W805" i="62"/>
  <c r="H805" i="62"/>
  <c r="AC800" i="62"/>
  <c r="U800" i="62"/>
  <c r="W798" i="62"/>
  <c r="H798" i="62"/>
  <c r="AC789" i="62"/>
  <c r="U789" i="62"/>
  <c r="Z809" i="62"/>
  <c r="W808" i="62"/>
  <c r="H808" i="62"/>
  <c r="AB807" i="62"/>
  <c r="T807" i="62"/>
  <c r="V805" i="62"/>
  <c r="Z801" i="62"/>
  <c r="AB800" i="62"/>
  <c r="T800" i="62"/>
  <c r="V798" i="62"/>
  <c r="AC792" i="62"/>
  <c r="U792" i="62"/>
  <c r="Z791" i="62"/>
  <c r="W790" i="62"/>
  <c r="H790" i="62"/>
  <c r="AB789" i="62"/>
  <c r="T789" i="62"/>
  <c r="AB810" i="62"/>
  <c r="T810" i="62"/>
  <c r="Y809" i="62"/>
  <c r="V808" i="62"/>
  <c r="AA807" i="62"/>
  <c r="S807" i="62"/>
  <c r="AC805" i="62"/>
  <c r="U805" i="62"/>
  <c r="W803" i="62"/>
  <c r="H803" i="62"/>
  <c r="AB802" i="62"/>
  <c r="T802" i="62"/>
  <c r="Y801" i="62"/>
  <c r="AA800" i="62"/>
  <c r="S800" i="62"/>
  <c r="AC798" i="62"/>
  <c r="U798" i="62"/>
  <c r="Z797" i="62"/>
  <c r="W793" i="62"/>
  <c r="AB792" i="62"/>
  <c r="T792" i="62"/>
  <c r="Y791" i="62"/>
  <c r="V790" i="62"/>
  <c r="AA789" i="62"/>
  <c r="S789" i="62"/>
  <c r="AC808" i="62"/>
  <c r="U808" i="62"/>
  <c r="Z807" i="62"/>
  <c r="AB805" i="62"/>
  <c r="T805" i="62"/>
  <c r="Z800" i="62"/>
  <c r="AB798" i="62"/>
  <c r="T798" i="62"/>
  <c r="AC790" i="62"/>
  <c r="U790" i="62"/>
  <c r="Z789" i="62"/>
  <c r="Z810" i="62"/>
  <c r="W809" i="62"/>
  <c r="AB808" i="62"/>
  <c r="Y807" i="62"/>
  <c r="AA805" i="62"/>
  <c r="AC803" i="62"/>
  <c r="Z802" i="62"/>
  <c r="W801" i="62"/>
  <c r="Y800" i="62"/>
  <c r="AA798" i="62"/>
  <c r="Z792" i="62"/>
  <c r="W791" i="62"/>
  <c r="AB790" i="62"/>
  <c r="Y789" i="62"/>
  <c r="X785" i="62"/>
  <c r="T739" i="62"/>
  <c r="AB739" i="62"/>
  <c r="U739" i="62"/>
  <c r="AC739" i="62"/>
  <c r="V739" i="62"/>
  <c r="H739" i="62"/>
  <c r="W739" i="62"/>
  <c r="Y739" i="62"/>
  <c r="Z739" i="62"/>
  <c r="AC787" i="62"/>
  <c r="U787" i="62"/>
  <c r="Z786" i="62"/>
  <c r="W785" i="62"/>
  <c r="H785" i="62"/>
  <c r="AA781" i="62"/>
  <c r="S781" i="62"/>
  <c r="AB779" i="62"/>
  <c r="S779" i="62"/>
  <c r="Y777" i="62"/>
  <c r="T774" i="62"/>
  <c r="Y772" i="62"/>
  <c r="U772" i="62"/>
  <c r="AC772" i="62"/>
  <c r="T765" i="62"/>
  <c r="T761" i="62"/>
  <c r="X756" i="62"/>
  <c r="W753" i="62"/>
  <c r="Y748" i="62"/>
  <c r="Z748" i="62"/>
  <c r="S748" i="62"/>
  <c r="AA748" i="62"/>
  <c r="T748" i="62"/>
  <c r="AB748" i="62"/>
  <c r="V748" i="62"/>
  <c r="H748" i="62"/>
  <c r="W748" i="62"/>
  <c r="W788" i="62"/>
  <c r="H788" i="62"/>
  <c r="AB787" i="62"/>
  <c r="T787" i="62"/>
  <c r="Y786" i="62"/>
  <c r="V785" i="62"/>
  <c r="AA784" i="62"/>
  <c r="S784" i="62"/>
  <c r="Z781" i="62"/>
  <c r="AA779" i="62"/>
  <c r="X777" i="62"/>
  <c r="U775" i="62"/>
  <c r="AC775" i="62"/>
  <c r="Y775" i="62"/>
  <c r="AC774" i="62"/>
  <c r="Z772" i="62"/>
  <c r="H772" i="62"/>
  <c r="V771" i="62"/>
  <c r="H771" i="62"/>
  <c r="W771" i="62"/>
  <c r="Z771" i="62"/>
  <c r="Z764" i="62"/>
  <c r="S764" i="62"/>
  <c r="AA764" i="62"/>
  <c r="V764" i="62"/>
  <c r="H764" i="62"/>
  <c r="W764" i="62"/>
  <c r="U756" i="62"/>
  <c r="Y738" i="62"/>
  <c r="Z738" i="62"/>
  <c r="S738" i="62"/>
  <c r="AA738" i="62"/>
  <c r="T738" i="62"/>
  <c r="AB738" i="62"/>
  <c r="V738" i="62"/>
  <c r="H738" i="62"/>
  <c r="W738" i="62"/>
  <c r="AA731" i="62"/>
  <c r="T723" i="62"/>
  <c r="AB723" i="62"/>
  <c r="U723" i="62"/>
  <c r="AC723" i="62"/>
  <c r="V723" i="62"/>
  <c r="H723" i="62"/>
  <c r="W723" i="62"/>
  <c r="Y723" i="62"/>
  <c r="Z723" i="62"/>
  <c r="AC785" i="62"/>
  <c r="U785" i="62"/>
  <c r="V777" i="62"/>
  <c r="U765" i="62"/>
  <c r="AC765" i="62"/>
  <c r="V765" i="62"/>
  <c r="Y765" i="62"/>
  <c r="Z765" i="62"/>
  <c r="Y761" i="62"/>
  <c r="Z761" i="62"/>
  <c r="U761" i="62"/>
  <c r="AC761" i="62"/>
  <c r="V761" i="62"/>
  <c r="AB757" i="62"/>
  <c r="Y753" i="62"/>
  <c r="Z753" i="62"/>
  <c r="S753" i="62"/>
  <c r="AA753" i="62"/>
  <c r="U753" i="62"/>
  <c r="AC753" i="62"/>
  <c r="V753" i="62"/>
  <c r="Y722" i="62"/>
  <c r="Z722" i="62"/>
  <c r="S722" i="62"/>
  <c r="AA722" i="62"/>
  <c r="T722" i="62"/>
  <c r="AB722" i="62"/>
  <c r="V722" i="62"/>
  <c r="H722" i="62"/>
  <c r="W722" i="62"/>
  <c r="W786" i="62"/>
  <c r="H786" i="62"/>
  <c r="AB785" i="62"/>
  <c r="T785" i="62"/>
  <c r="U779" i="62"/>
  <c r="AC779" i="62"/>
  <c r="U777" i="62"/>
  <c r="Z774" i="62"/>
  <c r="V774" i="62"/>
  <c r="H765" i="62"/>
  <c r="AA757" i="62"/>
  <c r="Z756" i="62"/>
  <c r="S756" i="62"/>
  <c r="AA756" i="62"/>
  <c r="T756" i="62"/>
  <c r="AB756" i="62"/>
  <c r="V756" i="62"/>
  <c r="H756" i="62"/>
  <c r="W756" i="62"/>
  <c r="H753" i="62"/>
  <c r="AB788" i="62"/>
  <c r="T788" i="62"/>
  <c r="Y787" i="62"/>
  <c r="V786" i="62"/>
  <c r="AA785" i="62"/>
  <c r="S785" i="62"/>
  <c r="W781" i="62"/>
  <c r="H781" i="62"/>
  <c r="X779" i="62"/>
  <c r="H779" i="62"/>
  <c r="Y774" i="62"/>
  <c r="H774" i="62"/>
  <c r="AB765" i="62"/>
  <c r="AB761" i="62"/>
  <c r="AC748" i="62"/>
  <c r="AA739" i="62"/>
  <c r="T731" i="62"/>
  <c r="AB731" i="62"/>
  <c r="U731" i="62"/>
  <c r="AC731" i="62"/>
  <c r="V731" i="62"/>
  <c r="H731" i="62"/>
  <c r="W731" i="62"/>
  <c r="Y731" i="62"/>
  <c r="Z731" i="62"/>
  <c r="S777" i="62"/>
  <c r="AA777" i="62"/>
  <c r="H777" i="62"/>
  <c r="W777" i="62"/>
  <c r="U757" i="62"/>
  <c r="AC757" i="62"/>
  <c r="V757" i="62"/>
  <c r="H757" i="62"/>
  <c r="W757" i="62"/>
  <c r="Y757" i="62"/>
  <c r="Z757" i="62"/>
  <c r="AC786" i="62"/>
  <c r="U786" i="62"/>
  <c r="Z785" i="62"/>
  <c r="W779" i="62"/>
  <c r="AC777" i="62"/>
  <c r="X774" i="62"/>
  <c r="AA765" i="62"/>
  <c r="AA761" i="62"/>
  <c r="T757" i="62"/>
  <c r="T749" i="62"/>
  <c r="AB749" i="62"/>
  <c r="U749" i="62"/>
  <c r="AC749" i="62"/>
  <c r="V749" i="62"/>
  <c r="H749" i="62"/>
  <c r="W749" i="62"/>
  <c r="Y749" i="62"/>
  <c r="Z749" i="62"/>
  <c r="X748" i="62"/>
  <c r="X739" i="62"/>
  <c r="Y730" i="62"/>
  <c r="Z730" i="62"/>
  <c r="S730" i="62"/>
  <c r="AA730" i="62"/>
  <c r="T730" i="62"/>
  <c r="AB730" i="62"/>
  <c r="V730" i="62"/>
  <c r="H730" i="62"/>
  <c r="W730" i="62"/>
  <c r="Z788" i="62"/>
  <c r="W787" i="62"/>
  <c r="AB786" i="62"/>
  <c r="Y785" i="62"/>
  <c r="AC781" i="62"/>
  <c r="V779" i="62"/>
  <c r="Z778" i="62"/>
  <c r="AB777" i="62"/>
  <c r="T775" i="62"/>
  <c r="W774" i="62"/>
  <c r="S772" i="62"/>
  <c r="T771" i="62"/>
  <c r="X765" i="62"/>
  <c r="U764" i="62"/>
  <c r="X761" i="62"/>
  <c r="S757" i="62"/>
  <c r="AC756" i="62"/>
  <c r="AB753" i="62"/>
  <c r="U748" i="62"/>
  <c r="S739" i="62"/>
  <c r="AC738" i="62"/>
  <c r="AA723" i="62"/>
  <c r="AA760" i="62"/>
  <c r="S760" i="62"/>
  <c r="AA752" i="62"/>
  <c r="S752" i="62"/>
  <c r="V746" i="62"/>
  <c r="AA745" i="62"/>
  <c r="S745" i="62"/>
  <c r="V735" i="62"/>
  <c r="AA734" i="62"/>
  <c r="S734" i="62"/>
  <c r="V727" i="62"/>
  <c r="AA726" i="62"/>
  <c r="S726" i="62"/>
  <c r="AB776" i="62"/>
  <c r="W770" i="62"/>
  <c r="H770" i="62"/>
  <c r="AA763" i="62"/>
  <c r="S763" i="62"/>
  <c r="Z760" i="62"/>
  <c r="W759" i="62"/>
  <c r="H759" i="62"/>
  <c r="AA755" i="62"/>
  <c r="S755" i="62"/>
  <c r="Z752" i="62"/>
  <c r="W751" i="62"/>
  <c r="H751" i="62"/>
  <c r="AA747" i="62"/>
  <c r="S747" i="62"/>
  <c r="AC746" i="62"/>
  <c r="U746" i="62"/>
  <c r="Z745" i="62"/>
  <c r="W744" i="62"/>
  <c r="H744" i="62"/>
  <c r="S737" i="62"/>
  <c r="AC735" i="62"/>
  <c r="U735" i="62"/>
  <c r="Z734" i="62"/>
  <c r="W733" i="62"/>
  <c r="H733" i="62"/>
  <c r="AC727" i="62"/>
  <c r="U727" i="62"/>
  <c r="AA746" i="62"/>
  <c r="S746" i="62"/>
  <c r="AA735" i="62"/>
  <c r="S735" i="62"/>
  <c r="AA727" i="62"/>
  <c r="S727" i="62"/>
  <c r="W760" i="62"/>
  <c r="H760" i="62"/>
  <c r="AB759" i="62"/>
  <c r="T759" i="62"/>
  <c r="W752" i="62"/>
  <c r="H752" i="62"/>
  <c r="AB751" i="62"/>
  <c r="T751" i="62"/>
  <c r="Z746" i="62"/>
  <c r="W745" i="62"/>
  <c r="H745" i="62"/>
  <c r="AB744" i="62"/>
  <c r="T744" i="62"/>
  <c r="Z735" i="62"/>
  <c r="W734" i="62"/>
  <c r="H734" i="62"/>
  <c r="U728" i="62"/>
  <c r="Z727" i="62"/>
  <c r="W726" i="62"/>
  <c r="H726" i="62"/>
  <c r="AA770" i="62"/>
  <c r="W763" i="62"/>
  <c r="AA759" i="62"/>
  <c r="W755" i="62"/>
  <c r="AA751" i="62"/>
  <c r="W747" i="62"/>
  <c r="Y746" i="62"/>
  <c r="AA744" i="62"/>
  <c r="W737" i="62"/>
  <c r="Y735" i="62"/>
  <c r="AA733" i="62"/>
  <c r="Y727" i="62"/>
  <c r="W717" i="62"/>
  <c r="H717" i="62"/>
  <c r="V717" i="62"/>
  <c r="AC717" i="62"/>
  <c r="U717" i="62"/>
  <c r="Z719" i="62"/>
  <c r="W718" i="62"/>
  <c r="H718" i="62"/>
  <c r="AB717" i="62"/>
  <c r="T717" i="62"/>
  <c r="Z721" i="62"/>
  <c r="Y719" i="62"/>
  <c r="V718" i="62"/>
  <c r="AA717" i="62"/>
  <c r="S717" i="62"/>
  <c r="AC718" i="62"/>
  <c r="U718" i="62"/>
  <c r="Z717" i="62"/>
  <c r="W719" i="62"/>
  <c r="AB718" i="62"/>
  <c r="Y717" i="62"/>
  <c r="Z543" i="62"/>
  <c r="X604" i="62"/>
  <c r="S481" i="62"/>
  <c r="X616" i="62"/>
  <c r="Z465" i="62"/>
  <c r="AA554" i="62"/>
  <c r="Z554" i="62"/>
  <c r="Z480" i="62"/>
  <c r="AC691" i="62"/>
  <c r="Y628" i="62"/>
  <c r="Y465" i="62"/>
  <c r="S541" i="62"/>
  <c r="X503" i="62"/>
  <c r="V589" i="62"/>
  <c r="W584" i="62"/>
  <c r="U554" i="62"/>
  <c r="AA691" i="62"/>
  <c r="AA543" i="62"/>
  <c r="S716" i="62"/>
  <c r="AC496" i="62"/>
  <c r="X610" i="62"/>
  <c r="W543" i="62"/>
  <c r="X529" i="62"/>
  <c r="Z649" i="62"/>
  <c r="Y482" i="62"/>
  <c r="Y460" i="62"/>
  <c r="W615" i="62"/>
  <c r="AA602" i="62"/>
  <c r="V572" i="62"/>
  <c r="AB711" i="62"/>
  <c r="X460" i="62"/>
  <c r="Y530" i="62"/>
  <c r="H636" i="62"/>
  <c r="Z461" i="62"/>
  <c r="Y453" i="62"/>
  <c r="S520" i="62"/>
  <c r="V711" i="62"/>
  <c r="X664" i="62"/>
  <c r="H62" i="50"/>
  <c r="X496" i="62"/>
  <c r="W461" i="62"/>
  <c r="W453" i="62"/>
  <c r="V570" i="62"/>
  <c r="Y567" i="62"/>
  <c r="X500" i="62"/>
  <c r="T461" i="62"/>
  <c r="AB461" i="62" s="1"/>
  <c r="U603" i="62"/>
  <c r="T602" i="62"/>
  <c r="S587" i="62"/>
  <c r="V543" i="62"/>
  <c r="AA518" i="62"/>
  <c r="AB695" i="62"/>
  <c r="AC679" i="62"/>
  <c r="W667" i="62"/>
  <c r="H92" i="50"/>
  <c r="T508" i="62"/>
  <c r="AB508" i="62" s="1"/>
  <c r="AB501" i="62"/>
  <c r="Y565" i="62"/>
  <c r="Z695" i="62"/>
  <c r="Z679" i="62"/>
  <c r="AA624" i="62"/>
  <c r="T597" i="62"/>
  <c r="T583" i="62"/>
  <c r="X572" i="62"/>
  <c r="T562" i="62"/>
  <c r="AB562" i="62" s="1"/>
  <c r="V554" i="62"/>
  <c r="V695" i="62"/>
  <c r="U679" i="62"/>
  <c r="H673" i="62"/>
  <c r="AC662" i="62"/>
  <c r="H17" i="50"/>
  <c r="H13" i="50"/>
  <c r="T485" i="62"/>
  <c r="Y461" i="62"/>
  <c r="X614" i="62"/>
  <c r="U555" i="62"/>
  <c r="AA530" i="62"/>
  <c r="AA695" i="62"/>
  <c r="T691" i="62"/>
  <c r="AB665" i="62"/>
  <c r="AB662" i="62"/>
  <c r="X671" i="62"/>
  <c r="T665" i="62"/>
  <c r="AA662" i="62"/>
  <c r="AB649" i="62"/>
  <c r="U629" i="62"/>
  <c r="Z662" i="62"/>
  <c r="H118" i="50"/>
  <c r="S503" i="62"/>
  <c r="U453" i="62"/>
  <c r="X600" i="62"/>
  <c r="H574" i="62"/>
  <c r="AC574" i="62" s="1"/>
  <c r="AC716" i="62"/>
  <c r="AA690" i="62"/>
  <c r="AA673" i="62"/>
  <c r="T662" i="62"/>
  <c r="V649" i="62"/>
  <c r="S640" i="62"/>
  <c r="S638" i="62"/>
  <c r="AC636" i="62"/>
  <c r="V493" i="62"/>
  <c r="V548" i="62"/>
  <c r="H543" i="62"/>
  <c r="AC543" i="62" s="1"/>
  <c r="Y716" i="62"/>
  <c r="Z690" i="62"/>
  <c r="Y673" i="62"/>
  <c r="S662" i="62"/>
  <c r="U649" i="62"/>
  <c r="V646" i="62"/>
  <c r="S494" i="62"/>
  <c r="U493" i="62"/>
  <c r="V623" i="62"/>
  <c r="AA601" i="62"/>
  <c r="Y589" i="62"/>
  <c r="AA565" i="62"/>
  <c r="U716" i="62"/>
  <c r="H695" i="62"/>
  <c r="U690" i="62"/>
  <c r="U684" i="62"/>
  <c r="S681" i="62"/>
  <c r="W674" i="62"/>
  <c r="W673" i="62"/>
  <c r="V656" i="62"/>
  <c r="H480" i="62"/>
  <c r="AC480" i="62" s="1"/>
  <c r="H469" i="62"/>
  <c r="X624" i="62"/>
  <c r="AB571" i="62"/>
  <c r="S570" i="62"/>
  <c r="U565" i="62"/>
  <c r="S554" i="62"/>
  <c r="U530" i="62"/>
  <c r="AB523" i="62"/>
  <c r="V514" i="62"/>
  <c r="AA716" i="62"/>
  <c r="H696" i="62"/>
  <c r="W695" i="62"/>
  <c r="Y690" i="62"/>
  <c r="S678" i="62"/>
  <c r="H664" i="62"/>
  <c r="Y508" i="62"/>
  <c r="AA501" i="62"/>
  <c r="V624" i="62"/>
  <c r="Z567" i="62"/>
  <c r="T565" i="62"/>
  <c r="AB565" i="62" s="1"/>
  <c r="Z523" i="62"/>
  <c r="V511" i="62"/>
  <c r="Z716" i="62"/>
  <c r="V703" i="62"/>
  <c r="W690" i="62"/>
  <c r="AC680" i="62"/>
  <c r="AC650" i="62"/>
  <c r="H100" i="50"/>
  <c r="H96" i="50"/>
  <c r="X508" i="62"/>
  <c r="AA494" i="62"/>
  <c r="AA558" i="62"/>
  <c r="Y523" i="62"/>
  <c r="Y705" i="62"/>
  <c r="Z696" i="62"/>
  <c r="Y650" i="62"/>
  <c r="H64" i="50"/>
  <c r="H60" i="50"/>
  <c r="H56" i="50"/>
  <c r="W508" i="62"/>
  <c r="Z494" i="62"/>
  <c r="H623" i="62"/>
  <c r="AC623" i="62" s="1"/>
  <c r="AA619" i="62"/>
  <c r="H565" i="62"/>
  <c r="AC565" i="62" s="1"/>
  <c r="Z558" i="62"/>
  <c r="Y539" i="62"/>
  <c r="X538" i="62"/>
  <c r="V523" i="62"/>
  <c r="X716" i="62"/>
  <c r="H716" i="62"/>
  <c r="X705" i="62"/>
  <c r="Y696" i="62"/>
  <c r="AA689" i="62"/>
  <c r="AC685" i="62"/>
  <c r="H663" i="62"/>
  <c r="Y654" i="62"/>
  <c r="X650" i="62"/>
  <c r="AB631" i="62"/>
  <c r="H705" i="62"/>
  <c r="H650" i="62"/>
  <c r="X510" i="62"/>
  <c r="V508" i="62"/>
  <c r="X494" i="62"/>
  <c r="S488" i="62"/>
  <c r="T474" i="62"/>
  <c r="V619" i="62"/>
  <c r="Z615" i="62"/>
  <c r="W558" i="62"/>
  <c r="Y554" i="62"/>
  <c r="AA541" i="62"/>
  <c r="W539" i="62"/>
  <c r="AA535" i="62"/>
  <c r="T523" i="62"/>
  <c r="W716" i="62"/>
  <c r="X709" i="62"/>
  <c r="V705" i="62"/>
  <c r="AA700" i="62"/>
  <c r="V696" i="62"/>
  <c r="V689" i="62"/>
  <c r="S685" i="62"/>
  <c r="AA676" i="62"/>
  <c r="AB670" i="62"/>
  <c r="X662" i="62"/>
  <c r="T654" i="62"/>
  <c r="U650" i="62"/>
  <c r="Y631" i="62"/>
  <c r="H488" i="62"/>
  <c r="AC488" i="62" s="1"/>
  <c r="H16" i="50"/>
  <c r="H37" i="50"/>
  <c r="U508" i="62"/>
  <c r="U494" i="62"/>
  <c r="V489" i="62"/>
  <c r="AA480" i="62"/>
  <c r="U468" i="62"/>
  <c r="X615" i="62"/>
  <c r="U558" i="62"/>
  <c r="X554" i="62"/>
  <c r="U541" i="62"/>
  <c r="V540" i="62"/>
  <c r="V716" i="62"/>
  <c r="U705" i="62"/>
  <c r="V701" i="62"/>
  <c r="U696" i="62"/>
  <c r="Y671" i="62"/>
  <c r="Y664" i="62"/>
  <c r="S650" i="62"/>
  <c r="W631" i="62"/>
  <c r="H88" i="50"/>
  <c r="H84" i="50"/>
  <c r="H76" i="50"/>
  <c r="H72" i="50"/>
  <c r="H49" i="50"/>
  <c r="T510" i="62"/>
  <c r="AB510" i="62" s="1"/>
  <c r="Z481" i="62"/>
  <c r="S468" i="62"/>
  <c r="X621" i="62"/>
  <c r="Z619" i="62"/>
  <c r="AB604" i="62"/>
  <c r="X603" i="62"/>
  <c r="X589" i="62"/>
  <c r="V584" i="62"/>
  <c r="AA583" i="62"/>
  <c r="AC571" i="62"/>
  <c r="X565" i="62"/>
  <c r="H563" i="62"/>
  <c r="AC563" i="62" s="1"/>
  <c r="S562" i="62"/>
  <c r="X557" i="62"/>
  <c r="AA556" i="62"/>
  <c r="T555" i="62"/>
  <c r="X543" i="62"/>
  <c r="X522" i="62"/>
  <c r="X513" i="62"/>
  <c r="X708" i="62"/>
  <c r="W705" i="62"/>
  <c r="S701" i="62"/>
  <c r="X696" i="62"/>
  <c r="H692" i="62"/>
  <c r="V690" i="62"/>
  <c r="U680" i="62"/>
  <c r="Y679" i="62"/>
  <c r="V676" i="62"/>
  <c r="Z673" i="62"/>
  <c r="Z667" i="62"/>
  <c r="Z664" i="62"/>
  <c r="T656" i="62"/>
  <c r="X655" i="62"/>
  <c r="W654" i="62"/>
  <c r="X649" i="62"/>
  <c r="T646" i="62"/>
  <c r="H635" i="62"/>
  <c r="T629" i="62"/>
  <c r="AB629" i="62" s="1"/>
  <c r="AA563" i="62"/>
  <c r="X556" i="62"/>
  <c r="H106" i="50"/>
  <c r="H584" i="62"/>
  <c r="Z571" i="62"/>
  <c r="Z563" i="62"/>
  <c r="AA537" i="62"/>
  <c r="H708" i="62"/>
  <c r="AB678" i="62"/>
  <c r="H674" i="62"/>
  <c r="AB640" i="62"/>
  <c r="H640" i="62"/>
  <c r="AC635" i="62"/>
  <c r="H40" i="50"/>
  <c r="H67" i="50"/>
  <c r="H59" i="50"/>
  <c r="X507" i="62"/>
  <c r="Z501" i="62"/>
  <c r="AA489" i="62"/>
  <c r="Z485" i="62"/>
  <c r="H485" i="62"/>
  <c r="X480" i="62"/>
  <c r="AC469" i="62"/>
  <c r="W460" i="62"/>
  <c r="W454" i="62"/>
  <c r="X453" i="62"/>
  <c r="AA450" i="62"/>
  <c r="X601" i="62"/>
  <c r="AA597" i="62"/>
  <c r="W594" i="62"/>
  <c r="Y571" i="62"/>
  <c r="S565" i="62"/>
  <c r="X563" i="62"/>
  <c r="W549" i="62"/>
  <c r="T548" i="62"/>
  <c r="AB548" i="62" s="1"/>
  <c r="U543" i="62"/>
  <c r="V538" i="62"/>
  <c r="X537" i="62"/>
  <c r="X535" i="62"/>
  <c r="X534" i="62"/>
  <c r="S530" i="62"/>
  <c r="Z515" i="62"/>
  <c r="H514" i="62"/>
  <c r="AC514" i="62" s="1"/>
  <c r="AC705" i="62"/>
  <c r="S705" i="62"/>
  <c r="Z702" i="62"/>
  <c r="AC681" i="62"/>
  <c r="AA678" i="62"/>
  <c r="T673" i="62"/>
  <c r="V671" i="62"/>
  <c r="Z670" i="62"/>
  <c r="V664" i="62"/>
  <c r="AB656" i="62"/>
  <c r="H656" i="62"/>
  <c r="AA651" i="62"/>
  <c r="AB646" i="62"/>
  <c r="H646" i="62"/>
  <c r="AA640" i="62"/>
  <c r="AB635" i="62"/>
  <c r="AA629" i="62"/>
  <c r="H102" i="50"/>
  <c r="H90" i="50"/>
  <c r="H82" i="50"/>
  <c r="H74" i="50"/>
  <c r="H70" i="50"/>
  <c r="AA510" i="62"/>
  <c r="T507" i="62"/>
  <c r="AB507" i="62" s="1"/>
  <c r="X501" i="62"/>
  <c r="X489" i="62"/>
  <c r="Y485" i="62"/>
  <c r="H481" i="62"/>
  <c r="AC481" i="62" s="1"/>
  <c r="T480" i="62"/>
  <c r="AB480" i="62" s="1"/>
  <c r="X479" i="62"/>
  <c r="Z469" i="62"/>
  <c r="AA468" i="62"/>
  <c r="V460" i="62"/>
  <c r="S450" i="62"/>
  <c r="T615" i="62"/>
  <c r="AB615" i="62" s="1"/>
  <c r="S601" i="62"/>
  <c r="Y597" i="62"/>
  <c r="T582" i="62"/>
  <c r="V581" i="62"/>
  <c r="X571" i="62"/>
  <c r="W563" i="62"/>
  <c r="T549" i="62"/>
  <c r="AB549" i="62" s="1"/>
  <c r="S543" i="62"/>
  <c r="U537" i="62"/>
  <c r="T535" i="62"/>
  <c r="AB535" i="62" s="1"/>
  <c r="U515" i="62"/>
  <c r="AA514" i="62"/>
  <c r="AA705" i="62"/>
  <c r="X702" i="62"/>
  <c r="AA692" i="62"/>
  <c r="AA681" i="62"/>
  <c r="H679" i="62"/>
  <c r="Z678" i="62"/>
  <c r="AC674" i="62"/>
  <c r="X670" i="62"/>
  <c r="T664" i="62"/>
  <c r="AA663" i="62"/>
  <c r="Y656" i="62"/>
  <c r="Z651" i="62"/>
  <c r="H649" i="62"/>
  <c r="Y646" i="62"/>
  <c r="Y640" i="62"/>
  <c r="Z635" i="62"/>
  <c r="Y629" i="62"/>
  <c r="H122" i="50"/>
  <c r="H48" i="50"/>
  <c r="H609" i="62"/>
  <c r="AC609" i="62" s="1"/>
  <c r="H43" i="50"/>
  <c r="H22" i="50"/>
  <c r="H35" i="50"/>
  <c r="H66" i="50"/>
  <c r="Z510" i="62"/>
  <c r="H508" i="62"/>
  <c r="AC508" i="62" s="1"/>
  <c r="S507" i="62"/>
  <c r="X506" i="62"/>
  <c r="AA503" i="62"/>
  <c r="V501" i="62"/>
  <c r="W489" i="62"/>
  <c r="W488" i="62"/>
  <c r="X485" i="62"/>
  <c r="W479" i="62"/>
  <c r="Z468" i="62"/>
  <c r="W459" i="62"/>
  <c r="H454" i="62"/>
  <c r="AC454" i="62" s="1"/>
  <c r="V453" i="62"/>
  <c r="V597" i="62"/>
  <c r="AB587" i="62"/>
  <c r="T581" i="62"/>
  <c r="U571" i="62"/>
  <c r="S563" i="62"/>
  <c r="S537" i="62"/>
  <c r="S535" i="62"/>
  <c r="T516" i="62"/>
  <c r="AB516" i="62" s="1"/>
  <c r="Z514" i="62"/>
  <c r="W706" i="62"/>
  <c r="Z705" i="62"/>
  <c r="V702" i="62"/>
  <c r="AA701" i="62"/>
  <c r="X699" i="62"/>
  <c r="Z692" i="62"/>
  <c r="Y681" i="62"/>
  <c r="X678" i="62"/>
  <c r="AB674" i="62"/>
  <c r="X656" i="62"/>
  <c r="U652" i="62"/>
  <c r="X646" i="62"/>
  <c r="X640" i="62"/>
  <c r="X635" i="62"/>
  <c r="X629" i="62"/>
  <c r="AB485" i="62"/>
  <c r="H116" i="50"/>
  <c r="H89" i="50"/>
  <c r="Y510" i="62"/>
  <c r="W485" i="62"/>
  <c r="Z609" i="62"/>
  <c r="AB584" i="62"/>
  <c r="T571" i="62"/>
  <c r="AA562" i="62"/>
  <c r="X514" i="62"/>
  <c r="S512" i="62"/>
  <c r="S702" i="62"/>
  <c r="Z701" i="62"/>
  <c r="W681" i="62"/>
  <c r="T678" i="62"/>
  <c r="Y677" i="62"/>
  <c r="Z674" i="62"/>
  <c r="W656" i="62"/>
  <c r="AB654" i="62"/>
  <c r="W646" i="62"/>
  <c r="T640" i="62"/>
  <c r="V635" i="62"/>
  <c r="W629" i="62"/>
  <c r="H448" i="62"/>
  <c r="AC448" i="62" s="1"/>
  <c r="V448" i="62"/>
  <c r="X448" i="62"/>
  <c r="AA448" i="62"/>
  <c r="H120" i="50"/>
  <c r="H80" i="50"/>
  <c r="H73" i="50"/>
  <c r="H683" i="62"/>
  <c r="S683" i="62"/>
  <c r="U683" i="62"/>
  <c r="V683" i="62"/>
  <c r="X683" i="62"/>
  <c r="AA683" i="62"/>
  <c r="AC683" i="62"/>
  <c r="N20" i="61"/>
  <c r="N44" i="61"/>
  <c r="H98" i="50"/>
  <c r="H78" i="50"/>
  <c r="H87" i="50"/>
  <c r="H83" i="50"/>
  <c r="H58" i="50"/>
  <c r="H30" i="50"/>
  <c r="H627" i="62"/>
  <c r="AC627" i="62" s="1"/>
  <c r="V627" i="62"/>
  <c r="S627" i="62"/>
  <c r="U627" i="62"/>
  <c r="AA627" i="62"/>
  <c r="H112" i="50"/>
  <c r="H69" i="50"/>
  <c r="H50" i="50"/>
  <c r="X620" i="62"/>
  <c r="AC620" i="62"/>
  <c r="V590" i="62"/>
  <c r="W590" i="62"/>
  <c r="X590" i="62"/>
  <c r="AB590" i="62"/>
  <c r="H590" i="62"/>
  <c r="T590" i="62"/>
  <c r="U590" i="62"/>
  <c r="Y590" i="62"/>
  <c r="AA590" i="62"/>
  <c r="AC590" i="62"/>
  <c r="H19" i="50"/>
  <c r="H114" i="50"/>
  <c r="H104" i="50"/>
  <c r="H93" i="50"/>
  <c r="H79" i="50"/>
  <c r="H57" i="50"/>
  <c r="H53" i="50"/>
  <c r="S476" i="62"/>
  <c r="AA476" i="62"/>
  <c r="V466" i="62"/>
  <c r="X466" i="62"/>
  <c r="T466" i="62"/>
  <c r="AB466" i="62" s="1"/>
  <c r="U466" i="62"/>
  <c r="Y466" i="62"/>
  <c r="Z622" i="62"/>
  <c r="U622" i="62"/>
  <c r="W622" i="62"/>
  <c r="H622" i="62"/>
  <c r="AC622" i="62" s="1"/>
  <c r="X622" i="62"/>
  <c r="T622" i="62"/>
  <c r="AB622" i="62" s="1"/>
  <c r="V622" i="62"/>
  <c r="Y622" i="62"/>
  <c r="AA622" i="62"/>
  <c r="H25" i="50"/>
  <c r="H68" i="50"/>
  <c r="X447" i="62"/>
  <c r="V447" i="62"/>
  <c r="AC666" i="62"/>
  <c r="T666" i="62"/>
  <c r="U666" i="62"/>
  <c r="V666" i="62"/>
  <c r="W666" i="62"/>
  <c r="X666" i="62"/>
  <c r="H666" i="62"/>
  <c r="Z666" i="62"/>
  <c r="AB666" i="62"/>
  <c r="W451" i="62"/>
  <c r="V451" i="62"/>
  <c r="H21" i="50"/>
  <c r="W448" i="62"/>
  <c r="X456" i="62"/>
  <c r="Z456" i="62"/>
  <c r="V456" i="62"/>
  <c r="AA456" i="62"/>
  <c r="T452" i="62"/>
  <c r="AB452" i="62" s="1"/>
  <c r="X452" i="62"/>
  <c r="Y452" i="62"/>
  <c r="AA452" i="62"/>
  <c r="T492" i="62"/>
  <c r="AB492" i="62" s="1"/>
  <c r="AA492" i="62"/>
  <c r="V492" i="62"/>
  <c r="X492" i="62"/>
  <c r="Z477" i="62"/>
  <c r="W477" i="62"/>
  <c r="Y509" i="62"/>
  <c r="U507" i="62"/>
  <c r="V507" i="62"/>
  <c r="Z507" i="62"/>
  <c r="AA507" i="62"/>
  <c r="V503" i="62"/>
  <c r="AA474" i="62"/>
  <c r="Y469" i="62"/>
  <c r="Y468" i="62"/>
  <c r="T468" i="62"/>
  <c r="AB468" i="62" s="1"/>
  <c r="V468" i="62"/>
  <c r="H468" i="62"/>
  <c r="AC468" i="62" s="1"/>
  <c r="W468" i="62"/>
  <c r="S461" i="62"/>
  <c r="H461" i="62"/>
  <c r="AC461" i="62" s="1"/>
  <c r="X461" i="62"/>
  <c r="U461" i="62"/>
  <c r="V461" i="62"/>
  <c r="V458" i="62"/>
  <c r="AC458" i="62"/>
  <c r="T458" i="62"/>
  <c r="U624" i="62"/>
  <c r="V616" i="62"/>
  <c r="Y616" i="62"/>
  <c r="T616" i="62"/>
  <c r="AB616" i="62" s="1"/>
  <c r="U616" i="62"/>
  <c r="W616" i="62"/>
  <c r="S598" i="62"/>
  <c r="V598" i="62"/>
  <c r="X598" i="62"/>
  <c r="S533" i="62"/>
  <c r="T533" i="62"/>
  <c r="AB533" i="62" s="1"/>
  <c r="AA533" i="62"/>
  <c r="W533" i="62"/>
  <c r="X533" i="62"/>
  <c r="V519" i="62"/>
  <c r="X519" i="62"/>
  <c r="T449" i="62"/>
  <c r="AB449" i="62" s="1"/>
  <c r="Z449" i="62"/>
  <c r="Y486" i="62"/>
  <c r="Z464" i="62"/>
  <c r="H616" i="62"/>
  <c r="AC616" i="62" s="1"/>
  <c r="T596" i="62"/>
  <c r="S596" i="62"/>
  <c r="AA596" i="62"/>
  <c r="X596" i="62"/>
  <c r="V573" i="62"/>
  <c r="S573" i="62"/>
  <c r="H573" i="62"/>
  <c r="AC573" i="62" s="1"/>
  <c r="T573" i="62"/>
  <c r="AB573" i="62" s="1"/>
  <c r="Y573" i="62"/>
  <c r="AA573" i="62"/>
  <c r="V490" i="62"/>
  <c r="X486" i="62"/>
  <c r="X464" i="62"/>
  <c r="T624" i="62"/>
  <c r="AB624" i="62" s="1"/>
  <c r="H624" i="62"/>
  <c r="AC624" i="62" s="1"/>
  <c r="W624" i="62"/>
  <c r="Y624" i="62"/>
  <c r="Z624" i="62"/>
  <c r="V612" i="62"/>
  <c r="Y592" i="62"/>
  <c r="H592" i="62"/>
  <c r="Z592" i="62"/>
  <c r="U592" i="62"/>
  <c r="V592" i="62"/>
  <c r="X592" i="62"/>
  <c r="AA592" i="62"/>
  <c r="T560" i="62"/>
  <c r="AB560" i="62" s="1"/>
  <c r="AA560" i="62"/>
  <c r="S560" i="62"/>
  <c r="Y560" i="62"/>
  <c r="H560" i="62"/>
  <c r="AC560" i="62" s="1"/>
  <c r="T503" i="62"/>
  <c r="AB503" i="62" s="1"/>
  <c r="H503" i="62"/>
  <c r="AC503" i="62" s="1"/>
  <c r="W503" i="62"/>
  <c r="Y503" i="62"/>
  <c r="Z503" i="62"/>
  <c r="U474" i="62"/>
  <c r="Z474" i="62"/>
  <c r="AB474" i="62"/>
  <c r="S469" i="62"/>
  <c r="X469" i="62"/>
  <c r="AB469" i="62"/>
  <c r="T469" i="62"/>
  <c r="U469" i="62"/>
  <c r="T626" i="62"/>
  <c r="AB626" i="62" s="1"/>
  <c r="S626" i="62"/>
  <c r="AA626" i="62"/>
  <c r="T611" i="62"/>
  <c r="AB611" i="62" s="1"/>
  <c r="S611" i="62"/>
  <c r="X611" i="62"/>
  <c r="AA611" i="62"/>
  <c r="V599" i="62"/>
  <c r="X599" i="62"/>
  <c r="S486" i="62"/>
  <c r="W486" i="62"/>
  <c r="H486" i="62"/>
  <c r="AC486" i="62" s="1"/>
  <c r="Z486" i="62"/>
  <c r="U486" i="62"/>
  <c r="V464" i="62"/>
  <c r="H464" i="62"/>
  <c r="AC464" i="62" s="1"/>
  <c r="AA464" i="62"/>
  <c r="S464" i="62"/>
  <c r="X612" i="62"/>
  <c r="S510" i="62"/>
  <c r="U489" i="62"/>
  <c r="Z623" i="62"/>
  <c r="T621" i="62"/>
  <c r="AB621" i="62" s="1"/>
  <c r="U619" i="62"/>
  <c r="T604" i="62"/>
  <c r="W597" i="62"/>
  <c r="H597" i="62"/>
  <c r="X597" i="62"/>
  <c r="S597" i="62"/>
  <c r="AB597" i="62"/>
  <c r="AA582" i="62"/>
  <c r="S558" i="62"/>
  <c r="T558" i="62"/>
  <c r="AB558" i="62" s="1"/>
  <c r="X558" i="62"/>
  <c r="T539" i="62"/>
  <c r="X531" i="62"/>
  <c r="S489" i="62"/>
  <c r="AA488" i="62"/>
  <c r="Z482" i="62"/>
  <c r="AA481" i="62"/>
  <c r="H460" i="62"/>
  <c r="AC460" i="62" s="1"/>
  <c r="Z453" i="62"/>
  <c r="H453" i="62"/>
  <c r="AC453" i="62" s="1"/>
  <c r="Y623" i="62"/>
  <c r="S621" i="62"/>
  <c r="S619" i="62"/>
  <c r="S618" i="62"/>
  <c r="AC597" i="62"/>
  <c r="H558" i="62"/>
  <c r="AC558" i="62" s="1"/>
  <c r="Z522" i="62"/>
  <c r="U520" i="62"/>
  <c r="AA520" i="62"/>
  <c r="S668" i="62"/>
  <c r="V668" i="62"/>
  <c r="AB668" i="62"/>
  <c r="U604" i="62"/>
  <c r="AA604" i="62"/>
  <c r="S604" i="62"/>
  <c r="U539" i="62"/>
  <c r="Z539" i="62"/>
  <c r="AA539" i="62"/>
  <c r="V539" i="62"/>
  <c r="U532" i="62"/>
  <c r="T532" i="62"/>
  <c r="AB532" i="62" s="1"/>
  <c r="V532" i="62"/>
  <c r="T521" i="62"/>
  <c r="AB521" i="62" s="1"/>
  <c r="T488" i="62"/>
  <c r="AB488" i="62" s="1"/>
  <c r="V481" i="62"/>
  <c r="U450" i="62"/>
  <c r="T623" i="62"/>
  <c r="AB623" i="62" s="1"/>
  <c r="Y615" i="62"/>
  <c r="H615" i="62"/>
  <c r="AC615" i="62" s="1"/>
  <c r="W609" i="62"/>
  <c r="U582" i="62"/>
  <c r="AB582" i="62"/>
  <c r="S582" i="62"/>
  <c r="V574" i="62"/>
  <c r="W574" i="62"/>
  <c r="H539" i="62"/>
  <c r="V531" i="62"/>
  <c r="U531" i="62"/>
  <c r="Y531" i="62"/>
  <c r="Z531" i="62"/>
  <c r="W672" i="62"/>
  <c r="AB672" i="62"/>
  <c r="AB539" i="62"/>
  <c r="U522" i="62"/>
  <c r="T522" i="62"/>
  <c r="AB522" i="62" s="1"/>
  <c r="W522" i="62"/>
  <c r="T512" i="62"/>
  <c r="U512" i="62"/>
  <c r="X512" i="62"/>
  <c r="AC512" i="62"/>
  <c r="S706" i="62"/>
  <c r="H706" i="62"/>
  <c r="AC706" i="62"/>
  <c r="U706" i="62"/>
  <c r="X706" i="62"/>
  <c r="Y706" i="62"/>
  <c r="X619" i="62"/>
  <c r="V615" i="62"/>
  <c r="Y604" i="62"/>
  <c r="H602" i="62"/>
  <c r="AB602" i="62"/>
  <c r="AC602" i="62"/>
  <c r="S602" i="62"/>
  <c r="X594" i="62"/>
  <c r="Y594" i="62"/>
  <c r="S572" i="62"/>
  <c r="Y572" i="62"/>
  <c r="W550" i="62"/>
  <c r="S549" i="62"/>
  <c r="X549" i="62"/>
  <c r="X539" i="62"/>
  <c r="T647" i="62"/>
  <c r="AB581" i="62"/>
  <c r="X570" i="62"/>
  <c r="AC555" i="62"/>
  <c r="T543" i="62"/>
  <c r="AB543" i="62" s="1"/>
  <c r="W541" i="62"/>
  <c r="Z534" i="62"/>
  <c r="S708" i="62"/>
  <c r="X707" i="62"/>
  <c r="T703" i="62"/>
  <c r="W700" i="62"/>
  <c r="W696" i="62"/>
  <c r="X695" i="62"/>
  <c r="AB692" i="62"/>
  <c r="X691" i="62"/>
  <c r="S690" i="62"/>
  <c r="U681" i="62"/>
  <c r="T680" i="62"/>
  <c r="AA679" i="62"/>
  <c r="V677" i="62"/>
  <c r="X673" i="62"/>
  <c r="S667" i="62"/>
  <c r="W664" i="62"/>
  <c r="V655" i="62"/>
  <c r="V654" i="62"/>
  <c r="AB651" i="62"/>
  <c r="Z640" i="62"/>
  <c r="Z639" i="62"/>
  <c r="AC637" i="62"/>
  <c r="V631" i="62"/>
  <c r="V629" i="62"/>
  <c r="W691" i="62"/>
  <c r="T655" i="62"/>
  <c r="AC654" i="62"/>
  <c r="U654" i="62"/>
  <c r="V639" i="62"/>
  <c r="W637" i="62"/>
  <c r="T631" i="62"/>
  <c r="S631" i="62"/>
  <c r="W565" i="62"/>
  <c r="Y543" i="62"/>
  <c r="T540" i="62"/>
  <c r="AB540" i="62" s="1"/>
  <c r="AC696" i="62"/>
  <c r="S696" i="62"/>
  <c r="U695" i="62"/>
  <c r="V692" i="62"/>
  <c r="S691" i="62"/>
  <c r="AB680" i="62"/>
  <c r="X679" i="62"/>
  <c r="AC673" i="62"/>
  <c r="S673" i="62"/>
  <c r="Y665" i="62"/>
  <c r="AB664" i="62"/>
  <c r="S664" i="62"/>
  <c r="X657" i="62"/>
  <c r="H655" i="62"/>
  <c r="AA654" i="62"/>
  <c r="S654" i="62"/>
  <c r="S653" i="62"/>
  <c r="X651" i="62"/>
  <c r="W640" i="62"/>
  <c r="AA638" i="62"/>
  <c r="H637" i="62"/>
  <c r="AA631" i="62"/>
  <c r="AA628" i="62"/>
  <c r="W516" i="62"/>
  <c r="V515" i="62"/>
  <c r="X511" i="62"/>
  <c r="AB716" i="62"/>
  <c r="AB705" i="62"/>
  <c r="X701" i="62"/>
  <c r="AA696" i="62"/>
  <c r="S695" i="62"/>
  <c r="Y694" i="62"/>
  <c r="T692" i="62"/>
  <c r="X690" i="62"/>
  <c r="H690" i="62"/>
  <c r="AC690" i="62" s="1"/>
  <c r="AB681" i="62"/>
  <c r="H681" i="62"/>
  <c r="Z680" i="62"/>
  <c r="W679" i="62"/>
  <c r="V678" i="62"/>
  <c r="AB673" i="62"/>
  <c r="X665" i="62"/>
  <c r="AA664" i="62"/>
  <c r="Z654" i="62"/>
  <c r="U651" i="62"/>
  <c r="V640" i="62"/>
  <c r="Z638" i="62"/>
  <c r="Z631" i="62"/>
  <c r="W630" i="62"/>
  <c r="Z628" i="62"/>
  <c r="Y680" i="62"/>
  <c r="Y638" i="62"/>
  <c r="AC708" i="62"/>
  <c r="AB703" i="62"/>
  <c r="AC700" i="62"/>
  <c r="V680" i="62"/>
  <c r="S679" i="62"/>
  <c r="AA677" i="62"/>
  <c r="X667" i="62"/>
  <c r="H658" i="62"/>
  <c r="Y655" i="62"/>
  <c r="X654" i="62"/>
  <c r="H654" i="62"/>
  <c r="X631" i="62"/>
  <c r="H631" i="62"/>
  <c r="H630" i="62"/>
  <c r="U613" i="62"/>
  <c r="S613" i="62"/>
  <c r="T613" i="62"/>
  <c r="AB613" i="62" s="1"/>
  <c r="X613" i="62"/>
  <c r="Y613" i="62"/>
  <c r="X504" i="62"/>
  <c r="H504" i="62"/>
  <c r="AC504" i="62" s="1"/>
  <c r="U463" i="62"/>
  <c r="T463" i="62"/>
  <c r="X463" i="62"/>
  <c r="Z463" i="62"/>
  <c r="AA463" i="62"/>
  <c r="AB463" i="62"/>
  <c r="Y608" i="62"/>
  <c r="Z608" i="62"/>
  <c r="S608" i="62"/>
  <c r="AA608" i="62"/>
  <c r="T608" i="62"/>
  <c r="AB608" i="62" s="1"/>
  <c r="U608" i="62"/>
  <c r="H608" i="62"/>
  <c r="AC608" i="62" s="1"/>
  <c r="W608" i="62"/>
  <c r="T595" i="62"/>
  <c r="V595" i="62"/>
  <c r="W595" i="62"/>
  <c r="Y595" i="62"/>
  <c r="AA595" i="62"/>
  <c r="S614" i="62"/>
  <c r="AA614" i="62"/>
  <c r="T614" i="62"/>
  <c r="AB614" i="62" s="1"/>
  <c r="U614" i="62"/>
  <c r="V614" i="62"/>
  <c r="H614" i="62"/>
  <c r="AC614" i="62" s="1"/>
  <c r="W614" i="62"/>
  <c r="Y614" i="62"/>
  <c r="Y648" i="62"/>
  <c r="Z648" i="62"/>
  <c r="S648" i="62"/>
  <c r="AA648" i="62"/>
  <c r="T648" i="62"/>
  <c r="AB648" i="62"/>
  <c r="U648" i="62"/>
  <c r="AC648" i="62"/>
  <c r="V648" i="62"/>
  <c r="H648" i="62"/>
  <c r="W648" i="62"/>
  <c r="X648" i="62"/>
  <c r="X449" i="62"/>
  <c r="U504" i="62"/>
  <c r="H477" i="62"/>
  <c r="AC477" i="62" s="1"/>
  <c r="V476" i="62"/>
  <c r="T476" i="62"/>
  <c r="AB476" i="62" s="1"/>
  <c r="U476" i="62"/>
  <c r="X476" i="62"/>
  <c r="Y476" i="62"/>
  <c r="U455" i="62"/>
  <c r="S455" i="62"/>
  <c r="T455" i="62"/>
  <c r="AB455" i="62" s="1"/>
  <c r="X455" i="62"/>
  <c r="Z455" i="62"/>
  <c r="AA593" i="62"/>
  <c r="T593" i="62"/>
  <c r="U593" i="62"/>
  <c r="Z593" i="62"/>
  <c r="AB593" i="62"/>
  <c r="AC593" i="62"/>
  <c r="S478" i="62"/>
  <c r="Z478" i="62"/>
  <c r="T478" i="62"/>
  <c r="AB478" i="62" s="1"/>
  <c r="U478" i="62"/>
  <c r="H478" i="62"/>
  <c r="AC478" i="62" s="1"/>
  <c r="X478" i="62"/>
  <c r="Y449" i="62"/>
  <c r="W449" i="62"/>
  <c r="T504" i="62"/>
  <c r="AB504" i="62" s="1"/>
  <c r="T575" i="62"/>
  <c r="AB575" i="62" s="1"/>
  <c r="AA575" i="62"/>
  <c r="S575" i="62"/>
  <c r="U575" i="62"/>
  <c r="V575" i="62"/>
  <c r="W575" i="62"/>
  <c r="H575" i="62"/>
  <c r="AC575" i="62" s="1"/>
  <c r="X575" i="62"/>
  <c r="Y575" i="62"/>
  <c r="Z575" i="62"/>
  <c r="AA527" i="62"/>
  <c r="S527" i="62"/>
  <c r="T527" i="62"/>
  <c r="AB527" i="62" s="1"/>
  <c r="U527" i="62"/>
  <c r="W527" i="62"/>
  <c r="X527" i="62"/>
  <c r="H527" i="62"/>
  <c r="AC527" i="62" s="1"/>
  <c r="Y527" i="62"/>
  <c r="Z547" i="62"/>
  <c r="S547" i="62"/>
  <c r="AA547" i="62"/>
  <c r="T547" i="62"/>
  <c r="AB547" i="62" s="1"/>
  <c r="U547" i="62"/>
  <c r="V547" i="62"/>
  <c r="H547" i="62"/>
  <c r="AC547" i="62" s="1"/>
  <c r="W547" i="62"/>
  <c r="Y547" i="62"/>
  <c r="V449" i="62"/>
  <c r="T448" i="62"/>
  <c r="AB448" i="62" s="1"/>
  <c r="W510" i="62"/>
  <c r="H510" i="62"/>
  <c r="AC510" i="62" s="1"/>
  <c r="S508" i="62"/>
  <c r="X505" i="62"/>
  <c r="S504" i="62"/>
  <c r="Y502" i="62"/>
  <c r="U501" i="62"/>
  <c r="S501" i="62"/>
  <c r="T487" i="62"/>
  <c r="U487" i="62"/>
  <c r="W487" i="62"/>
  <c r="Y487" i="62"/>
  <c r="Y478" i="62"/>
  <c r="Y504" i="62"/>
  <c r="T588" i="62"/>
  <c r="AB588" i="62"/>
  <c r="U588" i="62"/>
  <c r="AC588" i="62"/>
  <c r="Y588" i="62"/>
  <c r="V588" i="62"/>
  <c r="W588" i="62"/>
  <c r="X588" i="62"/>
  <c r="Z588" i="62"/>
  <c r="H588" i="62"/>
  <c r="AA588" i="62"/>
  <c r="W504" i="62"/>
  <c r="S449" i="62"/>
  <c r="S448" i="62"/>
  <c r="V510" i="62"/>
  <c r="AA508" i="62"/>
  <c r="U505" i="62"/>
  <c r="AA504" i="62"/>
  <c r="X502" i="62"/>
  <c r="AA500" i="62"/>
  <c r="W500" i="62"/>
  <c r="H496" i="62"/>
  <c r="S496" i="62"/>
  <c r="AA496" i="62"/>
  <c r="Y493" i="62"/>
  <c r="Z493" i="62"/>
  <c r="S493" i="62"/>
  <c r="AA493" i="62"/>
  <c r="T493" i="62"/>
  <c r="AB493" i="62" s="1"/>
  <c r="H493" i="62"/>
  <c r="AC493" i="62" s="1"/>
  <c r="W493" i="62"/>
  <c r="W478" i="62"/>
  <c r="Y462" i="62"/>
  <c r="X617" i="62"/>
  <c r="Y599" i="62"/>
  <c r="Z599" i="62"/>
  <c r="S599" i="62"/>
  <c r="AA599" i="62"/>
  <c r="T599" i="62"/>
  <c r="AB599" i="62"/>
  <c r="U599" i="62"/>
  <c r="AC599" i="62"/>
  <c r="H599" i="62"/>
  <c r="W599" i="62"/>
  <c r="H449" i="62"/>
  <c r="AC449" i="62" s="1"/>
  <c r="S477" i="62"/>
  <c r="AA477" i="62"/>
  <c r="T477" i="62"/>
  <c r="AB477" i="62" s="1"/>
  <c r="U477" i="62"/>
  <c r="V477" i="62"/>
  <c r="Y477" i="62"/>
  <c r="T505" i="62"/>
  <c r="AB505" i="62" s="1"/>
  <c r="Z504" i="62"/>
  <c r="S491" i="62"/>
  <c r="Y491" i="62"/>
  <c r="AA491" i="62"/>
  <c r="V478" i="62"/>
  <c r="X477" i="62"/>
  <c r="Z614" i="62"/>
  <c r="AA613" i="62"/>
  <c r="X608" i="62"/>
  <c r="AB595" i="62"/>
  <c r="T591" i="62"/>
  <c r="W591" i="62"/>
  <c r="X591" i="62"/>
  <c r="AA591" i="62"/>
  <c r="S591" i="62"/>
  <c r="S588" i="62"/>
  <c r="H576" i="62"/>
  <c r="AC576" i="62" s="1"/>
  <c r="T576" i="62"/>
  <c r="AB576" i="62" s="1"/>
  <c r="U576" i="62"/>
  <c r="V576" i="62"/>
  <c r="X576" i="62"/>
  <c r="Z576" i="62"/>
  <c r="Z527" i="62"/>
  <c r="T494" i="62"/>
  <c r="AB494" i="62" s="1"/>
  <c r="AA485" i="62"/>
  <c r="S485" i="62"/>
  <c r="U481" i="62"/>
  <c r="X459" i="62"/>
  <c r="S458" i="62"/>
  <c r="Z452" i="62"/>
  <c r="T450" i="62"/>
  <c r="AB450" i="62" s="1"/>
  <c r="V609" i="62"/>
  <c r="V603" i="62"/>
  <c r="U602" i="62"/>
  <c r="W598" i="62"/>
  <c r="Z596" i="62"/>
  <c r="S546" i="62"/>
  <c r="T546" i="62"/>
  <c r="AB546" i="62" s="1"/>
  <c r="V546" i="62"/>
  <c r="X546" i="62"/>
  <c r="Z546" i="62"/>
  <c r="V536" i="62"/>
  <c r="X536" i="62"/>
  <c r="Z536" i="62"/>
  <c r="S675" i="62"/>
  <c r="W675" i="62"/>
  <c r="X675" i="62"/>
  <c r="H675" i="62"/>
  <c r="Z675" i="62"/>
  <c r="Y675" i="62"/>
  <c r="AA675" i="62"/>
  <c r="AC675" i="62"/>
  <c r="S564" i="62"/>
  <c r="T564" i="62"/>
  <c r="AB564" i="62" s="1"/>
  <c r="V564" i="62"/>
  <c r="X564" i="62"/>
  <c r="Y564" i="62"/>
  <c r="W682" i="62"/>
  <c r="Z682" i="62"/>
  <c r="AA682" i="62"/>
  <c r="H682" i="62"/>
  <c r="T682" i="62"/>
  <c r="Y494" i="62"/>
  <c r="S492" i="62"/>
  <c r="S474" i="62"/>
  <c r="S466" i="62"/>
  <c r="U460" i="62"/>
  <c r="AA458" i="62"/>
  <c r="W456" i="62"/>
  <c r="W452" i="62"/>
  <c r="H452" i="62"/>
  <c r="AC452" i="62" s="1"/>
  <c r="X625" i="62"/>
  <c r="Y620" i="62"/>
  <c r="W596" i="62"/>
  <c r="H596" i="62"/>
  <c r="X566" i="62"/>
  <c r="H566" i="62"/>
  <c r="Z557" i="62"/>
  <c r="S557" i="62"/>
  <c r="AA557" i="62"/>
  <c r="T557" i="62"/>
  <c r="AB557" i="62" s="1"/>
  <c r="U557" i="62"/>
  <c r="V557" i="62"/>
  <c r="H557" i="62"/>
  <c r="AC557" i="62" s="1"/>
  <c r="W557" i="62"/>
  <c r="T460" i="62"/>
  <c r="AB460" i="62" s="1"/>
  <c r="Y458" i="62"/>
  <c r="V452" i="62"/>
  <c r="V596" i="62"/>
  <c r="T589" i="62"/>
  <c r="Z589" i="62"/>
  <c r="AC586" i="62"/>
  <c r="V518" i="62"/>
  <c r="Y518" i="62"/>
  <c r="S518" i="62"/>
  <c r="T518" i="62"/>
  <c r="AB518" i="62" s="1"/>
  <c r="U518" i="62"/>
  <c r="W518" i="62"/>
  <c r="X518" i="62"/>
  <c r="W494" i="62"/>
  <c r="H494" i="62"/>
  <c r="AC494" i="62" s="1"/>
  <c r="H492" i="62"/>
  <c r="AC492" i="62" s="1"/>
  <c r="AC490" i="62"/>
  <c r="Z488" i="62"/>
  <c r="T486" i="62"/>
  <c r="AB486" i="62" s="1"/>
  <c r="V485" i="62"/>
  <c r="X481" i="62"/>
  <c r="AA460" i="62"/>
  <c r="S460" i="62"/>
  <c r="X458" i="62"/>
  <c r="U456" i="62"/>
  <c r="T453" i="62"/>
  <c r="AB453" i="62" s="1"/>
  <c r="U452" i="62"/>
  <c r="Y450" i="62"/>
  <c r="Z627" i="62"/>
  <c r="X623" i="62"/>
  <c r="AA621" i="62"/>
  <c r="V620" i="62"/>
  <c r="AA618" i="62"/>
  <c r="S616" i="62"/>
  <c r="Y609" i="62"/>
  <c r="AC603" i="62"/>
  <c r="Z602" i="62"/>
  <c r="Z598" i="62"/>
  <c r="H598" i="62"/>
  <c r="AC596" i="62"/>
  <c r="U596" i="62"/>
  <c r="V583" i="62"/>
  <c r="W583" i="62"/>
  <c r="X583" i="62"/>
  <c r="H583" i="62"/>
  <c r="Y583" i="62"/>
  <c r="AB583" i="62"/>
  <c r="S583" i="62"/>
  <c r="AC583" i="62"/>
  <c r="H568" i="62"/>
  <c r="AC568" i="62" s="1"/>
  <c r="U568" i="62"/>
  <c r="V568" i="62"/>
  <c r="X568" i="62"/>
  <c r="T567" i="62"/>
  <c r="AB567" i="62" s="1"/>
  <c r="AA567" i="62"/>
  <c r="S567" i="62"/>
  <c r="U567" i="62"/>
  <c r="V567" i="62"/>
  <c r="W567" i="62"/>
  <c r="H567" i="62"/>
  <c r="AC567" i="62" s="1"/>
  <c r="X567" i="62"/>
  <c r="H518" i="62"/>
  <c r="AC518" i="62" s="1"/>
  <c r="H712" i="62"/>
  <c r="AA712" i="62"/>
  <c r="S712" i="62"/>
  <c r="T712" i="62"/>
  <c r="W712" i="62"/>
  <c r="X712" i="62"/>
  <c r="Y712" i="62"/>
  <c r="AB712" i="62"/>
  <c r="T710" i="62"/>
  <c r="U710" i="62"/>
  <c r="V710" i="62"/>
  <c r="Y710" i="62"/>
  <c r="S710" i="62"/>
  <c r="X710" i="62"/>
  <c r="Z710" i="62"/>
  <c r="AA710" i="62"/>
  <c r="AC710" i="62"/>
  <c r="X490" i="62"/>
  <c r="Z489" i="62"/>
  <c r="H489" i="62"/>
  <c r="AC489" i="62" s="1"/>
  <c r="AA486" i="62"/>
  <c r="AC485" i="62"/>
  <c r="W481" i="62"/>
  <c r="V469" i="62"/>
  <c r="AA466" i="62"/>
  <c r="W464" i="62"/>
  <c r="Z460" i="62"/>
  <c r="U458" i="62"/>
  <c r="S456" i="62"/>
  <c r="AA453" i="62"/>
  <c r="X450" i="62"/>
  <c r="X627" i="62"/>
  <c r="W623" i="62"/>
  <c r="Y621" i="62"/>
  <c r="U620" i="62"/>
  <c r="X618" i="62"/>
  <c r="AA616" i="62"/>
  <c r="Y612" i="62"/>
  <c r="X609" i="62"/>
  <c r="Y603" i="62"/>
  <c r="X602" i="62"/>
  <c r="Y598" i="62"/>
  <c r="AB596" i="62"/>
  <c r="T592" i="62"/>
  <c r="W592" i="62"/>
  <c r="S592" i="62"/>
  <c r="AC592" i="62"/>
  <c r="X545" i="62"/>
  <c r="Y545" i="62"/>
  <c r="Z582" i="62"/>
  <c r="S581" i="62"/>
  <c r="AA571" i="62"/>
  <c r="S571" i="62"/>
  <c r="T570" i="62"/>
  <c r="AB570" i="62" s="1"/>
  <c r="Y563" i="62"/>
  <c r="Z560" i="62"/>
  <c r="V556" i="62"/>
  <c r="T554" i="62"/>
  <c r="AB554" i="62" s="1"/>
  <c r="U549" i="62"/>
  <c r="T541" i="62"/>
  <c r="AB541" i="62" s="1"/>
  <c r="AC539" i="62"/>
  <c r="Y537" i="62"/>
  <c r="Z535" i="62"/>
  <c r="U533" i="62"/>
  <c r="AA531" i="62"/>
  <c r="S531" i="62"/>
  <c r="X530" i="62"/>
  <c r="X523" i="62"/>
  <c r="T520" i="62"/>
  <c r="AB520" i="62" s="1"/>
  <c r="X520" i="62"/>
  <c r="S516" i="62"/>
  <c r="H709" i="62"/>
  <c r="Y704" i="62"/>
  <c r="AB694" i="62"/>
  <c r="Y582" i="62"/>
  <c r="Y535" i="62"/>
  <c r="U711" i="62"/>
  <c r="X711" i="62"/>
  <c r="U698" i="62"/>
  <c r="W698" i="62"/>
  <c r="Y698" i="62"/>
  <c r="AA694" i="62"/>
  <c r="S658" i="62"/>
  <c r="X658" i="62"/>
  <c r="Y658" i="62"/>
  <c r="AC658" i="62"/>
  <c r="Z657" i="62"/>
  <c r="AB657" i="62"/>
  <c r="H657" i="62"/>
  <c r="T657" i="62"/>
  <c r="U516" i="62"/>
  <c r="H516" i="62"/>
  <c r="AC516" i="62" s="1"/>
  <c r="Y516" i="62"/>
  <c r="S704" i="62"/>
  <c r="T704" i="62"/>
  <c r="AB704" i="62" s="1"/>
  <c r="W704" i="62"/>
  <c r="X704" i="62"/>
  <c r="H704" i="62"/>
  <c r="AC704" i="62" s="1"/>
  <c r="AA704" i="62"/>
  <c r="Y693" i="62"/>
  <c r="AC693" i="62"/>
  <c r="S642" i="62"/>
  <c r="Z642" i="62"/>
  <c r="W582" i="62"/>
  <c r="H582" i="62"/>
  <c r="AA581" i="62"/>
  <c r="X573" i="62"/>
  <c r="V563" i="62"/>
  <c r="Z562" i="62"/>
  <c r="W560" i="62"/>
  <c r="AB555" i="62"/>
  <c r="Z540" i="62"/>
  <c r="W535" i="62"/>
  <c r="H535" i="62"/>
  <c r="AC535" i="62" s="1"/>
  <c r="Z532" i="62"/>
  <c r="T514" i="62"/>
  <c r="AB514" i="62" s="1"/>
  <c r="S514" i="62"/>
  <c r="W514" i="62"/>
  <c r="Y684" i="62"/>
  <c r="Z684" i="62"/>
  <c r="AB684" i="62"/>
  <c r="U669" i="62"/>
  <c r="X669" i="62"/>
  <c r="Y669" i="62"/>
  <c r="AA669" i="62"/>
  <c r="H669" i="62"/>
  <c r="Z584" i="62"/>
  <c r="V582" i="62"/>
  <c r="Z581" i="62"/>
  <c r="W573" i="62"/>
  <c r="W571" i="62"/>
  <c r="H571" i="62"/>
  <c r="AA570" i="62"/>
  <c r="U563" i="62"/>
  <c r="X562" i="62"/>
  <c r="V560" i="62"/>
  <c r="Z555" i="62"/>
  <c r="H542" i="62"/>
  <c r="AC542" i="62" s="1"/>
  <c r="Y541" i="62"/>
  <c r="H541" i="62"/>
  <c r="AC541" i="62" s="1"/>
  <c r="Y540" i="62"/>
  <c r="V535" i="62"/>
  <c r="Y532" i="62"/>
  <c r="W531" i="62"/>
  <c r="H531" i="62"/>
  <c r="AC531" i="62" s="1"/>
  <c r="S522" i="62"/>
  <c r="AA522" i="62"/>
  <c r="V522" i="62"/>
  <c r="AA516" i="62"/>
  <c r="H513" i="62"/>
  <c r="AC513" i="62" s="1"/>
  <c r="V513" i="62"/>
  <c r="V694" i="62"/>
  <c r="S694" i="62"/>
  <c r="U694" i="62"/>
  <c r="W694" i="62"/>
  <c r="Z694" i="62"/>
  <c r="X584" i="62"/>
  <c r="AC582" i="62"/>
  <c r="X581" i="62"/>
  <c r="U573" i="62"/>
  <c r="T572" i="62"/>
  <c r="AB572" i="62" s="1"/>
  <c r="Z570" i="62"/>
  <c r="AB563" i="62"/>
  <c r="V562" i="62"/>
  <c r="U560" i="62"/>
  <c r="W554" i="62"/>
  <c r="Y549" i="62"/>
  <c r="H549" i="62"/>
  <c r="AC549" i="62" s="1"/>
  <c r="X541" i="62"/>
  <c r="X540" i="62"/>
  <c r="Y533" i="62"/>
  <c r="H533" i="62"/>
  <c r="AC533" i="62" s="1"/>
  <c r="X532" i="62"/>
  <c r="Y522" i="62"/>
  <c r="H522" i="62"/>
  <c r="AC522" i="62" s="1"/>
  <c r="H521" i="62"/>
  <c r="AC521" i="62" s="1"/>
  <c r="V521" i="62"/>
  <c r="X516" i="62"/>
  <c r="H515" i="62"/>
  <c r="AC515" i="62" s="1"/>
  <c r="T515" i="62"/>
  <c r="AB515" i="62" s="1"/>
  <c r="X515" i="62"/>
  <c r="Y514" i="62"/>
  <c r="Z709" i="62"/>
  <c r="Z671" i="62"/>
  <c r="S671" i="62"/>
  <c r="AA671" i="62"/>
  <c r="T671" i="62"/>
  <c r="AB671" i="62"/>
  <c r="U671" i="62"/>
  <c r="AC671" i="62"/>
  <c r="H671" i="62"/>
  <c r="W671" i="62"/>
  <c r="S643" i="62"/>
  <c r="T643" i="62"/>
  <c r="Z643" i="62"/>
  <c r="AA643" i="62"/>
  <c r="AC643" i="62"/>
  <c r="AA708" i="62"/>
  <c r="V706" i="62"/>
  <c r="X703" i="62"/>
  <c r="U702" i="62"/>
  <c r="X700" i="62"/>
  <c r="X689" i="62"/>
  <c r="AB683" i="62"/>
  <c r="T683" i="62"/>
  <c r="X677" i="62"/>
  <c r="X674" i="62"/>
  <c r="Z672" i="62"/>
  <c r="Y670" i="62"/>
  <c r="AA668" i="62"/>
  <c r="U667" i="62"/>
  <c r="W665" i="62"/>
  <c r="AC656" i="62"/>
  <c r="U656" i="62"/>
  <c r="V651" i="62"/>
  <c r="AC646" i="62"/>
  <c r="U646" i="62"/>
  <c r="Y639" i="62"/>
  <c r="W635" i="62"/>
  <c r="S629" i="62"/>
  <c r="W708" i="62"/>
  <c r="T706" i="62"/>
  <c r="AC702" i="62"/>
  <c r="U700" i="62"/>
  <c r="AA685" i="62"/>
  <c r="Z683" i="62"/>
  <c r="U677" i="62"/>
  <c r="U674" i="62"/>
  <c r="V672" i="62"/>
  <c r="S670" i="62"/>
  <c r="U668" i="62"/>
  <c r="AC667" i="62"/>
  <c r="AA656" i="62"/>
  <c r="S656" i="62"/>
  <c r="T651" i="62"/>
  <c r="H647" i="62"/>
  <c r="AA646" i="62"/>
  <c r="S646" i="62"/>
  <c r="Z636" i="62"/>
  <c r="U635" i="62"/>
  <c r="Y512" i="62"/>
  <c r="U708" i="62"/>
  <c r="AB706" i="62"/>
  <c r="AA702" i="62"/>
  <c r="S700" i="62"/>
  <c r="X685" i="62"/>
  <c r="Y683" i="62"/>
  <c r="X681" i="62"/>
  <c r="V679" i="62"/>
  <c r="W678" i="62"/>
  <c r="S677" i="62"/>
  <c r="U673" i="62"/>
  <c r="AA667" i="62"/>
  <c r="AC664" i="62"/>
  <c r="Z656" i="62"/>
  <c r="Z655" i="62"/>
  <c r="Z653" i="62"/>
  <c r="AA652" i="62"/>
  <c r="AC651" i="62"/>
  <c r="Z650" i="62"/>
  <c r="Z646" i="62"/>
  <c r="AC640" i="62"/>
  <c r="H639" i="62"/>
  <c r="Y636" i="62"/>
  <c r="T635" i="62"/>
  <c r="AC631" i="62"/>
  <c r="H629" i="62"/>
  <c r="AC629" i="62" s="1"/>
  <c r="AB641" i="62"/>
  <c r="W636" i="62"/>
  <c r="Y702" i="62"/>
  <c r="W683" i="62"/>
  <c r="H677" i="62"/>
  <c r="Y667" i="62"/>
  <c r="Z665" i="62"/>
  <c r="Z647" i="62"/>
  <c r="U641" i="62"/>
  <c r="U636" i="62"/>
  <c r="Y647" i="62"/>
  <c r="H697" i="62"/>
  <c r="W697" i="62"/>
  <c r="V712" i="62"/>
  <c r="AA711" i="62"/>
  <c r="S711" i="62"/>
  <c r="AC709" i="62"/>
  <c r="U709" i="62"/>
  <c r="Z708" i="62"/>
  <c r="W707" i="62"/>
  <c r="H707" i="62"/>
  <c r="AC707" i="62" s="1"/>
  <c r="V704" i="62"/>
  <c r="AA703" i="62"/>
  <c r="S703" i="62"/>
  <c r="AC701" i="62"/>
  <c r="U701" i="62"/>
  <c r="Z700" i="62"/>
  <c r="W699" i="62"/>
  <c r="H699" i="62"/>
  <c r="T698" i="62"/>
  <c r="AB698" i="62" s="1"/>
  <c r="X697" i="62"/>
  <c r="AB693" i="62"/>
  <c r="X692" i="62"/>
  <c r="Z691" i="62"/>
  <c r="V691" i="62"/>
  <c r="T689" i="62"/>
  <c r="AB689" i="62" s="1"/>
  <c r="W685" i="62"/>
  <c r="X684" i="62"/>
  <c r="S682" i="62"/>
  <c r="Y663" i="62"/>
  <c r="AC712" i="62"/>
  <c r="U712" i="62"/>
  <c r="Z711" i="62"/>
  <c r="W710" i="62"/>
  <c r="H710" i="62"/>
  <c r="AB709" i="62"/>
  <c r="T709" i="62"/>
  <c r="Y708" i="62"/>
  <c r="V707" i="62"/>
  <c r="AA706" i="62"/>
  <c r="U704" i="62"/>
  <c r="Z703" i="62"/>
  <c r="W702" i="62"/>
  <c r="H702" i="62"/>
  <c r="AB701" i="62"/>
  <c r="T701" i="62"/>
  <c r="Y700" i="62"/>
  <c r="V699" i="62"/>
  <c r="AA698" i="62"/>
  <c r="S698" i="62"/>
  <c r="V697" i="62"/>
  <c r="T696" i="62"/>
  <c r="AB696" i="62"/>
  <c r="AC695" i="62"/>
  <c r="X694" i="62"/>
  <c r="H694" i="62"/>
  <c r="Z693" i="62"/>
  <c r="W692" i="62"/>
  <c r="Y691" i="62"/>
  <c r="H691" i="62"/>
  <c r="S689" i="62"/>
  <c r="U685" i="62"/>
  <c r="V684" i="62"/>
  <c r="AB682" i="62"/>
  <c r="Y711" i="62"/>
  <c r="AA709" i="62"/>
  <c r="S709" i="62"/>
  <c r="U707" i="62"/>
  <c r="Y703" i="62"/>
  <c r="AC699" i="62"/>
  <c r="U699" i="62"/>
  <c r="U697" i="62"/>
  <c r="S693" i="62"/>
  <c r="AA693" i="62"/>
  <c r="H693" i="62"/>
  <c r="T685" i="62"/>
  <c r="U682" i="62"/>
  <c r="AC682" i="62"/>
  <c r="Y682" i="62"/>
  <c r="Z663" i="62"/>
  <c r="T663" i="62"/>
  <c r="AB663" i="62"/>
  <c r="AC663" i="62"/>
  <c r="S663" i="62"/>
  <c r="U663" i="62"/>
  <c r="W663" i="62"/>
  <c r="X663" i="62"/>
  <c r="T707" i="62"/>
  <c r="AB707" i="62" s="1"/>
  <c r="H700" i="62"/>
  <c r="AB699" i="62"/>
  <c r="T699" i="62"/>
  <c r="AC697" i="62"/>
  <c r="T697" i="62"/>
  <c r="X693" i="62"/>
  <c r="Y689" i="62"/>
  <c r="U689" i="62"/>
  <c r="Z712" i="62"/>
  <c r="W711" i="62"/>
  <c r="H711" i="62"/>
  <c r="AB710" i="62"/>
  <c r="Y709" i="62"/>
  <c r="V708" i="62"/>
  <c r="AA707" i="62"/>
  <c r="S707" i="62"/>
  <c r="Z704" i="62"/>
  <c r="W703" i="62"/>
  <c r="H703" i="62"/>
  <c r="AB702" i="62"/>
  <c r="Y701" i="62"/>
  <c r="V700" i="62"/>
  <c r="AA699" i="62"/>
  <c r="S699" i="62"/>
  <c r="X698" i="62"/>
  <c r="H698" i="62"/>
  <c r="AC698" i="62" s="1"/>
  <c r="AB697" i="62"/>
  <c r="S697" i="62"/>
  <c r="Y695" i="62"/>
  <c r="AC694" i="62"/>
  <c r="T694" i="62"/>
  <c r="W693" i="62"/>
  <c r="U691" i="62"/>
  <c r="Z689" i="62"/>
  <c r="H689" i="62"/>
  <c r="AC689" i="62" s="1"/>
  <c r="AB685" i="62"/>
  <c r="AC684" i="62"/>
  <c r="X682" i="62"/>
  <c r="Z681" i="62"/>
  <c r="V681" i="62"/>
  <c r="H680" i="62"/>
  <c r="W680" i="62"/>
  <c r="S680" i="62"/>
  <c r="AA680" i="62"/>
  <c r="H676" i="62"/>
  <c r="W676" i="62"/>
  <c r="Y676" i="62"/>
  <c r="S676" i="62"/>
  <c r="AC676" i="62"/>
  <c r="T676" i="62"/>
  <c r="U676" i="62"/>
  <c r="X676" i="62"/>
  <c r="Z676" i="62"/>
  <c r="Z707" i="62"/>
  <c r="Z699" i="62"/>
  <c r="AA697" i="62"/>
  <c r="V693" i="62"/>
  <c r="V685" i="62"/>
  <c r="Z685" i="62"/>
  <c r="U645" i="62"/>
  <c r="AC645" i="62"/>
  <c r="H645" i="62"/>
  <c r="W645" i="62"/>
  <c r="AA645" i="62"/>
  <c r="AB645" i="62"/>
  <c r="S645" i="62"/>
  <c r="T645" i="62"/>
  <c r="V645" i="62"/>
  <c r="X645" i="62"/>
  <c r="Y645" i="62"/>
  <c r="Z644" i="62"/>
  <c r="T644" i="62"/>
  <c r="AB644" i="62"/>
  <c r="AC644" i="62"/>
  <c r="S644" i="62"/>
  <c r="U644" i="62"/>
  <c r="V644" i="62"/>
  <c r="W644" i="62"/>
  <c r="X644" i="62"/>
  <c r="H644" i="62"/>
  <c r="Y644" i="62"/>
  <c r="AC711" i="62"/>
  <c r="W709" i="62"/>
  <c r="AB708" i="62"/>
  <c r="Y707" i="62"/>
  <c r="AC703" i="62"/>
  <c r="W701" i="62"/>
  <c r="AB700" i="62"/>
  <c r="Y699" i="62"/>
  <c r="V698" i="62"/>
  <c r="Z697" i="62"/>
  <c r="U693" i="62"/>
  <c r="U692" i="62"/>
  <c r="AC692" i="62"/>
  <c r="Y692" i="62"/>
  <c r="W689" i="62"/>
  <c r="Y685" i="62"/>
  <c r="H685" i="62"/>
  <c r="S684" i="62"/>
  <c r="AA684" i="62"/>
  <c r="H684" i="62"/>
  <c r="W684" i="62"/>
  <c r="V682" i="62"/>
  <c r="AC678" i="62"/>
  <c r="U678" i="62"/>
  <c r="W677" i="62"/>
  <c r="T675" i="62"/>
  <c r="AB675" i="62"/>
  <c r="V675" i="62"/>
  <c r="Y674" i="62"/>
  <c r="S674" i="62"/>
  <c r="AA674" i="62"/>
  <c r="T672" i="62"/>
  <c r="AA670" i="62"/>
  <c r="AC669" i="62"/>
  <c r="T668" i="62"/>
  <c r="S665" i="62"/>
  <c r="AA665" i="62"/>
  <c r="U665" i="62"/>
  <c r="AC665" i="62"/>
  <c r="H662" i="62"/>
  <c r="W662" i="62"/>
  <c r="Y662" i="62"/>
  <c r="AA658" i="62"/>
  <c r="AC657" i="62"/>
  <c r="W655" i="62"/>
  <c r="AB653" i="62"/>
  <c r="S652" i="62"/>
  <c r="W650" i="62"/>
  <c r="W649" i="62"/>
  <c r="AB647" i="62"/>
  <c r="AB643" i="62"/>
  <c r="AC642" i="62"/>
  <c r="T641" i="62"/>
  <c r="X639" i="62"/>
  <c r="T638" i="62"/>
  <c r="AB638" i="62"/>
  <c r="U638" i="62"/>
  <c r="AC638" i="62"/>
  <c r="H638" i="62"/>
  <c r="W638" i="62"/>
  <c r="AA637" i="62"/>
  <c r="X636" i="62"/>
  <c r="Y630" i="62"/>
  <c r="T628" i="62"/>
  <c r="AB628" i="62" s="1"/>
  <c r="U628" i="62"/>
  <c r="H628" i="62"/>
  <c r="AC628" i="62" s="1"/>
  <c r="W628" i="62"/>
  <c r="U670" i="62"/>
  <c r="AC670" i="62"/>
  <c r="H670" i="62"/>
  <c r="W670" i="62"/>
  <c r="Z669" i="62"/>
  <c r="T669" i="62"/>
  <c r="AB669" i="62"/>
  <c r="AC668" i="62"/>
  <c r="T658" i="62"/>
  <c r="AB658" i="62"/>
  <c r="V658" i="62"/>
  <c r="Y657" i="62"/>
  <c r="S657" i="62"/>
  <c r="AA657" i="62"/>
  <c r="AA653" i="62"/>
  <c r="AC652" i="62"/>
  <c r="S647" i="62"/>
  <c r="AA647" i="62"/>
  <c r="U647" i="62"/>
  <c r="AC647" i="62"/>
  <c r="H643" i="62"/>
  <c r="W643" i="62"/>
  <c r="Y643" i="62"/>
  <c r="AA642" i="62"/>
  <c r="AC641" i="62"/>
  <c r="W639" i="62"/>
  <c r="X637" i="62"/>
  <c r="X630" i="62"/>
  <c r="U653" i="62"/>
  <c r="AC653" i="62"/>
  <c r="H653" i="62"/>
  <c r="W653" i="62"/>
  <c r="Z652" i="62"/>
  <c r="T652" i="62"/>
  <c r="AB652" i="62"/>
  <c r="T642" i="62"/>
  <c r="AB642" i="62"/>
  <c r="V642" i="62"/>
  <c r="Y641" i="62"/>
  <c r="S641" i="62"/>
  <c r="AA641" i="62"/>
  <c r="S672" i="62"/>
  <c r="AA672" i="62"/>
  <c r="U672" i="62"/>
  <c r="AC672" i="62"/>
  <c r="H668" i="62"/>
  <c r="W668" i="62"/>
  <c r="Y668" i="62"/>
  <c r="Y653" i="62"/>
  <c r="Y652" i="62"/>
  <c r="H652" i="62"/>
  <c r="T649" i="62"/>
  <c r="X647" i="62"/>
  <c r="X643" i="62"/>
  <c r="Y642" i="62"/>
  <c r="H642" i="62"/>
  <c r="Z641" i="62"/>
  <c r="H641" i="62"/>
  <c r="T639" i="62"/>
  <c r="V637" i="62"/>
  <c r="V630" i="62"/>
  <c r="X628" i="62"/>
  <c r="AB679" i="62"/>
  <c r="Y678" i="62"/>
  <c r="AC677" i="62"/>
  <c r="U675" i="62"/>
  <c r="V674" i="62"/>
  <c r="Y672" i="62"/>
  <c r="H672" i="62"/>
  <c r="V670" i="62"/>
  <c r="W669" i="62"/>
  <c r="Z668" i="62"/>
  <c r="T667" i="62"/>
  <c r="AB667" i="62"/>
  <c r="V667" i="62"/>
  <c r="Y666" i="62"/>
  <c r="S666" i="62"/>
  <c r="AA666" i="62"/>
  <c r="V665" i="62"/>
  <c r="U662" i="62"/>
  <c r="W658" i="62"/>
  <c r="W657" i="62"/>
  <c r="AB655" i="62"/>
  <c r="X653" i="62"/>
  <c r="X652" i="62"/>
  <c r="H651" i="62"/>
  <c r="W651" i="62"/>
  <c r="Y651" i="62"/>
  <c r="AA650" i="62"/>
  <c r="AC649" i="62"/>
  <c r="W647" i="62"/>
  <c r="V643" i="62"/>
  <c r="X642" i="62"/>
  <c r="X641" i="62"/>
  <c r="V638" i="62"/>
  <c r="U637" i="62"/>
  <c r="T630" i="62"/>
  <c r="AB630" i="62" s="1"/>
  <c r="V628" i="62"/>
  <c r="Z677" i="62"/>
  <c r="T677" i="62"/>
  <c r="AB677" i="62"/>
  <c r="X672" i="62"/>
  <c r="T670" i="62"/>
  <c r="V669" i="62"/>
  <c r="X668" i="62"/>
  <c r="U658" i="62"/>
  <c r="V657" i="62"/>
  <c r="S655" i="62"/>
  <c r="AA655" i="62"/>
  <c r="U655" i="62"/>
  <c r="AC655" i="62"/>
  <c r="V653" i="62"/>
  <c r="W652" i="62"/>
  <c r="T650" i="62"/>
  <c r="AB650" i="62"/>
  <c r="V650" i="62"/>
  <c r="Y649" i="62"/>
  <c r="S649" i="62"/>
  <c r="AA649" i="62"/>
  <c r="V647" i="62"/>
  <c r="U643" i="62"/>
  <c r="W642" i="62"/>
  <c r="W641" i="62"/>
  <c r="AB639" i="62"/>
  <c r="S636" i="62"/>
  <c r="AA636" i="62"/>
  <c r="T636" i="62"/>
  <c r="AB636" i="62"/>
  <c r="V636" i="62"/>
  <c r="T653" i="62"/>
  <c r="V652" i="62"/>
  <c r="U642" i="62"/>
  <c r="V641" i="62"/>
  <c r="S639" i="62"/>
  <c r="AA639" i="62"/>
  <c r="U639" i="62"/>
  <c r="AC639" i="62"/>
  <c r="Y637" i="62"/>
  <c r="Z637" i="62"/>
  <c r="T637" i="62"/>
  <c r="AB637" i="62"/>
  <c r="Z630" i="62"/>
  <c r="S630" i="62"/>
  <c r="AA630" i="62"/>
  <c r="U630" i="62"/>
  <c r="AC630" i="62"/>
  <c r="AA635" i="62"/>
  <c r="S635" i="62"/>
  <c r="Z629" i="62"/>
  <c r="Y635" i="62"/>
  <c r="Z626" i="62"/>
  <c r="W625" i="62"/>
  <c r="H625" i="62"/>
  <c r="Z618" i="62"/>
  <c r="W617" i="62"/>
  <c r="H617" i="62"/>
  <c r="AC617" i="62" s="1"/>
  <c r="Z611" i="62"/>
  <c r="W610" i="62"/>
  <c r="H610" i="62"/>
  <c r="AC610" i="62" s="1"/>
  <c r="Z601" i="62"/>
  <c r="W600" i="62"/>
  <c r="H600" i="62"/>
  <c r="Z594" i="62"/>
  <c r="Z586" i="62"/>
  <c r="T586" i="62"/>
  <c r="AB586" i="62"/>
  <c r="V586" i="62"/>
  <c r="AB585" i="62"/>
  <c r="AC585" i="62"/>
  <c r="T627" i="62"/>
  <c r="AB627" i="62" s="1"/>
  <c r="Y626" i="62"/>
  <c r="V625" i="62"/>
  <c r="Z621" i="62"/>
  <c r="W620" i="62"/>
  <c r="H620" i="62"/>
  <c r="T619" i="62"/>
  <c r="AB619" i="62" s="1"/>
  <c r="Y618" i="62"/>
  <c r="V617" i="62"/>
  <c r="Z613" i="62"/>
  <c r="W612" i="62"/>
  <c r="H612" i="62"/>
  <c r="AC612" i="62" s="1"/>
  <c r="Y611" i="62"/>
  <c r="V610" i="62"/>
  <c r="Z604" i="62"/>
  <c r="W603" i="62"/>
  <c r="H603" i="62"/>
  <c r="Y601" i="62"/>
  <c r="V600" i="62"/>
  <c r="H594" i="62"/>
  <c r="U587" i="62"/>
  <c r="AC587" i="62"/>
  <c r="H587" i="62"/>
  <c r="W587" i="62"/>
  <c r="Y587" i="62"/>
  <c r="AA586" i="62"/>
  <c r="H586" i="62"/>
  <c r="Y569" i="62"/>
  <c r="Z569" i="62"/>
  <c r="S569" i="62"/>
  <c r="AA569" i="62"/>
  <c r="T569" i="62"/>
  <c r="AB569" i="62" s="1"/>
  <c r="U569" i="62"/>
  <c r="V569" i="62"/>
  <c r="H569" i="62"/>
  <c r="AC569" i="62" s="1"/>
  <c r="W569" i="62"/>
  <c r="S517" i="62"/>
  <c r="AA517" i="62"/>
  <c r="T517" i="62"/>
  <c r="AB517" i="62"/>
  <c r="U517" i="62"/>
  <c r="AC517" i="62"/>
  <c r="V517" i="62"/>
  <c r="H517" i="62"/>
  <c r="W517" i="62"/>
  <c r="Y517" i="62"/>
  <c r="X517" i="62"/>
  <c r="Z517" i="62"/>
  <c r="H585" i="62"/>
  <c r="W585" i="62"/>
  <c r="Y585" i="62"/>
  <c r="S585" i="62"/>
  <c r="AA585" i="62"/>
  <c r="AC625" i="62"/>
  <c r="U625" i="62"/>
  <c r="U617" i="62"/>
  <c r="U610" i="62"/>
  <c r="AC600" i="62"/>
  <c r="U600" i="62"/>
  <c r="Y586" i="62"/>
  <c r="X585" i="62"/>
  <c r="W626" i="62"/>
  <c r="H626" i="62"/>
  <c r="AC626" i="62" s="1"/>
  <c r="AB625" i="62"/>
  <c r="T625" i="62"/>
  <c r="W618" i="62"/>
  <c r="H618" i="62"/>
  <c r="AC618" i="62" s="1"/>
  <c r="T617" i="62"/>
  <c r="AB617" i="62" s="1"/>
  <c r="W611" i="62"/>
  <c r="H611" i="62"/>
  <c r="AC611" i="62" s="1"/>
  <c r="T610" i="62"/>
  <c r="AB610" i="62" s="1"/>
  <c r="W601" i="62"/>
  <c r="H601" i="62"/>
  <c r="AB600" i="62"/>
  <c r="T600" i="62"/>
  <c r="V594" i="62"/>
  <c r="H593" i="62"/>
  <c r="W593" i="62"/>
  <c r="S593" i="62"/>
  <c r="Z587" i="62"/>
  <c r="X586" i="62"/>
  <c r="V585" i="62"/>
  <c r="Y544" i="62"/>
  <c r="S544" i="62"/>
  <c r="AA544" i="62"/>
  <c r="T544" i="62"/>
  <c r="AB544" i="62"/>
  <c r="H544" i="62"/>
  <c r="W544" i="62"/>
  <c r="U544" i="62"/>
  <c r="V544" i="62"/>
  <c r="X544" i="62"/>
  <c r="Z544" i="62"/>
  <c r="AC544" i="62"/>
  <c r="H561" i="62"/>
  <c r="AC561" i="62" s="1"/>
  <c r="Y561" i="62"/>
  <c r="Z561" i="62"/>
  <c r="S561" i="62"/>
  <c r="AA561" i="62"/>
  <c r="T561" i="62"/>
  <c r="AB561" i="62" s="1"/>
  <c r="U561" i="62"/>
  <c r="V561" i="62"/>
  <c r="W561" i="62"/>
  <c r="Y627" i="62"/>
  <c r="V626" i="62"/>
  <c r="AA625" i="62"/>
  <c r="S625" i="62"/>
  <c r="U623" i="62"/>
  <c r="W621" i="62"/>
  <c r="H621" i="62"/>
  <c r="AC621" i="62" s="1"/>
  <c r="AB620" i="62"/>
  <c r="T620" i="62"/>
  <c r="Y619" i="62"/>
  <c r="V618" i="62"/>
  <c r="AA617" i="62"/>
  <c r="S617" i="62"/>
  <c r="U615" i="62"/>
  <c r="W613" i="62"/>
  <c r="H613" i="62"/>
  <c r="AC613" i="62" s="1"/>
  <c r="T612" i="62"/>
  <c r="AB612" i="62" s="1"/>
  <c r="V611" i="62"/>
  <c r="AA610" i="62"/>
  <c r="S610" i="62"/>
  <c r="U609" i="62"/>
  <c r="W604" i="62"/>
  <c r="H604" i="62"/>
  <c r="AB603" i="62"/>
  <c r="T603" i="62"/>
  <c r="Y602" i="62"/>
  <c r="V601" i="62"/>
  <c r="AA600" i="62"/>
  <c r="S600" i="62"/>
  <c r="AC598" i="62"/>
  <c r="U598" i="62"/>
  <c r="Z597" i="62"/>
  <c r="Z595" i="62"/>
  <c r="U594" i="62"/>
  <c r="Y593" i="62"/>
  <c r="AB591" i="62"/>
  <c r="X587" i="62"/>
  <c r="W586" i="62"/>
  <c r="U585" i="62"/>
  <c r="Y577" i="62"/>
  <c r="Z577" i="62"/>
  <c r="S577" i="62"/>
  <c r="AA577" i="62"/>
  <c r="T577" i="62"/>
  <c r="AB577" i="62"/>
  <c r="U577" i="62"/>
  <c r="AC577" i="62"/>
  <c r="V577" i="62"/>
  <c r="H577" i="62"/>
  <c r="W577" i="62"/>
  <c r="U626" i="62"/>
  <c r="Z625" i="62"/>
  <c r="V621" i="62"/>
  <c r="AA620" i="62"/>
  <c r="S620" i="62"/>
  <c r="U618" i="62"/>
  <c r="Z617" i="62"/>
  <c r="V613" i="62"/>
  <c r="AA612" i="62"/>
  <c r="S612" i="62"/>
  <c r="U611" i="62"/>
  <c r="Z610" i="62"/>
  <c r="T609" i="62"/>
  <c r="AB609" i="62" s="1"/>
  <c r="V604" i="62"/>
  <c r="AA603" i="62"/>
  <c r="S603" i="62"/>
  <c r="AC601" i="62"/>
  <c r="U601" i="62"/>
  <c r="Z600" i="62"/>
  <c r="AB598" i="62"/>
  <c r="T598" i="62"/>
  <c r="U595" i="62"/>
  <c r="AC595" i="62"/>
  <c r="AC594" i="62"/>
  <c r="T594" i="62"/>
  <c r="X593" i="62"/>
  <c r="Y591" i="62"/>
  <c r="U591" i="62"/>
  <c r="AC591" i="62"/>
  <c r="V587" i="62"/>
  <c r="U586" i="62"/>
  <c r="T585" i="62"/>
  <c r="W627" i="62"/>
  <c r="Y625" i="62"/>
  <c r="AA623" i="62"/>
  <c r="Z620" i="62"/>
  <c r="W619" i="62"/>
  <c r="Y617" i="62"/>
  <c r="AA615" i="62"/>
  <c r="Z612" i="62"/>
  <c r="Y610" i="62"/>
  <c r="AA609" i="62"/>
  <c r="AC604" i="62"/>
  <c r="Z603" i="62"/>
  <c r="W602" i="62"/>
  <c r="AB601" i="62"/>
  <c r="Y600" i="62"/>
  <c r="AA598" i="62"/>
  <c r="X595" i="62"/>
  <c r="H595" i="62"/>
  <c r="AB594" i="62"/>
  <c r="S594" i="62"/>
  <c r="V593" i="62"/>
  <c r="Z591" i="62"/>
  <c r="H591" i="62"/>
  <c r="S589" i="62"/>
  <c r="AA589" i="62"/>
  <c r="U589" i="62"/>
  <c r="AC589" i="62"/>
  <c r="H589" i="62"/>
  <c r="W589" i="62"/>
  <c r="T587" i="62"/>
  <c r="S586" i="62"/>
  <c r="Y584" i="62"/>
  <c r="S584" i="62"/>
  <c r="AA584" i="62"/>
  <c r="U584" i="62"/>
  <c r="AC584" i="62"/>
  <c r="X577" i="62"/>
  <c r="X561" i="62"/>
  <c r="S559" i="62"/>
  <c r="AA559" i="62"/>
  <c r="U559" i="62"/>
  <c r="Y559" i="62"/>
  <c r="T559" i="62"/>
  <c r="AB559" i="62" s="1"/>
  <c r="V559" i="62"/>
  <c r="W559" i="62"/>
  <c r="X559" i="62"/>
  <c r="Z559" i="62"/>
  <c r="H559" i="62"/>
  <c r="AC559" i="62" s="1"/>
  <c r="V566" i="62"/>
  <c r="T556" i="62"/>
  <c r="AB556" i="62" s="1"/>
  <c r="T550" i="62"/>
  <c r="U545" i="62"/>
  <c r="S528" i="62"/>
  <c r="AA528" i="62"/>
  <c r="T528" i="62"/>
  <c r="AB528" i="62" s="1"/>
  <c r="U528" i="62"/>
  <c r="V528" i="62"/>
  <c r="H528" i="62"/>
  <c r="AC528" i="62" s="1"/>
  <c r="W528" i="62"/>
  <c r="Y528" i="62"/>
  <c r="Z590" i="62"/>
  <c r="Z583" i="62"/>
  <c r="Y581" i="62"/>
  <c r="AA576" i="62"/>
  <c r="S576" i="62"/>
  <c r="U574" i="62"/>
  <c r="Z573" i="62"/>
  <c r="W572" i="62"/>
  <c r="H572" i="62"/>
  <c r="AC572" i="62" s="1"/>
  <c r="Y570" i="62"/>
  <c r="AA568" i="62"/>
  <c r="S568" i="62"/>
  <c r="AC566" i="62"/>
  <c r="U566" i="62"/>
  <c r="Z565" i="62"/>
  <c r="W564" i="62"/>
  <c r="H564" i="62"/>
  <c r="AC564" i="62" s="1"/>
  <c r="Y562" i="62"/>
  <c r="Y555" i="62"/>
  <c r="S555" i="62"/>
  <c r="AA555" i="62"/>
  <c r="H555" i="62"/>
  <c r="W555" i="62"/>
  <c r="S545" i="62"/>
  <c r="Z542" i="62"/>
  <c r="T574" i="62"/>
  <c r="AB574" i="62" s="1"/>
  <c r="Z568" i="62"/>
  <c r="AB566" i="62"/>
  <c r="T566" i="62"/>
  <c r="S550" i="62"/>
  <c r="AA550" i="62"/>
  <c r="U550" i="62"/>
  <c r="AC550" i="62"/>
  <c r="Y550" i="62"/>
  <c r="U548" i="62"/>
  <c r="H548" i="62"/>
  <c r="AC548" i="62" s="1"/>
  <c r="W548" i="62"/>
  <c r="S548" i="62"/>
  <c r="AA548" i="62"/>
  <c r="X542" i="62"/>
  <c r="W581" i="62"/>
  <c r="H581" i="62"/>
  <c r="Y576" i="62"/>
  <c r="AA574" i="62"/>
  <c r="S574" i="62"/>
  <c r="U572" i="62"/>
  <c r="W570" i="62"/>
  <c r="H570" i="62"/>
  <c r="AC570" i="62" s="1"/>
  <c r="Y568" i="62"/>
  <c r="AA566" i="62"/>
  <c r="S566" i="62"/>
  <c r="U564" i="62"/>
  <c r="W562" i="62"/>
  <c r="H562" i="62"/>
  <c r="AC562" i="62" s="1"/>
  <c r="H556" i="62"/>
  <c r="AC556" i="62" s="1"/>
  <c r="W556" i="62"/>
  <c r="Y556" i="62"/>
  <c r="U556" i="62"/>
  <c r="AB550" i="62"/>
  <c r="H550" i="62"/>
  <c r="Z548" i="62"/>
  <c r="T545" i="62"/>
  <c r="AB545" i="62" s="1"/>
  <c r="V545" i="62"/>
  <c r="H545" i="62"/>
  <c r="AC545" i="62" s="1"/>
  <c r="W545" i="62"/>
  <c r="Z545" i="62"/>
  <c r="W542" i="62"/>
  <c r="Y519" i="62"/>
  <c r="Z519" i="62"/>
  <c r="S519" i="62"/>
  <c r="AA519" i="62"/>
  <c r="T519" i="62"/>
  <c r="AB519" i="62" s="1"/>
  <c r="U519" i="62"/>
  <c r="H519" i="62"/>
  <c r="AC519" i="62" s="1"/>
  <c r="W519" i="62"/>
  <c r="Z574" i="62"/>
  <c r="Z566" i="62"/>
  <c r="Z550" i="62"/>
  <c r="Y548" i="62"/>
  <c r="T542" i="62"/>
  <c r="AB542" i="62" s="1"/>
  <c r="S534" i="62"/>
  <c r="AA534" i="62"/>
  <c r="U534" i="62"/>
  <c r="V534" i="62"/>
  <c r="H534" i="62"/>
  <c r="AC534" i="62" s="1"/>
  <c r="W534" i="62"/>
  <c r="Y534" i="62"/>
  <c r="AB592" i="62"/>
  <c r="AC581" i="62"/>
  <c r="W576" i="62"/>
  <c r="Y574" i="62"/>
  <c r="AA572" i="62"/>
  <c r="W568" i="62"/>
  <c r="Y566" i="62"/>
  <c r="AA564" i="62"/>
  <c r="Z556" i="62"/>
  <c r="V555" i="62"/>
  <c r="X550" i="62"/>
  <c r="X548" i="62"/>
  <c r="H546" i="62"/>
  <c r="AC546" i="62" s="1"/>
  <c r="W546" i="62"/>
  <c r="Y546" i="62"/>
  <c r="U546" i="62"/>
  <c r="AA545" i="62"/>
  <c r="H538" i="62"/>
  <c r="AC538" i="62" s="1"/>
  <c r="W538" i="62"/>
  <c r="Y538" i="62"/>
  <c r="Z538" i="62"/>
  <c r="S538" i="62"/>
  <c r="AA538" i="62"/>
  <c r="U538" i="62"/>
  <c r="Y536" i="62"/>
  <c r="S536" i="62"/>
  <c r="AA536" i="62"/>
  <c r="T536" i="62"/>
  <c r="AB536" i="62" s="1"/>
  <c r="U536" i="62"/>
  <c r="H536" i="62"/>
  <c r="AC536" i="62" s="1"/>
  <c r="W536" i="62"/>
  <c r="Y529" i="62"/>
  <c r="Z529" i="62"/>
  <c r="S529" i="62"/>
  <c r="AA529" i="62"/>
  <c r="T529" i="62"/>
  <c r="AB529" i="62" s="1"/>
  <c r="U529" i="62"/>
  <c r="H529" i="62"/>
  <c r="AC529" i="62" s="1"/>
  <c r="W529" i="62"/>
  <c r="Z528" i="62"/>
  <c r="S542" i="62"/>
  <c r="AA542" i="62"/>
  <c r="U542" i="62"/>
  <c r="V542" i="62"/>
  <c r="Y542" i="62"/>
  <c r="X528" i="62"/>
  <c r="V558" i="62"/>
  <c r="V549" i="62"/>
  <c r="V541" i="62"/>
  <c r="AA540" i="62"/>
  <c r="S540" i="62"/>
  <c r="Z537" i="62"/>
  <c r="V533" i="62"/>
  <c r="AA532" i="62"/>
  <c r="S532" i="62"/>
  <c r="Z530" i="62"/>
  <c r="V527" i="62"/>
  <c r="AA523" i="62"/>
  <c r="S523" i="62"/>
  <c r="U521" i="62"/>
  <c r="Z520" i="62"/>
  <c r="V516" i="62"/>
  <c r="AA515" i="62"/>
  <c r="S515" i="62"/>
  <c r="U513" i="62"/>
  <c r="Z512" i="62"/>
  <c r="W511" i="62"/>
  <c r="H511" i="62"/>
  <c r="AC511" i="62" s="1"/>
  <c r="AA521" i="62"/>
  <c r="S521" i="62"/>
  <c r="AA513" i="62"/>
  <c r="S513" i="62"/>
  <c r="U511" i="62"/>
  <c r="W537" i="62"/>
  <c r="H537" i="62"/>
  <c r="AC537" i="62" s="1"/>
  <c r="W530" i="62"/>
  <c r="H530" i="62"/>
  <c r="AC530" i="62" s="1"/>
  <c r="Z521" i="62"/>
  <c r="W520" i="62"/>
  <c r="H520" i="62"/>
  <c r="AC520" i="62" s="1"/>
  <c r="Z513" i="62"/>
  <c r="W512" i="62"/>
  <c r="H512" i="62"/>
  <c r="T511" i="62"/>
  <c r="AB511" i="62" s="1"/>
  <c r="Z549" i="62"/>
  <c r="Z541" i="62"/>
  <c r="W540" i="62"/>
  <c r="H540" i="62"/>
  <c r="AC540" i="62" s="1"/>
  <c r="V537" i="62"/>
  <c r="Z533" i="62"/>
  <c r="W532" i="62"/>
  <c r="H532" i="62"/>
  <c r="AC532" i="62" s="1"/>
  <c r="V530" i="62"/>
  <c r="W523" i="62"/>
  <c r="H523" i="62"/>
  <c r="Y521" i="62"/>
  <c r="V520" i="62"/>
  <c r="Z516" i="62"/>
  <c r="W515" i="62"/>
  <c r="Y513" i="62"/>
  <c r="V512" i="62"/>
  <c r="AA511" i="62"/>
  <c r="S511" i="62"/>
  <c r="Z511" i="62"/>
  <c r="AC523" i="62"/>
  <c r="W521" i="62"/>
  <c r="W513" i="62"/>
  <c r="AB512" i="62"/>
  <c r="Y511" i="62"/>
  <c r="Z495" i="62"/>
  <c r="Y484" i="62"/>
  <c r="Z484" i="62"/>
  <c r="U484" i="62"/>
  <c r="W506" i="62"/>
  <c r="H506" i="62"/>
  <c r="AC506" i="62" s="1"/>
  <c r="Y495" i="62"/>
  <c r="H484" i="62"/>
  <c r="AC484" i="62" s="1"/>
  <c r="V483" i="62"/>
  <c r="H483" i="62"/>
  <c r="AC483" i="62" s="1"/>
  <c r="W483" i="62"/>
  <c r="Z483" i="62"/>
  <c r="S475" i="62"/>
  <c r="AA475" i="62"/>
  <c r="T475" i="62"/>
  <c r="AB475" i="62" s="1"/>
  <c r="U475" i="62"/>
  <c r="V475" i="62"/>
  <c r="H475" i="62"/>
  <c r="AC475" i="62" s="1"/>
  <c r="W475" i="62"/>
  <c r="Z473" i="62"/>
  <c r="S473" i="62"/>
  <c r="AA473" i="62"/>
  <c r="T473" i="62"/>
  <c r="AB473" i="62" s="1"/>
  <c r="U473" i="62"/>
  <c r="V473" i="62"/>
  <c r="Y467" i="62"/>
  <c r="Z467" i="62"/>
  <c r="S467" i="62"/>
  <c r="AA467" i="62"/>
  <c r="T467" i="62"/>
  <c r="AB467" i="62" s="1"/>
  <c r="U467" i="62"/>
  <c r="S495" i="62"/>
  <c r="AA495" i="62"/>
  <c r="V495" i="62"/>
  <c r="W509" i="62"/>
  <c r="H509" i="62"/>
  <c r="AC509" i="62" s="1"/>
  <c r="Y507" i="62"/>
  <c r="V506" i="62"/>
  <c r="AA505" i="62"/>
  <c r="S505" i="62"/>
  <c r="W502" i="62"/>
  <c r="H502" i="62"/>
  <c r="AC502" i="62" s="1"/>
  <c r="Y501" i="62"/>
  <c r="U500" i="62"/>
  <c r="W496" i="62"/>
  <c r="X495" i="62"/>
  <c r="W492" i="62"/>
  <c r="X491" i="62"/>
  <c r="U490" i="62"/>
  <c r="AA484" i="62"/>
  <c r="AA483" i="62"/>
  <c r="X482" i="62"/>
  <c r="W480" i="62"/>
  <c r="U479" i="62"/>
  <c r="H473" i="62"/>
  <c r="AC473" i="62" s="1"/>
  <c r="H467" i="62"/>
  <c r="AC467" i="62" s="1"/>
  <c r="X465" i="62"/>
  <c r="X462" i="62"/>
  <c r="Z457" i="62"/>
  <c r="V509" i="62"/>
  <c r="U506" i="62"/>
  <c r="Z505" i="62"/>
  <c r="V502" i="62"/>
  <c r="S500" i="62"/>
  <c r="U496" i="62"/>
  <c r="W495" i="62"/>
  <c r="U491" i="62"/>
  <c r="Z487" i="62"/>
  <c r="S487" i="62"/>
  <c r="AA487" i="62"/>
  <c r="V487" i="62"/>
  <c r="X484" i="62"/>
  <c r="Y483" i="62"/>
  <c r="V482" i="62"/>
  <c r="T479" i="62"/>
  <c r="AB479" i="62" s="1"/>
  <c r="W462" i="62"/>
  <c r="Y459" i="62"/>
  <c r="Z459" i="62"/>
  <c r="S459" i="62"/>
  <c r="AA459" i="62"/>
  <c r="T459" i="62"/>
  <c r="AB459" i="62" s="1"/>
  <c r="U459" i="62"/>
  <c r="Y457" i="62"/>
  <c r="Y454" i="62"/>
  <c r="X451" i="62"/>
  <c r="U509" i="62"/>
  <c r="Z508" i="62"/>
  <c r="W507" i="62"/>
  <c r="H507" i="62"/>
  <c r="AC507" i="62" s="1"/>
  <c r="T506" i="62"/>
  <c r="AB506" i="62" s="1"/>
  <c r="Y505" i="62"/>
  <c r="U502" i="62"/>
  <c r="W501" i="62"/>
  <c r="H501" i="62"/>
  <c r="T496" i="62"/>
  <c r="U495" i="62"/>
  <c r="T491" i="62"/>
  <c r="AB491" i="62" s="1"/>
  <c r="U488" i="62"/>
  <c r="V488" i="62"/>
  <c r="Y488" i="62"/>
  <c r="AB487" i="62"/>
  <c r="H487" i="62"/>
  <c r="AC487" i="62" s="1"/>
  <c r="W484" i="62"/>
  <c r="X483" i="62"/>
  <c r="U482" i="62"/>
  <c r="Z475" i="62"/>
  <c r="H459" i="62"/>
  <c r="AC459" i="62" s="1"/>
  <c r="X457" i="62"/>
  <c r="X454" i="62"/>
  <c r="T509" i="62"/>
  <c r="AB509" i="62" s="1"/>
  <c r="AA506" i="62"/>
  <c r="S506" i="62"/>
  <c r="T502" i="62"/>
  <c r="AB502" i="62" s="1"/>
  <c r="Y500" i="62"/>
  <c r="T500" i="62"/>
  <c r="AB500" i="62" s="1"/>
  <c r="T495" i="62"/>
  <c r="AB495" i="62" s="1"/>
  <c r="S490" i="62"/>
  <c r="AA490" i="62"/>
  <c r="T490" i="62"/>
  <c r="AB490" i="62"/>
  <c r="H490" i="62"/>
  <c r="W490" i="62"/>
  <c r="V484" i="62"/>
  <c r="U483" i="62"/>
  <c r="Z479" i="62"/>
  <c r="S479" i="62"/>
  <c r="AA479" i="62"/>
  <c r="V479" i="62"/>
  <c r="Y475" i="62"/>
  <c r="Y473" i="62"/>
  <c r="S465" i="62"/>
  <c r="AA465" i="62"/>
  <c r="T465" i="62"/>
  <c r="AB465" i="62" s="1"/>
  <c r="U465" i="62"/>
  <c r="V465" i="62"/>
  <c r="H465" i="62"/>
  <c r="AC465" i="62" s="1"/>
  <c r="W465" i="62"/>
  <c r="Z462" i="62"/>
  <c r="S462" i="62"/>
  <c r="AA462" i="62"/>
  <c r="T462" i="62"/>
  <c r="AB462" i="62" s="1"/>
  <c r="U462" i="62"/>
  <c r="V462" i="62"/>
  <c r="AA509" i="62"/>
  <c r="S509" i="62"/>
  <c r="Z506" i="62"/>
  <c r="W505" i="62"/>
  <c r="H505" i="62"/>
  <c r="AC505" i="62" s="1"/>
  <c r="AA502" i="62"/>
  <c r="S502" i="62"/>
  <c r="AC501" i="62"/>
  <c r="Z500" i="62"/>
  <c r="H500" i="62"/>
  <c r="AC500" i="62" s="1"/>
  <c r="AB496" i="62"/>
  <c r="AC495" i="62"/>
  <c r="Z492" i="62"/>
  <c r="U492" i="62"/>
  <c r="Z490" i="62"/>
  <c r="X487" i="62"/>
  <c r="T484" i="62"/>
  <c r="AB484" i="62" s="1"/>
  <c r="T483" i="62"/>
  <c r="AB483" i="62" s="1"/>
  <c r="U480" i="62"/>
  <c r="V480" i="62"/>
  <c r="Y480" i="62"/>
  <c r="H479" i="62"/>
  <c r="AC479" i="62" s="1"/>
  <c r="X475" i="62"/>
  <c r="X473" i="62"/>
  <c r="X467" i="62"/>
  <c r="H462" i="62"/>
  <c r="AC462" i="62" s="1"/>
  <c r="Y451" i="62"/>
  <c r="Z451" i="62"/>
  <c r="S451" i="62"/>
  <c r="AA451" i="62"/>
  <c r="T451" i="62"/>
  <c r="AB451" i="62" s="1"/>
  <c r="U451" i="62"/>
  <c r="Z509" i="62"/>
  <c r="Y506" i="62"/>
  <c r="Z502" i="62"/>
  <c r="V496" i="62"/>
  <c r="Y496" i="62"/>
  <c r="V491" i="62"/>
  <c r="H491" i="62"/>
  <c r="AC491" i="62" s="1"/>
  <c r="W491" i="62"/>
  <c r="Z491" i="62"/>
  <c r="Y490" i="62"/>
  <c r="S484" i="62"/>
  <c r="S483" i="62"/>
  <c r="S482" i="62"/>
  <c r="AA482" i="62"/>
  <c r="T482" i="62"/>
  <c r="AB482" i="62" s="1"/>
  <c r="H482" i="62"/>
  <c r="AC482" i="62" s="1"/>
  <c r="W482" i="62"/>
  <c r="Y479" i="62"/>
  <c r="W473" i="62"/>
  <c r="W467" i="62"/>
  <c r="S457" i="62"/>
  <c r="AA457" i="62"/>
  <c r="T457" i="62"/>
  <c r="AB457" i="62" s="1"/>
  <c r="U457" i="62"/>
  <c r="V457" i="62"/>
  <c r="H457" i="62"/>
  <c r="AC457" i="62" s="1"/>
  <c r="W457" i="62"/>
  <c r="Z454" i="62"/>
  <c r="S454" i="62"/>
  <c r="AA454" i="62"/>
  <c r="T454" i="62"/>
  <c r="AB454" i="62" s="1"/>
  <c r="U454" i="62"/>
  <c r="V454" i="62"/>
  <c r="T489" i="62"/>
  <c r="AB489" i="62" s="1"/>
  <c r="T481" i="62"/>
  <c r="AB481" i="62" s="1"/>
  <c r="AA478" i="62"/>
  <c r="Z476" i="62"/>
  <c r="Y474" i="62"/>
  <c r="AA469" i="62"/>
  <c r="Z466" i="62"/>
  <c r="T464" i="62"/>
  <c r="AB464" i="62" s="1"/>
  <c r="Y463" i="62"/>
  <c r="AA461" i="62"/>
  <c r="Z458" i="62"/>
  <c r="T456" i="62"/>
  <c r="AB456" i="62" s="1"/>
  <c r="Y455" i="62"/>
  <c r="Z450" i="62"/>
  <c r="W474" i="62"/>
  <c r="H474" i="62"/>
  <c r="W463" i="62"/>
  <c r="H463" i="62"/>
  <c r="W455" i="62"/>
  <c r="H455" i="62"/>
  <c r="AC455" i="62" s="1"/>
  <c r="Y489" i="62"/>
  <c r="Y481" i="62"/>
  <c r="W476" i="62"/>
  <c r="H476" i="62"/>
  <c r="AC476" i="62" s="1"/>
  <c r="V474" i="62"/>
  <c r="W466" i="62"/>
  <c r="H466" i="62"/>
  <c r="AC466" i="62" s="1"/>
  <c r="Y464" i="62"/>
  <c r="V463" i="62"/>
  <c r="W458" i="62"/>
  <c r="H458" i="62"/>
  <c r="Y456" i="62"/>
  <c r="V455" i="62"/>
  <c r="W450" i="62"/>
  <c r="H450" i="62"/>
  <c r="AC450" i="62" s="1"/>
  <c r="AC474" i="62"/>
  <c r="AC463" i="62"/>
  <c r="U448" i="62"/>
  <c r="W447" i="62"/>
  <c r="H447" i="62"/>
  <c r="U447" i="62"/>
  <c r="U449" i="62"/>
  <c r="Z448" i="62"/>
  <c r="AB447" i="62"/>
  <c r="T447" i="62"/>
  <c r="Y448" i="62"/>
  <c r="AA447" i="62"/>
  <c r="S447" i="62"/>
  <c r="AC447" i="62"/>
  <c r="Z447" i="62"/>
  <c r="Y447" i="62"/>
  <c r="H115" i="50"/>
  <c r="H99" i="50"/>
  <c r="H26" i="50"/>
  <c r="H14" i="50"/>
  <c r="H121" i="50"/>
  <c r="H105" i="50"/>
  <c r="H85" i="50"/>
  <c r="H75" i="50"/>
  <c r="H111" i="50"/>
  <c r="H95" i="50"/>
  <c r="H65" i="50"/>
  <c r="H55" i="50"/>
  <c r="H113" i="50"/>
  <c r="H18" i="50"/>
  <c r="H117" i="50"/>
  <c r="H101" i="50"/>
  <c r="H91" i="50"/>
  <c r="H81" i="50"/>
  <c r="H71" i="50"/>
  <c r="H61" i="50"/>
  <c r="H41" i="50"/>
  <c r="H51" i="50"/>
  <c r="H123" i="50"/>
  <c r="H110" i="50"/>
  <c r="H107" i="50"/>
  <c r="H77" i="50"/>
  <c r="H97" i="50"/>
  <c r="H119" i="50"/>
  <c r="H103" i="50"/>
  <c r="O29" i="50"/>
  <c r="H109" i="50"/>
  <c r="H63" i="50"/>
  <c r="H38" i="50"/>
  <c r="H47" i="50"/>
  <c r="H42" i="50"/>
  <c r="H12" i="50"/>
  <c r="H39" i="50"/>
  <c r="H31" i="50"/>
  <c r="H36" i="50"/>
  <c r="H20" i="50"/>
  <c r="Q15" i="45"/>
  <c r="Q14" i="45"/>
  <c r="O21" i="50"/>
  <c r="O17" i="50"/>
  <c r="M12" i="50"/>
  <c r="O37" i="50"/>
  <c r="O40" i="50"/>
  <c r="P11" i="45"/>
  <c r="M20" i="50"/>
  <c r="M38" i="50"/>
  <c r="P21" i="45"/>
  <c r="M34" i="50"/>
  <c r="M16" i="50"/>
  <c r="O33" i="50"/>
  <c r="O25" i="50"/>
  <c r="O13" i="50"/>
  <c r="O32" i="50"/>
  <c r="N18" i="61"/>
  <c r="M42" i="50"/>
  <c r="M30" i="50"/>
  <c r="M24" i="50"/>
  <c r="O41" i="50"/>
  <c r="M11" i="50"/>
  <c r="O23" i="50"/>
  <c r="O19" i="50"/>
  <c r="O15" i="50"/>
  <c r="O28" i="50"/>
  <c r="M36" i="50"/>
  <c r="O43" i="50"/>
  <c r="O39" i="50"/>
  <c r="O35" i="50"/>
  <c r="O31" i="50"/>
  <c r="O26" i="50"/>
  <c r="O22" i="50"/>
  <c r="O18" i="50"/>
  <c r="O14" i="50"/>
  <c r="O17" i="61"/>
  <c r="N25" i="61"/>
  <c r="O23" i="61"/>
  <c r="O19" i="61"/>
  <c r="Q22" i="45"/>
  <c r="P19" i="45"/>
  <c r="Q19" i="45"/>
  <c r="Q13" i="45"/>
  <c r="Q20" i="45"/>
  <c r="Q17" i="45"/>
  <c r="P17" i="45"/>
  <c r="Q12" i="45"/>
  <c r="P10" i="45"/>
  <c r="Q18" i="45"/>
  <c r="O22" i="61"/>
  <c r="O15" i="61"/>
  <c r="O24" i="61"/>
  <c r="O16" i="61"/>
  <c r="O21" i="61"/>
  <c r="N14" i="61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K75" i="60"/>
  <c r="M75" i="60" s="1"/>
  <c r="K76" i="60"/>
  <c r="M76" i="60" s="1"/>
  <c r="K77" i="60"/>
  <c r="M77" i="60" s="1"/>
  <c r="K78" i="60"/>
  <c r="M78" i="60" s="1"/>
  <c r="K79" i="60"/>
  <c r="M79" i="60" s="1"/>
  <c r="K80" i="60"/>
  <c r="M80" i="60" s="1"/>
  <c r="K81" i="60"/>
  <c r="M81" i="60" s="1"/>
  <c r="K82" i="60"/>
  <c r="M82" i="60" s="1"/>
  <c r="K83" i="60"/>
  <c r="N83" i="60" s="1"/>
  <c r="K84" i="60"/>
  <c r="M84" i="60" s="1"/>
  <c r="K85" i="60"/>
  <c r="M85" i="60" s="1"/>
  <c r="K74" i="60"/>
  <c r="M74" i="60" s="1"/>
  <c r="N81" i="60" l="1"/>
  <c r="N78" i="60"/>
  <c r="N84" i="60"/>
  <c r="N80" i="60"/>
  <c r="N76" i="60"/>
  <c r="N79" i="60"/>
  <c r="N77" i="60"/>
  <c r="N85" i="60"/>
  <c r="N75" i="60"/>
  <c r="M83" i="60"/>
  <c r="N82" i="60"/>
  <c r="F13" i="83" l="1"/>
  <c r="F14" i="83"/>
  <c r="F15" i="83"/>
  <c r="F16" i="83"/>
  <c r="F17" i="83"/>
  <c r="F18" i="83"/>
  <c r="F19" i="83"/>
  <c r="F20" i="83"/>
  <c r="F21" i="83"/>
  <c r="F22" i="83"/>
  <c r="F23" i="83"/>
  <c r="F12" i="83"/>
  <c r="B419" i="62"/>
  <c r="C419" i="62"/>
  <c r="E419" i="62"/>
  <c r="F419" i="62"/>
  <c r="G419" i="62" s="1"/>
  <c r="I419" i="62"/>
  <c r="B420" i="62"/>
  <c r="C420" i="62"/>
  <c r="E420" i="62"/>
  <c r="F420" i="62"/>
  <c r="G420" i="62" s="1"/>
  <c r="I420" i="62"/>
  <c r="B421" i="62"/>
  <c r="C421" i="62"/>
  <c r="E421" i="62"/>
  <c r="F421" i="62"/>
  <c r="G421" i="62" s="1"/>
  <c r="I421" i="62"/>
  <c r="B422" i="62"/>
  <c r="C422" i="62"/>
  <c r="E422" i="62"/>
  <c r="F422" i="62"/>
  <c r="G422" i="62" s="1"/>
  <c r="I422" i="62"/>
  <c r="B423" i="62"/>
  <c r="C423" i="62"/>
  <c r="E423" i="62"/>
  <c r="F423" i="62"/>
  <c r="G423" i="62" s="1"/>
  <c r="I423" i="62"/>
  <c r="B424" i="62"/>
  <c r="C424" i="62"/>
  <c r="E424" i="62"/>
  <c r="F424" i="62"/>
  <c r="G424" i="62" s="1"/>
  <c r="I424" i="62"/>
  <c r="B425" i="62"/>
  <c r="C425" i="62"/>
  <c r="E425" i="62"/>
  <c r="F425" i="62"/>
  <c r="G425" i="62" s="1"/>
  <c r="I425" i="62"/>
  <c r="B426" i="62"/>
  <c r="C426" i="62"/>
  <c r="E426" i="62"/>
  <c r="F426" i="62"/>
  <c r="G426" i="62" s="1"/>
  <c r="I426" i="62"/>
  <c r="B427" i="62"/>
  <c r="C427" i="62"/>
  <c r="E427" i="62"/>
  <c r="F427" i="62"/>
  <c r="G427" i="62" s="1"/>
  <c r="I427" i="62"/>
  <c r="B428" i="62"/>
  <c r="C428" i="62"/>
  <c r="E428" i="62"/>
  <c r="F428" i="62"/>
  <c r="G428" i="62" s="1"/>
  <c r="I428" i="62"/>
  <c r="B429" i="62"/>
  <c r="C429" i="62"/>
  <c r="E429" i="62"/>
  <c r="F429" i="62"/>
  <c r="G429" i="62" s="1"/>
  <c r="I429" i="62"/>
  <c r="B430" i="62"/>
  <c r="C430" i="62"/>
  <c r="E430" i="62"/>
  <c r="F430" i="62"/>
  <c r="G430" i="62" s="1"/>
  <c r="I430" i="62"/>
  <c r="B431" i="62"/>
  <c r="C431" i="62"/>
  <c r="E431" i="62"/>
  <c r="F431" i="62"/>
  <c r="G431" i="62" s="1"/>
  <c r="I431" i="62"/>
  <c r="B432" i="62"/>
  <c r="C432" i="62"/>
  <c r="E432" i="62"/>
  <c r="F432" i="62"/>
  <c r="G432" i="62" s="1"/>
  <c r="I432" i="62"/>
  <c r="B433" i="62"/>
  <c r="C433" i="62"/>
  <c r="E433" i="62"/>
  <c r="F433" i="62"/>
  <c r="G433" i="62" s="1"/>
  <c r="I433" i="62"/>
  <c r="B434" i="62"/>
  <c r="C434" i="62"/>
  <c r="E434" i="62"/>
  <c r="F434" i="62"/>
  <c r="G434" i="62" s="1"/>
  <c r="I434" i="62"/>
  <c r="B435" i="62"/>
  <c r="C435" i="62"/>
  <c r="E435" i="62"/>
  <c r="F435" i="62"/>
  <c r="G435" i="62" s="1"/>
  <c r="I435" i="62"/>
  <c r="B436" i="62"/>
  <c r="C436" i="62"/>
  <c r="E436" i="62"/>
  <c r="F436" i="62"/>
  <c r="G436" i="62" s="1"/>
  <c r="I436" i="62"/>
  <c r="B437" i="62"/>
  <c r="C437" i="62"/>
  <c r="E437" i="62"/>
  <c r="F437" i="62"/>
  <c r="G437" i="62" s="1"/>
  <c r="I437" i="62"/>
  <c r="B438" i="62"/>
  <c r="C438" i="62"/>
  <c r="E438" i="62"/>
  <c r="F438" i="62"/>
  <c r="G438" i="62" s="1"/>
  <c r="I438" i="62"/>
  <c r="B439" i="62"/>
  <c r="C439" i="62"/>
  <c r="E439" i="62"/>
  <c r="F439" i="62"/>
  <c r="G439" i="62" s="1"/>
  <c r="I439" i="62"/>
  <c r="B440" i="62"/>
  <c r="C440" i="62"/>
  <c r="E440" i="62"/>
  <c r="F440" i="62"/>
  <c r="G440" i="62" s="1"/>
  <c r="I440" i="62"/>
  <c r="B441" i="62"/>
  <c r="C441" i="62"/>
  <c r="E441" i="62"/>
  <c r="F441" i="62"/>
  <c r="G441" i="62" s="1"/>
  <c r="I441" i="62"/>
  <c r="B442" i="62"/>
  <c r="C442" i="62"/>
  <c r="E442" i="62"/>
  <c r="F442" i="62"/>
  <c r="G442" i="62" s="1"/>
  <c r="I442" i="62"/>
  <c r="B446" i="62"/>
  <c r="C446" i="62"/>
  <c r="E446" i="62"/>
  <c r="F446" i="62"/>
  <c r="G446" i="62" s="1"/>
  <c r="I446" i="62"/>
  <c r="J27" i="49"/>
  <c r="J28" i="49"/>
  <c r="J29" i="49"/>
  <c r="J30" i="49"/>
  <c r="J31" i="49"/>
  <c r="J32" i="49"/>
  <c r="J33" i="49"/>
  <c r="J34" i="49"/>
  <c r="J35" i="49"/>
  <c r="J36" i="49"/>
  <c r="J37" i="49"/>
  <c r="J38" i="49"/>
  <c r="J39" i="49"/>
  <c r="J40" i="49"/>
  <c r="J41" i="49"/>
  <c r="J11" i="49"/>
  <c r="O11" i="49" s="1"/>
  <c r="J12" i="49"/>
  <c r="O12" i="49" s="1"/>
  <c r="N27" i="61" s="1"/>
  <c r="J13" i="49"/>
  <c r="O13" i="49" s="1"/>
  <c r="N42" i="61" s="1"/>
  <c r="J14" i="49"/>
  <c r="Q14" i="49" s="1"/>
  <c r="O57" i="61" s="1"/>
  <c r="J15" i="49"/>
  <c r="O15" i="49" s="1"/>
  <c r="N72" i="61" s="1"/>
  <c r="J16" i="49"/>
  <c r="O16" i="49" s="1"/>
  <c r="N87" i="61" s="1"/>
  <c r="J17" i="49"/>
  <c r="O17" i="49" s="1"/>
  <c r="J18" i="49"/>
  <c r="O18" i="49" s="1"/>
  <c r="J19" i="49"/>
  <c r="O19" i="49" s="1"/>
  <c r="J20" i="49"/>
  <c r="O20" i="49" s="1"/>
  <c r="J21" i="49"/>
  <c r="O21" i="49" s="1"/>
  <c r="J22" i="49"/>
  <c r="Q22" i="49" s="1"/>
  <c r="J23" i="49"/>
  <c r="O23" i="49" s="1"/>
  <c r="J24" i="49"/>
  <c r="O24" i="49" s="1"/>
  <c r="J25" i="49"/>
  <c r="O25" i="49" s="1"/>
  <c r="AG73" i="16"/>
  <c r="AG72" i="16"/>
  <c r="AG71" i="16"/>
  <c r="AG70" i="16"/>
  <c r="AG69" i="16"/>
  <c r="AG68" i="16"/>
  <c r="AG67" i="16"/>
  <c r="AG66" i="16"/>
  <c r="AG65" i="16"/>
  <c r="AG64" i="16"/>
  <c r="AG63" i="16"/>
  <c r="AG62" i="16"/>
  <c r="AG61" i="16"/>
  <c r="AG60" i="16"/>
  <c r="AG59" i="16"/>
  <c r="AG58" i="16"/>
  <c r="AG57" i="16"/>
  <c r="AG56" i="16"/>
  <c r="AG55" i="16"/>
  <c r="AG54" i="16"/>
  <c r="AG53" i="16"/>
  <c r="AG52" i="16"/>
  <c r="AG51" i="16"/>
  <c r="AG50" i="16"/>
  <c r="AG49" i="16"/>
  <c r="AG48" i="16"/>
  <c r="AG47" i="16"/>
  <c r="AG46" i="16"/>
  <c r="AG44" i="16"/>
  <c r="AG10" i="16" s="1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5" i="16"/>
  <c r="AG24" i="16"/>
  <c r="AG23" i="16"/>
  <c r="AG22" i="16"/>
  <c r="AG21" i="16"/>
  <c r="AG20" i="16"/>
  <c r="AG19" i="16"/>
  <c r="AG18" i="16"/>
  <c r="AG17" i="16"/>
  <c r="AC133" i="6"/>
  <c r="AC132" i="6"/>
  <c r="AC131" i="6"/>
  <c r="AC130" i="6"/>
  <c r="AC128" i="6"/>
  <c r="AC127" i="6"/>
  <c r="AC126" i="6"/>
  <c r="AC125" i="6"/>
  <c r="AC123" i="6"/>
  <c r="AC122" i="6"/>
  <c r="AC121" i="6"/>
  <c r="AC120" i="6"/>
  <c r="AC118" i="6"/>
  <c r="AC117" i="6"/>
  <c r="AC116" i="6"/>
  <c r="AC115" i="6"/>
  <c r="AC113" i="6"/>
  <c r="AC112" i="6"/>
  <c r="AC111" i="6"/>
  <c r="AC110" i="6"/>
  <c r="AC108" i="6"/>
  <c r="AC107" i="6"/>
  <c r="AC106" i="6"/>
  <c r="AC105" i="6"/>
  <c r="AC103" i="6"/>
  <c r="AC102" i="6"/>
  <c r="AC101" i="6"/>
  <c r="AC100" i="6"/>
  <c r="AC98" i="6"/>
  <c r="AC97" i="6"/>
  <c r="AC96" i="6"/>
  <c r="AC95" i="6"/>
  <c r="AC93" i="6"/>
  <c r="AC92" i="6"/>
  <c r="AC91" i="6"/>
  <c r="AC90" i="6"/>
  <c r="AC88" i="6"/>
  <c r="AC87" i="6"/>
  <c r="AC86" i="6"/>
  <c r="AC85" i="6"/>
  <c r="AC83" i="6"/>
  <c r="AC82" i="6"/>
  <c r="AC81" i="6"/>
  <c r="AC80" i="6"/>
  <c r="AC78" i="6"/>
  <c r="AC77" i="6"/>
  <c r="AC76" i="6"/>
  <c r="AC75" i="6"/>
  <c r="AC73" i="6"/>
  <c r="AC72" i="6"/>
  <c r="AC71" i="6"/>
  <c r="AC70" i="6"/>
  <c r="AC68" i="6"/>
  <c r="AC67" i="6"/>
  <c r="AC66" i="6"/>
  <c r="AC65" i="6"/>
  <c r="AC63" i="6"/>
  <c r="AC62" i="6"/>
  <c r="AC61" i="6"/>
  <c r="AC60" i="6"/>
  <c r="AC58" i="6"/>
  <c r="AC57" i="6"/>
  <c r="AC56" i="6"/>
  <c r="AC55" i="6"/>
  <c r="AC53" i="6"/>
  <c r="AC52" i="6"/>
  <c r="AC51" i="6"/>
  <c r="AC50" i="6"/>
  <c r="AC48" i="6"/>
  <c r="AC47" i="6"/>
  <c r="AC46" i="6"/>
  <c r="AC45" i="6"/>
  <c r="AC43" i="6"/>
  <c r="AC42" i="6"/>
  <c r="AC41" i="6"/>
  <c r="AC40" i="6"/>
  <c r="AC38" i="6"/>
  <c r="AC37" i="6"/>
  <c r="AC36" i="6"/>
  <c r="AC35" i="6"/>
  <c r="AC33" i="6"/>
  <c r="AC32" i="6"/>
  <c r="AC31" i="6"/>
  <c r="AC30" i="6"/>
  <c r="AC28" i="6"/>
  <c r="AC27" i="6"/>
  <c r="AC26" i="6"/>
  <c r="AC25" i="6"/>
  <c r="AC23" i="6"/>
  <c r="AC22" i="6"/>
  <c r="AC21" i="6"/>
  <c r="AC20" i="6"/>
  <c r="AC18" i="6"/>
  <c r="AC17" i="6"/>
  <c r="AC16" i="6"/>
  <c r="AC15" i="6"/>
  <c r="AC13" i="6"/>
  <c r="AC12" i="6"/>
  <c r="AC11" i="6"/>
  <c r="AC10" i="6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A107" i="51"/>
  <c r="AA106" i="51"/>
  <c r="AA105" i="51"/>
  <c r="AA104" i="51"/>
  <c r="AA103" i="51"/>
  <c r="AA102" i="51"/>
  <c r="AA101" i="51"/>
  <c r="AA100" i="51"/>
  <c r="AA99" i="51"/>
  <c r="AA98" i="51"/>
  <c r="AA96" i="51"/>
  <c r="AA95" i="51"/>
  <c r="AA94" i="51"/>
  <c r="AA93" i="51"/>
  <c r="AA92" i="51"/>
  <c r="AA91" i="51"/>
  <c r="AA90" i="51"/>
  <c r="AA89" i="51"/>
  <c r="AA88" i="51"/>
  <c r="AA87" i="51"/>
  <c r="AA85" i="51"/>
  <c r="AA84" i="51"/>
  <c r="AA83" i="51"/>
  <c r="AA82" i="51"/>
  <c r="AA81" i="51"/>
  <c r="AA80" i="51"/>
  <c r="AA79" i="51"/>
  <c r="AA78" i="51"/>
  <c r="AA77" i="51"/>
  <c r="AA76" i="51"/>
  <c r="AA74" i="51"/>
  <c r="AA73" i="51"/>
  <c r="AA72" i="51"/>
  <c r="AA71" i="51"/>
  <c r="AA70" i="51"/>
  <c r="AA69" i="51"/>
  <c r="AA68" i="51"/>
  <c r="AA67" i="51"/>
  <c r="AA66" i="51"/>
  <c r="AA65" i="51"/>
  <c r="AA63" i="51"/>
  <c r="AA62" i="51"/>
  <c r="AA61" i="51"/>
  <c r="AA60" i="51"/>
  <c r="AA59" i="51"/>
  <c r="AA58" i="51"/>
  <c r="AA57" i="51"/>
  <c r="AA56" i="51"/>
  <c r="AA55" i="51"/>
  <c r="AA54" i="51"/>
  <c r="AA52" i="51"/>
  <c r="AA51" i="51"/>
  <c r="AA50" i="51"/>
  <c r="AA49" i="51"/>
  <c r="AA48" i="51"/>
  <c r="AA47" i="51"/>
  <c r="AA46" i="51"/>
  <c r="AA45" i="51"/>
  <c r="AA44" i="51"/>
  <c r="AA43" i="51"/>
  <c r="AA41" i="51"/>
  <c r="AA40" i="51"/>
  <c r="AA39" i="51"/>
  <c r="AA38" i="51"/>
  <c r="AA37" i="51"/>
  <c r="AA36" i="51"/>
  <c r="AA35" i="51"/>
  <c r="AA34" i="51"/>
  <c r="AA33" i="51"/>
  <c r="AA32" i="51"/>
  <c r="AA30" i="51"/>
  <c r="AA29" i="51"/>
  <c r="AA28" i="51"/>
  <c r="AA27" i="51"/>
  <c r="AA26" i="51"/>
  <c r="AA25" i="51"/>
  <c r="AA24" i="51"/>
  <c r="AA23" i="51"/>
  <c r="AA22" i="51"/>
  <c r="AA21" i="51"/>
  <c r="AA19" i="51"/>
  <c r="AA18" i="51"/>
  <c r="AA17" i="51"/>
  <c r="AA16" i="51"/>
  <c r="AA15" i="51"/>
  <c r="AA14" i="51"/>
  <c r="AA13" i="51"/>
  <c r="AA12" i="51"/>
  <c r="AA11" i="51"/>
  <c r="AA10" i="51"/>
  <c r="X158" i="50"/>
  <c r="X157" i="50"/>
  <c r="X156" i="50"/>
  <c r="X155" i="50"/>
  <c r="X154" i="50"/>
  <c r="X153" i="50"/>
  <c r="X152" i="50"/>
  <c r="X151" i="50"/>
  <c r="X150" i="50"/>
  <c r="X149" i="50"/>
  <c r="X148" i="50"/>
  <c r="X147" i="50"/>
  <c r="X146" i="50"/>
  <c r="X145" i="50"/>
  <c r="X144" i="50"/>
  <c r="X143" i="50"/>
  <c r="X141" i="50"/>
  <c r="X140" i="50"/>
  <c r="X139" i="50"/>
  <c r="X138" i="50"/>
  <c r="X137" i="50"/>
  <c r="X136" i="50"/>
  <c r="X135" i="50"/>
  <c r="X134" i="50"/>
  <c r="X133" i="50"/>
  <c r="X132" i="50"/>
  <c r="X131" i="50"/>
  <c r="X130" i="50"/>
  <c r="X129" i="50"/>
  <c r="X128" i="50"/>
  <c r="X127" i="50"/>
  <c r="X126" i="50"/>
  <c r="X124" i="50"/>
  <c r="X123" i="50"/>
  <c r="X122" i="50"/>
  <c r="X121" i="50"/>
  <c r="X120" i="50"/>
  <c r="X119" i="50"/>
  <c r="X118" i="50"/>
  <c r="X117" i="50"/>
  <c r="X116" i="50"/>
  <c r="X115" i="50"/>
  <c r="X114" i="50"/>
  <c r="X113" i="50"/>
  <c r="X112" i="50"/>
  <c r="X111" i="50"/>
  <c r="X110" i="50"/>
  <c r="X109" i="50"/>
  <c r="X108" i="50"/>
  <c r="X107" i="50"/>
  <c r="X106" i="50"/>
  <c r="X105" i="50"/>
  <c r="X104" i="50"/>
  <c r="X103" i="50"/>
  <c r="X102" i="50"/>
  <c r="X101" i="50"/>
  <c r="X100" i="50"/>
  <c r="X99" i="50"/>
  <c r="X98" i="50"/>
  <c r="X97" i="50"/>
  <c r="X96" i="50"/>
  <c r="X95" i="50"/>
  <c r="X94" i="50"/>
  <c r="X93" i="50"/>
  <c r="X92" i="50"/>
  <c r="X91" i="50"/>
  <c r="X90" i="50"/>
  <c r="X89" i="50"/>
  <c r="X88" i="50"/>
  <c r="X87" i="50"/>
  <c r="X86" i="50"/>
  <c r="X85" i="50"/>
  <c r="X84" i="50"/>
  <c r="X83" i="50"/>
  <c r="X82" i="50"/>
  <c r="X81" i="50"/>
  <c r="X80" i="50"/>
  <c r="X79" i="50"/>
  <c r="X78" i="50"/>
  <c r="X77" i="50"/>
  <c r="X76" i="50"/>
  <c r="X75" i="50"/>
  <c r="X74" i="50"/>
  <c r="X73" i="50"/>
  <c r="X72" i="50"/>
  <c r="X71" i="50"/>
  <c r="X70" i="50"/>
  <c r="X69" i="50"/>
  <c r="X68" i="50"/>
  <c r="X67" i="50"/>
  <c r="X66" i="50"/>
  <c r="X65" i="50"/>
  <c r="X64" i="50"/>
  <c r="X63" i="50"/>
  <c r="X62" i="50"/>
  <c r="X61" i="50"/>
  <c r="X60" i="50"/>
  <c r="X59" i="50"/>
  <c r="X58" i="50"/>
  <c r="X57" i="50"/>
  <c r="X56" i="50"/>
  <c r="X55" i="50"/>
  <c r="X54" i="50"/>
  <c r="X53" i="50"/>
  <c r="X52" i="50"/>
  <c r="X51" i="50"/>
  <c r="X50" i="50"/>
  <c r="X49" i="50"/>
  <c r="X48" i="50"/>
  <c r="X47" i="50"/>
  <c r="X46" i="50"/>
  <c r="X45" i="50"/>
  <c r="X28" i="50"/>
  <c r="X26" i="50"/>
  <c r="X25" i="50"/>
  <c r="X24" i="50"/>
  <c r="X23" i="50"/>
  <c r="X22" i="50"/>
  <c r="X21" i="50"/>
  <c r="X20" i="50"/>
  <c r="X19" i="50"/>
  <c r="X18" i="50"/>
  <c r="X17" i="50"/>
  <c r="X16" i="50"/>
  <c r="X15" i="50"/>
  <c r="X14" i="50"/>
  <c r="X13" i="50"/>
  <c r="X12" i="50"/>
  <c r="X11" i="50"/>
  <c r="Y147" i="49"/>
  <c r="Y146" i="49"/>
  <c r="Y145" i="49"/>
  <c r="Y144" i="49"/>
  <c r="Y143" i="49"/>
  <c r="Y142" i="49"/>
  <c r="Y141" i="49"/>
  <c r="Y140" i="49"/>
  <c r="Y139" i="49"/>
  <c r="Y138" i="49"/>
  <c r="Y137" i="49"/>
  <c r="Y136" i="49"/>
  <c r="Y135" i="49"/>
  <c r="Y134" i="49"/>
  <c r="Y133" i="49"/>
  <c r="Y132" i="49"/>
  <c r="Y131" i="49"/>
  <c r="Y130" i="49"/>
  <c r="Y129" i="49"/>
  <c r="Y128" i="49"/>
  <c r="Y127" i="49"/>
  <c r="Y126" i="49"/>
  <c r="Y125" i="49"/>
  <c r="Y124" i="49"/>
  <c r="Y123" i="49"/>
  <c r="Y122" i="49"/>
  <c r="Y121" i="49"/>
  <c r="Y120" i="49"/>
  <c r="Y119" i="49"/>
  <c r="Y118" i="49"/>
  <c r="Y117" i="49"/>
  <c r="Y116" i="49"/>
  <c r="Y115" i="49"/>
  <c r="Y114" i="49"/>
  <c r="Y113" i="49"/>
  <c r="Y112" i="49"/>
  <c r="Y111" i="49"/>
  <c r="Y110" i="49"/>
  <c r="Y109" i="49"/>
  <c r="Y108" i="49"/>
  <c r="Y107" i="49"/>
  <c r="Y106" i="49"/>
  <c r="Y105" i="49"/>
  <c r="Y104" i="49"/>
  <c r="Y103" i="49"/>
  <c r="Y102" i="49"/>
  <c r="Y101" i="49"/>
  <c r="Y100" i="49"/>
  <c r="Y99" i="49"/>
  <c r="Y98" i="49"/>
  <c r="Y97" i="49"/>
  <c r="Y96" i="49"/>
  <c r="Y95" i="49"/>
  <c r="Y94" i="49"/>
  <c r="Y93" i="49"/>
  <c r="Y92" i="49"/>
  <c r="Y91" i="49"/>
  <c r="Y90" i="49"/>
  <c r="Y89" i="49"/>
  <c r="Y88" i="49"/>
  <c r="Y87" i="49"/>
  <c r="Y86" i="49"/>
  <c r="Y85" i="49"/>
  <c r="Y84" i="49"/>
  <c r="Y83" i="49"/>
  <c r="Y82" i="49"/>
  <c r="Y81" i="49"/>
  <c r="Y80" i="49"/>
  <c r="Y79" i="49"/>
  <c r="Y78" i="49"/>
  <c r="Y77" i="49"/>
  <c r="Y76" i="49"/>
  <c r="Y75" i="49"/>
  <c r="Y74" i="49"/>
  <c r="Y73" i="49"/>
  <c r="Y72" i="49"/>
  <c r="Y71" i="49"/>
  <c r="Y70" i="49"/>
  <c r="Y69" i="49"/>
  <c r="Y68" i="49"/>
  <c r="Y67" i="49"/>
  <c r="Y66" i="49"/>
  <c r="Y65" i="49"/>
  <c r="Y64" i="49"/>
  <c r="Y63" i="49"/>
  <c r="Y62" i="49"/>
  <c r="Y61" i="49"/>
  <c r="Y60" i="49"/>
  <c r="Y59" i="49"/>
  <c r="Y58" i="49"/>
  <c r="Y57" i="49"/>
  <c r="Y56" i="49"/>
  <c r="Y55" i="49"/>
  <c r="Y54" i="49"/>
  <c r="Y53" i="49"/>
  <c r="Y52" i="49"/>
  <c r="Y51" i="49"/>
  <c r="Y50" i="49"/>
  <c r="Y49" i="49"/>
  <c r="Y48" i="49"/>
  <c r="Y47" i="49"/>
  <c r="Y46" i="49"/>
  <c r="Y45" i="49"/>
  <c r="Y44" i="49"/>
  <c r="Y43" i="49"/>
  <c r="Y41" i="49"/>
  <c r="Y40" i="49"/>
  <c r="Y39" i="49"/>
  <c r="Y38" i="49"/>
  <c r="Y37" i="49"/>
  <c r="Y36" i="49"/>
  <c r="Y35" i="49"/>
  <c r="Y34" i="49"/>
  <c r="Y33" i="49"/>
  <c r="Y32" i="49"/>
  <c r="Y31" i="49"/>
  <c r="Y30" i="49"/>
  <c r="Y29" i="49"/>
  <c r="Y28" i="49"/>
  <c r="Y27" i="49"/>
  <c r="Y25" i="49"/>
  <c r="Y24" i="49"/>
  <c r="Y23" i="49"/>
  <c r="Y22" i="49"/>
  <c r="Y21" i="49"/>
  <c r="Y20" i="49"/>
  <c r="Y19" i="49"/>
  <c r="Y18" i="49"/>
  <c r="Y17" i="49"/>
  <c r="Y16" i="49"/>
  <c r="Y15" i="49"/>
  <c r="Y14" i="49"/>
  <c r="Y13" i="49"/>
  <c r="Y12" i="49"/>
  <c r="Y11" i="49"/>
  <c r="AD145" i="48"/>
  <c r="AD144" i="48"/>
  <c r="AD143" i="48"/>
  <c r="AD142" i="48"/>
  <c r="AD141" i="48"/>
  <c r="AD140" i="48"/>
  <c r="AD139" i="48"/>
  <c r="AD138" i="48"/>
  <c r="AD137" i="48"/>
  <c r="AD136" i="48"/>
  <c r="AD135" i="48"/>
  <c r="AD134" i="48"/>
  <c r="AD133" i="48"/>
  <c r="AD132" i="48"/>
  <c r="AD131" i="48"/>
  <c r="AD130" i="48"/>
  <c r="AD129" i="48"/>
  <c r="AD128" i="48"/>
  <c r="AD127" i="48"/>
  <c r="AD126" i="48"/>
  <c r="AD125" i="48"/>
  <c r="AD124" i="48"/>
  <c r="AD123" i="48"/>
  <c r="AD122" i="48"/>
  <c r="AD121" i="48"/>
  <c r="AD120" i="48"/>
  <c r="AD119" i="48"/>
  <c r="AD118" i="48"/>
  <c r="AD117" i="48"/>
  <c r="AD116" i="48"/>
  <c r="AD115" i="48"/>
  <c r="AD114" i="48"/>
  <c r="AD113" i="48"/>
  <c r="AD112" i="48"/>
  <c r="AD111" i="48"/>
  <c r="AD110" i="48"/>
  <c r="AD109" i="48"/>
  <c r="AD108" i="48"/>
  <c r="AD107" i="48"/>
  <c r="AD106" i="48"/>
  <c r="AD105" i="48"/>
  <c r="AD104" i="48"/>
  <c r="AD103" i="48"/>
  <c r="AD102" i="48"/>
  <c r="AD101" i="48"/>
  <c r="AD100" i="48"/>
  <c r="AD99" i="48"/>
  <c r="AD98" i="48"/>
  <c r="AD97" i="48"/>
  <c r="AD96" i="48"/>
  <c r="AD95" i="48"/>
  <c r="AD94" i="48"/>
  <c r="AD93" i="48"/>
  <c r="AD92" i="48"/>
  <c r="AD91" i="48"/>
  <c r="AD90" i="48"/>
  <c r="AD89" i="48"/>
  <c r="AD88" i="48"/>
  <c r="AD87" i="48"/>
  <c r="AD86" i="48"/>
  <c r="AD85" i="48"/>
  <c r="AD84" i="48"/>
  <c r="AD83" i="48"/>
  <c r="AD82" i="48"/>
  <c r="AD81" i="48"/>
  <c r="AD80" i="48"/>
  <c r="AD79" i="48"/>
  <c r="AD78" i="48"/>
  <c r="AD77" i="48"/>
  <c r="AD76" i="48"/>
  <c r="AD75" i="48"/>
  <c r="AD74" i="48"/>
  <c r="AD73" i="48"/>
  <c r="AD72" i="48"/>
  <c r="AD71" i="48"/>
  <c r="AD70" i="48"/>
  <c r="AD69" i="48"/>
  <c r="AD68" i="48"/>
  <c r="AD67" i="48"/>
  <c r="AD66" i="48"/>
  <c r="AD65" i="48"/>
  <c r="AD64" i="48"/>
  <c r="AD63" i="48"/>
  <c r="AD62" i="48"/>
  <c r="AD61" i="48"/>
  <c r="AD60" i="48"/>
  <c r="AD59" i="48"/>
  <c r="AD58" i="48"/>
  <c r="AD57" i="48"/>
  <c r="AD56" i="48"/>
  <c r="AD55" i="48"/>
  <c r="AD54" i="48"/>
  <c r="AD53" i="48"/>
  <c r="AD52" i="48"/>
  <c r="AD51" i="48"/>
  <c r="AD50" i="48"/>
  <c r="AD49" i="48"/>
  <c r="AD48" i="48"/>
  <c r="AD47" i="48"/>
  <c r="AD46" i="48"/>
  <c r="AD45" i="48"/>
  <c r="AD44" i="48"/>
  <c r="AD43" i="48"/>
  <c r="AD42" i="48"/>
  <c r="AD41" i="48"/>
  <c r="AD39" i="48"/>
  <c r="AD38" i="48"/>
  <c r="AD37" i="48"/>
  <c r="AD36" i="48"/>
  <c r="AD35" i="48"/>
  <c r="AD34" i="48"/>
  <c r="AD33" i="48"/>
  <c r="AD32" i="48"/>
  <c r="AD31" i="48"/>
  <c r="AD30" i="48"/>
  <c r="AD29" i="48"/>
  <c r="AD28" i="48"/>
  <c r="AD27" i="48"/>
  <c r="AD26" i="48"/>
  <c r="AD25" i="48"/>
  <c r="AD23" i="48"/>
  <c r="AD22" i="48"/>
  <c r="AD21" i="48"/>
  <c r="AD20" i="48"/>
  <c r="AD19" i="48"/>
  <c r="AD18" i="48"/>
  <c r="AD17" i="48"/>
  <c r="AD16" i="48"/>
  <c r="AD15" i="48"/>
  <c r="AD14" i="48"/>
  <c r="AD13" i="48"/>
  <c r="AD12" i="48"/>
  <c r="AD11" i="48"/>
  <c r="AD10" i="48"/>
  <c r="AD9" i="48"/>
  <c r="AB66" i="45"/>
  <c r="AB65" i="45"/>
  <c r="AB64" i="45"/>
  <c r="AB63" i="45"/>
  <c r="AB62" i="45"/>
  <c r="AB61" i="45"/>
  <c r="AB60" i="45"/>
  <c r="AB59" i="45"/>
  <c r="AB58" i="45"/>
  <c r="AB57" i="45"/>
  <c r="AB56" i="45"/>
  <c r="AB55" i="45"/>
  <c r="AB54" i="45"/>
  <c r="AB53" i="45"/>
  <c r="AB52" i="45"/>
  <c r="AB51" i="45"/>
  <c r="AB50" i="45"/>
  <c r="AB49" i="45"/>
  <c r="AB48" i="45"/>
  <c r="AB47" i="45"/>
  <c r="AB46" i="45"/>
  <c r="AB45" i="45"/>
  <c r="AB44" i="45"/>
  <c r="AB43" i="45"/>
  <c r="AB41" i="45"/>
  <c r="AB40" i="45"/>
  <c r="AB39" i="45"/>
  <c r="AB38" i="45"/>
  <c r="AB37" i="45"/>
  <c r="AB36" i="45"/>
  <c r="AB35" i="45"/>
  <c r="AB34" i="45"/>
  <c r="AB33" i="45"/>
  <c r="AB32" i="45"/>
  <c r="AB31" i="45"/>
  <c r="AB30" i="45"/>
  <c r="AB29" i="45"/>
  <c r="AB28" i="45"/>
  <c r="AB27" i="45"/>
  <c r="AB26" i="45"/>
  <c r="AB25" i="45"/>
  <c r="AB24" i="45"/>
  <c r="AB22" i="45"/>
  <c r="AB21" i="45"/>
  <c r="AB20" i="45"/>
  <c r="AB19" i="45"/>
  <c r="AB18" i="45"/>
  <c r="AB17" i="45"/>
  <c r="AB15" i="45"/>
  <c r="AB14" i="45"/>
  <c r="AB13" i="45"/>
  <c r="AB12" i="45"/>
  <c r="AB11" i="45"/>
  <c r="AB10" i="45"/>
  <c r="AE86" i="44"/>
  <c r="AE85" i="44"/>
  <c r="AE84" i="44"/>
  <c r="AE83" i="44"/>
  <c r="AE82" i="44"/>
  <c r="AE81" i="44"/>
  <c r="AE80" i="44"/>
  <c r="AE79" i="44"/>
  <c r="AE78" i="44"/>
  <c r="AE77" i="44"/>
  <c r="AE76" i="44"/>
  <c r="AE75" i="44"/>
  <c r="AE74" i="44"/>
  <c r="AE73" i="44"/>
  <c r="AE72" i="44"/>
  <c r="AE71" i="44"/>
  <c r="AE70" i="44"/>
  <c r="AE69" i="44"/>
  <c r="AE68" i="44"/>
  <c r="AE67" i="44"/>
  <c r="AE66" i="44"/>
  <c r="AE65" i="44"/>
  <c r="AE64" i="44"/>
  <c r="AE63" i="44"/>
  <c r="AE62" i="44"/>
  <c r="AE61" i="44"/>
  <c r="AE60" i="44"/>
  <c r="AE59" i="44"/>
  <c r="AE58" i="44"/>
  <c r="AE57" i="44"/>
  <c r="AE56" i="44"/>
  <c r="AE55" i="44"/>
  <c r="AE53" i="44"/>
  <c r="AE52" i="44"/>
  <c r="AE51" i="44"/>
  <c r="AE50" i="44"/>
  <c r="AE49" i="44"/>
  <c r="AE48" i="44"/>
  <c r="AE47" i="44"/>
  <c r="AE46" i="44"/>
  <c r="AE44" i="44"/>
  <c r="AE43" i="44"/>
  <c r="AE42" i="44"/>
  <c r="AE41" i="44"/>
  <c r="AE40" i="44"/>
  <c r="AE39" i="44"/>
  <c r="AE38" i="44"/>
  <c r="AE37" i="44"/>
  <c r="AE35" i="44"/>
  <c r="AE34" i="44"/>
  <c r="AE33" i="44"/>
  <c r="AE32" i="44"/>
  <c r="AE31" i="44"/>
  <c r="AE30" i="44"/>
  <c r="AE29" i="44"/>
  <c r="AE28" i="44"/>
  <c r="AE26" i="44"/>
  <c r="AE25" i="44"/>
  <c r="AE24" i="44"/>
  <c r="AE23" i="44"/>
  <c r="AE22" i="44"/>
  <c r="AE21" i="44"/>
  <c r="AE20" i="44"/>
  <c r="AE19" i="44"/>
  <c r="AE17" i="44"/>
  <c r="AE16" i="44"/>
  <c r="AE15" i="44"/>
  <c r="AE14" i="44"/>
  <c r="AE13" i="44"/>
  <c r="AE12" i="44"/>
  <c r="AE11" i="44"/>
  <c r="AE10" i="44"/>
  <c r="AF73" i="16"/>
  <c r="AF72" i="16"/>
  <c r="AF71" i="16"/>
  <c r="AF70" i="16"/>
  <c r="AF69" i="16"/>
  <c r="AF68" i="16"/>
  <c r="AF67" i="16"/>
  <c r="AF66" i="16"/>
  <c r="AF65" i="16"/>
  <c r="AF64" i="16"/>
  <c r="AF63" i="16"/>
  <c r="AF62" i="16"/>
  <c r="AF61" i="16"/>
  <c r="AF60" i="16"/>
  <c r="AF59" i="16"/>
  <c r="AF58" i="16"/>
  <c r="AF57" i="16"/>
  <c r="AF56" i="16"/>
  <c r="AF55" i="16"/>
  <c r="AF54" i="16"/>
  <c r="AF53" i="16"/>
  <c r="AF52" i="16"/>
  <c r="AF51" i="16"/>
  <c r="AF50" i="16"/>
  <c r="AF49" i="16"/>
  <c r="AF48" i="16"/>
  <c r="AF47" i="16"/>
  <c r="AF46" i="16"/>
  <c r="AF44" i="16"/>
  <c r="AF10" i="16" s="1"/>
  <c r="AF43" i="16"/>
  <c r="AF42" i="16"/>
  <c r="AF41" i="16"/>
  <c r="AF40" i="16"/>
  <c r="AF39" i="16"/>
  <c r="AF38" i="16"/>
  <c r="AF37" i="16"/>
  <c r="AF36" i="16"/>
  <c r="AF35" i="16"/>
  <c r="AF34" i="16"/>
  <c r="AF33" i="16"/>
  <c r="AF32" i="16"/>
  <c r="AF31" i="16"/>
  <c r="AF30" i="16"/>
  <c r="AF29" i="16"/>
  <c r="AF28" i="16"/>
  <c r="AF27" i="16"/>
  <c r="AF26" i="16"/>
  <c r="AF25" i="16"/>
  <c r="AF24" i="16"/>
  <c r="AF23" i="16"/>
  <c r="AF22" i="16"/>
  <c r="AF21" i="16"/>
  <c r="AF20" i="16"/>
  <c r="AF19" i="16"/>
  <c r="AF18" i="16"/>
  <c r="AF17" i="16"/>
  <c r="AB133" i="6"/>
  <c r="AB132" i="6"/>
  <c r="AB131" i="6"/>
  <c r="AB130" i="6"/>
  <c r="AB128" i="6"/>
  <c r="AB127" i="6"/>
  <c r="AB126" i="6"/>
  <c r="AB125" i="6"/>
  <c r="AB123" i="6"/>
  <c r="AB122" i="6"/>
  <c r="AB121" i="6"/>
  <c r="AB120" i="6"/>
  <c r="AB118" i="6"/>
  <c r="AB117" i="6"/>
  <c r="AB116" i="6"/>
  <c r="AB115" i="6"/>
  <c r="AB113" i="6"/>
  <c r="AB112" i="6"/>
  <c r="AB111" i="6"/>
  <c r="AB110" i="6"/>
  <c r="AB108" i="6"/>
  <c r="AB107" i="6"/>
  <c r="AB106" i="6"/>
  <c r="AB105" i="6"/>
  <c r="AB103" i="6"/>
  <c r="AB102" i="6"/>
  <c r="AB101" i="6"/>
  <c r="AB100" i="6"/>
  <c r="AB98" i="6"/>
  <c r="AB97" i="6"/>
  <c r="AB96" i="6"/>
  <c r="AB95" i="6"/>
  <c r="AB93" i="6"/>
  <c r="AB92" i="6"/>
  <c r="AB91" i="6"/>
  <c r="AB90" i="6"/>
  <c r="AB88" i="6"/>
  <c r="AB87" i="6"/>
  <c r="AB86" i="6"/>
  <c r="AB85" i="6"/>
  <c r="AB83" i="6"/>
  <c r="AB82" i="6"/>
  <c r="AB81" i="6"/>
  <c r="AB80" i="6"/>
  <c r="AB78" i="6"/>
  <c r="AB77" i="6"/>
  <c r="AB76" i="6"/>
  <c r="AB75" i="6"/>
  <c r="AB73" i="6"/>
  <c r="AB72" i="6"/>
  <c r="AB71" i="6"/>
  <c r="AB70" i="6"/>
  <c r="AB68" i="6"/>
  <c r="AB67" i="6"/>
  <c r="AB66" i="6"/>
  <c r="AB65" i="6"/>
  <c r="AB63" i="6"/>
  <c r="AB62" i="6"/>
  <c r="AB61" i="6"/>
  <c r="AB60" i="6"/>
  <c r="AB58" i="6"/>
  <c r="AB57" i="6"/>
  <c r="AB56" i="6"/>
  <c r="AB55" i="6"/>
  <c r="AB53" i="6"/>
  <c r="AB52" i="6"/>
  <c r="AB51" i="6"/>
  <c r="AB50" i="6"/>
  <c r="AB48" i="6"/>
  <c r="AB47" i="6"/>
  <c r="AB46" i="6"/>
  <c r="AB45" i="6"/>
  <c r="AB43" i="6"/>
  <c r="AB42" i="6"/>
  <c r="AB41" i="6"/>
  <c r="AB40" i="6"/>
  <c r="AB38" i="6"/>
  <c r="AB37" i="6"/>
  <c r="AB36" i="6"/>
  <c r="AB35" i="6"/>
  <c r="AB33" i="6"/>
  <c r="AB32" i="6"/>
  <c r="AB31" i="6"/>
  <c r="AB30" i="6"/>
  <c r="AB28" i="6"/>
  <c r="AB27" i="6"/>
  <c r="AB26" i="6"/>
  <c r="AB25" i="6"/>
  <c r="AB23" i="6"/>
  <c r="AB22" i="6"/>
  <c r="AB21" i="6"/>
  <c r="AB20" i="6"/>
  <c r="AB18" i="6"/>
  <c r="AB17" i="6"/>
  <c r="AB16" i="6"/>
  <c r="AB15" i="6"/>
  <c r="AB13" i="6"/>
  <c r="AB12" i="6"/>
  <c r="AB11" i="6"/>
  <c r="AB10" i="6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6" i="1"/>
  <c r="AH195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7" i="1"/>
  <c r="AH166" i="1"/>
  <c r="AH165" i="1"/>
  <c r="AH164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H440" i="62" l="1"/>
  <c r="AC440" i="62" s="1"/>
  <c r="L440" i="62"/>
  <c r="J440" i="62"/>
  <c r="L432" i="62"/>
  <c r="J432" i="62"/>
  <c r="H424" i="62"/>
  <c r="L424" i="62"/>
  <c r="J424" i="62"/>
  <c r="L437" i="62"/>
  <c r="J437" i="62"/>
  <c r="U446" i="62"/>
  <c r="L446" i="62"/>
  <c r="J446" i="62"/>
  <c r="H435" i="62"/>
  <c r="AC435" i="62" s="1"/>
  <c r="L435" i="62"/>
  <c r="J435" i="62"/>
  <c r="U427" i="62"/>
  <c r="J427" i="62"/>
  <c r="L427" i="62"/>
  <c r="J420" i="62"/>
  <c r="L420" i="62"/>
  <c r="S438" i="62"/>
  <c r="L438" i="62"/>
  <c r="J438" i="62"/>
  <c r="S430" i="62"/>
  <c r="L430" i="62"/>
  <c r="J430" i="62"/>
  <c r="Z441" i="62"/>
  <c r="J441" i="62"/>
  <c r="L441" i="62"/>
  <c r="H433" i="62"/>
  <c r="AC433" i="62" s="1"/>
  <c r="L433" i="62"/>
  <c r="J433" i="62"/>
  <c r="H425" i="62"/>
  <c r="AC425" i="62" s="1"/>
  <c r="L425" i="62"/>
  <c r="J425" i="62"/>
  <c r="H436" i="62"/>
  <c r="L436" i="62"/>
  <c r="J436" i="62"/>
  <c r="H428" i="62"/>
  <c r="AC428" i="62" s="1"/>
  <c r="J428" i="62"/>
  <c r="L428" i="62"/>
  <c r="U421" i="62"/>
  <c r="L421" i="62"/>
  <c r="J421" i="62"/>
  <c r="L422" i="62"/>
  <c r="J422" i="62"/>
  <c r="U439" i="62"/>
  <c r="L439" i="62"/>
  <c r="J439" i="62"/>
  <c r="S431" i="62"/>
  <c r="L431" i="62"/>
  <c r="J431" i="62"/>
  <c r="X423" i="62"/>
  <c r="L423" i="62"/>
  <c r="J423" i="62"/>
  <c r="J429" i="62"/>
  <c r="L429" i="62"/>
  <c r="H442" i="62"/>
  <c r="L442" i="62"/>
  <c r="J442" i="62"/>
  <c r="X434" i="62"/>
  <c r="L434" i="62"/>
  <c r="J434" i="62"/>
  <c r="L426" i="62"/>
  <c r="J426" i="62"/>
  <c r="S419" i="62"/>
  <c r="L419" i="62"/>
  <c r="J419" i="62"/>
  <c r="D797" i="62"/>
  <c r="D795" i="62" s="1"/>
  <c r="D801" i="62"/>
  <c r="D786" i="62"/>
  <c r="D459" i="62"/>
  <c r="D496" i="62"/>
  <c r="D610" i="62"/>
  <c r="D531" i="62"/>
  <c r="D666" i="62"/>
  <c r="D773" i="62"/>
  <c r="D735" i="62"/>
  <c r="D555" i="62"/>
  <c r="D476" i="62"/>
  <c r="D586" i="62"/>
  <c r="D516" i="62"/>
  <c r="D651" i="62"/>
  <c r="D809" i="62"/>
  <c r="D727" i="62"/>
  <c r="D452" i="62"/>
  <c r="D563" i="62"/>
  <c r="D698" i="62"/>
  <c r="D628" i="62"/>
  <c r="D737" i="62"/>
  <c r="D671" i="62"/>
  <c r="D463" i="62"/>
  <c r="D574" i="62"/>
  <c r="D709" i="62"/>
  <c r="D641" i="62"/>
  <c r="D756" i="62"/>
  <c r="D811" i="62"/>
  <c r="D492" i="62"/>
  <c r="D603" i="62"/>
  <c r="D528" i="62"/>
  <c r="D663" i="62"/>
  <c r="D818" i="62"/>
  <c r="D505" i="62"/>
  <c r="D616" i="62"/>
  <c r="D546" i="62"/>
  <c r="D681" i="62"/>
  <c r="D787" i="62"/>
  <c r="D802" i="62"/>
  <c r="D664" i="62"/>
  <c r="D464" i="62"/>
  <c r="D575" i="62"/>
  <c r="D710" i="62"/>
  <c r="D642" i="62"/>
  <c r="D751" i="62"/>
  <c r="D785" i="62"/>
  <c r="D534" i="62"/>
  <c r="D582" i="62"/>
  <c r="D481" i="62"/>
  <c r="D806" i="62"/>
  <c r="D789" i="62"/>
  <c r="D629" i="62"/>
  <c r="D658" i="62"/>
  <c r="D617" i="62"/>
  <c r="D743" i="62"/>
  <c r="D741" i="62" s="1"/>
  <c r="D723" i="62"/>
  <c r="D706" i="62"/>
  <c r="D613" i="62"/>
  <c r="D624" i="62"/>
  <c r="D570" i="62"/>
  <c r="D596" i="62"/>
  <c r="D488" i="62"/>
  <c r="D599" i="62"/>
  <c r="D521" i="62"/>
  <c r="D656" i="62"/>
  <c r="D766" i="62"/>
  <c r="D732" i="62"/>
  <c r="D716" i="62"/>
  <c r="D714" i="62" s="1"/>
  <c r="D465" i="62"/>
  <c r="D576" i="62"/>
  <c r="D711" i="62"/>
  <c r="D643" i="62"/>
  <c r="D813" i="62"/>
  <c r="D448" i="62"/>
  <c r="D623" i="62"/>
  <c r="D556" i="62"/>
  <c r="D691" i="62"/>
  <c r="D721" i="62"/>
  <c r="D730" i="62"/>
  <c r="D760" i="62"/>
  <c r="D455" i="62"/>
  <c r="D566" i="62"/>
  <c r="D701" i="62"/>
  <c r="D631" i="62"/>
  <c r="D750" i="62"/>
  <c r="D447" i="62"/>
  <c r="D484" i="62"/>
  <c r="D595" i="62"/>
  <c r="D517" i="62"/>
  <c r="D652" i="62"/>
  <c r="D814" i="62"/>
  <c r="D495" i="62"/>
  <c r="D609" i="62"/>
  <c r="D538" i="62"/>
  <c r="D673" i="62"/>
  <c r="D784" i="62"/>
  <c r="D800" i="62"/>
  <c r="D653" i="62"/>
  <c r="D456" i="62"/>
  <c r="D567" i="62"/>
  <c r="D702" i="62"/>
  <c r="D635" i="62"/>
  <c r="D633" i="62" s="1"/>
  <c r="D746" i="62"/>
  <c r="D547" i="62"/>
  <c r="D820" i="62"/>
  <c r="D468" i="62"/>
  <c r="D592" i="62"/>
  <c r="D510" i="62"/>
  <c r="D453" i="62"/>
  <c r="D482" i="62"/>
  <c r="D674" i="62"/>
  <c r="D483" i="62"/>
  <c r="D772" i="62"/>
  <c r="D764" i="62"/>
  <c r="D449" i="62"/>
  <c r="D731" i="62"/>
  <c r="D757" i="62"/>
  <c r="D477" i="62"/>
  <c r="D581" i="62"/>
  <c r="D579" i="62" s="1"/>
  <c r="D480" i="62"/>
  <c r="D591" i="62"/>
  <c r="D513" i="62"/>
  <c r="D648" i="62"/>
  <c r="D763" i="62"/>
  <c r="D805" i="62"/>
  <c r="D645" i="62"/>
  <c r="D457" i="62"/>
  <c r="D568" i="62"/>
  <c r="D703" i="62"/>
  <c r="D636" i="62"/>
  <c r="D504" i="62"/>
  <c r="D615" i="62"/>
  <c r="D545" i="62"/>
  <c r="D680" i="62"/>
  <c r="D717" i="62"/>
  <c r="D728" i="62"/>
  <c r="D815" i="62"/>
  <c r="D626" i="62"/>
  <c r="D558" i="62"/>
  <c r="D693" i="62"/>
  <c r="D745" i="62"/>
  <c r="D614" i="62"/>
  <c r="D587" i="62"/>
  <c r="D712" i="62"/>
  <c r="D644" i="62"/>
  <c r="D562" i="62"/>
  <c r="D487" i="62"/>
  <c r="D598" i="62"/>
  <c r="D778" i="62"/>
  <c r="D798" i="62"/>
  <c r="D627" i="62"/>
  <c r="D559" i="62"/>
  <c r="D694" i="62"/>
  <c r="D720" i="62"/>
  <c r="D734" i="62"/>
  <c r="D543" i="62"/>
  <c r="D744" i="62"/>
  <c r="D491" i="62"/>
  <c r="D705" i="62"/>
  <c r="D467" i="62"/>
  <c r="D770" i="62"/>
  <c r="D768" i="62" s="1"/>
  <c r="D724" i="62"/>
  <c r="D622" i="62"/>
  <c r="D765" i="62"/>
  <c r="D544" i="62"/>
  <c r="D473" i="62"/>
  <c r="D471" i="62" s="1"/>
  <c r="D584" i="62"/>
  <c r="D708" i="62"/>
  <c r="D640" i="62"/>
  <c r="D755" i="62"/>
  <c r="D729" i="62"/>
  <c r="D560" i="62"/>
  <c r="D695" i="62"/>
  <c r="D782" i="62"/>
  <c r="D604" i="62"/>
  <c r="D494" i="62"/>
  <c r="D608" i="62"/>
  <c r="D606" i="62" s="1"/>
  <c r="D537" i="62"/>
  <c r="D672" i="62"/>
  <c r="D777" i="62"/>
  <c r="D790" i="62"/>
  <c r="D507" i="62"/>
  <c r="D618" i="62"/>
  <c r="D548" i="62"/>
  <c r="D683" i="62"/>
  <c r="D783" i="62"/>
  <c r="D736" i="62"/>
  <c r="D588" i="62"/>
  <c r="D466" i="62"/>
  <c r="D577" i="62"/>
  <c r="D704" i="62"/>
  <c r="D637" i="62"/>
  <c r="D690" i="62"/>
  <c r="D479" i="62"/>
  <c r="D590" i="62"/>
  <c r="D520" i="62"/>
  <c r="D655" i="62"/>
  <c r="D762" i="62"/>
  <c r="D791" i="62"/>
  <c r="D508" i="62"/>
  <c r="D619" i="62"/>
  <c r="D549" i="62"/>
  <c r="D684" i="62"/>
  <c r="D781" i="62"/>
  <c r="D722" i="62"/>
  <c r="D682" i="62"/>
  <c r="D725" i="62"/>
  <c r="D747" i="62"/>
  <c r="D554" i="62"/>
  <c r="D552" i="62" s="1"/>
  <c r="D739" i="62"/>
  <c r="D539" i="62"/>
  <c r="D527" i="62"/>
  <c r="D525" i="62" s="1"/>
  <c r="D571" i="62"/>
  <c r="D738" i="62"/>
  <c r="D649" i="62"/>
  <c r="D535" i="62"/>
  <c r="D557" i="62"/>
  <c r="D515" i="62"/>
  <c r="D775" i="62"/>
  <c r="D462" i="62"/>
  <c r="D573" i="62"/>
  <c r="D700" i="62"/>
  <c r="D630" i="62"/>
  <c r="D752" i="62"/>
  <c r="D792" i="62"/>
  <c r="D509" i="62"/>
  <c r="D620" i="62"/>
  <c r="D550" i="62"/>
  <c r="D685" i="62"/>
  <c r="D776" i="62"/>
  <c r="D536" i="62"/>
  <c r="D486" i="62"/>
  <c r="D597" i="62"/>
  <c r="D530" i="62"/>
  <c r="D665" i="62"/>
  <c r="D761" i="62"/>
  <c r="D817" i="62"/>
  <c r="D500" i="62"/>
  <c r="D498" i="62" s="1"/>
  <c r="D611" i="62"/>
  <c r="D540" i="62"/>
  <c r="D675" i="62"/>
  <c r="D780" i="62"/>
  <c r="D733" i="62"/>
  <c r="D529" i="62"/>
  <c r="D458" i="62"/>
  <c r="D569" i="62"/>
  <c r="D696" i="62"/>
  <c r="D759" i="62"/>
  <c r="D679" i="62"/>
  <c r="D469" i="62"/>
  <c r="D583" i="62"/>
  <c r="D512" i="62"/>
  <c r="D647" i="62"/>
  <c r="D754" i="62"/>
  <c r="D819" i="62"/>
  <c r="D501" i="62"/>
  <c r="D541" i="62"/>
  <c r="D676" i="62"/>
  <c r="D774" i="62"/>
  <c r="D808" i="62"/>
  <c r="D565" i="62"/>
  <c r="D799" i="62"/>
  <c r="D669" i="62"/>
  <c r="D646" i="62"/>
  <c r="D522" i="62"/>
  <c r="D621" i="62"/>
  <c r="D564" i="62"/>
  <c r="D593" i="62"/>
  <c r="D812" i="62"/>
  <c r="D779" i="62"/>
  <c r="D451" i="62"/>
  <c r="D662" i="62"/>
  <c r="D660" i="62" s="1"/>
  <c r="D697" i="62"/>
  <c r="D514" i="62"/>
  <c r="D503" i="62"/>
  <c r="D810" i="62"/>
  <c r="D718" i="62"/>
  <c r="D585" i="62"/>
  <c r="D803" i="62"/>
  <c r="D454" i="62"/>
  <c r="D719" i="62"/>
  <c r="D749" i="62"/>
  <c r="D816" i="62"/>
  <c r="D502" i="62"/>
  <c r="D612" i="62"/>
  <c r="D542" i="62"/>
  <c r="D677" i="62"/>
  <c r="D758" i="62"/>
  <c r="D518" i="62"/>
  <c r="D478" i="62"/>
  <c r="D589" i="62"/>
  <c r="D519" i="62"/>
  <c r="D654" i="62"/>
  <c r="D753" i="62"/>
  <c r="D485" i="62"/>
  <c r="D489" i="62"/>
  <c r="D600" i="62"/>
  <c r="D532" i="62"/>
  <c r="D667" i="62"/>
  <c r="D807" i="62"/>
  <c r="D638" i="62"/>
  <c r="D450" i="62"/>
  <c r="D561" i="62"/>
  <c r="D689" i="62"/>
  <c r="D687" i="62" s="1"/>
  <c r="D726" i="62"/>
  <c r="D788" i="62"/>
  <c r="D461" i="62"/>
  <c r="D572" i="62"/>
  <c r="D707" i="62"/>
  <c r="D639" i="62"/>
  <c r="D748" i="62"/>
  <c r="D493" i="62"/>
  <c r="D490" i="62"/>
  <c r="D601" i="62"/>
  <c r="D533" i="62"/>
  <c r="D668" i="62"/>
  <c r="D771" i="62"/>
  <c r="D804" i="62"/>
  <c r="D625" i="62"/>
  <c r="D602" i="62"/>
  <c r="D511" i="62"/>
  <c r="D657" i="62"/>
  <c r="D678" i="62"/>
  <c r="D699" i="62"/>
  <c r="D523" i="62"/>
  <c r="D506" i="62"/>
  <c r="D594" i="62"/>
  <c r="D460" i="62"/>
  <c r="D474" i="62"/>
  <c r="D793" i="62"/>
  <c r="D670" i="62"/>
  <c r="D692" i="62"/>
  <c r="D475" i="62"/>
  <c r="D650" i="62"/>
  <c r="D432" i="62"/>
  <c r="D446" i="62"/>
  <c r="D444" i="62" s="1"/>
  <c r="X435" i="62"/>
  <c r="T433" i="62"/>
  <c r="AB433" i="62" s="1"/>
  <c r="D433" i="62"/>
  <c r="AA433" i="62"/>
  <c r="U429" i="62"/>
  <c r="W433" i="62"/>
  <c r="V433" i="62"/>
  <c r="W435" i="62"/>
  <c r="V435" i="62"/>
  <c r="X427" i="62"/>
  <c r="Z419" i="62"/>
  <c r="Y428" i="62"/>
  <c r="S427" i="62"/>
  <c r="X419" i="62"/>
  <c r="X446" i="62"/>
  <c r="Z440" i="62"/>
  <c r="Z429" i="62"/>
  <c r="H432" i="62"/>
  <c r="AC432" i="62" s="1"/>
  <c r="U432" i="62"/>
  <c r="Y437" i="62"/>
  <c r="X437" i="62"/>
  <c r="H438" i="62"/>
  <c r="AC438" i="62" s="1"/>
  <c r="W438" i="62"/>
  <c r="X438" i="62"/>
  <c r="AA438" i="62"/>
  <c r="H437" i="62"/>
  <c r="AC437" i="62" s="1"/>
  <c r="Z437" i="62"/>
  <c r="S437" i="62"/>
  <c r="AA437" i="62"/>
  <c r="T437" i="62"/>
  <c r="AB437" i="62" s="1"/>
  <c r="U437" i="62"/>
  <c r="V437" i="62"/>
  <c r="W437" i="62"/>
  <c r="U435" i="62"/>
  <c r="S433" i="62"/>
  <c r="X429" i="62"/>
  <c r="T435" i="62"/>
  <c r="AB435" i="62" s="1"/>
  <c r="AA435" i="62"/>
  <c r="S435" i="62"/>
  <c r="Z433" i="62"/>
  <c r="Z425" i="62"/>
  <c r="W419" i="62"/>
  <c r="Z435" i="62"/>
  <c r="Y433" i="62"/>
  <c r="Y425" i="62"/>
  <c r="V419" i="62"/>
  <c r="Y435" i="62"/>
  <c r="X433" i="62"/>
  <c r="AA431" i="62"/>
  <c r="X431" i="62"/>
  <c r="W425" i="62"/>
  <c r="AA432" i="62"/>
  <c r="W431" i="62"/>
  <c r="V425" i="62"/>
  <c r="D425" i="62"/>
  <c r="X425" i="62"/>
  <c r="Z432" i="62"/>
  <c r="V431" i="62"/>
  <c r="U425" i="62"/>
  <c r="X432" i="62"/>
  <c r="AC431" i="62"/>
  <c r="U431" i="62"/>
  <c r="T425" i="62"/>
  <c r="AB425" i="62" s="1"/>
  <c r="T419" i="62"/>
  <c r="Z431" i="62"/>
  <c r="Y431" i="62"/>
  <c r="V432" i="62"/>
  <c r="AB431" i="62"/>
  <c r="T431" i="62"/>
  <c r="AA425" i="62"/>
  <c r="S425" i="62"/>
  <c r="D442" i="62"/>
  <c r="D436" i="62"/>
  <c r="D435" i="62"/>
  <c r="D428" i="62"/>
  <c r="D427" i="62"/>
  <c r="D423" i="62"/>
  <c r="D421" i="62"/>
  <c r="D439" i="62"/>
  <c r="D438" i="62"/>
  <c r="D430" i="62"/>
  <c r="D429" i="62"/>
  <c r="D420" i="62"/>
  <c r="D441" i="62"/>
  <c r="D424" i="62"/>
  <c r="D422" i="62"/>
  <c r="D440" i="62"/>
  <c r="D419" i="62"/>
  <c r="D417" i="62" s="1"/>
  <c r="D434" i="62"/>
  <c r="D431" i="62"/>
  <c r="D426" i="62"/>
  <c r="Y432" i="62"/>
  <c r="AC419" i="62"/>
  <c r="V438" i="62"/>
  <c r="AB419" i="62"/>
  <c r="AB439" i="62"/>
  <c r="U438" i="62"/>
  <c r="W432" i="62"/>
  <c r="AA439" i="62"/>
  <c r="AC436" i="62"/>
  <c r="Y419" i="62"/>
  <c r="H419" i="62"/>
  <c r="D437" i="62"/>
  <c r="X439" i="62"/>
  <c r="Z436" i="62"/>
  <c r="T439" i="62"/>
  <c r="Z438" i="62"/>
  <c r="W436" i="62"/>
  <c r="U433" i="62"/>
  <c r="T432" i="62"/>
  <c r="AB432" i="62" s="1"/>
  <c r="S439" i="62"/>
  <c r="Y438" i="62"/>
  <c r="U436" i="62"/>
  <c r="X442" i="62"/>
  <c r="AB436" i="62"/>
  <c r="S436" i="62"/>
  <c r="W429" i="62"/>
  <c r="V427" i="62"/>
  <c r="AA446" i="62"/>
  <c r="W442" i="62"/>
  <c r="AA436" i="62"/>
  <c r="AB430" i="62"/>
  <c r="V429" i="62"/>
  <c r="T427" i="62"/>
  <c r="AB427" i="62" s="1"/>
  <c r="V442" i="62"/>
  <c r="Z430" i="62"/>
  <c r="AA424" i="62"/>
  <c r="AA421" i="62"/>
  <c r="T446" i="62"/>
  <c r="AB446" i="62" s="1"/>
  <c r="AC442" i="62"/>
  <c r="U442" i="62"/>
  <c r="Y436" i="62"/>
  <c r="Y430" i="62"/>
  <c r="T429" i="62"/>
  <c r="AB429" i="62" s="1"/>
  <c r="Y424" i="62"/>
  <c r="AC422" i="62"/>
  <c r="X421" i="62"/>
  <c r="Y442" i="62"/>
  <c r="S446" i="62"/>
  <c r="AB442" i="62"/>
  <c r="T442" i="62"/>
  <c r="X436" i="62"/>
  <c r="X430" i="62"/>
  <c r="AA429" i="62"/>
  <c r="S429" i="62"/>
  <c r="X428" i="62"/>
  <c r="W424" i="62"/>
  <c r="V421" i="62"/>
  <c r="U419" i="62"/>
  <c r="AA442" i="62"/>
  <c r="S442" i="62"/>
  <c r="V424" i="62"/>
  <c r="T421" i="62"/>
  <c r="AB421" i="62" s="1"/>
  <c r="Z442" i="62"/>
  <c r="V436" i="62"/>
  <c r="Y429" i="62"/>
  <c r="H429" i="62"/>
  <c r="AC429" i="62" s="1"/>
  <c r="AA427" i="62"/>
  <c r="S424" i="62"/>
  <c r="S421" i="62"/>
  <c r="AA419" i="62"/>
  <c r="H420" i="62"/>
  <c r="S420" i="62"/>
  <c r="AA420" i="62"/>
  <c r="T420" i="62"/>
  <c r="AB420" i="62"/>
  <c r="U420" i="62"/>
  <c r="AC420" i="62"/>
  <c r="Y420" i="62"/>
  <c r="V420" i="62"/>
  <c r="W420" i="62"/>
  <c r="X420" i="62"/>
  <c r="H434" i="62"/>
  <c r="AC434" i="62" s="1"/>
  <c r="Y434" i="62"/>
  <c r="Z434" i="62"/>
  <c r="S434" i="62"/>
  <c r="AA434" i="62"/>
  <c r="W434" i="62"/>
  <c r="T434" i="62"/>
  <c r="AB434" i="62" s="1"/>
  <c r="U434" i="62"/>
  <c r="V434" i="62"/>
  <c r="S441" i="62"/>
  <c r="AA441" i="62"/>
  <c r="T441" i="62"/>
  <c r="AB441" i="62"/>
  <c r="U441" i="62"/>
  <c r="AC441" i="62"/>
  <c r="H441" i="62"/>
  <c r="V441" i="62"/>
  <c r="W441" i="62"/>
  <c r="Y441" i="62"/>
  <c r="X441" i="62"/>
  <c r="Y423" i="62"/>
  <c r="H423" i="62"/>
  <c r="AC423" i="62" s="1"/>
  <c r="Z423" i="62"/>
  <c r="S423" i="62"/>
  <c r="AA423" i="62"/>
  <c r="W423" i="62"/>
  <c r="T423" i="62"/>
  <c r="AB423" i="62" s="1"/>
  <c r="U423" i="62"/>
  <c r="V423" i="62"/>
  <c r="H426" i="62"/>
  <c r="AC426" i="62" s="1"/>
  <c r="Y426" i="62"/>
  <c r="Z426" i="62"/>
  <c r="S426" i="62"/>
  <c r="AA426" i="62"/>
  <c r="W426" i="62"/>
  <c r="T426" i="62"/>
  <c r="AB426" i="62" s="1"/>
  <c r="U426" i="62"/>
  <c r="V426" i="62"/>
  <c r="X426" i="62"/>
  <c r="Z420" i="62"/>
  <c r="Z446" i="62"/>
  <c r="X440" i="62"/>
  <c r="Z439" i="62"/>
  <c r="T438" i="62"/>
  <c r="AB438" i="62" s="1"/>
  <c r="S432" i="62"/>
  <c r="W428" i="62"/>
  <c r="Z427" i="62"/>
  <c r="AC424" i="62"/>
  <c r="U424" i="62"/>
  <c r="AA422" i="62"/>
  <c r="H422" i="62"/>
  <c r="Z421" i="62"/>
  <c r="AB422" i="62"/>
  <c r="Y446" i="62"/>
  <c r="W440" i="62"/>
  <c r="Y439" i="62"/>
  <c r="W430" i="62"/>
  <c r="H430" i="62"/>
  <c r="V428" i="62"/>
  <c r="Y427" i="62"/>
  <c r="AB424" i="62"/>
  <c r="T424" i="62"/>
  <c r="Z422" i="62"/>
  <c r="Y421" i="62"/>
  <c r="V440" i="62"/>
  <c r="V430" i="62"/>
  <c r="U428" i="62"/>
  <c r="Y422" i="62"/>
  <c r="W446" i="62"/>
  <c r="H446" i="62"/>
  <c r="AC446" i="62" s="1"/>
  <c r="U440" i="62"/>
  <c r="W439" i="62"/>
  <c r="H439" i="62"/>
  <c r="AC430" i="62"/>
  <c r="U430" i="62"/>
  <c r="T428" i="62"/>
  <c r="AB428" i="62" s="1"/>
  <c r="W427" i="62"/>
  <c r="H427" i="62"/>
  <c r="AC427" i="62" s="1"/>
  <c r="Z424" i="62"/>
  <c r="X422" i="62"/>
  <c r="W421" i="62"/>
  <c r="H421" i="62"/>
  <c r="AC421" i="62" s="1"/>
  <c r="V446" i="62"/>
  <c r="T440" i="62"/>
  <c r="AB440" i="62" s="1"/>
  <c r="V439" i="62"/>
  <c r="T430" i="62"/>
  <c r="AA428" i="62"/>
  <c r="S428" i="62"/>
  <c r="W422" i="62"/>
  <c r="Y440" i="62"/>
  <c r="AA440" i="62"/>
  <c r="S440" i="62"/>
  <c r="AC439" i="62"/>
  <c r="T436" i="62"/>
  <c r="H431" i="62"/>
  <c r="AA430" i="62"/>
  <c r="Z428" i="62"/>
  <c r="X424" i="62"/>
  <c r="V422" i="62"/>
  <c r="U422" i="62"/>
  <c r="T422" i="62"/>
  <c r="S422" i="62"/>
  <c r="Q21" i="49"/>
  <c r="O22" i="49"/>
  <c r="Q13" i="49"/>
  <c r="O42" i="61" s="1"/>
  <c r="Q20" i="49"/>
  <c r="Q12" i="49"/>
  <c r="O27" i="61" s="1"/>
  <c r="Q19" i="49"/>
  <c r="Q11" i="49"/>
  <c r="Q18" i="49"/>
  <c r="Q25" i="49"/>
  <c r="Q17" i="49"/>
  <c r="Q24" i="49"/>
  <c r="Q16" i="49"/>
  <c r="O87" i="61" s="1"/>
  <c r="O14" i="49"/>
  <c r="N57" i="61" s="1"/>
  <c r="Q23" i="49"/>
  <c r="Q15" i="49"/>
  <c r="O72" i="61" s="1"/>
  <c r="S371" i="61"/>
  <c r="E371" i="61"/>
  <c r="E359" i="61"/>
  <c r="E360" i="61" s="1"/>
  <c r="E361" i="61" s="1"/>
  <c r="E362" i="61" s="1"/>
  <c r="E363" i="61" s="1"/>
  <c r="E364" i="61" s="1"/>
  <c r="E365" i="61" s="1"/>
  <c r="E366" i="61" s="1"/>
  <c r="E367" i="61" s="1"/>
  <c r="E368" i="61" s="1"/>
  <c r="E369" i="61" s="1"/>
  <c r="E356" i="61"/>
  <c r="S356" i="61"/>
  <c r="E344" i="61"/>
  <c r="E345" i="61" s="1"/>
  <c r="E346" i="61" s="1"/>
  <c r="E347" i="61" s="1"/>
  <c r="E348" i="61" s="1"/>
  <c r="E349" i="61" s="1"/>
  <c r="E350" i="61" s="1"/>
  <c r="E351" i="61" s="1"/>
  <c r="E352" i="61" s="1"/>
  <c r="E353" i="61" s="1"/>
  <c r="E354" i="61" s="1"/>
  <c r="E341" i="61"/>
  <c r="E329" i="61"/>
  <c r="E330" i="61" s="1"/>
  <c r="E331" i="61" s="1"/>
  <c r="E332" i="61" s="1"/>
  <c r="E333" i="61" s="1"/>
  <c r="E334" i="61" s="1"/>
  <c r="E335" i="61" s="1"/>
  <c r="E336" i="61" s="1"/>
  <c r="E337" i="61" s="1"/>
  <c r="E338" i="61" s="1"/>
  <c r="E339" i="61" s="1"/>
  <c r="E326" i="61"/>
  <c r="E314" i="61"/>
  <c r="E315" i="61" s="1"/>
  <c r="E316" i="61" s="1"/>
  <c r="E317" i="61" s="1"/>
  <c r="E318" i="61" s="1"/>
  <c r="E319" i="61" s="1"/>
  <c r="E320" i="61" s="1"/>
  <c r="E321" i="61" s="1"/>
  <c r="E322" i="61" s="1"/>
  <c r="E323" i="61" s="1"/>
  <c r="E324" i="61" s="1"/>
  <c r="E311" i="61"/>
  <c r="E299" i="61"/>
  <c r="E300" i="61" s="1"/>
  <c r="E301" i="61" s="1"/>
  <c r="E302" i="61" s="1"/>
  <c r="E303" i="61" s="1"/>
  <c r="E304" i="61" s="1"/>
  <c r="E305" i="61" s="1"/>
  <c r="E306" i="61" s="1"/>
  <c r="E307" i="61" s="1"/>
  <c r="E308" i="61" s="1"/>
  <c r="E309" i="61" s="1"/>
  <c r="E296" i="61"/>
  <c r="E284" i="61" l="1"/>
  <c r="E285" i="61" s="1"/>
  <c r="E286" i="61" s="1"/>
  <c r="E287" i="61" s="1"/>
  <c r="E288" i="61" s="1"/>
  <c r="E289" i="61" s="1"/>
  <c r="E290" i="61" s="1"/>
  <c r="E291" i="61" s="1"/>
  <c r="E292" i="61" s="1"/>
  <c r="E293" i="61" s="1"/>
  <c r="E294" i="61" s="1"/>
  <c r="E281" i="61"/>
  <c r="E269" i="61"/>
  <c r="E270" i="61" s="1"/>
  <c r="E271" i="61" s="1"/>
  <c r="E272" i="61" s="1"/>
  <c r="E273" i="61" s="1"/>
  <c r="E274" i="61" s="1"/>
  <c r="E275" i="61" s="1"/>
  <c r="E276" i="61" s="1"/>
  <c r="E277" i="61" s="1"/>
  <c r="E278" i="61" s="1"/>
  <c r="E279" i="61" s="1"/>
  <c r="E254" i="61"/>
  <c r="E255" i="61" s="1"/>
  <c r="E256" i="61" s="1"/>
  <c r="E257" i="61" s="1"/>
  <c r="E258" i="61" s="1"/>
  <c r="E259" i="61" s="1"/>
  <c r="E260" i="61" s="1"/>
  <c r="E261" i="61" s="1"/>
  <c r="E262" i="61" s="1"/>
  <c r="E263" i="61" s="1"/>
  <c r="E264" i="61" s="1"/>
  <c r="E266" i="61"/>
  <c r="B254" i="61"/>
  <c r="D254" i="61"/>
  <c r="F254" i="61"/>
  <c r="G254" i="61" s="1"/>
  <c r="H254" i="61"/>
  <c r="I254" i="61"/>
  <c r="AA254" i="61"/>
  <c r="B255" i="61"/>
  <c r="D255" i="61"/>
  <c r="F255" i="61"/>
  <c r="G255" i="61" s="1"/>
  <c r="H255" i="61"/>
  <c r="I255" i="61"/>
  <c r="AA255" i="61"/>
  <c r="B256" i="61"/>
  <c r="D256" i="61"/>
  <c r="F256" i="61"/>
  <c r="G256" i="61" s="1"/>
  <c r="H256" i="61"/>
  <c r="I256" i="61"/>
  <c r="AA256" i="61"/>
  <c r="B257" i="61"/>
  <c r="D257" i="61"/>
  <c r="F257" i="61"/>
  <c r="G257" i="61" s="1"/>
  <c r="H257" i="61"/>
  <c r="I257" i="61"/>
  <c r="AA257" i="61"/>
  <c r="B258" i="61"/>
  <c r="D258" i="61"/>
  <c r="F258" i="61"/>
  <c r="G258" i="61" s="1"/>
  <c r="H258" i="61"/>
  <c r="I258" i="61"/>
  <c r="AA258" i="61"/>
  <c r="B259" i="61"/>
  <c r="D259" i="61"/>
  <c r="F259" i="61"/>
  <c r="G259" i="61" s="1"/>
  <c r="H259" i="61"/>
  <c r="I259" i="61"/>
  <c r="AA259" i="61"/>
  <c r="B260" i="61"/>
  <c r="D260" i="61"/>
  <c r="F260" i="61"/>
  <c r="G260" i="61" s="1"/>
  <c r="H260" i="61"/>
  <c r="I260" i="61"/>
  <c r="AA260" i="61"/>
  <c r="B261" i="61"/>
  <c r="D261" i="61"/>
  <c r="F261" i="61"/>
  <c r="G261" i="61" s="1"/>
  <c r="H261" i="61"/>
  <c r="I261" i="61"/>
  <c r="AA261" i="61"/>
  <c r="B262" i="61"/>
  <c r="D262" i="61"/>
  <c r="F262" i="61"/>
  <c r="G262" i="61" s="1"/>
  <c r="H262" i="61"/>
  <c r="I262" i="61"/>
  <c r="AA262" i="61"/>
  <c r="B263" i="61"/>
  <c r="D263" i="61"/>
  <c r="F263" i="61"/>
  <c r="G263" i="61" s="1"/>
  <c r="H263" i="61"/>
  <c r="I263" i="61"/>
  <c r="AA263" i="61"/>
  <c r="B264" i="61"/>
  <c r="D264" i="61"/>
  <c r="F264" i="61"/>
  <c r="G264" i="61" s="1"/>
  <c r="H264" i="61"/>
  <c r="I264" i="61"/>
  <c r="AA264" i="61"/>
  <c r="E251" i="61"/>
  <c r="E238" i="61"/>
  <c r="K263" i="61" l="1"/>
  <c r="J263" i="61"/>
  <c r="L263" i="61" s="1"/>
  <c r="J259" i="61"/>
  <c r="L259" i="61" s="1"/>
  <c r="K259" i="61"/>
  <c r="K255" i="61"/>
  <c r="J255" i="61"/>
  <c r="L255" i="61" s="1"/>
  <c r="J258" i="61"/>
  <c r="L258" i="61" s="1"/>
  <c r="K258" i="61"/>
  <c r="K264" i="61"/>
  <c r="J264" i="61"/>
  <c r="L264" i="61" s="1"/>
  <c r="K260" i="61"/>
  <c r="J260" i="61"/>
  <c r="L260" i="61" s="1"/>
  <c r="J256" i="61"/>
  <c r="L256" i="61" s="1"/>
  <c r="K256" i="61"/>
  <c r="K262" i="61"/>
  <c r="J262" i="61"/>
  <c r="L262" i="61" s="1"/>
  <c r="K254" i="61"/>
  <c r="J254" i="61"/>
  <c r="L254" i="61" s="1"/>
  <c r="K261" i="61"/>
  <c r="J261" i="61"/>
  <c r="L261" i="61" s="1"/>
  <c r="K257" i="61"/>
  <c r="J257" i="61"/>
  <c r="L257" i="61" s="1"/>
  <c r="V259" i="61"/>
  <c r="Y259" i="61"/>
  <c r="Q260" i="61"/>
  <c r="Y260" i="61"/>
  <c r="Q256" i="61"/>
  <c r="Y256" i="61"/>
  <c r="V263" i="61"/>
  <c r="Y263" i="61"/>
  <c r="V261" i="61"/>
  <c r="Y261" i="61"/>
  <c r="V257" i="61"/>
  <c r="Y257" i="61"/>
  <c r="Q264" i="61"/>
  <c r="Y264" i="61"/>
  <c r="Q262" i="61"/>
  <c r="Y262" i="61"/>
  <c r="Q254" i="61"/>
  <c r="Y254" i="61"/>
  <c r="V255" i="61"/>
  <c r="Y255" i="61"/>
  <c r="Q258" i="61"/>
  <c r="Y258" i="61"/>
  <c r="X260" i="61"/>
  <c r="AC259" i="61"/>
  <c r="Z259" i="61"/>
  <c r="W259" i="61"/>
  <c r="W256" i="61"/>
  <c r="S261" i="61"/>
  <c r="AC257" i="61"/>
  <c r="S259" i="61"/>
  <c r="X258" i="61"/>
  <c r="Z257" i="61"/>
  <c r="S257" i="61"/>
  <c r="W262" i="61"/>
  <c r="Z261" i="61"/>
  <c r="U263" i="61"/>
  <c r="W261" i="61"/>
  <c r="U261" i="61"/>
  <c r="AC255" i="61"/>
  <c r="S255" i="61"/>
  <c r="T255" i="61"/>
  <c r="Z263" i="61"/>
  <c r="W263" i="61"/>
  <c r="T261" i="61"/>
  <c r="U257" i="61"/>
  <c r="AB255" i="61"/>
  <c r="Q255" i="61"/>
  <c r="T263" i="61"/>
  <c r="X262" i="61"/>
  <c r="AC261" i="61"/>
  <c r="Z255" i="61"/>
  <c r="W255" i="61"/>
  <c r="U259" i="61"/>
  <c r="U255" i="61"/>
  <c r="X264" i="61"/>
  <c r="S263" i="61"/>
  <c r="AB257" i="61"/>
  <c r="Q257" i="61"/>
  <c r="AC263" i="61"/>
  <c r="AB263" i="61"/>
  <c r="Q263" i="61"/>
  <c r="X256" i="61"/>
  <c r="AB261" i="61"/>
  <c r="Q261" i="61"/>
  <c r="T259" i="61"/>
  <c r="W257" i="61"/>
  <c r="X254" i="61"/>
  <c r="AB259" i="61"/>
  <c r="Q259" i="61"/>
  <c r="T257" i="61"/>
  <c r="V264" i="61"/>
  <c r="V262" i="61"/>
  <c r="V260" i="61"/>
  <c r="V258" i="61"/>
  <c r="V256" i="61"/>
  <c r="V254" i="61"/>
  <c r="U262" i="61"/>
  <c r="AC260" i="61"/>
  <c r="U260" i="61"/>
  <c r="AC258" i="61"/>
  <c r="U258" i="61"/>
  <c r="AC256" i="61"/>
  <c r="U256" i="61"/>
  <c r="AC254" i="61"/>
  <c r="U254" i="61"/>
  <c r="W254" i="61"/>
  <c r="AB264" i="61"/>
  <c r="T264" i="61"/>
  <c r="X263" i="61"/>
  <c r="AB262" i="61"/>
  <c r="T262" i="61"/>
  <c r="X261" i="61"/>
  <c r="AB260" i="61"/>
  <c r="T260" i="61"/>
  <c r="X259" i="61"/>
  <c r="AB258" i="61"/>
  <c r="T258" i="61"/>
  <c r="X257" i="61"/>
  <c r="AB256" i="61"/>
  <c r="T256" i="61"/>
  <c r="X255" i="61"/>
  <c r="AB254" i="61"/>
  <c r="T254" i="61"/>
  <c r="W264" i="61"/>
  <c r="W260" i="61"/>
  <c r="W258" i="61"/>
  <c r="AC264" i="61"/>
  <c r="U264" i="61"/>
  <c r="S264" i="61"/>
  <c r="S262" i="61"/>
  <c r="S258" i="61"/>
  <c r="S256" i="61"/>
  <c r="S254" i="61"/>
  <c r="AC262" i="61"/>
  <c r="S260" i="61"/>
  <c r="Z264" i="61"/>
  <c r="Z262" i="61"/>
  <c r="Z260" i="61"/>
  <c r="Z258" i="61"/>
  <c r="Z256" i="61"/>
  <c r="Z254" i="61"/>
  <c r="L4" i="84"/>
  <c r="E2" i="45" l="1"/>
  <c r="B10" i="51"/>
  <c r="B23" i="47" l="1"/>
  <c r="C23" i="47"/>
  <c r="D23" i="47" s="1"/>
  <c r="F23" i="47"/>
  <c r="B24" i="47"/>
  <c r="C24" i="47"/>
  <c r="D24" i="47" s="1"/>
  <c r="F24" i="47"/>
  <c r="B25" i="47"/>
  <c r="C25" i="47"/>
  <c r="D25" i="47" s="1"/>
  <c r="F25" i="47"/>
  <c r="B26" i="47"/>
  <c r="C26" i="47"/>
  <c r="D26" i="47" s="1"/>
  <c r="F26" i="47"/>
  <c r="B27" i="47"/>
  <c r="C27" i="47"/>
  <c r="D27" i="47" s="1"/>
  <c r="F27" i="47"/>
  <c r="B29" i="47"/>
  <c r="C29" i="47"/>
  <c r="D29" i="47" s="1"/>
  <c r="F29" i="47"/>
  <c r="B30" i="47"/>
  <c r="C30" i="47"/>
  <c r="D30" i="47" s="1"/>
  <c r="F30" i="47"/>
  <c r="B10" i="47"/>
  <c r="C10" i="47"/>
  <c r="D10" i="47" s="1"/>
  <c r="F10" i="47"/>
  <c r="B12" i="47"/>
  <c r="C12" i="47"/>
  <c r="D12" i="47" s="1"/>
  <c r="F12" i="47"/>
  <c r="B13" i="47"/>
  <c r="C13" i="47"/>
  <c r="D13" i="47" s="1"/>
  <c r="F13" i="47"/>
  <c r="B15" i="47"/>
  <c r="C15" i="47"/>
  <c r="D15" i="47" s="1"/>
  <c r="F15" i="47"/>
  <c r="B16" i="47"/>
  <c r="C16" i="47"/>
  <c r="D16" i="47" s="1"/>
  <c r="F16" i="47"/>
  <c r="B18" i="47"/>
  <c r="C18" i="47"/>
  <c r="D18" i="47" s="1"/>
  <c r="F18" i="47"/>
  <c r="B19" i="47"/>
  <c r="C19" i="47"/>
  <c r="D19" i="47" s="1"/>
  <c r="F19" i="47"/>
  <c r="B20" i="47"/>
  <c r="C20" i="47"/>
  <c r="D20" i="47" s="1"/>
  <c r="F20" i="47"/>
  <c r="B21" i="47"/>
  <c r="C21" i="47"/>
  <c r="D21" i="47" s="1"/>
  <c r="F21" i="47"/>
  <c r="B22" i="47"/>
  <c r="C22" i="47"/>
  <c r="D22" i="47" s="1"/>
  <c r="F22" i="47"/>
  <c r="B393" i="62"/>
  <c r="C393" i="62"/>
  <c r="E393" i="62"/>
  <c r="F393" i="62"/>
  <c r="G393" i="62" s="1"/>
  <c r="I393" i="62"/>
  <c r="B394" i="62"/>
  <c r="C394" i="62"/>
  <c r="E394" i="62"/>
  <c r="F394" i="62"/>
  <c r="G394" i="62" s="1"/>
  <c r="I394" i="62"/>
  <c r="B395" i="62"/>
  <c r="C395" i="62"/>
  <c r="E395" i="62"/>
  <c r="F395" i="62"/>
  <c r="G395" i="62" s="1"/>
  <c r="I395" i="62"/>
  <c r="B396" i="62"/>
  <c r="C396" i="62"/>
  <c r="E396" i="62"/>
  <c r="F396" i="62"/>
  <c r="G396" i="62" s="1"/>
  <c r="I396" i="62"/>
  <c r="B397" i="62"/>
  <c r="C397" i="62"/>
  <c r="E397" i="62"/>
  <c r="F397" i="62"/>
  <c r="G397" i="62" s="1"/>
  <c r="I397" i="62"/>
  <c r="B398" i="62"/>
  <c r="C398" i="62"/>
  <c r="E398" i="62"/>
  <c r="F398" i="62"/>
  <c r="G398" i="62" s="1"/>
  <c r="I398" i="62"/>
  <c r="B399" i="62"/>
  <c r="C399" i="62"/>
  <c r="E399" i="62"/>
  <c r="F399" i="62"/>
  <c r="G399" i="62" s="1"/>
  <c r="I399" i="62"/>
  <c r="B400" i="62"/>
  <c r="C400" i="62"/>
  <c r="E400" i="62"/>
  <c r="F400" i="62"/>
  <c r="G400" i="62" s="1"/>
  <c r="I400" i="62"/>
  <c r="B401" i="62"/>
  <c r="C401" i="62"/>
  <c r="E401" i="62"/>
  <c r="F401" i="62"/>
  <c r="G401" i="62" s="1"/>
  <c r="I401" i="62"/>
  <c r="B402" i="62"/>
  <c r="C402" i="62"/>
  <c r="E402" i="62"/>
  <c r="F402" i="62"/>
  <c r="G402" i="62" s="1"/>
  <c r="I402" i="62"/>
  <c r="B403" i="62"/>
  <c r="C403" i="62"/>
  <c r="E403" i="62"/>
  <c r="F403" i="62"/>
  <c r="G403" i="62" s="1"/>
  <c r="I403" i="62"/>
  <c r="B404" i="62"/>
  <c r="C404" i="62"/>
  <c r="E404" i="62"/>
  <c r="F404" i="62"/>
  <c r="G404" i="62" s="1"/>
  <c r="I404" i="62"/>
  <c r="B405" i="62"/>
  <c r="C405" i="62"/>
  <c r="E405" i="62"/>
  <c r="F405" i="62"/>
  <c r="G405" i="62" s="1"/>
  <c r="I405" i="62"/>
  <c r="B406" i="62"/>
  <c r="C406" i="62"/>
  <c r="E406" i="62"/>
  <c r="F406" i="62"/>
  <c r="G406" i="62" s="1"/>
  <c r="I406" i="62"/>
  <c r="B407" i="62"/>
  <c r="C407" i="62"/>
  <c r="E407" i="62"/>
  <c r="F407" i="62"/>
  <c r="G407" i="62" s="1"/>
  <c r="I407" i="62"/>
  <c r="B408" i="62"/>
  <c r="C408" i="62"/>
  <c r="E408" i="62"/>
  <c r="F408" i="62"/>
  <c r="G408" i="62" s="1"/>
  <c r="I408" i="62"/>
  <c r="B409" i="62"/>
  <c r="C409" i="62"/>
  <c r="E409" i="62"/>
  <c r="F409" i="62"/>
  <c r="G409" i="62" s="1"/>
  <c r="I409" i="62"/>
  <c r="B410" i="62"/>
  <c r="C410" i="62"/>
  <c r="E410" i="62"/>
  <c r="F410" i="62"/>
  <c r="G410" i="62" s="1"/>
  <c r="I410" i="62"/>
  <c r="B411" i="62"/>
  <c r="C411" i="62"/>
  <c r="E411" i="62"/>
  <c r="F411" i="62"/>
  <c r="G411" i="62" s="1"/>
  <c r="I411" i="62"/>
  <c r="B412" i="62"/>
  <c r="C412" i="62"/>
  <c r="E412" i="62"/>
  <c r="F412" i="62"/>
  <c r="G412" i="62" s="1"/>
  <c r="I412" i="62"/>
  <c r="B413" i="62"/>
  <c r="C413" i="62"/>
  <c r="E413" i="62"/>
  <c r="F413" i="62"/>
  <c r="G413" i="62" s="1"/>
  <c r="I413" i="62"/>
  <c r="B414" i="62"/>
  <c r="C414" i="62"/>
  <c r="E414" i="62"/>
  <c r="F414" i="62"/>
  <c r="G414" i="62" s="1"/>
  <c r="I414" i="62"/>
  <c r="D389" i="62"/>
  <c r="B366" i="62"/>
  <c r="C366" i="62"/>
  <c r="E366" i="62"/>
  <c r="F366" i="62"/>
  <c r="G366" i="62" s="1"/>
  <c r="I366" i="62"/>
  <c r="B367" i="62"/>
  <c r="C367" i="62"/>
  <c r="E367" i="62"/>
  <c r="F367" i="62"/>
  <c r="G367" i="62" s="1"/>
  <c r="I367" i="62"/>
  <c r="B368" i="62"/>
  <c r="C368" i="62"/>
  <c r="E368" i="62"/>
  <c r="F368" i="62"/>
  <c r="G368" i="62" s="1"/>
  <c r="I368" i="62"/>
  <c r="B369" i="62"/>
  <c r="C369" i="62"/>
  <c r="E369" i="62"/>
  <c r="F369" i="62"/>
  <c r="G369" i="62" s="1"/>
  <c r="I369" i="62"/>
  <c r="B370" i="62"/>
  <c r="C370" i="62"/>
  <c r="E370" i="62"/>
  <c r="F370" i="62"/>
  <c r="G370" i="62" s="1"/>
  <c r="I370" i="62"/>
  <c r="B371" i="62"/>
  <c r="C371" i="62"/>
  <c r="E371" i="62"/>
  <c r="F371" i="62"/>
  <c r="G371" i="62" s="1"/>
  <c r="I371" i="62"/>
  <c r="B372" i="62"/>
  <c r="C372" i="62"/>
  <c r="E372" i="62"/>
  <c r="F372" i="62"/>
  <c r="G372" i="62" s="1"/>
  <c r="I372" i="62"/>
  <c r="B373" i="62"/>
  <c r="C373" i="62"/>
  <c r="E373" i="62"/>
  <c r="F373" i="62"/>
  <c r="G373" i="62" s="1"/>
  <c r="I373" i="62"/>
  <c r="B374" i="62"/>
  <c r="C374" i="62"/>
  <c r="E374" i="62"/>
  <c r="F374" i="62"/>
  <c r="G374" i="62" s="1"/>
  <c r="I374" i="62"/>
  <c r="B375" i="62"/>
  <c r="C375" i="62"/>
  <c r="E375" i="62"/>
  <c r="F375" i="62"/>
  <c r="G375" i="62" s="1"/>
  <c r="I375" i="62"/>
  <c r="B376" i="62"/>
  <c r="C376" i="62"/>
  <c r="E376" i="62"/>
  <c r="F376" i="62"/>
  <c r="G376" i="62" s="1"/>
  <c r="I376" i="62"/>
  <c r="B377" i="62"/>
  <c r="C377" i="62"/>
  <c r="E377" i="62"/>
  <c r="F377" i="62"/>
  <c r="G377" i="62" s="1"/>
  <c r="I377" i="62"/>
  <c r="B378" i="62"/>
  <c r="C378" i="62"/>
  <c r="E378" i="62"/>
  <c r="F378" i="62"/>
  <c r="G378" i="62" s="1"/>
  <c r="I378" i="62"/>
  <c r="B379" i="62"/>
  <c r="C379" i="62"/>
  <c r="E379" i="62"/>
  <c r="F379" i="62"/>
  <c r="G379" i="62" s="1"/>
  <c r="I379" i="62"/>
  <c r="B380" i="62"/>
  <c r="C380" i="62"/>
  <c r="E380" i="62"/>
  <c r="F380" i="62"/>
  <c r="G380" i="62" s="1"/>
  <c r="I380" i="62"/>
  <c r="B381" i="62"/>
  <c r="C381" i="62"/>
  <c r="E381" i="62"/>
  <c r="F381" i="62"/>
  <c r="G381" i="62" s="1"/>
  <c r="I381" i="62"/>
  <c r="B382" i="62"/>
  <c r="C382" i="62"/>
  <c r="E382" i="62"/>
  <c r="F382" i="62"/>
  <c r="G382" i="62" s="1"/>
  <c r="I382" i="62"/>
  <c r="B383" i="62"/>
  <c r="C383" i="62"/>
  <c r="E383" i="62"/>
  <c r="F383" i="62"/>
  <c r="G383" i="62" s="1"/>
  <c r="I383" i="62"/>
  <c r="B384" i="62"/>
  <c r="C384" i="62"/>
  <c r="E384" i="62"/>
  <c r="F384" i="62"/>
  <c r="G384" i="62" s="1"/>
  <c r="I384" i="62"/>
  <c r="B385" i="62"/>
  <c r="C385" i="62"/>
  <c r="E385" i="62"/>
  <c r="F385" i="62"/>
  <c r="G385" i="62" s="1"/>
  <c r="I385" i="62"/>
  <c r="B386" i="62"/>
  <c r="C386" i="62"/>
  <c r="E386" i="62"/>
  <c r="F386" i="62"/>
  <c r="G386" i="62" s="1"/>
  <c r="I386" i="62"/>
  <c r="B387" i="62"/>
  <c r="C387" i="62"/>
  <c r="E387" i="62"/>
  <c r="F387" i="62"/>
  <c r="G387" i="62" s="1"/>
  <c r="I387" i="62"/>
  <c r="B391" i="62"/>
  <c r="C391" i="62"/>
  <c r="E391" i="62"/>
  <c r="F391" i="62"/>
  <c r="G391" i="62" s="1"/>
  <c r="I391" i="62"/>
  <c r="B392" i="62"/>
  <c r="C392" i="62"/>
  <c r="E392" i="62"/>
  <c r="F392" i="62"/>
  <c r="G392" i="62" s="1"/>
  <c r="I392" i="62"/>
  <c r="D362" i="62"/>
  <c r="D335" i="62"/>
  <c r="B338" i="62"/>
  <c r="C338" i="62"/>
  <c r="E338" i="62"/>
  <c r="F338" i="62"/>
  <c r="G338" i="62" s="1"/>
  <c r="I338" i="62"/>
  <c r="B339" i="62"/>
  <c r="C339" i="62"/>
  <c r="E339" i="62"/>
  <c r="F339" i="62"/>
  <c r="G339" i="62" s="1"/>
  <c r="I339" i="62"/>
  <c r="B340" i="62"/>
  <c r="C340" i="62"/>
  <c r="E340" i="62"/>
  <c r="F340" i="62"/>
  <c r="G340" i="62" s="1"/>
  <c r="I340" i="62"/>
  <c r="B341" i="62"/>
  <c r="C341" i="62"/>
  <c r="E341" i="62"/>
  <c r="F341" i="62"/>
  <c r="G341" i="62" s="1"/>
  <c r="I341" i="62"/>
  <c r="B342" i="62"/>
  <c r="C342" i="62"/>
  <c r="E342" i="62"/>
  <c r="F342" i="62"/>
  <c r="G342" i="62" s="1"/>
  <c r="I342" i="62"/>
  <c r="B343" i="62"/>
  <c r="C343" i="62"/>
  <c r="E343" i="62"/>
  <c r="F343" i="62"/>
  <c r="G343" i="62" s="1"/>
  <c r="I343" i="62"/>
  <c r="B344" i="62"/>
  <c r="C344" i="62"/>
  <c r="E344" i="62"/>
  <c r="F344" i="62"/>
  <c r="G344" i="62" s="1"/>
  <c r="I344" i="62"/>
  <c r="B345" i="62"/>
  <c r="C345" i="62"/>
  <c r="E345" i="62"/>
  <c r="F345" i="62"/>
  <c r="G345" i="62" s="1"/>
  <c r="I345" i="62"/>
  <c r="B346" i="62"/>
  <c r="C346" i="62"/>
  <c r="E346" i="62"/>
  <c r="F346" i="62"/>
  <c r="G346" i="62" s="1"/>
  <c r="I346" i="62"/>
  <c r="B347" i="62"/>
  <c r="C347" i="62"/>
  <c r="E347" i="62"/>
  <c r="F347" i="62"/>
  <c r="G347" i="62" s="1"/>
  <c r="I347" i="62"/>
  <c r="B348" i="62"/>
  <c r="C348" i="62"/>
  <c r="E348" i="62"/>
  <c r="F348" i="62"/>
  <c r="G348" i="62" s="1"/>
  <c r="I348" i="62"/>
  <c r="B349" i="62"/>
  <c r="C349" i="62"/>
  <c r="E349" i="62"/>
  <c r="F349" i="62"/>
  <c r="G349" i="62" s="1"/>
  <c r="I349" i="62"/>
  <c r="B350" i="62"/>
  <c r="C350" i="62"/>
  <c r="E350" i="62"/>
  <c r="F350" i="62"/>
  <c r="G350" i="62" s="1"/>
  <c r="I350" i="62"/>
  <c r="B351" i="62"/>
  <c r="C351" i="62"/>
  <c r="E351" i="62"/>
  <c r="F351" i="62"/>
  <c r="G351" i="62" s="1"/>
  <c r="I351" i="62"/>
  <c r="B352" i="62"/>
  <c r="C352" i="62"/>
  <c r="E352" i="62"/>
  <c r="F352" i="62"/>
  <c r="G352" i="62" s="1"/>
  <c r="I352" i="62"/>
  <c r="B353" i="62"/>
  <c r="C353" i="62"/>
  <c r="E353" i="62"/>
  <c r="F353" i="62"/>
  <c r="G353" i="62" s="1"/>
  <c r="I353" i="62"/>
  <c r="B354" i="62"/>
  <c r="C354" i="62"/>
  <c r="E354" i="62"/>
  <c r="F354" i="62"/>
  <c r="G354" i="62" s="1"/>
  <c r="I354" i="62"/>
  <c r="B355" i="62"/>
  <c r="C355" i="62"/>
  <c r="E355" i="62"/>
  <c r="F355" i="62"/>
  <c r="G355" i="62" s="1"/>
  <c r="I355" i="62"/>
  <c r="B356" i="62"/>
  <c r="C356" i="62"/>
  <c r="E356" i="62"/>
  <c r="F356" i="62"/>
  <c r="G356" i="62" s="1"/>
  <c r="I356" i="62"/>
  <c r="B357" i="62"/>
  <c r="C357" i="62"/>
  <c r="E357" i="62"/>
  <c r="F357" i="62"/>
  <c r="G357" i="62" s="1"/>
  <c r="I357" i="62"/>
  <c r="B358" i="62"/>
  <c r="C358" i="62"/>
  <c r="E358" i="62"/>
  <c r="F358" i="62"/>
  <c r="G358" i="62" s="1"/>
  <c r="I358" i="62"/>
  <c r="B359" i="62"/>
  <c r="C359" i="62"/>
  <c r="E359" i="62"/>
  <c r="F359" i="62"/>
  <c r="G359" i="62" s="1"/>
  <c r="I359" i="62"/>
  <c r="B360" i="62"/>
  <c r="C360" i="62"/>
  <c r="E360" i="62"/>
  <c r="F360" i="62"/>
  <c r="G360" i="62" s="1"/>
  <c r="I360" i="62"/>
  <c r="B364" i="62"/>
  <c r="C364" i="62"/>
  <c r="E364" i="62"/>
  <c r="F364" i="62"/>
  <c r="G364" i="62" s="1"/>
  <c r="I364" i="62"/>
  <c r="B365" i="62"/>
  <c r="C365" i="62"/>
  <c r="E365" i="62"/>
  <c r="F365" i="62"/>
  <c r="G365" i="62" s="1"/>
  <c r="I365" i="62"/>
  <c r="D308" i="62"/>
  <c r="B311" i="62"/>
  <c r="C311" i="62"/>
  <c r="E311" i="62"/>
  <c r="F311" i="62"/>
  <c r="G311" i="62" s="1"/>
  <c r="I311" i="62"/>
  <c r="B312" i="62"/>
  <c r="C312" i="62"/>
  <c r="E312" i="62"/>
  <c r="F312" i="62"/>
  <c r="G312" i="62" s="1"/>
  <c r="I312" i="62"/>
  <c r="B313" i="62"/>
  <c r="C313" i="62"/>
  <c r="E313" i="62"/>
  <c r="F313" i="62"/>
  <c r="G313" i="62" s="1"/>
  <c r="I313" i="62"/>
  <c r="B314" i="62"/>
  <c r="C314" i="62"/>
  <c r="E314" i="62"/>
  <c r="F314" i="62"/>
  <c r="G314" i="62" s="1"/>
  <c r="I314" i="62"/>
  <c r="B315" i="62"/>
  <c r="C315" i="62"/>
  <c r="E315" i="62"/>
  <c r="F315" i="62"/>
  <c r="G315" i="62" s="1"/>
  <c r="I315" i="62"/>
  <c r="B316" i="62"/>
  <c r="C316" i="62"/>
  <c r="E316" i="62"/>
  <c r="F316" i="62"/>
  <c r="G316" i="62" s="1"/>
  <c r="I316" i="62"/>
  <c r="B317" i="62"/>
  <c r="C317" i="62"/>
  <c r="E317" i="62"/>
  <c r="F317" i="62"/>
  <c r="G317" i="62" s="1"/>
  <c r="I317" i="62"/>
  <c r="B318" i="62"/>
  <c r="C318" i="62"/>
  <c r="E318" i="62"/>
  <c r="F318" i="62"/>
  <c r="G318" i="62" s="1"/>
  <c r="I318" i="62"/>
  <c r="B319" i="62"/>
  <c r="C319" i="62"/>
  <c r="E319" i="62"/>
  <c r="F319" i="62"/>
  <c r="G319" i="62" s="1"/>
  <c r="I319" i="62"/>
  <c r="B320" i="62"/>
  <c r="C320" i="62"/>
  <c r="E320" i="62"/>
  <c r="F320" i="62"/>
  <c r="G320" i="62" s="1"/>
  <c r="I320" i="62"/>
  <c r="B321" i="62"/>
  <c r="C321" i="62"/>
  <c r="E321" i="62"/>
  <c r="F321" i="62"/>
  <c r="G321" i="62" s="1"/>
  <c r="I321" i="62"/>
  <c r="B322" i="62"/>
  <c r="C322" i="62"/>
  <c r="E322" i="62"/>
  <c r="F322" i="62"/>
  <c r="G322" i="62" s="1"/>
  <c r="I322" i="62"/>
  <c r="B323" i="62"/>
  <c r="C323" i="62"/>
  <c r="E323" i="62"/>
  <c r="F323" i="62"/>
  <c r="G323" i="62" s="1"/>
  <c r="I323" i="62"/>
  <c r="B324" i="62"/>
  <c r="C324" i="62"/>
  <c r="E324" i="62"/>
  <c r="F324" i="62"/>
  <c r="G324" i="62" s="1"/>
  <c r="I324" i="62"/>
  <c r="B325" i="62"/>
  <c r="C325" i="62"/>
  <c r="E325" i="62"/>
  <c r="F325" i="62"/>
  <c r="G325" i="62" s="1"/>
  <c r="I325" i="62"/>
  <c r="B326" i="62"/>
  <c r="C326" i="62"/>
  <c r="E326" i="62"/>
  <c r="F326" i="62"/>
  <c r="G326" i="62" s="1"/>
  <c r="I326" i="62"/>
  <c r="B327" i="62"/>
  <c r="C327" i="62"/>
  <c r="E327" i="62"/>
  <c r="F327" i="62"/>
  <c r="G327" i="62" s="1"/>
  <c r="I327" i="62"/>
  <c r="B328" i="62"/>
  <c r="C328" i="62"/>
  <c r="E328" i="62"/>
  <c r="F328" i="62"/>
  <c r="G328" i="62" s="1"/>
  <c r="I328" i="62"/>
  <c r="B329" i="62"/>
  <c r="C329" i="62"/>
  <c r="E329" i="62"/>
  <c r="F329" i="62"/>
  <c r="G329" i="62" s="1"/>
  <c r="I329" i="62"/>
  <c r="B330" i="62"/>
  <c r="C330" i="62"/>
  <c r="E330" i="62"/>
  <c r="F330" i="62"/>
  <c r="G330" i="62" s="1"/>
  <c r="I330" i="62"/>
  <c r="B331" i="62"/>
  <c r="C331" i="62"/>
  <c r="E331" i="62"/>
  <c r="F331" i="62"/>
  <c r="G331" i="62" s="1"/>
  <c r="I331" i="62"/>
  <c r="B332" i="62"/>
  <c r="C332" i="62"/>
  <c r="E332" i="62"/>
  <c r="F332" i="62"/>
  <c r="G332" i="62" s="1"/>
  <c r="I332" i="62"/>
  <c r="B333" i="62"/>
  <c r="C333" i="62"/>
  <c r="E333" i="62"/>
  <c r="F333" i="62"/>
  <c r="G333" i="62" s="1"/>
  <c r="I333" i="62"/>
  <c r="B337" i="62"/>
  <c r="C337" i="62"/>
  <c r="E337" i="62"/>
  <c r="F337" i="62"/>
  <c r="G337" i="62" s="1"/>
  <c r="I337" i="62"/>
  <c r="B284" i="62"/>
  <c r="C284" i="62"/>
  <c r="E284" i="62"/>
  <c r="F284" i="62"/>
  <c r="G284" i="62" s="1"/>
  <c r="I284" i="62"/>
  <c r="B285" i="62"/>
  <c r="C285" i="62"/>
  <c r="E285" i="62"/>
  <c r="F285" i="62"/>
  <c r="G285" i="62" s="1"/>
  <c r="I285" i="62"/>
  <c r="B286" i="62"/>
  <c r="C286" i="62"/>
  <c r="E286" i="62"/>
  <c r="F286" i="62"/>
  <c r="G286" i="62" s="1"/>
  <c r="I286" i="62"/>
  <c r="B287" i="62"/>
  <c r="C287" i="62"/>
  <c r="E287" i="62"/>
  <c r="F287" i="62"/>
  <c r="G287" i="62" s="1"/>
  <c r="I287" i="62"/>
  <c r="B288" i="62"/>
  <c r="C288" i="62"/>
  <c r="E288" i="62"/>
  <c r="F288" i="62"/>
  <c r="G288" i="62" s="1"/>
  <c r="I288" i="62"/>
  <c r="B289" i="62"/>
  <c r="C289" i="62"/>
  <c r="E289" i="62"/>
  <c r="F289" i="62"/>
  <c r="G289" i="62" s="1"/>
  <c r="I289" i="62"/>
  <c r="B290" i="62"/>
  <c r="C290" i="62"/>
  <c r="E290" i="62"/>
  <c r="F290" i="62"/>
  <c r="G290" i="62" s="1"/>
  <c r="I290" i="62"/>
  <c r="B291" i="62"/>
  <c r="C291" i="62"/>
  <c r="E291" i="62"/>
  <c r="F291" i="62"/>
  <c r="G291" i="62" s="1"/>
  <c r="I291" i="62"/>
  <c r="B292" i="62"/>
  <c r="C292" i="62"/>
  <c r="E292" i="62"/>
  <c r="F292" i="62"/>
  <c r="G292" i="62" s="1"/>
  <c r="I292" i="62"/>
  <c r="B293" i="62"/>
  <c r="C293" i="62"/>
  <c r="E293" i="62"/>
  <c r="F293" i="62"/>
  <c r="G293" i="62" s="1"/>
  <c r="I293" i="62"/>
  <c r="B294" i="62"/>
  <c r="C294" i="62"/>
  <c r="E294" i="62"/>
  <c r="F294" i="62"/>
  <c r="G294" i="62" s="1"/>
  <c r="I294" i="62"/>
  <c r="B295" i="62"/>
  <c r="C295" i="62"/>
  <c r="E295" i="62"/>
  <c r="F295" i="62"/>
  <c r="G295" i="62" s="1"/>
  <c r="I295" i="62"/>
  <c r="B296" i="62"/>
  <c r="C296" i="62"/>
  <c r="E296" i="62"/>
  <c r="F296" i="62"/>
  <c r="G296" i="62" s="1"/>
  <c r="I296" i="62"/>
  <c r="B297" i="62"/>
  <c r="C297" i="62"/>
  <c r="E297" i="62"/>
  <c r="F297" i="62"/>
  <c r="G297" i="62" s="1"/>
  <c r="I297" i="62"/>
  <c r="B298" i="62"/>
  <c r="C298" i="62"/>
  <c r="E298" i="62"/>
  <c r="F298" i="62"/>
  <c r="G298" i="62" s="1"/>
  <c r="I298" i="62"/>
  <c r="B299" i="62"/>
  <c r="C299" i="62"/>
  <c r="E299" i="62"/>
  <c r="F299" i="62"/>
  <c r="G299" i="62" s="1"/>
  <c r="I299" i="62"/>
  <c r="B300" i="62"/>
  <c r="C300" i="62"/>
  <c r="E300" i="62"/>
  <c r="F300" i="62"/>
  <c r="G300" i="62" s="1"/>
  <c r="I300" i="62"/>
  <c r="B301" i="62"/>
  <c r="C301" i="62"/>
  <c r="E301" i="62"/>
  <c r="F301" i="62"/>
  <c r="G301" i="62" s="1"/>
  <c r="I301" i="62"/>
  <c r="B302" i="62"/>
  <c r="C302" i="62"/>
  <c r="E302" i="62"/>
  <c r="F302" i="62"/>
  <c r="G302" i="62" s="1"/>
  <c r="I302" i="62"/>
  <c r="B303" i="62"/>
  <c r="C303" i="62"/>
  <c r="E303" i="62"/>
  <c r="F303" i="62"/>
  <c r="G303" i="62" s="1"/>
  <c r="I303" i="62"/>
  <c r="B304" i="62"/>
  <c r="C304" i="62"/>
  <c r="E304" i="62"/>
  <c r="F304" i="62"/>
  <c r="G304" i="62" s="1"/>
  <c r="I304" i="62"/>
  <c r="B305" i="62"/>
  <c r="C305" i="62"/>
  <c r="E305" i="62"/>
  <c r="F305" i="62"/>
  <c r="G305" i="62" s="1"/>
  <c r="I305" i="62"/>
  <c r="B306" i="62"/>
  <c r="C306" i="62"/>
  <c r="E306" i="62"/>
  <c r="F306" i="62"/>
  <c r="G306" i="62" s="1"/>
  <c r="I306" i="62"/>
  <c r="B310" i="62"/>
  <c r="C310" i="62"/>
  <c r="E310" i="62"/>
  <c r="F310" i="62"/>
  <c r="G310" i="62" s="1"/>
  <c r="I310" i="62"/>
  <c r="D281" i="62"/>
  <c r="I283" i="62"/>
  <c r="F283" i="62"/>
  <c r="G283" i="62" s="1"/>
  <c r="E283" i="62"/>
  <c r="C283" i="62"/>
  <c r="B283" i="62"/>
  <c r="B273" i="62"/>
  <c r="C273" i="62"/>
  <c r="E273" i="62"/>
  <c r="F273" i="62"/>
  <c r="G273" i="62" s="1"/>
  <c r="I273" i="62"/>
  <c r="B274" i="62"/>
  <c r="C274" i="62"/>
  <c r="E274" i="62"/>
  <c r="F274" i="62"/>
  <c r="G274" i="62" s="1"/>
  <c r="I274" i="62"/>
  <c r="B275" i="62"/>
  <c r="C275" i="62"/>
  <c r="E275" i="62"/>
  <c r="F275" i="62"/>
  <c r="G275" i="62" s="1"/>
  <c r="I275" i="62"/>
  <c r="B276" i="62"/>
  <c r="C276" i="62"/>
  <c r="E276" i="62"/>
  <c r="F276" i="62"/>
  <c r="G276" i="62" s="1"/>
  <c r="I276" i="62"/>
  <c r="B277" i="62"/>
  <c r="C277" i="62"/>
  <c r="E277" i="62"/>
  <c r="F277" i="62"/>
  <c r="G277" i="62" s="1"/>
  <c r="I277" i="62"/>
  <c r="B278" i="62"/>
  <c r="C278" i="62"/>
  <c r="E278" i="62"/>
  <c r="F278" i="62"/>
  <c r="G278" i="62" s="1"/>
  <c r="I278" i="62"/>
  <c r="B279" i="62"/>
  <c r="C279" i="62"/>
  <c r="E279" i="62"/>
  <c r="F279" i="62"/>
  <c r="G279" i="62" s="1"/>
  <c r="I279" i="62"/>
  <c r="B257" i="62"/>
  <c r="C257" i="62"/>
  <c r="E257" i="62"/>
  <c r="F257" i="62"/>
  <c r="G257" i="62" s="1"/>
  <c r="I257" i="62"/>
  <c r="B258" i="62"/>
  <c r="C258" i="62"/>
  <c r="E258" i="62"/>
  <c r="F258" i="62"/>
  <c r="G258" i="62" s="1"/>
  <c r="I258" i="62"/>
  <c r="B259" i="62"/>
  <c r="C259" i="62"/>
  <c r="E259" i="62"/>
  <c r="F259" i="62"/>
  <c r="G259" i="62" s="1"/>
  <c r="I259" i="62"/>
  <c r="B260" i="62"/>
  <c r="C260" i="62"/>
  <c r="E260" i="62"/>
  <c r="F260" i="62"/>
  <c r="G260" i="62" s="1"/>
  <c r="I260" i="62"/>
  <c r="B261" i="62"/>
  <c r="C261" i="62"/>
  <c r="E261" i="62"/>
  <c r="F261" i="62"/>
  <c r="G261" i="62" s="1"/>
  <c r="I261" i="62"/>
  <c r="B262" i="62"/>
  <c r="C262" i="62"/>
  <c r="E262" i="62"/>
  <c r="F262" i="62"/>
  <c r="G262" i="62" s="1"/>
  <c r="I262" i="62"/>
  <c r="B263" i="62"/>
  <c r="C263" i="62"/>
  <c r="E263" i="62"/>
  <c r="F263" i="62"/>
  <c r="G263" i="62" s="1"/>
  <c r="I263" i="62"/>
  <c r="B264" i="62"/>
  <c r="C264" i="62"/>
  <c r="E264" i="62"/>
  <c r="F264" i="62"/>
  <c r="G264" i="62" s="1"/>
  <c r="I264" i="62"/>
  <c r="B265" i="62"/>
  <c r="C265" i="62"/>
  <c r="E265" i="62"/>
  <c r="F265" i="62"/>
  <c r="G265" i="62" s="1"/>
  <c r="I265" i="62"/>
  <c r="B266" i="62"/>
  <c r="C266" i="62"/>
  <c r="E266" i="62"/>
  <c r="F266" i="62"/>
  <c r="G266" i="62" s="1"/>
  <c r="I266" i="62"/>
  <c r="B267" i="62"/>
  <c r="C267" i="62"/>
  <c r="E267" i="62"/>
  <c r="F267" i="62"/>
  <c r="G267" i="62" s="1"/>
  <c r="I267" i="62"/>
  <c r="B268" i="62"/>
  <c r="C268" i="62"/>
  <c r="E268" i="62"/>
  <c r="F268" i="62"/>
  <c r="G268" i="62" s="1"/>
  <c r="I268" i="62"/>
  <c r="B269" i="62"/>
  <c r="C269" i="62"/>
  <c r="E269" i="62"/>
  <c r="F269" i="62"/>
  <c r="G269" i="62" s="1"/>
  <c r="I269" i="62"/>
  <c r="B270" i="62"/>
  <c r="C270" i="62"/>
  <c r="E270" i="62"/>
  <c r="F270" i="62"/>
  <c r="G270" i="62" s="1"/>
  <c r="I270" i="62"/>
  <c r="B271" i="62"/>
  <c r="C271" i="62"/>
  <c r="E271" i="62"/>
  <c r="F271" i="62"/>
  <c r="G271" i="62" s="1"/>
  <c r="I271" i="62"/>
  <c r="B272" i="62"/>
  <c r="C272" i="62"/>
  <c r="E272" i="62"/>
  <c r="F272" i="62"/>
  <c r="G272" i="62" s="1"/>
  <c r="I272" i="62"/>
  <c r="B245" i="62"/>
  <c r="C245" i="62"/>
  <c r="E245" i="62"/>
  <c r="F245" i="62"/>
  <c r="G245" i="62" s="1"/>
  <c r="I245" i="62"/>
  <c r="B246" i="62"/>
  <c r="C246" i="62"/>
  <c r="E246" i="62"/>
  <c r="F246" i="62"/>
  <c r="G246" i="62" s="1"/>
  <c r="I246" i="62"/>
  <c r="B247" i="62"/>
  <c r="C247" i="62"/>
  <c r="E247" i="62"/>
  <c r="F247" i="62"/>
  <c r="G247" i="62" s="1"/>
  <c r="I247" i="62"/>
  <c r="B248" i="62"/>
  <c r="C248" i="62"/>
  <c r="E248" i="62"/>
  <c r="F248" i="62"/>
  <c r="G248" i="62" s="1"/>
  <c r="I248" i="62"/>
  <c r="B249" i="62"/>
  <c r="C249" i="62"/>
  <c r="E249" i="62"/>
  <c r="F249" i="62"/>
  <c r="G249" i="62" s="1"/>
  <c r="I249" i="62"/>
  <c r="B250" i="62"/>
  <c r="C250" i="62"/>
  <c r="E250" i="62"/>
  <c r="F250" i="62"/>
  <c r="G250" i="62" s="1"/>
  <c r="I250" i="62"/>
  <c r="B251" i="62"/>
  <c r="C251" i="62"/>
  <c r="E251" i="62"/>
  <c r="F251" i="62"/>
  <c r="G251" i="62" s="1"/>
  <c r="I251" i="62"/>
  <c r="B252" i="62"/>
  <c r="C252" i="62"/>
  <c r="E252" i="62"/>
  <c r="F252" i="62"/>
  <c r="G252" i="62" s="1"/>
  <c r="I252" i="62"/>
  <c r="B256" i="62"/>
  <c r="C256" i="62"/>
  <c r="E256" i="62"/>
  <c r="F256" i="62"/>
  <c r="G256" i="62" s="1"/>
  <c r="I256" i="62"/>
  <c r="L322" i="62" l="1"/>
  <c r="J322" i="62"/>
  <c r="L347" i="62"/>
  <c r="J347" i="62"/>
  <c r="L246" i="62"/>
  <c r="J246" i="62"/>
  <c r="N246" i="62" s="1"/>
  <c r="L273" i="62"/>
  <c r="J273" i="62"/>
  <c r="N273" i="62" s="1"/>
  <c r="L245" i="62"/>
  <c r="J245" i="62"/>
  <c r="J265" i="62"/>
  <c r="L265" i="62"/>
  <c r="L297" i="62"/>
  <c r="J297" i="62"/>
  <c r="N297" i="62" s="1"/>
  <c r="L324" i="62"/>
  <c r="J324" i="62"/>
  <c r="L316" i="62"/>
  <c r="J316" i="62"/>
  <c r="L357" i="62"/>
  <c r="J357" i="62"/>
  <c r="L349" i="62"/>
  <c r="J349" i="62"/>
  <c r="L341" i="62"/>
  <c r="J341" i="62"/>
  <c r="L387" i="62"/>
  <c r="J387" i="62"/>
  <c r="J379" i="62"/>
  <c r="L379" i="62"/>
  <c r="L371" i="62"/>
  <c r="J371" i="62"/>
  <c r="L409" i="62"/>
  <c r="J409" i="62"/>
  <c r="J401" i="62"/>
  <c r="L401" i="62"/>
  <c r="L393" i="62"/>
  <c r="J393" i="62"/>
  <c r="L303" i="62"/>
  <c r="J303" i="62"/>
  <c r="N303" i="62" s="1"/>
  <c r="L287" i="62"/>
  <c r="J287" i="62"/>
  <c r="N287" i="62" s="1"/>
  <c r="L266" i="62"/>
  <c r="J266" i="62"/>
  <c r="L256" i="62"/>
  <c r="J256" i="62"/>
  <c r="N256" i="62" s="1"/>
  <c r="Y257" i="62"/>
  <c r="L257" i="62"/>
  <c r="J257" i="62"/>
  <c r="N257" i="62" s="1"/>
  <c r="L305" i="62"/>
  <c r="J305" i="62"/>
  <c r="N305" i="62" s="1"/>
  <c r="L289" i="62"/>
  <c r="J289" i="62"/>
  <c r="N289" i="62" s="1"/>
  <c r="L332" i="62"/>
  <c r="J332" i="62"/>
  <c r="L248" i="62"/>
  <c r="J248" i="62"/>
  <c r="N248" i="62" s="1"/>
  <c r="Y268" i="62"/>
  <c r="L268" i="62"/>
  <c r="J268" i="62"/>
  <c r="L260" i="62"/>
  <c r="J260" i="62"/>
  <c r="N260" i="62" s="1"/>
  <c r="L275" i="62"/>
  <c r="J275" i="62"/>
  <c r="N275" i="62" s="1"/>
  <c r="L300" i="62"/>
  <c r="J300" i="62"/>
  <c r="N300" i="62" s="1"/>
  <c r="L292" i="62"/>
  <c r="J292" i="62"/>
  <c r="J284" i="62"/>
  <c r="L284" i="62"/>
  <c r="J327" i="62"/>
  <c r="L327" i="62"/>
  <c r="L319" i="62"/>
  <c r="J319" i="62"/>
  <c r="L311" i="62"/>
  <c r="J311" i="62"/>
  <c r="L360" i="62"/>
  <c r="J360" i="62"/>
  <c r="L352" i="62"/>
  <c r="J352" i="62"/>
  <c r="L344" i="62"/>
  <c r="J344" i="62"/>
  <c r="J382" i="62"/>
  <c r="L382" i="62"/>
  <c r="J374" i="62"/>
  <c r="L374" i="62"/>
  <c r="J366" i="62"/>
  <c r="L366" i="62"/>
  <c r="L412" i="62"/>
  <c r="J412" i="62"/>
  <c r="L404" i="62"/>
  <c r="J404" i="62"/>
  <c r="L396" i="62"/>
  <c r="J396" i="62"/>
  <c r="L271" i="62"/>
  <c r="J271" i="62"/>
  <c r="N271" i="62" s="1"/>
  <c r="L278" i="62"/>
  <c r="J278" i="62"/>
  <c r="N278" i="62" s="1"/>
  <c r="L407" i="62"/>
  <c r="J407" i="62"/>
  <c r="L298" i="62"/>
  <c r="J298" i="62"/>
  <c r="N298" i="62" s="1"/>
  <c r="L333" i="62"/>
  <c r="J333" i="62"/>
  <c r="L391" i="62"/>
  <c r="J391" i="62"/>
  <c r="L410" i="62"/>
  <c r="J410" i="62"/>
  <c r="L402" i="62"/>
  <c r="J402" i="62"/>
  <c r="L394" i="62"/>
  <c r="J394" i="62"/>
  <c r="J285" i="62"/>
  <c r="N285" i="62" s="1"/>
  <c r="L285" i="62"/>
  <c r="Y328" i="62"/>
  <c r="J328" i="62"/>
  <c r="L328" i="62"/>
  <c r="Y320" i="62"/>
  <c r="L320" i="62"/>
  <c r="J320" i="62"/>
  <c r="Y312" i="62"/>
  <c r="J312" i="62"/>
  <c r="L312" i="62"/>
  <c r="L364" i="62"/>
  <c r="J364" i="62"/>
  <c r="L353" i="62"/>
  <c r="J353" i="62"/>
  <c r="L345" i="62"/>
  <c r="J345" i="62"/>
  <c r="Y383" i="62"/>
  <c r="L383" i="62"/>
  <c r="J383" i="62"/>
  <c r="Y375" i="62"/>
  <c r="L375" i="62"/>
  <c r="J375" i="62"/>
  <c r="L367" i="62"/>
  <c r="J367" i="62"/>
  <c r="L413" i="62"/>
  <c r="J413" i="62"/>
  <c r="L405" i="62"/>
  <c r="J405" i="62"/>
  <c r="L397" i="62"/>
  <c r="J397" i="62"/>
  <c r="Y339" i="62"/>
  <c r="L339" i="62"/>
  <c r="J339" i="62"/>
  <c r="L385" i="62"/>
  <c r="J385" i="62"/>
  <c r="J258" i="62"/>
  <c r="N258" i="62" s="1"/>
  <c r="L258" i="62"/>
  <c r="L325" i="62"/>
  <c r="J325" i="62"/>
  <c r="J350" i="62"/>
  <c r="L350" i="62"/>
  <c r="Y283" i="62"/>
  <c r="L283" i="62"/>
  <c r="J283" i="62"/>
  <c r="N283" i="62" s="1"/>
  <c r="L252" i="62"/>
  <c r="J252" i="62"/>
  <c r="N252" i="62" s="1"/>
  <c r="L272" i="62"/>
  <c r="J272" i="62"/>
  <c r="L264" i="62"/>
  <c r="J264" i="62"/>
  <c r="L279" i="62"/>
  <c r="J279" i="62"/>
  <c r="N279" i="62" s="1"/>
  <c r="L304" i="62"/>
  <c r="J304" i="62"/>
  <c r="N304" i="62" s="1"/>
  <c r="L296" i="62"/>
  <c r="J296" i="62"/>
  <c r="N296" i="62" s="1"/>
  <c r="J288" i="62"/>
  <c r="N288" i="62" s="1"/>
  <c r="L288" i="62"/>
  <c r="L331" i="62"/>
  <c r="J331" i="62"/>
  <c r="L323" i="62"/>
  <c r="J323" i="62"/>
  <c r="L315" i="62"/>
  <c r="J315" i="62"/>
  <c r="L356" i="62"/>
  <c r="J356" i="62"/>
  <c r="L348" i="62"/>
  <c r="J348" i="62"/>
  <c r="L340" i="62"/>
  <c r="J340" i="62"/>
  <c r="L386" i="62"/>
  <c r="J386" i="62"/>
  <c r="L378" i="62"/>
  <c r="J378" i="62"/>
  <c r="L370" i="62"/>
  <c r="J370" i="62"/>
  <c r="J408" i="62"/>
  <c r="L408" i="62"/>
  <c r="J400" i="62"/>
  <c r="L400" i="62"/>
  <c r="L263" i="62"/>
  <c r="J263" i="62"/>
  <c r="Y295" i="62"/>
  <c r="L295" i="62"/>
  <c r="J295" i="62"/>
  <c r="N295" i="62" s="1"/>
  <c r="L330" i="62"/>
  <c r="J330" i="62"/>
  <c r="L377" i="62"/>
  <c r="J377" i="62"/>
  <c r="L369" i="62"/>
  <c r="J369" i="62"/>
  <c r="L306" i="62"/>
  <c r="J306" i="62"/>
  <c r="N306" i="62" s="1"/>
  <c r="L342" i="62"/>
  <c r="J342" i="62"/>
  <c r="L249" i="62"/>
  <c r="J249" i="62"/>
  <c r="N249" i="62" s="1"/>
  <c r="L261" i="62"/>
  <c r="J261" i="62"/>
  <c r="L276" i="62"/>
  <c r="J276" i="62"/>
  <c r="N276" i="62" s="1"/>
  <c r="J301" i="62"/>
  <c r="N301" i="62" s="1"/>
  <c r="L301" i="62"/>
  <c r="J293" i="62"/>
  <c r="N293" i="62" s="1"/>
  <c r="L293" i="62"/>
  <c r="L247" i="62"/>
  <c r="J247" i="62"/>
  <c r="J267" i="62"/>
  <c r="L267" i="62"/>
  <c r="L259" i="62"/>
  <c r="J259" i="62"/>
  <c r="N259" i="62" s="1"/>
  <c r="L274" i="62"/>
  <c r="J274" i="62"/>
  <c r="N274" i="62" s="1"/>
  <c r="L310" i="62"/>
  <c r="J310" i="62"/>
  <c r="L299" i="62"/>
  <c r="J299" i="62"/>
  <c r="N299" i="62" s="1"/>
  <c r="L291" i="62"/>
  <c r="J291" i="62"/>
  <c r="N291" i="62" s="1"/>
  <c r="L337" i="62"/>
  <c r="J337" i="62"/>
  <c r="L326" i="62"/>
  <c r="J326" i="62"/>
  <c r="L318" i="62"/>
  <c r="J318" i="62"/>
  <c r="L359" i="62"/>
  <c r="J359" i="62"/>
  <c r="L351" i="62"/>
  <c r="J351" i="62"/>
  <c r="L343" i="62"/>
  <c r="J343" i="62"/>
  <c r="L392" i="62"/>
  <c r="J392" i="62"/>
  <c r="L381" i="62"/>
  <c r="J381" i="62"/>
  <c r="J373" i="62"/>
  <c r="L373" i="62"/>
  <c r="L411" i="62"/>
  <c r="J411" i="62"/>
  <c r="L403" i="62"/>
  <c r="J403" i="62"/>
  <c r="L395" i="62"/>
  <c r="J395" i="62"/>
  <c r="L251" i="62"/>
  <c r="J251" i="62"/>
  <c r="N251" i="62" s="1"/>
  <c r="L314" i="62"/>
  <c r="J314" i="62"/>
  <c r="Y355" i="62"/>
  <c r="J355" i="62"/>
  <c r="L355" i="62"/>
  <c r="L399" i="62"/>
  <c r="J399" i="62"/>
  <c r="L290" i="62"/>
  <c r="J290" i="62"/>
  <c r="N290" i="62" s="1"/>
  <c r="L317" i="62"/>
  <c r="J317" i="62"/>
  <c r="L358" i="62"/>
  <c r="J358" i="62"/>
  <c r="L380" i="62"/>
  <c r="J380" i="62"/>
  <c r="L372" i="62"/>
  <c r="J372" i="62"/>
  <c r="L269" i="62"/>
  <c r="J269" i="62"/>
  <c r="Y250" i="62"/>
  <c r="L250" i="62"/>
  <c r="J250" i="62"/>
  <c r="N250" i="62" s="1"/>
  <c r="L270" i="62"/>
  <c r="J270" i="62"/>
  <c r="N270" i="62" s="1"/>
  <c r="L262" i="62"/>
  <c r="J262" i="62"/>
  <c r="L277" i="62"/>
  <c r="J277" i="62"/>
  <c r="N277" i="62" s="1"/>
  <c r="L302" i="62"/>
  <c r="J302" i="62"/>
  <c r="N302" i="62" s="1"/>
  <c r="L294" i="62"/>
  <c r="J294" i="62"/>
  <c r="N294" i="62" s="1"/>
  <c r="L286" i="62"/>
  <c r="J286" i="62"/>
  <c r="L329" i="62"/>
  <c r="J329" i="62"/>
  <c r="L321" i="62"/>
  <c r="J321" i="62"/>
  <c r="J313" i="62"/>
  <c r="L313" i="62"/>
  <c r="L365" i="62"/>
  <c r="J365" i="62"/>
  <c r="J354" i="62"/>
  <c r="L354" i="62"/>
  <c r="L346" i="62"/>
  <c r="J346" i="62"/>
  <c r="J338" i="62"/>
  <c r="L338" i="62"/>
  <c r="L384" i="62"/>
  <c r="J384" i="62"/>
  <c r="L376" i="62"/>
  <c r="J376" i="62"/>
  <c r="L368" i="62"/>
  <c r="J368" i="62"/>
  <c r="L414" i="62"/>
  <c r="J414" i="62"/>
  <c r="Y406" i="62"/>
  <c r="L406" i="62"/>
  <c r="J406" i="62"/>
  <c r="J398" i="62"/>
  <c r="L398" i="62"/>
  <c r="X18" i="47"/>
  <c r="I18" i="47"/>
  <c r="G18" i="47"/>
  <c r="N27" i="47"/>
  <c r="H27" i="47"/>
  <c r="I27" i="47"/>
  <c r="G27" i="47"/>
  <c r="X10" i="47"/>
  <c r="I10" i="47"/>
  <c r="G10" i="47"/>
  <c r="K10" i="47" s="1"/>
  <c r="X13" i="47"/>
  <c r="G13" i="47"/>
  <c r="K13" i="47" s="1"/>
  <c r="I13" i="47"/>
  <c r="G24" i="47"/>
  <c r="H24" i="47"/>
  <c r="I24" i="47"/>
  <c r="N24" i="47"/>
  <c r="I20" i="47"/>
  <c r="G20" i="47"/>
  <c r="G30" i="47"/>
  <c r="I30" i="47"/>
  <c r="G16" i="47"/>
  <c r="I16" i="47"/>
  <c r="G26" i="47"/>
  <c r="I26" i="47"/>
  <c r="G22" i="47"/>
  <c r="I22" i="47"/>
  <c r="X12" i="47"/>
  <c r="I12" i="47"/>
  <c r="G12" i="47"/>
  <c r="K12" i="47" s="1"/>
  <c r="I23" i="47"/>
  <c r="G23" i="47"/>
  <c r="X21" i="47"/>
  <c r="G21" i="47"/>
  <c r="I21" i="47"/>
  <c r="G19" i="47"/>
  <c r="I19" i="47"/>
  <c r="I29" i="47"/>
  <c r="G29" i="47"/>
  <c r="X15" i="47"/>
  <c r="G15" i="47"/>
  <c r="I15" i="47"/>
  <c r="G25" i="47"/>
  <c r="I25" i="47"/>
  <c r="X24" i="47"/>
  <c r="X20" i="47"/>
  <c r="X30" i="47"/>
  <c r="AA16" i="47"/>
  <c r="X16" i="47"/>
  <c r="X26" i="47"/>
  <c r="X22" i="47"/>
  <c r="E23" i="47"/>
  <c r="AE23" i="47" s="1"/>
  <c r="X23" i="47"/>
  <c r="X19" i="47"/>
  <c r="X29" i="47"/>
  <c r="V27" i="47"/>
  <c r="X27" i="47"/>
  <c r="V25" i="47"/>
  <c r="X25" i="47"/>
  <c r="Y265" i="62"/>
  <c r="Y297" i="62"/>
  <c r="Y289" i="62"/>
  <c r="Y379" i="62"/>
  <c r="H393" i="62"/>
  <c r="Y393" i="62"/>
  <c r="H260" i="62"/>
  <c r="Y260" i="62"/>
  <c r="H412" i="62"/>
  <c r="Y412" i="62"/>
  <c r="Y251" i="62"/>
  <c r="H271" i="62"/>
  <c r="Y271" i="62"/>
  <c r="S263" i="62"/>
  <c r="Y263" i="62"/>
  <c r="Y278" i="62"/>
  <c r="Y303" i="62"/>
  <c r="Y287" i="62"/>
  <c r="S330" i="62"/>
  <c r="Y330" i="62"/>
  <c r="S322" i="62"/>
  <c r="Y322" i="62"/>
  <c r="S314" i="62"/>
  <c r="Y314" i="62"/>
  <c r="Y347" i="62"/>
  <c r="Y385" i="62"/>
  <c r="U377" i="62"/>
  <c r="Y377" i="62"/>
  <c r="T369" i="62"/>
  <c r="Y369" i="62"/>
  <c r="U407" i="62"/>
  <c r="Y407" i="62"/>
  <c r="H399" i="62"/>
  <c r="Y399" i="62"/>
  <c r="S300" i="62"/>
  <c r="Y300" i="62"/>
  <c r="Y352" i="62"/>
  <c r="T344" i="62"/>
  <c r="Y344" i="62"/>
  <c r="Y246" i="62"/>
  <c r="H266" i="62"/>
  <c r="Y266" i="62"/>
  <c r="H258" i="62"/>
  <c r="Y258" i="62"/>
  <c r="Y273" i="62"/>
  <c r="T306" i="62"/>
  <c r="Y306" i="62"/>
  <c r="T298" i="62"/>
  <c r="AB298" i="62" s="1"/>
  <c r="Y298" i="62"/>
  <c r="T290" i="62"/>
  <c r="Y290" i="62"/>
  <c r="T333" i="62"/>
  <c r="Y333" i="62"/>
  <c r="H325" i="62"/>
  <c r="Y325" i="62"/>
  <c r="Y317" i="62"/>
  <c r="Y358" i="62"/>
  <c r="S350" i="62"/>
  <c r="Y350" i="62"/>
  <c r="U342" i="62"/>
  <c r="Y342" i="62"/>
  <c r="Y391" i="62"/>
  <c r="Y380" i="62"/>
  <c r="Y372" i="62"/>
  <c r="H410" i="62"/>
  <c r="Y410" i="62"/>
  <c r="T402" i="62"/>
  <c r="Y402" i="62"/>
  <c r="Y394" i="62"/>
  <c r="Y341" i="62"/>
  <c r="Y387" i="62"/>
  <c r="Y269" i="62"/>
  <c r="Y261" i="62"/>
  <c r="S276" i="62"/>
  <c r="Y276" i="62"/>
  <c r="Y301" i="62"/>
  <c r="Y293" i="62"/>
  <c r="Y285" i="62"/>
  <c r="H364" i="62"/>
  <c r="Y364" i="62"/>
  <c r="H353" i="62"/>
  <c r="Y353" i="62"/>
  <c r="H345" i="62"/>
  <c r="Y345" i="62"/>
  <c r="H367" i="62"/>
  <c r="Y367" i="62"/>
  <c r="Y413" i="62"/>
  <c r="Y405" i="62"/>
  <c r="Y397" i="62"/>
  <c r="Y245" i="62"/>
  <c r="Y332" i="62"/>
  <c r="Y324" i="62"/>
  <c r="S357" i="62"/>
  <c r="Y357" i="62"/>
  <c r="T275" i="62"/>
  <c r="Y275" i="62"/>
  <c r="Y319" i="62"/>
  <c r="Y311" i="62"/>
  <c r="Y382" i="62"/>
  <c r="Y249" i="62"/>
  <c r="H252" i="62"/>
  <c r="Y252" i="62"/>
  <c r="N272" i="62"/>
  <c r="Y272" i="62"/>
  <c r="H264" i="62"/>
  <c r="Y264" i="62"/>
  <c r="Y279" i="62"/>
  <c r="Y304" i="62"/>
  <c r="Y296" i="62"/>
  <c r="Y288" i="62"/>
  <c r="H331" i="62"/>
  <c r="Y331" i="62"/>
  <c r="U323" i="62"/>
  <c r="Y323" i="62"/>
  <c r="U315" i="62"/>
  <c r="Y315" i="62"/>
  <c r="T356" i="62"/>
  <c r="Y356" i="62"/>
  <c r="Y348" i="62"/>
  <c r="U340" i="62"/>
  <c r="Y340" i="62"/>
  <c r="U386" i="62"/>
  <c r="Y386" i="62"/>
  <c r="U378" i="62"/>
  <c r="Y378" i="62"/>
  <c r="Y370" i="62"/>
  <c r="H408" i="62"/>
  <c r="Y408" i="62"/>
  <c r="H400" i="62"/>
  <c r="Y400" i="62"/>
  <c r="Y371" i="62"/>
  <c r="Y401" i="62"/>
  <c r="S248" i="62"/>
  <c r="Y248" i="62"/>
  <c r="H292" i="62"/>
  <c r="AC292" i="62" s="1"/>
  <c r="Y292" i="62"/>
  <c r="H284" i="62"/>
  <c r="AC284" i="62" s="1"/>
  <c r="Y284" i="62"/>
  <c r="Y374" i="62"/>
  <c r="U366" i="62"/>
  <c r="Y366" i="62"/>
  <c r="U404" i="62"/>
  <c r="Y404" i="62"/>
  <c r="Y396" i="62"/>
  <c r="S247" i="62"/>
  <c r="Y247" i="62"/>
  <c r="Y267" i="62"/>
  <c r="Y259" i="62"/>
  <c r="H274" i="62"/>
  <c r="Y274" i="62"/>
  <c r="H310" i="62"/>
  <c r="Y310" i="62"/>
  <c r="H299" i="62"/>
  <c r="Y299" i="62"/>
  <c r="H291" i="62"/>
  <c r="Y291" i="62"/>
  <c r="H337" i="62"/>
  <c r="Y337" i="62"/>
  <c r="H326" i="62"/>
  <c r="Y326" i="62"/>
  <c r="H318" i="62"/>
  <c r="Y318" i="62"/>
  <c r="Y359" i="62"/>
  <c r="H351" i="62"/>
  <c r="Y351" i="62"/>
  <c r="Y343" i="62"/>
  <c r="H392" i="62"/>
  <c r="Y392" i="62"/>
  <c r="H381" i="62"/>
  <c r="Y381" i="62"/>
  <c r="H373" i="62"/>
  <c r="Y373" i="62"/>
  <c r="Y411" i="62"/>
  <c r="Y403" i="62"/>
  <c r="S395" i="62"/>
  <c r="Y395" i="62"/>
  <c r="T256" i="62"/>
  <c r="Y256" i="62"/>
  <c r="Y305" i="62"/>
  <c r="Y316" i="62"/>
  <c r="H349" i="62"/>
  <c r="Y349" i="62"/>
  <c r="Y409" i="62"/>
  <c r="Y327" i="62"/>
  <c r="S360" i="62"/>
  <c r="Y360" i="62"/>
  <c r="S270" i="62"/>
  <c r="Y270" i="62"/>
  <c r="H262" i="62"/>
  <c r="Y262" i="62"/>
  <c r="U277" i="62"/>
  <c r="Y277" i="62"/>
  <c r="Y302" i="62"/>
  <c r="Y294" i="62"/>
  <c r="Y286" i="62"/>
  <c r="Y329" i="62"/>
  <c r="Y321" i="62"/>
  <c r="Y313" i="62"/>
  <c r="Y365" i="62"/>
  <c r="Y354" i="62"/>
  <c r="Y346" i="62"/>
  <c r="Y338" i="62"/>
  <c r="T384" i="62"/>
  <c r="Y384" i="62"/>
  <c r="T376" i="62"/>
  <c r="Y376" i="62"/>
  <c r="Y368" i="62"/>
  <c r="T414" i="62"/>
  <c r="Y414" i="62"/>
  <c r="T398" i="62"/>
  <c r="Y398" i="62"/>
  <c r="AA283" i="62"/>
  <c r="I281" i="62"/>
  <c r="Z395" i="62"/>
  <c r="U375" i="62"/>
  <c r="W402" i="62"/>
  <c r="AA24" i="47"/>
  <c r="V26" i="47"/>
  <c r="AA22" i="47"/>
  <c r="AA20" i="47"/>
  <c r="AB23" i="47"/>
  <c r="V30" i="47"/>
  <c r="AC23" i="47"/>
  <c r="R23" i="47"/>
  <c r="AA27" i="47"/>
  <c r="R27" i="47"/>
  <c r="AA23" i="47"/>
  <c r="R26" i="47"/>
  <c r="V24" i="47"/>
  <c r="Z23" i="47"/>
  <c r="Y29" i="47"/>
  <c r="U24" i="47"/>
  <c r="Y23" i="47"/>
  <c r="AA19" i="47"/>
  <c r="R29" i="47"/>
  <c r="V29" i="47"/>
  <c r="Y27" i="47"/>
  <c r="AA26" i="47"/>
  <c r="R25" i="47"/>
  <c r="Y24" i="47"/>
  <c r="V23" i="47"/>
  <c r="R30" i="47"/>
  <c r="Y26" i="47"/>
  <c r="AC25" i="47"/>
  <c r="U23" i="47"/>
  <c r="Y25" i="47"/>
  <c r="AB25" i="47"/>
  <c r="AA30" i="47"/>
  <c r="AC24" i="47"/>
  <c r="R24" i="47"/>
  <c r="AA25" i="47"/>
  <c r="Y30" i="47"/>
  <c r="AA29" i="47"/>
  <c r="AB24" i="47"/>
  <c r="W30" i="47"/>
  <c r="M30" i="47"/>
  <c r="W29" i="47"/>
  <c r="M29" i="47"/>
  <c r="W27" i="47"/>
  <c r="M27" i="47"/>
  <c r="W26" i="47"/>
  <c r="M26" i="47"/>
  <c r="W25" i="47"/>
  <c r="M25" i="47"/>
  <c r="W24" i="47"/>
  <c r="M24" i="47"/>
  <c r="W23" i="47"/>
  <c r="M23" i="47"/>
  <c r="AC30" i="47"/>
  <c r="U30" i="47"/>
  <c r="AC29" i="47"/>
  <c r="U29" i="47"/>
  <c r="AC27" i="47"/>
  <c r="U27" i="47"/>
  <c r="AC26" i="47"/>
  <c r="U26" i="47"/>
  <c r="U25" i="47"/>
  <c r="AB30" i="47"/>
  <c r="T30" i="47"/>
  <c r="AB29" i="47"/>
  <c r="T29" i="47"/>
  <c r="AB27" i="47"/>
  <c r="T27" i="47"/>
  <c r="AB26" i="47"/>
  <c r="T26" i="47"/>
  <c r="T25" i="47"/>
  <c r="T24" i="47"/>
  <c r="T23" i="47"/>
  <c r="Z30" i="47"/>
  <c r="S30" i="47"/>
  <c r="E30" i="47"/>
  <c r="AE30" i="47" s="1"/>
  <c r="Z29" i="47"/>
  <c r="S29" i="47"/>
  <c r="E29" i="47"/>
  <c r="AE29" i="47" s="1"/>
  <c r="Z27" i="47"/>
  <c r="S27" i="47"/>
  <c r="E27" i="47"/>
  <c r="AE27" i="47" s="1"/>
  <c r="Z26" i="47"/>
  <c r="S26" i="47"/>
  <c r="E26" i="47"/>
  <c r="AE26" i="47" s="1"/>
  <c r="Z25" i="47"/>
  <c r="S25" i="47"/>
  <c r="E25" i="47"/>
  <c r="AE25" i="47" s="1"/>
  <c r="Z24" i="47"/>
  <c r="S24" i="47"/>
  <c r="E24" i="47"/>
  <c r="AE24" i="47" s="1"/>
  <c r="S23" i="47"/>
  <c r="AA21" i="47"/>
  <c r="AA18" i="47"/>
  <c r="W22" i="47"/>
  <c r="M22" i="47"/>
  <c r="W21" i="47"/>
  <c r="M21" i="47"/>
  <c r="W20" i="47"/>
  <c r="M20" i="47"/>
  <c r="W19" i="47"/>
  <c r="M19" i="47"/>
  <c r="W18" i="47"/>
  <c r="M18" i="47"/>
  <c r="W16" i="47"/>
  <c r="M16" i="47"/>
  <c r="W15" i="47"/>
  <c r="M15" i="47"/>
  <c r="W13" i="47"/>
  <c r="M13" i="47"/>
  <c r="W12" i="47"/>
  <c r="M12" i="47"/>
  <c r="W10" i="47"/>
  <c r="M10" i="47"/>
  <c r="AA13" i="47"/>
  <c r="V22" i="47"/>
  <c r="V21" i="47"/>
  <c r="V20" i="47"/>
  <c r="V19" i="47"/>
  <c r="V18" i="47"/>
  <c r="V16" i="47"/>
  <c r="V15" i="47"/>
  <c r="V13" i="47"/>
  <c r="V12" i="47"/>
  <c r="V10" i="47"/>
  <c r="AC22" i="47"/>
  <c r="U22" i="47"/>
  <c r="AC21" i="47"/>
  <c r="U21" i="47"/>
  <c r="AC20" i="47"/>
  <c r="U20" i="47"/>
  <c r="AC19" i="47"/>
  <c r="U19" i="47"/>
  <c r="AC18" i="47"/>
  <c r="U18" i="47"/>
  <c r="AC16" i="47"/>
  <c r="U16" i="47"/>
  <c r="AC15" i="47"/>
  <c r="U15" i="47"/>
  <c r="AC13" i="47"/>
  <c r="U13" i="47"/>
  <c r="AC12" i="47"/>
  <c r="U12" i="47"/>
  <c r="AC10" i="47"/>
  <c r="U10" i="47"/>
  <c r="AA12" i="47"/>
  <c r="AB22" i="47"/>
  <c r="T22" i="47"/>
  <c r="AB21" i="47"/>
  <c r="T21" i="47"/>
  <c r="AB20" i="47"/>
  <c r="T20" i="47"/>
  <c r="AB19" i="47"/>
  <c r="T19" i="47"/>
  <c r="AB18" i="47"/>
  <c r="T18" i="47"/>
  <c r="AB16" i="47"/>
  <c r="T16" i="47"/>
  <c r="AB15" i="47"/>
  <c r="T15" i="47"/>
  <c r="AB13" i="47"/>
  <c r="T13" i="47"/>
  <c r="AB12" i="47"/>
  <c r="T12" i="47"/>
  <c r="AB10" i="47"/>
  <c r="T10" i="47"/>
  <c r="Z22" i="47"/>
  <c r="S22" i="47"/>
  <c r="E22" i="47"/>
  <c r="AE22" i="47" s="1"/>
  <c r="Z21" i="47"/>
  <c r="S21" i="47"/>
  <c r="E21" i="47"/>
  <c r="AE21" i="47" s="1"/>
  <c r="Z20" i="47"/>
  <c r="S20" i="47"/>
  <c r="E20" i="47"/>
  <c r="AE20" i="47" s="1"/>
  <c r="Z19" i="47"/>
  <c r="S19" i="47"/>
  <c r="E19" i="47"/>
  <c r="AE19" i="47" s="1"/>
  <c r="Z18" i="47"/>
  <c r="S18" i="47"/>
  <c r="E18" i="47"/>
  <c r="AE18" i="47" s="1"/>
  <c r="Z16" i="47"/>
  <c r="S16" i="47"/>
  <c r="E16" i="47"/>
  <c r="AE16" i="47" s="1"/>
  <c r="Z15" i="47"/>
  <c r="S15" i="47"/>
  <c r="E15" i="47"/>
  <c r="AE15" i="47" s="1"/>
  <c r="Z13" i="47"/>
  <c r="S13" i="47"/>
  <c r="E13" i="47"/>
  <c r="AE13" i="47" s="1"/>
  <c r="Z12" i="47"/>
  <c r="S12" i="47"/>
  <c r="E12" i="47"/>
  <c r="AE12" i="47" s="1"/>
  <c r="Z10" i="47"/>
  <c r="S10" i="47"/>
  <c r="E10" i="47"/>
  <c r="AE10" i="47" s="1"/>
  <c r="Y22" i="47"/>
  <c r="R22" i="47"/>
  <c r="Y21" i="47"/>
  <c r="R21" i="47"/>
  <c r="Y20" i="47"/>
  <c r="R20" i="47"/>
  <c r="Y19" i="47"/>
  <c r="R19" i="47"/>
  <c r="Y18" i="47"/>
  <c r="R18" i="47"/>
  <c r="Y16" i="47"/>
  <c r="R16" i="47"/>
  <c r="Y15" i="47"/>
  <c r="R15" i="47"/>
  <c r="Y13" i="47"/>
  <c r="R13" i="47"/>
  <c r="Y12" i="47"/>
  <c r="R12" i="47"/>
  <c r="Y10" i="47"/>
  <c r="R10" i="47"/>
  <c r="AA15" i="47"/>
  <c r="AA10" i="47"/>
  <c r="AC384" i="62"/>
  <c r="X398" i="62"/>
  <c r="U393" i="62"/>
  <c r="V384" i="62"/>
  <c r="U398" i="62"/>
  <c r="W403" i="62"/>
  <c r="V395" i="62"/>
  <c r="V386" i="62"/>
  <c r="U403" i="62"/>
  <c r="AA375" i="62"/>
  <c r="T370" i="62"/>
  <c r="H369" i="62"/>
  <c r="X412" i="62"/>
  <c r="Z406" i="62"/>
  <c r="X403" i="62"/>
  <c r="AC402" i="62"/>
  <c r="S401" i="62"/>
  <c r="Z398" i="62"/>
  <c r="AC370" i="62"/>
  <c r="S398" i="62"/>
  <c r="AB370" i="62"/>
  <c r="AA370" i="62"/>
  <c r="W370" i="62"/>
  <c r="H386" i="62"/>
  <c r="V370" i="62"/>
  <c r="AC367" i="62"/>
  <c r="V397" i="62"/>
  <c r="X395" i="62"/>
  <c r="W412" i="62"/>
  <c r="AC395" i="62"/>
  <c r="AA414" i="62"/>
  <c r="AC398" i="62"/>
  <c r="AB395" i="62"/>
  <c r="AC393" i="62"/>
  <c r="V414" i="62"/>
  <c r="H402" i="62"/>
  <c r="AA398" i="62"/>
  <c r="AA395" i="62"/>
  <c r="AB393" i="62"/>
  <c r="H340" i="62"/>
  <c r="AC391" i="62"/>
  <c r="AC414" i="62"/>
  <c r="S414" i="62"/>
  <c r="V398" i="62"/>
  <c r="AA393" i="62"/>
  <c r="T393" i="62"/>
  <c r="H377" i="62"/>
  <c r="X370" i="62"/>
  <c r="H370" i="62"/>
  <c r="AB414" i="62"/>
  <c r="AC397" i="62"/>
  <c r="Z393" i="62"/>
  <c r="S393" i="62"/>
  <c r="Z414" i="62"/>
  <c r="H414" i="62"/>
  <c r="X393" i="62"/>
  <c r="U370" i="62"/>
  <c r="X414" i="62"/>
  <c r="AC404" i="62"/>
  <c r="AC403" i="62"/>
  <c r="AC399" i="62"/>
  <c r="W393" i="62"/>
  <c r="AC339" i="62"/>
  <c r="X368" i="62"/>
  <c r="W414" i="62"/>
  <c r="AB412" i="62"/>
  <c r="W408" i="62"/>
  <c r="Z404" i="62"/>
  <c r="Z399" i="62"/>
  <c r="V393" i="62"/>
  <c r="U339" i="62"/>
  <c r="W382" i="62"/>
  <c r="U368" i="62"/>
  <c r="AC405" i="62"/>
  <c r="T404" i="62"/>
  <c r="AB378" i="62"/>
  <c r="X366" i="62"/>
  <c r="S409" i="62"/>
  <c r="Z394" i="62"/>
  <c r="W392" i="62"/>
  <c r="AC369" i="62"/>
  <c r="W406" i="62"/>
  <c r="AA405" i="62"/>
  <c r="H405" i="62"/>
  <c r="X394" i="62"/>
  <c r="U414" i="62"/>
  <c r="AA410" i="62"/>
  <c r="S406" i="62"/>
  <c r="W395" i="62"/>
  <c r="W394" i="62"/>
  <c r="X374" i="62"/>
  <c r="W369" i="62"/>
  <c r="H368" i="62"/>
  <c r="X410" i="62"/>
  <c r="W405" i="62"/>
  <c r="V394" i="62"/>
  <c r="AB386" i="62"/>
  <c r="U380" i="62"/>
  <c r="V369" i="62"/>
  <c r="W410" i="62"/>
  <c r="V405" i="62"/>
  <c r="V402" i="62"/>
  <c r="T395" i="62"/>
  <c r="AC394" i="62"/>
  <c r="U394" i="62"/>
  <c r="X360" i="62"/>
  <c r="AA386" i="62"/>
  <c r="V377" i="62"/>
  <c r="U369" i="62"/>
  <c r="V410" i="62"/>
  <c r="U405" i="62"/>
  <c r="U402" i="62"/>
  <c r="AB394" i="62"/>
  <c r="T394" i="62"/>
  <c r="T377" i="62"/>
  <c r="V376" i="62"/>
  <c r="AC368" i="62"/>
  <c r="AC366" i="62"/>
  <c r="T410" i="62"/>
  <c r="W409" i="62"/>
  <c r="T405" i="62"/>
  <c r="AA394" i="62"/>
  <c r="S394" i="62"/>
  <c r="Z413" i="62"/>
  <c r="Z340" i="62"/>
  <c r="AC392" i="62"/>
  <c r="U391" i="62"/>
  <c r="Z384" i="62"/>
  <c r="W377" i="62"/>
  <c r="AC375" i="62"/>
  <c r="Z374" i="62"/>
  <c r="AA413" i="62"/>
  <c r="AC412" i="62"/>
  <c r="U412" i="62"/>
  <c r="AB410" i="62"/>
  <c r="AA406" i="62"/>
  <c r="T406" i="62"/>
  <c r="Z402" i="62"/>
  <c r="S402" i="62"/>
  <c r="U399" i="62"/>
  <c r="W397" i="62"/>
  <c r="X396" i="62"/>
  <c r="H394" i="62"/>
  <c r="U392" i="62"/>
  <c r="AB391" i="62"/>
  <c r="T391" i="62"/>
  <c r="X384" i="62"/>
  <c r="W374" i="62"/>
  <c r="AC373" i="62"/>
  <c r="W366" i="62"/>
  <c r="H413" i="62"/>
  <c r="AA412" i="62"/>
  <c r="T412" i="62"/>
  <c r="Z410" i="62"/>
  <c r="S410" i="62"/>
  <c r="AB407" i="62"/>
  <c r="AB404" i="62"/>
  <c r="S404" i="62"/>
  <c r="X402" i="62"/>
  <c r="Z401" i="62"/>
  <c r="AB399" i="62"/>
  <c r="T399" i="62"/>
  <c r="AB398" i="62"/>
  <c r="U397" i="62"/>
  <c r="V396" i="62"/>
  <c r="H396" i="62"/>
  <c r="AA391" i="62"/>
  <c r="S391" i="62"/>
  <c r="W384" i="62"/>
  <c r="S374" i="62"/>
  <c r="W373" i="62"/>
  <c r="Z368" i="62"/>
  <c r="X413" i="62"/>
  <c r="Z412" i="62"/>
  <c r="S412" i="62"/>
  <c r="Z409" i="62"/>
  <c r="AA407" i="62"/>
  <c r="X406" i="62"/>
  <c r="AA404" i="62"/>
  <c r="W401" i="62"/>
  <c r="W400" i="62"/>
  <c r="AA399" i="62"/>
  <c r="T397" i="62"/>
  <c r="AC396" i="62"/>
  <c r="U396" i="62"/>
  <c r="Z391" i="62"/>
  <c r="U373" i="62"/>
  <c r="W413" i="62"/>
  <c r="AC411" i="62"/>
  <c r="AB396" i="62"/>
  <c r="AB366" i="62"/>
  <c r="V413" i="62"/>
  <c r="X411" i="62"/>
  <c r="W407" i="62"/>
  <c r="V406" i="62"/>
  <c r="H406" i="62"/>
  <c r="X404" i="62"/>
  <c r="H404" i="62"/>
  <c r="AB397" i="62"/>
  <c r="H397" i="62"/>
  <c r="AA396" i="62"/>
  <c r="T396" i="62"/>
  <c r="W391" i="62"/>
  <c r="H391" i="62"/>
  <c r="AA366" i="62"/>
  <c r="AC413" i="62"/>
  <c r="U413" i="62"/>
  <c r="W411" i="62"/>
  <c r="AC406" i="62"/>
  <c r="U406" i="62"/>
  <c r="W404" i="62"/>
  <c r="AB402" i="62"/>
  <c r="X399" i="62"/>
  <c r="AA397" i="62"/>
  <c r="Z396" i="62"/>
  <c r="S396" i="62"/>
  <c r="W396" i="62"/>
  <c r="V391" i="62"/>
  <c r="AA384" i="62"/>
  <c r="H384" i="62"/>
  <c r="AC381" i="62"/>
  <c r="AA377" i="62"/>
  <c r="Z366" i="62"/>
  <c r="AB413" i="62"/>
  <c r="T413" i="62"/>
  <c r="V412" i="62"/>
  <c r="U411" i="62"/>
  <c r="AC410" i="62"/>
  <c r="U410" i="62"/>
  <c r="T407" i="62"/>
  <c r="AB406" i="62"/>
  <c r="V404" i="62"/>
  <c r="AA402" i="62"/>
  <c r="W399" i="62"/>
  <c r="W398" i="62"/>
  <c r="H398" i="62"/>
  <c r="U395" i="62"/>
  <c r="V411" i="62"/>
  <c r="H411" i="62"/>
  <c r="X409" i="62"/>
  <c r="AC408" i="62"/>
  <c r="U408" i="62"/>
  <c r="Z407" i="62"/>
  <c r="S407" i="62"/>
  <c r="AB405" i="62"/>
  <c r="V403" i="62"/>
  <c r="H403" i="62"/>
  <c r="X401" i="62"/>
  <c r="AC400" i="62"/>
  <c r="U400" i="62"/>
  <c r="S399" i="62"/>
  <c r="H395" i="62"/>
  <c r="AB408" i="62"/>
  <c r="AB400" i="62"/>
  <c r="S413" i="62"/>
  <c r="AB411" i="62"/>
  <c r="V409" i="62"/>
  <c r="H409" i="62"/>
  <c r="AA408" i="62"/>
  <c r="T408" i="62"/>
  <c r="X407" i="62"/>
  <c r="Z405" i="62"/>
  <c r="S405" i="62"/>
  <c r="AB403" i="62"/>
  <c r="V401" i="62"/>
  <c r="H401" i="62"/>
  <c r="AA400" i="62"/>
  <c r="T400" i="62"/>
  <c r="Z397" i="62"/>
  <c r="S397" i="62"/>
  <c r="AA411" i="62"/>
  <c r="T411" i="62"/>
  <c r="AC409" i="62"/>
  <c r="U409" i="62"/>
  <c r="Z408" i="62"/>
  <c r="S408" i="62"/>
  <c r="AA403" i="62"/>
  <c r="T403" i="62"/>
  <c r="AC401" i="62"/>
  <c r="U401" i="62"/>
  <c r="Z400" i="62"/>
  <c r="S400" i="62"/>
  <c r="Z411" i="62"/>
  <c r="S411" i="62"/>
  <c r="AB409" i="62"/>
  <c r="V407" i="62"/>
  <c r="H407" i="62"/>
  <c r="X405" i="62"/>
  <c r="Z403" i="62"/>
  <c r="S403" i="62"/>
  <c r="AB401" i="62"/>
  <c r="V399" i="62"/>
  <c r="X397" i="62"/>
  <c r="AA409" i="62"/>
  <c r="T409" i="62"/>
  <c r="X408" i="62"/>
  <c r="AC407" i="62"/>
  <c r="AA401" i="62"/>
  <c r="T401" i="62"/>
  <c r="X400" i="62"/>
  <c r="V408" i="62"/>
  <c r="V400" i="62"/>
  <c r="W386" i="62"/>
  <c r="X385" i="62"/>
  <c r="S384" i="62"/>
  <c r="S383" i="62"/>
  <c r="X382" i="62"/>
  <c r="V380" i="62"/>
  <c r="AB377" i="62"/>
  <c r="W376" i="62"/>
  <c r="W375" i="62"/>
  <c r="Z372" i="62"/>
  <c r="Z369" i="62"/>
  <c r="S369" i="62"/>
  <c r="T367" i="62"/>
  <c r="S366" i="62"/>
  <c r="W385" i="62"/>
  <c r="V385" i="62"/>
  <c r="H385" i="62"/>
  <c r="AC383" i="62"/>
  <c r="S382" i="62"/>
  <c r="W381" i="62"/>
  <c r="AC380" i="62"/>
  <c r="AA378" i="62"/>
  <c r="H378" i="62"/>
  <c r="Z377" i="62"/>
  <c r="S377" i="62"/>
  <c r="U376" i="62"/>
  <c r="T375" i="62"/>
  <c r="W372" i="62"/>
  <c r="H372" i="62"/>
  <c r="X369" i="62"/>
  <c r="AB367" i="62"/>
  <c r="T386" i="62"/>
  <c r="AC385" i="62"/>
  <c r="U385" i="62"/>
  <c r="AA383" i="62"/>
  <c r="U381" i="62"/>
  <c r="AB380" i="62"/>
  <c r="T380" i="62"/>
  <c r="X378" i="62"/>
  <c r="S376" i="62"/>
  <c r="S375" i="62"/>
  <c r="V372" i="62"/>
  <c r="AA367" i="62"/>
  <c r="X358" i="62"/>
  <c r="X352" i="62"/>
  <c r="Z349" i="62"/>
  <c r="AB385" i="62"/>
  <c r="Z383" i="62"/>
  <c r="AA380" i="62"/>
  <c r="S380" i="62"/>
  <c r="W378" i="62"/>
  <c r="X377" i="62"/>
  <c r="AC376" i="62"/>
  <c r="U372" i="62"/>
  <c r="W367" i="62"/>
  <c r="AC343" i="62"/>
  <c r="AA385" i="62"/>
  <c r="T385" i="62"/>
  <c r="W383" i="62"/>
  <c r="Z380" i="62"/>
  <c r="V378" i="62"/>
  <c r="Z376" i="62"/>
  <c r="AC372" i="62"/>
  <c r="V367" i="62"/>
  <c r="Z385" i="62"/>
  <c r="S385" i="62"/>
  <c r="U383" i="62"/>
  <c r="AB372" i="62"/>
  <c r="T372" i="62"/>
  <c r="AB369" i="62"/>
  <c r="W368" i="62"/>
  <c r="U367" i="62"/>
  <c r="X386" i="62"/>
  <c r="U384" i="62"/>
  <c r="T383" i="62"/>
  <c r="Z382" i="62"/>
  <c r="W380" i="62"/>
  <c r="H380" i="62"/>
  <c r="T378" i="62"/>
  <c r="AC377" i="62"/>
  <c r="X376" i="62"/>
  <c r="H376" i="62"/>
  <c r="Z375" i="62"/>
  <c r="AA372" i="62"/>
  <c r="S372" i="62"/>
  <c r="W371" i="62"/>
  <c r="AA369" i="62"/>
  <c r="V368" i="62"/>
  <c r="T366" i="62"/>
  <c r="AB392" i="62"/>
  <c r="V387" i="62"/>
  <c r="H387" i="62"/>
  <c r="AB381" i="62"/>
  <c r="V379" i="62"/>
  <c r="H379" i="62"/>
  <c r="AB373" i="62"/>
  <c r="V371" i="62"/>
  <c r="H371" i="62"/>
  <c r="Z367" i="62"/>
  <c r="S367" i="62"/>
  <c r="W387" i="62"/>
  <c r="AA392" i="62"/>
  <c r="T392" i="62"/>
  <c r="X391" i="62"/>
  <c r="AC387" i="62"/>
  <c r="U387" i="62"/>
  <c r="Z386" i="62"/>
  <c r="S386" i="62"/>
  <c r="AB384" i="62"/>
  <c r="V382" i="62"/>
  <c r="H382" i="62"/>
  <c r="AA381" i="62"/>
  <c r="T381" i="62"/>
  <c r="X380" i="62"/>
  <c r="AC379" i="62"/>
  <c r="U379" i="62"/>
  <c r="Z378" i="62"/>
  <c r="S378" i="62"/>
  <c r="AB376" i="62"/>
  <c r="V374" i="62"/>
  <c r="H374" i="62"/>
  <c r="AA373" i="62"/>
  <c r="T373" i="62"/>
  <c r="X372" i="62"/>
  <c r="AC371" i="62"/>
  <c r="U371" i="62"/>
  <c r="Z370" i="62"/>
  <c r="S370" i="62"/>
  <c r="AB368" i="62"/>
  <c r="V366" i="62"/>
  <c r="H366" i="62"/>
  <c r="Z392" i="62"/>
  <c r="S392" i="62"/>
  <c r="AB387" i="62"/>
  <c r="X383" i="62"/>
  <c r="AC382" i="62"/>
  <c r="U382" i="62"/>
  <c r="Z381" i="62"/>
  <c r="S381" i="62"/>
  <c r="AB379" i="62"/>
  <c r="AA376" i="62"/>
  <c r="X375" i="62"/>
  <c r="AC374" i="62"/>
  <c r="U374" i="62"/>
  <c r="Z373" i="62"/>
  <c r="S373" i="62"/>
  <c r="AB371" i="62"/>
  <c r="AA368" i="62"/>
  <c r="T368" i="62"/>
  <c r="X367" i="62"/>
  <c r="AA387" i="62"/>
  <c r="T387" i="62"/>
  <c r="AB382" i="62"/>
  <c r="AA379" i="62"/>
  <c r="T379" i="62"/>
  <c r="AB374" i="62"/>
  <c r="AA371" i="62"/>
  <c r="T371" i="62"/>
  <c r="S368" i="62"/>
  <c r="X392" i="62"/>
  <c r="Z387" i="62"/>
  <c r="S387" i="62"/>
  <c r="V383" i="62"/>
  <c r="H383" i="62"/>
  <c r="AA382" i="62"/>
  <c r="T382" i="62"/>
  <c r="X381" i="62"/>
  <c r="Z379" i="62"/>
  <c r="S379" i="62"/>
  <c r="V375" i="62"/>
  <c r="H375" i="62"/>
  <c r="AA374" i="62"/>
  <c r="T374" i="62"/>
  <c r="X373" i="62"/>
  <c r="Z371" i="62"/>
  <c r="S371" i="62"/>
  <c r="W379" i="62"/>
  <c r="V392" i="62"/>
  <c r="X387" i="62"/>
  <c r="AC386" i="62"/>
  <c r="AB383" i="62"/>
  <c r="V381" i="62"/>
  <c r="X379" i="62"/>
  <c r="AC378" i="62"/>
  <c r="AB375" i="62"/>
  <c r="V373" i="62"/>
  <c r="X371" i="62"/>
  <c r="Z347" i="62"/>
  <c r="AB340" i="62"/>
  <c r="AC340" i="62"/>
  <c r="Z321" i="62"/>
  <c r="U318" i="62"/>
  <c r="W345" i="62"/>
  <c r="V358" i="62"/>
  <c r="U358" i="62"/>
  <c r="AC348" i="62"/>
  <c r="H358" i="62"/>
  <c r="AC355" i="62"/>
  <c r="V348" i="62"/>
  <c r="AA340" i="62"/>
  <c r="AC358" i="62"/>
  <c r="U355" i="62"/>
  <c r="AB352" i="62"/>
  <c r="AA350" i="62"/>
  <c r="W349" i="62"/>
  <c r="V342" i="62"/>
  <c r="V340" i="62"/>
  <c r="W337" i="62"/>
  <c r="T331" i="62"/>
  <c r="Z311" i="62"/>
  <c r="Z358" i="62"/>
  <c r="Z352" i="62"/>
  <c r="S349" i="62"/>
  <c r="X348" i="62"/>
  <c r="W346" i="62"/>
  <c r="AA328" i="62"/>
  <c r="AB318" i="62"/>
  <c r="Z360" i="62"/>
  <c r="V352" i="62"/>
  <c r="U348" i="62"/>
  <c r="W328" i="62"/>
  <c r="U352" i="62"/>
  <c r="U328" i="62"/>
  <c r="W360" i="62"/>
  <c r="T352" i="62"/>
  <c r="X293" i="62"/>
  <c r="S355" i="62"/>
  <c r="AB344" i="62"/>
  <c r="T340" i="62"/>
  <c r="AC357" i="62"/>
  <c r="X347" i="62"/>
  <c r="AA344" i="62"/>
  <c r="X357" i="62"/>
  <c r="V347" i="62"/>
  <c r="W357" i="62"/>
  <c r="W341" i="62"/>
  <c r="U357" i="62"/>
  <c r="T357" i="62"/>
  <c r="Z356" i="62"/>
  <c r="N292" i="62"/>
  <c r="X356" i="62"/>
  <c r="W355" i="62"/>
  <c r="S351" i="62"/>
  <c r="AB347" i="62"/>
  <c r="H347" i="62"/>
  <c r="X340" i="62"/>
  <c r="X259" i="62"/>
  <c r="W364" i="62"/>
  <c r="H360" i="62"/>
  <c r="W358" i="62"/>
  <c r="W352" i="62"/>
  <c r="H352" i="62"/>
  <c r="AB350" i="62"/>
  <c r="T350" i="62"/>
  <c r="AB349" i="62"/>
  <c r="W348" i="62"/>
  <c r="W347" i="62"/>
  <c r="W340" i="62"/>
  <c r="V360" i="62"/>
  <c r="T358" i="62"/>
  <c r="AC352" i="62"/>
  <c r="X350" i="62"/>
  <c r="H350" i="62"/>
  <c r="AB348" i="62"/>
  <c r="S347" i="62"/>
  <c r="AA342" i="62"/>
  <c r="AC322" i="62"/>
  <c r="S358" i="62"/>
  <c r="AB353" i="62"/>
  <c r="W350" i="62"/>
  <c r="AA348" i="62"/>
  <c r="T348" i="62"/>
  <c r="V344" i="62"/>
  <c r="AC323" i="62"/>
  <c r="AB315" i="62"/>
  <c r="W359" i="62"/>
  <c r="AA358" i="62"/>
  <c r="AA352" i="62"/>
  <c r="S352" i="62"/>
  <c r="AB351" i="62"/>
  <c r="V350" i="62"/>
  <c r="Z348" i="62"/>
  <c r="S343" i="62"/>
  <c r="T342" i="62"/>
  <c r="AB360" i="62"/>
  <c r="W354" i="62"/>
  <c r="Z351" i="62"/>
  <c r="U350" i="62"/>
  <c r="S344" i="62"/>
  <c r="W351" i="62"/>
  <c r="AC350" i="62"/>
  <c r="H342" i="62"/>
  <c r="W331" i="62"/>
  <c r="AA330" i="62"/>
  <c r="Z329" i="62"/>
  <c r="U325" i="62"/>
  <c r="S320" i="62"/>
  <c r="Z317" i="62"/>
  <c r="AB364" i="62"/>
  <c r="AC360" i="62"/>
  <c r="U360" i="62"/>
  <c r="X359" i="62"/>
  <c r="AA356" i="62"/>
  <c r="S356" i="62"/>
  <c r="AC351" i="62"/>
  <c r="U351" i="62"/>
  <c r="Z350" i="62"/>
  <c r="AC349" i="62"/>
  <c r="U349" i="62"/>
  <c r="S348" i="62"/>
  <c r="AC347" i="62"/>
  <c r="U347" i="62"/>
  <c r="W344" i="62"/>
  <c r="V343" i="62"/>
  <c r="X341" i="62"/>
  <c r="V339" i="62"/>
  <c r="W288" i="62"/>
  <c r="W333" i="62"/>
  <c r="Z328" i="62"/>
  <c r="AB321" i="62"/>
  <c r="W317" i="62"/>
  <c r="H317" i="62"/>
  <c r="AA360" i="62"/>
  <c r="T360" i="62"/>
  <c r="V359" i="62"/>
  <c r="H359" i="62"/>
  <c r="AA357" i="62"/>
  <c r="Z355" i="62"/>
  <c r="AA351" i="62"/>
  <c r="T351" i="62"/>
  <c r="AA349" i="62"/>
  <c r="T349" i="62"/>
  <c r="AA347" i="62"/>
  <c r="T347" i="62"/>
  <c r="AB345" i="62"/>
  <c r="AC344" i="62"/>
  <c r="U344" i="62"/>
  <c r="W342" i="62"/>
  <c r="V341" i="62"/>
  <c r="H341" i="62"/>
  <c r="S340" i="62"/>
  <c r="T339" i="62"/>
  <c r="AC320" i="62"/>
  <c r="V317" i="62"/>
  <c r="AC359" i="62"/>
  <c r="U359" i="62"/>
  <c r="AC341" i="62"/>
  <c r="U341" i="62"/>
  <c r="S339" i="62"/>
  <c r="X301" i="62"/>
  <c r="AA320" i="62"/>
  <c r="U317" i="62"/>
  <c r="AB359" i="62"/>
  <c r="W356" i="62"/>
  <c r="AB343" i="62"/>
  <c r="H343" i="62"/>
  <c r="AB341" i="62"/>
  <c r="S328" i="62"/>
  <c r="Z320" i="62"/>
  <c r="W318" i="62"/>
  <c r="AC317" i="62"/>
  <c r="T315" i="62"/>
  <c r="AA359" i="62"/>
  <c r="T359" i="62"/>
  <c r="V356" i="62"/>
  <c r="W353" i="62"/>
  <c r="X351" i="62"/>
  <c r="X349" i="62"/>
  <c r="Z344" i="62"/>
  <c r="Z343" i="62"/>
  <c r="AA341" i="62"/>
  <c r="T341" i="62"/>
  <c r="AA339" i="62"/>
  <c r="H339" i="62"/>
  <c r="AC331" i="62"/>
  <c r="AA325" i="62"/>
  <c r="W320" i="62"/>
  <c r="AB317" i="62"/>
  <c r="T317" i="62"/>
  <c r="Z359" i="62"/>
  <c r="S359" i="62"/>
  <c r="AC356" i="62"/>
  <c r="U356" i="62"/>
  <c r="Z341" i="62"/>
  <c r="S341" i="62"/>
  <c r="Z339" i="62"/>
  <c r="X317" i="62"/>
  <c r="AA331" i="62"/>
  <c r="AC329" i="62"/>
  <c r="W325" i="62"/>
  <c r="U320" i="62"/>
  <c r="AA317" i="62"/>
  <c r="S317" i="62"/>
  <c r="AB356" i="62"/>
  <c r="V351" i="62"/>
  <c r="V349" i="62"/>
  <c r="X344" i="62"/>
  <c r="W343" i="62"/>
  <c r="W339" i="62"/>
  <c r="X365" i="62"/>
  <c r="AC364" i="62"/>
  <c r="U364" i="62"/>
  <c r="AB358" i="62"/>
  <c r="H356" i="62"/>
  <c r="AA355" i="62"/>
  <c r="T355" i="62"/>
  <c r="X354" i="62"/>
  <c r="AC353" i="62"/>
  <c r="U353" i="62"/>
  <c r="H348" i="62"/>
  <c r="X346" i="62"/>
  <c r="AC345" i="62"/>
  <c r="U345" i="62"/>
  <c r="AB342" i="62"/>
  <c r="X338" i="62"/>
  <c r="V365" i="62"/>
  <c r="H365" i="62"/>
  <c r="AA364" i="62"/>
  <c r="T364" i="62"/>
  <c r="V354" i="62"/>
  <c r="H354" i="62"/>
  <c r="AA353" i="62"/>
  <c r="T353" i="62"/>
  <c r="V346" i="62"/>
  <c r="H346" i="62"/>
  <c r="AA345" i="62"/>
  <c r="T345" i="62"/>
  <c r="U343" i="62"/>
  <c r="Z342" i="62"/>
  <c r="S342" i="62"/>
  <c r="V338" i="62"/>
  <c r="H338" i="62"/>
  <c r="W338" i="62"/>
  <c r="AC365" i="62"/>
  <c r="U365" i="62"/>
  <c r="Z364" i="62"/>
  <c r="S364" i="62"/>
  <c r="V357" i="62"/>
  <c r="H357" i="62"/>
  <c r="X355" i="62"/>
  <c r="AC354" i="62"/>
  <c r="U354" i="62"/>
  <c r="Z353" i="62"/>
  <c r="S353" i="62"/>
  <c r="AC346" i="62"/>
  <c r="U346" i="62"/>
  <c r="Z345" i="62"/>
  <c r="S345" i="62"/>
  <c r="X339" i="62"/>
  <c r="AC338" i="62"/>
  <c r="U338" i="62"/>
  <c r="W365" i="62"/>
  <c r="AB365" i="62"/>
  <c r="AB354" i="62"/>
  <c r="AB346" i="62"/>
  <c r="H344" i="62"/>
  <c r="AA343" i="62"/>
  <c r="T343" i="62"/>
  <c r="X342" i="62"/>
  <c r="AB338" i="62"/>
  <c r="AA365" i="62"/>
  <c r="T365" i="62"/>
  <c r="X364" i="62"/>
  <c r="AB357" i="62"/>
  <c r="V355" i="62"/>
  <c r="H355" i="62"/>
  <c r="AA354" i="62"/>
  <c r="T354" i="62"/>
  <c r="X353" i="62"/>
  <c r="AA346" i="62"/>
  <c r="T346" i="62"/>
  <c r="X345" i="62"/>
  <c r="AA338" i="62"/>
  <c r="T338" i="62"/>
  <c r="Z365" i="62"/>
  <c r="S365" i="62"/>
  <c r="Z354" i="62"/>
  <c r="S354" i="62"/>
  <c r="Z346" i="62"/>
  <c r="S346" i="62"/>
  <c r="Z338" i="62"/>
  <c r="S338" i="62"/>
  <c r="V364" i="62"/>
  <c r="Z357" i="62"/>
  <c r="AB355" i="62"/>
  <c r="V353" i="62"/>
  <c r="V345" i="62"/>
  <c r="X343" i="62"/>
  <c r="AC342" i="62"/>
  <c r="AB339" i="62"/>
  <c r="W290" i="62"/>
  <c r="X286" i="62"/>
  <c r="U333" i="62"/>
  <c r="U331" i="62"/>
  <c r="AC330" i="62"/>
  <c r="AB329" i="62"/>
  <c r="S329" i="62"/>
  <c r="AC328" i="62"/>
  <c r="AA323" i="62"/>
  <c r="AC321" i="62"/>
  <c r="S321" i="62"/>
  <c r="AC314" i="62"/>
  <c r="X311" i="62"/>
  <c r="AB314" i="62"/>
  <c r="AA314" i="62"/>
  <c r="AA300" i="62"/>
  <c r="Z284" i="62"/>
  <c r="X330" i="62"/>
  <c r="X329" i="62"/>
  <c r="H329" i="62"/>
  <c r="T325" i="62"/>
  <c r="S323" i="62"/>
  <c r="X321" i="62"/>
  <c r="H321" i="62"/>
  <c r="X314" i="62"/>
  <c r="W330" i="62"/>
  <c r="W329" i="62"/>
  <c r="X322" i="62"/>
  <c r="W321" i="62"/>
  <c r="W314" i="62"/>
  <c r="AA312" i="62"/>
  <c r="AC251" i="62"/>
  <c r="AB262" i="62"/>
  <c r="AC333" i="62"/>
  <c r="U330" i="62"/>
  <c r="V329" i="62"/>
  <c r="W322" i="62"/>
  <c r="V321" i="62"/>
  <c r="V314" i="62"/>
  <c r="Z312" i="62"/>
  <c r="AB311" i="62"/>
  <c r="AA322" i="62"/>
  <c r="AA251" i="62"/>
  <c r="AA268" i="62"/>
  <c r="T330" i="62"/>
  <c r="U329" i="62"/>
  <c r="AC325" i="62"/>
  <c r="U322" i="62"/>
  <c r="U321" i="62"/>
  <c r="W312" i="62"/>
  <c r="AA311" i="62"/>
  <c r="T322" i="62"/>
  <c r="T314" i="62"/>
  <c r="U304" i="62"/>
  <c r="AC300" i="62"/>
  <c r="AA295" i="62"/>
  <c r="AA284" i="62"/>
  <c r="Z333" i="62"/>
  <c r="S333" i="62"/>
  <c r="AB331" i="62"/>
  <c r="U326" i="62"/>
  <c r="AB325" i="62"/>
  <c r="V323" i="62"/>
  <c r="U314" i="62"/>
  <c r="X313" i="62"/>
  <c r="AC312" i="62"/>
  <c r="W311" i="62"/>
  <c r="T301" i="62"/>
  <c r="AB301" i="62" s="1"/>
  <c r="Z300" i="62"/>
  <c r="AC299" i="62"/>
  <c r="AC296" i="62"/>
  <c r="X333" i="62"/>
  <c r="Z331" i="62"/>
  <c r="S331" i="62"/>
  <c r="Z325" i="62"/>
  <c r="S325" i="62"/>
  <c r="AB323" i="62"/>
  <c r="T323" i="62"/>
  <c r="V313" i="62"/>
  <c r="H313" i="62"/>
  <c r="X300" i="62"/>
  <c r="X284" i="62"/>
  <c r="AC313" i="62"/>
  <c r="U313" i="62"/>
  <c r="U300" i="62"/>
  <c r="AA286" i="62"/>
  <c r="W284" i="62"/>
  <c r="AC337" i="62"/>
  <c r="V333" i="62"/>
  <c r="H333" i="62"/>
  <c r="X331" i="62"/>
  <c r="AA329" i="62"/>
  <c r="T329" i="62"/>
  <c r="T328" i="62"/>
  <c r="Z327" i="62"/>
  <c r="X325" i="62"/>
  <c r="Z323" i="62"/>
  <c r="AA321" i="62"/>
  <c r="T321" i="62"/>
  <c r="T320" i="62"/>
  <c r="Z319" i="62"/>
  <c r="W316" i="62"/>
  <c r="AA315" i="62"/>
  <c r="H315" i="62"/>
  <c r="AB313" i="62"/>
  <c r="U312" i="62"/>
  <c r="W313" i="62"/>
  <c r="X327" i="62"/>
  <c r="X319" i="62"/>
  <c r="X315" i="62"/>
  <c r="AA313" i="62"/>
  <c r="T313" i="62"/>
  <c r="T312" i="62"/>
  <c r="AA276" i="62"/>
  <c r="U337" i="62"/>
  <c r="AB333" i="62"/>
  <c r="V331" i="62"/>
  <c r="W327" i="62"/>
  <c r="AC326" i="62"/>
  <c r="V325" i="62"/>
  <c r="X323" i="62"/>
  <c r="H323" i="62"/>
  <c r="W319" i="62"/>
  <c r="AC318" i="62"/>
  <c r="W315" i="62"/>
  <c r="Z313" i="62"/>
  <c r="S313" i="62"/>
  <c r="AA333" i="62"/>
  <c r="S327" i="62"/>
  <c r="W326" i="62"/>
  <c r="W323" i="62"/>
  <c r="S319" i="62"/>
  <c r="V315" i="62"/>
  <c r="AB337" i="62"/>
  <c r="V332" i="62"/>
  <c r="H332" i="62"/>
  <c r="AB326" i="62"/>
  <c r="V324" i="62"/>
  <c r="H324" i="62"/>
  <c r="V316" i="62"/>
  <c r="H316" i="62"/>
  <c r="S312" i="62"/>
  <c r="AA337" i="62"/>
  <c r="T337" i="62"/>
  <c r="AC332" i="62"/>
  <c r="U332" i="62"/>
  <c r="V327" i="62"/>
  <c r="H327" i="62"/>
  <c r="AA326" i="62"/>
  <c r="T326" i="62"/>
  <c r="AC324" i="62"/>
  <c r="U324" i="62"/>
  <c r="V319" i="62"/>
  <c r="H319" i="62"/>
  <c r="AA318" i="62"/>
  <c r="T318" i="62"/>
  <c r="AC316" i="62"/>
  <c r="U316" i="62"/>
  <c r="Z315" i="62"/>
  <c r="S315" i="62"/>
  <c r="V311" i="62"/>
  <c r="H311" i="62"/>
  <c r="Z337" i="62"/>
  <c r="S337" i="62"/>
  <c r="AB332" i="62"/>
  <c r="V330" i="62"/>
  <c r="H330" i="62"/>
  <c r="X328" i="62"/>
  <c r="AC327" i="62"/>
  <c r="U327" i="62"/>
  <c r="Z326" i="62"/>
  <c r="S326" i="62"/>
  <c r="AB324" i="62"/>
  <c r="V322" i="62"/>
  <c r="H322" i="62"/>
  <c r="X320" i="62"/>
  <c r="AC319" i="62"/>
  <c r="U319" i="62"/>
  <c r="Z318" i="62"/>
  <c r="S318" i="62"/>
  <c r="AB316" i="62"/>
  <c r="H314" i="62"/>
  <c r="X312" i="62"/>
  <c r="AC311" i="62"/>
  <c r="U311" i="62"/>
  <c r="AA332" i="62"/>
  <c r="T332" i="62"/>
  <c r="AB327" i="62"/>
  <c r="AA324" i="62"/>
  <c r="T324" i="62"/>
  <c r="AB319" i="62"/>
  <c r="AA316" i="62"/>
  <c r="T316" i="62"/>
  <c r="X337" i="62"/>
  <c r="Z332" i="62"/>
  <c r="S332" i="62"/>
  <c r="AB330" i="62"/>
  <c r="V328" i="62"/>
  <c r="H328" i="62"/>
  <c r="AA327" i="62"/>
  <c r="T327" i="62"/>
  <c r="X326" i="62"/>
  <c r="Z324" i="62"/>
  <c r="S324" i="62"/>
  <c r="AB322" i="62"/>
  <c r="V320" i="62"/>
  <c r="H320" i="62"/>
  <c r="AA319" i="62"/>
  <c r="T319" i="62"/>
  <c r="X318" i="62"/>
  <c r="Z316" i="62"/>
  <c r="S316" i="62"/>
  <c r="V312" i="62"/>
  <c r="H312" i="62"/>
  <c r="T311" i="62"/>
  <c r="W332" i="62"/>
  <c r="S311" i="62"/>
  <c r="W324" i="62"/>
  <c r="V337" i="62"/>
  <c r="X332" i="62"/>
  <c r="Z330" i="62"/>
  <c r="AB328" i="62"/>
  <c r="V326" i="62"/>
  <c r="X324" i="62"/>
  <c r="Z322" i="62"/>
  <c r="AB320" i="62"/>
  <c r="V318" i="62"/>
  <c r="X316" i="62"/>
  <c r="AC315" i="62"/>
  <c r="Z314" i="62"/>
  <c r="AB312" i="62"/>
  <c r="X276" i="62"/>
  <c r="X275" i="62"/>
  <c r="T300" i="62"/>
  <c r="T293" i="62"/>
  <c r="W286" i="62"/>
  <c r="W276" i="62"/>
  <c r="V286" i="62"/>
  <c r="W289" i="62"/>
  <c r="T286" i="62"/>
  <c r="AC304" i="62"/>
  <c r="W300" i="62"/>
  <c r="Z286" i="62"/>
  <c r="AB276" i="62"/>
  <c r="X303" i="62"/>
  <c r="V300" i="62"/>
  <c r="AC295" i="62"/>
  <c r="W292" i="62"/>
  <c r="T277" i="62"/>
  <c r="T274" i="62"/>
  <c r="H300" i="62"/>
  <c r="T295" i="62"/>
  <c r="AA294" i="62"/>
  <c r="X292" i="62"/>
  <c r="Z290" i="62"/>
  <c r="AB288" i="62"/>
  <c r="X294" i="62"/>
  <c r="AC266" i="62"/>
  <c r="AC262" i="62"/>
  <c r="T276" i="62"/>
  <c r="V302" i="62"/>
  <c r="U301" i="62"/>
  <c r="AB300" i="62"/>
  <c r="W294" i="62"/>
  <c r="AA293" i="62"/>
  <c r="H293" i="62"/>
  <c r="AC293" i="62" s="1"/>
  <c r="S290" i="62"/>
  <c r="AC285" i="62"/>
  <c r="AB263" i="62"/>
  <c r="AB285" i="62"/>
  <c r="X267" i="62"/>
  <c r="AA263" i="62"/>
  <c r="H294" i="62"/>
  <c r="W293" i="62"/>
  <c r="N286" i="62"/>
  <c r="AB277" i="62"/>
  <c r="U299" i="62"/>
  <c r="V293" i="62"/>
  <c r="AB290" i="62"/>
  <c r="V285" i="62"/>
  <c r="AA277" i="62"/>
  <c r="U293" i="62"/>
  <c r="AA290" i="62"/>
  <c r="AC288" i="62"/>
  <c r="U285" i="62"/>
  <c r="T263" i="62"/>
  <c r="AC310" i="62"/>
  <c r="AB303" i="62"/>
  <c r="W298" i="62"/>
  <c r="W295" i="62"/>
  <c r="AB293" i="62"/>
  <c r="U288" i="62"/>
  <c r="AB287" i="62"/>
  <c r="V249" i="62"/>
  <c r="W310" i="62"/>
  <c r="Z306" i="62"/>
  <c r="AA303" i="62"/>
  <c r="T303" i="62"/>
  <c r="V295" i="62"/>
  <c r="AA292" i="62"/>
  <c r="T292" i="62"/>
  <c r="AB292" i="62" s="1"/>
  <c r="X285" i="62"/>
  <c r="V284" i="62"/>
  <c r="U249" i="62"/>
  <c r="U310" i="62"/>
  <c r="Z303" i="62"/>
  <c r="S303" i="62"/>
  <c r="X302" i="62"/>
  <c r="AA301" i="62"/>
  <c r="S298" i="62"/>
  <c r="U295" i="62"/>
  <c r="Z292" i="62"/>
  <c r="S292" i="62"/>
  <c r="AC291" i="62"/>
  <c r="V287" i="62"/>
  <c r="W285" i="62"/>
  <c r="W291" i="62"/>
  <c r="T287" i="62"/>
  <c r="AC263" i="62"/>
  <c r="W303" i="62"/>
  <c r="H303" i="62"/>
  <c r="V303" i="62"/>
  <c r="V292" i="62"/>
  <c r="V304" i="62"/>
  <c r="AC303" i="62"/>
  <c r="U303" i="62"/>
  <c r="Z298" i="62"/>
  <c r="X295" i="62"/>
  <c r="H295" i="62"/>
  <c r="U292" i="62"/>
  <c r="V288" i="62"/>
  <c r="S279" i="62"/>
  <c r="W306" i="62"/>
  <c r="W304" i="62"/>
  <c r="W302" i="62"/>
  <c r="W299" i="62"/>
  <c r="AB296" i="62"/>
  <c r="H296" i="62"/>
  <c r="Z295" i="62"/>
  <c r="S295" i="62"/>
  <c r="W287" i="62"/>
  <c r="H287" i="62"/>
  <c r="H285" i="62"/>
  <c r="S284" i="62"/>
  <c r="AB247" i="62"/>
  <c r="AA271" i="62"/>
  <c r="AC270" i="62"/>
  <c r="AC269" i="62"/>
  <c r="Z268" i="62"/>
  <c r="W267" i="62"/>
  <c r="AB266" i="62"/>
  <c r="N263" i="62"/>
  <c r="AA262" i="62"/>
  <c r="S306" i="62"/>
  <c r="T302" i="62"/>
  <c r="W296" i="62"/>
  <c r="U287" i="62"/>
  <c r="N284" i="62"/>
  <c r="Z271" i="62"/>
  <c r="W270" i="62"/>
  <c r="V269" i="62"/>
  <c r="T268" i="62"/>
  <c r="U267" i="62"/>
  <c r="V296" i="62"/>
  <c r="AC287" i="62"/>
  <c r="X247" i="62"/>
  <c r="U270" i="62"/>
  <c r="W259" i="62"/>
  <c r="AA279" i="62"/>
  <c r="H301" i="62"/>
  <c r="AC301" i="62" s="1"/>
  <c r="U296" i="62"/>
  <c r="H302" i="62"/>
  <c r="W301" i="62"/>
  <c r="V294" i="62"/>
  <c r="U291" i="62"/>
  <c r="AA287" i="62"/>
  <c r="S287" i="62"/>
  <c r="AA285" i="62"/>
  <c r="T285" i="62"/>
  <c r="U284" i="62"/>
  <c r="W279" i="62"/>
  <c r="AB306" i="62"/>
  <c r="AB304" i="62"/>
  <c r="H304" i="62"/>
  <c r="AA302" i="62"/>
  <c r="V301" i="62"/>
  <c r="AB295" i="62"/>
  <c r="T294" i="62"/>
  <c r="H288" i="62"/>
  <c r="Z287" i="62"/>
  <c r="H286" i="62"/>
  <c r="Z285" i="62"/>
  <c r="T250" i="62"/>
  <c r="T249" i="62"/>
  <c r="U279" i="62"/>
  <c r="T284" i="62"/>
  <c r="AB284" i="62" s="1"/>
  <c r="AB310" i="62"/>
  <c r="V305" i="62"/>
  <c r="H305" i="62"/>
  <c r="AA304" i="62"/>
  <c r="T304" i="62"/>
  <c r="AC302" i="62"/>
  <c r="U302" i="62"/>
  <c r="Z301" i="62"/>
  <c r="S301" i="62"/>
  <c r="AB299" i="62"/>
  <c r="V297" i="62"/>
  <c r="H297" i="62"/>
  <c r="AA296" i="62"/>
  <c r="T296" i="62"/>
  <c r="AC294" i="62"/>
  <c r="U294" i="62"/>
  <c r="Z293" i="62"/>
  <c r="S293" i="62"/>
  <c r="AB291" i="62"/>
  <c r="V289" i="62"/>
  <c r="H289" i="62"/>
  <c r="AA288" i="62"/>
  <c r="T288" i="62"/>
  <c r="X287" i="62"/>
  <c r="AC286" i="62"/>
  <c r="U286" i="62"/>
  <c r="S285" i="62"/>
  <c r="W297" i="62"/>
  <c r="AA310" i="62"/>
  <c r="T310" i="62"/>
  <c r="X306" i="62"/>
  <c r="AC305" i="62"/>
  <c r="U305" i="62"/>
  <c r="Z304" i="62"/>
  <c r="S304" i="62"/>
  <c r="AB302" i="62"/>
  <c r="AA299" i="62"/>
  <c r="T299" i="62"/>
  <c r="X298" i="62"/>
  <c r="AC297" i="62"/>
  <c r="U297" i="62"/>
  <c r="Z296" i="62"/>
  <c r="S296" i="62"/>
  <c r="AB294" i="62"/>
  <c r="AA291" i="62"/>
  <c r="T291" i="62"/>
  <c r="X290" i="62"/>
  <c r="AC289" i="62"/>
  <c r="U289" i="62"/>
  <c r="Z288" i="62"/>
  <c r="S288" i="62"/>
  <c r="AB286" i="62"/>
  <c r="W305" i="62"/>
  <c r="Z310" i="62"/>
  <c r="S310" i="62"/>
  <c r="AB305" i="62"/>
  <c r="Z299" i="62"/>
  <c r="S299" i="62"/>
  <c r="AB297" i="62"/>
  <c r="Z291" i="62"/>
  <c r="S291" i="62"/>
  <c r="AB289" i="62"/>
  <c r="V306" i="62"/>
  <c r="H306" i="62"/>
  <c r="AA305" i="62"/>
  <c r="T305" i="62"/>
  <c r="X304" i="62"/>
  <c r="Z302" i="62"/>
  <c r="S302" i="62"/>
  <c r="V298" i="62"/>
  <c r="H298" i="62"/>
  <c r="AC298" i="62" s="1"/>
  <c r="AA297" i="62"/>
  <c r="T297" i="62"/>
  <c r="X296" i="62"/>
  <c r="Z294" i="62"/>
  <c r="S294" i="62"/>
  <c r="V290" i="62"/>
  <c r="H290" i="62"/>
  <c r="AA289" i="62"/>
  <c r="T289" i="62"/>
  <c r="X288" i="62"/>
  <c r="S286" i="62"/>
  <c r="X310" i="62"/>
  <c r="N310" i="62"/>
  <c r="AC306" i="62"/>
  <c r="U306" i="62"/>
  <c r="Z305" i="62"/>
  <c r="S305" i="62"/>
  <c r="X299" i="62"/>
  <c r="U298" i="62"/>
  <c r="Z297" i="62"/>
  <c r="S297" i="62"/>
  <c r="X291" i="62"/>
  <c r="AC290" i="62"/>
  <c r="U290" i="62"/>
  <c r="Z289" i="62"/>
  <c r="S289" i="62"/>
  <c r="V310" i="62"/>
  <c r="AA306" i="62"/>
  <c r="X305" i="62"/>
  <c r="V299" i="62"/>
  <c r="AA298" i="62"/>
  <c r="X297" i="62"/>
  <c r="V291" i="62"/>
  <c r="X289" i="62"/>
  <c r="W266" i="62"/>
  <c r="X263" i="62"/>
  <c r="V262" i="62"/>
  <c r="U259" i="62"/>
  <c r="AC279" i="62"/>
  <c r="U266" i="62"/>
  <c r="V263" i="62"/>
  <c r="AC261" i="62"/>
  <c r="AB274" i="62"/>
  <c r="X273" i="62"/>
  <c r="W251" i="62"/>
  <c r="U263" i="62"/>
  <c r="T262" i="62"/>
  <c r="W261" i="62"/>
  <c r="Z279" i="62"/>
  <c r="T251" i="62"/>
  <c r="S266" i="62"/>
  <c r="Z256" i="62"/>
  <c r="T279" i="62"/>
  <c r="U283" i="62"/>
  <c r="N247" i="62"/>
  <c r="Z266" i="62"/>
  <c r="X262" i="62"/>
  <c r="H283" i="62"/>
  <c r="V283" i="62"/>
  <c r="W283" i="62"/>
  <c r="X283" i="62"/>
  <c r="AC283" i="62"/>
  <c r="S283" i="62"/>
  <c r="Z283" i="62"/>
  <c r="T283" i="62"/>
  <c r="AB283" i="62"/>
  <c r="U271" i="62"/>
  <c r="X269" i="62"/>
  <c r="U268" i="62"/>
  <c r="W262" i="62"/>
  <c r="X261" i="62"/>
  <c r="V279" i="62"/>
  <c r="H279" i="62"/>
  <c r="AC274" i="62"/>
  <c r="AC271" i="62"/>
  <c r="T271" i="62"/>
  <c r="T269" i="62"/>
  <c r="S268" i="62"/>
  <c r="AC267" i="62"/>
  <c r="U262" i="62"/>
  <c r="V261" i="62"/>
  <c r="AC259" i="62"/>
  <c r="AB279" i="62"/>
  <c r="W275" i="62"/>
  <c r="H275" i="62"/>
  <c r="AA274" i="62"/>
  <c r="S274" i="62"/>
  <c r="AB271" i="62"/>
  <c r="X270" i="62"/>
  <c r="S269" i="62"/>
  <c r="AC268" i="62"/>
  <c r="N268" i="62"/>
  <c r="U261" i="62"/>
  <c r="Z260" i="62"/>
  <c r="W257" i="62"/>
  <c r="V275" i="62"/>
  <c r="Z274" i="62"/>
  <c r="W272" i="62"/>
  <c r="N269" i="62"/>
  <c r="T261" i="62"/>
  <c r="U275" i="62"/>
  <c r="AC275" i="62"/>
  <c r="W274" i="62"/>
  <c r="AA269" i="62"/>
  <c r="H269" i="62"/>
  <c r="X268" i="62"/>
  <c r="N262" i="62"/>
  <c r="AA261" i="62"/>
  <c r="X279" i="62"/>
  <c r="W277" i="62"/>
  <c r="AB275" i="62"/>
  <c r="S275" i="62"/>
  <c r="V274" i="62"/>
  <c r="W271" i="62"/>
  <c r="Z269" i="62"/>
  <c r="W268" i="62"/>
  <c r="Z261" i="62"/>
  <c r="V277" i="62"/>
  <c r="Z275" i="62"/>
  <c r="U274" i="62"/>
  <c r="Z277" i="62"/>
  <c r="S277" i="62"/>
  <c r="V273" i="62"/>
  <c r="H273" i="62"/>
  <c r="W273" i="62"/>
  <c r="U278" i="62"/>
  <c r="AB278" i="62"/>
  <c r="V276" i="62"/>
  <c r="H276" i="62"/>
  <c r="AA275" i="62"/>
  <c r="X274" i="62"/>
  <c r="AC273" i="62"/>
  <c r="U273" i="62"/>
  <c r="V278" i="62"/>
  <c r="AC278" i="62"/>
  <c r="AA278" i="62"/>
  <c r="T278" i="62"/>
  <c r="X277" i="62"/>
  <c r="AC276" i="62"/>
  <c r="U276" i="62"/>
  <c r="AB273" i="62"/>
  <c r="Z278" i="62"/>
  <c r="S278" i="62"/>
  <c r="AA273" i="62"/>
  <c r="T273" i="62"/>
  <c r="W278" i="62"/>
  <c r="H278" i="62"/>
  <c r="H277" i="62"/>
  <c r="Z273" i="62"/>
  <c r="S273" i="62"/>
  <c r="X278" i="62"/>
  <c r="AC277" i="62"/>
  <c r="Z276" i="62"/>
  <c r="V251" i="62"/>
  <c r="X260" i="62"/>
  <c r="AC258" i="62"/>
  <c r="U251" i="62"/>
  <c r="W260" i="62"/>
  <c r="AB258" i="62"/>
  <c r="S271" i="62"/>
  <c r="V270" i="62"/>
  <c r="H270" i="62"/>
  <c r="W263" i="62"/>
  <c r="H263" i="62"/>
  <c r="Z262" i="62"/>
  <c r="S262" i="62"/>
  <c r="U260" i="62"/>
  <c r="Z258" i="62"/>
  <c r="W258" i="62"/>
  <c r="AB251" i="62"/>
  <c r="X271" i="62"/>
  <c r="AB270" i="62"/>
  <c r="W269" i="62"/>
  <c r="N267" i="62"/>
  <c r="N261" i="62"/>
  <c r="AC260" i="62"/>
  <c r="T260" i="62"/>
  <c r="U258" i="62"/>
  <c r="AA270" i="62"/>
  <c r="T270" i="62"/>
  <c r="AB264" i="62"/>
  <c r="AB260" i="62"/>
  <c r="S260" i="62"/>
  <c r="H251" i="62"/>
  <c r="V271" i="62"/>
  <c r="Z270" i="62"/>
  <c r="U269" i="62"/>
  <c r="W264" i="62"/>
  <c r="H261" i="62"/>
  <c r="AA260" i="62"/>
  <c r="S258" i="62"/>
  <c r="V272" i="62"/>
  <c r="H272" i="62"/>
  <c r="AC272" i="62"/>
  <c r="U272" i="62"/>
  <c r="AB269" i="62"/>
  <c r="V267" i="62"/>
  <c r="H267" i="62"/>
  <c r="AA266" i="62"/>
  <c r="T266" i="62"/>
  <c r="X265" i="62"/>
  <c r="N265" i="62"/>
  <c r="AC264" i="62"/>
  <c r="U264" i="62"/>
  <c r="Z263" i="62"/>
  <c r="AB261" i="62"/>
  <c r="V259" i="62"/>
  <c r="H259" i="62"/>
  <c r="AA258" i="62"/>
  <c r="T258" i="62"/>
  <c r="X257" i="62"/>
  <c r="AA272" i="62"/>
  <c r="T272" i="62"/>
  <c r="H265" i="62"/>
  <c r="T264" i="62"/>
  <c r="S261" i="62"/>
  <c r="AB259" i="62"/>
  <c r="V257" i="62"/>
  <c r="H257" i="62"/>
  <c r="AB267" i="62"/>
  <c r="V265" i="62"/>
  <c r="AA264" i="62"/>
  <c r="Z272" i="62"/>
  <c r="S272" i="62"/>
  <c r="V268" i="62"/>
  <c r="H268" i="62"/>
  <c r="AA267" i="62"/>
  <c r="T267" i="62"/>
  <c r="X266" i="62"/>
  <c r="N266" i="62"/>
  <c r="AC265" i="62"/>
  <c r="U265" i="62"/>
  <c r="Z264" i="62"/>
  <c r="S264" i="62"/>
  <c r="V260" i="62"/>
  <c r="AA259" i="62"/>
  <c r="T259" i="62"/>
  <c r="X258" i="62"/>
  <c r="AC257" i="62"/>
  <c r="U257" i="62"/>
  <c r="Z267" i="62"/>
  <c r="S267" i="62"/>
  <c r="Z259" i="62"/>
  <c r="S259" i="62"/>
  <c r="AB257" i="62"/>
  <c r="AB272" i="62"/>
  <c r="W265" i="62"/>
  <c r="AB265" i="62"/>
  <c r="X272" i="62"/>
  <c r="AB268" i="62"/>
  <c r="V266" i="62"/>
  <c r="AA265" i="62"/>
  <c r="T265" i="62"/>
  <c r="X264" i="62"/>
  <c r="N264" i="62"/>
  <c r="V258" i="62"/>
  <c r="AA257" i="62"/>
  <c r="T257" i="62"/>
  <c r="Z265" i="62"/>
  <c r="S265" i="62"/>
  <c r="Z257" i="62"/>
  <c r="S257" i="62"/>
  <c r="V264" i="62"/>
  <c r="X250" i="62"/>
  <c r="W250" i="62"/>
  <c r="V250" i="62"/>
  <c r="AB246" i="62"/>
  <c r="U250" i="62"/>
  <c r="Z246" i="62"/>
  <c r="AC250" i="62"/>
  <c r="S250" i="62"/>
  <c r="H246" i="62"/>
  <c r="AA250" i="62"/>
  <c r="H250" i="62"/>
  <c r="Z251" i="62"/>
  <c r="S251" i="62"/>
  <c r="AC249" i="62"/>
  <c r="W246" i="62"/>
  <c r="AA249" i="62"/>
  <c r="S256" i="62"/>
  <c r="X251" i="62"/>
  <c r="Z249" i="62"/>
  <c r="AC247" i="62"/>
  <c r="S246" i="62"/>
  <c r="W245" i="62"/>
  <c r="W249" i="62"/>
  <c r="W247" i="62"/>
  <c r="AA246" i="62"/>
  <c r="H249" i="62"/>
  <c r="X248" i="62"/>
  <c r="AC246" i="62"/>
  <c r="W248" i="62"/>
  <c r="T248" i="62"/>
  <c r="Z250" i="62"/>
  <c r="S249" i="62"/>
  <c r="AB248" i="62"/>
  <c r="U247" i="62"/>
  <c r="V246" i="62"/>
  <c r="AA248" i="62"/>
  <c r="U246" i="62"/>
  <c r="V252" i="62"/>
  <c r="X256" i="62"/>
  <c r="AC252" i="62"/>
  <c r="U252" i="62"/>
  <c r="AB249" i="62"/>
  <c r="V247" i="62"/>
  <c r="H247" i="62"/>
  <c r="T246" i="62"/>
  <c r="X245" i="62"/>
  <c r="N245" i="62"/>
  <c r="W252" i="62"/>
  <c r="W256" i="62"/>
  <c r="AA252" i="62"/>
  <c r="V245" i="62"/>
  <c r="H245" i="62"/>
  <c r="AB252" i="62"/>
  <c r="H256" i="62"/>
  <c r="T252" i="62"/>
  <c r="AC256" i="62"/>
  <c r="U256" i="62"/>
  <c r="Z252" i="62"/>
  <c r="S252" i="62"/>
  <c r="AB250" i="62"/>
  <c r="V248" i="62"/>
  <c r="H248" i="62"/>
  <c r="AA247" i="62"/>
  <c r="T247" i="62"/>
  <c r="X246" i="62"/>
  <c r="AC245" i="62"/>
  <c r="U245" i="62"/>
  <c r="V256" i="62"/>
  <c r="AB256" i="62"/>
  <c r="X249" i="62"/>
  <c r="AC248" i="62"/>
  <c r="U248" i="62"/>
  <c r="Z247" i="62"/>
  <c r="AB245" i="62"/>
  <c r="AA256" i="62"/>
  <c r="X252" i="62"/>
  <c r="AA245" i="62"/>
  <c r="T245" i="62"/>
  <c r="Z245" i="62"/>
  <c r="S245" i="62"/>
  <c r="Z248" i="62"/>
  <c r="C202" i="62"/>
  <c r="E202" i="62"/>
  <c r="F202" i="62"/>
  <c r="G202" i="62" s="1"/>
  <c r="I202" i="62"/>
  <c r="C203" i="62"/>
  <c r="E203" i="62"/>
  <c r="F203" i="62"/>
  <c r="G203" i="62" s="1"/>
  <c r="I203" i="62"/>
  <c r="C204" i="62"/>
  <c r="E204" i="62"/>
  <c r="F204" i="62"/>
  <c r="G204" i="62" s="1"/>
  <c r="I204" i="62"/>
  <c r="C205" i="62"/>
  <c r="E205" i="62"/>
  <c r="F205" i="62"/>
  <c r="G205" i="62" s="1"/>
  <c r="I205" i="62"/>
  <c r="C206" i="62"/>
  <c r="E206" i="62"/>
  <c r="F206" i="62"/>
  <c r="G206" i="62" s="1"/>
  <c r="I206" i="62"/>
  <c r="C207" i="62"/>
  <c r="E207" i="62"/>
  <c r="F207" i="62"/>
  <c r="G207" i="62" s="1"/>
  <c r="I207" i="62"/>
  <c r="C208" i="62"/>
  <c r="E208" i="62"/>
  <c r="F208" i="62"/>
  <c r="G208" i="62" s="1"/>
  <c r="I208" i="62"/>
  <c r="C209" i="62"/>
  <c r="E209" i="62"/>
  <c r="F209" i="62"/>
  <c r="G209" i="62" s="1"/>
  <c r="I209" i="62"/>
  <c r="C210" i="62"/>
  <c r="E210" i="62"/>
  <c r="F210" i="62"/>
  <c r="G210" i="62" s="1"/>
  <c r="I210" i="62"/>
  <c r="C211" i="62"/>
  <c r="E211" i="62"/>
  <c r="F211" i="62"/>
  <c r="G211" i="62" s="1"/>
  <c r="I211" i="62"/>
  <c r="C212" i="62"/>
  <c r="E212" i="62"/>
  <c r="F212" i="62"/>
  <c r="G212" i="62" s="1"/>
  <c r="I212" i="62"/>
  <c r="C213" i="62"/>
  <c r="E213" i="62"/>
  <c r="F213" i="62"/>
  <c r="G213" i="62" s="1"/>
  <c r="I213" i="62"/>
  <c r="C214" i="62"/>
  <c r="E214" i="62"/>
  <c r="F214" i="62"/>
  <c r="G214" i="62" s="1"/>
  <c r="I214" i="62"/>
  <c r="C215" i="62"/>
  <c r="E215" i="62"/>
  <c r="F215" i="62"/>
  <c r="G215" i="62" s="1"/>
  <c r="I215" i="62"/>
  <c r="B216" i="62"/>
  <c r="B217" i="62"/>
  <c r="B218" i="62"/>
  <c r="B219" i="62"/>
  <c r="B220" i="62"/>
  <c r="B221" i="62"/>
  <c r="B222" i="62"/>
  <c r="B223" i="62"/>
  <c r="B224" i="62"/>
  <c r="B225" i="62"/>
  <c r="B229" i="62"/>
  <c r="B230" i="62"/>
  <c r="B231" i="62"/>
  <c r="B232" i="62"/>
  <c r="B233" i="62"/>
  <c r="B234" i="62"/>
  <c r="B235" i="62"/>
  <c r="B236" i="62"/>
  <c r="B237" i="62"/>
  <c r="B238" i="62"/>
  <c r="B239" i="62"/>
  <c r="B240" i="62"/>
  <c r="B241" i="62"/>
  <c r="B242" i="62"/>
  <c r="B243" i="62"/>
  <c r="B244" i="62"/>
  <c r="E175" i="62"/>
  <c r="F175" i="62"/>
  <c r="G175" i="62" s="1"/>
  <c r="I175" i="62"/>
  <c r="E176" i="62"/>
  <c r="F176" i="62"/>
  <c r="G176" i="62" s="1"/>
  <c r="I176" i="62"/>
  <c r="E177" i="62"/>
  <c r="F177" i="62"/>
  <c r="G177" i="62" s="1"/>
  <c r="I177" i="62"/>
  <c r="E178" i="62"/>
  <c r="F178" i="62"/>
  <c r="G178" i="62" s="1"/>
  <c r="I178" i="62"/>
  <c r="E179" i="62"/>
  <c r="F179" i="62"/>
  <c r="G179" i="62" s="1"/>
  <c r="I179" i="62"/>
  <c r="E180" i="62"/>
  <c r="F180" i="62"/>
  <c r="G180" i="62" s="1"/>
  <c r="I180" i="62"/>
  <c r="E181" i="62"/>
  <c r="F181" i="62"/>
  <c r="G181" i="62" s="1"/>
  <c r="I181" i="62"/>
  <c r="E182" i="62"/>
  <c r="F182" i="62"/>
  <c r="G182" i="62" s="1"/>
  <c r="I182" i="62"/>
  <c r="E183" i="62"/>
  <c r="F183" i="62"/>
  <c r="G183" i="62" s="1"/>
  <c r="I183" i="62"/>
  <c r="E184" i="62"/>
  <c r="F184" i="62"/>
  <c r="G184" i="62" s="1"/>
  <c r="I184" i="62"/>
  <c r="E185" i="62"/>
  <c r="F185" i="62"/>
  <c r="G185" i="62" s="1"/>
  <c r="I185" i="62"/>
  <c r="E186" i="62"/>
  <c r="F186" i="62"/>
  <c r="G186" i="62" s="1"/>
  <c r="I186" i="62"/>
  <c r="B187" i="62"/>
  <c r="B188" i="62"/>
  <c r="B189" i="62"/>
  <c r="B190" i="62"/>
  <c r="B191" i="62"/>
  <c r="B192" i="62"/>
  <c r="B193" i="62"/>
  <c r="B194" i="62"/>
  <c r="B195" i="62"/>
  <c r="B196" i="62"/>
  <c r="B197" i="62"/>
  <c r="B198" i="62"/>
  <c r="B202" i="62"/>
  <c r="B203" i="62"/>
  <c r="B204" i="62"/>
  <c r="B205" i="62"/>
  <c r="B206" i="62"/>
  <c r="B207" i="62"/>
  <c r="B208" i="62"/>
  <c r="B209" i="62"/>
  <c r="B210" i="62"/>
  <c r="B211" i="62"/>
  <c r="B212" i="62"/>
  <c r="B213" i="62"/>
  <c r="B214" i="62"/>
  <c r="B215" i="62"/>
  <c r="D176" i="62"/>
  <c r="D177" i="62" s="1"/>
  <c r="D178" i="62" s="1"/>
  <c r="D179" i="62" s="1"/>
  <c r="D180" i="62" s="1"/>
  <c r="D181" i="62" s="1"/>
  <c r="D182" i="62" s="1"/>
  <c r="D183" i="62" s="1"/>
  <c r="D184" i="62" s="1"/>
  <c r="D185" i="62" s="1"/>
  <c r="D186" i="62" s="1"/>
  <c r="C148" i="62"/>
  <c r="E148" i="62"/>
  <c r="F148" i="62"/>
  <c r="G148" i="62" s="1"/>
  <c r="I148" i="62"/>
  <c r="C149" i="62"/>
  <c r="E149" i="62"/>
  <c r="F149" i="62"/>
  <c r="G149" i="62" s="1"/>
  <c r="I149" i="62"/>
  <c r="C150" i="62"/>
  <c r="E150" i="62"/>
  <c r="F150" i="62"/>
  <c r="G150" i="62" s="1"/>
  <c r="I150" i="62"/>
  <c r="C151" i="62"/>
  <c r="E151" i="62"/>
  <c r="F151" i="62"/>
  <c r="G151" i="62" s="1"/>
  <c r="I151" i="62"/>
  <c r="C152" i="62"/>
  <c r="E152" i="62"/>
  <c r="F152" i="62"/>
  <c r="G152" i="62" s="1"/>
  <c r="I152" i="62"/>
  <c r="C153" i="62"/>
  <c r="E153" i="62"/>
  <c r="F153" i="62"/>
  <c r="G153" i="62" s="1"/>
  <c r="I153" i="62"/>
  <c r="C154" i="62"/>
  <c r="E154" i="62"/>
  <c r="F154" i="62"/>
  <c r="G154" i="62" s="1"/>
  <c r="I154" i="62"/>
  <c r="C155" i="62"/>
  <c r="E155" i="62"/>
  <c r="F155" i="62"/>
  <c r="G155" i="62" s="1"/>
  <c r="I155" i="62"/>
  <c r="C156" i="62"/>
  <c r="E156" i="62"/>
  <c r="F156" i="62"/>
  <c r="G156" i="62" s="1"/>
  <c r="I156" i="62"/>
  <c r="C157" i="62"/>
  <c r="E157" i="62"/>
  <c r="F157" i="62"/>
  <c r="G157" i="62" s="1"/>
  <c r="I157" i="62"/>
  <c r="B158" i="62"/>
  <c r="B159" i="62"/>
  <c r="B160" i="62"/>
  <c r="B161" i="62"/>
  <c r="B162" i="62"/>
  <c r="B163" i="62"/>
  <c r="B164" i="62"/>
  <c r="B165" i="62"/>
  <c r="B166" i="62"/>
  <c r="B167" i="62"/>
  <c r="B168" i="62"/>
  <c r="B169" i="62"/>
  <c r="B170" i="62"/>
  <c r="B171" i="62"/>
  <c r="B175" i="62"/>
  <c r="B176" i="62"/>
  <c r="B177" i="62"/>
  <c r="B178" i="62"/>
  <c r="B179" i="62"/>
  <c r="B180" i="62"/>
  <c r="B181" i="62"/>
  <c r="B182" i="62"/>
  <c r="B183" i="62"/>
  <c r="B184" i="62"/>
  <c r="B185" i="62"/>
  <c r="B186" i="62"/>
  <c r="B129" i="62"/>
  <c r="B130" i="62"/>
  <c r="B131" i="62"/>
  <c r="B132" i="62"/>
  <c r="B133" i="62"/>
  <c r="B134" i="62"/>
  <c r="B135" i="62"/>
  <c r="B136" i="62"/>
  <c r="B137" i="62"/>
  <c r="B138" i="62"/>
  <c r="B139" i="62"/>
  <c r="B140" i="62"/>
  <c r="B141" i="62"/>
  <c r="B142" i="62"/>
  <c r="B143" i="62"/>
  <c r="B144" i="62"/>
  <c r="B148" i="62"/>
  <c r="B149" i="62"/>
  <c r="B150" i="62"/>
  <c r="B151" i="62"/>
  <c r="B152" i="62"/>
  <c r="B153" i="62"/>
  <c r="B154" i="62"/>
  <c r="B155" i="62"/>
  <c r="B156" i="62"/>
  <c r="B157" i="62"/>
  <c r="E121" i="62"/>
  <c r="F121" i="62"/>
  <c r="G121" i="62" s="1"/>
  <c r="I121" i="62"/>
  <c r="E122" i="62"/>
  <c r="F122" i="62"/>
  <c r="G122" i="62" s="1"/>
  <c r="I122" i="62"/>
  <c r="E123" i="62"/>
  <c r="F123" i="62"/>
  <c r="G123" i="62" s="1"/>
  <c r="I123" i="62"/>
  <c r="E124" i="62"/>
  <c r="F124" i="62"/>
  <c r="G124" i="62" s="1"/>
  <c r="I124" i="62"/>
  <c r="E125" i="62"/>
  <c r="F125" i="62"/>
  <c r="G125" i="62" s="1"/>
  <c r="I125" i="62"/>
  <c r="E126" i="62"/>
  <c r="F126" i="62"/>
  <c r="G126" i="62" s="1"/>
  <c r="I126" i="62"/>
  <c r="E127" i="62"/>
  <c r="F127" i="62"/>
  <c r="G127" i="62" s="1"/>
  <c r="I127" i="62"/>
  <c r="E128" i="62"/>
  <c r="F128" i="62"/>
  <c r="G128" i="62" s="1"/>
  <c r="I128" i="62"/>
  <c r="C94" i="62"/>
  <c r="E94" i="62"/>
  <c r="F94" i="62"/>
  <c r="G94" i="62" s="1"/>
  <c r="I94" i="62"/>
  <c r="C95" i="62"/>
  <c r="E95" i="62"/>
  <c r="F95" i="62"/>
  <c r="G95" i="62" s="1"/>
  <c r="I95" i="62"/>
  <c r="C96" i="62"/>
  <c r="E96" i="62"/>
  <c r="F96" i="62"/>
  <c r="G96" i="62" s="1"/>
  <c r="I96" i="62"/>
  <c r="C97" i="62"/>
  <c r="E97" i="62"/>
  <c r="F97" i="62"/>
  <c r="G97" i="62" s="1"/>
  <c r="I97" i="62"/>
  <c r="C98" i="62"/>
  <c r="E98" i="62"/>
  <c r="F98" i="62"/>
  <c r="G98" i="62" s="1"/>
  <c r="I98" i="62"/>
  <c r="C99" i="62"/>
  <c r="E99" i="62"/>
  <c r="F99" i="62"/>
  <c r="G99" i="62" s="1"/>
  <c r="I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121" i="62"/>
  <c r="B122" i="62"/>
  <c r="B123" i="62"/>
  <c r="B124" i="62"/>
  <c r="B125" i="62"/>
  <c r="B126" i="62"/>
  <c r="B127" i="62"/>
  <c r="B128" i="62"/>
  <c r="B71" i="62"/>
  <c r="B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4" i="62"/>
  <c r="B95" i="62"/>
  <c r="B96" i="62"/>
  <c r="B97" i="62"/>
  <c r="B98" i="62"/>
  <c r="B99" i="62"/>
  <c r="C67" i="62"/>
  <c r="E67" i="62"/>
  <c r="F67" i="62"/>
  <c r="G67" i="62" s="1"/>
  <c r="I67" i="62"/>
  <c r="C68" i="62"/>
  <c r="E68" i="62"/>
  <c r="F68" i="62"/>
  <c r="G68" i="62" s="1"/>
  <c r="I68" i="62"/>
  <c r="C69" i="62"/>
  <c r="E69" i="62"/>
  <c r="F69" i="62"/>
  <c r="G69" i="62" s="1"/>
  <c r="I69" i="62"/>
  <c r="C70" i="62"/>
  <c r="E70" i="62"/>
  <c r="F70" i="62"/>
  <c r="G70" i="62" s="1"/>
  <c r="I70" i="62"/>
  <c r="C40" i="62"/>
  <c r="E40" i="62"/>
  <c r="F40" i="62"/>
  <c r="G40" i="62" s="1"/>
  <c r="I40" i="62"/>
  <c r="C41" i="62"/>
  <c r="E41" i="62"/>
  <c r="F41" i="62"/>
  <c r="G41" i="62" s="1"/>
  <c r="I41" i="62"/>
  <c r="B41" i="62"/>
  <c r="B42" i="62"/>
  <c r="B43" i="62"/>
  <c r="B44" i="62"/>
  <c r="B4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7" i="62"/>
  <c r="B68" i="62"/>
  <c r="B69" i="62"/>
  <c r="B70" i="62"/>
  <c r="B40" i="62"/>
  <c r="L204" i="62" l="1"/>
  <c r="J204" i="62"/>
  <c r="J122" i="62"/>
  <c r="N122" i="62" s="1"/>
  <c r="L122" i="62"/>
  <c r="L185" i="62"/>
  <c r="J185" i="62"/>
  <c r="N185" i="62" s="1"/>
  <c r="L177" i="62"/>
  <c r="J177" i="62"/>
  <c r="N177" i="62" s="1"/>
  <c r="Y202" i="62"/>
  <c r="L202" i="62"/>
  <c r="J202" i="62"/>
  <c r="N202" i="62" s="1"/>
  <c r="L127" i="62"/>
  <c r="J127" i="62"/>
  <c r="N127" i="62" s="1"/>
  <c r="L182" i="62"/>
  <c r="J182" i="62"/>
  <c r="N182" i="62" s="1"/>
  <c r="L214" i="62"/>
  <c r="J214" i="62"/>
  <c r="N214" i="62" s="1"/>
  <c r="L41" i="62"/>
  <c r="J41" i="62"/>
  <c r="N41" i="62" s="1"/>
  <c r="L70" i="62"/>
  <c r="J70" i="62"/>
  <c r="N70" i="62" s="1"/>
  <c r="L68" i="62"/>
  <c r="J68" i="62"/>
  <c r="N68" i="62" s="1"/>
  <c r="L98" i="62"/>
  <c r="J98" i="62"/>
  <c r="N98" i="62" s="1"/>
  <c r="L96" i="62"/>
  <c r="J96" i="62"/>
  <c r="N96" i="62" s="1"/>
  <c r="Y94" i="62"/>
  <c r="L94" i="62"/>
  <c r="J94" i="62"/>
  <c r="N94" i="62" s="1"/>
  <c r="L124" i="62"/>
  <c r="J124" i="62"/>
  <c r="N124" i="62" s="1"/>
  <c r="L157" i="62"/>
  <c r="J157" i="62"/>
  <c r="N157" i="62" s="1"/>
  <c r="L155" i="62"/>
  <c r="J155" i="62"/>
  <c r="N155" i="62" s="1"/>
  <c r="L153" i="62"/>
  <c r="J153" i="62"/>
  <c r="N153" i="62" s="1"/>
  <c r="L151" i="62"/>
  <c r="J151" i="62"/>
  <c r="N151" i="62" s="1"/>
  <c r="L149" i="62"/>
  <c r="J149" i="62"/>
  <c r="L179" i="62"/>
  <c r="J179" i="62"/>
  <c r="N179" i="62" s="1"/>
  <c r="L125" i="62"/>
  <c r="J125" i="62"/>
  <c r="N125" i="62" s="1"/>
  <c r="L208" i="62"/>
  <c r="J208" i="62"/>
  <c r="N208" i="62" s="1"/>
  <c r="Y121" i="62"/>
  <c r="L121" i="62"/>
  <c r="J121" i="62"/>
  <c r="N121" i="62" s="1"/>
  <c r="L184" i="62"/>
  <c r="J184" i="62"/>
  <c r="N184" i="62" s="1"/>
  <c r="L176" i="62"/>
  <c r="J176" i="62"/>
  <c r="N176" i="62" s="1"/>
  <c r="L215" i="62"/>
  <c r="J215" i="62"/>
  <c r="N215" i="62" s="1"/>
  <c r="L213" i="62"/>
  <c r="J213" i="62"/>
  <c r="N213" i="62" s="1"/>
  <c r="L211" i="62"/>
  <c r="J211" i="62"/>
  <c r="N211" i="62" s="1"/>
  <c r="L209" i="62"/>
  <c r="J209" i="62"/>
  <c r="N209" i="62" s="1"/>
  <c r="L207" i="62"/>
  <c r="J207" i="62"/>
  <c r="N207" i="62" s="1"/>
  <c r="L205" i="62"/>
  <c r="J205" i="62"/>
  <c r="N205" i="62" s="1"/>
  <c r="L203" i="62"/>
  <c r="J203" i="62"/>
  <c r="N203" i="62" s="1"/>
  <c r="N12" i="47"/>
  <c r="N15" i="47"/>
  <c r="L210" i="62"/>
  <c r="J210" i="62"/>
  <c r="N210" i="62" s="1"/>
  <c r="L126" i="62"/>
  <c r="J126" i="62"/>
  <c r="N126" i="62" s="1"/>
  <c r="L181" i="62"/>
  <c r="J181" i="62"/>
  <c r="N181" i="62" s="1"/>
  <c r="L206" i="62"/>
  <c r="J206" i="62"/>
  <c r="N206" i="62" s="1"/>
  <c r="L123" i="62"/>
  <c r="J123" i="62"/>
  <c r="L186" i="62"/>
  <c r="J186" i="62"/>
  <c r="N186" i="62" s="1"/>
  <c r="L178" i="62"/>
  <c r="J178" i="62"/>
  <c r="N178" i="62" s="1"/>
  <c r="L180" i="62"/>
  <c r="J180" i="62"/>
  <c r="N180" i="62" s="1"/>
  <c r="Y212" i="62"/>
  <c r="J212" i="62"/>
  <c r="N212" i="62" s="1"/>
  <c r="L212" i="62"/>
  <c r="Y40" i="62"/>
  <c r="L40" i="62"/>
  <c r="J40" i="62"/>
  <c r="N40" i="62" s="1"/>
  <c r="L69" i="62"/>
  <c r="J69" i="62"/>
  <c r="N69" i="62" s="1"/>
  <c r="Y67" i="62"/>
  <c r="L67" i="62"/>
  <c r="J67" i="62"/>
  <c r="L99" i="62"/>
  <c r="J99" i="62"/>
  <c r="N99" i="62" s="1"/>
  <c r="L97" i="62"/>
  <c r="J97" i="62"/>
  <c r="N97" i="62" s="1"/>
  <c r="L95" i="62"/>
  <c r="J95" i="62"/>
  <c r="N95" i="62" s="1"/>
  <c r="J128" i="62"/>
  <c r="N128" i="62" s="1"/>
  <c r="L128" i="62"/>
  <c r="L156" i="62"/>
  <c r="J156" i="62"/>
  <c r="N156" i="62" s="1"/>
  <c r="L154" i="62"/>
  <c r="J154" i="62"/>
  <c r="N154" i="62" s="1"/>
  <c r="L152" i="62"/>
  <c r="J152" i="62"/>
  <c r="N152" i="62" s="1"/>
  <c r="J150" i="62"/>
  <c r="N150" i="62" s="1"/>
  <c r="L150" i="62"/>
  <c r="Y148" i="62"/>
  <c r="L148" i="62"/>
  <c r="J148" i="62"/>
  <c r="N148" i="62" s="1"/>
  <c r="L183" i="62"/>
  <c r="J183" i="62"/>
  <c r="N183" i="62" s="1"/>
  <c r="Y175" i="62"/>
  <c r="L175" i="62"/>
  <c r="J175" i="62"/>
  <c r="N175" i="62" s="1"/>
  <c r="N21" i="47"/>
  <c r="H25" i="47"/>
  <c r="N19" i="47"/>
  <c r="H19" i="47"/>
  <c r="N13" i="47"/>
  <c r="N23" i="47"/>
  <c r="H21" i="47"/>
  <c r="N20" i="47"/>
  <c r="H23" i="47"/>
  <c r="N10" i="47"/>
  <c r="N16" i="47"/>
  <c r="N25" i="47"/>
  <c r="H26" i="47"/>
  <c r="H13" i="47"/>
  <c r="N22" i="47"/>
  <c r="N26" i="47"/>
  <c r="H22" i="47"/>
  <c r="H20" i="47"/>
  <c r="AD12" i="47"/>
  <c r="AD22" i="47"/>
  <c r="H16" i="47"/>
  <c r="N18" i="47"/>
  <c r="O13" i="47"/>
  <c r="P13" i="47"/>
  <c r="O10" i="47"/>
  <c r="P10" i="47"/>
  <c r="O12" i="47"/>
  <c r="P12" i="47"/>
  <c r="Q256" i="62"/>
  <c r="P256" i="62"/>
  <c r="P258" i="62"/>
  <c r="Q258" i="62"/>
  <c r="P267" i="62"/>
  <c r="Q267" i="62"/>
  <c r="P277" i="62"/>
  <c r="Q277" i="62"/>
  <c r="P274" i="62"/>
  <c r="Q274" i="62"/>
  <c r="Q283" i="62"/>
  <c r="P283" i="62"/>
  <c r="P284" i="62"/>
  <c r="Q284" i="62"/>
  <c r="P263" i="62"/>
  <c r="Q263" i="62"/>
  <c r="P292" i="62"/>
  <c r="Q292" i="62"/>
  <c r="P304" i="62"/>
  <c r="Q304" i="62"/>
  <c r="Q287" i="62"/>
  <c r="P287" i="62"/>
  <c r="P266" i="62"/>
  <c r="Q266" i="62"/>
  <c r="P265" i="62"/>
  <c r="Q265" i="62"/>
  <c r="P275" i="62"/>
  <c r="Q275" i="62"/>
  <c r="P310" i="62"/>
  <c r="Q310" i="62"/>
  <c r="Q290" i="62"/>
  <c r="P290" i="62"/>
  <c r="P260" i="62"/>
  <c r="Q260" i="62"/>
  <c r="P259" i="62"/>
  <c r="Q259" i="62"/>
  <c r="Q298" i="62"/>
  <c r="P298" i="62"/>
  <c r="P285" i="62"/>
  <c r="Q285" i="62"/>
  <c r="Q305" i="62"/>
  <c r="P305" i="62"/>
  <c r="P279" i="62"/>
  <c r="Q279" i="62"/>
  <c r="Q249" i="62"/>
  <c r="P249" i="62"/>
  <c r="P303" i="62"/>
  <c r="Q303" i="62"/>
  <c r="P251" i="62"/>
  <c r="Q251" i="62"/>
  <c r="P261" i="62"/>
  <c r="Q261" i="62"/>
  <c r="P276" i="62"/>
  <c r="Q276" i="62"/>
  <c r="P271" i="62"/>
  <c r="Q271" i="62"/>
  <c r="P299" i="62"/>
  <c r="Q299" i="62"/>
  <c r="Q306" i="62"/>
  <c r="P306" i="62"/>
  <c r="P301" i="62"/>
  <c r="Q301" i="62"/>
  <c r="P286" i="62"/>
  <c r="Q286" i="62"/>
  <c r="P248" i="62"/>
  <c r="Q248" i="62"/>
  <c r="Q262" i="62"/>
  <c r="P262" i="62"/>
  <c r="P293" i="62"/>
  <c r="Q293" i="62"/>
  <c r="P302" i="62"/>
  <c r="Q302" i="62"/>
  <c r="P288" i="62"/>
  <c r="Q288" i="62"/>
  <c r="P278" i="62"/>
  <c r="Q278" i="62"/>
  <c r="Q289" i="62"/>
  <c r="P289" i="62"/>
  <c r="Q250" i="62"/>
  <c r="P250" i="62"/>
  <c r="P264" i="62"/>
  <c r="Q264" i="62"/>
  <c r="Q269" i="62"/>
  <c r="P269" i="62"/>
  <c r="P268" i="62"/>
  <c r="Q268" i="62"/>
  <c r="P273" i="62"/>
  <c r="Q273" i="62"/>
  <c r="P291" i="62"/>
  <c r="Q291" i="62"/>
  <c r="P300" i="62"/>
  <c r="Q300" i="62"/>
  <c r="P252" i="62"/>
  <c r="Q252" i="62"/>
  <c r="P245" i="62"/>
  <c r="Q245" i="62"/>
  <c r="P257" i="62"/>
  <c r="Q257" i="62"/>
  <c r="P270" i="62"/>
  <c r="Q270" i="62"/>
  <c r="P247" i="62"/>
  <c r="Q247" i="62"/>
  <c r="Q294" i="62"/>
  <c r="P294" i="62"/>
  <c r="P295" i="62"/>
  <c r="Q295" i="62"/>
  <c r="P296" i="62"/>
  <c r="Q296" i="62"/>
  <c r="P272" i="62"/>
  <c r="Q272" i="62"/>
  <c r="P246" i="62"/>
  <c r="Q246" i="62"/>
  <c r="Q297" i="62"/>
  <c r="P297" i="62"/>
  <c r="H209" i="62"/>
  <c r="AC209" i="62" s="1"/>
  <c r="Y209" i="62"/>
  <c r="H126" i="62"/>
  <c r="AC126" i="62" s="1"/>
  <c r="Y126" i="62"/>
  <c r="Y181" i="62"/>
  <c r="S123" i="62"/>
  <c r="Y123" i="62"/>
  <c r="S186" i="62"/>
  <c r="Y186" i="62"/>
  <c r="S178" i="62"/>
  <c r="Y178" i="62"/>
  <c r="H215" i="62"/>
  <c r="AC215" i="62" s="1"/>
  <c r="Y215" i="62"/>
  <c r="H205" i="62"/>
  <c r="AC205" i="62" s="1"/>
  <c r="Y205" i="62"/>
  <c r="Y69" i="62"/>
  <c r="H99" i="62"/>
  <c r="AC99" i="62" s="1"/>
  <c r="Y99" i="62"/>
  <c r="Y128" i="62"/>
  <c r="S156" i="62"/>
  <c r="Y156" i="62"/>
  <c r="S152" i="62"/>
  <c r="Y152" i="62"/>
  <c r="T183" i="62"/>
  <c r="Y183" i="62"/>
  <c r="Y125" i="62"/>
  <c r="U180" i="62"/>
  <c r="Y180" i="62"/>
  <c r="H214" i="62"/>
  <c r="Y214" i="62"/>
  <c r="T210" i="62"/>
  <c r="AB210" i="62" s="1"/>
  <c r="Y210" i="62"/>
  <c r="T208" i="62"/>
  <c r="AB208" i="62" s="1"/>
  <c r="Y208" i="62"/>
  <c r="S206" i="62"/>
  <c r="Y206" i="62"/>
  <c r="H204" i="62"/>
  <c r="AC204" i="62" s="1"/>
  <c r="Y204" i="62"/>
  <c r="Y184" i="62"/>
  <c r="H211" i="62"/>
  <c r="AC211" i="62" s="1"/>
  <c r="Y211" i="62"/>
  <c r="Y97" i="62"/>
  <c r="H95" i="62"/>
  <c r="AC95" i="62" s="1"/>
  <c r="Y95" i="62"/>
  <c r="S154" i="62"/>
  <c r="Y154" i="62"/>
  <c r="S150" i="62"/>
  <c r="Y150" i="62"/>
  <c r="S122" i="62"/>
  <c r="Y122" i="62"/>
  <c r="U185" i="62"/>
  <c r="Y185" i="62"/>
  <c r="U177" i="62"/>
  <c r="Y177" i="62"/>
  <c r="Y176" i="62"/>
  <c r="H213" i="62"/>
  <c r="AC213" i="62" s="1"/>
  <c r="Y213" i="62"/>
  <c r="H203" i="62"/>
  <c r="AC203" i="62" s="1"/>
  <c r="Y203" i="62"/>
  <c r="Y182" i="62"/>
  <c r="Y207" i="62"/>
  <c r="T127" i="62"/>
  <c r="Y127" i="62"/>
  <c r="S41" i="62"/>
  <c r="Y41" i="62"/>
  <c r="Y70" i="62"/>
  <c r="Y68" i="62"/>
  <c r="S98" i="62"/>
  <c r="Y98" i="62"/>
  <c r="S96" i="62"/>
  <c r="Y96" i="62"/>
  <c r="H124" i="62"/>
  <c r="AC124" i="62" s="1"/>
  <c r="Y124" i="62"/>
  <c r="H157" i="62"/>
  <c r="AC157" i="62" s="1"/>
  <c r="Y157" i="62"/>
  <c r="H155" i="62"/>
  <c r="AC155" i="62" s="1"/>
  <c r="Y155" i="62"/>
  <c r="H153" i="62"/>
  <c r="AC153" i="62" s="1"/>
  <c r="Y153" i="62"/>
  <c r="H151" i="62"/>
  <c r="AC151" i="62" s="1"/>
  <c r="Y151" i="62"/>
  <c r="H149" i="62"/>
  <c r="AC149" i="62" s="1"/>
  <c r="Y149" i="62"/>
  <c r="Y179" i="62"/>
  <c r="U121" i="62"/>
  <c r="H67" i="62"/>
  <c r="AC67" i="62" s="1"/>
  <c r="S148" i="62"/>
  <c r="T175" i="62"/>
  <c r="H202" i="62"/>
  <c r="AC202" i="62" s="1"/>
  <c r="S94" i="62"/>
  <c r="H18" i="47"/>
  <c r="AD23" i="47"/>
  <c r="AD27" i="47"/>
  <c r="T40" i="62"/>
  <c r="AB40" i="62" s="1"/>
  <c r="AD16" i="47"/>
  <c r="H10" i="47"/>
  <c r="AD29" i="47"/>
  <c r="AD13" i="47"/>
  <c r="AD24" i="47"/>
  <c r="AD19" i="47"/>
  <c r="AD20" i="47"/>
  <c r="AD15" i="47"/>
  <c r="AD25" i="47"/>
  <c r="AD18" i="47"/>
  <c r="H12" i="47"/>
  <c r="AD26" i="47"/>
  <c r="AD30" i="47"/>
  <c r="AD21" i="47"/>
  <c r="H15" i="47"/>
  <c r="AD10" i="47"/>
  <c r="AB177" i="62"/>
  <c r="W212" i="62"/>
  <c r="T212" i="62"/>
  <c r="AB212" i="62" s="1"/>
  <c r="AA202" i="62"/>
  <c r="W202" i="62"/>
  <c r="U205" i="62"/>
  <c r="Z203" i="62"/>
  <c r="X202" i="62"/>
  <c r="Z204" i="62"/>
  <c r="T202" i="62"/>
  <c r="AB202" i="62" s="1"/>
  <c r="AA205" i="62"/>
  <c r="V204" i="62"/>
  <c r="S202" i="62"/>
  <c r="Z202" i="62"/>
  <c r="Z212" i="62"/>
  <c r="U209" i="62"/>
  <c r="V205" i="62"/>
  <c r="AA204" i="62"/>
  <c r="AA203" i="62"/>
  <c r="S212" i="62"/>
  <c r="T205" i="62"/>
  <c r="AB205" i="62" s="1"/>
  <c r="X208" i="62"/>
  <c r="V208" i="62"/>
  <c r="X205" i="62"/>
  <c r="V202" i="62"/>
  <c r="AA212" i="62"/>
  <c r="U208" i="62"/>
  <c r="W205" i="62"/>
  <c r="U202" i="62"/>
  <c r="W204" i="62"/>
  <c r="U212" i="62"/>
  <c r="V207" i="62"/>
  <c r="T204" i="62"/>
  <c r="AB204" i="62" s="1"/>
  <c r="W125" i="62"/>
  <c r="Z205" i="62"/>
  <c r="S205" i="62"/>
  <c r="W214" i="62"/>
  <c r="X204" i="62"/>
  <c r="H179" i="62"/>
  <c r="W210" i="62"/>
  <c r="H210" i="62"/>
  <c r="AC210" i="62" s="1"/>
  <c r="H207" i="62"/>
  <c r="AC207" i="62" s="1"/>
  <c r="X210" i="62"/>
  <c r="V210" i="62"/>
  <c r="S204" i="62"/>
  <c r="X203" i="62"/>
  <c r="H212" i="62"/>
  <c r="AC212" i="62" s="1"/>
  <c r="U210" i="62"/>
  <c r="W203" i="62"/>
  <c r="V203" i="62"/>
  <c r="X215" i="62"/>
  <c r="V214" i="62"/>
  <c r="V212" i="62"/>
  <c r="AA210" i="62"/>
  <c r="S210" i="62"/>
  <c r="AA209" i="62"/>
  <c r="U203" i="62"/>
  <c r="W215" i="62"/>
  <c r="Z210" i="62"/>
  <c r="W209" i="62"/>
  <c r="W207" i="62"/>
  <c r="Z175" i="62"/>
  <c r="Z206" i="62"/>
  <c r="AC214" i="62"/>
  <c r="U214" i="62"/>
  <c r="T209" i="62"/>
  <c r="AB209" i="62" s="1"/>
  <c r="U207" i="62"/>
  <c r="X206" i="62"/>
  <c r="AC179" i="62"/>
  <c r="U215" i="62"/>
  <c r="AB214" i="62"/>
  <c r="X212" i="62"/>
  <c r="Z209" i="62"/>
  <c r="S209" i="62"/>
  <c r="AA208" i="62"/>
  <c r="S208" i="62"/>
  <c r="W206" i="62"/>
  <c r="Z180" i="62"/>
  <c r="AA179" i="62"/>
  <c r="AB178" i="62"/>
  <c r="AA214" i="62"/>
  <c r="T214" i="62"/>
  <c r="X211" i="62"/>
  <c r="Z208" i="62"/>
  <c r="AA207" i="62"/>
  <c r="T207" i="62"/>
  <c r="AB207" i="62" s="1"/>
  <c r="V206" i="62"/>
  <c r="N204" i="62"/>
  <c r="W179" i="62"/>
  <c r="Z214" i="62"/>
  <c r="S214" i="62"/>
  <c r="X213" i="62"/>
  <c r="W211" i="62"/>
  <c r="X209" i="62"/>
  <c r="Z207" i="62"/>
  <c r="S207" i="62"/>
  <c r="U206" i="62"/>
  <c r="Z153" i="62"/>
  <c r="T180" i="62"/>
  <c r="V179" i="62"/>
  <c r="W213" i="62"/>
  <c r="U211" i="62"/>
  <c r="U179" i="62"/>
  <c r="X214" i="62"/>
  <c r="U213" i="62"/>
  <c r="V209" i="62"/>
  <c r="W208" i="62"/>
  <c r="X207" i="62"/>
  <c r="AA206" i="62"/>
  <c r="U204" i="62"/>
  <c r="AA215" i="62"/>
  <c r="T215" i="62"/>
  <c r="AB215" i="62" s="1"/>
  <c r="AA213" i="62"/>
  <c r="T213" i="62"/>
  <c r="AB213" i="62" s="1"/>
  <c r="AA211" i="62"/>
  <c r="T211" i="62"/>
  <c r="AB211" i="62" s="1"/>
  <c r="T203" i="62"/>
  <c r="AB203" i="62" s="1"/>
  <c r="Z215" i="62"/>
  <c r="S215" i="62"/>
  <c r="Z213" i="62"/>
  <c r="S213" i="62"/>
  <c r="Z211" i="62"/>
  <c r="S211" i="62"/>
  <c r="H208" i="62"/>
  <c r="AC208" i="62" s="1"/>
  <c r="H206" i="62"/>
  <c r="AC206" i="62" s="1"/>
  <c r="S203" i="62"/>
  <c r="T206" i="62"/>
  <c r="AB206" i="62" s="1"/>
  <c r="V215" i="62"/>
  <c r="V213" i="62"/>
  <c r="V211" i="62"/>
  <c r="AA125" i="62"/>
  <c r="W152" i="62"/>
  <c r="W184" i="62"/>
  <c r="AB180" i="62"/>
  <c r="X180" i="62"/>
  <c r="H180" i="62"/>
  <c r="Z95" i="62"/>
  <c r="AC183" i="62"/>
  <c r="W180" i="62"/>
  <c r="X178" i="62"/>
  <c r="AA124" i="62"/>
  <c r="X154" i="62"/>
  <c r="Z183" i="62"/>
  <c r="V180" i="62"/>
  <c r="T179" i="62"/>
  <c r="U95" i="62"/>
  <c r="W154" i="62"/>
  <c r="W183" i="62"/>
  <c r="T185" i="62"/>
  <c r="X182" i="62"/>
  <c r="Z157" i="62"/>
  <c r="AB186" i="62"/>
  <c r="V182" i="62"/>
  <c r="H182" i="62"/>
  <c r="AA180" i="62"/>
  <c r="S180" i="62"/>
  <c r="AB179" i="62"/>
  <c r="W178" i="62"/>
  <c r="AA177" i="62"/>
  <c r="W176" i="62"/>
  <c r="X157" i="62"/>
  <c r="X151" i="62"/>
  <c r="X183" i="62"/>
  <c r="AC182" i="62"/>
  <c r="U182" i="62"/>
  <c r="Z177" i="62"/>
  <c r="V176" i="62"/>
  <c r="X175" i="62"/>
  <c r="U124" i="62"/>
  <c r="X122" i="62"/>
  <c r="X186" i="62"/>
  <c r="AB185" i="62"/>
  <c r="AB182" i="62"/>
  <c r="W177" i="62"/>
  <c r="W175" i="62"/>
  <c r="W182" i="62"/>
  <c r="S157" i="62"/>
  <c r="W186" i="62"/>
  <c r="AA185" i="62"/>
  <c r="U183" i="62"/>
  <c r="AA182" i="62"/>
  <c r="T182" i="62"/>
  <c r="W181" i="62"/>
  <c r="H176" i="62"/>
  <c r="S175" i="62"/>
  <c r="W185" i="62"/>
  <c r="S183" i="62"/>
  <c r="Z182" i="62"/>
  <c r="S182" i="62"/>
  <c r="T177" i="62"/>
  <c r="X181" i="62"/>
  <c r="Z185" i="62"/>
  <c r="S185" i="62"/>
  <c r="AC184" i="62"/>
  <c r="U184" i="62"/>
  <c r="V181" i="62"/>
  <c r="H181" i="62"/>
  <c r="S177" i="62"/>
  <c r="AC176" i="62"/>
  <c r="U176" i="62"/>
  <c r="V186" i="62"/>
  <c r="H186" i="62"/>
  <c r="AB184" i="62"/>
  <c r="AC181" i="62"/>
  <c r="U181" i="62"/>
  <c r="V178" i="62"/>
  <c r="H178" i="62"/>
  <c r="AB176" i="62"/>
  <c r="H184" i="62"/>
  <c r="AC186" i="62"/>
  <c r="U186" i="62"/>
  <c r="X185" i="62"/>
  <c r="AA184" i="62"/>
  <c r="T184" i="62"/>
  <c r="V183" i="62"/>
  <c r="H183" i="62"/>
  <c r="AB181" i="62"/>
  <c r="Z179" i="62"/>
  <c r="S179" i="62"/>
  <c r="AC178" i="62"/>
  <c r="U178" i="62"/>
  <c r="X177" i="62"/>
  <c r="AA176" i="62"/>
  <c r="T176" i="62"/>
  <c r="V175" i="62"/>
  <c r="H175" i="62"/>
  <c r="AC175" i="62" s="1"/>
  <c r="Z184" i="62"/>
  <c r="S184" i="62"/>
  <c r="AA181" i="62"/>
  <c r="T181" i="62"/>
  <c r="Z176" i="62"/>
  <c r="S176" i="62"/>
  <c r="U175" i="62"/>
  <c r="AA186" i="62"/>
  <c r="T186" i="62"/>
  <c r="V185" i="62"/>
  <c r="H185" i="62"/>
  <c r="AB183" i="62"/>
  <c r="Z181" i="62"/>
  <c r="S181" i="62"/>
  <c r="AC180" i="62"/>
  <c r="X179" i="62"/>
  <c r="AA178" i="62"/>
  <c r="T178" i="62"/>
  <c r="V177" i="62"/>
  <c r="H177" i="62"/>
  <c r="V184" i="62"/>
  <c r="Z186" i="62"/>
  <c r="AC185" i="62"/>
  <c r="X184" i="62"/>
  <c r="AA183" i="62"/>
  <c r="Z178" i="62"/>
  <c r="AC177" i="62"/>
  <c r="X176" i="62"/>
  <c r="AA175" i="62"/>
  <c r="U153" i="62"/>
  <c r="W149" i="62"/>
  <c r="W126" i="62"/>
  <c r="U157" i="62"/>
  <c r="T153" i="62"/>
  <c r="AB153" i="62" s="1"/>
  <c r="S151" i="62"/>
  <c r="V149" i="62"/>
  <c r="S153" i="62"/>
  <c r="T149" i="62"/>
  <c r="AB149" i="62" s="1"/>
  <c r="X124" i="62"/>
  <c r="AA122" i="62"/>
  <c r="T157" i="62"/>
  <c r="AB157" i="62" s="1"/>
  <c r="AA153" i="62"/>
  <c r="AA157" i="62"/>
  <c r="Z151" i="62"/>
  <c r="Z149" i="62"/>
  <c r="X155" i="62"/>
  <c r="X153" i="62"/>
  <c r="X150" i="62"/>
  <c r="T122" i="62"/>
  <c r="W153" i="62"/>
  <c r="V151" i="62"/>
  <c r="X149" i="62"/>
  <c r="X126" i="62"/>
  <c r="T124" i="62"/>
  <c r="X156" i="62"/>
  <c r="AA155" i="62"/>
  <c r="T155" i="62"/>
  <c r="AB155" i="62" s="1"/>
  <c r="W156" i="62"/>
  <c r="Z155" i="62"/>
  <c r="S155" i="62"/>
  <c r="W151" i="62"/>
  <c r="X97" i="62"/>
  <c r="U127" i="62"/>
  <c r="W155" i="62"/>
  <c r="V153" i="62"/>
  <c r="U151" i="62"/>
  <c r="X148" i="62"/>
  <c r="V155" i="62"/>
  <c r="W148" i="62"/>
  <c r="X125" i="62"/>
  <c r="W124" i="62"/>
  <c r="W157" i="62"/>
  <c r="U155" i="62"/>
  <c r="X152" i="62"/>
  <c r="AA151" i="62"/>
  <c r="T151" i="62"/>
  <c r="AB151" i="62" s="1"/>
  <c r="W150" i="62"/>
  <c r="AA149" i="62"/>
  <c r="S149" i="62"/>
  <c r="U149" i="62"/>
  <c r="V156" i="62"/>
  <c r="H156" i="62"/>
  <c r="AC156" i="62" s="1"/>
  <c r="V154" i="62"/>
  <c r="H154" i="62"/>
  <c r="AC154" i="62" s="1"/>
  <c r="V152" i="62"/>
  <c r="H152" i="62"/>
  <c r="AC152" i="62" s="1"/>
  <c r="V150" i="62"/>
  <c r="H150" i="62"/>
  <c r="AC150" i="62" s="1"/>
  <c r="V148" i="62"/>
  <c r="H148" i="62"/>
  <c r="AC148" i="62" s="1"/>
  <c r="U156" i="62"/>
  <c r="U154" i="62"/>
  <c r="U152" i="62"/>
  <c r="U150" i="62"/>
  <c r="U148" i="62"/>
  <c r="N149" i="62"/>
  <c r="AA156" i="62"/>
  <c r="T156" i="62"/>
  <c r="AB156" i="62" s="1"/>
  <c r="AA154" i="62"/>
  <c r="T154" i="62"/>
  <c r="AB154" i="62" s="1"/>
  <c r="AA152" i="62"/>
  <c r="T152" i="62"/>
  <c r="AB152" i="62" s="1"/>
  <c r="AA150" i="62"/>
  <c r="T150" i="62"/>
  <c r="AB150" i="62" s="1"/>
  <c r="AA148" i="62"/>
  <c r="T148" i="62"/>
  <c r="AB148" i="62" s="1"/>
  <c r="V157" i="62"/>
  <c r="Z156" i="62"/>
  <c r="Z154" i="62"/>
  <c r="Z152" i="62"/>
  <c r="Z150" i="62"/>
  <c r="Z148" i="62"/>
  <c r="T99" i="62"/>
  <c r="AB99" i="62" s="1"/>
  <c r="S128" i="62"/>
  <c r="V124" i="62"/>
  <c r="Z124" i="62"/>
  <c r="S124" i="62"/>
  <c r="X123" i="62"/>
  <c r="W68" i="62"/>
  <c r="AA95" i="62"/>
  <c r="W128" i="62"/>
  <c r="W127" i="62"/>
  <c r="N123" i="62"/>
  <c r="W121" i="62"/>
  <c r="X69" i="62"/>
  <c r="S127" i="62"/>
  <c r="U126" i="62"/>
  <c r="W123" i="62"/>
  <c r="H123" i="62"/>
  <c r="AC123" i="62" s="1"/>
  <c r="T125" i="62"/>
  <c r="V123" i="62"/>
  <c r="Z99" i="62"/>
  <c r="U97" i="62"/>
  <c r="S95" i="62"/>
  <c r="Z127" i="62"/>
  <c r="U123" i="62"/>
  <c r="W99" i="62"/>
  <c r="W98" i="62"/>
  <c r="V99" i="62"/>
  <c r="Z128" i="62"/>
  <c r="X127" i="62"/>
  <c r="V128" i="62"/>
  <c r="AA121" i="62"/>
  <c r="U128" i="62"/>
  <c r="AA126" i="62"/>
  <c r="T126" i="62"/>
  <c r="W122" i="62"/>
  <c r="S121" i="62"/>
  <c r="Z126" i="62"/>
  <c r="S126" i="62"/>
  <c r="U125" i="62"/>
  <c r="AA123" i="62"/>
  <c r="T123" i="62"/>
  <c r="V122" i="62"/>
  <c r="H122" i="62"/>
  <c r="AC122" i="62" s="1"/>
  <c r="H128" i="62"/>
  <c r="AC128" i="62" s="1"/>
  <c r="T121" i="62"/>
  <c r="V125" i="62"/>
  <c r="H125" i="62"/>
  <c r="AC125" i="62" s="1"/>
  <c r="Z121" i="62"/>
  <c r="AA128" i="62"/>
  <c r="T128" i="62"/>
  <c r="V127" i="62"/>
  <c r="H127" i="62"/>
  <c r="AC127" i="62" s="1"/>
  <c r="Z123" i="62"/>
  <c r="U122" i="62"/>
  <c r="X121" i="62"/>
  <c r="Z125" i="62"/>
  <c r="S125" i="62"/>
  <c r="V121" i="62"/>
  <c r="H121" i="62"/>
  <c r="AC121" i="62" s="1"/>
  <c r="X128" i="62"/>
  <c r="AA127" i="62"/>
  <c r="V126" i="62"/>
  <c r="Z122" i="62"/>
  <c r="U99" i="62"/>
  <c r="T95" i="62"/>
  <c r="AB95" i="62" s="1"/>
  <c r="X94" i="62"/>
  <c r="W70" i="62"/>
  <c r="W95" i="62"/>
  <c r="AA99" i="62"/>
  <c r="U98" i="62"/>
  <c r="X95" i="62"/>
  <c r="W94" i="62"/>
  <c r="AA97" i="62"/>
  <c r="T97" i="62"/>
  <c r="AB97" i="62" s="1"/>
  <c r="Z97" i="62"/>
  <c r="S97" i="62"/>
  <c r="X96" i="62"/>
  <c r="V95" i="62"/>
  <c r="W96" i="62"/>
  <c r="X67" i="62"/>
  <c r="U96" i="62"/>
  <c r="W67" i="62"/>
  <c r="W97" i="62"/>
  <c r="H97" i="62"/>
  <c r="AC97" i="62" s="1"/>
  <c r="N67" i="62"/>
  <c r="X98" i="62"/>
  <c r="V97" i="62"/>
  <c r="S99" i="62"/>
  <c r="V98" i="62"/>
  <c r="H98" i="62"/>
  <c r="AC98" i="62" s="1"/>
  <c r="V96" i="62"/>
  <c r="H96" i="62"/>
  <c r="AC96" i="62" s="1"/>
  <c r="V94" i="62"/>
  <c r="H94" i="62"/>
  <c r="AC94" i="62" s="1"/>
  <c r="U94" i="62"/>
  <c r="X99" i="62"/>
  <c r="AA98" i="62"/>
  <c r="T98" i="62"/>
  <c r="AB98" i="62" s="1"/>
  <c r="AA96" i="62"/>
  <c r="T96" i="62"/>
  <c r="AB96" i="62" s="1"/>
  <c r="AA94" i="62"/>
  <c r="T94" i="62"/>
  <c r="AB94" i="62" s="1"/>
  <c r="Z98" i="62"/>
  <c r="Z96" i="62"/>
  <c r="Z94" i="62"/>
  <c r="W69" i="62"/>
  <c r="V69" i="62"/>
  <c r="H69" i="62"/>
  <c r="AC69" i="62" s="1"/>
  <c r="V67" i="62"/>
  <c r="U67" i="62"/>
  <c r="AA69" i="62"/>
  <c r="T69" i="62"/>
  <c r="AB69" i="62" s="1"/>
  <c r="AA67" i="62"/>
  <c r="T67" i="62"/>
  <c r="AB67" i="62" s="1"/>
  <c r="U69" i="62"/>
  <c r="Z69" i="62"/>
  <c r="S69" i="62"/>
  <c r="Z67" i="62"/>
  <c r="S67" i="62"/>
  <c r="W41" i="62"/>
  <c r="V70" i="62"/>
  <c r="V68" i="62"/>
  <c r="H68" i="62"/>
  <c r="AC68" i="62" s="1"/>
  <c r="U70" i="62"/>
  <c r="U68" i="62"/>
  <c r="H70" i="62"/>
  <c r="AC70" i="62" s="1"/>
  <c r="AA70" i="62"/>
  <c r="T70" i="62"/>
  <c r="AB70" i="62" s="1"/>
  <c r="AA68" i="62"/>
  <c r="T68" i="62"/>
  <c r="AB68" i="62" s="1"/>
  <c r="Z70" i="62"/>
  <c r="S70" i="62"/>
  <c r="Z68" i="62"/>
  <c r="S68" i="62"/>
  <c r="X70" i="62"/>
  <c r="X68" i="62"/>
  <c r="X41" i="62"/>
  <c r="V41" i="62"/>
  <c r="H41" i="62"/>
  <c r="AC41" i="62" s="1"/>
  <c r="U41" i="62"/>
  <c r="T41" i="62"/>
  <c r="AB41" i="62" s="1"/>
  <c r="AA41" i="62"/>
  <c r="Z40" i="62"/>
  <c r="S40" i="62"/>
  <c r="X40" i="62"/>
  <c r="Z41" i="62"/>
  <c r="W40" i="62"/>
  <c r="V40" i="62"/>
  <c r="U40" i="62"/>
  <c r="H40" i="62"/>
  <c r="AC40" i="62" s="1"/>
  <c r="AA40" i="62"/>
  <c r="B180" i="60"/>
  <c r="B181" i="60"/>
  <c r="B182" i="60"/>
  <c r="B183" i="60"/>
  <c r="B184" i="60"/>
  <c r="B185" i="60"/>
  <c r="B186" i="60"/>
  <c r="B187" i="60"/>
  <c r="B188" i="60"/>
  <c r="B189" i="60"/>
  <c r="B190" i="60"/>
  <c r="B179" i="60"/>
  <c r="M46" i="16"/>
  <c r="T46" i="16" s="1"/>
  <c r="M47" i="16"/>
  <c r="V47" i="16" s="1"/>
  <c r="M48" i="16"/>
  <c r="T48" i="16" s="1"/>
  <c r="M49" i="16"/>
  <c r="T49" i="16" s="1"/>
  <c r="M50" i="16"/>
  <c r="T50" i="16" s="1"/>
  <c r="M51" i="16"/>
  <c r="V51" i="16" s="1"/>
  <c r="M52" i="16"/>
  <c r="T52" i="16" s="1"/>
  <c r="M53" i="16"/>
  <c r="T53" i="16" s="1"/>
  <c r="M54" i="16"/>
  <c r="V54" i="16" s="1"/>
  <c r="M55" i="16"/>
  <c r="V55" i="16" s="1"/>
  <c r="M56" i="16"/>
  <c r="T56" i="16" s="1"/>
  <c r="M57" i="16"/>
  <c r="T57" i="16" s="1"/>
  <c r="M58" i="16"/>
  <c r="T58" i="16" s="1"/>
  <c r="M59" i="16"/>
  <c r="V59" i="16" s="1"/>
  <c r="M60" i="16"/>
  <c r="T60" i="16" s="1"/>
  <c r="M61" i="16"/>
  <c r="T61" i="16" s="1"/>
  <c r="M62" i="16"/>
  <c r="V62" i="16" s="1"/>
  <c r="M63" i="16"/>
  <c r="V63" i="16" s="1"/>
  <c r="M64" i="16"/>
  <c r="T64" i="16" s="1"/>
  <c r="M65" i="16"/>
  <c r="T65" i="16" s="1"/>
  <c r="M66" i="16"/>
  <c r="T66" i="16" s="1"/>
  <c r="M67" i="16"/>
  <c r="V67" i="16" s="1"/>
  <c r="M68" i="16"/>
  <c r="T68" i="16" s="1"/>
  <c r="M69" i="16"/>
  <c r="T69" i="16" s="1"/>
  <c r="M70" i="16"/>
  <c r="T70" i="16" s="1"/>
  <c r="M71" i="16"/>
  <c r="V71" i="16" s="1"/>
  <c r="M72" i="16"/>
  <c r="T72" i="16" s="1"/>
  <c r="M73" i="16"/>
  <c r="T73" i="16" s="1"/>
  <c r="T11" i="16" s="1"/>
  <c r="M43" i="16"/>
  <c r="M44" i="16"/>
  <c r="M10" i="16" s="1"/>
  <c r="P126" i="62" l="1"/>
  <c r="Q126" i="62"/>
  <c r="Q94" i="62"/>
  <c r="P94" i="62"/>
  <c r="P210" i="62"/>
  <c r="Q210" i="62"/>
  <c r="Q121" i="62"/>
  <c r="P121" i="62"/>
  <c r="P157" i="62"/>
  <c r="Q157" i="62"/>
  <c r="Q148" i="62"/>
  <c r="P148" i="62"/>
  <c r="P212" i="62"/>
  <c r="Q212" i="62"/>
  <c r="P202" i="62"/>
  <c r="Q202" i="62"/>
  <c r="Q215" i="62"/>
  <c r="P215" i="62"/>
  <c r="P127" i="62"/>
  <c r="Q127" i="62"/>
  <c r="P156" i="62"/>
  <c r="Q156" i="62"/>
  <c r="P182" i="62"/>
  <c r="Q182" i="62"/>
  <c r="P70" i="62"/>
  <c r="Q70" i="62"/>
  <c r="P184" i="62"/>
  <c r="Q184" i="62"/>
  <c r="P99" i="62"/>
  <c r="Q99" i="62"/>
  <c r="P177" i="62"/>
  <c r="Q177" i="62"/>
  <c r="Q183" i="62"/>
  <c r="P183" i="62"/>
  <c r="Q154" i="62"/>
  <c r="P154" i="62"/>
  <c r="P180" i="62"/>
  <c r="Q180" i="62"/>
  <c r="P181" i="62"/>
  <c r="Q181" i="62"/>
  <c r="P214" i="62"/>
  <c r="Q214" i="62"/>
  <c r="Q67" i="62"/>
  <c r="P67" i="62"/>
  <c r="Q178" i="62"/>
  <c r="P178" i="62"/>
  <c r="Q186" i="62"/>
  <c r="P186" i="62"/>
  <c r="P213" i="62"/>
  <c r="Q213" i="62"/>
  <c r="P41" i="62"/>
  <c r="Q41" i="62"/>
  <c r="P123" i="62"/>
  <c r="Q123" i="62"/>
  <c r="P95" i="62"/>
  <c r="Q95" i="62"/>
  <c r="P149" i="62"/>
  <c r="Q149" i="62"/>
  <c r="P150" i="62"/>
  <c r="Q150" i="62"/>
  <c r="Q175" i="62"/>
  <c r="P175" i="62"/>
  <c r="P122" i="62"/>
  <c r="Q122" i="62"/>
  <c r="P206" i="62"/>
  <c r="Q206" i="62"/>
  <c r="P179" i="62"/>
  <c r="Q179" i="62"/>
  <c r="P97" i="62"/>
  <c r="Q97" i="62"/>
  <c r="Q96" i="62"/>
  <c r="P96" i="62"/>
  <c r="P98" i="62"/>
  <c r="Q98" i="62"/>
  <c r="P151" i="62"/>
  <c r="Q151" i="62"/>
  <c r="P204" i="62"/>
  <c r="Q204" i="62"/>
  <c r="Q155" i="62"/>
  <c r="P155" i="62"/>
  <c r="P152" i="62"/>
  <c r="Q152" i="62"/>
  <c r="P185" i="62"/>
  <c r="Q185" i="62"/>
  <c r="P208" i="62"/>
  <c r="Q208" i="62"/>
  <c r="P69" i="62"/>
  <c r="Q69" i="62"/>
  <c r="P125" i="62"/>
  <c r="Q125" i="62"/>
  <c r="Q124" i="62"/>
  <c r="P124" i="62"/>
  <c r="P153" i="62"/>
  <c r="Q153" i="62"/>
  <c r="P209" i="62"/>
  <c r="Q209" i="62"/>
  <c r="P211" i="62"/>
  <c r="Q211" i="62"/>
  <c r="P205" i="62"/>
  <c r="Q205" i="62"/>
  <c r="P203" i="62"/>
  <c r="Q203" i="62"/>
  <c r="P68" i="62"/>
  <c r="Q68" i="62"/>
  <c r="Q207" i="62"/>
  <c r="P207" i="62"/>
  <c r="P176" i="62"/>
  <c r="Q176" i="62"/>
  <c r="Q128" i="62"/>
  <c r="P128" i="62"/>
  <c r="P40" i="62"/>
  <c r="Q40" i="62"/>
  <c r="V56" i="16"/>
  <c r="V68" i="16"/>
  <c r="T71" i="16"/>
  <c r="V58" i="16"/>
  <c r="T67" i="16"/>
  <c r="T55" i="16"/>
  <c r="V66" i="16"/>
  <c r="V52" i="16"/>
  <c r="V64" i="16"/>
  <c r="T51" i="16"/>
  <c r="T63" i="16"/>
  <c r="V50" i="16"/>
  <c r="T44" i="16"/>
  <c r="T10" i="16" s="1"/>
  <c r="V60" i="16"/>
  <c r="V48" i="16"/>
  <c r="V72" i="16"/>
  <c r="T59" i="16"/>
  <c r="T47" i="16"/>
  <c r="V70" i="16"/>
  <c r="V46" i="16"/>
  <c r="V44" i="16"/>
  <c r="V10" i="16" s="1"/>
  <c r="T62" i="16"/>
  <c r="T54" i="16"/>
  <c r="V73" i="16"/>
  <c r="V11" i="16" s="1"/>
  <c r="V69" i="16"/>
  <c r="V65" i="16"/>
  <c r="V61" i="16"/>
  <c r="V57" i="16"/>
  <c r="V53" i="16"/>
  <c r="V49" i="16"/>
  <c r="L15" i="6" l="1"/>
  <c r="P15" i="6" s="1"/>
  <c r="L16" i="6"/>
  <c r="P16" i="6" s="1"/>
  <c r="L17" i="6"/>
  <c r="R17" i="6" s="1"/>
  <c r="L18" i="6"/>
  <c r="P18" i="6" s="1"/>
  <c r="L11" i="6"/>
  <c r="P11" i="6" s="1"/>
  <c r="R12" i="6"/>
  <c r="P13" i="6"/>
  <c r="L10" i="6"/>
  <c r="R10" i="6" s="1"/>
  <c r="P17" i="6" l="1"/>
  <c r="R16" i="6"/>
  <c r="R13" i="6"/>
  <c r="P12" i="6"/>
  <c r="R11" i="6"/>
  <c r="R15" i="6"/>
  <c r="R18" i="6"/>
  <c r="P10" i="6"/>
  <c r="L10" i="1"/>
  <c r="U10" i="1" s="1"/>
  <c r="L17" i="1"/>
  <c r="S17" i="1" s="1"/>
  <c r="L18" i="1"/>
  <c r="S18" i="1" s="1"/>
  <c r="L19" i="1"/>
  <c r="U19" i="1" s="1"/>
  <c r="L20" i="1"/>
  <c r="S20" i="1" s="1"/>
  <c r="L21" i="1"/>
  <c r="S21" i="1" s="1"/>
  <c r="L22" i="1"/>
  <c r="U22" i="1" s="1"/>
  <c r="L23" i="1"/>
  <c r="U23" i="1" s="1"/>
  <c r="L24" i="1"/>
  <c r="S24" i="1" s="1"/>
  <c r="L25" i="1"/>
  <c r="S25" i="1" s="1"/>
  <c r="L26" i="1"/>
  <c r="S26" i="1" s="1"/>
  <c r="L27" i="1"/>
  <c r="U27" i="1" s="1"/>
  <c r="L28" i="1"/>
  <c r="S28" i="1" s="1"/>
  <c r="L29" i="1"/>
  <c r="S29" i="1" s="1"/>
  <c r="L30" i="1"/>
  <c r="U30" i="1" s="1"/>
  <c r="L31" i="1"/>
  <c r="U31" i="1" s="1"/>
  <c r="L32" i="1"/>
  <c r="S32" i="1" s="1"/>
  <c r="L33" i="1"/>
  <c r="S33" i="1" s="1"/>
  <c r="L34" i="1"/>
  <c r="S34" i="1" s="1"/>
  <c r="L35" i="1"/>
  <c r="U35" i="1" s="1"/>
  <c r="L36" i="1"/>
  <c r="S36" i="1" s="1"/>
  <c r="L37" i="1"/>
  <c r="S37" i="1" s="1"/>
  <c r="L38" i="1"/>
  <c r="U38" i="1" s="1"/>
  <c r="L39" i="1"/>
  <c r="U39" i="1" s="1"/>
  <c r="L40" i="1"/>
  <c r="U40" i="1" s="1"/>
  <c r="L41" i="1"/>
  <c r="S41" i="1" s="1"/>
  <c r="L42" i="1"/>
  <c r="S42" i="1" s="1"/>
  <c r="L43" i="1"/>
  <c r="U43" i="1" s="1"/>
  <c r="L44" i="1"/>
  <c r="S44" i="1" s="1"/>
  <c r="L45" i="1"/>
  <c r="S45" i="1" s="1"/>
  <c r="L46" i="1"/>
  <c r="U46" i="1" s="1"/>
  <c r="L47" i="1"/>
  <c r="U47" i="1" s="1"/>
  <c r="L48" i="1"/>
  <c r="U48" i="1" s="1"/>
  <c r="L49" i="1"/>
  <c r="S49" i="1" s="1"/>
  <c r="L50" i="1"/>
  <c r="S50" i="1" s="1"/>
  <c r="L51" i="1"/>
  <c r="U51" i="1" s="1"/>
  <c r="L52" i="1"/>
  <c r="S52" i="1" s="1"/>
  <c r="L53" i="1"/>
  <c r="S53" i="1" s="1"/>
  <c r="L54" i="1"/>
  <c r="U54" i="1" s="1"/>
  <c r="L55" i="1"/>
  <c r="U55" i="1" s="1"/>
  <c r="L56" i="1"/>
  <c r="S56" i="1" s="1"/>
  <c r="L57" i="1"/>
  <c r="S57" i="1" s="1"/>
  <c r="L58" i="1"/>
  <c r="S58" i="1" s="1"/>
  <c r="L59" i="1"/>
  <c r="U59" i="1" s="1"/>
  <c r="L60" i="1"/>
  <c r="S60" i="1" s="1"/>
  <c r="L61" i="1"/>
  <c r="S61" i="1" s="1"/>
  <c r="L63" i="1"/>
  <c r="U63" i="1" s="1"/>
  <c r="L64" i="1"/>
  <c r="U64" i="1" s="1"/>
  <c r="L65" i="1"/>
  <c r="S65" i="1" s="1"/>
  <c r="L66" i="1"/>
  <c r="S66" i="1" s="1"/>
  <c r="L67" i="1"/>
  <c r="S67" i="1" s="1"/>
  <c r="L68" i="1"/>
  <c r="U68" i="1" s="1"/>
  <c r="L69" i="1"/>
  <c r="S69" i="1" s="1"/>
  <c r="L70" i="1"/>
  <c r="S70" i="1" s="1"/>
  <c r="L71" i="1"/>
  <c r="U71" i="1" s="1"/>
  <c r="L72" i="1"/>
  <c r="U72" i="1" s="1"/>
  <c r="L73" i="1"/>
  <c r="U73" i="1" s="1"/>
  <c r="L74" i="1"/>
  <c r="S74" i="1" s="1"/>
  <c r="L75" i="1"/>
  <c r="S75" i="1" s="1"/>
  <c r="L76" i="1"/>
  <c r="U76" i="1" s="1"/>
  <c r="L77" i="1"/>
  <c r="S77" i="1" s="1"/>
  <c r="L78" i="1"/>
  <c r="S78" i="1" s="1"/>
  <c r="L79" i="1"/>
  <c r="U79" i="1" s="1"/>
  <c r="L80" i="1"/>
  <c r="U80" i="1" s="1"/>
  <c r="L81" i="1"/>
  <c r="S81" i="1" s="1"/>
  <c r="L82" i="1"/>
  <c r="S82" i="1" s="1"/>
  <c r="L83" i="1"/>
  <c r="S83" i="1" s="1"/>
  <c r="L84" i="1"/>
  <c r="U84" i="1" s="1"/>
  <c r="L85" i="1"/>
  <c r="S85" i="1" s="1"/>
  <c r="L86" i="1"/>
  <c r="S86" i="1" s="1"/>
  <c r="L87" i="1"/>
  <c r="U87" i="1" s="1"/>
  <c r="L88" i="1"/>
  <c r="U88" i="1" s="1"/>
  <c r="L89" i="1"/>
  <c r="U89" i="1" s="1"/>
  <c r="L90" i="1"/>
  <c r="S90" i="1" s="1"/>
  <c r="L91" i="1"/>
  <c r="S91" i="1" s="1"/>
  <c r="L92" i="1"/>
  <c r="U92" i="1" s="1"/>
  <c r="L93" i="1"/>
  <c r="S93" i="1" s="1"/>
  <c r="L94" i="1"/>
  <c r="S94" i="1" s="1"/>
  <c r="L95" i="1"/>
  <c r="U95" i="1" s="1"/>
  <c r="L96" i="1"/>
  <c r="U96" i="1" s="1"/>
  <c r="L97" i="1"/>
  <c r="U97" i="1" s="1"/>
  <c r="L98" i="1"/>
  <c r="S98" i="1" s="1"/>
  <c r="L99" i="1"/>
  <c r="S99" i="1" s="1"/>
  <c r="L100" i="1"/>
  <c r="U100" i="1" s="1"/>
  <c r="L101" i="1"/>
  <c r="S101" i="1" s="1"/>
  <c r="L102" i="1"/>
  <c r="S102" i="1" s="1"/>
  <c r="L103" i="1"/>
  <c r="U103" i="1" s="1"/>
  <c r="L104" i="1"/>
  <c r="U104" i="1" s="1"/>
  <c r="L105" i="1"/>
  <c r="U105" i="1" s="1"/>
  <c r="L106" i="1"/>
  <c r="S106" i="1" s="1"/>
  <c r="L107" i="1"/>
  <c r="S107" i="1" s="1"/>
  <c r="L108" i="1"/>
  <c r="U108" i="1" s="1"/>
  <c r="L109" i="1"/>
  <c r="S109" i="1" s="1"/>
  <c r="L110" i="1"/>
  <c r="S110" i="1" s="1"/>
  <c r="L111" i="1"/>
  <c r="U111" i="1" s="1"/>
  <c r="L112" i="1"/>
  <c r="U112" i="1" s="1"/>
  <c r="L113" i="1"/>
  <c r="U113" i="1" s="1"/>
  <c r="L114" i="1"/>
  <c r="S114" i="1" s="1"/>
  <c r="L11" i="1"/>
  <c r="U11" i="1" s="1"/>
  <c r="L12" i="1"/>
  <c r="S12" i="1" s="1"/>
  <c r="L13" i="1"/>
  <c r="S13" i="1" s="1"/>
  <c r="L14" i="1"/>
  <c r="S14" i="1" s="1"/>
  <c r="L15" i="1"/>
  <c r="U15" i="1" s="1"/>
  <c r="L16" i="1"/>
  <c r="S16" i="1" s="1"/>
  <c r="S104" i="1" l="1"/>
  <c r="S88" i="1"/>
  <c r="S72" i="1"/>
  <c r="S55" i="1"/>
  <c r="S39" i="1"/>
  <c r="S23" i="1"/>
  <c r="S95" i="1"/>
  <c r="S63" i="1"/>
  <c r="S46" i="1"/>
  <c r="S15" i="1"/>
  <c r="S108" i="1"/>
  <c r="S92" i="1"/>
  <c r="S76" i="1"/>
  <c r="S59" i="1"/>
  <c r="S43" i="1"/>
  <c r="S27" i="1"/>
  <c r="S103" i="1"/>
  <c r="S87" i="1"/>
  <c r="S71" i="1"/>
  <c r="S54" i="1"/>
  <c r="S38" i="1"/>
  <c r="S22" i="1"/>
  <c r="U101" i="1"/>
  <c r="U85" i="1"/>
  <c r="U69" i="1"/>
  <c r="U52" i="1"/>
  <c r="U36" i="1"/>
  <c r="U20" i="1"/>
  <c r="S100" i="1"/>
  <c r="S84" i="1"/>
  <c r="S68" i="1"/>
  <c r="S51" i="1"/>
  <c r="S35" i="1"/>
  <c r="S19" i="1"/>
  <c r="S112" i="1"/>
  <c r="S96" i="1"/>
  <c r="S80" i="1"/>
  <c r="S64" i="1"/>
  <c r="S47" i="1"/>
  <c r="S31" i="1"/>
  <c r="U16" i="1"/>
  <c r="S111" i="1"/>
  <c r="S79" i="1"/>
  <c r="S30" i="1"/>
  <c r="U109" i="1"/>
  <c r="U93" i="1"/>
  <c r="U77" i="1"/>
  <c r="U60" i="1"/>
  <c r="U44" i="1"/>
  <c r="U28" i="1"/>
  <c r="U12" i="1"/>
  <c r="S11" i="1"/>
  <c r="U107" i="1"/>
  <c r="U99" i="1"/>
  <c r="U91" i="1"/>
  <c r="U83" i="1"/>
  <c r="U75" i="1"/>
  <c r="U67" i="1"/>
  <c r="U58" i="1"/>
  <c r="U50" i="1"/>
  <c r="U42" i="1"/>
  <c r="U34" i="1"/>
  <c r="U26" i="1"/>
  <c r="U18" i="1"/>
  <c r="U14" i="1"/>
  <c r="U114" i="1"/>
  <c r="U110" i="1"/>
  <c r="U106" i="1"/>
  <c r="U102" i="1"/>
  <c r="U98" i="1"/>
  <c r="U94" i="1"/>
  <c r="U90" i="1"/>
  <c r="U86" i="1"/>
  <c r="U82" i="1"/>
  <c r="U78" i="1"/>
  <c r="U74" i="1"/>
  <c r="U70" i="1"/>
  <c r="U66" i="1"/>
  <c r="U61" i="1"/>
  <c r="U57" i="1"/>
  <c r="U53" i="1"/>
  <c r="U49" i="1"/>
  <c r="U45" i="1"/>
  <c r="U41" i="1"/>
  <c r="U37" i="1"/>
  <c r="U33" i="1"/>
  <c r="U29" i="1"/>
  <c r="U25" i="1"/>
  <c r="U21" i="1"/>
  <c r="U17" i="1"/>
  <c r="U13" i="1"/>
  <c r="U81" i="1"/>
  <c r="U65" i="1"/>
  <c r="U56" i="1"/>
  <c r="U32" i="1"/>
  <c r="U24" i="1"/>
  <c r="S113" i="1"/>
  <c r="S105" i="1"/>
  <c r="S97" i="1"/>
  <c r="S89" i="1"/>
  <c r="S73" i="1"/>
  <c r="S48" i="1"/>
  <c r="S40" i="1"/>
  <c r="S10" i="1"/>
  <c r="N14" i="84" l="1"/>
  <c r="R14" i="84" s="1"/>
  <c r="N13" i="84"/>
  <c r="R13" i="84" s="1"/>
  <c r="N10" i="84"/>
  <c r="R10" i="84" s="1"/>
  <c r="N9" i="84"/>
  <c r="R9" i="84" s="1"/>
  <c r="B13" i="84"/>
  <c r="C13" i="84"/>
  <c r="D13" i="84" s="1"/>
  <c r="E13" i="84"/>
  <c r="G13" i="84"/>
  <c r="B14" i="84"/>
  <c r="C14" i="84"/>
  <c r="D14" i="84" s="1"/>
  <c r="E14" i="84"/>
  <c r="G14" i="84"/>
  <c r="B16" i="84"/>
  <c r="C16" i="84"/>
  <c r="D16" i="84" s="1"/>
  <c r="E16" i="84"/>
  <c r="G16" i="84"/>
  <c r="N16" i="84"/>
  <c r="R16" i="84" s="1"/>
  <c r="B17" i="84"/>
  <c r="C17" i="84"/>
  <c r="D17" i="84" s="1"/>
  <c r="E17" i="84"/>
  <c r="G17" i="84"/>
  <c r="N17" i="84"/>
  <c r="T17" i="84" s="1"/>
  <c r="B19" i="84"/>
  <c r="C19" i="84"/>
  <c r="D19" i="84" s="1"/>
  <c r="E19" i="84"/>
  <c r="G19" i="84"/>
  <c r="N19" i="84"/>
  <c r="B20" i="84"/>
  <c r="C20" i="84"/>
  <c r="D20" i="84" s="1"/>
  <c r="E20" i="84"/>
  <c r="G20" i="84"/>
  <c r="N20" i="84"/>
  <c r="T20" i="84" s="1"/>
  <c r="B22" i="84"/>
  <c r="C22" i="84"/>
  <c r="D22" i="84" s="1"/>
  <c r="E22" i="84"/>
  <c r="G22" i="84"/>
  <c r="N22" i="84"/>
  <c r="B23" i="84"/>
  <c r="C23" i="84"/>
  <c r="D23" i="84" s="1"/>
  <c r="E23" i="84"/>
  <c r="G23" i="84"/>
  <c r="N23" i="84"/>
  <c r="T23" i="84" s="1"/>
  <c r="B25" i="84"/>
  <c r="C25" i="84"/>
  <c r="D25" i="84" s="1"/>
  <c r="E25" i="84"/>
  <c r="G25" i="84"/>
  <c r="N25" i="84"/>
  <c r="B26" i="84"/>
  <c r="C26" i="84"/>
  <c r="D26" i="84" s="1"/>
  <c r="E26" i="84"/>
  <c r="G26" i="84"/>
  <c r="N26" i="84"/>
  <c r="T26" i="84" s="1"/>
  <c r="B28" i="84"/>
  <c r="C28" i="84"/>
  <c r="D28" i="84" s="1"/>
  <c r="E28" i="84"/>
  <c r="G28" i="84"/>
  <c r="N28" i="84"/>
  <c r="B29" i="84"/>
  <c r="C29" i="84"/>
  <c r="D29" i="84" s="1"/>
  <c r="E29" i="84"/>
  <c r="G29" i="84"/>
  <c r="N29" i="84"/>
  <c r="T29" i="84" s="1"/>
  <c r="B31" i="84"/>
  <c r="C31" i="84"/>
  <c r="D31" i="84" s="1"/>
  <c r="E31" i="84"/>
  <c r="G31" i="84"/>
  <c r="N31" i="84"/>
  <c r="B32" i="84"/>
  <c r="C32" i="84"/>
  <c r="D32" i="84" s="1"/>
  <c r="E32" i="84"/>
  <c r="G32" i="84"/>
  <c r="N32" i="84"/>
  <c r="T32" i="84" s="1"/>
  <c r="B34" i="84"/>
  <c r="C34" i="84"/>
  <c r="D34" i="84" s="1"/>
  <c r="E34" i="84"/>
  <c r="G34" i="84"/>
  <c r="N34" i="84"/>
  <c r="B35" i="84"/>
  <c r="C35" i="84"/>
  <c r="D35" i="84" s="1"/>
  <c r="E35" i="84"/>
  <c r="G35" i="84"/>
  <c r="N35" i="84"/>
  <c r="T35" i="84" s="1"/>
  <c r="B36" i="84"/>
  <c r="C36" i="84"/>
  <c r="D36" i="84" s="1"/>
  <c r="E36" i="84"/>
  <c r="G36" i="84"/>
  <c r="N36" i="84"/>
  <c r="B37" i="84"/>
  <c r="C37" i="84"/>
  <c r="D37" i="84" s="1"/>
  <c r="E37" i="84"/>
  <c r="G37" i="84"/>
  <c r="N37" i="84"/>
  <c r="T37" i="84" s="1"/>
  <c r="B38" i="84"/>
  <c r="C38" i="84"/>
  <c r="D38" i="84" s="1"/>
  <c r="E38" i="84"/>
  <c r="G38" i="84"/>
  <c r="N38" i="84"/>
  <c r="B39" i="84"/>
  <c r="C39" i="84"/>
  <c r="D39" i="84" s="1"/>
  <c r="E39" i="84"/>
  <c r="G39" i="84"/>
  <c r="N39" i="84"/>
  <c r="T39" i="84" s="1"/>
  <c r="B40" i="84"/>
  <c r="C40" i="84"/>
  <c r="D40" i="84" s="1"/>
  <c r="E40" i="84"/>
  <c r="G40" i="84"/>
  <c r="N40" i="84"/>
  <c r="B41" i="84"/>
  <c r="C41" i="84"/>
  <c r="D41" i="84" s="1"/>
  <c r="E41" i="84"/>
  <c r="G41" i="84"/>
  <c r="N41" i="84"/>
  <c r="T41" i="84" s="1"/>
  <c r="B42" i="84"/>
  <c r="C42" i="84"/>
  <c r="D42" i="84" s="1"/>
  <c r="E42" i="84"/>
  <c r="G42" i="84"/>
  <c r="N42" i="84"/>
  <c r="R42" i="84" s="1"/>
  <c r="B43" i="84"/>
  <c r="C43" i="84"/>
  <c r="D43" i="84" s="1"/>
  <c r="E43" i="84"/>
  <c r="G43" i="84"/>
  <c r="N43" i="84"/>
  <c r="T43" i="84" s="1"/>
  <c r="B44" i="84"/>
  <c r="C44" i="84"/>
  <c r="D44" i="84" s="1"/>
  <c r="E44" i="84"/>
  <c r="G44" i="84"/>
  <c r="N44" i="84"/>
  <c r="R44" i="84" s="1"/>
  <c r="B45" i="84"/>
  <c r="C45" i="84"/>
  <c r="D45" i="84" s="1"/>
  <c r="E45" i="84"/>
  <c r="G45" i="84"/>
  <c r="N45" i="84"/>
  <c r="B46" i="84"/>
  <c r="C46" i="84"/>
  <c r="D46" i="84" s="1"/>
  <c r="E46" i="84"/>
  <c r="G46" i="84"/>
  <c r="N46" i="84"/>
  <c r="R46" i="84" s="1"/>
  <c r="B47" i="84"/>
  <c r="C47" i="84"/>
  <c r="D47" i="84" s="1"/>
  <c r="E47" i="84"/>
  <c r="G47" i="84"/>
  <c r="N47" i="84"/>
  <c r="B48" i="84"/>
  <c r="C48" i="84"/>
  <c r="D48" i="84" s="1"/>
  <c r="E48" i="84"/>
  <c r="G48" i="84"/>
  <c r="N48" i="84"/>
  <c r="B49" i="84"/>
  <c r="C49" i="84"/>
  <c r="D49" i="84" s="1"/>
  <c r="E49" i="84"/>
  <c r="G49" i="84"/>
  <c r="N49" i="84"/>
  <c r="T49" i="84" s="1"/>
  <c r="B50" i="84"/>
  <c r="C50" i="84"/>
  <c r="D50" i="84" s="1"/>
  <c r="E50" i="84"/>
  <c r="G50" i="84"/>
  <c r="N50" i="84"/>
  <c r="T50" i="84" s="1"/>
  <c r="B51" i="84"/>
  <c r="C51" i="84"/>
  <c r="D51" i="84" s="1"/>
  <c r="E51" i="84"/>
  <c r="G51" i="84"/>
  <c r="N51" i="84"/>
  <c r="T51" i="84" s="1"/>
  <c r="B52" i="84"/>
  <c r="C52" i="84"/>
  <c r="D52" i="84" s="1"/>
  <c r="E52" i="84"/>
  <c r="G52" i="84"/>
  <c r="N52" i="84"/>
  <c r="R52" i="84" s="1"/>
  <c r="B53" i="84"/>
  <c r="C53" i="84"/>
  <c r="D53" i="84" s="1"/>
  <c r="E53" i="84"/>
  <c r="G53" i="84"/>
  <c r="N53" i="84"/>
  <c r="T53" i="84" s="1"/>
  <c r="B54" i="84"/>
  <c r="C54" i="84"/>
  <c r="D54" i="84" s="1"/>
  <c r="E54" i="84"/>
  <c r="G54" i="84"/>
  <c r="N54" i="84"/>
  <c r="R54" i="84" s="1"/>
  <c r="B55" i="84"/>
  <c r="C55" i="84"/>
  <c r="D55" i="84" s="1"/>
  <c r="E55" i="84"/>
  <c r="G55" i="84"/>
  <c r="N55" i="84"/>
  <c r="T55" i="84" s="1"/>
  <c r="B56" i="84"/>
  <c r="C56" i="84"/>
  <c r="D56" i="84" s="1"/>
  <c r="E56" i="84"/>
  <c r="G56" i="84"/>
  <c r="N56" i="84"/>
  <c r="R56" i="84" s="1"/>
  <c r="B57" i="84"/>
  <c r="C57" i="84"/>
  <c r="D57" i="84" s="1"/>
  <c r="E57" i="84"/>
  <c r="G57" i="84"/>
  <c r="N57" i="84"/>
  <c r="T57" i="84" s="1"/>
  <c r="B58" i="84"/>
  <c r="C58" i="84"/>
  <c r="D58" i="84" s="1"/>
  <c r="E58" i="84"/>
  <c r="G58" i="84"/>
  <c r="N58" i="84"/>
  <c r="R58" i="84" s="1"/>
  <c r="B59" i="84"/>
  <c r="C59" i="84"/>
  <c r="D59" i="84" s="1"/>
  <c r="E59" i="84"/>
  <c r="G59" i="84"/>
  <c r="N59" i="84"/>
  <c r="T59" i="84" s="1"/>
  <c r="B60" i="84"/>
  <c r="C60" i="84"/>
  <c r="D60" i="84" s="1"/>
  <c r="E60" i="84"/>
  <c r="G60" i="84"/>
  <c r="N60" i="84"/>
  <c r="R60" i="84" s="1"/>
  <c r="B61" i="84"/>
  <c r="C61" i="84"/>
  <c r="D61" i="84" s="1"/>
  <c r="E61" i="84"/>
  <c r="G61" i="84"/>
  <c r="N61" i="84"/>
  <c r="T61" i="84" s="1"/>
  <c r="B62" i="84"/>
  <c r="C62" i="84"/>
  <c r="D62" i="84" s="1"/>
  <c r="E62" i="84"/>
  <c r="G62" i="84"/>
  <c r="N62" i="84"/>
  <c r="R62" i="84" s="1"/>
  <c r="B63" i="84"/>
  <c r="C63" i="84"/>
  <c r="D63" i="84" s="1"/>
  <c r="E63" i="84"/>
  <c r="G63" i="84"/>
  <c r="N63" i="84"/>
  <c r="T63" i="84" s="1"/>
  <c r="B64" i="84"/>
  <c r="C64" i="84"/>
  <c r="D64" i="84" s="1"/>
  <c r="E64" i="84"/>
  <c r="G64" i="84"/>
  <c r="N64" i="84"/>
  <c r="R64" i="84" s="1"/>
  <c r="B65" i="84"/>
  <c r="C65" i="84"/>
  <c r="D65" i="84" s="1"/>
  <c r="E65" i="84"/>
  <c r="G65" i="84"/>
  <c r="N65" i="84"/>
  <c r="T65" i="84" s="1"/>
  <c r="B66" i="84"/>
  <c r="C66" i="84"/>
  <c r="D66" i="84" s="1"/>
  <c r="E66" i="84"/>
  <c r="G66" i="84"/>
  <c r="N66" i="84"/>
  <c r="T66" i="84" s="1"/>
  <c r="B67" i="84"/>
  <c r="C67" i="84"/>
  <c r="D67" i="84" s="1"/>
  <c r="E67" i="84"/>
  <c r="G67" i="84"/>
  <c r="N67" i="84"/>
  <c r="T67" i="84" s="1"/>
  <c r="B68" i="84"/>
  <c r="C68" i="84"/>
  <c r="D68" i="84" s="1"/>
  <c r="E68" i="84"/>
  <c r="G68" i="84"/>
  <c r="N68" i="84"/>
  <c r="T68" i="84" s="1"/>
  <c r="B69" i="84"/>
  <c r="C69" i="84"/>
  <c r="D69" i="84" s="1"/>
  <c r="E69" i="84"/>
  <c r="G69" i="84"/>
  <c r="N69" i="84"/>
  <c r="B70" i="84"/>
  <c r="C70" i="84"/>
  <c r="D70" i="84" s="1"/>
  <c r="E70" i="84"/>
  <c r="G70" i="84"/>
  <c r="N70" i="84"/>
  <c r="R70" i="84" s="1"/>
  <c r="B71" i="84"/>
  <c r="C71" i="84"/>
  <c r="D71" i="84" s="1"/>
  <c r="E71" i="84"/>
  <c r="G71" i="84"/>
  <c r="N71" i="84"/>
  <c r="T71" i="84" s="1"/>
  <c r="K71" i="84"/>
  <c r="B72" i="84"/>
  <c r="C72" i="84"/>
  <c r="D72" i="84" s="1"/>
  <c r="E72" i="84"/>
  <c r="G72" i="84"/>
  <c r="N72" i="84"/>
  <c r="R72" i="84" s="1"/>
  <c r="K72" i="84"/>
  <c r="B73" i="84"/>
  <c r="C73" i="84"/>
  <c r="D73" i="84" s="1"/>
  <c r="E73" i="84"/>
  <c r="F73" i="84" s="1"/>
  <c r="G73" i="84"/>
  <c r="N73" i="84"/>
  <c r="T73" i="84" s="1"/>
  <c r="K73" i="84"/>
  <c r="B10" i="84"/>
  <c r="C10" i="84"/>
  <c r="D10" i="84" s="1"/>
  <c r="E10" i="84"/>
  <c r="G10" i="84"/>
  <c r="G9" i="84"/>
  <c r="E9" i="84"/>
  <c r="C9" i="84"/>
  <c r="D9" i="84" s="1"/>
  <c r="B9" i="84"/>
  <c r="O2" i="84"/>
  <c r="O13" i="84" l="1"/>
  <c r="AG13" i="84"/>
  <c r="AF13" i="84"/>
  <c r="Y67" i="84"/>
  <c r="AG67" i="84"/>
  <c r="AF67" i="84"/>
  <c r="AA68" i="84"/>
  <c r="AG68" i="84"/>
  <c r="AF68" i="84"/>
  <c r="AG60" i="84"/>
  <c r="AF60" i="84"/>
  <c r="V52" i="84"/>
  <c r="AG52" i="84"/>
  <c r="AF52" i="84"/>
  <c r="AA44" i="84"/>
  <c r="AG44" i="84"/>
  <c r="AF44" i="84"/>
  <c r="AE36" i="84"/>
  <c r="AG36" i="84"/>
  <c r="AF36" i="84"/>
  <c r="AC25" i="84"/>
  <c r="AG25" i="84"/>
  <c r="AF25" i="84"/>
  <c r="AC14" i="84"/>
  <c r="AG14" i="84"/>
  <c r="AF14" i="84"/>
  <c r="AC50" i="84"/>
  <c r="AG50" i="84"/>
  <c r="AF50" i="84"/>
  <c r="AA42" i="84"/>
  <c r="AG42" i="84"/>
  <c r="AF42" i="84"/>
  <c r="AH9" i="84"/>
  <c r="AG9" i="84"/>
  <c r="AF9" i="84"/>
  <c r="AG69" i="84"/>
  <c r="AF69" i="84"/>
  <c r="AG61" i="84"/>
  <c r="AF61" i="84"/>
  <c r="AG53" i="84"/>
  <c r="AF53" i="84"/>
  <c r="AH45" i="84"/>
  <c r="AG45" i="84"/>
  <c r="AF45" i="84"/>
  <c r="AG37" i="84"/>
  <c r="AF37" i="84"/>
  <c r="AG26" i="84"/>
  <c r="AF26" i="84"/>
  <c r="O23" i="84"/>
  <c r="AG23" i="84"/>
  <c r="AF23" i="84"/>
  <c r="AG70" i="84"/>
  <c r="AF70" i="84"/>
  <c r="V62" i="84"/>
  <c r="AG62" i="84"/>
  <c r="AF62" i="84"/>
  <c r="V54" i="84"/>
  <c r="AG54" i="84"/>
  <c r="AF54" i="84"/>
  <c r="AD46" i="84"/>
  <c r="AG46" i="84"/>
  <c r="AF46" i="84"/>
  <c r="AE38" i="84"/>
  <c r="AG38" i="84"/>
  <c r="AF38" i="84"/>
  <c r="O28" i="84"/>
  <c r="AG28" i="84"/>
  <c r="AF28" i="84"/>
  <c r="AE16" i="84"/>
  <c r="AG16" i="84"/>
  <c r="AF16" i="84"/>
  <c r="AG58" i="84"/>
  <c r="AF58" i="84"/>
  <c r="AE22" i="84"/>
  <c r="AG22" i="84"/>
  <c r="AF22" i="84"/>
  <c r="AG59" i="84"/>
  <c r="AF59" i="84"/>
  <c r="V71" i="84"/>
  <c r="W71" i="84" s="1"/>
  <c r="AG71" i="84"/>
  <c r="AF71" i="84"/>
  <c r="AG63" i="84"/>
  <c r="AF63" i="84"/>
  <c r="AC55" i="84"/>
  <c r="AG55" i="84"/>
  <c r="AF55" i="84"/>
  <c r="AE47" i="84"/>
  <c r="AG47" i="84"/>
  <c r="AF47" i="84"/>
  <c r="O39" i="84"/>
  <c r="AG39" i="84"/>
  <c r="AF39" i="84"/>
  <c r="O29" i="84"/>
  <c r="AG29" i="84"/>
  <c r="AF29" i="84"/>
  <c r="O17" i="84"/>
  <c r="AG17" i="84"/>
  <c r="AF17" i="84"/>
  <c r="V10" i="84"/>
  <c r="AG10" i="84"/>
  <c r="AF10" i="84"/>
  <c r="V51" i="84"/>
  <c r="AG51" i="84"/>
  <c r="AF51" i="84"/>
  <c r="AH43" i="84"/>
  <c r="AG43" i="84"/>
  <c r="AF43" i="84"/>
  <c r="AG35" i="84"/>
  <c r="AF35" i="84"/>
  <c r="O72" i="84"/>
  <c r="P72" i="84" s="1"/>
  <c r="AG72" i="84"/>
  <c r="AF72" i="84"/>
  <c r="AC64" i="84"/>
  <c r="AG64" i="84"/>
  <c r="AF64" i="84"/>
  <c r="AG56" i="84"/>
  <c r="AF56" i="84"/>
  <c r="AG48" i="84"/>
  <c r="AF48" i="84"/>
  <c r="AC40" i="84"/>
  <c r="AG40" i="84"/>
  <c r="AF40" i="84"/>
  <c r="Y31" i="84"/>
  <c r="AG31" i="84"/>
  <c r="AF31" i="84"/>
  <c r="AG19" i="84"/>
  <c r="AF19" i="84"/>
  <c r="AG66" i="84"/>
  <c r="AF66" i="84"/>
  <c r="O34" i="84"/>
  <c r="AG34" i="84"/>
  <c r="AF34" i="84"/>
  <c r="AF73" i="84"/>
  <c r="AG73" i="84"/>
  <c r="AF65" i="84"/>
  <c r="AG65" i="84"/>
  <c r="AF57" i="84"/>
  <c r="AG57" i="84"/>
  <c r="AC49" i="84"/>
  <c r="AF49" i="84"/>
  <c r="AG49" i="84"/>
  <c r="AF41" i="84"/>
  <c r="AG41" i="84"/>
  <c r="AA32" i="84"/>
  <c r="AF32" i="84"/>
  <c r="AG32" i="84"/>
  <c r="O20" i="84"/>
  <c r="AF20" i="84"/>
  <c r="AG20" i="84"/>
  <c r="K46" i="84"/>
  <c r="K26" i="84"/>
  <c r="AD13" i="84"/>
  <c r="AJ13" i="84"/>
  <c r="AJ73" i="84"/>
  <c r="O47" i="84"/>
  <c r="K25" i="84"/>
  <c r="H22" i="84"/>
  <c r="R23" i="84"/>
  <c r="K17" i="84"/>
  <c r="AJ9" i="84"/>
  <c r="F53" i="84"/>
  <c r="H40" i="84"/>
  <c r="AE13" i="84"/>
  <c r="AA40" i="84"/>
  <c r="F37" i="84"/>
  <c r="K66" i="84"/>
  <c r="K28" i="84"/>
  <c r="V22" i="84"/>
  <c r="AC47" i="84"/>
  <c r="Y44" i="84"/>
  <c r="AE40" i="84"/>
  <c r="AJ61" i="84"/>
  <c r="O44" i="84"/>
  <c r="AJ63" i="84"/>
  <c r="AE43" i="84"/>
  <c r="AC13" i="84"/>
  <c r="AC43" i="84"/>
  <c r="AA13" i="84"/>
  <c r="K10" i="84"/>
  <c r="AA43" i="84"/>
  <c r="AD40" i="84"/>
  <c r="K32" i="84"/>
  <c r="V13" i="84"/>
  <c r="T14" i="84"/>
  <c r="Y40" i="84"/>
  <c r="K35" i="84"/>
  <c r="T13" i="84"/>
  <c r="K54" i="84"/>
  <c r="K65" i="84"/>
  <c r="Y43" i="84"/>
  <c r="AC34" i="84"/>
  <c r="AE19" i="84"/>
  <c r="AE45" i="84"/>
  <c r="O43" i="84"/>
  <c r="V42" i="84"/>
  <c r="V34" i="84"/>
  <c r="AE31" i="84"/>
  <c r="AD28" i="84"/>
  <c r="Y22" i="84"/>
  <c r="AA19" i="84"/>
  <c r="AC16" i="84"/>
  <c r="AH13" i="84"/>
  <c r="Y13" i="84"/>
  <c r="T9" i="84"/>
  <c r="AC51" i="84"/>
  <c r="AC45" i="84"/>
  <c r="AD31" i="84"/>
  <c r="V19" i="84"/>
  <c r="F57" i="84"/>
  <c r="K52" i="84"/>
  <c r="R51" i="84"/>
  <c r="K44" i="84"/>
  <c r="K40" i="84"/>
  <c r="AD38" i="84"/>
  <c r="T10" i="84"/>
  <c r="AC65" i="84"/>
  <c r="R63" i="84"/>
  <c r="H31" i="84"/>
  <c r="R66" i="84"/>
  <c r="K55" i="84"/>
  <c r="V55" i="84"/>
  <c r="K13" i="84"/>
  <c r="K61" i="84"/>
  <c r="K14" i="84"/>
  <c r="AC68" i="84"/>
  <c r="F61" i="84"/>
  <c r="R39" i="84"/>
  <c r="R37" i="84"/>
  <c r="V68" i="84"/>
  <c r="F55" i="84"/>
  <c r="AA25" i="84"/>
  <c r="R68" i="84"/>
  <c r="AJ65" i="84"/>
  <c r="T58" i="84"/>
  <c r="R57" i="84"/>
  <c r="T56" i="84"/>
  <c r="F51" i="84"/>
  <c r="AC28" i="84"/>
  <c r="AA22" i="84"/>
  <c r="AH73" i="84"/>
  <c r="AE72" i="84"/>
  <c r="O68" i="84"/>
  <c r="AE67" i="84"/>
  <c r="T60" i="84"/>
  <c r="T52" i="84"/>
  <c r="AE48" i="84"/>
  <c r="H44" i="84"/>
  <c r="K19" i="84"/>
  <c r="AJ67" i="84"/>
  <c r="F63" i="84"/>
  <c r="V57" i="84"/>
  <c r="AJ51" i="84"/>
  <c r="K50" i="84"/>
  <c r="K48" i="84"/>
  <c r="AA47" i="84"/>
  <c r="AB44" i="84" s="1"/>
  <c r="V44" i="84"/>
  <c r="R41" i="84"/>
  <c r="AA34" i="84"/>
  <c r="AE28" i="84"/>
  <c r="AD25" i="84"/>
  <c r="H25" i="84"/>
  <c r="AD16" i="84"/>
  <c r="AD48" i="84"/>
  <c r="AA38" i="84"/>
  <c r="V25" i="84"/>
  <c r="AA16" i="84"/>
  <c r="AJ71" i="84"/>
  <c r="V67" i="84"/>
  <c r="V64" i="84"/>
  <c r="F59" i="84"/>
  <c r="AC48" i="84"/>
  <c r="K43" i="84"/>
  <c r="O45" i="84"/>
  <c r="V38" i="84"/>
  <c r="K29" i="84"/>
  <c r="AC31" i="84"/>
  <c r="AA28" i="84"/>
  <c r="Y25" i="84"/>
  <c r="O19" i="84"/>
  <c r="V16" i="84"/>
  <c r="AC72" i="84"/>
  <c r="AC67" i="84"/>
  <c r="AH10" i="84"/>
  <c r="AE71" i="84"/>
  <c r="AC66" i="84"/>
  <c r="F66" i="84"/>
  <c r="AC54" i="84"/>
  <c r="F49" i="84"/>
  <c r="AA48" i="84"/>
  <c r="AE44" i="84"/>
  <c r="K41" i="84"/>
  <c r="V40" i="84"/>
  <c r="Y38" i="84"/>
  <c r="AA31" i="84"/>
  <c r="F29" i="84"/>
  <c r="V28" i="84"/>
  <c r="O25" i="84"/>
  <c r="R17" i="84"/>
  <c r="AH16" i="84"/>
  <c r="Y16" i="84"/>
  <c r="AC10" i="84"/>
  <c r="AC71" i="84"/>
  <c r="K67" i="84"/>
  <c r="V66" i="84"/>
  <c r="AC62" i="84"/>
  <c r="F58" i="84"/>
  <c r="K51" i="84"/>
  <c r="Y48" i="84"/>
  <c r="H46" i="84"/>
  <c r="K42" i="84"/>
  <c r="AD44" i="84"/>
  <c r="O38" i="84"/>
  <c r="AD36" i="84"/>
  <c r="H28" i="84"/>
  <c r="V31" i="84"/>
  <c r="Y28" i="84"/>
  <c r="O16" i="84"/>
  <c r="AH14" i="84"/>
  <c r="K69" i="84"/>
  <c r="R61" i="84"/>
  <c r="AC58" i="84"/>
  <c r="T54" i="84"/>
  <c r="AJ49" i="84"/>
  <c r="O48" i="84"/>
  <c r="AC44" i="84"/>
  <c r="O40" i="84"/>
  <c r="V36" i="84"/>
  <c r="O35" i="84"/>
  <c r="O31" i="84"/>
  <c r="R29" i="84"/>
  <c r="R26" i="84"/>
  <c r="K20" i="84"/>
  <c r="AD22" i="84"/>
  <c r="K70" i="84"/>
  <c r="R49" i="84"/>
  <c r="AE25" i="84"/>
  <c r="H19" i="84"/>
  <c r="K16" i="84"/>
  <c r="F56" i="84"/>
  <c r="R65" i="84"/>
  <c r="K64" i="84"/>
  <c r="T62" i="84"/>
  <c r="AJ59" i="84"/>
  <c r="V47" i="84"/>
  <c r="AA45" i="84"/>
  <c r="Y42" i="84"/>
  <c r="F42" i="84"/>
  <c r="F41" i="84"/>
  <c r="AC38" i="84"/>
  <c r="AC36" i="84"/>
  <c r="AE34" i="84"/>
  <c r="K34" i="84"/>
  <c r="R32" i="84"/>
  <c r="F26" i="84"/>
  <c r="AC22" i="84"/>
  <c r="AD19" i="84"/>
  <c r="AD72" i="84"/>
  <c r="K68" i="84"/>
  <c r="AC63" i="84"/>
  <c r="R59" i="84"/>
  <c r="R53" i="84"/>
  <c r="K47" i="84"/>
  <c r="Y47" i="84"/>
  <c r="Y45" i="84"/>
  <c r="T44" i="84"/>
  <c r="T42" i="84"/>
  <c r="AA36" i="84"/>
  <c r="H36" i="84"/>
  <c r="AD34" i="84"/>
  <c r="K31" i="84"/>
  <c r="AC19" i="84"/>
  <c r="F14" i="84"/>
  <c r="F23" i="84"/>
  <c r="Y72" i="84"/>
  <c r="Z72" i="84" s="1"/>
  <c r="H72" i="84"/>
  <c r="T46" i="84"/>
  <c r="AE42" i="84"/>
  <c r="Y36" i="84"/>
  <c r="F20" i="84"/>
  <c r="O42" i="84"/>
  <c r="T72" i="84"/>
  <c r="F70" i="84"/>
  <c r="F64" i="84"/>
  <c r="K63" i="84"/>
  <c r="R55" i="84"/>
  <c r="F50" i="84"/>
  <c r="K49" i="84"/>
  <c r="AD42" i="84"/>
  <c r="O36" i="84"/>
  <c r="F35" i="84"/>
  <c r="K23" i="84"/>
  <c r="O22" i="84"/>
  <c r="Y19" i="84"/>
  <c r="AC61" i="84"/>
  <c r="R73" i="84"/>
  <c r="T70" i="84"/>
  <c r="F68" i="84"/>
  <c r="T64" i="84"/>
  <c r="AC60" i="84"/>
  <c r="F60" i="84"/>
  <c r="AC42" i="84"/>
  <c r="K39" i="84"/>
  <c r="K37" i="84"/>
  <c r="Y34" i="84"/>
  <c r="F32" i="84"/>
  <c r="AA20" i="84"/>
  <c r="F17" i="84"/>
  <c r="F52" i="84"/>
  <c r="AA26" i="84"/>
  <c r="F10" i="84"/>
  <c r="R67" i="84"/>
  <c r="F62" i="84"/>
  <c r="V60" i="84"/>
  <c r="K58" i="84"/>
  <c r="F54" i="84"/>
  <c r="R50" i="84"/>
  <c r="K45" i="84"/>
  <c r="K38" i="84"/>
  <c r="K36" i="84"/>
  <c r="R35" i="84"/>
  <c r="K22" i="84"/>
  <c r="R20" i="84"/>
  <c r="AH70" i="84"/>
  <c r="AJ70" i="84"/>
  <c r="Y70" i="84"/>
  <c r="AE70" i="84"/>
  <c r="AA70" i="84"/>
  <c r="AC70" i="84"/>
  <c r="AD70" i="84"/>
  <c r="O70" i="84"/>
  <c r="H70" i="84"/>
  <c r="V70" i="84"/>
  <c r="K62" i="84"/>
  <c r="K59" i="84"/>
  <c r="H73" i="84"/>
  <c r="AD73" i="84"/>
  <c r="AA73" i="84"/>
  <c r="AB73" i="84" s="1"/>
  <c r="O73" i="84"/>
  <c r="P73" i="84" s="1"/>
  <c r="AC73" i="84"/>
  <c r="AE73" i="84"/>
  <c r="V73" i="84"/>
  <c r="W73" i="84" s="1"/>
  <c r="K56" i="84"/>
  <c r="K53" i="84"/>
  <c r="AH52" i="84"/>
  <c r="O52" i="84"/>
  <c r="AA52" i="84"/>
  <c r="AJ52" i="84"/>
  <c r="H52" i="84"/>
  <c r="AD52" i="84"/>
  <c r="Y52" i="84"/>
  <c r="AE52" i="84"/>
  <c r="AC52" i="84"/>
  <c r="H37" i="84"/>
  <c r="AD37" i="84"/>
  <c r="Y37" i="84"/>
  <c r="AE37" i="84"/>
  <c r="V37" i="84"/>
  <c r="AJ37" i="84"/>
  <c r="AH37" i="84"/>
  <c r="H34" i="84"/>
  <c r="O37" i="84"/>
  <c r="AC37" i="84"/>
  <c r="T69" i="84"/>
  <c r="R69" i="84"/>
  <c r="T45" i="84"/>
  <c r="R45" i="84"/>
  <c r="H69" i="84"/>
  <c r="AD69" i="84"/>
  <c r="AH69" i="84"/>
  <c r="O69" i="84"/>
  <c r="AA69" i="84"/>
  <c r="AJ69" i="84"/>
  <c r="Y69" i="84"/>
  <c r="AC69" i="84"/>
  <c r="AH58" i="84"/>
  <c r="O58" i="84"/>
  <c r="AA58" i="84"/>
  <c r="AJ58" i="84"/>
  <c r="H58" i="84"/>
  <c r="AD58" i="84"/>
  <c r="Y58" i="84"/>
  <c r="AE58" i="84"/>
  <c r="AH56" i="84"/>
  <c r="O56" i="84"/>
  <c r="AA56" i="84"/>
  <c r="AJ56" i="84"/>
  <c r="H56" i="84"/>
  <c r="AD56" i="84"/>
  <c r="Y56" i="84"/>
  <c r="AE56" i="84"/>
  <c r="AC56" i="84"/>
  <c r="Y73" i="84"/>
  <c r="AE69" i="84"/>
  <c r="V58" i="84"/>
  <c r="V56" i="84"/>
  <c r="AA37" i="84"/>
  <c r="F72" i="84"/>
  <c r="F69" i="84"/>
  <c r="F67" i="84"/>
  <c r="H59" i="84"/>
  <c r="AD59" i="84"/>
  <c r="Y59" i="84"/>
  <c r="AE59" i="84"/>
  <c r="AH59" i="84"/>
  <c r="O59" i="84"/>
  <c r="AA59" i="84"/>
  <c r="V59" i="84"/>
  <c r="H53" i="84"/>
  <c r="AD53" i="84"/>
  <c r="Y53" i="84"/>
  <c r="AE53" i="84"/>
  <c r="AH53" i="84"/>
  <c r="O53" i="84"/>
  <c r="AA53" i="84"/>
  <c r="AC53" i="84"/>
  <c r="AJ53" i="84"/>
  <c r="V53" i="84"/>
  <c r="V69" i="84"/>
  <c r="AC59" i="84"/>
  <c r="H57" i="84"/>
  <c r="AD57" i="84"/>
  <c r="Y57" i="84"/>
  <c r="AE57" i="84"/>
  <c r="AH57" i="84"/>
  <c r="O57" i="84"/>
  <c r="AA57" i="84"/>
  <c r="AJ57" i="84"/>
  <c r="AC57" i="84"/>
  <c r="H41" i="84"/>
  <c r="AD41" i="84"/>
  <c r="V41" i="84"/>
  <c r="AJ41" i="84"/>
  <c r="AC41" i="84"/>
  <c r="AE41" i="84"/>
  <c r="AH41" i="84"/>
  <c r="Y41" i="84"/>
  <c r="H38" i="84"/>
  <c r="O41" i="84"/>
  <c r="AA41" i="84"/>
  <c r="K57" i="84"/>
  <c r="K60" i="84"/>
  <c r="AH72" i="84"/>
  <c r="AJ72" i="84"/>
  <c r="H55" i="84"/>
  <c r="AD55" i="84"/>
  <c r="Y55" i="84"/>
  <c r="AE55" i="84"/>
  <c r="AH55" i="84"/>
  <c r="O55" i="84"/>
  <c r="AA55" i="84"/>
  <c r="AH54" i="84"/>
  <c r="O54" i="84"/>
  <c r="AA54" i="84"/>
  <c r="AJ54" i="84"/>
  <c r="H54" i="84"/>
  <c r="AD54" i="84"/>
  <c r="Y54" i="84"/>
  <c r="AE54" i="84"/>
  <c r="AC32" i="84"/>
  <c r="AC26" i="84"/>
  <c r="AC20" i="84"/>
  <c r="R38" i="84"/>
  <c r="T38" i="84"/>
  <c r="R34" i="84"/>
  <c r="T34" i="84"/>
  <c r="R28" i="84"/>
  <c r="T28" i="84"/>
  <c r="R22" i="84"/>
  <c r="T22" i="84"/>
  <c r="H61" i="84"/>
  <c r="AD61" i="84"/>
  <c r="Y61" i="84"/>
  <c r="AE61" i="84"/>
  <c r="AH61" i="84"/>
  <c r="O61" i="84"/>
  <c r="AA61" i="84"/>
  <c r="AH60" i="84"/>
  <c r="O60" i="84"/>
  <c r="AA60" i="84"/>
  <c r="AJ60" i="84"/>
  <c r="H60" i="84"/>
  <c r="AD60" i="84"/>
  <c r="Y60" i="84"/>
  <c r="AE60" i="84"/>
  <c r="AH46" i="84"/>
  <c r="AJ46" i="84"/>
  <c r="V46" i="84"/>
  <c r="AA46" i="84"/>
  <c r="AB43" i="84" s="1"/>
  <c r="AC46" i="84"/>
  <c r="O46" i="84"/>
  <c r="AE46" i="84"/>
  <c r="H39" i="84"/>
  <c r="AD39" i="84"/>
  <c r="Y39" i="84"/>
  <c r="AE39" i="84"/>
  <c r="V39" i="84"/>
  <c r="AJ39" i="84"/>
  <c r="AH39" i="84"/>
  <c r="H35" i="84"/>
  <c r="AD35" i="84"/>
  <c r="Y35" i="84"/>
  <c r="AE35" i="84"/>
  <c r="V35" i="84"/>
  <c r="AJ35" i="84"/>
  <c r="AH35" i="84"/>
  <c r="O32" i="84"/>
  <c r="H29" i="84"/>
  <c r="AD29" i="84"/>
  <c r="Y29" i="84"/>
  <c r="AE29" i="84"/>
  <c r="V29" i="84"/>
  <c r="AJ29" i="84"/>
  <c r="AH29" i="84"/>
  <c r="O26" i="84"/>
  <c r="H23" i="84"/>
  <c r="AD23" i="84"/>
  <c r="Y23" i="84"/>
  <c r="AE23" i="84"/>
  <c r="V23" i="84"/>
  <c r="AJ23" i="84"/>
  <c r="AH23" i="84"/>
  <c r="H17" i="84"/>
  <c r="AD17" i="84"/>
  <c r="Y17" i="84"/>
  <c r="AE17" i="84"/>
  <c r="V17" i="84"/>
  <c r="H13" i="84"/>
  <c r="AJ17" i="84"/>
  <c r="AH17" i="84"/>
  <c r="AA72" i="84"/>
  <c r="AB72" i="84" s="1"/>
  <c r="H71" i="84"/>
  <c r="AD71" i="84"/>
  <c r="O71" i="84"/>
  <c r="P71" i="84" s="1"/>
  <c r="AA71" i="84"/>
  <c r="AB71" i="84" s="1"/>
  <c r="H63" i="84"/>
  <c r="AD63" i="84"/>
  <c r="Y63" i="84"/>
  <c r="AE63" i="84"/>
  <c r="AH63" i="84"/>
  <c r="O63" i="84"/>
  <c r="AA63" i="84"/>
  <c r="AH62" i="84"/>
  <c r="O62" i="84"/>
  <c r="AA62" i="84"/>
  <c r="AJ62" i="84"/>
  <c r="H62" i="84"/>
  <c r="AD62" i="84"/>
  <c r="Y62" i="84"/>
  <c r="AE62" i="84"/>
  <c r="V61" i="84"/>
  <c r="H49" i="84"/>
  <c r="AD49" i="84"/>
  <c r="Y49" i="84"/>
  <c r="AE49" i="84"/>
  <c r="AH49" i="84"/>
  <c r="O49" i="84"/>
  <c r="AA49" i="84"/>
  <c r="Y46" i="84"/>
  <c r="R43" i="84"/>
  <c r="AC39" i="84"/>
  <c r="F39" i="84"/>
  <c r="AC35" i="84"/>
  <c r="AC29" i="84"/>
  <c r="AC23" i="84"/>
  <c r="AC17" i="84"/>
  <c r="V72" i="84"/>
  <c r="W72" i="84" s="1"/>
  <c r="Y71" i="84"/>
  <c r="Z71" i="84" s="1"/>
  <c r="F71" i="84"/>
  <c r="AH68" i="84"/>
  <c r="AJ68" i="84"/>
  <c r="H68" i="84"/>
  <c r="AD68" i="84"/>
  <c r="Y68" i="84"/>
  <c r="AE68" i="84"/>
  <c r="H65" i="84"/>
  <c r="AD65" i="84"/>
  <c r="Y65" i="84"/>
  <c r="AE65" i="84"/>
  <c r="AH65" i="84"/>
  <c r="O65" i="84"/>
  <c r="AA65" i="84"/>
  <c r="AH64" i="84"/>
  <c r="O64" i="84"/>
  <c r="AA64" i="84"/>
  <c r="AJ64" i="84"/>
  <c r="H64" i="84"/>
  <c r="AD64" i="84"/>
  <c r="Y64" i="84"/>
  <c r="AE64" i="84"/>
  <c r="V63" i="84"/>
  <c r="AJ55" i="84"/>
  <c r="AH50" i="84"/>
  <c r="O50" i="84"/>
  <c r="AA50" i="84"/>
  <c r="AJ50" i="84"/>
  <c r="H50" i="84"/>
  <c r="AD50" i="84"/>
  <c r="Y50" i="84"/>
  <c r="AE50" i="84"/>
  <c r="V49" i="84"/>
  <c r="W49" i="84" s="1"/>
  <c r="R48" i="84"/>
  <c r="T48" i="84"/>
  <c r="T47" i="84"/>
  <c r="R47" i="84"/>
  <c r="AA39" i="84"/>
  <c r="AA35" i="84"/>
  <c r="AA29" i="84"/>
  <c r="AA23" i="84"/>
  <c r="AA17" i="84"/>
  <c r="AH71" i="84"/>
  <c r="R71" i="84"/>
  <c r="H67" i="84"/>
  <c r="AD67" i="84"/>
  <c r="AH67" i="84"/>
  <c r="O67" i="84"/>
  <c r="AA67" i="84"/>
  <c r="AH66" i="84"/>
  <c r="O66" i="84"/>
  <c r="AA66" i="84"/>
  <c r="AJ66" i="84"/>
  <c r="H66" i="84"/>
  <c r="AD66" i="84"/>
  <c r="Y66" i="84"/>
  <c r="AE66" i="84"/>
  <c r="V65" i="84"/>
  <c r="F65" i="84"/>
  <c r="H51" i="84"/>
  <c r="AD51" i="84"/>
  <c r="Y51" i="84"/>
  <c r="AE51" i="84"/>
  <c r="AH51" i="84"/>
  <c r="O51" i="84"/>
  <c r="AA51" i="84"/>
  <c r="V50" i="84"/>
  <c r="H48" i="84"/>
  <c r="R40" i="84"/>
  <c r="T40" i="84"/>
  <c r="R36" i="84"/>
  <c r="T36" i="84"/>
  <c r="R31" i="84"/>
  <c r="T31" i="84"/>
  <c r="R25" i="84"/>
  <c r="T25" i="84"/>
  <c r="R19" i="84"/>
  <c r="T19" i="84"/>
  <c r="H32" i="84"/>
  <c r="AD32" i="84"/>
  <c r="Y32" i="84"/>
  <c r="AE32" i="84"/>
  <c r="V32" i="84"/>
  <c r="AJ32" i="84"/>
  <c r="AH32" i="84"/>
  <c r="H26" i="84"/>
  <c r="AD26" i="84"/>
  <c r="Y26" i="84"/>
  <c r="Z26" i="84" s="1"/>
  <c r="AE26" i="84"/>
  <c r="V26" i="84"/>
  <c r="AJ26" i="84"/>
  <c r="AH26" i="84"/>
  <c r="H20" i="84"/>
  <c r="AD20" i="84"/>
  <c r="Y20" i="84"/>
  <c r="AE20" i="84"/>
  <c r="V20" i="84"/>
  <c r="AJ20" i="84"/>
  <c r="AH20" i="84"/>
  <c r="H16" i="84"/>
  <c r="F46" i="84"/>
  <c r="H45" i="84"/>
  <c r="AD45" i="84"/>
  <c r="V45" i="84"/>
  <c r="AJ45" i="84"/>
  <c r="H14" i="84"/>
  <c r="AD14" i="84"/>
  <c r="Y14" i="84"/>
  <c r="AE14" i="84"/>
  <c r="V14" i="84"/>
  <c r="AJ14" i="84"/>
  <c r="F48" i="84"/>
  <c r="F45" i="84"/>
  <c r="F40" i="84"/>
  <c r="F38" i="84"/>
  <c r="F36" i="84"/>
  <c r="F34" i="84"/>
  <c r="F31" i="84"/>
  <c r="F28" i="84"/>
  <c r="F25" i="84"/>
  <c r="F22" i="84"/>
  <c r="F19" i="84"/>
  <c r="AA14" i="84"/>
  <c r="AJ48" i="84"/>
  <c r="H47" i="84"/>
  <c r="AD47" i="84"/>
  <c r="AJ47" i="84"/>
  <c r="H43" i="84"/>
  <c r="AD43" i="84"/>
  <c r="V43" i="84"/>
  <c r="AJ43" i="84"/>
  <c r="T16" i="84"/>
  <c r="F16" i="84"/>
  <c r="F47" i="84"/>
  <c r="F44" i="84"/>
  <c r="F43" i="84"/>
  <c r="O14" i="84"/>
  <c r="F13" i="84"/>
  <c r="AH48" i="84"/>
  <c r="V48" i="84"/>
  <c r="AH47" i="84"/>
  <c r="H42" i="84"/>
  <c r="AJ44" i="84"/>
  <c r="AJ42" i="84"/>
  <c r="AJ40" i="84"/>
  <c r="AJ38" i="84"/>
  <c r="AJ36" i="84"/>
  <c r="AJ34" i="84"/>
  <c r="AJ31" i="84"/>
  <c r="AJ28" i="84"/>
  <c r="AJ25" i="84"/>
  <c r="AJ22" i="84"/>
  <c r="AJ19" i="84"/>
  <c r="AJ16" i="84"/>
  <c r="AH44" i="84"/>
  <c r="AH42" i="84"/>
  <c r="AH40" i="84"/>
  <c r="AH38" i="84"/>
  <c r="AH36" i="84"/>
  <c r="AH34" i="84"/>
  <c r="AH31" i="84"/>
  <c r="AH28" i="84"/>
  <c r="AH25" i="84"/>
  <c r="AH22" i="84"/>
  <c r="AH19" i="84"/>
  <c r="K9" i="84"/>
  <c r="AE10" i="84"/>
  <c r="Y10" i="84"/>
  <c r="AD10" i="84"/>
  <c r="H10" i="84"/>
  <c r="AJ10" i="84"/>
  <c r="AA10" i="84"/>
  <c r="O10" i="84"/>
  <c r="AA9" i="84"/>
  <c r="AC9" i="84"/>
  <c r="O9" i="84"/>
  <c r="AE9" i="84"/>
  <c r="V9" i="84"/>
  <c r="AD9" i="84"/>
  <c r="Y9" i="84"/>
  <c r="F9" i="84"/>
  <c r="H9" i="84"/>
  <c r="AH4" i="84"/>
  <c r="W14" i="84" l="1"/>
  <c r="W9" i="84"/>
  <c r="W10" i="84"/>
  <c r="W13" i="84"/>
  <c r="P69" i="84"/>
  <c r="Z67" i="84"/>
  <c r="Z64" i="84"/>
  <c r="AI28" i="84"/>
  <c r="AI52" i="84"/>
  <c r="W52" i="84"/>
  <c r="P16" i="84"/>
  <c r="P23" i="84"/>
  <c r="AI54" i="84"/>
  <c r="P13" i="84"/>
  <c r="AI20" i="84"/>
  <c r="AI62" i="84"/>
  <c r="AB39" i="84"/>
  <c r="AB42" i="84"/>
  <c r="P25" i="84"/>
  <c r="W51" i="84"/>
  <c r="W61" i="84"/>
  <c r="AI29" i="84"/>
  <c r="P29" i="84"/>
  <c r="P28" i="84"/>
  <c r="AI13" i="84"/>
  <c r="AI39" i="84"/>
  <c r="P34" i="84"/>
  <c r="P36" i="84"/>
  <c r="P39" i="84"/>
  <c r="AI34" i="84"/>
  <c r="W54" i="84"/>
  <c r="AB32" i="84"/>
  <c r="AI17" i="84"/>
  <c r="AB65" i="84"/>
  <c r="AB28" i="84"/>
  <c r="W68" i="84"/>
  <c r="AB41" i="84"/>
  <c r="P47" i="84"/>
  <c r="AI32" i="84"/>
  <c r="P44" i="84"/>
  <c r="AI47" i="84"/>
  <c r="Z14" i="84"/>
  <c r="P26" i="84"/>
  <c r="AI22" i="84"/>
  <c r="P56" i="84"/>
  <c r="AB51" i="84"/>
  <c r="W60" i="84"/>
  <c r="Z19" i="84"/>
  <c r="Z40" i="84"/>
  <c r="AI48" i="84"/>
  <c r="W28" i="84"/>
  <c r="P20" i="84"/>
  <c r="AI68" i="84"/>
  <c r="AB37" i="84"/>
  <c r="Z37" i="84"/>
  <c r="P45" i="84"/>
  <c r="Z41" i="84"/>
  <c r="AB40" i="84"/>
  <c r="Z39" i="84"/>
  <c r="Z68" i="84"/>
  <c r="P40" i="84"/>
  <c r="Z45" i="84"/>
  <c r="AI44" i="84"/>
  <c r="P14" i="84"/>
  <c r="AB26" i="84"/>
  <c r="P41" i="84"/>
  <c r="Z28" i="84"/>
  <c r="P68" i="84"/>
  <c r="Z44" i="84"/>
  <c r="AI37" i="84"/>
  <c r="AI16" i="84"/>
  <c r="W22" i="84"/>
  <c r="W65" i="84"/>
  <c r="P65" i="84"/>
  <c r="Z17" i="84"/>
  <c r="AI31" i="84"/>
  <c r="Z38" i="84"/>
  <c r="Z48" i="84"/>
  <c r="AB14" i="84"/>
  <c r="Z23" i="84"/>
  <c r="W67" i="84"/>
  <c r="W38" i="84"/>
  <c r="W64" i="84"/>
  <c r="P32" i="84"/>
  <c r="P66" i="84"/>
  <c r="W19" i="84"/>
  <c r="AI9" i="84"/>
  <c r="P55" i="84"/>
  <c r="P35" i="84"/>
  <c r="AI19" i="84"/>
  <c r="P31" i="84"/>
  <c r="Z42" i="84"/>
  <c r="W31" i="84"/>
  <c r="AB45" i="84"/>
  <c r="AB35" i="84"/>
  <c r="Z50" i="84"/>
  <c r="P61" i="84"/>
  <c r="AI35" i="84"/>
  <c r="AI25" i="84"/>
  <c r="P19" i="84"/>
  <c r="Z35" i="84"/>
  <c r="AB10" i="84"/>
  <c r="Z49" i="84"/>
  <c r="P51" i="84"/>
  <c r="AB25" i="84"/>
  <c r="Z32" i="84"/>
  <c r="P17" i="84"/>
  <c r="AB20" i="84"/>
  <c r="AI36" i="84"/>
  <c r="Z16" i="84"/>
  <c r="AI40" i="84"/>
  <c r="Z25" i="84"/>
  <c r="W16" i="84"/>
  <c r="W48" i="84"/>
  <c r="Z34" i="84"/>
  <c r="P22" i="84"/>
  <c r="Z63" i="84"/>
  <c r="AI57" i="84"/>
  <c r="W69" i="84"/>
  <c r="AB50" i="84"/>
  <c r="Z52" i="84"/>
  <c r="W25" i="84"/>
  <c r="AB17" i="84"/>
  <c r="AB49" i="84"/>
  <c r="Z56" i="84"/>
  <c r="AB66" i="84"/>
  <c r="Z46" i="84"/>
  <c r="Z43" i="84"/>
  <c r="W34" i="84"/>
  <c r="AI66" i="84"/>
  <c r="AB23" i="84"/>
  <c r="AB55" i="84"/>
  <c r="AB29" i="84"/>
  <c r="Z9" i="84"/>
  <c r="Z10" i="84"/>
  <c r="AI26" i="84"/>
  <c r="W47" i="84"/>
  <c r="Z65" i="84"/>
  <c r="Z57" i="84"/>
  <c r="AI56" i="84"/>
  <c r="P37" i="84"/>
  <c r="W57" i="84"/>
  <c r="AI38" i="84"/>
  <c r="W26" i="84"/>
  <c r="Z29" i="84"/>
  <c r="P70" i="84"/>
  <c r="Z36" i="84"/>
  <c r="Z20" i="84"/>
  <c r="P67" i="84"/>
  <c r="W63" i="84"/>
  <c r="Z62" i="84"/>
  <c r="AB22" i="84"/>
  <c r="P46" i="84"/>
  <c r="AB68" i="84"/>
  <c r="AB53" i="84"/>
  <c r="Z58" i="84"/>
  <c r="Z69" i="84"/>
  <c r="P38" i="84"/>
  <c r="AB13" i="84"/>
  <c r="W44" i="84"/>
  <c r="W45" i="84"/>
  <c r="W23" i="84"/>
  <c r="P53" i="84"/>
  <c r="AI72" i="84"/>
  <c r="AI23" i="84"/>
  <c r="W35" i="84"/>
  <c r="AI59" i="84"/>
  <c r="Z70" i="84"/>
  <c r="P42" i="84"/>
  <c r="P54" i="84"/>
  <c r="W53" i="84"/>
  <c r="W70" i="84"/>
  <c r="W20" i="84"/>
  <c r="Z13" i="84"/>
  <c r="AB48" i="84"/>
  <c r="AB46" i="84"/>
  <c r="AB54" i="84"/>
  <c r="Z53" i="84"/>
  <c r="AI70" i="84"/>
  <c r="P43" i="84"/>
  <c r="AB47" i="84"/>
  <c r="W32" i="84"/>
  <c r="W50" i="84"/>
  <c r="P62" i="84"/>
  <c r="W29" i="84"/>
  <c r="W39" i="84"/>
  <c r="Z55" i="84"/>
  <c r="P57" i="84"/>
  <c r="W59" i="84"/>
  <c r="Z73" i="84"/>
  <c r="AI45" i="84"/>
  <c r="W36" i="84"/>
  <c r="AI51" i="84"/>
  <c r="Z66" i="84"/>
  <c r="AB67" i="84"/>
  <c r="AB62" i="84"/>
  <c r="W56" i="84"/>
  <c r="AB58" i="84"/>
  <c r="P52" i="84"/>
  <c r="AI73" i="84"/>
  <c r="P49" i="84"/>
  <c r="AI60" i="84"/>
  <c r="Z61" i="84"/>
  <c r="P58" i="84"/>
  <c r="AI42" i="84"/>
  <c r="AB16" i="84"/>
  <c r="AI63" i="84"/>
  <c r="Z60" i="84"/>
  <c r="W58" i="84"/>
  <c r="Z22" i="84"/>
  <c r="W43" i="84"/>
  <c r="AI43" i="84"/>
  <c r="AB19" i="84"/>
  <c r="AI46" i="84"/>
  <c r="AI55" i="84"/>
  <c r="AI58" i="84"/>
  <c r="AI65" i="84"/>
  <c r="W62" i="84"/>
  <c r="W17" i="84"/>
  <c r="W42" i="84"/>
  <c r="AI61" i="84"/>
  <c r="AI71" i="84"/>
  <c r="AI69" i="84"/>
  <c r="AB9" i="84"/>
  <c r="Z47" i="84"/>
  <c r="AB36" i="84"/>
  <c r="AI49" i="84"/>
  <c r="AB61" i="84"/>
  <c r="W41" i="84"/>
  <c r="AI41" i="84"/>
  <c r="AB69" i="84"/>
  <c r="W37" i="84"/>
  <c r="AB52" i="84"/>
  <c r="AI14" i="84"/>
  <c r="W40" i="84"/>
  <c r="W66" i="84"/>
  <c r="P64" i="84"/>
  <c r="AB63" i="84"/>
  <c r="AB38" i="84"/>
  <c r="P60" i="84"/>
  <c r="W55" i="84"/>
  <c r="AB57" i="84"/>
  <c r="Z59" i="84"/>
  <c r="AB56" i="84"/>
  <c r="AB31" i="84"/>
  <c r="AI67" i="84"/>
  <c r="P50" i="84"/>
  <c r="AI64" i="84"/>
  <c r="P63" i="84"/>
  <c r="P59" i="84"/>
  <c r="Z31" i="84"/>
  <c r="P48" i="84"/>
  <c r="AI50" i="84"/>
  <c r="AB64" i="84"/>
  <c r="AB34" i="84"/>
  <c r="W46" i="84"/>
  <c r="AB60" i="84"/>
  <c r="Z54" i="84"/>
  <c r="AB70" i="84"/>
  <c r="Z51" i="84"/>
  <c r="AI53" i="84"/>
  <c r="AB59" i="84"/>
  <c r="P10" i="84"/>
  <c r="AI10" i="84"/>
  <c r="P9" i="84"/>
  <c r="M10" i="46" l="1"/>
  <c r="Q10" i="46" s="1"/>
  <c r="M11" i="46"/>
  <c r="Q11" i="46" s="1"/>
  <c r="M12" i="46"/>
  <c r="Q12" i="46" s="1"/>
  <c r="M13" i="46"/>
  <c r="S13" i="46" s="1"/>
  <c r="M14" i="46"/>
  <c r="Q14" i="46" s="1"/>
  <c r="M15" i="46"/>
  <c r="Q15" i="46" s="1"/>
  <c r="M16" i="46"/>
  <c r="Q16" i="46" s="1"/>
  <c r="M17" i="46"/>
  <c r="S17" i="46" s="1"/>
  <c r="M18" i="46"/>
  <c r="Q18" i="46" s="1"/>
  <c r="M19" i="46"/>
  <c r="Q19" i="46" s="1"/>
  <c r="M20" i="46"/>
  <c r="Q20" i="46" s="1"/>
  <c r="M21" i="46"/>
  <c r="S21" i="46" s="1"/>
  <c r="M22" i="46"/>
  <c r="Q22" i="46" s="1"/>
  <c r="M23" i="46"/>
  <c r="Q23" i="46" s="1"/>
  <c r="M24" i="46"/>
  <c r="Q24" i="46" s="1"/>
  <c r="M25" i="46"/>
  <c r="S25" i="46" s="1"/>
  <c r="M26" i="46"/>
  <c r="Q26" i="46" s="1"/>
  <c r="M27" i="46"/>
  <c r="Q27" i="46" s="1"/>
  <c r="M28" i="46"/>
  <c r="Q28" i="46" s="1"/>
  <c r="M29" i="46"/>
  <c r="S29" i="46" s="1"/>
  <c r="M30" i="46"/>
  <c r="Q30" i="46" s="1"/>
  <c r="M31" i="46"/>
  <c r="Q31" i="46" s="1"/>
  <c r="M32" i="46"/>
  <c r="Q32" i="46" s="1"/>
  <c r="M33" i="46"/>
  <c r="S33" i="46" s="1"/>
  <c r="M35" i="46"/>
  <c r="Q35" i="46" s="1"/>
  <c r="M36" i="46"/>
  <c r="Q36" i="46" s="1"/>
  <c r="M37" i="46"/>
  <c r="Q37" i="46" s="1"/>
  <c r="M38" i="46"/>
  <c r="S38" i="46" s="1"/>
  <c r="M39" i="46"/>
  <c r="Q39" i="46" s="1"/>
  <c r="M40" i="46"/>
  <c r="Q40" i="46" s="1"/>
  <c r="M41" i="46"/>
  <c r="Q41" i="46" s="1"/>
  <c r="M42" i="46"/>
  <c r="S42" i="46" s="1"/>
  <c r="M43" i="46"/>
  <c r="Q43" i="46" s="1"/>
  <c r="M44" i="46"/>
  <c r="Q44" i="46" s="1"/>
  <c r="M45" i="46"/>
  <c r="Q45" i="46" s="1"/>
  <c r="M46" i="46"/>
  <c r="S46" i="46" s="1"/>
  <c r="M47" i="46"/>
  <c r="Q47" i="46" s="1"/>
  <c r="M48" i="46"/>
  <c r="Q48" i="46" s="1"/>
  <c r="M49" i="46"/>
  <c r="Q49" i="46" s="1"/>
  <c r="M50" i="46"/>
  <c r="S50" i="46" s="1"/>
  <c r="M51" i="46"/>
  <c r="Q51" i="46" s="1"/>
  <c r="M52" i="46"/>
  <c r="Q52" i="46" s="1"/>
  <c r="M53" i="46"/>
  <c r="Q53" i="46" s="1"/>
  <c r="M54" i="46"/>
  <c r="S54" i="46" s="1"/>
  <c r="M55" i="46"/>
  <c r="Q55" i="46" s="1"/>
  <c r="M56" i="46"/>
  <c r="Q56" i="46" s="1"/>
  <c r="M57" i="46"/>
  <c r="Q57" i="46" s="1"/>
  <c r="M58" i="46"/>
  <c r="S58" i="46" s="1"/>
  <c r="M59" i="46"/>
  <c r="Q59" i="46" s="1"/>
  <c r="M9" i="46"/>
  <c r="S9" i="46" s="1"/>
  <c r="K25" i="48"/>
  <c r="T25" i="48" s="1"/>
  <c r="K26" i="48"/>
  <c r="R26" i="48" s="1"/>
  <c r="K27" i="48"/>
  <c r="R27" i="48" s="1"/>
  <c r="K28" i="48"/>
  <c r="R28" i="48" s="1"/>
  <c r="K29" i="48"/>
  <c r="T29" i="48" s="1"/>
  <c r="K30" i="48"/>
  <c r="T30" i="48" s="1"/>
  <c r="K31" i="48"/>
  <c r="T31" i="48" s="1"/>
  <c r="K32" i="48"/>
  <c r="T32" i="48" s="1"/>
  <c r="K33" i="48"/>
  <c r="T33" i="48" s="1"/>
  <c r="K34" i="48"/>
  <c r="R34" i="48" s="1"/>
  <c r="K35" i="48"/>
  <c r="R35" i="48" s="1"/>
  <c r="K36" i="48"/>
  <c r="R36" i="48" s="1"/>
  <c r="K37" i="48"/>
  <c r="T37" i="48" s="1"/>
  <c r="K38" i="48"/>
  <c r="T38" i="48" s="1"/>
  <c r="K39" i="48"/>
  <c r="T39" i="48" s="1"/>
  <c r="K10" i="48"/>
  <c r="R10" i="48" s="1"/>
  <c r="K11" i="48"/>
  <c r="R11" i="48" s="1"/>
  <c r="K12" i="48"/>
  <c r="R12" i="48" s="1"/>
  <c r="K13" i="48"/>
  <c r="R13" i="48" s="1"/>
  <c r="K14" i="48"/>
  <c r="R14" i="48" s="1"/>
  <c r="K15" i="48"/>
  <c r="R15" i="48" s="1"/>
  <c r="K16" i="48"/>
  <c r="T16" i="48" s="1"/>
  <c r="N117" i="60" s="1"/>
  <c r="K17" i="48"/>
  <c r="R17" i="48" s="1"/>
  <c r="K18" i="48"/>
  <c r="R18" i="48" s="1"/>
  <c r="K19" i="48"/>
  <c r="R19" i="48" s="1"/>
  <c r="K20" i="48"/>
  <c r="T20" i="48" s="1"/>
  <c r="K21" i="48"/>
  <c r="T21" i="48" s="1"/>
  <c r="K22" i="48"/>
  <c r="T22" i="48" s="1"/>
  <c r="K23" i="48"/>
  <c r="T23" i="48" s="1"/>
  <c r="K9" i="48"/>
  <c r="O34" i="2"/>
  <c r="O35" i="2"/>
  <c r="M34" i="2"/>
  <c r="M35" i="2"/>
  <c r="G34" i="2"/>
  <c r="G35" i="2"/>
  <c r="T9" i="48" l="1"/>
  <c r="K5" i="48"/>
  <c r="Q50" i="46"/>
  <c r="Q46" i="46"/>
  <c r="Q42" i="46"/>
  <c r="Q17" i="46"/>
  <c r="Q13" i="46"/>
  <c r="Q38" i="46"/>
  <c r="Q33" i="46"/>
  <c r="Q29" i="46"/>
  <c r="Q58" i="46"/>
  <c r="Q25" i="46"/>
  <c r="Q54" i="46"/>
  <c r="Q21" i="46"/>
  <c r="S57" i="46"/>
  <c r="S53" i="46"/>
  <c r="S49" i="46"/>
  <c r="S45" i="46"/>
  <c r="S41" i="46"/>
  <c r="S37" i="46"/>
  <c r="S32" i="46"/>
  <c r="S28" i="46"/>
  <c r="S24" i="46"/>
  <c r="S20" i="46"/>
  <c r="S16" i="46"/>
  <c r="S12" i="46"/>
  <c r="Q9" i="46"/>
  <c r="S56" i="46"/>
  <c r="S52" i="46"/>
  <c r="S48" i="46"/>
  <c r="S44" i="46"/>
  <c r="S40" i="46"/>
  <c r="S36" i="46"/>
  <c r="S31" i="46"/>
  <c r="S27" i="46"/>
  <c r="S23" i="46"/>
  <c r="S19" i="46"/>
  <c r="S15" i="46"/>
  <c r="S11" i="46"/>
  <c r="S59" i="46"/>
  <c r="S55" i="46"/>
  <c r="S51" i="46"/>
  <c r="S47" i="46"/>
  <c r="S43" i="46"/>
  <c r="S39" i="46"/>
  <c r="S35" i="46"/>
  <c r="S30" i="46"/>
  <c r="S26" i="46"/>
  <c r="S22" i="46"/>
  <c r="S18" i="46"/>
  <c r="S14" i="46"/>
  <c r="S10" i="46"/>
  <c r="T36" i="48"/>
  <c r="R33" i="48"/>
  <c r="R25" i="48"/>
  <c r="T28" i="48"/>
  <c r="R32" i="48"/>
  <c r="R23" i="48"/>
  <c r="T35" i="48"/>
  <c r="T27" i="48"/>
  <c r="R39" i="48"/>
  <c r="R31" i="48"/>
  <c r="R22" i="48"/>
  <c r="T34" i="48"/>
  <c r="T26" i="48"/>
  <c r="R38" i="48"/>
  <c r="R30" i="48"/>
  <c r="R21" i="48"/>
  <c r="R37" i="48"/>
  <c r="R29" i="48"/>
  <c r="R20" i="48"/>
  <c r="R9" i="48"/>
  <c r="T18" i="48"/>
  <c r="T14" i="48"/>
  <c r="N87" i="60" s="1"/>
  <c r="T10" i="48"/>
  <c r="R16" i="48"/>
  <c r="T17" i="48"/>
  <c r="T15" i="48"/>
  <c r="T13" i="48"/>
  <c r="N72" i="60" s="1"/>
  <c r="T12" i="48"/>
  <c r="T19" i="48"/>
  <c r="T11" i="48"/>
  <c r="B35" i="46"/>
  <c r="C35" i="46"/>
  <c r="D35" i="46" s="1"/>
  <c r="G35" i="46"/>
  <c r="K35" i="46"/>
  <c r="O35" i="46"/>
  <c r="U35" i="46"/>
  <c r="W35" i="46"/>
  <c r="B36" i="46"/>
  <c r="C36" i="46"/>
  <c r="D36" i="46" s="1"/>
  <c r="G36" i="46"/>
  <c r="AF36" i="46" s="1"/>
  <c r="K36" i="46"/>
  <c r="O36" i="46"/>
  <c r="U36" i="46"/>
  <c r="W36" i="46"/>
  <c r="B37" i="46"/>
  <c r="C37" i="46"/>
  <c r="D37" i="46" s="1"/>
  <c r="G37" i="46"/>
  <c r="K37" i="46"/>
  <c r="O37" i="46"/>
  <c r="U37" i="46"/>
  <c r="W37" i="46"/>
  <c r="B38" i="46"/>
  <c r="C38" i="46"/>
  <c r="D38" i="46" s="1"/>
  <c r="G38" i="46"/>
  <c r="AF38" i="46" s="1"/>
  <c r="K38" i="46"/>
  <c r="O38" i="46"/>
  <c r="U38" i="46"/>
  <c r="W38" i="46"/>
  <c r="E35" i="46" l="1"/>
  <c r="AK35" i="46" s="1"/>
  <c r="AF35" i="46"/>
  <c r="E37" i="46"/>
  <c r="AK37" i="46" s="1"/>
  <c r="AF37" i="46"/>
  <c r="AJ37" i="46"/>
  <c r="AG37" i="46"/>
  <c r="AH36" i="46"/>
  <c r="AJ35" i="46"/>
  <c r="AB35" i="46"/>
  <c r="AH35" i="46"/>
  <c r="AG35" i="46"/>
  <c r="AD35" i="46"/>
  <c r="AC35" i="46"/>
  <c r="AH37" i="46"/>
  <c r="AJ36" i="46"/>
  <c r="AG36" i="46"/>
  <c r="AD37" i="46"/>
  <c r="I37" i="46"/>
  <c r="AD36" i="46"/>
  <c r="AC37" i="46"/>
  <c r="AC36" i="46"/>
  <c r="AB37" i="46"/>
  <c r="AB36" i="46"/>
  <c r="E36" i="46"/>
  <c r="AK36" i="46" s="1"/>
  <c r="Y37" i="46"/>
  <c r="Z36" i="46"/>
  <c r="Y36" i="46"/>
  <c r="Y35" i="46"/>
  <c r="E38" i="46"/>
  <c r="AK38" i="46" s="1"/>
  <c r="Y38" i="46"/>
  <c r="I36" i="46"/>
  <c r="Z38" i="46"/>
  <c r="AJ38" i="46"/>
  <c r="AH38" i="46"/>
  <c r="AB38" i="46"/>
  <c r="AD38" i="46"/>
  <c r="AC38" i="46"/>
  <c r="I38" i="46"/>
  <c r="I35" i="46"/>
  <c r="AG38" i="46"/>
  <c r="Z37" i="46"/>
  <c r="Z35" i="46"/>
  <c r="B70" i="16" l="1"/>
  <c r="C70" i="16"/>
  <c r="E70" i="16"/>
  <c r="G70" i="16"/>
  <c r="I70" i="16"/>
  <c r="K70" i="16"/>
  <c r="Q70" i="16"/>
  <c r="X70" i="16"/>
  <c r="Z70" i="16"/>
  <c r="AC70" i="16"/>
  <c r="AD70" i="16"/>
  <c r="AE70" i="16"/>
  <c r="B71" i="16"/>
  <c r="C71" i="16"/>
  <c r="E71" i="16"/>
  <c r="G71" i="16"/>
  <c r="I71" i="16"/>
  <c r="K71" i="16"/>
  <c r="Q71" i="16"/>
  <c r="X71" i="16"/>
  <c r="Z71" i="16"/>
  <c r="AC71" i="16"/>
  <c r="AD71" i="16"/>
  <c r="AE71" i="16"/>
  <c r="B72" i="16"/>
  <c r="C72" i="16"/>
  <c r="E72" i="16"/>
  <c r="G72" i="16"/>
  <c r="I72" i="16"/>
  <c r="K72" i="16"/>
  <c r="Q72" i="16"/>
  <c r="X72" i="16"/>
  <c r="Z72" i="16"/>
  <c r="AC72" i="16"/>
  <c r="AD72" i="16"/>
  <c r="AE72" i="16"/>
  <c r="B73" i="16"/>
  <c r="C73" i="16"/>
  <c r="E73" i="16"/>
  <c r="G73" i="16"/>
  <c r="I73" i="16"/>
  <c r="K73" i="16"/>
  <c r="Q73" i="16"/>
  <c r="X73" i="16"/>
  <c r="Z73" i="16"/>
  <c r="AC73" i="16"/>
  <c r="AD73" i="16"/>
  <c r="AE73" i="16"/>
  <c r="B43" i="16"/>
  <c r="C43" i="16"/>
  <c r="E43" i="16"/>
  <c r="G43" i="16"/>
  <c r="I43" i="16"/>
  <c r="K43" i="16"/>
  <c r="Q43" i="16"/>
  <c r="X43" i="16"/>
  <c r="Z43" i="16"/>
  <c r="AC43" i="16"/>
  <c r="AD43" i="16"/>
  <c r="AE43" i="16"/>
  <c r="B44" i="16"/>
  <c r="C44" i="16"/>
  <c r="E44" i="16"/>
  <c r="G44" i="16"/>
  <c r="I44" i="16"/>
  <c r="K44" i="16"/>
  <c r="Q44" i="16"/>
  <c r="X44" i="16"/>
  <c r="Z44" i="16"/>
  <c r="AC44" i="16"/>
  <c r="AD44" i="16"/>
  <c r="AE44" i="16"/>
  <c r="B34" i="2"/>
  <c r="C39" i="2" s="1"/>
  <c r="I34" i="2"/>
  <c r="K34" i="2"/>
  <c r="Q34" i="2"/>
  <c r="S34" i="2"/>
  <c r="W34" i="2"/>
  <c r="X34" i="2"/>
  <c r="Y34" i="2"/>
  <c r="Z34" i="2"/>
  <c r="AD34" i="2"/>
  <c r="B35" i="2"/>
  <c r="C40" i="2" s="1"/>
  <c r="I35" i="2"/>
  <c r="K35" i="2"/>
  <c r="Q35" i="2"/>
  <c r="S35" i="2"/>
  <c r="W35" i="2"/>
  <c r="X35" i="2"/>
  <c r="Y35" i="2"/>
  <c r="Z35" i="2"/>
  <c r="AD35" i="2"/>
  <c r="F71" i="16" l="1"/>
  <c r="AL71" i="16"/>
  <c r="AT9" i="35"/>
  <c r="AT10" i="35" s="1"/>
  <c r="AT11" i="35" s="1"/>
  <c r="AT12" i="35" s="1"/>
  <c r="AT13" i="35" s="1"/>
  <c r="AT14" i="35" s="1"/>
  <c r="AT15" i="35" s="1"/>
  <c r="AT16" i="35" s="1"/>
  <c r="AT17" i="35" s="1"/>
  <c r="AT18" i="35" s="1"/>
  <c r="AT19" i="35" s="1"/>
  <c r="AT20" i="35" s="1"/>
  <c r="O180" i="65"/>
  <c r="AM70" i="16"/>
  <c r="AL72" i="16"/>
  <c r="H73" i="16"/>
  <c r="J72" i="16"/>
  <c r="Y73" i="16"/>
  <c r="F72" i="16"/>
  <c r="Y71" i="16"/>
  <c r="H71" i="16"/>
  <c r="Y72" i="16"/>
  <c r="F73" i="16"/>
  <c r="R73" i="16"/>
  <c r="AB35" i="2"/>
  <c r="R35" i="2"/>
  <c r="AC34" i="2"/>
  <c r="J35" i="2"/>
  <c r="AA35" i="2"/>
  <c r="H72" i="16"/>
  <c r="H44" i="16"/>
  <c r="AM71" i="16"/>
  <c r="J71" i="16"/>
  <c r="AC35" i="2"/>
  <c r="AU8" i="2"/>
  <c r="AU9" i="2" s="1"/>
  <c r="AU10" i="2" s="1"/>
  <c r="AU11" i="2" s="1"/>
  <c r="AU12" i="2" s="1"/>
  <c r="AU13" i="2" s="1"/>
  <c r="AU14" i="2" s="1"/>
  <c r="AU15" i="2" s="1"/>
  <c r="AU16" i="2" s="1"/>
  <c r="AU17" i="2" s="1"/>
  <c r="AU18" i="2" s="1"/>
  <c r="AU19" i="2" s="1"/>
  <c r="AU20" i="2" s="1"/>
  <c r="AU21" i="2" s="1"/>
  <c r="AU22" i="2" s="1"/>
  <c r="AU23" i="2" s="1"/>
  <c r="AU24" i="2" s="1"/>
  <c r="AU25" i="2" s="1"/>
  <c r="AU26" i="2" s="1"/>
  <c r="AU27" i="2" s="1"/>
  <c r="AU28" i="2" s="1"/>
  <c r="AU29" i="2" s="1"/>
  <c r="AU30" i="2" s="1"/>
  <c r="AU31" i="2" s="1"/>
  <c r="AU32" i="2" s="1"/>
  <c r="AU33" i="2" s="1"/>
  <c r="AU34" i="2" s="1"/>
  <c r="AU35" i="2" s="1"/>
  <c r="AM43" i="16"/>
  <c r="AM73" i="16"/>
  <c r="C35" i="2"/>
  <c r="R71" i="16"/>
  <c r="AE34" i="2"/>
  <c r="AL73" i="16"/>
  <c r="L35" i="2"/>
  <c r="AT8" i="2"/>
  <c r="AT9" i="2" s="1"/>
  <c r="AT10" i="2" s="1"/>
  <c r="AT11" i="2" s="1"/>
  <c r="AT12" i="2" s="1"/>
  <c r="AT13" i="2" s="1"/>
  <c r="AT14" i="2" s="1"/>
  <c r="AT15" i="2" s="1"/>
  <c r="AT16" i="2" s="1"/>
  <c r="AT17" i="2" s="1"/>
  <c r="AT18" i="2" s="1"/>
  <c r="AT19" i="2" s="1"/>
  <c r="AT20" i="2" s="1"/>
  <c r="AT21" i="2" s="1"/>
  <c r="AT22" i="2" s="1"/>
  <c r="AT23" i="2" s="1"/>
  <c r="AT24" i="2" s="1"/>
  <c r="AT25" i="2" s="1"/>
  <c r="AT26" i="2" s="1"/>
  <c r="AT27" i="2" s="1"/>
  <c r="AT28" i="2" s="1"/>
  <c r="AT29" i="2" s="1"/>
  <c r="AT30" i="2" s="1"/>
  <c r="AT31" i="2" s="1"/>
  <c r="AT32" i="2" s="1"/>
  <c r="AT33" i="2" s="1"/>
  <c r="AT34" i="2" s="1"/>
  <c r="AT35" i="2" s="1"/>
  <c r="AL44" i="16"/>
  <c r="AL70" i="16"/>
  <c r="R72" i="16"/>
  <c r="F44" i="16"/>
  <c r="AM72" i="16"/>
  <c r="J73" i="16"/>
  <c r="Y44" i="16"/>
  <c r="AA73" i="16"/>
  <c r="AA72" i="16"/>
  <c r="AA71" i="16"/>
  <c r="R44" i="16"/>
  <c r="J44" i="16"/>
  <c r="AL43" i="16"/>
  <c r="AM44" i="16"/>
  <c r="AA44" i="16"/>
  <c r="AE35" i="2"/>
  <c r="E35" i="2"/>
  <c r="AB34" i="2"/>
  <c r="AQ10" i="35"/>
  <c r="AQ11" i="35"/>
  <c r="AQ12" i="35"/>
  <c r="AQ13" i="35"/>
  <c r="AQ14" i="35"/>
  <c r="AQ15" i="35"/>
  <c r="AQ16" i="35"/>
  <c r="AQ17" i="35"/>
  <c r="AQ18" i="35"/>
  <c r="AQ19" i="35"/>
  <c r="AQ20" i="35"/>
  <c r="AQ9" i="35"/>
  <c r="AF35" i="2" l="1"/>
  <c r="B135" i="60" l="1"/>
  <c r="B136" i="60"/>
  <c r="B137" i="60"/>
  <c r="B138" i="60"/>
  <c r="B139" i="60"/>
  <c r="B140" i="60"/>
  <c r="B141" i="60"/>
  <c r="B142" i="60"/>
  <c r="B143" i="60"/>
  <c r="B144" i="60"/>
  <c r="B145" i="60"/>
  <c r="B134" i="60"/>
  <c r="B149" i="60"/>
  <c r="B150" i="60"/>
  <c r="B151" i="60"/>
  <c r="B152" i="60"/>
  <c r="B153" i="60"/>
  <c r="B154" i="60"/>
  <c r="B155" i="60"/>
  <c r="B156" i="60"/>
  <c r="B157" i="60"/>
  <c r="B158" i="60"/>
  <c r="B159" i="60"/>
  <c r="B160" i="60"/>
  <c r="B165" i="60"/>
  <c r="B166" i="60"/>
  <c r="B167" i="60"/>
  <c r="B168" i="60"/>
  <c r="B169" i="60"/>
  <c r="B170" i="60"/>
  <c r="B171" i="60"/>
  <c r="B172" i="60"/>
  <c r="B173" i="60"/>
  <c r="B174" i="60"/>
  <c r="B175" i="60"/>
  <c r="B164" i="60"/>
  <c r="B120" i="60"/>
  <c r="B121" i="60"/>
  <c r="B122" i="60"/>
  <c r="B123" i="60"/>
  <c r="B124" i="60"/>
  <c r="B125" i="60"/>
  <c r="B126" i="60"/>
  <c r="B127" i="60"/>
  <c r="B128" i="60"/>
  <c r="B129" i="60"/>
  <c r="B130" i="60"/>
  <c r="B119" i="60"/>
  <c r="B105" i="60"/>
  <c r="B106" i="60"/>
  <c r="B107" i="60"/>
  <c r="B108" i="60"/>
  <c r="B109" i="60"/>
  <c r="B110" i="60"/>
  <c r="B111" i="60"/>
  <c r="B112" i="60"/>
  <c r="B113" i="60"/>
  <c r="B114" i="60"/>
  <c r="B115" i="60"/>
  <c r="B104" i="60"/>
  <c r="H5" i="60" l="1"/>
  <c r="A36" i="46" l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G39" i="46" l="1"/>
  <c r="K39" i="46"/>
  <c r="O39" i="46"/>
  <c r="U39" i="46"/>
  <c r="W39" i="46"/>
  <c r="G40" i="46"/>
  <c r="K40" i="46"/>
  <c r="O40" i="46"/>
  <c r="U40" i="46"/>
  <c r="W40" i="46"/>
  <c r="G41" i="46"/>
  <c r="K41" i="46"/>
  <c r="O41" i="46"/>
  <c r="U41" i="46"/>
  <c r="W41" i="46"/>
  <c r="G42" i="46"/>
  <c r="K42" i="46"/>
  <c r="O42" i="46"/>
  <c r="U42" i="46"/>
  <c r="W42" i="46"/>
  <c r="G43" i="46"/>
  <c r="AF43" i="46" s="1"/>
  <c r="K43" i="46"/>
  <c r="O43" i="46"/>
  <c r="U43" i="46"/>
  <c r="W43" i="46"/>
  <c r="G44" i="46"/>
  <c r="K44" i="46"/>
  <c r="O44" i="46"/>
  <c r="U44" i="46"/>
  <c r="W44" i="46"/>
  <c r="G45" i="46"/>
  <c r="K45" i="46"/>
  <c r="O45" i="46"/>
  <c r="U45" i="46"/>
  <c r="W45" i="46"/>
  <c r="G46" i="46"/>
  <c r="K46" i="46"/>
  <c r="O46" i="46"/>
  <c r="U46" i="46"/>
  <c r="W46" i="46"/>
  <c r="G47" i="46"/>
  <c r="K47" i="46"/>
  <c r="O47" i="46"/>
  <c r="U47" i="46"/>
  <c r="W47" i="46"/>
  <c r="G48" i="46"/>
  <c r="K48" i="46"/>
  <c r="O48" i="46"/>
  <c r="U48" i="46"/>
  <c r="W48" i="46"/>
  <c r="G49" i="46"/>
  <c r="AF49" i="46" s="1"/>
  <c r="K49" i="46"/>
  <c r="O49" i="46"/>
  <c r="U49" i="46"/>
  <c r="W49" i="46"/>
  <c r="G50" i="46"/>
  <c r="K50" i="46"/>
  <c r="O50" i="46"/>
  <c r="U50" i="46"/>
  <c r="W50" i="46"/>
  <c r="G51" i="46"/>
  <c r="AF51" i="46" s="1"/>
  <c r="K51" i="46"/>
  <c r="O51" i="46"/>
  <c r="U51" i="46"/>
  <c r="W51" i="46"/>
  <c r="G52" i="46"/>
  <c r="K52" i="46"/>
  <c r="O52" i="46"/>
  <c r="U52" i="46"/>
  <c r="W52" i="46"/>
  <c r="G53" i="46"/>
  <c r="K53" i="46"/>
  <c r="O53" i="46"/>
  <c r="U53" i="46"/>
  <c r="W53" i="46"/>
  <c r="G54" i="46"/>
  <c r="K54" i="46"/>
  <c r="O54" i="46"/>
  <c r="U54" i="46"/>
  <c r="W54" i="46"/>
  <c r="G55" i="46"/>
  <c r="K55" i="46"/>
  <c r="O55" i="46"/>
  <c r="U55" i="46"/>
  <c r="W55" i="46"/>
  <c r="G56" i="46"/>
  <c r="K56" i="46"/>
  <c r="O56" i="46"/>
  <c r="U56" i="46"/>
  <c r="W56" i="46"/>
  <c r="G57" i="46"/>
  <c r="K57" i="46"/>
  <c r="O57" i="46"/>
  <c r="U57" i="46"/>
  <c r="W57" i="46"/>
  <c r="G58" i="46"/>
  <c r="K58" i="46"/>
  <c r="O58" i="46"/>
  <c r="U58" i="46"/>
  <c r="W58" i="46"/>
  <c r="G59" i="46"/>
  <c r="AF59" i="46" s="1"/>
  <c r="K59" i="46"/>
  <c r="O59" i="46"/>
  <c r="U59" i="46"/>
  <c r="W59" i="46"/>
  <c r="AH42" i="46" l="1"/>
  <c r="AF42" i="46"/>
  <c r="Y56" i="46"/>
  <c r="AF56" i="46"/>
  <c r="Y48" i="46"/>
  <c r="AF48" i="46"/>
  <c r="Y40" i="46"/>
  <c r="AF40" i="46"/>
  <c r="I53" i="46"/>
  <c r="AF53" i="46"/>
  <c r="E58" i="46"/>
  <c r="AK58" i="46" s="1"/>
  <c r="AF58" i="46"/>
  <c r="I45" i="46"/>
  <c r="AF45" i="46"/>
  <c r="I54" i="46"/>
  <c r="AF54" i="46"/>
  <c r="I46" i="46"/>
  <c r="AF46" i="46"/>
  <c r="Y41" i="46"/>
  <c r="AF41" i="46"/>
  <c r="E50" i="46"/>
  <c r="AK50" i="46" s="1"/>
  <c r="AF50" i="46"/>
  <c r="AD57" i="46"/>
  <c r="AF57" i="46"/>
  <c r="AD52" i="46"/>
  <c r="AF52" i="46"/>
  <c r="I44" i="46"/>
  <c r="AF44" i="46"/>
  <c r="AD55" i="46"/>
  <c r="AF55" i="46"/>
  <c r="AH47" i="46"/>
  <c r="AF47" i="46"/>
  <c r="AG39" i="46"/>
  <c r="AF39" i="46"/>
  <c r="AD50" i="46"/>
  <c r="AD54" i="46"/>
  <c r="Y50" i="46"/>
  <c r="Z54" i="46"/>
  <c r="AD51" i="46"/>
  <c r="AB45" i="46"/>
  <c r="AH54" i="46"/>
  <c r="I50" i="46"/>
  <c r="AJ54" i="46"/>
  <c r="E54" i="46"/>
  <c r="AK54" i="46" s="1"/>
  <c r="AC50" i="46"/>
  <c r="AB54" i="46"/>
  <c r="AB53" i="46"/>
  <c r="AG48" i="46"/>
  <c r="AG41" i="46"/>
  <c r="AH56" i="46"/>
  <c r="AD41" i="46"/>
  <c r="I58" i="46"/>
  <c r="AG56" i="46"/>
  <c r="AD42" i="46"/>
  <c r="AC41" i="46"/>
  <c r="AD43" i="46"/>
  <c r="AD47" i="46"/>
  <c r="AH46" i="46"/>
  <c r="I41" i="46"/>
  <c r="AC39" i="46"/>
  <c r="AB50" i="46"/>
  <c r="AD49" i="46"/>
  <c r="AB47" i="46"/>
  <c r="AG46" i="46"/>
  <c r="AB39" i="46"/>
  <c r="AB49" i="46"/>
  <c r="Z47" i="46"/>
  <c r="AC57" i="46"/>
  <c r="Y54" i="46"/>
  <c r="AH50" i="46"/>
  <c r="AC43" i="46"/>
  <c r="AD58" i="46"/>
  <c r="AG50" i="46"/>
  <c r="AJ50" i="46"/>
  <c r="AJ47" i="46"/>
  <c r="E45" i="46"/>
  <c r="AK45" i="46" s="1"/>
  <c r="AB43" i="46"/>
  <c r="AG47" i="46"/>
  <c r="I39" i="46"/>
  <c r="I55" i="46"/>
  <c r="AD39" i="46"/>
  <c r="AC55" i="46"/>
  <c r="AB51" i="46"/>
  <c r="AC59" i="46"/>
  <c r="AB56" i="46"/>
  <c r="AB55" i="46"/>
  <c r="Y47" i="46"/>
  <c r="AD46" i="46"/>
  <c r="Z45" i="46"/>
  <c r="AB41" i="46"/>
  <c r="E41" i="46"/>
  <c r="AK41" i="46" s="1"/>
  <c r="Z39" i="46"/>
  <c r="E39" i="46"/>
  <c r="AK39" i="46" s="1"/>
  <c r="AD59" i="46"/>
  <c r="AB59" i="46"/>
  <c r="I49" i="46"/>
  <c r="I42" i="46"/>
  <c r="Z41" i="46"/>
  <c r="AH40" i="46"/>
  <c r="AJ39" i="46"/>
  <c r="Y39" i="46"/>
  <c r="AG40" i="46"/>
  <c r="AH39" i="46"/>
  <c r="I57" i="46"/>
  <c r="AC49" i="46"/>
  <c r="AH48" i="46"/>
  <c r="AH41" i="46"/>
  <c r="AC58" i="46"/>
  <c r="AC42" i="46"/>
  <c r="Z57" i="46"/>
  <c r="AB42" i="46"/>
  <c r="I59" i="46"/>
  <c r="Y58" i="46"/>
  <c r="AJ57" i="46"/>
  <c r="Y57" i="46"/>
  <c r="Z55" i="46"/>
  <c r="E55" i="46"/>
  <c r="AK55" i="46" s="1"/>
  <c r="Z49" i="46"/>
  <c r="E49" i="46"/>
  <c r="AK49" i="46" s="1"/>
  <c r="AC47" i="46"/>
  <c r="I47" i="46"/>
  <c r="AB46" i="46"/>
  <c r="E46" i="46"/>
  <c r="AK46" i="46" s="1"/>
  <c r="AH43" i="46"/>
  <c r="I43" i="46"/>
  <c r="Y42" i="46"/>
  <c r="E57" i="46"/>
  <c r="AK57" i="46" s="1"/>
  <c r="AH57" i="46"/>
  <c r="Y55" i="46"/>
  <c r="I52" i="46"/>
  <c r="Y49" i="46"/>
  <c r="Z46" i="46"/>
  <c r="AB57" i="46"/>
  <c r="AB58" i="46"/>
  <c r="AH58" i="46"/>
  <c r="AG57" i="46"/>
  <c r="AJ55" i="46"/>
  <c r="I51" i="46"/>
  <c r="AH49" i="46"/>
  <c r="AJ49" i="46"/>
  <c r="E47" i="46"/>
  <c r="AK47" i="46" s="1"/>
  <c r="Y46" i="46"/>
  <c r="AB44" i="46"/>
  <c r="AJ42" i="46"/>
  <c r="AG58" i="46"/>
  <c r="AJ58" i="46"/>
  <c r="AH55" i="46"/>
  <c r="AG49" i="46"/>
  <c r="AG42" i="46"/>
  <c r="AG55" i="46"/>
  <c r="AC52" i="46"/>
  <c r="AC51" i="46"/>
  <c r="AB48" i="46"/>
  <c r="AJ46" i="46"/>
  <c r="AB52" i="46"/>
  <c r="AJ53" i="46"/>
  <c r="Y53" i="46"/>
  <c r="Z52" i="46"/>
  <c r="E52" i="46"/>
  <c r="AK52" i="46" s="1"/>
  <c r="AJ45" i="46"/>
  <c r="Y45" i="46"/>
  <c r="Z44" i="46"/>
  <c r="E44" i="46"/>
  <c r="AK44" i="46" s="1"/>
  <c r="Z59" i="46"/>
  <c r="E59" i="46"/>
  <c r="AK59" i="46" s="1"/>
  <c r="AD56" i="46"/>
  <c r="AG54" i="46"/>
  <c r="AH53" i="46"/>
  <c r="AJ52" i="46"/>
  <c r="Y52" i="46"/>
  <c r="Z51" i="46"/>
  <c r="E51" i="46"/>
  <c r="AK51" i="46" s="1"/>
  <c r="AD48" i="46"/>
  <c r="AH45" i="46"/>
  <c r="AJ44" i="46"/>
  <c r="Y44" i="46"/>
  <c r="Z43" i="46"/>
  <c r="E43" i="46"/>
  <c r="AK43" i="46" s="1"/>
  <c r="AD40" i="46"/>
  <c r="AJ59" i="46"/>
  <c r="Y59" i="46"/>
  <c r="Z58" i="46"/>
  <c r="AC56" i="46"/>
  <c r="I56" i="46"/>
  <c r="AG53" i="46"/>
  <c r="AH52" i="46"/>
  <c r="AJ51" i="46"/>
  <c r="Y51" i="46"/>
  <c r="Z50" i="46"/>
  <c r="AC48" i="46"/>
  <c r="I48" i="46"/>
  <c r="AG45" i="46"/>
  <c r="AH44" i="46"/>
  <c r="AJ43" i="46"/>
  <c r="Y43" i="46"/>
  <c r="Z42" i="46"/>
  <c r="E42" i="46"/>
  <c r="AK42" i="46" s="1"/>
  <c r="AC40" i="46"/>
  <c r="I40" i="46"/>
  <c r="E53" i="46"/>
  <c r="AK53" i="46" s="1"/>
  <c r="AH59" i="46"/>
  <c r="AG52" i="46"/>
  <c r="AH51" i="46"/>
  <c r="AB40" i="46"/>
  <c r="AG59" i="46"/>
  <c r="Z56" i="46"/>
  <c r="E56" i="46"/>
  <c r="AK56" i="46" s="1"/>
  <c r="AC54" i="46"/>
  <c r="AD53" i="46"/>
  <c r="AG51" i="46"/>
  <c r="Z48" i="46"/>
  <c r="E48" i="46"/>
  <c r="AK48" i="46" s="1"/>
  <c r="AC46" i="46"/>
  <c r="AD45" i="46"/>
  <c r="AG43" i="46"/>
  <c r="AJ41" i="46"/>
  <c r="Z40" i="46"/>
  <c r="E40" i="46"/>
  <c r="AK40" i="46" s="1"/>
  <c r="Z53" i="46"/>
  <c r="AG44" i="46"/>
  <c r="AJ56" i="46"/>
  <c r="AC53" i="46"/>
  <c r="AJ48" i="46"/>
  <c r="AC45" i="46"/>
  <c r="AD44" i="46"/>
  <c r="AJ40" i="46"/>
  <c r="AC44" i="46"/>
  <c r="F9" i="47" l="1"/>
  <c r="C9" i="47"/>
  <c r="D9" i="47" s="1"/>
  <c r="B9" i="47"/>
  <c r="B68" i="16"/>
  <c r="C68" i="16"/>
  <c r="E68" i="16"/>
  <c r="G68" i="16"/>
  <c r="I68" i="16"/>
  <c r="K68" i="16"/>
  <c r="Q68" i="16"/>
  <c r="X68" i="16"/>
  <c r="Z68" i="16"/>
  <c r="AC68" i="16"/>
  <c r="AD68" i="16"/>
  <c r="AE68" i="16"/>
  <c r="B69" i="16"/>
  <c r="C69" i="16"/>
  <c r="E69" i="16"/>
  <c r="F70" i="16" s="1"/>
  <c r="G69" i="16"/>
  <c r="H70" i="16" s="1"/>
  <c r="I69" i="16"/>
  <c r="J70" i="16" s="1"/>
  <c r="K69" i="16"/>
  <c r="Q69" i="16"/>
  <c r="R70" i="16" s="1"/>
  <c r="X69" i="16"/>
  <c r="Y70" i="16" s="1"/>
  <c r="Z69" i="16"/>
  <c r="AA70" i="16" s="1"/>
  <c r="AC69" i="16"/>
  <c r="AD69" i="16"/>
  <c r="AE69" i="16"/>
  <c r="B42" i="16"/>
  <c r="C42" i="16"/>
  <c r="E42" i="16"/>
  <c r="F43" i="16" s="1"/>
  <c r="G42" i="16"/>
  <c r="H43" i="16" s="1"/>
  <c r="I42" i="16"/>
  <c r="J43" i="16" s="1"/>
  <c r="K42" i="16"/>
  <c r="Q42" i="16"/>
  <c r="R43" i="16" s="1"/>
  <c r="X42" i="16"/>
  <c r="Y43" i="16" s="1"/>
  <c r="Z42" i="16"/>
  <c r="AA43" i="16" s="1"/>
  <c r="AC42" i="16"/>
  <c r="AD42" i="16"/>
  <c r="AE42" i="16"/>
  <c r="B21" i="6"/>
  <c r="C21" i="6"/>
  <c r="D21" i="6" s="1"/>
  <c r="E21" i="6"/>
  <c r="G21" i="6"/>
  <c r="I21" i="6"/>
  <c r="K21" i="6"/>
  <c r="N21" i="6"/>
  <c r="S21" i="6"/>
  <c r="U21" i="6"/>
  <c r="W21" i="6"/>
  <c r="Y21" i="6"/>
  <c r="Z21" i="6"/>
  <c r="AA21" i="6"/>
  <c r="AD21" i="6"/>
  <c r="B22" i="6"/>
  <c r="C22" i="6"/>
  <c r="D22" i="6" s="1"/>
  <c r="E22" i="6"/>
  <c r="G22" i="6"/>
  <c r="I22" i="6"/>
  <c r="K22" i="6"/>
  <c r="N22" i="6"/>
  <c r="S22" i="6"/>
  <c r="U22" i="6"/>
  <c r="W22" i="6"/>
  <c r="Y22" i="6"/>
  <c r="Z22" i="6"/>
  <c r="AA22" i="6"/>
  <c r="AD22" i="6"/>
  <c r="B23" i="6"/>
  <c r="C23" i="6"/>
  <c r="D23" i="6" s="1"/>
  <c r="E23" i="6"/>
  <c r="G23" i="6"/>
  <c r="I23" i="6"/>
  <c r="K23" i="6"/>
  <c r="N23" i="6"/>
  <c r="S23" i="6"/>
  <c r="U23" i="6"/>
  <c r="W23" i="6"/>
  <c r="Y23" i="6"/>
  <c r="Z23" i="6"/>
  <c r="AA23" i="6"/>
  <c r="AD23" i="6"/>
  <c r="AD20" i="6"/>
  <c r="AA20" i="6"/>
  <c r="Z20" i="6"/>
  <c r="Y20" i="6"/>
  <c r="W20" i="6"/>
  <c r="U20" i="6"/>
  <c r="S20" i="6"/>
  <c r="N20" i="6"/>
  <c r="K20" i="6"/>
  <c r="I20" i="6"/>
  <c r="G20" i="6"/>
  <c r="E20" i="6"/>
  <c r="C20" i="6"/>
  <c r="B20" i="6"/>
  <c r="B16" i="6"/>
  <c r="C16" i="6"/>
  <c r="D16" i="6" s="1"/>
  <c r="E16" i="6"/>
  <c r="G16" i="6"/>
  <c r="H16" i="6" s="1"/>
  <c r="I16" i="6"/>
  <c r="J16" i="6" s="1"/>
  <c r="K16" i="6"/>
  <c r="N16" i="6"/>
  <c r="S16" i="6"/>
  <c r="U16" i="6"/>
  <c r="W16" i="6"/>
  <c r="Y16" i="6"/>
  <c r="Z16" i="6"/>
  <c r="AA16" i="6"/>
  <c r="AD16" i="6"/>
  <c r="B17" i="6"/>
  <c r="C17" i="6"/>
  <c r="D17" i="6" s="1"/>
  <c r="E17" i="6"/>
  <c r="G17" i="6"/>
  <c r="I17" i="6"/>
  <c r="J17" i="6" s="1"/>
  <c r="K17" i="6"/>
  <c r="N17" i="6"/>
  <c r="S17" i="6"/>
  <c r="U17" i="6"/>
  <c r="W17" i="6"/>
  <c r="X17" i="6" s="1"/>
  <c r="Y17" i="6"/>
  <c r="Z17" i="6"/>
  <c r="AA17" i="6"/>
  <c r="AD17" i="6"/>
  <c r="B18" i="6"/>
  <c r="C18" i="6"/>
  <c r="D18" i="6" s="1"/>
  <c r="E18" i="6"/>
  <c r="F18" i="6" s="1"/>
  <c r="G18" i="6"/>
  <c r="I18" i="6"/>
  <c r="K18" i="6"/>
  <c r="N18" i="6"/>
  <c r="O18" i="6" s="1"/>
  <c r="S18" i="6"/>
  <c r="U18" i="6"/>
  <c r="W18" i="6"/>
  <c r="Y18" i="6"/>
  <c r="Z18" i="6"/>
  <c r="AA18" i="6"/>
  <c r="AD18" i="6"/>
  <c r="AD15" i="6"/>
  <c r="AA15" i="6"/>
  <c r="Z15" i="6"/>
  <c r="Y15" i="6"/>
  <c r="W15" i="6"/>
  <c r="U15" i="6"/>
  <c r="S15" i="6"/>
  <c r="N15" i="6"/>
  <c r="K15" i="6"/>
  <c r="I15" i="6"/>
  <c r="G15" i="6"/>
  <c r="E15" i="6"/>
  <c r="C15" i="6"/>
  <c r="B15" i="6"/>
  <c r="B11" i="6"/>
  <c r="C11" i="6"/>
  <c r="D11" i="6" s="1"/>
  <c r="E11" i="6"/>
  <c r="F11" i="6" s="1"/>
  <c r="G11" i="6"/>
  <c r="I11" i="6"/>
  <c r="J11" i="6" s="1"/>
  <c r="K11" i="6"/>
  <c r="N11" i="6"/>
  <c r="S11" i="6"/>
  <c r="U11" i="6"/>
  <c r="V11" i="6" s="1"/>
  <c r="W11" i="6"/>
  <c r="Y11" i="6"/>
  <c r="Z11" i="6"/>
  <c r="AA11" i="6"/>
  <c r="AD11" i="6"/>
  <c r="B12" i="6"/>
  <c r="C12" i="6"/>
  <c r="D12" i="6" s="1"/>
  <c r="E12" i="6"/>
  <c r="G12" i="6"/>
  <c r="I12" i="6"/>
  <c r="J12" i="6" s="1"/>
  <c r="K12" i="6"/>
  <c r="N12" i="6"/>
  <c r="S12" i="6"/>
  <c r="U12" i="6"/>
  <c r="V12" i="6" s="1"/>
  <c r="W12" i="6"/>
  <c r="Y12" i="6"/>
  <c r="Z12" i="6"/>
  <c r="AA12" i="6"/>
  <c r="AD12" i="6"/>
  <c r="B13" i="6"/>
  <c r="C13" i="6"/>
  <c r="D13" i="6" s="1"/>
  <c r="E13" i="6"/>
  <c r="G13" i="6"/>
  <c r="H13" i="6" s="1"/>
  <c r="I13" i="6"/>
  <c r="K13" i="6"/>
  <c r="N13" i="6"/>
  <c r="O13" i="6" s="1"/>
  <c r="S13" i="6"/>
  <c r="U13" i="6"/>
  <c r="W13" i="6"/>
  <c r="Y13" i="6"/>
  <c r="Z13" i="6"/>
  <c r="AA13" i="6"/>
  <c r="AD13" i="6"/>
  <c r="AD10" i="6"/>
  <c r="AA10" i="6"/>
  <c r="Z10" i="6"/>
  <c r="Y10" i="6"/>
  <c r="W10" i="6"/>
  <c r="U10" i="6"/>
  <c r="S10" i="6"/>
  <c r="N10" i="6"/>
  <c r="K10" i="6"/>
  <c r="I10" i="6"/>
  <c r="G10" i="6"/>
  <c r="E10" i="6"/>
  <c r="C10" i="6"/>
  <c r="B10" i="6"/>
  <c r="B33" i="2"/>
  <c r="I33" i="2"/>
  <c r="J34" i="2" s="1"/>
  <c r="K33" i="2"/>
  <c r="L34" i="2" s="1"/>
  <c r="Q33" i="2"/>
  <c r="R34" i="2" s="1"/>
  <c r="S33" i="2"/>
  <c r="W33" i="2"/>
  <c r="X33" i="2"/>
  <c r="Y33" i="2"/>
  <c r="Z33" i="2"/>
  <c r="AA34" i="2" s="1"/>
  <c r="AD33" i="2"/>
  <c r="AS9" i="35"/>
  <c r="AS10" i="35" s="1"/>
  <c r="AS11" i="35" s="1"/>
  <c r="AS12" i="35" s="1"/>
  <c r="AS13" i="35" s="1"/>
  <c r="AS14" i="35" s="1"/>
  <c r="AS15" i="35" s="1"/>
  <c r="AS16" i="35" s="1"/>
  <c r="AS17" i="35" s="1"/>
  <c r="AS18" i="35" s="1"/>
  <c r="AS19" i="35" s="1"/>
  <c r="AS20" i="35" s="1"/>
  <c r="O148" i="65"/>
  <c r="O212" i="65"/>
  <c r="AW8" i="2"/>
  <c r="AW9" i="2" s="1"/>
  <c r="AW10" i="2" s="1"/>
  <c r="AW11" i="2" s="1"/>
  <c r="AW12" i="2" s="1"/>
  <c r="AW13" i="2" s="1"/>
  <c r="AW14" i="2" s="1"/>
  <c r="AW15" i="2" s="1"/>
  <c r="AW16" i="2" s="1"/>
  <c r="AW17" i="2" s="1"/>
  <c r="AW18" i="2" s="1"/>
  <c r="AW19" i="2" s="1"/>
  <c r="AW20" i="2" s="1"/>
  <c r="AW21" i="2" s="1"/>
  <c r="AW22" i="2" s="1"/>
  <c r="AW23" i="2" s="1"/>
  <c r="AW24" i="2" s="1"/>
  <c r="AW25" i="2" s="1"/>
  <c r="AW26" i="2" s="1"/>
  <c r="AW27" i="2" s="1"/>
  <c r="AW28" i="2" s="1"/>
  <c r="AW29" i="2" s="1"/>
  <c r="AW30" i="2" s="1"/>
  <c r="AW31" i="2" s="1"/>
  <c r="AW32" i="2" s="1"/>
  <c r="AW33" i="2" s="1"/>
  <c r="AW34" i="2" s="1"/>
  <c r="AW35" i="2" s="1"/>
  <c r="H18" i="6" l="1"/>
  <c r="F13" i="6"/>
  <c r="H11" i="6"/>
  <c r="V18" i="6"/>
  <c r="X9" i="47"/>
  <c r="G9" i="47"/>
  <c r="K9" i="47" s="1"/>
  <c r="I9" i="47"/>
  <c r="AC9" i="47"/>
  <c r="Y4" i="47"/>
  <c r="F16" i="6"/>
  <c r="C34" i="2"/>
  <c r="E34" i="2"/>
  <c r="T11" i="6"/>
  <c r="AV8" i="2"/>
  <c r="AV9" i="2" s="1"/>
  <c r="AV10" i="2" s="1"/>
  <c r="AV11" i="2" s="1"/>
  <c r="AV12" i="2" s="1"/>
  <c r="AV13" i="2" s="1"/>
  <c r="AV14" i="2" s="1"/>
  <c r="AV15" i="2" s="1"/>
  <c r="AV16" i="2" s="1"/>
  <c r="AV17" i="2" s="1"/>
  <c r="AV18" i="2" s="1"/>
  <c r="AV19" i="2" s="1"/>
  <c r="AV20" i="2" s="1"/>
  <c r="AV21" i="2" s="1"/>
  <c r="AV22" i="2" s="1"/>
  <c r="AV23" i="2" s="1"/>
  <c r="AV24" i="2" s="1"/>
  <c r="AV25" i="2" s="1"/>
  <c r="AV26" i="2" s="1"/>
  <c r="AV27" i="2" s="1"/>
  <c r="AV28" i="2" s="1"/>
  <c r="AV29" i="2" s="1"/>
  <c r="AV30" i="2" s="1"/>
  <c r="AV31" i="2" s="1"/>
  <c r="AV32" i="2" s="1"/>
  <c r="AV33" i="2" s="1"/>
  <c r="AV34" i="2" s="1"/>
  <c r="AV35" i="2" s="1"/>
  <c r="BB10" i="1"/>
  <c r="BB11" i="1" s="1"/>
  <c r="BB12" i="1" s="1"/>
  <c r="BB13" i="1" s="1"/>
  <c r="BB14" i="1" s="1"/>
  <c r="BB15" i="1" s="1"/>
  <c r="BB16" i="1" s="1"/>
  <c r="BB17" i="1" s="1"/>
  <c r="BB18" i="1" s="1"/>
  <c r="BB19" i="1" s="1"/>
  <c r="BB20" i="1" s="1"/>
  <c r="BB21" i="1" s="1"/>
  <c r="BB22" i="1" s="1"/>
  <c r="BB23" i="1" s="1"/>
  <c r="BB24" i="1" s="1"/>
  <c r="BB25" i="1" s="1"/>
  <c r="BB26" i="1" s="1"/>
  <c r="BB27" i="1" s="1"/>
  <c r="BB28" i="1" s="1"/>
  <c r="BB29" i="1" s="1"/>
  <c r="BB30" i="1" s="1"/>
  <c r="BB31" i="1" s="1"/>
  <c r="BB32" i="1" s="1"/>
  <c r="BB33" i="1" s="1"/>
  <c r="BB34" i="1" s="1"/>
  <c r="BB35" i="1" s="1"/>
  <c r="BB36" i="1" s="1"/>
  <c r="BB37" i="1" s="1"/>
  <c r="BB38" i="1" s="1"/>
  <c r="BB39" i="1" s="1"/>
  <c r="BB40" i="1" s="1"/>
  <c r="BB41" i="1" s="1"/>
  <c r="BB42" i="1" s="1"/>
  <c r="BB43" i="1" s="1"/>
  <c r="BB44" i="1" s="1"/>
  <c r="BB45" i="1" s="1"/>
  <c r="BB46" i="1" s="1"/>
  <c r="BB47" i="1" s="1"/>
  <c r="BB48" i="1" s="1"/>
  <c r="BB49" i="1" s="1"/>
  <c r="BB50" i="1" s="1"/>
  <c r="BB51" i="1" s="1"/>
  <c r="BB52" i="1" s="1"/>
  <c r="BB53" i="1" s="1"/>
  <c r="BB54" i="1" s="1"/>
  <c r="BB55" i="1" s="1"/>
  <c r="BB56" i="1" s="1"/>
  <c r="BB57" i="1" s="1"/>
  <c r="BB58" i="1" s="1"/>
  <c r="BB59" i="1" s="1"/>
  <c r="BB60" i="1" s="1"/>
  <c r="BB61" i="1" s="1"/>
  <c r="X123" i="63"/>
  <c r="X159" i="63"/>
  <c r="BA10" i="1"/>
  <c r="BA11" i="1" s="1"/>
  <c r="BA12" i="1" s="1"/>
  <c r="BA13" i="1" s="1"/>
  <c r="BA14" i="1" s="1"/>
  <c r="BA15" i="1" s="1"/>
  <c r="BA16" i="1" s="1"/>
  <c r="BA17" i="1" s="1"/>
  <c r="BA18" i="1" s="1"/>
  <c r="BA19" i="1" s="1"/>
  <c r="BA20" i="1" s="1"/>
  <c r="BA21" i="1" s="1"/>
  <c r="BA22" i="1" s="1"/>
  <c r="BA23" i="1" s="1"/>
  <c r="BA24" i="1" s="1"/>
  <c r="BA25" i="1" s="1"/>
  <c r="BA26" i="1" s="1"/>
  <c r="BA27" i="1" s="1"/>
  <c r="BA28" i="1" s="1"/>
  <c r="BA29" i="1" s="1"/>
  <c r="BA30" i="1" s="1"/>
  <c r="BA31" i="1" s="1"/>
  <c r="BA32" i="1" s="1"/>
  <c r="BA33" i="1" s="1"/>
  <c r="BA34" i="1" s="1"/>
  <c r="BA35" i="1" s="1"/>
  <c r="BA36" i="1" s="1"/>
  <c r="BA37" i="1" s="1"/>
  <c r="BA38" i="1" s="1"/>
  <c r="BA39" i="1" s="1"/>
  <c r="BA40" i="1" s="1"/>
  <c r="BA41" i="1" s="1"/>
  <c r="BA42" i="1" s="1"/>
  <c r="BA43" i="1" s="1"/>
  <c r="BA44" i="1" s="1"/>
  <c r="BA45" i="1" s="1"/>
  <c r="BA46" i="1" s="1"/>
  <c r="BA47" i="1" s="1"/>
  <c r="BA48" i="1" s="1"/>
  <c r="BA49" i="1" s="1"/>
  <c r="BA50" i="1" s="1"/>
  <c r="BA51" i="1" s="1"/>
  <c r="BA52" i="1" s="1"/>
  <c r="BA53" i="1" s="1"/>
  <c r="BA54" i="1" s="1"/>
  <c r="BA55" i="1" s="1"/>
  <c r="BA56" i="1" s="1"/>
  <c r="BA57" i="1" s="1"/>
  <c r="BA58" i="1" s="1"/>
  <c r="BA59" i="1" s="1"/>
  <c r="BA60" i="1" s="1"/>
  <c r="BA61" i="1" s="1"/>
  <c r="O85" i="65"/>
  <c r="O117" i="65"/>
  <c r="Y56" i="63"/>
  <c r="AZ10" i="1"/>
  <c r="AZ11" i="1" s="1"/>
  <c r="AZ12" i="1" s="1"/>
  <c r="AZ13" i="1" s="1"/>
  <c r="AZ14" i="1" s="1"/>
  <c r="AZ15" i="1" s="1"/>
  <c r="AZ16" i="1" s="1"/>
  <c r="AZ17" i="1" s="1"/>
  <c r="AZ18" i="1" s="1"/>
  <c r="AZ19" i="1" s="1"/>
  <c r="AZ20" i="1" s="1"/>
  <c r="AZ21" i="1" s="1"/>
  <c r="AZ22" i="1" s="1"/>
  <c r="AZ23" i="1" s="1"/>
  <c r="AZ24" i="1" s="1"/>
  <c r="AZ25" i="1" s="1"/>
  <c r="AZ26" i="1" s="1"/>
  <c r="AZ27" i="1" s="1"/>
  <c r="AZ28" i="1" s="1"/>
  <c r="AZ29" i="1" s="1"/>
  <c r="AZ30" i="1" s="1"/>
  <c r="AZ31" i="1" s="1"/>
  <c r="AZ32" i="1" s="1"/>
  <c r="AZ33" i="1" s="1"/>
  <c r="AZ34" i="1" s="1"/>
  <c r="AZ35" i="1" s="1"/>
  <c r="AZ36" i="1" s="1"/>
  <c r="AZ37" i="1" s="1"/>
  <c r="AZ38" i="1" s="1"/>
  <c r="AZ39" i="1" s="1"/>
  <c r="AZ40" i="1" s="1"/>
  <c r="AZ41" i="1" s="1"/>
  <c r="AZ42" i="1" s="1"/>
  <c r="AZ43" i="1" s="1"/>
  <c r="AZ44" i="1" s="1"/>
  <c r="AZ45" i="1" s="1"/>
  <c r="AZ46" i="1" s="1"/>
  <c r="AZ47" i="1" s="1"/>
  <c r="AZ48" i="1" s="1"/>
  <c r="AZ49" i="1" s="1"/>
  <c r="AZ50" i="1" s="1"/>
  <c r="AZ51" i="1" s="1"/>
  <c r="AZ52" i="1" s="1"/>
  <c r="AZ53" i="1" s="1"/>
  <c r="AZ54" i="1" s="1"/>
  <c r="AZ55" i="1" s="1"/>
  <c r="AZ56" i="1" s="1"/>
  <c r="AZ57" i="1" s="1"/>
  <c r="AZ58" i="1" s="1"/>
  <c r="AZ59" i="1" s="1"/>
  <c r="AZ60" i="1" s="1"/>
  <c r="AZ61" i="1" s="1"/>
  <c r="AF21" i="6"/>
  <c r="AM68" i="16"/>
  <c r="AE12" i="6"/>
  <c r="AE22" i="6"/>
  <c r="AE17" i="6"/>
  <c r="X13" i="6"/>
  <c r="V16" i="6"/>
  <c r="AB33" i="2"/>
  <c r="AC33" i="2"/>
  <c r="AE11" i="6"/>
  <c r="AE23" i="6"/>
  <c r="X18" i="6"/>
  <c r="T16" i="6"/>
  <c r="AF13" i="6"/>
  <c r="AE13" i="6"/>
  <c r="X12" i="6"/>
  <c r="F17" i="6"/>
  <c r="AL69" i="16"/>
  <c r="X16" i="6"/>
  <c r="AM42" i="16"/>
  <c r="V17" i="6"/>
  <c r="AF18" i="6"/>
  <c r="J13" i="6"/>
  <c r="AE21" i="6"/>
  <c r="V13" i="6"/>
  <c r="X11" i="6"/>
  <c r="AE18" i="6"/>
  <c r="AF16" i="6"/>
  <c r="T18" i="6"/>
  <c r="T13" i="6"/>
  <c r="AF11" i="6"/>
  <c r="R69" i="16"/>
  <c r="S9" i="47"/>
  <c r="AE16" i="6"/>
  <c r="W9" i="47"/>
  <c r="AF23" i="6"/>
  <c r="Z9" i="47"/>
  <c r="AF12" i="6"/>
  <c r="J18" i="6"/>
  <c r="H69" i="16"/>
  <c r="V9" i="47"/>
  <c r="M9" i="47"/>
  <c r="N9" i="47" s="1"/>
  <c r="R9" i="47"/>
  <c r="Y9" i="47"/>
  <c r="AA9" i="47"/>
  <c r="E9" i="47"/>
  <c r="T9" i="47"/>
  <c r="AB9" i="47"/>
  <c r="U9" i="47"/>
  <c r="AL42" i="16"/>
  <c r="AL68" i="16"/>
  <c r="AM69" i="16"/>
  <c r="J69" i="16"/>
  <c r="Y69" i="16"/>
  <c r="F69" i="16"/>
  <c r="AA69" i="16"/>
  <c r="T17" i="6"/>
  <c r="AF22" i="6"/>
  <c r="H17" i="6"/>
  <c r="O17" i="6"/>
  <c r="AF17" i="6"/>
  <c r="O16" i="6"/>
  <c r="H12" i="6"/>
  <c r="T12" i="6"/>
  <c r="O11" i="6"/>
  <c r="O12" i="6"/>
  <c r="F12" i="6"/>
  <c r="AE33" i="2"/>
  <c r="AF34" i="2" s="1"/>
  <c r="B60" i="1"/>
  <c r="C60" i="1"/>
  <c r="F60" i="1"/>
  <c r="B61" i="1"/>
  <c r="C61" i="1"/>
  <c r="F61" i="1"/>
  <c r="P9" i="47" l="1"/>
  <c r="O9" i="47"/>
  <c r="H61" i="1"/>
  <c r="AI61" i="1"/>
  <c r="AH61" i="1"/>
  <c r="D60" i="1"/>
  <c r="AI60" i="1"/>
  <c r="AH60" i="1"/>
  <c r="H60" i="1"/>
  <c r="AC60" i="1"/>
  <c r="Y60" i="1"/>
  <c r="P60" i="1"/>
  <c r="J60" i="1"/>
  <c r="AJ61" i="1"/>
  <c r="I61" i="1"/>
  <c r="Z61" i="1"/>
  <c r="Y61" i="1"/>
  <c r="G61" i="1"/>
  <c r="AJ60" i="1"/>
  <c r="AA60" i="1"/>
  <c r="W61" i="1"/>
  <c r="AF61" i="1"/>
  <c r="X61" i="1"/>
  <c r="AC61" i="1"/>
  <c r="P61" i="1"/>
  <c r="AE60" i="1"/>
  <c r="W60" i="1"/>
  <c r="AE61" i="1"/>
  <c r="E61" i="1"/>
  <c r="AD61" i="1"/>
  <c r="Q61" i="1"/>
  <c r="D61" i="1"/>
  <c r="AK61" i="1"/>
  <c r="AB61" i="1"/>
  <c r="J61" i="1"/>
  <c r="AA61" i="1"/>
  <c r="AK60" i="1" l="1"/>
  <c r="B422" i="61"/>
  <c r="D422" i="61"/>
  <c r="F422" i="61"/>
  <c r="G422" i="61" s="1"/>
  <c r="H422" i="61"/>
  <c r="I422" i="61"/>
  <c r="AA422" i="61"/>
  <c r="B423" i="61"/>
  <c r="D423" i="61"/>
  <c r="F423" i="61"/>
  <c r="G423" i="61" s="1"/>
  <c r="H423" i="61"/>
  <c r="I423" i="61"/>
  <c r="AA423" i="61"/>
  <c r="B424" i="61"/>
  <c r="D424" i="61"/>
  <c r="F424" i="61"/>
  <c r="G424" i="61" s="1"/>
  <c r="H424" i="61"/>
  <c r="I424" i="61"/>
  <c r="AA424" i="61"/>
  <c r="B425" i="61"/>
  <c r="D425" i="61"/>
  <c r="F425" i="61"/>
  <c r="G425" i="61" s="1"/>
  <c r="H425" i="61"/>
  <c r="I425" i="61"/>
  <c r="AA425" i="61"/>
  <c r="B426" i="61"/>
  <c r="D426" i="61"/>
  <c r="F426" i="61"/>
  <c r="G426" i="61" s="1"/>
  <c r="H426" i="61"/>
  <c r="I426" i="61"/>
  <c r="AA426" i="61"/>
  <c r="B427" i="61"/>
  <c r="D427" i="61"/>
  <c r="F427" i="61"/>
  <c r="G427" i="61" s="1"/>
  <c r="H427" i="61"/>
  <c r="I427" i="61"/>
  <c r="AA427" i="61"/>
  <c r="B428" i="61"/>
  <c r="D428" i="61"/>
  <c r="F428" i="61"/>
  <c r="G428" i="61" s="1"/>
  <c r="H428" i="61"/>
  <c r="I428" i="61"/>
  <c r="AA428" i="61"/>
  <c r="B429" i="61"/>
  <c r="D429" i="61"/>
  <c r="F429" i="61"/>
  <c r="G429" i="61" s="1"/>
  <c r="H429" i="61"/>
  <c r="I429" i="61"/>
  <c r="AA429" i="61"/>
  <c r="B430" i="61"/>
  <c r="D430" i="61"/>
  <c r="F430" i="61"/>
  <c r="G430" i="61" s="1"/>
  <c r="H430" i="61"/>
  <c r="I430" i="61"/>
  <c r="AA430" i="61"/>
  <c r="B431" i="61"/>
  <c r="D431" i="61"/>
  <c r="F431" i="61"/>
  <c r="G431" i="61" s="1"/>
  <c r="H431" i="61"/>
  <c r="I431" i="61"/>
  <c r="AA431" i="61"/>
  <c r="B432" i="61"/>
  <c r="D432" i="61"/>
  <c r="F432" i="61"/>
  <c r="G432" i="61" s="1"/>
  <c r="H432" i="61"/>
  <c r="I432" i="61"/>
  <c r="AA432" i="61"/>
  <c r="B433" i="61"/>
  <c r="D433" i="61"/>
  <c r="F433" i="61"/>
  <c r="G433" i="61" s="1"/>
  <c r="H433" i="61"/>
  <c r="I433" i="61"/>
  <c r="AA433" i="61"/>
  <c r="B434" i="61"/>
  <c r="D434" i="61"/>
  <c r="F434" i="61"/>
  <c r="G434" i="61" s="1"/>
  <c r="H434" i="61"/>
  <c r="I434" i="61"/>
  <c r="AA434" i="61"/>
  <c r="B435" i="61"/>
  <c r="D435" i="61"/>
  <c r="F435" i="61"/>
  <c r="G435" i="61" s="1"/>
  <c r="H435" i="61"/>
  <c r="I435" i="61"/>
  <c r="AA435" i="61"/>
  <c r="B436" i="61"/>
  <c r="D436" i="61"/>
  <c r="F436" i="61"/>
  <c r="G436" i="61" s="1"/>
  <c r="H436" i="61"/>
  <c r="I436" i="61"/>
  <c r="AA436" i="61"/>
  <c r="B437" i="61"/>
  <c r="D437" i="61"/>
  <c r="F437" i="61"/>
  <c r="G437" i="61" s="1"/>
  <c r="H437" i="61"/>
  <c r="I437" i="61"/>
  <c r="AA437" i="61"/>
  <c r="B438" i="61"/>
  <c r="D438" i="61"/>
  <c r="F438" i="61"/>
  <c r="G438" i="61" s="1"/>
  <c r="H438" i="61"/>
  <c r="I438" i="61"/>
  <c r="AA438" i="61"/>
  <c r="B439" i="61"/>
  <c r="D439" i="61"/>
  <c r="F439" i="61"/>
  <c r="G439" i="61" s="1"/>
  <c r="H439" i="61"/>
  <c r="I439" i="61"/>
  <c r="AA439" i="61"/>
  <c r="B440" i="61"/>
  <c r="D440" i="61"/>
  <c r="F440" i="61"/>
  <c r="G440" i="61" s="1"/>
  <c r="H440" i="61"/>
  <c r="I440" i="61"/>
  <c r="AA440" i="61"/>
  <c r="B441" i="61"/>
  <c r="D441" i="61"/>
  <c r="F441" i="61"/>
  <c r="G441" i="61" s="1"/>
  <c r="H441" i="61"/>
  <c r="I441" i="61"/>
  <c r="AA441" i="61"/>
  <c r="B442" i="61"/>
  <c r="D442" i="61"/>
  <c r="F442" i="61"/>
  <c r="G442" i="61" s="1"/>
  <c r="H442" i="61"/>
  <c r="I442" i="61"/>
  <c r="AA442" i="61"/>
  <c r="B443" i="61"/>
  <c r="D443" i="61"/>
  <c r="F443" i="61"/>
  <c r="G443" i="61" s="1"/>
  <c r="H443" i="61"/>
  <c r="I443" i="61"/>
  <c r="AA443" i="61"/>
  <c r="B444" i="61"/>
  <c r="D444" i="61"/>
  <c r="F444" i="61"/>
  <c r="G444" i="61" s="1"/>
  <c r="H444" i="61"/>
  <c r="I444" i="61"/>
  <c r="AA444" i="61"/>
  <c r="B268" i="61"/>
  <c r="D268" i="61"/>
  <c r="F268" i="61"/>
  <c r="G268" i="61" s="1"/>
  <c r="H268" i="61"/>
  <c r="I268" i="61"/>
  <c r="AA268" i="61"/>
  <c r="B269" i="61"/>
  <c r="D269" i="61"/>
  <c r="F269" i="61"/>
  <c r="G269" i="61" s="1"/>
  <c r="H269" i="61"/>
  <c r="I269" i="61"/>
  <c r="AA269" i="61"/>
  <c r="B270" i="61"/>
  <c r="D270" i="61"/>
  <c r="F270" i="61"/>
  <c r="G270" i="61" s="1"/>
  <c r="H270" i="61"/>
  <c r="I270" i="61"/>
  <c r="AA270" i="61"/>
  <c r="B271" i="61"/>
  <c r="D271" i="61"/>
  <c r="F271" i="61"/>
  <c r="G271" i="61" s="1"/>
  <c r="H271" i="61"/>
  <c r="I271" i="61"/>
  <c r="AA271" i="61"/>
  <c r="B272" i="61"/>
  <c r="D272" i="61"/>
  <c r="F272" i="61"/>
  <c r="G272" i="61" s="1"/>
  <c r="H272" i="61"/>
  <c r="I272" i="61"/>
  <c r="AA272" i="61"/>
  <c r="B273" i="61"/>
  <c r="D273" i="61"/>
  <c r="F273" i="61"/>
  <c r="G273" i="61" s="1"/>
  <c r="H273" i="61"/>
  <c r="I273" i="61"/>
  <c r="AA273" i="61"/>
  <c r="B274" i="61"/>
  <c r="D274" i="61"/>
  <c r="F274" i="61"/>
  <c r="G274" i="61" s="1"/>
  <c r="H274" i="61"/>
  <c r="I274" i="61"/>
  <c r="AA274" i="61"/>
  <c r="B275" i="61"/>
  <c r="D275" i="61"/>
  <c r="F275" i="61"/>
  <c r="G275" i="61" s="1"/>
  <c r="H275" i="61"/>
  <c r="I275" i="61"/>
  <c r="AA275" i="61"/>
  <c r="B276" i="61"/>
  <c r="D276" i="61"/>
  <c r="F276" i="61"/>
  <c r="G276" i="61" s="1"/>
  <c r="H276" i="61"/>
  <c r="I276" i="61"/>
  <c r="AA276" i="61"/>
  <c r="B277" i="61"/>
  <c r="D277" i="61"/>
  <c r="F277" i="61"/>
  <c r="G277" i="61" s="1"/>
  <c r="H277" i="61"/>
  <c r="I277" i="61"/>
  <c r="AA277" i="61"/>
  <c r="B278" i="61"/>
  <c r="D278" i="61"/>
  <c r="F278" i="61"/>
  <c r="G278" i="61" s="1"/>
  <c r="H278" i="61"/>
  <c r="I278" i="61"/>
  <c r="AA278" i="61"/>
  <c r="B279" i="61"/>
  <c r="D279" i="61"/>
  <c r="F279" i="61"/>
  <c r="G279" i="61" s="1"/>
  <c r="H279" i="61"/>
  <c r="I279" i="61"/>
  <c r="AA279" i="61"/>
  <c r="B283" i="61"/>
  <c r="D283" i="61"/>
  <c r="F283" i="61"/>
  <c r="G283" i="61" s="1"/>
  <c r="H283" i="61"/>
  <c r="I283" i="61"/>
  <c r="AA283" i="61"/>
  <c r="B284" i="61"/>
  <c r="D284" i="61"/>
  <c r="F284" i="61"/>
  <c r="G284" i="61" s="1"/>
  <c r="H284" i="61"/>
  <c r="I284" i="61"/>
  <c r="AA284" i="61"/>
  <c r="B285" i="61"/>
  <c r="D285" i="61"/>
  <c r="F285" i="61"/>
  <c r="G285" i="61" s="1"/>
  <c r="H285" i="61"/>
  <c r="I285" i="61"/>
  <c r="AA285" i="61"/>
  <c r="B286" i="61"/>
  <c r="D286" i="61"/>
  <c r="F286" i="61"/>
  <c r="G286" i="61" s="1"/>
  <c r="H286" i="61"/>
  <c r="I286" i="61"/>
  <c r="AA286" i="61"/>
  <c r="B287" i="61"/>
  <c r="D287" i="61"/>
  <c r="F287" i="61"/>
  <c r="G287" i="61" s="1"/>
  <c r="H287" i="61"/>
  <c r="I287" i="61"/>
  <c r="AA287" i="61"/>
  <c r="B288" i="61"/>
  <c r="D288" i="61"/>
  <c r="F288" i="61"/>
  <c r="G288" i="61" s="1"/>
  <c r="H288" i="61"/>
  <c r="I288" i="61"/>
  <c r="AA288" i="61"/>
  <c r="B289" i="61"/>
  <c r="D289" i="61"/>
  <c r="F289" i="61"/>
  <c r="G289" i="61" s="1"/>
  <c r="H289" i="61"/>
  <c r="I289" i="61"/>
  <c r="AA289" i="61"/>
  <c r="B290" i="61"/>
  <c r="D290" i="61"/>
  <c r="F290" i="61"/>
  <c r="G290" i="61" s="1"/>
  <c r="H290" i="61"/>
  <c r="I290" i="61"/>
  <c r="AA290" i="61"/>
  <c r="B291" i="61"/>
  <c r="D291" i="61"/>
  <c r="F291" i="61"/>
  <c r="G291" i="61" s="1"/>
  <c r="H291" i="61"/>
  <c r="I291" i="61"/>
  <c r="AA291" i="61"/>
  <c r="B292" i="61"/>
  <c r="D292" i="61"/>
  <c r="F292" i="61"/>
  <c r="G292" i="61" s="1"/>
  <c r="H292" i="61"/>
  <c r="I292" i="61"/>
  <c r="AA292" i="61"/>
  <c r="B293" i="61"/>
  <c r="D293" i="61"/>
  <c r="F293" i="61"/>
  <c r="G293" i="61" s="1"/>
  <c r="H293" i="61"/>
  <c r="I293" i="61"/>
  <c r="AA293" i="61"/>
  <c r="B294" i="61"/>
  <c r="D294" i="61"/>
  <c r="F294" i="61"/>
  <c r="G294" i="61" s="1"/>
  <c r="H294" i="61"/>
  <c r="I294" i="61"/>
  <c r="AA294" i="61"/>
  <c r="B298" i="61"/>
  <c r="D298" i="61"/>
  <c r="F298" i="61"/>
  <c r="G298" i="61" s="1"/>
  <c r="H298" i="61"/>
  <c r="I298" i="61"/>
  <c r="AA298" i="61"/>
  <c r="B299" i="61"/>
  <c r="D299" i="61"/>
  <c r="F299" i="61"/>
  <c r="G299" i="61" s="1"/>
  <c r="H299" i="61"/>
  <c r="I299" i="61"/>
  <c r="AA299" i="61"/>
  <c r="B300" i="61"/>
  <c r="D300" i="61"/>
  <c r="F300" i="61"/>
  <c r="G300" i="61" s="1"/>
  <c r="H300" i="61"/>
  <c r="I300" i="61"/>
  <c r="AA300" i="61"/>
  <c r="B301" i="61"/>
  <c r="D301" i="61"/>
  <c r="F301" i="61"/>
  <c r="G301" i="61" s="1"/>
  <c r="H301" i="61"/>
  <c r="I301" i="61"/>
  <c r="AA301" i="61"/>
  <c r="B302" i="61"/>
  <c r="D302" i="61"/>
  <c r="F302" i="61"/>
  <c r="G302" i="61" s="1"/>
  <c r="H302" i="61"/>
  <c r="I302" i="61"/>
  <c r="AA302" i="61"/>
  <c r="B303" i="61"/>
  <c r="D303" i="61"/>
  <c r="F303" i="61"/>
  <c r="G303" i="61" s="1"/>
  <c r="H303" i="61"/>
  <c r="I303" i="61"/>
  <c r="AA303" i="61"/>
  <c r="B304" i="61"/>
  <c r="D304" i="61"/>
  <c r="F304" i="61"/>
  <c r="G304" i="61" s="1"/>
  <c r="H304" i="61"/>
  <c r="I304" i="61"/>
  <c r="AA304" i="61"/>
  <c r="B305" i="61"/>
  <c r="D305" i="61"/>
  <c r="F305" i="61"/>
  <c r="G305" i="61" s="1"/>
  <c r="H305" i="61"/>
  <c r="I305" i="61"/>
  <c r="AA305" i="61"/>
  <c r="B306" i="61"/>
  <c r="D306" i="61"/>
  <c r="F306" i="61"/>
  <c r="G306" i="61" s="1"/>
  <c r="H306" i="61"/>
  <c r="I306" i="61"/>
  <c r="AA306" i="61"/>
  <c r="B307" i="61"/>
  <c r="D307" i="61"/>
  <c r="F307" i="61"/>
  <c r="G307" i="61" s="1"/>
  <c r="H307" i="61"/>
  <c r="I307" i="61"/>
  <c r="AA307" i="61"/>
  <c r="B308" i="61"/>
  <c r="D308" i="61"/>
  <c r="F308" i="61"/>
  <c r="G308" i="61" s="1"/>
  <c r="H308" i="61"/>
  <c r="I308" i="61"/>
  <c r="AA308" i="61"/>
  <c r="B309" i="61"/>
  <c r="D309" i="61"/>
  <c r="F309" i="61"/>
  <c r="G309" i="61" s="1"/>
  <c r="H309" i="61"/>
  <c r="I309" i="61"/>
  <c r="AA309" i="61"/>
  <c r="B313" i="61"/>
  <c r="D313" i="61"/>
  <c r="F313" i="61"/>
  <c r="G313" i="61" s="1"/>
  <c r="H313" i="61"/>
  <c r="I313" i="61"/>
  <c r="AA313" i="61"/>
  <c r="B314" i="61"/>
  <c r="D314" i="61"/>
  <c r="F314" i="61"/>
  <c r="G314" i="61" s="1"/>
  <c r="H314" i="61"/>
  <c r="I314" i="61"/>
  <c r="AA314" i="61"/>
  <c r="B315" i="61"/>
  <c r="D315" i="61"/>
  <c r="F315" i="61"/>
  <c r="G315" i="61" s="1"/>
  <c r="H315" i="61"/>
  <c r="I315" i="61"/>
  <c r="AA315" i="61"/>
  <c r="B316" i="61"/>
  <c r="D316" i="61"/>
  <c r="F316" i="61"/>
  <c r="G316" i="61" s="1"/>
  <c r="H316" i="61"/>
  <c r="I316" i="61"/>
  <c r="AA316" i="61"/>
  <c r="B317" i="61"/>
  <c r="D317" i="61"/>
  <c r="F317" i="61"/>
  <c r="G317" i="61" s="1"/>
  <c r="H317" i="61"/>
  <c r="I317" i="61"/>
  <c r="AA317" i="61"/>
  <c r="B318" i="61"/>
  <c r="D318" i="61"/>
  <c r="F318" i="61"/>
  <c r="G318" i="61" s="1"/>
  <c r="H318" i="61"/>
  <c r="I318" i="61"/>
  <c r="AA318" i="61"/>
  <c r="B319" i="61"/>
  <c r="D319" i="61"/>
  <c r="F319" i="61"/>
  <c r="G319" i="61" s="1"/>
  <c r="H319" i="61"/>
  <c r="I319" i="61"/>
  <c r="AA319" i="61"/>
  <c r="B320" i="61"/>
  <c r="D320" i="61"/>
  <c r="F320" i="61"/>
  <c r="G320" i="61" s="1"/>
  <c r="H320" i="61"/>
  <c r="I320" i="61"/>
  <c r="AA320" i="61"/>
  <c r="B321" i="61"/>
  <c r="D321" i="61"/>
  <c r="F321" i="61"/>
  <c r="G321" i="61" s="1"/>
  <c r="H321" i="61"/>
  <c r="I321" i="61"/>
  <c r="AA321" i="61"/>
  <c r="B322" i="61"/>
  <c r="D322" i="61"/>
  <c r="F322" i="61"/>
  <c r="G322" i="61" s="1"/>
  <c r="H322" i="61"/>
  <c r="I322" i="61"/>
  <c r="AA322" i="61"/>
  <c r="B323" i="61"/>
  <c r="D323" i="61"/>
  <c r="F323" i="61"/>
  <c r="G323" i="61" s="1"/>
  <c r="H323" i="61"/>
  <c r="I323" i="61"/>
  <c r="AA323" i="61"/>
  <c r="B324" i="61"/>
  <c r="D324" i="61"/>
  <c r="F324" i="61"/>
  <c r="G324" i="61" s="1"/>
  <c r="H324" i="61"/>
  <c r="I324" i="61"/>
  <c r="AA324" i="61"/>
  <c r="B328" i="61"/>
  <c r="D328" i="61"/>
  <c r="F328" i="61"/>
  <c r="G328" i="61" s="1"/>
  <c r="H328" i="61"/>
  <c r="I328" i="61"/>
  <c r="AA328" i="61"/>
  <c r="B329" i="61"/>
  <c r="D329" i="61"/>
  <c r="F329" i="61"/>
  <c r="G329" i="61" s="1"/>
  <c r="H329" i="61"/>
  <c r="I329" i="61"/>
  <c r="AA329" i="61"/>
  <c r="B330" i="61"/>
  <c r="D330" i="61"/>
  <c r="F330" i="61"/>
  <c r="G330" i="61" s="1"/>
  <c r="H330" i="61"/>
  <c r="I330" i="61"/>
  <c r="AA330" i="61"/>
  <c r="B331" i="61"/>
  <c r="D331" i="61"/>
  <c r="F331" i="61"/>
  <c r="G331" i="61" s="1"/>
  <c r="H331" i="61"/>
  <c r="I331" i="61"/>
  <c r="AA331" i="61"/>
  <c r="B332" i="61"/>
  <c r="D332" i="61"/>
  <c r="F332" i="61"/>
  <c r="G332" i="61" s="1"/>
  <c r="H332" i="61"/>
  <c r="I332" i="61"/>
  <c r="AA332" i="61"/>
  <c r="B333" i="61"/>
  <c r="D333" i="61"/>
  <c r="F333" i="61"/>
  <c r="G333" i="61" s="1"/>
  <c r="H333" i="61"/>
  <c r="I333" i="61"/>
  <c r="AA333" i="61"/>
  <c r="B334" i="61"/>
  <c r="D334" i="61"/>
  <c r="F334" i="61"/>
  <c r="G334" i="61" s="1"/>
  <c r="H334" i="61"/>
  <c r="I334" i="61"/>
  <c r="AA334" i="61"/>
  <c r="B335" i="61"/>
  <c r="D335" i="61"/>
  <c r="F335" i="61"/>
  <c r="G335" i="61" s="1"/>
  <c r="H335" i="61"/>
  <c r="I335" i="61"/>
  <c r="AA335" i="61"/>
  <c r="B336" i="61"/>
  <c r="D336" i="61"/>
  <c r="F336" i="61"/>
  <c r="G336" i="61" s="1"/>
  <c r="H336" i="61"/>
  <c r="I336" i="61"/>
  <c r="AA336" i="61"/>
  <c r="B337" i="61"/>
  <c r="D337" i="61"/>
  <c r="F337" i="61"/>
  <c r="G337" i="61" s="1"/>
  <c r="H337" i="61"/>
  <c r="I337" i="61"/>
  <c r="AA337" i="61"/>
  <c r="B338" i="61"/>
  <c r="D338" i="61"/>
  <c r="F338" i="61"/>
  <c r="G338" i="61" s="1"/>
  <c r="H338" i="61"/>
  <c r="I338" i="61"/>
  <c r="AA338" i="61"/>
  <c r="B339" i="61"/>
  <c r="D339" i="61"/>
  <c r="F339" i="61"/>
  <c r="G339" i="61" s="1"/>
  <c r="H339" i="61"/>
  <c r="I339" i="61"/>
  <c r="AA339" i="61"/>
  <c r="B343" i="61"/>
  <c r="D343" i="61"/>
  <c r="F343" i="61"/>
  <c r="G343" i="61" s="1"/>
  <c r="H343" i="61"/>
  <c r="I343" i="61"/>
  <c r="AA343" i="61"/>
  <c r="B344" i="61"/>
  <c r="D344" i="61"/>
  <c r="F344" i="61"/>
  <c r="G344" i="61" s="1"/>
  <c r="H344" i="61"/>
  <c r="I344" i="61"/>
  <c r="AA344" i="61"/>
  <c r="B345" i="61"/>
  <c r="D345" i="61"/>
  <c r="F345" i="61"/>
  <c r="G345" i="61" s="1"/>
  <c r="H345" i="61"/>
  <c r="I345" i="61"/>
  <c r="AA345" i="61"/>
  <c r="B346" i="61"/>
  <c r="D346" i="61"/>
  <c r="F346" i="61"/>
  <c r="G346" i="61" s="1"/>
  <c r="H346" i="61"/>
  <c r="I346" i="61"/>
  <c r="AA346" i="61"/>
  <c r="B347" i="61"/>
  <c r="D347" i="61"/>
  <c r="F347" i="61"/>
  <c r="G347" i="61" s="1"/>
  <c r="H347" i="61"/>
  <c r="I347" i="61"/>
  <c r="AA347" i="61"/>
  <c r="B348" i="61"/>
  <c r="D348" i="61"/>
  <c r="F348" i="61"/>
  <c r="G348" i="61" s="1"/>
  <c r="H348" i="61"/>
  <c r="I348" i="61"/>
  <c r="AA348" i="61"/>
  <c r="B349" i="61"/>
  <c r="D349" i="61"/>
  <c r="F349" i="61"/>
  <c r="G349" i="61" s="1"/>
  <c r="H349" i="61"/>
  <c r="I349" i="61"/>
  <c r="AA349" i="61"/>
  <c r="B350" i="61"/>
  <c r="D350" i="61"/>
  <c r="F350" i="61"/>
  <c r="G350" i="61" s="1"/>
  <c r="H350" i="61"/>
  <c r="I350" i="61"/>
  <c r="AA350" i="61"/>
  <c r="B351" i="61"/>
  <c r="D351" i="61"/>
  <c r="F351" i="61"/>
  <c r="G351" i="61" s="1"/>
  <c r="H351" i="61"/>
  <c r="I351" i="61"/>
  <c r="AA351" i="61"/>
  <c r="B352" i="61"/>
  <c r="D352" i="61"/>
  <c r="F352" i="61"/>
  <c r="G352" i="61" s="1"/>
  <c r="H352" i="61"/>
  <c r="I352" i="61"/>
  <c r="AA352" i="61"/>
  <c r="B353" i="61"/>
  <c r="D353" i="61"/>
  <c r="F353" i="61"/>
  <c r="G353" i="61" s="1"/>
  <c r="H353" i="61"/>
  <c r="I353" i="61"/>
  <c r="AA353" i="61"/>
  <c r="B354" i="61"/>
  <c r="D354" i="61"/>
  <c r="F354" i="61"/>
  <c r="G354" i="61" s="1"/>
  <c r="H354" i="61"/>
  <c r="I354" i="61"/>
  <c r="AA354" i="61"/>
  <c r="B358" i="61"/>
  <c r="D358" i="61"/>
  <c r="F358" i="61"/>
  <c r="G358" i="61" s="1"/>
  <c r="H358" i="61"/>
  <c r="I358" i="61"/>
  <c r="AA358" i="61"/>
  <c r="B359" i="61"/>
  <c r="D359" i="61"/>
  <c r="F359" i="61"/>
  <c r="G359" i="61" s="1"/>
  <c r="H359" i="61"/>
  <c r="I359" i="61"/>
  <c r="AA359" i="61"/>
  <c r="B360" i="61"/>
  <c r="D360" i="61"/>
  <c r="F360" i="61"/>
  <c r="G360" i="61" s="1"/>
  <c r="H360" i="61"/>
  <c r="I360" i="61"/>
  <c r="AA360" i="61"/>
  <c r="B361" i="61"/>
  <c r="D361" i="61"/>
  <c r="F361" i="61"/>
  <c r="G361" i="61" s="1"/>
  <c r="H361" i="61"/>
  <c r="I361" i="61"/>
  <c r="AA361" i="61"/>
  <c r="B362" i="61"/>
  <c r="D362" i="61"/>
  <c r="F362" i="61"/>
  <c r="G362" i="61" s="1"/>
  <c r="H362" i="61"/>
  <c r="I362" i="61"/>
  <c r="AA362" i="61"/>
  <c r="B363" i="61"/>
  <c r="D363" i="61"/>
  <c r="F363" i="61"/>
  <c r="G363" i="61" s="1"/>
  <c r="H363" i="61"/>
  <c r="I363" i="61"/>
  <c r="AA363" i="61"/>
  <c r="B364" i="61"/>
  <c r="D364" i="61"/>
  <c r="F364" i="61"/>
  <c r="G364" i="61" s="1"/>
  <c r="H364" i="61"/>
  <c r="I364" i="61"/>
  <c r="AA364" i="61"/>
  <c r="B365" i="61"/>
  <c r="D365" i="61"/>
  <c r="F365" i="61"/>
  <c r="G365" i="61" s="1"/>
  <c r="H365" i="61"/>
  <c r="I365" i="61"/>
  <c r="AA365" i="61"/>
  <c r="B366" i="61"/>
  <c r="D366" i="61"/>
  <c r="F366" i="61"/>
  <c r="G366" i="61" s="1"/>
  <c r="H366" i="61"/>
  <c r="I366" i="61"/>
  <c r="AA366" i="61"/>
  <c r="B367" i="61"/>
  <c r="D367" i="61"/>
  <c r="F367" i="61"/>
  <c r="G367" i="61" s="1"/>
  <c r="H367" i="61"/>
  <c r="I367" i="61"/>
  <c r="AA367" i="61"/>
  <c r="B368" i="61"/>
  <c r="D368" i="61"/>
  <c r="F368" i="61"/>
  <c r="G368" i="61" s="1"/>
  <c r="H368" i="61"/>
  <c r="I368" i="61"/>
  <c r="AA368" i="61"/>
  <c r="B369" i="61"/>
  <c r="D369" i="61"/>
  <c r="F369" i="61"/>
  <c r="G369" i="61" s="1"/>
  <c r="H369" i="61"/>
  <c r="I369" i="61"/>
  <c r="AA369" i="61"/>
  <c r="B373" i="61"/>
  <c r="D373" i="61"/>
  <c r="F373" i="61"/>
  <c r="G373" i="61" s="1"/>
  <c r="H373" i="61"/>
  <c r="I373" i="61"/>
  <c r="AA373" i="61"/>
  <c r="B374" i="61"/>
  <c r="D374" i="61"/>
  <c r="F374" i="61"/>
  <c r="G374" i="61" s="1"/>
  <c r="H374" i="61"/>
  <c r="I374" i="61"/>
  <c r="AA374" i="61"/>
  <c r="B375" i="61"/>
  <c r="D375" i="61"/>
  <c r="F375" i="61"/>
  <c r="G375" i="61" s="1"/>
  <c r="H375" i="61"/>
  <c r="I375" i="61"/>
  <c r="AA375" i="61"/>
  <c r="B376" i="61"/>
  <c r="D376" i="61"/>
  <c r="F376" i="61"/>
  <c r="G376" i="61" s="1"/>
  <c r="H376" i="61"/>
  <c r="I376" i="61"/>
  <c r="AA376" i="61"/>
  <c r="B377" i="61"/>
  <c r="D377" i="61"/>
  <c r="F377" i="61"/>
  <c r="G377" i="61" s="1"/>
  <c r="H377" i="61"/>
  <c r="I377" i="61"/>
  <c r="AA377" i="61"/>
  <c r="B378" i="61"/>
  <c r="D378" i="61"/>
  <c r="F378" i="61"/>
  <c r="G378" i="61" s="1"/>
  <c r="H378" i="61"/>
  <c r="I378" i="61"/>
  <c r="AA378" i="61"/>
  <c r="B379" i="61"/>
  <c r="D379" i="61"/>
  <c r="F379" i="61"/>
  <c r="G379" i="61" s="1"/>
  <c r="H379" i="61"/>
  <c r="I379" i="61"/>
  <c r="AA379" i="61"/>
  <c r="B380" i="61"/>
  <c r="D380" i="61"/>
  <c r="F380" i="61"/>
  <c r="G380" i="61" s="1"/>
  <c r="H380" i="61"/>
  <c r="I380" i="61"/>
  <c r="AA380" i="61"/>
  <c r="B381" i="61"/>
  <c r="D381" i="61"/>
  <c r="F381" i="61"/>
  <c r="G381" i="61" s="1"/>
  <c r="H381" i="61"/>
  <c r="I381" i="61"/>
  <c r="AA381" i="61"/>
  <c r="B382" i="61"/>
  <c r="D382" i="61"/>
  <c r="F382" i="61"/>
  <c r="G382" i="61" s="1"/>
  <c r="H382" i="61"/>
  <c r="I382" i="61"/>
  <c r="AA382" i="61"/>
  <c r="B383" i="61"/>
  <c r="D383" i="61"/>
  <c r="F383" i="61"/>
  <c r="G383" i="61" s="1"/>
  <c r="H383" i="61"/>
  <c r="I383" i="61"/>
  <c r="AA383" i="61"/>
  <c r="B384" i="61"/>
  <c r="D384" i="61"/>
  <c r="F384" i="61"/>
  <c r="G384" i="61" s="1"/>
  <c r="H384" i="61"/>
  <c r="I384" i="61"/>
  <c r="AA384" i="61"/>
  <c r="B385" i="61"/>
  <c r="D385" i="61"/>
  <c r="F385" i="61"/>
  <c r="G385" i="61" s="1"/>
  <c r="H385" i="61"/>
  <c r="I385" i="61"/>
  <c r="AA385" i="61"/>
  <c r="B386" i="61"/>
  <c r="D386" i="61"/>
  <c r="F386" i="61"/>
  <c r="G386" i="61" s="1"/>
  <c r="H386" i="61"/>
  <c r="I386" i="61"/>
  <c r="AA386" i="61"/>
  <c r="B387" i="61"/>
  <c r="D387" i="61"/>
  <c r="F387" i="61"/>
  <c r="G387" i="61" s="1"/>
  <c r="H387" i="61"/>
  <c r="I387" i="61"/>
  <c r="AA387" i="61"/>
  <c r="B388" i="61"/>
  <c r="D388" i="61"/>
  <c r="F388" i="61"/>
  <c r="G388" i="61" s="1"/>
  <c r="H388" i="61"/>
  <c r="I388" i="61"/>
  <c r="AA388" i="61"/>
  <c r="B389" i="61"/>
  <c r="D389" i="61"/>
  <c r="F389" i="61"/>
  <c r="G389" i="61" s="1"/>
  <c r="H389" i="61"/>
  <c r="I389" i="61"/>
  <c r="AA389" i="61"/>
  <c r="B390" i="61"/>
  <c r="D390" i="61"/>
  <c r="F390" i="61"/>
  <c r="G390" i="61" s="1"/>
  <c r="H390" i="61"/>
  <c r="I390" i="61"/>
  <c r="AA390" i="61"/>
  <c r="B391" i="61"/>
  <c r="D391" i="61"/>
  <c r="F391" i="61"/>
  <c r="G391" i="61" s="1"/>
  <c r="H391" i="61"/>
  <c r="I391" i="61"/>
  <c r="AA391" i="61"/>
  <c r="B392" i="61"/>
  <c r="D392" i="61"/>
  <c r="F392" i="61"/>
  <c r="G392" i="61" s="1"/>
  <c r="H392" i="61"/>
  <c r="I392" i="61"/>
  <c r="AA392" i="61"/>
  <c r="B393" i="61"/>
  <c r="D393" i="61"/>
  <c r="F393" i="61"/>
  <c r="G393" i="61" s="1"/>
  <c r="H393" i="61"/>
  <c r="I393" i="61"/>
  <c r="AA393" i="61"/>
  <c r="B394" i="61"/>
  <c r="D394" i="61"/>
  <c r="F394" i="61"/>
  <c r="G394" i="61" s="1"/>
  <c r="H394" i="61"/>
  <c r="I394" i="61"/>
  <c r="AA394" i="61"/>
  <c r="B395" i="61"/>
  <c r="D395" i="61"/>
  <c r="F395" i="61"/>
  <c r="G395" i="61" s="1"/>
  <c r="H395" i="61"/>
  <c r="I395" i="61"/>
  <c r="AA395" i="61"/>
  <c r="B396" i="61"/>
  <c r="D396" i="61"/>
  <c r="F396" i="61"/>
  <c r="G396" i="61" s="1"/>
  <c r="H396" i="61"/>
  <c r="I396" i="61"/>
  <c r="AA396" i="61"/>
  <c r="B397" i="61"/>
  <c r="D397" i="61"/>
  <c r="F397" i="61"/>
  <c r="G397" i="61" s="1"/>
  <c r="H397" i="61"/>
  <c r="I397" i="61"/>
  <c r="AA397" i="61"/>
  <c r="B398" i="61"/>
  <c r="D398" i="61"/>
  <c r="F398" i="61"/>
  <c r="G398" i="61" s="1"/>
  <c r="H398" i="61"/>
  <c r="I398" i="61"/>
  <c r="AA398" i="61"/>
  <c r="B399" i="61"/>
  <c r="D399" i="61"/>
  <c r="F399" i="61"/>
  <c r="G399" i="61" s="1"/>
  <c r="H399" i="61"/>
  <c r="I399" i="61"/>
  <c r="AA399" i="61"/>
  <c r="B400" i="61"/>
  <c r="D400" i="61"/>
  <c r="F400" i="61"/>
  <c r="G400" i="61" s="1"/>
  <c r="H400" i="61"/>
  <c r="I400" i="61"/>
  <c r="AA400" i="61"/>
  <c r="B401" i="61"/>
  <c r="D401" i="61"/>
  <c r="F401" i="61"/>
  <c r="G401" i="61" s="1"/>
  <c r="H401" i="61"/>
  <c r="I401" i="61"/>
  <c r="AA401" i="61"/>
  <c r="B402" i="61"/>
  <c r="D402" i="61"/>
  <c r="F402" i="61"/>
  <c r="G402" i="61" s="1"/>
  <c r="H402" i="61"/>
  <c r="I402" i="61"/>
  <c r="AA402" i="61"/>
  <c r="B403" i="61"/>
  <c r="D403" i="61"/>
  <c r="F403" i="61"/>
  <c r="G403" i="61" s="1"/>
  <c r="H403" i="61"/>
  <c r="I403" i="61"/>
  <c r="AA403" i="61"/>
  <c r="B404" i="61"/>
  <c r="D404" i="61"/>
  <c r="F404" i="61"/>
  <c r="G404" i="61" s="1"/>
  <c r="H404" i="61"/>
  <c r="I404" i="61"/>
  <c r="AA404" i="61"/>
  <c r="B405" i="61"/>
  <c r="D405" i="61"/>
  <c r="F405" i="61"/>
  <c r="G405" i="61" s="1"/>
  <c r="H405" i="61"/>
  <c r="I405" i="61"/>
  <c r="AA405" i="61"/>
  <c r="B406" i="61"/>
  <c r="D406" i="61"/>
  <c r="F406" i="61"/>
  <c r="G406" i="61" s="1"/>
  <c r="H406" i="61"/>
  <c r="I406" i="61"/>
  <c r="AA406" i="61"/>
  <c r="B407" i="61"/>
  <c r="D407" i="61"/>
  <c r="F407" i="61"/>
  <c r="G407" i="61" s="1"/>
  <c r="H407" i="61"/>
  <c r="I407" i="61"/>
  <c r="AA407" i="61"/>
  <c r="B408" i="61"/>
  <c r="D408" i="61"/>
  <c r="F408" i="61"/>
  <c r="G408" i="61" s="1"/>
  <c r="H408" i="61"/>
  <c r="I408" i="61"/>
  <c r="AA408" i="61"/>
  <c r="B409" i="61"/>
  <c r="D409" i="61"/>
  <c r="F409" i="61"/>
  <c r="G409" i="61" s="1"/>
  <c r="H409" i="61"/>
  <c r="I409" i="61"/>
  <c r="AA409" i="61"/>
  <c r="B410" i="61"/>
  <c r="D410" i="61"/>
  <c r="F410" i="61"/>
  <c r="G410" i="61" s="1"/>
  <c r="H410" i="61"/>
  <c r="I410" i="61"/>
  <c r="AA410" i="61"/>
  <c r="B411" i="61"/>
  <c r="D411" i="61"/>
  <c r="F411" i="61"/>
  <c r="G411" i="61" s="1"/>
  <c r="H411" i="61"/>
  <c r="I411" i="61"/>
  <c r="AA411" i="61"/>
  <c r="B412" i="61"/>
  <c r="D412" i="61"/>
  <c r="F412" i="61"/>
  <c r="G412" i="61" s="1"/>
  <c r="H412" i="61"/>
  <c r="I412" i="61"/>
  <c r="AA412" i="61"/>
  <c r="B413" i="61"/>
  <c r="D413" i="61"/>
  <c r="F413" i="61"/>
  <c r="G413" i="61" s="1"/>
  <c r="H413" i="61"/>
  <c r="I413" i="61"/>
  <c r="AA413" i="61"/>
  <c r="B414" i="61"/>
  <c r="D414" i="61"/>
  <c r="F414" i="61"/>
  <c r="G414" i="61" s="1"/>
  <c r="H414" i="61"/>
  <c r="I414" i="61"/>
  <c r="AA414" i="61"/>
  <c r="B415" i="61"/>
  <c r="D415" i="61"/>
  <c r="F415" i="61"/>
  <c r="G415" i="61" s="1"/>
  <c r="H415" i="61"/>
  <c r="I415" i="61"/>
  <c r="AA415" i="61"/>
  <c r="B416" i="61"/>
  <c r="D416" i="61"/>
  <c r="F416" i="61"/>
  <c r="G416" i="61" s="1"/>
  <c r="H416" i="61"/>
  <c r="I416" i="61"/>
  <c r="AA416" i="61"/>
  <c r="B417" i="61"/>
  <c r="D417" i="61"/>
  <c r="F417" i="61"/>
  <c r="G417" i="61" s="1"/>
  <c r="H417" i="61"/>
  <c r="I417" i="61"/>
  <c r="AA417" i="61"/>
  <c r="B418" i="61"/>
  <c r="D418" i="61"/>
  <c r="F418" i="61"/>
  <c r="G418" i="61" s="1"/>
  <c r="H418" i="61"/>
  <c r="I418" i="61"/>
  <c r="AA418" i="61"/>
  <c r="B419" i="61"/>
  <c r="D419" i="61"/>
  <c r="F419" i="61"/>
  <c r="G419" i="61" s="1"/>
  <c r="H419" i="61"/>
  <c r="I419" i="61"/>
  <c r="AA419" i="61"/>
  <c r="B420" i="61"/>
  <c r="D420" i="61"/>
  <c r="F420" i="61"/>
  <c r="G420" i="61" s="1"/>
  <c r="H420" i="61"/>
  <c r="I420" i="61"/>
  <c r="AA420" i="61"/>
  <c r="B421" i="61"/>
  <c r="D421" i="61"/>
  <c r="F421" i="61"/>
  <c r="G421" i="61" s="1"/>
  <c r="H421" i="61"/>
  <c r="I421" i="61"/>
  <c r="AA421" i="61"/>
  <c r="B240" i="61"/>
  <c r="D240" i="61"/>
  <c r="F240" i="61"/>
  <c r="H240" i="61"/>
  <c r="I240" i="61"/>
  <c r="AA240" i="61"/>
  <c r="B241" i="61"/>
  <c r="D241" i="61"/>
  <c r="F241" i="61"/>
  <c r="H241" i="61"/>
  <c r="I241" i="61"/>
  <c r="AA241" i="61"/>
  <c r="B242" i="61"/>
  <c r="D242" i="61"/>
  <c r="F242" i="61"/>
  <c r="H242" i="61"/>
  <c r="I242" i="61"/>
  <c r="AA242" i="61"/>
  <c r="B243" i="61"/>
  <c r="D243" i="61"/>
  <c r="F243" i="61"/>
  <c r="H243" i="61"/>
  <c r="I243" i="61"/>
  <c r="AA243" i="61"/>
  <c r="B244" i="61"/>
  <c r="D244" i="61"/>
  <c r="F244" i="61"/>
  <c r="H244" i="61"/>
  <c r="I244" i="61"/>
  <c r="AA244" i="61"/>
  <c r="B245" i="61"/>
  <c r="D245" i="61"/>
  <c r="F245" i="61"/>
  <c r="H245" i="61"/>
  <c r="I245" i="61"/>
  <c r="AA245" i="61"/>
  <c r="B246" i="61"/>
  <c r="D246" i="61"/>
  <c r="F246" i="61"/>
  <c r="H246" i="61"/>
  <c r="I246" i="61"/>
  <c r="AA246" i="61"/>
  <c r="B247" i="61"/>
  <c r="D247" i="61"/>
  <c r="F247" i="61"/>
  <c r="H247" i="61"/>
  <c r="I247" i="61"/>
  <c r="AA247" i="61"/>
  <c r="B248" i="61"/>
  <c r="D248" i="61"/>
  <c r="F248" i="61"/>
  <c r="H248" i="61"/>
  <c r="I248" i="61"/>
  <c r="AA248" i="61"/>
  <c r="B249" i="61"/>
  <c r="D249" i="61"/>
  <c r="F249" i="61"/>
  <c r="H249" i="61"/>
  <c r="I249" i="61"/>
  <c r="AA249" i="61"/>
  <c r="B253" i="61"/>
  <c r="D253" i="61"/>
  <c r="F253" i="61"/>
  <c r="G253" i="61" s="1"/>
  <c r="H253" i="61"/>
  <c r="I253" i="61"/>
  <c r="AA253" i="61"/>
  <c r="B225" i="61"/>
  <c r="B226" i="61"/>
  <c r="B227" i="61"/>
  <c r="B228" i="61"/>
  <c r="B229" i="61"/>
  <c r="B230" i="61"/>
  <c r="B231" i="61"/>
  <c r="B232" i="61"/>
  <c r="B233" i="61"/>
  <c r="B234" i="61"/>
  <c r="B235" i="61"/>
  <c r="B224" i="61"/>
  <c r="B210" i="61"/>
  <c r="B211" i="61"/>
  <c r="B212" i="61"/>
  <c r="B213" i="61"/>
  <c r="B214" i="61"/>
  <c r="B215" i="61"/>
  <c r="B216" i="61"/>
  <c r="B217" i="61"/>
  <c r="B218" i="61"/>
  <c r="B219" i="61"/>
  <c r="B220" i="61"/>
  <c r="B209" i="61"/>
  <c r="B195" i="61"/>
  <c r="B196" i="61"/>
  <c r="B197" i="61"/>
  <c r="B198" i="61"/>
  <c r="B199" i="61"/>
  <c r="B200" i="61"/>
  <c r="B201" i="61"/>
  <c r="B202" i="61"/>
  <c r="B203" i="61"/>
  <c r="B204" i="61"/>
  <c r="B205" i="61"/>
  <c r="B194" i="61"/>
  <c r="B180" i="61"/>
  <c r="B181" i="61"/>
  <c r="B182" i="61"/>
  <c r="B183" i="61"/>
  <c r="B184" i="61"/>
  <c r="B185" i="61"/>
  <c r="B186" i="61"/>
  <c r="B187" i="61"/>
  <c r="B188" i="61"/>
  <c r="B189" i="61"/>
  <c r="B190" i="61"/>
  <c r="B179" i="61"/>
  <c r="B165" i="61"/>
  <c r="B166" i="61"/>
  <c r="B167" i="61"/>
  <c r="B168" i="61"/>
  <c r="B169" i="61"/>
  <c r="B170" i="61"/>
  <c r="B171" i="61"/>
  <c r="B172" i="61"/>
  <c r="B173" i="61"/>
  <c r="B174" i="61"/>
  <c r="B175" i="61"/>
  <c r="B164" i="61"/>
  <c r="B150" i="61"/>
  <c r="B151" i="61"/>
  <c r="B152" i="61"/>
  <c r="B153" i="61"/>
  <c r="B154" i="61"/>
  <c r="B155" i="61"/>
  <c r="B156" i="61"/>
  <c r="B157" i="61"/>
  <c r="B158" i="61"/>
  <c r="B159" i="61"/>
  <c r="B160" i="61"/>
  <c r="B149" i="61"/>
  <c r="B135" i="61"/>
  <c r="B136" i="61"/>
  <c r="B137" i="61"/>
  <c r="B138" i="61"/>
  <c r="B139" i="61"/>
  <c r="B140" i="61"/>
  <c r="B141" i="61"/>
  <c r="B142" i="61"/>
  <c r="B143" i="61"/>
  <c r="B144" i="61"/>
  <c r="B145" i="61"/>
  <c r="B134" i="61"/>
  <c r="B120" i="61"/>
  <c r="B121" i="61"/>
  <c r="B122" i="61"/>
  <c r="B123" i="61"/>
  <c r="B124" i="61"/>
  <c r="B125" i="61"/>
  <c r="B126" i="61"/>
  <c r="B127" i="61"/>
  <c r="B128" i="61"/>
  <c r="B129" i="61"/>
  <c r="B130" i="61"/>
  <c r="B119" i="61"/>
  <c r="B105" i="61"/>
  <c r="B106" i="61"/>
  <c r="B107" i="61"/>
  <c r="B108" i="61"/>
  <c r="B109" i="61"/>
  <c r="B110" i="61"/>
  <c r="B111" i="61"/>
  <c r="B112" i="61"/>
  <c r="B113" i="61"/>
  <c r="B114" i="61"/>
  <c r="B115" i="61"/>
  <c r="B104" i="61"/>
  <c r="B90" i="61"/>
  <c r="B91" i="61"/>
  <c r="B92" i="61"/>
  <c r="B93" i="61"/>
  <c r="B94" i="61"/>
  <c r="B95" i="61"/>
  <c r="B96" i="61"/>
  <c r="B97" i="61"/>
  <c r="B98" i="61"/>
  <c r="B99" i="61"/>
  <c r="B100" i="61"/>
  <c r="B89" i="61"/>
  <c r="B75" i="61"/>
  <c r="B76" i="61"/>
  <c r="B77" i="61"/>
  <c r="B78" i="61"/>
  <c r="B79" i="61"/>
  <c r="B80" i="61"/>
  <c r="B81" i="61"/>
  <c r="B82" i="61"/>
  <c r="B83" i="61"/>
  <c r="B84" i="61"/>
  <c r="B85" i="61"/>
  <c r="B74" i="61"/>
  <c r="B60" i="61"/>
  <c r="B61" i="61"/>
  <c r="B62" i="61"/>
  <c r="B63" i="61"/>
  <c r="B64" i="61"/>
  <c r="B65" i="61"/>
  <c r="B66" i="61"/>
  <c r="B67" i="61"/>
  <c r="B68" i="61"/>
  <c r="B69" i="61"/>
  <c r="B70" i="61"/>
  <c r="B59" i="61"/>
  <c r="B45" i="61"/>
  <c r="B46" i="61"/>
  <c r="B47" i="61"/>
  <c r="B48" i="61"/>
  <c r="B49" i="61"/>
  <c r="B50" i="61"/>
  <c r="B51" i="61"/>
  <c r="B52" i="61"/>
  <c r="B53" i="61"/>
  <c r="B54" i="61"/>
  <c r="B55" i="61"/>
  <c r="B44" i="61"/>
  <c r="B30" i="61"/>
  <c r="B31" i="61"/>
  <c r="B32" i="61"/>
  <c r="B33" i="61"/>
  <c r="B34" i="61"/>
  <c r="B35" i="61"/>
  <c r="B36" i="61"/>
  <c r="B37" i="61"/>
  <c r="B38" i="61"/>
  <c r="B39" i="61"/>
  <c r="B40" i="61"/>
  <c r="B29" i="61"/>
  <c r="B15" i="61"/>
  <c r="B16" i="61"/>
  <c r="B17" i="61"/>
  <c r="B18" i="61"/>
  <c r="B19" i="61"/>
  <c r="B20" i="61"/>
  <c r="B21" i="61"/>
  <c r="B22" i="61"/>
  <c r="B23" i="61"/>
  <c r="B24" i="61"/>
  <c r="B25" i="61"/>
  <c r="B14" i="61"/>
  <c r="K248" i="61" l="1"/>
  <c r="J248" i="61"/>
  <c r="L248" i="61" s="1"/>
  <c r="K240" i="61"/>
  <c r="J240" i="61"/>
  <c r="J418" i="61"/>
  <c r="K418" i="61"/>
  <c r="K414" i="61"/>
  <c r="J414" i="61"/>
  <c r="K410" i="61"/>
  <c r="J410" i="61"/>
  <c r="K406" i="61"/>
  <c r="J406" i="61"/>
  <c r="J394" i="61"/>
  <c r="K394" i="61"/>
  <c r="J352" i="61"/>
  <c r="K352" i="61"/>
  <c r="K292" i="61"/>
  <c r="J292" i="61"/>
  <c r="J243" i="61"/>
  <c r="L243" i="61" s="1"/>
  <c r="K243" i="61"/>
  <c r="K421" i="61"/>
  <c r="J421" i="61"/>
  <c r="K413" i="61"/>
  <c r="J413" i="61"/>
  <c r="K405" i="61"/>
  <c r="J405" i="61"/>
  <c r="K401" i="61"/>
  <c r="J401" i="61"/>
  <c r="K393" i="61"/>
  <c r="J393" i="61"/>
  <c r="K389" i="61"/>
  <c r="J389" i="61"/>
  <c r="K385" i="61"/>
  <c r="J385" i="61"/>
  <c r="K381" i="61"/>
  <c r="J381" i="61"/>
  <c r="Y373" i="61"/>
  <c r="K373" i="61"/>
  <c r="J373" i="61"/>
  <c r="K362" i="61"/>
  <c r="J362" i="61"/>
  <c r="K351" i="61"/>
  <c r="J351" i="61"/>
  <c r="Y343" i="61"/>
  <c r="K343" i="61"/>
  <c r="J343" i="61"/>
  <c r="J336" i="61"/>
  <c r="K336" i="61"/>
  <c r="Y328" i="61"/>
  <c r="K328" i="61"/>
  <c r="J328" i="61"/>
  <c r="K321" i="61"/>
  <c r="J321" i="61"/>
  <c r="K317" i="61"/>
  <c r="J317" i="61"/>
  <c r="Y313" i="61"/>
  <c r="K313" i="61"/>
  <c r="J313" i="61"/>
  <c r="K306" i="61"/>
  <c r="J306" i="61"/>
  <c r="K302" i="61"/>
  <c r="J302" i="61"/>
  <c r="Y298" i="61"/>
  <c r="K298" i="61"/>
  <c r="J298" i="61"/>
  <c r="K291" i="61"/>
  <c r="J291" i="61"/>
  <c r="K287" i="61"/>
  <c r="J287" i="61"/>
  <c r="Y283" i="61"/>
  <c r="K283" i="61"/>
  <c r="J283" i="61"/>
  <c r="K276" i="61"/>
  <c r="J276" i="61"/>
  <c r="K272" i="61"/>
  <c r="J272" i="61"/>
  <c r="Y268" i="61"/>
  <c r="K268" i="61"/>
  <c r="J268" i="61"/>
  <c r="K441" i="61"/>
  <c r="J441" i="61"/>
  <c r="K437" i="61"/>
  <c r="J437" i="61"/>
  <c r="K433" i="61"/>
  <c r="J433" i="61"/>
  <c r="K429" i="61"/>
  <c r="J429" i="61"/>
  <c r="K425" i="61"/>
  <c r="J425" i="61"/>
  <c r="K398" i="61"/>
  <c r="J398" i="61"/>
  <c r="K390" i="61"/>
  <c r="J390" i="61"/>
  <c r="K374" i="61"/>
  <c r="J374" i="61"/>
  <c r="J247" i="61"/>
  <c r="L247" i="61" s="1"/>
  <c r="K247" i="61"/>
  <c r="K417" i="61"/>
  <c r="J417" i="61"/>
  <c r="K409" i="61"/>
  <c r="J409" i="61"/>
  <c r="K397" i="61"/>
  <c r="J397" i="61"/>
  <c r="J377" i="61"/>
  <c r="K377" i="61"/>
  <c r="J366" i="61"/>
  <c r="K366" i="61"/>
  <c r="Y358" i="61"/>
  <c r="K358" i="61"/>
  <c r="J358" i="61"/>
  <c r="K347" i="61"/>
  <c r="J347" i="61"/>
  <c r="K332" i="61"/>
  <c r="J332" i="61"/>
  <c r="K382" i="61"/>
  <c r="J382" i="61"/>
  <c r="J367" i="61"/>
  <c r="K367" i="61"/>
  <c r="J329" i="61"/>
  <c r="K329" i="61"/>
  <c r="K322" i="61"/>
  <c r="J322" i="61"/>
  <c r="K303" i="61"/>
  <c r="J303" i="61"/>
  <c r="Y273" i="61"/>
  <c r="J273" i="61"/>
  <c r="K273" i="61"/>
  <c r="Y438" i="61"/>
  <c r="K438" i="61"/>
  <c r="J438" i="61"/>
  <c r="J426" i="61"/>
  <c r="K426" i="61"/>
  <c r="K415" i="61"/>
  <c r="J415" i="61"/>
  <c r="K407" i="61"/>
  <c r="J407" i="61"/>
  <c r="K403" i="61"/>
  <c r="J403" i="61"/>
  <c r="K399" i="61"/>
  <c r="J399" i="61"/>
  <c r="K395" i="61"/>
  <c r="J395" i="61"/>
  <c r="J391" i="61"/>
  <c r="K391" i="61"/>
  <c r="J387" i="61"/>
  <c r="K387" i="61"/>
  <c r="K383" i="61"/>
  <c r="J383" i="61"/>
  <c r="K379" i="61"/>
  <c r="J379" i="61"/>
  <c r="K375" i="61"/>
  <c r="J375" i="61"/>
  <c r="K368" i="61"/>
  <c r="J368" i="61"/>
  <c r="J364" i="61"/>
  <c r="K364" i="61"/>
  <c r="K360" i="61"/>
  <c r="J360" i="61"/>
  <c r="J353" i="61"/>
  <c r="K353" i="61"/>
  <c r="Y349" i="61"/>
  <c r="J349" i="61"/>
  <c r="K349" i="61"/>
  <c r="K345" i="61"/>
  <c r="J345" i="61"/>
  <c r="J338" i="61"/>
  <c r="K338" i="61"/>
  <c r="Y334" i="61"/>
  <c r="K334" i="61"/>
  <c r="J334" i="61"/>
  <c r="Y330" i="61"/>
  <c r="K330" i="61"/>
  <c r="J330" i="61"/>
  <c r="J323" i="61"/>
  <c r="K323" i="61"/>
  <c r="K319" i="61"/>
  <c r="J319" i="61"/>
  <c r="J315" i="61"/>
  <c r="K315" i="61"/>
  <c r="K308" i="61"/>
  <c r="J308" i="61"/>
  <c r="K304" i="61"/>
  <c r="J304" i="61"/>
  <c r="J300" i="61"/>
  <c r="K300" i="61"/>
  <c r="K293" i="61"/>
  <c r="J293" i="61"/>
  <c r="K289" i="61"/>
  <c r="J289" i="61"/>
  <c r="Y285" i="61"/>
  <c r="J285" i="61"/>
  <c r="K285" i="61"/>
  <c r="K278" i="61"/>
  <c r="J278" i="61"/>
  <c r="J274" i="61"/>
  <c r="K274" i="61"/>
  <c r="J270" i="61"/>
  <c r="K270" i="61"/>
  <c r="K443" i="61"/>
  <c r="J443" i="61"/>
  <c r="K439" i="61"/>
  <c r="J439" i="61"/>
  <c r="K435" i="61"/>
  <c r="J435" i="61"/>
  <c r="K431" i="61"/>
  <c r="J431" i="61"/>
  <c r="K427" i="61"/>
  <c r="J427" i="61"/>
  <c r="K423" i="61"/>
  <c r="J423" i="61"/>
  <c r="J402" i="61"/>
  <c r="K402" i="61"/>
  <c r="K386" i="61"/>
  <c r="J386" i="61"/>
  <c r="J378" i="61"/>
  <c r="K378" i="61"/>
  <c r="J359" i="61"/>
  <c r="K359" i="61"/>
  <c r="Y307" i="61"/>
  <c r="K307" i="61"/>
  <c r="J307" i="61"/>
  <c r="J288" i="61"/>
  <c r="K288" i="61"/>
  <c r="K249" i="61"/>
  <c r="J249" i="61"/>
  <c r="L249" i="61" s="1"/>
  <c r="J245" i="61"/>
  <c r="L245" i="61" s="1"/>
  <c r="K245" i="61"/>
  <c r="K241" i="61"/>
  <c r="J241" i="61"/>
  <c r="L241" i="61" s="1"/>
  <c r="K419" i="61"/>
  <c r="J419" i="61"/>
  <c r="J411" i="61"/>
  <c r="K411" i="61"/>
  <c r="J244" i="61"/>
  <c r="K244" i="61"/>
  <c r="Y348" i="61"/>
  <c r="K348" i="61"/>
  <c r="J348" i="61"/>
  <c r="K344" i="61"/>
  <c r="J344" i="61"/>
  <c r="J337" i="61"/>
  <c r="K337" i="61"/>
  <c r="K333" i="61"/>
  <c r="J333" i="61"/>
  <c r="J318" i="61"/>
  <c r="K318" i="61"/>
  <c r="Y314" i="61"/>
  <c r="K314" i="61"/>
  <c r="J314" i="61"/>
  <c r="J299" i="61"/>
  <c r="K299" i="61"/>
  <c r="K284" i="61"/>
  <c r="J284" i="61"/>
  <c r="J277" i="61"/>
  <c r="K277" i="61"/>
  <c r="J442" i="61"/>
  <c r="K442" i="61"/>
  <c r="K434" i="61"/>
  <c r="J434" i="61"/>
  <c r="K430" i="61"/>
  <c r="J430" i="61"/>
  <c r="K422" i="61"/>
  <c r="J422" i="61"/>
  <c r="Y253" i="61"/>
  <c r="K253" i="61"/>
  <c r="J253" i="61"/>
  <c r="K246" i="61"/>
  <c r="J246" i="61"/>
  <c r="K242" i="61"/>
  <c r="J242" i="61"/>
  <c r="L242" i="61" s="1"/>
  <c r="K420" i="61"/>
  <c r="J420" i="61"/>
  <c r="J416" i="61"/>
  <c r="K416" i="61"/>
  <c r="K412" i="61"/>
  <c r="J412" i="61"/>
  <c r="K408" i="61"/>
  <c r="J408" i="61"/>
  <c r="K404" i="61"/>
  <c r="J404" i="61"/>
  <c r="J400" i="61"/>
  <c r="K400" i="61"/>
  <c r="K396" i="61"/>
  <c r="J396" i="61"/>
  <c r="J392" i="61"/>
  <c r="K392" i="61"/>
  <c r="K388" i="61"/>
  <c r="J388" i="61"/>
  <c r="K384" i="61"/>
  <c r="J384" i="61"/>
  <c r="K380" i="61"/>
  <c r="J380" i="61"/>
  <c r="K376" i="61"/>
  <c r="J376" i="61"/>
  <c r="K369" i="61"/>
  <c r="J369" i="61"/>
  <c r="J365" i="61"/>
  <c r="K365" i="61"/>
  <c r="K361" i="61"/>
  <c r="J361" i="61"/>
  <c r="J354" i="61"/>
  <c r="K354" i="61"/>
  <c r="K350" i="61"/>
  <c r="J350" i="61"/>
  <c r="K346" i="61"/>
  <c r="J346" i="61"/>
  <c r="K339" i="61"/>
  <c r="J339" i="61"/>
  <c r="K335" i="61"/>
  <c r="J335" i="61"/>
  <c r="K331" i="61"/>
  <c r="J331" i="61"/>
  <c r="J324" i="61"/>
  <c r="K324" i="61"/>
  <c r="K320" i="61"/>
  <c r="J320" i="61"/>
  <c r="J316" i="61"/>
  <c r="K316" i="61"/>
  <c r="K309" i="61"/>
  <c r="J309" i="61"/>
  <c r="K305" i="61"/>
  <c r="J305" i="61"/>
  <c r="K301" i="61"/>
  <c r="J301" i="61"/>
  <c r="K294" i="61"/>
  <c r="J294" i="61"/>
  <c r="K290" i="61"/>
  <c r="J290" i="61"/>
  <c r="J286" i="61"/>
  <c r="K286" i="61"/>
  <c r="K279" i="61"/>
  <c r="J279" i="61"/>
  <c r="Y275" i="61"/>
  <c r="J275" i="61"/>
  <c r="K275" i="61"/>
  <c r="Y271" i="61"/>
  <c r="K271" i="61"/>
  <c r="J271" i="61"/>
  <c r="K444" i="61"/>
  <c r="J444" i="61"/>
  <c r="J440" i="61"/>
  <c r="K440" i="61"/>
  <c r="K436" i="61"/>
  <c r="J436" i="61"/>
  <c r="K432" i="61"/>
  <c r="J432" i="61"/>
  <c r="K428" i="61"/>
  <c r="J428" i="61"/>
  <c r="K424" i="61"/>
  <c r="J424" i="61"/>
  <c r="K363" i="61"/>
  <c r="J363" i="61"/>
  <c r="K269" i="61"/>
  <c r="J269" i="61"/>
  <c r="Y240" i="61"/>
  <c r="I238" i="61"/>
  <c r="Y243" i="61"/>
  <c r="Y397" i="61"/>
  <c r="Y347" i="61"/>
  <c r="Q332" i="61"/>
  <c r="Y332" i="61"/>
  <c r="Y291" i="61"/>
  <c r="Y276" i="61"/>
  <c r="Y272" i="61"/>
  <c r="Y441" i="61"/>
  <c r="Q437" i="61"/>
  <c r="Y437" i="61"/>
  <c r="S248" i="61"/>
  <c r="Y248" i="61"/>
  <c r="S244" i="61"/>
  <c r="Y244" i="61"/>
  <c r="T418" i="61"/>
  <c r="Y418" i="61"/>
  <c r="T414" i="61"/>
  <c r="Y414" i="61"/>
  <c r="T410" i="61"/>
  <c r="Y410" i="61"/>
  <c r="T406" i="61"/>
  <c r="Y406" i="61"/>
  <c r="T402" i="61"/>
  <c r="Y402" i="61"/>
  <c r="T398" i="61"/>
  <c r="Y398" i="61"/>
  <c r="T394" i="61"/>
  <c r="Y394" i="61"/>
  <c r="Y390" i="61"/>
  <c r="U386" i="61"/>
  <c r="Y386" i="61"/>
  <c r="U382" i="61"/>
  <c r="Y382" i="61"/>
  <c r="U378" i="61"/>
  <c r="Y378" i="61"/>
  <c r="U374" i="61"/>
  <c r="Y374" i="61"/>
  <c r="U367" i="61"/>
  <c r="Y367" i="61"/>
  <c r="S363" i="61"/>
  <c r="Y363" i="61"/>
  <c r="U359" i="61"/>
  <c r="Y359" i="61"/>
  <c r="Y352" i="61"/>
  <c r="Y344" i="61"/>
  <c r="Y337" i="61"/>
  <c r="Y333" i="61"/>
  <c r="Y329" i="61"/>
  <c r="Y322" i="61"/>
  <c r="Y318" i="61"/>
  <c r="Y303" i="61"/>
  <c r="Q299" i="61"/>
  <c r="Y299" i="61"/>
  <c r="Q292" i="61"/>
  <c r="Y292" i="61"/>
  <c r="Q288" i="61"/>
  <c r="Y288" i="61"/>
  <c r="Y284" i="61"/>
  <c r="Y277" i="61"/>
  <c r="Y269" i="61"/>
  <c r="Y442" i="61"/>
  <c r="T434" i="61"/>
  <c r="Y434" i="61"/>
  <c r="Y430" i="61"/>
  <c r="T426" i="61"/>
  <c r="Y426" i="61"/>
  <c r="Y422" i="61"/>
  <c r="Y405" i="61"/>
  <c r="Y306" i="61"/>
  <c r="Y287" i="61"/>
  <c r="V433" i="61"/>
  <c r="Y433" i="61"/>
  <c r="Q425" i="61"/>
  <c r="Y425" i="61"/>
  <c r="Y247" i="61"/>
  <c r="Y389" i="61"/>
  <c r="Y377" i="61"/>
  <c r="Q321" i="61"/>
  <c r="Y321" i="61"/>
  <c r="Y245" i="61"/>
  <c r="Y415" i="61"/>
  <c r="Y411" i="61"/>
  <c r="Y407" i="61"/>
  <c r="Y403" i="61"/>
  <c r="Y399" i="61"/>
  <c r="Y395" i="61"/>
  <c r="Y391" i="61"/>
  <c r="Y387" i="61"/>
  <c r="Y383" i="61"/>
  <c r="Y379" i="61"/>
  <c r="Y375" i="61"/>
  <c r="T368" i="61"/>
  <c r="Y368" i="61"/>
  <c r="Y364" i="61"/>
  <c r="Y360" i="61"/>
  <c r="Y353" i="61"/>
  <c r="Y345" i="61"/>
  <c r="Y338" i="61"/>
  <c r="Q323" i="61"/>
  <c r="Y323" i="61"/>
  <c r="Q319" i="61"/>
  <c r="Y319" i="61"/>
  <c r="Q315" i="61"/>
  <c r="Y315" i="61"/>
  <c r="S308" i="61"/>
  <c r="Y308" i="61"/>
  <c r="T304" i="61"/>
  <c r="Y304" i="61"/>
  <c r="Y300" i="61"/>
  <c r="Y293" i="61"/>
  <c r="Y289" i="61"/>
  <c r="AC278" i="61"/>
  <c r="Y278" i="61"/>
  <c r="Y274" i="61"/>
  <c r="Y270" i="61"/>
  <c r="Y443" i="61"/>
  <c r="Q439" i="61"/>
  <c r="Y439" i="61"/>
  <c r="V435" i="61"/>
  <c r="Y435" i="61"/>
  <c r="V431" i="61"/>
  <c r="Y431" i="61"/>
  <c r="V427" i="61"/>
  <c r="Y427" i="61"/>
  <c r="Y423" i="61"/>
  <c r="Y362" i="61"/>
  <c r="Y249" i="61"/>
  <c r="Y419" i="61"/>
  <c r="Y421" i="61"/>
  <c r="Y393" i="61"/>
  <c r="Y385" i="61"/>
  <c r="Y381" i="61"/>
  <c r="U351" i="61"/>
  <c r="Y351" i="61"/>
  <c r="Q317" i="61"/>
  <c r="Y317" i="61"/>
  <c r="S246" i="61"/>
  <c r="Y246" i="61"/>
  <c r="S242" i="61"/>
  <c r="Y242" i="61"/>
  <c r="T420" i="61"/>
  <c r="Y420" i="61"/>
  <c r="T416" i="61"/>
  <c r="Y416" i="61"/>
  <c r="T412" i="61"/>
  <c r="Y412" i="61"/>
  <c r="T408" i="61"/>
  <c r="Y408" i="61"/>
  <c r="T404" i="61"/>
  <c r="Y404" i="61"/>
  <c r="T400" i="61"/>
  <c r="Y400" i="61"/>
  <c r="T396" i="61"/>
  <c r="Y396" i="61"/>
  <c r="Y392" i="61"/>
  <c r="W388" i="61"/>
  <c r="Y388" i="61"/>
  <c r="U384" i="61"/>
  <c r="Y384" i="61"/>
  <c r="U380" i="61"/>
  <c r="Y380" i="61"/>
  <c r="U376" i="61"/>
  <c r="Y376" i="61"/>
  <c r="U369" i="61"/>
  <c r="Y369" i="61"/>
  <c r="U365" i="61"/>
  <c r="Y365" i="61"/>
  <c r="T361" i="61"/>
  <c r="Y361" i="61"/>
  <c r="U354" i="61"/>
  <c r="Y354" i="61"/>
  <c r="Y350" i="61"/>
  <c r="Y346" i="61"/>
  <c r="Q339" i="61"/>
  <c r="Y339" i="61"/>
  <c r="Y335" i="61"/>
  <c r="Y331" i="61"/>
  <c r="W324" i="61"/>
  <c r="Y324" i="61"/>
  <c r="Y320" i="61"/>
  <c r="Y316" i="61"/>
  <c r="X309" i="61"/>
  <c r="Y309" i="61"/>
  <c r="Y305" i="61"/>
  <c r="Q301" i="61"/>
  <c r="Y301" i="61"/>
  <c r="Q294" i="61"/>
  <c r="Y294" i="61"/>
  <c r="Q290" i="61"/>
  <c r="Y290" i="61"/>
  <c r="Q286" i="61"/>
  <c r="Y286" i="61"/>
  <c r="W279" i="61"/>
  <c r="Y279" i="61"/>
  <c r="W444" i="61"/>
  <c r="Y444" i="61"/>
  <c r="V440" i="61"/>
  <c r="Y440" i="61"/>
  <c r="Y436" i="61"/>
  <c r="U432" i="61"/>
  <c r="Y432" i="61"/>
  <c r="Y428" i="61"/>
  <c r="Y424" i="61"/>
  <c r="Y417" i="61"/>
  <c r="Y413" i="61"/>
  <c r="Y409" i="61"/>
  <c r="Y401" i="61"/>
  <c r="Y366" i="61"/>
  <c r="Y336" i="61"/>
  <c r="S302" i="61"/>
  <c r="Y302" i="61"/>
  <c r="V429" i="61"/>
  <c r="Y429" i="61"/>
  <c r="Y241" i="61"/>
  <c r="I371" i="61"/>
  <c r="I356" i="61" s="1"/>
  <c r="I341" i="61" s="1"/>
  <c r="I326" i="61" s="1"/>
  <c r="I311" i="61" s="1"/>
  <c r="I296" i="61" s="1"/>
  <c r="I281" i="61" s="1"/>
  <c r="I266" i="61" s="1"/>
  <c r="I251" i="61" s="1"/>
  <c r="Q328" i="61"/>
  <c r="AC283" i="61"/>
  <c r="S240" i="61"/>
  <c r="S253" i="61"/>
  <c r="Q422" i="61"/>
  <c r="Z320" i="61"/>
  <c r="AC440" i="61"/>
  <c r="U442" i="61"/>
  <c r="Z441" i="61"/>
  <c r="W374" i="61"/>
  <c r="W402" i="61"/>
  <c r="Z382" i="61"/>
  <c r="W368" i="61"/>
  <c r="Q306" i="61"/>
  <c r="X292" i="61"/>
  <c r="AB382" i="61"/>
  <c r="W294" i="61"/>
  <c r="Z292" i="61"/>
  <c r="Z385" i="61"/>
  <c r="Z384" i="61"/>
  <c r="AB274" i="61"/>
  <c r="V359" i="61"/>
  <c r="S303" i="61"/>
  <c r="X320" i="61"/>
  <c r="W318" i="61"/>
  <c r="Z294" i="61"/>
  <c r="Q245" i="61"/>
  <c r="AC364" i="61"/>
  <c r="S320" i="61"/>
  <c r="V374" i="61"/>
  <c r="U364" i="61"/>
  <c r="V434" i="61"/>
  <c r="X359" i="61"/>
  <c r="AC353" i="61"/>
  <c r="AC320" i="61"/>
  <c r="AB276" i="61"/>
  <c r="X337" i="61"/>
  <c r="AC335" i="61"/>
  <c r="W384" i="61"/>
  <c r="Z353" i="61"/>
  <c r="V337" i="61"/>
  <c r="AB336" i="61"/>
  <c r="W317" i="61"/>
  <c r="AB350" i="61"/>
  <c r="AB344" i="61"/>
  <c r="U337" i="61"/>
  <c r="Z329" i="61"/>
  <c r="W328" i="61"/>
  <c r="X294" i="61"/>
  <c r="Q443" i="61"/>
  <c r="V442" i="61"/>
  <c r="AC430" i="61"/>
  <c r="Z426" i="61"/>
  <c r="AC308" i="61"/>
  <c r="Z430" i="61"/>
  <c r="Z393" i="61"/>
  <c r="Z344" i="61"/>
  <c r="W430" i="61"/>
  <c r="Q375" i="61"/>
  <c r="X368" i="61"/>
  <c r="X366" i="61"/>
  <c r="S270" i="61"/>
  <c r="T435" i="61"/>
  <c r="X434" i="61"/>
  <c r="Z432" i="61"/>
  <c r="T425" i="61"/>
  <c r="AB424" i="61"/>
  <c r="W360" i="61"/>
  <c r="W353" i="61"/>
  <c r="X344" i="61"/>
  <c r="V320" i="61"/>
  <c r="Z286" i="61"/>
  <c r="AB440" i="61"/>
  <c r="V430" i="61"/>
  <c r="AC389" i="61"/>
  <c r="Z389" i="61"/>
  <c r="AC385" i="61"/>
  <c r="Z378" i="61"/>
  <c r="S360" i="61"/>
  <c r="U353" i="61"/>
  <c r="V344" i="61"/>
  <c r="U320" i="61"/>
  <c r="W313" i="61"/>
  <c r="X286" i="61"/>
  <c r="Z284" i="61"/>
  <c r="Z279" i="61"/>
  <c r="U430" i="61"/>
  <c r="X426" i="61"/>
  <c r="S418" i="61"/>
  <c r="X389" i="61"/>
  <c r="U344" i="61"/>
  <c r="T320" i="61"/>
  <c r="X318" i="61"/>
  <c r="U313" i="61"/>
  <c r="W286" i="61"/>
  <c r="X284" i="61"/>
  <c r="Q279" i="61"/>
  <c r="S440" i="61"/>
  <c r="AB439" i="61"/>
  <c r="W436" i="61"/>
  <c r="AC435" i="61"/>
  <c r="T430" i="61"/>
  <c r="AC425" i="61"/>
  <c r="W389" i="61"/>
  <c r="W268" i="61"/>
  <c r="Q440" i="61"/>
  <c r="V436" i="61"/>
  <c r="AB435" i="61"/>
  <c r="AB432" i="61"/>
  <c r="AB425" i="61"/>
  <c r="V389" i="61"/>
  <c r="Z368" i="61"/>
  <c r="Z366" i="61"/>
  <c r="V270" i="61"/>
  <c r="AB422" i="61"/>
  <c r="W420" i="61"/>
  <c r="W394" i="61"/>
  <c r="T392" i="61"/>
  <c r="T380" i="61"/>
  <c r="V375" i="61"/>
  <c r="V361" i="61"/>
  <c r="Z360" i="61"/>
  <c r="Q343" i="61"/>
  <c r="AB339" i="61"/>
  <c r="W337" i="61"/>
  <c r="W323" i="61"/>
  <c r="W321" i="61"/>
  <c r="Z318" i="61"/>
  <c r="V306" i="61"/>
  <c r="W270" i="61"/>
  <c r="V443" i="61"/>
  <c r="T440" i="61"/>
  <c r="T431" i="61"/>
  <c r="T428" i="61"/>
  <c r="T427" i="61"/>
  <c r="Q426" i="61"/>
  <c r="U425" i="61"/>
  <c r="AC422" i="61"/>
  <c r="S422" i="61"/>
  <c r="Z386" i="61"/>
  <c r="AB380" i="61"/>
  <c r="AC375" i="61"/>
  <c r="W366" i="61"/>
  <c r="W364" i="61"/>
  <c r="V363" i="61"/>
  <c r="V360" i="61"/>
  <c r="S344" i="61"/>
  <c r="AB343" i="61"/>
  <c r="V318" i="61"/>
  <c r="AC306" i="61"/>
  <c r="AC431" i="61"/>
  <c r="Z422" i="61"/>
  <c r="W398" i="61"/>
  <c r="W386" i="61"/>
  <c r="Q383" i="61"/>
  <c r="Z376" i="61"/>
  <c r="AB375" i="61"/>
  <c r="T374" i="61"/>
  <c r="T366" i="61"/>
  <c r="V364" i="61"/>
  <c r="AC363" i="61"/>
  <c r="U363" i="61"/>
  <c r="U360" i="61"/>
  <c r="X353" i="61"/>
  <c r="X336" i="61"/>
  <c r="U318" i="61"/>
  <c r="AC443" i="61"/>
  <c r="W426" i="61"/>
  <c r="Z425" i="61"/>
  <c r="W363" i="61"/>
  <c r="Z380" i="61"/>
  <c r="AB363" i="61"/>
  <c r="T363" i="61"/>
  <c r="Z361" i="61"/>
  <c r="Z343" i="61"/>
  <c r="W336" i="61"/>
  <c r="AC318" i="61"/>
  <c r="T318" i="61"/>
  <c r="AB443" i="61"/>
  <c r="X440" i="61"/>
  <c r="W434" i="61"/>
  <c r="AB428" i="61"/>
  <c r="V426" i="61"/>
  <c r="W422" i="61"/>
  <c r="X375" i="61"/>
  <c r="Q363" i="61"/>
  <c r="X361" i="61"/>
  <c r="X350" i="61"/>
  <c r="X343" i="61"/>
  <c r="V336" i="61"/>
  <c r="AB318" i="61"/>
  <c r="S318" i="61"/>
  <c r="AC270" i="61"/>
  <c r="W440" i="61"/>
  <c r="W431" i="61"/>
  <c r="AB431" i="61"/>
  <c r="X428" i="61"/>
  <c r="U426" i="61"/>
  <c r="W425" i="61"/>
  <c r="U422" i="61"/>
  <c r="X363" i="61"/>
  <c r="Z392" i="61"/>
  <c r="W380" i="61"/>
  <c r="W375" i="61"/>
  <c r="AB366" i="61"/>
  <c r="Z363" i="61"/>
  <c r="W361" i="61"/>
  <c r="W343" i="61"/>
  <c r="AC339" i="61"/>
  <c r="X323" i="61"/>
  <c r="X321" i="61"/>
  <c r="W306" i="61"/>
  <c r="U440" i="61"/>
  <c r="U431" i="61"/>
  <c r="W428" i="61"/>
  <c r="AC426" i="61"/>
  <c r="S426" i="61"/>
  <c r="V425" i="61"/>
  <c r="T422" i="61"/>
  <c r="S414" i="61"/>
  <c r="S390" i="61"/>
  <c r="U383" i="61"/>
  <c r="Q377" i="61"/>
  <c r="Q351" i="61"/>
  <c r="S346" i="61"/>
  <c r="Z345" i="61"/>
  <c r="T333" i="61"/>
  <c r="W332" i="61"/>
  <c r="AB331" i="61"/>
  <c r="S322" i="61"/>
  <c r="W315" i="61"/>
  <c r="Q308" i="61"/>
  <c r="U427" i="61"/>
  <c r="X423" i="61"/>
  <c r="X345" i="61"/>
  <c r="Z331" i="61"/>
  <c r="X329" i="61"/>
  <c r="AB322" i="61"/>
  <c r="X437" i="61"/>
  <c r="AC423" i="61"/>
  <c r="W416" i="61"/>
  <c r="AC391" i="61"/>
  <c r="S389" i="61"/>
  <c r="X385" i="61"/>
  <c r="V384" i="61"/>
  <c r="V382" i="61"/>
  <c r="AC381" i="61"/>
  <c r="Q380" i="61"/>
  <c r="W378" i="61"/>
  <c r="Z377" i="61"/>
  <c r="W376" i="61"/>
  <c r="T375" i="61"/>
  <c r="Q374" i="61"/>
  <c r="V368" i="61"/>
  <c r="S366" i="61"/>
  <c r="AB364" i="61"/>
  <c r="T364" i="61"/>
  <c r="S361" i="61"/>
  <c r="AC360" i="61"/>
  <c r="Q360" i="61"/>
  <c r="Q353" i="61"/>
  <c r="W350" i="61"/>
  <c r="Z347" i="61"/>
  <c r="W345" i="61"/>
  <c r="T344" i="61"/>
  <c r="X339" i="61"/>
  <c r="AB338" i="61"/>
  <c r="AC337" i="61"/>
  <c r="T337" i="61"/>
  <c r="Q336" i="61"/>
  <c r="X335" i="61"/>
  <c r="AC333" i="61"/>
  <c r="X331" i="61"/>
  <c r="W329" i="61"/>
  <c r="AB320" i="61"/>
  <c r="Q318" i="61"/>
  <c r="Q313" i="61"/>
  <c r="U306" i="61"/>
  <c r="W304" i="61"/>
  <c r="X301" i="61"/>
  <c r="W292" i="61"/>
  <c r="Z290" i="61"/>
  <c r="U270" i="61"/>
  <c r="U443" i="61"/>
  <c r="V437" i="61"/>
  <c r="X435" i="61"/>
  <c r="U434" i="61"/>
  <c r="X432" i="61"/>
  <c r="AB430" i="61"/>
  <c r="Q430" i="61"/>
  <c r="AC429" i="61"/>
  <c r="W418" i="61"/>
  <c r="W397" i="61"/>
  <c r="W396" i="61"/>
  <c r="Q389" i="61"/>
  <c r="W385" i="61"/>
  <c r="T384" i="61"/>
  <c r="AC383" i="61"/>
  <c r="T382" i="61"/>
  <c r="X377" i="61"/>
  <c r="V376" i="61"/>
  <c r="S375" i="61"/>
  <c r="AB374" i="61"/>
  <c r="S368" i="61"/>
  <c r="AC366" i="61"/>
  <c r="Q365" i="61"/>
  <c r="S364" i="61"/>
  <c r="Q361" i="61"/>
  <c r="Z354" i="61"/>
  <c r="Z351" i="61"/>
  <c r="T350" i="61"/>
  <c r="AB348" i="61"/>
  <c r="V345" i="61"/>
  <c r="AB345" i="61"/>
  <c r="S339" i="61"/>
  <c r="AB337" i="61"/>
  <c r="S337" i="61"/>
  <c r="W335" i="61"/>
  <c r="V331" i="61"/>
  <c r="V329" i="61"/>
  <c r="X322" i="61"/>
  <c r="Z308" i="61"/>
  <c r="V304" i="61"/>
  <c r="W301" i="61"/>
  <c r="X290" i="61"/>
  <c r="T270" i="61"/>
  <c r="T443" i="61"/>
  <c r="AC442" i="61"/>
  <c r="Z440" i="61"/>
  <c r="X439" i="61"/>
  <c r="U437" i="61"/>
  <c r="U435" i="61"/>
  <c r="AC434" i="61"/>
  <c r="S434" i="61"/>
  <c r="W432" i="61"/>
  <c r="V428" i="61"/>
  <c r="AC427" i="61"/>
  <c r="X422" i="61"/>
  <c r="AB388" i="61"/>
  <c r="U385" i="61"/>
  <c r="Q384" i="61"/>
  <c r="Z381" i="61"/>
  <c r="W377" i="61"/>
  <c r="T376" i="61"/>
  <c r="Q368" i="61"/>
  <c r="Z364" i="61"/>
  <c r="Q364" i="61"/>
  <c r="X354" i="61"/>
  <c r="X351" i="61"/>
  <c r="Q350" i="61"/>
  <c r="W347" i="61"/>
  <c r="AB346" i="61"/>
  <c r="T345" i="61"/>
  <c r="Q337" i="61"/>
  <c r="V335" i="61"/>
  <c r="X333" i="61"/>
  <c r="U331" i="61"/>
  <c r="T329" i="61"/>
  <c r="W322" i="61"/>
  <c r="X316" i="61"/>
  <c r="S301" i="61"/>
  <c r="Z299" i="61"/>
  <c r="W290" i="61"/>
  <c r="Z288" i="61"/>
  <c r="W439" i="61"/>
  <c r="T437" i="61"/>
  <c r="Q434" i="61"/>
  <c r="T432" i="61"/>
  <c r="X429" i="61"/>
  <c r="AB427" i="61"/>
  <c r="W424" i="61"/>
  <c r="AB423" i="61"/>
  <c r="W400" i="61"/>
  <c r="S385" i="61"/>
  <c r="AB384" i="61"/>
  <c r="Z383" i="61"/>
  <c r="Q381" i="61"/>
  <c r="U377" i="61"/>
  <c r="Q376" i="61"/>
  <c r="Z374" i="61"/>
  <c r="Q367" i="61"/>
  <c r="W351" i="61"/>
  <c r="T347" i="61"/>
  <c r="X346" i="61"/>
  <c r="Q345" i="61"/>
  <c r="Z337" i="61"/>
  <c r="T335" i="61"/>
  <c r="W333" i="61"/>
  <c r="T331" i="61"/>
  <c r="AC329" i="61"/>
  <c r="S329" i="61"/>
  <c r="V322" i="61"/>
  <c r="W316" i="61"/>
  <c r="V308" i="61"/>
  <c r="AB308" i="61"/>
  <c r="X299" i="61"/>
  <c r="X288" i="61"/>
  <c r="X442" i="61"/>
  <c r="V439" i="61"/>
  <c r="AC437" i="61"/>
  <c r="S437" i="61"/>
  <c r="Z434" i="61"/>
  <c r="AC433" i="61"/>
  <c r="S432" i="61"/>
  <c r="W429" i="61"/>
  <c r="V424" i="61"/>
  <c r="AC377" i="61"/>
  <c r="Q385" i="61"/>
  <c r="V383" i="61"/>
  <c r="S377" i="61"/>
  <c r="AB376" i="61"/>
  <c r="X364" i="61"/>
  <c r="V346" i="61"/>
  <c r="V333" i="61"/>
  <c r="AC331" i="61"/>
  <c r="S331" i="61"/>
  <c r="AB329" i="61"/>
  <c r="Q329" i="61"/>
  <c r="U322" i="61"/>
  <c r="X315" i="61"/>
  <c r="T308" i="61"/>
  <c r="W299" i="61"/>
  <c r="W288" i="61"/>
  <c r="AC276" i="61"/>
  <c r="AC274" i="61"/>
  <c r="AB272" i="61"/>
  <c r="AB270" i="61"/>
  <c r="W442" i="61"/>
  <c r="S439" i="61"/>
  <c r="AB437" i="61"/>
  <c r="AB433" i="61"/>
  <c r="AC432" i="61"/>
  <c r="Q432" i="61"/>
  <c r="U429" i="61"/>
  <c r="X427" i="61"/>
  <c r="Z423" i="61"/>
  <c r="Z379" i="61"/>
  <c r="Q438" i="61"/>
  <c r="Z438" i="61"/>
  <c r="T438" i="61"/>
  <c r="AB438" i="61"/>
  <c r="U438" i="61"/>
  <c r="AC438" i="61"/>
  <c r="V438" i="61"/>
  <c r="W438" i="61"/>
  <c r="X438" i="61"/>
  <c r="Q390" i="61"/>
  <c r="X387" i="61"/>
  <c r="AC387" i="61"/>
  <c r="V385" i="61"/>
  <c r="S383" i="61"/>
  <c r="Q382" i="61"/>
  <c r="X379" i="61"/>
  <c r="V377" i="61"/>
  <c r="U375" i="61"/>
  <c r="V373" i="61"/>
  <c r="Z369" i="61"/>
  <c r="AB367" i="61"/>
  <c r="Q366" i="61"/>
  <c r="AB365" i="61"/>
  <c r="AB360" i="61"/>
  <c r="T360" i="61"/>
  <c r="W359" i="61"/>
  <c r="X358" i="61"/>
  <c r="Z352" i="61"/>
  <c r="U350" i="61"/>
  <c r="AC349" i="61"/>
  <c r="X347" i="61"/>
  <c r="AB347" i="61"/>
  <c r="Q330" i="61"/>
  <c r="W330" i="61"/>
  <c r="X330" i="61"/>
  <c r="Q349" i="61"/>
  <c r="V349" i="61"/>
  <c r="W387" i="61"/>
  <c r="W379" i="61"/>
  <c r="AC373" i="61"/>
  <c r="U373" i="61"/>
  <c r="X362" i="61"/>
  <c r="W358" i="61"/>
  <c r="Q352" i="61"/>
  <c r="U352" i="61"/>
  <c r="X324" i="61"/>
  <c r="Z387" i="61"/>
  <c r="Z358" i="61"/>
  <c r="L244" i="61"/>
  <c r="S420" i="61"/>
  <c r="W419" i="61"/>
  <c r="S416" i="61"/>
  <c r="S400" i="61"/>
  <c r="S398" i="61"/>
  <c r="S396" i="61"/>
  <c r="S394" i="61"/>
  <c r="U393" i="61"/>
  <c r="Z391" i="61"/>
  <c r="V387" i="61"/>
  <c r="V386" i="61"/>
  <c r="X381" i="61"/>
  <c r="V379" i="61"/>
  <c r="V378" i="61"/>
  <c r="AB373" i="61"/>
  <c r="T373" i="61"/>
  <c r="W369" i="61"/>
  <c r="Z367" i="61"/>
  <c r="Z365" i="61"/>
  <c r="W362" i="61"/>
  <c r="AC359" i="61"/>
  <c r="T359" i="61"/>
  <c r="V358" i="61"/>
  <c r="W354" i="61"/>
  <c r="AC354" i="61"/>
  <c r="X352" i="61"/>
  <c r="AC352" i="61"/>
  <c r="T339" i="61"/>
  <c r="X391" i="61"/>
  <c r="AB390" i="61"/>
  <c r="U387" i="61"/>
  <c r="T386" i="61"/>
  <c r="W381" i="61"/>
  <c r="U379" i="61"/>
  <c r="T378" i="61"/>
  <c r="S373" i="61"/>
  <c r="V369" i="61"/>
  <c r="V362" i="61"/>
  <c r="AB359" i="61"/>
  <c r="Q359" i="61"/>
  <c r="U358" i="61"/>
  <c r="V354" i="61"/>
  <c r="W352" i="61"/>
  <c r="Z349" i="61"/>
  <c r="Z324" i="61"/>
  <c r="Q324" i="61"/>
  <c r="S324" i="61"/>
  <c r="AB324" i="61"/>
  <c r="T324" i="61"/>
  <c r="AC324" i="61"/>
  <c r="U324" i="61"/>
  <c r="V324" i="61"/>
  <c r="T314" i="61"/>
  <c r="Q314" i="61"/>
  <c r="S314" i="61"/>
  <c r="U314" i="61"/>
  <c r="X314" i="61"/>
  <c r="AB314" i="61"/>
  <c r="AC314" i="61"/>
  <c r="Q307" i="61"/>
  <c r="S307" i="61"/>
  <c r="U307" i="61"/>
  <c r="X307" i="61"/>
  <c r="AC307" i="61"/>
  <c r="Z362" i="61"/>
  <c r="W240" i="61"/>
  <c r="W410" i="61"/>
  <c r="S402" i="61"/>
  <c r="S391" i="61"/>
  <c r="U389" i="61"/>
  <c r="S387" i="61"/>
  <c r="Q386" i="61"/>
  <c r="X383" i="61"/>
  <c r="V381" i="61"/>
  <c r="V380" i="61"/>
  <c r="S379" i="61"/>
  <c r="Q378" i="61"/>
  <c r="Z375" i="61"/>
  <c r="Z373" i="61"/>
  <c r="Q373" i="61"/>
  <c r="T369" i="61"/>
  <c r="AC368" i="61"/>
  <c r="U368" i="61"/>
  <c r="W367" i="61"/>
  <c r="V366" i="61"/>
  <c r="W365" i="61"/>
  <c r="U362" i="61"/>
  <c r="AC361" i="61"/>
  <c r="U361" i="61"/>
  <c r="X360" i="61"/>
  <c r="AC358" i="61"/>
  <c r="T358" i="61"/>
  <c r="T354" i="61"/>
  <c r="V353" i="61"/>
  <c r="V352" i="61"/>
  <c r="AC351" i="61"/>
  <c r="V351" i="61"/>
  <c r="Z350" i="61"/>
  <c r="X349" i="61"/>
  <c r="S285" i="61"/>
  <c r="T285" i="61"/>
  <c r="V285" i="61"/>
  <c r="W285" i="61"/>
  <c r="AB285" i="61"/>
  <c r="AC285" i="61"/>
  <c r="W373" i="61"/>
  <c r="S412" i="61"/>
  <c r="W411" i="61"/>
  <c r="S410" i="61"/>
  <c r="W409" i="61"/>
  <c r="W408" i="61"/>
  <c r="W406" i="61"/>
  <c r="W404" i="61"/>
  <c r="Q391" i="61"/>
  <c r="Z390" i="61"/>
  <c r="Q387" i="61"/>
  <c r="AB386" i="61"/>
  <c r="W383" i="61"/>
  <c r="W382" i="61"/>
  <c r="U381" i="61"/>
  <c r="AC379" i="61"/>
  <c r="Q379" i="61"/>
  <c r="AB378" i="61"/>
  <c r="AC369" i="61"/>
  <c r="Q369" i="61"/>
  <c r="AB368" i="61"/>
  <c r="V367" i="61"/>
  <c r="U366" i="61"/>
  <c r="V365" i="61"/>
  <c r="AC362" i="61"/>
  <c r="Q362" i="61"/>
  <c r="AB361" i="61"/>
  <c r="Z359" i="61"/>
  <c r="AB358" i="61"/>
  <c r="Q358" i="61"/>
  <c r="AB354" i="61"/>
  <c r="S354" i="61"/>
  <c r="T352" i="61"/>
  <c r="S350" i="61"/>
  <c r="V350" i="61"/>
  <c r="W349" i="61"/>
  <c r="Q347" i="61"/>
  <c r="S347" i="61"/>
  <c r="V347" i="61"/>
  <c r="U339" i="61"/>
  <c r="V339" i="61"/>
  <c r="W339" i="61"/>
  <c r="Z339" i="61"/>
  <c r="S283" i="61"/>
  <c r="T283" i="61"/>
  <c r="U283" i="61"/>
  <c r="V283" i="61"/>
  <c r="W283" i="61"/>
  <c r="AB283" i="61"/>
  <c r="Q275" i="61"/>
  <c r="W275" i="61"/>
  <c r="W273" i="61"/>
  <c r="X273" i="61"/>
  <c r="Z273" i="61"/>
  <c r="S408" i="61"/>
  <c r="S406" i="61"/>
  <c r="S404" i="61"/>
  <c r="S381" i="61"/>
  <c r="X373" i="61"/>
  <c r="AB369" i="61"/>
  <c r="T367" i="61"/>
  <c r="T365" i="61"/>
  <c r="Q354" i="61"/>
  <c r="AB352" i="61"/>
  <c r="S352" i="61"/>
  <c r="U349" i="61"/>
  <c r="S278" i="61"/>
  <c r="T278" i="61"/>
  <c r="U278" i="61"/>
  <c r="V278" i="61"/>
  <c r="W278" i="61"/>
  <c r="AB278" i="61"/>
  <c r="X444" i="61"/>
  <c r="Q444" i="61"/>
  <c r="Z444" i="61"/>
  <c r="S444" i="61"/>
  <c r="T444" i="61"/>
  <c r="AB444" i="61"/>
  <c r="U444" i="61"/>
  <c r="AC444" i="61"/>
  <c r="V444" i="61"/>
  <c r="AC350" i="61"/>
  <c r="T346" i="61"/>
  <c r="Q344" i="61"/>
  <c r="T336" i="61"/>
  <c r="U335" i="61"/>
  <c r="U333" i="61"/>
  <c r="Q331" i="61"/>
  <c r="X328" i="61"/>
  <c r="AC322" i="61"/>
  <c r="T322" i="61"/>
  <c r="Q320" i="61"/>
  <c r="X317" i="61"/>
  <c r="V316" i="61"/>
  <c r="V313" i="61"/>
  <c r="S304" i="61"/>
  <c r="Z303" i="61"/>
  <c r="AB300" i="61"/>
  <c r="AB298" i="61"/>
  <c r="AB293" i="61"/>
  <c r="AB291" i="61"/>
  <c r="AB289" i="61"/>
  <c r="AB287" i="61"/>
  <c r="W284" i="61"/>
  <c r="W276" i="61"/>
  <c r="W274" i="61"/>
  <c r="Z272" i="61"/>
  <c r="V268" i="61"/>
  <c r="Z443" i="61"/>
  <c r="AB442" i="61"/>
  <c r="T442" i="61"/>
  <c r="X441" i="61"/>
  <c r="AC439" i="61"/>
  <c r="U439" i="61"/>
  <c r="Z437" i="61"/>
  <c r="AC436" i="61"/>
  <c r="U436" i="61"/>
  <c r="W435" i="61"/>
  <c r="S430" i="61"/>
  <c r="T429" i="61"/>
  <c r="AC428" i="61"/>
  <c r="U428" i="61"/>
  <c r="W427" i="61"/>
  <c r="AC424" i="61"/>
  <c r="U424" i="61"/>
  <c r="U316" i="61"/>
  <c r="V276" i="61"/>
  <c r="V274" i="61"/>
  <c r="W272" i="61"/>
  <c r="U268" i="61"/>
  <c r="S442" i="61"/>
  <c r="W441" i="61"/>
  <c r="T439" i="61"/>
  <c r="AB436" i="61"/>
  <c r="T436" i="61"/>
  <c r="X433" i="61"/>
  <c r="T424" i="61"/>
  <c r="AB335" i="61"/>
  <c r="S335" i="61"/>
  <c r="AB333" i="61"/>
  <c r="S333" i="61"/>
  <c r="Q322" i="61"/>
  <c r="X319" i="61"/>
  <c r="AC316" i="61"/>
  <c r="T316" i="61"/>
  <c r="Q303" i="61"/>
  <c r="AB302" i="61"/>
  <c r="W300" i="61"/>
  <c r="W298" i="61"/>
  <c r="W293" i="61"/>
  <c r="W291" i="61"/>
  <c r="W289" i="61"/>
  <c r="W287" i="61"/>
  <c r="U276" i="61"/>
  <c r="U274" i="61"/>
  <c r="V272" i="61"/>
  <c r="Q269" i="61"/>
  <c r="AC268" i="61"/>
  <c r="T268" i="61"/>
  <c r="X443" i="61"/>
  <c r="Z442" i="61"/>
  <c r="Q442" i="61"/>
  <c r="V441" i="61"/>
  <c r="S436" i="61"/>
  <c r="W433" i="61"/>
  <c r="S428" i="61"/>
  <c r="S424" i="61"/>
  <c r="W423" i="61"/>
  <c r="AC346" i="61"/>
  <c r="W344" i="61"/>
  <c r="AC344" i="61"/>
  <c r="Z336" i="61"/>
  <c r="Q335" i="61"/>
  <c r="Q333" i="61"/>
  <c r="W331" i="61"/>
  <c r="U329" i="61"/>
  <c r="Z322" i="61"/>
  <c r="W320" i="61"/>
  <c r="W319" i="61"/>
  <c r="AB316" i="61"/>
  <c r="S316" i="61"/>
  <c r="X305" i="61"/>
  <c r="AC304" i="61"/>
  <c r="V300" i="61"/>
  <c r="V298" i="61"/>
  <c r="V293" i="61"/>
  <c r="V291" i="61"/>
  <c r="V289" i="61"/>
  <c r="V287" i="61"/>
  <c r="T276" i="61"/>
  <c r="T274" i="61"/>
  <c r="U272" i="61"/>
  <c r="AB268" i="61"/>
  <c r="S268" i="61"/>
  <c r="W443" i="61"/>
  <c r="AC441" i="61"/>
  <c r="U441" i="61"/>
  <c r="Z439" i="61"/>
  <c r="W437" i="61"/>
  <c r="Z436" i="61"/>
  <c r="Q436" i="61"/>
  <c r="AB434" i="61"/>
  <c r="U433" i="61"/>
  <c r="V432" i="61"/>
  <c r="X431" i="61"/>
  <c r="X430" i="61"/>
  <c r="AB429" i="61"/>
  <c r="Z428" i="61"/>
  <c r="Q428" i="61"/>
  <c r="AB426" i="61"/>
  <c r="X425" i="61"/>
  <c r="Z424" i="61"/>
  <c r="Q424" i="61"/>
  <c r="V423" i="61"/>
  <c r="V422" i="61"/>
  <c r="Z335" i="61"/>
  <c r="Z333" i="61"/>
  <c r="Q316" i="61"/>
  <c r="AB304" i="61"/>
  <c r="W302" i="61"/>
  <c r="T300" i="61"/>
  <c r="T298" i="61"/>
  <c r="T293" i="61"/>
  <c r="T291" i="61"/>
  <c r="T289" i="61"/>
  <c r="T287" i="61"/>
  <c r="S276" i="61"/>
  <c r="S274" i="61"/>
  <c r="T272" i="61"/>
  <c r="Q268" i="61"/>
  <c r="AB441" i="61"/>
  <c r="T441" i="61"/>
  <c r="T433" i="61"/>
  <c r="U423" i="61"/>
  <c r="X332" i="61"/>
  <c r="Z316" i="61"/>
  <c r="T302" i="61"/>
  <c r="S300" i="61"/>
  <c r="S298" i="61"/>
  <c r="S293" i="61"/>
  <c r="S291" i="61"/>
  <c r="S289" i="61"/>
  <c r="S287" i="61"/>
  <c r="AC272" i="61"/>
  <c r="S272" i="61"/>
  <c r="Z268" i="61"/>
  <c r="X436" i="61"/>
  <c r="X424" i="61"/>
  <c r="T423" i="61"/>
  <c r="S443" i="61"/>
  <c r="S441" i="61"/>
  <c r="S435" i="61"/>
  <c r="S433" i="61"/>
  <c r="S431" i="61"/>
  <c r="S429" i="61"/>
  <c r="S427" i="61"/>
  <c r="S425" i="61"/>
  <c r="S423" i="61"/>
  <c r="Q441" i="61"/>
  <c r="Z435" i="61"/>
  <c r="Q435" i="61"/>
  <c r="Z433" i="61"/>
  <c r="Q433" i="61"/>
  <c r="Z431" i="61"/>
  <c r="Q431" i="61"/>
  <c r="Z429" i="61"/>
  <c r="Q429" i="61"/>
  <c r="Z427" i="61"/>
  <c r="Q427" i="61"/>
  <c r="Q423" i="61"/>
  <c r="S438" i="61"/>
  <c r="W415" i="61"/>
  <c r="W413" i="61"/>
  <c r="W407" i="61"/>
  <c r="W405" i="61"/>
  <c r="W401" i="61"/>
  <c r="W399" i="61"/>
  <c r="V421" i="61"/>
  <c r="Z420" i="61"/>
  <c r="Q420" i="61"/>
  <c r="V419" i="61"/>
  <c r="Z418" i="61"/>
  <c r="Q418" i="61"/>
  <c r="V417" i="61"/>
  <c r="Z416" i="61"/>
  <c r="Q416" i="61"/>
  <c r="V415" i="61"/>
  <c r="Z414" i="61"/>
  <c r="Q414" i="61"/>
  <c r="V413" i="61"/>
  <c r="Z412" i="61"/>
  <c r="Q412" i="61"/>
  <c r="V411" i="61"/>
  <c r="Z410" i="61"/>
  <c r="Q410" i="61"/>
  <c r="V409" i="61"/>
  <c r="Z408" i="61"/>
  <c r="Q408" i="61"/>
  <c r="V407" i="61"/>
  <c r="Z406" i="61"/>
  <c r="Q406" i="61"/>
  <c r="V405" i="61"/>
  <c r="Z404" i="61"/>
  <c r="Q404" i="61"/>
  <c r="V403" i="61"/>
  <c r="Z402" i="61"/>
  <c r="Q402" i="61"/>
  <c r="V401" i="61"/>
  <c r="Z400" i="61"/>
  <c r="Q400" i="61"/>
  <c r="V399" i="61"/>
  <c r="Z398" i="61"/>
  <c r="Q398" i="61"/>
  <c r="V397" i="61"/>
  <c r="Z396" i="61"/>
  <c r="Q396" i="61"/>
  <c r="V395" i="61"/>
  <c r="Z394" i="61"/>
  <c r="Q394" i="61"/>
  <c r="AC393" i="61"/>
  <c r="S393" i="61"/>
  <c r="S392" i="61"/>
  <c r="U388" i="61"/>
  <c r="AC388" i="61"/>
  <c r="X388" i="61"/>
  <c r="S388" i="61"/>
  <c r="T348" i="61"/>
  <c r="AC348" i="61"/>
  <c r="U348" i="61"/>
  <c r="V348" i="61"/>
  <c r="W348" i="61"/>
  <c r="Q348" i="61"/>
  <c r="S338" i="61"/>
  <c r="U338" i="61"/>
  <c r="AC338" i="61"/>
  <c r="T338" i="61"/>
  <c r="V338" i="61"/>
  <c r="W338" i="61"/>
  <c r="X338" i="61"/>
  <c r="AC421" i="61"/>
  <c r="U421" i="61"/>
  <c r="AC419" i="61"/>
  <c r="U419" i="61"/>
  <c r="AC417" i="61"/>
  <c r="U417" i="61"/>
  <c r="AC415" i="61"/>
  <c r="U415" i="61"/>
  <c r="AC413" i="61"/>
  <c r="U413" i="61"/>
  <c r="AC411" i="61"/>
  <c r="U411" i="61"/>
  <c r="AC409" i="61"/>
  <c r="U409" i="61"/>
  <c r="AC407" i="61"/>
  <c r="U407" i="61"/>
  <c r="AC405" i="61"/>
  <c r="U405" i="61"/>
  <c r="AC403" i="61"/>
  <c r="U403" i="61"/>
  <c r="AC401" i="61"/>
  <c r="U401" i="61"/>
  <c r="AC399" i="61"/>
  <c r="U399" i="61"/>
  <c r="AC397" i="61"/>
  <c r="U397" i="61"/>
  <c r="AC395" i="61"/>
  <c r="U395" i="61"/>
  <c r="AB393" i="61"/>
  <c r="Q393" i="61"/>
  <c r="AB392" i="61"/>
  <c r="Q392" i="61"/>
  <c r="Z388" i="61"/>
  <c r="W421" i="61"/>
  <c r="W395" i="61"/>
  <c r="AB421" i="61"/>
  <c r="T421" i="61"/>
  <c r="X420" i="61"/>
  <c r="AB419" i="61"/>
  <c r="T419" i="61"/>
  <c r="X418" i="61"/>
  <c r="AB417" i="61"/>
  <c r="T417" i="61"/>
  <c r="X416" i="61"/>
  <c r="AB415" i="61"/>
  <c r="T415" i="61"/>
  <c r="X414" i="61"/>
  <c r="AB413" i="61"/>
  <c r="T413" i="61"/>
  <c r="X412" i="61"/>
  <c r="AB411" i="61"/>
  <c r="T411" i="61"/>
  <c r="X410" i="61"/>
  <c r="AB409" i="61"/>
  <c r="T409" i="61"/>
  <c r="X408" i="61"/>
  <c r="AB407" i="61"/>
  <c r="T407" i="61"/>
  <c r="X406" i="61"/>
  <c r="AB405" i="61"/>
  <c r="T405" i="61"/>
  <c r="X404" i="61"/>
  <c r="AB403" i="61"/>
  <c r="T403" i="61"/>
  <c r="X402" i="61"/>
  <c r="AB401" i="61"/>
  <c r="T401" i="61"/>
  <c r="X400" i="61"/>
  <c r="AB399" i="61"/>
  <c r="T399" i="61"/>
  <c r="X398" i="61"/>
  <c r="AB397" i="61"/>
  <c r="T397" i="61"/>
  <c r="X396" i="61"/>
  <c r="AB395" i="61"/>
  <c r="T395" i="61"/>
  <c r="X394" i="61"/>
  <c r="T391" i="61"/>
  <c r="AB391" i="61"/>
  <c r="U390" i="61"/>
  <c r="AC390" i="61"/>
  <c r="X390" i="61"/>
  <c r="Q334" i="61"/>
  <c r="Z334" i="61"/>
  <c r="S334" i="61"/>
  <c r="T334" i="61"/>
  <c r="AB334" i="61"/>
  <c r="U334" i="61"/>
  <c r="AC334" i="61"/>
  <c r="V334" i="61"/>
  <c r="W334" i="61"/>
  <c r="X334" i="61"/>
  <c r="S415" i="61"/>
  <c r="S411" i="61"/>
  <c r="S409" i="61"/>
  <c r="S405" i="61"/>
  <c r="S403" i="61"/>
  <c r="S401" i="61"/>
  <c r="S399" i="61"/>
  <c r="S397" i="61"/>
  <c r="S395" i="61"/>
  <c r="T393" i="61"/>
  <c r="U392" i="61"/>
  <c r="AC392" i="61"/>
  <c r="X392" i="61"/>
  <c r="W417" i="61"/>
  <c r="Z421" i="61"/>
  <c r="Q421" i="61"/>
  <c r="V420" i="61"/>
  <c r="Z419" i="61"/>
  <c r="Q419" i="61"/>
  <c r="V418" i="61"/>
  <c r="Z417" i="61"/>
  <c r="Q417" i="61"/>
  <c r="V416" i="61"/>
  <c r="Z415" i="61"/>
  <c r="Q415" i="61"/>
  <c r="V414" i="61"/>
  <c r="Z413" i="61"/>
  <c r="Q413" i="61"/>
  <c r="V412" i="61"/>
  <c r="Z411" i="61"/>
  <c r="Q411" i="61"/>
  <c r="V410" i="61"/>
  <c r="Z409" i="61"/>
  <c r="Q409" i="61"/>
  <c r="V408" i="61"/>
  <c r="Z407" i="61"/>
  <c r="Q407" i="61"/>
  <c r="V406" i="61"/>
  <c r="Z405" i="61"/>
  <c r="Q405" i="61"/>
  <c r="V404" i="61"/>
  <c r="Z403" i="61"/>
  <c r="Q403" i="61"/>
  <c r="V402" i="61"/>
  <c r="Z401" i="61"/>
  <c r="Q401" i="61"/>
  <c r="V400" i="61"/>
  <c r="Z399" i="61"/>
  <c r="Q399" i="61"/>
  <c r="V398" i="61"/>
  <c r="Z397" i="61"/>
  <c r="Q397" i="61"/>
  <c r="V396" i="61"/>
  <c r="Z395" i="61"/>
  <c r="Q395" i="61"/>
  <c r="V394" i="61"/>
  <c r="X393" i="61"/>
  <c r="W391" i="61"/>
  <c r="W390" i="61"/>
  <c r="V388" i="61"/>
  <c r="Z348" i="61"/>
  <c r="Z338" i="61"/>
  <c r="W403" i="61"/>
  <c r="S417" i="61"/>
  <c r="W414" i="61"/>
  <c r="S413" i="61"/>
  <c r="W412" i="61"/>
  <c r="S407" i="61"/>
  <c r="AC420" i="61"/>
  <c r="U420" i="61"/>
  <c r="AC418" i="61"/>
  <c r="U418" i="61"/>
  <c r="AC416" i="61"/>
  <c r="U416" i="61"/>
  <c r="AC414" i="61"/>
  <c r="U414" i="61"/>
  <c r="AC412" i="61"/>
  <c r="U412" i="61"/>
  <c r="AC410" i="61"/>
  <c r="U410" i="61"/>
  <c r="AC408" i="61"/>
  <c r="U408" i="61"/>
  <c r="AC406" i="61"/>
  <c r="U406" i="61"/>
  <c r="AC404" i="61"/>
  <c r="U404" i="61"/>
  <c r="AC402" i="61"/>
  <c r="U402" i="61"/>
  <c r="AC400" i="61"/>
  <c r="U400" i="61"/>
  <c r="AC398" i="61"/>
  <c r="U398" i="61"/>
  <c r="AC396" i="61"/>
  <c r="U396" i="61"/>
  <c r="AC394" i="61"/>
  <c r="U394" i="61"/>
  <c r="W393" i="61"/>
  <c r="W392" i="61"/>
  <c r="V391" i="61"/>
  <c r="V390" i="61"/>
  <c r="T388" i="61"/>
  <c r="X348" i="61"/>
  <c r="S421" i="61"/>
  <c r="S419" i="61"/>
  <c r="X421" i="61"/>
  <c r="AB420" i="61"/>
  <c r="X419" i="61"/>
  <c r="AB418" i="61"/>
  <c r="X417" i="61"/>
  <c r="AB416" i="61"/>
  <c r="X415" i="61"/>
  <c r="AB414" i="61"/>
  <c r="X413" i="61"/>
  <c r="AB412" i="61"/>
  <c r="X411" i="61"/>
  <c r="AB410" i="61"/>
  <c r="X409" i="61"/>
  <c r="AB408" i="61"/>
  <c r="X407" i="61"/>
  <c r="AB406" i="61"/>
  <c r="X405" i="61"/>
  <c r="AB404" i="61"/>
  <c r="X403" i="61"/>
  <c r="AB402" i="61"/>
  <c r="X401" i="61"/>
  <c r="AB400" i="61"/>
  <c r="X399" i="61"/>
  <c r="AB398" i="61"/>
  <c r="X397" i="61"/>
  <c r="AB396" i="61"/>
  <c r="X395" i="61"/>
  <c r="AB394" i="61"/>
  <c r="V393" i="61"/>
  <c r="V392" i="61"/>
  <c r="U391" i="61"/>
  <c r="T390" i="61"/>
  <c r="Q388" i="61"/>
  <c r="S348" i="61"/>
  <c r="Q338" i="61"/>
  <c r="S386" i="61"/>
  <c r="S384" i="61"/>
  <c r="S382" i="61"/>
  <c r="S380" i="61"/>
  <c r="S378" i="61"/>
  <c r="S376" i="61"/>
  <c r="S374" i="61"/>
  <c r="S369" i="61"/>
  <c r="S367" i="61"/>
  <c r="S365" i="61"/>
  <c r="S359" i="61"/>
  <c r="U346" i="61"/>
  <c r="S343" i="61"/>
  <c r="U343" i="61"/>
  <c r="AC343" i="61"/>
  <c r="T309" i="61"/>
  <c r="AB309" i="61"/>
  <c r="Z309" i="61"/>
  <c r="Q309" i="61"/>
  <c r="S309" i="61"/>
  <c r="AC309" i="61"/>
  <c r="U309" i="61"/>
  <c r="V309" i="61"/>
  <c r="W309" i="61"/>
  <c r="AB389" i="61"/>
  <c r="T389" i="61"/>
  <c r="AB387" i="61"/>
  <c r="T387" i="61"/>
  <c r="X386" i="61"/>
  <c r="AB385" i="61"/>
  <c r="T385" i="61"/>
  <c r="X384" i="61"/>
  <c r="AB383" i="61"/>
  <c r="T383" i="61"/>
  <c r="X382" i="61"/>
  <c r="AB381" i="61"/>
  <c r="T381" i="61"/>
  <c r="X380" i="61"/>
  <c r="AB379" i="61"/>
  <c r="T379" i="61"/>
  <c r="X378" i="61"/>
  <c r="AB377" i="61"/>
  <c r="T377" i="61"/>
  <c r="X376" i="61"/>
  <c r="X374" i="61"/>
  <c r="X369" i="61"/>
  <c r="X367" i="61"/>
  <c r="X365" i="61"/>
  <c r="AB362" i="61"/>
  <c r="T362" i="61"/>
  <c r="AB353" i="61"/>
  <c r="T353" i="61"/>
  <c r="AB351" i="61"/>
  <c r="T351" i="61"/>
  <c r="AB349" i="61"/>
  <c r="T349" i="61"/>
  <c r="Q346" i="61"/>
  <c r="V343" i="61"/>
  <c r="S362" i="61"/>
  <c r="S358" i="61"/>
  <c r="S353" i="61"/>
  <c r="S351" i="61"/>
  <c r="S349" i="61"/>
  <c r="U347" i="61"/>
  <c r="AC347" i="61"/>
  <c r="Z346" i="61"/>
  <c r="T343" i="61"/>
  <c r="S336" i="61"/>
  <c r="U336" i="61"/>
  <c r="AC336" i="61"/>
  <c r="T305" i="61"/>
  <c r="AB305" i="61"/>
  <c r="Z305" i="61"/>
  <c r="Q305" i="61"/>
  <c r="S305" i="61"/>
  <c r="AC305" i="61"/>
  <c r="U305" i="61"/>
  <c r="V305" i="61"/>
  <c r="W305" i="61"/>
  <c r="S271" i="61"/>
  <c r="T271" i="61"/>
  <c r="AB271" i="61"/>
  <c r="U271" i="61"/>
  <c r="AC271" i="61"/>
  <c r="V271" i="61"/>
  <c r="Q271" i="61"/>
  <c r="W271" i="61"/>
  <c r="X271" i="61"/>
  <c r="Z271" i="61"/>
  <c r="AC386" i="61"/>
  <c r="AC384" i="61"/>
  <c r="AC382" i="61"/>
  <c r="AC380" i="61"/>
  <c r="AC378" i="61"/>
  <c r="AC376" i="61"/>
  <c r="AC374" i="61"/>
  <c r="AC367" i="61"/>
  <c r="AC365" i="61"/>
  <c r="W346" i="61"/>
  <c r="S345" i="61"/>
  <c r="U345" i="61"/>
  <c r="AC345" i="61"/>
  <c r="S277" i="61"/>
  <c r="T277" i="61"/>
  <c r="AB277" i="61"/>
  <c r="U277" i="61"/>
  <c r="AC277" i="61"/>
  <c r="V277" i="61"/>
  <c r="S269" i="61"/>
  <c r="T269" i="61"/>
  <c r="AB269" i="61"/>
  <c r="U269" i="61"/>
  <c r="AC269" i="61"/>
  <c r="V269" i="61"/>
  <c r="V332" i="61"/>
  <c r="V330" i="61"/>
  <c r="V328" i="61"/>
  <c r="V323" i="61"/>
  <c r="V321" i="61"/>
  <c r="V319" i="61"/>
  <c r="V317" i="61"/>
  <c r="V315" i="61"/>
  <c r="Z314" i="61"/>
  <c r="AC313" i="61"/>
  <c r="T313" i="61"/>
  <c r="X308" i="61"/>
  <c r="Z307" i="61"/>
  <c r="T306" i="61"/>
  <c r="T303" i="61"/>
  <c r="AB303" i="61"/>
  <c r="U303" i="61"/>
  <c r="AC303" i="61"/>
  <c r="V303" i="61"/>
  <c r="Q284" i="61"/>
  <c r="X279" i="61"/>
  <c r="S275" i="61"/>
  <c r="T275" i="61"/>
  <c r="AB275" i="61"/>
  <c r="U275" i="61"/>
  <c r="AC275" i="61"/>
  <c r="V275" i="61"/>
  <c r="Q273" i="61"/>
  <c r="AC332" i="61"/>
  <c r="U332" i="61"/>
  <c r="AC330" i="61"/>
  <c r="U330" i="61"/>
  <c r="AC328" i="61"/>
  <c r="U328" i="61"/>
  <c r="AC323" i="61"/>
  <c r="U323" i="61"/>
  <c r="AC321" i="61"/>
  <c r="U321" i="61"/>
  <c r="AC319" i="61"/>
  <c r="U319" i="61"/>
  <c r="AC317" i="61"/>
  <c r="U317" i="61"/>
  <c r="AC315" i="61"/>
  <c r="U315" i="61"/>
  <c r="AB313" i="61"/>
  <c r="S313" i="61"/>
  <c r="W308" i="61"/>
  <c r="AB306" i="61"/>
  <c r="S306" i="61"/>
  <c r="V302" i="61"/>
  <c r="T301" i="61"/>
  <c r="AB301" i="61"/>
  <c r="U301" i="61"/>
  <c r="AC301" i="61"/>
  <c r="V301" i="61"/>
  <c r="S299" i="61"/>
  <c r="T299" i="61"/>
  <c r="AB299" i="61"/>
  <c r="U299" i="61"/>
  <c r="AC299" i="61"/>
  <c r="V299" i="61"/>
  <c r="S294" i="61"/>
  <c r="T294" i="61"/>
  <c r="AB294" i="61"/>
  <c r="U294" i="61"/>
  <c r="AC294" i="61"/>
  <c r="V294" i="61"/>
  <c r="S292" i="61"/>
  <c r="T292" i="61"/>
  <c r="AB292" i="61"/>
  <c r="U292" i="61"/>
  <c r="AC292" i="61"/>
  <c r="V292" i="61"/>
  <c r="S290" i="61"/>
  <c r="T290" i="61"/>
  <c r="AB290" i="61"/>
  <c r="U290" i="61"/>
  <c r="AC290" i="61"/>
  <c r="V290" i="61"/>
  <c r="S288" i="61"/>
  <c r="T288" i="61"/>
  <c r="AB288" i="61"/>
  <c r="U288" i="61"/>
  <c r="AC288" i="61"/>
  <c r="V288" i="61"/>
  <c r="S286" i="61"/>
  <c r="T286" i="61"/>
  <c r="AB286" i="61"/>
  <c r="U286" i="61"/>
  <c r="AC286" i="61"/>
  <c r="V286" i="61"/>
  <c r="Z277" i="61"/>
  <c r="AB332" i="61"/>
  <c r="T332" i="61"/>
  <c r="AB330" i="61"/>
  <c r="T330" i="61"/>
  <c r="AB328" i="61"/>
  <c r="T328" i="61"/>
  <c r="AB323" i="61"/>
  <c r="T323" i="61"/>
  <c r="AB321" i="61"/>
  <c r="T321" i="61"/>
  <c r="AB319" i="61"/>
  <c r="T319" i="61"/>
  <c r="AB317" i="61"/>
  <c r="T317" i="61"/>
  <c r="AB315" i="61"/>
  <c r="T315" i="61"/>
  <c r="T307" i="61"/>
  <c r="AB307" i="61"/>
  <c r="S284" i="61"/>
  <c r="T284" i="61"/>
  <c r="AB284" i="61"/>
  <c r="U284" i="61"/>
  <c r="AC284" i="61"/>
  <c r="V284" i="61"/>
  <c r="X277" i="61"/>
  <c r="S273" i="61"/>
  <c r="T273" i="61"/>
  <c r="AB273" i="61"/>
  <c r="U273" i="61"/>
  <c r="AC273" i="61"/>
  <c r="V273" i="61"/>
  <c r="Z269" i="61"/>
  <c r="S332" i="61"/>
  <c r="S330" i="61"/>
  <c r="S328" i="61"/>
  <c r="S323" i="61"/>
  <c r="S321" i="61"/>
  <c r="S319" i="61"/>
  <c r="S317" i="61"/>
  <c r="S315" i="61"/>
  <c r="W314" i="61"/>
  <c r="Z313" i="61"/>
  <c r="U308" i="61"/>
  <c r="W307" i="61"/>
  <c r="Z306" i="61"/>
  <c r="X304" i="61"/>
  <c r="Q304" i="61"/>
  <c r="Z304" i="61"/>
  <c r="U304" i="61"/>
  <c r="X303" i="61"/>
  <c r="Z301" i="61"/>
  <c r="W277" i="61"/>
  <c r="Z275" i="61"/>
  <c r="X269" i="61"/>
  <c r="Z332" i="61"/>
  <c r="Z330" i="61"/>
  <c r="Z328" i="61"/>
  <c r="Z323" i="61"/>
  <c r="Z321" i="61"/>
  <c r="Z319" i="61"/>
  <c r="Z317" i="61"/>
  <c r="Z315" i="61"/>
  <c r="V314" i="61"/>
  <c r="X313" i="61"/>
  <c r="V307" i="61"/>
  <c r="X306" i="61"/>
  <c r="W303" i="61"/>
  <c r="X302" i="61"/>
  <c r="Q302" i="61"/>
  <c r="Z302" i="61"/>
  <c r="U302" i="61"/>
  <c r="AC302" i="61"/>
  <c r="S279" i="61"/>
  <c r="T279" i="61"/>
  <c r="AB279" i="61"/>
  <c r="U279" i="61"/>
  <c r="AC279" i="61"/>
  <c r="V279" i="61"/>
  <c r="Q277" i="61"/>
  <c r="X275" i="61"/>
  <c r="W269" i="61"/>
  <c r="AC300" i="61"/>
  <c r="U300" i="61"/>
  <c r="AC298" i="61"/>
  <c r="U298" i="61"/>
  <c r="AC293" i="61"/>
  <c r="U293" i="61"/>
  <c r="AC291" i="61"/>
  <c r="U291" i="61"/>
  <c r="AC289" i="61"/>
  <c r="U289" i="61"/>
  <c r="AC287" i="61"/>
  <c r="U287" i="61"/>
  <c r="U285" i="61"/>
  <c r="Z300" i="61"/>
  <c r="Q300" i="61"/>
  <c r="Z298" i="61"/>
  <c r="Q298" i="61"/>
  <c r="Z293" i="61"/>
  <c r="Q293" i="61"/>
  <c r="Z291" i="61"/>
  <c r="Q291" i="61"/>
  <c r="Z289" i="61"/>
  <c r="Q289" i="61"/>
  <c r="Z287" i="61"/>
  <c r="Q287" i="61"/>
  <c r="Z285" i="61"/>
  <c r="Q285" i="61"/>
  <c r="Z283" i="61"/>
  <c r="Q283" i="61"/>
  <c r="Z278" i="61"/>
  <c r="Q278" i="61"/>
  <c r="Z276" i="61"/>
  <c r="Q276" i="61"/>
  <c r="Z274" i="61"/>
  <c r="Q274" i="61"/>
  <c r="Q272" i="61"/>
  <c r="Z270" i="61"/>
  <c r="Q270" i="61"/>
  <c r="X300" i="61"/>
  <c r="X298" i="61"/>
  <c r="X293" i="61"/>
  <c r="X291" i="61"/>
  <c r="X289" i="61"/>
  <c r="X287" i="61"/>
  <c r="X285" i="61"/>
  <c r="X283" i="61"/>
  <c r="X278" i="61"/>
  <c r="X276" i="61"/>
  <c r="X274" i="61"/>
  <c r="X272" i="61"/>
  <c r="X270" i="61"/>
  <c r="X268" i="61"/>
  <c r="L246" i="61"/>
  <c r="X253" i="61"/>
  <c r="AB247" i="61"/>
  <c r="W253" i="61"/>
  <c r="S249" i="61"/>
  <c r="X248" i="61"/>
  <c r="X246" i="61"/>
  <c r="AB245" i="61"/>
  <c r="AB243" i="61"/>
  <c r="L253" i="61"/>
  <c r="L251" i="61" s="1"/>
  <c r="Q249" i="61"/>
  <c r="Q247" i="61"/>
  <c r="W246" i="61"/>
  <c r="X244" i="61"/>
  <c r="W242" i="61"/>
  <c r="AB241" i="61"/>
  <c r="L240" i="61"/>
  <c r="AB249" i="61"/>
  <c r="Z241" i="61"/>
  <c r="Z247" i="61"/>
  <c r="Z245" i="61"/>
  <c r="W243" i="61"/>
  <c r="W241" i="61"/>
  <c r="Z249" i="61"/>
  <c r="W247" i="61"/>
  <c r="W245" i="61"/>
  <c r="V243" i="61"/>
  <c r="V241" i="61"/>
  <c r="Z243" i="61"/>
  <c r="W249" i="61"/>
  <c r="V247" i="61"/>
  <c r="V245" i="61"/>
  <c r="T243" i="61"/>
  <c r="T241" i="61"/>
  <c r="V249" i="61"/>
  <c r="T247" i="61"/>
  <c r="T245" i="61"/>
  <c r="S243" i="61"/>
  <c r="S241" i="61"/>
  <c r="T249" i="61"/>
  <c r="S247" i="61"/>
  <c r="S245" i="61"/>
  <c r="Q243" i="61"/>
  <c r="X242" i="61"/>
  <c r="Q241" i="61"/>
  <c r="X240" i="61"/>
  <c r="Z253" i="61"/>
  <c r="Q253" i="61"/>
  <c r="Z248" i="61"/>
  <c r="Q248" i="61"/>
  <c r="Z246" i="61"/>
  <c r="Q246" i="61"/>
  <c r="Z244" i="61"/>
  <c r="Q244" i="61"/>
  <c r="Z242" i="61"/>
  <c r="Q242" i="61"/>
  <c r="Z240" i="61"/>
  <c r="Q240" i="61"/>
  <c r="AC249" i="61"/>
  <c r="U249" i="61"/>
  <c r="AC247" i="61"/>
  <c r="U247" i="61"/>
  <c r="AC245" i="61"/>
  <c r="U245" i="61"/>
  <c r="AC243" i="61"/>
  <c r="U243" i="61"/>
  <c r="AC241" i="61"/>
  <c r="U241" i="61"/>
  <c r="W248" i="61"/>
  <c r="AC253" i="61"/>
  <c r="U253" i="61"/>
  <c r="AC248" i="61"/>
  <c r="U248" i="61"/>
  <c r="AC246" i="61"/>
  <c r="U246" i="61"/>
  <c r="AC244" i="61"/>
  <c r="U244" i="61"/>
  <c r="AC242" i="61"/>
  <c r="U242" i="61"/>
  <c r="AC240" i="61"/>
  <c r="U240" i="61"/>
  <c r="V246" i="61"/>
  <c r="V244" i="61"/>
  <c r="V242" i="61"/>
  <c r="V240" i="61"/>
  <c r="AB253" i="61"/>
  <c r="T253" i="61"/>
  <c r="X249" i="61"/>
  <c r="AB248" i="61"/>
  <c r="T248" i="61"/>
  <c r="X247" i="61"/>
  <c r="AB246" i="61"/>
  <c r="T246" i="61"/>
  <c r="X245" i="61"/>
  <c r="AB244" i="61"/>
  <c r="T244" i="61"/>
  <c r="X243" i="61"/>
  <c r="AB242" i="61"/>
  <c r="T242" i="61"/>
  <c r="X241" i="61"/>
  <c r="AB240" i="61"/>
  <c r="T240" i="61"/>
  <c r="W244" i="61"/>
  <c r="V253" i="61"/>
  <c r="V248" i="61"/>
  <c r="BF223" i="60" l="1"/>
  <c r="BG223" i="60" s="1"/>
  <c r="BH223" i="60" s="1"/>
  <c r="BI223" i="60" s="1"/>
  <c r="BJ223" i="60" s="1"/>
  <c r="BK223" i="60" s="1"/>
  <c r="BL223" i="60" s="1"/>
  <c r="BM223" i="60" s="1"/>
  <c r="BN223" i="60" s="1"/>
  <c r="BO223" i="60" s="1"/>
  <c r="BP223" i="60" s="1"/>
  <c r="BD223" i="60"/>
  <c r="E222" i="60"/>
  <c r="BF208" i="60"/>
  <c r="BG208" i="60" s="1"/>
  <c r="BH208" i="60" s="1"/>
  <c r="BI208" i="60" s="1"/>
  <c r="BJ208" i="60" s="1"/>
  <c r="BK208" i="60" s="1"/>
  <c r="BL208" i="60" s="1"/>
  <c r="BM208" i="60" s="1"/>
  <c r="BN208" i="60" s="1"/>
  <c r="BO208" i="60" s="1"/>
  <c r="BP208" i="60" s="1"/>
  <c r="BD208" i="60"/>
  <c r="E207" i="60"/>
  <c r="BF193" i="60"/>
  <c r="BG193" i="60" s="1"/>
  <c r="BH193" i="60" s="1"/>
  <c r="BI193" i="60" s="1"/>
  <c r="BJ193" i="60" s="1"/>
  <c r="BK193" i="60" s="1"/>
  <c r="BL193" i="60" s="1"/>
  <c r="BM193" i="60" s="1"/>
  <c r="BN193" i="60" s="1"/>
  <c r="BO193" i="60" s="1"/>
  <c r="BP193" i="60" s="1"/>
  <c r="BD193" i="60"/>
  <c r="E192" i="60"/>
  <c r="BF178" i="60"/>
  <c r="BG178" i="60" s="1"/>
  <c r="BH178" i="60" s="1"/>
  <c r="BI178" i="60" s="1"/>
  <c r="BJ178" i="60" s="1"/>
  <c r="BK178" i="60" s="1"/>
  <c r="BL178" i="60" s="1"/>
  <c r="BM178" i="60" s="1"/>
  <c r="BN178" i="60" s="1"/>
  <c r="BO178" i="60" s="1"/>
  <c r="BP178" i="60" s="1"/>
  <c r="BD178" i="60"/>
  <c r="E177" i="60"/>
  <c r="BF163" i="60"/>
  <c r="BG163" i="60" s="1"/>
  <c r="BH163" i="60" s="1"/>
  <c r="BI163" i="60" s="1"/>
  <c r="BJ163" i="60" s="1"/>
  <c r="BK163" i="60" s="1"/>
  <c r="BL163" i="60" s="1"/>
  <c r="BM163" i="60" s="1"/>
  <c r="BN163" i="60" s="1"/>
  <c r="BO163" i="60" s="1"/>
  <c r="BP163" i="60" s="1"/>
  <c r="BD163" i="60"/>
  <c r="E162" i="60"/>
  <c r="BF148" i="60"/>
  <c r="BG148" i="60" s="1"/>
  <c r="BH148" i="60" s="1"/>
  <c r="BI148" i="60" s="1"/>
  <c r="BJ148" i="60" s="1"/>
  <c r="BK148" i="60" s="1"/>
  <c r="BL148" i="60" s="1"/>
  <c r="BM148" i="60" s="1"/>
  <c r="BN148" i="60" s="1"/>
  <c r="BO148" i="60" s="1"/>
  <c r="BP148" i="60" s="1"/>
  <c r="BD148" i="60"/>
  <c r="E147" i="60"/>
  <c r="BF133" i="60" l="1"/>
  <c r="BG133" i="60" s="1"/>
  <c r="BH133" i="60" s="1"/>
  <c r="BI133" i="60" s="1"/>
  <c r="BJ133" i="60" s="1"/>
  <c r="BK133" i="60" s="1"/>
  <c r="BL133" i="60" s="1"/>
  <c r="BM133" i="60" s="1"/>
  <c r="BN133" i="60" s="1"/>
  <c r="BO133" i="60" s="1"/>
  <c r="BP133" i="60" s="1"/>
  <c r="BD133" i="60"/>
  <c r="E132" i="60"/>
  <c r="BF118" i="60"/>
  <c r="BG118" i="60" s="1"/>
  <c r="BH118" i="60" s="1"/>
  <c r="BI118" i="60" s="1"/>
  <c r="BJ118" i="60" s="1"/>
  <c r="BK118" i="60" s="1"/>
  <c r="BL118" i="60" s="1"/>
  <c r="BM118" i="60" s="1"/>
  <c r="BN118" i="60" s="1"/>
  <c r="BO118" i="60" s="1"/>
  <c r="BP118" i="60" s="1"/>
  <c r="BD118" i="60"/>
  <c r="E117" i="60"/>
  <c r="BF103" i="60"/>
  <c r="BG103" i="60" s="1"/>
  <c r="BH103" i="60" s="1"/>
  <c r="BI103" i="60" s="1"/>
  <c r="BJ103" i="60" s="1"/>
  <c r="BK103" i="60" s="1"/>
  <c r="BL103" i="60" s="1"/>
  <c r="BM103" i="60" s="1"/>
  <c r="BN103" i="60" s="1"/>
  <c r="BO103" i="60" s="1"/>
  <c r="BP103" i="60" s="1"/>
  <c r="BD103" i="60"/>
  <c r="E102" i="60"/>
  <c r="B90" i="60"/>
  <c r="B91" i="60"/>
  <c r="B92" i="60"/>
  <c r="B93" i="60"/>
  <c r="B94" i="60"/>
  <c r="B95" i="60"/>
  <c r="B96" i="60"/>
  <c r="B97" i="60"/>
  <c r="B98" i="60"/>
  <c r="B99" i="60"/>
  <c r="B100" i="60"/>
  <c r="B89" i="60"/>
  <c r="BF88" i="60"/>
  <c r="BG88" i="60" s="1"/>
  <c r="BH88" i="60" s="1"/>
  <c r="BI88" i="60" s="1"/>
  <c r="BJ88" i="60" s="1"/>
  <c r="BK88" i="60" s="1"/>
  <c r="BL88" i="60" s="1"/>
  <c r="BM88" i="60" s="1"/>
  <c r="BN88" i="60" s="1"/>
  <c r="BO88" i="60" s="1"/>
  <c r="BP88" i="60" s="1"/>
  <c r="BD88" i="60"/>
  <c r="E87" i="60"/>
  <c r="B75" i="60"/>
  <c r="B76" i="60"/>
  <c r="B77" i="60"/>
  <c r="B78" i="60"/>
  <c r="B79" i="60"/>
  <c r="B80" i="60"/>
  <c r="B81" i="60"/>
  <c r="B82" i="60"/>
  <c r="B83" i="60"/>
  <c r="B84" i="60"/>
  <c r="B85" i="60"/>
  <c r="B74" i="60"/>
  <c r="E72" i="60"/>
  <c r="B60" i="60"/>
  <c r="B61" i="60"/>
  <c r="B62" i="60"/>
  <c r="B63" i="60"/>
  <c r="B64" i="60"/>
  <c r="B65" i="60"/>
  <c r="B66" i="60"/>
  <c r="B67" i="60"/>
  <c r="B68" i="60"/>
  <c r="B69" i="60"/>
  <c r="B70" i="60"/>
  <c r="B59" i="60"/>
  <c r="B45" i="60"/>
  <c r="B46" i="60"/>
  <c r="B47" i="60"/>
  <c r="B48" i="60"/>
  <c r="B49" i="60"/>
  <c r="B50" i="60"/>
  <c r="B51" i="60"/>
  <c r="B52" i="60"/>
  <c r="B53" i="60"/>
  <c r="B54" i="60"/>
  <c r="B55" i="60"/>
  <c r="B44" i="60"/>
  <c r="AA108" i="71" l="1"/>
  <c r="AA109" i="71"/>
  <c r="AA110" i="71" s="1"/>
  <c r="AA111" i="71" s="1"/>
  <c r="AA112" i="71" s="1"/>
  <c r="AA113" i="71" s="1"/>
  <c r="AA114" i="71" s="1"/>
  <c r="AA115" i="71" s="1"/>
  <c r="AA107" i="71"/>
  <c r="B41" i="16" l="1"/>
  <c r="C41" i="16"/>
  <c r="E41" i="16"/>
  <c r="F42" i="16" s="1"/>
  <c r="G41" i="16"/>
  <c r="H42" i="16" s="1"/>
  <c r="I41" i="16"/>
  <c r="J42" i="16" s="1"/>
  <c r="K41" i="16"/>
  <c r="Q41" i="16"/>
  <c r="R42" i="16" s="1"/>
  <c r="X41" i="16"/>
  <c r="Y42" i="16" s="1"/>
  <c r="Z41" i="16"/>
  <c r="AA42" i="16" s="1"/>
  <c r="AC41" i="16"/>
  <c r="AD41" i="16"/>
  <c r="AE41" i="16"/>
  <c r="B66" i="16"/>
  <c r="C66" i="16"/>
  <c r="E66" i="16"/>
  <c r="G66" i="16"/>
  <c r="I66" i="16"/>
  <c r="K66" i="16"/>
  <c r="Q66" i="16"/>
  <c r="X66" i="16"/>
  <c r="Z66" i="16"/>
  <c r="AC66" i="16"/>
  <c r="AD66" i="16"/>
  <c r="AE66" i="16"/>
  <c r="B67" i="16"/>
  <c r="C67" i="16"/>
  <c r="E67" i="16"/>
  <c r="F68" i="16" s="1"/>
  <c r="G67" i="16"/>
  <c r="H68" i="16" s="1"/>
  <c r="I67" i="16"/>
  <c r="J68" i="16" s="1"/>
  <c r="K67" i="16"/>
  <c r="Q67" i="16"/>
  <c r="R68" i="16" s="1"/>
  <c r="X67" i="16"/>
  <c r="Y68" i="16" s="1"/>
  <c r="Z67" i="16"/>
  <c r="AA68" i="16" s="1"/>
  <c r="AC67" i="16"/>
  <c r="AD67" i="16"/>
  <c r="AE67" i="16"/>
  <c r="B32" i="2"/>
  <c r="I32" i="2"/>
  <c r="J33" i="2" s="1"/>
  <c r="K32" i="2"/>
  <c r="L33" i="2" s="1"/>
  <c r="Q32" i="2"/>
  <c r="R33" i="2" s="1"/>
  <c r="S32" i="2"/>
  <c r="W32" i="2"/>
  <c r="X32" i="2"/>
  <c r="Y32" i="2"/>
  <c r="Z32" i="2"/>
  <c r="AA33" i="2" s="1"/>
  <c r="AD32" i="2"/>
  <c r="Y12" i="64"/>
  <c r="X120" i="64"/>
  <c r="X158" i="64"/>
  <c r="E33" i="2" l="1"/>
  <c r="C33" i="2"/>
  <c r="X83" i="64"/>
  <c r="X60" i="64"/>
  <c r="J67" i="16"/>
  <c r="AL41" i="16"/>
  <c r="AM41" i="16"/>
  <c r="AA67" i="16"/>
  <c r="F67" i="16"/>
  <c r="AL66" i="16"/>
  <c r="R67" i="16"/>
  <c r="AS8" i="2"/>
  <c r="Y67" i="16"/>
  <c r="AM66" i="16"/>
  <c r="AC32" i="2"/>
  <c r="AE32" i="2"/>
  <c r="AF33" i="2" s="1"/>
  <c r="AL67" i="16"/>
  <c r="H67" i="16"/>
  <c r="AM67" i="16"/>
  <c r="AB32" i="2"/>
  <c r="F58" i="1" l="1"/>
  <c r="N58" i="1" s="1"/>
  <c r="F59" i="1"/>
  <c r="N59" i="1" s="1"/>
  <c r="AI59" i="1" l="1"/>
  <c r="AH59" i="1"/>
  <c r="H58" i="1"/>
  <c r="AI58" i="1"/>
  <c r="AH58" i="1"/>
  <c r="P59" i="1"/>
  <c r="J59" i="1"/>
  <c r="W58" i="1"/>
  <c r="H59" i="1"/>
  <c r="J58" i="1"/>
  <c r="Y59" i="1"/>
  <c r="W59" i="1"/>
  <c r="Y58" i="1"/>
  <c r="P58" i="1"/>
  <c r="F57" i="1"/>
  <c r="N57" i="1" s="1"/>
  <c r="AH57" i="1" l="1"/>
  <c r="AI57" i="1"/>
  <c r="Y57" i="1"/>
  <c r="P57" i="1"/>
  <c r="J57" i="1"/>
  <c r="W57" i="1"/>
  <c r="H57" i="1"/>
  <c r="AS9" i="2"/>
  <c r="AS10" i="2" s="1"/>
  <c r="AS11" i="2" s="1"/>
  <c r="AS12" i="2" l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J2" i="46"/>
  <c r="F40" i="1" l="1"/>
  <c r="N40" i="1" s="1"/>
  <c r="D40" i="1" l="1"/>
  <c r="AI40" i="1"/>
  <c r="AH40" i="1"/>
  <c r="AA40" i="1"/>
  <c r="AC40" i="1"/>
  <c r="Y40" i="1"/>
  <c r="P40" i="1"/>
  <c r="AJ40" i="1"/>
  <c r="J40" i="1"/>
  <c r="AE40" i="1"/>
  <c r="W40" i="1"/>
  <c r="H40" i="1"/>
  <c r="B11" i="45"/>
  <c r="C11" i="45"/>
  <c r="F11" i="45"/>
  <c r="H11" i="45"/>
  <c r="J11" i="45"/>
  <c r="L11" i="45"/>
  <c r="N11" i="45"/>
  <c r="S11" i="45"/>
  <c r="U11" i="45"/>
  <c r="W11" i="45"/>
  <c r="Y11" i="45"/>
  <c r="Z11" i="45"/>
  <c r="AA11" i="45"/>
  <c r="AC11" i="45"/>
  <c r="AD11" i="45"/>
  <c r="AE11" i="45"/>
  <c r="AF11" i="45"/>
  <c r="AG11" i="45"/>
  <c r="B12" i="45"/>
  <c r="C12" i="45"/>
  <c r="F12" i="45"/>
  <c r="H12" i="45"/>
  <c r="J12" i="45"/>
  <c r="L12" i="45"/>
  <c r="N12" i="45"/>
  <c r="S12" i="45"/>
  <c r="U12" i="45"/>
  <c r="W12" i="45"/>
  <c r="Y12" i="45"/>
  <c r="Z12" i="45"/>
  <c r="AA12" i="45"/>
  <c r="AC12" i="45"/>
  <c r="AD12" i="45"/>
  <c r="AE12" i="45"/>
  <c r="AF12" i="45"/>
  <c r="AG12" i="45"/>
  <c r="B13" i="45"/>
  <c r="C13" i="45"/>
  <c r="F13" i="45"/>
  <c r="H13" i="45"/>
  <c r="J13" i="45"/>
  <c r="L13" i="45"/>
  <c r="N13" i="45"/>
  <c r="S13" i="45"/>
  <c r="U13" i="45"/>
  <c r="W13" i="45"/>
  <c r="Y13" i="45"/>
  <c r="Z13" i="45"/>
  <c r="AA13" i="45"/>
  <c r="AC13" i="45"/>
  <c r="AD13" i="45"/>
  <c r="AE13" i="45"/>
  <c r="AF13" i="45"/>
  <c r="AG13" i="45"/>
  <c r="B14" i="45"/>
  <c r="C14" i="45"/>
  <c r="F14" i="45"/>
  <c r="H14" i="45"/>
  <c r="J14" i="45"/>
  <c r="L14" i="45"/>
  <c r="N14" i="45"/>
  <c r="S14" i="45"/>
  <c r="U14" i="45"/>
  <c r="W14" i="45"/>
  <c r="Y14" i="45"/>
  <c r="Z14" i="45"/>
  <c r="AA14" i="45"/>
  <c r="AC14" i="45"/>
  <c r="AD14" i="45"/>
  <c r="AE14" i="45"/>
  <c r="AF14" i="45"/>
  <c r="AG14" i="45"/>
  <c r="B15" i="45"/>
  <c r="C15" i="45"/>
  <c r="F15" i="45"/>
  <c r="H15" i="45"/>
  <c r="J15" i="45"/>
  <c r="L15" i="45"/>
  <c r="N15" i="45"/>
  <c r="S15" i="45"/>
  <c r="U15" i="45"/>
  <c r="W15" i="45"/>
  <c r="Y15" i="45"/>
  <c r="Z15" i="45"/>
  <c r="AA15" i="45"/>
  <c r="AC15" i="45"/>
  <c r="AD15" i="45"/>
  <c r="AE15" i="45"/>
  <c r="AF15" i="45"/>
  <c r="AG15" i="45"/>
  <c r="AG10" i="45"/>
  <c r="AF10" i="45"/>
  <c r="AE10" i="45"/>
  <c r="AD10" i="45"/>
  <c r="AC10" i="45"/>
  <c r="AA10" i="45"/>
  <c r="Z10" i="45"/>
  <c r="Y10" i="45"/>
  <c r="W10" i="45"/>
  <c r="U10" i="45"/>
  <c r="S10" i="45"/>
  <c r="N10" i="45"/>
  <c r="L10" i="45"/>
  <c r="J10" i="45"/>
  <c r="H10" i="45"/>
  <c r="F10" i="45"/>
  <c r="C10" i="45"/>
  <c r="B10" i="45"/>
  <c r="AK40" i="1" l="1"/>
  <c r="AH12" i="45"/>
  <c r="AI15" i="45"/>
  <c r="AI11" i="45"/>
  <c r="AI12" i="45"/>
  <c r="AH13" i="45"/>
  <c r="AI13" i="45"/>
  <c r="AH15" i="45"/>
  <c r="AI14" i="45"/>
  <c r="AH11" i="45"/>
  <c r="AH14" i="45"/>
  <c r="E76" i="6" l="1"/>
  <c r="G76" i="6"/>
  <c r="I76" i="6"/>
  <c r="K76" i="6"/>
  <c r="N76" i="6"/>
  <c r="S76" i="6"/>
  <c r="U76" i="6"/>
  <c r="W76" i="6"/>
  <c r="Y76" i="6"/>
  <c r="Z76" i="6"/>
  <c r="AA76" i="6"/>
  <c r="AD76" i="6"/>
  <c r="E77" i="6"/>
  <c r="G77" i="6"/>
  <c r="I77" i="6"/>
  <c r="K77" i="6"/>
  <c r="N77" i="6"/>
  <c r="S77" i="6"/>
  <c r="U77" i="6"/>
  <c r="W77" i="6"/>
  <c r="Y77" i="6"/>
  <c r="Z77" i="6"/>
  <c r="AA77" i="6"/>
  <c r="AD77" i="6"/>
  <c r="E78" i="6"/>
  <c r="G78" i="6"/>
  <c r="I78" i="6"/>
  <c r="K78" i="6"/>
  <c r="N78" i="6"/>
  <c r="S78" i="6"/>
  <c r="U78" i="6"/>
  <c r="W78" i="6"/>
  <c r="Y78" i="6"/>
  <c r="Z78" i="6"/>
  <c r="AA78" i="6"/>
  <c r="AD78" i="6"/>
  <c r="E80" i="6"/>
  <c r="G80" i="6"/>
  <c r="I80" i="6"/>
  <c r="K80" i="6"/>
  <c r="N80" i="6"/>
  <c r="S80" i="6"/>
  <c r="U80" i="6"/>
  <c r="W80" i="6"/>
  <c r="Y80" i="6"/>
  <c r="Z80" i="6"/>
  <c r="AA80" i="6"/>
  <c r="AD80" i="6"/>
  <c r="E81" i="6"/>
  <c r="G81" i="6"/>
  <c r="I81" i="6"/>
  <c r="K81" i="6"/>
  <c r="N81" i="6"/>
  <c r="S81" i="6"/>
  <c r="U81" i="6"/>
  <c r="W81" i="6"/>
  <c r="Y81" i="6"/>
  <c r="Z81" i="6"/>
  <c r="AA81" i="6"/>
  <c r="AD81" i="6"/>
  <c r="E82" i="6"/>
  <c r="G82" i="6"/>
  <c r="I82" i="6"/>
  <c r="K82" i="6"/>
  <c r="N82" i="6"/>
  <c r="S82" i="6"/>
  <c r="U82" i="6"/>
  <c r="W82" i="6"/>
  <c r="Y82" i="6"/>
  <c r="Z82" i="6"/>
  <c r="AA82" i="6"/>
  <c r="AD82" i="6"/>
  <c r="E83" i="6"/>
  <c r="G83" i="6"/>
  <c r="I83" i="6"/>
  <c r="K83" i="6"/>
  <c r="N83" i="6"/>
  <c r="S83" i="6"/>
  <c r="U83" i="6"/>
  <c r="W83" i="6"/>
  <c r="Y83" i="6"/>
  <c r="Z83" i="6"/>
  <c r="AA83" i="6"/>
  <c r="AD83" i="6"/>
  <c r="E85" i="6"/>
  <c r="G85" i="6"/>
  <c r="I85" i="6"/>
  <c r="K85" i="6"/>
  <c r="N85" i="6"/>
  <c r="S85" i="6"/>
  <c r="U85" i="6"/>
  <c r="W85" i="6"/>
  <c r="Y85" i="6"/>
  <c r="Z85" i="6"/>
  <c r="AA85" i="6"/>
  <c r="AD85" i="6"/>
  <c r="E86" i="6"/>
  <c r="G86" i="6"/>
  <c r="I86" i="6"/>
  <c r="K86" i="6"/>
  <c r="N86" i="6"/>
  <c r="S86" i="6"/>
  <c r="U86" i="6"/>
  <c r="W86" i="6"/>
  <c r="Y86" i="6"/>
  <c r="Z86" i="6"/>
  <c r="AA86" i="6"/>
  <c r="AD86" i="6"/>
  <c r="E87" i="6"/>
  <c r="G87" i="6"/>
  <c r="I87" i="6"/>
  <c r="K87" i="6"/>
  <c r="N87" i="6"/>
  <c r="S87" i="6"/>
  <c r="U87" i="6"/>
  <c r="W87" i="6"/>
  <c r="Y87" i="6"/>
  <c r="Z87" i="6"/>
  <c r="AA87" i="6"/>
  <c r="AD87" i="6"/>
  <c r="E88" i="6"/>
  <c r="G88" i="6"/>
  <c r="I88" i="6"/>
  <c r="K88" i="6"/>
  <c r="N88" i="6"/>
  <c r="S88" i="6"/>
  <c r="U88" i="6"/>
  <c r="W88" i="6"/>
  <c r="Y88" i="6"/>
  <c r="Z88" i="6"/>
  <c r="AA88" i="6"/>
  <c r="AD88" i="6"/>
  <c r="E90" i="6"/>
  <c r="G90" i="6"/>
  <c r="I90" i="6"/>
  <c r="K90" i="6"/>
  <c r="N90" i="6"/>
  <c r="S90" i="6"/>
  <c r="U90" i="6"/>
  <c r="W90" i="6"/>
  <c r="Y90" i="6"/>
  <c r="Z90" i="6"/>
  <c r="AA90" i="6"/>
  <c r="AD90" i="6"/>
  <c r="E91" i="6"/>
  <c r="G91" i="6"/>
  <c r="I91" i="6"/>
  <c r="K91" i="6"/>
  <c r="N91" i="6"/>
  <c r="S91" i="6"/>
  <c r="U91" i="6"/>
  <c r="W91" i="6"/>
  <c r="Y91" i="6"/>
  <c r="Z91" i="6"/>
  <c r="AA91" i="6"/>
  <c r="AD91" i="6"/>
  <c r="E92" i="6"/>
  <c r="G92" i="6"/>
  <c r="I92" i="6"/>
  <c r="K92" i="6"/>
  <c r="N92" i="6"/>
  <c r="S92" i="6"/>
  <c r="U92" i="6"/>
  <c r="W92" i="6"/>
  <c r="Y92" i="6"/>
  <c r="Z92" i="6"/>
  <c r="AA92" i="6"/>
  <c r="AD92" i="6"/>
  <c r="E93" i="6"/>
  <c r="G93" i="6"/>
  <c r="I93" i="6"/>
  <c r="K93" i="6"/>
  <c r="N93" i="6"/>
  <c r="S93" i="6"/>
  <c r="U93" i="6"/>
  <c r="W93" i="6"/>
  <c r="Y93" i="6"/>
  <c r="Z93" i="6"/>
  <c r="AA93" i="6"/>
  <c r="AD93" i="6"/>
  <c r="E95" i="6"/>
  <c r="G95" i="6"/>
  <c r="I95" i="6"/>
  <c r="K95" i="6"/>
  <c r="N95" i="6"/>
  <c r="S95" i="6"/>
  <c r="U95" i="6"/>
  <c r="W95" i="6"/>
  <c r="Y95" i="6"/>
  <c r="Z95" i="6"/>
  <c r="AA95" i="6"/>
  <c r="AD95" i="6"/>
  <c r="E96" i="6"/>
  <c r="G96" i="6"/>
  <c r="I96" i="6"/>
  <c r="K96" i="6"/>
  <c r="N96" i="6"/>
  <c r="S96" i="6"/>
  <c r="U96" i="6"/>
  <c r="W96" i="6"/>
  <c r="Y96" i="6"/>
  <c r="Z96" i="6"/>
  <c r="AA96" i="6"/>
  <c r="AD96" i="6"/>
  <c r="E97" i="6"/>
  <c r="G97" i="6"/>
  <c r="I97" i="6"/>
  <c r="K97" i="6"/>
  <c r="N97" i="6"/>
  <c r="S97" i="6"/>
  <c r="U97" i="6"/>
  <c r="W97" i="6"/>
  <c r="Y97" i="6"/>
  <c r="Z97" i="6"/>
  <c r="AA97" i="6"/>
  <c r="AD97" i="6"/>
  <c r="E98" i="6"/>
  <c r="G98" i="6"/>
  <c r="I98" i="6"/>
  <c r="K98" i="6"/>
  <c r="N98" i="6"/>
  <c r="S98" i="6"/>
  <c r="U98" i="6"/>
  <c r="W98" i="6"/>
  <c r="Y98" i="6"/>
  <c r="Z98" i="6"/>
  <c r="AA98" i="6"/>
  <c r="AD98" i="6"/>
  <c r="E100" i="6"/>
  <c r="G100" i="6"/>
  <c r="I100" i="6"/>
  <c r="K100" i="6"/>
  <c r="N100" i="6"/>
  <c r="S100" i="6"/>
  <c r="U100" i="6"/>
  <c r="W100" i="6"/>
  <c r="Y100" i="6"/>
  <c r="Z100" i="6"/>
  <c r="AA100" i="6"/>
  <c r="AD100" i="6"/>
  <c r="E101" i="6"/>
  <c r="G101" i="6"/>
  <c r="I101" i="6"/>
  <c r="K101" i="6"/>
  <c r="N101" i="6"/>
  <c r="S101" i="6"/>
  <c r="U101" i="6"/>
  <c r="W101" i="6"/>
  <c r="Y101" i="6"/>
  <c r="Z101" i="6"/>
  <c r="AA101" i="6"/>
  <c r="AD101" i="6"/>
  <c r="E102" i="6"/>
  <c r="G102" i="6"/>
  <c r="I102" i="6"/>
  <c r="K102" i="6"/>
  <c r="N102" i="6"/>
  <c r="S102" i="6"/>
  <c r="U102" i="6"/>
  <c r="W102" i="6"/>
  <c r="Y102" i="6"/>
  <c r="Z102" i="6"/>
  <c r="AA102" i="6"/>
  <c r="AD102" i="6"/>
  <c r="E103" i="6"/>
  <c r="G103" i="6"/>
  <c r="I103" i="6"/>
  <c r="K103" i="6"/>
  <c r="N103" i="6"/>
  <c r="S103" i="6"/>
  <c r="U103" i="6"/>
  <c r="W103" i="6"/>
  <c r="Y103" i="6"/>
  <c r="Z103" i="6"/>
  <c r="AA103" i="6"/>
  <c r="AD103" i="6"/>
  <c r="E105" i="6"/>
  <c r="G105" i="6"/>
  <c r="I105" i="6"/>
  <c r="K105" i="6"/>
  <c r="N105" i="6"/>
  <c r="S105" i="6"/>
  <c r="U105" i="6"/>
  <c r="W105" i="6"/>
  <c r="X100" i="6" s="1"/>
  <c r="Y105" i="6"/>
  <c r="Z105" i="6"/>
  <c r="AA105" i="6"/>
  <c r="AD105" i="6"/>
  <c r="E106" i="6"/>
  <c r="G106" i="6"/>
  <c r="I106" i="6"/>
  <c r="K106" i="6"/>
  <c r="N106" i="6"/>
  <c r="S106" i="6"/>
  <c r="U106" i="6"/>
  <c r="W106" i="6"/>
  <c r="Y106" i="6"/>
  <c r="Z106" i="6"/>
  <c r="AA106" i="6"/>
  <c r="AD106" i="6"/>
  <c r="E107" i="6"/>
  <c r="G107" i="6"/>
  <c r="H102" i="6" s="1"/>
  <c r="I107" i="6"/>
  <c r="K107" i="6"/>
  <c r="N107" i="6"/>
  <c r="S107" i="6"/>
  <c r="U107" i="6"/>
  <c r="W107" i="6"/>
  <c r="Y107" i="6"/>
  <c r="Z107" i="6"/>
  <c r="AA107" i="6"/>
  <c r="AD107" i="6"/>
  <c r="E108" i="6"/>
  <c r="G108" i="6"/>
  <c r="H103" i="6" s="1"/>
  <c r="I108" i="6"/>
  <c r="K108" i="6"/>
  <c r="N108" i="6"/>
  <c r="S108" i="6"/>
  <c r="T103" i="6" s="1"/>
  <c r="U108" i="6"/>
  <c r="W108" i="6"/>
  <c r="Y108" i="6"/>
  <c r="Z108" i="6"/>
  <c r="AA108" i="6"/>
  <c r="AD108" i="6"/>
  <c r="E110" i="6"/>
  <c r="G110" i="6"/>
  <c r="I110" i="6"/>
  <c r="K110" i="6"/>
  <c r="N110" i="6"/>
  <c r="S110" i="6"/>
  <c r="U110" i="6"/>
  <c r="W110" i="6"/>
  <c r="Y110" i="6"/>
  <c r="Z110" i="6"/>
  <c r="AA110" i="6"/>
  <c r="AD110" i="6"/>
  <c r="E111" i="6"/>
  <c r="G111" i="6"/>
  <c r="I111" i="6"/>
  <c r="K111" i="6"/>
  <c r="N111" i="6"/>
  <c r="S111" i="6"/>
  <c r="U111" i="6"/>
  <c r="W111" i="6"/>
  <c r="Y111" i="6"/>
  <c r="Z111" i="6"/>
  <c r="AA111" i="6"/>
  <c r="AD111" i="6"/>
  <c r="E112" i="6"/>
  <c r="G112" i="6"/>
  <c r="I112" i="6"/>
  <c r="K112" i="6"/>
  <c r="N112" i="6"/>
  <c r="S112" i="6"/>
  <c r="T107" i="6" s="1"/>
  <c r="U112" i="6"/>
  <c r="W112" i="6"/>
  <c r="Y112" i="6"/>
  <c r="Z112" i="6"/>
  <c r="AA112" i="6"/>
  <c r="AD112" i="6"/>
  <c r="E113" i="6"/>
  <c r="G113" i="6"/>
  <c r="H108" i="6" s="1"/>
  <c r="I113" i="6"/>
  <c r="K113" i="6"/>
  <c r="N113" i="6"/>
  <c r="S113" i="6"/>
  <c r="U113" i="6"/>
  <c r="W113" i="6"/>
  <c r="Y113" i="6"/>
  <c r="Z113" i="6"/>
  <c r="AA113" i="6"/>
  <c r="AD113" i="6"/>
  <c r="E115" i="6"/>
  <c r="G115" i="6"/>
  <c r="H110" i="6" s="1"/>
  <c r="I115" i="6"/>
  <c r="K115" i="6"/>
  <c r="N115" i="6"/>
  <c r="S115" i="6"/>
  <c r="U115" i="6"/>
  <c r="W115" i="6"/>
  <c r="X110" i="6" s="1"/>
  <c r="Y115" i="6"/>
  <c r="Z115" i="6"/>
  <c r="AA115" i="6"/>
  <c r="AD115" i="6"/>
  <c r="E116" i="6"/>
  <c r="G116" i="6"/>
  <c r="I116" i="6"/>
  <c r="K116" i="6"/>
  <c r="N116" i="6"/>
  <c r="S116" i="6"/>
  <c r="U116" i="6"/>
  <c r="W116" i="6"/>
  <c r="Y116" i="6"/>
  <c r="Z116" i="6"/>
  <c r="AA116" i="6"/>
  <c r="AD116" i="6"/>
  <c r="E117" i="6"/>
  <c r="G117" i="6"/>
  <c r="I117" i="6"/>
  <c r="K117" i="6"/>
  <c r="N117" i="6"/>
  <c r="S117" i="6"/>
  <c r="U117" i="6"/>
  <c r="W117" i="6"/>
  <c r="Y117" i="6"/>
  <c r="Z117" i="6"/>
  <c r="AA117" i="6"/>
  <c r="AD117" i="6"/>
  <c r="E118" i="6"/>
  <c r="G118" i="6"/>
  <c r="I118" i="6"/>
  <c r="K118" i="6"/>
  <c r="N118" i="6"/>
  <c r="S118" i="6"/>
  <c r="U118" i="6"/>
  <c r="W118" i="6"/>
  <c r="X113" i="6" s="1"/>
  <c r="Y118" i="6"/>
  <c r="Z118" i="6"/>
  <c r="AA118" i="6"/>
  <c r="AD118" i="6"/>
  <c r="E120" i="6"/>
  <c r="G120" i="6"/>
  <c r="H115" i="6" s="1"/>
  <c r="I120" i="6"/>
  <c r="K120" i="6"/>
  <c r="N120" i="6"/>
  <c r="S120" i="6"/>
  <c r="T115" i="6" s="1"/>
  <c r="U120" i="6"/>
  <c r="W120" i="6"/>
  <c r="Y120" i="6"/>
  <c r="Z120" i="6"/>
  <c r="AA120" i="6"/>
  <c r="AD120" i="6"/>
  <c r="E121" i="6"/>
  <c r="G121" i="6"/>
  <c r="I121" i="6"/>
  <c r="K121" i="6"/>
  <c r="N121" i="6"/>
  <c r="S121" i="6"/>
  <c r="U121" i="6"/>
  <c r="W121" i="6"/>
  <c r="Y121" i="6"/>
  <c r="Z121" i="6"/>
  <c r="AA121" i="6"/>
  <c r="AD121" i="6"/>
  <c r="E122" i="6"/>
  <c r="G122" i="6"/>
  <c r="I122" i="6"/>
  <c r="K122" i="6"/>
  <c r="N122" i="6"/>
  <c r="S122" i="6"/>
  <c r="U122" i="6"/>
  <c r="W122" i="6"/>
  <c r="Y122" i="6"/>
  <c r="Z122" i="6"/>
  <c r="AA122" i="6"/>
  <c r="AD122" i="6"/>
  <c r="E123" i="6"/>
  <c r="G123" i="6"/>
  <c r="I123" i="6"/>
  <c r="K123" i="6"/>
  <c r="N123" i="6"/>
  <c r="S123" i="6"/>
  <c r="U123" i="6"/>
  <c r="W123" i="6"/>
  <c r="Y123" i="6"/>
  <c r="Z123" i="6"/>
  <c r="AA123" i="6"/>
  <c r="AD123" i="6"/>
  <c r="E125" i="6"/>
  <c r="G125" i="6"/>
  <c r="I125" i="6"/>
  <c r="K125" i="6"/>
  <c r="N125" i="6"/>
  <c r="S125" i="6"/>
  <c r="U125" i="6"/>
  <c r="W125" i="6"/>
  <c r="Y125" i="6"/>
  <c r="Z125" i="6"/>
  <c r="AA125" i="6"/>
  <c r="AD125" i="6"/>
  <c r="E126" i="6"/>
  <c r="G126" i="6"/>
  <c r="I126" i="6"/>
  <c r="K126" i="6"/>
  <c r="N126" i="6"/>
  <c r="S126" i="6"/>
  <c r="U126" i="6"/>
  <c r="W126" i="6"/>
  <c r="Y126" i="6"/>
  <c r="Z126" i="6"/>
  <c r="AA126" i="6"/>
  <c r="AD126" i="6"/>
  <c r="E127" i="6"/>
  <c r="G127" i="6"/>
  <c r="I127" i="6"/>
  <c r="K127" i="6"/>
  <c r="N127" i="6"/>
  <c r="S127" i="6"/>
  <c r="U127" i="6"/>
  <c r="V122" i="6" s="1"/>
  <c r="W127" i="6"/>
  <c r="Y127" i="6"/>
  <c r="Z127" i="6"/>
  <c r="AA127" i="6"/>
  <c r="AD127" i="6"/>
  <c r="E128" i="6"/>
  <c r="G128" i="6"/>
  <c r="I128" i="6"/>
  <c r="K128" i="6"/>
  <c r="N128" i="6"/>
  <c r="S128" i="6"/>
  <c r="U128" i="6"/>
  <c r="W128" i="6"/>
  <c r="Y128" i="6"/>
  <c r="Z128" i="6"/>
  <c r="AA128" i="6"/>
  <c r="AD128" i="6"/>
  <c r="E130" i="6"/>
  <c r="G130" i="6"/>
  <c r="I130" i="6"/>
  <c r="J125" i="6" s="1"/>
  <c r="K130" i="6"/>
  <c r="N130" i="6"/>
  <c r="S130" i="6"/>
  <c r="U130" i="6"/>
  <c r="W130" i="6"/>
  <c r="Y130" i="6"/>
  <c r="Z130" i="6"/>
  <c r="AA130" i="6"/>
  <c r="AD130" i="6"/>
  <c r="E131" i="6"/>
  <c r="G131" i="6"/>
  <c r="I131" i="6"/>
  <c r="K131" i="6"/>
  <c r="N131" i="6"/>
  <c r="S131" i="6"/>
  <c r="U131" i="6"/>
  <c r="W131" i="6"/>
  <c r="Y131" i="6"/>
  <c r="Z131" i="6"/>
  <c r="AA131" i="6"/>
  <c r="AD131" i="6"/>
  <c r="E132" i="6"/>
  <c r="G132" i="6"/>
  <c r="I132" i="6"/>
  <c r="K132" i="6"/>
  <c r="N132" i="6"/>
  <c r="S132" i="6"/>
  <c r="U132" i="6"/>
  <c r="W132" i="6"/>
  <c r="Y132" i="6"/>
  <c r="Z132" i="6"/>
  <c r="AA132" i="6"/>
  <c r="AD132" i="6"/>
  <c r="E133" i="6"/>
  <c r="G133" i="6"/>
  <c r="I133" i="6"/>
  <c r="K133" i="6"/>
  <c r="N133" i="6"/>
  <c r="S133" i="6"/>
  <c r="U133" i="6"/>
  <c r="W133" i="6"/>
  <c r="Y133" i="6"/>
  <c r="Z133" i="6"/>
  <c r="AA133" i="6"/>
  <c r="AD133" i="6"/>
  <c r="W75" i="6"/>
  <c r="U75" i="6"/>
  <c r="S75" i="6"/>
  <c r="N75" i="6"/>
  <c r="K75" i="6"/>
  <c r="I75" i="6"/>
  <c r="G75" i="6"/>
  <c r="G71" i="6"/>
  <c r="I71" i="6"/>
  <c r="K71" i="6"/>
  <c r="N71" i="6"/>
  <c r="S71" i="6"/>
  <c r="U71" i="6"/>
  <c r="W71" i="6"/>
  <c r="Y71" i="6"/>
  <c r="Z71" i="6"/>
  <c r="AA71" i="6"/>
  <c r="AD71" i="6"/>
  <c r="G72" i="6"/>
  <c r="I72" i="6"/>
  <c r="K72" i="6"/>
  <c r="N72" i="6"/>
  <c r="S72" i="6"/>
  <c r="U72" i="6"/>
  <c r="W72" i="6"/>
  <c r="Y72" i="6"/>
  <c r="Z72" i="6"/>
  <c r="AA72" i="6"/>
  <c r="AD72" i="6"/>
  <c r="G73" i="6"/>
  <c r="I73" i="6"/>
  <c r="K73" i="6"/>
  <c r="N73" i="6"/>
  <c r="S73" i="6"/>
  <c r="U73" i="6"/>
  <c r="W73" i="6"/>
  <c r="Y73" i="6"/>
  <c r="Z73" i="6"/>
  <c r="AA73" i="6"/>
  <c r="AD73" i="6"/>
  <c r="W70" i="6"/>
  <c r="U70" i="6"/>
  <c r="S70" i="6"/>
  <c r="N70" i="6"/>
  <c r="K70" i="6"/>
  <c r="I70" i="6"/>
  <c r="G70" i="6"/>
  <c r="G66" i="6"/>
  <c r="I66" i="6"/>
  <c r="K66" i="6"/>
  <c r="N66" i="6"/>
  <c r="S66" i="6"/>
  <c r="U66" i="6"/>
  <c r="W66" i="6"/>
  <c r="Y66" i="6"/>
  <c r="Z66" i="6"/>
  <c r="AA66" i="6"/>
  <c r="AD66" i="6"/>
  <c r="G67" i="6"/>
  <c r="I67" i="6"/>
  <c r="K67" i="6"/>
  <c r="N67" i="6"/>
  <c r="S67" i="6"/>
  <c r="U67" i="6"/>
  <c r="W67" i="6"/>
  <c r="Y67" i="6"/>
  <c r="Z67" i="6"/>
  <c r="AA67" i="6"/>
  <c r="AD67" i="6"/>
  <c r="G68" i="6"/>
  <c r="I68" i="6"/>
  <c r="K68" i="6"/>
  <c r="N68" i="6"/>
  <c r="S68" i="6"/>
  <c r="U68" i="6"/>
  <c r="W68" i="6"/>
  <c r="Y68" i="6"/>
  <c r="Z68" i="6"/>
  <c r="AA68" i="6"/>
  <c r="AD68" i="6"/>
  <c r="W65" i="6"/>
  <c r="U65" i="6"/>
  <c r="S65" i="6"/>
  <c r="N65" i="6"/>
  <c r="K65" i="6"/>
  <c r="I65" i="6"/>
  <c r="G65" i="6"/>
  <c r="X108" i="6" l="1"/>
  <c r="X105" i="6"/>
  <c r="H101" i="6"/>
  <c r="O71" i="6"/>
  <c r="H112" i="6"/>
  <c r="X107" i="6"/>
  <c r="T111" i="6"/>
  <c r="H105" i="6"/>
  <c r="X103" i="6"/>
  <c r="H98" i="6"/>
  <c r="T108" i="6"/>
  <c r="T106" i="6"/>
  <c r="H106" i="6"/>
  <c r="X80" i="6"/>
  <c r="T118" i="6"/>
  <c r="X111" i="6"/>
  <c r="H107" i="6"/>
  <c r="H111" i="6"/>
  <c r="X106" i="6"/>
  <c r="T105" i="6"/>
  <c r="T125" i="6"/>
  <c r="AE76" i="6"/>
  <c r="T110" i="6"/>
  <c r="H77" i="6"/>
  <c r="AF76" i="6"/>
  <c r="AE97" i="6"/>
  <c r="H72" i="6"/>
  <c r="X76" i="6"/>
  <c r="X73" i="6"/>
  <c r="T71" i="6"/>
  <c r="H71" i="6"/>
  <c r="O72" i="6"/>
  <c r="V73" i="6"/>
  <c r="J73" i="6"/>
  <c r="AE81" i="6"/>
  <c r="AE80" i="6"/>
  <c r="AE78" i="6"/>
  <c r="AE77" i="6"/>
  <c r="AF77" i="6"/>
  <c r="V71" i="6"/>
  <c r="J71" i="6"/>
  <c r="H73" i="6"/>
  <c r="AE123" i="6"/>
  <c r="AE92" i="6"/>
  <c r="AE68" i="6"/>
  <c r="T102" i="6"/>
  <c r="AF97" i="6"/>
  <c r="T90" i="6"/>
  <c r="H90" i="6"/>
  <c r="AF87" i="6"/>
  <c r="AF102" i="6"/>
  <c r="X77" i="6"/>
  <c r="AE93" i="6"/>
  <c r="T91" i="6"/>
  <c r="H91" i="6"/>
  <c r="X90" i="6"/>
  <c r="AF93" i="6"/>
  <c r="AF80" i="6"/>
  <c r="AF92" i="6"/>
  <c r="AE85" i="6"/>
  <c r="AE83" i="6"/>
  <c r="AE82" i="6"/>
  <c r="AF130" i="6"/>
  <c r="AF86" i="6"/>
  <c r="O120" i="6"/>
  <c r="X128" i="6"/>
  <c r="T127" i="6"/>
  <c r="H127" i="6"/>
  <c r="AF83" i="6"/>
  <c r="O122" i="6"/>
  <c r="V128" i="6"/>
  <c r="J128" i="6"/>
  <c r="AE101" i="6"/>
  <c r="AE100" i="6"/>
  <c r="AE87" i="6"/>
  <c r="X86" i="6"/>
  <c r="J123" i="6"/>
  <c r="T122" i="6"/>
  <c r="X121" i="6"/>
  <c r="X101" i="6"/>
  <c r="AF91" i="6"/>
  <c r="X87" i="6"/>
  <c r="AF81" i="6"/>
  <c r="O73" i="6"/>
  <c r="F123" i="6"/>
  <c r="T121" i="6"/>
  <c r="AE98" i="6"/>
  <c r="X96" i="6"/>
  <c r="X91" i="6"/>
  <c r="X88" i="6"/>
  <c r="AE86" i="6"/>
  <c r="T85" i="6"/>
  <c r="H80" i="6"/>
  <c r="X78" i="6"/>
  <c r="AE67" i="6"/>
  <c r="AE73" i="6"/>
  <c r="O128" i="6"/>
  <c r="O125" i="6"/>
  <c r="O127" i="6"/>
  <c r="AF127" i="6"/>
  <c r="AE126" i="6"/>
  <c r="X123" i="6"/>
  <c r="F118" i="6"/>
  <c r="AF101" i="6"/>
  <c r="H93" i="6"/>
  <c r="H82" i="6"/>
  <c r="T86" i="6"/>
  <c r="H81" i="6"/>
  <c r="X83" i="6"/>
  <c r="AF82" i="6"/>
  <c r="X81" i="6"/>
  <c r="X72" i="6"/>
  <c r="AE71" i="6"/>
  <c r="T123" i="6"/>
  <c r="AF128" i="6"/>
  <c r="X97" i="6"/>
  <c r="AF88" i="6"/>
  <c r="X85" i="6"/>
  <c r="J82" i="6"/>
  <c r="T78" i="6"/>
  <c r="AF78" i="6"/>
  <c r="V72" i="6"/>
  <c r="AE132" i="6"/>
  <c r="H125" i="6"/>
  <c r="O123" i="6"/>
  <c r="X122" i="6"/>
  <c r="H122" i="6"/>
  <c r="AF121" i="6"/>
  <c r="X115" i="6"/>
  <c r="T112" i="6"/>
  <c r="H117" i="6"/>
  <c r="T100" i="6"/>
  <c r="H95" i="6"/>
  <c r="AE96" i="6"/>
  <c r="AE95" i="6"/>
  <c r="T88" i="6"/>
  <c r="H88" i="6"/>
  <c r="T87" i="6"/>
  <c r="H87" i="6"/>
  <c r="AF85" i="6"/>
  <c r="T83" i="6"/>
  <c r="H78" i="6"/>
  <c r="T82" i="6"/>
  <c r="T77" i="6"/>
  <c r="T73" i="6"/>
  <c r="J127" i="6"/>
  <c r="H126" i="6"/>
  <c r="X118" i="6"/>
  <c r="F122" i="6"/>
  <c r="AF120" i="6"/>
  <c r="X98" i="6"/>
  <c r="AF96" i="6"/>
  <c r="AE91" i="6"/>
  <c r="AE90" i="6"/>
  <c r="J86" i="6"/>
  <c r="T81" i="6"/>
  <c r="T76" i="6"/>
  <c r="H76" i="6"/>
  <c r="X71" i="6"/>
  <c r="X126" i="6"/>
  <c r="AE125" i="6"/>
  <c r="AE122" i="6"/>
  <c r="H120" i="6"/>
  <c r="T113" i="6"/>
  <c r="H113" i="6"/>
  <c r="X112" i="6"/>
  <c r="H97" i="6"/>
  <c r="H96" i="6"/>
  <c r="AF98" i="6"/>
  <c r="X93" i="6"/>
  <c r="X92" i="6"/>
  <c r="AF90" i="6"/>
  <c r="J85" i="6"/>
  <c r="T80" i="6"/>
  <c r="J105" i="6"/>
  <c r="J88" i="6"/>
  <c r="V127" i="6"/>
  <c r="T126" i="6"/>
  <c r="F126" i="6"/>
  <c r="X125" i="6"/>
  <c r="AF123" i="6"/>
  <c r="H121" i="6"/>
  <c r="H100" i="6"/>
  <c r="V102" i="6"/>
  <c r="J102" i="6"/>
  <c r="AF100" i="6"/>
  <c r="T98" i="6"/>
  <c r="AF95" i="6"/>
  <c r="X95" i="6"/>
  <c r="O90" i="6"/>
  <c r="F90" i="6"/>
  <c r="V87" i="6"/>
  <c r="J87" i="6"/>
  <c r="O86" i="6"/>
  <c r="H86" i="6"/>
  <c r="O85" i="6"/>
  <c r="H85" i="6"/>
  <c r="O83" i="6"/>
  <c r="H83" i="6"/>
  <c r="O82" i="6"/>
  <c r="O81" i="6"/>
  <c r="O80" i="6"/>
  <c r="O78" i="6"/>
  <c r="O77" i="6"/>
  <c r="O76" i="6"/>
  <c r="J122" i="6"/>
  <c r="F103" i="6"/>
  <c r="F91" i="6"/>
  <c r="X82" i="6"/>
  <c r="J77" i="6"/>
  <c r="J76" i="6"/>
  <c r="T72" i="6"/>
  <c r="H128" i="6"/>
  <c r="J72" i="6"/>
  <c r="X127" i="6"/>
  <c r="AE131" i="6"/>
  <c r="F125" i="6"/>
  <c r="AE127" i="6"/>
  <c r="F127" i="6"/>
  <c r="J126" i="6"/>
  <c r="AF125" i="6"/>
  <c r="V123" i="6"/>
  <c r="T120" i="6"/>
  <c r="H118" i="6"/>
  <c r="T117" i="6"/>
  <c r="AF117" i="6"/>
  <c r="J113" i="6"/>
  <c r="O112" i="6"/>
  <c r="O105" i="6"/>
  <c r="F105" i="6"/>
  <c r="V103" i="6"/>
  <c r="J103" i="6"/>
  <c r="T97" i="6"/>
  <c r="V91" i="6"/>
  <c r="J91" i="6"/>
  <c r="O88" i="6"/>
  <c r="F88" i="6"/>
  <c r="V86" i="6"/>
  <c r="V85" i="6"/>
  <c r="V83" i="6"/>
  <c r="V82" i="6"/>
  <c r="V81" i="6"/>
  <c r="V80" i="6"/>
  <c r="V78" i="6"/>
  <c r="V77" i="6"/>
  <c r="V76" i="6"/>
  <c r="H123" i="6"/>
  <c r="V105" i="6"/>
  <c r="O103" i="6"/>
  <c r="O91" i="6"/>
  <c r="V88" i="6"/>
  <c r="J83" i="6"/>
  <c r="J81" i="6"/>
  <c r="J80" i="6"/>
  <c r="J78" i="6"/>
  <c r="AE130" i="6"/>
  <c r="T128" i="6"/>
  <c r="F128" i="6"/>
  <c r="AE128" i="6"/>
  <c r="O126" i="6"/>
  <c r="X120" i="6"/>
  <c r="X117" i="6"/>
  <c r="X102" i="6"/>
  <c r="O102" i="6"/>
  <c r="T101" i="6"/>
  <c r="V90" i="6"/>
  <c r="J90" i="6"/>
  <c r="AE88" i="6"/>
  <c r="O87" i="6"/>
  <c r="F87" i="6"/>
  <c r="F86" i="6"/>
  <c r="F85" i="6"/>
  <c r="F83" i="6"/>
  <c r="F82" i="6"/>
  <c r="F81" i="6"/>
  <c r="F80" i="6"/>
  <c r="F78" i="6"/>
  <c r="F77" i="6"/>
  <c r="F76" i="6"/>
  <c r="J117" i="6"/>
  <c r="AF133" i="6"/>
  <c r="AF132" i="6"/>
  <c r="AF131" i="6"/>
  <c r="AF126" i="6"/>
  <c r="V125" i="6"/>
  <c r="V121" i="6"/>
  <c r="AE121" i="6"/>
  <c r="F120" i="6"/>
  <c r="J118" i="6"/>
  <c r="O117" i="6"/>
  <c r="O116" i="6"/>
  <c r="F116" i="6"/>
  <c r="AF116" i="6"/>
  <c r="V115" i="6"/>
  <c r="AE115" i="6"/>
  <c r="J115" i="6"/>
  <c r="O113" i="6"/>
  <c r="F113" i="6"/>
  <c r="AF113" i="6"/>
  <c r="V112" i="6"/>
  <c r="AE112" i="6"/>
  <c r="J112" i="6"/>
  <c r="O111" i="6"/>
  <c r="F111" i="6"/>
  <c r="AF111" i="6"/>
  <c r="V110" i="6"/>
  <c r="J110" i="6"/>
  <c r="O108" i="6"/>
  <c r="F108" i="6"/>
  <c r="V107" i="6"/>
  <c r="J107" i="6"/>
  <c r="O106" i="6"/>
  <c r="F106" i="6"/>
  <c r="V120" i="6"/>
  <c r="AE120" i="6"/>
  <c r="AE133" i="6"/>
  <c r="V126" i="6"/>
  <c r="AF122" i="6"/>
  <c r="F121" i="6"/>
  <c r="J120" i="6"/>
  <c r="AF118" i="6"/>
  <c r="O118" i="6"/>
  <c r="V117" i="6"/>
  <c r="AE117" i="6"/>
  <c r="J121" i="6"/>
  <c r="V118" i="6"/>
  <c r="AE118" i="6"/>
  <c r="F117" i="6"/>
  <c r="V116" i="6"/>
  <c r="AE116" i="6"/>
  <c r="J116" i="6"/>
  <c r="O115" i="6"/>
  <c r="F115" i="6"/>
  <c r="AF115" i="6"/>
  <c r="V113" i="6"/>
  <c r="AE113" i="6"/>
  <c r="F112" i="6"/>
  <c r="AF112" i="6"/>
  <c r="V111" i="6"/>
  <c r="AE111" i="6"/>
  <c r="J111" i="6"/>
  <c r="O110" i="6"/>
  <c r="F110" i="6"/>
  <c r="V108" i="6"/>
  <c r="J108" i="6"/>
  <c r="O107" i="6"/>
  <c r="F107" i="6"/>
  <c r="V106" i="6"/>
  <c r="J106" i="6"/>
  <c r="O121" i="6"/>
  <c r="J101" i="6"/>
  <c r="J100" i="6"/>
  <c r="J98" i="6"/>
  <c r="J97" i="6"/>
  <c r="J96" i="6"/>
  <c r="J95" i="6"/>
  <c r="J93" i="6"/>
  <c r="J92" i="6"/>
  <c r="X116" i="6"/>
  <c r="T116" i="6"/>
  <c r="H116" i="6"/>
  <c r="AF110" i="6"/>
  <c r="AF108" i="6"/>
  <c r="AF107" i="6"/>
  <c r="AF106" i="6"/>
  <c r="AF105" i="6"/>
  <c r="AF103" i="6"/>
  <c r="O101" i="6"/>
  <c r="O100" i="6"/>
  <c r="O98" i="6"/>
  <c r="O97" i="6"/>
  <c r="O96" i="6"/>
  <c r="O95" i="6"/>
  <c r="O93" i="6"/>
  <c r="O92" i="6"/>
  <c r="H92" i="6"/>
  <c r="AE110" i="6"/>
  <c r="AE108" i="6"/>
  <c r="AE107" i="6"/>
  <c r="AE106" i="6"/>
  <c r="AE105" i="6"/>
  <c r="AE103" i="6"/>
  <c r="AE102" i="6"/>
  <c r="V101" i="6"/>
  <c r="V100" i="6"/>
  <c r="V98" i="6"/>
  <c r="V97" i="6"/>
  <c r="V96" i="6"/>
  <c r="V95" i="6"/>
  <c r="V93" i="6"/>
  <c r="V92" i="6"/>
  <c r="F102" i="6"/>
  <c r="F101" i="6"/>
  <c r="F100" i="6"/>
  <c r="F98" i="6"/>
  <c r="F97" i="6"/>
  <c r="T96" i="6"/>
  <c r="F96" i="6"/>
  <c r="T95" i="6"/>
  <c r="F95" i="6"/>
  <c r="T93" i="6"/>
  <c r="F93" i="6"/>
  <c r="T92" i="6"/>
  <c r="F92" i="6"/>
  <c r="AE72" i="6"/>
  <c r="AE66" i="6"/>
  <c r="E66" i="6"/>
  <c r="AF66" i="6" s="1"/>
  <c r="E67" i="6"/>
  <c r="AF67" i="6" s="1"/>
  <c r="E68" i="6"/>
  <c r="AF68" i="6" s="1"/>
  <c r="G61" i="6" l="1"/>
  <c r="I61" i="6"/>
  <c r="K61" i="6"/>
  <c r="N61" i="6"/>
  <c r="S61" i="6"/>
  <c r="U61" i="6"/>
  <c r="W61" i="6"/>
  <c r="Y61" i="6"/>
  <c r="Z61" i="6"/>
  <c r="AA61" i="6"/>
  <c r="AD61" i="6"/>
  <c r="G62" i="6"/>
  <c r="I62" i="6"/>
  <c r="K62" i="6"/>
  <c r="N62" i="6"/>
  <c r="S62" i="6"/>
  <c r="U62" i="6"/>
  <c r="W62" i="6"/>
  <c r="Y62" i="6"/>
  <c r="Z62" i="6"/>
  <c r="AA62" i="6"/>
  <c r="AD62" i="6"/>
  <c r="G63" i="6"/>
  <c r="I63" i="6"/>
  <c r="K63" i="6"/>
  <c r="N63" i="6"/>
  <c r="S63" i="6"/>
  <c r="U63" i="6"/>
  <c r="W63" i="6"/>
  <c r="Y63" i="6"/>
  <c r="Z63" i="6"/>
  <c r="AA63" i="6"/>
  <c r="AD63" i="6"/>
  <c r="W60" i="6"/>
  <c r="U60" i="6"/>
  <c r="S60" i="6"/>
  <c r="N60" i="6"/>
  <c r="K60" i="6"/>
  <c r="I60" i="6"/>
  <c r="G60" i="6"/>
  <c r="G56" i="6"/>
  <c r="I56" i="6"/>
  <c r="K56" i="6"/>
  <c r="N56" i="6"/>
  <c r="S56" i="6"/>
  <c r="U56" i="6"/>
  <c r="W56" i="6"/>
  <c r="Y56" i="6"/>
  <c r="Z56" i="6"/>
  <c r="AA56" i="6"/>
  <c r="AD56" i="6"/>
  <c r="G57" i="6"/>
  <c r="I57" i="6"/>
  <c r="K57" i="6"/>
  <c r="N57" i="6"/>
  <c r="S57" i="6"/>
  <c r="U57" i="6"/>
  <c r="W57" i="6"/>
  <c r="Y57" i="6"/>
  <c r="Z57" i="6"/>
  <c r="AA57" i="6"/>
  <c r="AD57" i="6"/>
  <c r="G58" i="6"/>
  <c r="I58" i="6"/>
  <c r="K58" i="6"/>
  <c r="N58" i="6"/>
  <c r="S58" i="6"/>
  <c r="U58" i="6"/>
  <c r="W58" i="6"/>
  <c r="Y58" i="6"/>
  <c r="Z58" i="6"/>
  <c r="AA58" i="6"/>
  <c r="AD58" i="6"/>
  <c r="W55" i="6"/>
  <c r="U55" i="6"/>
  <c r="S55" i="6"/>
  <c r="N55" i="6"/>
  <c r="K55" i="6"/>
  <c r="I55" i="6"/>
  <c r="G55" i="6"/>
  <c r="B51" i="6"/>
  <c r="C51" i="6"/>
  <c r="D51" i="6" s="1"/>
  <c r="E51" i="6"/>
  <c r="G51" i="6"/>
  <c r="I51" i="6"/>
  <c r="K51" i="6"/>
  <c r="N51" i="6"/>
  <c r="S51" i="6"/>
  <c r="U51" i="6"/>
  <c r="W51" i="6"/>
  <c r="Y51" i="6"/>
  <c r="Z51" i="6"/>
  <c r="AA51" i="6"/>
  <c r="AD51" i="6"/>
  <c r="B52" i="6"/>
  <c r="C52" i="6"/>
  <c r="D52" i="6" s="1"/>
  <c r="E52" i="6"/>
  <c r="G52" i="6"/>
  <c r="I52" i="6"/>
  <c r="K52" i="6"/>
  <c r="N52" i="6"/>
  <c r="S52" i="6"/>
  <c r="U52" i="6"/>
  <c r="W52" i="6"/>
  <c r="Y52" i="6"/>
  <c r="Z52" i="6"/>
  <c r="AA52" i="6"/>
  <c r="AD52" i="6"/>
  <c r="B53" i="6"/>
  <c r="C53" i="6"/>
  <c r="D53" i="6" s="1"/>
  <c r="E53" i="6"/>
  <c r="G53" i="6"/>
  <c r="I53" i="6"/>
  <c r="K53" i="6"/>
  <c r="N53" i="6"/>
  <c r="S53" i="6"/>
  <c r="U53" i="6"/>
  <c r="W53" i="6"/>
  <c r="Y53" i="6"/>
  <c r="Z53" i="6"/>
  <c r="AA53" i="6"/>
  <c r="AD53" i="6"/>
  <c r="W50" i="6"/>
  <c r="U50" i="6"/>
  <c r="S50" i="6"/>
  <c r="N50" i="6"/>
  <c r="K50" i="6"/>
  <c r="I50" i="6"/>
  <c r="G50" i="6"/>
  <c r="G46" i="6"/>
  <c r="I46" i="6"/>
  <c r="K46" i="6"/>
  <c r="N46" i="6"/>
  <c r="S46" i="6"/>
  <c r="U46" i="6"/>
  <c r="W46" i="6"/>
  <c r="Y46" i="6"/>
  <c r="Z46" i="6"/>
  <c r="AA46" i="6"/>
  <c r="AD46" i="6"/>
  <c r="G47" i="6"/>
  <c r="I47" i="6"/>
  <c r="K47" i="6"/>
  <c r="N47" i="6"/>
  <c r="S47" i="6"/>
  <c r="U47" i="6"/>
  <c r="W47" i="6"/>
  <c r="Y47" i="6"/>
  <c r="Z47" i="6"/>
  <c r="AA47" i="6"/>
  <c r="AD47" i="6"/>
  <c r="G48" i="6"/>
  <c r="I48" i="6"/>
  <c r="K48" i="6"/>
  <c r="N48" i="6"/>
  <c r="S48" i="6"/>
  <c r="U48" i="6"/>
  <c r="W48" i="6"/>
  <c r="Y48" i="6"/>
  <c r="Z48" i="6"/>
  <c r="AA48" i="6"/>
  <c r="AD48" i="6"/>
  <c r="W45" i="6"/>
  <c r="U45" i="6"/>
  <c r="S45" i="6"/>
  <c r="N45" i="6"/>
  <c r="K45" i="6"/>
  <c r="I45" i="6"/>
  <c r="G45" i="6"/>
  <c r="G41" i="6"/>
  <c r="I41" i="6"/>
  <c r="K41" i="6"/>
  <c r="N41" i="6"/>
  <c r="S41" i="6"/>
  <c r="U41" i="6"/>
  <c r="W41" i="6"/>
  <c r="Y41" i="6"/>
  <c r="Z41" i="6"/>
  <c r="AA41" i="6"/>
  <c r="AD41" i="6"/>
  <c r="G42" i="6"/>
  <c r="I42" i="6"/>
  <c r="K42" i="6"/>
  <c r="N42" i="6"/>
  <c r="S42" i="6"/>
  <c r="U42" i="6"/>
  <c r="W42" i="6"/>
  <c r="Y42" i="6"/>
  <c r="Z42" i="6"/>
  <c r="AA42" i="6"/>
  <c r="AD42" i="6"/>
  <c r="G43" i="6"/>
  <c r="I43" i="6"/>
  <c r="K43" i="6"/>
  <c r="N43" i="6"/>
  <c r="S43" i="6"/>
  <c r="U43" i="6"/>
  <c r="W43" i="6"/>
  <c r="Y43" i="6"/>
  <c r="Z43" i="6"/>
  <c r="AA43" i="6"/>
  <c r="AD43" i="6"/>
  <c r="W40" i="6"/>
  <c r="U40" i="6"/>
  <c r="S40" i="6"/>
  <c r="N40" i="6"/>
  <c r="K40" i="6"/>
  <c r="I40" i="6"/>
  <c r="G40" i="6"/>
  <c r="E36" i="6"/>
  <c r="G36" i="6"/>
  <c r="I36" i="6"/>
  <c r="K36" i="6"/>
  <c r="N36" i="6"/>
  <c r="S36" i="6"/>
  <c r="U36" i="6"/>
  <c r="W36" i="6"/>
  <c r="Y36" i="6"/>
  <c r="Z36" i="6"/>
  <c r="AA36" i="6"/>
  <c r="AD36" i="6"/>
  <c r="E37" i="6"/>
  <c r="G37" i="6"/>
  <c r="I37" i="6"/>
  <c r="K37" i="6"/>
  <c r="N37" i="6"/>
  <c r="S37" i="6"/>
  <c r="U37" i="6"/>
  <c r="W37" i="6"/>
  <c r="Y37" i="6"/>
  <c r="Z37" i="6"/>
  <c r="AA37" i="6"/>
  <c r="AD37" i="6"/>
  <c r="E38" i="6"/>
  <c r="G38" i="6"/>
  <c r="I38" i="6"/>
  <c r="K38" i="6"/>
  <c r="N38" i="6"/>
  <c r="S38" i="6"/>
  <c r="U38" i="6"/>
  <c r="W38" i="6"/>
  <c r="Y38" i="6"/>
  <c r="Z38" i="6"/>
  <c r="AA38" i="6"/>
  <c r="AD38" i="6"/>
  <c r="W35" i="6"/>
  <c r="U35" i="6"/>
  <c r="S35" i="6"/>
  <c r="N35" i="6"/>
  <c r="K35" i="6"/>
  <c r="I35" i="6"/>
  <c r="G35" i="6"/>
  <c r="G31" i="6"/>
  <c r="I31" i="6"/>
  <c r="K31" i="6"/>
  <c r="N31" i="6"/>
  <c r="S31" i="6"/>
  <c r="U31" i="6"/>
  <c r="W31" i="6"/>
  <c r="Y31" i="6"/>
  <c r="Z31" i="6"/>
  <c r="AA31" i="6"/>
  <c r="AD31" i="6"/>
  <c r="G32" i="6"/>
  <c r="I32" i="6"/>
  <c r="K32" i="6"/>
  <c r="N32" i="6"/>
  <c r="S32" i="6"/>
  <c r="U32" i="6"/>
  <c r="W32" i="6"/>
  <c r="Y32" i="6"/>
  <c r="Z32" i="6"/>
  <c r="AA32" i="6"/>
  <c r="AD32" i="6"/>
  <c r="G33" i="6"/>
  <c r="I33" i="6"/>
  <c r="K33" i="6"/>
  <c r="N33" i="6"/>
  <c r="S33" i="6"/>
  <c r="U33" i="6"/>
  <c r="W33" i="6"/>
  <c r="Y33" i="6"/>
  <c r="Z33" i="6"/>
  <c r="AA33" i="6"/>
  <c r="AD33" i="6"/>
  <c r="W30" i="6"/>
  <c r="U30" i="6"/>
  <c r="S30" i="6"/>
  <c r="N30" i="6"/>
  <c r="K30" i="6"/>
  <c r="I30" i="6"/>
  <c r="G30" i="6"/>
  <c r="G26" i="6"/>
  <c r="H21" i="6" s="1"/>
  <c r="I26" i="6"/>
  <c r="J21" i="6" s="1"/>
  <c r="K26" i="6"/>
  <c r="N26" i="6"/>
  <c r="O21" i="6" s="1"/>
  <c r="S26" i="6"/>
  <c r="T21" i="6" s="1"/>
  <c r="U26" i="6"/>
  <c r="V21" i="6" s="1"/>
  <c r="W26" i="6"/>
  <c r="X21" i="6" s="1"/>
  <c r="Y26" i="6"/>
  <c r="Z26" i="6"/>
  <c r="AA26" i="6"/>
  <c r="AD26" i="6"/>
  <c r="G27" i="6"/>
  <c r="H22" i="6" s="1"/>
  <c r="I27" i="6"/>
  <c r="J22" i="6" s="1"/>
  <c r="K27" i="6"/>
  <c r="N27" i="6"/>
  <c r="O22" i="6" s="1"/>
  <c r="S27" i="6"/>
  <c r="T22" i="6" s="1"/>
  <c r="U27" i="6"/>
  <c r="V22" i="6" s="1"/>
  <c r="W27" i="6"/>
  <c r="X22" i="6" s="1"/>
  <c r="Y27" i="6"/>
  <c r="Z27" i="6"/>
  <c r="AA27" i="6"/>
  <c r="AD27" i="6"/>
  <c r="G28" i="6"/>
  <c r="H23" i="6" s="1"/>
  <c r="I28" i="6"/>
  <c r="J23" i="6" s="1"/>
  <c r="K28" i="6"/>
  <c r="N28" i="6"/>
  <c r="O23" i="6" s="1"/>
  <c r="S28" i="6"/>
  <c r="T23" i="6" s="1"/>
  <c r="U28" i="6"/>
  <c r="V23" i="6" s="1"/>
  <c r="W28" i="6"/>
  <c r="X23" i="6" s="1"/>
  <c r="Y28" i="6"/>
  <c r="Z28" i="6"/>
  <c r="AA28" i="6"/>
  <c r="AD28" i="6"/>
  <c r="W25" i="6"/>
  <c r="U25" i="6"/>
  <c r="S25" i="6"/>
  <c r="N25" i="6"/>
  <c r="K25" i="6"/>
  <c r="I25" i="6"/>
  <c r="G25" i="6"/>
  <c r="J31" i="6" l="1"/>
  <c r="H37" i="6"/>
  <c r="H31" i="6"/>
  <c r="AE61" i="6"/>
  <c r="H46" i="6"/>
  <c r="J32" i="6"/>
  <c r="X27" i="6"/>
  <c r="AE26" i="6"/>
  <c r="AE56" i="6"/>
  <c r="O48" i="6"/>
  <c r="V27" i="6"/>
  <c r="J27" i="6"/>
  <c r="O28" i="6"/>
  <c r="T27" i="6"/>
  <c r="O32" i="6"/>
  <c r="AE63" i="6"/>
  <c r="T46" i="6"/>
  <c r="X32" i="6"/>
  <c r="AE31" i="6"/>
  <c r="AE46" i="6"/>
  <c r="AE58" i="6"/>
  <c r="J48" i="6"/>
  <c r="H27" i="6"/>
  <c r="X33" i="6"/>
  <c r="V38" i="6"/>
  <c r="H41" i="6"/>
  <c r="AE52" i="6"/>
  <c r="AF52" i="6"/>
  <c r="O33" i="6"/>
  <c r="X36" i="6"/>
  <c r="V48" i="6"/>
  <c r="T28" i="6"/>
  <c r="H28" i="6"/>
  <c r="T47" i="6"/>
  <c r="H47" i="6"/>
  <c r="J33" i="6"/>
  <c r="AE27" i="6"/>
  <c r="H36" i="6"/>
  <c r="J43" i="6"/>
  <c r="O41" i="6"/>
  <c r="AE53" i="6"/>
  <c r="V33" i="6"/>
  <c r="T48" i="6"/>
  <c r="X38" i="6"/>
  <c r="T37" i="6"/>
  <c r="H43" i="6"/>
  <c r="J42" i="6"/>
  <c r="O47" i="6"/>
  <c r="V26" i="6"/>
  <c r="O27" i="6"/>
  <c r="J26" i="6"/>
  <c r="J38" i="6"/>
  <c r="O43" i="6"/>
  <c r="X28" i="6"/>
  <c r="T38" i="6"/>
  <c r="AF37" i="6"/>
  <c r="H42" i="6"/>
  <c r="V41" i="6"/>
  <c r="J41" i="6"/>
  <c r="AE28" i="6"/>
  <c r="V28" i="6"/>
  <c r="J28" i="6"/>
  <c r="O26" i="6"/>
  <c r="T32" i="6"/>
  <c r="H32" i="6"/>
  <c r="X31" i="6"/>
  <c r="V43" i="6"/>
  <c r="V47" i="6"/>
  <c r="X26" i="6"/>
  <c r="V37" i="6"/>
  <c r="V36" i="6"/>
  <c r="T42" i="6"/>
  <c r="T26" i="6"/>
  <c r="H26" i="6"/>
  <c r="H33" i="6"/>
  <c r="O37" i="6"/>
  <c r="X42" i="6"/>
  <c r="AE41" i="6"/>
  <c r="AE62" i="6"/>
  <c r="AE33" i="6"/>
  <c r="T33" i="6"/>
  <c r="V32" i="6"/>
  <c r="AF36" i="6"/>
  <c r="AE43" i="6"/>
  <c r="X46" i="6"/>
  <c r="V31" i="6"/>
  <c r="H38" i="6"/>
  <c r="X37" i="6"/>
  <c r="T36" i="6"/>
  <c r="J36" i="6"/>
  <c r="AE57" i="6"/>
  <c r="J47" i="6"/>
  <c r="T31" i="6"/>
  <c r="AF38" i="6"/>
  <c r="O38" i="6"/>
  <c r="X47" i="6"/>
  <c r="J37" i="6"/>
  <c r="O36" i="6"/>
  <c r="O42" i="6"/>
  <c r="AE48" i="6"/>
  <c r="AE47" i="6"/>
  <c r="X48" i="6"/>
  <c r="J46" i="6"/>
  <c r="AF51" i="6"/>
  <c r="H48" i="6"/>
  <c r="O46" i="6"/>
  <c r="AE51" i="6"/>
  <c r="V46" i="6"/>
  <c r="AF53" i="6"/>
  <c r="T43" i="6"/>
  <c r="V42" i="6"/>
  <c r="T41" i="6"/>
  <c r="X43" i="6"/>
  <c r="X41" i="6"/>
  <c r="AE42" i="6"/>
  <c r="O31" i="6"/>
  <c r="AE38" i="6"/>
  <c r="AE37" i="6"/>
  <c r="AE36" i="6"/>
  <c r="AE32" i="6"/>
  <c r="I21" i="2"/>
  <c r="J50" i="6" l="1"/>
  <c r="O50" i="6"/>
  <c r="T50" i="6"/>
  <c r="V50" i="6"/>
  <c r="H51" i="6"/>
  <c r="J51" i="6"/>
  <c r="O51" i="6"/>
  <c r="T51" i="6"/>
  <c r="V51" i="6"/>
  <c r="X51" i="6"/>
  <c r="H52" i="6"/>
  <c r="J52" i="6"/>
  <c r="O52" i="6"/>
  <c r="T52" i="6"/>
  <c r="V52" i="6"/>
  <c r="X52" i="6"/>
  <c r="H53" i="6"/>
  <c r="J53" i="6"/>
  <c r="O53" i="6"/>
  <c r="T53" i="6"/>
  <c r="V53" i="6"/>
  <c r="X53" i="6"/>
  <c r="J55" i="6"/>
  <c r="O55" i="6"/>
  <c r="T55" i="6"/>
  <c r="H56" i="6"/>
  <c r="J56" i="6"/>
  <c r="O56" i="6"/>
  <c r="T56" i="6"/>
  <c r="V56" i="6"/>
  <c r="X56" i="6"/>
  <c r="H57" i="6"/>
  <c r="J57" i="6"/>
  <c r="O57" i="6"/>
  <c r="T57" i="6"/>
  <c r="V57" i="6"/>
  <c r="X57" i="6"/>
  <c r="H58" i="6"/>
  <c r="J58" i="6"/>
  <c r="O58" i="6"/>
  <c r="T58" i="6"/>
  <c r="V58" i="6"/>
  <c r="X58" i="6"/>
  <c r="H61" i="6"/>
  <c r="J61" i="6"/>
  <c r="O61" i="6"/>
  <c r="T61" i="6"/>
  <c r="V61" i="6"/>
  <c r="X61" i="6"/>
  <c r="H62" i="6"/>
  <c r="J62" i="6"/>
  <c r="O62" i="6"/>
  <c r="T62" i="6"/>
  <c r="V62" i="6"/>
  <c r="X62" i="6"/>
  <c r="H63" i="6"/>
  <c r="J63" i="6"/>
  <c r="O63" i="6"/>
  <c r="T63" i="6"/>
  <c r="V63" i="6"/>
  <c r="X63" i="6"/>
  <c r="H65" i="6"/>
  <c r="T65" i="6"/>
  <c r="X65" i="6"/>
  <c r="H66" i="6"/>
  <c r="J66" i="6"/>
  <c r="O66" i="6"/>
  <c r="T66" i="6"/>
  <c r="V66" i="6"/>
  <c r="X66" i="6"/>
  <c r="H67" i="6"/>
  <c r="J67" i="6"/>
  <c r="O67" i="6"/>
  <c r="T67" i="6"/>
  <c r="V67" i="6"/>
  <c r="X67" i="6"/>
  <c r="H68" i="6"/>
  <c r="J68" i="6"/>
  <c r="O68" i="6"/>
  <c r="T68" i="6"/>
  <c r="V68" i="6"/>
  <c r="X68" i="6"/>
  <c r="H70" i="6"/>
  <c r="J70" i="6"/>
  <c r="T70" i="6"/>
  <c r="V70" i="6"/>
  <c r="X70" i="6"/>
  <c r="H75" i="6"/>
  <c r="J75" i="6"/>
  <c r="T75" i="6"/>
  <c r="X75" i="6"/>
  <c r="J15" i="6"/>
  <c r="O15" i="6"/>
  <c r="V15" i="6"/>
  <c r="J35" i="6"/>
  <c r="X45" i="6"/>
  <c r="V55" i="6" l="1"/>
  <c r="V45" i="6"/>
  <c r="J45" i="6"/>
  <c r="O75" i="6"/>
  <c r="T45" i="6"/>
  <c r="H45" i="6"/>
  <c r="O40" i="6"/>
  <c r="O45" i="6"/>
  <c r="X40" i="6"/>
  <c r="X60" i="6"/>
  <c r="X55" i="6"/>
  <c r="V40" i="6"/>
  <c r="V65" i="6"/>
  <c r="J65" i="6"/>
  <c r="O65" i="6"/>
  <c r="T40" i="6"/>
  <c r="H40" i="6"/>
  <c r="V75" i="6"/>
  <c r="O70" i="6"/>
  <c r="H60" i="6"/>
  <c r="H50" i="6"/>
  <c r="H55" i="6"/>
  <c r="X30" i="6"/>
  <c r="T60" i="6"/>
  <c r="J40" i="6"/>
  <c r="X50" i="6"/>
  <c r="H25" i="6"/>
  <c r="V60" i="6"/>
  <c r="O60" i="6"/>
  <c r="J60" i="6"/>
  <c r="V35" i="6"/>
  <c r="X25" i="6"/>
  <c r="O20" i="6"/>
  <c r="O35" i="6"/>
  <c r="T30" i="6"/>
  <c r="H30" i="6"/>
  <c r="T25" i="6"/>
  <c r="V20" i="6"/>
  <c r="J20" i="6"/>
  <c r="T20" i="6"/>
  <c r="T15" i="6"/>
  <c r="H20" i="6"/>
  <c r="H15" i="6"/>
  <c r="T35" i="6"/>
  <c r="H35" i="6"/>
  <c r="V30" i="6"/>
  <c r="V25" i="6"/>
  <c r="J30" i="6"/>
  <c r="J25" i="6"/>
  <c r="X20" i="6"/>
  <c r="X15" i="6"/>
  <c r="X35" i="6"/>
  <c r="O30" i="6"/>
  <c r="O25" i="6"/>
  <c r="K2" i="16"/>
  <c r="H2" i="6"/>
  <c r="X2" i="1"/>
  <c r="V2" i="35"/>
  <c r="G11" i="51" l="1"/>
  <c r="L11" i="51" s="1"/>
  <c r="N11" i="51"/>
  <c r="T11" i="51"/>
  <c r="U11" i="51"/>
  <c r="G12" i="51"/>
  <c r="L12" i="51" s="1"/>
  <c r="N12" i="51"/>
  <c r="T12" i="51"/>
  <c r="U12" i="51"/>
  <c r="G13" i="51"/>
  <c r="L13" i="51" s="1"/>
  <c r="N13" i="51"/>
  <c r="T13" i="51"/>
  <c r="U13" i="51"/>
  <c r="G14" i="51"/>
  <c r="L14" i="51" s="1"/>
  <c r="N14" i="51"/>
  <c r="T14" i="51"/>
  <c r="U14" i="51"/>
  <c r="G15" i="51"/>
  <c r="L15" i="51" s="1"/>
  <c r="N15" i="51"/>
  <c r="T15" i="51"/>
  <c r="U15" i="51"/>
  <c r="G16" i="51"/>
  <c r="L16" i="51" s="1"/>
  <c r="N16" i="51"/>
  <c r="T16" i="51"/>
  <c r="U16" i="51"/>
  <c r="G17" i="51"/>
  <c r="L17" i="51" s="1"/>
  <c r="N17" i="51"/>
  <c r="T17" i="51"/>
  <c r="U17" i="51"/>
  <c r="G18" i="51"/>
  <c r="L18" i="51" s="1"/>
  <c r="N18" i="51"/>
  <c r="T18" i="51"/>
  <c r="U18" i="51"/>
  <c r="G19" i="51"/>
  <c r="L19" i="51" s="1"/>
  <c r="N19" i="51"/>
  <c r="T19" i="51"/>
  <c r="U19" i="51"/>
  <c r="Q17" i="51" l="1"/>
  <c r="R17" i="51"/>
  <c r="R16" i="51"/>
  <c r="Q16" i="51"/>
  <c r="Q18" i="51"/>
  <c r="R18" i="51"/>
  <c r="Q19" i="51"/>
  <c r="R19" i="51"/>
  <c r="Q15" i="51"/>
  <c r="R15" i="51"/>
  <c r="Q12" i="51"/>
  <c r="R12" i="51"/>
  <c r="Q13" i="51"/>
  <c r="R13" i="51"/>
  <c r="Q14" i="51"/>
  <c r="R14" i="51"/>
  <c r="Q11" i="51"/>
  <c r="R11" i="51"/>
  <c r="B28" i="51"/>
  <c r="B29" i="51"/>
  <c r="B30" i="51"/>
  <c r="B32" i="51"/>
  <c r="B33" i="51"/>
  <c r="B34" i="51"/>
  <c r="B35" i="51"/>
  <c r="B36" i="51"/>
  <c r="B37" i="51"/>
  <c r="B38" i="51"/>
  <c r="D11" i="16"/>
  <c r="B58" i="16"/>
  <c r="C58" i="16"/>
  <c r="E58" i="16"/>
  <c r="G58" i="16"/>
  <c r="I58" i="16"/>
  <c r="K58" i="16"/>
  <c r="Q58" i="16"/>
  <c r="X58" i="16"/>
  <c r="Z58" i="16"/>
  <c r="AC58" i="16"/>
  <c r="AD58" i="16"/>
  <c r="AE58" i="16"/>
  <c r="B59" i="16"/>
  <c r="C59" i="16"/>
  <c r="E59" i="16"/>
  <c r="G59" i="16"/>
  <c r="I59" i="16"/>
  <c r="K59" i="16"/>
  <c r="Q59" i="16"/>
  <c r="X59" i="16"/>
  <c r="Z59" i="16"/>
  <c r="AC59" i="16"/>
  <c r="AD59" i="16"/>
  <c r="AE59" i="16"/>
  <c r="B60" i="16"/>
  <c r="C60" i="16"/>
  <c r="E60" i="16"/>
  <c r="G60" i="16"/>
  <c r="I60" i="16"/>
  <c r="K60" i="16"/>
  <c r="Q60" i="16"/>
  <c r="X60" i="16"/>
  <c r="Z60" i="16"/>
  <c r="AC60" i="16"/>
  <c r="AD60" i="16"/>
  <c r="AE60" i="16"/>
  <c r="B61" i="16"/>
  <c r="C61" i="16"/>
  <c r="E61" i="16"/>
  <c r="G61" i="16"/>
  <c r="I61" i="16"/>
  <c r="K61" i="16"/>
  <c r="Q61" i="16"/>
  <c r="X61" i="16"/>
  <c r="Z61" i="16"/>
  <c r="AC61" i="16"/>
  <c r="AD61" i="16"/>
  <c r="AE61" i="16"/>
  <c r="B62" i="16"/>
  <c r="C62" i="16"/>
  <c r="E62" i="16"/>
  <c r="G62" i="16"/>
  <c r="I62" i="16"/>
  <c r="K62" i="16"/>
  <c r="Q62" i="16"/>
  <c r="X62" i="16"/>
  <c r="Z62" i="16"/>
  <c r="AC62" i="16"/>
  <c r="AD62" i="16"/>
  <c r="AE62" i="16"/>
  <c r="B63" i="16"/>
  <c r="C63" i="16"/>
  <c r="E63" i="16"/>
  <c r="G63" i="16"/>
  <c r="I63" i="16"/>
  <c r="K63" i="16"/>
  <c r="Q63" i="16"/>
  <c r="X63" i="16"/>
  <c r="Z63" i="16"/>
  <c r="AC63" i="16"/>
  <c r="AD63" i="16"/>
  <c r="AE63" i="16"/>
  <c r="B64" i="16"/>
  <c r="C64" i="16"/>
  <c r="E64" i="16"/>
  <c r="G64" i="16"/>
  <c r="I64" i="16"/>
  <c r="K64" i="16"/>
  <c r="Q64" i="16"/>
  <c r="X64" i="16"/>
  <c r="Z64" i="16"/>
  <c r="AC64" i="16"/>
  <c r="AD64" i="16"/>
  <c r="AE64" i="16"/>
  <c r="B65" i="16"/>
  <c r="C65" i="16"/>
  <c r="E65" i="16"/>
  <c r="F66" i="16" s="1"/>
  <c r="G65" i="16"/>
  <c r="H66" i="16" s="1"/>
  <c r="I65" i="16"/>
  <c r="J66" i="16" s="1"/>
  <c r="K65" i="16"/>
  <c r="Q65" i="16"/>
  <c r="R66" i="16" s="1"/>
  <c r="X65" i="16"/>
  <c r="Y66" i="16" s="1"/>
  <c r="Z65" i="16"/>
  <c r="AA66" i="16" s="1"/>
  <c r="AC65" i="16"/>
  <c r="AD65" i="16"/>
  <c r="AE65" i="16"/>
  <c r="B48" i="16"/>
  <c r="C48" i="16"/>
  <c r="E48" i="16"/>
  <c r="G48" i="16"/>
  <c r="I48" i="16"/>
  <c r="K48" i="16"/>
  <c r="Q48" i="16"/>
  <c r="X48" i="16"/>
  <c r="Z48" i="16"/>
  <c r="AC48" i="16"/>
  <c r="AD48" i="16"/>
  <c r="AE48" i="16"/>
  <c r="B49" i="16"/>
  <c r="C49" i="16"/>
  <c r="E49" i="16"/>
  <c r="G49" i="16"/>
  <c r="I49" i="16"/>
  <c r="K49" i="16"/>
  <c r="Q49" i="16"/>
  <c r="X49" i="16"/>
  <c r="Z49" i="16"/>
  <c r="AC49" i="16"/>
  <c r="AD49" i="16"/>
  <c r="AE49" i="16"/>
  <c r="B50" i="16"/>
  <c r="C50" i="16"/>
  <c r="E50" i="16"/>
  <c r="G50" i="16"/>
  <c r="I50" i="16"/>
  <c r="K50" i="16"/>
  <c r="Q50" i="16"/>
  <c r="X50" i="16"/>
  <c r="Z50" i="16"/>
  <c r="AC50" i="16"/>
  <c r="AD50" i="16"/>
  <c r="AE50" i="16"/>
  <c r="B51" i="16"/>
  <c r="C51" i="16"/>
  <c r="E51" i="16"/>
  <c r="G51" i="16"/>
  <c r="I51" i="16"/>
  <c r="K51" i="16"/>
  <c r="Q51" i="16"/>
  <c r="X51" i="16"/>
  <c r="Z51" i="16"/>
  <c r="AC51" i="16"/>
  <c r="AD51" i="16"/>
  <c r="AE51" i="16"/>
  <c r="B52" i="16"/>
  <c r="C52" i="16"/>
  <c r="E52" i="16"/>
  <c r="G52" i="16"/>
  <c r="I52" i="16"/>
  <c r="K52" i="16"/>
  <c r="Q52" i="16"/>
  <c r="X52" i="16"/>
  <c r="Z52" i="16"/>
  <c r="AC52" i="16"/>
  <c r="AD52" i="16"/>
  <c r="AE52" i="16"/>
  <c r="B53" i="16"/>
  <c r="C53" i="16"/>
  <c r="E53" i="16"/>
  <c r="G53" i="16"/>
  <c r="I53" i="16"/>
  <c r="K53" i="16"/>
  <c r="Q53" i="16"/>
  <c r="X53" i="16"/>
  <c r="Z53" i="16"/>
  <c r="AC53" i="16"/>
  <c r="AD53" i="16"/>
  <c r="AE53" i="16"/>
  <c r="B54" i="16"/>
  <c r="C54" i="16"/>
  <c r="E54" i="16"/>
  <c r="G54" i="16"/>
  <c r="I54" i="16"/>
  <c r="K54" i="16"/>
  <c r="Q54" i="16"/>
  <c r="X54" i="16"/>
  <c r="Z54" i="16"/>
  <c r="AC54" i="16"/>
  <c r="AD54" i="16"/>
  <c r="AE54" i="16"/>
  <c r="B55" i="16"/>
  <c r="C55" i="16"/>
  <c r="E55" i="16"/>
  <c r="G55" i="16"/>
  <c r="I55" i="16"/>
  <c r="K55" i="16"/>
  <c r="Q55" i="16"/>
  <c r="X55" i="16"/>
  <c r="Z55" i="16"/>
  <c r="AC55" i="16"/>
  <c r="AD55" i="16"/>
  <c r="AE55" i="16"/>
  <c r="B56" i="16"/>
  <c r="C56" i="16"/>
  <c r="E56" i="16"/>
  <c r="G56" i="16"/>
  <c r="I56" i="16"/>
  <c r="K56" i="16"/>
  <c r="Q56" i="16"/>
  <c r="X56" i="16"/>
  <c r="Z56" i="16"/>
  <c r="AC56" i="16"/>
  <c r="AD56" i="16"/>
  <c r="AE56" i="16"/>
  <c r="B57" i="16"/>
  <c r="C57" i="16"/>
  <c r="E57" i="16"/>
  <c r="G57" i="16"/>
  <c r="I57" i="16"/>
  <c r="K57" i="16"/>
  <c r="Q57" i="16"/>
  <c r="X57" i="16"/>
  <c r="Z57" i="16"/>
  <c r="AC57" i="16"/>
  <c r="AD57" i="16"/>
  <c r="AE57" i="16"/>
  <c r="B37" i="16"/>
  <c r="C37" i="16"/>
  <c r="E37" i="16"/>
  <c r="G37" i="16"/>
  <c r="I37" i="16"/>
  <c r="K37" i="16"/>
  <c r="Q37" i="16"/>
  <c r="X37" i="16"/>
  <c r="Z37" i="16"/>
  <c r="AC37" i="16"/>
  <c r="AD37" i="16"/>
  <c r="AE37" i="16"/>
  <c r="B38" i="16"/>
  <c r="C38" i="16"/>
  <c r="E38" i="16"/>
  <c r="G38" i="16"/>
  <c r="I38" i="16"/>
  <c r="K38" i="16"/>
  <c r="Q38" i="16"/>
  <c r="X38" i="16"/>
  <c r="Z38" i="16"/>
  <c r="AC38" i="16"/>
  <c r="AD38" i="16"/>
  <c r="AE38" i="16"/>
  <c r="B39" i="16"/>
  <c r="C39" i="16"/>
  <c r="E39" i="16"/>
  <c r="G39" i="16"/>
  <c r="I39" i="16"/>
  <c r="K39" i="16"/>
  <c r="Q39" i="16"/>
  <c r="X39" i="16"/>
  <c r="Z39" i="16"/>
  <c r="AC39" i="16"/>
  <c r="AD39" i="16"/>
  <c r="AE39" i="16"/>
  <c r="B40" i="16"/>
  <c r="C40" i="16"/>
  <c r="E40" i="16"/>
  <c r="F41" i="16" s="1"/>
  <c r="G40" i="16"/>
  <c r="H41" i="16" s="1"/>
  <c r="I40" i="16"/>
  <c r="J41" i="16" s="1"/>
  <c r="K40" i="16"/>
  <c r="Q40" i="16"/>
  <c r="R41" i="16" s="1"/>
  <c r="X40" i="16"/>
  <c r="Y41" i="16" s="1"/>
  <c r="Z40" i="16"/>
  <c r="AA41" i="16" s="1"/>
  <c r="AC40" i="16"/>
  <c r="AD40" i="16"/>
  <c r="AE40" i="16"/>
  <c r="B122" i="6"/>
  <c r="C122" i="6"/>
  <c r="D122" i="6" s="1"/>
  <c r="B123" i="6"/>
  <c r="C123" i="6"/>
  <c r="D123" i="6" s="1"/>
  <c r="B125" i="6"/>
  <c r="C125" i="6"/>
  <c r="D125" i="6" s="1"/>
  <c r="B126" i="6"/>
  <c r="C126" i="6"/>
  <c r="D126" i="6" s="1"/>
  <c r="B127" i="6"/>
  <c r="C127" i="6"/>
  <c r="D127" i="6" s="1"/>
  <c r="B128" i="6"/>
  <c r="C128" i="6"/>
  <c r="D128" i="6" s="1"/>
  <c r="B130" i="6"/>
  <c r="C130" i="6"/>
  <c r="D130" i="6" s="1"/>
  <c r="B131" i="6"/>
  <c r="C131" i="6"/>
  <c r="D131" i="6" s="1"/>
  <c r="B132" i="6"/>
  <c r="C132" i="6"/>
  <c r="D132" i="6" s="1"/>
  <c r="B133" i="6"/>
  <c r="C133" i="6"/>
  <c r="D133" i="6" s="1"/>
  <c r="D15" i="6"/>
  <c r="D20" i="6"/>
  <c r="B25" i="6"/>
  <c r="C25" i="6"/>
  <c r="D25" i="6" s="1"/>
  <c r="E25" i="6"/>
  <c r="Y25" i="6"/>
  <c r="Z25" i="6"/>
  <c r="AA25" i="6"/>
  <c r="AD25" i="6"/>
  <c r="B26" i="6"/>
  <c r="C26" i="6"/>
  <c r="D26" i="6" s="1"/>
  <c r="E26" i="6"/>
  <c r="B27" i="6"/>
  <c r="C27" i="6"/>
  <c r="D27" i="6" s="1"/>
  <c r="E27" i="6"/>
  <c r="B28" i="6"/>
  <c r="C28" i="6"/>
  <c r="D28" i="6" s="1"/>
  <c r="E28" i="6"/>
  <c r="B30" i="6"/>
  <c r="C30" i="6"/>
  <c r="D30" i="6" s="1"/>
  <c r="E30" i="6"/>
  <c r="Y30" i="6"/>
  <c r="Z30" i="6"/>
  <c r="AA30" i="6"/>
  <c r="AD30" i="6"/>
  <c r="B31" i="6"/>
  <c r="C31" i="6"/>
  <c r="D31" i="6" s="1"/>
  <c r="E31" i="6"/>
  <c r="AF31" i="6" s="1"/>
  <c r="B32" i="6"/>
  <c r="C32" i="6"/>
  <c r="D32" i="6" s="1"/>
  <c r="E32" i="6"/>
  <c r="AF32" i="6" s="1"/>
  <c r="B33" i="6"/>
  <c r="C33" i="6"/>
  <c r="D33" i="6" s="1"/>
  <c r="E33" i="6"/>
  <c r="AF33" i="6" s="1"/>
  <c r="B35" i="6"/>
  <c r="C35" i="6"/>
  <c r="D35" i="6" s="1"/>
  <c r="E35" i="6"/>
  <c r="Y35" i="6"/>
  <c r="Z35" i="6"/>
  <c r="AA35" i="6"/>
  <c r="AD35" i="6"/>
  <c r="B36" i="6"/>
  <c r="C36" i="6"/>
  <c r="D36" i="6" s="1"/>
  <c r="B37" i="6"/>
  <c r="C37" i="6"/>
  <c r="D37" i="6" s="1"/>
  <c r="B38" i="6"/>
  <c r="C38" i="6"/>
  <c r="D38" i="6" s="1"/>
  <c r="B40" i="6"/>
  <c r="C40" i="6"/>
  <c r="D40" i="6" s="1"/>
  <c r="E40" i="6"/>
  <c r="Y40" i="6"/>
  <c r="Z40" i="6"/>
  <c r="AA40" i="6"/>
  <c r="AD40" i="6"/>
  <c r="B41" i="6"/>
  <c r="C41" i="6"/>
  <c r="D41" i="6" s="1"/>
  <c r="E41" i="6"/>
  <c r="B42" i="6"/>
  <c r="C42" i="6"/>
  <c r="D42" i="6" s="1"/>
  <c r="E42" i="6"/>
  <c r="B43" i="6"/>
  <c r="C43" i="6"/>
  <c r="D43" i="6" s="1"/>
  <c r="E43" i="6"/>
  <c r="B45" i="6"/>
  <c r="C45" i="6"/>
  <c r="D45" i="6" s="1"/>
  <c r="E45" i="6"/>
  <c r="Y45" i="6"/>
  <c r="Z45" i="6"/>
  <c r="AA45" i="6"/>
  <c r="AD45" i="6"/>
  <c r="B46" i="6"/>
  <c r="C46" i="6"/>
  <c r="D46" i="6" s="1"/>
  <c r="E46" i="6"/>
  <c r="AF46" i="6" s="1"/>
  <c r="B47" i="6"/>
  <c r="C47" i="6"/>
  <c r="D47" i="6" s="1"/>
  <c r="E47" i="6"/>
  <c r="AF47" i="6" s="1"/>
  <c r="B48" i="6"/>
  <c r="C48" i="6"/>
  <c r="D48" i="6" s="1"/>
  <c r="E48" i="6"/>
  <c r="AF48" i="6" s="1"/>
  <c r="B50" i="6"/>
  <c r="C50" i="6"/>
  <c r="D50" i="6" s="1"/>
  <c r="E50" i="6"/>
  <c r="Y50" i="6"/>
  <c r="Z50" i="6"/>
  <c r="AA50" i="6"/>
  <c r="AD50" i="6"/>
  <c r="B55" i="6"/>
  <c r="C55" i="6"/>
  <c r="D55" i="6" s="1"/>
  <c r="E55" i="6"/>
  <c r="Y55" i="6"/>
  <c r="Z55" i="6"/>
  <c r="AA55" i="6"/>
  <c r="AD55" i="6"/>
  <c r="B56" i="6"/>
  <c r="C56" i="6"/>
  <c r="D56" i="6" s="1"/>
  <c r="E56" i="6"/>
  <c r="B57" i="6"/>
  <c r="C57" i="6"/>
  <c r="D57" i="6" s="1"/>
  <c r="E57" i="6"/>
  <c r="B58" i="6"/>
  <c r="C58" i="6"/>
  <c r="D58" i="6" s="1"/>
  <c r="E58" i="6"/>
  <c r="B60" i="6"/>
  <c r="C60" i="6"/>
  <c r="D60" i="6" s="1"/>
  <c r="E60" i="6"/>
  <c r="Y60" i="6"/>
  <c r="Z60" i="6"/>
  <c r="AA60" i="6"/>
  <c r="AD60" i="6"/>
  <c r="B61" i="6"/>
  <c r="C61" i="6"/>
  <c r="D61" i="6" s="1"/>
  <c r="E61" i="6"/>
  <c r="AF61" i="6" s="1"/>
  <c r="B62" i="6"/>
  <c r="C62" i="6"/>
  <c r="D62" i="6" s="1"/>
  <c r="E62" i="6"/>
  <c r="AF62" i="6" s="1"/>
  <c r="B63" i="6"/>
  <c r="C63" i="6"/>
  <c r="D63" i="6" s="1"/>
  <c r="E63" i="6"/>
  <c r="AF63" i="6" s="1"/>
  <c r="B65" i="6"/>
  <c r="C65" i="6"/>
  <c r="D65" i="6" s="1"/>
  <c r="E65" i="6"/>
  <c r="Y65" i="6"/>
  <c r="Z65" i="6"/>
  <c r="AA65" i="6"/>
  <c r="AD65" i="6"/>
  <c r="B66" i="6"/>
  <c r="C66" i="6"/>
  <c r="D66" i="6" s="1"/>
  <c r="B67" i="6"/>
  <c r="C67" i="6"/>
  <c r="D67" i="6" s="1"/>
  <c r="B68" i="6"/>
  <c r="C68" i="6"/>
  <c r="D68" i="6" s="1"/>
  <c r="B70" i="6"/>
  <c r="C70" i="6"/>
  <c r="D70" i="6" s="1"/>
  <c r="E70" i="6"/>
  <c r="Y70" i="6"/>
  <c r="Z70" i="6"/>
  <c r="AA70" i="6"/>
  <c r="AD70" i="6"/>
  <c r="B71" i="6"/>
  <c r="C71" i="6"/>
  <c r="D71" i="6" s="1"/>
  <c r="E71" i="6"/>
  <c r="AF71" i="6" s="1"/>
  <c r="B72" i="6"/>
  <c r="C72" i="6"/>
  <c r="D72" i="6" s="1"/>
  <c r="E72" i="6"/>
  <c r="AF72" i="6" s="1"/>
  <c r="B73" i="6"/>
  <c r="C73" i="6"/>
  <c r="D73" i="6" s="1"/>
  <c r="E73" i="6"/>
  <c r="AF73" i="6" s="1"/>
  <c r="B75" i="6"/>
  <c r="C75" i="6"/>
  <c r="D75" i="6" s="1"/>
  <c r="E75" i="6"/>
  <c r="Y75" i="6"/>
  <c r="Z75" i="6"/>
  <c r="AA75" i="6"/>
  <c r="AD75" i="6"/>
  <c r="B76" i="6"/>
  <c r="C76" i="6"/>
  <c r="D76" i="6" s="1"/>
  <c r="B77" i="6"/>
  <c r="C77" i="6"/>
  <c r="D77" i="6" s="1"/>
  <c r="B78" i="6"/>
  <c r="C78" i="6"/>
  <c r="D78" i="6" s="1"/>
  <c r="B80" i="6"/>
  <c r="C80" i="6"/>
  <c r="D80" i="6" s="1"/>
  <c r="B81" i="6"/>
  <c r="C81" i="6"/>
  <c r="D81" i="6" s="1"/>
  <c r="B82" i="6"/>
  <c r="C82" i="6"/>
  <c r="D82" i="6" s="1"/>
  <c r="B83" i="6"/>
  <c r="C83" i="6"/>
  <c r="D83" i="6" s="1"/>
  <c r="B85" i="6"/>
  <c r="C85" i="6"/>
  <c r="D85" i="6" s="1"/>
  <c r="B86" i="6"/>
  <c r="C86" i="6"/>
  <c r="D86" i="6" s="1"/>
  <c r="B87" i="6"/>
  <c r="C87" i="6"/>
  <c r="D87" i="6" s="1"/>
  <c r="B88" i="6"/>
  <c r="C88" i="6"/>
  <c r="D88" i="6" s="1"/>
  <c r="B90" i="6"/>
  <c r="C90" i="6"/>
  <c r="D90" i="6" s="1"/>
  <c r="B91" i="6"/>
  <c r="C91" i="6"/>
  <c r="D91" i="6" s="1"/>
  <c r="B92" i="6"/>
  <c r="C92" i="6"/>
  <c r="D92" i="6" s="1"/>
  <c r="B93" i="6"/>
  <c r="C93" i="6"/>
  <c r="D93" i="6" s="1"/>
  <c r="B95" i="6"/>
  <c r="C95" i="6"/>
  <c r="D95" i="6" s="1"/>
  <c r="B96" i="6"/>
  <c r="C96" i="6"/>
  <c r="D96" i="6" s="1"/>
  <c r="B97" i="6"/>
  <c r="C97" i="6"/>
  <c r="D97" i="6" s="1"/>
  <c r="B98" i="6"/>
  <c r="C98" i="6"/>
  <c r="D98" i="6" s="1"/>
  <c r="B100" i="6"/>
  <c r="C100" i="6"/>
  <c r="D100" i="6" s="1"/>
  <c r="B101" i="6"/>
  <c r="C101" i="6"/>
  <c r="D101" i="6" s="1"/>
  <c r="B102" i="6"/>
  <c r="C102" i="6"/>
  <c r="D102" i="6" s="1"/>
  <c r="B103" i="6"/>
  <c r="C103" i="6"/>
  <c r="D103" i="6" s="1"/>
  <c r="B105" i="6"/>
  <c r="C105" i="6"/>
  <c r="D105" i="6" s="1"/>
  <c r="B106" i="6"/>
  <c r="C106" i="6"/>
  <c r="D106" i="6" s="1"/>
  <c r="B107" i="6"/>
  <c r="C107" i="6"/>
  <c r="D107" i="6" s="1"/>
  <c r="B108" i="6"/>
  <c r="C108" i="6"/>
  <c r="D108" i="6" s="1"/>
  <c r="B110" i="6"/>
  <c r="C110" i="6"/>
  <c r="D110" i="6" s="1"/>
  <c r="B111" i="6"/>
  <c r="C111" i="6"/>
  <c r="D111" i="6" s="1"/>
  <c r="B112" i="6"/>
  <c r="C112" i="6"/>
  <c r="D112" i="6" s="1"/>
  <c r="B113" i="6"/>
  <c r="C113" i="6"/>
  <c r="D113" i="6" s="1"/>
  <c r="B115" i="6"/>
  <c r="C115" i="6"/>
  <c r="D115" i="6" s="1"/>
  <c r="B116" i="6"/>
  <c r="C116" i="6"/>
  <c r="D116" i="6" s="1"/>
  <c r="B117" i="6"/>
  <c r="C117" i="6"/>
  <c r="D117" i="6" s="1"/>
  <c r="B118" i="6"/>
  <c r="C118" i="6"/>
  <c r="D118" i="6" s="1"/>
  <c r="B120" i="6"/>
  <c r="C120" i="6"/>
  <c r="D120" i="6" s="1"/>
  <c r="B121" i="6"/>
  <c r="C121" i="6"/>
  <c r="D121" i="6" s="1"/>
  <c r="X10" i="6"/>
  <c r="V10" i="6"/>
  <c r="T10" i="6"/>
  <c r="O10" i="6"/>
  <c r="J10" i="6"/>
  <c r="H10" i="6"/>
  <c r="D10" i="6"/>
  <c r="AD31" i="2"/>
  <c r="Z31" i="2"/>
  <c r="AA32" i="2" s="1"/>
  <c r="Y31" i="2"/>
  <c r="X31" i="2"/>
  <c r="W31" i="2"/>
  <c r="S31" i="2"/>
  <c r="Q31" i="2"/>
  <c r="R32" i="2" s="1"/>
  <c r="K31" i="2"/>
  <c r="L32" i="2" s="1"/>
  <c r="I31" i="2"/>
  <c r="J32" i="2" s="1"/>
  <c r="B31" i="2"/>
  <c r="AD30" i="2"/>
  <c r="Z30" i="2"/>
  <c r="Y30" i="2"/>
  <c r="X30" i="2"/>
  <c r="W30" i="2"/>
  <c r="S30" i="2"/>
  <c r="Q30" i="2"/>
  <c r="K30" i="2"/>
  <c r="I30" i="2"/>
  <c r="B30" i="2"/>
  <c r="AD29" i="2"/>
  <c r="Z29" i="2"/>
  <c r="Y29" i="2"/>
  <c r="X29" i="2"/>
  <c r="W29" i="2"/>
  <c r="S29" i="2"/>
  <c r="Q29" i="2"/>
  <c r="K29" i="2"/>
  <c r="I29" i="2"/>
  <c r="B29" i="2"/>
  <c r="AD28" i="2"/>
  <c r="Z28" i="2"/>
  <c r="Y28" i="2"/>
  <c r="X28" i="2"/>
  <c r="W28" i="2"/>
  <c r="S28" i="2"/>
  <c r="Q28" i="2"/>
  <c r="K28" i="2"/>
  <c r="I28" i="2"/>
  <c r="B28" i="2"/>
  <c r="AB28" i="2" l="1"/>
  <c r="AF26" i="6"/>
  <c r="F21" i="6"/>
  <c r="AF28" i="6"/>
  <c r="F23" i="6"/>
  <c r="AF27" i="6"/>
  <c r="F22" i="6"/>
  <c r="C32" i="2"/>
  <c r="E32" i="2"/>
  <c r="R61" i="16"/>
  <c r="F61" i="16"/>
  <c r="H61" i="16"/>
  <c r="R60" i="16"/>
  <c r="AM60" i="16"/>
  <c r="Y60" i="16"/>
  <c r="H60" i="16"/>
  <c r="Y59" i="16"/>
  <c r="F10" i="6"/>
  <c r="J65" i="16"/>
  <c r="AM58" i="16"/>
  <c r="F51" i="6"/>
  <c r="AF56" i="6"/>
  <c r="F52" i="6"/>
  <c r="AF57" i="6"/>
  <c r="F53" i="6"/>
  <c r="AF58" i="6"/>
  <c r="F36" i="6"/>
  <c r="AF41" i="6"/>
  <c r="F38" i="6"/>
  <c r="AF43" i="6"/>
  <c r="F37" i="6"/>
  <c r="AF42" i="6"/>
  <c r="J52" i="16"/>
  <c r="Y51" i="16"/>
  <c r="R50" i="16"/>
  <c r="R57" i="16"/>
  <c r="F57" i="16"/>
  <c r="J63" i="16"/>
  <c r="Y62" i="16"/>
  <c r="Y63" i="16"/>
  <c r="H57" i="16"/>
  <c r="AM56" i="16"/>
  <c r="AA54" i="16"/>
  <c r="R52" i="16"/>
  <c r="F47" i="6"/>
  <c r="F71" i="6"/>
  <c r="F66" i="6"/>
  <c r="F61" i="6"/>
  <c r="F56" i="6"/>
  <c r="F46" i="6"/>
  <c r="F41" i="6"/>
  <c r="F72" i="6"/>
  <c r="F67" i="6"/>
  <c r="F57" i="6"/>
  <c r="F42" i="6"/>
  <c r="F75" i="6"/>
  <c r="F70" i="6"/>
  <c r="F65" i="6"/>
  <c r="F60" i="6"/>
  <c r="F55" i="6"/>
  <c r="F50" i="6"/>
  <c r="F45" i="6"/>
  <c r="F40" i="6"/>
  <c r="F62" i="6"/>
  <c r="F73" i="6"/>
  <c r="F68" i="6"/>
  <c r="F63" i="6"/>
  <c r="F58" i="6"/>
  <c r="F48" i="6"/>
  <c r="F43" i="6"/>
  <c r="F27" i="6"/>
  <c r="F35" i="6"/>
  <c r="F30" i="6"/>
  <c r="F25" i="6"/>
  <c r="F20" i="6"/>
  <c r="F15" i="6"/>
  <c r="F32" i="6"/>
  <c r="F31" i="6"/>
  <c r="F26" i="6"/>
  <c r="F33" i="6"/>
  <c r="F28" i="6"/>
  <c r="Y54" i="16"/>
  <c r="R53" i="16"/>
  <c r="F53" i="16"/>
  <c r="AF20" i="6"/>
  <c r="R55" i="16"/>
  <c r="F55" i="16"/>
  <c r="AA53" i="16"/>
  <c r="Y52" i="16"/>
  <c r="H52" i="16"/>
  <c r="AM62" i="16"/>
  <c r="F49" i="16"/>
  <c r="J54" i="16"/>
  <c r="AL49" i="16"/>
  <c r="AA58" i="16"/>
  <c r="AL52" i="16"/>
  <c r="AA56" i="16"/>
  <c r="J56" i="16"/>
  <c r="H55" i="16"/>
  <c r="AM54" i="16"/>
  <c r="J50" i="16"/>
  <c r="R49" i="16"/>
  <c r="AM48" i="16"/>
  <c r="R30" i="2"/>
  <c r="AA50" i="16"/>
  <c r="AL55" i="16"/>
  <c r="AA51" i="16"/>
  <c r="J51" i="16"/>
  <c r="Y50" i="16"/>
  <c r="AL48" i="16"/>
  <c r="J49" i="16"/>
  <c r="AL64" i="16"/>
  <c r="J62" i="16"/>
  <c r="F52" i="16"/>
  <c r="F50" i="16"/>
  <c r="R63" i="16"/>
  <c r="J40" i="16"/>
  <c r="R38" i="16"/>
  <c r="AL56" i="16"/>
  <c r="AL54" i="16"/>
  <c r="AL51" i="16"/>
  <c r="J59" i="16"/>
  <c r="AE29" i="2"/>
  <c r="AF65" i="6"/>
  <c r="AE55" i="6"/>
  <c r="Y40" i="16"/>
  <c r="H40" i="16"/>
  <c r="F39" i="16"/>
  <c r="AA57" i="16"/>
  <c r="R56" i="16"/>
  <c r="Y55" i="16"/>
  <c r="J55" i="16"/>
  <c r="F54" i="16"/>
  <c r="AM53" i="16"/>
  <c r="J53" i="16"/>
  <c r="R51" i="16"/>
  <c r="AL50" i="16"/>
  <c r="Y65" i="16"/>
  <c r="AB29" i="2"/>
  <c r="AE60" i="6"/>
  <c r="H56" i="16"/>
  <c r="AA30" i="2"/>
  <c r="R40" i="16"/>
  <c r="AA38" i="16"/>
  <c r="J38" i="16"/>
  <c r="AM57" i="16"/>
  <c r="Y53" i="16"/>
  <c r="H53" i="16"/>
  <c r="AM52" i="16"/>
  <c r="AA52" i="16"/>
  <c r="F51" i="16"/>
  <c r="Y49" i="16"/>
  <c r="F59" i="16"/>
  <c r="AC30" i="2"/>
  <c r="R31" i="2"/>
  <c r="AE15" i="6"/>
  <c r="AL57" i="16"/>
  <c r="AL53" i="16"/>
  <c r="AA49" i="16"/>
  <c r="AA65" i="16"/>
  <c r="Y64" i="16"/>
  <c r="F63" i="16"/>
  <c r="Y61" i="16"/>
  <c r="AL58" i="16"/>
  <c r="J57" i="16"/>
  <c r="F56" i="16"/>
  <c r="AM55" i="16"/>
  <c r="AA55" i="16"/>
  <c r="R54" i="16"/>
  <c r="R62" i="16"/>
  <c r="J61" i="16"/>
  <c r="R58" i="16"/>
  <c r="L29" i="2"/>
  <c r="R64" i="16"/>
  <c r="AM64" i="16"/>
  <c r="F62" i="16"/>
  <c r="H49" i="16"/>
  <c r="AM49" i="16"/>
  <c r="AA62" i="16"/>
  <c r="AL62" i="16"/>
  <c r="AA39" i="16"/>
  <c r="H51" i="16"/>
  <c r="AM51" i="16"/>
  <c r="H50" i="16"/>
  <c r="AM50" i="16"/>
  <c r="AM63" i="16"/>
  <c r="H63" i="16"/>
  <c r="AC28" i="2"/>
  <c r="L30" i="2"/>
  <c r="Y57" i="16"/>
  <c r="Y58" i="16"/>
  <c r="AA63" i="16"/>
  <c r="AL63" i="16"/>
  <c r="AA61" i="16"/>
  <c r="AL61" i="16"/>
  <c r="AA59" i="16"/>
  <c r="AL59" i="16"/>
  <c r="AB31" i="2"/>
  <c r="C31" i="2"/>
  <c r="AA60" i="16"/>
  <c r="AL60" i="16"/>
  <c r="H58" i="16"/>
  <c r="Y38" i="16"/>
  <c r="AE30" i="2"/>
  <c r="Y56" i="16"/>
  <c r="H54" i="16"/>
  <c r="H64" i="16"/>
  <c r="H62" i="16"/>
  <c r="AM61" i="16"/>
  <c r="AM59" i="16"/>
  <c r="C30" i="2"/>
  <c r="AA31" i="2"/>
  <c r="AL65" i="16"/>
  <c r="H65" i="16"/>
  <c r="F64" i="16"/>
  <c r="J60" i="16"/>
  <c r="H59" i="16"/>
  <c r="F58" i="16"/>
  <c r="AA64" i="16"/>
  <c r="F60" i="16"/>
  <c r="E29" i="2"/>
  <c r="AA29" i="2"/>
  <c r="E30" i="2"/>
  <c r="AC31" i="2"/>
  <c r="AF55" i="6"/>
  <c r="R65" i="16"/>
  <c r="F65" i="16"/>
  <c r="J64" i="16"/>
  <c r="R59" i="16"/>
  <c r="J58" i="16"/>
  <c r="AM65" i="16"/>
  <c r="AM40" i="16"/>
  <c r="J39" i="16"/>
  <c r="F38" i="16"/>
  <c r="Y39" i="16"/>
  <c r="H38" i="16"/>
  <c r="R39" i="16"/>
  <c r="AM39" i="16"/>
  <c r="AM38" i="16"/>
  <c r="AM37" i="16"/>
  <c r="AA40" i="16"/>
  <c r="AL38" i="16"/>
  <c r="AL40" i="16"/>
  <c r="F40" i="16"/>
  <c r="AL39" i="16"/>
  <c r="AL37" i="16"/>
  <c r="H39" i="16"/>
  <c r="AE25" i="6"/>
  <c r="AE50" i="6"/>
  <c r="AE45" i="6"/>
  <c r="AF40" i="6"/>
  <c r="AF30" i="6"/>
  <c r="AF70" i="6"/>
  <c r="AE40" i="6"/>
  <c r="AF50" i="6"/>
  <c r="AF15" i="6"/>
  <c r="AE65" i="6"/>
  <c r="AF35" i="6"/>
  <c r="AE35" i="6"/>
  <c r="AE70" i="6"/>
  <c r="AF45" i="6"/>
  <c r="AE75" i="6"/>
  <c r="AE20" i="6"/>
  <c r="AF60" i="6"/>
  <c r="AF75" i="6"/>
  <c r="AF25" i="6"/>
  <c r="AE30" i="6"/>
  <c r="J29" i="2"/>
  <c r="R29" i="2"/>
  <c r="AC29" i="2"/>
  <c r="AB30" i="2"/>
  <c r="E31" i="2"/>
  <c r="L31" i="2"/>
  <c r="AE31" i="2"/>
  <c r="AF32" i="2" s="1"/>
  <c r="AE28" i="2"/>
  <c r="C29" i="2"/>
  <c r="J30" i="2"/>
  <c r="J31" i="2"/>
  <c r="AF30" i="2" l="1"/>
  <c r="AF31" i="2"/>
  <c r="AF29" i="2"/>
  <c r="B114" i="1" l="1"/>
  <c r="C114" i="1"/>
  <c r="F114" i="1"/>
  <c r="N114" i="1" s="1"/>
  <c r="J114" i="1" l="1"/>
  <c r="AH114" i="1"/>
  <c r="AI114" i="1"/>
  <c r="AE114" i="1"/>
  <c r="AA114" i="1"/>
  <c r="W114" i="1"/>
  <c r="I114" i="1"/>
  <c r="E114" i="1"/>
  <c r="AJ114" i="1"/>
  <c r="AC114" i="1"/>
  <c r="Y114" i="1"/>
  <c r="P114" i="1"/>
  <c r="AF114" i="1"/>
  <c r="AB114" i="1"/>
  <c r="X114" i="1"/>
  <c r="AK114" i="1"/>
  <c r="AG114" i="1"/>
  <c r="AD114" i="1"/>
  <c r="Z114" i="1"/>
  <c r="Q114" i="1"/>
  <c r="H114" i="1"/>
  <c r="D114" i="1"/>
  <c r="G114" i="1"/>
  <c r="B11" i="16" l="1"/>
  <c r="C11" i="16"/>
  <c r="E11" i="16"/>
  <c r="G11" i="16"/>
  <c r="I11" i="16"/>
  <c r="K11" i="16"/>
  <c r="Q11" i="16"/>
  <c r="X11" i="16"/>
  <c r="Z11" i="16"/>
  <c r="AC11" i="16"/>
  <c r="AD11" i="16"/>
  <c r="AE11" i="16"/>
  <c r="AF11" i="16"/>
  <c r="AG11" i="16"/>
  <c r="AH11" i="16"/>
  <c r="AI11" i="16"/>
  <c r="B10" i="16"/>
  <c r="C10" i="16"/>
  <c r="E10" i="16"/>
  <c r="G10" i="16"/>
  <c r="O10" i="16" s="1"/>
  <c r="I10" i="16"/>
  <c r="K10" i="16"/>
  <c r="Q10" i="16"/>
  <c r="X10" i="16"/>
  <c r="Z10" i="16"/>
  <c r="AL11" i="16" l="1"/>
  <c r="AG5" i="16"/>
  <c r="AA10" i="16"/>
  <c r="AM11" i="16"/>
  <c r="H11" i="16"/>
  <c r="M11" i="16"/>
  <c r="O11" i="16" s="1"/>
  <c r="F10" i="16"/>
  <c r="Y11" i="16"/>
  <c r="J10" i="16"/>
  <c r="AA11" i="16"/>
  <c r="R11" i="16"/>
  <c r="J11" i="16"/>
  <c r="F11" i="16"/>
  <c r="R10" i="16"/>
  <c r="Y10" i="16"/>
  <c r="H10" i="16"/>
  <c r="F53" i="1" l="1"/>
  <c r="N53" i="1" s="1"/>
  <c r="F54" i="1"/>
  <c r="N54" i="1" s="1"/>
  <c r="F55" i="1"/>
  <c r="N55" i="1" s="1"/>
  <c r="F56" i="1"/>
  <c r="N56" i="1" s="1"/>
  <c r="Y55" i="1" l="1"/>
  <c r="AI55" i="1"/>
  <c r="AH55" i="1"/>
  <c r="Y54" i="1"/>
  <c r="AI54" i="1"/>
  <c r="AH54" i="1"/>
  <c r="Y56" i="1"/>
  <c r="AI56" i="1"/>
  <c r="AH56" i="1"/>
  <c r="Y53" i="1"/>
  <c r="AI53" i="1"/>
  <c r="AH53" i="1"/>
  <c r="P56" i="1"/>
  <c r="P55" i="1"/>
  <c r="P54" i="1"/>
  <c r="P53" i="1"/>
  <c r="D301" i="60" l="1"/>
  <c r="D302" i="60"/>
  <c r="D303" i="60"/>
  <c r="D304" i="60"/>
  <c r="D305" i="60"/>
  <c r="D306" i="60"/>
  <c r="D307" i="60"/>
  <c r="D308" i="60"/>
  <c r="D309" i="60"/>
  <c r="D310" i="60"/>
  <c r="D311" i="60"/>
  <c r="D315" i="60"/>
  <c r="E313" i="60" s="1"/>
  <c r="D316" i="60"/>
  <c r="D317" i="60"/>
  <c r="D318" i="60"/>
  <c r="D319" i="60"/>
  <c r="D320" i="60"/>
  <c r="D321" i="60"/>
  <c r="D322" i="60"/>
  <c r="D323" i="60"/>
  <c r="D324" i="60"/>
  <c r="D325" i="60"/>
  <c r="D326" i="60"/>
  <c r="D330" i="60"/>
  <c r="E328" i="60" s="1"/>
  <c r="D331" i="60"/>
  <c r="D332" i="60"/>
  <c r="D333" i="60"/>
  <c r="D334" i="60"/>
  <c r="D335" i="60"/>
  <c r="D336" i="60"/>
  <c r="D337" i="60"/>
  <c r="D338" i="60"/>
  <c r="D339" i="60"/>
  <c r="D340" i="60"/>
  <c r="D341" i="60"/>
  <c r="D345" i="60"/>
  <c r="E343" i="60" s="1"/>
  <c r="D346" i="60"/>
  <c r="D347" i="60"/>
  <c r="D348" i="60"/>
  <c r="D349" i="60"/>
  <c r="D350" i="60"/>
  <c r="D351" i="60"/>
  <c r="D352" i="60"/>
  <c r="D353" i="60"/>
  <c r="D354" i="60"/>
  <c r="D355" i="60"/>
  <c r="D356" i="60"/>
  <c r="D360" i="60"/>
  <c r="E358" i="60" s="1"/>
  <c r="D361" i="60"/>
  <c r="D362" i="60"/>
  <c r="D363" i="60"/>
  <c r="D364" i="60"/>
  <c r="D365" i="60"/>
  <c r="D366" i="60"/>
  <c r="D367" i="60"/>
  <c r="D368" i="60"/>
  <c r="D369" i="60"/>
  <c r="D370" i="60"/>
  <c r="D371" i="60"/>
  <c r="D372" i="60"/>
  <c r="D376" i="60"/>
  <c r="D377" i="60"/>
  <c r="E374" i="60" s="1"/>
  <c r="D378" i="60"/>
  <c r="D379" i="60"/>
  <c r="D380" i="60"/>
  <c r="D381" i="60"/>
  <c r="D382" i="60"/>
  <c r="D383" i="60"/>
  <c r="D384" i="60"/>
  <c r="D385" i="60"/>
  <c r="D386" i="60"/>
  <c r="D390" i="60"/>
  <c r="D391" i="60"/>
  <c r="E388" i="60" s="1"/>
  <c r="D392" i="60"/>
  <c r="D393" i="60"/>
  <c r="D394" i="60"/>
  <c r="D395" i="60"/>
  <c r="D396" i="60"/>
  <c r="D397" i="60"/>
  <c r="D398" i="60"/>
  <c r="D399" i="60"/>
  <c r="D400" i="60"/>
  <c r="D401" i="60"/>
  <c r="D405" i="60"/>
  <c r="D406" i="60"/>
  <c r="E403" i="60" s="1"/>
  <c r="D407" i="60"/>
  <c r="D408" i="60"/>
  <c r="D409" i="60"/>
  <c r="D410" i="60"/>
  <c r="D411" i="60"/>
  <c r="D412" i="60"/>
  <c r="D413" i="60"/>
  <c r="D414" i="60"/>
  <c r="D415" i="60"/>
  <c r="D416" i="60"/>
  <c r="D420" i="60"/>
  <c r="D421" i="60"/>
  <c r="E418" i="60" s="1"/>
  <c r="D422" i="60"/>
  <c r="D423" i="60"/>
  <c r="D424" i="60"/>
  <c r="D425" i="60"/>
  <c r="D426" i="60"/>
  <c r="D427" i="60"/>
  <c r="D428" i="60"/>
  <c r="D429" i="60"/>
  <c r="D430" i="60"/>
  <c r="D431" i="60"/>
  <c r="D435" i="60"/>
  <c r="D436" i="60"/>
  <c r="E433" i="60" s="1"/>
  <c r="D437" i="60"/>
  <c r="D438" i="60"/>
  <c r="D439" i="60"/>
  <c r="D440" i="60"/>
  <c r="D441" i="60"/>
  <c r="D442" i="60"/>
  <c r="D443" i="60"/>
  <c r="D444" i="60"/>
  <c r="D445" i="60"/>
  <c r="D446" i="60"/>
  <c r="D450" i="60"/>
  <c r="D451" i="60"/>
  <c r="E448" i="60" s="1"/>
  <c r="D452" i="60"/>
  <c r="D453" i="60"/>
  <c r="D454" i="60"/>
  <c r="D455" i="60"/>
  <c r="D456" i="60"/>
  <c r="D457" i="60"/>
  <c r="D458" i="60"/>
  <c r="D459" i="60"/>
  <c r="D460" i="60"/>
  <c r="D461" i="60"/>
  <c r="D300" i="60"/>
  <c r="E298" i="60" s="1"/>
  <c r="D286" i="60"/>
  <c r="D287" i="60"/>
  <c r="D288" i="60"/>
  <c r="D289" i="60"/>
  <c r="D290" i="60"/>
  <c r="D291" i="60"/>
  <c r="D292" i="60"/>
  <c r="D293" i="60"/>
  <c r="D294" i="60"/>
  <c r="D295" i="60"/>
  <c r="D296" i="60"/>
  <c r="D285" i="60"/>
  <c r="E283" i="60" s="1"/>
  <c r="D271" i="60"/>
  <c r="D272" i="60"/>
  <c r="D273" i="60"/>
  <c r="D274" i="60"/>
  <c r="D275" i="60"/>
  <c r="D276" i="60"/>
  <c r="D277" i="60"/>
  <c r="D278" i="60"/>
  <c r="D279" i="60"/>
  <c r="D280" i="60"/>
  <c r="D281" i="60"/>
  <c r="D270" i="60"/>
  <c r="E268" i="60" s="1"/>
  <c r="D255" i="60"/>
  <c r="E253" i="60" s="1"/>
  <c r="B461" i="60"/>
  <c r="C461" i="60"/>
  <c r="E461" i="60"/>
  <c r="G461" i="60"/>
  <c r="H461" i="60"/>
  <c r="B454" i="60"/>
  <c r="C454" i="60"/>
  <c r="E454" i="60"/>
  <c r="G454" i="60"/>
  <c r="H454" i="60"/>
  <c r="B455" i="60"/>
  <c r="C455" i="60"/>
  <c r="E455" i="60"/>
  <c r="G455" i="60"/>
  <c r="H455" i="60"/>
  <c r="B456" i="60"/>
  <c r="C456" i="60"/>
  <c r="E456" i="60"/>
  <c r="G456" i="60"/>
  <c r="H456" i="60"/>
  <c r="B457" i="60"/>
  <c r="C457" i="60"/>
  <c r="E457" i="60"/>
  <c r="G457" i="60"/>
  <c r="H457" i="60"/>
  <c r="B458" i="60"/>
  <c r="C458" i="60"/>
  <c r="E458" i="60"/>
  <c r="G458" i="60"/>
  <c r="H458" i="60"/>
  <c r="W458" i="60" s="1"/>
  <c r="B459" i="60"/>
  <c r="C459" i="60"/>
  <c r="E459" i="60"/>
  <c r="G459" i="60"/>
  <c r="H459" i="60"/>
  <c r="B460" i="60"/>
  <c r="C460" i="60"/>
  <c r="E460" i="60"/>
  <c r="G460" i="60"/>
  <c r="H460" i="60"/>
  <c r="B438" i="60"/>
  <c r="C438" i="60"/>
  <c r="E438" i="60"/>
  <c r="G438" i="60"/>
  <c r="H438" i="60"/>
  <c r="W438" i="60" s="1"/>
  <c r="B439" i="60"/>
  <c r="C439" i="60"/>
  <c r="E439" i="60"/>
  <c r="G439" i="60"/>
  <c r="H439" i="60"/>
  <c r="B440" i="60"/>
  <c r="C440" i="60"/>
  <c r="E440" i="60"/>
  <c r="G440" i="60"/>
  <c r="H440" i="60"/>
  <c r="B441" i="60"/>
  <c r="C441" i="60"/>
  <c r="E441" i="60"/>
  <c r="G441" i="60"/>
  <c r="H441" i="60"/>
  <c r="W441" i="60" s="1"/>
  <c r="B442" i="60"/>
  <c r="C442" i="60"/>
  <c r="E442" i="60"/>
  <c r="G442" i="60"/>
  <c r="H442" i="60"/>
  <c r="W442" i="60" s="1"/>
  <c r="B443" i="60"/>
  <c r="C443" i="60"/>
  <c r="E443" i="60"/>
  <c r="G443" i="60"/>
  <c r="H443" i="60"/>
  <c r="B444" i="60"/>
  <c r="C444" i="60"/>
  <c r="E444" i="60"/>
  <c r="G444" i="60"/>
  <c r="H444" i="60"/>
  <c r="B445" i="60"/>
  <c r="C445" i="60"/>
  <c r="E445" i="60"/>
  <c r="G445" i="60"/>
  <c r="H445" i="60"/>
  <c r="B446" i="60"/>
  <c r="C446" i="60"/>
  <c r="E446" i="60"/>
  <c r="G446" i="60"/>
  <c r="H446" i="60"/>
  <c r="B450" i="60"/>
  <c r="C450" i="60"/>
  <c r="E450" i="60"/>
  <c r="G450" i="60"/>
  <c r="H450" i="60"/>
  <c r="B451" i="60"/>
  <c r="C451" i="60"/>
  <c r="E451" i="60"/>
  <c r="G451" i="60"/>
  <c r="H451" i="60"/>
  <c r="B452" i="60"/>
  <c r="C452" i="60"/>
  <c r="E452" i="60"/>
  <c r="G452" i="60"/>
  <c r="H452" i="60"/>
  <c r="B453" i="60"/>
  <c r="C453" i="60"/>
  <c r="E453" i="60"/>
  <c r="G453" i="60"/>
  <c r="H453" i="60"/>
  <c r="B406" i="60"/>
  <c r="C406" i="60"/>
  <c r="E406" i="60"/>
  <c r="G406" i="60"/>
  <c r="H406" i="60"/>
  <c r="B407" i="60"/>
  <c r="C407" i="60"/>
  <c r="E407" i="60"/>
  <c r="G407" i="60"/>
  <c r="H407" i="60"/>
  <c r="B408" i="60"/>
  <c r="C408" i="60"/>
  <c r="E408" i="60"/>
  <c r="G408" i="60"/>
  <c r="H408" i="60"/>
  <c r="B409" i="60"/>
  <c r="C409" i="60"/>
  <c r="E409" i="60"/>
  <c r="G409" i="60"/>
  <c r="H409" i="60"/>
  <c r="B410" i="60"/>
  <c r="C410" i="60"/>
  <c r="E410" i="60"/>
  <c r="G410" i="60"/>
  <c r="H410" i="60"/>
  <c r="W410" i="60" s="1"/>
  <c r="B411" i="60"/>
  <c r="C411" i="60"/>
  <c r="E411" i="60"/>
  <c r="G411" i="60"/>
  <c r="H411" i="60"/>
  <c r="B412" i="60"/>
  <c r="C412" i="60"/>
  <c r="E412" i="60"/>
  <c r="G412" i="60"/>
  <c r="H412" i="60"/>
  <c r="W412" i="60" s="1"/>
  <c r="B413" i="60"/>
  <c r="C413" i="60"/>
  <c r="E413" i="60"/>
  <c r="G413" i="60"/>
  <c r="H413" i="60"/>
  <c r="B414" i="60"/>
  <c r="C414" i="60"/>
  <c r="E414" i="60"/>
  <c r="G414" i="60"/>
  <c r="H414" i="60"/>
  <c r="W414" i="60" s="1"/>
  <c r="B415" i="60"/>
  <c r="C415" i="60"/>
  <c r="E415" i="60"/>
  <c r="G415" i="60"/>
  <c r="H415" i="60"/>
  <c r="W415" i="60" s="1"/>
  <c r="B416" i="60"/>
  <c r="C416" i="60"/>
  <c r="E416" i="60"/>
  <c r="G416" i="60"/>
  <c r="H416" i="60"/>
  <c r="B420" i="60"/>
  <c r="C420" i="60"/>
  <c r="E420" i="60"/>
  <c r="G420" i="60"/>
  <c r="H420" i="60"/>
  <c r="W420" i="60" s="1"/>
  <c r="B421" i="60"/>
  <c r="C421" i="60"/>
  <c r="E421" i="60"/>
  <c r="G421" i="60"/>
  <c r="H421" i="60"/>
  <c r="W421" i="60" s="1"/>
  <c r="B422" i="60"/>
  <c r="C422" i="60"/>
  <c r="E422" i="60"/>
  <c r="G422" i="60"/>
  <c r="H422" i="60"/>
  <c r="B423" i="60"/>
  <c r="C423" i="60"/>
  <c r="E423" i="60"/>
  <c r="G423" i="60"/>
  <c r="H423" i="60"/>
  <c r="W423" i="60" s="1"/>
  <c r="B424" i="60"/>
  <c r="C424" i="60"/>
  <c r="E424" i="60"/>
  <c r="G424" i="60"/>
  <c r="H424" i="60"/>
  <c r="B425" i="60"/>
  <c r="C425" i="60"/>
  <c r="E425" i="60"/>
  <c r="G425" i="60"/>
  <c r="H425" i="60"/>
  <c r="W425" i="60" s="1"/>
  <c r="B426" i="60"/>
  <c r="C426" i="60"/>
  <c r="E426" i="60"/>
  <c r="G426" i="60"/>
  <c r="H426" i="60"/>
  <c r="B427" i="60"/>
  <c r="C427" i="60"/>
  <c r="E427" i="60"/>
  <c r="G427" i="60"/>
  <c r="H427" i="60"/>
  <c r="W427" i="60" s="1"/>
  <c r="B428" i="60"/>
  <c r="C428" i="60"/>
  <c r="E428" i="60"/>
  <c r="G428" i="60"/>
  <c r="H428" i="60"/>
  <c r="B429" i="60"/>
  <c r="C429" i="60"/>
  <c r="E429" i="60"/>
  <c r="G429" i="60"/>
  <c r="H429" i="60"/>
  <c r="B430" i="60"/>
  <c r="C430" i="60"/>
  <c r="E430" i="60"/>
  <c r="G430" i="60"/>
  <c r="H430" i="60"/>
  <c r="B431" i="60"/>
  <c r="C431" i="60"/>
  <c r="E431" i="60"/>
  <c r="G431" i="60"/>
  <c r="H431" i="60"/>
  <c r="W431" i="60" s="1"/>
  <c r="B435" i="60"/>
  <c r="C435" i="60"/>
  <c r="E435" i="60"/>
  <c r="G435" i="60"/>
  <c r="H435" i="60"/>
  <c r="B436" i="60"/>
  <c r="C436" i="60"/>
  <c r="E436" i="60"/>
  <c r="G436" i="60"/>
  <c r="H436" i="60"/>
  <c r="W436" i="60" s="1"/>
  <c r="B437" i="60"/>
  <c r="C437" i="60"/>
  <c r="E437" i="60"/>
  <c r="G437" i="60"/>
  <c r="H437" i="60"/>
  <c r="B352" i="60"/>
  <c r="C352" i="60"/>
  <c r="E352" i="60"/>
  <c r="G352" i="60"/>
  <c r="H352" i="60"/>
  <c r="B353" i="60"/>
  <c r="C353" i="60"/>
  <c r="E353" i="60"/>
  <c r="G353" i="60"/>
  <c r="H353" i="60"/>
  <c r="B354" i="60"/>
  <c r="C354" i="60"/>
  <c r="E354" i="60"/>
  <c r="G354" i="60"/>
  <c r="H354" i="60"/>
  <c r="B355" i="60"/>
  <c r="C355" i="60"/>
  <c r="E355" i="60"/>
  <c r="G355" i="60"/>
  <c r="H355" i="60"/>
  <c r="B356" i="60"/>
  <c r="C356" i="60"/>
  <c r="E356" i="60"/>
  <c r="G356" i="60"/>
  <c r="H356" i="60"/>
  <c r="B360" i="60"/>
  <c r="C360" i="60"/>
  <c r="E360" i="60"/>
  <c r="G360" i="60"/>
  <c r="H360" i="60"/>
  <c r="B361" i="60"/>
  <c r="C361" i="60"/>
  <c r="E361" i="60"/>
  <c r="G361" i="60"/>
  <c r="H361" i="60"/>
  <c r="B362" i="60"/>
  <c r="C362" i="60"/>
  <c r="E362" i="60"/>
  <c r="G362" i="60"/>
  <c r="H362" i="60"/>
  <c r="B363" i="60"/>
  <c r="C363" i="60"/>
  <c r="E363" i="60"/>
  <c r="G363" i="60"/>
  <c r="H363" i="60"/>
  <c r="W363" i="60" s="1"/>
  <c r="B364" i="60"/>
  <c r="C364" i="60"/>
  <c r="E364" i="60"/>
  <c r="G364" i="60"/>
  <c r="H364" i="60"/>
  <c r="B365" i="60"/>
  <c r="C365" i="60"/>
  <c r="E365" i="60"/>
  <c r="G365" i="60"/>
  <c r="H365" i="60"/>
  <c r="W365" i="60" s="1"/>
  <c r="B366" i="60"/>
  <c r="C366" i="60"/>
  <c r="E366" i="60"/>
  <c r="G366" i="60"/>
  <c r="H366" i="60"/>
  <c r="B367" i="60"/>
  <c r="C367" i="60"/>
  <c r="E367" i="60"/>
  <c r="G367" i="60"/>
  <c r="H367" i="60"/>
  <c r="B368" i="60"/>
  <c r="C368" i="60"/>
  <c r="E368" i="60"/>
  <c r="G368" i="60"/>
  <c r="H368" i="60"/>
  <c r="B369" i="60"/>
  <c r="C369" i="60"/>
  <c r="E369" i="60"/>
  <c r="G369" i="60"/>
  <c r="H369" i="60"/>
  <c r="B370" i="60"/>
  <c r="C370" i="60"/>
  <c r="E370" i="60"/>
  <c r="G370" i="60"/>
  <c r="H370" i="60"/>
  <c r="B371" i="60"/>
  <c r="C371" i="60"/>
  <c r="E371" i="60"/>
  <c r="G371" i="60"/>
  <c r="H371" i="60"/>
  <c r="B372" i="60"/>
  <c r="C372" i="60"/>
  <c r="E372" i="60"/>
  <c r="G372" i="60"/>
  <c r="H372" i="60"/>
  <c r="B376" i="60"/>
  <c r="C376" i="60"/>
  <c r="E376" i="60"/>
  <c r="G376" i="60"/>
  <c r="H376" i="60"/>
  <c r="B377" i="60"/>
  <c r="C377" i="60"/>
  <c r="E377" i="60"/>
  <c r="G377" i="60"/>
  <c r="H377" i="60"/>
  <c r="B378" i="60"/>
  <c r="C378" i="60"/>
  <c r="E378" i="60"/>
  <c r="G378" i="60"/>
  <c r="H378" i="60"/>
  <c r="B379" i="60"/>
  <c r="C379" i="60"/>
  <c r="E379" i="60"/>
  <c r="G379" i="60"/>
  <c r="H379" i="60"/>
  <c r="B380" i="60"/>
  <c r="C380" i="60"/>
  <c r="E380" i="60"/>
  <c r="G380" i="60"/>
  <c r="H380" i="60"/>
  <c r="W380" i="60" s="1"/>
  <c r="B381" i="60"/>
  <c r="C381" i="60"/>
  <c r="E381" i="60"/>
  <c r="G381" i="60"/>
  <c r="H381" i="60"/>
  <c r="B382" i="60"/>
  <c r="C382" i="60"/>
  <c r="E382" i="60"/>
  <c r="G382" i="60"/>
  <c r="H382" i="60"/>
  <c r="W382" i="60" s="1"/>
  <c r="B383" i="60"/>
  <c r="C383" i="60"/>
  <c r="E383" i="60"/>
  <c r="G383" i="60"/>
  <c r="H383" i="60"/>
  <c r="B384" i="60"/>
  <c r="C384" i="60"/>
  <c r="E384" i="60"/>
  <c r="G384" i="60"/>
  <c r="H384" i="60"/>
  <c r="B385" i="60"/>
  <c r="C385" i="60"/>
  <c r="E385" i="60"/>
  <c r="G385" i="60"/>
  <c r="H385" i="60"/>
  <c r="B386" i="60"/>
  <c r="C386" i="60"/>
  <c r="E386" i="60"/>
  <c r="G386" i="60"/>
  <c r="H386" i="60"/>
  <c r="B390" i="60"/>
  <c r="C390" i="60"/>
  <c r="E390" i="60"/>
  <c r="G390" i="60"/>
  <c r="H390" i="60"/>
  <c r="B391" i="60"/>
  <c r="C391" i="60"/>
  <c r="E391" i="60"/>
  <c r="G391" i="60"/>
  <c r="H391" i="60"/>
  <c r="B392" i="60"/>
  <c r="C392" i="60"/>
  <c r="E392" i="60"/>
  <c r="G392" i="60"/>
  <c r="H392" i="60"/>
  <c r="B393" i="60"/>
  <c r="C393" i="60"/>
  <c r="E393" i="60"/>
  <c r="G393" i="60"/>
  <c r="H393" i="60"/>
  <c r="B394" i="60"/>
  <c r="C394" i="60"/>
  <c r="E394" i="60"/>
  <c r="G394" i="60"/>
  <c r="H394" i="60"/>
  <c r="W394" i="60" s="1"/>
  <c r="B395" i="60"/>
  <c r="C395" i="60"/>
  <c r="E395" i="60"/>
  <c r="G395" i="60"/>
  <c r="H395" i="60"/>
  <c r="B396" i="60"/>
  <c r="C396" i="60"/>
  <c r="E396" i="60"/>
  <c r="G396" i="60"/>
  <c r="H396" i="60"/>
  <c r="B397" i="60"/>
  <c r="C397" i="60"/>
  <c r="E397" i="60"/>
  <c r="G397" i="60"/>
  <c r="H397" i="60"/>
  <c r="B398" i="60"/>
  <c r="C398" i="60"/>
  <c r="E398" i="60"/>
  <c r="G398" i="60"/>
  <c r="H398" i="60"/>
  <c r="B399" i="60"/>
  <c r="C399" i="60"/>
  <c r="E399" i="60"/>
  <c r="G399" i="60"/>
  <c r="H399" i="60"/>
  <c r="B400" i="60"/>
  <c r="C400" i="60"/>
  <c r="E400" i="60"/>
  <c r="G400" i="60"/>
  <c r="H400" i="60"/>
  <c r="B401" i="60"/>
  <c r="C401" i="60"/>
  <c r="E401" i="60"/>
  <c r="G401" i="60"/>
  <c r="H401" i="60"/>
  <c r="W401" i="60" s="1"/>
  <c r="B405" i="60"/>
  <c r="C405" i="60"/>
  <c r="E405" i="60"/>
  <c r="G405" i="60"/>
  <c r="H405" i="60"/>
  <c r="B241" i="60"/>
  <c r="C241" i="60"/>
  <c r="D241" i="60"/>
  <c r="E241" i="60"/>
  <c r="G241" i="60"/>
  <c r="H241" i="60"/>
  <c r="W241" i="60" s="1"/>
  <c r="B242" i="60"/>
  <c r="C242" i="60"/>
  <c r="D242" i="60"/>
  <c r="E242" i="60"/>
  <c r="G242" i="60"/>
  <c r="H242" i="60"/>
  <c r="B243" i="60"/>
  <c r="C243" i="60"/>
  <c r="D243" i="60"/>
  <c r="E243" i="60"/>
  <c r="G243" i="60"/>
  <c r="H243" i="60"/>
  <c r="B244" i="60"/>
  <c r="C244" i="60"/>
  <c r="D244" i="60"/>
  <c r="E244" i="60"/>
  <c r="G244" i="60"/>
  <c r="H244" i="60"/>
  <c r="B245" i="60"/>
  <c r="C245" i="60"/>
  <c r="D245" i="60"/>
  <c r="E245" i="60"/>
  <c r="G245" i="60"/>
  <c r="H245" i="60"/>
  <c r="B246" i="60"/>
  <c r="C246" i="60"/>
  <c r="D246" i="60"/>
  <c r="E246" i="60"/>
  <c r="G246" i="60"/>
  <c r="H246" i="60"/>
  <c r="B247" i="60"/>
  <c r="C247" i="60"/>
  <c r="D247" i="60"/>
  <c r="E247" i="60"/>
  <c r="G247" i="60"/>
  <c r="H247" i="60"/>
  <c r="B248" i="60"/>
  <c r="C248" i="60"/>
  <c r="D248" i="60"/>
  <c r="E248" i="60"/>
  <c r="G248" i="60"/>
  <c r="H248" i="60"/>
  <c r="B249" i="60"/>
  <c r="C249" i="60"/>
  <c r="D249" i="60"/>
  <c r="E249" i="60"/>
  <c r="G249" i="60"/>
  <c r="H249" i="60"/>
  <c r="B250" i="60"/>
  <c r="C250" i="60"/>
  <c r="D250" i="60"/>
  <c r="E250" i="60"/>
  <c r="G250" i="60"/>
  <c r="H250" i="60"/>
  <c r="W250" i="60" s="1"/>
  <c r="B251" i="60"/>
  <c r="C251" i="60"/>
  <c r="D251" i="60"/>
  <c r="E251" i="60"/>
  <c r="G251" i="60"/>
  <c r="H251" i="60"/>
  <c r="W251" i="60" s="1"/>
  <c r="B255" i="60"/>
  <c r="C255" i="60"/>
  <c r="E255" i="60"/>
  <c r="G255" i="60"/>
  <c r="H255" i="60"/>
  <c r="B256" i="60"/>
  <c r="C256" i="60"/>
  <c r="E256" i="60"/>
  <c r="G256" i="60"/>
  <c r="H256" i="60"/>
  <c r="W256" i="60" s="1"/>
  <c r="B257" i="60"/>
  <c r="C257" i="60"/>
  <c r="E257" i="60"/>
  <c r="G257" i="60"/>
  <c r="H257" i="60"/>
  <c r="B258" i="60"/>
  <c r="C258" i="60"/>
  <c r="E258" i="60"/>
  <c r="G258" i="60"/>
  <c r="H258" i="60"/>
  <c r="B259" i="60"/>
  <c r="C259" i="60"/>
  <c r="E259" i="60"/>
  <c r="G259" i="60"/>
  <c r="H259" i="60"/>
  <c r="W259" i="60" s="1"/>
  <c r="B260" i="60"/>
  <c r="C260" i="60"/>
  <c r="E260" i="60"/>
  <c r="G260" i="60"/>
  <c r="H260" i="60"/>
  <c r="W260" i="60" s="1"/>
  <c r="B261" i="60"/>
  <c r="C261" i="60"/>
  <c r="E261" i="60"/>
  <c r="G261" i="60"/>
  <c r="H261" i="60"/>
  <c r="B262" i="60"/>
  <c r="C262" i="60"/>
  <c r="E262" i="60"/>
  <c r="G262" i="60"/>
  <c r="H262" i="60"/>
  <c r="B263" i="60"/>
  <c r="C263" i="60"/>
  <c r="E263" i="60"/>
  <c r="G263" i="60"/>
  <c r="H263" i="60"/>
  <c r="B264" i="60"/>
  <c r="C264" i="60"/>
  <c r="E264" i="60"/>
  <c r="G264" i="60"/>
  <c r="H264" i="60"/>
  <c r="W264" i="60" s="1"/>
  <c r="B265" i="60"/>
  <c r="C265" i="60"/>
  <c r="E265" i="60"/>
  <c r="G265" i="60"/>
  <c r="H265" i="60"/>
  <c r="B266" i="60"/>
  <c r="C266" i="60"/>
  <c r="E266" i="60"/>
  <c r="G266" i="60"/>
  <c r="H266" i="60"/>
  <c r="B270" i="60"/>
  <c r="C270" i="60"/>
  <c r="E270" i="60"/>
  <c r="G270" i="60"/>
  <c r="H270" i="60"/>
  <c r="B271" i="60"/>
  <c r="C271" i="60"/>
  <c r="E271" i="60"/>
  <c r="G271" i="60"/>
  <c r="H271" i="60"/>
  <c r="B272" i="60"/>
  <c r="C272" i="60"/>
  <c r="E272" i="60"/>
  <c r="G272" i="60"/>
  <c r="H272" i="60"/>
  <c r="B273" i="60"/>
  <c r="C273" i="60"/>
  <c r="E273" i="60"/>
  <c r="G273" i="60"/>
  <c r="H273" i="60"/>
  <c r="B274" i="60"/>
  <c r="C274" i="60"/>
  <c r="E274" i="60"/>
  <c r="G274" i="60"/>
  <c r="H274" i="60"/>
  <c r="B275" i="60"/>
  <c r="C275" i="60"/>
  <c r="E275" i="60"/>
  <c r="G275" i="60"/>
  <c r="H275" i="60"/>
  <c r="W275" i="60" s="1"/>
  <c r="B276" i="60"/>
  <c r="C276" i="60"/>
  <c r="E276" i="60"/>
  <c r="G276" i="60"/>
  <c r="H276" i="60"/>
  <c r="W276" i="60" s="1"/>
  <c r="B277" i="60"/>
  <c r="C277" i="60"/>
  <c r="E277" i="60"/>
  <c r="G277" i="60"/>
  <c r="H277" i="60"/>
  <c r="B278" i="60"/>
  <c r="C278" i="60"/>
  <c r="E278" i="60"/>
  <c r="G278" i="60"/>
  <c r="H278" i="60"/>
  <c r="B279" i="60"/>
  <c r="C279" i="60"/>
  <c r="E279" i="60"/>
  <c r="G279" i="60"/>
  <c r="H279" i="60"/>
  <c r="B280" i="60"/>
  <c r="C280" i="60"/>
  <c r="E280" i="60"/>
  <c r="G280" i="60"/>
  <c r="H280" i="60"/>
  <c r="B281" i="60"/>
  <c r="C281" i="60"/>
  <c r="E281" i="60"/>
  <c r="G281" i="60"/>
  <c r="H281" i="60"/>
  <c r="B285" i="60"/>
  <c r="C285" i="60"/>
  <c r="E285" i="60"/>
  <c r="G285" i="60"/>
  <c r="H285" i="60"/>
  <c r="W285" i="60" s="1"/>
  <c r="B286" i="60"/>
  <c r="C286" i="60"/>
  <c r="E286" i="60"/>
  <c r="G286" i="60"/>
  <c r="H286" i="60"/>
  <c r="B287" i="60"/>
  <c r="C287" i="60"/>
  <c r="E287" i="60"/>
  <c r="G287" i="60"/>
  <c r="H287" i="60"/>
  <c r="W287" i="60" s="1"/>
  <c r="B288" i="60"/>
  <c r="C288" i="60"/>
  <c r="E288" i="60"/>
  <c r="G288" i="60"/>
  <c r="H288" i="60"/>
  <c r="B289" i="60"/>
  <c r="C289" i="60"/>
  <c r="E289" i="60"/>
  <c r="G289" i="60"/>
  <c r="H289" i="60"/>
  <c r="W289" i="60" s="1"/>
  <c r="B290" i="60"/>
  <c r="C290" i="60"/>
  <c r="E290" i="60"/>
  <c r="G290" i="60"/>
  <c r="H290" i="60"/>
  <c r="B291" i="60"/>
  <c r="C291" i="60"/>
  <c r="E291" i="60"/>
  <c r="G291" i="60"/>
  <c r="H291" i="60"/>
  <c r="B292" i="60"/>
  <c r="C292" i="60"/>
  <c r="E292" i="60"/>
  <c r="G292" i="60"/>
  <c r="H292" i="60"/>
  <c r="B293" i="60"/>
  <c r="C293" i="60"/>
  <c r="E293" i="60"/>
  <c r="G293" i="60"/>
  <c r="H293" i="60"/>
  <c r="B294" i="60"/>
  <c r="C294" i="60"/>
  <c r="E294" i="60"/>
  <c r="G294" i="60"/>
  <c r="H294" i="60"/>
  <c r="W294" i="60" s="1"/>
  <c r="B295" i="60"/>
  <c r="C295" i="60"/>
  <c r="E295" i="60"/>
  <c r="G295" i="60"/>
  <c r="H295" i="60"/>
  <c r="B296" i="60"/>
  <c r="C296" i="60"/>
  <c r="E296" i="60"/>
  <c r="G296" i="60"/>
  <c r="H296" i="60"/>
  <c r="B300" i="60"/>
  <c r="C300" i="60"/>
  <c r="E300" i="60"/>
  <c r="G300" i="60"/>
  <c r="H300" i="60"/>
  <c r="B301" i="60"/>
  <c r="C301" i="60"/>
  <c r="E301" i="60"/>
  <c r="G301" i="60"/>
  <c r="H301" i="60"/>
  <c r="B302" i="60"/>
  <c r="C302" i="60"/>
  <c r="E302" i="60"/>
  <c r="G302" i="60"/>
  <c r="H302" i="60"/>
  <c r="W302" i="60" s="1"/>
  <c r="B303" i="60"/>
  <c r="C303" i="60"/>
  <c r="E303" i="60"/>
  <c r="G303" i="60"/>
  <c r="H303" i="60"/>
  <c r="B304" i="60"/>
  <c r="C304" i="60"/>
  <c r="E304" i="60"/>
  <c r="G304" i="60"/>
  <c r="H304" i="60"/>
  <c r="B305" i="60"/>
  <c r="C305" i="60"/>
  <c r="E305" i="60"/>
  <c r="G305" i="60"/>
  <c r="H305" i="60"/>
  <c r="W305" i="60" s="1"/>
  <c r="B306" i="60"/>
  <c r="C306" i="60"/>
  <c r="E306" i="60"/>
  <c r="G306" i="60"/>
  <c r="H306" i="60"/>
  <c r="W306" i="60" s="1"/>
  <c r="B307" i="60"/>
  <c r="C307" i="60"/>
  <c r="E307" i="60"/>
  <c r="G307" i="60"/>
  <c r="H307" i="60"/>
  <c r="B308" i="60"/>
  <c r="C308" i="60"/>
  <c r="E308" i="60"/>
  <c r="G308" i="60"/>
  <c r="H308" i="60"/>
  <c r="W308" i="60" s="1"/>
  <c r="B309" i="60"/>
  <c r="C309" i="60"/>
  <c r="E309" i="60"/>
  <c r="G309" i="60"/>
  <c r="H309" i="60"/>
  <c r="B310" i="60"/>
  <c r="C310" i="60"/>
  <c r="E310" i="60"/>
  <c r="G310" i="60"/>
  <c r="H310" i="60"/>
  <c r="B311" i="60"/>
  <c r="C311" i="60"/>
  <c r="E311" i="60"/>
  <c r="G311" i="60"/>
  <c r="H311" i="60"/>
  <c r="B315" i="60"/>
  <c r="C315" i="60"/>
  <c r="E315" i="60"/>
  <c r="G315" i="60"/>
  <c r="H315" i="60"/>
  <c r="B316" i="60"/>
  <c r="C316" i="60"/>
  <c r="E316" i="60"/>
  <c r="G316" i="60"/>
  <c r="H316" i="60"/>
  <c r="B317" i="60"/>
  <c r="C317" i="60"/>
  <c r="E317" i="60"/>
  <c r="G317" i="60"/>
  <c r="H317" i="60"/>
  <c r="B318" i="60"/>
  <c r="C318" i="60"/>
  <c r="E318" i="60"/>
  <c r="G318" i="60"/>
  <c r="H318" i="60"/>
  <c r="B319" i="60"/>
  <c r="C319" i="60"/>
  <c r="E319" i="60"/>
  <c r="G319" i="60"/>
  <c r="H319" i="60"/>
  <c r="B320" i="60"/>
  <c r="C320" i="60"/>
  <c r="E320" i="60"/>
  <c r="G320" i="60"/>
  <c r="H320" i="60"/>
  <c r="B321" i="60"/>
  <c r="C321" i="60"/>
  <c r="E321" i="60"/>
  <c r="G321" i="60"/>
  <c r="H321" i="60"/>
  <c r="B322" i="60"/>
  <c r="C322" i="60"/>
  <c r="E322" i="60"/>
  <c r="G322" i="60"/>
  <c r="H322" i="60"/>
  <c r="B323" i="60"/>
  <c r="C323" i="60"/>
  <c r="E323" i="60"/>
  <c r="G323" i="60"/>
  <c r="H323" i="60"/>
  <c r="B324" i="60"/>
  <c r="C324" i="60"/>
  <c r="E324" i="60"/>
  <c r="G324" i="60"/>
  <c r="H324" i="60"/>
  <c r="B325" i="60"/>
  <c r="C325" i="60"/>
  <c r="E325" i="60"/>
  <c r="G325" i="60"/>
  <c r="H325" i="60"/>
  <c r="B326" i="60"/>
  <c r="C326" i="60"/>
  <c r="E326" i="60"/>
  <c r="G326" i="60"/>
  <c r="H326" i="60"/>
  <c r="W326" i="60" s="1"/>
  <c r="B330" i="60"/>
  <c r="C330" i="60"/>
  <c r="E330" i="60"/>
  <c r="G330" i="60"/>
  <c r="H330" i="60"/>
  <c r="B331" i="60"/>
  <c r="C331" i="60"/>
  <c r="E331" i="60"/>
  <c r="G331" i="60"/>
  <c r="H331" i="60"/>
  <c r="B332" i="60"/>
  <c r="C332" i="60"/>
  <c r="E332" i="60"/>
  <c r="G332" i="60"/>
  <c r="H332" i="60"/>
  <c r="B333" i="60"/>
  <c r="C333" i="60"/>
  <c r="E333" i="60"/>
  <c r="G333" i="60"/>
  <c r="H333" i="60"/>
  <c r="B334" i="60"/>
  <c r="C334" i="60"/>
  <c r="E334" i="60"/>
  <c r="G334" i="60"/>
  <c r="H334" i="60"/>
  <c r="B335" i="60"/>
  <c r="C335" i="60"/>
  <c r="E335" i="60"/>
  <c r="G335" i="60"/>
  <c r="H335" i="60"/>
  <c r="B336" i="60"/>
  <c r="C336" i="60"/>
  <c r="E336" i="60"/>
  <c r="G336" i="60"/>
  <c r="H336" i="60"/>
  <c r="B337" i="60"/>
  <c r="C337" i="60"/>
  <c r="E337" i="60"/>
  <c r="G337" i="60"/>
  <c r="H337" i="60"/>
  <c r="B338" i="60"/>
  <c r="C338" i="60"/>
  <c r="E338" i="60"/>
  <c r="G338" i="60"/>
  <c r="H338" i="60"/>
  <c r="B339" i="60"/>
  <c r="C339" i="60"/>
  <c r="E339" i="60"/>
  <c r="G339" i="60"/>
  <c r="H339" i="60"/>
  <c r="B340" i="60"/>
  <c r="C340" i="60"/>
  <c r="E340" i="60"/>
  <c r="G340" i="60"/>
  <c r="H340" i="60"/>
  <c r="B341" i="60"/>
  <c r="C341" i="60"/>
  <c r="E341" i="60"/>
  <c r="G341" i="60"/>
  <c r="H341" i="60"/>
  <c r="B345" i="60"/>
  <c r="C345" i="60"/>
  <c r="E345" i="60"/>
  <c r="G345" i="60"/>
  <c r="H345" i="60"/>
  <c r="B346" i="60"/>
  <c r="C346" i="60"/>
  <c r="E346" i="60"/>
  <c r="G346" i="60"/>
  <c r="H346" i="60"/>
  <c r="B347" i="60"/>
  <c r="C347" i="60"/>
  <c r="E347" i="60"/>
  <c r="G347" i="60"/>
  <c r="H347" i="60"/>
  <c r="B348" i="60"/>
  <c r="C348" i="60"/>
  <c r="E348" i="60"/>
  <c r="G348" i="60"/>
  <c r="H348" i="60"/>
  <c r="B349" i="60"/>
  <c r="C349" i="60"/>
  <c r="E349" i="60"/>
  <c r="G349" i="60"/>
  <c r="H349" i="60"/>
  <c r="B350" i="60"/>
  <c r="C350" i="60"/>
  <c r="E350" i="60"/>
  <c r="G350" i="60"/>
  <c r="H350" i="60"/>
  <c r="B351" i="60"/>
  <c r="C351" i="60"/>
  <c r="E351" i="60"/>
  <c r="G351" i="60"/>
  <c r="H351" i="60"/>
  <c r="B240" i="60"/>
  <c r="D240" i="60"/>
  <c r="E238" i="60" s="1"/>
  <c r="C240" i="60"/>
  <c r="E240" i="60"/>
  <c r="G240" i="60"/>
  <c r="H240" i="60"/>
  <c r="D55" i="44"/>
  <c r="D64" i="44" s="1"/>
  <c r="D72" i="44" s="1"/>
  <c r="D62" i="44"/>
  <c r="D61" i="44"/>
  <c r="D70" i="44" s="1"/>
  <c r="D78" i="44" s="1"/>
  <c r="D60" i="44"/>
  <c r="D69" i="44" s="1"/>
  <c r="D77" i="44" s="1"/>
  <c r="D59" i="44"/>
  <c r="D68" i="44" s="1"/>
  <c r="D76" i="44" s="1"/>
  <c r="D58" i="44"/>
  <c r="D67" i="44" s="1"/>
  <c r="D75" i="44" s="1"/>
  <c r="D57" i="44"/>
  <c r="D66" i="44" s="1"/>
  <c r="D74" i="44" s="1"/>
  <c r="D56" i="44"/>
  <c r="D65" i="44" s="1"/>
  <c r="D73" i="44" s="1"/>
  <c r="D63" i="44"/>
  <c r="D71" i="44" s="1"/>
  <c r="R277" i="60" l="1"/>
  <c r="W277" i="60"/>
  <c r="X381" i="60"/>
  <c r="W381" i="60"/>
  <c r="R351" i="60"/>
  <c r="W351" i="60"/>
  <c r="J340" i="60"/>
  <c r="W340" i="60"/>
  <c r="J332" i="60"/>
  <c r="W332" i="60"/>
  <c r="I321" i="60"/>
  <c r="W321" i="60"/>
  <c r="J310" i="60"/>
  <c r="W310" i="60"/>
  <c r="J291" i="60"/>
  <c r="W291" i="60"/>
  <c r="I280" i="60"/>
  <c r="W280" i="60"/>
  <c r="X272" i="60"/>
  <c r="W272" i="60"/>
  <c r="I261" i="60"/>
  <c r="W261" i="60"/>
  <c r="P395" i="60"/>
  <c r="W395" i="60"/>
  <c r="Q384" i="60"/>
  <c r="W384" i="60"/>
  <c r="U376" i="60"/>
  <c r="W376" i="60"/>
  <c r="I354" i="60"/>
  <c r="W354" i="60"/>
  <c r="I429" i="60"/>
  <c r="W429" i="60"/>
  <c r="J450" i="60"/>
  <c r="W450" i="60"/>
  <c r="Q439" i="60"/>
  <c r="W439" i="60"/>
  <c r="U454" i="60"/>
  <c r="W454" i="60"/>
  <c r="I296" i="60"/>
  <c r="W296" i="60"/>
  <c r="U437" i="60"/>
  <c r="W437" i="60"/>
  <c r="P346" i="60"/>
  <c r="W346" i="60"/>
  <c r="P335" i="60"/>
  <c r="W335" i="60"/>
  <c r="Q324" i="60"/>
  <c r="Z324" i="60" s="1"/>
  <c r="W324" i="60"/>
  <c r="J316" i="60"/>
  <c r="W316" i="60"/>
  <c r="I286" i="60"/>
  <c r="W286" i="60"/>
  <c r="J246" i="60"/>
  <c r="W246" i="60"/>
  <c r="I242" i="60"/>
  <c r="W242" i="60"/>
  <c r="I398" i="60"/>
  <c r="W398" i="60"/>
  <c r="I390" i="60"/>
  <c r="W390" i="60"/>
  <c r="J379" i="60"/>
  <c r="W379" i="60"/>
  <c r="X368" i="60"/>
  <c r="W368" i="60"/>
  <c r="R360" i="60"/>
  <c r="W360" i="60"/>
  <c r="U435" i="60"/>
  <c r="W435" i="60"/>
  <c r="P424" i="60"/>
  <c r="W424" i="60"/>
  <c r="R413" i="60"/>
  <c r="W413" i="60"/>
  <c r="U453" i="60"/>
  <c r="W453" i="60"/>
  <c r="J457" i="60"/>
  <c r="W457" i="60"/>
  <c r="J318" i="60"/>
  <c r="W318" i="60"/>
  <c r="P392" i="60"/>
  <c r="W392" i="60"/>
  <c r="I240" i="60"/>
  <c r="W240" i="60"/>
  <c r="I349" i="60"/>
  <c r="W349" i="60"/>
  <c r="I338" i="60"/>
  <c r="W338" i="60"/>
  <c r="P330" i="60"/>
  <c r="W330" i="60"/>
  <c r="U319" i="60"/>
  <c r="W319" i="60"/>
  <c r="J300" i="60"/>
  <c r="W300" i="60"/>
  <c r="U278" i="60"/>
  <c r="W278" i="60"/>
  <c r="P270" i="60"/>
  <c r="W270" i="60"/>
  <c r="R393" i="60"/>
  <c r="W393" i="60"/>
  <c r="R371" i="60"/>
  <c r="W371" i="60"/>
  <c r="P352" i="60"/>
  <c r="W352" i="60"/>
  <c r="U416" i="60"/>
  <c r="W416" i="60"/>
  <c r="U408" i="60"/>
  <c r="W408" i="60"/>
  <c r="I445" i="60"/>
  <c r="W445" i="60"/>
  <c r="S460" i="60"/>
  <c r="W460" i="60"/>
  <c r="I288" i="60"/>
  <c r="W288" i="60"/>
  <c r="Q341" i="60"/>
  <c r="W341" i="60"/>
  <c r="Q333" i="60"/>
  <c r="W333" i="60"/>
  <c r="I322" i="60"/>
  <c r="W322" i="60"/>
  <c r="I311" i="60"/>
  <c r="W311" i="60"/>
  <c r="I303" i="60"/>
  <c r="W303" i="60"/>
  <c r="I292" i="60"/>
  <c r="W292" i="60"/>
  <c r="I281" i="60"/>
  <c r="W281" i="60"/>
  <c r="I273" i="60"/>
  <c r="W273" i="60"/>
  <c r="I262" i="60"/>
  <c r="W262" i="60"/>
  <c r="I247" i="60"/>
  <c r="W247" i="60"/>
  <c r="I243" i="60"/>
  <c r="W243" i="60"/>
  <c r="U396" i="60"/>
  <c r="W396" i="60"/>
  <c r="I385" i="60"/>
  <c r="W385" i="60"/>
  <c r="J377" i="60"/>
  <c r="W377" i="60"/>
  <c r="P366" i="60"/>
  <c r="W366" i="60"/>
  <c r="J355" i="60"/>
  <c r="W355" i="60"/>
  <c r="J430" i="60"/>
  <c r="W430" i="60"/>
  <c r="Y422" i="60"/>
  <c r="W422" i="60"/>
  <c r="U411" i="60"/>
  <c r="W411" i="60"/>
  <c r="U451" i="60"/>
  <c r="W451" i="60"/>
  <c r="U440" i="60"/>
  <c r="W440" i="60"/>
  <c r="J455" i="60"/>
  <c r="W455" i="60"/>
  <c r="Q258" i="60"/>
  <c r="Z258" i="60" s="1"/>
  <c r="W258" i="60"/>
  <c r="Q249" i="60"/>
  <c r="Z249" i="60" s="1"/>
  <c r="W249" i="60"/>
  <c r="P400" i="60"/>
  <c r="W400" i="60"/>
  <c r="J407" i="60"/>
  <c r="W407" i="60"/>
  <c r="R459" i="60"/>
  <c r="W459" i="60"/>
  <c r="J347" i="60"/>
  <c r="W347" i="60"/>
  <c r="J336" i="60"/>
  <c r="W336" i="60"/>
  <c r="J325" i="60"/>
  <c r="W325" i="60"/>
  <c r="J317" i="60"/>
  <c r="W317" i="60"/>
  <c r="J295" i="60"/>
  <c r="W295" i="60"/>
  <c r="X265" i="60"/>
  <c r="W265" i="60"/>
  <c r="X257" i="60"/>
  <c r="W257" i="60"/>
  <c r="T399" i="60"/>
  <c r="W399" i="60"/>
  <c r="P391" i="60"/>
  <c r="W391" i="60"/>
  <c r="I369" i="60"/>
  <c r="W369" i="60"/>
  <c r="I361" i="60"/>
  <c r="W361" i="60"/>
  <c r="P406" i="60"/>
  <c r="W406" i="60"/>
  <c r="P443" i="60"/>
  <c r="W443" i="60"/>
  <c r="P266" i="60"/>
  <c r="W266" i="60"/>
  <c r="J245" i="60"/>
  <c r="W245" i="60"/>
  <c r="U362" i="60"/>
  <c r="W362" i="60"/>
  <c r="J426" i="60"/>
  <c r="W426" i="60"/>
  <c r="I444" i="60"/>
  <c r="W444" i="60"/>
  <c r="P350" i="60"/>
  <c r="W350" i="60"/>
  <c r="P339" i="60"/>
  <c r="W339" i="60"/>
  <c r="P331" i="60"/>
  <c r="W331" i="60"/>
  <c r="J320" i="60"/>
  <c r="W320" i="60"/>
  <c r="Y309" i="60"/>
  <c r="W309" i="60"/>
  <c r="Y301" i="60"/>
  <c r="W301" i="60"/>
  <c r="Y290" i="60"/>
  <c r="W290" i="60"/>
  <c r="P279" i="60"/>
  <c r="W279" i="60"/>
  <c r="J271" i="60"/>
  <c r="W271" i="60"/>
  <c r="S248" i="60"/>
  <c r="W248" i="60"/>
  <c r="P244" i="60"/>
  <c r="W244" i="60"/>
  <c r="I405" i="60"/>
  <c r="W405" i="60"/>
  <c r="U383" i="60"/>
  <c r="W383" i="60"/>
  <c r="U372" i="60"/>
  <c r="W372" i="60"/>
  <c r="R364" i="60"/>
  <c r="W364" i="60"/>
  <c r="U353" i="60"/>
  <c r="W353" i="60"/>
  <c r="I428" i="60"/>
  <c r="W428" i="60"/>
  <c r="I409" i="60"/>
  <c r="W409" i="60"/>
  <c r="J446" i="60"/>
  <c r="W446" i="60"/>
  <c r="I461" i="60"/>
  <c r="W461" i="60"/>
  <c r="U348" i="60"/>
  <c r="W348" i="60"/>
  <c r="Q337" i="60"/>
  <c r="W337" i="60"/>
  <c r="I307" i="60"/>
  <c r="W307" i="60"/>
  <c r="J370" i="60"/>
  <c r="W370" i="60"/>
  <c r="P345" i="60"/>
  <c r="W345" i="60"/>
  <c r="P334" i="60"/>
  <c r="W334" i="60"/>
  <c r="I323" i="60"/>
  <c r="W323" i="60"/>
  <c r="I315" i="60"/>
  <c r="W315" i="60"/>
  <c r="U304" i="60"/>
  <c r="W304" i="60"/>
  <c r="P293" i="60"/>
  <c r="W293" i="60"/>
  <c r="P274" i="60"/>
  <c r="W274" i="60"/>
  <c r="Y263" i="60"/>
  <c r="W263" i="60"/>
  <c r="R255" i="60"/>
  <c r="W255" i="60"/>
  <c r="J397" i="60"/>
  <c r="W397" i="60"/>
  <c r="S386" i="60"/>
  <c r="W386" i="60"/>
  <c r="P378" i="60"/>
  <c r="W378" i="60"/>
  <c r="P367" i="60"/>
  <c r="W367" i="60"/>
  <c r="P356" i="60"/>
  <c r="W356" i="60"/>
  <c r="U452" i="60"/>
  <c r="W452" i="60"/>
  <c r="AA456" i="60"/>
  <c r="W456" i="60"/>
  <c r="AA401" i="60"/>
  <c r="AA414" i="60"/>
  <c r="X461" i="60"/>
  <c r="Y439" i="60"/>
  <c r="V334" i="60"/>
  <c r="J409" i="60"/>
  <c r="Y429" i="60"/>
  <c r="V457" i="60"/>
  <c r="S461" i="60"/>
  <c r="T288" i="60"/>
  <c r="U322" i="60"/>
  <c r="Y288" i="60"/>
  <c r="AA331" i="60"/>
  <c r="T240" i="60"/>
  <c r="S240" i="60"/>
  <c r="AA247" i="60"/>
  <c r="Y424" i="60"/>
  <c r="X240" i="60"/>
  <c r="J240" i="60"/>
  <c r="U320" i="60"/>
  <c r="AA248" i="60"/>
  <c r="U334" i="60"/>
  <c r="R322" i="60"/>
  <c r="Y248" i="60"/>
  <c r="Y247" i="60"/>
  <c r="V378" i="60"/>
  <c r="S429" i="60"/>
  <c r="Y413" i="60"/>
  <c r="R334" i="60"/>
  <c r="U413" i="60"/>
  <c r="Y334" i="60"/>
  <c r="Q334" i="60"/>
  <c r="Z334" i="60" s="1"/>
  <c r="X322" i="60"/>
  <c r="P413" i="60"/>
  <c r="V322" i="60"/>
  <c r="Q322" i="60"/>
  <c r="Z322" i="60" s="1"/>
  <c r="X288" i="60"/>
  <c r="S288" i="60"/>
  <c r="X242" i="60"/>
  <c r="X393" i="60"/>
  <c r="V379" i="60"/>
  <c r="U378" i="60"/>
  <c r="S424" i="60"/>
  <c r="X413" i="60"/>
  <c r="I413" i="60"/>
  <c r="V407" i="60"/>
  <c r="X445" i="60"/>
  <c r="V242" i="60"/>
  <c r="Y426" i="60"/>
  <c r="U347" i="60"/>
  <c r="Y322" i="60"/>
  <c r="T322" i="60"/>
  <c r="U288" i="60"/>
  <c r="AA288" i="60"/>
  <c r="S242" i="60"/>
  <c r="AA393" i="60"/>
  <c r="Y378" i="60"/>
  <c r="AA378" i="60"/>
  <c r="U426" i="60"/>
  <c r="X424" i="60"/>
  <c r="Y416" i="60"/>
  <c r="T413" i="60"/>
  <c r="U261" i="60"/>
  <c r="Y428" i="60"/>
  <c r="AA240" i="60"/>
  <c r="V240" i="60"/>
  <c r="R240" i="60"/>
  <c r="Y335" i="60"/>
  <c r="AA261" i="60"/>
  <c r="S261" i="60"/>
  <c r="U428" i="60"/>
  <c r="Q424" i="60"/>
  <c r="Z424" i="60" s="1"/>
  <c r="Y240" i="60"/>
  <c r="U240" i="60"/>
  <c r="P240" i="60"/>
  <c r="Y347" i="60"/>
  <c r="S335" i="60"/>
  <c r="Y261" i="60"/>
  <c r="Q261" i="60"/>
  <c r="Z261" i="60" s="1"/>
  <c r="V258" i="60"/>
  <c r="Y398" i="60"/>
  <c r="Y370" i="60"/>
  <c r="T424" i="60"/>
  <c r="AA335" i="60"/>
  <c r="AA323" i="60"/>
  <c r="AA385" i="60"/>
  <c r="V370" i="60"/>
  <c r="X446" i="60"/>
  <c r="U323" i="60"/>
  <c r="V335" i="60"/>
  <c r="J335" i="60"/>
  <c r="AA324" i="60"/>
  <c r="Y323" i="60"/>
  <c r="T323" i="60"/>
  <c r="X315" i="60"/>
  <c r="Y303" i="60"/>
  <c r="X255" i="60"/>
  <c r="T370" i="60"/>
  <c r="AA354" i="60"/>
  <c r="Q426" i="60"/>
  <c r="Z426" i="60" s="1"/>
  <c r="Y408" i="60"/>
  <c r="V446" i="60"/>
  <c r="R335" i="60"/>
  <c r="U335" i="60"/>
  <c r="I335" i="60"/>
  <c r="R324" i="60"/>
  <c r="X323" i="60"/>
  <c r="S323" i="60"/>
  <c r="T315" i="60"/>
  <c r="Q303" i="60"/>
  <c r="Z303" i="60" s="1"/>
  <c r="X293" i="60"/>
  <c r="U270" i="60"/>
  <c r="U386" i="60"/>
  <c r="S385" i="60"/>
  <c r="Q370" i="60"/>
  <c r="Z370" i="60" s="1"/>
  <c r="U450" i="60"/>
  <c r="P446" i="60"/>
  <c r="Y349" i="60"/>
  <c r="AA349" i="60"/>
  <c r="Q347" i="60"/>
  <c r="Z347" i="60" s="1"/>
  <c r="Y338" i="60"/>
  <c r="S320" i="60"/>
  <c r="S315" i="60"/>
  <c r="S293" i="60"/>
  <c r="U279" i="60"/>
  <c r="X273" i="60"/>
  <c r="Y266" i="60"/>
  <c r="Y262" i="60"/>
  <c r="S258" i="60"/>
  <c r="Q242" i="60"/>
  <c r="Z242" i="60" s="1"/>
  <c r="U405" i="60"/>
  <c r="AA397" i="60"/>
  <c r="V385" i="60"/>
  <c r="R385" i="60"/>
  <c r="U379" i="60"/>
  <c r="U370" i="60"/>
  <c r="P370" i="60"/>
  <c r="AA367" i="60"/>
  <c r="U367" i="60"/>
  <c r="X428" i="60"/>
  <c r="T428" i="60"/>
  <c r="T407" i="60"/>
  <c r="U445" i="60"/>
  <c r="P459" i="60"/>
  <c r="Q461" i="60"/>
  <c r="Y385" i="60"/>
  <c r="U385" i="60"/>
  <c r="S367" i="60"/>
  <c r="Y355" i="60"/>
  <c r="Y352" i="60"/>
  <c r="AA428" i="60"/>
  <c r="S428" i="60"/>
  <c r="Y407" i="60"/>
  <c r="R407" i="60"/>
  <c r="X443" i="60"/>
  <c r="U349" i="60"/>
  <c r="U338" i="60"/>
  <c r="V315" i="60"/>
  <c r="R315" i="60"/>
  <c r="X310" i="60"/>
  <c r="Y280" i="60"/>
  <c r="AA405" i="60"/>
  <c r="S405" i="60"/>
  <c r="U398" i="60"/>
  <c r="Y397" i="60"/>
  <c r="V350" i="60"/>
  <c r="S349" i="60"/>
  <c r="V347" i="60"/>
  <c r="Q338" i="60"/>
  <c r="Z338" i="60" s="1"/>
  <c r="Y320" i="60"/>
  <c r="AA320" i="60"/>
  <c r="Y315" i="60"/>
  <c r="U315" i="60"/>
  <c r="Q315" i="60"/>
  <c r="Z315" i="60" s="1"/>
  <c r="R310" i="60"/>
  <c r="R300" i="60"/>
  <c r="X280" i="60"/>
  <c r="S266" i="60"/>
  <c r="S257" i="60"/>
  <c r="Y242" i="60"/>
  <c r="T242" i="60"/>
  <c r="Y405" i="60"/>
  <c r="Q405" i="60"/>
  <c r="Z405" i="60" s="1"/>
  <c r="Q398" i="60"/>
  <c r="Z398" i="60" s="1"/>
  <c r="X397" i="60"/>
  <c r="AA392" i="60"/>
  <c r="X385" i="60"/>
  <c r="T385" i="60"/>
  <c r="U371" i="60"/>
  <c r="X370" i="60"/>
  <c r="R370" i="60"/>
  <c r="Y367" i="60"/>
  <c r="Q367" i="60"/>
  <c r="Z367" i="60" s="1"/>
  <c r="V355" i="60"/>
  <c r="U352" i="60"/>
  <c r="V429" i="60"/>
  <c r="V428" i="60"/>
  <c r="R428" i="60"/>
  <c r="X407" i="60"/>
  <c r="Q407" i="60"/>
  <c r="Z407" i="60" s="1"/>
  <c r="Y444" i="60"/>
  <c r="Q443" i="60"/>
  <c r="Z443" i="60" s="1"/>
  <c r="U350" i="60"/>
  <c r="X349" i="60"/>
  <c r="Q349" i="60"/>
  <c r="Z349" i="60" s="1"/>
  <c r="S339" i="60"/>
  <c r="Q319" i="60"/>
  <c r="Z319" i="60" s="1"/>
  <c r="X300" i="60"/>
  <c r="T300" i="60"/>
  <c r="I300" i="60"/>
  <c r="Y293" i="60"/>
  <c r="U293" i="60"/>
  <c r="J293" i="60"/>
  <c r="U281" i="60"/>
  <c r="I248" i="60"/>
  <c r="Q385" i="60"/>
  <c r="Z385" i="60" s="1"/>
  <c r="Y384" i="60"/>
  <c r="Q428" i="60"/>
  <c r="Z428" i="60" s="1"/>
  <c r="Y350" i="60"/>
  <c r="R350" i="60"/>
  <c r="J349" i="60"/>
  <c r="X346" i="60"/>
  <c r="Y340" i="60"/>
  <c r="V330" i="60"/>
  <c r="R270" i="60"/>
  <c r="P385" i="60"/>
  <c r="R381" i="60"/>
  <c r="U355" i="60"/>
  <c r="J428" i="60"/>
  <c r="AA424" i="60"/>
  <c r="P315" i="60"/>
  <c r="V300" i="60"/>
  <c r="Q300" i="60"/>
  <c r="Z300" i="60" s="1"/>
  <c r="AA293" i="60"/>
  <c r="R293" i="60"/>
  <c r="X292" i="60"/>
  <c r="P288" i="60"/>
  <c r="U273" i="60"/>
  <c r="V248" i="60"/>
  <c r="J385" i="60"/>
  <c r="Y362" i="60"/>
  <c r="X360" i="60"/>
  <c r="T355" i="60"/>
  <c r="T446" i="60"/>
  <c r="AA445" i="60"/>
  <c r="T445" i="60"/>
  <c r="Q444" i="60"/>
  <c r="Z444" i="60" s="1"/>
  <c r="V443" i="60"/>
  <c r="X459" i="60"/>
  <c r="P323" i="60"/>
  <c r="J315" i="60"/>
  <c r="Y300" i="60"/>
  <c r="U300" i="60"/>
  <c r="P300" i="60"/>
  <c r="T295" i="60"/>
  <c r="V293" i="60"/>
  <c r="Q293" i="60"/>
  <c r="Z293" i="60" s="1"/>
  <c r="J288" i="60"/>
  <c r="U248" i="60"/>
  <c r="S246" i="60"/>
  <c r="S378" i="60"/>
  <c r="Q362" i="60"/>
  <c r="Z362" i="60" s="1"/>
  <c r="P355" i="60"/>
  <c r="J424" i="60"/>
  <c r="S409" i="60"/>
  <c r="Y406" i="60"/>
  <c r="R446" i="60"/>
  <c r="Y445" i="60"/>
  <c r="Q445" i="60"/>
  <c r="Z445" i="60" s="1"/>
  <c r="S443" i="60"/>
  <c r="T459" i="60"/>
  <c r="X457" i="60"/>
  <c r="U331" i="60"/>
  <c r="Y319" i="60"/>
  <c r="X317" i="60"/>
  <c r="U311" i="60"/>
  <c r="U307" i="60"/>
  <c r="U303" i="60"/>
  <c r="S300" i="60"/>
  <c r="Y295" i="60"/>
  <c r="J266" i="60"/>
  <c r="Q248" i="60"/>
  <c r="Z248" i="60" s="1"/>
  <c r="X246" i="60"/>
  <c r="U242" i="60"/>
  <c r="P242" i="60"/>
  <c r="T397" i="60"/>
  <c r="V393" i="60"/>
  <c r="V392" i="60"/>
  <c r="I386" i="60"/>
  <c r="Q378" i="60"/>
  <c r="Z378" i="60" s="1"/>
  <c r="X364" i="60"/>
  <c r="Y361" i="60"/>
  <c r="AA350" i="60"/>
  <c r="R331" i="60"/>
  <c r="U271" i="60"/>
  <c r="U266" i="60"/>
  <c r="I266" i="60"/>
  <c r="U392" i="60"/>
  <c r="J378" i="60"/>
  <c r="Y372" i="60"/>
  <c r="U369" i="60"/>
  <c r="Y366" i="60"/>
  <c r="Q361" i="60"/>
  <c r="Z361" i="60" s="1"/>
  <c r="X355" i="60"/>
  <c r="R355" i="60"/>
  <c r="Y354" i="60"/>
  <c r="R450" i="60"/>
  <c r="Q350" i="60"/>
  <c r="Z350" i="60" s="1"/>
  <c r="I334" i="60"/>
  <c r="J331" i="60"/>
  <c r="Q246" i="60"/>
  <c r="Z246" i="60" s="1"/>
  <c r="U245" i="60"/>
  <c r="U244" i="60"/>
  <c r="P428" i="60"/>
  <c r="R457" i="60"/>
  <c r="J350" i="60"/>
  <c r="AA311" i="60"/>
  <c r="Y307" i="60"/>
  <c r="AA300" i="60"/>
  <c r="I293" i="60"/>
  <c r="S292" i="60"/>
  <c r="R266" i="60"/>
  <c r="U397" i="60"/>
  <c r="R379" i="60"/>
  <c r="R378" i="60"/>
  <c r="I370" i="60"/>
  <c r="J367" i="60"/>
  <c r="AA361" i="60"/>
  <c r="V459" i="60"/>
  <c r="Q457" i="60"/>
  <c r="Z457" i="60" s="1"/>
  <c r="U455" i="60"/>
  <c r="S346" i="60"/>
  <c r="P436" i="60"/>
  <c r="J436" i="60"/>
  <c r="R436" i="60"/>
  <c r="J421" i="60"/>
  <c r="S421" i="60"/>
  <c r="I421" i="60"/>
  <c r="Y421" i="60"/>
  <c r="R421" i="60"/>
  <c r="U305" i="60"/>
  <c r="Q305" i="60"/>
  <c r="Z305" i="60" s="1"/>
  <c r="R289" i="60"/>
  <c r="I289" i="60"/>
  <c r="V289" i="60"/>
  <c r="Q289" i="60"/>
  <c r="Z289" i="60" s="1"/>
  <c r="Y289" i="60"/>
  <c r="P250" i="60"/>
  <c r="T250" i="60"/>
  <c r="X250" i="60"/>
  <c r="I250" i="60"/>
  <c r="R250" i="60"/>
  <c r="V250" i="60"/>
  <c r="J250" i="60"/>
  <c r="S250" i="60"/>
  <c r="AA250" i="60"/>
  <c r="S425" i="60"/>
  <c r="AA425" i="60"/>
  <c r="U415" i="60"/>
  <c r="I415" i="60"/>
  <c r="Y415" i="60"/>
  <c r="Q415" i="60"/>
  <c r="Z415" i="60" s="1"/>
  <c r="Q442" i="60"/>
  <c r="Z442" i="60" s="1"/>
  <c r="U442" i="60"/>
  <c r="J442" i="60"/>
  <c r="AA442" i="60"/>
  <c r="S442" i="60"/>
  <c r="R346" i="60"/>
  <c r="V340" i="60"/>
  <c r="Y339" i="60"/>
  <c r="R339" i="60"/>
  <c r="X338" i="60"/>
  <c r="T338" i="60"/>
  <c r="P338" i="60"/>
  <c r="U336" i="60"/>
  <c r="V332" i="60"/>
  <c r="Y331" i="60"/>
  <c r="S331" i="60"/>
  <c r="I331" i="60"/>
  <c r="R330" i="60"/>
  <c r="Y324" i="60"/>
  <c r="J306" i="60"/>
  <c r="R306" i="60"/>
  <c r="X306" i="60"/>
  <c r="I276" i="60"/>
  <c r="U276" i="60"/>
  <c r="AA276" i="60"/>
  <c r="S276" i="60"/>
  <c r="X276" i="60"/>
  <c r="T276" i="60"/>
  <c r="Y276" i="60"/>
  <c r="I272" i="60"/>
  <c r="U272" i="60"/>
  <c r="P272" i="60"/>
  <c r="T272" i="60"/>
  <c r="J265" i="60"/>
  <c r="Q265" i="60"/>
  <c r="Z265" i="60" s="1"/>
  <c r="AA265" i="60"/>
  <c r="S265" i="60"/>
  <c r="Q256" i="60"/>
  <c r="Z256" i="60" s="1"/>
  <c r="U256" i="60"/>
  <c r="J255" i="60"/>
  <c r="Q255" i="60"/>
  <c r="Z255" i="60" s="1"/>
  <c r="V255" i="60"/>
  <c r="I255" i="60"/>
  <c r="T255" i="60"/>
  <c r="Y255" i="60"/>
  <c r="P255" i="60"/>
  <c r="U255" i="60"/>
  <c r="Y250" i="60"/>
  <c r="I380" i="60"/>
  <c r="U380" i="60"/>
  <c r="Y380" i="60"/>
  <c r="J364" i="60"/>
  <c r="Q364" i="60"/>
  <c r="Z364" i="60" s="1"/>
  <c r="V364" i="60"/>
  <c r="I364" i="60"/>
  <c r="T364" i="60"/>
  <c r="Y364" i="60"/>
  <c r="P364" i="60"/>
  <c r="U364" i="60"/>
  <c r="I431" i="60"/>
  <c r="Q431" i="60"/>
  <c r="Z431" i="60" s="1"/>
  <c r="Y431" i="60"/>
  <c r="S453" i="60"/>
  <c r="AA453" i="60"/>
  <c r="J453" i="60"/>
  <c r="Q453" i="60"/>
  <c r="Z453" i="60" s="1"/>
  <c r="Y453" i="60"/>
  <c r="P439" i="60"/>
  <c r="T439" i="60"/>
  <c r="X439" i="60"/>
  <c r="I439" i="60"/>
  <c r="R439" i="60"/>
  <c r="V439" i="60"/>
  <c r="Z439" i="60"/>
  <c r="J439" i="60"/>
  <c r="S439" i="60"/>
  <c r="J346" i="60"/>
  <c r="S338" i="60"/>
  <c r="U250" i="60"/>
  <c r="J401" i="60"/>
  <c r="X401" i="60"/>
  <c r="S401" i="60"/>
  <c r="U401" i="60"/>
  <c r="J394" i="60"/>
  <c r="Y394" i="60"/>
  <c r="Q394" i="60"/>
  <c r="Z394" i="60" s="1"/>
  <c r="J368" i="60"/>
  <c r="U368" i="60"/>
  <c r="P368" i="60"/>
  <c r="R368" i="60"/>
  <c r="I412" i="60"/>
  <c r="U412" i="60"/>
  <c r="J302" i="60"/>
  <c r="Q302" i="60"/>
  <c r="Z302" i="60" s="1"/>
  <c r="V302" i="60"/>
  <c r="I302" i="60"/>
  <c r="T302" i="60"/>
  <c r="Y302" i="60"/>
  <c r="P302" i="60"/>
  <c r="U302" i="60"/>
  <c r="V346" i="60"/>
  <c r="Y345" i="60"/>
  <c r="J339" i="60"/>
  <c r="AA338" i="60"/>
  <c r="J338" i="60"/>
  <c r="P324" i="60"/>
  <c r="J324" i="60"/>
  <c r="U324" i="60"/>
  <c r="I324" i="60"/>
  <c r="S324" i="60"/>
  <c r="X302" i="60"/>
  <c r="Q287" i="60"/>
  <c r="Z287" i="60" s="1"/>
  <c r="X287" i="60"/>
  <c r="Y260" i="60"/>
  <c r="Q260" i="60"/>
  <c r="Z260" i="60" s="1"/>
  <c r="V351" i="60"/>
  <c r="AA346" i="60"/>
  <c r="T346" i="60"/>
  <c r="I346" i="60"/>
  <c r="U345" i="60"/>
  <c r="U339" i="60"/>
  <c r="I339" i="60"/>
  <c r="V338" i="60"/>
  <c r="R338" i="60"/>
  <c r="V331" i="60"/>
  <c r="Q331" i="60"/>
  <c r="Z331" i="60" s="1"/>
  <c r="V324" i="60"/>
  <c r="P319" i="60"/>
  <c r="T319" i="60"/>
  <c r="X319" i="60"/>
  <c r="I319" i="60"/>
  <c r="R319" i="60"/>
  <c r="V319" i="60"/>
  <c r="J319" i="60"/>
  <c r="S319" i="60"/>
  <c r="P308" i="60"/>
  <c r="U308" i="60"/>
  <c r="Y308" i="60"/>
  <c r="J304" i="60"/>
  <c r="T304" i="60"/>
  <c r="P304" i="60"/>
  <c r="X304" i="60"/>
  <c r="Q304" i="60"/>
  <c r="Z304" i="60" s="1"/>
  <c r="Y304" i="60"/>
  <c r="R302" i="60"/>
  <c r="Q294" i="60"/>
  <c r="Z294" i="60" s="1"/>
  <c r="U294" i="60"/>
  <c r="U289" i="60"/>
  <c r="P277" i="60"/>
  <c r="Q277" i="60"/>
  <c r="Z277" i="60" s="1"/>
  <c r="V277" i="60"/>
  <c r="AA277" i="60"/>
  <c r="I277" i="60"/>
  <c r="S277" i="60"/>
  <c r="Y277" i="60"/>
  <c r="J277" i="60"/>
  <c r="U277" i="60"/>
  <c r="P259" i="60"/>
  <c r="Y259" i="60"/>
  <c r="Q259" i="60"/>
  <c r="Z259" i="60" s="1"/>
  <c r="U259" i="60"/>
  <c r="J251" i="60"/>
  <c r="U251" i="60"/>
  <c r="Q250" i="60"/>
  <c r="Z250" i="60" s="1"/>
  <c r="J382" i="60"/>
  <c r="J381" i="60"/>
  <c r="Q381" i="60"/>
  <c r="Z381" i="60" s="1"/>
  <c r="V381" i="60"/>
  <c r="I381" i="60"/>
  <c r="T381" i="60"/>
  <c r="Y381" i="60"/>
  <c r="P381" i="60"/>
  <c r="U381" i="60"/>
  <c r="P363" i="60"/>
  <c r="S363" i="60"/>
  <c r="I435" i="60"/>
  <c r="T435" i="60"/>
  <c r="P435" i="60"/>
  <c r="X435" i="60"/>
  <c r="Q435" i="60"/>
  <c r="Z435" i="60" s="1"/>
  <c r="Y435" i="60"/>
  <c r="U421" i="60"/>
  <c r="V415" i="60"/>
  <c r="U439" i="60"/>
  <c r="P438" i="60"/>
  <c r="S438" i="60"/>
  <c r="AA307" i="60"/>
  <c r="Q307" i="60"/>
  <c r="Z307" i="60" s="1"/>
  <c r="U291" i="60"/>
  <c r="R286" i="60"/>
  <c r="S280" i="60"/>
  <c r="U274" i="60"/>
  <c r="R262" i="60"/>
  <c r="I258" i="60"/>
  <c r="Y249" i="60"/>
  <c r="Q247" i="60"/>
  <c r="Z247" i="60" s="1"/>
  <c r="P397" i="60"/>
  <c r="Q396" i="60"/>
  <c r="Z396" i="60" s="1"/>
  <c r="U395" i="60"/>
  <c r="S393" i="60"/>
  <c r="Q366" i="60"/>
  <c r="Z366" i="60" s="1"/>
  <c r="U430" i="60"/>
  <c r="U414" i="60"/>
  <c r="Q406" i="60"/>
  <c r="Z406" i="60" s="1"/>
  <c r="Q441" i="60"/>
  <c r="Z441" i="60" s="1"/>
  <c r="Y457" i="60"/>
  <c r="T457" i="60"/>
  <c r="I457" i="60"/>
  <c r="Y461" i="60"/>
  <c r="T461" i="60"/>
  <c r="J461" i="60"/>
  <c r="P322" i="60"/>
  <c r="Q320" i="60"/>
  <c r="Z320" i="60" s="1"/>
  <c r="AA319" i="60"/>
  <c r="R317" i="60"/>
  <c r="S311" i="60"/>
  <c r="S307" i="60"/>
  <c r="AA304" i="60"/>
  <c r="X286" i="60"/>
  <c r="T280" i="60"/>
  <c r="T279" i="60"/>
  <c r="S262" i="60"/>
  <c r="AA258" i="60"/>
  <c r="U247" i="60"/>
  <c r="J405" i="60"/>
  <c r="S397" i="60"/>
  <c r="I379" i="60"/>
  <c r="I378" i="60"/>
  <c r="U366" i="60"/>
  <c r="AA435" i="60"/>
  <c r="AA429" i="60"/>
  <c r="J429" i="60"/>
  <c r="I407" i="60"/>
  <c r="U406" i="60"/>
  <c r="P445" i="60"/>
  <c r="AA439" i="60"/>
  <c r="U457" i="60"/>
  <c r="P457" i="60"/>
  <c r="AA461" i="60"/>
  <c r="U461" i="60"/>
  <c r="P461" i="60"/>
  <c r="I351" i="60"/>
  <c r="T349" i="60"/>
  <c r="P349" i="60"/>
  <c r="I347" i="60"/>
  <c r="Q345" i="60"/>
  <c r="Z345" i="60" s="1"/>
  <c r="Q317" i="60"/>
  <c r="Z317" i="60" s="1"/>
  <c r="V308" i="60"/>
  <c r="J303" i="60"/>
  <c r="U296" i="60"/>
  <c r="X295" i="60"/>
  <c r="T293" i="60"/>
  <c r="Q292" i="60"/>
  <c r="Z292" i="60" s="1"/>
  <c r="J280" i="60"/>
  <c r="J276" i="60"/>
  <c r="V274" i="60"/>
  <c r="I274" i="60"/>
  <c r="J247" i="60"/>
  <c r="Q243" i="60"/>
  <c r="Z243" i="60" s="1"/>
  <c r="J393" i="60"/>
  <c r="Q392" i="60"/>
  <c r="Z392" i="60" s="1"/>
  <c r="X391" i="60"/>
  <c r="U390" i="60"/>
  <c r="Y369" i="60"/>
  <c r="J366" i="60"/>
  <c r="AA363" i="60"/>
  <c r="J363" i="60"/>
  <c r="Y356" i="60"/>
  <c r="Q355" i="60"/>
  <c r="Z355" i="60" s="1"/>
  <c r="Q354" i="60"/>
  <c r="Z354" i="60" s="1"/>
  <c r="Q352" i="60"/>
  <c r="Z352" i="60" s="1"/>
  <c r="V430" i="60"/>
  <c r="I430" i="60"/>
  <c r="R426" i="60"/>
  <c r="Q412" i="60"/>
  <c r="Z412" i="60" s="1"/>
  <c r="Y409" i="60"/>
  <c r="R409" i="60"/>
  <c r="J406" i="60"/>
  <c r="Y446" i="60"/>
  <c r="U446" i="60"/>
  <c r="Q446" i="60"/>
  <c r="Z446" i="60" s="1"/>
  <c r="Y443" i="60"/>
  <c r="U443" i="60"/>
  <c r="I443" i="60"/>
  <c r="Y442" i="60"/>
  <c r="U438" i="60"/>
  <c r="S456" i="60"/>
  <c r="S455" i="60"/>
  <c r="Q454" i="60"/>
  <c r="Z454" i="60" s="1"/>
  <c r="Z461" i="60"/>
  <c r="V461" i="60"/>
  <c r="R461" i="60"/>
  <c r="U332" i="60"/>
  <c r="Y330" i="60"/>
  <c r="Q330" i="60"/>
  <c r="Z330" i="60" s="1"/>
  <c r="J323" i="60"/>
  <c r="T273" i="60"/>
  <c r="X261" i="60"/>
  <c r="T261" i="60"/>
  <c r="P261" i="60"/>
  <c r="V259" i="60"/>
  <c r="I259" i="60"/>
  <c r="AA242" i="60"/>
  <c r="AA398" i="60"/>
  <c r="S398" i="60"/>
  <c r="Q395" i="60"/>
  <c r="Z395" i="60" s="1"/>
  <c r="T393" i="60"/>
  <c r="I393" i="60"/>
  <c r="R390" i="60"/>
  <c r="Q380" i="60"/>
  <c r="Z380" i="60" s="1"/>
  <c r="U356" i="60"/>
  <c r="Q240" i="60"/>
  <c r="Z240" i="60" s="1"/>
  <c r="V349" i="60"/>
  <c r="R349" i="60"/>
  <c r="R347" i="60"/>
  <c r="Y325" i="60"/>
  <c r="V317" i="60"/>
  <c r="Q308" i="60"/>
  <c r="Z308" i="60" s="1"/>
  <c r="V306" i="60"/>
  <c r="AA303" i="60"/>
  <c r="S303" i="60"/>
  <c r="Q301" i="60"/>
  <c r="Z301" i="60" s="1"/>
  <c r="R295" i="60"/>
  <c r="Q280" i="60"/>
  <c r="Z280" i="60" s="1"/>
  <c r="Y279" i="60"/>
  <c r="Q279" i="60"/>
  <c r="Z279" i="60" s="1"/>
  <c r="Q276" i="60"/>
  <c r="Z276" i="60" s="1"/>
  <c r="R274" i="60"/>
  <c r="Y273" i="60"/>
  <c r="Q273" i="60"/>
  <c r="Z273" i="60" s="1"/>
  <c r="Y272" i="60"/>
  <c r="Q272" i="60"/>
  <c r="Z272" i="60" s="1"/>
  <c r="Q271" i="60"/>
  <c r="Z271" i="60" s="1"/>
  <c r="J261" i="60"/>
  <c r="S247" i="60"/>
  <c r="Y243" i="60"/>
  <c r="AA243" i="60"/>
  <c r="J242" i="60"/>
  <c r="P401" i="60"/>
  <c r="U377" i="60"/>
  <c r="Q369" i="60"/>
  <c r="Z369" i="60" s="1"/>
  <c r="AA366" i="60"/>
  <c r="S366" i="60"/>
  <c r="U363" i="60"/>
  <c r="Q356" i="60"/>
  <c r="Z356" i="60" s="1"/>
  <c r="I355" i="60"/>
  <c r="S435" i="60"/>
  <c r="J435" i="60"/>
  <c r="R430" i="60"/>
  <c r="V426" i="60"/>
  <c r="I426" i="60"/>
  <c r="Y412" i="60"/>
  <c r="U409" i="60"/>
  <c r="AA406" i="60"/>
  <c r="S406" i="60"/>
  <c r="AA446" i="60"/>
  <c r="S446" i="60"/>
  <c r="I446" i="60"/>
  <c r="AA443" i="60"/>
  <c r="R443" i="60"/>
  <c r="AA438" i="60"/>
  <c r="J438" i="60"/>
  <c r="U330" i="60"/>
  <c r="V325" i="60"/>
  <c r="Q323" i="60"/>
  <c r="Z323" i="60" s="1"/>
  <c r="AA280" i="60"/>
  <c r="U280" i="60"/>
  <c r="P280" i="60"/>
  <c r="X279" i="60"/>
  <c r="P276" i="60"/>
  <c r="Y274" i="60"/>
  <c r="Q274" i="60"/>
  <c r="Z274" i="60" s="1"/>
  <c r="P273" i="60"/>
  <c r="V261" i="60"/>
  <c r="R261" i="60"/>
  <c r="R259" i="60"/>
  <c r="Q244" i="60"/>
  <c r="Z244" i="60" s="1"/>
  <c r="U243" i="60"/>
  <c r="R242" i="60"/>
  <c r="J398" i="60"/>
  <c r="U436" i="60"/>
  <c r="V435" i="60"/>
  <c r="R435" i="60"/>
  <c r="Y430" i="60"/>
  <c r="Q430" i="60"/>
  <c r="Z430" i="60" s="1"/>
  <c r="Y346" i="60"/>
  <c r="U346" i="60"/>
  <c r="Q346" i="60"/>
  <c r="Z346" i="60" s="1"/>
  <c r="S345" i="60"/>
  <c r="J345" i="60"/>
  <c r="R340" i="60"/>
  <c r="AA339" i="60"/>
  <c r="V339" i="60"/>
  <c r="Q339" i="60"/>
  <c r="Z339" i="60" s="1"/>
  <c r="V336" i="60"/>
  <c r="I336" i="60"/>
  <c r="Q335" i="60"/>
  <c r="Z335" i="60" s="1"/>
  <c r="S334" i="60"/>
  <c r="J334" i="60"/>
  <c r="Y332" i="60"/>
  <c r="I332" i="60"/>
  <c r="S330" i="60"/>
  <c r="J330" i="60"/>
  <c r="I325" i="60"/>
  <c r="R321" i="60"/>
  <c r="Y317" i="60"/>
  <c r="T317" i="60"/>
  <c r="I317" i="60"/>
  <c r="U316" i="60"/>
  <c r="AA315" i="60"/>
  <c r="J311" i="60"/>
  <c r="U310" i="60"/>
  <c r="P310" i="60"/>
  <c r="AA308" i="60"/>
  <c r="S308" i="60"/>
  <c r="J308" i="60"/>
  <c r="Y306" i="60"/>
  <c r="T306" i="60"/>
  <c r="I306" i="60"/>
  <c r="V304" i="60"/>
  <c r="R304" i="60"/>
  <c r="I304" i="60"/>
  <c r="J296" i="60"/>
  <c r="U295" i="60"/>
  <c r="P295" i="60"/>
  <c r="Y292" i="60"/>
  <c r="T292" i="60"/>
  <c r="J292" i="60"/>
  <c r="Y291" i="60"/>
  <c r="Q291" i="60"/>
  <c r="Z291" i="60" s="1"/>
  <c r="J289" i="60"/>
  <c r="S289" i="60"/>
  <c r="AA289" i="60"/>
  <c r="P289" i="60"/>
  <c r="T289" i="60"/>
  <c r="X289" i="60"/>
  <c r="J287" i="60"/>
  <c r="S287" i="60"/>
  <c r="I285" i="60"/>
  <c r="R285" i="60"/>
  <c r="U285" i="60"/>
  <c r="V281" i="60"/>
  <c r="P263" i="60"/>
  <c r="I263" i="60"/>
  <c r="V263" i="60"/>
  <c r="Q263" i="60"/>
  <c r="Z263" i="60" s="1"/>
  <c r="R263" i="60"/>
  <c r="U263" i="60"/>
  <c r="AA399" i="60"/>
  <c r="V345" i="60"/>
  <c r="R345" i="60"/>
  <c r="I345" i="60"/>
  <c r="I340" i="60"/>
  <c r="I330" i="60"/>
  <c r="Y310" i="60"/>
  <c r="T310" i="60"/>
  <c r="I310" i="60"/>
  <c r="Q309" i="60"/>
  <c r="Z309" i="60" s="1"/>
  <c r="R308" i="60"/>
  <c r="I308" i="60"/>
  <c r="I295" i="60"/>
  <c r="X291" i="60"/>
  <c r="P291" i="60"/>
  <c r="J281" i="60"/>
  <c r="S281" i="60"/>
  <c r="AA281" i="60"/>
  <c r="P281" i="60"/>
  <c r="T281" i="60"/>
  <c r="X281" i="60"/>
  <c r="J264" i="60"/>
  <c r="Y264" i="60"/>
  <c r="Q264" i="60"/>
  <c r="Z264" i="60" s="1"/>
  <c r="U264" i="60"/>
  <c r="R336" i="60"/>
  <c r="Q306" i="60"/>
  <c r="Z306" i="60" s="1"/>
  <c r="AA296" i="60"/>
  <c r="S296" i="60"/>
  <c r="P290" i="60"/>
  <c r="Q290" i="60"/>
  <c r="Z290" i="60" s="1"/>
  <c r="U290" i="60"/>
  <c r="R281" i="60"/>
  <c r="P278" i="60"/>
  <c r="I278" i="60"/>
  <c r="V278" i="60"/>
  <c r="Q278" i="60"/>
  <c r="Z278" i="60" s="1"/>
  <c r="Y278" i="60"/>
  <c r="R278" i="60"/>
  <c r="J275" i="60"/>
  <c r="Q275" i="60"/>
  <c r="Z275" i="60" s="1"/>
  <c r="U275" i="60"/>
  <c r="Y275" i="60"/>
  <c r="I257" i="60"/>
  <c r="R257" i="60"/>
  <c r="V257" i="60"/>
  <c r="J257" i="60"/>
  <c r="T257" i="60"/>
  <c r="Y257" i="60"/>
  <c r="P257" i="60"/>
  <c r="U257" i="60"/>
  <c r="Q257" i="60"/>
  <c r="Z257" i="60" s="1"/>
  <c r="J399" i="60"/>
  <c r="P399" i="60"/>
  <c r="U399" i="60"/>
  <c r="I399" i="60"/>
  <c r="V399" i="60"/>
  <c r="Q399" i="60"/>
  <c r="Z399" i="60" s="1"/>
  <c r="X399" i="60"/>
  <c r="R399" i="60"/>
  <c r="Y399" i="60"/>
  <c r="S350" i="60"/>
  <c r="I350" i="60"/>
  <c r="X345" i="60"/>
  <c r="T345" i="60"/>
  <c r="AA345" i="60"/>
  <c r="U340" i="60"/>
  <c r="Y336" i="60"/>
  <c r="Q336" i="60"/>
  <c r="Z336" i="60" s="1"/>
  <c r="X334" i="60"/>
  <c r="T334" i="60"/>
  <c r="AA334" i="60"/>
  <c r="R332" i="60"/>
  <c r="X330" i="60"/>
  <c r="T330" i="60"/>
  <c r="AA330" i="60"/>
  <c r="R325" i="60"/>
  <c r="V323" i="60"/>
  <c r="R323" i="60"/>
  <c r="AA322" i="60"/>
  <c r="S322" i="60"/>
  <c r="J322" i="60"/>
  <c r="X321" i="60"/>
  <c r="U317" i="60"/>
  <c r="P317" i="60"/>
  <c r="Y311" i="60"/>
  <c r="Q311" i="60"/>
  <c r="Z311" i="60" s="1"/>
  <c r="V310" i="60"/>
  <c r="Q310" i="60"/>
  <c r="Z310" i="60" s="1"/>
  <c r="X308" i="60"/>
  <c r="T308" i="60"/>
  <c r="J307" i="60"/>
  <c r="U306" i="60"/>
  <c r="P306" i="60"/>
  <c r="S304" i="60"/>
  <c r="Y296" i="60"/>
  <c r="Q296" i="60"/>
  <c r="Z296" i="60" s="1"/>
  <c r="V295" i="60"/>
  <c r="Q295" i="60"/>
  <c r="Z295" i="60" s="1"/>
  <c r="AA292" i="60"/>
  <c r="U292" i="60"/>
  <c r="P292" i="60"/>
  <c r="T291" i="60"/>
  <c r="AA285" i="60"/>
  <c r="Y281" i="60"/>
  <c r="Q281" i="60"/>
  <c r="Z281" i="60" s="1"/>
  <c r="P241" i="60"/>
  <c r="Q241" i="60"/>
  <c r="Z241" i="60" s="1"/>
  <c r="Y241" i="60"/>
  <c r="J241" i="60"/>
  <c r="AA241" i="60"/>
  <c r="S241" i="60"/>
  <c r="U241" i="60"/>
  <c r="Y377" i="60"/>
  <c r="Q377" i="60"/>
  <c r="Z377" i="60" s="1"/>
  <c r="J372" i="60"/>
  <c r="I372" i="60"/>
  <c r="V372" i="60"/>
  <c r="R372" i="60"/>
  <c r="P371" i="60"/>
  <c r="Q371" i="60"/>
  <c r="Z371" i="60" s="1"/>
  <c r="V371" i="60"/>
  <c r="AA371" i="60"/>
  <c r="I371" i="60"/>
  <c r="S371" i="60"/>
  <c r="Y371" i="60"/>
  <c r="I365" i="60"/>
  <c r="Q365" i="60"/>
  <c r="Z365" i="60" s="1"/>
  <c r="U365" i="60"/>
  <c r="Y365" i="60"/>
  <c r="I353" i="60"/>
  <c r="R353" i="60"/>
  <c r="V353" i="60"/>
  <c r="J353" i="60"/>
  <c r="S353" i="60"/>
  <c r="AA353" i="60"/>
  <c r="P353" i="60"/>
  <c r="T353" i="60"/>
  <c r="X353" i="60"/>
  <c r="P420" i="60"/>
  <c r="T420" i="60"/>
  <c r="X420" i="60"/>
  <c r="I420" i="60"/>
  <c r="S420" i="60"/>
  <c r="Y420" i="60"/>
  <c r="J420" i="60"/>
  <c r="U420" i="60"/>
  <c r="AA420" i="60"/>
  <c r="Q420" i="60"/>
  <c r="Z420" i="60" s="1"/>
  <c r="V420" i="60"/>
  <c r="P458" i="60"/>
  <c r="J458" i="60"/>
  <c r="S458" i="60"/>
  <c r="AA458" i="60"/>
  <c r="Q458" i="60"/>
  <c r="Z458" i="60" s="1"/>
  <c r="U458" i="60"/>
  <c r="Y458" i="60"/>
  <c r="AA273" i="60"/>
  <c r="S273" i="60"/>
  <c r="J273" i="60"/>
  <c r="S272" i="60"/>
  <c r="J272" i="60"/>
  <c r="Y270" i="60"/>
  <c r="Q270" i="60"/>
  <c r="Z270" i="60" s="1"/>
  <c r="U265" i="60"/>
  <c r="P265" i="60"/>
  <c r="J262" i="60"/>
  <c r="J260" i="60"/>
  <c r="U260" i="60"/>
  <c r="P258" i="60"/>
  <c r="J258" i="60"/>
  <c r="U258" i="60"/>
  <c r="AA257" i="60"/>
  <c r="J256" i="60"/>
  <c r="Y256" i="60"/>
  <c r="AA251" i="60"/>
  <c r="Q251" i="60"/>
  <c r="Z251" i="60" s="1"/>
  <c r="J249" i="60"/>
  <c r="U249" i="60"/>
  <c r="J248" i="60"/>
  <c r="P248" i="60"/>
  <c r="T248" i="60"/>
  <c r="X248" i="60"/>
  <c r="AA246" i="60"/>
  <c r="U246" i="60"/>
  <c r="P246" i="60"/>
  <c r="Q245" i="60"/>
  <c r="Z245" i="60" s="1"/>
  <c r="V244" i="60"/>
  <c r="Y401" i="60"/>
  <c r="T401" i="60"/>
  <c r="V395" i="60"/>
  <c r="Q391" i="60"/>
  <c r="Z391" i="60" s="1"/>
  <c r="Y391" i="60"/>
  <c r="P386" i="60"/>
  <c r="Q386" i="60"/>
  <c r="Z386" i="60" s="1"/>
  <c r="V386" i="60"/>
  <c r="AA386" i="60"/>
  <c r="I384" i="60"/>
  <c r="P384" i="60"/>
  <c r="X384" i="60"/>
  <c r="I383" i="60"/>
  <c r="Q383" i="60"/>
  <c r="Z383" i="60" s="1"/>
  <c r="Y383" i="60"/>
  <c r="P382" i="60"/>
  <c r="Q382" i="60"/>
  <c r="Z382" i="60" s="1"/>
  <c r="V382" i="60"/>
  <c r="AA382" i="60"/>
  <c r="I382" i="60"/>
  <c r="S382" i="60"/>
  <c r="Y382" i="60"/>
  <c r="Y353" i="60"/>
  <c r="J437" i="60"/>
  <c r="I437" i="60"/>
  <c r="V437" i="60"/>
  <c r="Q437" i="60"/>
  <c r="Z437" i="60" s="1"/>
  <c r="Y437" i="60"/>
  <c r="R437" i="60"/>
  <c r="J422" i="60"/>
  <c r="I422" i="60"/>
  <c r="V422" i="60"/>
  <c r="Q422" i="60"/>
  <c r="Z422" i="60" s="1"/>
  <c r="R422" i="60"/>
  <c r="U422" i="60"/>
  <c r="P410" i="60"/>
  <c r="S410" i="60"/>
  <c r="AA410" i="60"/>
  <c r="J410" i="60"/>
  <c r="Y410" i="60"/>
  <c r="Q410" i="60"/>
  <c r="Z410" i="60" s="1"/>
  <c r="U410" i="60"/>
  <c r="Q288" i="60"/>
  <c r="Z288" i="60" s="1"/>
  <c r="X277" i="60"/>
  <c r="T277" i="60"/>
  <c r="V273" i="60"/>
  <c r="R273" i="60"/>
  <c r="AA272" i="60"/>
  <c r="V272" i="60"/>
  <c r="R272" i="60"/>
  <c r="Y271" i="60"/>
  <c r="V270" i="60"/>
  <c r="I270" i="60"/>
  <c r="AA266" i="60"/>
  <c r="V266" i="60"/>
  <c r="Q266" i="60"/>
  <c r="Z266" i="60" s="1"/>
  <c r="Y265" i="60"/>
  <c r="T265" i="60"/>
  <c r="U262" i="60"/>
  <c r="Y258" i="60"/>
  <c r="R258" i="60"/>
  <c r="Y251" i="60"/>
  <c r="R248" i="60"/>
  <c r="Y246" i="60"/>
  <c r="T246" i="60"/>
  <c r="Y245" i="60"/>
  <c r="J244" i="60"/>
  <c r="I244" i="60"/>
  <c r="T244" i="60"/>
  <c r="X244" i="60"/>
  <c r="I401" i="60"/>
  <c r="R401" i="60"/>
  <c r="V401" i="60"/>
  <c r="I397" i="60"/>
  <c r="R397" i="60"/>
  <c r="V397" i="60"/>
  <c r="J395" i="60"/>
  <c r="I395" i="60"/>
  <c r="T395" i="60"/>
  <c r="X395" i="60"/>
  <c r="I394" i="60"/>
  <c r="S394" i="60"/>
  <c r="AA394" i="60"/>
  <c r="I392" i="60"/>
  <c r="J392" i="60"/>
  <c r="T392" i="60"/>
  <c r="X392" i="60"/>
  <c r="U391" i="60"/>
  <c r="Y386" i="60"/>
  <c r="R386" i="60"/>
  <c r="U384" i="60"/>
  <c r="U382" i="60"/>
  <c r="I377" i="60"/>
  <c r="R377" i="60"/>
  <c r="V377" i="60"/>
  <c r="P377" i="60"/>
  <c r="T377" i="60"/>
  <c r="X377" i="60"/>
  <c r="I376" i="60"/>
  <c r="Y376" i="60"/>
  <c r="Q376" i="60"/>
  <c r="Z376" i="60" s="1"/>
  <c r="I427" i="60"/>
  <c r="U427" i="60"/>
  <c r="Q427" i="60"/>
  <c r="Z427" i="60" s="1"/>
  <c r="Y427" i="60"/>
  <c r="I423" i="60"/>
  <c r="Y423" i="60"/>
  <c r="Q423" i="60"/>
  <c r="Z423" i="60" s="1"/>
  <c r="U423" i="60"/>
  <c r="J411" i="60"/>
  <c r="I411" i="60"/>
  <c r="T411" i="60"/>
  <c r="Y411" i="60"/>
  <c r="P411" i="60"/>
  <c r="V411" i="60"/>
  <c r="Q411" i="60"/>
  <c r="Z411" i="60" s="1"/>
  <c r="X411" i="60"/>
  <c r="R411" i="60"/>
  <c r="I265" i="60"/>
  <c r="R265" i="60"/>
  <c r="V265" i="60"/>
  <c r="P262" i="60"/>
  <c r="Q262" i="60"/>
  <c r="Z262" i="60" s="1"/>
  <c r="V262" i="60"/>
  <c r="AA262" i="60"/>
  <c r="I251" i="60"/>
  <c r="S251" i="60"/>
  <c r="I246" i="60"/>
  <c r="R246" i="60"/>
  <c r="V246" i="60"/>
  <c r="P245" i="60"/>
  <c r="S245" i="60"/>
  <c r="AA245" i="60"/>
  <c r="Y244" i="60"/>
  <c r="R244" i="60"/>
  <c r="AA244" i="60"/>
  <c r="Q401" i="60"/>
  <c r="Z401" i="60" s="1"/>
  <c r="Q397" i="60"/>
  <c r="Z397" i="60" s="1"/>
  <c r="P396" i="60"/>
  <c r="Y396" i="60"/>
  <c r="Y395" i="60"/>
  <c r="R395" i="60"/>
  <c r="AA395" i="60"/>
  <c r="U394" i="60"/>
  <c r="P393" i="60"/>
  <c r="Q393" i="60"/>
  <c r="Z393" i="60" s="1"/>
  <c r="U393" i="60"/>
  <c r="Y393" i="60"/>
  <c r="Y392" i="60"/>
  <c r="S392" i="60"/>
  <c r="T391" i="60"/>
  <c r="V390" i="60"/>
  <c r="J386" i="60"/>
  <c r="T384" i="60"/>
  <c r="R382" i="60"/>
  <c r="S377" i="60"/>
  <c r="Q372" i="60"/>
  <c r="Z372" i="60" s="1"/>
  <c r="J371" i="60"/>
  <c r="I362" i="60"/>
  <c r="R362" i="60"/>
  <c r="V362" i="60"/>
  <c r="J362" i="60"/>
  <c r="S362" i="60"/>
  <c r="AA362" i="60"/>
  <c r="P362" i="60"/>
  <c r="T362" i="60"/>
  <c r="X362" i="60"/>
  <c r="J360" i="60"/>
  <c r="I360" i="60"/>
  <c r="T360" i="60"/>
  <c r="Y360" i="60"/>
  <c r="P360" i="60"/>
  <c r="U360" i="60"/>
  <c r="Q360" i="60"/>
  <c r="Z360" i="60" s="1"/>
  <c r="V360" i="60"/>
  <c r="Q353" i="60"/>
  <c r="Z353" i="60" s="1"/>
  <c r="P425" i="60"/>
  <c r="J425" i="60"/>
  <c r="U425" i="60"/>
  <c r="I425" i="60"/>
  <c r="V425" i="60"/>
  <c r="Q425" i="60"/>
  <c r="Z425" i="60" s="1"/>
  <c r="R425" i="60"/>
  <c r="Y425" i="60"/>
  <c r="R420" i="60"/>
  <c r="P414" i="60"/>
  <c r="I414" i="60"/>
  <c r="S414" i="60"/>
  <c r="Y414" i="60"/>
  <c r="J414" i="60"/>
  <c r="V414" i="60"/>
  <c r="Q414" i="60"/>
  <c r="Z414" i="60" s="1"/>
  <c r="R414" i="60"/>
  <c r="AA381" i="60"/>
  <c r="S381" i="60"/>
  <c r="Y379" i="60"/>
  <c r="Q379" i="60"/>
  <c r="Z379" i="60" s="1"/>
  <c r="AA377" i="60"/>
  <c r="AA370" i="60"/>
  <c r="S370" i="60"/>
  <c r="Y368" i="60"/>
  <c r="T368" i="60"/>
  <c r="I368" i="60"/>
  <c r="V366" i="60"/>
  <c r="R366" i="60"/>
  <c r="I366" i="60"/>
  <c r="Y363" i="60"/>
  <c r="Q363" i="60"/>
  <c r="Z363" i="60" s="1"/>
  <c r="U361" i="60"/>
  <c r="AA360" i="60"/>
  <c r="J356" i="60"/>
  <c r="AA355" i="60"/>
  <c r="S355" i="60"/>
  <c r="U354" i="60"/>
  <c r="J352" i="60"/>
  <c r="Y436" i="60"/>
  <c r="S436" i="60"/>
  <c r="I436" i="60"/>
  <c r="U431" i="60"/>
  <c r="U429" i="60"/>
  <c r="U424" i="60"/>
  <c r="I416" i="60"/>
  <c r="Q416" i="60"/>
  <c r="J415" i="60"/>
  <c r="R415" i="60"/>
  <c r="J413" i="60"/>
  <c r="S413" i="60"/>
  <c r="AA413" i="60"/>
  <c r="P409" i="60"/>
  <c r="T409" i="60"/>
  <c r="X409" i="60"/>
  <c r="Y451" i="60"/>
  <c r="I441" i="60"/>
  <c r="P441" i="60"/>
  <c r="AA441" i="60"/>
  <c r="T441" i="60"/>
  <c r="Y441" i="60"/>
  <c r="I440" i="60"/>
  <c r="Y440" i="60"/>
  <c r="Q440" i="60"/>
  <c r="Z440" i="60" s="1"/>
  <c r="I460" i="60"/>
  <c r="U460" i="60"/>
  <c r="Q460" i="60"/>
  <c r="Z460" i="60" s="1"/>
  <c r="Y460" i="60"/>
  <c r="Y455" i="60"/>
  <c r="Q455" i="60"/>
  <c r="Z455" i="60" s="1"/>
  <c r="P454" i="60"/>
  <c r="J454" i="60"/>
  <c r="S454" i="60"/>
  <c r="AA454" i="60"/>
  <c r="P429" i="60"/>
  <c r="Q429" i="60"/>
  <c r="Z429" i="60" s="1"/>
  <c r="V413" i="60"/>
  <c r="Q413" i="60"/>
  <c r="Z413" i="60" s="1"/>
  <c r="V409" i="60"/>
  <c r="Q409" i="60"/>
  <c r="Z409" i="60" s="1"/>
  <c r="I408" i="60"/>
  <c r="Q408" i="60"/>
  <c r="Z408" i="60" s="1"/>
  <c r="P453" i="60"/>
  <c r="T453" i="60"/>
  <c r="X453" i="60"/>
  <c r="I453" i="60"/>
  <c r="R453" i="60"/>
  <c r="V453" i="60"/>
  <c r="P452" i="60"/>
  <c r="Q452" i="60"/>
  <c r="Z452" i="60" s="1"/>
  <c r="Y452" i="60"/>
  <c r="I442" i="60"/>
  <c r="R442" i="60"/>
  <c r="V442" i="60"/>
  <c r="P442" i="60"/>
  <c r="T442" i="60"/>
  <c r="X442" i="60"/>
  <c r="X441" i="60"/>
  <c r="AA460" i="60"/>
  <c r="J459" i="60"/>
  <c r="Q459" i="60"/>
  <c r="Z459" i="60" s="1"/>
  <c r="U459" i="60"/>
  <c r="Y459" i="60"/>
  <c r="I459" i="60"/>
  <c r="S459" i="60"/>
  <c r="AA459" i="60"/>
  <c r="I456" i="60"/>
  <c r="U456" i="60"/>
  <c r="Q456" i="60"/>
  <c r="Y456" i="60"/>
  <c r="Y454" i="60"/>
  <c r="V368" i="60"/>
  <c r="Q368" i="60"/>
  <c r="Z368" i="60" s="1"/>
  <c r="X366" i="60"/>
  <c r="T366" i="60"/>
  <c r="AA356" i="60"/>
  <c r="S356" i="60"/>
  <c r="AA352" i="60"/>
  <c r="S352" i="60"/>
  <c r="AA436" i="60"/>
  <c r="V436" i="60"/>
  <c r="Q436" i="60"/>
  <c r="Z436" i="60" s="1"/>
  <c r="R429" i="60"/>
  <c r="I424" i="60"/>
  <c r="R424" i="60"/>
  <c r="V424" i="60"/>
  <c r="P421" i="60"/>
  <c r="Q421" i="60"/>
  <c r="Z421" i="60" s="1"/>
  <c r="V421" i="60"/>
  <c r="AA421" i="60"/>
  <c r="I451" i="60"/>
  <c r="Q451" i="60"/>
  <c r="Z451" i="60" s="1"/>
  <c r="V451" i="60"/>
  <c r="P450" i="60"/>
  <c r="Q450" i="60"/>
  <c r="Z450" i="60" s="1"/>
  <c r="V450" i="60"/>
  <c r="AA450" i="60"/>
  <c r="I450" i="60"/>
  <c r="S450" i="60"/>
  <c r="Y450" i="60"/>
  <c r="U441" i="60"/>
  <c r="P455" i="60"/>
  <c r="T455" i="60"/>
  <c r="X455" i="60"/>
  <c r="I455" i="60"/>
  <c r="R455" i="60"/>
  <c r="V455" i="60"/>
  <c r="AA409" i="60"/>
  <c r="U407" i="60"/>
  <c r="P407" i="60"/>
  <c r="U444" i="60"/>
  <c r="T443" i="60"/>
  <c r="J443" i="60"/>
  <c r="Y438" i="60"/>
  <c r="Q438" i="60"/>
  <c r="Z438" i="60" s="1"/>
  <c r="AA457" i="60"/>
  <c r="S457" i="60"/>
  <c r="AA455" i="60"/>
  <c r="X460" i="60"/>
  <c r="T460" i="60"/>
  <c r="P460" i="60"/>
  <c r="V458" i="60"/>
  <c r="R458" i="60"/>
  <c r="I458" i="60"/>
  <c r="X456" i="60"/>
  <c r="T456" i="60"/>
  <c r="P456" i="60"/>
  <c r="V454" i="60"/>
  <c r="R454" i="60"/>
  <c r="I454" i="60"/>
  <c r="J460" i="60"/>
  <c r="J456" i="60"/>
  <c r="V460" i="60"/>
  <c r="R460" i="60"/>
  <c r="X458" i="60"/>
  <c r="T458" i="60"/>
  <c r="Z456" i="60"/>
  <c r="V456" i="60"/>
  <c r="R456" i="60"/>
  <c r="X454" i="60"/>
  <c r="T454" i="60"/>
  <c r="AA452" i="60"/>
  <c r="S452" i="60"/>
  <c r="J452" i="60"/>
  <c r="X451" i="60"/>
  <c r="T451" i="60"/>
  <c r="P451" i="60"/>
  <c r="S445" i="60"/>
  <c r="J445" i="60"/>
  <c r="X444" i="60"/>
  <c r="T444" i="60"/>
  <c r="P444" i="60"/>
  <c r="S441" i="60"/>
  <c r="J441" i="60"/>
  <c r="X440" i="60"/>
  <c r="T440" i="60"/>
  <c r="P440" i="60"/>
  <c r="V438" i="60"/>
  <c r="R438" i="60"/>
  <c r="I438" i="60"/>
  <c r="V452" i="60"/>
  <c r="R452" i="60"/>
  <c r="I452" i="60"/>
  <c r="AA451" i="60"/>
  <c r="S451" i="60"/>
  <c r="J451" i="60"/>
  <c r="X450" i="60"/>
  <c r="T450" i="60"/>
  <c r="V445" i="60"/>
  <c r="R445" i="60"/>
  <c r="AA444" i="60"/>
  <c r="S444" i="60"/>
  <c r="J444" i="60"/>
  <c r="V441" i="60"/>
  <c r="R441" i="60"/>
  <c r="AA440" i="60"/>
  <c r="S440" i="60"/>
  <c r="J440" i="60"/>
  <c r="R451" i="60"/>
  <c r="V444" i="60"/>
  <c r="R444" i="60"/>
  <c r="V440" i="60"/>
  <c r="R440" i="60"/>
  <c r="X438" i="60"/>
  <c r="T438" i="60"/>
  <c r="X452" i="60"/>
  <c r="T452" i="60"/>
  <c r="X431" i="60"/>
  <c r="T431" i="60"/>
  <c r="P431" i="60"/>
  <c r="X427" i="60"/>
  <c r="T427" i="60"/>
  <c r="P427" i="60"/>
  <c r="X423" i="60"/>
  <c r="T423" i="60"/>
  <c r="P423" i="60"/>
  <c r="X416" i="60"/>
  <c r="T416" i="60"/>
  <c r="P416" i="60"/>
  <c r="X412" i="60"/>
  <c r="T412" i="60"/>
  <c r="P412" i="60"/>
  <c r="V410" i="60"/>
  <c r="R410" i="60"/>
  <c r="I410" i="60"/>
  <c r="X408" i="60"/>
  <c r="T408" i="60"/>
  <c r="P408" i="60"/>
  <c r="V406" i="60"/>
  <c r="R406" i="60"/>
  <c r="I406" i="60"/>
  <c r="X437" i="60"/>
  <c r="T437" i="60"/>
  <c r="P437" i="60"/>
  <c r="AA431" i="60"/>
  <c r="S431" i="60"/>
  <c r="J431" i="60"/>
  <c r="X430" i="60"/>
  <c r="T430" i="60"/>
  <c r="P430" i="60"/>
  <c r="AA427" i="60"/>
  <c r="S427" i="60"/>
  <c r="J427" i="60"/>
  <c r="X426" i="60"/>
  <c r="T426" i="60"/>
  <c r="P426" i="60"/>
  <c r="AA423" i="60"/>
  <c r="S423" i="60"/>
  <c r="J423" i="60"/>
  <c r="X422" i="60"/>
  <c r="T422" i="60"/>
  <c r="P422" i="60"/>
  <c r="AA416" i="60"/>
  <c r="S416" i="60"/>
  <c r="J416" i="60"/>
  <c r="X415" i="60"/>
  <c r="T415" i="60"/>
  <c r="P415" i="60"/>
  <c r="AA412" i="60"/>
  <c r="S412" i="60"/>
  <c r="J412" i="60"/>
  <c r="AA408" i="60"/>
  <c r="S408" i="60"/>
  <c r="J408" i="60"/>
  <c r="AA437" i="60"/>
  <c r="S437" i="60"/>
  <c r="X436" i="60"/>
  <c r="T436" i="60"/>
  <c r="V431" i="60"/>
  <c r="R431" i="60"/>
  <c r="AA430" i="60"/>
  <c r="S430" i="60"/>
  <c r="X429" i="60"/>
  <c r="T429" i="60"/>
  <c r="V427" i="60"/>
  <c r="R427" i="60"/>
  <c r="AA426" i="60"/>
  <c r="S426" i="60"/>
  <c r="X425" i="60"/>
  <c r="T425" i="60"/>
  <c r="V423" i="60"/>
  <c r="R423" i="60"/>
  <c r="AA422" i="60"/>
  <c r="S422" i="60"/>
  <c r="X421" i="60"/>
  <c r="T421" i="60"/>
  <c r="Z416" i="60"/>
  <c r="V416" i="60"/>
  <c r="R416" i="60"/>
  <c r="AA415" i="60"/>
  <c r="S415" i="60"/>
  <c r="X414" i="60"/>
  <c r="T414" i="60"/>
  <c r="V412" i="60"/>
  <c r="R412" i="60"/>
  <c r="AA411" i="60"/>
  <c r="S411" i="60"/>
  <c r="X410" i="60"/>
  <c r="T410" i="60"/>
  <c r="V408" i="60"/>
  <c r="R408" i="60"/>
  <c r="AA407" i="60"/>
  <c r="S407" i="60"/>
  <c r="X406" i="60"/>
  <c r="T406" i="60"/>
  <c r="AA400" i="60"/>
  <c r="S400" i="60"/>
  <c r="J400" i="60"/>
  <c r="AA396" i="60"/>
  <c r="S396" i="60"/>
  <c r="J396" i="60"/>
  <c r="Y400" i="60"/>
  <c r="Q400" i="60"/>
  <c r="Z400" i="60" s="1"/>
  <c r="X405" i="60"/>
  <c r="T405" i="60"/>
  <c r="P405" i="60"/>
  <c r="V400" i="60"/>
  <c r="R400" i="60"/>
  <c r="I400" i="60"/>
  <c r="S399" i="60"/>
  <c r="X398" i="60"/>
  <c r="T398" i="60"/>
  <c r="P398" i="60"/>
  <c r="V396" i="60"/>
  <c r="R396" i="60"/>
  <c r="I396" i="60"/>
  <c r="S395" i="60"/>
  <c r="X394" i="60"/>
  <c r="T394" i="60"/>
  <c r="P394" i="60"/>
  <c r="J390" i="60"/>
  <c r="S390" i="60"/>
  <c r="AA390" i="60"/>
  <c r="P390" i="60"/>
  <c r="T390" i="60"/>
  <c r="X390" i="60"/>
  <c r="U400" i="60"/>
  <c r="V405" i="60"/>
  <c r="R405" i="60"/>
  <c r="X400" i="60"/>
  <c r="T400" i="60"/>
  <c r="V398" i="60"/>
  <c r="R398" i="60"/>
  <c r="X396" i="60"/>
  <c r="T396" i="60"/>
  <c r="V394" i="60"/>
  <c r="R394" i="60"/>
  <c r="I391" i="60"/>
  <c r="R391" i="60"/>
  <c r="V391" i="60"/>
  <c r="J391" i="60"/>
  <c r="S391" i="60"/>
  <c r="AA391" i="60"/>
  <c r="Y390" i="60"/>
  <c r="Q390" i="60"/>
  <c r="Z390" i="60" s="1"/>
  <c r="X380" i="60"/>
  <c r="T380" i="60"/>
  <c r="P380" i="60"/>
  <c r="X376" i="60"/>
  <c r="T376" i="60"/>
  <c r="P376" i="60"/>
  <c r="X369" i="60"/>
  <c r="T369" i="60"/>
  <c r="P369" i="60"/>
  <c r="V367" i="60"/>
  <c r="R367" i="60"/>
  <c r="I367" i="60"/>
  <c r="X365" i="60"/>
  <c r="T365" i="60"/>
  <c r="P365" i="60"/>
  <c r="V363" i="60"/>
  <c r="R363" i="60"/>
  <c r="I363" i="60"/>
  <c r="X361" i="60"/>
  <c r="T361" i="60"/>
  <c r="P361" i="60"/>
  <c r="V356" i="60"/>
  <c r="R356" i="60"/>
  <c r="I356" i="60"/>
  <c r="X354" i="60"/>
  <c r="T354" i="60"/>
  <c r="P354" i="60"/>
  <c r="V352" i="60"/>
  <c r="R352" i="60"/>
  <c r="I352" i="60"/>
  <c r="R392" i="60"/>
  <c r="AA384" i="60"/>
  <c r="S384" i="60"/>
  <c r="J384" i="60"/>
  <c r="X383" i="60"/>
  <c r="T383" i="60"/>
  <c r="P383" i="60"/>
  <c r="AA380" i="60"/>
  <c r="S380" i="60"/>
  <c r="J380" i="60"/>
  <c r="X379" i="60"/>
  <c r="T379" i="60"/>
  <c r="P379" i="60"/>
  <c r="AA376" i="60"/>
  <c r="S376" i="60"/>
  <c r="J376" i="60"/>
  <c r="X372" i="60"/>
  <c r="T372" i="60"/>
  <c r="P372" i="60"/>
  <c r="AA369" i="60"/>
  <c r="S369" i="60"/>
  <c r="J369" i="60"/>
  <c r="AA365" i="60"/>
  <c r="S365" i="60"/>
  <c r="J365" i="60"/>
  <c r="S361" i="60"/>
  <c r="J361" i="60"/>
  <c r="S354" i="60"/>
  <c r="J354" i="60"/>
  <c r="X386" i="60"/>
  <c r="T386" i="60"/>
  <c r="Z384" i="60"/>
  <c r="V384" i="60"/>
  <c r="R384" i="60"/>
  <c r="AA383" i="60"/>
  <c r="S383" i="60"/>
  <c r="J383" i="60"/>
  <c r="X382" i="60"/>
  <c r="T382" i="60"/>
  <c r="V380" i="60"/>
  <c r="R380" i="60"/>
  <c r="AA379" i="60"/>
  <c r="S379" i="60"/>
  <c r="X378" i="60"/>
  <c r="T378" i="60"/>
  <c r="V376" i="60"/>
  <c r="R376" i="60"/>
  <c r="AA372" i="60"/>
  <c r="S372" i="60"/>
  <c r="X371" i="60"/>
  <c r="T371" i="60"/>
  <c r="V369" i="60"/>
  <c r="R369" i="60"/>
  <c r="AA368" i="60"/>
  <c r="S368" i="60"/>
  <c r="X367" i="60"/>
  <c r="T367" i="60"/>
  <c r="V365" i="60"/>
  <c r="R365" i="60"/>
  <c r="AA364" i="60"/>
  <c r="S364" i="60"/>
  <c r="X363" i="60"/>
  <c r="T363" i="60"/>
  <c r="V361" i="60"/>
  <c r="R361" i="60"/>
  <c r="S360" i="60"/>
  <c r="X356" i="60"/>
  <c r="T356" i="60"/>
  <c r="V354" i="60"/>
  <c r="R354" i="60"/>
  <c r="X352" i="60"/>
  <c r="T352" i="60"/>
  <c r="V383" i="60"/>
  <c r="R383" i="60"/>
  <c r="T326" i="60"/>
  <c r="I326" i="60"/>
  <c r="R326" i="60"/>
  <c r="V326" i="60"/>
  <c r="P326" i="60"/>
  <c r="X326" i="60"/>
  <c r="J326" i="60"/>
  <c r="S326" i="60"/>
  <c r="AA326" i="60"/>
  <c r="U351" i="60"/>
  <c r="X341" i="60"/>
  <c r="I341" i="60"/>
  <c r="R341" i="60"/>
  <c r="V341" i="60"/>
  <c r="Z341" i="60"/>
  <c r="T341" i="60"/>
  <c r="J341" i="60"/>
  <c r="S341" i="60"/>
  <c r="AA341" i="60"/>
  <c r="P341" i="60"/>
  <c r="X337" i="60"/>
  <c r="I337" i="60"/>
  <c r="R337" i="60"/>
  <c r="V337" i="60"/>
  <c r="Z337" i="60"/>
  <c r="J337" i="60"/>
  <c r="S337" i="60"/>
  <c r="AA337" i="60"/>
  <c r="P337" i="60"/>
  <c r="T337" i="60"/>
  <c r="P333" i="60"/>
  <c r="I333" i="60"/>
  <c r="R333" i="60"/>
  <c r="V333" i="60"/>
  <c r="Z333" i="60"/>
  <c r="X333" i="60"/>
  <c r="J333" i="60"/>
  <c r="S333" i="60"/>
  <c r="AA333" i="60"/>
  <c r="T333" i="60"/>
  <c r="Y341" i="60"/>
  <c r="Y337" i="60"/>
  <c r="Y333" i="60"/>
  <c r="U326" i="60"/>
  <c r="I348" i="60"/>
  <c r="R348" i="60"/>
  <c r="V348" i="60"/>
  <c r="T348" i="60"/>
  <c r="J348" i="60"/>
  <c r="S348" i="60"/>
  <c r="AA348" i="60"/>
  <c r="P348" i="60"/>
  <c r="X348" i="60"/>
  <c r="J351" i="60"/>
  <c r="S351" i="60"/>
  <c r="AA351" i="60"/>
  <c r="P351" i="60"/>
  <c r="T351" i="60"/>
  <c r="X351" i="60"/>
  <c r="Y348" i="60"/>
  <c r="Y326" i="60"/>
  <c r="Y351" i="60"/>
  <c r="Q351" i="60"/>
  <c r="Z351" i="60" s="1"/>
  <c r="Q348" i="60"/>
  <c r="Z348" i="60" s="1"/>
  <c r="U341" i="60"/>
  <c r="U337" i="60"/>
  <c r="U333" i="60"/>
  <c r="Q326" i="60"/>
  <c r="Z326" i="60" s="1"/>
  <c r="Q340" i="60"/>
  <c r="Z340" i="60" s="1"/>
  <c r="Q325" i="60"/>
  <c r="Z325" i="60" s="1"/>
  <c r="V321" i="60"/>
  <c r="Q321" i="60"/>
  <c r="Z321" i="60" s="1"/>
  <c r="I318" i="60"/>
  <c r="R318" i="60"/>
  <c r="V318" i="60"/>
  <c r="P318" i="60"/>
  <c r="T318" i="60"/>
  <c r="X318" i="60"/>
  <c r="S316" i="60"/>
  <c r="X347" i="60"/>
  <c r="T347" i="60"/>
  <c r="P347" i="60"/>
  <c r="X340" i="60"/>
  <c r="T340" i="60"/>
  <c r="P340" i="60"/>
  <c r="X336" i="60"/>
  <c r="T336" i="60"/>
  <c r="P336" i="60"/>
  <c r="X332" i="60"/>
  <c r="T332" i="60"/>
  <c r="P332" i="60"/>
  <c r="X325" i="60"/>
  <c r="T325" i="60"/>
  <c r="P325" i="60"/>
  <c r="U321" i="60"/>
  <c r="P321" i="60"/>
  <c r="AA318" i="60"/>
  <c r="S318" i="60"/>
  <c r="Y316" i="60"/>
  <c r="Q316" i="60"/>
  <c r="Z316" i="60" s="1"/>
  <c r="P305" i="60"/>
  <c r="T305" i="60"/>
  <c r="X305" i="60"/>
  <c r="I305" i="60"/>
  <c r="R305" i="60"/>
  <c r="V305" i="60"/>
  <c r="J305" i="60"/>
  <c r="S305" i="60"/>
  <c r="AA305" i="60"/>
  <c r="P294" i="60"/>
  <c r="T294" i="60"/>
  <c r="X294" i="60"/>
  <c r="I294" i="60"/>
  <c r="R294" i="60"/>
  <c r="V294" i="60"/>
  <c r="J294" i="60"/>
  <c r="S294" i="60"/>
  <c r="AA294" i="60"/>
  <c r="Q332" i="60"/>
  <c r="Z332" i="60" s="1"/>
  <c r="U325" i="60"/>
  <c r="U318" i="60"/>
  <c r="P309" i="60"/>
  <c r="T309" i="60"/>
  <c r="X309" i="60"/>
  <c r="I309" i="60"/>
  <c r="R309" i="60"/>
  <c r="V309" i="60"/>
  <c r="J309" i="60"/>
  <c r="S309" i="60"/>
  <c r="AA309" i="60"/>
  <c r="P301" i="60"/>
  <c r="T301" i="60"/>
  <c r="X301" i="60"/>
  <c r="I301" i="60"/>
  <c r="R301" i="60"/>
  <c r="V301" i="60"/>
  <c r="J301" i="60"/>
  <c r="S301" i="60"/>
  <c r="AA301" i="60"/>
  <c r="X350" i="60"/>
  <c r="T350" i="60"/>
  <c r="AA347" i="60"/>
  <c r="S347" i="60"/>
  <c r="AA340" i="60"/>
  <c r="S340" i="60"/>
  <c r="X339" i="60"/>
  <c r="T339" i="60"/>
  <c r="AA336" i="60"/>
  <c r="S336" i="60"/>
  <c r="X335" i="60"/>
  <c r="T335" i="60"/>
  <c r="AA332" i="60"/>
  <c r="S332" i="60"/>
  <c r="X331" i="60"/>
  <c r="T331" i="60"/>
  <c r="AA325" i="60"/>
  <c r="S325" i="60"/>
  <c r="X324" i="60"/>
  <c r="T324" i="60"/>
  <c r="Y321" i="60"/>
  <c r="T321" i="60"/>
  <c r="P320" i="60"/>
  <c r="T320" i="60"/>
  <c r="X320" i="60"/>
  <c r="I320" i="60"/>
  <c r="R320" i="60"/>
  <c r="V320" i="60"/>
  <c r="Y318" i="60"/>
  <c r="Q318" i="60"/>
  <c r="Z318" i="60" s="1"/>
  <c r="U309" i="60"/>
  <c r="Y305" i="60"/>
  <c r="U301" i="60"/>
  <c r="Y294" i="60"/>
  <c r="J321" i="60"/>
  <c r="S321" i="60"/>
  <c r="AA321" i="60"/>
  <c r="P316" i="60"/>
  <c r="T316" i="60"/>
  <c r="X316" i="60"/>
  <c r="I316" i="60"/>
  <c r="R316" i="60"/>
  <c r="V316" i="60"/>
  <c r="AA316" i="60"/>
  <c r="V291" i="60"/>
  <c r="R291" i="60"/>
  <c r="I291" i="60"/>
  <c r="AA290" i="60"/>
  <c r="S290" i="60"/>
  <c r="J290" i="60"/>
  <c r="Y287" i="60"/>
  <c r="T287" i="60"/>
  <c r="U286" i="60"/>
  <c r="P286" i="60"/>
  <c r="V285" i="60"/>
  <c r="J279" i="60"/>
  <c r="S279" i="60"/>
  <c r="AA279" i="60"/>
  <c r="I279" i="60"/>
  <c r="R279" i="60"/>
  <c r="V279" i="60"/>
  <c r="X311" i="60"/>
  <c r="T311" i="60"/>
  <c r="P311" i="60"/>
  <c r="X307" i="60"/>
  <c r="T307" i="60"/>
  <c r="P307" i="60"/>
  <c r="X303" i="60"/>
  <c r="T303" i="60"/>
  <c r="P303" i="60"/>
  <c r="X296" i="60"/>
  <c r="T296" i="60"/>
  <c r="P296" i="60"/>
  <c r="V290" i="60"/>
  <c r="R290" i="60"/>
  <c r="I290" i="60"/>
  <c r="I287" i="60"/>
  <c r="R287" i="60"/>
  <c r="V287" i="60"/>
  <c r="Y286" i="60"/>
  <c r="T286" i="60"/>
  <c r="P285" i="60"/>
  <c r="T285" i="60"/>
  <c r="X285" i="60"/>
  <c r="J285" i="60"/>
  <c r="S285" i="60"/>
  <c r="J286" i="60"/>
  <c r="S286" i="60"/>
  <c r="AA286" i="60"/>
  <c r="AA317" i="60"/>
  <c r="S317" i="60"/>
  <c r="V311" i="60"/>
  <c r="R311" i="60"/>
  <c r="AA310" i="60"/>
  <c r="S310" i="60"/>
  <c r="V307" i="60"/>
  <c r="R307" i="60"/>
  <c r="AA306" i="60"/>
  <c r="S306" i="60"/>
  <c r="V303" i="60"/>
  <c r="R303" i="60"/>
  <c r="AA302" i="60"/>
  <c r="S302" i="60"/>
  <c r="V296" i="60"/>
  <c r="R296" i="60"/>
  <c r="AA295" i="60"/>
  <c r="S295" i="60"/>
  <c r="V292" i="60"/>
  <c r="R292" i="60"/>
  <c r="AA291" i="60"/>
  <c r="S291" i="60"/>
  <c r="X290" i="60"/>
  <c r="T290" i="60"/>
  <c r="V288" i="60"/>
  <c r="R288" i="60"/>
  <c r="AA287" i="60"/>
  <c r="U287" i="60"/>
  <c r="P287" i="60"/>
  <c r="V286" i="60"/>
  <c r="Q286" i="60"/>
  <c r="Z286" i="60" s="1"/>
  <c r="Y285" i="60"/>
  <c r="Q285" i="60"/>
  <c r="Z285" i="60" s="1"/>
  <c r="AA278" i="60"/>
  <c r="S278" i="60"/>
  <c r="J278" i="60"/>
  <c r="V275" i="60"/>
  <c r="R275" i="60"/>
  <c r="I275" i="60"/>
  <c r="AA274" i="60"/>
  <c r="S274" i="60"/>
  <c r="J274" i="60"/>
  <c r="V271" i="60"/>
  <c r="R271" i="60"/>
  <c r="I271" i="60"/>
  <c r="AA270" i="60"/>
  <c r="S270" i="60"/>
  <c r="J270" i="60"/>
  <c r="X266" i="60"/>
  <c r="T266" i="60"/>
  <c r="V264" i="60"/>
  <c r="R264" i="60"/>
  <c r="I264" i="60"/>
  <c r="AA263" i="60"/>
  <c r="S263" i="60"/>
  <c r="J263" i="60"/>
  <c r="X262" i="60"/>
  <c r="T262" i="60"/>
  <c r="V260" i="60"/>
  <c r="R260" i="60"/>
  <c r="I260" i="60"/>
  <c r="AA259" i="60"/>
  <c r="S259" i="60"/>
  <c r="J259" i="60"/>
  <c r="X258" i="60"/>
  <c r="T258" i="60"/>
  <c r="V256" i="60"/>
  <c r="R256" i="60"/>
  <c r="I256" i="60"/>
  <c r="AA255" i="60"/>
  <c r="S255" i="60"/>
  <c r="X251" i="60"/>
  <c r="T251" i="60"/>
  <c r="P251" i="60"/>
  <c r="V249" i="60"/>
  <c r="R249" i="60"/>
  <c r="I249" i="60"/>
  <c r="X247" i="60"/>
  <c r="T247" i="60"/>
  <c r="P247" i="60"/>
  <c r="V245" i="60"/>
  <c r="R245" i="60"/>
  <c r="I245" i="60"/>
  <c r="S244" i="60"/>
  <c r="X243" i="60"/>
  <c r="T243" i="60"/>
  <c r="P243" i="60"/>
  <c r="V241" i="60"/>
  <c r="R241" i="60"/>
  <c r="I241" i="60"/>
  <c r="S243" i="60"/>
  <c r="J243" i="60"/>
  <c r="X275" i="60"/>
  <c r="T275" i="60"/>
  <c r="P275" i="60"/>
  <c r="X271" i="60"/>
  <c r="T271" i="60"/>
  <c r="P271" i="60"/>
  <c r="X264" i="60"/>
  <c r="T264" i="60"/>
  <c r="P264" i="60"/>
  <c r="X260" i="60"/>
  <c r="T260" i="60"/>
  <c r="P260" i="60"/>
  <c r="X256" i="60"/>
  <c r="T256" i="60"/>
  <c r="P256" i="60"/>
  <c r="V251" i="60"/>
  <c r="R251" i="60"/>
  <c r="X249" i="60"/>
  <c r="T249" i="60"/>
  <c r="P249" i="60"/>
  <c r="V247" i="60"/>
  <c r="R247" i="60"/>
  <c r="X245" i="60"/>
  <c r="T245" i="60"/>
  <c r="V243" i="60"/>
  <c r="R243" i="60"/>
  <c r="X241" i="60"/>
  <c r="T241" i="60"/>
  <c r="V280" i="60"/>
  <c r="R280" i="60"/>
  <c r="X278" i="60"/>
  <c r="T278" i="60"/>
  <c r="V276" i="60"/>
  <c r="R276" i="60"/>
  <c r="AA275" i="60"/>
  <c r="S275" i="60"/>
  <c r="X274" i="60"/>
  <c r="T274" i="60"/>
  <c r="AA271" i="60"/>
  <c r="S271" i="60"/>
  <c r="X270" i="60"/>
  <c r="T270" i="60"/>
  <c r="AA264" i="60"/>
  <c r="S264" i="60"/>
  <c r="X263" i="60"/>
  <c r="T263" i="60"/>
  <c r="AA260" i="60"/>
  <c r="S260" i="60"/>
  <c r="X259" i="60"/>
  <c r="T259" i="60"/>
  <c r="AA256" i="60"/>
  <c r="S256" i="60"/>
  <c r="AA249" i="60"/>
  <c r="S249" i="60"/>
  <c r="AH150" i="76"/>
  <c r="AG150" i="76"/>
  <c r="AF150" i="76"/>
  <c r="AE150" i="76"/>
  <c r="AD150" i="76"/>
  <c r="AC150" i="76"/>
  <c r="AB150" i="76"/>
  <c r="AA150" i="76"/>
  <c r="Y150" i="76"/>
  <c r="X150" i="76"/>
  <c r="AH149" i="76"/>
  <c r="AG149" i="76"/>
  <c r="AF149" i="76"/>
  <c r="AE149" i="76"/>
  <c r="AD149" i="76"/>
  <c r="AC149" i="76"/>
  <c r="AB149" i="76"/>
  <c r="AA149" i="76"/>
  <c r="Y149" i="76"/>
  <c r="X149" i="76"/>
  <c r="AH148" i="76"/>
  <c r="AG148" i="76"/>
  <c r="AF148" i="76"/>
  <c r="AE148" i="76"/>
  <c r="AD148" i="76"/>
  <c r="AC148" i="76"/>
  <c r="AB148" i="76"/>
  <c r="AA148" i="76"/>
  <c r="Y148" i="76"/>
  <c r="X148" i="76"/>
  <c r="AH147" i="76"/>
  <c r="AG147" i="76"/>
  <c r="AF147" i="76"/>
  <c r="AE147" i="76"/>
  <c r="AD147" i="76"/>
  <c r="AC147" i="76"/>
  <c r="AB147" i="76"/>
  <c r="AA147" i="76"/>
  <c r="Y147" i="76"/>
  <c r="X147" i="76"/>
  <c r="AH146" i="76"/>
  <c r="AG146" i="76"/>
  <c r="AF146" i="76"/>
  <c r="AE146" i="76"/>
  <c r="AD146" i="76"/>
  <c r="AC146" i="76"/>
  <c r="AB146" i="76"/>
  <c r="AA146" i="76"/>
  <c r="Y146" i="76"/>
  <c r="X146" i="76"/>
  <c r="AH145" i="76"/>
  <c r="AG145" i="76"/>
  <c r="AF145" i="76"/>
  <c r="AE145" i="76"/>
  <c r="AD145" i="76"/>
  <c r="AC145" i="76"/>
  <c r="AB145" i="76"/>
  <c r="AA145" i="76"/>
  <c r="Y145" i="76"/>
  <c r="X145" i="76"/>
  <c r="AH144" i="76"/>
  <c r="AG144" i="76"/>
  <c r="AF144" i="76"/>
  <c r="AE144" i="76"/>
  <c r="AD144" i="76"/>
  <c r="AC144" i="76"/>
  <c r="AB144" i="76"/>
  <c r="AA144" i="76"/>
  <c r="Y144" i="76"/>
  <c r="X144" i="76"/>
  <c r="AH143" i="76"/>
  <c r="AG143" i="76"/>
  <c r="AF143" i="76"/>
  <c r="AE143" i="76"/>
  <c r="AD143" i="76"/>
  <c r="AC143" i="76"/>
  <c r="AB143" i="76"/>
  <c r="AA143" i="76"/>
  <c r="Y143" i="76"/>
  <c r="X143" i="76"/>
  <c r="AH142" i="76"/>
  <c r="AG142" i="76"/>
  <c r="AF142" i="76"/>
  <c r="AE142" i="76"/>
  <c r="AD142" i="76"/>
  <c r="AC142" i="76"/>
  <c r="AB142" i="76"/>
  <c r="AA142" i="76"/>
  <c r="Y142" i="76"/>
  <c r="X142" i="76"/>
  <c r="AH141" i="76"/>
  <c r="AG141" i="76"/>
  <c r="AF141" i="76"/>
  <c r="AE141" i="76"/>
  <c r="AD141" i="76"/>
  <c r="AC141" i="76"/>
  <c r="AB141" i="76"/>
  <c r="AA141" i="76"/>
  <c r="Y141" i="76"/>
  <c r="X141" i="76"/>
  <c r="AH140" i="76"/>
  <c r="AG140" i="76"/>
  <c r="AF140" i="76"/>
  <c r="AE140" i="76"/>
  <c r="AD140" i="76"/>
  <c r="AC140" i="76"/>
  <c r="AB140" i="76"/>
  <c r="AA140" i="76"/>
  <c r="Y140" i="76"/>
  <c r="X140" i="76"/>
  <c r="AH139" i="76"/>
  <c r="AG139" i="76"/>
  <c r="AF139" i="76"/>
  <c r="AE139" i="76"/>
  <c r="AD139" i="76"/>
  <c r="AC139" i="76"/>
  <c r="AB139" i="76"/>
  <c r="AA139" i="76"/>
  <c r="Y139" i="76"/>
  <c r="X139" i="76"/>
  <c r="AH138" i="76"/>
  <c r="AG138" i="76"/>
  <c r="AF138" i="76"/>
  <c r="AE138" i="76"/>
  <c r="AD138" i="76"/>
  <c r="AC138" i="76"/>
  <c r="AB138" i="76"/>
  <c r="AA138" i="76"/>
  <c r="Y138" i="76"/>
  <c r="X138" i="76"/>
  <c r="AH137" i="76"/>
  <c r="AG137" i="76"/>
  <c r="AF137" i="76"/>
  <c r="AE137" i="76"/>
  <c r="AD137" i="76"/>
  <c r="AC137" i="76"/>
  <c r="AB137" i="76"/>
  <c r="AA137" i="76"/>
  <c r="Y137" i="76"/>
  <c r="X137" i="76"/>
  <c r="AH136" i="76"/>
  <c r="AG136" i="76"/>
  <c r="AF136" i="76"/>
  <c r="AE136" i="76"/>
  <c r="AD136" i="76"/>
  <c r="AC136" i="76"/>
  <c r="AB136" i="76"/>
  <c r="AA136" i="76"/>
  <c r="Y136" i="76"/>
  <c r="X136" i="76"/>
  <c r="AH135" i="76"/>
  <c r="AG135" i="76"/>
  <c r="AF135" i="76"/>
  <c r="AE135" i="76"/>
  <c r="AD135" i="76"/>
  <c r="AC135" i="76"/>
  <c r="AB135" i="76"/>
  <c r="AA135" i="76"/>
  <c r="Y135" i="76"/>
  <c r="X135" i="76"/>
  <c r="AH134" i="76"/>
  <c r="AG134" i="76"/>
  <c r="AF134" i="76"/>
  <c r="AE134" i="76"/>
  <c r="AD134" i="76"/>
  <c r="AC134" i="76"/>
  <c r="AB134" i="76"/>
  <c r="AA134" i="76"/>
  <c r="Y134" i="76"/>
  <c r="X134" i="76"/>
  <c r="AH133" i="76"/>
  <c r="AG133" i="76"/>
  <c r="AF133" i="76"/>
  <c r="AE133" i="76"/>
  <c r="AD133" i="76"/>
  <c r="AC133" i="76"/>
  <c r="AB133" i="76"/>
  <c r="AA133" i="76"/>
  <c r="Y133" i="76"/>
  <c r="X133" i="76"/>
  <c r="AH132" i="76"/>
  <c r="AG132" i="76"/>
  <c r="AF132" i="76"/>
  <c r="AE132" i="76"/>
  <c r="AD132" i="76"/>
  <c r="AC132" i="76"/>
  <c r="AB132" i="76"/>
  <c r="AA132" i="76"/>
  <c r="Y132" i="76"/>
  <c r="X132" i="76"/>
  <c r="AH131" i="76"/>
  <c r="AG131" i="76"/>
  <c r="AF131" i="76"/>
  <c r="AE131" i="76"/>
  <c r="AD131" i="76"/>
  <c r="AC131" i="76"/>
  <c r="AB131" i="76"/>
  <c r="AA131" i="76"/>
  <c r="Y131" i="76"/>
  <c r="X131" i="76"/>
  <c r="AH130" i="76"/>
  <c r="AG130" i="76"/>
  <c r="AF130" i="76"/>
  <c r="AE130" i="76"/>
  <c r="AD130" i="76"/>
  <c r="AC130" i="76"/>
  <c r="AB130" i="76"/>
  <c r="AA130" i="76"/>
  <c r="Y130" i="76"/>
  <c r="X130" i="76"/>
  <c r="AH129" i="76"/>
  <c r="AG129" i="76"/>
  <c r="AF129" i="76"/>
  <c r="AE129" i="76"/>
  <c r="AD129" i="76"/>
  <c r="AC129" i="76"/>
  <c r="AB129" i="76"/>
  <c r="AA129" i="76"/>
  <c r="Y129" i="76"/>
  <c r="X129" i="76"/>
  <c r="AH128" i="76"/>
  <c r="AG128" i="76"/>
  <c r="AF128" i="76"/>
  <c r="AE128" i="76"/>
  <c r="AD128" i="76"/>
  <c r="AC128" i="76"/>
  <c r="AB128" i="76"/>
  <c r="AA128" i="76"/>
  <c r="Y128" i="76"/>
  <c r="X128" i="76"/>
  <c r="AH127" i="76"/>
  <c r="AG127" i="76"/>
  <c r="AF127" i="76"/>
  <c r="AE127" i="76"/>
  <c r="AD127" i="76"/>
  <c r="AC127" i="76"/>
  <c r="AB127" i="76"/>
  <c r="AA127" i="76"/>
  <c r="Y127" i="76"/>
  <c r="X127" i="76"/>
  <c r="AH126" i="76"/>
  <c r="AG126" i="76"/>
  <c r="AF126" i="76"/>
  <c r="AE126" i="76"/>
  <c r="AD126" i="76"/>
  <c r="AC126" i="76"/>
  <c r="AB126" i="76"/>
  <c r="AA126" i="76"/>
  <c r="Y126" i="76"/>
  <c r="X126" i="76"/>
  <c r="AH125" i="76"/>
  <c r="AG125" i="76"/>
  <c r="AF125" i="76"/>
  <c r="AE125" i="76"/>
  <c r="AD125" i="76"/>
  <c r="AC125" i="76"/>
  <c r="AB125" i="76"/>
  <c r="AA125" i="76"/>
  <c r="Y125" i="76"/>
  <c r="X125" i="76"/>
  <c r="AH124" i="76"/>
  <c r="AG124" i="76"/>
  <c r="AF124" i="76"/>
  <c r="AE124" i="76"/>
  <c r="AD124" i="76"/>
  <c r="AC124" i="76"/>
  <c r="AB124" i="76"/>
  <c r="AA124" i="76"/>
  <c r="Y124" i="76"/>
  <c r="X124" i="76"/>
  <c r="AH123" i="76"/>
  <c r="AG123" i="76"/>
  <c r="AF123" i="76"/>
  <c r="AE123" i="76"/>
  <c r="AD123" i="76"/>
  <c r="AC123" i="76"/>
  <c r="AB123" i="76"/>
  <c r="AA123" i="76"/>
  <c r="Y123" i="76"/>
  <c r="X123" i="76"/>
  <c r="AH122" i="76"/>
  <c r="AG122" i="76"/>
  <c r="AF122" i="76"/>
  <c r="AE122" i="76"/>
  <c r="AD122" i="76"/>
  <c r="AC122" i="76"/>
  <c r="AB122" i="76"/>
  <c r="AA122" i="76"/>
  <c r="Y122" i="76"/>
  <c r="X122" i="76"/>
  <c r="AH121" i="76"/>
  <c r="AG121" i="76"/>
  <c r="AF121" i="76"/>
  <c r="AE121" i="76"/>
  <c r="AD121" i="76"/>
  <c r="AC121" i="76"/>
  <c r="AB121" i="76"/>
  <c r="AA121" i="76"/>
  <c r="Y121" i="76"/>
  <c r="X121" i="76"/>
  <c r="AH120" i="76"/>
  <c r="AG120" i="76"/>
  <c r="AF120" i="76"/>
  <c r="AE120" i="76"/>
  <c r="AD120" i="76"/>
  <c r="AC120" i="76"/>
  <c r="AB120" i="76"/>
  <c r="AA120" i="76"/>
  <c r="Y120" i="76"/>
  <c r="X120" i="76"/>
  <c r="AH119" i="76"/>
  <c r="AG119" i="76"/>
  <c r="AF119" i="76"/>
  <c r="AE119" i="76"/>
  <c r="AD119" i="76"/>
  <c r="AC119" i="76"/>
  <c r="AB119" i="76"/>
  <c r="AA119" i="76"/>
  <c r="Y119" i="76"/>
  <c r="X119" i="76"/>
  <c r="AH118" i="76"/>
  <c r="AG118" i="76"/>
  <c r="AF118" i="76"/>
  <c r="AE118" i="76"/>
  <c r="AD118" i="76"/>
  <c r="AC118" i="76"/>
  <c r="AB118" i="76"/>
  <c r="AA118" i="76"/>
  <c r="Y118" i="76"/>
  <c r="X118" i="76"/>
  <c r="AH117" i="76"/>
  <c r="AG117" i="76"/>
  <c r="AF117" i="76"/>
  <c r="AE117" i="76"/>
  <c r="AD117" i="76"/>
  <c r="AC117" i="76"/>
  <c r="AB117" i="76"/>
  <c r="AA117" i="76"/>
  <c r="Y117" i="76"/>
  <c r="X117" i="76"/>
  <c r="AH116" i="76"/>
  <c r="AG116" i="76"/>
  <c r="AF116" i="76"/>
  <c r="AE116" i="76"/>
  <c r="AD116" i="76"/>
  <c r="AC116" i="76"/>
  <c r="AB116" i="76"/>
  <c r="AA116" i="76"/>
  <c r="Y116" i="76"/>
  <c r="X116" i="76"/>
  <c r="AH115" i="76"/>
  <c r="AG115" i="76"/>
  <c r="AF115" i="76"/>
  <c r="AE115" i="76"/>
  <c r="AD115" i="76"/>
  <c r="AC115" i="76"/>
  <c r="AB115" i="76"/>
  <c r="AA115" i="76"/>
  <c r="Y115" i="76"/>
  <c r="X115" i="76"/>
  <c r="AH114" i="76"/>
  <c r="AG114" i="76"/>
  <c r="AF114" i="76"/>
  <c r="AE114" i="76"/>
  <c r="AD114" i="76"/>
  <c r="AC114" i="76"/>
  <c r="AB114" i="76"/>
  <c r="AA114" i="76"/>
  <c r="Y114" i="76"/>
  <c r="X114" i="76"/>
  <c r="AH113" i="76"/>
  <c r="AG113" i="76"/>
  <c r="AF113" i="76"/>
  <c r="AE113" i="76"/>
  <c r="AD113" i="76"/>
  <c r="AC113" i="76"/>
  <c r="AB113" i="76"/>
  <c r="AA113" i="76"/>
  <c r="Y113" i="76"/>
  <c r="X113" i="76"/>
  <c r="AH112" i="76"/>
  <c r="AG112" i="76"/>
  <c r="AF112" i="76"/>
  <c r="AE112" i="76"/>
  <c r="AD112" i="76"/>
  <c r="AC112" i="76"/>
  <c r="AB112" i="76"/>
  <c r="AA112" i="76"/>
  <c r="Y112" i="76"/>
  <c r="X112" i="76"/>
  <c r="AH111" i="76"/>
  <c r="AG111" i="76"/>
  <c r="AF111" i="76"/>
  <c r="AE111" i="76"/>
  <c r="AD111" i="76"/>
  <c r="AC111" i="76"/>
  <c r="AB111" i="76"/>
  <c r="AA111" i="76"/>
  <c r="Y111" i="76"/>
  <c r="X111" i="76"/>
  <c r="AH110" i="76"/>
  <c r="AG110" i="76"/>
  <c r="AF110" i="76"/>
  <c r="AE110" i="76"/>
  <c r="AD110" i="76"/>
  <c r="AC110" i="76"/>
  <c r="AB110" i="76"/>
  <c r="AA110" i="76"/>
  <c r="Y110" i="76"/>
  <c r="X110" i="76"/>
  <c r="AH109" i="76"/>
  <c r="AG109" i="76"/>
  <c r="AF109" i="76"/>
  <c r="AE109" i="76"/>
  <c r="AD109" i="76"/>
  <c r="AC109" i="76"/>
  <c r="AB109" i="76"/>
  <c r="AA109" i="76"/>
  <c r="Y109" i="76"/>
  <c r="X109" i="76"/>
  <c r="AH108" i="76"/>
  <c r="AG108" i="76"/>
  <c r="AF108" i="76"/>
  <c r="AE108" i="76"/>
  <c r="AD108" i="76"/>
  <c r="AC108" i="76"/>
  <c r="AB108" i="76"/>
  <c r="AA108" i="76"/>
  <c r="Y108" i="76"/>
  <c r="X108" i="76"/>
  <c r="AH107" i="76"/>
  <c r="AG107" i="76"/>
  <c r="AF107" i="76"/>
  <c r="AE107" i="76"/>
  <c r="AD107" i="76"/>
  <c r="AC107" i="76"/>
  <c r="AB107" i="76"/>
  <c r="AA107" i="76"/>
  <c r="Y107" i="76"/>
  <c r="X107" i="76"/>
  <c r="AH106" i="76"/>
  <c r="AG106" i="76"/>
  <c r="AF106" i="76"/>
  <c r="AE106" i="76"/>
  <c r="AD106" i="76"/>
  <c r="AC106" i="76"/>
  <c r="AB106" i="76"/>
  <c r="AA106" i="76"/>
  <c r="Y106" i="76"/>
  <c r="X106" i="76"/>
  <c r="AH105" i="76"/>
  <c r="AG105" i="76"/>
  <c r="AF105" i="76"/>
  <c r="AE105" i="76"/>
  <c r="AD105" i="76"/>
  <c r="AC105" i="76"/>
  <c r="AB105" i="76"/>
  <c r="AA105" i="76"/>
  <c r="Y105" i="76"/>
  <c r="X105" i="76"/>
  <c r="AH104" i="76"/>
  <c r="AG104" i="76"/>
  <c r="AF104" i="76"/>
  <c r="AE104" i="76"/>
  <c r="AD104" i="76"/>
  <c r="AC104" i="76"/>
  <c r="AB104" i="76"/>
  <c r="AA104" i="76"/>
  <c r="Y104" i="76"/>
  <c r="X104" i="76"/>
  <c r="AH103" i="76"/>
  <c r="AG103" i="76"/>
  <c r="AF103" i="76"/>
  <c r="AE103" i="76"/>
  <c r="AD103" i="76"/>
  <c r="AC103" i="76"/>
  <c r="AB103" i="76"/>
  <c r="AA103" i="76"/>
  <c r="Y103" i="76"/>
  <c r="X103" i="76"/>
  <c r="AH102" i="76"/>
  <c r="AG102" i="76"/>
  <c r="AF102" i="76"/>
  <c r="AE102" i="76"/>
  <c r="AD102" i="76"/>
  <c r="AC102" i="76"/>
  <c r="AB102" i="76"/>
  <c r="AA102" i="76"/>
  <c r="Y102" i="76"/>
  <c r="X102" i="76"/>
  <c r="AH101" i="76"/>
  <c r="AG101" i="76"/>
  <c r="AF101" i="76"/>
  <c r="AE101" i="76"/>
  <c r="AD101" i="76"/>
  <c r="AC101" i="76"/>
  <c r="AB101" i="76"/>
  <c r="AA101" i="76"/>
  <c r="Y101" i="76"/>
  <c r="X101" i="76"/>
  <c r="AH100" i="76"/>
  <c r="AG100" i="76"/>
  <c r="AF100" i="76"/>
  <c r="AE100" i="76"/>
  <c r="AD100" i="76"/>
  <c r="AC100" i="76"/>
  <c r="AB100" i="76"/>
  <c r="AA100" i="76"/>
  <c r="Y100" i="76"/>
  <c r="X100" i="76"/>
  <c r="AH99" i="76"/>
  <c r="AG99" i="76"/>
  <c r="AF99" i="76"/>
  <c r="AE99" i="76"/>
  <c r="AD99" i="76"/>
  <c r="AC99" i="76"/>
  <c r="AB99" i="76"/>
  <c r="AA99" i="76"/>
  <c r="Y99" i="76"/>
  <c r="X99" i="76"/>
  <c r="AH98" i="76"/>
  <c r="AG98" i="76"/>
  <c r="AF98" i="76"/>
  <c r="AE98" i="76"/>
  <c r="AD98" i="76"/>
  <c r="AC98" i="76"/>
  <c r="AB98" i="76"/>
  <c r="AA98" i="76"/>
  <c r="Y98" i="76"/>
  <c r="X98" i="76"/>
  <c r="AH97" i="76"/>
  <c r="AG97" i="76"/>
  <c r="AF97" i="76"/>
  <c r="AE97" i="76"/>
  <c r="AD97" i="76"/>
  <c r="AC97" i="76"/>
  <c r="AB97" i="76"/>
  <c r="AA97" i="76"/>
  <c r="Y97" i="76"/>
  <c r="X97" i="76"/>
  <c r="AH96" i="76"/>
  <c r="AG96" i="76"/>
  <c r="AF96" i="76"/>
  <c r="AE96" i="76"/>
  <c r="AD96" i="76"/>
  <c r="AC96" i="76"/>
  <c r="AB96" i="76"/>
  <c r="AA96" i="76"/>
  <c r="Y96" i="76"/>
  <c r="X96" i="76"/>
  <c r="AH95" i="76"/>
  <c r="AG95" i="76"/>
  <c r="AF95" i="76"/>
  <c r="AE95" i="76"/>
  <c r="AD95" i="76"/>
  <c r="AC95" i="76"/>
  <c r="AB95" i="76"/>
  <c r="AA95" i="76"/>
  <c r="Y95" i="76"/>
  <c r="X95" i="76"/>
  <c r="AH94" i="76"/>
  <c r="AG94" i="76"/>
  <c r="AF94" i="76"/>
  <c r="AE94" i="76"/>
  <c r="AD94" i="76"/>
  <c r="AC94" i="76"/>
  <c r="AB94" i="76"/>
  <c r="AA94" i="76"/>
  <c r="Y94" i="76"/>
  <c r="X94" i="76"/>
  <c r="AH93" i="76"/>
  <c r="AG93" i="76"/>
  <c r="AF93" i="76"/>
  <c r="AE93" i="76"/>
  <c r="AD93" i="76"/>
  <c r="AC93" i="76"/>
  <c r="AB93" i="76"/>
  <c r="AA93" i="76"/>
  <c r="Y93" i="76"/>
  <c r="X93" i="76"/>
  <c r="AH92" i="76"/>
  <c r="AG92" i="76"/>
  <c r="AF92" i="76"/>
  <c r="AE92" i="76"/>
  <c r="AD92" i="76"/>
  <c r="AC92" i="76"/>
  <c r="AB92" i="76"/>
  <c r="AA92" i="76"/>
  <c r="Y92" i="76"/>
  <c r="X92" i="76"/>
  <c r="AH91" i="76"/>
  <c r="AG91" i="76"/>
  <c r="AF91" i="76"/>
  <c r="AE91" i="76"/>
  <c r="AD91" i="76"/>
  <c r="AC91" i="76"/>
  <c r="AB91" i="76"/>
  <c r="AA91" i="76"/>
  <c r="Y91" i="76"/>
  <c r="X91" i="76"/>
  <c r="AH90" i="76"/>
  <c r="AG90" i="76"/>
  <c r="AF90" i="76"/>
  <c r="AE90" i="76"/>
  <c r="AD90" i="76"/>
  <c r="AC90" i="76"/>
  <c r="AB90" i="76"/>
  <c r="AA90" i="76"/>
  <c r="Y90" i="76"/>
  <c r="X90" i="76"/>
  <c r="AH89" i="76"/>
  <c r="AG89" i="76"/>
  <c r="AF89" i="76"/>
  <c r="AE89" i="76"/>
  <c r="AD89" i="76"/>
  <c r="AC89" i="76"/>
  <c r="AB89" i="76"/>
  <c r="AA89" i="76"/>
  <c r="Y89" i="76"/>
  <c r="X89" i="76"/>
  <c r="AH88" i="76"/>
  <c r="AG88" i="76"/>
  <c r="AF88" i="76"/>
  <c r="AE88" i="76"/>
  <c r="AD88" i="76"/>
  <c r="AC88" i="76"/>
  <c r="AB88" i="76"/>
  <c r="AA88" i="76"/>
  <c r="Y88" i="76"/>
  <c r="X88" i="76"/>
  <c r="AH87" i="76"/>
  <c r="AG87" i="76"/>
  <c r="AF87" i="76"/>
  <c r="AE87" i="76"/>
  <c r="AD87" i="76"/>
  <c r="AC87" i="76"/>
  <c r="AB87" i="76"/>
  <c r="AA87" i="76"/>
  <c r="Y87" i="76"/>
  <c r="X87" i="76"/>
  <c r="AH86" i="76"/>
  <c r="AG86" i="76"/>
  <c r="AF86" i="76"/>
  <c r="AE86" i="76"/>
  <c r="AD86" i="76"/>
  <c r="AC86" i="76"/>
  <c r="AB86" i="76"/>
  <c r="AA86" i="76"/>
  <c r="Y86" i="76"/>
  <c r="X86" i="76"/>
  <c r="AH85" i="76"/>
  <c r="AG85" i="76"/>
  <c r="AF85" i="76"/>
  <c r="AE85" i="76"/>
  <c r="AD85" i="76"/>
  <c r="AC85" i="76"/>
  <c r="AB85" i="76"/>
  <c r="AA85" i="76"/>
  <c r="Y85" i="76"/>
  <c r="X85" i="76"/>
  <c r="AH84" i="76"/>
  <c r="AG84" i="76"/>
  <c r="AF84" i="76"/>
  <c r="AE84" i="76"/>
  <c r="AD84" i="76"/>
  <c r="AC84" i="76"/>
  <c r="AB84" i="76"/>
  <c r="AA84" i="76"/>
  <c r="Y84" i="76"/>
  <c r="X84" i="76"/>
  <c r="AH83" i="76"/>
  <c r="AG83" i="76"/>
  <c r="AF83" i="76"/>
  <c r="AE83" i="76"/>
  <c r="AD83" i="76"/>
  <c r="AC83" i="76"/>
  <c r="AB83" i="76"/>
  <c r="AA83" i="76"/>
  <c r="Y83" i="76"/>
  <c r="X83" i="76"/>
  <c r="AH82" i="76"/>
  <c r="AG82" i="76"/>
  <c r="AF82" i="76"/>
  <c r="AE82" i="76"/>
  <c r="AD82" i="76"/>
  <c r="AC82" i="76"/>
  <c r="AB82" i="76"/>
  <c r="AA82" i="76"/>
  <c r="Y82" i="76"/>
  <c r="X82" i="76"/>
  <c r="AH81" i="76"/>
  <c r="AG81" i="76"/>
  <c r="AF81" i="76"/>
  <c r="AE81" i="76"/>
  <c r="AD81" i="76"/>
  <c r="AC81" i="76"/>
  <c r="AB81" i="76"/>
  <c r="AA81" i="76"/>
  <c r="Y81" i="76"/>
  <c r="X81" i="76"/>
  <c r="AH80" i="76"/>
  <c r="AG80" i="76"/>
  <c r="AF80" i="76"/>
  <c r="AE80" i="76"/>
  <c r="AD80" i="76"/>
  <c r="AC80" i="76"/>
  <c r="AB80" i="76"/>
  <c r="AA80" i="76"/>
  <c r="Y80" i="76"/>
  <c r="X80" i="76"/>
  <c r="AH79" i="76"/>
  <c r="AG79" i="76"/>
  <c r="AF79" i="76"/>
  <c r="AE79" i="76"/>
  <c r="AD79" i="76"/>
  <c r="AC79" i="76"/>
  <c r="AB79" i="76"/>
  <c r="AA79" i="76"/>
  <c r="Y79" i="76"/>
  <c r="X79" i="76"/>
  <c r="AH78" i="76"/>
  <c r="AG78" i="76"/>
  <c r="AF78" i="76"/>
  <c r="AE78" i="76"/>
  <c r="AD78" i="76"/>
  <c r="AC78" i="76"/>
  <c r="AB78" i="76"/>
  <c r="AA78" i="76"/>
  <c r="Y78" i="76"/>
  <c r="X78" i="76"/>
  <c r="AH77" i="76"/>
  <c r="AG77" i="76"/>
  <c r="AF77" i="76"/>
  <c r="AE77" i="76"/>
  <c r="AD77" i="76"/>
  <c r="AC77" i="76"/>
  <c r="AB77" i="76"/>
  <c r="AA77" i="76"/>
  <c r="Y77" i="76"/>
  <c r="X77" i="76"/>
  <c r="AH76" i="76"/>
  <c r="AG76" i="76"/>
  <c r="AF76" i="76"/>
  <c r="AE76" i="76"/>
  <c r="AD76" i="76"/>
  <c r="AC76" i="76"/>
  <c r="AB76" i="76"/>
  <c r="AA76" i="76"/>
  <c r="Y76" i="76"/>
  <c r="X76" i="76"/>
  <c r="AH75" i="76"/>
  <c r="AG75" i="76"/>
  <c r="AF75" i="76"/>
  <c r="AE75" i="76"/>
  <c r="AD75" i="76"/>
  <c r="AC75" i="76"/>
  <c r="AB75" i="76"/>
  <c r="AA75" i="76"/>
  <c r="Y75" i="76"/>
  <c r="X75" i="76"/>
  <c r="AH74" i="76"/>
  <c r="AG74" i="76"/>
  <c r="AF74" i="76"/>
  <c r="AE74" i="76"/>
  <c r="AD74" i="76"/>
  <c r="AC74" i="76"/>
  <c r="AB74" i="76"/>
  <c r="AA74" i="76"/>
  <c r="Y74" i="76"/>
  <c r="X74" i="76"/>
  <c r="AH73" i="76"/>
  <c r="AG73" i="76"/>
  <c r="AF73" i="76"/>
  <c r="AE73" i="76"/>
  <c r="AD73" i="76"/>
  <c r="AC73" i="76"/>
  <c r="AB73" i="76"/>
  <c r="AA73" i="76"/>
  <c r="Y73" i="76"/>
  <c r="X73" i="76"/>
  <c r="AH72" i="76"/>
  <c r="AG72" i="76"/>
  <c r="AF72" i="76"/>
  <c r="AE72" i="76"/>
  <c r="AD72" i="76"/>
  <c r="AC72" i="76"/>
  <c r="AB72" i="76"/>
  <c r="AA72" i="76"/>
  <c r="Y72" i="76"/>
  <c r="X72" i="76"/>
  <c r="AH71" i="76"/>
  <c r="AG71" i="76"/>
  <c r="AF71" i="76"/>
  <c r="AE71" i="76"/>
  <c r="AD71" i="76"/>
  <c r="AC71" i="76"/>
  <c r="AB71" i="76"/>
  <c r="AA71" i="76"/>
  <c r="Y71" i="76"/>
  <c r="X71" i="76"/>
  <c r="AH70" i="76"/>
  <c r="AG70" i="76"/>
  <c r="AF70" i="76"/>
  <c r="AE70" i="76"/>
  <c r="AD70" i="76"/>
  <c r="AC70" i="76"/>
  <c r="AB70" i="76"/>
  <c r="AA70" i="76"/>
  <c r="Y70" i="76"/>
  <c r="X70" i="76"/>
  <c r="AH69" i="76"/>
  <c r="AG69" i="76"/>
  <c r="AF69" i="76"/>
  <c r="AE69" i="76"/>
  <c r="AD69" i="76"/>
  <c r="AC69" i="76"/>
  <c r="AB69" i="76"/>
  <c r="AA69" i="76"/>
  <c r="Y69" i="76"/>
  <c r="X69" i="76"/>
  <c r="AH68" i="76"/>
  <c r="AG68" i="76"/>
  <c r="AF68" i="76"/>
  <c r="AE68" i="76"/>
  <c r="AD68" i="76"/>
  <c r="AC68" i="76"/>
  <c r="AB68" i="76"/>
  <c r="AA68" i="76"/>
  <c r="Y68" i="76"/>
  <c r="X68" i="76"/>
  <c r="AH67" i="76"/>
  <c r="AG67" i="76"/>
  <c r="AF67" i="76"/>
  <c r="AE67" i="76"/>
  <c r="AD67" i="76"/>
  <c r="AC67" i="76"/>
  <c r="AB67" i="76"/>
  <c r="AA67" i="76"/>
  <c r="Y67" i="76"/>
  <c r="X67" i="76"/>
  <c r="AH66" i="76"/>
  <c r="AG66" i="76"/>
  <c r="AF66" i="76"/>
  <c r="AE66" i="76"/>
  <c r="AD66" i="76"/>
  <c r="AC66" i="76"/>
  <c r="AB66" i="76"/>
  <c r="AA66" i="76"/>
  <c r="Y66" i="76"/>
  <c r="X66" i="76"/>
  <c r="AH65" i="76"/>
  <c r="AG65" i="76"/>
  <c r="AF65" i="76"/>
  <c r="AE65" i="76"/>
  <c r="AD65" i="76"/>
  <c r="AC65" i="76"/>
  <c r="AB65" i="76"/>
  <c r="AA65" i="76"/>
  <c r="Y65" i="76"/>
  <c r="X65" i="76"/>
  <c r="AH64" i="76"/>
  <c r="AG64" i="76"/>
  <c r="AF64" i="76"/>
  <c r="AE64" i="76"/>
  <c r="AD64" i="76"/>
  <c r="AC64" i="76"/>
  <c r="AB64" i="76"/>
  <c r="AA64" i="76"/>
  <c r="Y64" i="76"/>
  <c r="X64" i="76"/>
  <c r="AH63" i="76"/>
  <c r="AG63" i="76"/>
  <c r="AF63" i="76"/>
  <c r="AE63" i="76"/>
  <c r="AD63" i="76"/>
  <c r="AC63" i="76"/>
  <c r="AB63" i="76"/>
  <c r="AA63" i="76"/>
  <c r="Y63" i="76"/>
  <c r="X63" i="76"/>
  <c r="AH62" i="76"/>
  <c r="AG62" i="76"/>
  <c r="AF62" i="76"/>
  <c r="AE62" i="76"/>
  <c r="AD62" i="76"/>
  <c r="AC62" i="76"/>
  <c r="AB62" i="76"/>
  <c r="AA62" i="76"/>
  <c r="Y62" i="76"/>
  <c r="X62" i="76"/>
  <c r="AH61" i="76"/>
  <c r="AG61" i="76"/>
  <c r="AF61" i="76"/>
  <c r="AE61" i="76"/>
  <c r="AD61" i="76"/>
  <c r="AC61" i="76"/>
  <c r="AB61" i="76"/>
  <c r="AA61" i="76"/>
  <c r="Y61" i="76"/>
  <c r="X61" i="76"/>
  <c r="AH60" i="76"/>
  <c r="AG60" i="76"/>
  <c r="AF60" i="76"/>
  <c r="AE60" i="76"/>
  <c r="AD60" i="76"/>
  <c r="AC60" i="76"/>
  <c r="AB60" i="76"/>
  <c r="AA60" i="76"/>
  <c r="Y60" i="76"/>
  <c r="X60" i="76"/>
  <c r="AH59" i="76"/>
  <c r="AG59" i="76"/>
  <c r="AF59" i="76"/>
  <c r="AE59" i="76"/>
  <c r="AD59" i="76"/>
  <c r="AC59" i="76"/>
  <c r="AB59" i="76"/>
  <c r="AA59" i="76"/>
  <c r="Y59" i="76"/>
  <c r="X59" i="76"/>
  <c r="AH58" i="76"/>
  <c r="AG58" i="76"/>
  <c r="AF58" i="76"/>
  <c r="AE58" i="76"/>
  <c r="AD58" i="76"/>
  <c r="AC58" i="76"/>
  <c r="AB58" i="76"/>
  <c r="AA58" i="76"/>
  <c r="Y58" i="76"/>
  <c r="X58" i="76"/>
  <c r="AH57" i="76"/>
  <c r="AG57" i="76"/>
  <c r="AF57" i="76"/>
  <c r="AE57" i="76"/>
  <c r="AD57" i="76"/>
  <c r="AC57" i="76"/>
  <c r="AB57" i="76"/>
  <c r="AA57" i="76"/>
  <c r="Y57" i="76"/>
  <c r="X57" i="76"/>
  <c r="AH56" i="76"/>
  <c r="AG56" i="76"/>
  <c r="AF56" i="76"/>
  <c r="AE56" i="76"/>
  <c r="AD56" i="76"/>
  <c r="AC56" i="76"/>
  <c r="AB56" i="76"/>
  <c r="AA56" i="76"/>
  <c r="Y56" i="76"/>
  <c r="X56" i="76"/>
  <c r="AH55" i="76"/>
  <c r="AG55" i="76"/>
  <c r="AF55" i="76"/>
  <c r="AE55" i="76"/>
  <c r="AD55" i="76"/>
  <c r="AC55" i="76"/>
  <c r="AB55" i="76"/>
  <c r="AA55" i="76"/>
  <c r="Y55" i="76"/>
  <c r="X55" i="76"/>
  <c r="AH54" i="76"/>
  <c r="AG54" i="76"/>
  <c r="AF54" i="76"/>
  <c r="AE54" i="76"/>
  <c r="AD54" i="76"/>
  <c r="AC54" i="76"/>
  <c r="AB54" i="76"/>
  <c r="AA54" i="76"/>
  <c r="Y54" i="76"/>
  <c r="X54" i="76"/>
  <c r="AH53" i="76"/>
  <c r="AG53" i="76"/>
  <c r="AF53" i="76"/>
  <c r="AE53" i="76"/>
  <c r="AD53" i="76"/>
  <c r="AC53" i="76"/>
  <c r="AB53" i="76"/>
  <c r="AA53" i="76"/>
  <c r="Y53" i="76"/>
  <c r="X53" i="76"/>
  <c r="AH52" i="76"/>
  <c r="AG52" i="76"/>
  <c r="AF52" i="76"/>
  <c r="AE52" i="76"/>
  <c r="AD52" i="76"/>
  <c r="AC52" i="76"/>
  <c r="AB52" i="76"/>
  <c r="AA52" i="76"/>
  <c r="Y52" i="76"/>
  <c r="X52" i="76"/>
  <c r="AH51" i="76"/>
  <c r="AG51" i="76"/>
  <c r="AF51" i="76"/>
  <c r="AE51" i="76"/>
  <c r="AD51" i="76"/>
  <c r="AC51" i="76"/>
  <c r="AB51" i="76"/>
  <c r="AA51" i="76"/>
  <c r="Y51" i="76"/>
  <c r="X51" i="76"/>
  <c r="AH50" i="76"/>
  <c r="AG50" i="76"/>
  <c r="AF50" i="76"/>
  <c r="AE50" i="76"/>
  <c r="AD50" i="76"/>
  <c r="AC50" i="76"/>
  <c r="AB50" i="76"/>
  <c r="AA50" i="76"/>
  <c r="Y50" i="76"/>
  <c r="X50" i="76"/>
  <c r="AH49" i="76"/>
  <c r="AG49" i="76"/>
  <c r="AF49" i="76"/>
  <c r="AE49" i="76"/>
  <c r="AD49" i="76"/>
  <c r="AC49" i="76"/>
  <c r="AB49" i="76"/>
  <c r="AA49" i="76"/>
  <c r="Y49" i="76"/>
  <c r="X49" i="76"/>
  <c r="AH48" i="76"/>
  <c r="AG48" i="76"/>
  <c r="AF48" i="76"/>
  <c r="AE48" i="76"/>
  <c r="AD48" i="76"/>
  <c r="AC48" i="76"/>
  <c r="AB48" i="76"/>
  <c r="AA48" i="76"/>
  <c r="Y48" i="76"/>
  <c r="X48" i="76"/>
  <c r="AH47" i="76"/>
  <c r="AG47" i="76"/>
  <c r="AF47" i="76"/>
  <c r="AE47" i="76"/>
  <c r="AD47" i="76"/>
  <c r="AC47" i="76"/>
  <c r="AB47" i="76"/>
  <c r="AA47" i="76"/>
  <c r="Y47" i="76"/>
  <c r="X47" i="76"/>
  <c r="AH46" i="76"/>
  <c r="AG46" i="76"/>
  <c r="AF46" i="76"/>
  <c r="AE46" i="76"/>
  <c r="AD46" i="76"/>
  <c r="AC46" i="76"/>
  <c r="AB46" i="76"/>
  <c r="AA46" i="76"/>
  <c r="Y46" i="76"/>
  <c r="X46" i="76"/>
  <c r="AH45" i="76"/>
  <c r="AG45" i="76"/>
  <c r="AF45" i="76"/>
  <c r="AE45" i="76"/>
  <c r="AD45" i="76"/>
  <c r="AC45" i="76"/>
  <c r="AB45" i="76"/>
  <c r="AA45" i="76"/>
  <c r="Y45" i="76"/>
  <c r="X45" i="76"/>
  <c r="AH44" i="76"/>
  <c r="AG44" i="76"/>
  <c r="AF44" i="76"/>
  <c r="AE44" i="76"/>
  <c r="AD44" i="76"/>
  <c r="AC44" i="76"/>
  <c r="AB44" i="76"/>
  <c r="AA44" i="76"/>
  <c r="Y44" i="76"/>
  <c r="X44" i="76"/>
  <c r="AH43" i="76"/>
  <c r="AG43" i="76"/>
  <c r="AF43" i="76"/>
  <c r="AE43" i="76"/>
  <c r="AD43" i="76"/>
  <c r="AC43" i="76"/>
  <c r="AB43" i="76"/>
  <c r="AA43" i="76"/>
  <c r="Y43" i="76"/>
  <c r="X43" i="76"/>
  <c r="AH42" i="76"/>
  <c r="AG42" i="76"/>
  <c r="AF42" i="76"/>
  <c r="AE42" i="76"/>
  <c r="AD42" i="76"/>
  <c r="AC42" i="76"/>
  <c r="AB42" i="76"/>
  <c r="AA42" i="76"/>
  <c r="Y42" i="76"/>
  <c r="X42" i="76"/>
  <c r="AH41" i="76"/>
  <c r="AG41" i="76"/>
  <c r="AF41" i="76"/>
  <c r="AE41" i="76"/>
  <c r="AD41" i="76"/>
  <c r="AC41" i="76"/>
  <c r="AB41" i="76"/>
  <c r="AA41" i="76"/>
  <c r="Y41" i="76"/>
  <c r="X41" i="76"/>
  <c r="AH40" i="76"/>
  <c r="AG40" i="76"/>
  <c r="AF40" i="76"/>
  <c r="AE40" i="76"/>
  <c r="AD40" i="76"/>
  <c r="AC40" i="76"/>
  <c r="AB40" i="76"/>
  <c r="AA40" i="76"/>
  <c r="Y40" i="76"/>
  <c r="X40" i="76"/>
  <c r="AH39" i="76"/>
  <c r="AG39" i="76"/>
  <c r="AF39" i="76"/>
  <c r="AE39" i="76"/>
  <c r="AD39" i="76"/>
  <c r="AC39" i="76"/>
  <c r="AB39" i="76"/>
  <c r="AA39" i="76"/>
  <c r="Y39" i="76"/>
  <c r="X39" i="76"/>
  <c r="AH38" i="76"/>
  <c r="AG38" i="76"/>
  <c r="AF38" i="76"/>
  <c r="AE38" i="76"/>
  <c r="AD38" i="76"/>
  <c r="AC38" i="76"/>
  <c r="AB38" i="76"/>
  <c r="AA38" i="76"/>
  <c r="Y38" i="76"/>
  <c r="X38" i="76"/>
  <c r="AH37" i="76"/>
  <c r="AG37" i="76"/>
  <c r="AF37" i="76"/>
  <c r="AE37" i="76"/>
  <c r="AD37" i="76"/>
  <c r="AC37" i="76"/>
  <c r="AB37" i="76"/>
  <c r="AA37" i="76"/>
  <c r="Y37" i="76"/>
  <c r="X37" i="76"/>
  <c r="AH36" i="76"/>
  <c r="AG36" i="76"/>
  <c r="AF36" i="76"/>
  <c r="AE36" i="76"/>
  <c r="AD36" i="76"/>
  <c r="AC36" i="76"/>
  <c r="AB36" i="76"/>
  <c r="AA36" i="76"/>
  <c r="Y36" i="76"/>
  <c r="X36" i="76"/>
  <c r="AH35" i="76"/>
  <c r="AG35" i="76"/>
  <c r="AF35" i="76"/>
  <c r="AE35" i="76"/>
  <c r="AD35" i="76"/>
  <c r="AC35" i="76"/>
  <c r="AB35" i="76"/>
  <c r="AA35" i="76"/>
  <c r="Y35" i="76"/>
  <c r="X35" i="76"/>
  <c r="AH34" i="76"/>
  <c r="AG34" i="76"/>
  <c r="AF34" i="76"/>
  <c r="AE34" i="76"/>
  <c r="AD34" i="76"/>
  <c r="AC34" i="76"/>
  <c r="AB34" i="76"/>
  <c r="AA34" i="76"/>
  <c r="Y34" i="76"/>
  <c r="X34" i="76"/>
  <c r="AH33" i="76"/>
  <c r="AG33" i="76"/>
  <c r="AF33" i="76"/>
  <c r="AE33" i="76"/>
  <c r="AD33" i="76"/>
  <c r="AC33" i="76"/>
  <c r="AB33" i="76"/>
  <c r="AA33" i="76"/>
  <c r="Y33" i="76"/>
  <c r="X33" i="76"/>
  <c r="AH32" i="76"/>
  <c r="AG32" i="76"/>
  <c r="AF32" i="76"/>
  <c r="AE32" i="76"/>
  <c r="AD32" i="76"/>
  <c r="AC32" i="76"/>
  <c r="AB32" i="76"/>
  <c r="AA32" i="76"/>
  <c r="Y32" i="76"/>
  <c r="X32" i="76"/>
  <c r="AH31" i="76"/>
  <c r="AG31" i="76"/>
  <c r="AF31" i="76"/>
  <c r="AE31" i="76"/>
  <c r="AD31" i="76"/>
  <c r="AC31" i="76"/>
  <c r="AB31" i="76"/>
  <c r="AA31" i="76"/>
  <c r="Y31" i="76"/>
  <c r="X31" i="76"/>
  <c r="AH30" i="76"/>
  <c r="AG30" i="76"/>
  <c r="AF30" i="76"/>
  <c r="AE30" i="76"/>
  <c r="AD30" i="76"/>
  <c r="AC30" i="76"/>
  <c r="AB30" i="76"/>
  <c r="AA30" i="76"/>
  <c r="Y30" i="76"/>
  <c r="X30" i="76"/>
  <c r="AH29" i="76"/>
  <c r="AG29" i="76"/>
  <c r="AF29" i="76"/>
  <c r="AE29" i="76"/>
  <c r="AD29" i="76"/>
  <c r="AC29" i="76"/>
  <c r="AB29" i="76"/>
  <c r="AA29" i="76"/>
  <c r="Y29" i="76"/>
  <c r="X29" i="76"/>
  <c r="AH28" i="76"/>
  <c r="AG28" i="76"/>
  <c r="AF28" i="76"/>
  <c r="AE28" i="76"/>
  <c r="AD28" i="76"/>
  <c r="AC28" i="76"/>
  <c r="AB28" i="76"/>
  <c r="AA28" i="76"/>
  <c r="Y28" i="76"/>
  <c r="X28" i="76"/>
  <c r="AH27" i="76"/>
  <c r="AG27" i="76"/>
  <c r="AF27" i="76"/>
  <c r="AE27" i="76"/>
  <c r="AD27" i="76"/>
  <c r="AC27" i="76"/>
  <c r="AB27" i="76"/>
  <c r="AA27" i="76"/>
  <c r="Y27" i="76"/>
  <c r="X27" i="76"/>
  <c r="AH26" i="76"/>
  <c r="AG26" i="76"/>
  <c r="AF26" i="76"/>
  <c r="AE26" i="76"/>
  <c r="AD26" i="76"/>
  <c r="AC26" i="76"/>
  <c r="AB26" i="76"/>
  <c r="AA26" i="76"/>
  <c r="Y26" i="76"/>
  <c r="X26" i="76"/>
  <c r="AH25" i="76"/>
  <c r="AG25" i="76"/>
  <c r="AF25" i="76"/>
  <c r="AE25" i="76"/>
  <c r="AD25" i="76"/>
  <c r="AC25" i="76"/>
  <c r="AB25" i="76"/>
  <c r="AA25" i="76"/>
  <c r="Y25" i="76"/>
  <c r="X25" i="76"/>
  <c r="AH24" i="76"/>
  <c r="AG24" i="76"/>
  <c r="AF24" i="76"/>
  <c r="AE24" i="76"/>
  <c r="AD24" i="76"/>
  <c r="AC24" i="76"/>
  <c r="AB24" i="76"/>
  <c r="AA24" i="76"/>
  <c r="Y24" i="76"/>
  <c r="X24" i="76"/>
  <c r="AH23" i="76"/>
  <c r="AG23" i="76"/>
  <c r="AF23" i="76"/>
  <c r="AE23" i="76"/>
  <c r="AD23" i="76"/>
  <c r="AC23" i="76"/>
  <c r="AB23" i="76"/>
  <c r="AA23" i="76"/>
  <c r="Y23" i="76"/>
  <c r="X23" i="76"/>
  <c r="AH21" i="76"/>
  <c r="AG21" i="76"/>
  <c r="AF21" i="76"/>
  <c r="AE21" i="76"/>
  <c r="AD21" i="76"/>
  <c r="AC21" i="76"/>
  <c r="AB21" i="76"/>
  <c r="AA21" i="76"/>
  <c r="Y21" i="76"/>
  <c r="X21" i="76"/>
  <c r="AH20" i="76"/>
  <c r="AG20" i="76"/>
  <c r="AF20" i="76"/>
  <c r="AE20" i="76"/>
  <c r="AD20" i="76"/>
  <c r="AC20" i="76"/>
  <c r="AB20" i="76"/>
  <c r="AA20" i="76"/>
  <c r="Y20" i="76"/>
  <c r="X20" i="76"/>
  <c r="AH19" i="76"/>
  <c r="AG19" i="76"/>
  <c r="AF19" i="76"/>
  <c r="AE19" i="76"/>
  <c r="AD19" i="76"/>
  <c r="AC19" i="76"/>
  <c r="AB19" i="76"/>
  <c r="AA19" i="76"/>
  <c r="Y19" i="76"/>
  <c r="X19" i="76"/>
  <c r="AH18" i="76"/>
  <c r="AG18" i="76"/>
  <c r="AF18" i="76"/>
  <c r="AE18" i="76"/>
  <c r="AD18" i="76"/>
  <c r="AC18" i="76"/>
  <c r="AB18" i="76"/>
  <c r="AA18" i="76"/>
  <c r="Y18" i="76"/>
  <c r="X18" i="76"/>
  <c r="AH17" i="76"/>
  <c r="AG17" i="76"/>
  <c r="AF17" i="76"/>
  <c r="AE17" i="76"/>
  <c r="AD17" i="76"/>
  <c r="AC17" i="76"/>
  <c r="AB17" i="76"/>
  <c r="AA17" i="76"/>
  <c r="Y17" i="76"/>
  <c r="X17" i="76"/>
  <c r="AH16" i="76"/>
  <c r="AG16" i="76"/>
  <c r="AF16" i="76"/>
  <c r="AE16" i="76"/>
  <c r="AD16" i="76"/>
  <c r="AC16" i="76"/>
  <c r="AB16" i="76"/>
  <c r="AA16" i="76"/>
  <c r="Y16" i="76"/>
  <c r="X16" i="76"/>
  <c r="AH15" i="76"/>
  <c r="AG15" i="76"/>
  <c r="AF15" i="76"/>
  <c r="AE15" i="76"/>
  <c r="AD15" i="76"/>
  <c r="AC15" i="76"/>
  <c r="AB15" i="76"/>
  <c r="AA15" i="76"/>
  <c r="Y15" i="76"/>
  <c r="X15" i="76"/>
  <c r="AH14" i="76"/>
  <c r="AG14" i="76"/>
  <c r="AF14" i="76"/>
  <c r="AE14" i="76"/>
  <c r="AD14" i="76"/>
  <c r="AC14" i="76"/>
  <c r="AB14" i="76"/>
  <c r="AA14" i="76"/>
  <c r="Y14" i="76"/>
  <c r="X14" i="76"/>
  <c r="AH13" i="76"/>
  <c r="AG13" i="76"/>
  <c r="AF13" i="76"/>
  <c r="AE13" i="76"/>
  <c r="AD13" i="76"/>
  <c r="AC13" i="76"/>
  <c r="AB13" i="76"/>
  <c r="AA13" i="76"/>
  <c r="Y13" i="76"/>
  <c r="X13" i="76"/>
  <c r="AH12" i="76"/>
  <c r="AG12" i="76"/>
  <c r="AF12" i="76"/>
  <c r="AE12" i="76"/>
  <c r="AD12" i="76"/>
  <c r="AC12" i="76"/>
  <c r="AB12" i="76"/>
  <c r="AA12" i="76"/>
  <c r="Y12" i="76"/>
  <c r="X12" i="76"/>
  <c r="AH11" i="76"/>
  <c r="AG11" i="76"/>
  <c r="AF11" i="76"/>
  <c r="AE11" i="76"/>
  <c r="AD11" i="76"/>
  <c r="AC11" i="76"/>
  <c r="AB11" i="76"/>
  <c r="AA11" i="76"/>
  <c r="Y11" i="76"/>
  <c r="X11" i="76"/>
  <c r="AH10" i="76"/>
  <c r="AG10" i="76"/>
  <c r="AF10" i="76"/>
  <c r="AE10" i="76"/>
  <c r="AD10" i="76"/>
  <c r="AC10" i="76"/>
  <c r="AB10" i="76"/>
  <c r="AA10" i="76"/>
  <c r="Y10" i="76"/>
  <c r="X10" i="76"/>
  <c r="AH9" i="76"/>
  <c r="AG9" i="76"/>
  <c r="AF9" i="76"/>
  <c r="AE9" i="76"/>
  <c r="AD9" i="76"/>
  <c r="AC9" i="76"/>
  <c r="AB9" i="76"/>
  <c r="AA9" i="76"/>
  <c r="Y9" i="76"/>
  <c r="X9" i="76"/>
  <c r="AH8" i="76"/>
  <c r="AG8" i="76"/>
  <c r="AF8" i="76"/>
  <c r="AE8" i="76"/>
  <c r="AD8" i="76"/>
  <c r="AC8" i="76"/>
  <c r="AB8" i="76"/>
  <c r="AA8" i="76"/>
  <c r="Y8" i="76"/>
  <c r="X8" i="76"/>
  <c r="AH7" i="76"/>
  <c r="AG7" i="76"/>
  <c r="AF7" i="76"/>
  <c r="AE7" i="76"/>
  <c r="AD7" i="76"/>
  <c r="AC7" i="76"/>
  <c r="AB7" i="76"/>
  <c r="AA7" i="76"/>
  <c r="Y7" i="76"/>
  <c r="X7" i="76"/>
  <c r="AH6" i="76"/>
  <c r="AG6" i="76"/>
  <c r="AF6" i="76"/>
  <c r="AE6" i="76"/>
  <c r="AD6" i="76"/>
  <c r="AC6" i="76"/>
  <c r="AB6" i="76"/>
  <c r="AA6" i="76"/>
  <c r="Y6" i="76"/>
  <c r="X6" i="76"/>
  <c r="AL64" i="75"/>
  <c r="AK64" i="75"/>
  <c r="AJ64" i="75"/>
  <c r="AI64" i="75"/>
  <c r="AH64" i="75"/>
  <c r="AG64" i="75"/>
  <c r="AF64" i="75"/>
  <c r="AE64" i="75"/>
  <c r="AD64" i="75"/>
  <c r="AC64" i="75"/>
  <c r="AB64" i="75"/>
  <c r="Y64" i="75"/>
  <c r="X64" i="75"/>
  <c r="AL63" i="75"/>
  <c r="AK63" i="75"/>
  <c r="AJ63" i="75"/>
  <c r="AI63" i="75"/>
  <c r="AH63" i="75"/>
  <c r="AG63" i="75"/>
  <c r="AF63" i="75"/>
  <c r="AE63" i="75"/>
  <c r="AD63" i="75"/>
  <c r="AC63" i="75"/>
  <c r="AB63" i="75"/>
  <c r="Y63" i="75"/>
  <c r="X63" i="75"/>
  <c r="AL62" i="75"/>
  <c r="AK62" i="75"/>
  <c r="AJ62" i="75"/>
  <c r="AI62" i="75"/>
  <c r="AH62" i="75"/>
  <c r="AG62" i="75"/>
  <c r="AF62" i="75"/>
  <c r="AE62" i="75"/>
  <c r="AD62" i="75"/>
  <c r="AC62" i="75"/>
  <c r="AB62" i="75"/>
  <c r="Y62" i="75"/>
  <c r="X62" i="75"/>
  <c r="AL61" i="75"/>
  <c r="AK61" i="75"/>
  <c r="AJ61" i="75"/>
  <c r="AI61" i="75"/>
  <c r="AH61" i="75"/>
  <c r="AG61" i="75"/>
  <c r="AF61" i="75"/>
  <c r="AE61" i="75"/>
  <c r="AD61" i="75"/>
  <c r="AC61" i="75"/>
  <c r="AB61" i="75"/>
  <c r="Y61" i="75"/>
  <c r="X61" i="75"/>
  <c r="AL60" i="75"/>
  <c r="AK60" i="75"/>
  <c r="AJ60" i="75"/>
  <c r="AI60" i="75"/>
  <c r="AH60" i="75"/>
  <c r="AG60" i="75"/>
  <c r="AF60" i="75"/>
  <c r="AE60" i="75"/>
  <c r="AD60" i="75"/>
  <c r="AC60" i="75"/>
  <c r="AB60" i="75"/>
  <c r="Y60" i="75"/>
  <c r="X60" i="75"/>
  <c r="AL59" i="75"/>
  <c r="AK59" i="75"/>
  <c r="AJ59" i="75"/>
  <c r="AI59" i="75"/>
  <c r="AH59" i="75"/>
  <c r="AG59" i="75"/>
  <c r="AF59" i="75"/>
  <c r="AE59" i="75"/>
  <c r="AD59" i="75"/>
  <c r="AC59" i="75"/>
  <c r="AB59" i="75"/>
  <c r="Y59" i="75"/>
  <c r="X59" i="75"/>
  <c r="AL58" i="75"/>
  <c r="AK58" i="75"/>
  <c r="AJ58" i="75"/>
  <c r="AI58" i="75"/>
  <c r="AH58" i="75"/>
  <c r="AG58" i="75"/>
  <c r="AF58" i="75"/>
  <c r="AE58" i="75"/>
  <c r="AD58" i="75"/>
  <c r="AC58" i="75"/>
  <c r="AB58" i="75"/>
  <c r="Y58" i="75"/>
  <c r="X58" i="75"/>
  <c r="AL57" i="75"/>
  <c r="AK57" i="75"/>
  <c r="AJ57" i="75"/>
  <c r="AI57" i="75"/>
  <c r="AH57" i="75"/>
  <c r="AG57" i="75"/>
  <c r="AF57" i="75"/>
  <c r="AE57" i="75"/>
  <c r="AD57" i="75"/>
  <c r="AC57" i="75"/>
  <c r="AB57" i="75"/>
  <c r="Y57" i="75"/>
  <c r="X57" i="75"/>
  <c r="AL56" i="75"/>
  <c r="AK56" i="75"/>
  <c r="AJ56" i="75"/>
  <c r="AI56" i="75"/>
  <c r="AH56" i="75"/>
  <c r="AG56" i="75"/>
  <c r="AF56" i="75"/>
  <c r="AE56" i="75"/>
  <c r="AD56" i="75"/>
  <c r="AC56" i="75"/>
  <c r="AB56" i="75"/>
  <c r="Y56" i="75"/>
  <c r="X56" i="75"/>
  <c r="AL55" i="75"/>
  <c r="AK55" i="75"/>
  <c r="AJ55" i="75"/>
  <c r="AI55" i="75"/>
  <c r="AH55" i="75"/>
  <c r="AG55" i="75"/>
  <c r="AF55" i="75"/>
  <c r="AE55" i="75"/>
  <c r="AD55" i="75"/>
  <c r="AC55" i="75"/>
  <c r="AB55" i="75"/>
  <c r="Y55" i="75"/>
  <c r="X55" i="75"/>
  <c r="AL54" i="75"/>
  <c r="AK54" i="75"/>
  <c r="AJ54" i="75"/>
  <c r="AI54" i="75"/>
  <c r="AH54" i="75"/>
  <c r="AG54" i="75"/>
  <c r="AF54" i="75"/>
  <c r="AE54" i="75"/>
  <c r="AD54" i="75"/>
  <c r="AC54" i="75"/>
  <c r="AB54" i="75"/>
  <c r="Y54" i="75"/>
  <c r="X54" i="75"/>
  <c r="AL53" i="75"/>
  <c r="AK53" i="75"/>
  <c r="AJ53" i="75"/>
  <c r="AI53" i="75"/>
  <c r="AH53" i="75"/>
  <c r="AG53" i="75"/>
  <c r="AF53" i="75"/>
  <c r="AE53" i="75"/>
  <c r="AD53" i="75"/>
  <c r="AC53" i="75"/>
  <c r="AB53" i="75"/>
  <c r="Y53" i="75"/>
  <c r="X53" i="75"/>
  <c r="AL52" i="75"/>
  <c r="AK52" i="75"/>
  <c r="AJ52" i="75"/>
  <c r="AI52" i="75"/>
  <c r="AH52" i="75"/>
  <c r="AG52" i="75"/>
  <c r="AF52" i="75"/>
  <c r="AE52" i="75"/>
  <c r="AD52" i="75"/>
  <c r="AC52" i="75"/>
  <c r="AB52" i="75"/>
  <c r="Y52" i="75"/>
  <c r="X52" i="75"/>
  <c r="AL51" i="75"/>
  <c r="AK51" i="75"/>
  <c r="AJ51" i="75"/>
  <c r="AI51" i="75"/>
  <c r="AH51" i="75"/>
  <c r="AG51" i="75"/>
  <c r="AF51" i="75"/>
  <c r="AE51" i="75"/>
  <c r="AD51" i="75"/>
  <c r="AC51" i="75"/>
  <c r="AB51" i="75"/>
  <c r="Y51" i="75"/>
  <c r="X51" i="75"/>
  <c r="AL50" i="75"/>
  <c r="AK50" i="75"/>
  <c r="AJ50" i="75"/>
  <c r="AI50" i="75"/>
  <c r="AH50" i="75"/>
  <c r="AG50" i="75"/>
  <c r="AF50" i="75"/>
  <c r="AE50" i="75"/>
  <c r="AD50" i="75"/>
  <c r="AC50" i="75"/>
  <c r="AB50" i="75"/>
  <c r="Y50" i="75"/>
  <c r="X50" i="75"/>
  <c r="AL49" i="75"/>
  <c r="AK49" i="75"/>
  <c r="AJ49" i="75"/>
  <c r="AI49" i="75"/>
  <c r="AH49" i="75"/>
  <c r="AG49" i="75"/>
  <c r="AF49" i="75"/>
  <c r="AE49" i="75"/>
  <c r="AD49" i="75"/>
  <c r="AC49" i="75"/>
  <c r="AB49" i="75"/>
  <c r="Y49" i="75"/>
  <c r="X49" i="75"/>
  <c r="AL48" i="75"/>
  <c r="AK48" i="75"/>
  <c r="AJ48" i="75"/>
  <c r="AI48" i="75"/>
  <c r="AH48" i="75"/>
  <c r="AG48" i="75"/>
  <c r="AF48" i="75"/>
  <c r="AE48" i="75"/>
  <c r="AD48" i="75"/>
  <c r="AC48" i="75"/>
  <c r="AB48" i="75"/>
  <c r="Y48" i="75"/>
  <c r="X48" i="75"/>
  <c r="AL47" i="75"/>
  <c r="AK47" i="75"/>
  <c r="AJ47" i="75"/>
  <c r="AI47" i="75"/>
  <c r="AH47" i="75"/>
  <c r="AG47" i="75"/>
  <c r="AF47" i="75"/>
  <c r="AE47" i="75"/>
  <c r="AD47" i="75"/>
  <c r="AC47" i="75"/>
  <c r="AB47" i="75"/>
  <c r="Y47" i="75"/>
  <c r="X47" i="75"/>
  <c r="AL46" i="75"/>
  <c r="AK46" i="75"/>
  <c r="AJ46" i="75"/>
  <c r="AI46" i="75"/>
  <c r="AH46" i="75"/>
  <c r="AG46" i="75"/>
  <c r="AF46" i="75"/>
  <c r="AE46" i="75"/>
  <c r="AD46" i="75"/>
  <c r="AC46" i="75"/>
  <c r="AB46" i="75"/>
  <c r="Y46" i="75"/>
  <c r="X46" i="75"/>
  <c r="AL45" i="75"/>
  <c r="AK45" i="75"/>
  <c r="AJ45" i="75"/>
  <c r="AI45" i="75"/>
  <c r="AH45" i="75"/>
  <c r="AG45" i="75"/>
  <c r="AF45" i="75"/>
  <c r="AE45" i="75"/>
  <c r="AD45" i="75"/>
  <c r="AC45" i="75"/>
  <c r="AB45" i="75"/>
  <c r="Y45" i="75"/>
  <c r="X45" i="75"/>
  <c r="AL44" i="75"/>
  <c r="AK44" i="75"/>
  <c r="AJ44" i="75"/>
  <c r="AI44" i="75"/>
  <c r="AH44" i="75"/>
  <c r="AG44" i="75"/>
  <c r="AF44" i="75"/>
  <c r="AE44" i="75"/>
  <c r="AD44" i="75"/>
  <c r="AC44" i="75"/>
  <c r="AB44" i="75"/>
  <c r="Y44" i="75"/>
  <c r="X44" i="75"/>
  <c r="AL43" i="75"/>
  <c r="AK43" i="75"/>
  <c r="AJ43" i="75"/>
  <c r="AI43" i="75"/>
  <c r="AH43" i="75"/>
  <c r="AG43" i="75"/>
  <c r="AF43" i="75"/>
  <c r="AE43" i="75"/>
  <c r="AD43" i="75"/>
  <c r="AC43" i="75"/>
  <c r="AB43" i="75"/>
  <c r="Y43" i="75"/>
  <c r="X43" i="75"/>
  <c r="AL42" i="75"/>
  <c r="AK42" i="75"/>
  <c r="AJ42" i="75"/>
  <c r="AI42" i="75"/>
  <c r="AH42" i="75"/>
  <c r="AG42" i="75"/>
  <c r="AF42" i="75"/>
  <c r="AE42" i="75"/>
  <c r="AD42" i="75"/>
  <c r="AC42" i="75"/>
  <c r="AB42" i="75"/>
  <c r="Y42" i="75"/>
  <c r="X42" i="75"/>
  <c r="AL41" i="75"/>
  <c r="AK41" i="75"/>
  <c r="AJ41" i="75"/>
  <c r="AI41" i="75"/>
  <c r="AH41" i="75"/>
  <c r="AG41" i="75"/>
  <c r="AF41" i="75"/>
  <c r="AE41" i="75"/>
  <c r="AD41" i="75"/>
  <c r="AC41" i="75"/>
  <c r="AB41" i="75"/>
  <c r="Y41" i="75"/>
  <c r="X41" i="75"/>
  <c r="AL40" i="75"/>
  <c r="AK40" i="75"/>
  <c r="AJ40" i="75"/>
  <c r="AI40" i="75"/>
  <c r="AH40" i="75"/>
  <c r="AG40" i="75"/>
  <c r="AF40" i="75"/>
  <c r="AE40" i="75"/>
  <c r="AD40" i="75"/>
  <c r="AC40" i="75"/>
  <c r="AB40" i="75"/>
  <c r="Y40" i="75"/>
  <c r="X40" i="75"/>
  <c r="AL39" i="75"/>
  <c r="AK39" i="75"/>
  <c r="AJ39" i="75"/>
  <c r="AI39" i="75"/>
  <c r="AH39" i="75"/>
  <c r="AG39" i="75"/>
  <c r="AF39" i="75"/>
  <c r="AE39" i="75"/>
  <c r="AD39" i="75"/>
  <c r="AC39" i="75"/>
  <c r="AB39" i="75"/>
  <c r="Y39" i="75"/>
  <c r="X39" i="75"/>
  <c r="AL38" i="75"/>
  <c r="AK38" i="75"/>
  <c r="AJ38" i="75"/>
  <c r="AI38" i="75"/>
  <c r="AH38" i="75"/>
  <c r="AG38" i="75"/>
  <c r="AF38" i="75"/>
  <c r="AE38" i="75"/>
  <c r="AD38" i="75"/>
  <c r="AC38" i="75"/>
  <c r="AB38" i="75"/>
  <c r="Y38" i="75"/>
  <c r="X38" i="75"/>
  <c r="AL37" i="75"/>
  <c r="AK37" i="75"/>
  <c r="AJ37" i="75"/>
  <c r="AI37" i="75"/>
  <c r="AH37" i="75"/>
  <c r="AG37" i="75"/>
  <c r="AF37" i="75"/>
  <c r="AE37" i="75"/>
  <c r="AD37" i="75"/>
  <c r="AC37" i="75"/>
  <c r="AB37" i="75"/>
  <c r="Y37" i="75"/>
  <c r="X37" i="75"/>
  <c r="AL36" i="75"/>
  <c r="AK36" i="75"/>
  <c r="AJ36" i="75"/>
  <c r="AI36" i="75"/>
  <c r="AH36" i="75"/>
  <c r="AG36" i="75"/>
  <c r="AF36" i="75"/>
  <c r="AE36" i="75"/>
  <c r="AD36" i="75"/>
  <c r="AC36" i="75"/>
  <c r="AB36" i="75"/>
  <c r="Y36" i="75"/>
  <c r="X36" i="75"/>
  <c r="AL35" i="75"/>
  <c r="AK35" i="75"/>
  <c r="AJ35" i="75"/>
  <c r="AI35" i="75"/>
  <c r="AH35" i="75"/>
  <c r="AG35" i="75"/>
  <c r="AF35" i="75"/>
  <c r="AE35" i="75"/>
  <c r="AD35" i="75"/>
  <c r="AC35" i="75"/>
  <c r="AB35" i="75"/>
  <c r="Y35" i="75"/>
  <c r="X35" i="75"/>
  <c r="AL34" i="75"/>
  <c r="AK34" i="75"/>
  <c r="AJ34" i="75"/>
  <c r="AI34" i="75"/>
  <c r="AH34" i="75"/>
  <c r="AG34" i="75"/>
  <c r="AF34" i="75"/>
  <c r="AE34" i="75"/>
  <c r="AD34" i="75"/>
  <c r="AC34" i="75"/>
  <c r="AB34" i="75"/>
  <c r="Y34" i="75"/>
  <c r="X34" i="75"/>
  <c r="AL33" i="75"/>
  <c r="AK33" i="75"/>
  <c r="AJ33" i="75"/>
  <c r="AI33" i="75"/>
  <c r="AH33" i="75"/>
  <c r="AG33" i="75"/>
  <c r="AF33" i="75"/>
  <c r="AE33" i="75"/>
  <c r="AD33" i="75"/>
  <c r="AC33" i="75"/>
  <c r="AB33" i="75"/>
  <c r="Y33" i="75"/>
  <c r="X33" i="75"/>
  <c r="AL32" i="75"/>
  <c r="AK32" i="75"/>
  <c r="AJ32" i="75"/>
  <c r="AI32" i="75"/>
  <c r="AH32" i="75"/>
  <c r="AG32" i="75"/>
  <c r="AF32" i="75"/>
  <c r="AE32" i="75"/>
  <c r="AD32" i="75"/>
  <c r="AC32" i="75"/>
  <c r="AB32" i="75"/>
  <c r="Y32" i="75"/>
  <c r="X32" i="75"/>
  <c r="AL31" i="75"/>
  <c r="AK31" i="75"/>
  <c r="AJ31" i="75"/>
  <c r="AI31" i="75"/>
  <c r="AH31" i="75"/>
  <c r="AG31" i="75"/>
  <c r="AF31" i="75"/>
  <c r="AE31" i="75"/>
  <c r="AD31" i="75"/>
  <c r="AC31" i="75"/>
  <c r="AB31" i="75"/>
  <c r="Y31" i="75"/>
  <c r="X31" i="75"/>
  <c r="AL30" i="75"/>
  <c r="AK30" i="75"/>
  <c r="AJ30" i="75"/>
  <c r="AI30" i="75"/>
  <c r="AH30" i="75"/>
  <c r="AG30" i="75"/>
  <c r="AF30" i="75"/>
  <c r="AE30" i="75"/>
  <c r="AD30" i="75"/>
  <c r="AC30" i="75"/>
  <c r="AB30" i="75"/>
  <c r="Y30" i="75"/>
  <c r="X30" i="75"/>
  <c r="AL29" i="75"/>
  <c r="AK29" i="75"/>
  <c r="AJ29" i="75"/>
  <c r="AI29" i="75"/>
  <c r="AH29" i="75"/>
  <c r="AG29" i="75"/>
  <c r="AF29" i="75"/>
  <c r="AE29" i="75"/>
  <c r="AD29" i="75"/>
  <c r="AC29" i="75"/>
  <c r="AB29" i="75"/>
  <c r="Y29" i="75"/>
  <c r="X29" i="75"/>
  <c r="AL28" i="75"/>
  <c r="AK28" i="75"/>
  <c r="AJ28" i="75"/>
  <c r="AI28" i="75"/>
  <c r="AH28" i="75"/>
  <c r="AG28" i="75"/>
  <c r="AF28" i="75"/>
  <c r="AE28" i="75"/>
  <c r="AD28" i="75"/>
  <c r="AC28" i="75"/>
  <c r="AB28" i="75"/>
  <c r="Y28" i="75"/>
  <c r="X28" i="75"/>
  <c r="AL27" i="75"/>
  <c r="AK27" i="75"/>
  <c r="AJ27" i="75"/>
  <c r="AI27" i="75"/>
  <c r="AH27" i="75"/>
  <c r="AG27" i="75"/>
  <c r="AF27" i="75"/>
  <c r="AE27" i="75"/>
  <c r="AD27" i="75"/>
  <c r="AC27" i="75"/>
  <c r="AB27" i="75"/>
  <c r="Y27" i="75"/>
  <c r="X27" i="75"/>
  <c r="AL26" i="75"/>
  <c r="AK26" i="75"/>
  <c r="AJ26" i="75"/>
  <c r="AI26" i="75"/>
  <c r="AH26" i="75"/>
  <c r="AG26" i="75"/>
  <c r="AF26" i="75"/>
  <c r="AE26" i="75"/>
  <c r="AD26" i="75"/>
  <c r="AC26" i="75"/>
  <c r="AB26" i="75"/>
  <c r="Y26" i="75"/>
  <c r="X26" i="75"/>
  <c r="AL25" i="75"/>
  <c r="AK25" i="75"/>
  <c r="AJ25" i="75"/>
  <c r="AI25" i="75"/>
  <c r="AH25" i="75"/>
  <c r="AG25" i="75"/>
  <c r="AF25" i="75"/>
  <c r="AE25" i="75"/>
  <c r="AD25" i="75"/>
  <c r="AC25" i="75"/>
  <c r="AB25" i="75"/>
  <c r="Y25" i="75"/>
  <c r="X25" i="75"/>
  <c r="AL24" i="75"/>
  <c r="AK24" i="75"/>
  <c r="AJ24" i="75"/>
  <c r="AI24" i="75"/>
  <c r="AH24" i="75"/>
  <c r="AG24" i="75"/>
  <c r="AF24" i="75"/>
  <c r="AE24" i="75"/>
  <c r="AD24" i="75"/>
  <c r="AC24" i="75"/>
  <c r="AB24" i="75"/>
  <c r="Y24" i="75"/>
  <c r="X24" i="75"/>
  <c r="AL23" i="75"/>
  <c r="AK23" i="75"/>
  <c r="AJ23" i="75"/>
  <c r="AI23" i="75"/>
  <c r="AH23" i="75"/>
  <c r="AG23" i="75"/>
  <c r="AF23" i="75"/>
  <c r="AE23" i="75"/>
  <c r="AD23" i="75"/>
  <c r="AC23" i="75"/>
  <c r="AB23" i="75"/>
  <c r="Y23" i="75"/>
  <c r="X23" i="75"/>
  <c r="AL22" i="75"/>
  <c r="AK22" i="75"/>
  <c r="AJ22" i="75"/>
  <c r="AI22" i="75"/>
  <c r="AH22" i="75"/>
  <c r="AG22" i="75"/>
  <c r="AF22" i="75"/>
  <c r="AE22" i="75"/>
  <c r="AD22" i="75"/>
  <c r="AC22" i="75"/>
  <c r="AB22" i="75"/>
  <c r="Y22" i="75"/>
  <c r="X22" i="75"/>
  <c r="AL21" i="75"/>
  <c r="AK21" i="75"/>
  <c r="AJ21" i="75"/>
  <c r="AI21" i="75"/>
  <c r="AH21" i="75"/>
  <c r="AG21" i="75"/>
  <c r="AF21" i="75"/>
  <c r="AE21" i="75"/>
  <c r="AD21" i="75"/>
  <c r="AC21" i="75"/>
  <c r="AB21" i="75"/>
  <c r="Y21" i="75"/>
  <c r="X21" i="75"/>
  <c r="AL20" i="75"/>
  <c r="AK20" i="75"/>
  <c r="AJ20" i="75"/>
  <c r="AI20" i="75"/>
  <c r="AH20" i="75"/>
  <c r="AG20" i="75"/>
  <c r="AF20" i="75"/>
  <c r="AE20" i="75"/>
  <c r="AD20" i="75"/>
  <c r="AC20" i="75"/>
  <c r="AB20" i="75"/>
  <c r="Y20" i="75"/>
  <c r="X20" i="75"/>
  <c r="AL19" i="75"/>
  <c r="AK19" i="75"/>
  <c r="AJ19" i="75"/>
  <c r="AI19" i="75"/>
  <c r="AH19" i="75"/>
  <c r="AG19" i="75"/>
  <c r="AF19" i="75"/>
  <c r="AE19" i="75"/>
  <c r="AD19" i="75"/>
  <c r="AC19" i="75"/>
  <c r="AB19" i="75"/>
  <c r="Y19" i="75"/>
  <c r="X19" i="75"/>
  <c r="AL18" i="75"/>
  <c r="AK18" i="75"/>
  <c r="AJ18" i="75"/>
  <c r="AI18" i="75"/>
  <c r="AH18" i="75"/>
  <c r="AG18" i="75"/>
  <c r="AF18" i="75"/>
  <c r="AE18" i="75"/>
  <c r="AD18" i="75"/>
  <c r="AC18" i="75"/>
  <c r="AB18" i="75"/>
  <c r="Y18" i="75"/>
  <c r="X18" i="75"/>
  <c r="AL17" i="75"/>
  <c r="AK17" i="75"/>
  <c r="AJ17" i="75"/>
  <c r="AI17" i="75"/>
  <c r="AH17" i="75"/>
  <c r="AG17" i="75"/>
  <c r="AF17" i="75"/>
  <c r="AE17" i="75"/>
  <c r="AD17" i="75"/>
  <c r="AC17" i="75"/>
  <c r="AB17" i="75"/>
  <c r="Y17" i="75"/>
  <c r="X17" i="75"/>
  <c r="AL16" i="75"/>
  <c r="AK16" i="75"/>
  <c r="AJ16" i="75"/>
  <c r="AI16" i="75"/>
  <c r="AH16" i="75"/>
  <c r="AG16" i="75"/>
  <c r="AF16" i="75"/>
  <c r="AE16" i="75"/>
  <c r="AD16" i="75"/>
  <c r="AC16" i="75"/>
  <c r="AB16" i="75"/>
  <c r="Y16" i="75"/>
  <c r="X16" i="75"/>
  <c r="AL15" i="75"/>
  <c r="AK15" i="75"/>
  <c r="AJ15" i="75"/>
  <c r="AI15" i="75"/>
  <c r="AH15" i="75"/>
  <c r="AG15" i="75"/>
  <c r="AF15" i="75"/>
  <c r="AE15" i="75"/>
  <c r="AD15" i="75"/>
  <c r="AC15" i="75"/>
  <c r="AB15" i="75"/>
  <c r="Y15" i="75"/>
  <c r="X15" i="75"/>
  <c r="AL14" i="75"/>
  <c r="AK14" i="75"/>
  <c r="AJ14" i="75"/>
  <c r="AI14" i="75"/>
  <c r="AH14" i="75"/>
  <c r="AG14" i="75"/>
  <c r="AF14" i="75"/>
  <c r="AE14" i="75"/>
  <c r="AD14" i="75"/>
  <c r="AC14" i="75"/>
  <c r="AB14" i="75"/>
  <c r="Y14" i="75"/>
  <c r="X14" i="75"/>
  <c r="AL13" i="75"/>
  <c r="AK13" i="75"/>
  <c r="AJ13" i="75"/>
  <c r="AI13" i="75"/>
  <c r="AH13" i="75"/>
  <c r="AG13" i="75"/>
  <c r="AF13" i="75"/>
  <c r="AE13" i="75"/>
  <c r="AD13" i="75"/>
  <c r="AC13" i="75"/>
  <c r="AB13" i="75"/>
  <c r="Y13" i="75"/>
  <c r="X13" i="75"/>
  <c r="AL12" i="75"/>
  <c r="AK12" i="75"/>
  <c r="AJ12" i="75"/>
  <c r="AI12" i="75"/>
  <c r="AH12" i="75"/>
  <c r="AG12" i="75"/>
  <c r="AF12" i="75"/>
  <c r="AE12" i="75"/>
  <c r="AD12" i="75"/>
  <c r="AC12" i="75"/>
  <c r="AB12" i="75"/>
  <c r="Y12" i="75"/>
  <c r="X12" i="75"/>
  <c r="AL11" i="75"/>
  <c r="AK11" i="75"/>
  <c r="AJ11" i="75"/>
  <c r="AI11" i="75"/>
  <c r="AH11" i="75"/>
  <c r="AG11" i="75"/>
  <c r="AF11" i="75"/>
  <c r="AE11" i="75"/>
  <c r="AD11" i="75"/>
  <c r="AC11" i="75"/>
  <c r="AB11" i="75"/>
  <c r="Y11" i="75"/>
  <c r="X11" i="75"/>
  <c r="AB5" i="75"/>
  <c r="AN25" i="75" l="1"/>
  <c r="AN37" i="75"/>
  <c r="AN41" i="75"/>
  <c r="AN49" i="75"/>
  <c r="AN57" i="75"/>
  <c r="AM17" i="75"/>
  <c r="AM19" i="75"/>
  <c r="AM25" i="75"/>
  <c r="AM27" i="75"/>
  <c r="AM33" i="75"/>
  <c r="AM35" i="75"/>
  <c r="AM37" i="75"/>
  <c r="AM41" i="75"/>
  <c r="AM43" i="75"/>
  <c r="AM49" i="75"/>
  <c r="AM51" i="75"/>
  <c r="AM57" i="75"/>
  <c r="AM59" i="75"/>
  <c r="AN20" i="75"/>
  <c r="AN24" i="75"/>
  <c r="AN32" i="75"/>
  <c r="AN40" i="75"/>
  <c r="AN48" i="75"/>
  <c r="AN60" i="75"/>
  <c r="AN64" i="75"/>
  <c r="AI13" i="76"/>
  <c r="AI21" i="76"/>
  <c r="AI50" i="76"/>
  <c r="AI70" i="76"/>
  <c r="AI110" i="76"/>
  <c r="AI96" i="76"/>
  <c r="AI111" i="76"/>
  <c r="AI139" i="76"/>
  <c r="AI69" i="76"/>
  <c r="AI109" i="76"/>
  <c r="AI113" i="76"/>
  <c r="AI117" i="76"/>
  <c r="AI121" i="76"/>
  <c r="AI138" i="76"/>
  <c r="AI114" i="76"/>
  <c r="AI118" i="76"/>
  <c r="AI119" i="76"/>
  <c r="AI134" i="76"/>
  <c r="AI35" i="76"/>
  <c r="AI51" i="76"/>
  <c r="AI40" i="76"/>
  <c r="AI71" i="76"/>
  <c r="AI18" i="76"/>
  <c r="AI42" i="76"/>
  <c r="AI49" i="76"/>
  <c r="AI68" i="76"/>
  <c r="AI93" i="76"/>
  <c r="AI142" i="76"/>
  <c r="AI89" i="76"/>
  <c r="AI98" i="76"/>
  <c r="AI105" i="76"/>
  <c r="AI126" i="76"/>
  <c r="AI130" i="76"/>
  <c r="AI146" i="76"/>
  <c r="AI107" i="76"/>
  <c r="AI150" i="76"/>
  <c r="AI82" i="76"/>
  <c r="AI90" i="76"/>
  <c r="AI46" i="76"/>
  <c r="AI85" i="76"/>
  <c r="AI92" i="76"/>
  <c r="AI94" i="76"/>
  <c r="AI95" i="76"/>
  <c r="AI97" i="76"/>
  <c r="AI100" i="76"/>
  <c r="AI102" i="76"/>
  <c r="AI33" i="76"/>
  <c r="AI99" i="76"/>
  <c r="AI123" i="76"/>
  <c r="AI129" i="76"/>
  <c r="AI131" i="76"/>
  <c r="AI137" i="76"/>
  <c r="AI145" i="76"/>
  <c r="AI147" i="76"/>
  <c r="AI115" i="76"/>
  <c r="AI106" i="76"/>
  <c r="AI122" i="76"/>
  <c r="AI125" i="76"/>
  <c r="AI127" i="76"/>
  <c r="AI133" i="76"/>
  <c r="AI135" i="76"/>
  <c r="AI141" i="76"/>
  <c r="AI143" i="76"/>
  <c r="AI149" i="76"/>
  <c r="AI10" i="76"/>
  <c r="AI7" i="76"/>
  <c r="AI9" i="76"/>
  <c r="AI12" i="76"/>
  <c r="AI15" i="76"/>
  <c r="AI20" i="76"/>
  <c r="AI24" i="76"/>
  <c r="AI26" i="76"/>
  <c r="AI28" i="76"/>
  <c r="AI30" i="76"/>
  <c r="AI37" i="76"/>
  <c r="AI39" i="76"/>
  <c r="AI44" i="76"/>
  <c r="AI87" i="76"/>
  <c r="AI91" i="76"/>
  <c r="AI108" i="76"/>
  <c r="AI112" i="76"/>
  <c r="AI116" i="76"/>
  <c r="AI120" i="76"/>
  <c r="AI124" i="76"/>
  <c r="AI128" i="76"/>
  <c r="AI132" i="76"/>
  <c r="AI136" i="76"/>
  <c r="AI140" i="76"/>
  <c r="AI6" i="76"/>
  <c r="AI14" i="76"/>
  <c r="AI17" i="76"/>
  <c r="AI23" i="76"/>
  <c r="AI32" i="76"/>
  <c r="AI34" i="76"/>
  <c r="AI41" i="76"/>
  <c r="AI43" i="76"/>
  <c r="AI48" i="76"/>
  <c r="AI84" i="76"/>
  <c r="AI101" i="76"/>
  <c r="AI8" i="76"/>
  <c r="AI11" i="76"/>
  <c r="AI16" i="76"/>
  <c r="AI19" i="76"/>
  <c r="AI25" i="76"/>
  <c r="AI27" i="76"/>
  <c r="AI29" i="76"/>
  <c r="AI31" i="76"/>
  <c r="AI36" i="76"/>
  <c r="AI38" i="76"/>
  <c r="AI45" i="76"/>
  <c r="AI47" i="76"/>
  <c r="AI52" i="76"/>
  <c r="AI54" i="76"/>
  <c r="AI56" i="76"/>
  <c r="AI58" i="76"/>
  <c r="AI60" i="76"/>
  <c r="AI62" i="76"/>
  <c r="AI64" i="76"/>
  <c r="AI66" i="76"/>
  <c r="AI73" i="76"/>
  <c r="AI75" i="76"/>
  <c r="AI77" i="76"/>
  <c r="AI79" i="76"/>
  <c r="AI81" i="76"/>
  <c r="AI53" i="76"/>
  <c r="AI55" i="76"/>
  <c r="AI57" i="76"/>
  <c r="AI59" i="76"/>
  <c r="AI61" i="76"/>
  <c r="AI63" i="76"/>
  <c r="AI65" i="76"/>
  <c r="AI67" i="76"/>
  <c r="AI72" i="76"/>
  <c r="AI74" i="76"/>
  <c r="AI76" i="76"/>
  <c r="AI78" i="76"/>
  <c r="AI80" i="76"/>
  <c r="AI83" i="76"/>
  <c r="AI86" i="76"/>
  <c r="AI88" i="76"/>
  <c r="AI103" i="76"/>
  <c r="AI104" i="76"/>
  <c r="AI144" i="76"/>
  <c r="AI148" i="76"/>
  <c r="AN56" i="75"/>
  <c r="AN33" i="75"/>
  <c r="AN17" i="75"/>
  <c r="AN36" i="75"/>
  <c r="AM12" i="75"/>
  <c r="AM20" i="75"/>
  <c r="AM24" i="75"/>
  <c r="AM28" i="75"/>
  <c r="AM32" i="75"/>
  <c r="AM36" i="75"/>
  <c r="AM40" i="75"/>
  <c r="AM44" i="75"/>
  <c r="AM48" i="75"/>
  <c r="AM52" i="75"/>
  <c r="AM56" i="75"/>
  <c r="AM60" i="75"/>
  <c r="AM64" i="75"/>
  <c r="AM15" i="75"/>
  <c r="AM11" i="75"/>
  <c r="AN14" i="75"/>
  <c r="AN18" i="75"/>
  <c r="AN30" i="75"/>
  <c r="AN34" i="75"/>
  <c r="AN42" i="75"/>
  <c r="AN46" i="75"/>
  <c r="AN50" i="75"/>
  <c r="AN54" i="75"/>
  <c r="AN58" i="75"/>
  <c r="AN62" i="75"/>
  <c r="AM14" i="75"/>
  <c r="AM18" i="75"/>
  <c r="AM26" i="75"/>
  <c r="AM38" i="75"/>
  <c r="AM50" i="75"/>
  <c r="AM58" i="75"/>
  <c r="AM21" i="75"/>
  <c r="AN26" i="75"/>
  <c r="AN38" i="75"/>
  <c r="AN44" i="75"/>
  <c r="AN45" i="75"/>
  <c r="AM45" i="75"/>
  <c r="AN22" i="75"/>
  <c r="AN28" i="75"/>
  <c r="AN29" i="75"/>
  <c r="AN61" i="75"/>
  <c r="AM16" i="75"/>
  <c r="AN21" i="75"/>
  <c r="AM29" i="75"/>
  <c r="AN52" i="75"/>
  <c r="AN53" i="75"/>
  <c r="AN19" i="75"/>
  <c r="AM22" i="75"/>
  <c r="AN27" i="75"/>
  <c r="AM30" i="75"/>
  <c r="AN35" i="75"/>
  <c r="AN43" i="75"/>
  <c r="AM46" i="75"/>
  <c r="AN51" i="75"/>
  <c r="AM53" i="75"/>
  <c r="AM54" i="75"/>
  <c r="AN59" i="75"/>
  <c r="AM61" i="75"/>
  <c r="AM62" i="75"/>
  <c r="AG5" i="75"/>
  <c r="AM13" i="75"/>
  <c r="AM23" i="75"/>
  <c r="AM31" i="75"/>
  <c r="AM39" i="75"/>
  <c r="AM47" i="75"/>
  <c r="AM55" i="75"/>
  <c r="AM63" i="75"/>
  <c r="AN23" i="75"/>
  <c r="AN31" i="75"/>
  <c r="AM34" i="75"/>
  <c r="AN39" i="75"/>
  <c r="AM42" i="75"/>
  <c r="AN47" i="75"/>
  <c r="AN55" i="75"/>
  <c r="AN63" i="75"/>
  <c r="AN13" i="75"/>
  <c r="AN12" i="75"/>
  <c r="AN16" i="75"/>
  <c r="AN11" i="75"/>
  <c r="AN15" i="75"/>
  <c r="D20" i="44"/>
  <c r="D29" i="44" s="1"/>
  <c r="D38" i="44" s="1"/>
  <c r="D21" i="44"/>
  <c r="D30" i="44" s="1"/>
  <c r="D39" i="44" s="1"/>
  <c r="D22" i="44"/>
  <c r="D31" i="44" s="1"/>
  <c r="D40" i="44" s="1"/>
  <c r="D23" i="44"/>
  <c r="D32" i="44" s="1"/>
  <c r="D41" i="44" s="1"/>
  <c r="D24" i="44"/>
  <c r="D33" i="44" s="1"/>
  <c r="D42" i="44" s="1"/>
  <c r="D25" i="44"/>
  <c r="D34" i="44" s="1"/>
  <c r="D43" i="44" s="1"/>
  <c r="D26" i="44"/>
  <c r="D35" i="44" s="1"/>
  <c r="D44" i="44" s="1"/>
  <c r="D19" i="44"/>
  <c r="D28" i="44" s="1"/>
  <c r="D37" i="44" s="1"/>
  <c r="C243" i="62" l="1"/>
  <c r="E243" i="62"/>
  <c r="F243" i="62"/>
  <c r="G243" i="62" s="1"/>
  <c r="I243" i="62"/>
  <c r="C244" i="62"/>
  <c r="E244" i="62"/>
  <c r="F244" i="62"/>
  <c r="G244" i="62" s="1"/>
  <c r="I244" i="62"/>
  <c r="C185" i="62"/>
  <c r="C186" i="62"/>
  <c r="C127" i="62"/>
  <c r="AB127" i="62" s="1"/>
  <c r="C128" i="62"/>
  <c r="AB128" i="62" s="1"/>
  <c r="G10" i="46"/>
  <c r="AF10" i="46" s="1"/>
  <c r="K10" i="46"/>
  <c r="G11" i="46"/>
  <c r="AF11" i="46" s="1"/>
  <c r="K11" i="46"/>
  <c r="G12" i="46"/>
  <c r="AF12" i="46" s="1"/>
  <c r="K12" i="46"/>
  <c r="G13" i="46"/>
  <c r="AF13" i="46" s="1"/>
  <c r="K13" i="46"/>
  <c r="G14" i="46"/>
  <c r="AF14" i="46" s="1"/>
  <c r="K14" i="46"/>
  <c r="G15" i="46"/>
  <c r="AF15" i="46" s="1"/>
  <c r="K15" i="46"/>
  <c r="G16" i="46"/>
  <c r="AF16" i="46" s="1"/>
  <c r="K16" i="46"/>
  <c r="G17" i="46"/>
  <c r="AF17" i="46" s="1"/>
  <c r="K17" i="46"/>
  <c r="G18" i="46"/>
  <c r="AF18" i="46" s="1"/>
  <c r="K18" i="46"/>
  <c r="G19" i="46"/>
  <c r="AF19" i="46" s="1"/>
  <c r="K19" i="46"/>
  <c r="G20" i="46"/>
  <c r="AF20" i="46" s="1"/>
  <c r="K20" i="46"/>
  <c r="G21" i="46"/>
  <c r="AF21" i="46" s="1"/>
  <c r="K21" i="46"/>
  <c r="G22" i="46"/>
  <c r="AF22" i="46" s="1"/>
  <c r="K22" i="46"/>
  <c r="G23" i="46"/>
  <c r="AF23" i="46" s="1"/>
  <c r="K23" i="46"/>
  <c r="G24" i="46"/>
  <c r="AF24" i="46" s="1"/>
  <c r="K24" i="46"/>
  <c r="G25" i="46"/>
  <c r="AF25" i="46" s="1"/>
  <c r="K25" i="46"/>
  <c r="G26" i="46"/>
  <c r="AF26" i="46" s="1"/>
  <c r="K26" i="46"/>
  <c r="G27" i="46"/>
  <c r="AF27" i="46" s="1"/>
  <c r="K27" i="46"/>
  <c r="G28" i="46"/>
  <c r="AF28" i="46" s="1"/>
  <c r="K28" i="46"/>
  <c r="G29" i="46"/>
  <c r="AF29" i="46" s="1"/>
  <c r="K29" i="46"/>
  <c r="G30" i="46"/>
  <c r="AF30" i="46" s="1"/>
  <c r="K30" i="46"/>
  <c r="G31" i="46"/>
  <c r="AF31" i="46" s="1"/>
  <c r="K31" i="46"/>
  <c r="G32" i="46"/>
  <c r="AF32" i="46" s="1"/>
  <c r="K32" i="46"/>
  <c r="G33" i="46"/>
  <c r="AF33" i="46" s="1"/>
  <c r="K33" i="46"/>
  <c r="B58" i="46"/>
  <c r="C58" i="46"/>
  <c r="D58" i="46" s="1"/>
  <c r="B59" i="46"/>
  <c r="C59" i="46"/>
  <c r="D59" i="46" s="1"/>
  <c r="B31" i="46"/>
  <c r="C31" i="46"/>
  <c r="D31" i="46" s="1"/>
  <c r="B32" i="46"/>
  <c r="C32" i="46"/>
  <c r="D32" i="46" s="1"/>
  <c r="B33" i="46"/>
  <c r="C33" i="46"/>
  <c r="D33" i="46" s="1"/>
  <c r="L243" i="62" l="1"/>
  <c r="J243" i="62"/>
  <c r="N243" i="62" s="1"/>
  <c r="L244" i="62"/>
  <c r="J244" i="62"/>
  <c r="N244" i="62" s="1"/>
  <c r="H244" i="62"/>
  <c r="AC244" i="62" s="1"/>
  <c r="Y244" i="62"/>
  <c r="H243" i="62"/>
  <c r="Y243" i="62"/>
  <c r="I32" i="46"/>
  <c r="J32" i="46" s="1"/>
  <c r="W32" i="46"/>
  <c r="X32" i="46" s="1"/>
  <c r="U32" i="46"/>
  <c r="V32" i="46" s="1"/>
  <c r="O32" i="46"/>
  <c r="P32" i="46" s="1"/>
  <c r="E26" i="46"/>
  <c r="AK26" i="46" s="1"/>
  <c r="W26" i="46"/>
  <c r="X26" i="46" s="1"/>
  <c r="U26" i="46"/>
  <c r="V26" i="46" s="1"/>
  <c r="O26" i="46"/>
  <c r="P26" i="46" s="1"/>
  <c r="I24" i="46"/>
  <c r="J24" i="46" s="1"/>
  <c r="W24" i="46"/>
  <c r="X24" i="46" s="1"/>
  <c r="U24" i="46"/>
  <c r="V24" i="46" s="1"/>
  <c r="O24" i="46"/>
  <c r="P24" i="46" s="1"/>
  <c r="W20" i="46"/>
  <c r="X20" i="46" s="1"/>
  <c r="U20" i="46"/>
  <c r="V20" i="46" s="1"/>
  <c r="O20" i="46"/>
  <c r="P20" i="46" s="1"/>
  <c r="Y16" i="46"/>
  <c r="W16" i="46"/>
  <c r="X16" i="46" s="1"/>
  <c r="U16" i="46"/>
  <c r="V16" i="46" s="1"/>
  <c r="O16" i="46"/>
  <c r="P16" i="46" s="1"/>
  <c r="W14" i="46"/>
  <c r="X14" i="46" s="1"/>
  <c r="U14" i="46"/>
  <c r="V14" i="46" s="1"/>
  <c r="O14" i="46"/>
  <c r="P14" i="46" s="1"/>
  <c r="W12" i="46"/>
  <c r="X12" i="46" s="1"/>
  <c r="U12" i="46"/>
  <c r="V12" i="46" s="1"/>
  <c r="O12" i="46"/>
  <c r="P12" i="46" s="1"/>
  <c r="E10" i="46"/>
  <c r="AK10" i="46" s="1"/>
  <c r="W10" i="46"/>
  <c r="X10" i="46" s="1"/>
  <c r="U10" i="46"/>
  <c r="V10" i="46" s="1"/>
  <c r="O10" i="46"/>
  <c r="P10" i="46" s="1"/>
  <c r="AB33" i="46"/>
  <c r="O33" i="46"/>
  <c r="P33" i="46" s="1"/>
  <c r="W33" i="46"/>
  <c r="X33" i="46" s="1"/>
  <c r="U33" i="46"/>
  <c r="V33" i="46" s="1"/>
  <c r="E31" i="46"/>
  <c r="AK31" i="46" s="1"/>
  <c r="O31" i="46"/>
  <c r="P31" i="46" s="1"/>
  <c r="W31" i="46"/>
  <c r="X31" i="46" s="1"/>
  <c r="U31" i="46"/>
  <c r="V31" i="46" s="1"/>
  <c r="E29" i="46"/>
  <c r="AK29" i="46" s="1"/>
  <c r="O29" i="46"/>
  <c r="P29" i="46" s="1"/>
  <c r="W29" i="46"/>
  <c r="X29" i="46" s="1"/>
  <c r="U29" i="46"/>
  <c r="V29" i="46" s="1"/>
  <c r="E27" i="46"/>
  <c r="AK27" i="46" s="1"/>
  <c r="U27" i="46"/>
  <c r="V27" i="46" s="1"/>
  <c r="W27" i="46"/>
  <c r="X27" i="46" s="1"/>
  <c r="O27" i="46"/>
  <c r="P27" i="46" s="1"/>
  <c r="E25" i="46"/>
  <c r="AK25" i="46" s="1"/>
  <c r="O25" i="46"/>
  <c r="P25" i="46" s="1"/>
  <c r="W25" i="46"/>
  <c r="X25" i="46" s="1"/>
  <c r="U25" i="46"/>
  <c r="V25" i="46" s="1"/>
  <c r="E23" i="46"/>
  <c r="AK23" i="46" s="1"/>
  <c r="O23" i="46"/>
  <c r="P23" i="46" s="1"/>
  <c r="W23" i="46"/>
  <c r="X23" i="46" s="1"/>
  <c r="U23" i="46"/>
  <c r="V23" i="46" s="1"/>
  <c r="E21" i="46"/>
  <c r="AK21" i="46" s="1"/>
  <c r="O21" i="46"/>
  <c r="P21" i="46" s="1"/>
  <c r="W21" i="46"/>
  <c r="X21" i="46" s="1"/>
  <c r="U21" i="46"/>
  <c r="V21" i="46" s="1"/>
  <c r="AD19" i="46"/>
  <c r="W19" i="46"/>
  <c r="X19" i="46" s="1"/>
  <c r="U19" i="46"/>
  <c r="V19" i="46" s="1"/>
  <c r="O19" i="46"/>
  <c r="P19" i="46" s="1"/>
  <c r="E17" i="46"/>
  <c r="AK17" i="46" s="1"/>
  <c r="O17" i="46"/>
  <c r="P17" i="46" s="1"/>
  <c r="W17" i="46"/>
  <c r="X17" i="46" s="1"/>
  <c r="U17" i="46"/>
  <c r="V17" i="46" s="1"/>
  <c r="E15" i="46"/>
  <c r="AK15" i="46" s="1"/>
  <c r="U15" i="46"/>
  <c r="V15" i="46" s="1"/>
  <c r="O15" i="46"/>
  <c r="P15" i="46" s="1"/>
  <c r="W15" i="46"/>
  <c r="X15" i="46" s="1"/>
  <c r="I13" i="46"/>
  <c r="J13" i="46" s="1"/>
  <c r="O13" i="46"/>
  <c r="P13" i="46" s="1"/>
  <c r="W13" i="46"/>
  <c r="X13" i="46" s="1"/>
  <c r="U13" i="46"/>
  <c r="V13" i="46" s="1"/>
  <c r="E11" i="46"/>
  <c r="AK11" i="46" s="1"/>
  <c r="W11" i="46"/>
  <c r="X11" i="46" s="1"/>
  <c r="U11" i="46"/>
  <c r="V11" i="46" s="1"/>
  <c r="O11" i="46"/>
  <c r="P11" i="46" s="1"/>
  <c r="Y30" i="46"/>
  <c r="W30" i="46"/>
  <c r="X30" i="46" s="1"/>
  <c r="U30" i="46"/>
  <c r="V30" i="46" s="1"/>
  <c r="O30" i="46"/>
  <c r="P30" i="46" s="1"/>
  <c r="E28" i="46"/>
  <c r="AK28" i="46" s="1"/>
  <c r="W28" i="46"/>
  <c r="X28" i="46" s="1"/>
  <c r="U28" i="46"/>
  <c r="V28" i="46" s="1"/>
  <c r="O28" i="46"/>
  <c r="P28" i="46" s="1"/>
  <c r="I22" i="46"/>
  <c r="J22" i="46" s="1"/>
  <c r="W22" i="46"/>
  <c r="X22" i="46" s="1"/>
  <c r="U22" i="46"/>
  <c r="V22" i="46" s="1"/>
  <c r="O22" i="46"/>
  <c r="P22" i="46" s="1"/>
  <c r="I18" i="46"/>
  <c r="J18" i="46" s="1"/>
  <c r="W18" i="46"/>
  <c r="X18" i="46" s="1"/>
  <c r="U18" i="46"/>
  <c r="V18" i="46" s="1"/>
  <c r="O18" i="46"/>
  <c r="P18" i="46" s="1"/>
  <c r="AH13" i="46"/>
  <c r="AG13" i="46"/>
  <c r="AH30" i="46"/>
  <c r="AD30" i="46"/>
  <c r="AD13" i="46"/>
  <c r="Y19" i="46"/>
  <c r="AB13" i="46"/>
  <c r="Y25" i="46"/>
  <c r="Z21" i="46"/>
  <c r="AG15" i="46"/>
  <c r="AB15" i="46"/>
  <c r="Z15" i="46"/>
  <c r="AD15" i="46"/>
  <c r="Y15" i="46"/>
  <c r="AH15" i="46"/>
  <c r="AC15" i="46"/>
  <c r="I15" i="46"/>
  <c r="J15" i="46" s="1"/>
  <c r="AH21" i="46"/>
  <c r="AC32" i="46"/>
  <c r="AH29" i="46"/>
  <c r="AD28" i="46"/>
  <c r="AC21" i="46"/>
  <c r="AD21" i="46"/>
  <c r="Y18" i="46"/>
  <c r="AH17" i="46"/>
  <c r="Y17" i="46"/>
  <c r="E13" i="46"/>
  <c r="AK13" i="46" s="1"/>
  <c r="Y10" i="46"/>
  <c r="AD27" i="46"/>
  <c r="AD18" i="46"/>
  <c r="E18" i="46"/>
  <c r="AK18" i="46" s="1"/>
  <c r="AC17" i="46"/>
  <c r="AG10" i="46"/>
  <c r="AB18" i="46"/>
  <c r="Z17" i="46"/>
  <c r="AD10" i="46"/>
  <c r="AH32" i="46"/>
  <c r="AB32" i="46"/>
  <c r="AD29" i="46"/>
  <c r="AC28" i="46"/>
  <c r="AD22" i="46"/>
  <c r="AD11" i="46"/>
  <c r="AG32" i="46"/>
  <c r="Z32" i="46"/>
  <c r="AC29" i="46"/>
  <c r="Y28" i="46"/>
  <c r="Z11" i="46"/>
  <c r="AB29" i="46"/>
  <c r="AD23" i="46"/>
  <c r="AG11" i="46"/>
  <c r="Y11" i="46"/>
  <c r="AG29" i="46"/>
  <c r="Y29" i="46"/>
  <c r="I28" i="46"/>
  <c r="J28" i="46" s="1"/>
  <c r="AC25" i="46"/>
  <c r="AD24" i="46"/>
  <c r="AC23" i="46"/>
  <c r="AB22" i="46"/>
  <c r="E22" i="46"/>
  <c r="AK22" i="46" s="1"/>
  <c r="Y21" i="46"/>
  <c r="AC13" i="46"/>
  <c r="AH33" i="46"/>
  <c r="AH23" i="46"/>
  <c r="Z23" i="46"/>
  <c r="Y22" i="46"/>
  <c r="AD33" i="46"/>
  <c r="Y23" i="46"/>
  <c r="AG22" i="46"/>
  <c r="AD16" i="46"/>
  <c r="Z243" i="62"/>
  <c r="V243" i="62"/>
  <c r="U243" i="62"/>
  <c r="AA244" i="62"/>
  <c r="Z244" i="62"/>
  <c r="V244" i="62"/>
  <c r="AC243" i="62"/>
  <c r="X243" i="62"/>
  <c r="S243" i="62"/>
  <c r="X244" i="62"/>
  <c r="T244" i="62"/>
  <c r="AB244" i="62" s="1"/>
  <c r="AA243" i="62"/>
  <c r="W243" i="62"/>
  <c r="T243" i="62"/>
  <c r="AB243" i="62" s="1"/>
  <c r="W244" i="62"/>
  <c r="U244" i="62"/>
  <c r="S244" i="62"/>
  <c r="AC33" i="46"/>
  <c r="AB31" i="46"/>
  <c r="AC27" i="46"/>
  <c r="Y13" i="46"/>
  <c r="AD31" i="46"/>
  <c r="AG31" i="46"/>
  <c r="Z31" i="46"/>
  <c r="AH27" i="46"/>
  <c r="Z27" i="46"/>
  <c r="AD26" i="46"/>
  <c r="Y31" i="46"/>
  <c r="Y27" i="46"/>
  <c r="Y26" i="46"/>
  <c r="Y12" i="46"/>
  <c r="AD12" i="46"/>
  <c r="E33" i="46"/>
  <c r="F33" i="46" s="1"/>
  <c r="I33" i="46"/>
  <c r="J33" i="46" s="1"/>
  <c r="Y33" i="46"/>
  <c r="AG33" i="46"/>
  <c r="H32" i="46"/>
  <c r="Y32" i="46"/>
  <c r="AD32" i="46"/>
  <c r="AD20" i="46"/>
  <c r="Y20" i="46"/>
  <c r="Z19" i="46"/>
  <c r="E19" i="46"/>
  <c r="AK19" i="46" s="1"/>
  <c r="I19" i="46"/>
  <c r="J19" i="46" s="1"/>
  <c r="AB19" i="46"/>
  <c r="AG19" i="46"/>
  <c r="AC19" i="46"/>
  <c r="AH19" i="46"/>
  <c r="I14" i="46"/>
  <c r="J14" i="46" s="1"/>
  <c r="AG14" i="46"/>
  <c r="Y14" i="46"/>
  <c r="E14" i="46"/>
  <c r="AK14" i="46" s="1"/>
  <c r="AB14" i="46"/>
  <c r="E32" i="46"/>
  <c r="AK32" i="46" s="1"/>
  <c r="H31" i="46"/>
  <c r="AD14" i="46"/>
  <c r="AG28" i="46"/>
  <c r="AG27" i="46"/>
  <c r="AB27" i="46"/>
  <c r="I27" i="46"/>
  <c r="J27" i="46" s="1"/>
  <c r="AG26" i="46"/>
  <c r="I26" i="46"/>
  <c r="J26" i="46" s="1"/>
  <c r="AD25" i="46"/>
  <c r="AG24" i="46"/>
  <c r="AG23" i="46"/>
  <c r="AB23" i="46"/>
  <c r="I23" i="46"/>
  <c r="J23" i="46" s="1"/>
  <c r="AG18" i="46"/>
  <c r="AD17" i="46"/>
  <c r="Z13" i="46"/>
  <c r="AH11" i="46"/>
  <c r="AC11" i="46"/>
  <c r="AB10" i="46"/>
  <c r="AB11" i="46"/>
  <c r="AB26" i="46"/>
  <c r="AH25" i="46"/>
  <c r="Z25" i="46"/>
  <c r="Z33" i="46"/>
  <c r="H33" i="46"/>
  <c r="AH31" i="46"/>
  <c r="AC31" i="46"/>
  <c r="AG30" i="46"/>
  <c r="AB30" i="46"/>
  <c r="I30" i="46"/>
  <c r="J30" i="46" s="1"/>
  <c r="E30" i="46"/>
  <c r="AK30" i="46" s="1"/>
  <c r="Z29" i="46"/>
  <c r="AH28" i="46"/>
  <c r="AB28" i="46"/>
  <c r="Y24" i="46"/>
  <c r="I31" i="46"/>
  <c r="J31" i="46" s="1"/>
  <c r="Z30" i="46"/>
  <c r="Z16" i="46"/>
  <c r="E16" i="46"/>
  <c r="AK16" i="46" s="1"/>
  <c r="I16" i="46"/>
  <c r="J16" i="46" s="1"/>
  <c r="AB16" i="46"/>
  <c r="AG16" i="46"/>
  <c r="AC16" i="46"/>
  <c r="AH16" i="46"/>
  <c r="Z28" i="46"/>
  <c r="Z24" i="46"/>
  <c r="AC24" i="46"/>
  <c r="AH24" i="46"/>
  <c r="Z20" i="46"/>
  <c r="E20" i="46"/>
  <c r="AK20" i="46" s="1"/>
  <c r="I20" i="46"/>
  <c r="J20" i="46" s="1"/>
  <c r="AB20" i="46"/>
  <c r="AG20" i="46"/>
  <c r="AC20" i="46"/>
  <c r="AH20" i="46"/>
  <c r="AC30" i="46"/>
  <c r="I29" i="46"/>
  <c r="J29" i="46" s="1"/>
  <c r="AC26" i="46"/>
  <c r="AH26" i="46"/>
  <c r="Z26" i="46"/>
  <c r="AB24" i="46"/>
  <c r="E24" i="46"/>
  <c r="AK24" i="46" s="1"/>
  <c r="Z22" i="46"/>
  <c r="Z18" i="46"/>
  <c r="Z14" i="46"/>
  <c r="AH12" i="46"/>
  <c r="AC12" i="46"/>
  <c r="I11" i="46"/>
  <c r="J11" i="46" s="1"/>
  <c r="Z10" i="46"/>
  <c r="AG12" i="46"/>
  <c r="AB12" i="46"/>
  <c r="I12" i="46"/>
  <c r="J12" i="46" s="1"/>
  <c r="E12" i="46"/>
  <c r="AK12" i="46" s="1"/>
  <c r="AG25" i="46"/>
  <c r="AB25" i="46"/>
  <c r="I25" i="46"/>
  <c r="J25" i="46" s="1"/>
  <c r="AH22" i="46"/>
  <c r="AC22" i="46"/>
  <c r="AG21" i="46"/>
  <c r="AB21" i="46"/>
  <c r="I21" i="46"/>
  <c r="J21" i="46" s="1"/>
  <c r="AH18" i="46"/>
  <c r="AC18" i="46"/>
  <c r="AG17" i="46"/>
  <c r="AB17" i="46"/>
  <c r="I17" i="46"/>
  <c r="J17" i="46" s="1"/>
  <c r="AH14" i="46"/>
  <c r="AC14" i="46"/>
  <c r="Z12" i="46"/>
  <c r="AH10" i="46"/>
  <c r="AC10" i="46"/>
  <c r="I10" i="46"/>
  <c r="J10" i="46" s="1"/>
  <c r="E177" i="61"/>
  <c r="E162" i="61"/>
  <c r="E147" i="61"/>
  <c r="E132" i="61"/>
  <c r="E117" i="61"/>
  <c r="E102" i="61"/>
  <c r="E87" i="61"/>
  <c r="E72" i="61"/>
  <c r="E57" i="61"/>
  <c r="H225" i="61"/>
  <c r="I225" i="61"/>
  <c r="AA225" i="61"/>
  <c r="H226" i="61"/>
  <c r="I226" i="61"/>
  <c r="AA226" i="61"/>
  <c r="H227" i="61"/>
  <c r="I227" i="61"/>
  <c r="AA227" i="61"/>
  <c r="H228" i="61"/>
  <c r="I228" i="61"/>
  <c r="AA228" i="61"/>
  <c r="H229" i="61"/>
  <c r="I229" i="61"/>
  <c r="AA229" i="61"/>
  <c r="H230" i="61"/>
  <c r="I230" i="61"/>
  <c r="AA230" i="61"/>
  <c r="H231" i="61"/>
  <c r="I231" i="61"/>
  <c r="AA231" i="61"/>
  <c r="H232" i="61"/>
  <c r="I232" i="61"/>
  <c r="AA232" i="61"/>
  <c r="H233" i="61"/>
  <c r="I233" i="61"/>
  <c r="AA233" i="61"/>
  <c r="H234" i="61"/>
  <c r="I234" i="61"/>
  <c r="AA234" i="61"/>
  <c r="H235" i="61"/>
  <c r="I235" i="61"/>
  <c r="AA235" i="61"/>
  <c r="AA224" i="61"/>
  <c r="I224" i="61"/>
  <c r="H224" i="61"/>
  <c r="D225" i="61"/>
  <c r="F225" i="61"/>
  <c r="D226" i="61"/>
  <c r="F226" i="61"/>
  <c r="D227" i="61"/>
  <c r="F227" i="61"/>
  <c r="D228" i="61"/>
  <c r="F228" i="61"/>
  <c r="D229" i="61"/>
  <c r="F229" i="61"/>
  <c r="D230" i="61"/>
  <c r="F230" i="61"/>
  <c r="D231" i="61"/>
  <c r="F231" i="61"/>
  <c r="D232" i="61"/>
  <c r="F232" i="61"/>
  <c r="D233" i="61"/>
  <c r="F233" i="61"/>
  <c r="D234" i="61"/>
  <c r="F234" i="61"/>
  <c r="D235" i="61"/>
  <c r="F235" i="61"/>
  <c r="F224" i="61"/>
  <c r="E222" i="61"/>
  <c r="H210" i="61"/>
  <c r="I210" i="61"/>
  <c r="AA210" i="61"/>
  <c r="H211" i="61"/>
  <c r="I211" i="61"/>
  <c r="AA211" i="61"/>
  <c r="H212" i="61"/>
  <c r="I212" i="61"/>
  <c r="AA212" i="61"/>
  <c r="H213" i="61"/>
  <c r="I213" i="61"/>
  <c r="AA213" i="61"/>
  <c r="H214" i="61"/>
  <c r="I214" i="61"/>
  <c r="AA214" i="61"/>
  <c r="H215" i="61"/>
  <c r="I215" i="61"/>
  <c r="AA215" i="61"/>
  <c r="H216" i="61"/>
  <c r="I216" i="61"/>
  <c r="AA216" i="61"/>
  <c r="H217" i="61"/>
  <c r="I217" i="61"/>
  <c r="AA217" i="61"/>
  <c r="H218" i="61"/>
  <c r="I218" i="61"/>
  <c r="AA218" i="61"/>
  <c r="H219" i="61"/>
  <c r="I219" i="61"/>
  <c r="AA219" i="61"/>
  <c r="H220" i="61"/>
  <c r="I220" i="61"/>
  <c r="AA220" i="61"/>
  <c r="AA209" i="61"/>
  <c r="I209" i="61"/>
  <c r="H209" i="61"/>
  <c r="D210" i="61"/>
  <c r="F210" i="61"/>
  <c r="D211" i="61"/>
  <c r="F211" i="61"/>
  <c r="D212" i="61"/>
  <c r="F212" i="61"/>
  <c r="D213" i="61"/>
  <c r="F213" i="61"/>
  <c r="D214" i="61"/>
  <c r="F214" i="61"/>
  <c r="D215" i="61"/>
  <c r="F215" i="61"/>
  <c r="D216" i="61"/>
  <c r="F216" i="61"/>
  <c r="D217" i="61"/>
  <c r="F217" i="61"/>
  <c r="D218" i="61"/>
  <c r="F218" i="61"/>
  <c r="D219" i="61"/>
  <c r="F219" i="61"/>
  <c r="D220" i="61"/>
  <c r="F220" i="61"/>
  <c r="F209" i="61"/>
  <c r="E207" i="61"/>
  <c r="H195" i="61"/>
  <c r="I195" i="61"/>
  <c r="AA195" i="61"/>
  <c r="H196" i="61"/>
  <c r="I196" i="61"/>
  <c r="AA196" i="61"/>
  <c r="H197" i="61"/>
  <c r="I197" i="61"/>
  <c r="AA197" i="61"/>
  <c r="H198" i="61"/>
  <c r="I198" i="61"/>
  <c r="AA198" i="61"/>
  <c r="H199" i="61"/>
  <c r="I199" i="61"/>
  <c r="AA199" i="61"/>
  <c r="H200" i="61"/>
  <c r="I200" i="61"/>
  <c r="AA200" i="61"/>
  <c r="H201" i="61"/>
  <c r="I201" i="61"/>
  <c r="AA201" i="61"/>
  <c r="H202" i="61"/>
  <c r="I202" i="61"/>
  <c r="AA202" i="61"/>
  <c r="H203" i="61"/>
  <c r="I203" i="61"/>
  <c r="AA203" i="61"/>
  <c r="H204" i="61"/>
  <c r="I204" i="61"/>
  <c r="AA204" i="61"/>
  <c r="H205" i="61"/>
  <c r="I205" i="61"/>
  <c r="AA205" i="61"/>
  <c r="AA194" i="61"/>
  <c r="I194" i="61"/>
  <c r="H194" i="61"/>
  <c r="D195" i="61"/>
  <c r="F195" i="61"/>
  <c r="D196" i="61"/>
  <c r="F196" i="61"/>
  <c r="D197" i="61"/>
  <c r="F197" i="61"/>
  <c r="D198" i="61"/>
  <c r="F198" i="61"/>
  <c r="D199" i="61"/>
  <c r="F199" i="61"/>
  <c r="D200" i="61"/>
  <c r="F200" i="61"/>
  <c r="D201" i="61"/>
  <c r="F201" i="61"/>
  <c r="D202" i="61"/>
  <c r="F202" i="61"/>
  <c r="D203" i="61"/>
  <c r="F203" i="61"/>
  <c r="D204" i="61"/>
  <c r="F204" i="61"/>
  <c r="D205" i="61"/>
  <c r="F205" i="61"/>
  <c r="F194" i="61"/>
  <c r="E192" i="61"/>
  <c r="J194" i="61" l="1"/>
  <c r="L194" i="61" s="1"/>
  <c r="K194" i="61"/>
  <c r="J200" i="61"/>
  <c r="K200" i="61"/>
  <c r="J219" i="61"/>
  <c r="L219" i="61" s="1"/>
  <c r="K219" i="61"/>
  <c r="K211" i="61"/>
  <c r="J211" i="61"/>
  <c r="L211" i="61" s="1"/>
  <c r="K230" i="61"/>
  <c r="J230" i="61"/>
  <c r="J205" i="61"/>
  <c r="K205" i="61"/>
  <c r="J197" i="61"/>
  <c r="K197" i="61"/>
  <c r="J216" i="61"/>
  <c r="L216" i="61" s="1"/>
  <c r="K216" i="61"/>
  <c r="J235" i="61"/>
  <c r="L235" i="61" s="1"/>
  <c r="K235" i="61"/>
  <c r="J227" i="61"/>
  <c r="K227" i="61"/>
  <c r="J202" i="61"/>
  <c r="L202" i="61" s="1"/>
  <c r="K202" i="61"/>
  <c r="Y209" i="61"/>
  <c r="K209" i="61"/>
  <c r="J209" i="61"/>
  <c r="J213" i="61"/>
  <c r="L213" i="61" s="1"/>
  <c r="K213" i="61"/>
  <c r="J232" i="61"/>
  <c r="L232" i="61" s="1"/>
  <c r="K232" i="61"/>
  <c r="K228" i="61"/>
  <c r="J228" i="61"/>
  <c r="L228" i="61" s="1"/>
  <c r="J203" i="61"/>
  <c r="L203" i="61" s="1"/>
  <c r="K203" i="61"/>
  <c r="K199" i="61"/>
  <c r="J199" i="61"/>
  <c r="K218" i="61"/>
  <c r="J218" i="61"/>
  <c r="L218" i="61" s="1"/>
  <c r="K210" i="61"/>
  <c r="J210" i="61"/>
  <c r="L210" i="61" s="1"/>
  <c r="K229" i="61"/>
  <c r="J229" i="61"/>
  <c r="L229" i="61" s="1"/>
  <c r="K198" i="61"/>
  <c r="J198" i="61"/>
  <c r="K217" i="61"/>
  <c r="J217" i="61"/>
  <c r="L217" i="61" s="1"/>
  <c r="J195" i="61"/>
  <c r="L195" i="61" s="1"/>
  <c r="K195" i="61"/>
  <c r="J214" i="61"/>
  <c r="L214" i="61" s="1"/>
  <c r="K214" i="61"/>
  <c r="J225" i="61"/>
  <c r="L225" i="61" s="1"/>
  <c r="K225" i="61"/>
  <c r="K204" i="61"/>
  <c r="J204" i="61"/>
  <c r="L204" i="61" s="1"/>
  <c r="K196" i="61"/>
  <c r="J196" i="61"/>
  <c r="L196" i="61" s="1"/>
  <c r="K215" i="61"/>
  <c r="J215" i="61"/>
  <c r="L215" i="61" s="1"/>
  <c r="K234" i="61"/>
  <c r="J234" i="61"/>
  <c r="K226" i="61"/>
  <c r="J226" i="61"/>
  <c r="L226" i="61" s="1"/>
  <c r="Y224" i="61"/>
  <c r="J224" i="61"/>
  <c r="L224" i="61" s="1"/>
  <c r="K224" i="61"/>
  <c r="J233" i="61"/>
  <c r="K233" i="61"/>
  <c r="J201" i="61"/>
  <c r="K201" i="61"/>
  <c r="J220" i="61"/>
  <c r="L220" i="61" s="1"/>
  <c r="K220" i="61"/>
  <c r="K212" i="61"/>
  <c r="J212" i="61"/>
  <c r="L212" i="61" s="1"/>
  <c r="K231" i="61"/>
  <c r="J231" i="61"/>
  <c r="Q243" i="62"/>
  <c r="P243" i="62"/>
  <c r="P244" i="62"/>
  <c r="Q244" i="62"/>
  <c r="V203" i="61"/>
  <c r="Y203" i="61"/>
  <c r="L233" i="61"/>
  <c r="Y233" i="61"/>
  <c r="Q200" i="61"/>
  <c r="Y200" i="61"/>
  <c r="Q219" i="61"/>
  <c r="Y219" i="61"/>
  <c r="Y211" i="61"/>
  <c r="L230" i="61"/>
  <c r="Y230" i="61"/>
  <c r="Y195" i="61"/>
  <c r="V205" i="61"/>
  <c r="Y205" i="61"/>
  <c r="L197" i="61"/>
  <c r="Y197" i="61"/>
  <c r="Q216" i="61"/>
  <c r="Y216" i="61"/>
  <c r="Z235" i="61"/>
  <c r="Y235" i="61"/>
  <c r="L227" i="61"/>
  <c r="Y227" i="61"/>
  <c r="Z194" i="61"/>
  <c r="Y194" i="61"/>
  <c r="V214" i="61"/>
  <c r="Y214" i="61"/>
  <c r="Y213" i="61"/>
  <c r="Y232" i="61"/>
  <c r="L198" i="61"/>
  <c r="Y198" i="61"/>
  <c r="S217" i="61"/>
  <c r="Y217" i="61"/>
  <c r="Y228" i="61"/>
  <c r="S202" i="61"/>
  <c r="Y202" i="61"/>
  <c r="L199" i="61"/>
  <c r="Y199" i="61"/>
  <c r="V218" i="61"/>
  <c r="Y218" i="61"/>
  <c r="Y210" i="61"/>
  <c r="Y229" i="61"/>
  <c r="Y225" i="61"/>
  <c r="Q204" i="61"/>
  <c r="Y204" i="61"/>
  <c r="Y196" i="61"/>
  <c r="Q215" i="61"/>
  <c r="Y215" i="61"/>
  <c r="L234" i="61"/>
  <c r="Y234" i="61"/>
  <c r="Y226" i="61"/>
  <c r="L201" i="61"/>
  <c r="Y201" i="61"/>
  <c r="V220" i="61"/>
  <c r="Y220" i="61"/>
  <c r="Y212" i="61"/>
  <c r="L231" i="61"/>
  <c r="Y231" i="61"/>
  <c r="AJ14" i="46"/>
  <c r="AJ11" i="46"/>
  <c r="AJ28" i="46"/>
  <c r="AJ23" i="46"/>
  <c r="F31" i="46"/>
  <c r="AJ20" i="46"/>
  <c r="AJ10" i="46"/>
  <c r="AJ26" i="46"/>
  <c r="AJ32" i="46"/>
  <c r="AJ12" i="46"/>
  <c r="AJ25" i="46"/>
  <c r="AJ29" i="46"/>
  <c r="AJ33" i="46"/>
  <c r="AJ22" i="46"/>
  <c r="AJ30" i="46"/>
  <c r="AJ31" i="46"/>
  <c r="AJ19" i="46"/>
  <c r="AJ15" i="46"/>
  <c r="AJ17" i="46"/>
  <c r="AJ21" i="46"/>
  <c r="AJ27" i="46"/>
  <c r="AJ16" i="46"/>
  <c r="AJ24" i="46"/>
  <c r="AJ13" i="46"/>
  <c r="AJ18" i="46"/>
  <c r="AK33" i="46"/>
  <c r="F32" i="46"/>
  <c r="Q224" i="61"/>
  <c r="W215" i="61"/>
  <c r="W220" i="61"/>
  <c r="W232" i="61"/>
  <c r="W197" i="61"/>
  <c r="Z210" i="61"/>
  <c r="W199" i="61"/>
  <c r="S197" i="61"/>
  <c r="Z196" i="61"/>
  <c r="W230" i="61"/>
  <c r="W200" i="61"/>
  <c r="W210" i="61"/>
  <c r="S232" i="61"/>
  <c r="W231" i="61"/>
  <c r="W235" i="61"/>
  <c r="S231" i="61"/>
  <c r="S225" i="61"/>
  <c r="Q209" i="61"/>
  <c r="S215" i="61"/>
  <c r="Z214" i="61"/>
  <c r="W213" i="61"/>
  <c r="Z212" i="61"/>
  <c r="V210" i="61"/>
  <c r="V224" i="61"/>
  <c r="W234" i="61"/>
  <c r="W195" i="61"/>
  <c r="W212" i="61"/>
  <c r="Z211" i="61"/>
  <c r="Q210" i="61"/>
  <c r="Z224" i="61"/>
  <c r="S234" i="61"/>
  <c r="W233" i="61"/>
  <c r="S230" i="61"/>
  <c r="W229" i="61"/>
  <c r="W226" i="61"/>
  <c r="S203" i="61"/>
  <c r="W202" i="61"/>
  <c r="V195" i="61"/>
  <c r="W211" i="61"/>
  <c r="S233" i="61"/>
  <c r="S229" i="61"/>
  <c r="W228" i="61"/>
  <c r="S226" i="61"/>
  <c r="W225" i="61"/>
  <c r="V235" i="61"/>
  <c r="Q235" i="61"/>
  <c r="Z234" i="61"/>
  <c r="V233" i="61"/>
  <c r="V232" i="61"/>
  <c r="Q232" i="61"/>
  <c r="Z231" i="61"/>
  <c r="V231" i="61"/>
  <c r="Q231" i="61"/>
  <c r="Z230" i="61"/>
  <c r="V230" i="61"/>
  <c r="Q230" i="61"/>
  <c r="Z229" i="61"/>
  <c r="Q229" i="61"/>
  <c r="Q226" i="61"/>
  <c r="AC235" i="61"/>
  <c r="U235" i="61"/>
  <c r="AC234" i="61"/>
  <c r="U234" i="61"/>
  <c r="AC233" i="61"/>
  <c r="U233" i="61"/>
  <c r="AC232" i="61"/>
  <c r="U232" i="61"/>
  <c r="AC231" i="61"/>
  <c r="U231" i="61"/>
  <c r="AC230" i="61"/>
  <c r="U230" i="61"/>
  <c r="AC229" i="61"/>
  <c r="U229" i="61"/>
  <c r="AC228" i="61"/>
  <c r="U228" i="61"/>
  <c r="AC227" i="61"/>
  <c r="U227" i="61"/>
  <c r="AC226" i="61"/>
  <c r="U226" i="61"/>
  <c r="AC225" i="61"/>
  <c r="U225" i="61"/>
  <c r="S228" i="61"/>
  <c r="W227" i="61"/>
  <c r="S227" i="61"/>
  <c r="V234" i="61"/>
  <c r="Q234" i="61"/>
  <c r="Z233" i="61"/>
  <c r="Q233" i="61"/>
  <c r="Z232" i="61"/>
  <c r="V229" i="61"/>
  <c r="Z228" i="61"/>
  <c r="V228" i="61"/>
  <c r="Q228" i="61"/>
  <c r="Z227" i="61"/>
  <c r="V227" i="61"/>
  <c r="Q227" i="61"/>
  <c r="Z226" i="61"/>
  <c r="V226" i="61"/>
  <c r="Z225" i="61"/>
  <c r="V225" i="61"/>
  <c r="Q225" i="61"/>
  <c r="AB235" i="61"/>
  <c r="X235" i="61"/>
  <c r="T235" i="61"/>
  <c r="AB234" i="61"/>
  <c r="X234" i="61"/>
  <c r="T234" i="61"/>
  <c r="AB233" i="61"/>
  <c r="X233" i="61"/>
  <c r="T233" i="61"/>
  <c r="AB232" i="61"/>
  <c r="X232" i="61"/>
  <c r="T232" i="61"/>
  <c r="AB231" i="61"/>
  <c r="X231" i="61"/>
  <c r="T231" i="61"/>
  <c r="AB230" i="61"/>
  <c r="X230" i="61"/>
  <c r="T230" i="61"/>
  <c r="AB229" i="61"/>
  <c r="X229" i="61"/>
  <c r="T229" i="61"/>
  <c r="AB228" i="61"/>
  <c r="X228" i="61"/>
  <c r="T228" i="61"/>
  <c r="AB227" i="61"/>
  <c r="X227" i="61"/>
  <c r="T227" i="61"/>
  <c r="AB226" i="61"/>
  <c r="X226" i="61"/>
  <c r="T226" i="61"/>
  <c r="AB225" i="61"/>
  <c r="X225" i="61"/>
  <c r="T225" i="61"/>
  <c r="S235" i="61"/>
  <c r="S224" i="61"/>
  <c r="W224" i="61"/>
  <c r="T224" i="61"/>
  <c r="X224" i="61"/>
  <c r="U224" i="61"/>
  <c r="S198" i="61"/>
  <c r="Z197" i="61"/>
  <c r="S196" i="61"/>
  <c r="Z195" i="61"/>
  <c r="Q195" i="61"/>
  <c r="Z209" i="61"/>
  <c r="S220" i="61"/>
  <c r="W219" i="61"/>
  <c r="W216" i="61"/>
  <c r="S214" i="61"/>
  <c r="S213" i="61"/>
  <c r="S212" i="61"/>
  <c r="S211" i="61"/>
  <c r="S210" i="61"/>
  <c r="S219" i="61"/>
  <c r="W218" i="61"/>
  <c r="S216" i="61"/>
  <c r="Q214" i="61"/>
  <c r="Z213" i="61"/>
  <c r="Q213" i="61"/>
  <c r="Q212" i="61"/>
  <c r="Q211" i="61"/>
  <c r="S200" i="61"/>
  <c r="W198" i="61"/>
  <c r="W196" i="61"/>
  <c r="S195" i="61"/>
  <c r="V209" i="61"/>
  <c r="W214" i="61"/>
  <c r="V213" i="61"/>
  <c r="V212" i="61"/>
  <c r="V211" i="61"/>
  <c r="Z220" i="61"/>
  <c r="Q220" i="61"/>
  <c r="V217" i="61"/>
  <c r="Q217" i="61"/>
  <c r="V215" i="61"/>
  <c r="AC220" i="61"/>
  <c r="U220" i="61"/>
  <c r="AC219" i="61"/>
  <c r="U219" i="61"/>
  <c r="AC218" i="61"/>
  <c r="U218" i="61"/>
  <c r="AC217" i="61"/>
  <c r="U217" i="61"/>
  <c r="AC216" i="61"/>
  <c r="U216" i="61"/>
  <c r="AC215" i="61"/>
  <c r="U215" i="61"/>
  <c r="AC214" i="61"/>
  <c r="U214" i="61"/>
  <c r="AC213" i="61"/>
  <c r="U213" i="61"/>
  <c r="AC212" i="61"/>
  <c r="U212" i="61"/>
  <c r="AC211" i="61"/>
  <c r="U211" i="61"/>
  <c r="AC210" i="61"/>
  <c r="U210" i="61"/>
  <c r="V219" i="61"/>
  <c r="Z218" i="61"/>
  <c r="Q218" i="61"/>
  <c r="Z217" i="61"/>
  <c r="Z216" i="61"/>
  <c r="AB220" i="61"/>
  <c r="X220" i="61"/>
  <c r="T220" i="61"/>
  <c r="AB219" i="61"/>
  <c r="X219" i="61"/>
  <c r="T219" i="61"/>
  <c r="AB218" i="61"/>
  <c r="X218" i="61"/>
  <c r="T218" i="61"/>
  <c r="AB217" i="61"/>
  <c r="X217" i="61"/>
  <c r="T217" i="61"/>
  <c r="AB216" i="61"/>
  <c r="X216" i="61"/>
  <c r="T216" i="61"/>
  <c r="AB215" i="61"/>
  <c r="X215" i="61"/>
  <c r="T215" i="61"/>
  <c r="AB214" i="61"/>
  <c r="X214" i="61"/>
  <c r="T214" i="61"/>
  <c r="AB213" i="61"/>
  <c r="X213" i="61"/>
  <c r="T213" i="61"/>
  <c r="AB212" i="61"/>
  <c r="X212" i="61"/>
  <c r="T212" i="61"/>
  <c r="AB211" i="61"/>
  <c r="X211" i="61"/>
  <c r="T211" i="61"/>
  <c r="AB210" i="61"/>
  <c r="X210" i="61"/>
  <c r="T210" i="61"/>
  <c r="W217" i="61"/>
  <c r="S218" i="61"/>
  <c r="Z219" i="61"/>
  <c r="V216" i="61"/>
  <c r="Z215" i="61"/>
  <c r="L209" i="61"/>
  <c r="T209" i="61"/>
  <c r="X209" i="61"/>
  <c r="S209" i="61"/>
  <c r="W209" i="61"/>
  <c r="U209" i="61"/>
  <c r="W204" i="61"/>
  <c r="W203" i="61"/>
  <c r="S199" i="61"/>
  <c r="Z198" i="61"/>
  <c r="Q198" i="61"/>
  <c r="Q197" i="61"/>
  <c r="Q196" i="61"/>
  <c r="W201" i="61"/>
  <c r="S201" i="61"/>
  <c r="V198" i="61"/>
  <c r="V197" i="61"/>
  <c r="V196" i="61"/>
  <c r="W205" i="61"/>
  <c r="S205" i="61"/>
  <c r="Z205" i="61"/>
  <c r="Q205" i="61"/>
  <c r="V202" i="61"/>
  <c r="Q202" i="61"/>
  <c r="Z201" i="61"/>
  <c r="Q201" i="61"/>
  <c r="Z200" i="61"/>
  <c r="V200" i="61"/>
  <c r="Z199" i="61"/>
  <c r="AC205" i="61"/>
  <c r="U205" i="61"/>
  <c r="AC204" i="61"/>
  <c r="U204" i="61"/>
  <c r="AC203" i="61"/>
  <c r="U203" i="61"/>
  <c r="AC202" i="61"/>
  <c r="U202" i="61"/>
  <c r="AC201" i="61"/>
  <c r="U201" i="61"/>
  <c r="AC200" i="61"/>
  <c r="U200" i="61"/>
  <c r="AC199" i="61"/>
  <c r="U199" i="61"/>
  <c r="AC198" i="61"/>
  <c r="U198" i="61"/>
  <c r="AC197" i="61"/>
  <c r="U197" i="61"/>
  <c r="AC196" i="61"/>
  <c r="U196" i="61"/>
  <c r="AC195" i="61"/>
  <c r="U195" i="61"/>
  <c r="S204" i="61"/>
  <c r="V204" i="61"/>
  <c r="Z203" i="61"/>
  <c r="Q203" i="61"/>
  <c r="Z202" i="61"/>
  <c r="V201" i="61"/>
  <c r="V199" i="61"/>
  <c r="Q199" i="61"/>
  <c r="AB205" i="61"/>
  <c r="X205" i="61"/>
  <c r="T205" i="61"/>
  <c r="L205" i="61"/>
  <c r="AB204" i="61"/>
  <c r="X204" i="61"/>
  <c r="T204" i="61"/>
  <c r="AB203" i="61"/>
  <c r="X203" i="61"/>
  <c r="T203" i="61"/>
  <c r="AB202" i="61"/>
  <c r="X202" i="61"/>
  <c r="T202" i="61"/>
  <c r="AB201" i="61"/>
  <c r="X201" i="61"/>
  <c r="T201" i="61"/>
  <c r="AB200" i="61"/>
  <c r="X200" i="61"/>
  <c r="T200" i="61"/>
  <c r="L200" i="61"/>
  <c r="AB199" i="61"/>
  <c r="X199" i="61"/>
  <c r="T199" i="61"/>
  <c r="AB198" i="61"/>
  <c r="X198" i="61"/>
  <c r="T198" i="61"/>
  <c r="AB197" i="61"/>
  <c r="X197" i="61"/>
  <c r="T197" i="61"/>
  <c r="AB196" i="61"/>
  <c r="X196" i="61"/>
  <c r="T196" i="61"/>
  <c r="AB195" i="61"/>
  <c r="X195" i="61"/>
  <c r="T195" i="61"/>
  <c r="Z204" i="61"/>
  <c r="W194" i="61"/>
  <c r="T194" i="61"/>
  <c r="X194" i="61"/>
  <c r="S194" i="61"/>
  <c r="U194" i="61"/>
  <c r="Q194" i="61"/>
  <c r="V194" i="61"/>
  <c r="E42" i="61"/>
  <c r="E27" i="61"/>
  <c r="AC46" i="16"/>
  <c r="AD46" i="16"/>
  <c r="AE46" i="16"/>
  <c r="AC47" i="16"/>
  <c r="AD47" i="16"/>
  <c r="AE47" i="16"/>
  <c r="AE10" i="16"/>
  <c r="AD10" i="16"/>
  <c r="AC10" i="16"/>
  <c r="AC18" i="16"/>
  <c r="AD18" i="16"/>
  <c r="AE18" i="16"/>
  <c r="AJ18" i="16"/>
  <c r="AK18" i="16"/>
  <c r="AC19" i="16"/>
  <c r="AD19" i="16"/>
  <c r="AE19" i="16"/>
  <c r="AJ19" i="16"/>
  <c r="AK19" i="16"/>
  <c r="AC20" i="16"/>
  <c r="AD20" i="16"/>
  <c r="AE20" i="16"/>
  <c r="AJ20" i="16"/>
  <c r="AK20" i="16"/>
  <c r="AC21" i="16"/>
  <c r="AD21" i="16"/>
  <c r="AE21" i="16"/>
  <c r="AJ21" i="16"/>
  <c r="AK21" i="16"/>
  <c r="AC22" i="16"/>
  <c r="AD22" i="16"/>
  <c r="AE22" i="16"/>
  <c r="AJ22" i="16"/>
  <c r="AK22" i="16"/>
  <c r="AC23" i="16"/>
  <c r="AD23" i="16"/>
  <c r="AE23" i="16"/>
  <c r="AJ23" i="16"/>
  <c r="AK23" i="16"/>
  <c r="AC24" i="16"/>
  <c r="AD24" i="16"/>
  <c r="AE24" i="16"/>
  <c r="AJ24" i="16"/>
  <c r="AK24" i="16"/>
  <c r="AC25" i="16"/>
  <c r="AD25" i="16"/>
  <c r="AE25" i="16"/>
  <c r="AJ25" i="16"/>
  <c r="AK25" i="16"/>
  <c r="AC26" i="16"/>
  <c r="AD26" i="16"/>
  <c r="AE26" i="16"/>
  <c r="AJ26" i="16"/>
  <c r="AK26" i="16"/>
  <c r="AC27" i="16"/>
  <c r="AD27" i="16"/>
  <c r="AE27" i="16"/>
  <c r="AJ27" i="16"/>
  <c r="AK27" i="16"/>
  <c r="AC28" i="16"/>
  <c r="AD28" i="16"/>
  <c r="AE28" i="16"/>
  <c r="AJ28" i="16"/>
  <c r="AK28" i="16"/>
  <c r="AC29" i="16"/>
  <c r="AD29" i="16"/>
  <c r="AE29" i="16"/>
  <c r="AJ29" i="16"/>
  <c r="AK29" i="16"/>
  <c r="AC30" i="16"/>
  <c r="AD30" i="16"/>
  <c r="AE30" i="16"/>
  <c r="AC31" i="16"/>
  <c r="AD31" i="16"/>
  <c r="AE31" i="16"/>
  <c r="AC32" i="16"/>
  <c r="AD32" i="16"/>
  <c r="AE32" i="16"/>
  <c r="AC33" i="16"/>
  <c r="AD33" i="16"/>
  <c r="AE33" i="16"/>
  <c r="AC34" i="16"/>
  <c r="AD34" i="16"/>
  <c r="AE34" i="16"/>
  <c r="AC35" i="16"/>
  <c r="AD35" i="16"/>
  <c r="AE35" i="16"/>
  <c r="AC36" i="16"/>
  <c r="AD36" i="16"/>
  <c r="AE36" i="16"/>
  <c r="AK17" i="16"/>
  <c r="AJ17" i="16"/>
  <c r="AE17" i="16"/>
  <c r="AD17" i="16"/>
  <c r="AC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AA37" i="16" s="1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Y37" i="16" s="1"/>
  <c r="Z17" i="16"/>
  <c r="X17" i="16"/>
  <c r="Z46" i="16"/>
  <c r="Z47" i="16"/>
  <c r="AA48" i="16" s="1"/>
  <c r="X46" i="16"/>
  <c r="X47" i="16"/>
  <c r="Y48" i="16" s="1"/>
  <c r="D130" i="48" l="1"/>
  <c r="D129" i="48"/>
  <c r="D128" i="48"/>
  <c r="D127" i="48"/>
  <c r="D126" i="48"/>
  <c r="D125" i="48"/>
  <c r="D124" i="48"/>
  <c r="D123" i="48"/>
  <c r="D122" i="48"/>
  <c r="D121" i="48"/>
  <c r="D120" i="48"/>
  <c r="D119" i="48"/>
  <c r="D118" i="48"/>
  <c r="D117" i="48"/>
  <c r="D116" i="48"/>
  <c r="D100" i="48"/>
  <c r="D99" i="48"/>
  <c r="D98" i="48"/>
  <c r="D97" i="48"/>
  <c r="D96" i="48"/>
  <c r="D95" i="48"/>
  <c r="D94" i="48"/>
  <c r="D93" i="48"/>
  <c r="D92" i="48"/>
  <c r="D91" i="48"/>
  <c r="D90" i="48"/>
  <c r="D89" i="48"/>
  <c r="D88" i="48"/>
  <c r="D87" i="48"/>
  <c r="D86" i="48"/>
  <c r="D70" i="48"/>
  <c r="D69" i="48"/>
  <c r="D68" i="48"/>
  <c r="D67" i="48"/>
  <c r="D66" i="48"/>
  <c r="D65" i="48"/>
  <c r="D64" i="48"/>
  <c r="D63" i="48"/>
  <c r="D62" i="48"/>
  <c r="D61" i="48"/>
  <c r="D60" i="48"/>
  <c r="D59" i="48"/>
  <c r="D58" i="48"/>
  <c r="D57" i="48"/>
  <c r="D56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25" i="48"/>
  <c r="B14" i="62" l="1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13" i="62" l="1"/>
  <c r="BF58" i="60" l="1"/>
  <c r="BG58" i="60" s="1"/>
  <c r="BH58" i="60" s="1"/>
  <c r="BI58" i="60" s="1"/>
  <c r="BJ58" i="60" s="1"/>
  <c r="BK58" i="60" s="1"/>
  <c r="BL58" i="60" s="1"/>
  <c r="BM58" i="60" s="1"/>
  <c r="BN58" i="60" s="1"/>
  <c r="BO58" i="60" s="1"/>
  <c r="BP58" i="60" s="1"/>
  <c r="BD58" i="60"/>
  <c r="E57" i="60"/>
  <c r="C59" i="60"/>
  <c r="E59" i="60"/>
  <c r="G59" i="60"/>
  <c r="H59" i="60"/>
  <c r="C60" i="60"/>
  <c r="E60" i="60"/>
  <c r="G60" i="60"/>
  <c r="H60" i="60"/>
  <c r="C61" i="60"/>
  <c r="E61" i="60"/>
  <c r="G61" i="60"/>
  <c r="H61" i="60"/>
  <c r="C62" i="60"/>
  <c r="E62" i="60"/>
  <c r="G62" i="60"/>
  <c r="H62" i="60"/>
  <c r="C63" i="60"/>
  <c r="E63" i="60"/>
  <c r="G63" i="60"/>
  <c r="H63" i="60"/>
  <c r="C64" i="60"/>
  <c r="E64" i="60"/>
  <c r="G64" i="60"/>
  <c r="H64" i="60"/>
  <c r="B30" i="60"/>
  <c r="B31" i="60"/>
  <c r="B32" i="60"/>
  <c r="B33" i="60"/>
  <c r="B34" i="60"/>
  <c r="B35" i="60"/>
  <c r="B36" i="60"/>
  <c r="B37" i="60"/>
  <c r="B38" i="60"/>
  <c r="B39" i="60"/>
  <c r="B40" i="60"/>
  <c r="B29" i="60"/>
  <c r="B15" i="60"/>
  <c r="B16" i="60"/>
  <c r="B17" i="60"/>
  <c r="B18" i="60"/>
  <c r="B19" i="60"/>
  <c r="B20" i="60"/>
  <c r="B21" i="60"/>
  <c r="B22" i="60"/>
  <c r="B23" i="60"/>
  <c r="B24" i="60"/>
  <c r="B25" i="60"/>
  <c r="B14" i="60"/>
  <c r="I63" i="60" l="1"/>
  <c r="K63" i="60" s="1"/>
  <c r="W63" i="60"/>
  <c r="P61" i="60"/>
  <c r="W61" i="60"/>
  <c r="I59" i="60"/>
  <c r="K59" i="60" s="1"/>
  <c r="W59" i="60"/>
  <c r="I64" i="60"/>
  <c r="K64" i="60" s="1"/>
  <c r="W64" i="60"/>
  <c r="I62" i="60"/>
  <c r="K62" i="60" s="1"/>
  <c r="W62" i="60"/>
  <c r="I60" i="60"/>
  <c r="K60" i="60" s="1"/>
  <c r="W60" i="60"/>
  <c r="X59" i="60"/>
  <c r="S59" i="60"/>
  <c r="P59" i="60"/>
  <c r="U59" i="60"/>
  <c r="Y60" i="60"/>
  <c r="Y59" i="60"/>
  <c r="T59" i="60"/>
  <c r="J59" i="60"/>
  <c r="Q59" i="60"/>
  <c r="Z59" i="60" s="1"/>
  <c r="U63" i="60"/>
  <c r="Y62" i="60"/>
  <c r="T62" i="60"/>
  <c r="AA61" i="60"/>
  <c r="V61" i="60"/>
  <c r="Y63" i="60"/>
  <c r="Q63" i="60"/>
  <c r="Z63" i="60" s="1"/>
  <c r="X62" i="60"/>
  <c r="U61" i="60"/>
  <c r="T63" i="60"/>
  <c r="X63" i="60"/>
  <c r="P63" i="60"/>
  <c r="U62" i="60"/>
  <c r="Y61" i="60"/>
  <c r="Q61" i="60"/>
  <c r="Z61" i="60" s="1"/>
  <c r="AA62" i="60"/>
  <c r="V62" i="60"/>
  <c r="Q62" i="60"/>
  <c r="Z62" i="60" s="1"/>
  <c r="X61" i="60"/>
  <c r="S61" i="60"/>
  <c r="V59" i="60"/>
  <c r="AA59" i="60"/>
  <c r="U64" i="60"/>
  <c r="J61" i="60"/>
  <c r="Q60" i="60"/>
  <c r="Z60" i="60" s="1"/>
  <c r="I61" i="60"/>
  <c r="K61" i="60" s="1"/>
  <c r="P62" i="60"/>
  <c r="Y64" i="60"/>
  <c r="S62" i="60"/>
  <c r="J62" i="60"/>
  <c r="T61" i="60"/>
  <c r="U60" i="60"/>
  <c r="Q64" i="60"/>
  <c r="Z64" i="60" s="1"/>
  <c r="X64" i="60"/>
  <c r="T64" i="60"/>
  <c r="P64" i="60"/>
  <c r="AA63" i="60"/>
  <c r="S63" i="60"/>
  <c r="J63" i="60"/>
  <c r="X60" i="60"/>
  <c r="T60" i="60"/>
  <c r="P60" i="60"/>
  <c r="AA64" i="60"/>
  <c r="S64" i="60"/>
  <c r="J64" i="60"/>
  <c r="V63" i="60"/>
  <c r="AA60" i="60"/>
  <c r="S60" i="60"/>
  <c r="J60" i="60"/>
  <c r="V64" i="60"/>
  <c r="V60" i="60"/>
  <c r="C10" i="46"/>
  <c r="D10" i="46" s="1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D22" i="46" s="1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29" i="46"/>
  <c r="D29" i="46" s="1"/>
  <c r="C30" i="46"/>
  <c r="D30" i="46" s="1"/>
  <c r="C9" i="46"/>
  <c r="D9" i="46" s="1"/>
  <c r="M61" i="60" l="1"/>
  <c r="N61" i="60"/>
  <c r="N64" i="60"/>
  <c r="M64" i="60"/>
  <c r="M59" i="60"/>
  <c r="N59" i="60"/>
  <c r="N60" i="60"/>
  <c r="M60" i="60"/>
  <c r="M62" i="60"/>
  <c r="N62" i="60"/>
  <c r="N63" i="60"/>
  <c r="M63" i="60"/>
  <c r="AB115" i="70"/>
  <c r="AA115" i="70"/>
  <c r="Y115" i="70"/>
  <c r="X115" i="70"/>
  <c r="AB114" i="70"/>
  <c r="AA114" i="70"/>
  <c r="Y114" i="70"/>
  <c r="X114" i="70"/>
  <c r="AB113" i="70"/>
  <c r="AA113" i="70"/>
  <c r="Y113" i="70"/>
  <c r="X113" i="70"/>
  <c r="AB112" i="70"/>
  <c r="AA112" i="70"/>
  <c r="Y112" i="70"/>
  <c r="X112" i="70"/>
  <c r="AB111" i="70"/>
  <c r="AA111" i="70"/>
  <c r="Y111" i="70"/>
  <c r="X111" i="70"/>
  <c r="AB110" i="70"/>
  <c r="AA110" i="70"/>
  <c r="Y110" i="70"/>
  <c r="X110" i="70"/>
  <c r="AB109" i="70"/>
  <c r="AA109" i="70"/>
  <c r="Y109" i="70"/>
  <c r="X109" i="70"/>
  <c r="AB108" i="70"/>
  <c r="AA108" i="70"/>
  <c r="Y108" i="70"/>
  <c r="X108" i="70"/>
  <c r="AB107" i="70"/>
  <c r="AA107" i="70"/>
  <c r="Y107" i="70"/>
  <c r="X107" i="70"/>
  <c r="AB106" i="70"/>
  <c r="AA106" i="70"/>
  <c r="Y106" i="70"/>
  <c r="X106" i="70"/>
  <c r="AB105" i="70"/>
  <c r="AA105" i="70"/>
  <c r="Y105" i="70"/>
  <c r="X105" i="70"/>
  <c r="AB104" i="70"/>
  <c r="AA104" i="70"/>
  <c r="Y104" i="70"/>
  <c r="X104" i="70"/>
  <c r="AB103" i="70"/>
  <c r="AA103" i="70"/>
  <c r="Y103" i="70"/>
  <c r="X103" i="70"/>
  <c r="AB102" i="70"/>
  <c r="AA102" i="70"/>
  <c r="Y102" i="70"/>
  <c r="X102" i="70"/>
  <c r="AB101" i="70"/>
  <c r="AA101" i="70"/>
  <c r="Y101" i="70"/>
  <c r="X101" i="70"/>
  <c r="AB100" i="70"/>
  <c r="AA100" i="70"/>
  <c r="Y100" i="70"/>
  <c r="X100" i="70"/>
  <c r="AB99" i="70"/>
  <c r="AA99" i="70"/>
  <c r="Y99" i="70"/>
  <c r="X99" i="70"/>
  <c r="AB98" i="70"/>
  <c r="AA98" i="70"/>
  <c r="Y98" i="70"/>
  <c r="X98" i="70"/>
  <c r="AB97" i="70"/>
  <c r="AA97" i="70"/>
  <c r="Y97" i="70"/>
  <c r="X97" i="70"/>
  <c r="AB96" i="70"/>
  <c r="AA96" i="70"/>
  <c r="Y96" i="70"/>
  <c r="X96" i="70"/>
  <c r="AB95" i="70"/>
  <c r="AA95" i="70"/>
  <c r="Y95" i="70"/>
  <c r="X95" i="70"/>
  <c r="AB94" i="70"/>
  <c r="AA94" i="70"/>
  <c r="Y94" i="70"/>
  <c r="X94" i="70"/>
  <c r="AB93" i="70"/>
  <c r="AA93" i="70"/>
  <c r="Y93" i="70"/>
  <c r="X93" i="70"/>
  <c r="AB92" i="70"/>
  <c r="AA92" i="70"/>
  <c r="Y92" i="70"/>
  <c r="X92" i="70"/>
  <c r="AB91" i="70"/>
  <c r="AA91" i="70"/>
  <c r="Y91" i="70"/>
  <c r="X91" i="70"/>
  <c r="AB90" i="70"/>
  <c r="AA90" i="70"/>
  <c r="Y90" i="70"/>
  <c r="X90" i="70"/>
  <c r="AB89" i="70"/>
  <c r="AA89" i="70"/>
  <c r="Y89" i="70"/>
  <c r="X89" i="70"/>
  <c r="AB88" i="70"/>
  <c r="AA88" i="70"/>
  <c r="Y88" i="70"/>
  <c r="X88" i="70"/>
  <c r="AB87" i="70"/>
  <c r="AA87" i="70"/>
  <c r="Y87" i="70"/>
  <c r="X87" i="70"/>
  <c r="AB86" i="70"/>
  <c r="AA86" i="70"/>
  <c r="Y86" i="70"/>
  <c r="X86" i="70"/>
  <c r="AB85" i="70"/>
  <c r="AA85" i="70"/>
  <c r="Y85" i="70"/>
  <c r="X85" i="70"/>
  <c r="AB84" i="70"/>
  <c r="AA84" i="70"/>
  <c r="Y84" i="70"/>
  <c r="X84" i="70"/>
  <c r="AB83" i="70"/>
  <c r="AA83" i="70"/>
  <c r="Y83" i="70"/>
  <c r="X83" i="70"/>
  <c r="AB82" i="70"/>
  <c r="AA82" i="70"/>
  <c r="Y82" i="70"/>
  <c r="X82" i="70"/>
  <c r="AB81" i="70"/>
  <c r="AA81" i="70"/>
  <c r="Y81" i="70"/>
  <c r="X81" i="70"/>
  <c r="AB80" i="70"/>
  <c r="AA80" i="70"/>
  <c r="Y80" i="70"/>
  <c r="X80" i="70"/>
  <c r="AB79" i="70"/>
  <c r="AA79" i="70"/>
  <c r="Y79" i="70"/>
  <c r="X79" i="70"/>
  <c r="AB78" i="70"/>
  <c r="AA78" i="70"/>
  <c r="Y78" i="70"/>
  <c r="X78" i="70"/>
  <c r="AB77" i="70"/>
  <c r="AA77" i="70"/>
  <c r="Y77" i="70"/>
  <c r="X77" i="70"/>
  <c r="AB76" i="70"/>
  <c r="AA76" i="70"/>
  <c r="Y76" i="70"/>
  <c r="X76" i="70"/>
  <c r="AB75" i="70"/>
  <c r="AA75" i="70"/>
  <c r="Y75" i="70"/>
  <c r="X75" i="70"/>
  <c r="AB74" i="70"/>
  <c r="AA74" i="70"/>
  <c r="Y74" i="70"/>
  <c r="X74" i="70"/>
  <c r="AB73" i="70"/>
  <c r="AA73" i="70"/>
  <c r="Y73" i="70"/>
  <c r="X73" i="70"/>
  <c r="AB72" i="70"/>
  <c r="AA72" i="70"/>
  <c r="Y72" i="70"/>
  <c r="X72" i="70"/>
  <c r="AB71" i="70"/>
  <c r="AA71" i="70"/>
  <c r="Y71" i="70"/>
  <c r="X71" i="70"/>
  <c r="AB70" i="70"/>
  <c r="AA70" i="70"/>
  <c r="Y70" i="70"/>
  <c r="X70" i="70"/>
  <c r="AB69" i="70"/>
  <c r="AA69" i="70"/>
  <c r="Y69" i="70"/>
  <c r="X69" i="70"/>
  <c r="AB68" i="70"/>
  <c r="AA68" i="70"/>
  <c r="Y68" i="70"/>
  <c r="X68" i="70"/>
  <c r="AB67" i="70"/>
  <c r="AA67" i="70"/>
  <c r="Y67" i="70"/>
  <c r="X67" i="70"/>
  <c r="AB66" i="70"/>
  <c r="AA66" i="70"/>
  <c r="Y66" i="70"/>
  <c r="X66" i="70"/>
  <c r="AB65" i="70"/>
  <c r="AA65" i="70"/>
  <c r="Y65" i="70"/>
  <c r="X65" i="70"/>
  <c r="AB64" i="70"/>
  <c r="AA64" i="70"/>
  <c r="Y64" i="70"/>
  <c r="X64" i="70"/>
  <c r="AB63" i="70"/>
  <c r="AA63" i="70"/>
  <c r="Y63" i="70"/>
  <c r="X63" i="70"/>
  <c r="AB62" i="70"/>
  <c r="AA62" i="70"/>
  <c r="Y62" i="70"/>
  <c r="X62" i="70"/>
  <c r="AB61" i="70"/>
  <c r="AA61" i="70"/>
  <c r="Y61" i="70"/>
  <c r="X61" i="70"/>
  <c r="AB60" i="70"/>
  <c r="AA60" i="70"/>
  <c r="Y60" i="70"/>
  <c r="X60" i="70"/>
  <c r="AB59" i="70"/>
  <c r="AA59" i="70"/>
  <c r="Y59" i="70"/>
  <c r="X59" i="70"/>
  <c r="AB58" i="70"/>
  <c r="AA58" i="70"/>
  <c r="Y58" i="70"/>
  <c r="X58" i="70"/>
  <c r="AB57" i="70"/>
  <c r="AA57" i="70"/>
  <c r="Y57" i="70"/>
  <c r="X57" i="70"/>
  <c r="AB56" i="70"/>
  <c r="AA56" i="70"/>
  <c r="Y56" i="70"/>
  <c r="X56" i="70"/>
  <c r="AB55" i="70"/>
  <c r="AA55" i="70"/>
  <c r="Y55" i="70"/>
  <c r="X55" i="70"/>
  <c r="AB54" i="70"/>
  <c r="AA54" i="70"/>
  <c r="Y54" i="70"/>
  <c r="X54" i="70"/>
  <c r="AB53" i="70"/>
  <c r="AA53" i="70"/>
  <c r="Y53" i="70"/>
  <c r="X53" i="70"/>
  <c r="AB52" i="70"/>
  <c r="AA52" i="70"/>
  <c r="Y52" i="70"/>
  <c r="X52" i="70"/>
  <c r="AB51" i="70"/>
  <c r="AA51" i="70"/>
  <c r="Y51" i="70"/>
  <c r="X51" i="70"/>
  <c r="AB50" i="70"/>
  <c r="AA50" i="70"/>
  <c r="Y50" i="70"/>
  <c r="X50" i="70"/>
  <c r="AB49" i="70"/>
  <c r="AA49" i="70"/>
  <c r="Y49" i="70"/>
  <c r="X49" i="70"/>
  <c r="AB48" i="70"/>
  <c r="AA48" i="70"/>
  <c r="Y48" i="70"/>
  <c r="X48" i="70"/>
  <c r="AB47" i="70"/>
  <c r="AA47" i="70"/>
  <c r="Y47" i="70"/>
  <c r="X47" i="70"/>
  <c r="AB46" i="70"/>
  <c r="AA46" i="70"/>
  <c r="Y46" i="70"/>
  <c r="X46" i="70"/>
  <c r="AB45" i="70"/>
  <c r="AA45" i="70"/>
  <c r="Y45" i="70"/>
  <c r="X45" i="70"/>
  <c r="AB44" i="70"/>
  <c r="AA44" i="70"/>
  <c r="Y44" i="70"/>
  <c r="X44" i="70"/>
  <c r="AB43" i="70"/>
  <c r="AA43" i="70"/>
  <c r="Y43" i="70"/>
  <c r="X43" i="70"/>
  <c r="AB42" i="70"/>
  <c r="AA42" i="70"/>
  <c r="Y42" i="70"/>
  <c r="X42" i="70"/>
  <c r="AB41" i="70"/>
  <c r="AA41" i="70"/>
  <c r="Y41" i="70"/>
  <c r="X41" i="70"/>
  <c r="AB40" i="70"/>
  <c r="AA40" i="70"/>
  <c r="Y40" i="70"/>
  <c r="X40" i="70"/>
  <c r="AB39" i="70"/>
  <c r="AA39" i="70"/>
  <c r="Y39" i="70"/>
  <c r="X39" i="70"/>
  <c r="AB38" i="70"/>
  <c r="AA38" i="70"/>
  <c r="Y38" i="70"/>
  <c r="X38" i="70"/>
  <c r="AB37" i="70"/>
  <c r="AA37" i="70"/>
  <c r="Y37" i="70"/>
  <c r="X37" i="70"/>
  <c r="AB36" i="70"/>
  <c r="AA36" i="70"/>
  <c r="Y36" i="70"/>
  <c r="X36" i="70"/>
  <c r="AB35" i="70"/>
  <c r="AA35" i="70"/>
  <c r="Y35" i="70"/>
  <c r="X35" i="70"/>
  <c r="AB34" i="70"/>
  <c r="AA34" i="70"/>
  <c r="Y34" i="70"/>
  <c r="X34" i="70"/>
  <c r="AB33" i="70"/>
  <c r="AA33" i="70"/>
  <c r="Y33" i="70"/>
  <c r="X33" i="70"/>
  <c r="AB32" i="70"/>
  <c r="AA32" i="70"/>
  <c r="Y32" i="70"/>
  <c r="X32" i="70"/>
  <c r="AB31" i="70"/>
  <c r="AA31" i="70"/>
  <c r="Y31" i="70"/>
  <c r="X31" i="70"/>
  <c r="AB30" i="70"/>
  <c r="AA30" i="70"/>
  <c r="Y30" i="70"/>
  <c r="X30" i="70"/>
  <c r="AB29" i="70"/>
  <c r="AA29" i="70"/>
  <c r="Y29" i="70"/>
  <c r="X29" i="70"/>
  <c r="AB28" i="70"/>
  <c r="AA28" i="70"/>
  <c r="Y28" i="70"/>
  <c r="X28" i="70"/>
  <c r="AB27" i="70"/>
  <c r="AA27" i="70"/>
  <c r="Y27" i="70"/>
  <c r="X27" i="70"/>
  <c r="AB26" i="70"/>
  <c r="AA26" i="70"/>
  <c r="Y26" i="70"/>
  <c r="X26" i="70"/>
  <c r="AB25" i="70"/>
  <c r="AA25" i="70"/>
  <c r="Y25" i="70"/>
  <c r="X25" i="70"/>
  <c r="AB24" i="70"/>
  <c r="AA24" i="70"/>
  <c r="Y24" i="70"/>
  <c r="X24" i="70"/>
  <c r="AB23" i="70"/>
  <c r="AA23" i="70"/>
  <c r="Y23" i="70"/>
  <c r="X23" i="70"/>
  <c r="AB22" i="70"/>
  <c r="AA22" i="70"/>
  <c r="Y22" i="70"/>
  <c r="X22" i="70"/>
  <c r="AB21" i="70"/>
  <c r="AA21" i="70"/>
  <c r="Y21" i="70"/>
  <c r="X21" i="70"/>
  <c r="AB20" i="70"/>
  <c r="AA20" i="70"/>
  <c r="Y20" i="70"/>
  <c r="X20" i="70"/>
  <c r="AB19" i="70"/>
  <c r="AA19" i="70"/>
  <c r="Y19" i="70"/>
  <c r="X19" i="70"/>
  <c r="AB18" i="70"/>
  <c r="AA18" i="70"/>
  <c r="Y18" i="70"/>
  <c r="X18" i="70"/>
  <c r="AB17" i="70"/>
  <c r="AA17" i="70"/>
  <c r="Y17" i="70"/>
  <c r="X17" i="70"/>
  <c r="AB16" i="70"/>
  <c r="AA16" i="70"/>
  <c r="Y16" i="70"/>
  <c r="X16" i="70"/>
  <c r="AB15" i="70"/>
  <c r="AA15" i="70"/>
  <c r="Y15" i="70"/>
  <c r="X15" i="70"/>
  <c r="AB14" i="70"/>
  <c r="AA14" i="70"/>
  <c r="Y14" i="70"/>
  <c r="X14" i="70"/>
  <c r="AB13" i="70"/>
  <c r="AA13" i="70"/>
  <c r="Y13" i="70"/>
  <c r="X13" i="70"/>
  <c r="AB12" i="70"/>
  <c r="AA12" i="70"/>
  <c r="Y12" i="70"/>
  <c r="X12" i="70"/>
  <c r="AB11" i="70"/>
  <c r="AA11" i="70"/>
  <c r="Y11" i="70"/>
  <c r="X11" i="70"/>
  <c r="AC48" i="70" l="1"/>
  <c r="AC58" i="70"/>
  <c r="AC69" i="70"/>
  <c r="AC97" i="70"/>
  <c r="AC12" i="70"/>
  <c r="AC26" i="70"/>
  <c r="AC38" i="70"/>
  <c r="AC42" i="70"/>
  <c r="AC53" i="70"/>
  <c r="AC79" i="70"/>
  <c r="AC27" i="70"/>
  <c r="AC31" i="70"/>
  <c r="AC89" i="70"/>
  <c r="AC22" i="70"/>
  <c r="AC25" i="70"/>
  <c r="AC28" i="70"/>
  <c r="AC81" i="70"/>
  <c r="AC85" i="70"/>
  <c r="AC103" i="70"/>
  <c r="AC106" i="70"/>
  <c r="AC88" i="70"/>
  <c r="AC91" i="70"/>
  <c r="AC11" i="70"/>
  <c r="AC18" i="70"/>
  <c r="AC21" i="70"/>
  <c r="AC45" i="70"/>
  <c r="AC50" i="70"/>
  <c r="AC34" i="70"/>
  <c r="AC64" i="70"/>
  <c r="AC66" i="70"/>
  <c r="AC74" i="70"/>
  <c r="AC90" i="70"/>
  <c r="AC93" i="70"/>
  <c r="AC99" i="70"/>
  <c r="AC16" i="70"/>
  <c r="AC20" i="70"/>
  <c r="AC23" i="70"/>
  <c r="AC30" i="70"/>
  <c r="AC33" i="70"/>
  <c r="AC36" i="70"/>
  <c r="AC43" i="70"/>
  <c r="AC47" i="70"/>
  <c r="AC49" i="70"/>
  <c r="AC56" i="70"/>
  <c r="AC59" i="70"/>
  <c r="AC67" i="70"/>
  <c r="AC71" i="70"/>
  <c r="AC73" i="70"/>
  <c r="AC80" i="70"/>
  <c r="AC40" i="70"/>
  <c r="AC57" i="70"/>
  <c r="AC68" i="70"/>
  <c r="AC101" i="70"/>
  <c r="AC109" i="70"/>
  <c r="AC111" i="70"/>
  <c r="AC114" i="70"/>
  <c r="AC112" i="70"/>
  <c r="AC100" i="70"/>
  <c r="AC105" i="70"/>
  <c r="AC108" i="70"/>
  <c r="AC19" i="70"/>
  <c r="AC35" i="70"/>
  <c r="AC52" i="70"/>
  <c r="AC55" i="70"/>
  <c r="AC76" i="70"/>
  <c r="AC84" i="70"/>
  <c r="AC87" i="70"/>
  <c r="AC96" i="70"/>
  <c r="AC98" i="70"/>
  <c r="AC61" i="70"/>
  <c r="AC113" i="70"/>
  <c r="AC13" i="70"/>
  <c r="AC15" i="70"/>
  <c r="AC17" i="70"/>
  <c r="AC24" i="70"/>
  <c r="AC29" i="70"/>
  <c r="AC32" i="70"/>
  <c r="AC37" i="70"/>
  <c r="AC44" i="70"/>
  <c r="AC46" i="70"/>
  <c r="AC51" i="70"/>
  <c r="AC63" i="70"/>
  <c r="AC72" i="70"/>
  <c r="AC75" i="70"/>
  <c r="AC83" i="70"/>
  <c r="AC95" i="70"/>
  <c r="AC104" i="70"/>
  <c r="AC107" i="70"/>
  <c r="AC115" i="70"/>
  <c r="AC14" i="70"/>
  <c r="AC41" i="70"/>
  <c r="AC60" i="70"/>
  <c r="AC65" i="70"/>
  <c r="AC77" i="70"/>
  <c r="AC82" i="70"/>
  <c r="AC92" i="70"/>
  <c r="AC39" i="70"/>
  <c r="AC54" i="70"/>
  <c r="AC70" i="70"/>
  <c r="AC86" i="70"/>
  <c r="AC102" i="70"/>
  <c r="AC62" i="70"/>
  <c r="AC78" i="70"/>
  <c r="AC94" i="70"/>
  <c r="AC110" i="70"/>
  <c r="D224" i="61" l="1"/>
  <c r="D209" i="61"/>
  <c r="D194" i="61"/>
  <c r="AA190" i="61"/>
  <c r="I190" i="61"/>
  <c r="H190" i="61"/>
  <c r="F190" i="61"/>
  <c r="D190" i="61"/>
  <c r="AA189" i="61"/>
  <c r="I189" i="61"/>
  <c r="H189" i="61"/>
  <c r="F189" i="61"/>
  <c r="D189" i="61"/>
  <c r="AA188" i="61"/>
  <c r="I188" i="61"/>
  <c r="H188" i="61"/>
  <c r="F188" i="61"/>
  <c r="D188" i="61"/>
  <c r="AA187" i="61"/>
  <c r="I187" i="61"/>
  <c r="H187" i="61"/>
  <c r="F187" i="61"/>
  <c r="D187" i="61"/>
  <c r="AA186" i="61"/>
  <c r="I186" i="61"/>
  <c r="H186" i="61"/>
  <c r="F186" i="61"/>
  <c r="D186" i="61"/>
  <c r="AA185" i="61"/>
  <c r="I185" i="61"/>
  <c r="H185" i="61"/>
  <c r="F185" i="61"/>
  <c r="D185" i="61"/>
  <c r="AA184" i="61"/>
  <c r="I184" i="61"/>
  <c r="H184" i="61"/>
  <c r="F184" i="61"/>
  <c r="D184" i="61"/>
  <c r="AA183" i="61"/>
  <c r="I183" i="61"/>
  <c r="H183" i="61"/>
  <c r="F183" i="61"/>
  <c r="D183" i="61"/>
  <c r="AA182" i="61"/>
  <c r="I182" i="61"/>
  <c r="H182" i="61"/>
  <c r="F182" i="61"/>
  <c r="D182" i="61"/>
  <c r="AA181" i="61"/>
  <c r="I181" i="61"/>
  <c r="H181" i="61"/>
  <c r="F181" i="61"/>
  <c r="D181" i="61"/>
  <c r="AA180" i="61"/>
  <c r="I180" i="61"/>
  <c r="H180" i="61"/>
  <c r="F180" i="61"/>
  <c r="D180" i="61"/>
  <c r="AA179" i="61"/>
  <c r="I179" i="61"/>
  <c r="H179" i="61"/>
  <c r="F179" i="61"/>
  <c r="D179" i="61"/>
  <c r="AA175" i="61"/>
  <c r="I175" i="61"/>
  <c r="H175" i="61"/>
  <c r="F175" i="61"/>
  <c r="D175" i="61"/>
  <c r="AA174" i="61"/>
  <c r="I174" i="61"/>
  <c r="H174" i="61"/>
  <c r="F174" i="61"/>
  <c r="D174" i="61"/>
  <c r="AA173" i="61"/>
  <c r="I173" i="61"/>
  <c r="H173" i="61"/>
  <c r="F173" i="61"/>
  <c r="D173" i="61"/>
  <c r="AA172" i="61"/>
  <c r="I172" i="61"/>
  <c r="H172" i="61"/>
  <c r="F172" i="61"/>
  <c r="D172" i="61"/>
  <c r="AA171" i="61"/>
  <c r="I171" i="61"/>
  <c r="H171" i="61"/>
  <c r="F171" i="61"/>
  <c r="D171" i="61"/>
  <c r="AA170" i="61"/>
  <c r="I170" i="61"/>
  <c r="H170" i="61"/>
  <c r="F170" i="61"/>
  <c r="D170" i="61"/>
  <c r="AA169" i="61"/>
  <c r="I169" i="61"/>
  <c r="H169" i="61"/>
  <c r="F169" i="61"/>
  <c r="D169" i="61"/>
  <c r="AA168" i="61"/>
  <c r="I168" i="61"/>
  <c r="H168" i="61"/>
  <c r="F168" i="61"/>
  <c r="D168" i="61"/>
  <c r="AA167" i="61"/>
  <c r="I167" i="61"/>
  <c r="H167" i="61"/>
  <c r="F167" i="61"/>
  <c r="D167" i="61"/>
  <c r="AA166" i="61"/>
  <c r="I166" i="61"/>
  <c r="H166" i="61"/>
  <c r="F166" i="61"/>
  <c r="D166" i="61"/>
  <c r="AA165" i="61"/>
  <c r="I165" i="61"/>
  <c r="H165" i="61"/>
  <c r="F165" i="61"/>
  <c r="D165" i="61"/>
  <c r="AA164" i="61"/>
  <c r="I164" i="61"/>
  <c r="H164" i="61"/>
  <c r="F164" i="61"/>
  <c r="D164" i="61"/>
  <c r="AA160" i="61"/>
  <c r="I160" i="61"/>
  <c r="H160" i="61"/>
  <c r="F160" i="61"/>
  <c r="D160" i="61"/>
  <c r="AA159" i="61"/>
  <c r="I159" i="61"/>
  <c r="H159" i="61"/>
  <c r="F159" i="61"/>
  <c r="D159" i="61"/>
  <c r="AA158" i="61"/>
  <c r="I158" i="61"/>
  <c r="H158" i="61"/>
  <c r="F158" i="61"/>
  <c r="D158" i="61"/>
  <c r="AA157" i="61"/>
  <c r="I157" i="61"/>
  <c r="H157" i="61"/>
  <c r="F157" i="61"/>
  <c r="D157" i="61"/>
  <c r="AA156" i="61"/>
  <c r="I156" i="61"/>
  <c r="H156" i="61"/>
  <c r="F156" i="61"/>
  <c r="D156" i="61"/>
  <c r="AA155" i="61"/>
  <c r="I155" i="61"/>
  <c r="H155" i="61"/>
  <c r="F155" i="61"/>
  <c r="D155" i="61"/>
  <c r="AA154" i="61"/>
  <c r="I154" i="61"/>
  <c r="H154" i="61"/>
  <c r="F154" i="61"/>
  <c r="D154" i="61"/>
  <c r="AA153" i="61"/>
  <c r="I153" i="61"/>
  <c r="H153" i="61"/>
  <c r="F153" i="61"/>
  <c r="D153" i="61"/>
  <c r="AA152" i="61"/>
  <c r="I152" i="61"/>
  <c r="H152" i="61"/>
  <c r="F152" i="61"/>
  <c r="D152" i="61"/>
  <c r="AA151" i="61"/>
  <c r="I151" i="61"/>
  <c r="H151" i="61"/>
  <c r="F151" i="61"/>
  <c r="D151" i="61"/>
  <c r="AA150" i="61"/>
  <c r="I150" i="61"/>
  <c r="H150" i="61"/>
  <c r="F150" i="61"/>
  <c r="D150" i="61"/>
  <c r="AA149" i="61"/>
  <c r="I149" i="61"/>
  <c r="H149" i="61"/>
  <c r="F149" i="61"/>
  <c r="D149" i="61"/>
  <c r="AA145" i="61"/>
  <c r="I145" i="61"/>
  <c r="H145" i="61"/>
  <c r="F145" i="61"/>
  <c r="D145" i="61"/>
  <c r="AA144" i="61"/>
  <c r="I144" i="61"/>
  <c r="H144" i="61"/>
  <c r="F144" i="61"/>
  <c r="D144" i="61"/>
  <c r="AA143" i="61"/>
  <c r="I143" i="61"/>
  <c r="H143" i="61"/>
  <c r="F143" i="61"/>
  <c r="D143" i="61"/>
  <c r="AA142" i="61"/>
  <c r="I142" i="61"/>
  <c r="H142" i="61"/>
  <c r="F142" i="61"/>
  <c r="D142" i="61"/>
  <c r="AA141" i="61"/>
  <c r="I141" i="61"/>
  <c r="H141" i="61"/>
  <c r="F141" i="61"/>
  <c r="D141" i="61"/>
  <c r="AA140" i="61"/>
  <c r="I140" i="61"/>
  <c r="H140" i="61"/>
  <c r="F140" i="61"/>
  <c r="D140" i="61"/>
  <c r="AA139" i="61"/>
  <c r="I139" i="61"/>
  <c r="H139" i="61"/>
  <c r="F139" i="61"/>
  <c r="D139" i="61"/>
  <c r="AA138" i="61"/>
  <c r="I138" i="61"/>
  <c r="H138" i="61"/>
  <c r="F138" i="61"/>
  <c r="D138" i="61"/>
  <c r="AA137" i="61"/>
  <c r="I137" i="61"/>
  <c r="H137" i="61"/>
  <c r="F137" i="61"/>
  <c r="D137" i="61"/>
  <c r="AA136" i="61"/>
  <c r="I136" i="61"/>
  <c r="H136" i="61"/>
  <c r="F136" i="61"/>
  <c r="D136" i="61"/>
  <c r="AA135" i="61"/>
  <c r="I135" i="61"/>
  <c r="H135" i="61"/>
  <c r="F135" i="61"/>
  <c r="D135" i="61"/>
  <c r="AA134" i="61"/>
  <c r="I134" i="61"/>
  <c r="H134" i="61"/>
  <c r="F134" i="61"/>
  <c r="D134" i="61"/>
  <c r="AA130" i="61"/>
  <c r="I130" i="61"/>
  <c r="H130" i="61"/>
  <c r="F130" i="61"/>
  <c r="D130" i="61"/>
  <c r="AA129" i="61"/>
  <c r="I129" i="61"/>
  <c r="H129" i="61"/>
  <c r="F129" i="61"/>
  <c r="D129" i="61"/>
  <c r="AA128" i="61"/>
  <c r="I128" i="61"/>
  <c r="H128" i="61"/>
  <c r="F128" i="61"/>
  <c r="D128" i="61"/>
  <c r="AA127" i="61"/>
  <c r="I127" i="61"/>
  <c r="H127" i="61"/>
  <c r="F127" i="61"/>
  <c r="D127" i="61"/>
  <c r="AA126" i="61"/>
  <c r="I126" i="61"/>
  <c r="H126" i="61"/>
  <c r="F126" i="61"/>
  <c r="D126" i="61"/>
  <c r="AA125" i="61"/>
  <c r="I125" i="61"/>
  <c r="H125" i="61"/>
  <c r="F125" i="61"/>
  <c r="D125" i="61"/>
  <c r="AA124" i="61"/>
  <c r="I124" i="61"/>
  <c r="H124" i="61"/>
  <c r="F124" i="61"/>
  <c r="D124" i="61"/>
  <c r="AA123" i="61"/>
  <c r="I123" i="61"/>
  <c r="H123" i="61"/>
  <c r="F123" i="61"/>
  <c r="D123" i="61"/>
  <c r="AA122" i="61"/>
  <c r="I122" i="61"/>
  <c r="H122" i="61"/>
  <c r="F122" i="61"/>
  <c r="D122" i="61"/>
  <c r="AA121" i="61"/>
  <c r="I121" i="61"/>
  <c r="H121" i="61"/>
  <c r="F121" i="61"/>
  <c r="D121" i="61"/>
  <c r="AA120" i="61"/>
  <c r="I120" i="61"/>
  <c r="H120" i="61"/>
  <c r="F120" i="61"/>
  <c r="D120" i="61"/>
  <c r="AA119" i="61"/>
  <c r="I119" i="61"/>
  <c r="H119" i="61"/>
  <c r="F119" i="61"/>
  <c r="D119" i="61"/>
  <c r="F104" i="61"/>
  <c r="H104" i="61"/>
  <c r="I104" i="61"/>
  <c r="AA104" i="61"/>
  <c r="F105" i="61"/>
  <c r="H105" i="61"/>
  <c r="I105" i="61"/>
  <c r="AA105" i="61"/>
  <c r="F106" i="61"/>
  <c r="H106" i="61"/>
  <c r="I106" i="61"/>
  <c r="AA106" i="61"/>
  <c r="F107" i="61"/>
  <c r="H107" i="61"/>
  <c r="I107" i="61"/>
  <c r="AA107" i="61"/>
  <c r="F108" i="61"/>
  <c r="H108" i="61"/>
  <c r="I108" i="61"/>
  <c r="AA108" i="61"/>
  <c r="F109" i="61"/>
  <c r="H109" i="61"/>
  <c r="I109" i="61"/>
  <c r="AA109" i="61"/>
  <c r="F110" i="61"/>
  <c r="H110" i="61"/>
  <c r="I110" i="61"/>
  <c r="AA110" i="61"/>
  <c r="F111" i="61"/>
  <c r="H111" i="61"/>
  <c r="I111" i="61"/>
  <c r="AA111" i="61"/>
  <c r="F112" i="61"/>
  <c r="H112" i="61"/>
  <c r="I112" i="61"/>
  <c r="AA112" i="61"/>
  <c r="F113" i="61"/>
  <c r="H113" i="61"/>
  <c r="I113" i="61"/>
  <c r="AA113" i="61"/>
  <c r="F114" i="61"/>
  <c r="H114" i="61"/>
  <c r="I114" i="61"/>
  <c r="AA114" i="61"/>
  <c r="F115" i="61"/>
  <c r="H115" i="61"/>
  <c r="I115" i="61"/>
  <c r="AA115" i="61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AA100" i="61"/>
  <c r="I100" i="61"/>
  <c r="H100" i="61"/>
  <c r="F100" i="61"/>
  <c r="D100" i="61"/>
  <c r="AA99" i="61"/>
  <c r="I99" i="61"/>
  <c r="H99" i="61"/>
  <c r="F99" i="61"/>
  <c r="D99" i="61"/>
  <c r="AA98" i="61"/>
  <c r="I98" i="61"/>
  <c r="H98" i="61"/>
  <c r="F98" i="61"/>
  <c r="D98" i="61"/>
  <c r="AA97" i="61"/>
  <c r="I97" i="61"/>
  <c r="H97" i="61"/>
  <c r="F97" i="61"/>
  <c r="D97" i="61"/>
  <c r="AA96" i="61"/>
  <c r="I96" i="61"/>
  <c r="H96" i="61"/>
  <c r="F96" i="61"/>
  <c r="D96" i="61"/>
  <c r="AA95" i="61"/>
  <c r="I95" i="61"/>
  <c r="H95" i="61"/>
  <c r="F95" i="61"/>
  <c r="D95" i="61"/>
  <c r="AA94" i="61"/>
  <c r="I94" i="61"/>
  <c r="H94" i="61"/>
  <c r="F94" i="61"/>
  <c r="D94" i="61"/>
  <c r="AA93" i="61"/>
  <c r="I93" i="61"/>
  <c r="H93" i="61"/>
  <c r="F93" i="61"/>
  <c r="D93" i="61"/>
  <c r="AA92" i="61"/>
  <c r="I92" i="61"/>
  <c r="H92" i="61"/>
  <c r="F92" i="61"/>
  <c r="D92" i="61"/>
  <c r="AA91" i="61"/>
  <c r="I91" i="61"/>
  <c r="H91" i="61"/>
  <c r="F91" i="61"/>
  <c r="D91" i="61"/>
  <c r="AA90" i="61"/>
  <c r="I90" i="61"/>
  <c r="H90" i="61"/>
  <c r="F90" i="61"/>
  <c r="D90" i="61"/>
  <c r="AA89" i="61"/>
  <c r="I89" i="61"/>
  <c r="H89" i="61"/>
  <c r="F89" i="61"/>
  <c r="D89" i="61"/>
  <c r="AA85" i="61"/>
  <c r="I85" i="61"/>
  <c r="H85" i="61"/>
  <c r="F85" i="61"/>
  <c r="D85" i="61"/>
  <c r="AA84" i="61"/>
  <c r="I84" i="61"/>
  <c r="H84" i="61"/>
  <c r="F84" i="61"/>
  <c r="D84" i="61"/>
  <c r="AA83" i="61"/>
  <c r="I83" i="61"/>
  <c r="H83" i="61"/>
  <c r="F83" i="61"/>
  <c r="D83" i="61"/>
  <c r="AA82" i="61"/>
  <c r="I82" i="61"/>
  <c r="H82" i="61"/>
  <c r="F82" i="61"/>
  <c r="D82" i="61"/>
  <c r="AA81" i="61"/>
  <c r="I81" i="61"/>
  <c r="H81" i="61"/>
  <c r="F81" i="61"/>
  <c r="D81" i="61"/>
  <c r="AA80" i="61"/>
  <c r="I80" i="61"/>
  <c r="H80" i="61"/>
  <c r="F80" i="61"/>
  <c r="D80" i="61"/>
  <c r="AA79" i="61"/>
  <c r="I79" i="61"/>
  <c r="H79" i="61"/>
  <c r="F79" i="61"/>
  <c r="D79" i="61"/>
  <c r="AA78" i="61"/>
  <c r="I78" i="61"/>
  <c r="H78" i="61"/>
  <c r="F78" i="61"/>
  <c r="D78" i="61"/>
  <c r="AA77" i="61"/>
  <c r="I77" i="61"/>
  <c r="H77" i="61"/>
  <c r="F77" i="61"/>
  <c r="D77" i="61"/>
  <c r="AA76" i="61"/>
  <c r="I76" i="61"/>
  <c r="H76" i="61"/>
  <c r="F76" i="61"/>
  <c r="D76" i="61"/>
  <c r="AA75" i="61"/>
  <c r="I75" i="61"/>
  <c r="H75" i="61"/>
  <c r="F75" i="61"/>
  <c r="D75" i="61"/>
  <c r="AA74" i="61"/>
  <c r="I74" i="61"/>
  <c r="H74" i="61"/>
  <c r="F74" i="61"/>
  <c r="D74" i="61"/>
  <c r="AA70" i="61"/>
  <c r="I70" i="61"/>
  <c r="H70" i="61"/>
  <c r="F70" i="61"/>
  <c r="D70" i="61"/>
  <c r="AA69" i="61"/>
  <c r="I69" i="61"/>
  <c r="H69" i="61"/>
  <c r="F69" i="61"/>
  <c r="D69" i="61"/>
  <c r="AA68" i="61"/>
  <c r="I68" i="61"/>
  <c r="H68" i="61"/>
  <c r="F68" i="61"/>
  <c r="D68" i="61"/>
  <c r="AA67" i="61"/>
  <c r="I67" i="61"/>
  <c r="H67" i="61"/>
  <c r="F67" i="61"/>
  <c r="D67" i="61"/>
  <c r="AA66" i="61"/>
  <c r="I66" i="61"/>
  <c r="H66" i="61"/>
  <c r="F66" i="61"/>
  <c r="D66" i="61"/>
  <c r="AA65" i="61"/>
  <c r="I65" i="61"/>
  <c r="H65" i="61"/>
  <c r="F65" i="61"/>
  <c r="D65" i="61"/>
  <c r="AA64" i="61"/>
  <c r="I64" i="61"/>
  <c r="H64" i="61"/>
  <c r="F64" i="61"/>
  <c r="D64" i="61"/>
  <c r="AA63" i="61"/>
  <c r="I63" i="61"/>
  <c r="H63" i="61"/>
  <c r="F63" i="61"/>
  <c r="D63" i="61"/>
  <c r="AA62" i="61"/>
  <c r="I62" i="61"/>
  <c r="H62" i="61"/>
  <c r="F62" i="61"/>
  <c r="D62" i="61"/>
  <c r="AA61" i="61"/>
  <c r="I61" i="61"/>
  <c r="H61" i="61"/>
  <c r="F61" i="61"/>
  <c r="D61" i="61"/>
  <c r="AA60" i="61"/>
  <c r="I60" i="61"/>
  <c r="H60" i="61"/>
  <c r="F60" i="61"/>
  <c r="D60" i="61"/>
  <c r="AA59" i="61"/>
  <c r="I59" i="61"/>
  <c r="H59" i="61"/>
  <c r="F59" i="61"/>
  <c r="D59" i="61"/>
  <c r="AA55" i="61"/>
  <c r="I55" i="61"/>
  <c r="H55" i="61"/>
  <c r="F55" i="61"/>
  <c r="D55" i="61"/>
  <c r="AA54" i="61"/>
  <c r="I54" i="61"/>
  <c r="H54" i="61"/>
  <c r="F54" i="61"/>
  <c r="D54" i="61"/>
  <c r="AA53" i="61"/>
  <c r="I53" i="61"/>
  <c r="H53" i="61"/>
  <c r="F53" i="61"/>
  <c r="D53" i="61"/>
  <c r="AA52" i="61"/>
  <c r="I52" i="61"/>
  <c r="H52" i="61"/>
  <c r="F52" i="61"/>
  <c r="D52" i="61"/>
  <c r="AA51" i="61"/>
  <c r="I51" i="61"/>
  <c r="H51" i="61"/>
  <c r="F51" i="61"/>
  <c r="D51" i="61"/>
  <c r="AA50" i="61"/>
  <c r="I50" i="61"/>
  <c r="H50" i="61"/>
  <c r="F50" i="61"/>
  <c r="D50" i="61"/>
  <c r="AA49" i="61"/>
  <c r="I49" i="61"/>
  <c r="H49" i="61"/>
  <c r="F49" i="61"/>
  <c r="D49" i="61"/>
  <c r="AA48" i="61"/>
  <c r="I48" i="61"/>
  <c r="H48" i="61"/>
  <c r="F48" i="61"/>
  <c r="D48" i="61"/>
  <c r="AA47" i="61"/>
  <c r="I47" i="61"/>
  <c r="H47" i="61"/>
  <c r="F47" i="61"/>
  <c r="D47" i="61"/>
  <c r="AA46" i="61"/>
  <c r="I46" i="61"/>
  <c r="H46" i="61"/>
  <c r="F46" i="61"/>
  <c r="D46" i="61"/>
  <c r="AA45" i="61"/>
  <c r="I45" i="61"/>
  <c r="H45" i="61"/>
  <c r="F45" i="61"/>
  <c r="D45" i="61"/>
  <c r="AA44" i="61"/>
  <c r="I44" i="61"/>
  <c r="H44" i="61"/>
  <c r="F44" i="61"/>
  <c r="D44" i="61"/>
  <c r="I40" i="61"/>
  <c r="H40" i="61"/>
  <c r="F40" i="61"/>
  <c r="D40" i="61"/>
  <c r="I39" i="61"/>
  <c r="H39" i="61"/>
  <c r="F39" i="61"/>
  <c r="D39" i="61"/>
  <c r="I38" i="61"/>
  <c r="H38" i="61"/>
  <c r="F38" i="61"/>
  <c r="D38" i="61"/>
  <c r="I37" i="61"/>
  <c r="H37" i="61"/>
  <c r="F37" i="61"/>
  <c r="D37" i="61"/>
  <c r="I36" i="61"/>
  <c r="H36" i="61"/>
  <c r="F36" i="61"/>
  <c r="D36" i="61"/>
  <c r="I35" i="61"/>
  <c r="H35" i="61"/>
  <c r="F35" i="61"/>
  <c r="D35" i="61"/>
  <c r="I34" i="61"/>
  <c r="H34" i="61"/>
  <c r="F34" i="61"/>
  <c r="D34" i="61"/>
  <c r="I33" i="61"/>
  <c r="H33" i="61"/>
  <c r="F33" i="61"/>
  <c r="D33" i="61"/>
  <c r="I32" i="61"/>
  <c r="H32" i="61"/>
  <c r="F32" i="61"/>
  <c r="D32" i="61"/>
  <c r="I31" i="61"/>
  <c r="H31" i="61"/>
  <c r="F31" i="61"/>
  <c r="D31" i="61"/>
  <c r="I30" i="61"/>
  <c r="H30" i="61"/>
  <c r="F30" i="61"/>
  <c r="D30" i="61"/>
  <c r="I29" i="61"/>
  <c r="H29" i="61"/>
  <c r="F29" i="61"/>
  <c r="D29" i="61"/>
  <c r="D15" i="61"/>
  <c r="F15" i="61"/>
  <c r="H15" i="61"/>
  <c r="I15" i="61"/>
  <c r="AA15" i="61"/>
  <c r="D16" i="61"/>
  <c r="F16" i="61"/>
  <c r="H16" i="61"/>
  <c r="I16" i="61"/>
  <c r="AA16" i="61"/>
  <c r="D17" i="61"/>
  <c r="F17" i="61"/>
  <c r="H17" i="61"/>
  <c r="I17" i="61"/>
  <c r="AA17" i="61"/>
  <c r="D18" i="61"/>
  <c r="F18" i="61"/>
  <c r="H18" i="61"/>
  <c r="I18" i="61"/>
  <c r="AA18" i="61"/>
  <c r="D19" i="61"/>
  <c r="F19" i="61"/>
  <c r="H19" i="61"/>
  <c r="I19" i="61"/>
  <c r="AA19" i="61"/>
  <c r="D20" i="61"/>
  <c r="F20" i="61"/>
  <c r="H20" i="61"/>
  <c r="I20" i="61"/>
  <c r="AA20" i="61"/>
  <c r="D21" i="61"/>
  <c r="F21" i="61"/>
  <c r="H21" i="61"/>
  <c r="I21" i="61"/>
  <c r="AA21" i="61"/>
  <c r="D22" i="61"/>
  <c r="F22" i="61"/>
  <c r="H22" i="61"/>
  <c r="I22" i="61"/>
  <c r="AA22" i="61"/>
  <c r="D23" i="61"/>
  <c r="F23" i="61"/>
  <c r="H23" i="61"/>
  <c r="I23" i="61"/>
  <c r="AA23" i="61"/>
  <c r="D24" i="61"/>
  <c r="F24" i="61"/>
  <c r="H24" i="61"/>
  <c r="I24" i="61"/>
  <c r="AA24" i="61"/>
  <c r="D25" i="61"/>
  <c r="F25" i="61"/>
  <c r="H25" i="61"/>
  <c r="I25" i="61"/>
  <c r="AA25" i="61"/>
  <c r="AA14" i="61"/>
  <c r="I14" i="61"/>
  <c r="H14" i="61"/>
  <c r="F14" i="61"/>
  <c r="D14" i="61"/>
  <c r="BF43" i="60"/>
  <c r="BG43" i="60" s="1"/>
  <c r="BH43" i="60" s="1"/>
  <c r="BI43" i="60" s="1"/>
  <c r="BJ43" i="60" s="1"/>
  <c r="BK43" i="60" s="1"/>
  <c r="BL43" i="60" s="1"/>
  <c r="BM43" i="60" s="1"/>
  <c r="BN43" i="60" s="1"/>
  <c r="BO43" i="60" s="1"/>
  <c r="BP43" i="60" s="1"/>
  <c r="BD43" i="60"/>
  <c r="E42" i="60"/>
  <c r="K15" i="61" l="1"/>
  <c r="J15" i="61"/>
  <c r="K18" i="61"/>
  <c r="J18" i="61"/>
  <c r="Y46" i="61"/>
  <c r="K46" i="61"/>
  <c r="J46" i="61"/>
  <c r="L46" i="61" s="1"/>
  <c r="K54" i="61"/>
  <c r="J54" i="61"/>
  <c r="K65" i="61"/>
  <c r="J65" i="61"/>
  <c r="Y76" i="61"/>
  <c r="K76" i="61"/>
  <c r="J76" i="61"/>
  <c r="L76" i="61" s="1"/>
  <c r="Y84" i="61"/>
  <c r="K84" i="61"/>
  <c r="J84" i="61"/>
  <c r="K95" i="61"/>
  <c r="J95" i="61"/>
  <c r="J115" i="61"/>
  <c r="K115" i="61"/>
  <c r="J113" i="61"/>
  <c r="L113" i="61" s="1"/>
  <c r="K113" i="61"/>
  <c r="K111" i="61"/>
  <c r="J111" i="61"/>
  <c r="K109" i="61"/>
  <c r="J109" i="61"/>
  <c r="L109" i="61" s="1"/>
  <c r="J107" i="61"/>
  <c r="K107" i="61"/>
  <c r="J105" i="61"/>
  <c r="L105" i="61" s="1"/>
  <c r="K105" i="61"/>
  <c r="Y125" i="61"/>
  <c r="K125" i="61"/>
  <c r="J125" i="61"/>
  <c r="L125" i="61" s="1"/>
  <c r="K136" i="61"/>
  <c r="J136" i="61"/>
  <c r="K144" i="61"/>
  <c r="J144" i="61"/>
  <c r="L144" i="61" s="1"/>
  <c r="K155" i="61"/>
  <c r="J155" i="61"/>
  <c r="L155" i="61" s="1"/>
  <c r="K166" i="61"/>
  <c r="J166" i="61"/>
  <c r="L166" i="61" s="1"/>
  <c r="Y174" i="61"/>
  <c r="K174" i="61"/>
  <c r="J174" i="61"/>
  <c r="K185" i="61"/>
  <c r="J185" i="61"/>
  <c r="L185" i="61" s="1"/>
  <c r="Y44" i="61"/>
  <c r="J44" i="61"/>
  <c r="K44" i="61"/>
  <c r="K52" i="61"/>
  <c r="J52" i="61"/>
  <c r="L52" i="61" s="1"/>
  <c r="J63" i="61"/>
  <c r="L63" i="61" s="1"/>
  <c r="K63" i="61"/>
  <c r="Y74" i="61"/>
  <c r="K74" i="61"/>
  <c r="J74" i="61"/>
  <c r="J82" i="61"/>
  <c r="L82" i="61" s="1"/>
  <c r="K82" i="61"/>
  <c r="K123" i="61"/>
  <c r="J123" i="61"/>
  <c r="L123" i="61" s="1"/>
  <c r="Y134" i="61"/>
  <c r="K134" i="61"/>
  <c r="J134" i="61"/>
  <c r="L134" i="61" s="1"/>
  <c r="Y164" i="61"/>
  <c r="J164" i="61"/>
  <c r="L164" i="61" s="1"/>
  <c r="K164" i="61"/>
  <c r="K172" i="61"/>
  <c r="J172" i="61"/>
  <c r="L172" i="61" s="1"/>
  <c r="J183" i="61"/>
  <c r="L183" i="61" s="1"/>
  <c r="K183" i="61"/>
  <c r="Y139" i="61"/>
  <c r="K139" i="61"/>
  <c r="J139" i="61"/>
  <c r="L139" i="61" s="1"/>
  <c r="K150" i="61"/>
  <c r="J150" i="61"/>
  <c r="Y188" i="61"/>
  <c r="K188" i="61"/>
  <c r="J188" i="61"/>
  <c r="L188" i="61" s="1"/>
  <c r="J21" i="61"/>
  <c r="K21" i="61"/>
  <c r="Y51" i="61"/>
  <c r="K51" i="61"/>
  <c r="J51" i="61"/>
  <c r="L51" i="61" s="1"/>
  <c r="Y62" i="61"/>
  <c r="J62" i="61"/>
  <c r="L62" i="61" s="1"/>
  <c r="K62" i="61"/>
  <c r="Y70" i="61"/>
  <c r="K70" i="61"/>
  <c r="J70" i="61"/>
  <c r="L70" i="61" s="1"/>
  <c r="Y81" i="61"/>
  <c r="J81" i="61"/>
  <c r="K81" i="61"/>
  <c r="Y92" i="61"/>
  <c r="K92" i="61"/>
  <c r="J92" i="61"/>
  <c r="L92" i="61" s="1"/>
  <c r="Y100" i="61"/>
  <c r="J100" i="61"/>
  <c r="L100" i="61" s="1"/>
  <c r="K100" i="61"/>
  <c r="Y122" i="61"/>
  <c r="K122" i="61"/>
  <c r="J122" i="61"/>
  <c r="L122" i="61" s="1"/>
  <c r="Y130" i="61"/>
  <c r="K130" i="61"/>
  <c r="J130" i="61"/>
  <c r="Y141" i="61"/>
  <c r="J141" i="61"/>
  <c r="K141" i="61"/>
  <c r="Y152" i="61"/>
  <c r="J152" i="61"/>
  <c r="L152" i="61" s="1"/>
  <c r="K152" i="61"/>
  <c r="Y160" i="61"/>
  <c r="J160" i="61"/>
  <c r="K160" i="61"/>
  <c r="Y171" i="61"/>
  <c r="K171" i="61"/>
  <c r="J171" i="61"/>
  <c r="Y182" i="61"/>
  <c r="K182" i="61"/>
  <c r="J182" i="61"/>
  <c r="L182" i="61" s="1"/>
  <c r="Y190" i="61"/>
  <c r="J190" i="61"/>
  <c r="L190" i="61" s="1"/>
  <c r="K190" i="61"/>
  <c r="K31" i="61"/>
  <c r="J31" i="61"/>
  <c r="L31" i="61" s="1"/>
  <c r="K93" i="61"/>
  <c r="J93" i="61"/>
  <c r="L93" i="61" s="1"/>
  <c r="K153" i="61"/>
  <c r="J153" i="61"/>
  <c r="J23" i="61"/>
  <c r="K23" i="61"/>
  <c r="K60" i="61"/>
  <c r="J60" i="61"/>
  <c r="Y68" i="61"/>
  <c r="K68" i="61"/>
  <c r="J68" i="61"/>
  <c r="L68" i="61" s="1"/>
  <c r="Y79" i="61"/>
  <c r="K79" i="61"/>
  <c r="J79" i="61"/>
  <c r="L79" i="61" s="1"/>
  <c r="Y120" i="61"/>
  <c r="K120" i="61"/>
  <c r="J120" i="61"/>
  <c r="L120" i="61" s="1"/>
  <c r="Y14" i="61"/>
  <c r="K14" i="61"/>
  <c r="J14" i="61"/>
  <c r="K24" i="61"/>
  <c r="J24" i="61"/>
  <c r="K16" i="61"/>
  <c r="J16" i="61"/>
  <c r="K30" i="61"/>
  <c r="J30" i="61"/>
  <c r="L30" i="61" s="1"/>
  <c r="K32" i="61"/>
  <c r="J32" i="61"/>
  <c r="J34" i="61"/>
  <c r="L34" i="61" s="1"/>
  <c r="K34" i="61"/>
  <c r="K36" i="61"/>
  <c r="J36" i="61"/>
  <c r="K38" i="61"/>
  <c r="J38" i="61"/>
  <c r="L38" i="61" s="1"/>
  <c r="J40" i="61"/>
  <c r="L40" i="61" s="1"/>
  <c r="K40" i="61"/>
  <c r="K48" i="61"/>
  <c r="J48" i="61"/>
  <c r="Y59" i="61"/>
  <c r="K59" i="61"/>
  <c r="J59" i="61"/>
  <c r="L59" i="61" s="1"/>
  <c r="K67" i="61"/>
  <c r="J67" i="61"/>
  <c r="L67" i="61" s="1"/>
  <c r="K78" i="61"/>
  <c r="J78" i="61"/>
  <c r="L78" i="61" s="1"/>
  <c r="Y89" i="61"/>
  <c r="K89" i="61"/>
  <c r="J89" i="61"/>
  <c r="K97" i="61"/>
  <c r="J97" i="61"/>
  <c r="L97" i="61" s="1"/>
  <c r="Y119" i="61"/>
  <c r="K119" i="61"/>
  <c r="J119" i="61"/>
  <c r="L119" i="61" s="1"/>
  <c r="K127" i="61"/>
  <c r="J127" i="61"/>
  <c r="K138" i="61"/>
  <c r="J138" i="61"/>
  <c r="L138" i="61" s="1"/>
  <c r="Y149" i="61"/>
  <c r="K149" i="61"/>
  <c r="J149" i="61"/>
  <c r="K157" i="61"/>
  <c r="J157" i="61"/>
  <c r="K168" i="61"/>
  <c r="J168" i="61"/>
  <c r="Y179" i="61"/>
  <c r="K179" i="61"/>
  <c r="J179" i="61"/>
  <c r="L179" i="61" s="1"/>
  <c r="Y187" i="61"/>
  <c r="K187" i="61"/>
  <c r="J187" i="61"/>
  <c r="K33" i="61"/>
  <c r="J33" i="61"/>
  <c r="J39" i="61"/>
  <c r="L39" i="61" s="1"/>
  <c r="K39" i="61"/>
  <c r="Y49" i="61"/>
  <c r="K49" i="61"/>
  <c r="J49" i="61"/>
  <c r="L49" i="61" s="1"/>
  <c r="K19" i="61"/>
  <c r="J19" i="61"/>
  <c r="Y45" i="61"/>
  <c r="J45" i="61"/>
  <c r="L45" i="61" s="1"/>
  <c r="K45" i="61"/>
  <c r="Y53" i="61"/>
  <c r="J53" i="61"/>
  <c r="K53" i="61"/>
  <c r="Y64" i="61"/>
  <c r="J64" i="61"/>
  <c r="L64" i="61" s="1"/>
  <c r="K64" i="61"/>
  <c r="K75" i="61"/>
  <c r="J75" i="61"/>
  <c r="L75" i="61" s="1"/>
  <c r="Y83" i="61"/>
  <c r="J83" i="61"/>
  <c r="K83" i="61"/>
  <c r="Y94" i="61"/>
  <c r="J94" i="61"/>
  <c r="K94" i="61"/>
  <c r="K124" i="61"/>
  <c r="J124" i="61"/>
  <c r="L124" i="61" s="1"/>
  <c r="Y135" i="61"/>
  <c r="J135" i="61"/>
  <c r="K135" i="61"/>
  <c r="Y143" i="61"/>
  <c r="K143" i="61"/>
  <c r="J143" i="61"/>
  <c r="Y154" i="61"/>
  <c r="K154" i="61"/>
  <c r="J154" i="61"/>
  <c r="L154" i="61" s="1"/>
  <c r="Y165" i="61"/>
  <c r="J165" i="61"/>
  <c r="L165" i="61" s="1"/>
  <c r="K165" i="61"/>
  <c r="Y173" i="61"/>
  <c r="J173" i="61"/>
  <c r="K173" i="61"/>
  <c r="Y184" i="61"/>
  <c r="J184" i="61"/>
  <c r="L184" i="61" s="1"/>
  <c r="K184" i="61"/>
  <c r="J20" i="61"/>
  <c r="K20" i="61"/>
  <c r="K29" i="61"/>
  <c r="J29" i="61"/>
  <c r="K37" i="61"/>
  <c r="J37" i="61"/>
  <c r="L37" i="61" s="1"/>
  <c r="Y98" i="61"/>
  <c r="K98" i="61"/>
  <c r="J98" i="61"/>
  <c r="L98" i="61" s="1"/>
  <c r="Y158" i="61"/>
  <c r="K158" i="61"/>
  <c r="J158" i="61"/>
  <c r="J22" i="61"/>
  <c r="K22" i="61"/>
  <c r="K50" i="61"/>
  <c r="J50" i="61"/>
  <c r="J61" i="61"/>
  <c r="L61" i="61" s="1"/>
  <c r="K61" i="61"/>
  <c r="K69" i="61"/>
  <c r="J69" i="61"/>
  <c r="L69" i="61" s="1"/>
  <c r="J80" i="61"/>
  <c r="L80" i="61" s="1"/>
  <c r="K80" i="61"/>
  <c r="K91" i="61"/>
  <c r="J91" i="61"/>
  <c r="J99" i="61"/>
  <c r="K99" i="61"/>
  <c r="K114" i="61"/>
  <c r="J114" i="61"/>
  <c r="L114" i="61" s="1"/>
  <c r="K112" i="61"/>
  <c r="J112" i="61"/>
  <c r="L112" i="61" s="1"/>
  <c r="K110" i="61"/>
  <c r="J110" i="61"/>
  <c r="K108" i="61"/>
  <c r="J108" i="61"/>
  <c r="L108" i="61" s="1"/>
  <c r="K106" i="61"/>
  <c r="J106" i="61"/>
  <c r="L106" i="61" s="1"/>
  <c r="Y104" i="61"/>
  <c r="J104" i="61"/>
  <c r="L104" i="61" s="1"/>
  <c r="K104" i="61"/>
  <c r="Y121" i="61"/>
  <c r="K121" i="61"/>
  <c r="J121" i="61"/>
  <c r="Y129" i="61"/>
  <c r="K129" i="61"/>
  <c r="J129" i="61"/>
  <c r="L129" i="61" s="1"/>
  <c r="J140" i="61"/>
  <c r="L140" i="61" s="1"/>
  <c r="K140" i="61"/>
  <c r="J151" i="61"/>
  <c r="K151" i="61"/>
  <c r="J159" i="61"/>
  <c r="L159" i="61" s="1"/>
  <c r="K159" i="61"/>
  <c r="Y170" i="61"/>
  <c r="K170" i="61"/>
  <c r="J170" i="61"/>
  <c r="L170" i="61" s="1"/>
  <c r="K181" i="61"/>
  <c r="J181" i="61"/>
  <c r="J189" i="61"/>
  <c r="L189" i="61" s="1"/>
  <c r="K189" i="61"/>
  <c r="K35" i="61"/>
  <c r="J35" i="61"/>
  <c r="L35" i="61" s="1"/>
  <c r="K142" i="61"/>
  <c r="J142" i="61"/>
  <c r="L142" i="61" s="1"/>
  <c r="Y90" i="61"/>
  <c r="K90" i="61"/>
  <c r="J90" i="61"/>
  <c r="L90" i="61" s="1"/>
  <c r="Y128" i="61"/>
  <c r="K128" i="61"/>
  <c r="J128" i="61"/>
  <c r="Y169" i="61"/>
  <c r="K169" i="61"/>
  <c r="J169" i="61"/>
  <c r="L169" i="61" s="1"/>
  <c r="Y180" i="61"/>
  <c r="K180" i="61"/>
  <c r="J180" i="61"/>
  <c r="K25" i="61"/>
  <c r="J25" i="61"/>
  <c r="K17" i="61"/>
  <c r="J17" i="61"/>
  <c r="Y47" i="61"/>
  <c r="K47" i="61"/>
  <c r="J47" i="61"/>
  <c r="Y55" i="61"/>
  <c r="K55" i="61"/>
  <c r="J55" i="61"/>
  <c r="Y66" i="61"/>
  <c r="K66" i="61"/>
  <c r="J66" i="61"/>
  <c r="L66" i="61" s="1"/>
  <c r="Y77" i="61"/>
  <c r="K77" i="61"/>
  <c r="J77" i="61"/>
  <c r="L77" i="61" s="1"/>
  <c r="Y85" i="61"/>
  <c r="K85" i="61"/>
  <c r="J85" i="61"/>
  <c r="L85" i="61" s="1"/>
  <c r="Y96" i="61"/>
  <c r="K96" i="61"/>
  <c r="J96" i="61"/>
  <c r="Y126" i="61"/>
  <c r="J126" i="61"/>
  <c r="K126" i="61"/>
  <c r="Y137" i="61"/>
  <c r="J137" i="61"/>
  <c r="L137" i="61" s="1"/>
  <c r="K137" i="61"/>
  <c r="Y145" i="61"/>
  <c r="J145" i="61"/>
  <c r="K145" i="61"/>
  <c r="Y156" i="61"/>
  <c r="J156" i="61"/>
  <c r="L156" i="61" s="1"/>
  <c r="K156" i="61"/>
  <c r="Y167" i="61"/>
  <c r="J167" i="61"/>
  <c r="L167" i="61" s="1"/>
  <c r="K167" i="61"/>
  <c r="Y175" i="61"/>
  <c r="J175" i="61"/>
  <c r="L175" i="61" s="1"/>
  <c r="K175" i="61"/>
  <c r="Y186" i="61"/>
  <c r="J186" i="61"/>
  <c r="L186" i="61" s="1"/>
  <c r="K186" i="61"/>
  <c r="AA35" i="61"/>
  <c r="AA30" i="61"/>
  <c r="Y32" i="61"/>
  <c r="AA32" i="61"/>
  <c r="Y34" i="61"/>
  <c r="AA34" i="61"/>
  <c r="AA36" i="61"/>
  <c r="Y38" i="61"/>
  <c r="AA38" i="61"/>
  <c r="AA40" i="61"/>
  <c r="Y29" i="61"/>
  <c r="AA29" i="61"/>
  <c r="Y37" i="61"/>
  <c r="AA37" i="61"/>
  <c r="AA39" i="61"/>
  <c r="Y33" i="61"/>
  <c r="AA33" i="61"/>
  <c r="AA31" i="61"/>
  <c r="Y24" i="61"/>
  <c r="Y16" i="61"/>
  <c r="Z30" i="61"/>
  <c r="Y30" i="61"/>
  <c r="Y22" i="61"/>
  <c r="W35" i="61"/>
  <c r="Y35" i="61"/>
  <c r="W54" i="61"/>
  <c r="Y54" i="61"/>
  <c r="W65" i="61"/>
  <c r="Y65" i="61"/>
  <c r="Z95" i="61"/>
  <c r="Y95" i="61"/>
  <c r="X115" i="61"/>
  <c r="Y115" i="61"/>
  <c r="Y113" i="61"/>
  <c r="L111" i="61"/>
  <c r="Y111" i="61"/>
  <c r="Y109" i="61"/>
  <c r="X107" i="61"/>
  <c r="Y107" i="61"/>
  <c r="Y105" i="61"/>
  <c r="U136" i="61"/>
  <c r="Y136" i="61"/>
  <c r="U144" i="61"/>
  <c r="Y144" i="61"/>
  <c r="W155" i="61"/>
  <c r="Y155" i="61"/>
  <c r="W166" i="61"/>
  <c r="Y166" i="61"/>
  <c r="W185" i="61"/>
  <c r="Y185" i="61"/>
  <c r="W52" i="61"/>
  <c r="Y52" i="61"/>
  <c r="W123" i="61"/>
  <c r="Y123" i="61"/>
  <c r="Y25" i="61"/>
  <c r="Y17" i="61"/>
  <c r="V40" i="61"/>
  <c r="Y40" i="61"/>
  <c r="U63" i="61"/>
  <c r="Y63" i="61"/>
  <c r="Y19" i="61"/>
  <c r="Y20" i="61"/>
  <c r="W48" i="61"/>
  <c r="Y48" i="61"/>
  <c r="W67" i="61"/>
  <c r="Y67" i="61"/>
  <c r="W78" i="61"/>
  <c r="Y78" i="61"/>
  <c r="Z97" i="61"/>
  <c r="Y97" i="61"/>
  <c r="W127" i="61"/>
  <c r="Y127" i="61"/>
  <c r="W138" i="61"/>
  <c r="Y138" i="61"/>
  <c r="U157" i="61"/>
  <c r="Y157" i="61"/>
  <c r="W168" i="61"/>
  <c r="Y168" i="61"/>
  <c r="Z93" i="61"/>
  <c r="Y93" i="61"/>
  <c r="W142" i="61"/>
  <c r="Y142" i="61"/>
  <c r="W183" i="61"/>
  <c r="Y183" i="61"/>
  <c r="Z150" i="61"/>
  <c r="Y150" i="61"/>
  <c r="Y23" i="61"/>
  <c r="Y15" i="61"/>
  <c r="X75" i="61"/>
  <c r="Y75" i="61"/>
  <c r="V124" i="61"/>
  <c r="Y124" i="61"/>
  <c r="W82" i="61"/>
  <c r="Y82" i="61"/>
  <c r="W153" i="61"/>
  <c r="Y153" i="61"/>
  <c r="V60" i="61"/>
  <c r="Y60" i="61"/>
  <c r="Q18" i="61"/>
  <c r="Y18" i="61"/>
  <c r="W31" i="61"/>
  <c r="Y31" i="61"/>
  <c r="W39" i="61"/>
  <c r="Y39" i="61"/>
  <c r="U50" i="61"/>
  <c r="Y50" i="61"/>
  <c r="W61" i="61"/>
  <c r="Y61" i="61"/>
  <c r="W69" i="61"/>
  <c r="Y69" i="61"/>
  <c r="W80" i="61"/>
  <c r="Y80" i="61"/>
  <c r="Z91" i="61"/>
  <c r="Y91" i="61"/>
  <c r="Z99" i="61"/>
  <c r="Y99" i="61"/>
  <c r="Y114" i="61"/>
  <c r="Y112" i="61"/>
  <c r="L110" i="61"/>
  <c r="Y110" i="61"/>
  <c r="W108" i="61"/>
  <c r="Y108" i="61"/>
  <c r="V106" i="61"/>
  <c r="Y106" i="61"/>
  <c r="W140" i="61"/>
  <c r="Y140" i="61"/>
  <c r="W151" i="61"/>
  <c r="Y151" i="61"/>
  <c r="W159" i="61"/>
  <c r="Y159" i="61"/>
  <c r="W181" i="61"/>
  <c r="Y181" i="61"/>
  <c r="W189" i="61"/>
  <c r="Y189" i="61"/>
  <c r="W172" i="61"/>
  <c r="Y172" i="61"/>
  <c r="Y21" i="61"/>
  <c r="V36" i="61"/>
  <c r="Y36" i="61"/>
  <c r="AB129" i="61"/>
  <c r="AC145" i="61"/>
  <c r="AC160" i="61"/>
  <c r="AC190" i="61"/>
  <c r="AC175" i="61"/>
  <c r="AC55" i="61"/>
  <c r="AC100" i="61"/>
  <c r="AC84" i="61"/>
  <c r="AC38" i="61"/>
  <c r="AC53" i="61"/>
  <c r="AC68" i="61"/>
  <c r="AC83" i="61"/>
  <c r="AB98" i="61"/>
  <c r="AC158" i="61"/>
  <c r="AC173" i="61"/>
  <c r="AC188" i="61"/>
  <c r="AB187" i="61"/>
  <c r="AC51" i="61"/>
  <c r="AC66" i="61"/>
  <c r="AC81" i="61"/>
  <c r="AB96" i="61"/>
  <c r="AC126" i="61"/>
  <c r="AC141" i="61"/>
  <c r="AB171" i="61"/>
  <c r="AC34" i="61"/>
  <c r="AC79" i="61"/>
  <c r="AC139" i="61"/>
  <c r="AC154" i="61"/>
  <c r="AC169" i="61"/>
  <c r="AC184" i="61"/>
  <c r="AC64" i="61"/>
  <c r="AC94" i="61"/>
  <c r="W179" i="61"/>
  <c r="I177" i="61"/>
  <c r="W164" i="61"/>
  <c r="I162" i="61"/>
  <c r="W149" i="61"/>
  <c r="I147" i="61"/>
  <c r="U134" i="61"/>
  <c r="I132" i="61"/>
  <c r="U119" i="61"/>
  <c r="I117" i="61"/>
  <c r="S104" i="61"/>
  <c r="I102" i="61"/>
  <c r="Z89" i="61"/>
  <c r="I87" i="61"/>
  <c r="V74" i="61"/>
  <c r="I72" i="61"/>
  <c r="W59" i="61"/>
  <c r="I57" i="61"/>
  <c r="AB92" i="61"/>
  <c r="AB167" i="61"/>
  <c r="W14" i="61"/>
  <c r="I42" i="61"/>
  <c r="W29" i="61"/>
  <c r="I27" i="61"/>
  <c r="AC32" i="61"/>
  <c r="AC47" i="61"/>
  <c r="AC122" i="61"/>
  <c r="AC137" i="61"/>
  <c r="AC152" i="61"/>
  <c r="AC182" i="61"/>
  <c r="AB18" i="61"/>
  <c r="T151" i="61"/>
  <c r="AC134" i="61"/>
  <c r="Q32" i="61"/>
  <c r="AC76" i="61"/>
  <c r="W24" i="61"/>
  <c r="W16" i="61"/>
  <c r="T18" i="61"/>
  <c r="W18" i="61"/>
  <c r="S16" i="61"/>
  <c r="X59" i="61"/>
  <c r="X172" i="61"/>
  <c r="W114" i="61"/>
  <c r="Z112" i="61"/>
  <c r="X179" i="61"/>
  <c r="X112" i="61"/>
  <c r="S114" i="61"/>
  <c r="AB112" i="61"/>
  <c r="W112" i="61"/>
  <c r="Q167" i="61"/>
  <c r="Z55" i="61"/>
  <c r="Z80" i="61"/>
  <c r="Q112" i="61"/>
  <c r="W25" i="61"/>
  <c r="T115" i="61"/>
  <c r="S108" i="61"/>
  <c r="AB107" i="61"/>
  <c r="S22" i="61"/>
  <c r="W20" i="61"/>
  <c r="U18" i="61"/>
  <c r="X16" i="61"/>
  <c r="V34" i="61"/>
  <c r="Q38" i="61"/>
  <c r="Z68" i="61"/>
  <c r="U96" i="61"/>
  <c r="Z114" i="61"/>
  <c r="Q114" i="61"/>
  <c r="U129" i="61"/>
  <c r="AC185" i="61"/>
  <c r="W23" i="61"/>
  <c r="AB63" i="61"/>
  <c r="AB157" i="61"/>
  <c r="T164" i="61"/>
  <c r="Q184" i="61"/>
  <c r="S23" i="61"/>
  <c r="W21" i="61"/>
  <c r="AC18" i="61"/>
  <c r="X18" i="61"/>
  <c r="S18" i="61"/>
  <c r="AB16" i="61"/>
  <c r="T16" i="61"/>
  <c r="T29" i="61"/>
  <c r="T39" i="61"/>
  <c r="T69" i="61"/>
  <c r="V114" i="61"/>
  <c r="W104" i="61"/>
  <c r="AB165" i="61"/>
  <c r="V184" i="61"/>
  <c r="V24" i="61"/>
  <c r="S20" i="61"/>
  <c r="Q30" i="61"/>
  <c r="Z38" i="61"/>
  <c r="X39" i="61"/>
  <c r="Q51" i="61"/>
  <c r="X79" i="61"/>
  <c r="Z106" i="61"/>
  <c r="X123" i="61"/>
  <c r="U171" i="61"/>
  <c r="Q175" i="61"/>
  <c r="AC189" i="61"/>
  <c r="X14" i="61"/>
  <c r="S24" i="61"/>
  <c r="V30" i="61"/>
  <c r="V51" i="61"/>
  <c r="AC69" i="61"/>
  <c r="U78" i="61"/>
  <c r="AB115" i="61"/>
  <c r="T112" i="61"/>
  <c r="Z110" i="61"/>
  <c r="T107" i="61"/>
  <c r="AC106" i="61"/>
  <c r="V141" i="61"/>
  <c r="T142" i="61"/>
  <c r="AC151" i="61"/>
  <c r="U167" i="61"/>
  <c r="Q173" i="61"/>
  <c r="Z175" i="61"/>
  <c r="Z184" i="61"/>
  <c r="T185" i="61"/>
  <c r="AC142" i="61"/>
  <c r="Z24" i="61"/>
  <c r="Q24" i="61"/>
  <c r="Q34" i="61"/>
  <c r="AC52" i="61"/>
  <c r="V68" i="61"/>
  <c r="Q80" i="61"/>
  <c r="AB90" i="61"/>
  <c r="S112" i="61"/>
  <c r="AB106" i="61"/>
  <c r="W106" i="61"/>
  <c r="Z122" i="61"/>
  <c r="AB136" i="61"/>
  <c r="Z141" i="61"/>
  <c r="AB144" i="61"/>
  <c r="L151" i="61"/>
  <c r="Z167" i="61"/>
  <c r="T189" i="61"/>
  <c r="X29" i="61"/>
  <c r="U37" i="61"/>
  <c r="AC44" i="61"/>
  <c r="L48" i="61"/>
  <c r="AC48" i="61"/>
  <c r="AC61" i="61"/>
  <c r="L65" i="61"/>
  <c r="AC65" i="61"/>
  <c r="AB75" i="61"/>
  <c r="L83" i="61"/>
  <c r="AB83" i="61"/>
  <c r="Q98" i="61"/>
  <c r="W111" i="61"/>
  <c r="W110" i="61"/>
  <c r="U121" i="61"/>
  <c r="AB125" i="61"/>
  <c r="L127" i="61"/>
  <c r="AC127" i="61"/>
  <c r="AC138" i="61"/>
  <c r="AB149" i="61"/>
  <c r="L149" i="61"/>
  <c r="Q150" i="61"/>
  <c r="V152" i="61"/>
  <c r="AC155" i="61"/>
  <c r="AC159" i="61"/>
  <c r="T166" i="61"/>
  <c r="L168" i="61"/>
  <c r="AB168" i="61"/>
  <c r="AC180" i="61"/>
  <c r="L181" i="61"/>
  <c r="AC181" i="61"/>
  <c r="Q188" i="61"/>
  <c r="V190" i="61"/>
  <c r="Z16" i="61"/>
  <c r="V16" i="61"/>
  <c r="Q16" i="61"/>
  <c r="L29" i="61"/>
  <c r="T31" i="61"/>
  <c r="AC31" i="61"/>
  <c r="Z34" i="61"/>
  <c r="T35" i="61"/>
  <c r="AC35" i="61"/>
  <c r="Q47" i="61"/>
  <c r="T48" i="61"/>
  <c r="Z51" i="61"/>
  <c r="T52" i="61"/>
  <c r="V53" i="61"/>
  <c r="AB59" i="61"/>
  <c r="Q60" i="61"/>
  <c r="T61" i="61"/>
  <c r="Q64" i="61"/>
  <c r="T65" i="61"/>
  <c r="V66" i="61"/>
  <c r="X69" i="61"/>
  <c r="T75" i="61"/>
  <c r="U82" i="61"/>
  <c r="T83" i="61"/>
  <c r="V84" i="61"/>
  <c r="Q90" i="61"/>
  <c r="Z96" i="61"/>
  <c r="Z98" i="61"/>
  <c r="U100" i="61"/>
  <c r="V112" i="61"/>
  <c r="AC111" i="61"/>
  <c r="U111" i="61"/>
  <c r="V110" i="61"/>
  <c r="Q106" i="61"/>
  <c r="AC104" i="61"/>
  <c r="U104" i="61"/>
  <c r="AC123" i="61"/>
  <c r="U125" i="61"/>
  <c r="Q126" i="61"/>
  <c r="T127" i="61"/>
  <c r="Q137" i="61"/>
  <c r="T138" i="61"/>
  <c r="V139" i="61"/>
  <c r="X142" i="61"/>
  <c r="Q145" i="61"/>
  <c r="T149" i="61"/>
  <c r="X151" i="61"/>
  <c r="Q154" i="61"/>
  <c r="T155" i="61"/>
  <c r="Q158" i="61"/>
  <c r="T159" i="61"/>
  <c r="V160" i="61"/>
  <c r="Q165" i="61"/>
  <c r="T168" i="61"/>
  <c r="AB179" i="61"/>
  <c r="Q180" i="61"/>
  <c r="T181" i="61"/>
  <c r="V182" i="61"/>
  <c r="X185" i="61"/>
  <c r="Z188" i="61"/>
  <c r="X189" i="61"/>
  <c r="W22" i="61"/>
  <c r="AC16" i="61"/>
  <c r="U16" i="61"/>
  <c r="X31" i="61"/>
  <c r="X35" i="61"/>
  <c r="AC39" i="61"/>
  <c r="Z47" i="61"/>
  <c r="X48" i="61"/>
  <c r="X52" i="61"/>
  <c r="Q55" i="61"/>
  <c r="T59" i="61"/>
  <c r="Z60" i="61"/>
  <c r="X61" i="61"/>
  <c r="Z64" i="61"/>
  <c r="X65" i="61"/>
  <c r="Q68" i="61"/>
  <c r="AB79" i="61"/>
  <c r="T81" i="61"/>
  <c r="X83" i="61"/>
  <c r="Z90" i="61"/>
  <c r="U92" i="61"/>
  <c r="Q96" i="61"/>
  <c r="Q111" i="61"/>
  <c r="Q110" i="61"/>
  <c r="AC119" i="61"/>
  <c r="Q122" i="61"/>
  <c r="T123" i="61"/>
  <c r="Z126" i="61"/>
  <c r="X127" i="61"/>
  <c r="Z137" i="61"/>
  <c r="X138" i="61"/>
  <c r="Q141" i="61"/>
  <c r="Z145" i="61"/>
  <c r="X149" i="61"/>
  <c r="Z154" i="61"/>
  <c r="X155" i="61"/>
  <c r="Z158" i="61"/>
  <c r="X159" i="61"/>
  <c r="Z165" i="61"/>
  <c r="X168" i="61"/>
  <c r="AB172" i="61"/>
  <c r="T179" i="61"/>
  <c r="Z180" i="61"/>
  <c r="X181" i="61"/>
  <c r="Q14" i="61"/>
  <c r="Z14" i="61"/>
  <c r="AC24" i="61"/>
  <c r="U24" i="61"/>
  <c r="Z22" i="61"/>
  <c r="V22" i="61"/>
  <c r="Q22" i="61"/>
  <c r="Z20" i="61"/>
  <c r="V20" i="61"/>
  <c r="Q20" i="61"/>
  <c r="W19" i="61"/>
  <c r="V32" i="61"/>
  <c r="U33" i="61"/>
  <c r="W37" i="61"/>
  <c r="T37" i="61"/>
  <c r="AC37" i="61"/>
  <c r="X37" i="61"/>
  <c r="AC45" i="61"/>
  <c r="Q45" i="61"/>
  <c r="Z45" i="61"/>
  <c r="U46" i="61"/>
  <c r="AC62" i="61"/>
  <c r="Z62" i="61"/>
  <c r="V62" i="61"/>
  <c r="Q62" i="61"/>
  <c r="AC70" i="61"/>
  <c r="Z70" i="61"/>
  <c r="V70" i="61"/>
  <c r="Q70" i="61"/>
  <c r="W76" i="61"/>
  <c r="U76" i="61"/>
  <c r="Z76" i="61"/>
  <c r="Q76" i="61"/>
  <c r="AB94" i="61"/>
  <c r="U94" i="61"/>
  <c r="Z94" i="61"/>
  <c r="Q94" i="61"/>
  <c r="L115" i="61"/>
  <c r="U115" i="61"/>
  <c r="AC115" i="61"/>
  <c r="Q115" i="61"/>
  <c r="V115" i="61"/>
  <c r="Z115" i="61"/>
  <c r="S115" i="61"/>
  <c r="W115" i="61"/>
  <c r="L107" i="61"/>
  <c r="U107" i="61"/>
  <c r="AC107" i="61"/>
  <c r="Q107" i="61"/>
  <c r="V107" i="61"/>
  <c r="Z107" i="61"/>
  <c r="S107" i="61"/>
  <c r="W107" i="61"/>
  <c r="W174" i="61"/>
  <c r="X174" i="61"/>
  <c r="T174" i="61"/>
  <c r="AB174" i="61"/>
  <c r="L174" i="61"/>
  <c r="AC186" i="61"/>
  <c r="Z186" i="61"/>
  <c r="V186" i="61"/>
  <c r="Q186" i="61"/>
  <c r="W44" i="61"/>
  <c r="X44" i="61"/>
  <c r="T44" i="61"/>
  <c r="AC77" i="61"/>
  <c r="X77" i="61"/>
  <c r="T77" i="61"/>
  <c r="AB77" i="61"/>
  <c r="T14" i="61"/>
  <c r="AB24" i="61"/>
  <c r="X24" i="61"/>
  <c r="T24" i="61"/>
  <c r="AC22" i="61"/>
  <c r="U22" i="61"/>
  <c r="AC20" i="61"/>
  <c r="U20" i="61"/>
  <c r="S19" i="61"/>
  <c r="Z18" i="61"/>
  <c r="V18" i="61"/>
  <c r="W17" i="61"/>
  <c r="U29" i="61"/>
  <c r="AC29" i="61"/>
  <c r="AC30" i="61"/>
  <c r="U31" i="61"/>
  <c r="Z32" i="61"/>
  <c r="AC40" i="61"/>
  <c r="Q40" i="61"/>
  <c r="Z40" i="61"/>
  <c r="U44" i="61"/>
  <c r="V45" i="61"/>
  <c r="W63" i="61"/>
  <c r="T63" i="61"/>
  <c r="AC63" i="61"/>
  <c r="X63" i="61"/>
  <c r="W74" i="61"/>
  <c r="U74" i="61"/>
  <c r="Z74" i="61"/>
  <c r="Q74" i="61"/>
  <c r="V76" i="61"/>
  <c r="AC85" i="61"/>
  <c r="X85" i="61"/>
  <c r="T85" i="61"/>
  <c r="AB85" i="61"/>
  <c r="V94" i="61"/>
  <c r="T108" i="61"/>
  <c r="X108" i="61"/>
  <c r="AB108" i="61"/>
  <c r="U108" i="61"/>
  <c r="AC108" i="61"/>
  <c r="Q108" i="61"/>
  <c r="V108" i="61"/>
  <c r="Z108" i="61"/>
  <c r="W50" i="61"/>
  <c r="T50" i="61"/>
  <c r="AC50" i="61"/>
  <c r="X50" i="61"/>
  <c r="L50" i="61"/>
  <c r="V14" i="61"/>
  <c r="AB22" i="61"/>
  <c r="X22" i="61"/>
  <c r="T22" i="61"/>
  <c r="AB20" i="61"/>
  <c r="X20" i="61"/>
  <c r="T20" i="61"/>
  <c r="S17" i="61"/>
  <c r="W33" i="61"/>
  <c r="AC33" i="61"/>
  <c r="X33" i="61"/>
  <c r="L33" i="61"/>
  <c r="T33" i="61"/>
  <c r="AC36" i="61"/>
  <c r="Z36" i="61"/>
  <c r="Q36" i="61"/>
  <c r="W46" i="61"/>
  <c r="AC46" i="61"/>
  <c r="X46" i="61"/>
  <c r="AB46" i="61"/>
  <c r="T46" i="61"/>
  <c r="AC49" i="61"/>
  <c r="Z49" i="61"/>
  <c r="V49" i="61"/>
  <c r="Q49" i="61"/>
  <c r="AB50" i="61"/>
  <c r="W84" i="61"/>
  <c r="U84" i="61"/>
  <c r="Z84" i="61"/>
  <c r="Q84" i="61"/>
  <c r="AC120" i="61"/>
  <c r="Z120" i="61"/>
  <c r="Q120" i="61"/>
  <c r="V120" i="61"/>
  <c r="U39" i="61"/>
  <c r="V47" i="61"/>
  <c r="U52" i="61"/>
  <c r="AB52" i="61"/>
  <c r="Z53" i="61"/>
  <c r="T54" i="61"/>
  <c r="V55" i="61"/>
  <c r="U65" i="61"/>
  <c r="AB65" i="61"/>
  <c r="Z66" i="61"/>
  <c r="T67" i="61"/>
  <c r="V78" i="61"/>
  <c r="AC78" i="61"/>
  <c r="U80" i="61"/>
  <c r="X81" i="61"/>
  <c r="Q82" i="61"/>
  <c r="Z82" i="61"/>
  <c r="U90" i="61"/>
  <c r="Q92" i="61"/>
  <c r="Z92" i="61"/>
  <c r="V96" i="61"/>
  <c r="AC96" i="61"/>
  <c r="U98" i="61"/>
  <c r="Q100" i="61"/>
  <c r="Z100" i="61"/>
  <c r="W113" i="61"/>
  <c r="AC112" i="61"/>
  <c r="U112" i="61"/>
  <c r="Z111" i="61"/>
  <c r="V111" i="61"/>
  <c r="S110" i="61"/>
  <c r="Q104" i="61"/>
  <c r="V104" i="61"/>
  <c r="Z104" i="61"/>
  <c r="T104" i="61"/>
  <c r="X104" i="61"/>
  <c r="AB104" i="61"/>
  <c r="W125" i="61"/>
  <c r="AC125" i="61"/>
  <c r="X125" i="61"/>
  <c r="T125" i="61"/>
  <c r="W170" i="61"/>
  <c r="X170" i="61"/>
  <c r="T170" i="61"/>
  <c r="AB170" i="61"/>
  <c r="W187" i="61"/>
  <c r="T187" i="61"/>
  <c r="AC187" i="61"/>
  <c r="X187" i="61"/>
  <c r="L187" i="61"/>
  <c r="U54" i="61"/>
  <c r="AB54" i="61"/>
  <c r="U67" i="61"/>
  <c r="AB67" i="61"/>
  <c r="V80" i="61"/>
  <c r="AC80" i="61"/>
  <c r="V90" i="61"/>
  <c r="AC90" i="61"/>
  <c r="V98" i="61"/>
  <c r="AC98" i="61"/>
  <c r="W121" i="61"/>
  <c r="T121" i="61"/>
  <c r="AC121" i="61"/>
  <c r="X121" i="61"/>
  <c r="L121" i="61"/>
  <c r="AC128" i="61"/>
  <c r="Z128" i="61"/>
  <c r="V128" i="61"/>
  <c r="Q128" i="61"/>
  <c r="AC130" i="61"/>
  <c r="Z130" i="61"/>
  <c r="V130" i="61"/>
  <c r="Q130" i="61"/>
  <c r="AC135" i="61"/>
  <c r="Z135" i="61"/>
  <c r="V135" i="61"/>
  <c r="Q135" i="61"/>
  <c r="AC143" i="61"/>
  <c r="Z143" i="61"/>
  <c r="V143" i="61"/>
  <c r="Q143" i="61"/>
  <c r="AC156" i="61"/>
  <c r="Z156" i="61"/>
  <c r="V156" i="61"/>
  <c r="Q156" i="61"/>
  <c r="AB169" i="61"/>
  <c r="U169" i="61"/>
  <c r="Z169" i="61"/>
  <c r="Q169" i="61"/>
  <c r="U187" i="61"/>
  <c r="U35" i="61"/>
  <c r="V38" i="61"/>
  <c r="AB44" i="61"/>
  <c r="U48" i="61"/>
  <c r="AB48" i="61"/>
  <c r="Q53" i="61"/>
  <c r="L54" i="61"/>
  <c r="X54" i="61"/>
  <c r="AC54" i="61"/>
  <c r="U59" i="61"/>
  <c r="AC59" i="61"/>
  <c r="AC60" i="61"/>
  <c r="U61" i="61"/>
  <c r="AB61" i="61"/>
  <c r="V64" i="61"/>
  <c r="Q66" i="61"/>
  <c r="X67" i="61"/>
  <c r="AC67" i="61"/>
  <c r="U69" i="61"/>
  <c r="AB69" i="61"/>
  <c r="AC74" i="61"/>
  <c r="AC75" i="61"/>
  <c r="Q78" i="61"/>
  <c r="Z78" i="61"/>
  <c r="T79" i="61"/>
  <c r="L81" i="61"/>
  <c r="AB81" i="61"/>
  <c r="V82" i="61"/>
  <c r="AC82" i="61"/>
  <c r="V92" i="61"/>
  <c r="AC92" i="61"/>
  <c r="V100" i="61"/>
  <c r="AB111" i="61"/>
  <c r="X111" i="61"/>
  <c r="S111" i="61"/>
  <c r="S106" i="61"/>
  <c r="W119" i="61"/>
  <c r="T119" i="61"/>
  <c r="X119" i="61"/>
  <c r="AB121" i="61"/>
  <c r="AC124" i="61"/>
  <c r="Q124" i="61"/>
  <c r="Z124" i="61"/>
  <c r="W129" i="61"/>
  <c r="T129" i="61"/>
  <c r="X129" i="61"/>
  <c r="W134" i="61"/>
  <c r="T134" i="61"/>
  <c r="X134" i="61"/>
  <c r="W136" i="61"/>
  <c r="T136" i="61"/>
  <c r="AC136" i="61"/>
  <c r="X136" i="61"/>
  <c r="L136" i="61"/>
  <c r="W144" i="61"/>
  <c r="T144" i="61"/>
  <c r="AC144" i="61"/>
  <c r="X144" i="61"/>
  <c r="W157" i="61"/>
  <c r="T157" i="61"/>
  <c r="AC157" i="61"/>
  <c r="X157" i="61"/>
  <c r="L157" i="61"/>
  <c r="V169" i="61"/>
  <c r="AB119" i="61"/>
  <c r="U123" i="61"/>
  <c r="AB123" i="61"/>
  <c r="V126" i="61"/>
  <c r="AB134" i="61"/>
  <c r="U138" i="61"/>
  <c r="AB138" i="61"/>
  <c r="Z139" i="61"/>
  <c r="T140" i="61"/>
  <c r="U149" i="61"/>
  <c r="AC149" i="61"/>
  <c r="AC150" i="61"/>
  <c r="U151" i="61"/>
  <c r="AB151" i="61"/>
  <c r="Z152" i="61"/>
  <c r="T153" i="61"/>
  <c r="V154" i="61"/>
  <c r="U159" i="61"/>
  <c r="AB159" i="61"/>
  <c r="Z160" i="61"/>
  <c r="X164" i="61"/>
  <c r="U165" i="61"/>
  <c r="X166" i="61"/>
  <c r="V171" i="61"/>
  <c r="AC171" i="61"/>
  <c r="U173" i="61"/>
  <c r="U179" i="61"/>
  <c r="AC179" i="61"/>
  <c r="U181" i="61"/>
  <c r="AB181" i="61"/>
  <c r="Z182" i="61"/>
  <c r="T183" i="61"/>
  <c r="U189" i="61"/>
  <c r="AB189" i="61"/>
  <c r="Z190" i="61"/>
  <c r="U140" i="61"/>
  <c r="AB140" i="61"/>
  <c r="U153" i="61"/>
  <c r="AB153" i="61"/>
  <c r="V165" i="61"/>
  <c r="AC165" i="61"/>
  <c r="V173" i="61"/>
  <c r="U183" i="61"/>
  <c r="AB183" i="61"/>
  <c r="V122" i="61"/>
  <c r="U127" i="61"/>
  <c r="AB127" i="61"/>
  <c r="V137" i="61"/>
  <c r="Q139" i="61"/>
  <c r="X140" i="61"/>
  <c r="AC140" i="61"/>
  <c r="U142" i="61"/>
  <c r="AB142" i="61"/>
  <c r="V145" i="61"/>
  <c r="V150" i="61"/>
  <c r="Q152" i="61"/>
  <c r="L153" i="61"/>
  <c r="X153" i="61"/>
  <c r="AC153" i="61"/>
  <c r="U155" i="61"/>
  <c r="AB155" i="61"/>
  <c r="V158" i="61"/>
  <c r="Q160" i="61"/>
  <c r="AB164" i="61"/>
  <c r="AB166" i="61"/>
  <c r="V167" i="61"/>
  <c r="AC167" i="61"/>
  <c r="Q171" i="61"/>
  <c r="Z171" i="61"/>
  <c r="T172" i="61"/>
  <c r="Z173" i="61"/>
  <c r="V175" i="61"/>
  <c r="V180" i="61"/>
  <c r="Q182" i="61"/>
  <c r="X183" i="61"/>
  <c r="AC183" i="61"/>
  <c r="U185" i="61"/>
  <c r="AB185" i="61"/>
  <c r="V188" i="61"/>
  <c r="Q190" i="61"/>
  <c r="S180" i="61"/>
  <c r="W180" i="61"/>
  <c r="S182" i="61"/>
  <c r="W182" i="61"/>
  <c r="S184" i="61"/>
  <c r="W184" i="61"/>
  <c r="S186" i="61"/>
  <c r="W186" i="61"/>
  <c r="S188" i="61"/>
  <c r="W188" i="61"/>
  <c r="S190" i="61"/>
  <c r="W190" i="61"/>
  <c r="Q179" i="61"/>
  <c r="V179" i="61"/>
  <c r="Z179" i="61"/>
  <c r="L180" i="61"/>
  <c r="T180" i="61"/>
  <c r="X180" i="61"/>
  <c r="AB180" i="61"/>
  <c r="Q181" i="61"/>
  <c r="V181" i="61"/>
  <c r="Z181" i="61"/>
  <c r="T182" i="61"/>
  <c r="X182" i="61"/>
  <c r="AB182" i="61"/>
  <c r="Q183" i="61"/>
  <c r="V183" i="61"/>
  <c r="Z183" i="61"/>
  <c r="T184" i="61"/>
  <c r="X184" i="61"/>
  <c r="AB184" i="61"/>
  <c r="Q185" i="61"/>
  <c r="V185" i="61"/>
  <c r="Z185" i="61"/>
  <c r="T186" i="61"/>
  <c r="X186" i="61"/>
  <c r="AB186" i="61"/>
  <c r="Q187" i="61"/>
  <c r="V187" i="61"/>
  <c r="Z187" i="61"/>
  <c r="T188" i="61"/>
  <c r="X188" i="61"/>
  <c r="AB188" i="61"/>
  <c r="Q189" i="61"/>
  <c r="V189" i="61"/>
  <c r="Z189" i="61"/>
  <c r="T190" i="61"/>
  <c r="X190" i="61"/>
  <c r="AB190" i="61"/>
  <c r="S179" i="61"/>
  <c r="U180" i="61"/>
  <c r="S181" i="61"/>
  <c r="U182" i="61"/>
  <c r="S183" i="61"/>
  <c r="U184" i="61"/>
  <c r="S185" i="61"/>
  <c r="U186" i="61"/>
  <c r="S187" i="61"/>
  <c r="U188" i="61"/>
  <c r="S189" i="61"/>
  <c r="U190" i="61"/>
  <c r="U164" i="61"/>
  <c r="AC164" i="61"/>
  <c r="S165" i="61"/>
  <c r="W165" i="61"/>
  <c r="U166" i="61"/>
  <c r="AC166" i="61"/>
  <c r="S167" i="61"/>
  <c r="W167" i="61"/>
  <c r="U168" i="61"/>
  <c r="AC168" i="61"/>
  <c r="S169" i="61"/>
  <c r="W169" i="61"/>
  <c r="U170" i="61"/>
  <c r="AC170" i="61"/>
  <c r="S171" i="61"/>
  <c r="W171" i="61"/>
  <c r="U172" i="61"/>
  <c r="AC172" i="61"/>
  <c r="S173" i="61"/>
  <c r="W173" i="61"/>
  <c r="U174" i="61"/>
  <c r="AC174" i="61"/>
  <c r="S175" i="61"/>
  <c r="W175" i="61"/>
  <c r="Q164" i="61"/>
  <c r="V164" i="61"/>
  <c r="Z164" i="61"/>
  <c r="T165" i="61"/>
  <c r="X165" i="61"/>
  <c r="Q166" i="61"/>
  <c r="V166" i="61"/>
  <c r="Z166" i="61"/>
  <c r="T167" i="61"/>
  <c r="X167" i="61"/>
  <c r="Q168" i="61"/>
  <c r="V168" i="61"/>
  <c r="Z168" i="61"/>
  <c r="T169" i="61"/>
  <c r="X169" i="61"/>
  <c r="Q170" i="61"/>
  <c r="V170" i="61"/>
  <c r="Z170" i="61"/>
  <c r="L171" i="61"/>
  <c r="T171" i="61"/>
  <c r="X171" i="61"/>
  <c r="Q172" i="61"/>
  <c r="V172" i="61"/>
  <c r="Z172" i="61"/>
  <c r="L173" i="61"/>
  <c r="T173" i="61"/>
  <c r="X173" i="61"/>
  <c r="AB173" i="61"/>
  <c r="Q174" i="61"/>
  <c r="V174" i="61"/>
  <c r="Z174" i="61"/>
  <c r="T175" i="61"/>
  <c r="X175" i="61"/>
  <c r="AB175" i="61"/>
  <c r="S164" i="61"/>
  <c r="S166" i="61"/>
  <c r="S168" i="61"/>
  <c r="S170" i="61"/>
  <c r="S172" i="61"/>
  <c r="S174" i="61"/>
  <c r="U175" i="61"/>
  <c r="S150" i="61"/>
  <c r="W150" i="61"/>
  <c r="S152" i="61"/>
  <c r="W152" i="61"/>
  <c r="S154" i="61"/>
  <c r="W154" i="61"/>
  <c r="S156" i="61"/>
  <c r="W156" i="61"/>
  <c r="S158" i="61"/>
  <c r="W158" i="61"/>
  <c r="S160" i="61"/>
  <c r="W160" i="61"/>
  <c r="Q149" i="61"/>
  <c r="V149" i="61"/>
  <c r="Z149" i="61"/>
  <c r="L150" i="61"/>
  <c r="T150" i="61"/>
  <c r="X150" i="61"/>
  <c r="AB150" i="61"/>
  <c r="Q151" i="61"/>
  <c r="V151" i="61"/>
  <c r="Z151" i="61"/>
  <c r="T152" i="61"/>
  <c r="X152" i="61"/>
  <c r="AB152" i="61"/>
  <c r="Q153" i="61"/>
  <c r="V153" i="61"/>
  <c r="Z153" i="61"/>
  <c r="T154" i="61"/>
  <c r="X154" i="61"/>
  <c r="AB154" i="61"/>
  <c r="Q155" i="61"/>
  <c r="V155" i="61"/>
  <c r="Z155" i="61"/>
  <c r="T156" i="61"/>
  <c r="X156" i="61"/>
  <c r="AB156" i="61"/>
  <c r="Q157" i="61"/>
  <c r="V157" i="61"/>
  <c r="Z157" i="61"/>
  <c r="L158" i="61"/>
  <c r="T158" i="61"/>
  <c r="X158" i="61"/>
  <c r="AB158" i="61"/>
  <c r="Q159" i="61"/>
  <c r="V159" i="61"/>
  <c r="Z159" i="61"/>
  <c r="L160" i="61"/>
  <c r="T160" i="61"/>
  <c r="X160" i="61"/>
  <c r="AB160" i="61"/>
  <c r="S149" i="61"/>
  <c r="U150" i="61"/>
  <c r="S151" i="61"/>
  <c r="U152" i="61"/>
  <c r="S153" i="61"/>
  <c r="U154" i="61"/>
  <c r="S155" i="61"/>
  <c r="U156" i="61"/>
  <c r="S157" i="61"/>
  <c r="U158" i="61"/>
  <c r="S159" i="61"/>
  <c r="U160" i="61"/>
  <c r="Q134" i="61"/>
  <c r="V134" i="61"/>
  <c r="Z134" i="61"/>
  <c r="L135" i="61"/>
  <c r="T135" i="61"/>
  <c r="X135" i="61"/>
  <c r="AB135" i="61"/>
  <c r="Q136" i="61"/>
  <c r="V136" i="61"/>
  <c r="Z136" i="61"/>
  <c r="T137" i="61"/>
  <c r="X137" i="61"/>
  <c r="AB137" i="61"/>
  <c r="Q138" i="61"/>
  <c r="V138" i="61"/>
  <c r="Z138" i="61"/>
  <c r="T139" i="61"/>
  <c r="X139" i="61"/>
  <c r="AB139" i="61"/>
  <c r="Q140" i="61"/>
  <c r="V140" i="61"/>
  <c r="Z140" i="61"/>
  <c r="L141" i="61"/>
  <c r="T141" i="61"/>
  <c r="X141" i="61"/>
  <c r="AB141" i="61"/>
  <c r="Q142" i="61"/>
  <c r="V142" i="61"/>
  <c r="Z142" i="61"/>
  <c r="L143" i="61"/>
  <c r="T143" i="61"/>
  <c r="X143" i="61"/>
  <c r="AB143" i="61"/>
  <c r="Q144" i="61"/>
  <c r="V144" i="61"/>
  <c r="Z144" i="61"/>
  <c r="L145" i="61"/>
  <c r="T145" i="61"/>
  <c r="X145" i="61"/>
  <c r="AB145" i="61"/>
  <c r="S135" i="61"/>
  <c r="W135" i="61"/>
  <c r="S137" i="61"/>
  <c r="W137" i="61"/>
  <c r="S139" i="61"/>
  <c r="W139" i="61"/>
  <c r="S141" i="61"/>
  <c r="W141" i="61"/>
  <c r="S143" i="61"/>
  <c r="W143" i="61"/>
  <c r="S145" i="61"/>
  <c r="W145" i="61"/>
  <c r="S134" i="61"/>
  <c r="U135" i="61"/>
  <c r="S136" i="61"/>
  <c r="U137" i="61"/>
  <c r="S138" i="61"/>
  <c r="U139" i="61"/>
  <c r="S140" i="61"/>
  <c r="U141" i="61"/>
  <c r="S142" i="61"/>
  <c r="U143" i="61"/>
  <c r="S144" i="61"/>
  <c r="U145" i="61"/>
  <c r="S120" i="61"/>
  <c r="W120" i="61"/>
  <c r="S122" i="61"/>
  <c r="W122" i="61"/>
  <c r="S124" i="61"/>
  <c r="W124" i="61"/>
  <c r="S126" i="61"/>
  <c r="W126" i="61"/>
  <c r="S128" i="61"/>
  <c r="W128" i="61"/>
  <c r="AC129" i="61"/>
  <c r="S130" i="61"/>
  <c r="W130" i="61"/>
  <c r="Q119" i="61"/>
  <c r="V119" i="61"/>
  <c r="Z119" i="61"/>
  <c r="T120" i="61"/>
  <c r="X120" i="61"/>
  <c r="AB120" i="61"/>
  <c r="Q121" i="61"/>
  <c r="V121" i="61"/>
  <c r="Z121" i="61"/>
  <c r="T122" i="61"/>
  <c r="X122" i="61"/>
  <c r="AB122" i="61"/>
  <c r="Q123" i="61"/>
  <c r="V123" i="61"/>
  <c r="Z123" i="61"/>
  <c r="T124" i="61"/>
  <c r="X124" i="61"/>
  <c r="AB124" i="61"/>
  <c r="Q125" i="61"/>
  <c r="V125" i="61"/>
  <c r="Z125" i="61"/>
  <c r="L126" i="61"/>
  <c r="T126" i="61"/>
  <c r="X126" i="61"/>
  <c r="AB126" i="61"/>
  <c r="Q127" i="61"/>
  <c r="V127" i="61"/>
  <c r="Z127" i="61"/>
  <c r="L128" i="61"/>
  <c r="T128" i="61"/>
  <c r="X128" i="61"/>
  <c r="AB128" i="61"/>
  <c r="Q129" i="61"/>
  <c r="V129" i="61"/>
  <c r="Z129" i="61"/>
  <c r="L130" i="61"/>
  <c r="T130" i="61"/>
  <c r="X130" i="61"/>
  <c r="AB130" i="61"/>
  <c r="S119" i="61"/>
  <c r="U120" i="61"/>
  <c r="S121" i="61"/>
  <c r="U122" i="61"/>
  <c r="S123" i="61"/>
  <c r="U124" i="61"/>
  <c r="S125" i="61"/>
  <c r="U126" i="61"/>
  <c r="S127" i="61"/>
  <c r="U128" i="61"/>
  <c r="S129" i="61"/>
  <c r="U130" i="61"/>
  <c r="S113" i="61"/>
  <c r="W109" i="61"/>
  <c r="W105" i="61"/>
  <c r="S105" i="61"/>
  <c r="AC114" i="61"/>
  <c r="U114" i="61"/>
  <c r="Z113" i="61"/>
  <c r="V113" i="61"/>
  <c r="Q113" i="61"/>
  <c r="T111" i="61"/>
  <c r="AC110" i="61"/>
  <c r="U110" i="61"/>
  <c r="Z109" i="61"/>
  <c r="V109" i="61"/>
  <c r="Q109" i="61"/>
  <c r="U106" i="61"/>
  <c r="Z105" i="61"/>
  <c r="V105" i="61"/>
  <c r="Q105" i="61"/>
  <c r="S109" i="61"/>
  <c r="AB114" i="61"/>
  <c r="X114" i="61"/>
  <c r="T114" i="61"/>
  <c r="AC113" i="61"/>
  <c r="U113" i="61"/>
  <c r="AB110" i="61"/>
  <c r="X110" i="61"/>
  <c r="T110" i="61"/>
  <c r="AC109" i="61"/>
  <c r="U109" i="61"/>
  <c r="X106" i="61"/>
  <c r="T106" i="61"/>
  <c r="AC105" i="61"/>
  <c r="U105" i="61"/>
  <c r="AB113" i="61"/>
  <c r="X113" i="61"/>
  <c r="T113" i="61"/>
  <c r="AB109" i="61"/>
  <c r="X109" i="61"/>
  <c r="T109" i="61"/>
  <c r="AB105" i="61"/>
  <c r="X105" i="61"/>
  <c r="T105" i="61"/>
  <c r="S89" i="61"/>
  <c r="S93" i="61"/>
  <c r="W95" i="61"/>
  <c r="S97" i="61"/>
  <c r="W97" i="61"/>
  <c r="W99" i="61"/>
  <c r="T89" i="61"/>
  <c r="AB89" i="61"/>
  <c r="L91" i="61"/>
  <c r="X91" i="61"/>
  <c r="AB91" i="61"/>
  <c r="T93" i="61"/>
  <c r="AB93" i="61"/>
  <c r="L95" i="61"/>
  <c r="T97" i="61"/>
  <c r="AB97" i="61"/>
  <c r="T99" i="61"/>
  <c r="AB99" i="61"/>
  <c r="U89" i="61"/>
  <c r="AC89" i="61"/>
  <c r="S90" i="61"/>
  <c r="W90" i="61"/>
  <c r="U91" i="61"/>
  <c r="AC91" i="61"/>
  <c r="S92" i="61"/>
  <c r="W92" i="61"/>
  <c r="U93" i="61"/>
  <c r="AC93" i="61"/>
  <c r="S94" i="61"/>
  <c r="W94" i="61"/>
  <c r="U95" i="61"/>
  <c r="AC95" i="61"/>
  <c r="S96" i="61"/>
  <c r="W96" i="61"/>
  <c r="U97" i="61"/>
  <c r="AC97" i="61"/>
  <c r="S98" i="61"/>
  <c r="W98" i="61"/>
  <c r="U99" i="61"/>
  <c r="AC99" i="61"/>
  <c r="S100" i="61"/>
  <c r="W100" i="61"/>
  <c r="W89" i="61"/>
  <c r="S91" i="61"/>
  <c r="W91" i="61"/>
  <c r="W93" i="61"/>
  <c r="S95" i="61"/>
  <c r="S99" i="61"/>
  <c r="L89" i="61"/>
  <c r="X89" i="61"/>
  <c r="T91" i="61"/>
  <c r="X93" i="61"/>
  <c r="T95" i="61"/>
  <c r="X95" i="61"/>
  <c r="AB95" i="61"/>
  <c r="X97" i="61"/>
  <c r="L99" i="61"/>
  <c r="X99" i="61"/>
  <c r="Q89" i="61"/>
  <c r="V89" i="61"/>
  <c r="T90" i="61"/>
  <c r="X90" i="61"/>
  <c r="Q91" i="61"/>
  <c r="V91" i="61"/>
  <c r="T92" i="61"/>
  <c r="X92" i="61"/>
  <c r="Q93" i="61"/>
  <c r="V93" i="61"/>
  <c r="L94" i="61"/>
  <c r="T94" i="61"/>
  <c r="X94" i="61"/>
  <c r="Q95" i="61"/>
  <c r="V95" i="61"/>
  <c r="L96" i="61"/>
  <c r="T96" i="61"/>
  <c r="X96" i="61"/>
  <c r="Q97" i="61"/>
  <c r="V97" i="61"/>
  <c r="T98" i="61"/>
  <c r="X98" i="61"/>
  <c r="Q99" i="61"/>
  <c r="V99" i="61"/>
  <c r="T100" i="61"/>
  <c r="X100" i="61"/>
  <c r="AB100" i="61"/>
  <c r="L74" i="61"/>
  <c r="T74" i="61"/>
  <c r="X74" i="61"/>
  <c r="AB74" i="61"/>
  <c r="Q75" i="61"/>
  <c r="V75" i="61"/>
  <c r="Z75" i="61"/>
  <c r="T76" i="61"/>
  <c r="X76" i="61"/>
  <c r="AB76" i="61"/>
  <c r="Q77" i="61"/>
  <c r="V77" i="61"/>
  <c r="Z77" i="61"/>
  <c r="T78" i="61"/>
  <c r="X78" i="61"/>
  <c r="AB78" i="61"/>
  <c r="Q79" i="61"/>
  <c r="V79" i="61"/>
  <c r="Z79" i="61"/>
  <c r="T80" i="61"/>
  <c r="X80" i="61"/>
  <c r="AB80" i="61"/>
  <c r="Q81" i="61"/>
  <c r="V81" i="61"/>
  <c r="Z81" i="61"/>
  <c r="T82" i="61"/>
  <c r="X82" i="61"/>
  <c r="AB82" i="61"/>
  <c r="Q83" i="61"/>
  <c r="V83" i="61"/>
  <c r="Z83" i="61"/>
  <c r="L84" i="61"/>
  <c r="T84" i="61"/>
  <c r="X84" i="61"/>
  <c r="AB84" i="61"/>
  <c r="Q85" i="61"/>
  <c r="V85" i="61"/>
  <c r="Z85" i="61"/>
  <c r="S75" i="61"/>
  <c r="W75" i="61"/>
  <c r="S77" i="61"/>
  <c r="W77" i="61"/>
  <c r="S79" i="61"/>
  <c r="W79" i="61"/>
  <c r="S81" i="61"/>
  <c r="W81" i="61"/>
  <c r="S83" i="61"/>
  <c r="W83" i="61"/>
  <c r="S85" i="61"/>
  <c r="W85" i="61"/>
  <c r="S74" i="61"/>
  <c r="U75" i="61"/>
  <c r="S76" i="61"/>
  <c r="U77" i="61"/>
  <c r="S78" i="61"/>
  <c r="U79" i="61"/>
  <c r="S80" i="61"/>
  <c r="U81" i="61"/>
  <c r="S82" i="61"/>
  <c r="U83" i="61"/>
  <c r="S84" i="61"/>
  <c r="U85" i="61"/>
  <c r="S60" i="61"/>
  <c r="W60" i="61"/>
  <c r="S62" i="61"/>
  <c r="W62" i="61"/>
  <c r="S64" i="61"/>
  <c r="W64" i="61"/>
  <c r="S66" i="61"/>
  <c r="W66" i="61"/>
  <c r="S68" i="61"/>
  <c r="W68" i="61"/>
  <c r="S70" i="61"/>
  <c r="W70" i="61"/>
  <c r="Q59" i="61"/>
  <c r="V59" i="61"/>
  <c r="Z59" i="61"/>
  <c r="L60" i="61"/>
  <c r="T60" i="61"/>
  <c r="X60" i="61"/>
  <c r="AB60" i="61"/>
  <c r="Q61" i="61"/>
  <c r="V61" i="61"/>
  <c r="Z61" i="61"/>
  <c r="T62" i="61"/>
  <c r="X62" i="61"/>
  <c r="AB62" i="61"/>
  <c r="Q63" i="61"/>
  <c r="V63" i="61"/>
  <c r="Z63" i="61"/>
  <c r="T64" i="61"/>
  <c r="X64" i="61"/>
  <c r="AB64" i="61"/>
  <c r="Q65" i="61"/>
  <c r="V65" i="61"/>
  <c r="Z65" i="61"/>
  <c r="T66" i="61"/>
  <c r="X66" i="61"/>
  <c r="AB66" i="61"/>
  <c r="Q67" i="61"/>
  <c r="V67" i="61"/>
  <c r="Z67" i="61"/>
  <c r="T68" i="61"/>
  <c r="X68" i="61"/>
  <c r="AB68" i="61"/>
  <c r="Q69" i="61"/>
  <c r="V69" i="61"/>
  <c r="Z69" i="61"/>
  <c r="T70" i="61"/>
  <c r="X70" i="61"/>
  <c r="AB70" i="61"/>
  <c r="S59" i="61"/>
  <c r="U60" i="61"/>
  <c r="S61" i="61"/>
  <c r="U62" i="61"/>
  <c r="S63" i="61"/>
  <c r="U64" i="61"/>
  <c r="S65" i="61"/>
  <c r="U66" i="61"/>
  <c r="S67" i="61"/>
  <c r="U68" i="61"/>
  <c r="S69" i="61"/>
  <c r="U70" i="61"/>
  <c r="S45" i="61"/>
  <c r="W45" i="61"/>
  <c r="S47" i="61"/>
  <c r="W47" i="61"/>
  <c r="S49" i="61"/>
  <c r="W49" i="61"/>
  <c r="S51" i="61"/>
  <c r="W51" i="61"/>
  <c r="S53" i="61"/>
  <c r="W53" i="61"/>
  <c r="S55" i="61"/>
  <c r="W55" i="61"/>
  <c r="Q44" i="61"/>
  <c r="V44" i="61"/>
  <c r="Z44" i="61"/>
  <c r="T45" i="61"/>
  <c r="X45" i="61"/>
  <c r="AB45" i="61"/>
  <c r="Q46" i="61"/>
  <c r="V46" i="61"/>
  <c r="Z46" i="61"/>
  <c r="L47" i="61"/>
  <c r="T47" i="61"/>
  <c r="X47" i="61"/>
  <c r="AB47" i="61"/>
  <c r="Q48" i="61"/>
  <c r="V48" i="61"/>
  <c r="Z48" i="61"/>
  <c r="T49" i="61"/>
  <c r="X49" i="61"/>
  <c r="AB49" i="61"/>
  <c r="Q50" i="61"/>
  <c r="V50" i="61"/>
  <c r="Z50" i="61"/>
  <c r="T51" i="61"/>
  <c r="X51" i="61"/>
  <c r="AB51" i="61"/>
  <c r="Q52" i="61"/>
  <c r="V52" i="61"/>
  <c r="Z52" i="61"/>
  <c r="L53" i="61"/>
  <c r="T53" i="61"/>
  <c r="X53" i="61"/>
  <c r="AB53" i="61"/>
  <c r="Q54" i="61"/>
  <c r="V54" i="61"/>
  <c r="Z54" i="61"/>
  <c r="L55" i="61"/>
  <c r="T55" i="61"/>
  <c r="X55" i="61"/>
  <c r="AB55" i="61"/>
  <c r="S44" i="61"/>
  <c r="U45" i="61"/>
  <c r="S46" i="61"/>
  <c r="U47" i="61"/>
  <c r="S48" i="61"/>
  <c r="U49" i="61"/>
  <c r="S50" i="61"/>
  <c r="U51" i="61"/>
  <c r="S52" i="61"/>
  <c r="U53" i="61"/>
  <c r="S54" i="61"/>
  <c r="U55" i="61"/>
  <c r="S30" i="61"/>
  <c r="S32" i="61"/>
  <c r="AB32" i="61" s="1"/>
  <c r="W34" i="61"/>
  <c r="S36" i="61"/>
  <c r="S38" i="61"/>
  <c r="Q29" i="61"/>
  <c r="V29" i="61"/>
  <c r="Z29" i="61"/>
  <c r="T30" i="61"/>
  <c r="X30" i="61"/>
  <c r="Q31" i="61"/>
  <c r="V31" i="61"/>
  <c r="Z31" i="61"/>
  <c r="L32" i="61"/>
  <c r="T32" i="61"/>
  <c r="X32" i="61"/>
  <c r="Q33" i="61"/>
  <c r="V33" i="61"/>
  <c r="Z33" i="61"/>
  <c r="T34" i="61"/>
  <c r="X34" i="61"/>
  <c r="Q35" i="61"/>
  <c r="V35" i="61"/>
  <c r="Z35" i="61"/>
  <c r="L36" i="61"/>
  <c r="T36" i="61"/>
  <c r="X36" i="61"/>
  <c r="Q37" i="61"/>
  <c r="V37" i="61"/>
  <c r="Z37" i="61"/>
  <c r="T38" i="61"/>
  <c r="X38" i="61"/>
  <c r="Q39" i="61"/>
  <c r="V39" i="61"/>
  <c r="Z39" i="61"/>
  <c r="T40" i="61"/>
  <c r="X40" i="61"/>
  <c r="W30" i="61"/>
  <c r="W32" i="61"/>
  <c r="S34" i="61"/>
  <c r="W36" i="61"/>
  <c r="W38" i="61"/>
  <c r="S40" i="61"/>
  <c r="AB40" i="61" s="1"/>
  <c r="W40" i="61"/>
  <c r="S29" i="61"/>
  <c r="U30" i="61"/>
  <c r="S31" i="61"/>
  <c r="U32" i="61"/>
  <c r="S33" i="61"/>
  <c r="U34" i="61"/>
  <c r="S35" i="61"/>
  <c r="U36" i="61"/>
  <c r="S37" i="61"/>
  <c r="U38" i="61"/>
  <c r="S39" i="61"/>
  <c r="U40" i="61"/>
  <c r="Z25" i="61"/>
  <c r="V25" i="61"/>
  <c r="Q25" i="61"/>
  <c r="Z23" i="61"/>
  <c r="V23" i="61"/>
  <c r="Q23" i="61"/>
  <c r="Z21" i="61"/>
  <c r="V21" i="61"/>
  <c r="Q21" i="61"/>
  <c r="Z19" i="61"/>
  <c r="V19" i="61"/>
  <c r="Q19" i="61"/>
  <c r="Z17" i="61"/>
  <c r="V17" i="61"/>
  <c r="Q17" i="61"/>
  <c r="Z15" i="61"/>
  <c r="V15" i="61"/>
  <c r="Q15" i="61"/>
  <c r="W15" i="61"/>
  <c r="AC25" i="61"/>
  <c r="U25" i="61"/>
  <c r="AC23" i="61"/>
  <c r="U23" i="61"/>
  <c r="AC21" i="61"/>
  <c r="U21" i="61"/>
  <c r="AC19" i="61"/>
  <c r="U19" i="61"/>
  <c r="AC17" i="61"/>
  <c r="U17" i="61"/>
  <c r="AC15" i="61"/>
  <c r="U15" i="61"/>
  <c r="S25" i="61"/>
  <c r="S21" i="61"/>
  <c r="S15" i="61"/>
  <c r="AB25" i="61"/>
  <c r="X25" i="61"/>
  <c r="T25" i="61"/>
  <c r="AB23" i="61"/>
  <c r="X23" i="61"/>
  <c r="T23" i="61"/>
  <c r="AB21" i="61"/>
  <c r="X21" i="61"/>
  <c r="T21" i="61"/>
  <c r="AB19" i="61"/>
  <c r="X19" i="61"/>
  <c r="T19" i="61"/>
  <c r="AB17" i="61"/>
  <c r="X17" i="61"/>
  <c r="T17" i="61"/>
  <c r="AB15" i="61"/>
  <c r="X15" i="61"/>
  <c r="T15" i="61"/>
  <c r="U14" i="61"/>
  <c r="S14" i="61"/>
  <c r="AB36" i="61" l="1"/>
  <c r="AB38" i="61"/>
  <c r="AB39" i="61"/>
  <c r="AB37" i="61"/>
  <c r="AB35" i="61"/>
  <c r="AB34" i="61"/>
  <c r="AB31" i="61"/>
  <c r="AB30" i="61"/>
  <c r="N64" i="61"/>
  <c r="O64" i="61"/>
  <c r="N34" i="61"/>
  <c r="O34" i="61"/>
  <c r="N51" i="61"/>
  <c r="O51" i="61"/>
  <c r="N66" i="61"/>
  <c r="O66" i="61"/>
  <c r="N82" i="61"/>
  <c r="O82" i="61"/>
  <c r="N100" i="61"/>
  <c r="O100" i="61"/>
  <c r="N95" i="61"/>
  <c r="O95" i="61"/>
  <c r="N46" i="61"/>
  <c r="O46" i="61"/>
  <c r="N33" i="61"/>
  <c r="O33" i="61"/>
  <c r="N63" i="61"/>
  <c r="O63" i="61"/>
  <c r="N39" i="61"/>
  <c r="O39" i="61"/>
  <c r="N94" i="61"/>
  <c r="O94" i="61"/>
  <c r="N69" i="61"/>
  <c r="O69" i="61"/>
  <c r="N84" i="61"/>
  <c r="O84" i="61"/>
  <c r="N61" i="61"/>
  <c r="O61" i="61"/>
  <c r="O49" i="61"/>
  <c r="N49" i="61"/>
  <c r="N81" i="61"/>
  <c r="O81" i="61"/>
  <c r="N68" i="61"/>
  <c r="O68" i="61"/>
  <c r="N36" i="61"/>
  <c r="O36" i="61"/>
  <c r="N55" i="61"/>
  <c r="O55" i="61"/>
  <c r="N70" i="61"/>
  <c r="O70" i="61"/>
  <c r="N96" i="61"/>
  <c r="O96" i="61"/>
  <c r="N67" i="61"/>
  <c r="O67" i="61"/>
  <c r="N37" i="61"/>
  <c r="O37" i="61"/>
  <c r="N29" i="61"/>
  <c r="O29" i="61"/>
  <c r="N83" i="61"/>
  <c r="O83" i="61"/>
  <c r="N89" i="61"/>
  <c r="O89" i="61"/>
  <c r="N77" i="61"/>
  <c r="O77" i="61"/>
  <c r="N53" i="61"/>
  <c r="O53" i="61"/>
  <c r="N48" i="61"/>
  <c r="O48" i="61"/>
  <c r="N38" i="61"/>
  <c r="O38" i="61"/>
  <c r="O74" i="61"/>
  <c r="N74" i="61"/>
  <c r="N92" i="61"/>
  <c r="O92" i="61"/>
  <c r="N93" i="61"/>
  <c r="O93" i="61"/>
  <c r="N50" i="61"/>
  <c r="O50" i="61"/>
  <c r="N75" i="61"/>
  <c r="O75" i="61"/>
  <c r="N65" i="61"/>
  <c r="O65" i="61"/>
  <c r="N90" i="61"/>
  <c r="O90" i="61"/>
  <c r="N30" i="61"/>
  <c r="O30" i="61"/>
  <c r="O45" i="61"/>
  <c r="N45" i="61"/>
  <c r="N60" i="61"/>
  <c r="O60" i="61"/>
  <c r="N76" i="61"/>
  <c r="O76" i="61"/>
  <c r="N98" i="61"/>
  <c r="O98" i="61"/>
  <c r="N99" i="61"/>
  <c r="O99" i="61"/>
  <c r="N91" i="61"/>
  <c r="O91" i="61"/>
  <c r="N54" i="61"/>
  <c r="O54" i="61"/>
  <c r="N85" i="61"/>
  <c r="O85" i="61"/>
  <c r="N35" i="61"/>
  <c r="O35" i="61"/>
  <c r="N79" i="61"/>
  <c r="O79" i="61"/>
  <c r="N80" i="61"/>
  <c r="O80" i="61"/>
  <c r="N97" i="61"/>
  <c r="O97" i="61"/>
  <c r="AB33" i="61"/>
  <c r="N40" i="61"/>
  <c r="O40" i="61"/>
  <c r="N32" i="61"/>
  <c r="O32" i="61"/>
  <c r="N47" i="61"/>
  <c r="O47" i="61"/>
  <c r="N62" i="61"/>
  <c r="O62" i="61"/>
  <c r="N78" i="61"/>
  <c r="O78" i="61"/>
  <c r="O59" i="61"/>
  <c r="N59" i="61"/>
  <c r="N52" i="61"/>
  <c r="O52" i="61"/>
  <c r="N31" i="61"/>
  <c r="O31" i="61"/>
  <c r="AB29" i="61"/>
  <c r="AF107" i="51"/>
  <c r="AE107" i="51"/>
  <c r="AD107" i="51"/>
  <c r="AC107" i="51"/>
  <c r="AB107" i="51"/>
  <c r="Z107" i="51"/>
  <c r="Y107" i="51"/>
  <c r="X107" i="51"/>
  <c r="W107" i="51"/>
  <c r="U107" i="51"/>
  <c r="T107" i="51"/>
  <c r="N107" i="51"/>
  <c r="G107" i="51"/>
  <c r="E107" i="51"/>
  <c r="C107" i="51"/>
  <c r="D107" i="51" s="1"/>
  <c r="B107" i="51"/>
  <c r="AF106" i="51"/>
  <c r="AE106" i="51"/>
  <c r="AD106" i="51"/>
  <c r="AC106" i="51"/>
  <c r="AB106" i="51"/>
  <c r="Z106" i="51"/>
  <c r="Y106" i="51"/>
  <c r="X106" i="51"/>
  <c r="W106" i="51"/>
  <c r="U106" i="51"/>
  <c r="T106" i="51"/>
  <c r="N106" i="51"/>
  <c r="G106" i="51"/>
  <c r="E106" i="51"/>
  <c r="C106" i="51"/>
  <c r="D106" i="51" s="1"/>
  <c r="B106" i="51"/>
  <c r="AF105" i="51"/>
  <c r="AE105" i="51"/>
  <c r="AD105" i="51"/>
  <c r="AC105" i="51"/>
  <c r="AB105" i="51"/>
  <c r="Z105" i="51"/>
  <c r="Y105" i="51"/>
  <c r="X105" i="51"/>
  <c r="W105" i="51"/>
  <c r="U105" i="51"/>
  <c r="T105" i="51"/>
  <c r="N105" i="51"/>
  <c r="G105" i="51"/>
  <c r="E105" i="51"/>
  <c r="C105" i="51"/>
  <c r="D105" i="51" s="1"/>
  <c r="B105" i="51"/>
  <c r="AF104" i="51"/>
  <c r="AE104" i="51"/>
  <c r="AD104" i="51"/>
  <c r="AC104" i="51"/>
  <c r="AB104" i="51"/>
  <c r="Z104" i="51"/>
  <c r="Y104" i="51"/>
  <c r="X104" i="51"/>
  <c r="W104" i="51"/>
  <c r="U104" i="51"/>
  <c r="T104" i="51"/>
  <c r="N104" i="51"/>
  <c r="G104" i="51"/>
  <c r="E104" i="51"/>
  <c r="C104" i="51"/>
  <c r="D104" i="51" s="1"/>
  <c r="B104" i="51"/>
  <c r="AF103" i="51"/>
  <c r="AE103" i="51"/>
  <c r="AD103" i="51"/>
  <c r="AC103" i="51"/>
  <c r="AB103" i="51"/>
  <c r="Z103" i="51"/>
  <c r="Y103" i="51"/>
  <c r="X103" i="51"/>
  <c r="W103" i="51"/>
  <c r="U103" i="51"/>
  <c r="T103" i="51"/>
  <c r="N103" i="51"/>
  <c r="G103" i="51"/>
  <c r="E103" i="51"/>
  <c r="C103" i="51"/>
  <c r="D103" i="51" s="1"/>
  <c r="B103" i="51"/>
  <c r="AF102" i="51"/>
  <c r="AE102" i="51"/>
  <c r="AD102" i="51"/>
  <c r="AC102" i="51"/>
  <c r="AB102" i="51"/>
  <c r="Z102" i="51"/>
  <c r="Y102" i="51"/>
  <c r="X102" i="51"/>
  <c r="W102" i="51"/>
  <c r="U102" i="51"/>
  <c r="T102" i="51"/>
  <c r="N102" i="51"/>
  <c r="G102" i="51"/>
  <c r="E102" i="51"/>
  <c r="C102" i="51"/>
  <c r="D102" i="51" s="1"/>
  <c r="B102" i="51"/>
  <c r="AF101" i="51"/>
  <c r="AE101" i="51"/>
  <c r="AD101" i="51"/>
  <c r="AC101" i="51"/>
  <c r="AB101" i="51"/>
  <c r="Z101" i="51"/>
  <c r="Y101" i="51"/>
  <c r="X101" i="51"/>
  <c r="W101" i="51"/>
  <c r="U101" i="51"/>
  <c r="T101" i="51"/>
  <c r="N101" i="51"/>
  <c r="G101" i="51"/>
  <c r="E101" i="51"/>
  <c r="C101" i="51"/>
  <c r="D101" i="51" s="1"/>
  <c r="B101" i="51"/>
  <c r="AF100" i="51"/>
  <c r="AE100" i="51"/>
  <c r="AD100" i="51"/>
  <c r="AC100" i="51"/>
  <c r="AB100" i="51"/>
  <c r="Z100" i="51"/>
  <c r="Y100" i="51"/>
  <c r="X100" i="51"/>
  <c r="W100" i="51"/>
  <c r="U100" i="51"/>
  <c r="T100" i="51"/>
  <c r="N100" i="51"/>
  <c r="G100" i="51"/>
  <c r="E100" i="51"/>
  <c r="C100" i="51"/>
  <c r="D100" i="51" s="1"/>
  <c r="B100" i="51"/>
  <c r="AF99" i="51"/>
  <c r="AE99" i="51"/>
  <c r="AD99" i="51"/>
  <c r="AC99" i="51"/>
  <c r="AB99" i="51"/>
  <c r="Z99" i="51"/>
  <c r="Y99" i="51"/>
  <c r="X99" i="51"/>
  <c r="W99" i="51"/>
  <c r="U99" i="51"/>
  <c r="T99" i="51"/>
  <c r="N99" i="51"/>
  <c r="G99" i="51"/>
  <c r="E99" i="51"/>
  <c r="C99" i="51"/>
  <c r="D99" i="51" s="1"/>
  <c r="B99" i="51"/>
  <c r="AF98" i="51"/>
  <c r="AE98" i="51"/>
  <c r="AD98" i="51"/>
  <c r="AC98" i="51"/>
  <c r="AB98" i="51"/>
  <c r="Z98" i="51"/>
  <c r="Y98" i="51"/>
  <c r="X98" i="51"/>
  <c r="W98" i="51"/>
  <c r="U98" i="51"/>
  <c r="T98" i="51"/>
  <c r="N98" i="51"/>
  <c r="G98" i="51"/>
  <c r="E98" i="51"/>
  <c r="C98" i="51"/>
  <c r="D98" i="51" s="1"/>
  <c r="B98" i="51"/>
  <c r="AF96" i="51"/>
  <c r="AE96" i="51"/>
  <c r="AD96" i="51"/>
  <c r="AC96" i="51"/>
  <c r="AB96" i="51"/>
  <c r="Z96" i="51"/>
  <c r="Y96" i="51"/>
  <c r="X96" i="51"/>
  <c r="W96" i="51"/>
  <c r="U96" i="51"/>
  <c r="T96" i="51"/>
  <c r="N96" i="51"/>
  <c r="G96" i="51"/>
  <c r="E96" i="51"/>
  <c r="C96" i="51"/>
  <c r="D96" i="51" s="1"/>
  <c r="B96" i="51"/>
  <c r="AF95" i="51"/>
  <c r="AE95" i="51"/>
  <c r="AD95" i="51"/>
  <c r="AC95" i="51"/>
  <c r="AB95" i="51"/>
  <c r="Z95" i="51"/>
  <c r="Y95" i="51"/>
  <c r="X95" i="51"/>
  <c r="W95" i="51"/>
  <c r="U95" i="51"/>
  <c r="T95" i="51"/>
  <c r="N95" i="51"/>
  <c r="G95" i="51"/>
  <c r="E95" i="51"/>
  <c r="C95" i="51"/>
  <c r="D95" i="51" s="1"/>
  <c r="B95" i="51"/>
  <c r="AF94" i="51"/>
  <c r="AE94" i="51"/>
  <c r="AD94" i="51"/>
  <c r="AC94" i="51"/>
  <c r="AB94" i="51"/>
  <c r="Z94" i="51"/>
  <c r="Y94" i="51"/>
  <c r="X94" i="51"/>
  <c r="W94" i="51"/>
  <c r="U94" i="51"/>
  <c r="T94" i="51"/>
  <c r="N94" i="51"/>
  <c r="G94" i="51"/>
  <c r="E94" i="51"/>
  <c r="C94" i="51"/>
  <c r="D94" i="51" s="1"/>
  <c r="B94" i="51"/>
  <c r="AF93" i="51"/>
  <c r="AE93" i="51"/>
  <c r="AD93" i="51"/>
  <c r="AC93" i="51"/>
  <c r="AB93" i="51"/>
  <c r="Z93" i="51"/>
  <c r="Y93" i="51"/>
  <c r="X93" i="51"/>
  <c r="W93" i="51"/>
  <c r="U93" i="51"/>
  <c r="T93" i="51"/>
  <c r="N93" i="51"/>
  <c r="G93" i="51"/>
  <c r="E93" i="51"/>
  <c r="C93" i="51"/>
  <c r="D93" i="51" s="1"/>
  <c r="B93" i="51"/>
  <c r="AF92" i="51"/>
  <c r="AE92" i="51"/>
  <c r="AD92" i="51"/>
  <c r="AC92" i="51"/>
  <c r="AB92" i="51"/>
  <c r="Z92" i="51"/>
  <c r="Y92" i="51"/>
  <c r="X92" i="51"/>
  <c r="W92" i="51"/>
  <c r="U92" i="51"/>
  <c r="T92" i="51"/>
  <c r="N92" i="51"/>
  <c r="G92" i="51"/>
  <c r="E92" i="51"/>
  <c r="C92" i="51"/>
  <c r="D92" i="51" s="1"/>
  <c r="B92" i="51"/>
  <c r="AF91" i="51"/>
  <c r="AE91" i="51"/>
  <c r="AD91" i="51"/>
  <c r="AC91" i="51"/>
  <c r="AB91" i="51"/>
  <c r="Z91" i="51"/>
  <c r="Y91" i="51"/>
  <c r="X91" i="51"/>
  <c r="W91" i="51"/>
  <c r="U91" i="51"/>
  <c r="T91" i="51"/>
  <c r="N91" i="51"/>
  <c r="G91" i="51"/>
  <c r="E91" i="51"/>
  <c r="C91" i="51"/>
  <c r="D91" i="51" s="1"/>
  <c r="B91" i="51"/>
  <c r="AF90" i="51"/>
  <c r="AE90" i="51"/>
  <c r="AD90" i="51"/>
  <c r="AC90" i="51"/>
  <c r="AB90" i="51"/>
  <c r="Z90" i="51"/>
  <c r="Y90" i="51"/>
  <c r="X90" i="51"/>
  <c r="W90" i="51"/>
  <c r="U90" i="51"/>
  <c r="T90" i="51"/>
  <c r="N90" i="51"/>
  <c r="G90" i="51"/>
  <c r="E90" i="51"/>
  <c r="C90" i="51"/>
  <c r="D90" i="51" s="1"/>
  <c r="B90" i="51"/>
  <c r="AF89" i="51"/>
  <c r="AE89" i="51"/>
  <c r="AD89" i="51"/>
  <c r="AC89" i="51"/>
  <c r="AB89" i="51"/>
  <c r="Z89" i="51"/>
  <c r="Y89" i="51"/>
  <c r="X89" i="51"/>
  <c r="W89" i="51"/>
  <c r="U89" i="51"/>
  <c r="T89" i="51"/>
  <c r="N89" i="51"/>
  <c r="G89" i="51"/>
  <c r="E89" i="51"/>
  <c r="C89" i="51"/>
  <c r="D89" i="51" s="1"/>
  <c r="B89" i="51"/>
  <c r="AF88" i="51"/>
  <c r="AE88" i="51"/>
  <c r="AD88" i="51"/>
  <c r="AC88" i="51"/>
  <c r="AB88" i="51"/>
  <c r="Z88" i="51"/>
  <c r="Y88" i="51"/>
  <c r="X88" i="51"/>
  <c r="W88" i="51"/>
  <c r="U88" i="51"/>
  <c r="T88" i="51"/>
  <c r="N88" i="51"/>
  <c r="G88" i="51"/>
  <c r="E88" i="51"/>
  <c r="C88" i="51"/>
  <c r="D88" i="51" s="1"/>
  <c r="B88" i="51"/>
  <c r="AF87" i="51"/>
  <c r="AE87" i="51"/>
  <c r="AD87" i="51"/>
  <c r="AC87" i="51"/>
  <c r="AB87" i="51"/>
  <c r="Z87" i="51"/>
  <c r="Y87" i="51"/>
  <c r="X87" i="51"/>
  <c r="W87" i="51"/>
  <c r="U87" i="51"/>
  <c r="T87" i="51"/>
  <c r="N87" i="51"/>
  <c r="G87" i="51"/>
  <c r="E87" i="51"/>
  <c r="C87" i="51"/>
  <c r="D87" i="51" s="1"/>
  <c r="B87" i="51"/>
  <c r="AF85" i="51"/>
  <c r="AE85" i="51"/>
  <c r="AD85" i="51"/>
  <c r="AC85" i="51"/>
  <c r="AB85" i="51"/>
  <c r="Z85" i="51"/>
  <c r="Y85" i="51"/>
  <c r="X85" i="51"/>
  <c r="W85" i="51"/>
  <c r="U85" i="51"/>
  <c r="T85" i="51"/>
  <c r="N85" i="51"/>
  <c r="G85" i="51"/>
  <c r="E85" i="51"/>
  <c r="C85" i="51"/>
  <c r="D85" i="51" s="1"/>
  <c r="B85" i="51"/>
  <c r="AF84" i="51"/>
  <c r="AE84" i="51"/>
  <c r="AD84" i="51"/>
  <c r="AC84" i="51"/>
  <c r="AB84" i="51"/>
  <c r="Z84" i="51"/>
  <c r="Y84" i="51"/>
  <c r="X84" i="51"/>
  <c r="W84" i="51"/>
  <c r="U84" i="51"/>
  <c r="T84" i="51"/>
  <c r="N84" i="51"/>
  <c r="G84" i="51"/>
  <c r="E84" i="51"/>
  <c r="C84" i="51"/>
  <c r="D84" i="51" s="1"/>
  <c r="B84" i="51"/>
  <c r="AF83" i="51"/>
  <c r="AE83" i="51"/>
  <c r="AD83" i="51"/>
  <c r="AC83" i="51"/>
  <c r="AB83" i="51"/>
  <c r="Z83" i="51"/>
  <c r="Y83" i="51"/>
  <c r="X83" i="51"/>
  <c r="W83" i="51"/>
  <c r="U83" i="51"/>
  <c r="T83" i="51"/>
  <c r="N83" i="51"/>
  <c r="G83" i="51"/>
  <c r="E83" i="51"/>
  <c r="C83" i="51"/>
  <c r="D83" i="51" s="1"/>
  <c r="B83" i="51"/>
  <c r="AF82" i="51"/>
  <c r="AE82" i="51"/>
  <c r="AD82" i="51"/>
  <c r="AC82" i="51"/>
  <c r="AB82" i="51"/>
  <c r="Z82" i="51"/>
  <c r="Y82" i="51"/>
  <c r="X82" i="51"/>
  <c r="W82" i="51"/>
  <c r="U82" i="51"/>
  <c r="T82" i="51"/>
  <c r="N82" i="51"/>
  <c r="G82" i="51"/>
  <c r="E82" i="51"/>
  <c r="C82" i="51"/>
  <c r="D82" i="51" s="1"/>
  <c r="B82" i="51"/>
  <c r="AF81" i="51"/>
  <c r="AE81" i="51"/>
  <c r="AD81" i="51"/>
  <c r="AC81" i="51"/>
  <c r="AB81" i="51"/>
  <c r="Z81" i="51"/>
  <c r="Y81" i="51"/>
  <c r="X81" i="51"/>
  <c r="W81" i="51"/>
  <c r="U81" i="51"/>
  <c r="T81" i="51"/>
  <c r="N81" i="51"/>
  <c r="G81" i="51"/>
  <c r="E81" i="51"/>
  <c r="C81" i="51"/>
  <c r="D81" i="51" s="1"/>
  <c r="B81" i="51"/>
  <c r="AF80" i="51"/>
  <c r="AE80" i="51"/>
  <c r="AD80" i="51"/>
  <c r="AC80" i="51"/>
  <c r="AB80" i="51"/>
  <c r="Z80" i="51"/>
  <c r="Y80" i="51"/>
  <c r="X80" i="51"/>
  <c r="W80" i="51"/>
  <c r="U80" i="51"/>
  <c r="T80" i="51"/>
  <c r="N80" i="51"/>
  <c r="G80" i="51"/>
  <c r="E80" i="51"/>
  <c r="C80" i="51"/>
  <c r="D80" i="51" s="1"/>
  <c r="B80" i="51"/>
  <c r="AF79" i="51"/>
  <c r="AE79" i="51"/>
  <c r="AD79" i="51"/>
  <c r="AC79" i="51"/>
  <c r="AB79" i="51"/>
  <c r="Z79" i="51"/>
  <c r="Y79" i="51"/>
  <c r="X79" i="51"/>
  <c r="W79" i="51"/>
  <c r="U79" i="51"/>
  <c r="T79" i="51"/>
  <c r="N79" i="51"/>
  <c r="G79" i="51"/>
  <c r="E79" i="51"/>
  <c r="C79" i="51"/>
  <c r="D79" i="51" s="1"/>
  <c r="B79" i="51"/>
  <c r="AF78" i="51"/>
  <c r="AE78" i="51"/>
  <c r="AD78" i="51"/>
  <c r="AC78" i="51"/>
  <c r="AB78" i="51"/>
  <c r="Z78" i="51"/>
  <c r="Y78" i="51"/>
  <c r="X78" i="51"/>
  <c r="W78" i="51"/>
  <c r="U78" i="51"/>
  <c r="T78" i="51"/>
  <c r="N78" i="51"/>
  <c r="G78" i="51"/>
  <c r="E78" i="51"/>
  <c r="C78" i="51"/>
  <c r="D78" i="51" s="1"/>
  <c r="B78" i="51"/>
  <c r="AF77" i="51"/>
  <c r="AE77" i="51"/>
  <c r="AD77" i="51"/>
  <c r="AC77" i="51"/>
  <c r="AB77" i="51"/>
  <c r="Z77" i="51"/>
  <c r="Y77" i="51"/>
  <c r="X77" i="51"/>
  <c r="W77" i="51"/>
  <c r="U77" i="51"/>
  <c r="T77" i="51"/>
  <c r="N77" i="51"/>
  <c r="G77" i="51"/>
  <c r="E77" i="51"/>
  <c r="C77" i="51"/>
  <c r="D77" i="51" s="1"/>
  <c r="B77" i="51"/>
  <c r="AF76" i="51"/>
  <c r="AE76" i="51"/>
  <c r="AD76" i="51"/>
  <c r="AC76" i="51"/>
  <c r="AB76" i="51"/>
  <c r="Z76" i="51"/>
  <c r="Y76" i="51"/>
  <c r="X76" i="51"/>
  <c r="W76" i="51"/>
  <c r="U76" i="51"/>
  <c r="T76" i="51"/>
  <c r="N76" i="51"/>
  <c r="G76" i="51"/>
  <c r="E76" i="51"/>
  <c r="C76" i="51"/>
  <c r="D76" i="51" s="1"/>
  <c r="B76" i="51"/>
  <c r="AF74" i="51"/>
  <c r="AE74" i="51"/>
  <c r="AD74" i="51"/>
  <c r="AC74" i="51"/>
  <c r="AB74" i="51"/>
  <c r="Z74" i="51"/>
  <c r="Y74" i="51"/>
  <c r="X74" i="51"/>
  <c r="W74" i="51"/>
  <c r="U74" i="51"/>
  <c r="T74" i="51"/>
  <c r="N74" i="51"/>
  <c r="G74" i="51"/>
  <c r="E74" i="51"/>
  <c r="C74" i="51"/>
  <c r="D74" i="51" s="1"/>
  <c r="B74" i="51"/>
  <c r="AF73" i="51"/>
  <c r="AE73" i="51"/>
  <c r="AD73" i="51"/>
  <c r="AC73" i="51"/>
  <c r="AB73" i="51"/>
  <c r="Z73" i="51"/>
  <c r="Y73" i="51"/>
  <c r="X73" i="51"/>
  <c r="W73" i="51"/>
  <c r="U73" i="51"/>
  <c r="T73" i="51"/>
  <c r="N73" i="51"/>
  <c r="G73" i="51"/>
  <c r="E73" i="51"/>
  <c r="C73" i="51"/>
  <c r="D73" i="51" s="1"/>
  <c r="B73" i="51"/>
  <c r="AF72" i="51"/>
  <c r="AE72" i="51"/>
  <c r="AD72" i="51"/>
  <c r="AC72" i="51"/>
  <c r="AB72" i="51"/>
  <c r="Z72" i="51"/>
  <c r="Y72" i="51"/>
  <c r="X72" i="51"/>
  <c r="W72" i="51"/>
  <c r="U72" i="51"/>
  <c r="T72" i="51"/>
  <c r="N72" i="51"/>
  <c r="G72" i="51"/>
  <c r="E72" i="51"/>
  <c r="C72" i="51"/>
  <c r="D72" i="51" s="1"/>
  <c r="B72" i="51"/>
  <c r="AF71" i="51"/>
  <c r="AE71" i="51"/>
  <c r="AD71" i="51"/>
  <c r="AC71" i="51"/>
  <c r="AB71" i="51"/>
  <c r="Z71" i="51"/>
  <c r="Y71" i="51"/>
  <c r="X71" i="51"/>
  <c r="W71" i="51"/>
  <c r="U71" i="51"/>
  <c r="T71" i="51"/>
  <c r="N71" i="51"/>
  <c r="G71" i="51"/>
  <c r="E71" i="51"/>
  <c r="C71" i="51"/>
  <c r="D71" i="51" s="1"/>
  <c r="B71" i="51"/>
  <c r="AF70" i="51"/>
  <c r="AE70" i="51"/>
  <c r="AD70" i="51"/>
  <c r="AC70" i="51"/>
  <c r="AB70" i="51"/>
  <c r="Z70" i="51"/>
  <c r="Y70" i="51"/>
  <c r="X70" i="51"/>
  <c r="W70" i="51"/>
  <c r="U70" i="51"/>
  <c r="T70" i="51"/>
  <c r="N70" i="51"/>
  <c r="G70" i="51"/>
  <c r="E70" i="51"/>
  <c r="C70" i="51"/>
  <c r="D70" i="51" s="1"/>
  <c r="B70" i="51"/>
  <c r="AF69" i="51"/>
  <c r="AE69" i="51"/>
  <c r="AD69" i="51"/>
  <c r="AC69" i="51"/>
  <c r="AB69" i="51"/>
  <c r="Z69" i="51"/>
  <c r="Y69" i="51"/>
  <c r="X69" i="51"/>
  <c r="W69" i="51"/>
  <c r="U69" i="51"/>
  <c r="T69" i="51"/>
  <c r="N69" i="51"/>
  <c r="G69" i="51"/>
  <c r="E69" i="51"/>
  <c r="C69" i="51"/>
  <c r="D69" i="51" s="1"/>
  <c r="B69" i="51"/>
  <c r="AF68" i="51"/>
  <c r="AE68" i="51"/>
  <c r="AD68" i="51"/>
  <c r="AC68" i="51"/>
  <c r="AB68" i="51"/>
  <c r="Z68" i="51"/>
  <c r="Y68" i="51"/>
  <c r="X68" i="51"/>
  <c r="W68" i="51"/>
  <c r="U68" i="51"/>
  <c r="T68" i="51"/>
  <c r="N68" i="51"/>
  <c r="G68" i="51"/>
  <c r="E68" i="51"/>
  <c r="C68" i="51"/>
  <c r="D68" i="51" s="1"/>
  <c r="B68" i="51"/>
  <c r="AF67" i="51"/>
  <c r="AE67" i="51"/>
  <c r="AD67" i="51"/>
  <c r="AC67" i="51"/>
  <c r="AB67" i="51"/>
  <c r="Z67" i="51"/>
  <c r="Y67" i="51"/>
  <c r="X67" i="51"/>
  <c r="W67" i="51"/>
  <c r="U67" i="51"/>
  <c r="T67" i="51"/>
  <c r="N67" i="51"/>
  <c r="G67" i="51"/>
  <c r="E67" i="51"/>
  <c r="C67" i="51"/>
  <c r="D67" i="51" s="1"/>
  <c r="B67" i="51"/>
  <c r="AF66" i="51"/>
  <c r="AE66" i="51"/>
  <c r="AD66" i="51"/>
  <c r="AC66" i="51"/>
  <c r="AB66" i="51"/>
  <c r="Z66" i="51"/>
  <c r="Y66" i="51"/>
  <c r="X66" i="51"/>
  <c r="W66" i="51"/>
  <c r="U66" i="51"/>
  <c r="T66" i="51"/>
  <c r="N66" i="51"/>
  <c r="G66" i="51"/>
  <c r="E66" i="51"/>
  <c r="C66" i="51"/>
  <c r="D66" i="51" s="1"/>
  <c r="B66" i="51"/>
  <c r="AF65" i="51"/>
  <c r="AE65" i="51"/>
  <c r="AD65" i="51"/>
  <c r="AC65" i="51"/>
  <c r="AB65" i="51"/>
  <c r="Z65" i="51"/>
  <c r="Y65" i="51"/>
  <c r="X65" i="51"/>
  <c r="W65" i="51"/>
  <c r="U65" i="51"/>
  <c r="T65" i="51"/>
  <c r="N65" i="51"/>
  <c r="G65" i="51"/>
  <c r="E65" i="51"/>
  <c r="C65" i="51"/>
  <c r="D65" i="51" s="1"/>
  <c r="B65" i="51"/>
  <c r="AF63" i="51"/>
  <c r="AE63" i="51"/>
  <c r="AD63" i="51"/>
  <c r="AC63" i="51"/>
  <c r="AB63" i="51"/>
  <c r="Z63" i="51"/>
  <c r="Y63" i="51"/>
  <c r="X63" i="51"/>
  <c r="W63" i="51"/>
  <c r="U63" i="51"/>
  <c r="T63" i="51"/>
  <c r="N63" i="51"/>
  <c r="G63" i="51"/>
  <c r="E63" i="51"/>
  <c r="C63" i="51"/>
  <c r="D63" i="51" s="1"/>
  <c r="B63" i="51"/>
  <c r="AF62" i="51"/>
  <c r="AE62" i="51"/>
  <c r="AD62" i="51"/>
  <c r="AC62" i="51"/>
  <c r="AB62" i="51"/>
  <c r="Z62" i="51"/>
  <c r="Y62" i="51"/>
  <c r="X62" i="51"/>
  <c r="W62" i="51"/>
  <c r="U62" i="51"/>
  <c r="T62" i="51"/>
  <c r="N62" i="51"/>
  <c r="G62" i="51"/>
  <c r="E62" i="51"/>
  <c r="C62" i="51"/>
  <c r="D62" i="51" s="1"/>
  <c r="B62" i="51"/>
  <c r="AF61" i="51"/>
  <c r="AE61" i="51"/>
  <c r="AD61" i="51"/>
  <c r="AC61" i="51"/>
  <c r="AB61" i="51"/>
  <c r="Z61" i="51"/>
  <c r="Y61" i="51"/>
  <c r="X61" i="51"/>
  <c r="W61" i="51"/>
  <c r="U61" i="51"/>
  <c r="T61" i="51"/>
  <c r="N61" i="51"/>
  <c r="G61" i="51"/>
  <c r="E61" i="51"/>
  <c r="C61" i="51"/>
  <c r="D61" i="51" s="1"/>
  <c r="B61" i="51"/>
  <c r="AF60" i="51"/>
  <c r="AE60" i="51"/>
  <c r="AD60" i="51"/>
  <c r="AC60" i="51"/>
  <c r="AB60" i="51"/>
  <c r="Z60" i="51"/>
  <c r="Y60" i="51"/>
  <c r="X60" i="51"/>
  <c r="W60" i="51"/>
  <c r="U60" i="51"/>
  <c r="T60" i="51"/>
  <c r="N60" i="51"/>
  <c r="G60" i="51"/>
  <c r="E60" i="51"/>
  <c r="C60" i="51"/>
  <c r="D60" i="51" s="1"/>
  <c r="B60" i="51"/>
  <c r="AF59" i="51"/>
  <c r="AE59" i="51"/>
  <c r="AD59" i="51"/>
  <c r="AC59" i="51"/>
  <c r="AB59" i="51"/>
  <c r="Z59" i="51"/>
  <c r="Y59" i="51"/>
  <c r="X59" i="51"/>
  <c r="W59" i="51"/>
  <c r="U59" i="51"/>
  <c r="T59" i="51"/>
  <c r="N59" i="51"/>
  <c r="G59" i="51"/>
  <c r="E59" i="51"/>
  <c r="C59" i="51"/>
  <c r="D59" i="51" s="1"/>
  <c r="B59" i="51"/>
  <c r="AF58" i="51"/>
  <c r="AE58" i="51"/>
  <c r="AD58" i="51"/>
  <c r="AC58" i="51"/>
  <c r="AB58" i="51"/>
  <c r="Z58" i="51"/>
  <c r="Y58" i="51"/>
  <c r="X58" i="51"/>
  <c r="W58" i="51"/>
  <c r="U58" i="51"/>
  <c r="T58" i="51"/>
  <c r="N58" i="51"/>
  <c r="G58" i="51"/>
  <c r="E58" i="51"/>
  <c r="C58" i="51"/>
  <c r="D58" i="51" s="1"/>
  <c r="B58" i="51"/>
  <c r="AF57" i="51"/>
  <c r="AE57" i="51"/>
  <c r="AD57" i="51"/>
  <c r="AC57" i="51"/>
  <c r="AB57" i="51"/>
  <c r="Z57" i="51"/>
  <c r="Y57" i="51"/>
  <c r="X57" i="51"/>
  <c r="W57" i="51"/>
  <c r="U57" i="51"/>
  <c r="T57" i="51"/>
  <c r="N57" i="51"/>
  <c r="G57" i="51"/>
  <c r="E57" i="51"/>
  <c r="C57" i="51"/>
  <c r="D57" i="51" s="1"/>
  <c r="B57" i="51"/>
  <c r="AF56" i="51"/>
  <c r="AE56" i="51"/>
  <c r="AD56" i="51"/>
  <c r="AC56" i="51"/>
  <c r="AB56" i="51"/>
  <c r="Z56" i="51"/>
  <c r="Y56" i="51"/>
  <c r="X56" i="51"/>
  <c r="W56" i="51"/>
  <c r="U56" i="51"/>
  <c r="T56" i="51"/>
  <c r="N56" i="51"/>
  <c r="G56" i="51"/>
  <c r="E56" i="51"/>
  <c r="C56" i="51"/>
  <c r="D56" i="51" s="1"/>
  <c r="B56" i="51"/>
  <c r="AF55" i="51"/>
  <c r="AE55" i="51"/>
  <c r="AD55" i="51"/>
  <c r="AC55" i="51"/>
  <c r="AB55" i="51"/>
  <c r="Z55" i="51"/>
  <c r="Y55" i="51"/>
  <c r="X55" i="51"/>
  <c r="W55" i="51"/>
  <c r="U55" i="51"/>
  <c r="T55" i="51"/>
  <c r="N55" i="51"/>
  <c r="G55" i="51"/>
  <c r="E55" i="51"/>
  <c r="C55" i="51"/>
  <c r="D55" i="51" s="1"/>
  <c r="B55" i="51"/>
  <c r="AF54" i="51"/>
  <c r="AE54" i="51"/>
  <c r="AD54" i="51"/>
  <c r="AC54" i="51"/>
  <c r="AB54" i="51"/>
  <c r="Z54" i="51"/>
  <c r="Y54" i="51"/>
  <c r="X54" i="51"/>
  <c r="W54" i="51"/>
  <c r="U54" i="51"/>
  <c r="T54" i="51"/>
  <c r="N54" i="51"/>
  <c r="G54" i="51"/>
  <c r="E54" i="51"/>
  <c r="C54" i="51"/>
  <c r="D54" i="51" s="1"/>
  <c r="B54" i="51"/>
  <c r="AF52" i="51"/>
  <c r="AE52" i="51"/>
  <c r="AD52" i="51"/>
  <c r="AC52" i="51"/>
  <c r="AB52" i="51"/>
  <c r="Z52" i="51"/>
  <c r="Y52" i="51"/>
  <c r="X52" i="51"/>
  <c r="W52" i="51"/>
  <c r="U52" i="51"/>
  <c r="T52" i="51"/>
  <c r="N52" i="51"/>
  <c r="G52" i="51"/>
  <c r="E52" i="51"/>
  <c r="C52" i="51"/>
  <c r="D52" i="51" s="1"/>
  <c r="B52" i="51"/>
  <c r="AF51" i="51"/>
  <c r="AE51" i="51"/>
  <c r="AD51" i="51"/>
  <c r="AC51" i="51"/>
  <c r="AB51" i="51"/>
  <c r="Z51" i="51"/>
  <c r="Y51" i="51"/>
  <c r="X51" i="51"/>
  <c r="W51" i="51"/>
  <c r="U51" i="51"/>
  <c r="T51" i="51"/>
  <c r="N51" i="51"/>
  <c r="G51" i="51"/>
  <c r="E51" i="51"/>
  <c r="C51" i="51"/>
  <c r="D51" i="51" s="1"/>
  <c r="B51" i="51"/>
  <c r="AF50" i="51"/>
  <c r="AE50" i="51"/>
  <c r="AD50" i="51"/>
  <c r="AC50" i="51"/>
  <c r="AB50" i="51"/>
  <c r="Z50" i="51"/>
  <c r="Y50" i="51"/>
  <c r="X50" i="51"/>
  <c r="W50" i="51"/>
  <c r="U50" i="51"/>
  <c r="T50" i="51"/>
  <c r="N50" i="51"/>
  <c r="G50" i="51"/>
  <c r="E50" i="51"/>
  <c r="C50" i="51"/>
  <c r="D50" i="51" s="1"/>
  <c r="B50" i="51"/>
  <c r="AF49" i="51"/>
  <c r="AE49" i="51"/>
  <c r="AD49" i="51"/>
  <c r="AC49" i="51"/>
  <c r="AB49" i="51"/>
  <c r="Z49" i="51"/>
  <c r="Y49" i="51"/>
  <c r="X49" i="51"/>
  <c r="W49" i="51"/>
  <c r="U49" i="51"/>
  <c r="T49" i="51"/>
  <c r="N49" i="51"/>
  <c r="G49" i="51"/>
  <c r="E49" i="51"/>
  <c r="C49" i="51"/>
  <c r="D49" i="51" s="1"/>
  <c r="B49" i="51"/>
  <c r="AF48" i="51"/>
  <c r="AE48" i="51"/>
  <c r="AD48" i="51"/>
  <c r="AC48" i="51"/>
  <c r="AB48" i="51"/>
  <c r="Z48" i="51"/>
  <c r="Y48" i="51"/>
  <c r="X48" i="51"/>
  <c r="W48" i="51"/>
  <c r="U48" i="51"/>
  <c r="T48" i="51"/>
  <c r="N48" i="51"/>
  <c r="G48" i="51"/>
  <c r="E48" i="51"/>
  <c r="C48" i="51"/>
  <c r="D48" i="51" s="1"/>
  <c r="B48" i="51"/>
  <c r="AF47" i="51"/>
  <c r="AE47" i="51"/>
  <c r="AD47" i="51"/>
  <c r="AC47" i="51"/>
  <c r="AB47" i="51"/>
  <c r="Z47" i="51"/>
  <c r="Y47" i="51"/>
  <c r="X47" i="51"/>
  <c r="W47" i="51"/>
  <c r="U47" i="51"/>
  <c r="T47" i="51"/>
  <c r="N47" i="51"/>
  <c r="G47" i="51"/>
  <c r="E47" i="51"/>
  <c r="C47" i="51"/>
  <c r="D47" i="51" s="1"/>
  <c r="B47" i="51"/>
  <c r="AF46" i="51"/>
  <c r="AE46" i="51"/>
  <c r="AD46" i="51"/>
  <c r="AC46" i="51"/>
  <c r="AB46" i="51"/>
  <c r="Z46" i="51"/>
  <c r="Y46" i="51"/>
  <c r="X46" i="51"/>
  <c r="W46" i="51"/>
  <c r="U46" i="51"/>
  <c r="T46" i="51"/>
  <c r="N46" i="51"/>
  <c r="G46" i="51"/>
  <c r="E46" i="51"/>
  <c r="C46" i="51"/>
  <c r="D46" i="51" s="1"/>
  <c r="B46" i="51"/>
  <c r="AF45" i="51"/>
  <c r="AE45" i="51"/>
  <c r="AD45" i="51"/>
  <c r="AC45" i="51"/>
  <c r="AB45" i="51"/>
  <c r="Z45" i="51"/>
  <c r="Y45" i="51"/>
  <c r="X45" i="51"/>
  <c r="W45" i="51"/>
  <c r="U45" i="51"/>
  <c r="T45" i="51"/>
  <c r="N45" i="51"/>
  <c r="G45" i="51"/>
  <c r="E45" i="51"/>
  <c r="C45" i="51"/>
  <c r="D45" i="51" s="1"/>
  <c r="B45" i="51"/>
  <c r="AF44" i="51"/>
  <c r="AE44" i="51"/>
  <c r="AD44" i="51"/>
  <c r="AC44" i="51"/>
  <c r="AB44" i="51"/>
  <c r="Z44" i="51"/>
  <c r="Y44" i="51"/>
  <c r="X44" i="51"/>
  <c r="W44" i="51"/>
  <c r="U44" i="51"/>
  <c r="T44" i="51"/>
  <c r="N44" i="51"/>
  <c r="G44" i="51"/>
  <c r="E44" i="51"/>
  <c r="C44" i="51"/>
  <c r="D44" i="51" s="1"/>
  <c r="B44" i="51"/>
  <c r="AF43" i="51"/>
  <c r="AE43" i="51"/>
  <c r="AD43" i="51"/>
  <c r="AC43" i="51"/>
  <c r="AB43" i="51"/>
  <c r="Z43" i="51"/>
  <c r="Y43" i="51"/>
  <c r="X43" i="51"/>
  <c r="W43" i="51"/>
  <c r="U43" i="51"/>
  <c r="T43" i="51"/>
  <c r="N43" i="51"/>
  <c r="G43" i="51"/>
  <c r="E43" i="51"/>
  <c r="C43" i="51"/>
  <c r="D43" i="51" s="1"/>
  <c r="B43" i="51"/>
  <c r="AF41" i="51"/>
  <c r="AE41" i="51"/>
  <c r="AD41" i="51"/>
  <c r="AC41" i="51"/>
  <c r="AB41" i="51"/>
  <c r="Z41" i="51"/>
  <c r="Y41" i="51"/>
  <c r="X41" i="51"/>
  <c r="W41" i="51"/>
  <c r="U41" i="51"/>
  <c r="T41" i="51"/>
  <c r="N41" i="51"/>
  <c r="G41" i="51"/>
  <c r="E41" i="51"/>
  <c r="C41" i="51"/>
  <c r="D41" i="51" s="1"/>
  <c r="B41" i="51"/>
  <c r="AF40" i="51"/>
  <c r="AE40" i="51"/>
  <c r="AD40" i="51"/>
  <c r="AC40" i="51"/>
  <c r="AB40" i="51"/>
  <c r="Z40" i="51"/>
  <c r="Y40" i="51"/>
  <c r="X40" i="51"/>
  <c r="W40" i="51"/>
  <c r="U40" i="51"/>
  <c r="T40" i="51"/>
  <c r="N40" i="51"/>
  <c r="G40" i="51"/>
  <c r="E40" i="51"/>
  <c r="C40" i="51"/>
  <c r="D40" i="51" s="1"/>
  <c r="B40" i="51"/>
  <c r="AF39" i="51"/>
  <c r="AE39" i="51"/>
  <c r="AD39" i="51"/>
  <c r="AC39" i="51"/>
  <c r="AB39" i="51"/>
  <c r="Z39" i="51"/>
  <c r="Y39" i="51"/>
  <c r="X39" i="51"/>
  <c r="W39" i="51"/>
  <c r="U39" i="51"/>
  <c r="T39" i="51"/>
  <c r="N39" i="51"/>
  <c r="G39" i="51"/>
  <c r="E39" i="51"/>
  <c r="C39" i="51"/>
  <c r="D39" i="51" s="1"/>
  <c r="B39" i="51"/>
  <c r="AF38" i="51"/>
  <c r="AE38" i="51"/>
  <c r="AD38" i="51"/>
  <c r="AC38" i="51"/>
  <c r="AB38" i="51"/>
  <c r="Z38" i="51"/>
  <c r="Y38" i="51"/>
  <c r="X38" i="51"/>
  <c r="W38" i="51"/>
  <c r="U38" i="51"/>
  <c r="T38" i="51"/>
  <c r="N38" i="51"/>
  <c r="G38" i="51"/>
  <c r="E38" i="51"/>
  <c r="C38" i="51"/>
  <c r="D38" i="51" s="1"/>
  <c r="AF37" i="51"/>
  <c r="AE37" i="51"/>
  <c r="AD37" i="51"/>
  <c r="AC37" i="51"/>
  <c r="AB37" i="51"/>
  <c r="Z37" i="51"/>
  <c r="Y37" i="51"/>
  <c r="X37" i="51"/>
  <c r="W37" i="51"/>
  <c r="U37" i="51"/>
  <c r="T37" i="51"/>
  <c r="N37" i="51"/>
  <c r="G37" i="51"/>
  <c r="E37" i="51"/>
  <c r="C37" i="51"/>
  <c r="D37" i="51" s="1"/>
  <c r="AF36" i="51"/>
  <c r="AE36" i="51"/>
  <c r="AD36" i="51"/>
  <c r="AC36" i="51"/>
  <c r="AB36" i="51"/>
  <c r="Z36" i="51"/>
  <c r="Y36" i="51"/>
  <c r="X36" i="51"/>
  <c r="W36" i="51"/>
  <c r="U36" i="51"/>
  <c r="T36" i="51"/>
  <c r="N36" i="51"/>
  <c r="G36" i="51"/>
  <c r="E36" i="51"/>
  <c r="C36" i="51"/>
  <c r="D36" i="51" s="1"/>
  <c r="AF35" i="51"/>
  <c r="AE35" i="51"/>
  <c r="AD35" i="51"/>
  <c r="AC35" i="51"/>
  <c r="AB35" i="51"/>
  <c r="Z35" i="51"/>
  <c r="Y35" i="51"/>
  <c r="X35" i="51"/>
  <c r="W35" i="51"/>
  <c r="U35" i="51"/>
  <c r="T35" i="51"/>
  <c r="N35" i="51"/>
  <c r="G35" i="51"/>
  <c r="E35" i="51"/>
  <c r="C35" i="51"/>
  <c r="D35" i="51" s="1"/>
  <c r="AF34" i="51"/>
  <c r="AE34" i="51"/>
  <c r="AD34" i="51"/>
  <c r="AC34" i="51"/>
  <c r="AB34" i="51"/>
  <c r="Z34" i="51"/>
  <c r="Y34" i="51"/>
  <c r="X34" i="51"/>
  <c r="W34" i="51"/>
  <c r="U34" i="51"/>
  <c r="T34" i="51"/>
  <c r="N34" i="51"/>
  <c r="G34" i="51"/>
  <c r="E34" i="51"/>
  <c r="C34" i="51"/>
  <c r="D34" i="51" s="1"/>
  <c r="AF33" i="51"/>
  <c r="AE33" i="51"/>
  <c r="AD33" i="51"/>
  <c r="AC33" i="51"/>
  <c r="AB33" i="51"/>
  <c r="Z33" i="51"/>
  <c r="Y33" i="51"/>
  <c r="X33" i="51"/>
  <c r="W33" i="51"/>
  <c r="U33" i="51"/>
  <c r="T33" i="51"/>
  <c r="N33" i="51"/>
  <c r="G33" i="51"/>
  <c r="E33" i="51"/>
  <c r="C33" i="51"/>
  <c r="D33" i="51" s="1"/>
  <c r="AF32" i="51"/>
  <c r="AE32" i="51"/>
  <c r="AD32" i="51"/>
  <c r="AC32" i="51"/>
  <c r="AB32" i="51"/>
  <c r="Z32" i="51"/>
  <c r="Y32" i="51"/>
  <c r="X32" i="51"/>
  <c r="W32" i="51"/>
  <c r="U32" i="51"/>
  <c r="T32" i="51"/>
  <c r="N32" i="51"/>
  <c r="G32" i="51"/>
  <c r="E32" i="51"/>
  <c r="C32" i="51"/>
  <c r="D32" i="51" s="1"/>
  <c r="AF30" i="51"/>
  <c r="AE30" i="51"/>
  <c r="AD30" i="51"/>
  <c r="AC30" i="51"/>
  <c r="AB30" i="51"/>
  <c r="Z30" i="51"/>
  <c r="Y30" i="51"/>
  <c r="X30" i="51"/>
  <c r="W30" i="51"/>
  <c r="U30" i="51"/>
  <c r="V19" i="51" s="1"/>
  <c r="T30" i="51"/>
  <c r="N30" i="51"/>
  <c r="O19" i="51" s="1"/>
  <c r="G30" i="51"/>
  <c r="L30" i="51" s="1"/>
  <c r="E30" i="51"/>
  <c r="C30" i="51"/>
  <c r="D30" i="51" s="1"/>
  <c r="AF29" i="51"/>
  <c r="AE29" i="51"/>
  <c r="AD29" i="51"/>
  <c r="AC29" i="51"/>
  <c r="AB29" i="51"/>
  <c r="Z29" i="51"/>
  <c r="Y29" i="51"/>
  <c r="X29" i="51"/>
  <c r="W29" i="51"/>
  <c r="U29" i="51"/>
  <c r="V18" i="51" s="1"/>
  <c r="T29" i="51"/>
  <c r="N29" i="51"/>
  <c r="O18" i="51" s="1"/>
  <c r="G29" i="51"/>
  <c r="L29" i="51" s="1"/>
  <c r="E29" i="51"/>
  <c r="C29" i="51"/>
  <c r="D29" i="51" s="1"/>
  <c r="AF28" i="51"/>
  <c r="AE28" i="51"/>
  <c r="AD28" i="51"/>
  <c r="AC28" i="51"/>
  <c r="AB28" i="51"/>
  <c r="Z28" i="51"/>
  <c r="Y28" i="51"/>
  <c r="X28" i="51"/>
  <c r="W28" i="51"/>
  <c r="U28" i="51"/>
  <c r="V17" i="51" s="1"/>
  <c r="T28" i="51"/>
  <c r="N28" i="51"/>
  <c r="O17" i="51" s="1"/>
  <c r="G28" i="51"/>
  <c r="L28" i="51" s="1"/>
  <c r="E28" i="51"/>
  <c r="C28" i="51"/>
  <c r="D28" i="51" s="1"/>
  <c r="Q28" i="51" l="1"/>
  <c r="R28" i="51"/>
  <c r="Q29" i="51"/>
  <c r="R29" i="51"/>
  <c r="Q30" i="51"/>
  <c r="R30" i="51"/>
  <c r="H17" i="51"/>
  <c r="H19" i="51"/>
  <c r="H18" i="51"/>
  <c r="AH105" i="51"/>
  <c r="AH103" i="51"/>
  <c r="AH39" i="51"/>
  <c r="AH62" i="51"/>
  <c r="AG66" i="51"/>
  <c r="AG68" i="51"/>
  <c r="AG70" i="51"/>
  <c r="AG72" i="51"/>
  <c r="AG77" i="51"/>
  <c r="AH80" i="51"/>
  <c r="AG81" i="51"/>
  <c r="AG90" i="51"/>
  <c r="AG99" i="51"/>
  <c r="AG107" i="51"/>
  <c r="AG106" i="51"/>
  <c r="AH41" i="51"/>
  <c r="AH46" i="51"/>
  <c r="AH87" i="51"/>
  <c r="AH95" i="51"/>
  <c r="AG103" i="51"/>
  <c r="AG105" i="51"/>
  <c r="AG87" i="51"/>
  <c r="AG91" i="51"/>
  <c r="AG95" i="51"/>
  <c r="AG100" i="51"/>
  <c r="AH54" i="51"/>
  <c r="AH84" i="51"/>
  <c r="AG85" i="51"/>
  <c r="AH93" i="51"/>
  <c r="AG94" i="51"/>
  <c r="AH98" i="51"/>
  <c r="AH102" i="51"/>
  <c r="AG104" i="51"/>
  <c r="AH107" i="51"/>
  <c r="AH29" i="51"/>
  <c r="AH34" i="51"/>
  <c r="AH48" i="51"/>
  <c r="AH57" i="51"/>
  <c r="AH61" i="51"/>
  <c r="AG67" i="51"/>
  <c r="AH70" i="51"/>
  <c r="AG71" i="51"/>
  <c r="AH74" i="51"/>
  <c r="AG76" i="51"/>
  <c r="AG80" i="51"/>
  <c r="AH83" i="51"/>
  <c r="AG84" i="51"/>
  <c r="AG89" i="51"/>
  <c r="AG93" i="51"/>
  <c r="AG98" i="51"/>
  <c r="AH101" i="51"/>
  <c r="AG102" i="51"/>
  <c r="AH104" i="51"/>
  <c r="AG38" i="51"/>
  <c r="AG83" i="51"/>
  <c r="AG88" i="51"/>
  <c r="AG92" i="51"/>
  <c r="AG96" i="51"/>
  <c r="AG101" i="51"/>
  <c r="AH30" i="51"/>
  <c r="AH68" i="51"/>
  <c r="AH90" i="51"/>
  <c r="AH94" i="51"/>
  <c r="AH106" i="51"/>
  <c r="AH66" i="51"/>
  <c r="AH89" i="51"/>
  <c r="AH51" i="51"/>
  <c r="AH56" i="51"/>
  <c r="AH60" i="51"/>
  <c r="AH65" i="51"/>
  <c r="AH69" i="51"/>
  <c r="AH73" i="51"/>
  <c r="AG74" i="51"/>
  <c r="AH78" i="51"/>
  <c r="AG79" i="51"/>
  <c r="AH82" i="51"/>
  <c r="AH85" i="51"/>
  <c r="AH99" i="51"/>
  <c r="AG51" i="51"/>
  <c r="AG69" i="51"/>
  <c r="AG73" i="51"/>
  <c r="AG78" i="51"/>
  <c r="AG82" i="51"/>
  <c r="AH91" i="51"/>
  <c r="AH100" i="51"/>
  <c r="AH88" i="51"/>
  <c r="AH92" i="51"/>
  <c r="AH96" i="51"/>
  <c r="AH32" i="51"/>
  <c r="AG33" i="51"/>
  <c r="AH79" i="51"/>
  <c r="AH44" i="51"/>
  <c r="AH49" i="51"/>
  <c r="AH55" i="51"/>
  <c r="AG56" i="51"/>
  <c r="AG65" i="51"/>
  <c r="AH67" i="51"/>
  <c r="AH71" i="51"/>
  <c r="AH76" i="51"/>
  <c r="AG49" i="51"/>
  <c r="AG55" i="51"/>
  <c r="AG59" i="51"/>
  <c r="AG63" i="51"/>
  <c r="AH72" i="51"/>
  <c r="AH77" i="51"/>
  <c r="AH81" i="51"/>
  <c r="AH36" i="51"/>
  <c r="AG37" i="51"/>
  <c r="AH40" i="51"/>
  <c r="AH45" i="51"/>
  <c r="AG47" i="51"/>
  <c r="AH47" i="51"/>
  <c r="AG50" i="51"/>
  <c r="AH52" i="51"/>
  <c r="AG60" i="51"/>
  <c r="AH28" i="51"/>
  <c r="AG30" i="51"/>
  <c r="AG54" i="51"/>
  <c r="AH58" i="51"/>
  <c r="AG34" i="51"/>
  <c r="AH43" i="51"/>
  <c r="AH50" i="51"/>
  <c r="AH59" i="51"/>
  <c r="AH63" i="51"/>
  <c r="AG58" i="51"/>
  <c r="AG62" i="51"/>
  <c r="AG48" i="51"/>
  <c r="AG52" i="51"/>
  <c r="AG57" i="51"/>
  <c r="AG61" i="51"/>
  <c r="AH37" i="51"/>
  <c r="AG41" i="51"/>
  <c r="AG45" i="51"/>
  <c r="AG28" i="51"/>
  <c r="AG29" i="51"/>
  <c r="AH33" i="51"/>
  <c r="AH35" i="51"/>
  <c r="AG35" i="51"/>
  <c r="AH38" i="51"/>
  <c r="AG32" i="51"/>
  <c r="AG36" i="51"/>
  <c r="AG40" i="51"/>
  <c r="AG44" i="51"/>
  <c r="AG39" i="51"/>
  <c r="AG43" i="51"/>
  <c r="AG46" i="51"/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L10" i="16" l="1"/>
  <c r="AM10" i="16"/>
  <c r="F52" i="1" l="1"/>
  <c r="N52" i="1" s="1"/>
  <c r="N10" i="51"/>
  <c r="Y52" i="1" l="1"/>
  <c r="AI52" i="1"/>
  <c r="AH52" i="1"/>
  <c r="P52" i="1"/>
  <c r="BF28" i="60" l="1"/>
  <c r="BG28" i="60" s="1"/>
  <c r="BH28" i="60" s="1"/>
  <c r="BI28" i="60" s="1"/>
  <c r="BJ28" i="60" s="1"/>
  <c r="BK28" i="60" s="1"/>
  <c r="BL28" i="60" s="1"/>
  <c r="BM28" i="60" s="1"/>
  <c r="BN28" i="60" s="1"/>
  <c r="BO28" i="60" s="1"/>
  <c r="BP28" i="60" s="1"/>
  <c r="BD28" i="60"/>
  <c r="E27" i="60"/>
  <c r="C29" i="60"/>
  <c r="E29" i="60"/>
  <c r="F29" i="60"/>
  <c r="G29" i="60"/>
  <c r="H29" i="60"/>
  <c r="C30" i="60"/>
  <c r="D30" i="60"/>
  <c r="D256" i="60" s="1"/>
  <c r="E30" i="60"/>
  <c r="F30" i="60"/>
  <c r="G30" i="60"/>
  <c r="H30" i="60"/>
  <c r="C31" i="60"/>
  <c r="E31" i="60"/>
  <c r="F31" i="60"/>
  <c r="G31" i="60"/>
  <c r="H31" i="60"/>
  <c r="C32" i="60"/>
  <c r="E32" i="60"/>
  <c r="F32" i="60"/>
  <c r="G32" i="60"/>
  <c r="H32" i="60"/>
  <c r="C33" i="60"/>
  <c r="E33" i="60"/>
  <c r="F33" i="60"/>
  <c r="G33" i="60"/>
  <c r="H33" i="60"/>
  <c r="C34" i="60"/>
  <c r="E34" i="60"/>
  <c r="F34" i="60"/>
  <c r="G34" i="60"/>
  <c r="H34" i="60"/>
  <c r="E12" i="60"/>
  <c r="I32" i="60" l="1"/>
  <c r="K32" i="60" s="1"/>
  <c r="W32" i="60"/>
  <c r="I33" i="60"/>
  <c r="K33" i="60" s="1"/>
  <c r="W33" i="60"/>
  <c r="I31" i="60"/>
  <c r="K31" i="60" s="1"/>
  <c r="W31" i="60"/>
  <c r="I29" i="60"/>
  <c r="K29" i="60" s="1"/>
  <c r="W29" i="60"/>
  <c r="I34" i="60"/>
  <c r="K34" i="60" s="1"/>
  <c r="W34" i="60"/>
  <c r="I30" i="60"/>
  <c r="K30" i="60" s="1"/>
  <c r="W30" i="60"/>
  <c r="D31" i="60"/>
  <c r="D257" i="60" s="1"/>
  <c r="Q29" i="60"/>
  <c r="Z29" i="60" s="1"/>
  <c r="U34" i="60"/>
  <c r="Q34" i="60"/>
  <c r="Z34" i="60" s="1"/>
  <c r="Y33" i="60"/>
  <c r="U33" i="60"/>
  <c r="Q33" i="60"/>
  <c r="Z33" i="60" s="1"/>
  <c r="U30" i="60"/>
  <c r="Y29" i="60"/>
  <c r="Q31" i="60"/>
  <c r="Z31" i="60" s="1"/>
  <c r="Q30" i="60"/>
  <c r="Z30" i="60" s="1"/>
  <c r="U29" i="60"/>
  <c r="Y32" i="60"/>
  <c r="U32" i="60"/>
  <c r="Y31" i="60"/>
  <c r="Y34" i="60"/>
  <c r="Q32" i="60"/>
  <c r="Z32" i="60" s="1"/>
  <c r="U31" i="60"/>
  <c r="Y30" i="60"/>
  <c r="X34" i="60"/>
  <c r="T34" i="60"/>
  <c r="P34" i="60"/>
  <c r="X33" i="60"/>
  <c r="T33" i="60"/>
  <c r="P33" i="60"/>
  <c r="X32" i="60"/>
  <c r="T32" i="60"/>
  <c r="P32" i="60"/>
  <c r="X31" i="60"/>
  <c r="T31" i="60"/>
  <c r="P31" i="60"/>
  <c r="X30" i="60"/>
  <c r="T30" i="60"/>
  <c r="P30" i="60"/>
  <c r="X29" i="60"/>
  <c r="T29" i="60"/>
  <c r="P29" i="60"/>
  <c r="AA34" i="60"/>
  <c r="S34" i="60"/>
  <c r="J34" i="60"/>
  <c r="AA33" i="60"/>
  <c r="S33" i="60"/>
  <c r="J33" i="60"/>
  <c r="AA32" i="60"/>
  <c r="S32" i="60"/>
  <c r="J32" i="60"/>
  <c r="AA31" i="60"/>
  <c r="S31" i="60"/>
  <c r="J31" i="60"/>
  <c r="AA30" i="60"/>
  <c r="S30" i="60"/>
  <c r="J30" i="60"/>
  <c r="AA29" i="60"/>
  <c r="S29" i="60"/>
  <c r="J29" i="60"/>
  <c r="V34" i="60"/>
  <c r="V33" i="60"/>
  <c r="V32" i="60"/>
  <c r="V31" i="60"/>
  <c r="V30" i="60"/>
  <c r="V29" i="60"/>
  <c r="E12" i="61"/>
  <c r="B23" i="35"/>
  <c r="B36" i="35" s="1"/>
  <c r="B49" i="35" s="1"/>
  <c r="B61" i="35" s="1"/>
  <c r="B73" i="35" s="1"/>
  <c r="B24" i="35"/>
  <c r="B37" i="35" s="1"/>
  <c r="B50" i="35" s="1"/>
  <c r="B62" i="35" s="1"/>
  <c r="B74" i="35" s="1"/>
  <c r="B25" i="35"/>
  <c r="B38" i="35" s="1"/>
  <c r="B51" i="35" s="1"/>
  <c r="B63" i="35" s="1"/>
  <c r="B75" i="35" s="1"/>
  <c r="B26" i="35"/>
  <c r="B39" i="35" s="1"/>
  <c r="B52" i="35" s="1"/>
  <c r="B64" i="35" s="1"/>
  <c r="B76" i="35" s="1"/>
  <c r="B27" i="35"/>
  <c r="B40" i="35" s="1"/>
  <c r="B53" i="35" s="1"/>
  <c r="B65" i="35" s="1"/>
  <c r="B77" i="35" s="1"/>
  <c r="B28" i="35"/>
  <c r="B41" i="35" s="1"/>
  <c r="B54" i="35" s="1"/>
  <c r="B66" i="35" s="1"/>
  <c r="B78" i="35" s="1"/>
  <c r="B29" i="35"/>
  <c r="B42" i="35" s="1"/>
  <c r="B55" i="35" s="1"/>
  <c r="B67" i="35" s="1"/>
  <c r="B79" i="35" s="1"/>
  <c r="B30" i="35"/>
  <c r="B43" i="35" s="1"/>
  <c r="B56" i="35" s="1"/>
  <c r="B68" i="35" s="1"/>
  <c r="B80" i="35" s="1"/>
  <c r="B31" i="35"/>
  <c r="B44" i="35" s="1"/>
  <c r="B57" i="35" s="1"/>
  <c r="B69" i="35" s="1"/>
  <c r="B81" i="35" s="1"/>
  <c r="B32" i="35"/>
  <c r="B45" i="35" s="1"/>
  <c r="B58" i="35" s="1"/>
  <c r="B70" i="35" s="1"/>
  <c r="B82" i="35" s="1"/>
  <c r="B33" i="35"/>
  <c r="B46" i="35" s="1"/>
  <c r="B59" i="35" s="1"/>
  <c r="B71" i="35" s="1"/>
  <c r="B83" i="35" s="1"/>
  <c r="B22" i="35"/>
  <c r="B35" i="35" s="1"/>
  <c r="B48" i="35" s="1"/>
  <c r="B60" i="35" s="1"/>
  <c r="B72" i="35" s="1"/>
  <c r="M29" i="60" l="1"/>
  <c r="N29" i="60"/>
  <c r="M31" i="60"/>
  <c r="N31" i="60"/>
  <c r="N30" i="60"/>
  <c r="M30" i="60"/>
  <c r="N33" i="60"/>
  <c r="M33" i="60"/>
  <c r="N34" i="60"/>
  <c r="M34" i="60"/>
  <c r="M32" i="60"/>
  <c r="N32" i="60"/>
  <c r="D32" i="60"/>
  <c r="D258" i="60" s="1"/>
  <c r="D33" i="60" l="1"/>
  <c r="D259" i="60" s="1"/>
  <c r="I4" i="62"/>
  <c r="I242" i="62"/>
  <c r="F242" i="62"/>
  <c r="G242" i="62" s="1"/>
  <c r="E242" i="62"/>
  <c r="C242" i="62"/>
  <c r="I241" i="62"/>
  <c r="F241" i="62"/>
  <c r="G241" i="62" s="1"/>
  <c r="E241" i="62"/>
  <c r="C241" i="62"/>
  <c r="I240" i="62"/>
  <c r="F240" i="62"/>
  <c r="G240" i="62" s="1"/>
  <c r="E240" i="62"/>
  <c r="C240" i="62"/>
  <c r="I239" i="62"/>
  <c r="F239" i="62"/>
  <c r="G239" i="62" s="1"/>
  <c r="E239" i="62"/>
  <c r="C239" i="62"/>
  <c r="I238" i="62"/>
  <c r="F238" i="62"/>
  <c r="G238" i="62" s="1"/>
  <c r="E238" i="62"/>
  <c r="C238" i="62"/>
  <c r="I237" i="62"/>
  <c r="F237" i="62"/>
  <c r="G237" i="62" s="1"/>
  <c r="E237" i="62"/>
  <c r="C237" i="62"/>
  <c r="I236" i="62"/>
  <c r="F236" i="62"/>
  <c r="G236" i="62" s="1"/>
  <c r="E236" i="62"/>
  <c r="C236" i="62"/>
  <c r="I235" i="62"/>
  <c r="F235" i="62"/>
  <c r="G235" i="62" s="1"/>
  <c r="E235" i="62"/>
  <c r="C235" i="62"/>
  <c r="I234" i="62"/>
  <c r="F234" i="62"/>
  <c r="G234" i="62" s="1"/>
  <c r="E234" i="62"/>
  <c r="C234" i="62"/>
  <c r="I233" i="62"/>
  <c r="F233" i="62"/>
  <c r="G233" i="62" s="1"/>
  <c r="E233" i="62"/>
  <c r="C233" i="62"/>
  <c r="I232" i="62"/>
  <c r="F232" i="62"/>
  <c r="G232" i="62" s="1"/>
  <c r="E232" i="62"/>
  <c r="C232" i="62"/>
  <c r="I231" i="62"/>
  <c r="F231" i="62"/>
  <c r="G231" i="62" s="1"/>
  <c r="E231" i="62"/>
  <c r="C231" i="62"/>
  <c r="I230" i="62"/>
  <c r="F230" i="62"/>
  <c r="G230" i="62" s="1"/>
  <c r="E230" i="62"/>
  <c r="C230" i="62"/>
  <c r="I229" i="62"/>
  <c r="F229" i="62"/>
  <c r="G229" i="62" s="1"/>
  <c r="E229" i="62"/>
  <c r="C229" i="62"/>
  <c r="I225" i="62"/>
  <c r="F225" i="62"/>
  <c r="G225" i="62" s="1"/>
  <c r="E225" i="62"/>
  <c r="C225" i="62"/>
  <c r="I224" i="62"/>
  <c r="F224" i="62"/>
  <c r="G224" i="62" s="1"/>
  <c r="E224" i="62"/>
  <c r="C224" i="62"/>
  <c r="I223" i="62"/>
  <c r="F223" i="62"/>
  <c r="G223" i="62" s="1"/>
  <c r="E223" i="62"/>
  <c r="C223" i="62"/>
  <c r="I222" i="62"/>
  <c r="F222" i="62"/>
  <c r="G222" i="62" s="1"/>
  <c r="E222" i="62"/>
  <c r="C222" i="62"/>
  <c r="I221" i="62"/>
  <c r="F221" i="62"/>
  <c r="G221" i="62" s="1"/>
  <c r="E221" i="62"/>
  <c r="C221" i="62"/>
  <c r="I220" i="62"/>
  <c r="F220" i="62"/>
  <c r="G220" i="62" s="1"/>
  <c r="E220" i="62"/>
  <c r="C220" i="62"/>
  <c r="I219" i="62"/>
  <c r="F219" i="62"/>
  <c r="G219" i="62" s="1"/>
  <c r="E219" i="62"/>
  <c r="C219" i="62"/>
  <c r="I218" i="62"/>
  <c r="F218" i="62"/>
  <c r="G218" i="62" s="1"/>
  <c r="E218" i="62"/>
  <c r="C218" i="62"/>
  <c r="I217" i="62"/>
  <c r="F217" i="62"/>
  <c r="G217" i="62" s="1"/>
  <c r="E217" i="62"/>
  <c r="C217" i="62"/>
  <c r="I216" i="62"/>
  <c r="F216" i="62"/>
  <c r="G216" i="62" s="1"/>
  <c r="E216" i="62"/>
  <c r="C216" i="62"/>
  <c r="I198" i="62"/>
  <c r="F198" i="62"/>
  <c r="G198" i="62" s="1"/>
  <c r="E198" i="62"/>
  <c r="C198" i="62"/>
  <c r="I197" i="62"/>
  <c r="F197" i="62"/>
  <c r="G197" i="62" s="1"/>
  <c r="E197" i="62"/>
  <c r="C197" i="62"/>
  <c r="I196" i="62"/>
  <c r="F196" i="62"/>
  <c r="G196" i="62" s="1"/>
  <c r="E196" i="62"/>
  <c r="C196" i="62"/>
  <c r="I195" i="62"/>
  <c r="F195" i="62"/>
  <c r="G195" i="62" s="1"/>
  <c r="E195" i="62"/>
  <c r="C195" i="62"/>
  <c r="I194" i="62"/>
  <c r="F194" i="62"/>
  <c r="G194" i="62" s="1"/>
  <c r="E194" i="62"/>
  <c r="C194" i="62"/>
  <c r="I193" i="62"/>
  <c r="F193" i="62"/>
  <c r="G193" i="62" s="1"/>
  <c r="E193" i="62"/>
  <c r="C193" i="62"/>
  <c r="I192" i="62"/>
  <c r="F192" i="62"/>
  <c r="G192" i="62" s="1"/>
  <c r="E192" i="62"/>
  <c r="C192" i="62"/>
  <c r="I191" i="62"/>
  <c r="F191" i="62"/>
  <c r="G191" i="62" s="1"/>
  <c r="E191" i="62"/>
  <c r="C191" i="62"/>
  <c r="I190" i="62"/>
  <c r="F190" i="62"/>
  <c r="G190" i="62" s="1"/>
  <c r="E190" i="62"/>
  <c r="C190" i="62"/>
  <c r="I189" i="62"/>
  <c r="F189" i="62"/>
  <c r="G189" i="62" s="1"/>
  <c r="E189" i="62"/>
  <c r="C189" i="62"/>
  <c r="I188" i="62"/>
  <c r="F188" i="62"/>
  <c r="G188" i="62" s="1"/>
  <c r="E188" i="62"/>
  <c r="C188" i="62"/>
  <c r="I187" i="62"/>
  <c r="F187" i="62"/>
  <c r="G187" i="62" s="1"/>
  <c r="E187" i="62"/>
  <c r="C187" i="62"/>
  <c r="C184" i="62"/>
  <c r="C183" i="62"/>
  <c r="C182" i="62"/>
  <c r="C181" i="62"/>
  <c r="C180" i="62"/>
  <c r="C179" i="62"/>
  <c r="C178" i="62"/>
  <c r="C177" i="62"/>
  <c r="C176" i="62"/>
  <c r="C175" i="62"/>
  <c r="AB175" i="62" s="1"/>
  <c r="I171" i="62"/>
  <c r="F171" i="62"/>
  <c r="G171" i="62" s="1"/>
  <c r="E171" i="62"/>
  <c r="C171" i="62"/>
  <c r="I170" i="62"/>
  <c r="F170" i="62"/>
  <c r="G170" i="62" s="1"/>
  <c r="E170" i="62"/>
  <c r="C170" i="62"/>
  <c r="I169" i="62"/>
  <c r="F169" i="62"/>
  <c r="G169" i="62" s="1"/>
  <c r="E169" i="62"/>
  <c r="C169" i="62"/>
  <c r="I168" i="62"/>
  <c r="F168" i="62"/>
  <c r="G168" i="62" s="1"/>
  <c r="E168" i="62"/>
  <c r="C168" i="62"/>
  <c r="I167" i="62"/>
  <c r="F167" i="62"/>
  <c r="G167" i="62" s="1"/>
  <c r="E167" i="62"/>
  <c r="C167" i="62"/>
  <c r="I166" i="62"/>
  <c r="F166" i="62"/>
  <c r="G166" i="62" s="1"/>
  <c r="E166" i="62"/>
  <c r="C166" i="62"/>
  <c r="I165" i="62"/>
  <c r="F165" i="62"/>
  <c r="G165" i="62" s="1"/>
  <c r="E165" i="62"/>
  <c r="C165" i="62"/>
  <c r="I164" i="62"/>
  <c r="F164" i="62"/>
  <c r="G164" i="62" s="1"/>
  <c r="E164" i="62"/>
  <c r="C164" i="62"/>
  <c r="I163" i="62"/>
  <c r="F163" i="62"/>
  <c r="G163" i="62" s="1"/>
  <c r="E163" i="62"/>
  <c r="C163" i="62"/>
  <c r="I162" i="62"/>
  <c r="F162" i="62"/>
  <c r="G162" i="62" s="1"/>
  <c r="E162" i="62"/>
  <c r="C162" i="62"/>
  <c r="I161" i="62"/>
  <c r="F161" i="62"/>
  <c r="G161" i="62" s="1"/>
  <c r="E161" i="62"/>
  <c r="C161" i="62"/>
  <c r="I160" i="62"/>
  <c r="F160" i="62"/>
  <c r="G160" i="62" s="1"/>
  <c r="E160" i="62"/>
  <c r="C160" i="62"/>
  <c r="I159" i="62"/>
  <c r="F159" i="62"/>
  <c r="G159" i="62" s="1"/>
  <c r="E159" i="62"/>
  <c r="C159" i="62"/>
  <c r="I158" i="62"/>
  <c r="F158" i="62"/>
  <c r="G158" i="62" s="1"/>
  <c r="E158" i="62"/>
  <c r="C158" i="62"/>
  <c r="I144" i="62"/>
  <c r="F144" i="62"/>
  <c r="G144" i="62" s="1"/>
  <c r="E144" i="62"/>
  <c r="C144" i="62"/>
  <c r="I143" i="62"/>
  <c r="F143" i="62"/>
  <c r="G143" i="62" s="1"/>
  <c r="E143" i="62"/>
  <c r="C143" i="62"/>
  <c r="I142" i="62"/>
  <c r="F142" i="62"/>
  <c r="G142" i="62" s="1"/>
  <c r="E142" i="62"/>
  <c r="C142" i="62"/>
  <c r="I141" i="62"/>
  <c r="F141" i="62"/>
  <c r="G141" i="62" s="1"/>
  <c r="E141" i="62"/>
  <c r="C141" i="62"/>
  <c r="I140" i="62"/>
  <c r="F140" i="62"/>
  <c r="G140" i="62" s="1"/>
  <c r="E140" i="62"/>
  <c r="C140" i="62"/>
  <c r="I139" i="62"/>
  <c r="F139" i="62"/>
  <c r="G139" i="62" s="1"/>
  <c r="E139" i="62"/>
  <c r="C139" i="62"/>
  <c r="I138" i="62"/>
  <c r="F138" i="62"/>
  <c r="G138" i="62" s="1"/>
  <c r="E138" i="62"/>
  <c r="C138" i="62"/>
  <c r="I137" i="62"/>
  <c r="F137" i="62"/>
  <c r="G137" i="62" s="1"/>
  <c r="E137" i="62"/>
  <c r="C137" i="62"/>
  <c r="I136" i="62"/>
  <c r="F136" i="62"/>
  <c r="G136" i="62" s="1"/>
  <c r="E136" i="62"/>
  <c r="C136" i="62"/>
  <c r="I135" i="62"/>
  <c r="F135" i="62"/>
  <c r="G135" i="62" s="1"/>
  <c r="E135" i="62"/>
  <c r="C135" i="62"/>
  <c r="I134" i="62"/>
  <c r="F134" i="62"/>
  <c r="G134" i="62" s="1"/>
  <c r="E134" i="62"/>
  <c r="C134" i="62"/>
  <c r="I133" i="62"/>
  <c r="F133" i="62"/>
  <c r="G133" i="62" s="1"/>
  <c r="E133" i="62"/>
  <c r="C133" i="62"/>
  <c r="I132" i="62"/>
  <c r="F132" i="62"/>
  <c r="G132" i="62" s="1"/>
  <c r="E132" i="62"/>
  <c r="C132" i="62"/>
  <c r="I131" i="62"/>
  <c r="F131" i="62"/>
  <c r="G131" i="62" s="1"/>
  <c r="E131" i="62"/>
  <c r="C131" i="62"/>
  <c r="I130" i="62"/>
  <c r="F130" i="62"/>
  <c r="G130" i="62" s="1"/>
  <c r="E130" i="62"/>
  <c r="C130" i="62"/>
  <c r="I129" i="62"/>
  <c r="F129" i="62"/>
  <c r="G129" i="62" s="1"/>
  <c r="E129" i="62"/>
  <c r="C129" i="62"/>
  <c r="C126" i="62"/>
  <c r="AB126" i="62" s="1"/>
  <c r="C125" i="62"/>
  <c r="AB125" i="62" s="1"/>
  <c r="C124" i="62"/>
  <c r="AB124" i="62" s="1"/>
  <c r="C123" i="62"/>
  <c r="AB123" i="62" s="1"/>
  <c r="C122" i="62"/>
  <c r="AB122" i="62" s="1"/>
  <c r="C121" i="62"/>
  <c r="AB121" i="62" s="1"/>
  <c r="I117" i="62"/>
  <c r="F117" i="62"/>
  <c r="G117" i="62" s="1"/>
  <c r="E117" i="62"/>
  <c r="C117" i="62"/>
  <c r="I116" i="62"/>
  <c r="F116" i="62"/>
  <c r="G116" i="62" s="1"/>
  <c r="E116" i="62"/>
  <c r="C116" i="62"/>
  <c r="I115" i="62"/>
  <c r="F115" i="62"/>
  <c r="G115" i="62" s="1"/>
  <c r="E115" i="62"/>
  <c r="C115" i="62"/>
  <c r="I114" i="62"/>
  <c r="F114" i="62"/>
  <c r="G114" i="62" s="1"/>
  <c r="E114" i="62"/>
  <c r="C114" i="62"/>
  <c r="I113" i="62"/>
  <c r="F113" i="62"/>
  <c r="G113" i="62" s="1"/>
  <c r="E113" i="62"/>
  <c r="C113" i="62"/>
  <c r="I112" i="62"/>
  <c r="F112" i="62"/>
  <c r="G112" i="62" s="1"/>
  <c r="E112" i="62"/>
  <c r="C112" i="62"/>
  <c r="I111" i="62"/>
  <c r="F111" i="62"/>
  <c r="G111" i="62" s="1"/>
  <c r="E111" i="62"/>
  <c r="C111" i="62"/>
  <c r="I110" i="62"/>
  <c r="F110" i="62"/>
  <c r="G110" i="62" s="1"/>
  <c r="E110" i="62"/>
  <c r="C110" i="62"/>
  <c r="I109" i="62"/>
  <c r="F109" i="62"/>
  <c r="G109" i="62" s="1"/>
  <c r="E109" i="62"/>
  <c r="C109" i="62"/>
  <c r="I108" i="62"/>
  <c r="F108" i="62"/>
  <c r="G108" i="62" s="1"/>
  <c r="E108" i="62"/>
  <c r="C108" i="62"/>
  <c r="I107" i="62"/>
  <c r="F107" i="62"/>
  <c r="G107" i="62" s="1"/>
  <c r="E107" i="62"/>
  <c r="C107" i="62"/>
  <c r="I106" i="62"/>
  <c r="F106" i="62"/>
  <c r="G106" i="62" s="1"/>
  <c r="E106" i="62"/>
  <c r="C106" i="62"/>
  <c r="I105" i="62"/>
  <c r="F105" i="62"/>
  <c r="G105" i="62" s="1"/>
  <c r="E105" i="62"/>
  <c r="C105" i="62"/>
  <c r="I104" i="62"/>
  <c r="F104" i="62"/>
  <c r="G104" i="62" s="1"/>
  <c r="E104" i="62"/>
  <c r="C104" i="62"/>
  <c r="I103" i="62"/>
  <c r="F103" i="62"/>
  <c r="G103" i="62" s="1"/>
  <c r="E103" i="62"/>
  <c r="C103" i="62"/>
  <c r="I102" i="62"/>
  <c r="F102" i="62"/>
  <c r="G102" i="62" s="1"/>
  <c r="E102" i="62"/>
  <c r="C102" i="62"/>
  <c r="I101" i="62"/>
  <c r="F101" i="62"/>
  <c r="G101" i="62" s="1"/>
  <c r="E101" i="62"/>
  <c r="C101" i="62"/>
  <c r="I100" i="62"/>
  <c r="F100" i="62"/>
  <c r="G100" i="62" s="1"/>
  <c r="E100" i="62"/>
  <c r="C100" i="62"/>
  <c r="I90" i="62"/>
  <c r="F90" i="62"/>
  <c r="G90" i="62" s="1"/>
  <c r="E90" i="62"/>
  <c r="C90" i="62"/>
  <c r="I89" i="62"/>
  <c r="F89" i="62"/>
  <c r="G89" i="62" s="1"/>
  <c r="E89" i="62"/>
  <c r="C89" i="62"/>
  <c r="I88" i="62"/>
  <c r="F88" i="62"/>
  <c r="G88" i="62" s="1"/>
  <c r="E88" i="62"/>
  <c r="C88" i="62"/>
  <c r="I87" i="62"/>
  <c r="F87" i="62"/>
  <c r="G87" i="62" s="1"/>
  <c r="E87" i="62"/>
  <c r="C87" i="62"/>
  <c r="I86" i="62"/>
  <c r="F86" i="62"/>
  <c r="G86" i="62" s="1"/>
  <c r="E86" i="62"/>
  <c r="C86" i="62"/>
  <c r="I85" i="62"/>
  <c r="F85" i="62"/>
  <c r="G85" i="62" s="1"/>
  <c r="E85" i="62"/>
  <c r="C85" i="62"/>
  <c r="I84" i="62"/>
  <c r="F84" i="62"/>
  <c r="G84" i="62" s="1"/>
  <c r="E84" i="62"/>
  <c r="C84" i="62"/>
  <c r="I83" i="62"/>
  <c r="F83" i="62"/>
  <c r="G83" i="62" s="1"/>
  <c r="E83" i="62"/>
  <c r="C83" i="62"/>
  <c r="I82" i="62"/>
  <c r="F82" i="62"/>
  <c r="G82" i="62" s="1"/>
  <c r="E82" i="62"/>
  <c r="C82" i="62"/>
  <c r="I81" i="62"/>
  <c r="F81" i="62"/>
  <c r="G81" i="62" s="1"/>
  <c r="E81" i="62"/>
  <c r="C81" i="62"/>
  <c r="I80" i="62"/>
  <c r="F80" i="62"/>
  <c r="G80" i="62" s="1"/>
  <c r="E80" i="62"/>
  <c r="C80" i="62"/>
  <c r="I79" i="62"/>
  <c r="F79" i="62"/>
  <c r="G79" i="62" s="1"/>
  <c r="E79" i="62"/>
  <c r="C79" i="62"/>
  <c r="I78" i="62"/>
  <c r="F78" i="62"/>
  <c r="G78" i="62" s="1"/>
  <c r="E78" i="62"/>
  <c r="C78" i="62"/>
  <c r="I77" i="62"/>
  <c r="F77" i="62"/>
  <c r="G77" i="62" s="1"/>
  <c r="E77" i="62"/>
  <c r="C77" i="62"/>
  <c r="I76" i="62"/>
  <c r="F76" i="62"/>
  <c r="G76" i="62" s="1"/>
  <c r="E76" i="62"/>
  <c r="C76" i="62"/>
  <c r="I75" i="62"/>
  <c r="F75" i="62"/>
  <c r="G75" i="62" s="1"/>
  <c r="E75" i="62"/>
  <c r="C75" i="62"/>
  <c r="I74" i="62"/>
  <c r="F74" i="62"/>
  <c r="G74" i="62" s="1"/>
  <c r="E74" i="62"/>
  <c r="C74" i="62"/>
  <c r="I73" i="62"/>
  <c r="F73" i="62"/>
  <c r="G73" i="62" s="1"/>
  <c r="E73" i="62"/>
  <c r="C73" i="62"/>
  <c r="I72" i="62"/>
  <c r="F72" i="62"/>
  <c r="G72" i="62" s="1"/>
  <c r="E72" i="62"/>
  <c r="C72" i="62"/>
  <c r="I71" i="62"/>
  <c r="F71" i="62"/>
  <c r="G71" i="62" s="1"/>
  <c r="E71" i="62"/>
  <c r="C71" i="62"/>
  <c r="I63" i="62"/>
  <c r="F63" i="62"/>
  <c r="G63" i="62" s="1"/>
  <c r="E63" i="62"/>
  <c r="C63" i="62"/>
  <c r="I62" i="62"/>
  <c r="F62" i="62"/>
  <c r="G62" i="62" s="1"/>
  <c r="E62" i="62"/>
  <c r="C62" i="62"/>
  <c r="I61" i="62"/>
  <c r="F61" i="62"/>
  <c r="G61" i="62" s="1"/>
  <c r="E61" i="62"/>
  <c r="C61" i="62"/>
  <c r="I60" i="62"/>
  <c r="F60" i="62"/>
  <c r="G60" i="62" s="1"/>
  <c r="E60" i="62"/>
  <c r="C60" i="62"/>
  <c r="I59" i="62"/>
  <c r="F59" i="62"/>
  <c r="G59" i="62" s="1"/>
  <c r="E59" i="62"/>
  <c r="C59" i="62"/>
  <c r="I58" i="62"/>
  <c r="F58" i="62"/>
  <c r="G58" i="62" s="1"/>
  <c r="E58" i="62"/>
  <c r="C58" i="62"/>
  <c r="I57" i="62"/>
  <c r="F57" i="62"/>
  <c r="G57" i="62" s="1"/>
  <c r="E57" i="62"/>
  <c r="C57" i="62"/>
  <c r="I56" i="62"/>
  <c r="F56" i="62"/>
  <c r="G56" i="62" s="1"/>
  <c r="E56" i="62"/>
  <c r="C56" i="62"/>
  <c r="I55" i="62"/>
  <c r="F55" i="62"/>
  <c r="G55" i="62" s="1"/>
  <c r="E55" i="62"/>
  <c r="C55" i="62"/>
  <c r="I54" i="62"/>
  <c r="F54" i="62"/>
  <c r="G54" i="62" s="1"/>
  <c r="E54" i="62"/>
  <c r="C54" i="62"/>
  <c r="I53" i="62"/>
  <c r="F53" i="62"/>
  <c r="G53" i="62" s="1"/>
  <c r="E53" i="62"/>
  <c r="C53" i="62"/>
  <c r="I52" i="62"/>
  <c r="F52" i="62"/>
  <c r="G52" i="62" s="1"/>
  <c r="E52" i="62"/>
  <c r="C52" i="62"/>
  <c r="I51" i="62"/>
  <c r="F51" i="62"/>
  <c r="G51" i="62" s="1"/>
  <c r="E51" i="62"/>
  <c r="C51" i="62"/>
  <c r="I50" i="62"/>
  <c r="F50" i="62"/>
  <c r="G50" i="62" s="1"/>
  <c r="E50" i="62"/>
  <c r="C50" i="62"/>
  <c r="I49" i="62"/>
  <c r="F49" i="62"/>
  <c r="G49" i="62" s="1"/>
  <c r="E49" i="62"/>
  <c r="C49" i="62"/>
  <c r="I48" i="62"/>
  <c r="F48" i="62"/>
  <c r="G48" i="62" s="1"/>
  <c r="E48" i="62"/>
  <c r="C48" i="62"/>
  <c r="I47" i="62"/>
  <c r="F47" i="62"/>
  <c r="G47" i="62" s="1"/>
  <c r="E47" i="62"/>
  <c r="C47" i="62"/>
  <c r="I46" i="62"/>
  <c r="F46" i="62"/>
  <c r="G46" i="62" s="1"/>
  <c r="E46" i="62"/>
  <c r="C46" i="62"/>
  <c r="I45" i="62"/>
  <c r="F45" i="62"/>
  <c r="G45" i="62" s="1"/>
  <c r="E45" i="62"/>
  <c r="C45" i="62"/>
  <c r="I44" i="62"/>
  <c r="F44" i="62"/>
  <c r="G44" i="62" s="1"/>
  <c r="E44" i="62"/>
  <c r="C44" i="62"/>
  <c r="I43" i="62"/>
  <c r="F43" i="62"/>
  <c r="G43" i="62" s="1"/>
  <c r="E43" i="62"/>
  <c r="C43" i="62"/>
  <c r="I42" i="62"/>
  <c r="F42" i="62"/>
  <c r="G42" i="62" s="1"/>
  <c r="E42" i="62"/>
  <c r="C42" i="62"/>
  <c r="I36" i="62"/>
  <c r="F36" i="62"/>
  <c r="G36" i="62" s="1"/>
  <c r="E36" i="62"/>
  <c r="C36" i="62"/>
  <c r="I35" i="62"/>
  <c r="F35" i="62"/>
  <c r="G35" i="62" s="1"/>
  <c r="E35" i="62"/>
  <c r="C35" i="62"/>
  <c r="I34" i="62"/>
  <c r="F34" i="62"/>
  <c r="G34" i="62" s="1"/>
  <c r="E34" i="62"/>
  <c r="C34" i="62"/>
  <c r="I33" i="62"/>
  <c r="F33" i="62"/>
  <c r="G33" i="62" s="1"/>
  <c r="E33" i="62"/>
  <c r="C33" i="62"/>
  <c r="I32" i="62"/>
  <c r="F32" i="62"/>
  <c r="G32" i="62" s="1"/>
  <c r="E32" i="62"/>
  <c r="C32" i="62"/>
  <c r="I31" i="62"/>
  <c r="F31" i="62"/>
  <c r="G31" i="62" s="1"/>
  <c r="E31" i="62"/>
  <c r="C31" i="62"/>
  <c r="I30" i="62"/>
  <c r="F30" i="62"/>
  <c r="G30" i="62" s="1"/>
  <c r="E30" i="62"/>
  <c r="C30" i="62"/>
  <c r="I29" i="62"/>
  <c r="F29" i="62"/>
  <c r="G29" i="62" s="1"/>
  <c r="E29" i="62"/>
  <c r="C29" i="62"/>
  <c r="I28" i="62"/>
  <c r="F28" i="62"/>
  <c r="G28" i="62" s="1"/>
  <c r="E28" i="62"/>
  <c r="C28" i="62"/>
  <c r="I27" i="62"/>
  <c r="F27" i="62"/>
  <c r="G27" i="62" s="1"/>
  <c r="E27" i="62"/>
  <c r="C27" i="62"/>
  <c r="I26" i="62"/>
  <c r="F26" i="62"/>
  <c r="G26" i="62" s="1"/>
  <c r="E26" i="62"/>
  <c r="C26" i="62"/>
  <c r="I25" i="62"/>
  <c r="F25" i="62"/>
  <c r="G25" i="62" s="1"/>
  <c r="E25" i="62"/>
  <c r="C25" i="62"/>
  <c r="I24" i="62"/>
  <c r="F24" i="62"/>
  <c r="G24" i="62" s="1"/>
  <c r="E24" i="62"/>
  <c r="C24" i="62"/>
  <c r="I23" i="62"/>
  <c r="F23" i="62"/>
  <c r="G23" i="62" s="1"/>
  <c r="E23" i="62"/>
  <c r="C23" i="62"/>
  <c r="I22" i="62"/>
  <c r="F22" i="62"/>
  <c r="G22" i="62" s="1"/>
  <c r="E22" i="62"/>
  <c r="C22" i="62"/>
  <c r="I21" i="62"/>
  <c r="F21" i="62"/>
  <c r="G21" i="62" s="1"/>
  <c r="E21" i="62"/>
  <c r="C21" i="62"/>
  <c r="I20" i="62"/>
  <c r="F20" i="62"/>
  <c r="G20" i="62" s="1"/>
  <c r="E20" i="62"/>
  <c r="C20" i="62"/>
  <c r="I19" i="62"/>
  <c r="F19" i="62"/>
  <c r="G19" i="62" s="1"/>
  <c r="E19" i="62"/>
  <c r="C19" i="62"/>
  <c r="I18" i="62"/>
  <c r="F18" i="62"/>
  <c r="G18" i="62" s="1"/>
  <c r="E18" i="62"/>
  <c r="C18" i="62"/>
  <c r="I17" i="62"/>
  <c r="F17" i="62"/>
  <c r="G17" i="62" s="1"/>
  <c r="E17" i="62"/>
  <c r="C17" i="62"/>
  <c r="I16" i="62"/>
  <c r="F16" i="62"/>
  <c r="G16" i="62" s="1"/>
  <c r="E16" i="62"/>
  <c r="C16" i="62"/>
  <c r="I15" i="62"/>
  <c r="F15" i="62"/>
  <c r="G15" i="62" s="1"/>
  <c r="E15" i="62"/>
  <c r="C15" i="62"/>
  <c r="I14" i="62"/>
  <c r="F14" i="62"/>
  <c r="G14" i="62" s="1"/>
  <c r="E14" i="62"/>
  <c r="C14" i="62"/>
  <c r="I13" i="62"/>
  <c r="F13" i="62"/>
  <c r="G13" i="62" s="1"/>
  <c r="E13" i="62"/>
  <c r="C13" i="62"/>
  <c r="D227" i="62"/>
  <c r="D200" i="62"/>
  <c r="D146" i="62"/>
  <c r="D92" i="62"/>
  <c r="D65" i="62"/>
  <c r="D38" i="62"/>
  <c r="D11" i="62"/>
  <c r="Y13" i="62" l="1"/>
  <c r="L13" i="62"/>
  <c r="J13" i="62"/>
  <c r="N13" i="62" s="1"/>
  <c r="Y15" i="62"/>
  <c r="L15" i="62"/>
  <c r="J15" i="62"/>
  <c r="N15" i="62" s="1"/>
  <c r="Y17" i="62"/>
  <c r="L17" i="62"/>
  <c r="J17" i="62"/>
  <c r="Y19" i="62"/>
  <c r="J19" i="62"/>
  <c r="N19" i="62" s="1"/>
  <c r="L19" i="62"/>
  <c r="Y21" i="62"/>
  <c r="L21" i="62"/>
  <c r="J21" i="62"/>
  <c r="N21" i="62" s="1"/>
  <c r="Y23" i="62"/>
  <c r="L23" i="62"/>
  <c r="J23" i="62"/>
  <c r="Y25" i="62"/>
  <c r="L25" i="62"/>
  <c r="J25" i="62"/>
  <c r="Y27" i="62"/>
  <c r="L27" i="62"/>
  <c r="J27" i="62"/>
  <c r="N27" i="62" s="1"/>
  <c r="Y29" i="62"/>
  <c r="L29" i="62"/>
  <c r="J29" i="62"/>
  <c r="Y31" i="62"/>
  <c r="L31" i="62"/>
  <c r="J31" i="62"/>
  <c r="N31" i="62" s="1"/>
  <c r="Y33" i="62"/>
  <c r="L33" i="62"/>
  <c r="J33" i="62"/>
  <c r="Y35" i="62"/>
  <c r="L35" i="62"/>
  <c r="J35" i="62"/>
  <c r="Y42" i="62"/>
  <c r="L42" i="62"/>
  <c r="J42" i="62"/>
  <c r="N42" i="62" s="1"/>
  <c r="Y44" i="62"/>
  <c r="L44" i="62"/>
  <c r="J44" i="62"/>
  <c r="Y46" i="62"/>
  <c r="L46" i="62"/>
  <c r="J46" i="62"/>
  <c r="Y48" i="62"/>
  <c r="L48" i="62"/>
  <c r="J48" i="62"/>
  <c r="N48" i="62" s="1"/>
  <c r="Y50" i="62"/>
  <c r="L50" i="62"/>
  <c r="J50" i="62"/>
  <c r="N50" i="62" s="1"/>
  <c r="Y52" i="62"/>
  <c r="L52" i="62"/>
  <c r="J52" i="62"/>
  <c r="N52" i="62" s="1"/>
  <c r="Y54" i="62"/>
  <c r="L54" i="62"/>
  <c r="J54" i="62"/>
  <c r="Y56" i="62"/>
  <c r="L56" i="62"/>
  <c r="J56" i="62"/>
  <c r="Y58" i="62"/>
  <c r="L58" i="62"/>
  <c r="J58" i="62"/>
  <c r="N58" i="62" s="1"/>
  <c r="Y60" i="62"/>
  <c r="L60" i="62"/>
  <c r="J60" i="62"/>
  <c r="Y62" i="62"/>
  <c r="J62" i="62"/>
  <c r="L62" i="62"/>
  <c r="Y71" i="62"/>
  <c r="L71" i="62"/>
  <c r="J71" i="62"/>
  <c r="N71" i="62" s="1"/>
  <c r="L73" i="62"/>
  <c r="J73" i="62"/>
  <c r="L75" i="62"/>
  <c r="J75" i="62"/>
  <c r="Y77" i="62"/>
  <c r="L77" i="62"/>
  <c r="J77" i="62"/>
  <c r="N77" i="62" s="1"/>
  <c r="Y79" i="62"/>
  <c r="L79" i="62"/>
  <c r="J79" i="62"/>
  <c r="L81" i="62"/>
  <c r="J81" i="62"/>
  <c r="L83" i="62"/>
  <c r="J83" i="62"/>
  <c r="N83" i="62" s="1"/>
  <c r="Y85" i="62"/>
  <c r="L85" i="62"/>
  <c r="J85" i="62"/>
  <c r="N85" i="62" s="1"/>
  <c r="L87" i="62"/>
  <c r="J87" i="62"/>
  <c r="N87" i="62" s="1"/>
  <c r="Y89" i="62"/>
  <c r="L89" i="62"/>
  <c r="J89" i="62"/>
  <c r="N89" i="62" s="1"/>
  <c r="Y100" i="62"/>
  <c r="L100" i="62"/>
  <c r="J100" i="62"/>
  <c r="N100" i="62" s="1"/>
  <c r="L102" i="62"/>
  <c r="J102" i="62"/>
  <c r="N102" i="62" s="1"/>
  <c r="L104" i="62"/>
  <c r="J104" i="62"/>
  <c r="Y106" i="62"/>
  <c r="L106" i="62"/>
  <c r="J106" i="62"/>
  <c r="N106" i="62" s="1"/>
  <c r="L108" i="62"/>
  <c r="J108" i="62"/>
  <c r="L110" i="62"/>
  <c r="J110" i="62"/>
  <c r="L112" i="62"/>
  <c r="J112" i="62"/>
  <c r="N112" i="62" s="1"/>
  <c r="Y114" i="62"/>
  <c r="L114" i="62"/>
  <c r="J114" i="62"/>
  <c r="L116" i="62"/>
  <c r="J116" i="62"/>
  <c r="N116" i="62" s="1"/>
  <c r="Y187" i="62"/>
  <c r="L187" i="62"/>
  <c r="J187" i="62"/>
  <c r="N187" i="62" s="1"/>
  <c r="Y189" i="62"/>
  <c r="L189" i="62"/>
  <c r="J189" i="62"/>
  <c r="L191" i="62"/>
  <c r="J191" i="62"/>
  <c r="N191" i="62" s="1"/>
  <c r="Y193" i="62"/>
  <c r="L193" i="62"/>
  <c r="J193" i="62"/>
  <c r="N193" i="62" s="1"/>
  <c r="L195" i="62"/>
  <c r="J195" i="62"/>
  <c r="N195" i="62" s="1"/>
  <c r="L197" i="62"/>
  <c r="J197" i="62"/>
  <c r="Y216" i="62"/>
  <c r="L216" i="62"/>
  <c r="J216" i="62"/>
  <c r="L218" i="62"/>
  <c r="J218" i="62"/>
  <c r="N218" i="62" s="1"/>
  <c r="Y220" i="62"/>
  <c r="L220" i="62"/>
  <c r="J220" i="62"/>
  <c r="L222" i="62"/>
  <c r="J222" i="62"/>
  <c r="L224" i="62"/>
  <c r="J224" i="62"/>
  <c r="N224" i="62" s="1"/>
  <c r="Y229" i="62"/>
  <c r="L229" i="62"/>
  <c r="J229" i="62"/>
  <c r="L231" i="62"/>
  <c r="J231" i="62"/>
  <c r="N231" i="62" s="1"/>
  <c r="Y233" i="62"/>
  <c r="L233" i="62"/>
  <c r="J233" i="62"/>
  <c r="N233" i="62" s="1"/>
  <c r="L235" i="62"/>
  <c r="J235" i="62"/>
  <c r="N235" i="62" s="1"/>
  <c r="L237" i="62"/>
  <c r="J237" i="62"/>
  <c r="Y239" i="62"/>
  <c r="J239" i="62"/>
  <c r="L239" i="62"/>
  <c r="Y241" i="62"/>
  <c r="L241" i="62"/>
  <c r="J241" i="62"/>
  <c r="N241" i="62" s="1"/>
  <c r="Y130" i="62"/>
  <c r="L130" i="62"/>
  <c r="J130" i="62"/>
  <c r="N130" i="62" s="1"/>
  <c r="Y132" i="62"/>
  <c r="L132" i="62"/>
  <c r="J132" i="62"/>
  <c r="N132" i="62" s="1"/>
  <c r="L134" i="62"/>
  <c r="J134" i="62"/>
  <c r="N134" i="62" s="1"/>
  <c r="L136" i="62"/>
  <c r="J136" i="62"/>
  <c r="Y138" i="62"/>
  <c r="L138" i="62"/>
  <c r="J138" i="62"/>
  <c r="L140" i="62"/>
  <c r="J140" i="62"/>
  <c r="N140" i="62" s="1"/>
  <c r="Y142" i="62"/>
  <c r="L142" i="62"/>
  <c r="J142" i="62"/>
  <c r="L144" i="62"/>
  <c r="J144" i="62"/>
  <c r="L159" i="62"/>
  <c r="J159" i="62"/>
  <c r="N159" i="62" s="1"/>
  <c r="L161" i="62"/>
  <c r="J161" i="62"/>
  <c r="N161" i="62" s="1"/>
  <c r="Y163" i="62"/>
  <c r="L163" i="62"/>
  <c r="J163" i="62"/>
  <c r="L165" i="62"/>
  <c r="J165" i="62"/>
  <c r="L167" i="62"/>
  <c r="J167" i="62"/>
  <c r="N167" i="62" s="1"/>
  <c r="Y169" i="62"/>
  <c r="J169" i="62"/>
  <c r="L169" i="62"/>
  <c r="J171" i="62"/>
  <c r="N171" i="62" s="1"/>
  <c r="L171" i="62"/>
  <c r="Y14" i="62"/>
  <c r="L14" i="62"/>
  <c r="J14" i="62"/>
  <c r="N14" i="62" s="1"/>
  <c r="L16" i="62"/>
  <c r="J16" i="62"/>
  <c r="N16" i="62" s="1"/>
  <c r="Y18" i="62"/>
  <c r="L18" i="62"/>
  <c r="J18" i="62"/>
  <c r="Y20" i="62"/>
  <c r="L20" i="62"/>
  <c r="J20" i="62"/>
  <c r="N20" i="62" s="1"/>
  <c r="Y22" i="62"/>
  <c r="J22" i="62"/>
  <c r="N22" i="62" s="1"/>
  <c r="L22" i="62"/>
  <c r="L24" i="62"/>
  <c r="J24" i="62"/>
  <c r="L26" i="62"/>
  <c r="J26" i="62"/>
  <c r="N26" i="62" s="1"/>
  <c r="Y28" i="62"/>
  <c r="L28" i="62"/>
  <c r="J28" i="62"/>
  <c r="N28" i="62" s="1"/>
  <c r="Y30" i="62"/>
  <c r="J30" i="62"/>
  <c r="L30" i="62"/>
  <c r="Y32" i="62"/>
  <c r="L32" i="62"/>
  <c r="J32" i="62"/>
  <c r="N32" i="62" s="1"/>
  <c r="L34" i="62"/>
  <c r="J34" i="62"/>
  <c r="Y36" i="62"/>
  <c r="L36" i="62"/>
  <c r="J36" i="62"/>
  <c r="Y43" i="62"/>
  <c r="L43" i="62"/>
  <c r="J43" i="62"/>
  <c r="N43" i="62" s="1"/>
  <c r="L45" i="62"/>
  <c r="J45" i="62"/>
  <c r="N45" i="62" s="1"/>
  <c r="Y47" i="62"/>
  <c r="L47" i="62"/>
  <c r="J47" i="62"/>
  <c r="L49" i="62"/>
  <c r="J49" i="62"/>
  <c r="N49" i="62" s="1"/>
  <c r="Y51" i="62"/>
  <c r="L51" i="62"/>
  <c r="J51" i="62"/>
  <c r="N51" i="62" s="1"/>
  <c r="L53" i="62"/>
  <c r="J53" i="62"/>
  <c r="Y55" i="62"/>
  <c r="L55" i="62"/>
  <c r="J55" i="62"/>
  <c r="N55" i="62" s="1"/>
  <c r="L57" i="62"/>
  <c r="J57" i="62"/>
  <c r="N57" i="62" s="1"/>
  <c r="Y59" i="62"/>
  <c r="J59" i="62"/>
  <c r="L59" i="62"/>
  <c r="J61" i="62"/>
  <c r="N61" i="62" s="1"/>
  <c r="L61" i="62"/>
  <c r="Y63" i="62"/>
  <c r="L63" i="62"/>
  <c r="J63" i="62"/>
  <c r="N63" i="62" s="1"/>
  <c r="Y72" i="62"/>
  <c r="L72" i="62"/>
  <c r="J72" i="62"/>
  <c r="L74" i="62"/>
  <c r="J74" i="62"/>
  <c r="N74" i="62" s="1"/>
  <c r="Y76" i="62"/>
  <c r="L76" i="62"/>
  <c r="J76" i="62"/>
  <c r="N76" i="62" s="1"/>
  <c r="L78" i="62"/>
  <c r="J78" i="62"/>
  <c r="L80" i="62"/>
  <c r="J80" i="62"/>
  <c r="L82" i="62"/>
  <c r="J82" i="62"/>
  <c r="N82" i="62" s="1"/>
  <c r="L84" i="62"/>
  <c r="J84" i="62"/>
  <c r="N84" i="62" s="1"/>
  <c r="L86" i="62"/>
  <c r="J86" i="62"/>
  <c r="L88" i="62"/>
  <c r="J88" i="62"/>
  <c r="L90" i="62"/>
  <c r="J90" i="62"/>
  <c r="N90" i="62" s="1"/>
  <c r="Y101" i="62"/>
  <c r="L101" i="62"/>
  <c r="J101" i="62"/>
  <c r="N101" i="62" s="1"/>
  <c r="L103" i="62"/>
  <c r="J103" i="62"/>
  <c r="J105" i="62"/>
  <c r="L105" i="62"/>
  <c r="L107" i="62"/>
  <c r="J107" i="62"/>
  <c r="N107" i="62" s="1"/>
  <c r="Y109" i="62"/>
  <c r="L109" i="62"/>
  <c r="J109" i="62"/>
  <c r="N109" i="62" s="1"/>
  <c r="L111" i="62"/>
  <c r="J111" i="62"/>
  <c r="L113" i="62"/>
  <c r="J113" i="62"/>
  <c r="N113" i="62" s="1"/>
  <c r="L115" i="62"/>
  <c r="J115" i="62"/>
  <c r="N115" i="62" s="1"/>
  <c r="Y117" i="62"/>
  <c r="L117" i="62"/>
  <c r="J117" i="62"/>
  <c r="L188" i="62"/>
  <c r="J188" i="62"/>
  <c r="N188" i="62" s="1"/>
  <c r="Y190" i="62"/>
  <c r="L190" i="62"/>
  <c r="J190" i="62"/>
  <c r="N190" i="62" s="1"/>
  <c r="L192" i="62"/>
  <c r="J192" i="62"/>
  <c r="N192" i="62" s="1"/>
  <c r="Y194" i="62"/>
  <c r="L194" i="62"/>
  <c r="J194" i="62"/>
  <c r="N194" i="62" s="1"/>
  <c r="L196" i="62"/>
  <c r="J196" i="62"/>
  <c r="N196" i="62" s="1"/>
  <c r="Y198" i="62"/>
  <c r="L198" i="62"/>
  <c r="J198" i="62"/>
  <c r="N198" i="62" s="1"/>
  <c r="Y217" i="62"/>
  <c r="L217" i="62"/>
  <c r="J217" i="62"/>
  <c r="N217" i="62" s="1"/>
  <c r="L219" i="62"/>
  <c r="J219" i="62"/>
  <c r="N219" i="62" s="1"/>
  <c r="Y221" i="62"/>
  <c r="L221" i="62"/>
  <c r="J221" i="62"/>
  <c r="N221" i="62" s="1"/>
  <c r="Y223" i="62"/>
  <c r="L223" i="62"/>
  <c r="J223" i="62"/>
  <c r="N223" i="62" s="1"/>
  <c r="Y225" i="62"/>
  <c r="L225" i="62"/>
  <c r="J225" i="62"/>
  <c r="N225" i="62" s="1"/>
  <c r="Y230" i="62"/>
  <c r="L230" i="62"/>
  <c r="J230" i="62"/>
  <c r="L232" i="62"/>
  <c r="J232" i="62"/>
  <c r="N232" i="62" s="1"/>
  <c r="L234" i="62"/>
  <c r="J234" i="62"/>
  <c r="N234" i="62" s="1"/>
  <c r="Y236" i="62"/>
  <c r="J236" i="62"/>
  <c r="N236" i="62" s="1"/>
  <c r="L236" i="62"/>
  <c r="Y238" i="62"/>
  <c r="L238" i="62"/>
  <c r="J238" i="62"/>
  <c r="N238" i="62" s="1"/>
  <c r="Y240" i="62"/>
  <c r="J240" i="62"/>
  <c r="N240" i="62" s="1"/>
  <c r="L240" i="62"/>
  <c r="Y242" i="62"/>
  <c r="J242" i="62"/>
  <c r="N242" i="62" s="1"/>
  <c r="L242" i="62"/>
  <c r="Y129" i="62"/>
  <c r="L129" i="62"/>
  <c r="J129" i="62"/>
  <c r="N129" i="62" s="1"/>
  <c r="Y131" i="62"/>
  <c r="L131" i="62"/>
  <c r="J131" i="62"/>
  <c r="N131" i="62" s="1"/>
  <c r="Y133" i="62"/>
  <c r="L133" i="62"/>
  <c r="J133" i="62"/>
  <c r="N133" i="62" s="1"/>
  <c r="L135" i="62"/>
  <c r="J135" i="62"/>
  <c r="N135" i="62" s="1"/>
  <c r="Y137" i="62"/>
  <c r="L137" i="62"/>
  <c r="J137" i="62"/>
  <c r="N137" i="62" s="1"/>
  <c r="L139" i="62"/>
  <c r="J139" i="62"/>
  <c r="N139" i="62" s="1"/>
  <c r="Y141" i="62"/>
  <c r="L141" i="62"/>
  <c r="J141" i="62"/>
  <c r="N141" i="62" s="1"/>
  <c r="Y143" i="62"/>
  <c r="L143" i="62"/>
  <c r="J143" i="62"/>
  <c r="N143" i="62" s="1"/>
  <c r="Y158" i="62"/>
  <c r="L158" i="62"/>
  <c r="J158" i="62"/>
  <c r="L160" i="62"/>
  <c r="J160" i="62"/>
  <c r="N160" i="62" s="1"/>
  <c r="Y162" i="62"/>
  <c r="L162" i="62"/>
  <c r="J162" i="62"/>
  <c r="N162" i="62" s="1"/>
  <c r="Y164" i="62"/>
  <c r="L164" i="62"/>
  <c r="J164" i="62"/>
  <c r="N164" i="62" s="1"/>
  <c r="L166" i="62"/>
  <c r="J166" i="62"/>
  <c r="N166" i="62" s="1"/>
  <c r="Y168" i="62"/>
  <c r="L168" i="62"/>
  <c r="J168" i="62"/>
  <c r="N168" i="62" s="1"/>
  <c r="Y170" i="62"/>
  <c r="L170" i="62"/>
  <c r="J170" i="62"/>
  <c r="H73" i="62"/>
  <c r="AC73" i="62" s="1"/>
  <c r="Y73" i="62"/>
  <c r="V75" i="62"/>
  <c r="Y75" i="62"/>
  <c r="S81" i="62"/>
  <c r="Y81" i="62"/>
  <c r="V83" i="62"/>
  <c r="Y83" i="62"/>
  <c r="Y87" i="62"/>
  <c r="Z102" i="62"/>
  <c r="Y102" i="62"/>
  <c r="X104" i="62"/>
  <c r="Y104" i="62"/>
  <c r="S108" i="62"/>
  <c r="Y108" i="62"/>
  <c r="V110" i="62"/>
  <c r="Y110" i="62"/>
  <c r="X112" i="62"/>
  <c r="Y112" i="62"/>
  <c r="AA116" i="62"/>
  <c r="Y116" i="62"/>
  <c r="V191" i="62"/>
  <c r="Y191" i="62"/>
  <c r="U195" i="62"/>
  <c r="Y195" i="62"/>
  <c r="AA197" i="62"/>
  <c r="Y197" i="62"/>
  <c r="AA218" i="62"/>
  <c r="Y218" i="62"/>
  <c r="T222" i="62"/>
  <c r="AB222" i="62" s="1"/>
  <c r="Y222" i="62"/>
  <c r="AA224" i="62"/>
  <c r="Y224" i="62"/>
  <c r="U231" i="62"/>
  <c r="Y231" i="62"/>
  <c r="W235" i="62"/>
  <c r="Y235" i="62"/>
  <c r="AA237" i="62"/>
  <c r="Y237" i="62"/>
  <c r="U134" i="62"/>
  <c r="Y134" i="62"/>
  <c r="U136" i="62"/>
  <c r="Y136" i="62"/>
  <c r="U140" i="62"/>
  <c r="Y140" i="62"/>
  <c r="AA144" i="62"/>
  <c r="Y144" i="62"/>
  <c r="U159" i="62"/>
  <c r="Y159" i="62"/>
  <c r="T161" i="62"/>
  <c r="AB161" i="62" s="1"/>
  <c r="Y161" i="62"/>
  <c r="T165" i="62"/>
  <c r="Y165" i="62"/>
  <c r="T167" i="62"/>
  <c r="AB167" i="62" s="1"/>
  <c r="Y167" i="62"/>
  <c r="U171" i="62"/>
  <c r="Y171" i="62"/>
  <c r="Y16" i="62"/>
  <c r="Y24" i="62"/>
  <c r="U26" i="62"/>
  <c r="Y26" i="62"/>
  <c r="U34" i="62"/>
  <c r="Y34" i="62"/>
  <c r="Z45" i="62"/>
  <c r="Y45" i="62"/>
  <c r="Y49" i="62"/>
  <c r="Z53" i="62"/>
  <c r="Y53" i="62"/>
  <c r="S57" i="62"/>
  <c r="Y57" i="62"/>
  <c r="Z61" i="62"/>
  <c r="Y61" i="62"/>
  <c r="U74" i="62"/>
  <c r="Y74" i="62"/>
  <c r="T78" i="62"/>
  <c r="AB78" i="62" s="1"/>
  <c r="Y78" i="62"/>
  <c r="U80" i="62"/>
  <c r="Y80" i="62"/>
  <c r="U82" i="62"/>
  <c r="Y82" i="62"/>
  <c r="T84" i="62"/>
  <c r="Y84" i="62"/>
  <c r="T86" i="62"/>
  <c r="AB86" i="62" s="1"/>
  <c r="Y86" i="62"/>
  <c r="U88" i="62"/>
  <c r="Y88" i="62"/>
  <c r="U90" i="62"/>
  <c r="Y90" i="62"/>
  <c r="T103" i="62"/>
  <c r="Y103" i="62"/>
  <c r="T105" i="62"/>
  <c r="AB105" i="62" s="1"/>
  <c r="Y105" i="62"/>
  <c r="U107" i="62"/>
  <c r="Y107" i="62"/>
  <c r="U111" i="62"/>
  <c r="Y111" i="62"/>
  <c r="U113" i="62"/>
  <c r="Y113" i="62"/>
  <c r="T115" i="62"/>
  <c r="AB115" i="62" s="1"/>
  <c r="Y115" i="62"/>
  <c r="T188" i="62"/>
  <c r="Y188" i="62"/>
  <c r="U192" i="62"/>
  <c r="Y192" i="62"/>
  <c r="Z196" i="62"/>
  <c r="Y196" i="62"/>
  <c r="Z219" i="62"/>
  <c r="Y219" i="62"/>
  <c r="X232" i="62"/>
  <c r="Y232" i="62"/>
  <c r="V234" i="62"/>
  <c r="Y234" i="62"/>
  <c r="V135" i="62"/>
  <c r="Y135" i="62"/>
  <c r="V139" i="62"/>
  <c r="Y139" i="62"/>
  <c r="Z160" i="62"/>
  <c r="Y160" i="62"/>
  <c r="V166" i="62"/>
  <c r="Y166" i="62"/>
  <c r="I173" i="62"/>
  <c r="I38" i="62"/>
  <c r="AA71" i="62"/>
  <c r="I65" i="62"/>
  <c r="H100" i="62"/>
  <c r="AC100" i="62" s="1"/>
  <c r="I92" i="62"/>
  <c r="W216" i="62"/>
  <c r="I200" i="62"/>
  <c r="Z129" i="62"/>
  <c r="I119" i="62"/>
  <c r="V158" i="62"/>
  <c r="I146" i="62"/>
  <c r="I11" i="62"/>
  <c r="D34" i="60"/>
  <c r="D260" i="60" s="1"/>
  <c r="H104" i="62"/>
  <c r="AC104" i="62" s="1"/>
  <c r="H242" i="62"/>
  <c r="AC242" i="62" s="1"/>
  <c r="U57" i="62"/>
  <c r="H57" i="62"/>
  <c r="AC57" i="62" s="1"/>
  <c r="S106" i="62"/>
  <c r="Z116" i="62"/>
  <c r="AA241" i="62"/>
  <c r="X45" i="62"/>
  <c r="V129" i="62"/>
  <c r="T144" i="62"/>
  <c r="AB144" i="62" s="1"/>
  <c r="AA103" i="62"/>
  <c r="Z108" i="62"/>
  <c r="S129" i="62"/>
  <c r="S116" i="62"/>
  <c r="U222" i="62"/>
  <c r="S219" i="62"/>
  <c r="AB84" i="62"/>
  <c r="U104" i="62"/>
  <c r="AA188" i="62"/>
  <c r="V219" i="62"/>
  <c r="T237" i="62"/>
  <c r="AB237" i="62" s="1"/>
  <c r="T76" i="62"/>
  <c r="AB76" i="62" s="1"/>
  <c r="AA165" i="62"/>
  <c r="Z223" i="62"/>
  <c r="H230" i="62"/>
  <c r="AC230" i="62" s="1"/>
  <c r="U20" i="62"/>
  <c r="S49" i="62"/>
  <c r="X53" i="62"/>
  <c r="AA89" i="62"/>
  <c r="H89" i="62"/>
  <c r="AC89" i="62" s="1"/>
  <c r="N114" i="62"/>
  <c r="AA190" i="62"/>
  <c r="T190" i="62"/>
  <c r="AB190" i="62" s="1"/>
  <c r="H49" i="62"/>
  <c r="AC49" i="62" s="1"/>
  <c r="U49" i="62"/>
  <c r="Z57" i="62"/>
  <c r="S89" i="62"/>
  <c r="Z110" i="62"/>
  <c r="S110" i="62"/>
  <c r="U115" i="62"/>
  <c r="V131" i="62"/>
  <c r="AA167" i="62"/>
  <c r="V168" i="62"/>
  <c r="Z168" i="62"/>
  <c r="U194" i="62"/>
  <c r="Z49" i="62"/>
  <c r="AA112" i="62"/>
  <c r="V112" i="62"/>
  <c r="Z141" i="62"/>
  <c r="W229" i="62"/>
  <c r="T229" i="62"/>
  <c r="AB229" i="62" s="1"/>
  <c r="N53" i="62"/>
  <c r="X61" i="62"/>
  <c r="X73" i="62"/>
  <c r="AA81" i="62"/>
  <c r="N81" i="62"/>
  <c r="H81" i="62"/>
  <c r="AC81" i="62" s="1"/>
  <c r="AA108" i="62"/>
  <c r="U108" i="62"/>
  <c r="H108" i="62"/>
  <c r="AC108" i="62" s="1"/>
  <c r="N108" i="62"/>
  <c r="S141" i="62"/>
  <c r="T163" i="62"/>
  <c r="AB163" i="62" s="1"/>
  <c r="AA229" i="62"/>
  <c r="U241" i="62"/>
  <c r="S242" i="62"/>
  <c r="S223" i="62"/>
  <c r="Z242" i="62"/>
  <c r="Z22" i="62"/>
  <c r="X27" i="62"/>
  <c r="Z77" i="62"/>
  <c r="S77" i="62"/>
  <c r="X79" i="62"/>
  <c r="H79" i="62"/>
  <c r="AC79" i="62" s="1"/>
  <c r="X164" i="62"/>
  <c r="H164" i="62"/>
  <c r="AC164" i="62" s="1"/>
  <c r="V189" i="62"/>
  <c r="AA198" i="62"/>
  <c r="U198" i="62"/>
  <c r="H198" i="62"/>
  <c r="AC198" i="62" s="1"/>
  <c r="S198" i="62"/>
  <c r="Z198" i="62"/>
  <c r="Z18" i="62"/>
  <c r="X23" i="62"/>
  <c r="N79" i="62"/>
  <c r="AA100" i="62"/>
  <c r="S100" i="62"/>
  <c r="Z100" i="62"/>
  <c r="U132" i="62"/>
  <c r="S137" i="62"/>
  <c r="Z137" i="62"/>
  <c r="V170" i="62"/>
  <c r="X198" i="62"/>
  <c r="V238" i="62"/>
  <c r="Z238" i="62"/>
  <c r="S238" i="62"/>
  <c r="Z16" i="62"/>
  <c r="U18" i="62"/>
  <c r="Z32" i="62"/>
  <c r="Z46" i="62"/>
  <c r="X48" i="62"/>
  <c r="Z54" i="62"/>
  <c r="X56" i="62"/>
  <c r="Z62" i="62"/>
  <c r="Z85" i="62"/>
  <c r="S85" i="62"/>
  <c r="X87" i="62"/>
  <c r="H87" i="62"/>
  <c r="AC87" i="62" s="1"/>
  <c r="U100" i="62"/>
  <c r="AA104" i="62"/>
  <c r="S104" i="62"/>
  <c r="Z104" i="62"/>
  <c r="N104" i="62"/>
  <c r="X25" i="62"/>
  <c r="Z28" i="62"/>
  <c r="U28" i="62"/>
  <c r="Z34" i="62"/>
  <c r="U72" i="62"/>
  <c r="X13" i="62"/>
  <c r="X29" i="62"/>
  <c r="AA45" i="62"/>
  <c r="U45" i="62"/>
  <c r="H45" i="62"/>
  <c r="AC45" i="62" s="1"/>
  <c r="S45" i="62"/>
  <c r="AA53" i="62"/>
  <c r="U53" i="62"/>
  <c r="H53" i="62"/>
  <c r="AC53" i="62" s="1"/>
  <c r="S53" i="62"/>
  <c r="AA61" i="62"/>
  <c r="U61" i="62"/>
  <c r="H61" i="62"/>
  <c r="AC61" i="62" s="1"/>
  <c r="S61" i="62"/>
  <c r="AA73" i="62"/>
  <c r="S73" i="62"/>
  <c r="Z73" i="62"/>
  <c r="N73" i="62"/>
  <c r="X100" i="62"/>
  <c r="AA142" i="62"/>
  <c r="T142" i="62"/>
  <c r="AB142" i="62" s="1"/>
  <c r="V225" i="62"/>
  <c r="AA232" i="62"/>
  <c r="U232" i="62"/>
  <c r="H232" i="62"/>
  <c r="AC232" i="62" s="1"/>
  <c r="S232" i="62"/>
  <c r="Z232" i="62"/>
  <c r="X230" i="62"/>
  <c r="Z14" i="62"/>
  <c r="X19" i="62"/>
  <c r="Z24" i="62"/>
  <c r="Z26" i="62"/>
  <c r="Z30" i="62"/>
  <c r="X35" i="62"/>
  <c r="AA49" i="62"/>
  <c r="X49" i="62"/>
  <c r="AA57" i="62"/>
  <c r="X57" i="62"/>
  <c r="X81" i="62"/>
  <c r="X89" i="62"/>
  <c r="H106" i="62"/>
  <c r="AC106" i="62" s="1"/>
  <c r="X108" i="62"/>
  <c r="H112" i="62"/>
  <c r="AC112" i="62" s="1"/>
  <c r="S112" i="62"/>
  <c r="Z112" i="62"/>
  <c r="H114" i="62"/>
  <c r="AC114" i="62" s="1"/>
  <c r="X114" i="62"/>
  <c r="AA115" i="62"/>
  <c r="H116" i="62"/>
  <c r="AC116" i="62" s="1"/>
  <c r="U116" i="62"/>
  <c r="H133" i="62"/>
  <c r="AC133" i="62" s="1"/>
  <c r="X133" i="62"/>
  <c r="AA140" i="62"/>
  <c r="H141" i="62"/>
  <c r="AC141" i="62" s="1"/>
  <c r="U163" i="62"/>
  <c r="S168" i="62"/>
  <c r="H187" i="62"/>
  <c r="AC187" i="62" s="1"/>
  <c r="X187" i="62"/>
  <c r="T196" i="62"/>
  <c r="AB196" i="62" s="1"/>
  <c r="T218" i="62"/>
  <c r="AB218" i="62" s="1"/>
  <c r="AA222" i="62"/>
  <c r="H223" i="62"/>
  <c r="AC223" i="62" s="1"/>
  <c r="N230" i="62"/>
  <c r="S234" i="62"/>
  <c r="X15" i="62"/>
  <c r="X17" i="62"/>
  <c r="Z20" i="62"/>
  <c r="X21" i="62"/>
  <c r="X31" i="62"/>
  <c r="X33" i="62"/>
  <c r="Z36" i="62"/>
  <c r="Z42" i="62"/>
  <c r="X44" i="62"/>
  <c r="Z50" i="62"/>
  <c r="X52" i="62"/>
  <c r="Z58" i="62"/>
  <c r="X60" i="62"/>
  <c r="X106" i="62"/>
  <c r="U112" i="62"/>
  <c r="X116" i="62"/>
  <c r="X141" i="62"/>
  <c r="V162" i="62"/>
  <c r="AA163" i="62"/>
  <c r="X223" i="62"/>
  <c r="S230" i="62"/>
  <c r="Z234" i="62"/>
  <c r="X242" i="62"/>
  <c r="I389" i="62"/>
  <c r="I362" i="62" s="1"/>
  <c r="I335" i="62" s="1"/>
  <c r="I308" i="62" s="1"/>
  <c r="U14" i="62"/>
  <c r="U22" i="62"/>
  <c r="U30" i="62"/>
  <c r="U42" i="62"/>
  <c r="S43" i="62"/>
  <c r="Z43" i="62"/>
  <c r="U46" i="62"/>
  <c r="S47" i="62"/>
  <c r="Z47" i="62"/>
  <c r="U50" i="62"/>
  <c r="S51" i="62"/>
  <c r="Z51" i="62"/>
  <c r="U54" i="62"/>
  <c r="S55" i="62"/>
  <c r="Z55" i="62"/>
  <c r="U58" i="62"/>
  <c r="S59" i="62"/>
  <c r="Z59" i="62"/>
  <c r="U62" i="62"/>
  <c r="S63" i="62"/>
  <c r="Z63" i="62"/>
  <c r="X75" i="62"/>
  <c r="N75" i="62"/>
  <c r="H75" i="62"/>
  <c r="AC75" i="62" s="1"/>
  <c r="H83" i="62"/>
  <c r="AC83" i="62" s="1"/>
  <c r="X83" i="62"/>
  <c r="AA101" i="62"/>
  <c r="U101" i="62"/>
  <c r="V102" i="62"/>
  <c r="AA117" i="62"/>
  <c r="U117" i="62"/>
  <c r="U138" i="62"/>
  <c r="AA138" i="62"/>
  <c r="AA143" i="62"/>
  <c r="Z143" i="62"/>
  <c r="U143" i="62"/>
  <c r="X143" i="62"/>
  <c r="S143" i="62"/>
  <c r="H143" i="62"/>
  <c r="AC143" i="62" s="1"/>
  <c r="V160" i="62"/>
  <c r="AA221" i="62"/>
  <c r="X221" i="62"/>
  <c r="S221" i="62"/>
  <c r="H221" i="62"/>
  <c r="AC221" i="62" s="1"/>
  <c r="Z221" i="62"/>
  <c r="U221" i="62"/>
  <c r="V221" i="62"/>
  <c r="U233" i="62"/>
  <c r="AA240" i="62"/>
  <c r="Z240" i="62"/>
  <c r="U240" i="62"/>
  <c r="X240" i="62"/>
  <c r="S240" i="62"/>
  <c r="H240" i="62"/>
  <c r="AC240" i="62" s="1"/>
  <c r="V240" i="62"/>
  <c r="U16" i="62"/>
  <c r="U24" i="62"/>
  <c r="U32" i="62"/>
  <c r="H43" i="62"/>
  <c r="AC43" i="62" s="1"/>
  <c r="H47" i="62"/>
  <c r="AC47" i="62" s="1"/>
  <c r="H51" i="62"/>
  <c r="AC51" i="62" s="1"/>
  <c r="H55" i="62"/>
  <c r="AC55" i="62" s="1"/>
  <c r="H59" i="62"/>
  <c r="AC59" i="62" s="1"/>
  <c r="H63" i="62"/>
  <c r="AC63" i="62" s="1"/>
  <c r="S75" i="62"/>
  <c r="AA77" i="62"/>
  <c r="X77" i="62"/>
  <c r="H77" i="62"/>
  <c r="AC77" i="62" s="1"/>
  <c r="AA78" i="62"/>
  <c r="S83" i="62"/>
  <c r="AA85" i="62"/>
  <c r="H85" i="62"/>
  <c r="AC85" i="62" s="1"/>
  <c r="X85" i="62"/>
  <c r="AA86" i="62"/>
  <c r="T101" i="62"/>
  <c r="AB101" i="62" s="1"/>
  <c r="AA105" i="62"/>
  <c r="T117" i="62"/>
  <c r="AB117" i="62" s="1"/>
  <c r="AA135" i="62"/>
  <c r="X135" i="62"/>
  <c r="S135" i="62"/>
  <c r="H135" i="62"/>
  <c r="AC135" i="62" s="1"/>
  <c r="Z135" i="62"/>
  <c r="U135" i="62"/>
  <c r="X137" i="62"/>
  <c r="H137" i="62"/>
  <c r="AC137" i="62" s="1"/>
  <c r="T138" i="62"/>
  <c r="AB138" i="62" s="1"/>
  <c r="AA161" i="62"/>
  <c r="U161" i="62"/>
  <c r="AA166" i="62"/>
  <c r="X166" i="62"/>
  <c r="S166" i="62"/>
  <c r="H166" i="62"/>
  <c r="AC166" i="62" s="1"/>
  <c r="Z166" i="62"/>
  <c r="U166" i="62"/>
  <c r="AA193" i="62"/>
  <c r="Z193" i="62"/>
  <c r="U193" i="62"/>
  <c r="X193" i="62"/>
  <c r="S193" i="62"/>
  <c r="H193" i="62"/>
  <c r="AC193" i="62" s="1"/>
  <c r="V193" i="62"/>
  <c r="W195" i="62"/>
  <c r="AA195" i="62"/>
  <c r="T195" i="62"/>
  <c r="AB195" i="62" s="1"/>
  <c r="X195" i="62"/>
  <c r="AA217" i="62"/>
  <c r="X217" i="62"/>
  <c r="S217" i="62"/>
  <c r="H217" i="62"/>
  <c r="AC217" i="62" s="1"/>
  <c r="Z217" i="62"/>
  <c r="U217" i="62"/>
  <c r="V217" i="62"/>
  <c r="V43" i="62"/>
  <c r="V47" i="62"/>
  <c r="V51" i="62"/>
  <c r="V55" i="62"/>
  <c r="V59" i="62"/>
  <c r="V63" i="62"/>
  <c r="H102" i="62"/>
  <c r="AC102" i="62" s="1"/>
  <c r="X102" i="62"/>
  <c r="AA139" i="62"/>
  <c r="Z139" i="62"/>
  <c r="U139" i="62"/>
  <c r="X139" i="62"/>
  <c r="S139" i="62"/>
  <c r="H139" i="62"/>
  <c r="AC139" i="62" s="1"/>
  <c r="AA158" i="62"/>
  <c r="Z158" i="62"/>
  <c r="U158" i="62"/>
  <c r="N158" i="62"/>
  <c r="X158" i="62"/>
  <c r="S158" i="62"/>
  <c r="H158" i="62"/>
  <c r="AC158" i="62" s="1"/>
  <c r="H160" i="62"/>
  <c r="AC160" i="62" s="1"/>
  <c r="X160" i="62"/>
  <c r="AA236" i="62"/>
  <c r="Z236" i="62"/>
  <c r="U236" i="62"/>
  <c r="X236" i="62"/>
  <c r="S236" i="62"/>
  <c r="H236" i="62"/>
  <c r="AC236" i="62" s="1"/>
  <c r="V236" i="62"/>
  <c r="U36" i="62"/>
  <c r="X43" i="62"/>
  <c r="V45" i="62"/>
  <c r="N47" i="62"/>
  <c r="X47" i="62"/>
  <c r="V49" i="62"/>
  <c r="X51" i="62"/>
  <c r="V53" i="62"/>
  <c r="X55" i="62"/>
  <c r="V57" i="62"/>
  <c r="N59" i="62"/>
  <c r="X59" i="62"/>
  <c r="V61" i="62"/>
  <c r="X63" i="62"/>
  <c r="Z75" i="62"/>
  <c r="U76" i="62"/>
  <c r="AA76" i="62"/>
  <c r="V77" i="62"/>
  <c r="Z83" i="62"/>
  <c r="AA84" i="62"/>
  <c r="U84" i="62"/>
  <c r="V85" i="62"/>
  <c r="S102" i="62"/>
  <c r="U109" i="62"/>
  <c r="H110" i="62"/>
  <c r="AC110" i="62" s="1"/>
  <c r="X110" i="62"/>
  <c r="N110" i="62"/>
  <c r="X129" i="62"/>
  <c r="H129" i="62"/>
  <c r="AC129" i="62" s="1"/>
  <c r="U130" i="62"/>
  <c r="AA131" i="62"/>
  <c r="X131" i="62"/>
  <c r="S131" i="62"/>
  <c r="H131" i="62"/>
  <c r="AC131" i="62" s="1"/>
  <c r="Z131" i="62"/>
  <c r="U131" i="62"/>
  <c r="V137" i="62"/>
  <c r="V143" i="62"/>
  <c r="S160" i="62"/>
  <c r="AA162" i="62"/>
  <c r="X162" i="62"/>
  <c r="S162" i="62"/>
  <c r="H162" i="62"/>
  <c r="AC162" i="62" s="1"/>
  <c r="Z162" i="62"/>
  <c r="U162" i="62"/>
  <c r="H168" i="62"/>
  <c r="AC168" i="62" s="1"/>
  <c r="X168" i="62"/>
  <c r="U169" i="62"/>
  <c r="AA170" i="62"/>
  <c r="Z170" i="62"/>
  <c r="U170" i="62"/>
  <c r="N170" i="62"/>
  <c r="X170" i="62"/>
  <c r="S170" i="62"/>
  <c r="H170" i="62"/>
  <c r="AC170" i="62" s="1"/>
  <c r="AA189" i="62"/>
  <c r="X189" i="62"/>
  <c r="Z189" i="62"/>
  <c r="S189" i="62"/>
  <c r="H189" i="62"/>
  <c r="AC189" i="62" s="1"/>
  <c r="U189" i="62"/>
  <c r="N189" i="62"/>
  <c r="H191" i="62"/>
  <c r="AC191" i="62" s="1"/>
  <c r="X191" i="62"/>
  <c r="Z191" i="62"/>
  <c r="S191" i="62"/>
  <c r="AA220" i="62"/>
  <c r="U220" i="62"/>
  <c r="T220" i="62"/>
  <c r="AB220" i="62" s="1"/>
  <c r="U239" i="62"/>
  <c r="AA239" i="62"/>
  <c r="T239" i="62"/>
  <c r="AB239" i="62" s="1"/>
  <c r="S79" i="62"/>
  <c r="Z79" i="62"/>
  <c r="V81" i="62"/>
  <c r="V87" i="62"/>
  <c r="Z89" i="62"/>
  <c r="V106" i="62"/>
  <c r="V108" i="62"/>
  <c r="V114" i="62"/>
  <c r="V133" i="62"/>
  <c r="T140" i="62"/>
  <c r="AB140" i="62" s="1"/>
  <c r="V141" i="62"/>
  <c r="S164" i="62"/>
  <c r="Z164" i="62"/>
  <c r="S187" i="62"/>
  <c r="Z187" i="62"/>
  <c r="V196" i="62"/>
  <c r="H196" i="62"/>
  <c r="AC196" i="62" s="1"/>
  <c r="H219" i="62"/>
  <c r="AC219" i="62" s="1"/>
  <c r="X219" i="62"/>
  <c r="V73" i="62"/>
  <c r="V79" i="62"/>
  <c r="Z81" i="62"/>
  <c r="S87" i="62"/>
  <c r="Z87" i="62"/>
  <c r="V89" i="62"/>
  <c r="V100" i="62"/>
  <c r="V104" i="62"/>
  <c r="Z106" i="62"/>
  <c r="S114" i="62"/>
  <c r="Z114" i="62"/>
  <c r="V116" i="62"/>
  <c r="S133" i="62"/>
  <c r="Z133" i="62"/>
  <c r="V164" i="62"/>
  <c r="V187" i="62"/>
  <c r="AA225" i="62"/>
  <c r="Z225" i="62"/>
  <c r="U225" i="62"/>
  <c r="X225" i="62"/>
  <c r="S225" i="62"/>
  <c r="H225" i="62"/>
  <c r="AC225" i="62" s="1"/>
  <c r="X234" i="62"/>
  <c r="H234" i="62"/>
  <c r="AC234" i="62" s="1"/>
  <c r="X238" i="62"/>
  <c r="H238" i="62"/>
  <c r="AC238" i="62" s="1"/>
  <c r="V198" i="62"/>
  <c r="Z230" i="62"/>
  <c r="T241" i="62"/>
  <c r="AB241" i="62" s="1"/>
  <c r="V242" i="62"/>
  <c r="V223" i="62"/>
  <c r="V230" i="62"/>
  <c r="V232" i="62"/>
  <c r="U13" i="62"/>
  <c r="T14" i="62"/>
  <c r="AB14" i="62" s="1"/>
  <c r="W14" i="62"/>
  <c r="AA14" i="62"/>
  <c r="U15" i="62"/>
  <c r="T16" i="62"/>
  <c r="AB16" i="62" s="1"/>
  <c r="W16" i="62"/>
  <c r="AA16" i="62"/>
  <c r="U17" i="62"/>
  <c r="T18" i="62"/>
  <c r="AB18" i="62" s="1"/>
  <c r="W18" i="62"/>
  <c r="AA18" i="62"/>
  <c r="U19" i="62"/>
  <c r="T20" i="62"/>
  <c r="AB20" i="62" s="1"/>
  <c r="W20" i="62"/>
  <c r="AA20" i="62"/>
  <c r="U21" i="62"/>
  <c r="T22" i="62"/>
  <c r="AB22" i="62" s="1"/>
  <c r="W22" i="62"/>
  <c r="AA22" i="62"/>
  <c r="U23" i="62"/>
  <c r="T24" i="62"/>
  <c r="AB24" i="62" s="1"/>
  <c r="W24" i="62"/>
  <c r="AA24" i="62"/>
  <c r="U25" i="62"/>
  <c r="T26" i="62"/>
  <c r="AB26" i="62" s="1"/>
  <c r="W26" i="62"/>
  <c r="AA26" i="62"/>
  <c r="U27" i="62"/>
  <c r="T28" i="62"/>
  <c r="AB28" i="62" s="1"/>
  <c r="W28" i="62"/>
  <c r="AA28" i="62"/>
  <c r="U29" i="62"/>
  <c r="T30" i="62"/>
  <c r="AB30" i="62" s="1"/>
  <c r="W30" i="62"/>
  <c r="AA30" i="62"/>
  <c r="U31" i="62"/>
  <c r="T32" i="62"/>
  <c r="AB32" i="62" s="1"/>
  <c r="W32" i="62"/>
  <c r="AA32" i="62"/>
  <c r="U33" i="62"/>
  <c r="T34" i="62"/>
  <c r="AB34" i="62" s="1"/>
  <c r="W34" i="62"/>
  <c r="AA34" i="62"/>
  <c r="U35" i="62"/>
  <c r="T36" i="62"/>
  <c r="AB36" i="62" s="1"/>
  <c r="W36" i="62"/>
  <c r="AA36" i="62"/>
  <c r="T42" i="62"/>
  <c r="AB42" i="62" s="1"/>
  <c r="W42" i="62"/>
  <c r="AA42" i="62"/>
  <c r="U44" i="62"/>
  <c r="T46" i="62"/>
  <c r="AB46" i="62" s="1"/>
  <c r="W46" i="62"/>
  <c r="AA46" i="62"/>
  <c r="U48" i="62"/>
  <c r="T50" i="62"/>
  <c r="AB50" i="62" s="1"/>
  <c r="W50" i="62"/>
  <c r="AA50" i="62"/>
  <c r="U52" i="62"/>
  <c r="T54" i="62"/>
  <c r="AB54" i="62" s="1"/>
  <c r="W54" i="62"/>
  <c r="AA54" i="62"/>
  <c r="U56" i="62"/>
  <c r="T58" i="62"/>
  <c r="AB58" i="62" s="1"/>
  <c r="W58" i="62"/>
  <c r="AA58" i="62"/>
  <c r="U60" i="62"/>
  <c r="T62" i="62"/>
  <c r="AB62" i="62" s="1"/>
  <c r="W62" i="62"/>
  <c r="AA62" i="62"/>
  <c r="U71" i="62"/>
  <c r="T74" i="62"/>
  <c r="AB74" i="62" s="1"/>
  <c r="AA74" i="62"/>
  <c r="Z78" i="62"/>
  <c r="V78" i="62"/>
  <c r="S78" i="62"/>
  <c r="H78" i="62"/>
  <c r="AC78" i="62" s="1"/>
  <c r="X78" i="62"/>
  <c r="N78" i="62"/>
  <c r="W78" i="62"/>
  <c r="T82" i="62"/>
  <c r="AB82" i="62" s="1"/>
  <c r="AA82" i="62"/>
  <c r="Z86" i="62"/>
  <c r="V86" i="62"/>
  <c r="S86" i="62"/>
  <c r="H86" i="62"/>
  <c r="AC86" i="62" s="1"/>
  <c r="X86" i="62"/>
  <c r="N86" i="62"/>
  <c r="W86" i="62"/>
  <c r="T90" i="62"/>
  <c r="AB90" i="62" s="1"/>
  <c r="AA90" i="62"/>
  <c r="X103" i="62"/>
  <c r="N103" i="62"/>
  <c r="Z103" i="62"/>
  <c r="V103" i="62"/>
  <c r="S103" i="62"/>
  <c r="H103" i="62"/>
  <c r="AC103" i="62" s="1"/>
  <c r="W103" i="62"/>
  <c r="Z105" i="62"/>
  <c r="V105" i="62"/>
  <c r="S105" i="62"/>
  <c r="H105" i="62"/>
  <c r="AC105" i="62" s="1"/>
  <c r="X105" i="62"/>
  <c r="N105" i="62"/>
  <c r="W105" i="62"/>
  <c r="T111" i="62"/>
  <c r="AB111" i="62" s="1"/>
  <c r="AA111" i="62"/>
  <c r="T113" i="62"/>
  <c r="AB113" i="62" s="1"/>
  <c r="AA113" i="62"/>
  <c r="T134" i="62"/>
  <c r="AB134" i="62" s="1"/>
  <c r="AA134" i="62"/>
  <c r="T136" i="62"/>
  <c r="AB136" i="62" s="1"/>
  <c r="AA136" i="62"/>
  <c r="X142" i="62"/>
  <c r="N142" i="62"/>
  <c r="Z142" i="62"/>
  <c r="V142" i="62"/>
  <c r="S142" i="62"/>
  <c r="H142" i="62"/>
  <c r="AC142" i="62" s="1"/>
  <c r="W142" i="62"/>
  <c r="Z144" i="62"/>
  <c r="V144" i="62"/>
  <c r="S144" i="62"/>
  <c r="H144" i="62"/>
  <c r="AC144" i="62" s="1"/>
  <c r="X144" i="62"/>
  <c r="N144" i="62"/>
  <c r="W144" i="62"/>
  <c r="T159" i="62"/>
  <c r="AB159" i="62" s="1"/>
  <c r="AA159" i="62"/>
  <c r="X165" i="62"/>
  <c r="N165" i="62"/>
  <c r="Z165" i="62"/>
  <c r="V165" i="62"/>
  <c r="S165" i="62"/>
  <c r="H165" i="62"/>
  <c r="AC165" i="62" s="1"/>
  <c r="W165" i="62"/>
  <c r="Z167" i="62"/>
  <c r="V167" i="62"/>
  <c r="S167" i="62"/>
  <c r="H167" i="62"/>
  <c r="AC167" i="62" s="1"/>
  <c r="X167" i="62"/>
  <c r="W167" i="62"/>
  <c r="X188" i="62"/>
  <c r="Z188" i="62"/>
  <c r="V188" i="62"/>
  <c r="S188" i="62"/>
  <c r="H188" i="62"/>
  <c r="AC188" i="62" s="1"/>
  <c r="W188" i="62"/>
  <c r="Z190" i="62"/>
  <c r="V190" i="62"/>
  <c r="S190" i="62"/>
  <c r="H190" i="62"/>
  <c r="AC190" i="62" s="1"/>
  <c r="X190" i="62"/>
  <c r="W190" i="62"/>
  <c r="W197" i="62"/>
  <c r="X216" i="62"/>
  <c r="N216" i="62"/>
  <c r="Z216" i="62"/>
  <c r="V216" i="62"/>
  <c r="S216" i="62"/>
  <c r="H216" i="62"/>
  <c r="AC216" i="62" s="1"/>
  <c r="U216" i="62"/>
  <c r="W224" i="62"/>
  <c r="X235" i="62"/>
  <c r="Z235" i="62"/>
  <c r="V235" i="62"/>
  <c r="S235" i="62"/>
  <c r="H235" i="62"/>
  <c r="AC235" i="62" s="1"/>
  <c r="U235" i="62"/>
  <c r="H13" i="62"/>
  <c r="AC13" i="62" s="1"/>
  <c r="S13" i="62"/>
  <c r="V13" i="62"/>
  <c r="Z13" i="62"/>
  <c r="X14" i="62"/>
  <c r="H15" i="62"/>
  <c r="AC15" i="62" s="1"/>
  <c r="S15" i="62"/>
  <c r="V15" i="62"/>
  <c r="Z15" i="62"/>
  <c r="X16" i="62"/>
  <c r="H17" i="62"/>
  <c r="AC17" i="62" s="1"/>
  <c r="S17" i="62"/>
  <c r="V17" i="62"/>
  <c r="Z17" i="62"/>
  <c r="N18" i="62"/>
  <c r="X18" i="62"/>
  <c r="H19" i="62"/>
  <c r="AC19" i="62" s="1"/>
  <c r="S19" i="62"/>
  <c r="V19" i="62"/>
  <c r="Z19" i="62"/>
  <c r="X20" i="62"/>
  <c r="H21" i="62"/>
  <c r="AC21" i="62" s="1"/>
  <c r="S21" i="62"/>
  <c r="V21" i="62"/>
  <c r="Z21" i="62"/>
  <c r="X22" i="62"/>
  <c r="H23" i="62"/>
  <c r="AC23" i="62" s="1"/>
  <c r="S23" i="62"/>
  <c r="V23" i="62"/>
  <c r="Z23" i="62"/>
  <c r="N24" i="62"/>
  <c r="X24" i="62"/>
  <c r="H25" i="62"/>
  <c r="AC25" i="62" s="1"/>
  <c r="S25" i="62"/>
  <c r="V25" i="62"/>
  <c r="Z25" i="62"/>
  <c r="X26" i="62"/>
  <c r="H27" i="62"/>
  <c r="AC27" i="62" s="1"/>
  <c r="S27" i="62"/>
  <c r="V27" i="62"/>
  <c r="Z27" i="62"/>
  <c r="X28" i="62"/>
  <c r="H29" i="62"/>
  <c r="AC29" i="62" s="1"/>
  <c r="S29" i="62"/>
  <c r="V29" i="62"/>
  <c r="Z29" i="62"/>
  <c r="N30" i="62"/>
  <c r="X30" i="62"/>
  <c r="H31" i="62"/>
  <c r="AC31" i="62" s="1"/>
  <c r="S31" i="62"/>
  <c r="V31" i="62"/>
  <c r="Z31" i="62"/>
  <c r="X32" i="62"/>
  <c r="H33" i="62"/>
  <c r="AC33" i="62" s="1"/>
  <c r="S33" i="62"/>
  <c r="V33" i="62"/>
  <c r="Z33" i="62"/>
  <c r="N34" i="62"/>
  <c r="X34" i="62"/>
  <c r="H35" i="62"/>
  <c r="AC35" i="62" s="1"/>
  <c r="S35" i="62"/>
  <c r="V35" i="62"/>
  <c r="Z35" i="62"/>
  <c r="N36" i="62"/>
  <c r="X36" i="62"/>
  <c r="X42" i="62"/>
  <c r="T43" i="62"/>
  <c r="AB43" i="62" s="1"/>
  <c r="W43" i="62"/>
  <c r="AA43" i="62"/>
  <c r="H44" i="62"/>
  <c r="AC44" i="62" s="1"/>
  <c r="S44" i="62"/>
  <c r="V44" i="62"/>
  <c r="Z44" i="62"/>
  <c r="N46" i="62"/>
  <c r="X46" i="62"/>
  <c r="T47" i="62"/>
  <c r="AB47" i="62" s="1"/>
  <c r="W47" i="62"/>
  <c r="AA47" i="62"/>
  <c r="H48" i="62"/>
  <c r="AC48" i="62" s="1"/>
  <c r="S48" i="62"/>
  <c r="V48" i="62"/>
  <c r="Z48" i="62"/>
  <c r="X50" i="62"/>
  <c r="T51" i="62"/>
  <c r="AB51" i="62" s="1"/>
  <c r="W51" i="62"/>
  <c r="AA51" i="62"/>
  <c r="H52" i="62"/>
  <c r="AC52" i="62" s="1"/>
  <c r="S52" i="62"/>
  <c r="V52" i="62"/>
  <c r="Z52" i="62"/>
  <c r="N54" i="62"/>
  <c r="X54" i="62"/>
  <c r="T55" i="62"/>
  <c r="AB55" i="62" s="1"/>
  <c r="W55" i="62"/>
  <c r="AA55" i="62"/>
  <c r="H56" i="62"/>
  <c r="AC56" i="62" s="1"/>
  <c r="S56" i="62"/>
  <c r="V56" i="62"/>
  <c r="Z56" i="62"/>
  <c r="X58" i="62"/>
  <c r="T59" i="62"/>
  <c r="AB59" i="62" s="1"/>
  <c r="W59" i="62"/>
  <c r="AA59" i="62"/>
  <c r="H60" i="62"/>
  <c r="AC60" i="62" s="1"/>
  <c r="S60" i="62"/>
  <c r="V60" i="62"/>
  <c r="Z60" i="62"/>
  <c r="N62" i="62"/>
  <c r="X62" i="62"/>
  <c r="T63" i="62"/>
  <c r="AB63" i="62" s="1"/>
  <c r="W63" i="62"/>
  <c r="AA63" i="62"/>
  <c r="H71" i="62"/>
  <c r="AC71" i="62" s="1"/>
  <c r="S71" i="62"/>
  <c r="V71" i="62"/>
  <c r="Z71" i="62"/>
  <c r="X72" i="62"/>
  <c r="N72" i="62"/>
  <c r="Z72" i="62"/>
  <c r="V72" i="62"/>
  <c r="S72" i="62"/>
  <c r="H72" i="62"/>
  <c r="AC72" i="62" s="1"/>
  <c r="W72" i="62"/>
  <c r="X80" i="62"/>
  <c r="N80" i="62"/>
  <c r="Z80" i="62"/>
  <c r="V80" i="62"/>
  <c r="S80" i="62"/>
  <c r="H80" i="62"/>
  <c r="AC80" i="62" s="1"/>
  <c r="W80" i="62"/>
  <c r="X88" i="62"/>
  <c r="N88" i="62"/>
  <c r="Z88" i="62"/>
  <c r="V88" i="62"/>
  <c r="S88" i="62"/>
  <c r="H88" i="62"/>
  <c r="AC88" i="62" s="1"/>
  <c r="W88" i="62"/>
  <c r="X107" i="62"/>
  <c r="Z107" i="62"/>
  <c r="V107" i="62"/>
  <c r="S107" i="62"/>
  <c r="H107" i="62"/>
  <c r="AC107" i="62" s="1"/>
  <c r="W107" i="62"/>
  <c r="Z109" i="62"/>
  <c r="V109" i="62"/>
  <c r="S109" i="62"/>
  <c r="H109" i="62"/>
  <c r="AC109" i="62" s="1"/>
  <c r="X109" i="62"/>
  <c r="W109" i="62"/>
  <c r="X130" i="62"/>
  <c r="Z130" i="62"/>
  <c r="V130" i="62"/>
  <c r="S130" i="62"/>
  <c r="H130" i="62"/>
  <c r="AC130" i="62" s="1"/>
  <c r="W130" i="62"/>
  <c r="Z132" i="62"/>
  <c r="V132" i="62"/>
  <c r="S132" i="62"/>
  <c r="H132" i="62"/>
  <c r="AC132" i="62" s="1"/>
  <c r="X132" i="62"/>
  <c r="W132" i="62"/>
  <c r="X169" i="62"/>
  <c r="N169" i="62"/>
  <c r="Z169" i="62"/>
  <c r="V169" i="62"/>
  <c r="S169" i="62"/>
  <c r="H169" i="62"/>
  <c r="AC169" i="62" s="1"/>
  <c r="W169" i="62"/>
  <c r="Z171" i="62"/>
  <c r="V171" i="62"/>
  <c r="S171" i="62"/>
  <c r="H171" i="62"/>
  <c r="AC171" i="62" s="1"/>
  <c r="X171" i="62"/>
  <c r="W171" i="62"/>
  <c r="X192" i="62"/>
  <c r="Z192" i="62"/>
  <c r="V192" i="62"/>
  <c r="S192" i="62"/>
  <c r="H192" i="62"/>
  <c r="AC192" i="62" s="1"/>
  <c r="W192" i="62"/>
  <c r="AA194" i="62"/>
  <c r="Z194" i="62"/>
  <c r="V194" i="62"/>
  <c r="S194" i="62"/>
  <c r="H194" i="62"/>
  <c r="AC194" i="62" s="1"/>
  <c r="X194" i="62"/>
  <c r="W194" i="62"/>
  <c r="T216" i="62"/>
  <c r="AB216" i="62" s="1"/>
  <c r="Z218" i="62"/>
  <c r="V218" i="62"/>
  <c r="S218" i="62"/>
  <c r="H218" i="62"/>
  <c r="AC218" i="62" s="1"/>
  <c r="X218" i="62"/>
  <c r="U218" i="62"/>
  <c r="T235" i="62"/>
  <c r="AB235" i="62" s="1"/>
  <c r="Z237" i="62"/>
  <c r="V237" i="62"/>
  <c r="S237" i="62"/>
  <c r="H237" i="62"/>
  <c r="AC237" i="62" s="1"/>
  <c r="X237" i="62"/>
  <c r="N237" i="62"/>
  <c r="U237" i="62"/>
  <c r="T13" i="62"/>
  <c r="AB13" i="62" s="1"/>
  <c r="W13" i="62"/>
  <c r="AA13" i="62"/>
  <c r="T15" i="62"/>
  <c r="AB15" i="62" s="1"/>
  <c r="W15" i="62"/>
  <c r="AA15" i="62"/>
  <c r="T17" i="62"/>
  <c r="AB17" i="62" s="1"/>
  <c r="W17" i="62"/>
  <c r="AA17" i="62"/>
  <c r="T19" i="62"/>
  <c r="AB19" i="62" s="1"/>
  <c r="W19" i="62"/>
  <c r="AA19" i="62"/>
  <c r="T21" i="62"/>
  <c r="AB21" i="62" s="1"/>
  <c r="W21" i="62"/>
  <c r="AA21" i="62"/>
  <c r="T23" i="62"/>
  <c r="AB23" i="62" s="1"/>
  <c r="W23" i="62"/>
  <c r="AA23" i="62"/>
  <c r="T25" i="62"/>
  <c r="AB25" i="62" s="1"/>
  <c r="W25" i="62"/>
  <c r="AA25" i="62"/>
  <c r="T27" i="62"/>
  <c r="AB27" i="62" s="1"/>
  <c r="W27" i="62"/>
  <c r="AA27" i="62"/>
  <c r="T29" i="62"/>
  <c r="AB29" i="62" s="1"/>
  <c r="W29" i="62"/>
  <c r="AA29" i="62"/>
  <c r="T31" i="62"/>
  <c r="AB31" i="62" s="1"/>
  <c r="W31" i="62"/>
  <c r="AA31" i="62"/>
  <c r="T33" i="62"/>
  <c r="AB33" i="62" s="1"/>
  <c r="W33" i="62"/>
  <c r="AA33" i="62"/>
  <c r="T35" i="62"/>
  <c r="AB35" i="62" s="1"/>
  <c r="W35" i="62"/>
  <c r="AA35" i="62"/>
  <c r="T44" i="62"/>
  <c r="AB44" i="62" s="1"/>
  <c r="W44" i="62"/>
  <c r="AA44" i="62"/>
  <c r="T48" i="62"/>
  <c r="AB48" i="62" s="1"/>
  <c r="W48" i="62"/>
  <c r="AA48" i="62"/>
  <c r="T52" i="62"/>
  <c r="AB52" i="62" s="1"/>
  <c r="W52" i="62"/>
  <c r="AA52" i="62"/>
  <c r="T56" i="62"/>
  <c r="AB56" i="62" s="1"/>
  <c r="W56" i="62"/>
  <c r="AA56" i="62"/>
  <c r="T60" i="62"/>
  <c r="AB60" i="62" s="1"/>
  <c r="W60" i="62"/>
  <c r="AA60" i="62"/>
  <c r="T71" i="62"/>
  <c r="AB71" i="62" s="1"/>
  <c r="W71" i="62"/>
  <c r="Z74" i="62"/>
  <c r="V74" i="62"/>
  <c r="S74" i="62"/>
  <c r="H74" i="62"/>
  <c r="AC74" i="62" s="1"/>
  <c r="X74" i="62"/>
  <c r="W74" i="62"/>
  <c r="Z82" i="62"/>
  <c r="V82" i="62"/>
  <c r="S82" i="62"/>
  <c r="H82" i="62"/>
  <c r="AC82" i="62" s="1"/>
  <c r="X82" i="62"/>
  <c r="W82" i="62"/>
  <c r="Z90" i="62"/>
  <c r="V90" i="62"/>
  <c r="S90" i="62"/>
  <c r="H90" i="62"/>
  <c r="AC90" i="62" s="1"/>
  <c r="X90" i="62"/>
  <c r="W90" i="62"/>
  <c r="X111" i="62"/>
  <c r="N111" i="62"/>
  <c r="Z111" i="62"/>
  <c r="V111" i="62"/>
  <c r="S111" i="62"/>
  <c r="H111" i="62"/>
  <c r="AC111" i="62" s="1"/>
  <c r="W111" i="62"/>
  <c r="Z113" i="62"/>
  <c r="V113" i="62"/>
  <c r="S113" i="62"/>
  <c r="H113" i="62"/>
  <c r="AC113" i="62" s="1"/>
  <c r="X113" i="62"/>
  <c r="W113" i="62"/>
  <c r="X134" i="62"/>
  <c r="Z134" i="62"/>
  <c r="V134" i="62"/>
  <c r="S134" i="62"/>
  <c r="H134" i="62"/>
  <c r="AC134" i="62" s="1"/>
  <c r="W134" i="62"/>
  <c r="Z136" i="62"/>
  <c r="V136" i="62"/>
  <c r="S136" i="62"/>
  <c r="H136" i="62"/>
  <c r="AC136" i="62" s="1"/>
  <c r="X136" i="62"/>
  <c r="N136" i="62"/>
  <c r="W136" i="62"/>
  <c r="Z159" i="62"/>
  <c r="V159" i="62"/>
  <c r="S159" i="62"/>
  <c r="H159" i="62"/>
  <c r="AC159" i="62" s="1"/>
  <c r="X159" i="62"/>
  <c r="W159" i="62"/>
  <c r="X197" i="62"/>
  <c r="N197" i="62"/>
  <c r="Z197" i="62"/>
  <c r="V197" i="62"/>
  <c r="S197" i="62"/>
  <c r="H197" i="62"/>
  <c r="AC197" i="62" s="1"/>
  <c r="U197" i="62"/>
  <c r="X224" i="62"/>
  <c r="Z224" i="62"/>
  <c r="V224" i="62"/>
  <c r="S224" i="62"/>
  <c r="H224" i="62"/>
  <c r="AC224" i="62" s="1"/>
  <c r="U224" i="62"/>
  <c r="H14" i="62"/>
  <c r="AC14" i="62" s="1"/>
  <c r="S14" i="62"/>
  <c r="V14" i="62"/>
  <c r="H16" i="62"/>
  <c r="AC16" i="62" s="1"/>
  <c r="S16" i="62"/>
  <c r="V16" i="62"/>
  <c r="N17" i="62"/>
  <c r="H18" i="62"/>
  <c r="AC18" i="62" s="1"/>
  <c r="S18" i="62"/>
  <c r="V18" i="62"/>
  <c r="H20" i="62"/>
  <c r="AC20" i="62" s="1"/>
  <c r="S20" i="62"/>
  <c r="V20" i="62"/>
  <c r="H22" i="62"/>
  <c r="AC22" i="62" s="1"/>
  <c r="S22" i="62"/>
  <c r="V22" i="62"/>
  <c r="N23" i="62"/>
  <c r="H24" i="62"/>
  <c r="AC24" i="62" s="1"/>
  <c r="S24" i="62"/>
  <c r="V24" i="62"/>
  <c r="N25" i="62"/>
  <c r="H26" i="62"/>
  <c r="AC26" i="62" s="1"/>
  <c r="S26" i="62"/>
  <c r="V26" i="62"/>
  <c r="H28" i="62"/>
  <c r="AC28" i="62" s="1"/>
  <c r="S28" i="62"/>
  <c r="V28" i="62"/>
  <c r="N29" i="62"/>
  <c r="H30" i="62"/>
  <c r="AC30" i="62" s="1"/>
  <c r="S30" i="62"/>
  <c r="V30" i="62"/>
  <c r="H32" i="62"/>
  <c r="AC32" i="62" s="1"/>
  <c r="S32" i="62"/>
  <c r="V32" i="62"/>
  <c r="N33" i="62"/>
  <c r="H34" i="62"/>
  <c r="AC34" i="62" s="1"/>
  <c r="S34" i="62"/>
  <c r="V34" i="62"/>
  <c r="N35" i="62"/>
  <c r="H36" i="62"/>
  <c r="AC36" i="62" s="1"/>
  <c r="S36" i="62"/>
  <c r="V36" i="62"/>
  <c r="H42" i="62"/>
  <c r="AC42" i="62" s="1"/>
  <c r="S42" i="62"/>
  <c r="V42" i="62"/>
  <c r="U43" i="62"/>
  <c r="N44" i="62"/>
  <c r="T45" i="62"/>
  <c r="AB45" i="62" s="1"/>
  <c r="W45" i="62"/>
  <c r="H46" i="62"/>
  <c r="AC46" i="62" s="1"/>
  <c r="S46" i="62"/>
  <c r="V46" i="62"/>
  <c r="U47" i="62"/>
  <c r="T49" i="62"/>
  <c r="AB49" i="62" s="1"/>
  <c r="W49" i="62"/>
  <c r="H50" i="62"/>
  <c r="AC50" i="62" s="1"/>
  <c r="S50" i="62"/>
  <c r="V50" i="62"/>
  <c r="U51" i="62"/>
  <c r="T53" i="62"/>
  <c r="AB53" i="62" s="1"/>
  <c r="W53" i="62"/>
  <c r="H54" i="62"/>
  <c r="AC54" i="62" s="1"/>
  <c r="S54" i="62"/>
  <c r="V54" i="62"/>
  <c r="U55" i="62"/>
  <c r="N56" i="62"/>
  <c r="T57" i="62"/>
  <c r="AB57" i="62" s="1"/>
  <c r="W57" i="62"/>
  <c r="H58" i="62"/>
  <c r="AC58" i="62" s="1"/>
  <c r="S58" i="62"/>
  <c r="V58" i="62"/>
  <c r="U59" i="62"/>
  <c r="N60" i="62"/>
  <c r="T61" i="62"/>
  <c r="AB61" i="62" s="1"/>
  <c r="W61" i="62"/>
  <c r="H62" i="62"/>
  <c r="AC62" i="62" s="1"/>
  <c r="S62" i="62"/>
  <c r="V62" i="62"/>
  <c r="U63" i="62"/>
  <c r="X71" i="62"/>
  <c r="T72" i="62"/>
  <c r="AB72" i="62" s="1"/>
  <c r="AA72" i="62"/>
  <c r="X76" i="62"/>
  <c r="Z76" i="62"/>
  <c r="V76" i="62"/>
  <c r="S76" i="62"/>
  <c r="H76" i="62"/>
  <c r="W76" i="62"/>
  <c r="U78" i="62"/>
  <c r="T80" i="62"/>
  <c r="AB80" i="62" s="1"/>
  <c r="AA80" i="62"/>
  <c r="X84" i="62"/>
  <c r="Z84" i="62"/>
  <c r="V84" i="62"/>
  <c r="S84" i="62"/>
  <c r="H84" i="62"/>
  <c r="AC84" i="62" s="1"/>
  <c r="W84" i="62"/>
  <c r="U86" i="62"/>
  <c r="T88" i="62"/>
  <c r="AB88" i="62" s="1"/>
  <c r="AA88" i="62"/>
  <c r="Z101" i="62"/>
  <c r="V101" i="62"/>
  <c r="S101" i="62"/>
  <c r="H101" i="62"/>
  <c r="AC101" i="62" s="1"/>
  <c r="X101" i="62"/>
  <c r="W101" i="62"/>
  <c r="U103" i="62"/>
  <c r="U105" i="62"/>
  <c r="T107" i="62"/>
  <c r="AB107" i="62" s="1"/>
  <c r="AA107" i="62"/>
  <c r="T109" i="62"/>
  <c r="AB109" i="62" s="1"/>
  <c r="AA109" i="62"/>
  <c r="X115" i="62"/>
  <c r="Z115" i="62"/>
  <c r="V115" i="62"/>
  <c r="S115" i="62"/>
  <c r="H115" i="62"/>
  <c r="AC115" i="62" s="1"/>
  <c r="W115" i="62"/>
  <c r="Z117" i="62"/>
  <c r="V117" i="62"/>
  <c r="S117" i="62"/>
  <c r="H117" i="62"/>
  <c r="AC117" i="62" s="1"/>
  <c r="X117" i="62"/>
  <c r="N117" i="62"/>
  <c r="W117" i="62"/>
  <c r="T130" i="62"/>
  <c r="AB130" i="62" s="1"/>
  <c r="AA130" i="62"/>
  <c r="T132" i="62"/>
  <c r="AB132" i="62" s="1"/>
  <c r="AA132" i="62"/>
  <c r="X138" i="62"/>
  <c r="N138" i="62"/>
  <c r="Z138" i="62"/>
  <c r="V138" i="62"/>
  <c r="S138" i="62"/>
  <c r="H138" i="62"/>
  <c r="AC138" i="62" s="1"/>
  <c r="W138" i="62"/>
  <c r="Z140" i="62"/>
  <c r="V140" i="62"/>
  <c r="S140" i="62"/>
  <c r="H140" i="62"/>
  <c r="AC140" i="62" s="1"/>
  <c r="X140" i="62"/>
  <c r="W140" i="62"/>
  <c r="U142" i="62"/>
  <c r="U144" i="62"/>
  <c r="X161" i="62"/>
  <c r="Z161" i="62"/>
  <c r="V161" i="62"/>
  <c r="S161" i="62"/>
  <c r="H161" i="62"/>
  <c r="AC161" i="62" s="1"/>
  <c r="W161" i="62"/>
  <c r="Z163" i="62"/>
  <c r="V163" i="62"/>
  <c r="S163" i="62"/>
  <c r="H163" i="62"/>
  <c r="AC163" i="62" s="1"/>
  <c r="X163" i="62"/>
  <c r="N163" i="62"/>
  <c r="W163" i="62"/>
  <c r="U165" i="62"/>
  <c r="U167" i="62"/>
  <c r="T169" i="62"/>
  <c r="AB169" i="62" s="1"/>
  <c r="AA169" i="62"/>
  <c r="T171" i="62"/>
  <c r="AB171" i="62" s="1"/>
  <c r="AA171" i="62"/>
  <c r="U188" i="62"/>
  <c r="U190" i="62"/>
  <c r="T192" i="62"/>
  <c r="AB192" i="62" s="1"/>
  <c r="AA192" i="62"/>
  <c r="T194" i="62"/>
  <c r="AB194" i="62" s="1"/>
  <c r="T197" i="62"/>
  <c r="AB197" i="62" s="1"/>
  <c r="AA216" i="62"/>
  <c r="W218" i="62"/>
  <c r="T224" i="62"/>
  <c r="AB224" i="62" s="1"/>
  <c r="Z229" i="62"/>
  <c r="V229" i="62"/>
  <c r="S229" i="62"/>
  <c r="H229" i="62"/>
  <c r="AC229" i="62" s="1"/>
  <c r="X229" i="62"/>
  <c r="N229" i="62"/>
  <c r="U229" i="62"/>
  <c r="AA235" i="62"/>
  <c r="W237" i="62"/>
  <c r="U73" i="62"/>
  <c r="T75" i="62"/>
  <c r="AB75" i="62" s="1"/>
  <c r="W75" i="62"/>
  <c r="AA75" i="62"/>
  <c r="U77" i="62"/>
  <c r="T79" i="62"/>
  <c r="AB79" i="62" s="1"/>
  <c r="W79" i="62"/>
  <c r="AA79" i="62"/>
  <c r="U81" i="62"/>
  <c r="T83" i="62"/>
  <c r="AB83" i="62" s="1"/>
  <c r="W83" i="62"/>
  <c r="AA83" i="62"/>
  <c r="U85" i="62"/>
  <c r="T87" i="62"/>
  <c r="AB87" i="62" s="1"/>
  <c r="W87" i="62"/>
  <c r="AA87" i="62"/>
  <c r="U89" i="62"/>
  <c r="T102" i="62"/>
  <c r="AB102" i="62" s="1"/>
  <c r="W102" i="62"/>
  <c r="AA102" i="62"/>
  <c r="T106" i="62"/>
  <c r="AB106" i="62" s="1"/>
  <c r="W106" i="62"/>
  <c r="AA106" i="62"/>
  <c r="T110" i="62"/>
  <c r="AB110" i="62" s="1"/>
  <c r="W110" i="62"/>
  <c r="AA110" i="62"/>
  <c r="T114" i="62"/>
  <c r="AB114" i="62" s="1"/>
  <c r="W114" i="62"/>
  <c r="AA114" i="62"/>
  <c r="T129" i="62"/>
  <c r="AB129" i="62" s="1"/>
  <c r="W129" i="62"/>
  <c r="AA129" i="62"/>
  <c r="T133" i="62"/>
  <c r="AB133" i="62" s="1"/>
  <c r="W133" i="62"/>
  <c r="AA133" i="62"/>
  <c r="T137" i="62"/>
  <c r="AB137" i="62" s="1"/>
  <c r="W137" i="62"/>
  <c r="AA137" i="62"/>
  <c r="T141" i="62"/>
  <c r="AB141" i="62" s="1"/>
  <c r="W141" i="62"/>
  <c r="AA141" i="62"/>
  <c r="T160" i="62"/>
  <c r="AB160" i="62" s="1"/>
  <c r="W160" i="62"/>
  <c r="AA160" i="62"/>
  <c r="T164" i="62"/>
  <c r="AB164" i="62" s="1"/>
  <c r="W164" i="62"/>
  <c r="AA164" i="62"/>
  <c r="T168" i="62"/>
  <c r="AB168" i="62" s="1"/>
  <c r="W168" i="62"/>
  <c r="AA168" i="62"/>
  <c r="T187" i="62"/>
  <c r="AB187" i="62" s="1"/>
  <c r="W187" i="62"/>
  <c r="AA187" i="62"/>
  <c r="T191" i="62"/>
  <c r="AB191" i="62" s="1"/>
  <c r="W191" i="62"/>
  <c r="AA191" i="62"/>
  <c r="U196" i="62"/>
  <c r="AA196" i="62"/>
  <c r="W196" i="62"/>
  <c r="X231" i="62"/>
  <c r="Z231" i="62"/>
  <c r="V231" i="62"/>
  <c r="S231" i="62"/>
  <c r="H231" i="62"/>
  <c r="AC231" i="62" s="1"/>
  <c r="W231" i="62"/>
  <c r="Z233" i="62"/>
  <c r="V233" i="62"/>
  <c r="S233" i="62"/>
  <c r="H233" i="62"/>
  <c r="AC233" i="62" s="1"/>
  <c r="X233" i="62"/>
  <c r="W233" i="62"/>
  <c r="T73" i="62"/>
  <c r="AB73" i="62" s="1"/>
  <c r="W73" i="62"/>
  <c r="U75" i="62"/>
  <c r="T77" i="62"/>
  <c r="AB77" i="62" s="1"/>
  <c r="W77" i="62"/>
  <c r="U79" i="62"/>
  <c r="T81" i="62"/>
  <c r="AB81" i="62" s="1"/>
  <c r="W81" i="62"/>
  <c r="U83" i="62"/>
  <c r="T85" i="62"/>
  <c r="AB85" i="62" s="1"/>
  <c r="W85" i="62"/>
  <c r="U87" i="62"/>
  <c r="T89" i="62"/>
  <c r="AB89" i="62" s="1"/>
  <c r="W89" i="62"/>
  <c r="T100" i="62"/>
  <c r="AB100" i="62" s="1"/>
  <c r="W100" i="62"/>
  <c r="U102" i="62"/>
  <c r="T104" i="62"/>
  <c r="AB104" i="62" s="1"/>
  <c r="W104" i="62"/>
  <c r="U106" i="62"/>
  <c r="T108" i="62"/>
  <c r="AB108" i="62" s="1"/>
  <c r="W108" i="62"/>
  <c r="U110" i="62"/>
  <c r="T112" i="62"/>
  <c r="AB112" i="62" s="1"/>
  <c r="W112" i="62"/>
  <c r="U114" i="62"/>
  <c r="T116" i="62"/>
  <c r="AB116" i="62" s="1"/>
  <c r="W116" i="62"/>
  <c r="U129" i="62"/>
  <c r="T131" i="62"/>
  <c r="AB131" i="62" s="1"/>
  <c r="W131" i="62"/>
  <c r="U133" i="62"/>
  <c r="T135" i="62"/>
  <c r="AB135" i="62" s="1"/>
  <c r="W135" i="62"/>
  <c r="U137" i="62"/>
  <c r="T139" i="62"/>
  <c r="AB139" i="62" s="1"/>
  <c r="W139" i="62"/>
  <c r="U141" i="62"/>
  <c r="T143" i="62"/>
  <c r="AB143" i="62" s="1"/>
  <c r="W143" i="62"/>
  <c r="T158" i="62"/>
  <c r="AB158" i="62" s="1"/>
  <c r="W158" i="62"/>
  <c r="U160" i="62"/>
  <c r="T162" i="62"/>
  <c r="AB162" i="62" s="1"/>
  <c r="W162" i="62"/>
  <c r="U164" i="62"/>
  <c r="T166" i="62"/>
  <c r="AB166" i="62" s="1"/>
  <c r="W166" i="62"/>
  <c r="U168" i="62"/>
  <c r="T170" i="62"/>
  <c r="AB170" i="62" s="1"/>
  <c r="W170" i="62"/>
  <c r="U187" i="62"/>
  <c r="T189" i="62"/>
  <c r="AB189" i="62" s="1"/>
  <c r="W189" i="62"/>
  <c r="U191" i="62"/>
  <c r="T193" i="62"/>
  <c r="AB193" i="62" s="1"/>
  <c r="W193" i="62"/>
  <c r="Z195" i="62"/>
  <c r="V195" i="62"/>
  <c r="S195" i="62"/>
  <c r="H195" i="62"/>
  <c r="AC195" i="62" s="1"/>
  <c r="S196" i="62"/>
  <c r="X196" i="62"/>
  <c r="X220" i="62"/>
  <c r="N220" i="62"/>
  <c r="Z220" i="62"/>
  <c r="V220" i="62"/>
  <c r="S220" i="62"/>
  <c r="H220" i="62"/>
  <c r="AC220" i="62" s="1"/>
  <c r="W220" i="62"/>
  <c r="Z222" i="62"/>
  <c r="V222" i="62"/>
  <c r="S222" i="62"/>
  <c r="H222" i="62"/>
  <c r="AC222" i="62" s="1"/>
  <c r="X222" i="62"/>
  <c r="N222" i="62"/>
  <c r="W222" i="62"/>
  <c r="T231" i="62"/>
  <c r="AB231" i="62" s="1"/>
  <c r="AA231" i="62"/>
  <c r="T233" i="62"/>
  <c r="AB233" i="62" s="1"/>
  <c r="AA233" i="62"/>
  <c r="X239" i="62"/>
  <c r="N239" i="62"/>
  <c r="Z239" i="62"/>
  <c r="V239" i="62"/>
  <c r="S239" i="62"/>
  <c r="H239" i="62"/>
  <c r="AC239" i="62" s="1"/>
  <c r="W239" i="62"/>
  <c r="Z241" i="62"/>
  <c r="V241" i="62"/>
  <c r="S241" i="62"/>
  <c r="H241" i="62"/>
  <c r="AC241" i="62" s="1"/>
  <c r="X241" i="62"/>
  <c r="W241" i="62"/>
  <c r="T219" i="62"/>
  <c r="AB219" i="62" s="1"/>
  <c r="W219" i="62"/>
  <c r="AA219" i="62"/>
  <c r="T223" i="62"/>
  <c r="AB223" i="62" s="1"/>
  <c r="W223" i="62"/>
  <c r="AA223" i="62"/>
  <c r="T230" i="62"/>
  <c r="AB230" i="62" s="1"/>
  <c r="W230" i="62"/>
  <c r="AA230" i="62"/>
  <c r="T234" i="62"/>
  <c r="AB234" i="62" s="1"/>
  <c r="W234" i="62"/>
  <c r="AA234" i="62"/>
  <c r="T238" i="62"/>
  <c r="AB238" i="62" s="1"/>
  <c r="W238" i="62"/>
  <c r="AA238" i="62"/>
  <c r="T242" i="62"/>
  <c r="AB242" i="62" s="1"/>
  <c r="W242" i="62"/>
  <c r="AA242" i="62"/>
  <c r="T198" i="62"/>
  <c r="AB198" i="62" s="1"/>
  <c r="W198" i="62"/>
  <c r="T217" i="62"/>
  <c r="AB217" i="62" s="1"/>
  <c r="W217" i="62"/>
  <c r="U219" i="62"/>
  <c r="T221" i="62"/>
  <c r="AB221" i="62" s="1"/>
  <c r="W221" i="62"/>
  <c r="U223" i="62"/>
  <c r="T225" i="62"/>
  <c r="AB225" i="62" s="1"/>
  <c r="W225" i="62"/>
  <c r="U230" i="62"/>
  <c r="T232" i="62"/>
  <c r="AB232" i="62" s="1"/>
  <c r="W232" i="62"/>
  <c r="U234" i="62"/>
  <c r="T236" i="62"/>
  <c r="AB236" i="62" s="1"/>
  <c r="W236" i="62"/>
  <c r="U238" i="62"/>
  <c r="T240" i="62"/>
  <c r="AB240" i="62" s="1"/>
  <c r="W240" i="62"/>
  <c r="U242" i="62"/>
  <c r="AB165" i="62"/>
  <c r="AC76" i="62"/>
  <c r="AB103" i="62"/>
  <c r="I227" i="62"/>
  <c r="AB188" i="62"/>
  <c r="I222" i="61"/>
  <c r="I207" i="61"/>
  <c r="I192" i="61"/>
  <c r="G196" i="61"/>
  <c r="G211" i="61" s="1"/>
  <c r="G226" i="61" s="1"/>
  <c r="G240" i="61" s="1"/>
  <c r="G205" i="61"/>
  <c r="G220" i="61" s="1"/>
  <c r="G235" i="61" s="1"/>
  <c r="G249" i="61" s="1"/>
  <c r="G204" i="61"/>
  <c r="G219" i="61" s="1"/>
  <c r="G234" i="61" s="1"/>
  <c r="G248" i="61" s="1"/>
  <c r="G203" i="61"/>
  <c r="G218" i="61" s="1"/>
  <c r="G233" i="61" s="1"/>
  <c r="G247" i="61" s="1"/>
  <c r="G202" i="61"/>
  <c r="G217" i="61" s="1"/>
  <c r="G232" i="61" s="1"/>
  <c r="G246" i="61" s="1"/>
  <c r="G201" i="61"/>
  <c r="G216" i="61" s="1"/>
  <c r="G231" i="61" s="1"/>
  <c r="G245" i="61" s="1"/>
  <c r="G200" i="61"/>
  <c r="G215" i="61" s="1"/>
  <c r="G230" i="61" s="1"/>
  <c r="G244" i="61" s="1"/>
  <c r="G199" i="61"/>
  <c r="G214" i="61" s="1"/>
  <c r="G229" i="61" s="1"/>
  <c r="G243" i="61" s="1"/>
  <c r="G198" i="61"/>
  <c r="G213" i="61" s="1"/>
  <c r="G228" i="61" s="1"/>
  <c r="G242" i="61" s="1"/>
  <c r="G197" i="61"/>
  <c r="G212" i="61" s="1"/>
  <c r="G227" i="61" s="1"/>
  <c r="G241" i="61" s="1"/>
  <c r="G195" i="61"/>
  <c r="G210" i="61" s="1"/>
  <c r="G225" i="61" s="1"/>
  <c r="G194" i="61"/>
  <c r="G209" i="61" s="1"/>
  <c r="G224" i="61" s="1"/>
  <c r="H235" i="60"/>
  <c r="G235" i="60"/>
  <c r="E235" i="60"/>
  <c r="C235" i="60"/>
  <c r="H234" i="60"/>
  <c r="G234" i="60"/>
  <c r="E234" i="60"/>
  <c r="C234" i="60"/>
  <c r="H233" i="60"/>
  <c r="W233" i="60" s="1"/>
  <c r="G233" i="60"/>
  <c r="E233" i="60"/>
  <c r="C233" i="60"/>
  <c r="H232" i="60"/>
  <c r="G232" i="60"/>
  <c r="E232" i="60"/>
  <c r="C232" i="60"/>
  <c r="H231" i="60"/>
  <c r="W231" i="60" s="1"/>
  <c r="G231" i="60"/>
  <c r="E231" i="60"/>
  <c r="C231" i="60"/>
  <c r="H230" i="60"/>
  <c r="G230" i="60"/>
  <c r="E230" i="60"/>
  <c r="C230" i="60"/>
  <c r="H229" i="60"/>
  <c r="W229" i="60" s="1"/>
  <c r="G229" i="60"/>
  <c r="E229" i="60"/>
  <c r="C229" i="60"/>
  <c r="H228" i="60"/>
  <c r="G228" i="60"/>
  <c r="E228" i="60"/>
  <c r="C228" i="60"/>
  <c r="H227" i="60"/>
  <c r="G227" i="60"/>
  <c r="E227" i="60"/>
  <c r="C227" i="60"/>
  <c r="H226" i="60"/>
  <c r="W226" i="60" s="1"/>
  <c r="G226" i="60"/>
  <c r="E226" i="60"/>
  <c r="C226" i="60"/>
  <c r="H225" i="60"/>
  <c r="W225" i="60" s="1"/>
  <c r="G225" i="60"/>
  <c r="E225" i="60"/>
  <c r="C225" i="60"/>
  <c r="H224" i="60"/>
  <c r="W224" i="60" s="1"/>
  <c r="G224" i="60"/>
  <c r="E224" i="60"/>
  <c r="C224" i="60"/>
  <c r="H220" i="60"/>
  <c r="G220" i="60"/>
  <c r="E220" i="60"/>
  <c r="C220" i="60"/>
  <c r="H219" i="60"/>
  <c r="W219" i="60" s="1"/>
  <c r="G219" i="60"/>
  <c r="E219" i="60"/>
  <c r="C219" i="60"/>
  <c r="H218" i="60"/>
  <c r="G218" i="60"/>
  <c r="E218" i="60"/>
  <c r="C218" i="60"/>
  <c r="H217" i="60"/>
  <c r="G217" i="60"/>
  <c r="E217" i="60"/>
  <c r="C217" i="60"/>
  <c r="H216" i="60"/>
  <c r="G216" i="60"/>
  <c r="E216" i="60"/>
  <c r="C216" i="60"/>
  <c r="H215" i="60"/>
  <c r="W215" i="60" s="1"/>
  <c r="G215" i="60"/>
  <c r="E215" i="60"/>
  <c r="C215" i="60"/>
  <c r="H214" i="60"/>
  <c r="G214" i="60"/>
  <c r="E214" i="60"/>
  <c r="C214" i="60"/>
  <c r="H213" i="60"/>
  <c r="W213" i="60" s="1"/>
  <c r="G213" i="60"/>
  <c r="E213" i="60"/>
  <c r="C213" i="60"/>
  <c r="H212" i="60"/>
  <c r="G212" i="60"/>
  <c r="E212" i="60"/>
  <c r="C212" i="60"/>
  <c r="H211" i="60"/>
  <c r="W211" i="60" s="1"/>
  <c r="G211" i="60"/>
  <c r="E211" i="60"/>
  <c r="C211" i="60"/>
  <c r="H210" i="60"/>
  <c r="W210" i="60" s="1"/>
  <c r="G210" i="60"/>
  <c r="E210" i="60"/>
  <c r="C210" i="60"/>
  <c r="H209" i="60"/>
  <c r="W209" i="60" s="1"/>
  <c r="G209" i="60"/>
  <c r="E209" i="60"/>
  <c r="C209" i="60"/>
  <c r="H205" i="60"/>
  <c r="G205" i="60"/>
  <c r="E205" i="60"/>
  <c r="C205" i="60"/>
  <c r="H204" i="60"/>
  <c r="W204" i="60" s="1"/>
  <c r="G204" i="60"/>
  <c r="E204" i="60"/>
  <c r="C204" i="60"/>
  <c r="H203" i="60"/>
  <c r="G203" i="60"/>
  <c r="E203" i="60"/>
  <c r="C203" i="60"/>
  <c r="H202" i="60"/>
  <c r="G202" i="60"/>
  <c r="E202" i="60"/>
  <c r="C202" i="60"/>
  <c r="H201" i="60"/>
  <c r="W201" i="60" s="1"/>
  <c r="G201" i="60"/>
  <c r="E201" i="60"/>
  <c r="C201" i="60"/>
  <c r="H200" i="60"/>
  <c r="G200" i="60"/>
  <c r="E200" i="60"/>
  <c r="C200" i="60"/>
  <c r="H199" i="60"/>
  <c r="G199" i="60"/>
  <c r="E199" i="60"/>
  <c r="C199" i="60"/>
  <c r="H198" i="60"/>
  <c r="W198" i="60" s="1"/>
  <c r="G198" i="60"/>
  <c r="E198" i="60"/>
  <c r="C198" i="60"/>
  <c r="H197" i="60"/>
  <c r="G197" i="60"/>
  <c r="E197" i="60"/>
  <c r="C197" i="60"/>
  <c r="H196" i="60"/>
  <c r="W196" i="60" s="1"/>
  <c r="G196" i="60"/>
  <c r="E196" i="60"/>
  <c r="C196" i="60"/>
  <c r="H195" i="60"/>
  <c r="W195" i="60" s="1"/>
  <c r="G195" i="60"/>
  <c r="E195" i="60"/>
  <c r="C195" i="60"/>
  <c r="H194" i="60"/>
  <c r="W194" i="60" s="1"/>
  <c r="G194" i="60"/>
  <c r="E194" i="60"/>
  <c r="C194" i="60"/>
  <c r="H190" i="60"/>
  <c r="W190" i="60" s="1"/>
  <c r="G190" i="60"/>
  <c r="E190" i="60"/>
  <c r="C190" i="60"/>
  <c r="H189" i="60"/>
  <c r="W189" i="60" s="1"/>
  <c r="G189" i="60"/>
  <c r="E189" i="60"/>
  <c r="C189" i="60"/>
  <c r="H188" i="60"/>
  <c r="G188" i="60"/>
  <c r="E188" i="60"/>
  <c r="C188" i="60"/>
  <c r="H187" i="60"/>
  <c r="W187" i="60" s="1"/>
  <c r="G187" i="60"/>
  <c r="E187" i="60"/>
  <c r="C187" i="60"/>
  <c r="H186" i="60"/>
  <c r="G186" i="60"/>
  <c r="E186" i="60"/>
  <c r="C186" i="60"/>
  <c r="H185" i="60"/>
  <c r="G185" i="60"/>
  <c r="E185" i="60"/>
  <c r="C185" i="60"/>
  <c r="H184" i="60"/>
  <c r="W184" i="60" s="1"/>
  <c r="G184" i="60"/>
  <c r="E184" i="60"/>
  <c r="C184" i="60"/>
  <c r="H183" i="60"/>
  <c r="G183" i="60"/>
  <c r="E183" i="60"/>
  <c r="C183" i="60"/>
  <c r="H182" i="60"/>
  <c r="W182" i="60" s="1"/>
  <c r="G182" i="60"/>
  <c r="E182" i="60"/>
  <c r="C182" i="60"/>
  <c r="H181" i="60"/>
  <c r="G181" i="60"/>
  <c r="E181" i="60"/>
  <c r="C181" i="60"/>
  <c r="H180" i="60"/>
  <c r="W180" i="60" s="1"/>
  <c r="G180" i="60"/>
  <c r="E180" i="60"/>
  <c r="C180" i="60"/>
  <c r="H179" i="60"/>
  <c r="W179" i="60" s="1"/>
  <c r="G179" i="60"/>
  <c r="E179" i="60"/>
  <c r="C179" i="60"/>
  <c r="H175" i="60"/>
  <c r="W175" i="60" s="1"/>
  <c r="G175" i="60"/>
  <c r="E175" i="60"/>
  <c r="C175" i="60"/>
  <c r="H174" i="60"/>
  <c r="W174" i="60" s="1"/>
  <c r="G174" i="60"/>
  <c r="E174" i="60"/>
  <c r="C174" i="60"/>
  <c r="H173" i="60"/>
  <c r="W173" i="60" s="1"/>
  <c r="G173" i="60"/>
  <c r="E173" i="60"/>
  <c r="C173" i="60"/>
  <c r="H172" i="60"/>
  <c r="W172" i="60" s="1"/>
  <c r="G172" i="60"/>
  <c r="E172" i="60"/>
  <c r="C172" i="60"/>
  <c r="H171" i="60"/>
  <c r="W171" i="60" s="1"/>
  <c r="G171" i="60"/>
  <c r="E171" i="60"/>
  <c r="C171" i="60"/>
  <c r="H170" i="60"/>
  <c r="G170" i="60"/>
  <c r="E170" i="60"/>
  <c r="C170" i="60"/>
  <c r="H169" i="60"/>
  <c r="W169" i="60" s="1"/>
  <c r="G169" i="60"/>
  <c r="E169" i="60"/>
  <c r="C169" i="60"/>
  <c r="H168" i="60"/>
  <c r="W168" i="60" s="1"/>
  <c r="G168" i="60"/>
  <c r="E168" i="60"/>
  <c r="C168" i="60"/>
  <c r="H167" i="60"/>
  <c r="W167" i="60" s="1"/>
  <c r="G167" i="60"/>
  <c r="E167" i="60"/>
  <c r="C167" i="60"/>
  <c r="H166" i="60"/>
  <c r="W166" i="60" s="1"/>
  <c r="G166" i="60"/>
  <c r="E166" i="60"/>
  <c r="C166" i="60"/>
  <c r="H165" i="60"/>
  <c r="G165" i="60"/>
  <c r="E165" i="60"/>
  <c r="C165" i="60"/>
  <c r="H164" i="60"/>
  <c r="W164" i="60" s="1"/>
  <c r="G164" i="60"/>
  <c r="E164" i="60"/>
  <c r="C164" i="60"/>
  <c r="H160" i="60"/>
  <c r="W160" i="60" s="1"/>
  <c r="G160" i="60"/>
  <c r="E160" i="60"/>
  <c r="C160" i="60"/>
  <c r="H159" i="60"/>
  <c r="W159" i="60" s="1"/>
  <c r="G159" i="60"/>
  <c r="E159" i="60"/>
  <c r="C159" i="60"/>
  <c r="H158" i="60"/>
  <c r="G158" i="60"/>
  <c r="E158" i="60"/>
  <c r="C158" i="60"/>
  <c r="H157" i="60"/>
  <c r="W157" i="60" s="1"/>
  <c r="G157" i="60"/>
  <c r="E157" i="60"/>
  <c r="C157" i="60"/>
  <c r="H156" i="60"/>
  <c r="W156" i="60" s="1"/>
  <c r="G156" i="60"/>
  <c r="E156" i="60"/>
  <c r="C156" i="60"/>
  <c r="H155" i="60"/>
  <c r="W155" i="60" s="1"/>
  <c r="G155" i="60"/>
  <c r="E155" i="60"/>
  <c r="C155" i="60"/>
  <c r="H154" i="60"/>
  <c r="G154" i="60"/>
  <c r="E154" i="60"/>
  <c r="C154" i="60"/>
  <c r="H153" i="60"/>
  <c r="G153" i="60"/>
  <c r="E153" i="60"/>
  <c r="C153" i="60"/>
  <c r="H152" i="60"/>
  <c r="G152" i="60"/>
  <c r="E152" i="60"/>
  <c r="C152" i="60"/>
  <c r="H151" i="60"/>
  <c r="W151" i="60" s="1"/>
  <c r="G151" i="60"/>
  <c r="E151" i="60"/>
  <c r="C151" i="60"/>
  <c r="H150" i="60"/>
  <c r="G150" i="60"/>
  <c r="E150" i="60"/>
  <c r="C150" i="60"/>
  <c r="H149" i="60"/>
  <c r="W149" i="60" s="1"/>
  <c r="G149" i="60"/>
  <c r="E149" i="60"/>
  <c r="C149" i="60"/>
  <c r="H145" i="60"/>
  <c r="W145" i="60" s="1"/>
  <c r="G145" i="60"/>
  <c r="E145" i="60"/>
  <c r="C145" i="60"/>
  <c r="H144" i="60"/>
  <c r="W144" i="60" s="1"/>
  <c r="G144" i="60"/>
  <c r="E144" i="60"/>
  <c r="C144" i="60"/>
  <c r="H143" i="60"/>
  <c r="W143" i="60" s="1"/>
  <c r="G143" i="60"/>
  <c r="E143" i="60"/>
  <c r="C143" i="60"/>
  <c r="H142" i="60"/>
  <c r="W142" i="60" s="1"/>
  <c r="G142" i="60"/>
  <c r="E142" i="60"/>
  <c r="C142" i="60"/>
  <c r="H141" i="60"/>
  <c r="W141" i="60" s="1"/>
  <c r="G141" i="60"/>
  <c r="E141" i="60"/>
  <c r="C141" i="60"/>
  <c r="H140" i="60"/>
  <c r="W140" i="60" s="1"/>
  <c r="G140" i="60"/>
  <c r="E140" i="60"/>
  <c r="C140" i="60"/>
  <c r="H139" i="60"/>
  <c r="W139" i="60" s="1"/>
  <c r="G139" i="60"/>
  <c r="E139" i="60"/>
  <c r="C139" i="60"/>
  <c r="H138" i="60"/>
  <c r="G138" i="60"/>
  <c r="E138" i="60"/>
  <c r="C138" i="60"/>
  <c r="H137" i="60"/>
  <c r="W137" i="60" s="1"/>
  <c r="G137" i="60"/>
  <c r="E137" i="60"/>
  <c r="C137" i="60"/>
  <c r="H136" i="60"/>
  <c r="G136" i="60"/>
  <c r="E136" i="60"/>
  <c r="C136" i="60"/>
  <c r="H135" i="60"/>
  <c r="W135" i="60" s="1"/>
  <c r="G135" i="60"/>
  <c r="E135" i="60"/>
  <c r="C135" i="60"/>
  <c r="H134" i="60"/>
  <c r="W134" i="60" s="1"/>
  <c r="G134" i="60"/>
  <c r="E134" i="60"/>
  <c r="C134" i="60"/>
  <c r="H130" i="60"/>
  <c r="W130" i="60" s="1"/>
  <c r="G130" i="60"/>
  <c r="E130" i="60"/>
  <c r="C130" i="60"/>
  <c r="H129" i="60"/>
  <c r="G129" i="60"/>
  <c r="E129" i="60"/>
  <c r="C129" i="60"/>
  <c r="H128" i="60"/>
  <c r="G128" i="60"/>
  <c r="E128" i="60"/>
  <c r="C128" i="60"/>
  <c r="H127" i="60"/>
  <c r="W127" i="60" s="1"/>
  <c r="G127" i="60"/>
  <c r="E127" i="60"/>
  <c r="C127" i="60"/>
  <c r="H126" i="60"/>
  <c r="G126" i="60"/>
  <c r="E126" i="60"/>
  <c r="C126" i="60"/>
  <c r="H125" i="60"/>
  <c r="W125" i="60" s="1"/>
  <c r="G125" i="60"/>
  <c r="E125" i="60"/>
  <c r="C125" i="60"/>
  <c r="H124" i="60"/>
  <c r="G124" i="60"/>
  <c r="E124" i="60"/>
  <c r="C124" i="60"/>
  <c r="H123" i="60"/>
  <c r="G123" i="60"/>
  <c r="E123" i="60"/>
  <c r="C123" i="60"/>
  <c r="H122" i="60"/>
  <c r="G122" i="60"/>
  <c r="E122" i="60"/>
  <c r="C122" i="60"/>
  <c r="H121" i="60"/>
  <c r="G121" i="60"/>
  <c r="E121" i="60"/>
  <c r="C121" i="60"/>
  <c r="H120" i="60"/>
  <c r="G120" i="60"/>
  <c r="E120" i="60"/>
  <c r="C120" i="60"/>
  <c r="H119" i="60"/>
  <c r="W119" i="60" s="1"/>
  <c r="G119" i="60"/>
  <c r="E119" i="60"/>
  <c r="C119" i="60"/>
  <c r="H115" i="60"/>
  <c r="G115" i="60"/>
  <c r="E115" i="60"/>
  <c r="C115" i="60"/>
  <c r="H114" i="60"/>
  <c r="G114" i="60"/>
  <c r="E114" i="60"/>
  <c r="C114" i="60"/>
  <c r="H113" i="60"/>
  <c r="G113" i="60"/>
  <c r="E113" i="60"/>
  <c r="C113" i="60"/>
  <c r="H112" i="60"/>
  <c r="G112" i="60"/>
  <c r="E112" i="60"/>
  <c r="C112" i="60"/>
  <c r="H111" i="60"/>
  <c r="G111" i="60"/>
  <c r="E111" i="60"/>
  <c r="C111" i="60"/>
  <c r="H110" i="60"/>
  <c r="W110" i="60" s="1"/>
  <c r="G110" i="60"/>
  <c r="E110" i="60"/>
  <c r="C110" i="60"/>
  <c r="H109" i="60"/>
  <c r="G109" i="60"/>
  <c r="E109" i="60"/>
  <c r="C109" i="60"/>
  <c r="H108" i="60"/>
  <c r="W108" i="60" s="1"/>
  <c r="G108" i="60"/>
  <c r="E108" i="60"/>
  <c r="C108" i="60"/>
  <c r="H107" i="60"/>
  <c r="G107" i="60"/>
  <c r="E107" i="60"/>
  <c r="C107" i="60"/>
  <c r="H106" i="60"/>
  <c r="W106" i="60" s="1"/>
  <c r="G106" i="60"/>
  <c r="E106" i="60"/>
  <c r="C106" i="60"/>
  <c r="H105" i="60"/>
  <c r="G105" i="60"/>
  <c r="E105" i="60"/>
  <c r="C105" i="60"/>
  <c r="H104" i="60"/>
  <c r="W104" i="60" s="1"/>
  <c r="G104" i="60"/>
  <c r="E104" i="60"/>
  <c r="C104" i="60"/>
  <c r="H100" i="60"/>
  <c r="G100" i="60"/>
  <c r="E100" i="60"/>
  <c r="C100" i="60"/>
  <c r="H99" i="60"/>
  <c r="G99" i="60"/>
  <c r="E99" i="60"/>
  <c r="C99" i="60"/>
  <c r="H98" i="60"/>
  <c r="G98" i="60"/>
  <c r="E98" i="60"/>
  <c r="C98" i="60"/>
  <c r="H97" i="60"/>
  <c r="W97" i="60" s="1"/>
  <c r="G97" i="60"/>
  <c r="E97" i="60"/>
  <c r="C97" i="60"/>
  <c r="H96" i="60"/>
  <c r="G96" i="60"/>
  <c r="E96" i="60"/>
  <c r="C96" i="60"/>
  <c r="H95" i="60"/>
  <c r="W95" i="60" s="1"/>
  <c r="G95" i="60"/>
  <c r="E95" i="60"/>
  <c r="C95" i="60"/>
  <c r="H94" i="60"/>
  <c r="G94" i="60"/>
  <c r="E94" i="60"/>
  <c r="C94" i="60"/>
  <c r="H93" i="60"/>
  <c r="G93" i="60"/>
  <c r="E93" i="60"/>
  <c r="C93" i="60"/>
  <c r="H92" i="60"/>
  <c r="W92" i="60" s="1"/>
  <c r="G92" i="60"/>
  <c r="E92" i="60"/>
  <c r="C92" i="60"/>
  <c r="H91" i="60"/>
  <c r="G91" i="60"/>
  <c r="E91" i="60"/>
  <c r="C91" i="60"/>
  <c r="H90" i="60"/>
  <c r="G90" i="60"/>
  <c r="E90" i="60"/>
  <c r="C90" i="60"/>
  <c r="H89" i="60"/>
  <c r="W89" i="60" s="1"/>
  <c r="G89" i="60"/>
  <c r="E89" i="60"/>
  <c r="C89" i="60"/>
  <c r="H85" i="60"/>
  <c r="G85" i="60"/>
  <c r="E85" i="60"/>
  <c r="C85" i="60"/>
  <c r="H84" i="60"/>
  <c r="W84" i="60" s="1"/>
  <c r="G84" i="60"/>
  <c r="E84" i="60"/>
  <c r="C84" i="60"/>
  <c r="H83" i="60"/>
  <c r="G83" i="60"/>
  <c r="E83" i="60"/>
  <c r="C83" i="60"/>
  <c r="H82" i="60"/>
  <c r="G82" i="60"/>
  <c r="E82" i="60"/>
  <c r="C82" i="60"/>
  <c r="H81" i="60"/>
  <c r="G81" i="60"/>
  <c r="E81" i="60"/>
  <c r="C81" i="60"/>
  <c r="H80" i="60"/>
  <c r="W80" i="60" s="1"/>
  <c r="G80" i="60"/>
  <c r="E80" i="60"/>
  <c r="C80" i="60"/>
  <c r="H79" i="60"/>
  <c r="G79" i="60"/>
  <c r="E79" i="60"/>
  <c r="C79" i="60"/>
  <c r="H78" i="60"/>
  <c r="W78" i="60" s="1"/>
  <c r="G78" i="60"/>
  <c r="E78" i="60"/>
  <c r="C78" i="60"/>
  <c r="H77" i="60"/>
  <c r="G77" i="60"/>
  <c r="E77" i="60"/>
  <c r="C77" i="60"/>
  <c r="H76" i="60"/>
  <c r="W76" i="60" s="1"/>
  <c r="G76" i="60"/>
  <c r="E76" i="60"/>
  <c r="C76" i="60"/>
  <c r="H75" i="60"/>
  <c r="W75" i="60" s="1"/>
  <c r="G75" i="60"/>
  <c r="E75" i="60"/>
  <c r="C75" i="60"/>
  <c r="H74" i="60"/>
  <c r="W74" i="60" s="1"/>
  <c r="G74" i="60"/>
  <c r="E74" i="60"/>
  <c r="C74" i="60"/>
  <c r="H70" i="60"/>
  <c r="W70" i="60" s="1"/>
  <c r="G70" i="60"/>
  <c r="E70" i="60"/>
  <c r="C70" i="60"/>
  <c r="H69" i="60"/>
  <c r="W69" i="60" s="1"/>
  <c r="G69" i="60"/>
  <c r="E69" i="60"/>
  <c r="C69" i="60"/>
  <c r="H68" i="60"/>
  <c r="G68" i="60"/>
  <c r="E68" i="60"/>
  <c r="C68" i="60"/>
  <c r="H67" i="60"/>
  <c r="G67" i="60"/>
  <c r="E67" i="60"/>
  <c r="C67" i="60"/>
  <c r="H66" i="60"/>
  <c r="W66" i="60" s="1"/>
  <c r="G66" i="60"/>
  <c r="E66" i="60"/>
  <c r="C66" i="60"/>
  <c r="H65" i="60"/>
  <c r="W65" i="60" s="1"/>
  <c r="G65" i="60"/>
  <c r="E65" i="60"/>
  <c r="C65" i="60"/>
  <c r="H55" i="60"/>
  <c r="W55" i="60" s="1"/>
  <c r="G55" i="60"/>
  <c r="E55" i="60"/>
  <c r="C55" i="60"/>
  <c r="H54" i="60"/>
  <c r="G54" i="60"/>
  <c r="E54" i="60"/>
  <c r="C54" i="60"/>
  <c r="H53" i="60"/>
  <c r="G53" i="60"/>
  <c r="E53" i="60"/>
  <c r="C53" i="60"/>
  <c r="H52" i="60"/>
  <c r="G52" i="60"/>
  <c r="E52" i="60"/>
  <c r="C52" i="60"/>
  <c r="H51" i="60"/>
  <c r="W51" i="60" s="1"/>
  <c r="G51" i="60"/>
  <c r="E51" i="60"/>
  <c r="C51" i="60"/>
  <c r="H50" i="60"/>
  <c r="G50" i="60"/>
  <c r="E50" i="60"/>
  <c r="C50" i="60"/>
  <c r="H49" i="60"/>
  <c r="G49" i="60"/>
  <c r="E49" i="60"/>
  <c r="C49" i="60"/>
  <c r="H48" i="60"/>
  <c r="G48" i="60"/>
  <c r="E48" i="60"/>
  <c r="C48" i="60"/>
  <c r="H47" i="60"/>
  <c r="W47" i="60" s="1"/>
  <c r="G47" i="60"/>
  <c r="E47" i="60"/>
  <c r="C47" i="60"/>
  <c r="H46" i="60"/>
  <c r="G46" i="60"/>
  <c r="E46" i="60"/>
  <c r="C46" i="60"/>
  <c r="H45" i="60"/>
  <c r="G45" i="60"/>
  <c r="E45" i="60"/>
  <c r="C45" i="60"/>
  <c r="H44" i="60"/>
  <c r="G44" i="60"/>
  <c r="E44" i="60"/>
  <c r="C44" i="60"/>
  <c r="H40" i="60"/>
  <c r="W40" i="60" s="1"/>
  <c r="G40" i="60"/>
  <c r="E40" i="60"/>
  <c r="C40" i="60"/>
  <c r="H39" i="60"/>
  <c r="G39" i="60"/>
  <c r="E39" i="60"/>
  <c r="C39" i="60"/>
  <c r="H38" i="60"/>
  <c r="G38" i="60"/>
  <c r="E38" i="60"/>
  <c r="C38" i="60"/>
  <c r="H37" i="60"/>
  <c r="G37" i="60"/>
  <c r="E37" i="60"/>
  <c r="C37" i="60"/>
  <c r="H36" i="60"/>
  <c r="G36" i="60"/>
  <c r="E36" i="60"/>
  <c r="C36" i="60"/>
  <c r="H35" i="60"/>
  <c r="W35" i="60" s="1"/>
  <c r="G35" i="60"/>
  <c r="E35" i="60"/>
  <c r="C35" i="60"/>
  <c r="H25" i="60"/>
  <c r="G25" i="60"/>
  <c r="E25" i="60"/>
  <c r="C25" i="60"/>
  <c r="H24" i="60"/>
  <c r="W24" i="60" s="1"/>
  <c r="G24" i="60"/>
  <c r="E24" i="60"/>
  <c r="C24" i="60"/>
  <c r="H23" i="60"/>
  <c r="G23" i="60"/>
  <c r="E23" i="60"/>
  <c r="C23" i="60"/>
  <c r="H22" i="60"/>
  <c r="G22" i="60"/>
  <c r="E22" i="60"/>
  <c r="C22" i="60"/>
  <c r="H21" i="60"/>
  <c r="G21" i="60"/>
  <c r="E21" i="60"/>
  <c r="C21" i="60"/>
  <c r="H20" i="60"/>
  <c r="W20" i="60" s="1"/>
  <c r="G20" i="60"/>
  <c r="E20" i="60"/>
  <c r="C20" i="60"/>
  <c r="H19" i="60"/>
  <c r="G19" i="60"/>
  <c r="E19" i="60"/>
  <c r="C19" i="60"/>
  <c r="H18" i="60"/>
  <c r="W18" i="60" s="1"/>
  <c r="G18" i="60"/>
  <c r="E18" i="60"/>
  <c r="C18" i="60"/>
  <c r="H17" i="60"/>
  <c r="G17" i="60"/>
  <c r="E17" i="60"/>
  <c r="C17" i="60"/>
  <c r="H16" i="60"/>
  <c r="W16" i="60" s="1"/>
  <c r="G16" i="60"/>
  <c r="E16" i="60"/>
  <c r="C16" i="60"/>
  <c r="H15" i="60"/>
  <c r="G15" i="60"/>
  <c r="E15" i="60"/>
  <c r="C15" i="60"/>
  <c r="H14" i="60"/>
  <c r="G14" i="60"/>
  <c r="E14" i="60"/>
  <c r="C14" i="60"/>
  <c r="F44" i="60"/>
  <c r="F40" i="60"/>
  <c r="F55" i="60" s="1"/>
  <c r="F70" i="60" s="1"/>
  <c r="F85" i="60" s="1"/>
  <c r="F100" i="60" s="1"/>
  <c r="F115" i="60" s="1"/>
  <c r="F39" i="60"/>
  <c r="F54" i="60" s="1"/>
  <c r="F69" i="60" s="1"/>
  <c r="F84" i="60" s="1"/>
  <c r="F99" i="60" s="1"/>
  <c r="F114" i="60" s="1"/>
  <c r="F38" i="60"/>
  <c r="F53" i="60" s="1"/>
  <c r="F68" i="60" s="1"/>
  <c r="F83" i="60" s="1"/>
  <c r="F98" i="60" s="1"/>
  <c r="F113" i="60" s="1"/>
  <c r="F37" i="60"/>
  <c r="F52" i="60" s="1"/>
  <c r="F67" i="60" s="1"/>
  <c r="F82" i="60" s="1"/>
  <c r="F97" i="60" s="1"/>
  <c r="F112" i="60" s="1"/>
  <c r="F36" i="60"/>
  <c r="F51" i="60" s="1"/>
  <c r="F66" i="60" s="1"/>
  <c r="F81" i="60" s="1"/>
  <c r="F96" i="60" s="1"/>
  <c r="F111" i="60" s="1"/>
  <c r="F35" i="60"/>
  <c r="F50" i="60" s="1"/>
  <c r="F65" i="60" s="1"/>
  <c r="F80" i="60" s="1"/>
  <c r="F95" i="60" s="1"/>
  <c r="F110" i="60" s="1"/>
  <c r="F49" i="60"/>
  <c r="F48" i="60"/>
  <c r="F47" i="60"/>
  <c r="F46" i="60"/>
  <c r="F45" i="60"/>
  <c r="D35" i="60"/>
  <c r="D261" i="60" s="1"/>
  <c r="BF20" i="60"/>
  <c r="BG20" i="60" s="1"/>
  <c r="BH20" i="60" s="1"/>
  <c r="BI20" i="60" s="1"/>
  <c r="BJ20" i="60" s="1"/>
  <c r="BK20" i="60" s="1"/>
  <c r="BL20" i="60" s="1"/>
  <c r="BM20" i="60" s="1"/>
  <c r="BN20" i="60" s="1"/>
  <c r="BO20" i="60" s="1"/>
  <c r="BP20" i="60" s="1"/>
  <c r="BF19" i="60"/>
  <c r="BG19" i="60" s="1"/>
  <c r="BH19" i="60" s="1"/>
  <c r="BI19" i="60" s="1"/>
  <c r="BJ19" i="60" s="1"/>
  <c r="BK19" i="60" s="1"/>
  <c r="BL19" i="60" s="1"/>
  <c r="BM19" i="60" s="1"/>
  <c r="BN19" i="60" s="1"/>
  <c r="BO19" i="60" s="1"/>
  <c r="BP19" i="60" s="1"/>
  <c r="BF18" i="60"/>
  <c r="BG18" i="60" s="1"/>
  <c r="BH18" i="60" s="1"/>
  <c r="BI18" i="60" s="1"/>
  <c r="BJ18" i="60" s="1"/>
  <c r="BK18" i="60" s="1"/>
  <c r="BL18" i="60" s="1"/>
  <c r="BM18" i="60" s="1"/>
  <c r="BN18" i="60" s="1"/>
  <c r="BO18" i="60" s="1"/>
  <c r="BP18" i="60" s="1"/>
  <c r="BF17" i="60"/>
  <c r="BG17" i="60" s="1"/>
  <c r="BH17" i="60" s="1"/>
  <c r="BI17" i="60" s="1"/>
  <c r="BJ17" i="60" s="1"/>
  <c r="BK17" i="60" s="1"/>
  <c r="BL17" i="60" s="1"/>
  <c r="BM17" i="60" s="1"/>
  <c r="BN17" i="60" s="1"/>
  <c r="BO17" i="60" s="1"/>
  <c r="BP17" i="60" s="1"/>
  <c r="BF16" i="60"/>
  <c r="BG16" i="60" s="1"/>
  <c r="BH16" i="60" s="1"/>
  <c r="BI16" i="60" s="1"/>
  <c r="BJ16" i="60" s="1"/>
  <c r="BK16" i="60" s="1"/>
  <c r="BL16" i="60" s="1"/>
  <c r="BM16" i="60" s="1"/>
  <c r="BN16" i="60" s="1"/>
  <c r="BO16" i="60" s="1"/>
  <c r="BP16" i="60" s="1"/>
  <c r="BF15" i="60"/>
  <c r="BG15" i="60" s="1"/>
  <c r="BH15" i="60" s="1"/>
  <c r="BI15" i="60" s="1"/>
  <c r="BJ15" i="60" s="1"/>
  <c r="BK15" i="60" s="1"/>
  <c r="BL15" i="60" s="1"/>
  <c r="BM15" i="60" s="1"/>
  <c r="BN15" i="60" s="1"/>
  <c r="BO15" i="60" s="1"/>
  <c r="BP15" i="60" s="1"/>
  <c r="BF14" i="60"/>
  <c r="BG14" i="60" s="1"/>
  <c r="BH14" i="60" s="1"/>
  <c r="BI14" i="60" s="1"/>
  <c r="BJ14" i="60" s="1"/>
  <c r="BK14" i="60" s="1"/>
  <c r="BL14" i="60" s="1"/>
  <c r="BM14" i="60" s="1"/>
  <c r="BN14" i="60" s="1"/>
  <c r="BO14" i="60" s="1"/>
  <c r="BP14" i="60" s="1"/>
  <c r="BF10" i="60"/>
  <c r="BG10" i="60" s="1"/>
  <c r="BH10" i="60" s="1"/>
  <c r="BI10" i="60" s="1"/>
  <c r="BJ10" i="60" s="1"/>
  <c r="BK10" i="60" s="1"/>
  <c r="BL10" i="60" s="1"/>
  <c r="BM10" i="60" s="1"/>
  <c r="BN10" i="60" s="1"/>
  <c r="BO10" i="60" s="1"/>
  <c r="BP10" i="60" s="1"/>
  <c r="BF9" i="60"/>
  <c r="BG9" i="60" s="1"/>
  <c r="BH9" i="60" s="1"/>
  <c r="BI9" i="60" s="1"/>
  <c r="BJ9" i="60" s="1"/>
  <c r="BK9" i="60" s="1"/>
  <c r="BL9" i="60" s="1"/>
  <c r="BM9" i="60" s="1"/>
  <c r="BN9" i="60" s="1"/>
  <c r="BO9" i="60" s="1"/>
  <c r="BP9" i="60" s="1"/>
  <c r="BF8" i="60"/>
  <c r="BG8" i="60" s="1"/>
  <c r="BH8" i="60" s="1"/>
  <c r="BI8" i="60" s="1"/>
  <c r="BJ8" i="60" s="1"/>
  <c r="BK8" i="60" s="1"/>
  <c r="BL8" i="60" s="1"/>
  <c r="BM8" i="60" s="1"/>
  <c r="BN8" i="60" s="1"/>
  <c r="BO8" i="60" s="1"/>
  <c r="BP8" i="60" s="1"/>
  <c r="BF7" i="60"/>
  <c r="BG7" i="60" s="1"/>
  <c r="BH7" i="60" s="1"/>
  <c r="BI7" i="60" s="1"/>
  <c r="BJ7" i="60" s="1"/>
  <c r="BK7" i="60" s="1"/>
  <c r="BL7" i="60" s="1"/>
  <c r="BM7" i="60" s="1"/>
  <c r="BN7" i="60" s="1"/>
  <c r="BO7" i="60" s="1"/>
  <c r="BP7" i="60" s="1"/>
  <c r="BF6" i="60"/>
  <c r="BG6" i="60" s="1"/>
  <c r="BH6" i="60" s="1"/>
  <c r="BI6" i="60" s="1"/>
  <c r="BJ6" i="60" s="1"/>
  <c r="BK6" i="60" s="1"/>
  <c r="BL6" i="60" s="1"/>
  <c r="BM6" i="60" s="1"/>
  <c r="BN6" i="60" s="1"/>
  <c r="BO6" i="60" s="1"/>
  <c r="BP6" i="60" s="1"/>
  <c r="BF5" i="60"/>
  <c r="BG5" i="60" s="1"/>
  <c r="BH5" i="60" s="1"/>
  <c r="BI5" i="60" s="1"/>
  <c r="BJ5" i="60" s="1"/>
  <c r="BK5" i="60" s="1"/>
  <c r="BL5" i="60" s="1"/>
  <c r="BM5" i="60" s="1"/>
  <c r="BN5" i="60" s="1"/>
  <c r="BO5" i="60" s="1"/>
  <c r="BP5" i="60" s="1"/>
  <c r="BD5" i="60"/>
  <c r="BD6" i="60" s="1"/>
  <c r="BD7" i="60" s="1"/>
  <c r="BD8" i="60" s="1"/>
  <c r="BD9" i="60" s="1"/>
  <c r="BD10" i="60" s="1"/>
  <c r="BD14" i="60" s="1"/>
  <c r="BD15" i="60" s="1"/>
  <c r="BD16" i="60" s="1"/>
  <c r="BD17" i="60" s="1"/>
  <c r="BD18" i="60" s="1"/>
  <c r="BD19" i="60" s="1"/>
  <c r="BD20" i="60" s="1"/>
  <c r="BF4" i="60"/>
  <c r="BG4" i="60" s="1"/>
  <c r="BH4" i="60" s="1"/>
  <c r="BI4" i="60" s="1"/>
  <c r="BJ4" i="60" s="1"/>
  <c r="BK4" i="60" s="1"/>
  <c r="BL4" i="60" s="1"/>
  <c r="BM4" i="60" s="1"/>
  <c r="BN4" i="60" s="1"/>
  <c r="BO4" i="60" s="1"/>
  <c r="BP4" i="60" s="1"/>
  <c r="BF3" i="60"/>
  <c r="BG3" i="60" s="1"/>
  <c r="BH3" i="60" s="1"/>
  <c r="BI3" i="60" s="1"/>
  <c r="BJ3" i="60" s="1"/>
  <c r="BK3" i="60" s="1"/>
  <c r="BL3" i="60" s="1"/>
  <c r="BM3" i="60" s="1"/>
  <c r="BN3" i="60" s="1"/>
  <c r="BO3" i="60" s="1"/>
  <c r="BP3" i="60" s="1"/>
  <c r="Q88" i="62" l="1"/>
  <c r="P88" i="62"/>
  <c r="P80" i="62"/>
  <c r="Q80" i="62"/>
  <c r="Q72" i="62"/>
  <c r="P72" i="62"/>
  <c r="P78" i="62"/>
  <c r="Q78" i="62"/>
  <c r="P110" i="62"/>
  <c r="Q110" i="62"/>
  <c r="P63" i="62"/>
  <c r="Q63" i="62"/>
  <c r="P75" i="62"/>
  <c r="Q75" i="62"/>
  <c r="P232" i="62"/>
  <c r="Q232" i="62"/>
  <c r="P198" i="62"/>
  <c r="Q198" i="62"/>
  <c r="P53" i="62"/>
  <c r="Q53" i="62"/>
  <c r="P106" i="62"/>
  <c r="Q106" i="62"/>
  <c r="P224" i="62"/>
  <c r="Q224" i="62"/>
  <c r="P197" i="62"/>
  <c r="Q197" i="62"/>
  <c r="P113" i="62"/>
  <c r="Q113" i="62"/>
  <c r="P130" i="62"/>
  <c r="Q130" i="62"/>
  <c r="P167" i="62"/>
  <c r="Q167" i="62"/>
  <c r="Q144" i="62"/>
  <c r="P144" i="62"/>
  <c r="P196" i="62"/>
  <c r="Q196" i="62"/>
  <c r="Q170" i="62"/>
  <c r="P170" i="62"/>
  <c r="P162" i="62"/>
  <c r="Q162" i="62"/>
  <c r="P43" i="62"/>
  <c r="Q43" i="62"/>
  <c r="P160" i="62"/>
  <c r="Q160" i="62"/>
  <c r="P193" i="62"/>
  <c r="Q193" i="62"/>
  <c r="P230" i="62"/>
  <c r="Q230" i="62"/>
  <c r="Q112" i="62"/>
  <c r="P112" i="62"/>
  <c r="P61" i="62"/>
  <c r="Q61" i="62"/>
  <c r="P133" i="62"/>
  <c r="Q133" i="62"/>
  <c r="Q116" i="62"/>
  <c r="P116" i="62"/>
  <c r="Q241" i="62"/>
  <c r="P241" i="62"/>
  <c r="Q233" i="62"/>
  <c r="P233" i="62"/>
  <c r="Q163" i="62"/>
  <c r="P163" i="62"/>
  <c r="P115" i="62"/>
  <c r="Q115" i="62"/>
  <c r="P237" i="62"/>
  <c r="Q237" i="62"/>
  <c r="Q62" i="62"/>
  <c r="P62" i="62"/>
  <c r="P103" i="62"/>
  <c r="Q103" i="62"/>
  <c r="P55" i="62"/>
  <c r="Q55" i="62"/>
  <c r="P195" i="62"/>
  <c r="Q195" i="62"/>
  <c r="P137" i="62"/>
  <c r="Q137" i="62"/>
  <c r="Q140" i="62"/>
  <c r="P140" i="62"/>
  <c r="Q136" i="62"/>
  <c r="P136" i="62"/>
  <c r="P218" i="62"/>
  <c r="Q218" i="62"/>
  <c r="Q194" i="62"/>
  <c r="P194" i="62"/>
  <c r="Q58" i="62"/>
  <c r="P58" i="62"/>
  <c r="P190" i="62"/>
  <c r="Q190" i="62"/>
  <c r="Q240" i="62"/>
  <c r="P240" i="62"/>
  <c r="P221" i="62"/>
  <c r="Q221" i="62"/>
  <c r="P73" i="62"/>
  <c r="Q73" i="62"/>
  <c r="P79" i="62"/>
  <c r="Q79" i="62"/>
  <c r="P242" i="62"/>
  <c r="Q242" i="62"/>
  <c r="P49" i="62"/>
  <c r="Q49" i="62"/>
  <c r="P222" i="62"/>
  <c r="Q222" i="62"/>
  <c r="Q229" i="62"/>
  <c r="P229" i="62"/>
  <c r="P84" i="62"/>
  <c r="Q84" i="62"/>
  <c r="P159" i="62"/>
  <c r="Q159" i="62"/>
  <c r="P111" i="62"/>
  <c r="Q111" i="62"/>
  <c r="Q171" i="62"/>
  <c r="P171" i="62"/>
  <c r="P109" i="62"/>
  <c r="Q109" i="62"/>
  <c r="Q54" i="62"/>
  <c r="P54" i="62"/>
  <c r="Q165" i="62"/>
  <c r="P165" i="62"/>
  <c r="P142" i="62"/>
  <c r="Q142" i="62"/>
  <c r="P238" i="62"/>
  <c r="Q238" i="62"/>
  <c r="P225" i="62"/>
  <c r="Q225" i="62"/>
  <c r="P219" i="62"/>
  <c r="Q219" i="62"/>
  <c r="P191" i="62"/>
  <c r="Q191" i="62"/>
  <c r="P47" i="62"/>
  <c r="Q47" i="62"/>
  <c r="P236" i="62"/>
  <c r="Q236" i="62"/>
  <c r="P102" i="62"/>
  <c r="Q102" i="62"/>
  <c r="P135" i="62"/>
  <c r="Q135" i="62"/>
  <c r="P83" i="62"/>
  <c r="Q83" i="62"/>
  <c r="Q104" i="62"/>
  <c r="P104" i="62"/>
  <c r="P81" i="62"/>
  <c r="Q81" i="62"/>
  <c r="P187" i="62"/>
  <c r="Q187" i="62"/>
  <c r="P57" i="62"/>
  <c r="Q57" i="62"/>
  <c r="P239" i="62"/>
  <c r="Q239" i="62"/>
  <c r="P231" i="62"/>
  <c r="Q231" i="62"/>
  <c r="P161" i="62"/>
  <c r="Q161" i="62"/>
  <c r="P101" i="62"/>
  <c r="Q101" i="62"/>
  <c r="P71" i="62"/>
  <c r="Q71" i="62"/>
  <c r="P60" i="62"/>
  <c r="Q60" i="62"/>
  <c r="P56" i="62"/>
  <c r="Q56" i="62"/>
  <c r="Q52" i="62"/>
  <c r="P52" i="62"/>
  <c r="Q48" i="62"/>
  <c r="P48" i="62"/>
  <c r="P44" i="62"/>
  <c r="Q44" i="62"/>
  <c r="Q74" i="62"/>
  <c r="P74" i="62"/>
  <c r="Q50" i="62"/>
  <c r="P50" i="62"/>
  <c r="P131" i="62"/>
  <c r="Q131" i="62"/>
  <c r="Q59" i="62"/>
  <c r="P59" i="62"/>
  <c r="P166" i="62"/>
  <c r="Q166" i="62"/>
  <c r="Q223" i="62"/>
  <c r="P223" i="62"/>
  <c r="P45" i="62"/>
  <c r="Q45" i="62"/>
  <c r="P138" i="62"/>
  <c r="Q138" i="62"/>
  <c r="P134" i="62"/>
  <c r="Q134" i="62"/>
  <c r="Q82" i="62"/>
  <c r="P82" i="62"/>
  <c r="Q132" i="62"/>
  <c r="P132" i="62"/>
  <c r="Q46" i="62"/>
  <c r="P46" i="62"/>
  <c r="Q235" i="62"/>
  <c r="P235" i="62"/>
  <c r="P188" i="62"/>
  <c r="Q188" i="62"/>
  <c r="P168" i="62"/>
  <c r="Q168" i="62"/>
  <c r="P129" i="62"/>
  <c r="Q129" i="62"/>
  <c r="P139" i="62"/>
  <c r="Q139" i="62"/>
  <c r="P77" i="62"/>
  <c r="Q77" i="62"/>
  <c r="P143" i="62"/>
  <c r="Q143" i="62"/>
  <c r="P164" i="62"/>
  <c r="Q164" i="62"/>
  <c r="P114" i="62"/>
  <c r="Q114" i="62"/>
  <c r="P220" i="62"/>
  <c r="Q220" i="62"/>
  <c r="P117" i="62"/>
  <c r="Q117" i="62"/>
  <c r="P76" i="62"/>
  <c r="Q76" i="62"/>
  <c r="Q90" i="62"/>
  <c r="P90" i="62"/>
  <c r="P192" i="62"/>
  <c r="Q192" i="62"/>
  <c r="P169" i="62"/>
  <c r="Q169" i="62"/>
  <c r="P107" i="62"/>
  <c r="Q107" i="62"/>
  <c r="Q42" i="62"/>
  <c r="P42" i="62"/>
  <c r="P216" i="62"/>
  <c r="Q216" i="62"/>
  <c r="P105" i="62"/>
  <c r="Q105" i="62"/>
  <c r="P86" i="62"/>
  <c r="Q86" i="62"/>
  <c r="P234" i="62"/>
  <c r="Q234" i="62"/>
  <c r="P189" i="62"/>
  <c r="Q189" i="62"/>
  <c r="P51" i="62"/>
  <c r="Q51" i="62"/>
  <c r="P158" i="62"/>
  <c r="Q158" i="62"/>
  <c r="P217" i="62"/>
  <c r="Q217" i="62"/>
  <c r="P85" i="62"/>
  <c r="Q85" i="62"/>
  <c r="Q100" i="62"/>
  <c r="P100" i="62"/>
  <c r="Q108" i="62"/>
  <c r="P108" i="62"/>
  <c r="P141" i="62"/>
  <c r="Q141" i="62"/>
  <c r="Q89" i="62"/>
  <c r="P89" i="62"/>
  <c r="P87" i="62"/>
  <c r="Q87" i="62"/>
  <c r="P33" i="62"/>
  <c r="Q33" i="62"/>
  <c r="P29" i="62"/>
  <c r="Q29" i="62"/>
  <c r="P25" i="62"/>
  <c r="Q25" i="62"/>
  <c r="P21" i="62"/>
  <c r="Q21" i="62"/>
  <c r="P17" i="62"/>
  <c r="Q17" i="62"/>
  <c r="Q13" i="62"/>
  <c r="P13" i="62"/>
  <c r="P30" i="62"/>
  <c r="Q30" i="62"/>
  <c r="P22" i="62"/>
  <c r="Q22" i="62"/>
  <c r="P14" i="62"/>
  <c r="Q14" i="62"/>
  <c r="Q28" i="62"/>
  <c r="P28" i="62"/>
  <c r="Q36" i="62"/>
  <c r="P36" i="62"/>
  <c r="Q32" i="62"/>
  <c r="P32" i="62"/>
  <c r="Q24" i="62"/>
  <c r="P24" i="62"/>
  <c r="Q16" i="62"/>
  <c r="P16" i="62"/>
  <c r="P35" i="62"/>
  <c r="Q35" i="62"/>
  <c r="P31" i="62"/>
  <c r="Q31" i="62"/>
  <c r="P27" i="62"/>
  <c r="Q27" i="62"/>
  <c r="P23" i="62"/>
  <c r="Q23" i="62"/>
  <c r="P19" i="62"/>
  <c r="Q19" i="62"/>
  <c r="P15" i="62"/>
  <c r="Q15" i="62"/>
  <c r="P20" i="62"/>
  <c r="Q20" i="62"/>
  <c r="P34" i="62"/>
  <c r="Q34" i="62"/>
  <c r="P26" i="62"/>
  <c r="Q26" i="62"/>
  <c r="P18" i="62"/>
  <c r="Q18" i="62"/>
  <c r="T17" i="60"/>
  <c r="W17" i="60"/>
  <c r="T21" i="60"/>
  <c r="W21" i="60"/>
  <c r="V36" i="60"/>
  <c r="W36" i="60"/>
  <c r="S45" i="60"/>
  <c r="W45" i="60"/>
  <c r="T49" i="60"/>
  <c r="W49" i="60"/>
  <c r="T53" i="60"/>
  <c r="W53" i="60"/>
  <c r="S68" i="60"/>
  <c r="W68" i="60"/>
  <c r="J77" i="60"/>
  <c r="W77" i="60"/>
  <c r="Q79" i="60"/>
  <c r="W79" i="60"/>
  <c r="U81" i="60"/>
  <c r="W81" i="60"/>
  <c r="Y83" i="60"/>
  <c r="W83" i="60"/>
  <c r="U85" i="60"/>
  <c r="W85" i="60"/>
  <c r="Y90" i="60"/>
  <c r="W90" i="60"/>
  <c r="Y94" i="60"/>
  <c r="W94" i="60"/>
  <c r="U96" i="60"/>
  <c r="W96" i="60"/>
  <c r="Y98" i="60"/>
  <c r="W98" i="60"/>
  <c r="U100" i="60"/>
  <c r="W100" i="60"/>
  <c r="Y105" i="60"/>
  <c r="W105" i="60"/>
  <c r="U107" i="60"/>
  <c r="W107" i="60"/>
  <c r="Y109" i="60"/>
  <c r="W109" i="60"/>
  <c r="U111" i="60"/>
  <c r="W111" i="60"/>
  <c r="Y113" i="60"/>
  <c r="W113" i="60"/>
  <c r="U115" i="60"/>
  <c r="W115" i="60"/>
  <c r="Y120" i="60"/>
  <c r="W120" i="60"/>
  <c r="U122" i="60"/>
  <c r="W122" i="60"/>
  <c r="Y124" i="60"/>
  <c r="W124" i="60"/>
  <c r="U126" i="60"/>
  <c r="W126" i="60"/>
  <c r="Y128" i="60"/>
  <c r="W128" i="60"/>
  <c r="V150" i="60"/>
  <c r="W150" i="60"/>
  <c r="J152" i="60"/>
  <c r="W152" i="60"/>
  <c r="V154" i="60"/>
  <c r="W154" i="60"/>
  <c r="V158" i="60"/>
  <c r="W158" i="60"/>
  <c r="S165" i="60"/>
  <c r="W165" i="60"/>
  <c r="S186" i="60"/>
  <c r="W186" i="60"/>
  <c r="P188" i="60"/>
  <c r="W188" i="60"/>
  <c r="Q197" i="60"/>
  <c r="W197" i="60"/>
  <c r="Y199" i="60"/>
  <c r="W199" i="60"/>
  <c r="X203" i="60"/>
  <c r="W203" i="60"/>
  <c r="S205" i="60"/>
  <c r="W205" i="60"/>
  <c r="X212" i="60"/>
  <c r="W212" i="60"/>
  <c r="X214" i="60"/>
  <c r="W214" i="60"/>
  <c r="J216" i="60"/>
  <c r="W216" i="60"/>
  <c r="S218" i="60"/>
  <c r="W218" i="60"/>
  <c r="S220" i="60"/>
  <c r="W220" i="60"/>
  <c r="T227" i="60"/>
  <c r="W227" i="60"/>
  <c r="AA235" i="60"/>
  <c r="W235" i="60"/>
  <c r="T15" i="60"/>
  <c r="W15" i="60"/>
  <c r="T23" i="60"/>
  <c r="W23" i="60"/>
  <c r="T25" i="60"/>
  <c r="W25" i="60"/>
  <c r="T19" i="60"/>
  <c r="W19" i="60"/>
  <c r="J38" i="60"/>
  <c r="W38" i="60"/>
  <c r="P14" i="60"/>
  <c r="W14" i="60"/>
  <c r="P22" i="60"/>
  <c r="W22" i="60"/>
  <c r="Y37" i="60"/>
  <c r="W37" i="60"/>
  <c r="Y39" i="60"/>
  <c r="W39" i="60"/>
  <c r="V44" i="60"/>
  <c r="W44" i="60"/>
  <c r="J46" i="60"/>
  <c r="W46" i="60"/>
  <c r="Y48" i="60"/>
  <c r="W48" i="60"/>
  <c r="T50" i="60"/>
  <c r="W50" i="60"/>
  <c r="Y52" i="60"/>
  <c r="W52" i="60"/>
  <c r="I54" i="60"/>
  <c r="K54" i="60" s="1"/>
  <c r="W54" i="60"/>
  <c r="V67" i="60"/>
  <c r="W67" i="60"/>
  <c r="U82" i="60"/>
  <c r="W82" i="60"/>
  <c r="U91" i="60"/>
  <c r="W91" i="60"/>
  <c r="U93" i="60"/>
  <c r="W93" i="60"/>
  <c r="Y99" i="60"/>
  <c r="W99" i="60"/>
  <c r="U112" i="60"/>
  <c r="W112" i="60"/>
  <c r="Y114" i="60"/>
  <c r="W114" i="60"/>
  <c r="U121" i="60"/>
  <c r="W121" i="60"/>
  <c r="Q123" i="60"/>
  <c r="Z123" i="60" s="1"/>
  <c r="W123" i="60"/>
  <c r="U129" i="60"/>
  <c r="W129" i="60"/>
  <c r="Y136" i="60"/>
  <c r="W136" i="60"/>
  <c r="Y138" i="60"/>
  <c r="W138" i="60"/>
  <c r="S153" i="60"/>
  <c r="W153" i="60"/>
  <c r="Y170" i="60"/>
  <c r="W170" i="60"/>
  <c r="J181" i="60"/>
  <c r="W181" i="60"/>
  <c r="J183" i="60"/>
  <c r="W183" i="60"/>
  <c r="J185" i="60"/>
  <c r="W185" i="60"/>
  <c r="Y200" i="60"/>
  <c r="W200" i="60"/>
  <c r="T202" i="60"/>
  <c r="W202" i="60"/>
  <c r="T217" i="60"/>
  <c r="W217" i="60"/>
  <c r="T228" i="60"/>
  <c r="W228" i="60"/>
  <c r="Z230" i="60"/>
  <c r="W230" i="60"/>
  <c r="Y232" i="60"/>
  <c r="W232" i="60"/>
  <c r="V234" i="60"/>
  <c r="W234" i="60"/>
  <c r="W4" i="62"/>
  <c r="K13" i="62"/>
  <c r="K40" i="62"/>
  <c r="K41" i="62"/>
  <c r="H222" i="60"/>
  <c r="X209" i="60"/>
  <c r="H207" i="60"/>
  <c r="H192" i="60"/>
  <c r="H162" i="60"/>
  <c r="H177" i="60"/>
  <c r="S149" i="60"/>
  <c r="H147" i="60"/>
  <c r="U134" i="60"/>
  <c r="H132" i="60"/>
  <c r="H102" i="60"/>
  <c r="H117" i="60"/>
  <c r="H87" i="60"/>
  <c r="H72" i="60"/>
  <c r="F127" i="60"/>
  <c r="F338" i="60"/>
  <c r="F128" i="60"/>
  <c r="F339" i="60"/>
  <c r="F125" i="60"/>
  <c r="F336" i="60"/>
  <c r="F129" i="60"/>
  <c r="F340" i="60"/>
  <c r="F126" i="60"/>
  <c r="F337" i="60"/>
  <c r="F130" i="60"/>
  <c r="F341" i="60"/>
  <c r="K53" i="62"/>
  <c r="K18" i="62"/>
  <c r="AA227" i="60"/>
  <c r="V65" i="60"/>
  <c r="H57" i="60"/>
  <c r="F62" i="60"/>
  <c r="F77" i="60" s="1"/>
  <c r="F92" i="60" s="1"/>
  <c r="F107" i="60" s="1"/>
  <c r="F63" i="60"/>
  <c r="F78" i="60" s="1"/>
  <c r="F93" i="60" s="1"/>
  <c r="F108" i="60" s="1"/>
  <c r="F59" i="60"/>
  <c r="F74" i="60" s="1"/>
  <c r="F89" i="60" s="1"/>
  <c r="F104" i="60" s="1"/>
  <c r="F60" i="60"/>
  <c r="F75" i="60" s="1"/>
  <c r="F90" i="60" s="1"/>
  <c r="F105" i="60" s="1"/>
  <c r="F64" i="60"/>
  <c r="F79" i="60" s="1"/>
  <c r="F94" i="60" s="1"/>
  <c r="F109" i="60" s="1"/>
  <c r="F61" i="60"/>
  <c r="F76" i="60" s="1"/>
  <c r="F91" i="60" s="1"/>
  <c r="F106" i="60" s="1"/>
  <c r="AA175" i="60"/>
  <c r="AA97" i="60"/>
  <c r="AA127" i="60"/>
  <c r="AA172" i="60"/>
  <c r="D36" i="60"/>
  <c r="D262" i="60" s="1"/>
  <c r="AA171" i="60"/>
  <c r="AA201" i="60"/>
  <c r="AA229" i="60"/>
  <c r="Y68" i="60"/>
  <c r="AA205" i="60"/>
  <c r="S229" i="60"/>
  <c r="AA186" i="60"/>
  <c r="J205" i="60"/>
  <c r="AA154" i="60"/>
  <c r="AA174" i="60"/>
  <c r="AA218" i="60"/>
  <c r="AA149" i="60"/>
  <c r="P227" i="60"/>
  <c r="S154" i="60"/>
  <c r="T212" i="60"/>
  <c r="I39" i="60"/>
  <c r="K39" i="60" s="1"/>
  <c r="AA196" i="60"/>
  <c r="K51" i="62"/>
  <c r="K63" i="62"/>
  <c r="Y79" i="60"/>
  <c r="I12" i="61"/>
  <c r="W4" i="61" s="1"/>
  <c r="K44" i="62"/>
  <c r="K47" i="62"/>
  <c r="AA122" i="60"/>
  <c r="AC224" i="61"/>
  <c r="AA111" i="60"/>
  <c r="AA112" i="60"/>
  <c r="S54" i="60"/>
  <c r="AA167" i="60"/>
  <c r="AA179" i="60"/>
  <c r="K60" i="62"/>
  <c r="K42" i="62"/>
  <c r="K56" i="62"/>
  <c r="I65" i="60"/>
  <c r="K65" i="60" s="1"/>
  <c r="Q112" i="60"/>
  <c r="Z112" i="60" s="1"/>
  <c r="J179" i="60"/>
  <c r="AA214" i="60"/>
  <c r="U184" i="60"/>
  <c r="AA226" i="60"/>
  <c r="K58" i="62"/>
  <c r="K45" i="62"/>
  <c r="K54" i="62"/>
  <c r="AA126" i="60"/>
  <c r="Q93" i="60"/>
  <c r="Z93" i="60" s="1"/>
  <c r="Q134" i="60"/>
  <c r="Z134" i="60" s="1"/>
  <c r="X186" i="60"/>
  <c r="J228" i="60"/>
  <c r="K49" i="62"/>
  <c r="K26" i="62"/>
  <c r="K19" i="62"/>
  <c r="AA39" i="60"/>
  <c r="P16" i="60"/>
  <c r="P35" i="60"/>
  <c r="T46" i="60"/>
  <c r="P66" i="60"/>
  <c r="Y93" i="60"/>
  <c r="Q199" i="60"/>
  <c r="Z199" i="60" s="1"/>
  <c r="S214" i="60"/>
  <c r="K57" i="62"/>
  <c r="K61" i="62"/>
  <c r="K29" i="62"/>
  <c r="K34" i="62"/>
  <c r="K62" i="62"/>
  <c r="K55" i="62"/>
  <c r="K48" i="62"/>
  <c r="K46" i="62"/>
  <c r="AA138" i="60"/>
  <c r="AA199" i="60"/>
  <c r="AA93" i="60"/>
  <c r="K59" i="62"/>
  <c r="K52" i="62"/>
  <c r="K50" i="62"/>
  <c r="K43" i="62"/>
  <c r="K31" i="62"/>
  <c r="K20" i="62"/>
  <c r="AA82" i="60"/>
  <c r="AA225" i="60"/>
  <c r="AA234" i="60"/>
  <c r="P24" i="60"/>
  <c r="J39" i="60"/>
  <c r="I49" i="60"/>
  <c r="K49" i="60" s="1"/>
  <c r="P65" i="60"/>
  <c r="Q82" i="60"/>
  <c r="Z82" i="60" s="1"/>
  <c r="AA182" i="60"/>
  <c r="J189" i="60"/>
  <c r="I203" i="60"/>
  <c r="I232" i="60"/>
  <c r="T189" i="60"/>
  <c r="J232" i="60"/>
  <c r="AA46" i="60"/>
  <c r="J50" i="60"/>
  <c r="X65" i="60"/>
  <c r="S150" i="60"/>
  <c r="AA152" i="60"/>
  <c r="AA153" i="60"/>
  <c r="J158" i="60"/>
  <c r="T174" i="60"/>
  <c r="Y189" i="60"/>
  <c r="S225" i="60"/>
  <c r="V157" i="60"/>
  <c r="S157" i="60"/>
  <c r="P52" i="60"/>
  <c r="AA52" i="60"/>
  <c r="AA100" i="60"/>
  <c r="P38" i="60"/>
  <c r="X39" i="60"/>
  <c r="V48" i="60"/>
  <c r="Y49" i="60"/>
  <c r="P49" i="60"/>
  <c r="Y54" i="60"/>
  <c r="X54" i="60"/>
  <c r="U77" i="60"/>
  <c r="U123" i="60"/>
  <c r="Y123" i="60"/>
  <c r="Q140" i="60"/>
  <c r="Z140" i="60" s="1"/>
  <c r="Y140" i="60"/>
  <c r="Y196" i="60"/>
  <c r="U196" i="60"/>
  <c r="Y212" i="60"/>
  <c r="P212" i="60"/>
  <c r="I212" i="60"/>
  <c r="Y227" i="60"/>
  <c r="X227" i="60"/>
  <c r="J227" i="60"/>
  <c r="V227" i="60"/>
  <c r="I227" i="60"/>
  <c r="X229" i="60"/>
  <c r="I229" i="60"/>
  <c r="Y183" i="60"/>
  <c r="U183" i="60"/>
  <c r="Y187" i="60"/>
  <c r="T187" i="60"/>
  <c r="Y231" i="60"/>
  <c r="T231" i="60"/>
  <c r="P231" i="60"/>
  <c r="Y235" i="60"/>
  <c r="T235" i="60"/>
  <c r="P235" i="60"/>
  <c r="AA25" i="60"/>
  <c r="AA157" i="60"/>
  <c r="AA220" i="60"/>
  <c r="J45" i="60"/>
  <c r="X68" i="60"/>
  <c r="I68" i="60"/>
  <c r="K68" i="60" s="1"/>
  <c r="Q99" i="60"/>
  <c r="Z99" i="60" s="1"/>
  <c r="J157" i="60"/>
  <c r="Y209" i="60"/>
  <c r="J209" i="60"/>
  <c r="I209" i="60"/>
  <c r="T213" i="60"/>
  <c r="J213" i="60"/>
  <c r="V220" i="60"/>
  <c r="Y224" i="60"/>
  <c r="S224" i="60"/>
  <c r="I224" i="60"/>
  <c r="J231" i="60"/>
  <c r="J235" i="60"/>
  <c r="AA38" i="60"/>
  <c r="AA66" i="60"/>
  <c r="AA85" i="60"/>
  <c r="AA231" i="60"/>
  <c r="Z235" i="60"/>
  <c r="V15" i="60"/>
  <c r="S39" i="60"/>
  <c r="P48" i="60"/>
  <c r="X49" i="60"/>
  <c r="V52" i="60"/>
  <c r="Y53" i="60"/>
  <c r="J53" i="60"/>
  <c r="J68" i="60"/>
  <c r="Y179" i="60"/>
  <c r="Q179" i="60"/>
  <c r="Z179" i="60" s="1"/>
  <c r="P179" i="60"/>
  <c r="S209" i="60"/>
  <c r="V216" i="60"/>
  <c r="S216" i="60"/>
  <c r="X224" i="60"/>
  <c r="AC14" i="61"/>
  <c r="AA108" i="60"/>
  <c r="AA134" i="60"/>
  <c r="AA150" i="60"/>
  <c r="S203" i="60"/>
  <c r="S232" i="60"/>
  <c r="AA123" i="60"/>
  <c r="X232" i="60"/>
  <c r="U104" i="60"/>
  <c r="Q104" i="60"/>
  <c r="Z104" i="60" s="1"/>
  <c r="V143" i="60"/>
  <c r="Q143" i="60"/>
  <c r="Z143" i="60" s="1"/>
  <c r="Y168" i="60"/>
  <c r="U168" i="60"/>
  <c r="J168" i="60"/>
  <c r="AA104" i="60"/>
  <c r="Y18" i="60"/>
  <c r="X18" i="60"/>
  <c r="U80" i="60"/>
  <c r="S144" i="60"/>
  <c r="J144" i="60"/>
  <c r="V144" i="60"/>
  <c r="AA109" i="60"/>
  <c r="AA219" i="60"/>
  <c r="Y14" i="60"/>
  <c r="X14" i="60"/>
  <c r="Y22" i="60"/>
  <c r="X22" i="60"/>
  <c r="V37" i="60"/>
  <c r="Y38" i="60"/>
  <c r="V38" i="60"/>
  <c r="I38" i="60"/>
  <c r="K38" i="60" s="1"/>
  <c r="Y45" i="60"/>
  <c r="P45" i="60"/>
  <c r="T45" i="60"/>
  <c r="I45" i="60"/>
  <c r="K45" i="60" s="1"/>
  <c r="Y50" i="60"/>
  <c r="X50" i="60"/>
  <c r="I50" i="60"/>
  <c r="K50" i="60" s="1"/>
  <c r="S50" i="60"/>
  <c r="J74" i="60"/>
  <c r="I74" i="60"/>
  <c r="S77" i="60"/>
  <c r="V77" i="60"/>
  <c r="I77" i="60"/>
  <c r="Q77" i="60"/>
  <c r="Z77" i="60" s="1"/>
  <c r="Y91" i="60"/>
  <c r="Q91" i="60"/>
  <c r="Z91" i="60" s="1"/>
  <c r="Y144" i="60"/>
  <c r="V149" i="60"/>
  <c r="J149" i="60"/>
  <c r="V153" i="60"/>
  <c r="J153" i="60"/>
  <c r="Q172" i="60"/>
  <c r="Z172" i="60" s="1"/>
  <c r="Y172" i="60"/>
  <c r="Y205" i="60"/>
  <c r="T205" i="60"/>
  <c r="I205" i="60"/>
  <c r="X205" i="60"/>
  <c r="P205" i="60"/>
  <c r="Y228" i="60"/>
  <c r="S228" i="60"/>
  <c r="X228" i="60"/>
  <c r="I228" i="60"/>
  <c r="X233" i="60"/>
  <c r="S233" i="60"/>
  <c r="Y20" i="60"/>
  <c r="X20" i="60"/>
  <c r="Y67" i="60"/>
  <c r="T67" i="60"/>
  <c r="I67" i="60"/>
  <c r="K67" i="60" s="1"/>
  <c r="X67" i="60"/>
  <c r="P67" i="60"/>
  <c r="U75" i="60"/>
  <c r="S75" i="60"/>
  <c r="I75" i="60"/>
  <c r="Y80" i="60"/>
  <c r="Q80" i="60"/>
  <c r="Z80" i="60" s="1"/>
  <c r="U92" i="60"/>
  <c r="AA92" i="60"/>
  <c r="Y121" i="60"/>
  <c r="Q121" i="60"/>
  <c r="Z121" i="60" s="1"/>
  <c r="Y129" i="60"/>
  <c r="Q129" i="60"/>
  <c r="Z129" i="60" s="1"/>
  <c r="U180" i="60"/>
  <c r="P226" i="60"/>
  <c r="V226" i="60"/>
  <c r="AA67" i="60"/>
  <c r="AA142" i="60"/>
  <c r="P20" i="60"/>
  <c r="J67" i="60"/>
  <c r="Q75" i="60"/>
  <c r="Z75" i="60" s="1"/>
  <c r="Y104" i="60"/>
  <c r="Y110" i="60"/>
  <c r="Q110" i="60"/>
  <c r="Z110" i="60" s="1"/>
  <c r="U130" i="60"/>
  <c r="V164" i="60"/>
  <c r="J164" i="60"/>
  <c r="P168" i="60"/>
  <c r="S190" i="60"/>
  <c r="T194" i="60"/>
  <c r="Q194" i="60"/>
  <c r="Z194" i="60" s="1"/>
  <c r="Y194" i="60"/>
  <c r="J194" i="60"/>
  <c r="Y202" i="60"/>
  <c r="S202" i="60"/>
  <c r="X202" i="60"/>
  <c r="I202" i="60"/>
  <c r="AA215" i="60"/>
  <c r="Y217" i="60"/>
  <c r="S217" i="60"/>
  <c r="X217" i="60"/>
  <c r="I217" i="60"/>
  <c r="V219" i="60"/>
  <c r="Y220" i="60"/>
  <c r="X220" i="60"/>
  <c r="P220" i="60"/>
  <c r="T220" i="60"/>
  <c r="I220" i="60"/>
  <c r="AA22" i="60"/>
  <c r="AA74" i="60"/>
  <c r="AA107" i="60"/>
  <c r="AA130" i="60"/>
  <c r="AA200" i="60"/>
  <c r="Y16" i="60"/>
  <c r="X16" i="60"/>
  <c r="P18" i="60"/>
  <c r="Y24" i="60"/>
  <c r="X24" i="60"/>
  <c r="Y35" i="60"/>
  <c r="X35" i="60"/>
  <c r="AA35" i="60"/>
  <c r="P37" i="60"/>
  <c r="T38" i="60"/>
  <c r="Y44" i="60"/>
  <c r="P44" i="60"/>
  <c r="AA44" i="60"/>
  <c r="V45" i="60"/>
  <c r="Y46" i="60"/>
  <c r="X46" i="60"/>
  <c r="I46" i="60"/>
  <c r="K46" i="60" s="1"/>
  <c r="S46" i="60"/>
  <c r="S67" i="60"/>
  <c r="Y75" i="60"/>
  <c r="U76" i="60"/>
  <c r="J76" i="60"/>
  <c r="Y77" i="60"/>
  <c r="U79" i="60"/>
  <c r="S79" i="60"/>
  <c r="I79" i="60"/>
  <c r="U110" i="60"/>
  <c r="Q144" i="60"/>
  <c r="Z144" i="60" s="1"/>
  <c r="S164" i="60"/>
  <c r="V165" i="60"/>
  <c r="J165" i="60"/>
  <c r="U169" i="60"/>
  <c r="P194" i="60"/>
  <c r="J202" i="60"/>
  <c r="V205" i="60"/>
  <c r="P211" i="60"/>
  <c r="V211" i="60"/>
  <c r="AA211" i="60"/>
  <c r="Y213" i="60"/>
  <c r="X213" i="60"/>
  <c r="I213" i="60"/>
  <c r="S213" i="60"/>
  <c r="V215" i="60"/>
  <c r="Y216" i="60"/>
  <c r="T216" i="60"/>
  <c r="I216" i="60"/>
  <c r="P216" i="60"/>
  <c r="J217" i="60"/>
  <c r="J220" i="60"/>
  <c r="AA16" i="60"/>
  <c r="T39" i="60"/>
  <c r="J49" i="60"/>
  <c r="V49" i="60"/>
  <c r="P53" i="60"/>
  <c r="J54" i="60"/>
  <c r="T68" i="60"/>
  <c r="Y82" i="60"/>
  <c r="U99" i="60"/>
  <c r="Y112" i="60"/>
  <c r="Y134" i="60"/>
  <c r="S158" i="60"/>
  <c r="Y174" i="60"/>
  <c r="U179" i="60"/>
  <c r="P183" i="60"/>
  <c r="T209" i="60"/>
  <c r="J212" i="60"/>
  <c r="V212" i="60"/>
  <c r="J224" i="60"/>
  <c r="S227" i="60"/>
  <c r="V231" i="60"/>
  <c r="T232" i="60"/>
  <c r="V235" i="60"/>
  <c r="S49" i="60"/>
  <c r="V53" i="60"/>
  <c r="T54" i="60"/>
  <c r="AA78" i="60"/>
  <c r="S212" i="60"/>
  <c r="T224" i="60"/>
  <c r="Y40" i="60"/>
  <c r="V40" i="60"/>
  <c r="P40" i="60"/>
  <c r="AA40" i="60"/>
  <c r="T40" i="60"/>
  <c r="J40" i="60"/>
  <c r="X40" i="60"/>
  <c r="S40" i="60"/>
  <c r="I40" i="60"/>
  <c r="K40" i="60" s="1"/>
  <c r="Y55" i="60"/>
  <c r="V55" i="60"/>
  <c r="P55" i="60"/>
  <c r="X55" i="60"/>
  <c r="S55" i="60"/>
  <c r="I55" i="60"/>
  <c r="K55" i="60" s="1"/>
  <c r="T55" i="60"/>
  <c r="J55" i="60"/>
  <c r="AA55" i="60"/>
  <c r="V70" i="60"/>
  <c r="J70" i="60"/>
  <c r="Y70" i="60"/>
  <c r="Q70" i="60"/>
  <c r="Z70" i="60" s="1"/>
  <c r="U70" i="60"/>
  <c r="AA70" i="60"/>
  <c r="I70" i="60"/>
  <c r="K70" i="60" s="1"/>
  <c r="S70" i="60"/>
  <c r="Y210" i="60"/>
  <c r="T210" i="60"/>
  <c r="J210" i="60"/>
  <c r="V210" i="60"/>
  <c r="P210" i="60"/>
  <c r="S210" i="60"/>
  <c r="X210" i="60"/>
  <c r="I210" i="60"/>
  <c r="Y17" i="60"/>
  <c r="I17" i="60"/>
  <c r="K17" i="60" s="1"/>
  <c r="X17" i="60"/>
  <c r="P17" i="60"/>
  <c r="V17" i="60"/>
  <c r="Y19" i="60"/>
  <c r="V19" i="60"/>
  <c r="I19" i="60"/>
  <c r="K19" i="60" s="1"/>
  <c r="X19" i="60"/>
  <c r="P19" i="60"/>
  <c r="Y21" i="60"/>
  <c r="X21" i="60"/>
  <c r="P21" i="60"/>
  <c r="AA21" i="60"/>
  <c r="V21" i="60"/>
  <c r="I21" i="60"/>
  <c r="K21" i="60" s="1"/>
  <c r="Y23" i="60"/>
  <c r="V23" i="60"/>
  <c r="I23" i="60"/>
  <c r="K23" i="60" s="1"/>
  <c r="X23" i="60"/>
  <c r="P23" i="60"/>
  <c r="Y25" i="60"/>
  <c r="V25" i="60"/>
  <c r="X25" i="60"/>
  <c r="P25" i="60"/>
  <c r="I25" i="60"/>
  <c r="K25" i="60" s="1"/>
  <c r="T36" i="60"/>
  <c r="S36" i="60"/>
  <c r="AA36" i="60"/>
  <c r="X36" i="60"/>
  <c r="I36" i="60"/>
  <c r="K36" i="60" s="1"/>
  <c r="P36" i="60"/>
  <c r="Y47" i="60"/>
  <c r="V47" i="60"/>
  <c r="P47" i="60"/>
  <c r="T47" i="60"/>
  <c r="J47" i="60"/>
  <c r="X47" i="60"/>
  <c r="S47" i="60"/>
  <c r="I47" i="60"/>
  <c r="K47" i="60" s="1"/>
  <c r="Y51" i="60"/>
  <c r="V51" i="60"/>
  <c r="P51" i="60"/>
  <c r="X51" i="60"/>
  <c r="S51" i="60"/>
  <c r="I51" i="60"/>
  <c r="K51" i="60" s="1"/>
  <c r="T51" i="60"/>
  <c r="J51" i="60"/>
  <c r="AA51" i="60"/>
  <c r="Y204" i="60"/>
  <c r="X204" i="60"/>
  <c r="S204" i="60"/>
  <c r="I204" i="60"/>
  <c r="T204" i="60"/>
  <c r="J204" i="60"/>
  <c r="V204" i="60"/>
  <c r="AA204" i="60"/>
  <c r="P204" i="60"/>
  <c r="U89" i="60"/>
  <c r="Q89" i="60"/>
  <c r="Z89" i="60" s="1"/>
  <c r="Y89" i="60"/>
  <c r="AA89" i="60"/>
  <c r="V137" i="60"/>
  <c r="J137" i="60"/>
  <c r="S137" i="60"/>
  <c r="Y137" i="60"/>
  <c r="U137" i="60"/>
  <c r="I137" i="60"/>
  <c r="V159" i="60"/>
  <c r="J159" i="60"/>
  <c r="S159" i="60"/>
  <c r="S171" i="60"/>
  <c r="Y230" i="60"/>
  <c r="X230" i="60"/>
  <c r="S230" i="60"/>
  <c r="I230" i="60"/>
  <c r="T230" i="60"/>
  <c r="J230" i="60"/>
  <c r="V230" i="60"/>
  <c r="AA230" i="60"/>
  <c r="P230" i="60"/>
  <c r="Y15" i="60"/>
  <c r="X15" i="60"/>
  <c r="P15" i="60"/>
  <c r="U173" i="60"/>
  <c r="P173" i="60"/>
  <c r="I15" i="60"/>
  <c r="K15" i="60" s="1"/>
  <c r="Q106" i="60"/>
  <c r="Z106" i="60" s="1"/>
  <c r="U106" i="60"/>
  <c r="Y106" i="60"/>
  <c r="U127" i="60"/>
  <c r="Q127" i="60"/>
  <c r="Z127" i="60" s="1"/>
  <c r="Y127" i="60"/>
  <c r="V141" i="60"/>
  <c r="J141" i="60"/>
  <c r="S141" i="60"/>
  <c r="Y141" i="60"/>
  <c r="I141" i="60"/>
  <c r="U141" i="60"/>
  <c r="V167" i="60"/>
  <c r="S167" i="60"/>
  <c r="X167" i="60"/>
  <c r="J167" i="60"/>
  <c r="Q95" i="60"/>
  <c r="Z95" i="60" s="1"/>
  <c r="U95" i="60"/>
  <c r="U136" i="60"/>
  <c r="I136" i="60"/>
  <c r="V136" i="60"/>
  <c r="J136" i="60"/>
  <c r="V160" i="60"/>
  <c r="S160" i="60"/>
  <c r="Y218" i="60"/>
  <c r="T218" i="60"/>
  <c r="J218" i="60"/>
  <c r="V218" i="60"/>
  <c r="P218" i="60"/>
  <c r="AA37" i="60"/>
  <c r="AA190" i="60"/>
  <c r="AA233" i="60"/>
  <c r="T14" i="60"/>
  <c r="T16" i="60"/>
  <c r="T18" i="60"/>
  <c r="T20" i="60"/>
  <c r="T22" i="60"/>
  <c r="T24" i="60"/>
  <c r="T35" i="60"/>
  <c r="I37" i="60"/>
  <c r="K37" i="60" s="1"/>
  <c r="S37" i="60"/>
  <c r="X37" i="60"/>
  <c r="P39" i="60"/>
  <c r="V39" i="60"/>
  <c r="I44" i="60"/>
  <c r="K44" i="60" s="1"/>
  <c r="S44" i="60"/>
  <c r="X44" i="60"/>
  <c r="P46" i="60"/>
  <c r="V46" i="60"/>
  <c r="I48" i="60"/>
  <c r="K48" i="60" s="1"/>
  <c r="S48" i="60"/>
  <c r="X48" i="60"/>
  <c r="P50" i="60"/>
  <c r="V50" i="60"/>
  <c r="I52" i="60"/>
  <c r="K52" i="60" s="1"/>
  <c r="S52" i="60"/>
  <c r="X52" i="60"/>
  <c r="P54" i="60"/>
  <c r="V54" i="60"/>
  <c r="Y66" i="60"/>
  <c r="X66" i="60"/>
  <c r="S66" i="60"/>
  <c r="I66" i="60"/>
  <c r="K66" i="60" s="1"/>
  <c r="T66" i="60"/>
  <c r="Q84" i="60"/>
  <c r="Z84" i="60" s="1"/>
  <c r="U84" i="60"/>
  <c r="Y95" i="60"/>
  <c r="U108" i="60"/>
  <c r="Q108" i="60"/>
  <c r="Z108" i="60" s="1"/>
  <c r="Y108" i="60"/>
  <c r="Q125" i="60"/>
  <c r="Z125" i="60" s="1"/>
  <c r="U125" i="60"/>
  <c r="Q136" i="60"/>
  <c r="Z136" i="60" s="1"/>
  <c r="V151" i="60"/>
  <c r="J151" i="60"/>
  <c r="S151" i="60"/>
  <c r="V156" i="60"/>
  <c r="S156" i="60"/>
  <c r="J160" i="60"/>
  <c r="Q170" i="60"/>
  <c r="Z170" i="60" s="1"/>
  <c r="T170" i="60"/>
  <c r="U187" i="60"/>
  <c r="J187" i="60"/>
  <c r="P187" i="60"/>
  <c r="X195" i="60"/>
  <c r="P195" i="60"/>
  <c r="U195" i="60"/>
  <c r="U200" i="60"/>
  <c r="Q201" i="60"/>
  <c r="Z201" i="60" s="1"/>
  <c r="U201" i="60"/>
  <c r="I214" i="60"/>
  <c r="Y215" i="60"/>
  <c r="X215" i="60"/>
  <c r="S215" i="60"/>
  <c r="I215" i="60"/>
  <c r="T215" i="60"/>
  <c r="J215" i="60"/>
  <c r="I218" i="60"/>
  <c r="X218" i="60"/>
  <c r="Y219" i="60"/>
  <c r="X219" i="60"/>
  <c r="S219" i="60"/>
  <c r="I219" i="60"/>
  <c r="T219" i="60"/>
  <c r="J219" i="60"/>
  <c r="Y225" i="60"/>
  <c r="T225" i="60"/>
  <c r="J225" i="60"/>
  <c r="V225" i="60"/>
  <c r="P225" i="60"/>
  <c r="I233" i="60"/>
  <c r="Y234" i="60"/>
  <c r="X234" i="60"/>
  <c r="S234" i="60"/>
  <c r="I234" i="60"/>
  <c r="T234" i="60"/>
  <c r="J234" i="60"/>
  <c r="U119" i="60"/>
  <c r="Q119" i="60"/>
  <c r="Z119" i="60" s="1"/>
  <c r="Y119" i="60"/>
  <c r="AA135" i="60"/>
  <c r="U140" i="60"/>
  <c r="I140" i="60"/>
  <c r="V140" i="60"/>
  <c r="J140" i="60"/>
  <c r="S145" i="60"/>
  <c r="J145" i="60"/>
  <c r="Q145" i="60"/>
  <c r="Z145" i="60" s="1"/>
  <c r="V155" i="60"/>
  <c r="J155" i="60"/>
  <c r="S155" i="60"/>
  <c r="U172" i="60"/>
  <c r="J172" i="60"/>
  <c r="P172" i="60"/>
  <c r="T181" i="60"/>
  <c r="Y181" i="60"/>
  <c r="U188" i="60"/>
  <c r="Y211" i="60"/>
  <c r="X211" i="60"/>
  <c r="S211" i="60"/>
  <c r="I211" i="60"/>
  <c r="T211" i="60"/>
  <c r="J211" i="60"/>
  <c r="Y214" i="60"/>
  <c r="T214" i="60"/>
  <c r="J214" i="60"/>
  <c r="V214" i="60"/>
  <c r="P214" i="60"/>
  <c r="Y233" i="60"/>
  <c r="T233" i="60"/>
  <c r="J233" i="60"/>
  <c r="V233" i="60"/>
  <c r="P233" i="60"/>
  <c r="AA48" i="60"/>
  <c r="AA119" i="60"/>
  <c r="AA145" i="60"/>
  <c r="AA160" i="60"/>
  <c r="I14" i="60"/>
  <c r="K14" i="60" s="1"/>
  <c r="V14" i="60"/>
  <c r="I16" i="60"/>
  <c r="K16" i="60" s="1"/>
  <c r="V16" i="60"/>
  <c r="I18" i="60"/>
  <c r="K18" i="60" s="1"/>
  <c r="V18" i="60"/>
  <c r="I20" i="60"/>
  <c r="K20" i="60" s="1"/>
  <c r="V20" i="60"/>
  <c r="I22" i="60"/>
  <c r="K22" i="60" s="1"/>
  <c r="V22" i="60"/>
  <c r="I24" i="60"/>
  <c r="K24" i="60" s="1"/>
  <c r="V24" i="60"/>
  <c r="I35" i="60"/>
  <c r="K35" i="60" s="1"/>
  <c r="V35" i="60"/>
  <c r="J37" i="60"/>
  <c r="T37" i="60"/>
  <c r="S38" i="60"/>
  <c r="X38" i="60"/>
  <c r="J44" i="60"/>
  <c r="T44" i="60"/>
  <c r="X45" i="60"/>
  <c r="AA47" i="60"/>
  <c r="J48" i="60"/>
  <c r="T48" i="60"/>
  <c r="J52" i="60"/>
  <c r="T52" i="60"/>
  <c r="I53" i="60"/>
  <c r="K53" i="60" s="1"/>
  <c r="S53" i="60"/>
  <c r="X53" i="60"/>
  <c r="Y65" i="60"/>
  <c r="T65" i="60"/>
  <c r="J65" i="60"/>
  <c r="S65" i="60"/>
  <c r="J66" i="60"/>
  <c r="V66" i="60"/>
  <c r="Y84" i="60"/>
  <c r="U97" i="60"/>
  <c r="Q97" i="60"/>
  <c r="Z97" i="60" s="1"/>
  <c r="Y97" i="60"/>
  <c r="Q114" i="60"/>
  <c r="Z114" i="60" s="1"/>
  <c r="U114" i="60"/>
  <c r="Y125" i="60"/>
  <c r="S136" i="60"/>
  <c r="I138" i="60"/>
  <c r="S138" i="60"/>
  <c r="S140" i="60"/>
  <c r="V152" i="60"/>
  <c r="S152" i="60"/>
  <c r="J156" i="60"/>
  <c r="V166" i="60"/>
  <c r="J166" i="60"/>
  <c r="S166" i="60"/>
  <c r="J170" i="60"/>
  <c r="T172" i="60"/>
  <c r="S175" i="60"/>
  <c r="X175" i="60"/>
  <c r="T185" i="60"/>
  <c r="Y185" i="60"/>
  <c r="Q187" i="60"/>
  <c r="Z187" i="60" s="1"/>
  <c r="U197" i="60"/>
  <c r="Y197" i="60"/>
  <c r="Y203" i="60"/>
  <c r="T203" i="60"/>
  <c r="J203" i="60"/>
  <c r="V203" i="60"/>
  <c r="P203" i="60"/>
  <c r="P215" i="60"/>
  <c r="P219" i="60"/>
  <c r="I225" i="60"/>
  <c r="X225" i="60"/>
  <c r="Y226" i="60"/>
  <c r="X226" i="60"/>
  <c r="S226" i="60"/>
  <c r="I226" i="60"/>
  <c r="T226" i="60"/>
  <c r="J226" i="60"/>
  <c r="Y229" i="60"/>
  <c r="T229" i="60"/>
  <c r="J229" i="60"/>
  <c r="V229" i="60"/>
  <c r="P229" i="60"/>
  <c r="P234" i="60"/>
  <c r="I144" i="60"/>
  <c r="U144" i="60"/>
  <c r="J150" i="60"/>
  <c r="J154" i="60"/>
  <c r="T168" i="60"/>
  <c r="P169" i="60"/>
  <c r="J174" i="60"/>
  <c r="T179" i="60"/>
  <c r="P180" i="60"/>
  <c r="T183" i="60"/>
  <c r="P184" i="60"/>
  <c r="U194" i="60"/>
  <c r="X216" i="60"/>
  <c r="I231" i="60"/>
  <c r="S231" i="60"/>
  <c r="X231" i="60"/>
  <c r="I235" i="60"/>
  <c r="S235" i="60"/>
  <c r="X235" i="60"/>
  <c r="P68" i="60"/>
  <c r="V68" i="60"/>
  <c r="V75" i="60"/>
  <c r="V79" i="60"/>
  <c r="Q168" i="60"/>
  <c r="Z168" i="60" s="1"/>
  <c r="Q183" i="60"/>
  <c r="Z183" i="60" s="1"/>
  <c r="P202" i="60"/>
  <c r="V202" i="60"/>
  <c r="P209" i="60"/>
  <c r="V209" i="60"/>
  <c r="P213" i="60"/>
  <c r="V213" i="60"/>
  <c r="P217" i="60"/>
  <c r="V217" i="60"/>
  <c r="P224" i="60"/>
  <c r="V224" i="60"/>
  <c r="P228" i="60"/>
  <c r="V228" i="60"/>
  <c r="P232" i="60"/>
  <c r="V232" i="60"/>
  <c r="AB209" i="61"/>
  <c r="AB224" i="61"/>
  <c r="AB14" i="61"/>
  <c r="AC194" i="61"/>
  <c r="AB194" i="61"/>
  <c r="AC209" i="61"/>
  <c r="AA90" i="60"/>
  <c r="AA94" i="60"/>
  <c r="Q69" i="60"/>
  <c r="Z69" i="60" s="1"/>
  <c r="X78" i="60"/>
  <c r="T78" i="60"/>
  <c r="P78" i="60"/>
  <c r="Y78" i="60"/>
  <c r="S78" i="60"/>
  <c r="I78" i="60"/>
  <c r="V78" i="60"/>
  <c r="Q78" i="60"/>
  <c r="Z78" i="60" s="1"/>
  <c r="X81" i="60"/>
  <c r="T81" i="60"/>
  <c r="P81" i="60"/>
  <c r="S81" i="60"/>
  <c r="J81" i="60"/>
  <c r="V81" i="60"/>
  <c r="I81" i="60"/>
  <c r="U83" i="60"/>
  <c r="X85" i="60"/>
  <c r="T85" i="60"/>
  <c r="P85" i="60"/>
  <c r="S85" i="60"/>
  <c r="J85" i="60"/>
  <c r="V85" i="60"/>
  <c r="I85" i="60"/>
  <c r="U90" i="60"/>
  <c r="X92" i="60"/>
  <c r="T92" i="60"/>
  <c r="P92" i="60"/>
  <c r="S92" i="60"/>
  <c r="J92" i="60"/>
  <c r="V92" i="60"/>
  <c r="I92" i="60"/>
  <c r="K92" i="60" s="1"/>
  <c r="U94" i="60"/>
  <c r="X96" i="60"/>
  <c r="T96" i="60"/>
  <c r="P96" i="60"/>
  <c r="S96" i="60"/>
  <c r="J96" i="60"/>
  <c r="V96" i="60"/>
  <c r="I96" i="60"/>
  <c r="K96" i="60" s="1"/>
  <c r="U98" i="60"/>
  <c r="X100" i="60"/>
  <c r="T100" i="60"/>
  <c r="P100" i="60"/>
  <c r="S100" i="60"/>
  <c r="J100" i="60"/>
  <c r="V100" i="60"/>
  <c r="I100" i="60"/>
  <c r="K100" i="60" s="1"/>
  <c r="U105" i="60"/>
  <c r="X107" i="60"/>
  <c r="T107" i="60"/>
  <c r="P107" i="60"/>
  <c r="S107" i="60"/>
  <c r="J107" i="60"/>
  <c r="V107" i="60"/>
  <c r="I107" i="60"/>
  <c r="U109" i="60"/>
  <c r="X111" i="60"/>
  <c r="T111" i="60"/>
  <c r="P111" i="60"/>
  <c r="S111" i="60"/>
  <c r="J111" i="60"/>
  <c r="V111" i="60"/>
  <c r="I111" i="60"/>
  <c r="U113" i="60"/>
  <c r="X115" i="60"/>
  <c r="T115" i="60"/>
  <c r="P115" i="60"/>
  <c r="S115" i="60"/>
  <c r="J115" i="60"/>
  <c r="V115" i="60"/>
  <c r="I115" i="60"/>
  <c r="U120" i="60"/>
  <c r="X122" i="60"/>
  <c r="T122" i="60"/>
  <c r="P122" i="60"/>
  <c r="S122" i="60"/>
  <c r="J122" i="60"/>
  <c r="V122" i="60"/>
  <c r="I122" i="60"/>
  <c r="K122" i="60" s="1"/>
  <c r="U124" i="60"/>
  <c r="X126" i="60"/>
  <c r="T126" i="60"/>
  <c r="P126" i="60"/>
  <c r="S126" i="60"/>
  <c r="J126" i="60"/>
  <c r="V126" i="60"/>
  <c r="I126" i="60"/>
  <c r="K126" i="60" s="1"/>
  <c r="U128" i="60"/>
  <c r="X130" i="60"/>
  <c r="T130" i="60"/>
  <c r="P130" i="60"/>
  <c r="S130" i="60"/>
  <c r="J130" i="60"/>
  <c r="V130" i="60"/>
  <c r="I130" i="60"/>
  <c r="K130" i="60" s="1"/>
  <c r="V135" i="60"/>
  <c r="AA14" i="60"/>
  <c r="AA15" i="60"/>
  <c r="AA17" i="60"/>
  <c r="AA24" i="60"/>
  <c r="AA128" i="60"/>
  <c r="J14" i="60"/>
  <c r="S14" i="60"/>
  <c r="J15" i="60"/>
  <c r="S15" i="60"/>
  <c r="J16" i="60"/>
  <c r="S16" i="60"/>
  <c r="J17" i="60"/>
  <c r="S17" i="60"/>
  <c r="J18" i="60"/>
  <c r="S18" i="60"/>
  <c r="J19" i="60"/>
  <c r="S19" i="60"/>
  <c r="J20" i="60"/>
  <c r="S20" i="60"/>
  <c r="J21" i="60"/>
  <c r="S21" i="60"/>
  <c r="J22" i="60"/>
  <c r="S22" i="60"/>
  <c r="J23" i="60"/>
  <c r="S23" i="60"/>
  <c r="J24" i="60"/>
  <c r="S24" i="60"/>
  <c r="J25" i="60"/>
  <c r="S25" i="60"/>
  <c r="J35" i="60"/>
  <c r="S35" i="60"/>
  <c r="J36" i="60"/>
  <c r="X76" i="60"/>
  <c r="T76" i="60"/>
  <c r="P76" i="60"/>
  <c r="V76" i="60"/>
  <c r="Q76" i="60"/>
  <c r="Z76" i="60" s="1"/>
  <c r="Y76" i="60"/>
  <c r="S76" i="60"/>
  <c r="I76" i="60"/>
  <c r="J78" i="60"/>
  <c r="X80" i="60"/>
  <c r="T80" i="60"/>
  <c r="P80" i="60"/>
  <c r="S80" i="60"/>
  <c r="J80" i="60"/>
  <c r="V80" i="60"/>
  <c r="I80" i="60"/>
  <c r="Q81" i="60"/>
  <c r="Z81" i="60" s="1"/>
  <c r="X84" i="60"/>
  <c r="T84" i="60"/>
  <c r="P84" i="60"/>
  <c r="S84" i="60"/>
  <c r="J84" i="60"/>
  <c r="V84" i="60"/>
  <c r="I84" i="60"/>
  <c r="Q85" i="60"/>
  <c r="Z85" i="60" s="1"/>
  <c r="X91" i="60"/>
  <c r="T91" i="60"/>
  <c r="P91" i="60"/>
  <c r="S91" i="60"/>
  <c r="J91" i="60"/>
  <c r="V91" i="60"/>
  <c r="I91" i="60"/>
  <c r="K91" i="60" s="1"/>
  <c r="Q92" i="60"/>
  <c r="Z92" i="60" s="1"/>
  <c r="X95" i="60"/>
  <c r="T95" i="60"/>
  <c r="P95" i="60"/>
  <c r="S95" i="60"/>
  <c r="J95" i="60"/>
  <c r="V95" i="60"/>
  <c r="I95" i="60"/>
  <c r="K95" i="60" s="1"/>
  <c r="Q96" i="60"/>
  <c r="Z96" i="60" s="1"/>
  <c r="X99" i="60"/>
  <c r="T99" i="60"/>
  <c r="P99" i="60"/>
  <c r="S99" i="60"/>
  <c r="J99" i="60"/>
  <c r="V99" i="60"/>
  <c r="I99" i="60"/>
  <c r="K99" i="60" s="1"/>
  <c r="Q100" i="60"/>
  <c r="Z100" i="60" s="1"/>
  <c r="X106" i="60"/>
  <c r="T106" i="60"/>
  <c r="P106" i="60"/>
  <c r="S106" i="60"/>
  <c r="J106" i="60"/>
  <c r="V106" i="60"/>
  <c r="I106" i="60"/>
  <c r="Q107" i="60"/>
  <c r="Z107" i="60" s="1"/>
  <c r="X110" i="60"/>
  <c r="T110" i="60"/>
  <c r="P110" i="60"/>
  <c r="S110" i="60"/>
  <c r="J110" i="60"/>
  <c r="V110" i="60"/>
  <c r="I110" i="60"/>
  <c r="Q111" i="60"/>
  <c r="Z111" i="60" s="1"/>
  <c r="X114" i="60"/>
  <c r="T114" i="60"/>
  <c r="P114" i="60"/>
  <c r="S114" i="60"/>
  <c r="J114" i="60"/>
  <c r="V114" i="60"/>
  <c r="I114" i="60"/>
  <c r="Q115" i="60"/>
  <c r="Z115" i="60" s="1"/>
  <c r="X121" i="60"/>
  <c r="T121" i="60"/>
  <c r="P121" i="60"/>
  <c r="S121" i="60"/>
  <c r="J121" i="60"/>
  <c r="V121" i="60"/>
  <c r="I121" i="60"/>
  <c r="K121" i="60" s="1"/>
  <c r="Q122" i="60"/>
  <c r="Z122" i="60" s="1"/>
  <c r="X125" i="60"/>
  <c r="T125" i="60"/>
  <c r="P125" i="60"/>
  <c r="S125" i="60"/>
  <c r="J125" i="60"/>
  <c r="V125" i="60"/>
  <c r="I125" i="60"/>
  <c r="K125" i="60" s="1"/>
  <c r="Q126" i="60"/>
  <c r="Z126" i="60" s="1"/>
  <c r="X129" i="60"/>
  <c r="T129" i="60"/>
  <c r="P129" i="60"/>
  <c r="S129" i="60"/>
  <c r="J129" i="60"/>
  <c r="V129" i="60"/>
  <c r="I129" i="60"/>
  <c r="K129" i="60" s="1"/>
  <c r="Q130" i="60"/>
  <c r="Z130" i="60" s="1"/>
  <c r="X142" i="60"/>
  <c r="T142" i="60"/>
  <c r="P142" i="60"/>
  <c r="V142" i="60"/>
  <c r="Q142" i="60"/>
  <c r="Z142" i="60" s="1"/>
  <c r="U142" i="60"/>
  <c r="J142" i="60"/>
  <c r="S142" i="60"/>
  <c r="Y142" i="60"/>
  <c r="I142" i="60"/>
  <c r="X69" i="60"/>
  <c r="T69" i="60"/>
  <c r="P69" i="60"/>
  <c r="Y69" i="60"/>
  <c r="S69" i="60"/>
  <c r="I69" i="60"/>
  <c r="K69" i="60" s="1"/>
  <c r="U69" i="60"/>
  <c r="X83" i="60"/>
  <c r="T83" i="60"/>
  <c r="P83" i="60"/>
  <c r="S83" i="60"/>
  <c r="J83" i="60"/>
  <c r="V83" i="60"/>
  <c r="I83" i="60"/>
  <c r="X90" i="60"/>
  <c r="T90" i="60"/>
  <c r="P90" i="60"/>
  <c r="S90" i="60"/>
  <c r="J90" i="60"/>
  <c r="V90" i="60"/>
  <c r="I90" i="60"/>
  <c r="K90" i="60" s="1"/>
  <c r="X94" i="60"/>
  <c r="T94" i="60"/>
  <c r="P94" i="60"/>
  <c r="S94" i="60"/>
  <c r="J94" i="60"/>
  <c r="V94" i="60"/>
  <c r="I94" i="60"/>
  <c r="K94" i="60" s="1"/>
  <c r="X98" i="60"/>
  <c r="T98" i="60"/>
  <c r="P98" i="60"/>
  <c r="S98" i="60"/>
  <c r="J98" i="60"/>
  <c r="V98" i="60"/>
  <c r="I98" i="60"/>
  <c r="K98" i="60" s="1"/>
  <c r="X105" i="60"/>
  <c r="T105" i="60"/>
  <c r="P105" i="60"/>
  <c r="S105" i="60"/>
  <c r="J105" i="60"/>
  <c r="V105" i="60"/>
  <c r="I105" i="60"/>
  <c r="X109" i="60"/>
  <c r="T109" i="60"/>
  <c r="P109" i="60"/>
  <c r="S109" i="60"/>
  <c r="J109" i="60"/>
  <c r="V109" i="60"/>
  <c r="I109" i="60"/>
  <c r="X113" i="60"/>
  <c r="T113" i="60"/>
  <c r="P113" i="60"/>
  <c r="S113" i="60"/>
  <c r="J113" i="60"/>
  <c r="V113" i="60"/>
  <c r="I113" i="60"/>
  <c r="X120" i="60"/>
  <c r="T120" i="60"/>
  <c r="P120" i="60"/>
  <c r="S120" i="60"/>
  <c r="J120" i="60"/>
  <c r="V120" i="60"/>
  <c r="I120" i="60"/>
  <c r="K120" i="60" s="1"/>
  <c r="X124" i="60"/>
  <c r="T124" i="60"/>
  <c r="P124" i="60"/>
  <c r="S124" i="60"/>
  <c r="J124" i="60"/>
  <c r="V124" i="60"/>
  <c r="I124" i="60"/>
  <c r="K124" i="60" s="1"/>
  <c r="X128" i="60"/>
  <c r="T128" i="60"/>
  <c r="P128" i="60"/>
  <c r="S128" i="60"/>
  <c r="J128" i="60"/>
  <c r="V128" i="60"/>
  <c r="I128" i="60"/>
  <c r="K128" i="60" s="1"/>
  <c r="X135" i="60"/>
  <c r="T135" i="60"/>
  <c r="U135" i="60"/>
  <c r="P135" i="60"/>
  <c r="Y135" i="60"/>
  <c r="S135" i="60"/>
  <c r="J135" i="60"/>
  <c r="I135" i="60"/>
  <c r="AA113" i="60"/>
  <c r="Q14" i="60"/>
  <c r="Z14" i="60" s="1"/>
  <c r="U14" i="60"/>
  <c r="Q15" i="60"/>
  <c r="Z15" i="60" s="1"/>
  <c r="U15" i="60"/>
  <c r="Q16" i="60"/>
  <c r="Z16" i="60" s="1"/>
  <c r="U16" i="60"/>
  <c r="Q17" i="60"/>
  <c r="Z17" i="60" s="1"/>
  <c r="U17" i="60"/>
  <c r="Q18" i="60"/>
  <c r="Z18" i="60" s="1"/>
  <c r="U18" i="60"/>
  <c r="Q19" i="60"/>
  <c r="Z19" i="60" s="1"/>
  <c r="U19" i="60"/>
  <c r="Q20" i="60"/>
  <c r="Z20" i="60" s="1"/>
  <c r="U20" i="60"/>
  <c r="Q21" i="60"/>
  <c r="Z21" i="60" s="1"/>
  <c r="U21" i="60"/>
  <c r="Q22" i="60"/>
  <c r="Z22" i="60" s="1"/>
  <c r="U22" i="60"/>
  <c r="Q23" i="60"/>
  <c r="Z23" i="60" s="1"/>
  <c r="U23" i="60"/>
  <c r="Q24" i="60"/>
  <c r="Z24" i="60" s="1"/>
  <c r="U24" i="60"/>
  <c r="Q25" i="60"/>
  <c r="Z25" i="60" s="1"/>
  <c r="U25" i="60"/>
  <c r="Q35" i="60"/>
  <c r="Z35" i="60" s="1"/>
  <c r="U35" i="60"/>
  <c r="Y36" i="60"/>
  <c r="U36" i="60"/>
  <c r="Q36" i="60"/>
  <c r="Z36" i="60" s="1"/>
  <c r="J69" i="60"/>
  <c r="V69" i="60"/>
  <c r="X74" i="60"/>
  <c r="T74" i="60"/>
  <c r="P74" i="60"/>
  <c r="Y74" i="60"/>
  <c r="S74" i="60"/>
  <c r="V74" i="60"/>
  <c r="Q74" i="60"/>
  <c r="Z74" i="60" s="1"/>
  <c r="U74" i="60"/>
  <c r="U78" i="60"/>
  <c r="Y81" i="60"/>
  <c r="X82" i="60"/>
  <c r="T82" i="60"/>
  <c r="P82" i="60"/>
  <c r="S82" i="60"/>
  <c r="J82" i="60"/>
  <c r="V82" i="60"/>
  <c r="I82" i="60"/>
  <c r="Q83" i="60"/>
  <c r="Z83" i="60" s="1"/>
  <c r="Y85" i="60"/>
  <c r="X89" i="60"/>
  <c r="T89" i="60"/>
  <c r="P89" i="60"/>
  <c r="S89" i="60"/>
  <c r="J89" i="60"/>
  <c r="V89" i="60"/>
  <c r="I89" i="60"/>
  <c r="K89" i="60" s="1"/>
  <c r="Q90" i="60"/>
  <c r="Z90" i="60" s="1"/>
  <c r="Y92" i="60"/>
  <c r="X93" i="60"/>
  <c r="T93" i="60"/>
  <c r="P93" i="60"/>
  <c r="S93" i="60"/>
  <c r="J93" i="60"/>
  <c r="V93" i="60"/>
  <c r="I93" i="60"/>
  <c r="K93" i="60" s="1"/>
  <c r="Q94" i="60"/>
  <c r="Z94" i="60" s="1"/>
  <c r="Y96" i="60"/>
  <c r="X97" i="60"/>
  <c r="T97" i="60"/>
  <c r="P97" i="60"/>
  <c r="S97" i="60"/>
  <c r="J97" i="60"/>
  <c r="V97" i="60"/>
  <c r="I97" i="60"/>
  <c r="K97" i="60" s="1"/>
  <c r="Q98" i="60"/>
  <c r="Z98" i="60" s="1"/>
  <c r="Y100" i="60"/>
  <c r="X104" i="60"/>
  <c r="T104" i="60"/>
  <c r="P104" i="60"/>
  <c r="S104" i="60"/>
  <c r="J104" i="60"/>
  <c r="V104" i="60"/>
  <c r="I104" i="60"/>
  <c r="Q105" i="60"/>
  <c r="Z105" i="60" s="1"/>
  <c r="Y107" i="60"/>
  <c r="X108" i="60"/>
  <c r="T108" i="60"/>
  <c r="P108" i="60"/>
  <c r="S108" i="60"/>
  <c r="J108" i="60"/>
  <c r="V108" i="60"/>
  <c r="I108" i="60"/>
  <c r="Q109" i="60"/>
  <c r="Z109" i="60" s="1"/>
  <c r="Y111" i="60"/>
  <c r="X112" i="60"/>
  <c r="T112" i="60"/>
  <c r="P112" i="60"/>
  <c r="S112" i="60"/>
  <c r="J112" i="60"/>
  <c r="V112" i="60"/>
  <c r="I112" i="60"/>
  <c r="Q113" i="60"/>
  <c r="Z113" i="60" s="1"/>
  <c r="Y115" i="60"/>
  <c r="X119" i="60"/>
  <c r="T119" i="60"/>
  <c r="P119" i="60"/>
  <c r="S119" i="60"/>
  <c r="J119" i="60"/>
  <c r="V119" i="60"/>
  <c r="I119" i="60"/>
  <c r="K119" i="60" s="1"/>
  <c r="Q120" i="60"/>
  <c r="Z120" i="60" s="1"/>
  <c r="Y122" i="60"/>
  <c r="X123" i="60"/>
  <c r="T123" i="60"/>
  <c r="P123" i="60"/>
  <c r="S123" i="60"/>
  <c r="J123" i="60"/>
  <c r="V123" i="60"/>
  <c r="I123" i="60"/>
  <c r="K123" i="60" s="1"/>
  <c r="Q124" i="60"/>
  <c r="Z124" i="60" s="1"/>
  <c r="Y126" i="60"/>
  <c r="X127" i="60"/>
  <c r="T127" i="60"/>
  <c r="P127" i="60"/>
  <c r="S127" i="60"/>
  <c r="J127" i="60"/>
  <c r="V127" i="60"/>
  <c r="I127" i="60"/>
  <c r="K127" i="60" s="1"/>
  <c r="Q128" i="60"/>
  <c r="Z128" i="60" s="1"/>
  <c r="Y130" i="60"/>
  <c r="X134" i="60"/>
  <c r="T134" i="60"/>
  <c r="P134" i="60"/>
  <c r="S134" i="60"/>
  <c r="J134" i="60"/>
  <c r="V134" i="60"/>
  <c r="I134" i="60"/>
  <c r="Q135" i="60"/>
  <c r="Z135" i="60" s="1"/>
  <c r="X139" i="60"/>
  <c r="T139" i="60"/>
  <c r="P139" i="60"/>
  <c r="U139" i="60"/>
  <c r="J139" i="60"/>
  <c r="Y139" i="60"/>
  <c r="S139" i="60"/>
  <c r="I139" i="60"/>
  <c r="V139" i="60"/>
  <c r="Q139" i="60"/>
  <c r="Z139" i="60" s="1"/>
  <c r="V182" i="60"/>
  <c r="I182" i="60"/>
  <c r="Q182" i="60"/>
  <c r="Z182" i="60" s="1"/>
  <c r="U182" i="60"/>
  <c r="P182" i="60"/>
  <c r="Y182" i="60"/>
  <c r="T182" i="60"/>
  <c r="J182" i="60"/>
  <c r="X182" i="60"/>
  <c r="S182" i="60"/>
  <c r="Q37" i="60"/>
  <c r="Z37" i="60" s="1"/>
  <c r="U37" i="60"/>
  <c r="Q38" i="60"/>
  <c r="Z38" i="60" s="1"/>
  <c r="U38" i="60"/>
  <c r="Q39" i="60"/>
  <c r="Z39" i="60" s="1"/>
  <c r="U39" i="60"/>
  <c r="Q40" i="60"/>
  <c r="Z40" i="60" s="1"/>
  <c r="U40" i="60"/>
  <c r="Q44" i="60"/>
  <c r="Z44" i="60" s="1"/>
  <c r="U44" i="60"/>
  <c r="Q45" i="60"/>
  <c r="Z45" i="60" s="1"/>
  <c r="U45" i="60"/>
  <c r="Q46" i="60"/>
  <c r="Z46" i="60" s="1"/>
  <c r="U46" i="60"/>
  <c r="Q47" i="60"/>
  <c r="Z47" i="60" s="1"/>
  <c r="U47" i="60"/>
  <c r="Q48" i="60"/>
  <c r="Z48" i="60" s="1"/>
  <c r="U48" i="60"/>
  <c r="Q49" i="60"/>
  <c r="Z49" i="60" s="1"/>
  <c r="U49" i="60"/>
  <c r="Q50" i="60"/>
  <c r="Z50" i="60" s="1"/>
  <c r="U50" i="60"/>
  <c r="Q51" i="60"/>
  <c r="Z51" i="60" s="1"/>
  <c r="U51" i="60"/>
  <c r="Q52" i="60"/>
  <c r="Z52" i="60" s="1"/>
  <c r="U52" i="60"/>
  <c r="Q53" i="60"/>
  <c r="Z53" i="60" s="1"/>
  <c r="U53" i="60"/>
  <c r="Q54" i="60"/>
  <c r="Z54" i="60" s="1"/>
  <c r="U54" i="60"/>
  <c r="Q55" i="60"/>
  <c r="Z55" i="60" s="1"/>
  <c r="U55" i="60"/>
  <c r="Q65" i="60"/>
  <c r="Z65" i="60" s="1"/>
  <c r="U65" i="60"/>
  <c r="Q66" i="60"/>
  <c r="Z66" i="60" s="1"/>
  <c r="U66" i="60"/>
  <c r="Q67" i="60"/>
  <c r="Z67" i="60" s="1"/>
  <c r="U67" i="60"/>
  <c r="Q68" i="60"/>
  <c r="Z68" i="60" s="1"/>
  <c r="U68" i="60"/>
  <c r="X70" i="60"/>
  <c r="T70" i="60"/>
  <c r="P70" i="60"/>
  <c r="J75" i="60"/>
  <c r="X77" i="60"/>
  <c r="T77" i="60"/>
  <c r="P77" i="60"/>
  <c r="J79" i="60"/>
  <c r="X143" i="60"/>
  <c r="T143" i="60"/>
  <c r="P143" i="60"/>
  <c r="U143" i="60"/>
  <c r="J143" i="60"/>
  <c r="Y143" i="60"/>
  <c r="S143" i="60"/>
  <c r="I143" i="60"/>
  <c r="V190" i="60"/>
  <c r="I190" i="60"/>
  <c r="Q190" i="60"/>
  <c r="Z190" i="60" s="1"/>
  <c r="U190" i="60"/>
  <c r="P190" i="60"/>
  <c r="Y190" i="60"/>
  <c r="T190" i="60"/>
  <c r="J190" i="60"/>
  <c r="X190" i="60"/>
  <c r="X75" i="60"/>
  <c r="T75" i="60"/>
  <c r="P75" i="60"/>
  <c r="X79" i="60"/>
  <c r="T79" i="60"/>
  <c r="P79" i="60"/>
  <c r="X138" i="60"/>
  <c r="T138" i="60"/>
  <c r="P138" i="60"/>
  <c r="V138" i="60"/>
  <c r="Q138" i="60"/>
  <c r="Z138" i="60" s="1"/>
  <c r="U138" i="60"/>
  <c r="J138" i="60"/>
  <c r="V171" i="60"/>
  <c r="I171" i="60"/>
  <c r="Q171" i="60"/>
  <c r="Z171" i="60" s="1"/>
  <c r="U171" i="60"/>
  <c r="P171" i="60"/>
  <c r="Y171" i="60"/>
  <c r="T171" i="60"/>
  <c r="J171" i="60"/>
  <c r="X171" i="60"/>
  <c r="X136" i="60"/>
  <c r="T136" i="60"/>
  <c r="P136" i="60"/>
  <c r="Q137" i="60"/>
  <c r="Z137" i="60" s="1"/>
  <c r="X140" i="60"/>
  <c r="T140" i="60"/>
  <c r="P140" i="60"/>
  <c r="Q141" i="60"/>
  <c r="Z141" i="60" s="1"/>
  <c r="X144" i="60"/>
  <c r="T144" i="60"/>
  <c r="P144" i="60"/>
  <c r="V175" i="60"/>
  <c r="I175" i="60"/>
  <c r="Q175" i="60"/>
  <c r="Z175" i="60" s="1"/>
  <c r="U175" i="60"/>
  <c r="P175" i="60"/>
  <c r="Y175" i="60"/>
  <c r="T175" i="60"/>
  <c r="J175" i="60"/>
  <c r="V186" i="60"/>
  <c r="I186" i="60"/>
  <c r="Q186" i="60"/>
  <c r="Z186" i="60" s="1"/>
  <c r="U186" i="60"/>
  <c r="P186" i="60"/>
  <c r="Y186" i="60"/>
  <c r="T186" i="60"/>
  <c r="J186" i="60"/>
  <c r="X137" i="60"/>
  <c r="T137" i="60"/>
  <c r="P137" i="60"/>
  <c r="X141" i="60"/>
  <c r="T141" i="60"/>
  <c r="P141" i="60"/>
  <c r="V145" i="60"/>
  <c r="I145" i="60"/>
  <c r="Y145" i="60"/>
  <c r="U145" i="60"/>
  <c r="X145" i="60"/>
  <c r="T145" i="60"/>
  <c r="P145" i="60"/>
  <c r="X198" i="60"/>
  <c r="T198" i="60"/>
  <c r="P198" i="60"/>
  <c r="S198" i="60"/>
  <c r="J198" i="60"/>
  <c r="V198" i="60"/>
  <c r="I198" i="60"/>
  <c r="Y198" i="60"/>
  <c r="U198" i="60"/>
  <c r="Q198" i="60"/>
  <c r="Z198" i="60" s="1"/>
  <c r="P149" i="60"/>
  <c r="T149" i="60"/>
  <c r="X149" i="60"/>
  <c r="P150" i="60"/>
  <c r="T150" i="60"/>
  <c r="X150" i="60"/>
  <c r="P151" i="60"/>
  <c r="T151" i="60"/>
  <c r="X151" i="60"/>
  <c r="P152" i="60"/>
  <c r="T152" i="60"/>
  <c r="X152" i="60"/>
  <c r="P153" i="60"/>
  <c r="T153" i="60"/>
  <c r="X153" i="60"/>
  <c r="P154" i="60"/>
  <c r="T154" i="60"/>
  <c r="X154" i="60"/>
  <c r="P155" i="60"/>
  <c r="T155" i="60"/>
  <c r="X155" i="60"/>
  <c r="P156" i="60"/>
  <c r="T156" i="60"/>
  <c r="X156" i="60"/>
  <c r="P157" i="60"/>
  <c r="T157" i="60"/>
  <c r="X157" i="60"/>
  <c r="P158" i="60"/>
  <c r="T158" i="60"/>
  <c r="X158" i="60"/>
  <c r="P159" i="60"/>
  <c r="T159" i="60"/>
  <c r="X159" i="60"/>
  <c r="P160" i="60"/>
  <c r="T160" i="60"/>
  <c r="X160" i="60"/>
  <c r="P164" i="60"/>
  <c r="T164" i="60"/>
  <c r="X164" i="60"/>
  <c r="P165" i="60"/>
  <c r="T165" i="60"/>
  <c r="X165" i="60"/>
  <c r="P166" i="60"/>
  <c r="T166" i="60"/>
  <c r="X166" i="60"/>
  <c r="P167" i="60"/>
  <c r="T167" i="60"/>
  <c r="Y167" i="60"/>
  <c r="V168" i="60"/>
  <c r="I168" i="60"/>
  <c r="S168" i="60"/>
  <c r="X168" i="60"/>
  <c r="Q169" i="60"/>
  <c r="Z169" i="60" s="1"/>
  <c r="P170" i="60"/>
  <c r="U170" i="60"/>
  <c r="V172" i="60"/>
  <c r="I172" i="60"/>
  <c r="S172" i="60"/>
  <c r="X172" i="60"/>
  <c r="Q173" i="60"/>
  <c r="Z173" i="60" s="1"/>
  <c r="P174" i="60"/>
  <c r="U174" i="60"/>
  <c r="V179" i="60"/>
  <c r="I179" i="60"/>
  <c r="S179" i="60"/>
  <c r="X179" i="60"/>
  <c r="Q180" i="60"/>
  <c r="Z180" i="60" s="1"/>
  <c r="P181" i="60"/>
  <c r="U181" i="60"/>
  <c r="V183" i="60"/>
  <c r="I183" i="60"/>
  <c r="S183" i="60"/>
  <c r="X183" i="60"/>
  <c r="Q184" i="60"/>
  <c r="Z184" i="60" s="1"/>
  <c r="P185" i="60"/>
  <c r="U185" i="60"/>
  <c r="V187" i="60"/>
  <c r="I187" i="60"/>
  <c r="S187" i="60"/>
  <c r="X187" i="60"/>
  <c r="Q188" i="60"/>
  <c r="Z188" i="60" s="1"/>
  <c r="P189" i="60"/>
  <c r="U189" i="60"/>
  <c r="V194" i="60"/>
  <c r="I194" i="60"/>
  <c r="S194" i="60"/>
  <c r="X194" i="60"/>
  <c r="Q195" i="60"/>
  <c r="Z195" i="60" s="1"/>
  <c r="X197" i="60"/>
  <c r="T197" i="60"/>
  <c r="P197" i="60"/>
  <c r="S197" i="60"/>
  <c r="J197" i="60"/>
  <c r="V197" i="60"/>
  <c r="I197" i="60"/>
  <c r="U199" i="60"/>
  <c r="Y201" i="60"/>
  <c r="X201" i="60"/>
  <c r="T201" i="60"/>
  <c r="P201" i="60"/>
  <c r="S201" i="60"/>
  <c r="J201" i="60"/>
  <c r="V201" i="60"/>
  <c r="I201" i="60"/>
  <c r="Q149" i="60"/>
  <c r="Z149" i="60" s="1"/>
  <c r="U149" i="60"/>
  <c r="Y149" i="60"/>
  <c r="Q150" i="60"/>
  <c r="Z150" i="60" s="1"/>
  <c r="U150" i="60"/>
  <c r="Y150" i="60"/>
  <c r="Q151" i="60"/>
  <c r="Z151" i="60" s="1"/>
  <c r="U151" i="60"/>
  <c r="Y151" i="60"/>
  <c r="Q152" i="60"/>
  <c r="Z152" i="60" s="1"/>
  <c r="U152" i="60"/>
  <c r="Y152" i="60"/>
  <c r="Q153" i="60"/>
  <c r="Z153" i="60" s="1"/>
  <c r="U153" i="60"/>
  <c r="Y153" i="60"/>
  <c r="Q154" i="60"/>
  <c r="Z154" i="60" s="1"/>
  <c r="U154" i="60"/>
  <c r="Y154" i="60"/>
  <c r="Q155" i="60"/>
  <c r="Z155" i="60" s="1"/>
  <c r="U155" i="60"/>
  <c r="Y155" i="60"/>
  <c r="Q156" i="60"/>
  <c r="Z156" i="60" s="1"/>
  <c r="U156" i="60"/>
  <c r="Y156" i="60"/>
  <c r="Q157" i="60"/>
  <c r="Z157" i="60" s="1"/>
  <c r="U157" i="60"/>
  <c r="Y157" i="60"/>
  <c r="Q158" i="60"/>
  <c r="Z158" i="60" s="1"/>
  <c r="U158" i="60"/>
  <c r="Y158" i="60"/>
  <c r="Q159" i="60"/>
  <c r="Z159" i="60" s="1"/>
  <c r="U159" i="60"/>
  <c r="Y159" i="60"/>
  <c r="Q160" i="60"/>
  <c r="Z160" i="60" s="1"/>
  <c r="U160" i="60"/>
  <c r="Y160" i="60"/>
  <c r="Q164" i="60"/>
  <c r="Z164" i="60" s="1"/>
  <c r="U164" i="60"/>
  <c r="Y164" i="60"/>
  <c r="Q165" i="60"/>
  <c r="Z165" i="60" s="1"/>
  <c r="U165" i="60"/>
  <c r="Y165" i="60"/>
  <c r="Q166" i="60"/>
  <c r="Z166" i="60" s="1"/>
  <c r="U166" i="60"/>
  <c r="Y166" i="60"/>
  <c r="Q167" i="60"/>
  <c r="Z167" i="60" s="1"/>
  <c r="U167" i="60"/>
  <c r="V169" i="60"/>
  <c r="I169" i="60"/>
  <c r="S169" i="60"/>
  <c r="X169" i="60"/>
  <c r="V173" i="60"/>
  <c r="I173" i="60"/>
  <c r="S173" i="60"/>
  <c r="X173" i="60"/>
  <c r="Q174" i="60"/>
  <c r="Z174" i="60" s="1"/>
  <c r="V180" i="60"/>
  <c r="I180" i="60"/>
  <c r="S180" i="60"/>
  <c r="X180" i="60"/>
  <c r="Q181" i="60"/>
  <c r="Z181" i="60" s="1"/>
  <c r="V184" i="60"/>
  <c r="I184" i="60"/>
  <c r="S184" i="60"/>
  <c r="X184" i="60"/>
  <c r="Q185" i="60"/>
  <c r="Z185" i="60" s="1"/>
  <c r="V188" i="60"/>
  <c r="I188" i="60"/>
  <c r="S188" i="60"/>
  <c r="X188" i="60"/>
  <c r="Q189" i="60"/>
  <c r="Z189" i="60" s="1"/>
  <c r="V195" i="60"/>
  <c r="I195" i="60"/>
  <c r="S195" i="60"/>
  <c r="Y195" i="60"/>
  <c r="X196" i="60"/>
  <c r="T196" i="60"/>
  <c r="P196" i="60"/>
  <c r="S196" i="60"/>
  <c r="J196" i="60"/>
  <c r="V196" i="60"/>
  <c r="I196" i="60"/>
  <c r="X200" i="60"/>
  <c r="T200" i="60"/>
  <c r="P200" i="60"/>
  <c r="S200" i="60"/>
  <c r="J200" i="60"/>
  <c r="V200" i="60"/>
  <c r="I200" i="60"/>
  <c r="I149" i="60"/>
  <c r="I150" i="60"/>
  <c r="I151" i="60"/>
  <c r="I152" i="60"/>
  <c r="I153" i="60"/>
  <c r="I154" i="60"/>
  <c r="I155" i="60"/>
  <c r="I156" i="60"/>
  <c r="I157" i="60"/>
  <c r="I158" i="60"/>
  <c r="I159" i="60"/>
  <c r="I160" i="60"/>
  <c r="I164" i="60"/>
  <c r="I165" i="60"/>
  <c r="I166" i="60"/>
  <c r="I167" i="60"/>
  <c r="J169" i="60"/>
  <c r="T169" i="60"/>
  <c r="Y169" i="60"/>
  <c r="V170" i="60"/>
  <c r="I170" i="60"/>
  <c r="S170" i="60"/>
  <c r="X170" i="60"/>
  <c r="J173" i="60"/>
  <c r="T173" i="60"/>
  <c r="Y173" i="60"/>
  <c r="V174" i="60"/>
  <c r="I174" i="60"/>
  <c r="S174" i="60"/>
  <c r="X174" i="60"/>
  <c r="J180" i="60"/>
  <c r="T180" i="60"/>
  <c r="Y180" i="60"/>
  <c r="V181" i="60"/>
  <c r="I181" i="60"/>
  <c r="S181" i="60"/>
  <c r="X181" i="60"/>
  <c r="J184" i="60"/>
  <c r="T184" i="60"/>
  <c r="Y184" i="60"/>
  <c r="V185" i="60"/>
  <c r="I185" i="60"/>
  <c r="S185" i="60"/>
  <c r="X185" i="60"/>
  <c r="J188" i="60"/>
  <c r="T188" i="60"/>
  <c r="Y188" i="60"/>
  <c r="V189" i="60"/>
  <c r="I189" i="60"/>
  <c r="S189" i="60"/>
  <c r="X189" i="60"/>
  <c r="J195" i="60"/>
  <c r="T195" i="60"/>
  <c r="Q196" i="60"/>
  <c r="Z196" i="60" s="1"/>
  <c r="X199" i="60"/>
  <c r="T199" i="60"/>
  <c r="P199" i="60"/>
  <c r="S199" i="60"/>
  <c r="J199" i="60"/>
  <c r="V199" i="60"/>
  <c r="I199" i="60"/>
  <c r="Q200" i="60"/>
  <c r="Z200" i="60" s="1"/>
  <c r="Q202" i="60"/>
  <c r="Z202" i="60" s="1"/>
  <c r="U202" i="60"/>
  <c r="Q203" i="60"/>
  <c r="Z203" i="60" s="1"/>
  <c r="U203" i="60"/>
  <c r="Q204" i="60"/>
  <c r="Z204" i="60" s="1"/>
  <c r="U204" i="60"/>
  <c r="Q205" i="60"/>
  <c r="Z205" i="60" s="1"/>
  <c r="U205" i="60"/>
  <c r="Q209" i="60"/>
  <c r="Z209" i="60" s="1"/>
  <c r="U209" i="60"/>
  <c r="Q210" i="60"/>
  <c r="Z210" i="60" s="1"/>
  <c r="U210" i="60"/>
  <c r="Q211" i="60"/>
  <c r="Z211" i="60" s="1"/>
  <c r="U211" i="60"/>
  <c r="Q212" i="60"/>
  <c r="Z212" i="60" s="1"/>
  <c r="U212" i="60"/>
  <c r="Q213" i="60"/>
  <c r="Z213" i="60" s="1"/>
  <c r="U213" i="60"/>
  <c r="Q214" i="60"/>
  <c r="Z214" i="60" s="1"/>
  <c r="U214" i="60"/>
  <c r="Q215" i="60"/>
  <c r="Z215" i="60" s="1"/>
  <c r="U215" i="60"/>
  <c r="Q216" i="60"/>
  <c r="Z216" i="60" s="1"/>
  <c r="U216" i="60"/>
  <c r="Q217" i="60"/>
  <c r="Z217" i="60" s="1"/>
  <c r="U217" i="60"/>
  <c r="Q218" i="60"/>
  <c r="Z218" i="60" s="1"/>
  <c r="U218" i="60"/>
  <c r="Q219" i="60"/>
  <c r="Z219" i="60" s="1"/>
  <c r="U219" i="60"/>
  <c r="Q220" i="60"/>
  <c r="Z220" i="60" s="1"/>
  <c r="U220" i="60"/>
  <c r="Q224" i="60"/>
  <c r="Z224" i="60" s="1"/>
  <c r="U224" i="60"/>
  <c r="Q225" i="60"/>
  <c r="Z225" i="60" s="1"/>
  <c r="U225" i="60"/>
  <c r="Q226" i="60"/>
  <c r="Z226" i="60" s="1"/>
  <c r="U226" i="60"/>
  <c r="Q227" i="60"/>
  <c r="Z227" i="60" s="1"/>
  <c r="U227" i="60"/>
  <c r="Q228" i="60"/>
  <c r="Z228" i="60" s="1"/>
  <c r="U228" i="60"/>
  <c r="Q229" i="60"/>
  <c r="Z229" i="60" s="1"/>
  <c r="U229" i="60"/>
  <c r="Q230" i="60"/>
  <c r="U230" i="60"/>
  <c r="Q231" i="60"/>
  <c r="Z231" i="60" s="1"/>
  <c r="U231" i="60"/>
  <c r="Q232" i="60"/>
  <c r="Z232" i="60" s="1"/>
  <c r="U232" i="60"/>
  <c r="Q233" i="60"/>
  <c r="Z233" i="60" s="1"/>
  <c r="U233" i="60"/>
  <c r="Q234" i="60"/>
  <c r="Z234" i="60" s="1"/>
  <c r="U234" i="60"/>
  <c r="Q235" i="60"/>
  <c r="U235" i="60"/>
  <c r="AA45" i="60"/>
  <c r="AA54" i="60"/>
  <c r="AA76" i="60"/>
  <c r="AA139" i="60"/>
  <c r="AA166" i="60"/>
  <c r="AA185" i="60"/>
  <c r="AA49" i="60"/>
  <c r="AA68" i="60"/>
  <c r="AA77" i="60"/>
  <c r="AA83" i="60"/>
  <c r="AA95" i="60"/>
  <c r="AA96" i="60"/>
  <c r="AA98" i="60"/>
  <c r="AA120" i="60"/>
  <c r="AA164" i="60"/>
  <c r="AA165" i="60"/>
  <c r="AA183" i="60"/>
  <c r="AA184" i="60"/>
  <c r="AA210" i="60"/>
  <c r="AA212" i="60"/>
  <c r="AA20" i="60"/>
  <c r="AA53" i="60"/>
  <c r="AA65" i="60"/>
  <c r="AA75" i="60"/>
  <c r="AA81" i="60"/>
  <c r="AA91" i="60"/>
  <c r="AA105" i="60"/>
  <c r="AA124" i="60"/>
  <c r="AA136" i="60"/>
  <c r="AA137" i="60"/>
  <c r="AA143" i="60"/>
  <c r="AA155" i="60"/>
  <c r="AA156" i="60"/>
  <c r="AA159" i="60"/>
  <c r="AA181" i="60"/>
  <c r="AA203" i="60"/>
  <c r="AA209" i="60"/>
  <c r="AA228" i="60"/>
  <c r="AA18" i="60"/>
  <c r="AA19" i="60"/>
  <c r="AA23" i="60"/>
  <c r="AA50" i="60"/>
  <c r="AA69" i="60"/>
  <c r="Z79" i="60"/>
  <c r="AA79" i="60"/>
  <c r="AA110" i="60"/>
  <c r="AA114" i="60"/>
  <c r="AA115" i="60"/>
  <c r="AA129" i="60"/>
  <c r="AA141" i="60"/>
  <c r="AA151" i="60"/>
  <c r="AA158" i="60"/>
  <c r="AA180" i="60"/>
  <c r="AA194" i="60"/>
  <c r="Z197" i="60"/>
  <c r="AA197" i="60"/>
  <c r="AA80" i="60"/>
  <c r="AA99" i="60"/>
  <c r="AA121" i="60"/>
  <c r="AA140" i="60"/>
  <c r="AA168" i="60"/>
  <c r="AA170" i="60"/>
  <c r="AA173" i="60"/>
  <c r="AA198" i="60"/>
  <c r="AA232" i="60"/>
  <c r="AA84" i="60"/>
  <c r="AA106" i="60"/>
  <c r="AA125" i="60"/>
  <c r="AA144" i="60"/>
  <c r="AA187" i="60"/>
  <c r="AA189" i="60"/>
  <c r="AA195" i="60"/>
  <c r="AA202" i="60"/>
  <c r="AA169" i="60"/>
  <c r="AA188" i="60"/>
  <c r="AA216" i="60"/>
  <c r="AA213" i="60"/>
  <c r="AA217" i="60"/>
  <c r="AA224" i="60"/>
  <c r="M20" i="60" l="1"/>
  <c r="N20" i="60"/>
  <c r="M23" i="60"/>
  <c r="N23" i="60"/>
  <c r="M97" i="60"/>
  <c r="N97" i="60"/>
  <c r="M25" i="60"/>
  <c r="N25" i="60"/>
  <c r="M17" i="60"/>
  <c r="N17" i="60"/>
  <c r="M93" i="60"/>
  <c r="N93" i="60"/>
  <c r="M18" i="60"/>
  <c r="N18" i="60"/>
  <c r="M127" i="60"/>
  <c r="N127" i="60"/>
  <c r="N89" i="60"/>
  <c r="M89" i="60"/>
  <c r="M120" i="60"/>
  <c r="N120" i="60"/>
  <c r="M21" i="60"/>
  <c r="N21" i="60"/>
  <c r="M19" i="60"/>
  <c r="N19" i="60"/>
  <c r="M98" i="60"/>
  <c r="N98" i="60"/>
  <c r="M123" i="60"/>
  <c r="N123" i="60"/>
  <c r="M124" i="60"/>
  <c r="N124" i="60"/>
  <c r="M24" i="60"/>
  <c r="N24" i="60"/>
  <c r="M16" i="60"/>
  <c r="N16" i="60"/>
  <c r="M15" i="60"/>
  <c r="N15" i="60"/>
  <c r="N119" i="60"/>
  <c r="M119" i="60"/>
  <c r="M128" i="60"/>
  <c r="N128" i="60"/>
  <c r="M90" i="60"/>
  <c r="N90" i="60"/>
  <c r="M129" i="60"/>
  <c r="N129" i="60"/>
  <c r="M125" i="60"/>
  <c r="N125" i="60"/>
  <c r="M121" i="60"/>
  <c r="N121" i="60"/>
  <c r="M99" i="60"/>
  <c r="N99" i="60"/>
  <c r="M95" i="60"/>
  <c r="N95" i="60"/>
  <c r="M91" i="60"/>
  <c r="N91" i="60"/>
  <c r="M94" i="60"/>
  <c r="N94" i="60"/>
  <c r="M130" i="60"/>
  <c r="N130" i="60"/>
  <c r="M126" i="60"/>
  <c r="N126" i="60"/>
  <c r="M122" i="60"/>
  <c r="N122" i="60"/>
  <c r="M100" i="60"/>
  <c r="N100" i="60"/>
  <c r="M96" i="60"/>
  <c r="N96" i="60"/>
  <c r="M92" i="60"/>
  <c r="N92" i="60"/>
  <c r="M22" i="60"/>
  <c r="N22" i="60"/>
  <c r="N14" i="60"/>
  <c r="M14" i="60"/>
  <c r="M67" i="60"/>
  <c r="N67" i="60"/>
  <c r="M50" i="60"/>
  <c r="N50" i="60"/>
  <c r="N68" i="60"/>
  <c r="M68" i="60"/>
  <c r="M39" i="60"/>
  <c r="N39" i="60"/>
  <c r="M47" i="60"/>
  <c r="N47" i="60"/>
  <c r="N45" i="60"/>
  <c r="M45" i="60"/>
  <c r="N48" i="60"/>
  <c r="M48" i="60"/>
  <c r="N69" i="60"/>
  <c r="M69" i="60"/>
  <c r="N53" i="60"/>
  <c r="M53" i="60"/>
  <c r="N37" i="60"/>
  <c r="M37" i="60"/>
  <c r="M36" i="60"/>
  <c r="N36" i="60"/>
  <c r="M70" i="60"/>
  <c r="N70" i="60"/>
  <c r="M40" i="60"/>
  <c r="N40" i="60"/>
  <c r="M35" i="60"/>
  <c r="N35" i="60"/>
  <c r="M46" i="60"/>
  <c r="N46" i="60"/>
  <c r="M66" i="60"/>
  <c r="N66" i="60"/>
  <c r="M52" i="60"/>
  <c r="N52" i="60"/>
  <c r="M51" i="60"/>
  <c r="N51" i="60"/>
  <c r="M55" i="60"/>
  <c r="N55" i="60"/>
  <c r="M65" i="60"/>
  <c r="N65" i="60"/>
  <c r="M44" i="60"/>
  <c r="N44" i="60"/>
  <c r="N38" i="60"/>
  <c r="M38" i="60"/>
  <c r="N49" i="60"/>
  <c r="M49" i="60"/>
  <c r="M54" i="60"/>
  <c r="N54" i="60"/>
  <c r="K36" i="62"/>
  <c r="K22" i="62"/>
  <c r="K35" i="62"/>
  <c r="K14" i="62"/>
  <c r="K23" i="62"/>
  <c r="K17" i="62"/>
  <c r="K27" i="62"/>
  <c r="K24" i="62"/>
  <c r="K16" i="62"/>
  <c r="K21" i="62"/>
  <c r="K30" i="62"/>
  <c r="K32" i="62"/>
  <c r="K33" i="62"/>
  <c r="K25" i="62"/>
  <c r="K15" i="62"/>
  <c r="K28" i="62"/>
  <c r="F145" i="60"/>
  <c r="F160" i="60" s="1"/>
  <c r="F175" i="60" s="1"/>
  <c r="F190" i="60" s="1"/>
  <c r="F205" i="60" s="1"/>
  <c r="F220" i="60" s="1"/>
  <c r="F235" i="60" s="1"/>
  <c r="F251" i="60" s="1"/>
  <c r="F356" i="60"/>
  <c r="F371" i="60" s="1"/>
  <c r="F386" i="60" s="1"/>
  <c r="F401" i="60" s="1"/>
  <c r="F416" i="60" s="1"/>
  <c r="F431" i="60" s="1"/>
  <c r="F446" i="60" s="1"/>
  <c r="F461" i="60" s="1"/>
  <c r="F144" i="60"/>
  <c r="F159" i="60" s="1"/>
  <c r="F174" i="60" s="1"/>
  <c r="F189" i="60" s="1"/>
  <c r="F204" i="60" s="1"/>
  <c r="F219" i="60" s="1"/>
  <c r="F234" i="60" s="1"/>
  <c r="F250" i="60" s="1"/>
  <c r="F355" i="60"/>
  <c r="F370" i="60" s="1"/>
  <c r="F385" i="60" s="1"/>
  <c r="F400" i="60" s="1"/>
  <c r="F415" i="60" s="1"/>
  <c r="F430" i="60" s="1"/>
  <c r="F445" i="60" s="1"/>
  <c r="F460" i="60" s="1"/>
  <c r="F143" i="60"/>
  <c r="F158" i="60" s="1"/>
  <c r="F173" i="60" s="1"/>
  <c r="F188" i="60" s="1"/>
  <c r="F203" i="60" s="1"/>
  <c r="F218" i="60" s="1"/>
  <c r="F233" i="60" s="1"/>
  <c r="F249" i="60" s="1"/>
  <c r="F354" i="60"/>
  <c r="F369" i="60" s="1"/>
  <c r="F384" i="60" s="1"/>
  <c r="F399" i="60" s="1"/>
  <c r="F414" i="60" s="1"/>
  <c r="F429" i="60" s="1"/>
  <c r="F444" i="60" s="1"/>
  <c r="F459" i="60" s="1"/>
  <c r="F141" i="60"/>
  <c r="F156" i="60" s="1"/>
  <c r="F171" i="60" s="1"/>
  <c r="F186" i="60" s="1"/>
  <c r="F201" i="60" s="1"/>
  <c r="F216" i="60" s="1"/>
  <c r="F231" i="60" s="1"/>
  <c r="F247" i="60" s="1"/>
  <c r="F352" i="60"/>
  <c r="F367" i="60" s="1"/>
  <c r="F382" i="60" s="1"/>
  <c r="F397" i="60" s="1"/>
  <c r="F412" i="60" s="1"/>
  <c r="F427" i="60" s="1"/>
  <c r="F442" i="60" s="1"/>
  <c r="F457" i="60" s="1"/>
  <c r="F140" i="60"/>
  <c r="F155" i="60" s="1"/>
  <c r="F170" i="60" s="1"/>
  <c r="F185" i="60" s="1"/>
  <c r="F200" i="60" s="1"/>
  <c r="F215" i="60" s="1"/>
  <c r="F230" i="60" s="1"/>
  <c r="F246" i="60" s="1"/>
  <c r="F351" i="60"/>
  <c r="F366" i="60" s="1"/>
  <c r="F381" i="60" s="1"/>
  <c r="F396" i="60" s="1"/>
  <c r="F411" i="60" s="1"/>
  <c r="F426" i="60" s="1"/>
  <c r="F441" i="60" s="1"/>
  <c r="F456" i="60" s="1"/>
  <c r="F142" i="60"/>
  <c r="F157" i="60" s="1"/>
  <c r="F172" i="60" s="1"/>
  <c r="F187" i="60" s="1"/>
  <c r="F202" i="60" s="1"/>
  <c r="F217" i="60" s="1"/>
  <c r="F232" i="60" s="1"/>
  <c r="F248" i="60" s="1"/>
  <c r="F353" i="60"/>
  <c r="F368" i="60" s="1"/>
  <c r="F383" i="60" s="1"/>
  <c r="F398" i="60" s="1"/>
  <c r="F413" i="60" s="1"/>
  <c r="F428" i="60" s="1"/>
  <c r="F443" i="60" s="1"/>
  <c r="F458" i="60" s="1"/>
  <c r="F119" i="60"/>
  <c r="F330" i="60"/>
  <c r="F121" i="60"/>
  <c r="F332" i="60"/>
  <c r="F123" i="60"/>
  <c r="F334" i="60"/>
  <c r="F124" i="60"/>
  <c r="F335" i="60"/>
  <c r="F122" i="60"/>
  <c r="F333" i="60"/>
  <c r="F120" i="60"/>
  <c r="F331" i="60"/>
  <c r="D37" i="60"/>
  <c r="D263" i="60" s="1"/>
  <c r="F113" i="1"/>
  <c r="N113" i="1" s="1"/>
  <c r="C113" i="1"/>
  <c r="B113" i="1"/>
  <c r="F112" i="1"/>
  <c r="N112" i="1" s="1"/>
  <c r="C112" i="1"/>
  <c r="B112" i="1"/>
  <c r="F111" i="1"/>
  <c r="N111" i="1" s="1"/>
  <c r="C111" i="1"/>
  <c r="B111" i="1"/>
  <c r="F110" i="1"/>
  <c r="N110" i="1" s="1"/>
  <c r="C110" i="1"/>
  <c r="B110" i="1"/>
  <c r="F109" i="1"/>
  <c r="N109" i="1" s="1"/>
  <c r="C109" i="1"/>
  <c r="B109" i="1"/>
  <c r="F108" i="1"/>
  <c r="N108" i="1" s="1"/>
  <c r="C108" i="1"/>
  <c r="B108" i="1"/>
  <c r="F107" i="1"/>
  <c r="N107" i="1" s="1"/>
  <c r="C107" i="1"/>
  <c r="B107" i="1"/>
  <c r="F106" i="1"/>
  <c r="N106" i="1" s="1"/>
  <c r="C106" i="1"/>
  <c r="B106" i="1"/>
  <c r="F105" i="1"/>
  <c r="N105" i="1" s="1"/>
  <c r="C105" i="1"/>
  <c r="B105" i="1"/>
  <c r="F104" i="1"/>
  <c r="N104" i="1" s="1"/>
  <c r="C104" i="1"/>
  <c r="B104" i="1"/>
  <c r="F103" i="1"/>
  <c r="N103" i="1" s="1"/>
  <c r="C103" i="1"/>
  <c r="B103" i="1"/>
  <c r="F102" i="1"/>
  <c r="N102" i="1" s="1"/>
  <c r="C102" i="1"/>
  <c r="B102" i="1"/>
  <c r="F101" i="1"/>
  <c r="N101" i="1" s="1"/>
  <c r="C101" i="1"/>
  <c r="B101" i="1"/>
  <c r="F100" i="1"/>
  <c r="N100" i="1" s="1"/>
  <c r="C100" i="1"/>
  <c r="B100" i="1"/>
  <c r="F99" i="1"/>
  <c r="N99" i="1" s="1"/>
  <c r="C99" i="1"/>
  <c r="B99" i="1"/>
  <c r="F98" i="1"/>
  <c r="N98" i="1" s="1"/>
  <c r="C98" i="1"/>
  <c r="B98" i="1"/>
  <c r="F97" i="1"/>
  <c r="N97" i="1" s="1"/>
  <c r="C97" i="1"/>
  <c r="B97" i="1"/>
  <c r="F96" i="1"/>
  <c r="N96" i="1" s="1"/>
  <c r="C96" i="1"/>
  <c r="B96" i="1"/>
  <c r="F95" i="1"/>
  <c r="N95" i="1" s="1"/>
  <c r="C95" i="1"/>
  <c r="B95" i="1"/>
  <c r="F94" i="1"/>
  <c r="N94" i="1" s="1"/>
  <c r="C94" i="1"/>
  <c r="B94" i="1"/>
  <c r="F93" i="1"/>
  <c r="N93" i="1" s="1"/>
  <c r="C93" i="1"/>
  <c r="B93" i="1"/>
  <c r="F92" i="1"/>
  <c r="N92" i="1" s="1"/>
  <c r="C92" i="1"/>
  <c r="B92" i="1"/>
  <c r="F91" i="1"/>
  <c r="N91" i="1" s="1"/>
  <c r="C91" i="1"/>
  <c r="B91" i="1"/>
  <c r="F90" i="1"/>
  <c r="N90" i="1" s="1"/>
  <c r="C90" i="1"/>
  <c r="B90" i="1"/>
  <c r="F89" i="1"/>
  <c r="N89" i="1" s="1"/>
  <c r="C89" i="1"/>
  <c r="B89" i="1"/>
  <c r="F88" i="1"/>
  <c r="N88" i="1" s="1"/>
  <c r="C88" i="1"/>
  <c r="B88" i="1"/>
  <c r="F87" i="1"/>
  <c r="N87" i="1" s="1"/>
  <c r="C87" i="1"/>
  <c r="B87" i="1"/>
  <c r="F86" i="1"/>
  <c r="N86" i="1" s="1"/>
  <c r="C86" i="1"/>
  <c r="B86" i="1"/>
  <c r="F85" i="1"/>
  <c r="N85" i="1" s="1"/>
  <c r="C85" i="1"/>
  <c r="B85" i="1"/>
  <c r="F84" i="1"/>
  <c r="N84" i="1" s="1"/>
  <c r="C84" i="1"/>
  <c r="B84" i="1"/>
  <c r="F83" i="1"/>
  <c r="N83" i="1" s="1"/>
  <c r="C83" i="1"/>
  <c r="B83" i="1"/>
  <c r="F82" i="1"/>
  <c r="N82" i="1" s="1"/>
  <c r="C82" i="1"/>
  <c r="B82" i="1"/>
  <c r="F81" i="1"/>
  <c r="N81" i="1" s="1"/>
  <c r="C81" i="1"/>
  <c r="B81" i="1"/>
  <c r="F80" i="1"/>
  <c r="N80" i="1" s="1"/>
  <c r="C80" i="1"/>
  <c r="B80" i="1"/>
  <c r="F79" i="1"/>
  <c r="N79" i="1" s="1"/>
  <c r="C79" i="1"/>
  <c r="B79" i="1"/>
  <c r="F78" i="1"/>
  <c r="N78" i="1" s="1"/>
  <c r="C78" i="1"/>
  <c r="B78" i="1"/>
  <c r="F77" i="1"/>
  <c r="N77" i="1" s="1"/>
  <c r="C77" i="1"/>
  <c r="B77" i="1"/>
  <c r="F76" i="1"/>
  <c r="N76" i="1" s="1"/>
  <c r="C76" i="1"/>
  <c r="B76" i="1"/>
  <c r="F75" i="1"/>
  <c r="N75" i="1" s="1"/>
  <c r="C75" i="1"/>
  <c r="B75" i="1"/>
  <c r="F74" i="1"/>
  <c r="N74" i="1" s="1"/>
  <c r="C74" i="1"/>
  <c r="B74" i="1"/>
  <c r="F73" i="1"/>
  <c r="N73" i="1" s="1"/>
  <c r="C73" i="1"/>
  <c r="B73" i="1"/>
  <c r="F72" i="1"/>
  <c r="N72" i="1" s="1"/>
  <c r="C72" i="1"/>
  <c r="B72" i="1"/>
  <c r="F71" i="1"/>
  <c r="N71" i="1" s="1"/>
  <c r="C71" i="1"/>
  <c r="B71" i="1"/>
  <c r="F70" i="1"/>
  <c r="N70" i="1" s="1"/>
  <c r="C70" i="1"/>
  <c r="B70" i="1"/>
  <c r="F69" i="1"/>
  <c r="N69" i="1" s="1"/>
  <c r="C69" i="1"/>
  <c r="B69" i="1"/>
  <c r="F68" i="1"/>
  <c r="N68" i="1" s="1"/>
  <c r="C68" i="1"/>
  <c r="B68" i="1"/>
  <c r="F67" i="1"/>
  <c r="N67" i="1" s="1"/>
  <c r="C67" i="1"/>
  <c r="B67" i="1"/>
  <c r="F66" i="1"/>
  <c r="N66" i="1" s="1"/>
  <c r="C66" i="1"/>
  <c r="B66" i="1"/>
  <c r="F65" i="1"/>
  <c r="N65" i="1" s="1"/>
  <c r="C65" i="1"/>
  <c r="B65" i="1"/>
  <c r="F64" i="1"/>
  <c r="N64" i="1" s="1"/>
  <c r="C64" i="1"/>
  <c r="B64" i="1"/>
  <c r="F63" i="1"/>
  <c r="N63" i="1" s="1"/>
  <c r="C63" i="1"/>
  <c r="B63" i="1"/>
  <c r="F11" i="1"/>
  <c r="N11" i="1" s="1"/>
  <c r="F12" i="1"/>
  <c r="N12" i="1" s="1"/>
  <c r="F13" i="1"/>
  <c r="N13" i="1" s="1"/>
  <c r="F14" i="1"/>
  <c r="N14" i="1" s="1"/>
  <c r="F15" i="1"/>
  <c r="N15" i="1" s="1"/>
  <c r="F16" i="1"/>
  <c r="N16" i="1" s="1"/>
  <c r="F17" i="1"/>
  <c r="N17" i="1" s="1"/>
  <c r="F18" i="1"/>
  <c r="N18" i="1" s="1"/>
  <c r="F19" i="1"/>
  <c r="N19" i="1" s="1"/>
  <c r="F20" i="1"/>
  <c r="N20" i="1" s="1"/>
  <c r="F21" i="1"/>
  <c r="N21" i="1" s="1"/>
  <c r="F22" i="1"/>
  <c r="N22" i="1" s="1"/>
  <c r="F23" i="1"/>
  <c r="N23" i="1" s="1"/>
  <c r="F24" i="1"/>
  <c r="N24" i="1" s="1"/>
  <c r="F25" i="1"/>
  <c r="N25" i="1" s="1"/>
  <c r="F26" i="1"/>
  <c r="N26" i="1" s="1"/>
  <c r="F27" i="1"/>
  <c r="N27" i="1" s="1"/>
  <c r="F28" i="1"/>
  <c r="N28" i="1" s="1"/>
  <c r="F29" i="1"/>
  <c r="N29" i="1" s="1"/>
  <c r="F30" i="1"/>
  <c r="N30" i="1" s="1"/>
  <c r="F31" i="1"/>
  <c r="N31" i="1" s="1"/>
  <c r="F32" i="1"/>
  <c r="N32" i="1" s="1"/>
  <c r="F33" i="1"/>
  <c r="N33" i="1" s="1"/>
  <c r="F34" i="1"/>
  <c r="N34" i="1" s="1"/>
  <c r="F35" i="1"/>
  <c r="N35" i="1" s="1"/>
  <c r="F36" i="1"/>
  <c r="N36" i="1" s="1"/>
  <c r="F37" i="1"/>
  <c r="N37" i="1" s="1"/>
  <c r="F38" i="1"/>
  <c r="N38" i="1" s="1"/>
  <c r="F39" i="1"/>
  <c r="N39" i="1" s="1"/>
  <c r="F41" i="1"/>
  <c r="N41" i="1" s="1"/>
  <c r="F42" i="1"/>
  <c r="N42" i="1" s="1"/>
  <c r="F43" i="1"/>
  <c r="N43" i="1" s="1"/>
  <c r="F44" i="1"/>
  <c r="N44" i="1" s="1"/>
  <c r="F45" i="1"/>
  <c r="N45" i="1" s="1"/>
  <c r="F46" i="1"/>
  <c r="N46" i="1" s="1"/>
  <c r="F47" i="1"/>
  <c r="N47" i="1" s="1"/>
  <c r="F48" i="1"/>
  <c r="N48" i="1" s="1"/>
  <c r="F49" i="1"/>
  <c r="N49" i="1" s="1"/>
  <c r="F50" i="1"/>
  <c r="N50" i="1" s="1"/>
  <c r="F51" i="1"/>
  <c r="N51" i="1" s="1"/>
  <c r="AJ53" i="1"/>
  <c r="AE56" i="1"/>
  <c r="H34" i="1" l="1"/>
  <c r="AI34" i="1"/>
  <c r="AH34" i="1"/>
  <c r="AH41" i="1"/>
  <c r="AI41" i="1"/>
  <c r="AI16" i="1"/>
  <c r="AH16" i="1"/>
  <c r="AI87" i="1"/>
  <c r="AH87" i="1"/>
  <c r="AI95" i="1"/>
  <c r="AH95" i="1"/>
  <c r="AI31" i="1"/>
  <c r="AH31" i="1"/>
  <c r="AH74" i="1"/>
  <c r="AI74" i="1"/>
  <c r="AH82" i="1"/>
  <c r="AI82" i="1"/>
  <c r="AI47" i="1"/>
  <c r="AH47" i="1"/>
  <c r="AI38" i="1"/>
  <c r="AH38" i="1"/>
  <c r="Y30" i="1"/>
  <c r="AI30" i="1"/>
  <c r="AH30" i="1"/>
  <c r="J22" i="1"/>
  <c r="AI22" i="1"/>
  <c r="AH22" i="1"/>
  <c r="AI14" i="1"/>
  <c r="AH14" i="1"/>
  <c r="AI69" i="1"/>
  <c r="AH69" i="1"/>
  <c r="AI77" i="1"/>
  <c r="AH77" i="1"/>
  <c r="AI85" i="1"/>
  <c r="AH85" i="1"/>
  <c r="AI93" i="1"/>
  <c r="AH93" i="1"/>
  <c r="AI101" i="1"/>
  <c r="AH101" i="1"/>
  <c r="AI109" i="1"/>
  <c r="AH109" i="1"/>
  <c r="AI48" i="1"/>
  <c r="AH48" i="1"/>
  <c r="AI23" i="1"/>
  <c r="AH23" i="1"/>
  <c r="AI46" i="1"/>
  <c r="AH46" i="1"/>
  <c r="AI37" i="1"/>
  <c r="AH37" i="1"/>
  <c r="AI29" i="1"/>
  <c r="AH29" i="1"/>
  <c r="AI21" i="1"/>
  <c r="AH21" i="1"/>
  <c r="AI13" i="1"/>
  <c r="AH13" i="1"/>
  <c r="AI64" i="1"/>
  <c r="AH64" i="1"/>
  <c r="AI72" i="1"/>
  <c r="AH72" i="1"/>
  <c r="AJ80" i="1"/>
  <c r="AI80" i="1"/>
  <c r="AH80" i="1"/>
  <c r="AI88" i="1"/>
  <c r="AH88" i="1"/>
  <c r="AI96" i="1"/>
  <c r="AH96" i="1"/>
  <c r="AI104" i="1"/>
  <c r="AH104" i="1"/>
  <c r="G59" i="1"/>
  <c r="AI112" i="1"/>
  <c r="AH112" i="1"/>
  <c r="AI43" i="1"/>
  <c r="AH43" i="1"/>
  <c r="AI32" i="1"/>
  <c r="AH32" i="1"/>
  <c r="AI103" i="1"/>
  <c r="AH103" i="1"/>
  <c r="AI45" i="1"/>
  <c r="AH45" i="1"/>
  <c r="W36" i="1"/>
  <c r="AI36" i="1"/>
  <c r="AH36" i="1"/>
  <c r="AI28" i="1"/>
  <c r="AH28" i="1"/>
  <c r="W20" i="1"/>
  <c r="AI20" i="1"/>
  <c r="AH20" i="1"/>
  <c r="W12" i="1"/>
  <c r="AI12" i="1"/>
  <c r="AH12" i="1"/>
  <c r="AI67" i="1"/>
  <c r="AH67" i="1"/>
  <c r="AH75" i="1"/>
  <c r="AI75" i="1"/>
  <c r="AI83" i="1"/>
  <c r="AH83" i="1"/>
  <c r="AI91" i="1"/>
  <c r="AH91" i="1"/>
  <c r="AI99" i="1"/>
  <c r="AH99" i="1"/>
  <c r="AI107" i="1"/>
  <c r="AH107" i="1"/>
  <c r="AH49" i="1"/>
  <c r="AI49" i="1"/>
  <c r="W24" i="1"/>
  <c r="AI24" i="1"/>
  <c r="AH24" i="1"/>
  <c r="AI63" i="1"/>
  <c r="AH63" i="1"/>
  <c r="AI71" i="1"/>
  <c r="AH71" i="1"/>
  <c r="AI79" i="1"/>
  <c r="AH79" i="1"/>
  <c r="G58" i="1"/>
  <c r="AI111" i="1"/>
  <c r="AH111" i="1"/>
  <c r="AI39" i="1"/>
  <c r="AH39" i="1"/>
  <c r="AI15" i="1"/>
  <c r="AH15" i="1"/>
  <c r="AH66" i="1"/>
  <c r="AI66" i="1"/>
  <c r="AH90" i="1"/>
  <c r="AI90" i="1"/>
  <c r="AA98" i="1"/>
  <c r="AH98" i="1"/>
  <c r="AI98" i="1"/>
  <c r="AH106" i="1"/>
  <c r="AI106" i="1"/>
  <c r="AI44" i="1"/>
  <c r="AH44" i="1"/>
  <c r="AI35" i="1"/>
  <c r="AH35" i="1"/>
  <c r="AI27" i="1"/>
  <c r="AH27" i="1"/>
  <c r="AI19" i="1"/>
  <c r="AH19" i="1"/>
  <c r="Y11" i="1"/>
  <c r="AI11" i="1"/>
  <c r="AH11" i="1"/>
  <c r="AI70" i="1"/>
  <c r="AH70" i="1"/>
  <c r="AI78" i="1"/>
  <c r="AH78" i="1"/>
  <c r="AA86" i="1"/>
  <c r="AI86" i="1"/>
  <c r="AH86" i="1"/>
  <c r="AI94" i="1"/>
  <c r="AH94" i="1"/>
  <c r="AI102" i="1"/>
  <c r="AH102" i="1"/>
  <c r="G57" i="1"/>
  <c r="AI110" i="1"/>
  <c r="AH110" i="1"/>
  <c r="AI51" i="1"/>
  <c r="AH51" i="1"/>
  <c r="AI26" i="1"/>
  <c r="AH26" i="1"/>
  <c r="AI18" i="1"/>
  <c r="AH18" i="1"/>
  <c r="AI65" i="1"/>
  <c r="AH65" i="1"/>
  <c r="AI73" i="1"/>
  <c r="AH73" i="1"/>
  <c r="AI81" i="1"/>
  <c r="AH81" i="1"/>
  <c r="AI89" i="1"/>
  <c r="AH89" i="1"/>
  <c r="AI97" i="1"/>
  <c r="AH97" i="1"/>
  <c r="AI105" i="1"/>
  <c r="AH105" i="1"/>
  <c r="G60" i="1"/>
  <c r="AI113" i="1"/>
  <c r="AH113" i="1"/>
  <c r="P50" i="1"/>
  <c r="AI50" i="1"/>
  <c r="AH50" i="1"/>
  <c r="AI42" i="1"/>
  <c r="AH42" i="1"/>
  <c r="AH33" i="1"/>
  <c r="AI33" i="1"/>
  <c r="AH25" i="1"/>
  <c r="AI25" i="1"/>
  <c r="AH17" i="1"/>
  <c r="AI17" i="1"/>
  <c r="AI68" i="1"/>
  <c r="AH68" i="1"/>
  <c r="AI76" i="1"/>
  <c r="AH76" i="1"/>
  <c r="AI84" i="1"/>
  <c r="AH84" i="1"/>
  <c r="AI92" i="1"/>
  <c r="AH92" i="1"/>
  <c r="AI100" i="1"/>
  <c r="AH100" i="1"/>
  <c r="AI108" i="1"/>
  <c r="AH108" i="1"/>
  <c r="F262" i="60"/>
  <c r="F277" i="60" s="1"/>
  <c r="F292" i="60" s="1"/>
  <c r="F307" i="60" s="1"/>
  <c r="F264" i="60"/>
  <c r="F263" i="60"/>
  <c r="F265" i="60"/>
  <c r="F261" i="60"/>
  <c r="F276" i="60" s="1"/>
  <c r="F291" i="60" s="1"/>
  <c r="F306" i="60" s="1"/>
  <c r="F266" i="60"/>
  <c r="AC113" i="1"/>
  <c r="AD60" i="1" s="1"/>
  <c r="D63" i="1"/>
  <c r="D66" i="1"/>
  <c r="AJ70" i="1"/>
  <c r="G40" i="1"/>
  <c r="F135" i="60"/>
  <c r="F150" i="60" s="1"/>
  <c r="F165" i="60" s="1"/>
  <c r="F180" i="60" s="1"/>
  <c r="F195" i="60" s="1"/>
  <c r="F210" i="60" s="1"/>
  <c r="F225" i="60" s="1"/>
  <c r="F241" i="60" s="1"/>
  <c r="F346" i="60"/>
  <c r="F361" i="60" s="1"/>
  <c r="F376" i="60" s="1"/>
  <c r="F391" i="60" s="1"/>
  <c r="F406" i="60" s="1"/>
  <c r="F421" i="60" s="1"/>
  <c r="F436" i="60" s="1"/>
  <c r="F451" i="60" s="1"/>
  <c r="F139" i="60"/>
  <c r="F154" i="60" s="1"/>
  <c r="F169" i="60" s="1"/>
  <c r="F184" i="60" s="1"/>
  <c r="F199" i="60" s="1"/>
  <c r="F214" i="60" s="1"/>
  <c r="F229" i="60" s="1"/>
  <c r="F245" i="60" s="1"/>
  <c r="F350" i="60"/>
  <c r="F365" i="60" s="1"/>
  <c r="F380" i="60" s="1"/>
  <c r="F395" i="60" s="1"/>
  <c r="F410" i="60" s="1"/>
  <c r="F425" i="60" s="1"/>
  <c r="F440" i="60" s="1"/>
  <c r="F455" i="60" s="1"/>
  <c r="F136" i="60"/>
  <c r="F151" i="60" s="1"/>
  <c r="F166" i="60" s="1"/>
  <c r="F181" i="60" s="1"/>
  <c r="F196" i="60" s="1"/>
  <c r="F211" i="60" s="1"/>
  <c r="F226" i="60" s="1"/>
  <c r="F242" i="60" s="1"/>
  <c r="F347" i="60"/>
  <c r="F362" i="60" s="1"/>
  <c r="F377" i="60" s="1"/>
  <c r="F392" i="60" s="1"/>
  <c r="F407" i="60" s="1"/>
  <c r="F422" i="60" s="1"/>
  <c r="F437" i="60" s="1"/>
  <c r="F452" i="60" s="1"/>
  <c r="F137" i="60"/>
  <c r="F152" i="60" s="1"/>
  <c r="F167" i="60" s="1"/>
  <c r="F182" i="60" s="1"/>
  <c r="F197" i="60" s="1"/>
  <c r="F212" i="60" s="1"/>
  <c r="F227" i="60" s="1"/>
  <c r="F243" i="60" s="1"/>
  <c r="F348" i="60"/>
  <c r="F363" i="60" s="1"/>
  <c r="F378" i="60" s="1"/>
  <c r="F393" i="60" s="1"/>
  <c r="F408" i="60" s="1"/>
  <c r="F423" i="60" s="1"/>
  <c r="F438" i="60" s="1"/>
  <c r="F453" i="60" s="1"/>
  <c r="F138" i="60"/>
  <c r="F153" i="60" s="1"/>
  <c r="F168" i="60" s="1"/>
  <c r="F183" i="60" s="1"/>
  <c r="F198" i="60" s="1"/>
  <c r="F213" i="60" s="1"/>
  <c r="F228" i="60" s="1"/>
  <c r="F244" i="60" s="1"/>
  <c r="F349" i="60"/>
  <c r="F364" i="60" s="1"/>
  <c r="F379" i="60" s="1"/>
  <c r="F394" i="60" s="1"/>
  <c r="F409" i="60" s="1"/>
  <c r="F424" i="60" s="1"/>
  <c r="F439" i="60" s="1"/>
  <c r="F454" i="60" s="1"/>
  <c r="F134" i="60"/>
  <c r="F149" i="60" s="1"/>
  <c r="F164" i="60" s="1"/>
  <c r="F179" i="60" s="1"/>
  <c r="F194" i="60" s="1"/>
  <c r="F209" i="60" s="1"/>
  <c r="F224" i="60" s="1"/>
  <c r="F240" i="60" s="1"/>
  <c r="F345" i="60"/>
  <c r="F360" i="60" s="1"/>
  <c r="F372" i="60" s="1"/>
  <c r="F390" i="60" s="1"/>
  <c r="F405" i="60" s="1"/>
  <c r="F420" i="60" s="1"/>
  <c r="F435" i="60" s="1"/>
  <c r="F450" i="60" s="1"/>
  <c r="D38" i="60"/>
  <c r="D264" i="60" s="1"/>
  <c r="AA90" i="1"/>
  <c r="D91" i="1"/>
  <c r="Y63" i="1"/>
  <c r="P69" i="1"/>
  <c r="J92" i="1"/>
  <c r="P48" i="1"/>
  <c r="J47" i="1"/>
  <c r="Y26" i="1"/>
  <c r="H84" i="1"/>
  <c r="P87" i="1"/>
  <c r="J105" i="1"/>
  <c r="P110" i="1"/>
  <c r="Q57" i="1" s="1"/>
  <c r="AJ84" i="1"/>
  <c r="D84" i="1"/>
  <c r="D104" i="1"/>
  <c r="AC66" i="1"/>
  <c r="P73" i="1"/>
  <c r="W77" i="1"/>
  <c r="J80" i="1"/>
  <c r="AA100" i="1"/>
  <c r="AE32" i="1"/>
  <c r="AC80" i="1"/>
  <c r="AC107" i="1"/>
  <c r="J31" i="1"/>
  <c r="H24" i="1"/>
  <c r="G14" i="1"/>
  <c r="J96" i="1"/>
  <c r="D107" i="1"/>
  <c r="W97" i="1"/>
  <c r="P106" i="1"/>
  <c r="J32" i="1"/>
  <c r="J18" i="1"/>
  <c r="AK52" i="1"/>
  <c r="AA55" i="1"/>
  <c r="W71" i="1"/>
  <c r="D80" i="1"/>
  <c r="P81" i="1"/>
  <c r="J82" i="1"/>
  <c r="W85" i="1"/>
  <c r="D90" i="1"/>
  <c r="P91" i="1"/>
  <c r="H99" i="1"/>
  <c r="P104" i="1"/>
  <c r="AE106" i="1"/>
  <c r="AA70" i="1"/>
  <c r="J55" i="1"/>
  <c r="H42" i="1"/>
  <c r="H20" i="1"/>
  <c r="G18" i="1"/>
  <c r="Y50" i="1"/>
  <c r="AK50" i="1" s="1"/>
  <c r="D108" i="1"/>
  <c r="AJ46" i="1"/>
  <c r="P46" i="1"/>
  <c r="P67" i="1"/>
  <c r="H51" i="1"/>
  <c r="H49" i="1"/>
  <c r="G36" i="1"/>
  <c r="AA32" i="1"/>
  <c r="P32" i="1"/>
  <c r="Y32" i="1"/>
  <c r="P31" i="1"/>
  <c r="W26" i="1"/>
  <c r="W22" i="1"/>
  <c r="AJ22" i="1"/>
  <c r="Y12" i="1"/>
  <c r="W52" i="1"/>
  <c r="W48" i="1"/>
  <c r="P18" i="1"/>
  <c r="AJ59" i="1"/>
  <c r="AA52" i="1"/>
  <c r="AC22" i="1"/>
  <c r="AE36" i="1"/>
  <c r="P36" i="1"/>
  <c r="Y36" i="1"/>
  <c r="Y34" i="1"/>
  <c r="Y14" i="1"/>
  <c r="P14" i="1"/>
  <c r="AC46" i="1"/>
  <c r="G52" i="1"/>
  <c r="H50" i="1"/>
  <c r="J48" i="1"/>
  <c r="H47" i="1"/>
  <c r="G42" i="1"/>
  <c r="H35" i="1"/>
  <c r="H32" i="1"/>
  <c r="AJ30" i="1"/>
  <c r="W30" i="1"/>
  <c r="J26" i="1"/>
  <c r="H22" i="1"/>
  <c r="Y46" i="1"/>
  <c r="W42" i="1"/>
  <c r="W32" i="1"/>
  <c r="P30" i="1"/>
  <c r="P26" i="1"/>
  <c r="Y22" i="1"/>
  <c r="P11" i="1"/>
  <c r="AA36" i="1"/>
  <c r="Y67" i="1"/>
  <c r="W83" i="1"/>
  <c r="H86" i="1"/>
  <c r="D86" i="1"/>
  <c r="AJ86" i="1"/>
  <c r="J86" i="1"/>
  <c r="AJ103" i="1"/>
  <c r="AA103" i="1"/>
  <c r="D103" i="1"/>
  <c r="AC109" i="1"/>
  <c r="AJ109" i="1"/>
  <c r="J111" i="1"/>
  <c r="AC111" i="1"/>
  <c r="AJ112" i="1"/>
  <c r="AC112" i="1"/>
  <c r="AE53" i="1"/>
  <c r="AC59" i="1"/>
  <c r="AE59" i="1"/>
  <c r="AA57" i="1"/>
  <c r="AC57" i="1"/>
  <c r="G48" i="1"/>
  <c r="W44" i="1"/>
  <c r="AA44" i="1"/>
  <c r="AJ42" i="1"/>
  <c r="P42" i="1"/>
  <c r="Y42" i="1"/>
  <c r="H33" i="1"/>
  <c r="G32" i="1"/>
  <c r="H31" i="1"/>
  <c r="G26" i="1"/>
  <c r="G22" i="1"/>
  <c r="W18" i="1"/>
  <c r="J14" i="1"/>
  <c r="H12" i="1"/>
  <c r="Y48" i="1"/>
  <c r="W46" i="1"/>
  <c r="P34" i="1"/>
  <c r="P22" i="1"/>
  <c r="Y18" i="1"/>
  <c r="W14" i="1"/>
  <c r="AE48" i="1"/>
  <c r="AC30" i="1"/>
  <c r="AE15" i="1"/>
  <c r="H88" i="1"/>
  <c r="J88" i="1"/>
  <c r="H95" i="1"/>
  <c r="W95" i="1"/>
  <c r="D95" i="1"/>
  <c r="P95" i="1"/>
  <c r="W101" i="1"/>
  <c r="Y112" i="1"/>
  <c r="AC82" i="1"/>
  <c r="AA105" i="1"/>
  <c r="W73" i="1"/>
  <c r="H82" i="1"/>
  <c r="AJ82" i="1"/>
  <c r="W91" i="1"/>
  <c r="AA92" i="1"/>
  <c r="J100" i="1"/>
  <c r="W104" i="1"/>
  <c r="H105" i="1"/>
  <c r="AJ107" i="1"/>
  <c r="H113" i="1"/>
  <c r="I60" i="1" s="1"/>
  <c r="D78" i="1"/>
  <c r="AJ78" i="1"/>
  <c r="AA82" i="1"/>
  <c r="AA96" i="1"/>
  <c r="Y110" i="1"/>
  <c r="D113" i="1"/>
  <c r="E60" i="1" s="1"/>
  <c r="G43" i="1"/>
  <c r="AA43" i="1"/>
  <c r="AE43" i="1"/>
  <c r="AC43" i="1"/>
  <c r="AJ43" i="1"/>
  <c r="W43" i="1"/>
  <c r="H43" i="1"/>
  <c r="P43" i="1"/>
  <c r="Y43" i="1"/>
  <c r="J56" i="1"/>
  <c r="G45" i="1"/>
  <c r="AC45" i="1"/>
  <c r="AJ45" i="1"/>
  <c r="AE45" i="1"/>
  <c r="AA45" i="1"/>
  <c r="AB45" i="1" s="1"/>
  <c r="P45" i="1"/>
  <c r="Y45" i="1"/>
  <c r="W45" i="1"/>
  <c r="AA38" i="1"/>
  <c r="AE38" i="1"/>
  <c r="AA16" i="1"/>
  <c r="AJ16" i="1"/>
  <c r="AC16" i="1"/>
  <c r="J16" i="1"/>
  <c r="G16" i="1"/>
  <c r="W56" i="1"/>
  <c r="P38" i="1"/>
  <c r="W16" i="1"/>
  <c r="AE16" i="1"/>
  <c r="AA58" i="1"/>
  <c r="AE58" i="1"/>
  <c r="AJ58" i="1"/>
  <c r="AC58" i="1"/>
  <c r="AD58" i="1" s="1"/>
  <c r="H56" i="1"/>
  <c r="G55" i="1"/>
  <c r="AC55" i="1"/>
  <c r="W55" i="1"/>
  <c r="H55" i="1"/>
  <c r="AE55" i="1"/>
  <c r="AJ55" i="1"/>
  <c r="AA50" i="1"/>
  <c r="AE50" i="1"/>
  <c r="AJ50" i="1"/>
  <c r="AC50" i="1"/>
  <c r="G50" i="1"/>
  <c r="AC44" i="1"/>
  <c r="AJ44" i="1"/>
  <c r="AE44" i="1"/>
  <c r="G44" i="1"/>
  <c r="G29" i="1"/>
  <c r="AC29" i="1"/>
  <c r="AJ29" i="1"/>
  <c r="AE29" i="1"/>
  <c r="AA29" i="1"/>
  <c r="P29" i="1"/>
  <c r="Y29" i="1"/>
  <c r="W29" i="1"/>
  <c r="AC24" i="1"/>
  <c r="AJ24" i="1"/>
  <c r="AA24" i="1"/>
  <c r="J24" i="1"/>
  <c r="G24" i="1"/>
  <c r="AC20" i="1"/>
  <c r="AJ20" i="1"/>
  <c r="G20" i="1"/>
  <c r="AE20" i="1"/>
  <c r="J20" i="1"/>
  <c r="AA13" i="1"/>
  <c r="AE13" i="1"/>
  <c r="P13" i="1"/>
  <c r="Y13" i="1"/>
  <c r="AJ13" i="1"/>
  <c r="W13" i="1"/>
  <c r="W50" i="1"/>
  <c r="Y44" i="1"/>
  <c r="W34" i="1"/>
  <c r="Y28" i="1"/>
  <c r="P24" i="1"/>
  <c r="Y20" i="1"/>
  <c r="P16" i="1"/>
  <c r="AJ57" i="1"/>
  <c r="AE24" i="1"/>
  <c r="AA20" i="1"/>
  <c r="AC56" i="1"/>
  <c r="AJ56" i="1"/>
  <c r="G56" i="1"/>
  <c r="AA56" i="1"/>
  <c r="AA54" i="1"/>
  <c r="AE54" i="1"/>
  <c r="AC54" i="1"/>
  <c r="AJ54" i="1"/>
  <c r="AC28" i="1"/>
  <c r="AJ28" i="1"/>
  <c r="AE28" i="1"/>
  <c r="G28" i="1"/>
  <c r="AC17" i="1"/>
  <c r="AJ17" i="1"/>
  <c r="AA17" i="1"/>
  <c r="AE17" i="1"/>
  <c r="P17" i="1"/>
  <c r="Y17" i="1"/>
  <c r="W17" i="1"/>
  <c r="Y38" i="1"/>
  <c r="W28" i="1"/>
  <c r="AJ38" i="1"/>
  <c r="AA28" i="1"/>
  <c r="P75" i="1"/>
  <c r="Y75" i="1"/>
  <c r="W75" i="1"/>
  <c r="J102" i="1"/>
  <c r="AA102" i="1"/>
  <c r="AA59" i="1"/>
  <c r="AE57" i="1"/>
  <c r="G41" i="1"/>
  <c r="AC41" i="1"/>
  <c r="AJ41" i="1"/>
  <c r="AA41" i="1"/>
  <c r="AE41" i="1"/>
  <c r="P41" i="1"/>
  <c r="Y41" i="1"/>
  <c r="W41" i="1"/>
  <c r="H41" i="1"/>
  <c r="G39" i="1"/>
  <c r="AA39" i="1"/>
  <c r="AE39" i="1"/>
  <c r="AC39" i="1"/>
  <c r="AJ39" i="1"/>
  <c r="W39" i="1"/>
  <c r="J39" i="1"/>
  <c r="P39" i="1"/>
  <c r="Y39" i="1"/>
  <c r="H39" i="1"/>
  <c r="AA34" i="1"/>
  <c r="AE34" i="1"/>
  <c r="AJ34" i="1"/>
  <c r="G34" i="1"/>
  <c r="AC34" i="1"/>
  <c r="AC25" i="1"/>
  <c r="AJ25" i="1"/>
  <c r="AA25" i="1"/>
  <c r="AE25" i="1"/>
  <c r="P25" i="1"/>
  <c r="Y25" i="1"/>
  <c r="W25" i="1"/>
  <c r="AC21" i="1"/>
  <c r="AJ21" i="1"/>
  <c r="AE21" i="1"/>
  <c r="AA21" i="1"/>
  <c r="P21" i="1"/>
  <c r="Y21" i="1"/>
  <c r="W21" i="1"/>
  <c r="H16" i="1"/>
  <c r="AA12" i="1"/>
  <c r="AE12" i="1"/>
  <c r="AC12" i="1"/>
  <c r="AJ12" i="1"/>
  <c r="G12" i="1"/>
  <c r="J12" i="1"/>
  <c r="W54" i="1"/>
  <c r="P44" i="1"/>
  <c r="W38" i="1"/>
  <c r="P28" i="1"/>
  <c r="Y24" i="1"/>
  <c r="P20" i="1"/>
  <c r="Y16" i="1"/>
  <c r="P12" i="1"/>
  <c r="AC38" i="1"/>
  <c r="AC13" i="1"/>
  <c r="Y79" i="1"/>
  <c r="W79" i="1"/>
  <c r="P79" i="1"/>
  <c r="AC52" i="1"/>
  <c r="AJ52" i="1"/>
  <c r="G49" i="1"/>
  <c r="AC49" i="1"/>
  <c r="AJ49" i="1"/>
  <c r="AA49" i="1"/>
  <c r="AE49" i="1"/>
  <c r="AC48" i="1"/>
  <c r="AJ48" i="1"/>
  <c r="G47" i="1"/>
  <c r="AA47" i="1"/>
  <c r="AE47" i="1"/>
  <c r="AC47" i="1"/>
  <c r="AJ47" i="1"/>
  <c r="G37" i="1"/>
  <c r="AC37" i="1"/>
  <c r="AJ37" i="1"/>
  <c r="AE37" i="1"/>
  <c r="AA37" i="1"/>
  <c r="G35" i="1"/>
  <c r="AA35" i="1"/>
  <c r="AE35" i="1"/>
  <c r="AC35" i="1"/>
  <c r="AJ35" i="1"/>
  <c r="AA30" i="1"/>
  <c r="AE30" i="1"/>
  <c r="AA27" i="1"/>
  <c r="AE27" i="1"/>
  <c r="AC27" i="1"/>
  <c r="AJ27" i="1"/>
  <c r="AA26" i="1"/>
  <c r="AE26" i="1"/>
  <c r="AA19" i="1"/>
  <c r="AE19" i="1"/>
  <c r="AC19" i="1"/>
  <c r="AJ19" i="1"/>
  <c r="AA18" i="1"/>
  <c r="AE18" i="1"/>
  <c r="H14" i="1"/>
  <c r="AE11" i="1"/>
  <c r="AJ11" i="1"/>
  <c r="AA11" i="1"/>
  <c r="AC11" i="1"/>
  <c r="W53" i="1"/>
  <c r="Y51" i="1"/>
  <c r="P51" i="1"/>
  <c r="W49" i="1"/>
  <c r="Y47" i="1"/>
  <c r="P47" i="1"/>
  <c r="W37" i="1"/>
  <c r="Y35" i="1"/>
  <c r="P35" i="1"/>
  <c r="W33" i="1"/>
  <c r="Y31" i="1"/>
  <c r="Y27" i="1"/>
  <c r="P27" i="1"/>
  <c r="Y23" i="1"/>
  <c r="P23" i="1"/>
  <c r="Y19" i="1"/>
  <c r="P19" i="1"/>
  <c r="Y15" i="1"/>
  <c r="P15" i="1"/>
  <c r="W11" i="1"/>
  <c r="AE52" i="1"/>
  <c r="AA48" i="1"/>
  <c r="AJ26" i="1"/>
  <c r="AC18" i="1"/>
  <c r="AJ74" i="1"/>
  <c r="AA74" i="1"/>
  <c r="J74" i="1"/>
  <c r="G53" i="1"/>
  <c r="AC53" i="1"/>
  <c r="AA53" i="1"/>
  <c r="G51" i="1"/>
  <c r="AA51" i="1"/>
  <c r="AE51" i="1"/>
  <c r="AC51" i="1"/>
  <c r="AJ51" i="1"/>
  <c r="H48" i="1"/>
  <c r="AA46" i="1"/>
  <c r="AE46" i="1"/>
  <c r="AA42" i="1"/>
  <c r="AE42" i="1"/>
  <c r="AC36" i="1"/>
  <c r="AJ36" i="1"/>
  <c r="G33" i="1"/>
  <c r="AC33" i="1"/>
  <c r="AJ33" i="1"/>
  <c r="AA33" i="1"/>
  <c r="AB33" i="1" s="1"/>
  <c r="AE33" i="1"/>
  <c r="AC32" i="1"/>
  <c r="AJ32" i="1"/>
  <c r="G31" i="1"/>
  <c r="AA31" i="1"/>
  <c r="AE31" i="1"/>
  <c r="AC31" i="1"/>
  <c r="AJ31" i="1"/>
  <c r="H26" i="1"/>
  <c r="AA23" i="1"/>
  <c r="AE23" i="1"/>
  <c r="AC23" i="1"/>
  <c r="AJ23" i="1"/>
  <c r="AA22" i="1"/>
  <c r="AE22" i="1"/>
  <c r="H18" i="1"/>
  <c r="AC15" i="1"/>
  <c r="AJ15" i="1"/>
  <c r="AA15" i="1"/>
  <c r="AC14" i="1"/>
  <c r="AJ14" i="1"/>
  <c r="AE14" i="1"/>
  <c r="AA14" i="1"/>
  <c r="W51" i="1"/>
  <c r="Y49" i="1"/>
  <c r="P49" i="1"/>
  <c r="W47" i="1"/>
  <c r="Y37" i="1"/>
  <c r="P37" i="1"/>
  <c r="W35" i="1"/>
  <c r="Y33" i="1"/>
  <c r="P33" i="1"/>
  <c r="W31" i="1"/>
  <c r="W27" i="1"/>
  <c r="W23" i="1"/>
  <c r="W19" i="1"/>
  <c r="W15" i="1"/>
  <c r="AC42" i="1"/>
  <c r="AC26" i="1"/>
  <c r="AJ18" i="1"/>
  <c r="AC108" i="1"/>
  <c r="Y108" i="1"/>
  <c r="AJ108" i="1"/>
  <c r="P108" i="1"/>
  <c r="H108" i="1"/>
  <c r="W108" i="1"/>
  <c r="P65" i="1"/>
  <c r="Y65" i="1"/>
  <c r="W65" i="1"/>
  <c r="P63" i="1"/>
  <c r="H63" i="1"/>
  <c r="W67" i="1"/>
  <c r="H67" i="1"/>
  <c r="D67" i="1"/>
  <c r="Y71" i="1"/>
  <c r="D77" i="1"/>
  <c r="Y77" i="1"/>
  <c r="Y83" i="1"/>
  <c r="Y85" i="1"/>
  <c r="W63" i="1"/>
  <c r="AJ66" i="1"/>
  <c r="H66" i="1"/>
  <c r="P71" i="1"/>
  <c r="Y73" i="1"/>
  <c r="P77" i="1"/>
  <c r="Y81" i="1"/>
  <c r="H81" i="1"/>
  <c r="D81" i="1"/>
  <c r="W81" i="1"/>
  <c r="P83" i="1"/>
  <c r="P85" i="1"/>
  <c r="P93" i="1"/>
  <c r="Q40" i="1" s="1"/>
  <c r="Y93" i="1"/>
  <c r="Z40" i="1" s="1"/>
  <c r="W93" i="1"/>
  <c r="X40" i="1" s="1"/>
  <c r="AC99" i="1"/>
  <c r="Y99" i="1"/>
  <c r="AJ99" i="1"/>
  <c r="W99" i="1"/>
  <c r="D99" i="1"/>
  <c r="P99" i="1"/>
  <c r="AC78" i="1"/>
  <c r="D82" i="1"/>
  <c r="AC84" i="1"/>
  <c r="AC91" i="1"/>
  <c r="Y91" i="1"/>
  <c r="AJ91" i="1"/>
  <c r="J94" i="1"/>
  <c r="P97" i="1"/>
  <c r="Y97" i="1"/>
  <c r="AJ104" i="1"/>
  <c r="AC104" i="1"/>
  <c r="Y104" i="1"/>
  <c r="D109" i="1"/>
  <c r="H109" i="1"/>
  <c r="Y69" i="1"/>
  <c r="J70" i="1"/>
  <c r="H78" i="1"/>
  <c r="H80" i="1"/>
  <c r="AA80" i="1"/>
  <c r="H91" i="1"/>
  <c r="AA94" i="1"/>
  <c r="AC95" i="1"/>
  <c r="Y95" i="1"/>
  <c r="AJ95" i="1"/>
  <c r="J98" i="1"/>
  <c r="P101" i="1"/>
  <c r="Y101" i="1"/>
  <c r="H104" i="1"/>
  <c r="D111" i="1"/>
  <c r="AJ111" i="1"/>
  <c r="AA111" i="1"/>
  <c r="H111" i="1"/>
  <c r="I58" i="1" s="1"/>
  <c r="AC86" i="1"/>
  <c r="W87" i="1"/>
  <c r="W88" i="1"/>
  <c r="J90" i="1"/>
  <c r="AE90" i="1"/>
  <c r="J103" i="1"/>
  <c r="AC103" i="1"/>
  <c r="D105" i="1"/>
  <c r="J107" i="1"/>
  <c r="D112" i="1"/>
  <c r="H112" i="1"/>
  <c r="I59" i="1" s="1"/>
  <c r="W112" i="1"/>
  <c r="X59" i="1" s="1"/>
  <c r="AJ113" i="1"/>
  <c r="D88" i="1"/>
  <c r="AA88" i="1"/>
  <c r="Y90" i="1"/>
  <c r="Y103" i="1"/>
  <c r="W105" i="1"/>
  <c r="AC105" i="1"/>
  <c r="W110" i="1"/>
  <c r="X57" i="1" s="1"/>
  <c r="P112" i="1"/>
  <c r="Q59" i="1" s="1"/>
  <c r="J64" i="1"/>
  <c r="AA64" i="1"/>
  <c r="AE64" i="1"/>
  <c r="J68" i="1"/>
  <c r="AA68" i="1"/>
  <c r="AE68" i="1"/>
  <c r="W72" i="1"/>
  <c r="Y72" i="1"/>
  <c r="P72" i="1"/>
  <c r="AE72" i="1"/>
  <c r="W76" i="1"/>
  <c r="Y76" i="1"/>
  <c r="P76" i="1"/>
  <c r="AE76" i="1"/>
  <c r="AJ89" i="1"/>
  <c r="AC89" i="1"/>
  <c r="H89" i="1"/>
  <c r="D89" i="1"/>
  <c r="AA89" i="1"/>
  <c r="W89" i="1"/>
  <c r="Y89" i="1"/>
  <c r="J89" i="1"/>
  <c r="J63" i="1"/>
  <c r="AA63" i="1"/>
  <c r="AE63" i="1"/>
  <c r="P64" i="1"/>
  <c r="Y64" i="1"/>
  <c r="Z11" i="1" s="1"/>
  <c r="D65" i="1"/>
  <c r="H65" i="1"/>
  <c r="AC65" i="1"/>
  <c r="AJ65" i="1"/>
  <c r="W66" i="1"/>
  <c r="J67" i="1"/>
  <c r="AA67" i="1"/>
  <c r="AE67" i="1"/>
  <c r="P68" i="1"/>
  <c r="Y68" i="1"/>
  <c r="D69" i="1"/>
  <c r="H69" i="1"/>
  <c r="W69" i="1"/>
  <c r="D70" i="1"/>
  <c r="AC70" i="1"/>
  <c r="H72" i="1"/>
  <c r="D74" i="1"/>
  <c r="AC74" i="1"/>
  <c r="H76" i="1"/>
  <c r="J78" i="1"/>
  <c r="AA78" i="1"/>
  <c r="W80" i="1"/>
  <c r="Y80" i="1"/>
  <c r="P80" i="1"/>
  <c r="AE80" i="1"/>
  <c r="Y82" i="1"/>
  <c r="P82" i="1"/>
  <c r="W82" i="1"/>
  <c r="AE82" i="1"/>
  <c r="J84" i="1"/>
  <c r="AA84" i="1"/>
  <c r="Y86" i="1"/>
  <c r="P86" i="1"/>
  <c r="W86" i="1"/>
  <c r="AE86" i="1"/>
  <c r="Y92" i="1"/>
  <c r="P92" i="1"/>
  <c r="W92" i="1"/>
  <c r="H92" i="1"/>
  <c r="AJ92" i="1"/>
  <c r="AC92" i="1"/>
  <c r="D92" i="1"/>
  <c r="AE92" i="1"/>
  <c r="Y96" i="1"/>
  <c r="P96" i="1"/>
  <c r="W96" i="1"/>
  <c r="H96" i="1"/>
  <c r="AJ96" i="1"/>
  <c r="AC96" i="1"/>
  <c r="D96" i="1"/>
  <c r="AE96" i="1"/>
  <c r="Y100" i="1"/>
  <c r="P100" i="1"/>
  <c r="W100" i="1"/>
  <c r="H100" i="1"/>
  <c r="AJ100" i="1"/>
  <c r="AC100" i="1"/>
  <c r="D100" i="1"/>
  <c r="AE100" i="1"/>
  <c r="D64" i="1"/>
  <c r="H64" i="1"/>
  <c r="AC64" i="1"/>
  <c r="AJ64" i="1"/>
  <c r="J66" i="1"/>
  <c r="AA66" i="1"/>
  <c r="AE66" i="1"/>
  <c r="D68" i="1"/>
  <c r="H68" i="1"/>
  <c r="AC68" i="1"/>
  <c r="AJ68" i="1"/>
  <c r="Y70" i="1"/>
  <c r="P70" i="1"/>
  <c r="W70" i="1"/>
  <c r="AE70" i="1"/>
  <c r="J72" i="1"/>
  <c r="AA72" i="1"/>
  <c r="Y74" i="1"/>
  <c r="P74" i="1"/>
  <c r="W74" i="1"/>
  <c r="AE74" i="1"/>
  <c r="J76" i="1"/>
  <c r="AA76" i="1"/>
  <c r="P89" i="1"/>
  <c r="AE89" i="1"/>
  <c r="AC63" i="1"/>
  <c r="AJ63" i="1"/>
  <c r="W64" i="1"/>
  <c r="J65" i="1"/>
  <c r="AA65" i="1"/>
  <c r="AE65" i="1"/>
  <c r="P66" i="1"/>
  <c r="Y66" i="1"/>
  <c r="AC67" i="1"/>
  <c r="AJ67" i="1"/>
  <c r="W68" i="1"/>
  <c r="AE69" i="1"/>
  <c r="AA69" i="1"/>
  <c r="AJ69" i="1"/>
  <c r="AC69" i="1"/>
  <c r="J69" i="1"/>
  <c r="H70" i="1"/>
  <c r="D72" i="1"/>
  <c r="AC72" i="1"/>
  <c r="AJ72" i="1"/>
  <c r="H74" i="1"/>
  <c r="D76" i="1"/>
  <c r="AC76" i="1"/>
  <c r="AJ76" i="1"/>
  <c r="Y78" i="1"/>
  <c r="P78" i="1"/>
  <c r="W78" i="1"/>
  <c r="AE78" i="1"/>
  <c r="W84" i="1"/>
  <c r="Y84" i="1"/>
  <c r="P84" i="1"/>
  <c r="AE84" i="1"/>
  <c r="W94" i="1"/>
  <c r="Y94" i="1"/>
  <c r="P94" i="1"/>
  <c r="AJ94" i="1"/>
  <c r="AC94" i="1"/>
  <c r="D94" i="1"/>
  <c r="H94" i="1"/>
  <c r="AE94" i="1"/>
  <c r="W98" i="1"/>
  <c r="Y98" i="1"/>
  <c r="P98" i="1"/>
  <c r="AJ98" i="1"/>
  <c r="AC98" i="1"/>
  <c r="D98" i="1"/>
  <c r="H98" i="1"/>
  <c r="AE98" i="1"/>
  <c r="W102" i="1"/>
  <c r="Y102" i="1"/>
  <c r="P102" i="1"/>
  <c r="AJ102" i="1"/>
  <c r="AC102" i="1"/>
  <c r="D102" i="1"/>
  <c r="H102" i="1"/>
  <c r="AE102" i="1"/>
  <c r="AJ106" i="1"/>
  <c r="AC106" i="1"/>
  <c r="H106" i="1"/>
  <c r="D106" i="1"/>
  <c r="AA106" i="1"/>
  <c r="W106" i="1"/>
  <c r="Y106" i="1"/>
  <c r="J106" i="1"/>
  <c r="J71" i="1"/>
  <c r="AA71" i="1"/>
  <c r="AE71" i="1"/>
  <c r="D73" i="1"/>
  <c r="H73" i="1"/>
  <c r="AC73" i="1"/>
  <c r="AJ73" i="1"/>
  <c r="J75" i="1"/>
  <c r="AA75" i="1"/>
  <c r="AE75" i="1"/>
  <c r="H77" i="1"/>
  <c r="AC77" i="1"/>
  <c r="AJ77" i="1"/>
  <c r="J79" i="1"/>
  <c r="AA79" i="1"/>
  <c r="AE79" i="1"/>
  <c r="AC81" i="1"/>
  <c r="AJ81" i="1"/>
  <c r="J83" i="1"/>
  <c r="AA83" i="1"/>
  <c r="AE83" i="1"/>
  <c r="D85" i="1"/>
  <c r="H85" i="1"/>
  <c r="AC85" i="1"/>
  <c r="AJ85" i="1"/>
  <c r="AE87" i="1"/>
  <c r="AA87" i="1"/>
  <c r="J87" i="1"/>
  <c r="Y87" i="1"/>
  <c r="AC87" i="1"/>
  <c r="AC88" i="1"/>
  <c r="W90" i="1"/>
  <c r="P90" i="1"/>
  <c r="D71" i="1"/>
  <c r="H71" i="1"/>
  <c r="AC71" i="1"/>
  <c r="AJ71" i="1"/>
  <c r="J73" i="1"/>
  <c r="AA73" i="1"/>
  <c r="AE73" i="1"/>
  <c r="D75" i="1"/>
  <c r="H75" i="1"/>
  <c r="AC75" i="1"/>
  <c r="AJ75" i="1"/>
  <c r="J77" i="1"/>
  <c r="AA77" i="1"/>
  <c r="AE77" i="1"/>
  <c r="D79" i="1"/>
  <c r="H79" i="1"/>
  <c r="AC79" i="1"/>
  <c r="AJ79" i="1"/>
  <c r="J81" i="1"/>
  <c r="AA81" i="1"/>
  <c r="AE81" i="1"/>
  <c r="D83" i="1"/>
  <c r="H83" i="1"/>
  <c r="AC83" i="1"/>
  <c r="AJ83" i="1"/>
  <c r="J85" i="1"/>
  <c r="AA85" i="1"/>
  <c r="AE85" i="1"/>
  <c r="D87" i="1"/>
  <c r="H87" i="1"/>
  <c r="I34" i="1" s="1"/>
  <c r="AJ87" i="1"/>
  <c r="Y88" i="1"/>
  <c r="P88" i="1"/>
  <c r="AE88" i="1"/>
  <c r="AJ88" i="1"/>
  <c r="H90" i="1"/>
  <c r="AC90" i="1"/>
  <c r="AJ90" i="1"/>
  <c r="J93" i="1"/>
  <c r="AA93" i="1"/>
  <c r="AB40" i="1" s="1"/>
  <c r="AE93" i="1"/>
  <c r="AF40" i="1" s="1"/>
  <c r="J97" i="1"/>
  <c r="AA97" i="1"/>
  <c r="AE97" i="1"/>
  <c r="J101" i="1"/>
  <c r="AA101" i="1"/>
  <c r="AE101" i="1"/>
  <c r="W103" i="1"/>
  <c r="P103" i="1"/>
  <c r="AE103" i="1"/>
  <c r="W107" i="1"/>
  <c r="Y107" i="1"/>
  <c r="P107" i="1"/>
  <c r="AA107" i="1"/>
  <c r="Y109" i="1"/>
  <c r="P109" i="1"/>
  <c r="W109" i="1"/>
  <c r="AE109" i="1"/>
  <c r="AF56" i="1" s="1"/>
  <c r="Y113" i="1"/>
  <c r="Z60" i="1" s="1"/>
  <c r="P113" i="1"/>
  <c r="Q60" i="1" s="1"/>
  <c r="W113" i="1"/>
  <c r="X60" i="1" s="1"/>
  <c r="AE113" i="1"/>
  <c r="AF60" i="1" s="1"/>
  <c r="J91" i="1"/>
  <c r="AA91" i="1"/>
  <c r="AE91" i="1"/>
  <c r="D93" i="1"/>
  <c r="E40" i="1" s="1"/>
  <c r="H93" i="1"/>
  <c r="I40" i="1" s="1"/>
  <c r="AC93" i="1"/>
  <c r="AD40" i="1" s="1"/>
  <c r="AJ93" i="1"/>
  <c r="J95" i="1"/>
  <c r="AA95" i="1"/>
  <c r="AE95" i="1"/>
  <c r="D97" i="1"/>
  <c r="H97" i="1"/>
  <c r="AC97" i="1"/>
  <c r="AJ97" i="1"/>
  <c r="J99" i="1"/>
  <c r="AA99" i="1"/>
  <c r="AE99" i="1"/>
  <c r="D101" i="1"/>
  <c r="H101" i="1"/>
  <c r="AC101" i="1"/>
  <c r="AJ101" i="1"/>
  <c r="H103" i="1"/>
  <c r="Y105" i="1"/>
  <c r="P105" i="1"/>
  <c r="AE105" i="1"/>
  <c r="AJ105" i="1"/>
  <c r="H107" i="1"/>
  <c r="AE107" i="1"/>
  <c r="J109" i="1"/>
  <c r="AA109" i="1"/>
  <c r="W111" i="1"/>
  <c r="X58" i="1" s="1"/>
  <c r="Y111" i="1"/>
  <c r="P111" i="1"/>
  <c r="Q58" i="1" s="1"/>
  <c r="AE111" i="1"/>
  <c r="J113" i="1"/>
  <c r="AA113" i="1"/>
  <c r="AB60" i="1" s="1"/>
  <c r="J110" i="1"/>
  <c r="AA110" i="1"/>
  <c r="AE110" i="1"/>
  <c r="J104" i="1"/>
  <c r="AA104" i="1"/>
  <c r="AE104" i="1"/>
  <c r="J108" i="1"/>
  <c r="AA108" i="1"/>
  <c r="AE108" i="1"/>
  <c r="D110" i="1"/>
  <c r="H110" i="1"/>
  <c r="I57" i="1" s="1"/>
  <c r="AC110" i="1"/>
  <c r="AJ110" i="1"/>
  <c r="J112" i="1"/>
  <c r="AA112" i="1"/>
  <c r="AE112" i="1"/>
  <c r="G27" i="1"/>
  <c r="H27" i="1"/>
  <c r="G25" i="1"/>
  <c r="H25" i="1"/>
  <c r="G23" i="1"/>
  <c r="H23" i="1"/>
  <c r="G21" i="1"/>
  <c r="H21" i="1"/>
  <c r="G19" i="1"/>
  <c r="H19" i="1"/>
  <c r="G17" i="1"/>
  <c r="H17" i="1"/>
  <c r="G15" i="1"/>
  <c r="H15" i="1"/>
  <c r="G13" i="1"/>
  <c r="H13" i="1"/>
  <c r="G11" i="1"/>
  <c r="H11" i="1"/>
  <c r="J54" i="1"/>
  <c r="J53" i="1"/>
  <c r="J46" i="1"/>
  <c r="J45" i="1"/>
  <c r="J38" i="1"/>
  <c r="J37" i="1"/>
  <c r="J30" i="1"/>
  <c r="J29" i="1"/>
  <c r="H54" i="1"/>
  <c r="J52" i="1"/>
  <c r="J51" i="1"/>
  <c r="H46" i="1"/>
  <c r="J44" i="1"/>
  <c r="J43" i="1"/>
  <c r="H38" i="1"/>
  <c r="J36" i="1"/>
  <c r="J35" i="1"/>
  <c r="H30" i="1"/>
  <c r="J28" i="1"/>
  <c r="J27" i="1"/>
  <c r="J25" i="1"/>
  <c r="J23" i="1"/>
  <c r="J21" i="1"/>
  <c r="J19" i="1"/>
  <c r="J17" i="1"/>
  <c r="J15" i="1"/>
  <c r="J13" i="1"/>
  <c r="J11" i="1"/>
  <c r="G54" i="1"/>
  <c r="H53" i="1"/>
  <c r="H52" i="1"/>
  <c r="J50" i="1"/>
  <c r="J49" i="1"/>
  <c r="G46" i="1"/>
  <c r="H45" i="1"/>
  <c r="H44" i="1"/>
  <c r="J42" i="1"/>
  <c r="J41" i="1"/>
  <c r="G38" i="1"/>
  <c r="H37" i="1"/>
  <c r="H36" i="1"/>
  <c r="J34" i="1"/>
  <c r="J33" i="1"/>
  <c r="G30" i="1"/>
  <c r="H29" i="1"/>
  <c r="H28" i="1"/>
  <c r="AK11" i="1" l="1"/>
  <c r="Q50" i="1"/>
  <c r="X36" i="1"/>
  <c r="X24" i="1"/>
  <c r="AK30" i="1"/>
  <c r="Z30" i="1"/>
  <c r="F281" i="60"/>
  <c r="F296" i="60" s="1"/>
  <c r="F311" i="60" s="1"/>
  <c r="F280" i="60"/>
  <c r="F295" i="60" s="1"/>
  <c r="F310" i="60" s="1"/>
  <c r="F278" i="60"/>
  <c r="F293" i="60" s="1"/>
  <c r="F308" i="60" s="1"/>
  <c r="F279" i="60"/>
  <c r="F294" i="60" s="1"/>
  <c r="F309" i="60" s="1"/>
  <c r="F255" i="60"/>
  <c r="F260" i="60"/>
  <c r="F275" i="60" s="1"/>
  <c r="F290" i="60" s="1"/>
  <c r="F305" i="60" s="1"/>
  <c r="F322" i="60" s="1"/>
  <c r="F259" i="60"/>
  <c r="F274" i="60" s="1"/>
  <c r="F289" i="60" s="1"/>
  <c r="F304" i="60" s="1"/>
  <c r="F321" i="60" s="1"/>
  <c r="F256" i="60"/>
  <c r="F258" i="60"/>
  <c r="F257" i="60"/>
  <c r="I56" i="1"/>
  <c r="AB37" i="1"/>
  <c r="AB43" i="1"/>
  <c r="Z57" i="1"/>
  <c r="I53" i="1"/>
  <c r="AD59" i="1"/>
  <c r="AB52" i="1"/>
  <c r="D39" i="60"/>
  <c r="D265" i="60" s="1"/>
  <c r="AF51" i="1"/>
  <c r="I50" i="1"/>
  <c r="AB58" i="1"/>
  <c r="I51" i="1"/>
  <c r="AK113" i="1"/>
  <c r="AB38" i="1"/>
  <c r="AK112" i="1"/>
  <c r="AB54" i="1"/>
  <c r="AK104" i="1"/>
  <c r="AF53" i="1"/>
  <c r="AK56" i="1"/>
  <c r="AK110" i="1"/>
  <c r="Z59" i="1"/>
  <c r="AD56" i="1"/>
  <c r="X55" i="1"/>
  <c r="AK109" i="1"/>
  <c r="AB59" i="1"/>
  <c r="AF59" i="1"/>
  <c r="AK111" i="1"/>
  <c r="AK59" i="1"/>
  <c r="AF58" i="1"/>
  <c r="AK58" i="1"/>
  <c r="Z58" i="1"/>
  <c r="AF57" i="1"/>
  <c r="AB57" i="1"/>
  <c r="AK57" i="1"/>
  <c r="AD57" i="1"/>
  <c r="AB56" i="1"/>
  <c r="X56" i="1"/>
  <c r="Z56" i="1"/>
  <c r="I55" i="1"/>
  <c r="Q56" i="1"/>
  <c r="Q55" i="1"/>
  <c r="AK106" i="1"/>
  <c r="X51" i="1"/>
  <c r="AF54" i="1"/>
  <c r="Z55" i="1"/>
  <c r="Q53" i="1"/>
  <c r="AK108" i="1"/>
  <c r="AD55" i="1"/>
  <c r="AF55" i="1"/>
  <c r="AB53" i="1"/>
  <c r="AD48" i="1"/>
  <c r="AK55" i="1"/>
  <c r="X54" i="1"/>
  <c r="AD54" i="1"/>
  <c r="I54" i="1"/>
  <c r="AD53" i="1"/>
  <c r="AK54" i="1"/>
  <c r="AB55" i="1"/>
  <c r="AK107" i="1"/>
  <c r="AF49" i="1"/>
  <c r="Q51" i="1"/>
  <c r="I52" i="1"/>
  <c r="X53" i="1"/>
  <c r="Q54" i="1"/>
  <c r="AK53" i="1"/>
  <c r="Z54" i="1"/>
  <c r="X46" i="1"/>
  <c r="AD51" i="1"/>
  <c r="AD52" i="1"/>
  <c r="AD49" i="1"/>
  <c r="AD46" i="1"/>
  <c r="Z53" i="1"/>
  <c r="X52" i="1"/>
  <c r="Q49" i="1"/>
  <c r="I44" i="1"/>
  <c r="AK105" i="1"/>
  <c r="AF52" i="1"/>
  <c r="Z52" i="1"/>
  <c r="Z42" i="1"/>
  <c r="AK51" i="1"/>
  <c r="Z51" i="1"/>
  <c r="Z45" i="1"/>
  <c r="AB51" i="1"/>
  <c r="Q52" i="1"/>
  <c r="I46" i="1"/>
  <c r="I48" i="1"/>
  <c r="AK102" i="1"/>
  <c r="Z50" i="1"/>
  <c r="AK101" i="1"/>
  <c r="X50" i="1"/>
  <c r="AB39" i="1"/>
  <c r="AB36" i="1"/>
  <c r="Z49" i="1"/>
  <c r="AF50" i="1"/>
  <c r="AK46" i="1"/>
  <c r="AK100" i="1"/>
  <c r="Z48" i="1"/>
  <c r="AB49" i="1"/>
  <c r="AB50" i="1"/>
  <c r="I42" i="1"/>
  <c r="AK48" i="1"/>
  <c r="AD50" i="1"/>
  <c r="AK103" i="1"/>
  <c r="AD37" i="1"/>
  <c r="I49" i="1"/>
  <c r="X49" i="1"/>
  <c r="AB47" i="1"/>
  <c r="X48" i="1"/>
  <c r="Q36" i="1"/>
  <c r="AK49" i="1"/>
  <c r="AF48" i="1"/>
  <c r="X43" i="1"/>
  <c r="AF34" i="1"/>
  <c r="Z41" i="1"/>
  <c r="I45" i="1"/>
  <c r="AB48" i="1"/>
  <c r="Q47" i="1"/>
  <c r="I43" i="1"/>
  <c r="AK97" i="1"/>
  <c r="X47" i="1"/>
  <c r="Z47" i="1"/>
  <c r="AD47" i="1"/>
  <c r="Q48" i="1"/>
  <c r="AK47" i="1"/>
  <c r="AF47" i="1"/>
  <c r="I47" i="1"/>
  <c r="X44" i="1"/>
  <c r="AK99" i="1"/>
  <c r="AB46" i="1"/>
  <c r="AF46" i="1"/>
  <c r="AF45" i="1"/>
  <c r="AD45" i="1"/>
  <c r="Q46" i="1"/>
  <c r="X32" i="1"/>
  <c r="AK87" i="1"/>
  <c r="Z46" i="1"/>
  <c r="Q45" i="1"/>
  <c r="Q43" i="1"/>
  <c r="AK45" i="1"/>
  <c r="AK43" i="1"/>
  <c r="AK98" i="1"/>
  <c r="X45" i="1"/>
  <c r="AF44" i="1"/>
  <c r="AK44" i="1"/>
  <c r="Q44" i="1"/>
  <c r="AD43" i="1"/>
  <c r="AK96" i="1"/>
  <c r="AD44" i="1"/>
  <c r="AB44" i="1"/>
  <c r="Z44" i="1"/>
  <c r="I38" i="1"/>
  <c r="AK95" i="1"/>
  <c r="Q42" i="1"/>
  <c r="X42" i="1"/>
  <c r="I35" i="1"/>
  <c r="AD42" i="1"/>
  <c r="AF37" i="1"/>
  <c r="Q39" i="1"/>
  <c r="Z43" i="1"/>
  <c r="AF36" i="1"/>
  <c r="AF43" i="1"/>
  <c r="AK42" i="1"/>
  <c r="I37" i="1"/>
  <c r="AB42" i="1"/>
  <c r="I41" i="1"/>
  <c r="AF42" i="1"/>
  <c r="AK35" i="1"/>
  <c r="Q41" i="1"/>
  <c r="AD41" i="1"/>
  <c r="AD36" i="1"/>
  <c r="X41" i="1"/>
  <c r="AF38" i="1"/>
  <c r="AD34" i="1"/>
  <c r="AK94" i="1"/>
  <c r="AK92" i="1"/>
  <c r="AK93" i="1"/>
  <c r="AK39" i="1"/>
  <c r="AF41" i="1"/>
  <c r="Q38" i="1"/>
  <c r="AK88" i="1"/>
  <c r="AK37" i="1"/>
  <c r="X37" i="1"/>
  <c r="X38" i="1"/>
  <c r="X39" i="1"/>
  <c r="AK36" i="1"/>
  <c r="AF39" i="1"/>
  <c r="AK91" i="1"/>
  <c r="AD38" i="1"/>
  <c r="I39" i="1"/>
  <c r="AD39" i="1"/>
  <c r="AB41" i="1"/>
  <c r="AK41" i="1"/>
  <c r="Z38" i="1"/>
  <c r="X35" i="1"/>
  <c r="AK90" i="1"/>
  <c r="Q37" i="1"/>
  <c r="AK38" i="1"/>
  <c r="Z37" i="1"/>
  <c r="Z39" i="1"/>
  <c r="AF35" i="1"/>
  <c r="AK89" i="1"/>
  <c r="X34" i="1"/>
  <c r="I36" i="1"/>
  <c r="Z36" i="1"/>
  <c r="AD35" i="1"/>
  <c r="AB35" i="1"/>
  <c r="Q35" i="1"/>
  <c r="Q34" i="1"/>
  <c r="Z35" i="1"/>
  <c r="AK34" i="1"/>
  <c r="Z34" i="1"/>
  <c r="I30" i="1"/>
  <c r="AB34" i="1"/>
  <c r="AK85" i="1"/>
  <c r="X33" i="1"/>
  <c r="AB31" i="1"/>
  <c r="Q30" i="1"/>
  <c r="AK33" i="1"/>
  <c r="AF33" i="1"/>
  <c r="I33" i="1"/>
  <c r="AD33" i="1"/>
  <c r="Q28" i="1"/>
  <c r="I31" i="1"/>
  <c r="Q32" i="1"/>
  <c r="Q33" i="1"/>
  <c r="AK32" i="1"/>
  <c r="Z32" i="1"/>
  <c r="AK86" i="1"/>
  <c r="Z33" i="1"/>
  <c r="AF32" i="1"/>
  <c r="I32" i="1"/>
  <c r="AB32" i="1"/>
  <c r="X31" i="1"/>
  <c r="AF31" i="1"/>
  <c r="AD32" i="1"/>
  <c r="AK31" i="1"/>
  <c r="Q31" i="1"/>
  <c r="AK84" i="1"/>
  <c r="Z31" i="1"/>
  <c r="AD31" i="1"/>
  <c r="AF30" i="1"/>
  <c r="X30" i="1"/>
  <c r="I28" i="1"/>
  <c r="AD30" i="1"/>
  <c r="AK29" i="1"/>
  <c r="AF29" i="1"/>
  <c r="Q29" i="1"/>
  <c r="AB30" i="1"/>
  <c r="I29" i="1"/>
  <c r="AD28" i="1"/>
  <c r="Z29" i="1"/>
  <c r="AK83" i="1"/>
  <c r="AB29" i="1"/>
  <c r="AD27" i="1"/>
  <c r="X26" i="1"/>
  <c r="X29" i="1"/>
  <c r="AF28" i="1"/>
  <c r="AD29" i="1"/>
  <c r="AK82" i="1"/>
  <c r="Q20" i="1"/>
  <c r="AB26" i="1"/>
  <c r="I25" i="1"/>
  <c r="AK79" i="1"/>
  <c r="AB28" i="1"/>
  <c r="X28" i="1"/>
  <c r="AK28" i="1"/>
  <c r="AB23" i="1"/>
  <c r="AK74" i="1"/>
  <c r="AK80" i="1"/>
  <c r="AK25" i="1"/>
  <c r="Z28" i="1"/>
  <c r="AB27" i="1"/>
  <c r="AK81" i="1"/>
  <c r="AF26" i="1"/>
  <c r="Q22" i="1"/>
  <c r="Z26" i="1"/>
  <c r="X27" i="1"/>
  <c r="Q27" i="1"/>
  <c r="Z27" i="1"/>
  <c r="I27" i="1"/>
  <c r="AK22" i="1"/>
  <c r="AF27" i="1"/>
  <c r="AK26" i="1"/>
  <c r="X25" i="1"/>
  <c r="I26" i="1"/>
  <c r="AF25" i="1"/>
  <c r="AK77" i="1"/>
  <c r="Q26" i="1"/>
  <c r="AK27" i="1"/>
  <c r="AB25" i="1"/>
  <c r="AD25" i="1"/>
  <c r="I24" i="1"/>
  <c r="AD26" i="1"/>
  <c r="Q25" i="1"/>
  <c r="AK23" i="1"/>
  <c r="AK75" i="1"/>
  <c r="AK78" i="1"/>
  <c r="Z25" i="1"/>
  <c r="AF24" i="1"/>
  <c r="Q24" i="1"/>
  <c r="Z24" i="1"/>
  <c r="AK24" i="1"/>
  <c r="AB24" i="1"/>
  <c r="AK76" i="1"/>
  <c r="Z22" i="1"/>
  <c r="AF23" i="1"/>
  <c r="AD24" i="1"/>
  <c r="I23" i="1"/>
  <c r="X23" i="1"/>
  <c r="X22" i="1"/>
  <c r="AD23" i="1"/>
  <c r="Q23" i="1"/>
  <c r="Z23" i="1"/>
  <c r="AD21" i="1"/>
  <c r="AB22" i="1"/>
  <c r="AF22" i="1"/>
  <c r="Z21" i="1"/>
  <c r="I22" i="1"/>
  <c r="I21" i="1"/>
  <c r="AB21" i="1"/>
  <c r="AD22" i="1"/>
  <c r="AK21" i="1"/>
  <c r="X21" i="1"/>
  <c r="I19" i="1"/>
  <c r="AF21" i="1"/>
  <c r="Q21" i="1"/>
  <c r="AD15" i="1"/>
  <c r="AK20" i="1"/>
  <c r="AF20" i="1"/>
  <c r="AF19" i="1"/>
  <c r="AB20" i="1"/>
  <c r="Z20" i="1"/>
  <c r="I20" i="1"/>
  <c r="AD20" i="1"/>
  <c r="AK73" i="1"/>
  <c r="X20" i="1"/>
  <c r="AF18" i="1"/>
  <c r="AK72" i="1"/>
  <c r="X19" i="1"/>
  <c r="Z19" i="1"/>
  <c r="AD19" i="1"/>
  <c r="AK18" i="1"/>
  <c r="Q14" i="1"/>
  <c r="Q19" i="1"/>
  <c r="Q18" i="1"/>
  <c r="I18" i="1"/>
  <c r="AB19" i="1"/>
  <c r="AK71" i="1"/>
  <c r="AK19" i="1"/>
  <c r="AB17" i="1"/>
  <c r="X18" i="1"/>
  <c r="Q16" i="1"/>
  <c r="I17" i="1"/>
  <c r="AD13" i="1"/>
  <c r="I12" i="1"/>
  <c r="AD18" i="1"/>
  <c r="Z18" i="1"/>
  <c r="AF17" i="1"/>
  <c r="AB18" i="1"/>
  <c r="AK70" i="1"/>
  <c r="AK16" i="1"/>
  <c r="X17" i="1"/>
  <c r="AD17" i="1"/>
  <c r="AK17" i="1"/>
  <c r="X16" i="1"/>
  <c r="Q17" i="1"/>
  <c r="AF16" i="1"/>
  <c r="Z17" i="1"/>
  <c r="AK69" i="1"/>
  <c r="AD16" i="1"/>
  <c r="AB16" i="1"/>
  <c r="I16" i="1"/>
  <c r="Z16" i="1"/>
  <c r="AK15" i="1"/>
  <c r="I15" i="1"/>
  <c r="Q15" i="1"/>
  <c r="X15" i="1"/>
  <c r="AB15" i="1"/>
  <c r="AF15" i="1"/>
  <c r="Z15" i="1"/>
  <c r="AD11" i="1"/>
  <c r="AF14" i="1"/>
  <c r="AK63" i="1"/>
  <c r="Z14" i="1"/>
  <c r="AF13" i="1"/>
  <c r="AK67" i="1"/>
  <c r="Q12" i="1"/>
  <c r="AK68" i="1"/>
  <c r="AB14" i="1"/>
  <c r="X14" i="1"/>
  <c r="X11" i="1"/>
  <c r="AD14" i="1"/>
  <c r="AK14" i="1"/>
  <c r="I14" i="1"/>
  <c r="AF11" i="1"/>
  <c r="X13" i="1"/>
  <c r="Z12" i="1"/>
  <c r="AF12" i="1"/>
  <c r="AB13" i="1"/>
  <c r="Q13" i="1"/>
  <c r="AK12" i="1"/>
  <c r="I13" i="1"/>
  <c r="AK13" i="1"/>
  <c r="AK66" i="1"/>
  <c r="Q11" i="1"/>
  <c r="Z13" i="1"/>
  <c r="X12" i="1"/>
  <c r="AK65" i="1"/>
  <c r="AD12" i="1"/>
  <c r="AK64" i="1"/>
  <c r="AB11" i="1"/>
  <c r="AB12" i="1"/>
  <c r="I11" i="1"/>
  <c r="F315" i="60" l="1"/>
  <c r="F316" i="60"/>
  <c r="F326" i="60"/>
  <c r="F273" i="60"/>
  <c r="F288" i="60" s="1"/>
  <c r="F303" i="60" s="1"/>
  <c r="F320" i="60" s="1"/>
  <c r="F324" i="60"/>
  <c r="F271" i="60"/>
  <c r="F286" i="60" s="1"/>
  <c r="F301" i="60" s="1"/>
  <c r="F318" i="60" s="1"/>
  <c r="F325" i="60"/>
  <c r="F272" i="60"/>
  <c r="F287" i="60" s="1"/>
  <c r="F302" i="60" s="1"/>
  <c r="F319" i="60" s="1"/>
  <c r="F323" i="60"/>
  <c r="F270" i="60"/>
  <c r="F285" i="60" s="1"/>
  <c r="F300" i="60" s="1"/>
  <c r="F317" i="60" s="1"/>
  <c r="D40" i="60"/>
  <c r="D266" i="60" s="1"/>
  <c r="B11" i="51"/>
  <c r="C11" i="51"/>
  <c r="D11" i="51" s="1"/>
  <c r="E11" i="51"/>
  <c r="W11" i="51"/>
  <c r="X11" i="51"/>
  <c r="Y11" i="51"/>
  <c r="Z11" i="51"/>
  <c r="AB11" i="51"/>
  <c r="AC11" i="51"/>
  <c r="AD11" i="51"/>
  <c r="AE11" i="51"/>
  <c r="AF11" i="51"/>
  <c r="B12" i="51"/>
  <c r="C12" i="51"/>
  <c r="D12" i="51" s="1"/>
  <c r="E12" i="51"/>
  <c r="W12" i="51"/>
  <c r="X12" i="51"/>
  <c r="Y12" i="51"/>
  <c r="Z12" i="51"/>
  <c r="AB12" i="51"/>
  <c r="AC12" i="51"/>
  <c r="AD12" i="51"/>
  <c r="AE12" i="51"/>
  <c r="AF12" i="51"/>
  <c r="B13" i="51"/>
  <c r="C13" i="51"/>
  <c r="D13" i="51" s="1"/>
  <c r="E13" i="51"/>
  <c r="W13" i="51"/>
  <c r="X13" i="51"/>
  <c r="Y13" i="51"/>
  <c r="Z13" i="51"/>
  <c r="AB13" i="51"/>
  <c r="AC13" i="51"/>
  <c r="AD13" i="51"/>
  <c r="AE13" i="51"/>
  <c r="AF13" i="51"/>
  <c r="B14" i="51"/>
  <c r="C14" i="51"/>
  <c r="D14" i="51" s="1"/>
  <c r="E14" i="51"/>
  <c r="W14" i="51"/>
  <c r="X14" i="51"/>
  <c r="Y14" i="51"/>
  <c r="Z14" i="51"/>
  <c r="AB14" i="51"/>
  <c r="AC14" i="51"/>
  <c r="AD14" i="51"/>
  <c r="AE14" i="51"/>
  <c r="AF14" i="51"/>
  <c r="B15" i="51"/>
  <c r="C15" i="51"/>
  <c r="D15" i="51" s="1"/>
  <c r="E15" i="51"/>
  <c r="W15" i="51"/>
  <c r="X15" i="51"/>
  <c r="Y15" i="51"/>
  <c r="Z15" i="51"/>
  <c r="AB15" i="51"/>
  <c r="AC15" i="51"/>
  <c r="AD15" i="51"/>
  <c r="AE15" i="51"/>
  <c r="AF15" i="51"/>
  <c r="B16" i="51"/>
  <c r="C16" i="51"/>
  <c r="D16" i="51" s="1"/>
  <c r="E16" i="51"/>
  <c r="W16" i="51"/>
  <c r="X16" i="51"/>
  <c r="Y16" i="51"/>
  <c r="Z16" i="51"/>
  <c r="AB16" i="51"/>
  <c r="AC16" i="51"/>
  <c r="AD16" i="51"/>
  <c r="AE16" i="51"/>
  <c r="AF16" i="51"/>
  <c r="B17" i="51"/>
  <c r="C17" i="51"/>
  <c r="D17" i="51" s="1"/>
  <c r="E17" i="51"/>
  <c r="F17" i="51" s="1"/>
  <c r="W17" i="51"/>
  <c r="X17" i="51"/>
  <c r="Y17" i="51"/>
  <c r="Z17" i="51"/>
  <c r="AB17" i="51"/>
  <c r="AC17" i="51"/>
  <c r="AD17" i="51"/>
  <c r="AE17" i="51"/>
  <c r="AF17" i="51"/>
  <c r="B18" i="51"/>
  <c r="C18" i="51"/>
  <c r="D18" i="51" s="1"/>
  <c r="E18" i="51"/>
  <c r="F18" i="51" s="1"/>
  <c r="W18" i="51"/>
  <c r="X18" i="51"/>
  <c r="Y18" i="51"/>
  <c r="Z18" i="51"/>
  <c r="AB18" i="51"/>
  <c r="AC18" i="51"/>
  <c r="AD18" i="51"/>
  <c r="AE18" i="51"/>
  <c r="AF18" i="51"/>
  <c r="B19" i="51"/>
  <c r="C19" i="51"/>
  <c r="D19" i="51" s="1"/>
  <c r="E19" i="51"/>
  <c r="F19" i="51" s="1"/>
  <c r="W19" i="51"/>
  <c r="X19" i="51"/>
  <c r="Y19" i="51"/>
  <c r="Z19" i="51"/>
  <c r="AB19" i="51"/>
  <c r="AC19" i="51"/>
  <c r="AD19" i="51"/>
  <c r="AE19" i="51"/>
  <c r="AF19" i="51"/>
  <c r="B21" i="51"/>
  <c r="C21" i="51"/>
  <c r="D21" i="51" s="1"/>
  <c r="E21" i="51"/>
  <c r="F21" i="51" s="1"/>
  <c r="G21" i="51"/>
  <c r="N21" i="51"/>
  <c r="T21" i="51"/>
  <c r="U21" i="51"/>
  <c r="V21" i="51" s="1"/>
  <c r="W21" i="51"/>
  <c r="X21" i="51"/>
  <c r="Y21" i="51"/>
  <c r="Z21" i="51"/>
  <c r="AB21" i="51"/>
  <c r="AC21" i="51"/>
  <c r="AD21" i="51"/>
  <c r="AE21" i="51"/>
  <c r="AF21" i="51"/>
  <c r="B22" i="51"/>
  <c r="C22" i="51"/>
  <c r="D22" i="51" s="1"/>
  <c r="E22" i="51"/>
  <c r="G22" i="51"/>
  <c r="N22" i="51"/>
  <c r="O11" i="51" s="1"/>
  <c r="T22" i="51"/>
  <c r="U22" i="51"/>
  <c r="V11" i="51" s="1"/>
  <c r="W22" i="51"/>
  <c r="X22" i="51"/>
  <c r="Y22" i="51"/>
  <c r="Z22" i="51"/>
  <c r="AB22" i="51"/>
  <c r="AC22" i="51"/>
  <c r="AD22" i="51"/>
  <c r="AE22" i="51"/>
  <c r="AF22" i="51"/>
  <c r="B23" i="51"/>
  <c r="C23" i="51"/>
  <c r="D23" i="51" s="1"/>
  <c r="E23" i="51"/>
  <c r="G23" i="51"/>
  <c r="N23" i="51"/>
  <c r="O12" i="51" s="1"/>
  <c r="T23" i="51"/>
  <c r="U23" i="51"/>
  <c r="V12" i="51" s="1"/>
  <c r="W23" i="51"/>
  <c r="X23" i="51"/>
  <c r="Y23" i="51"/>
  <c r="Z23" i="51"/>
  <c r="AB23" i="51"/>
  <c r="AC23" i="51"/>
  <c r="AD23" i="51"/>
  <c r="AE23" i="51"/>
  <c r="AF23" i="51"/>
  <c r="B24" i="51"/>
  <c r="C24" i="51"/>
  <c r="D24" i="51" s="1"/>
  <c r="E24" i="51"/>
  <c r="G24" i="51"/>
  <c r="L24" i="51" s="1"/>
  <c r="N24" i="51"/>
  <c r="O13" i="51" s="1"/>
  <c r="T24" i="51"/>
  <c r="U24" i="51"/>
  <c r="V13" i="51" s="1"/>
  <c r="W24" i="51"/>
  <c r="X24" i="51"/>
  <c r="Y24" i="51"/>
  <c r="Z24" i="51"/>
  <c r="AB24" i="51"/>
  <c r="AC24" i="51"/>
  <c r="AD24" i="51"/>
  <c r="AE24" i="51"/>
  <c r="AF24" i="51"/>
  <c r="B25" i="51"/>
  <c r="C25" i="51"/>
  <c r="D25" i="51" s="1"/>
  <c r="E25" i="51"/>
  <c r="G25" i="51"/>
  <c r="L25" i="51" s="1"/>
  <c r="N25" i="51"/>
  <c r="O14" i="51" s="1"/>
  <c r="T25" i="51"/>
  <c r="U25" i="51"/>
  <c r="V14" i="51" s="1"/>
  <c r="W25" i="51"/>
  <c r="X25" i="51"/>
  <c r="Y25" i="51"/>
  <c r="Z25" i="51"/>
  <c r="AB25" i="51"/>
  <c r="AC25" i="51"/>
  <c r="AD25" i="51"/>
  <c r="AE25" i="51"/>
  <c r="AF25" i="51"/>
  <c r="B26" i="51"/>
  <c r="C26" i="51"/>
  <c r="D26" i="51" s="1"/>
  <c r="E26" i="51"/>
  <c r="G26" i="51"/>
  <c r="L26" i="51" s="1"/>
  <c r="N26" i="51"/>
  <c r="O15" i="51" s="1"/>
  <c r="T26" i="51"/>
  <c r="U26" i="51"/>
  <c r="V15" i="51" s="1"/>
  <c r="W26" i="51"/>
  <c r="X26" i="51"/>
  <c r="Y26" i="51"/>
  <c r="Z26" i="51"/>
  <c r="AB26" i="51"/>
  <c r="AC26" i="51"/>
  <c r="AD26" i="51"/>
  <c r="AE26" i="51"/>
  <c r="AF26" i="51"/>
  <c r="B27" i="51"/>
  <c r="C27" i="51"/>
  <c r="D27" i="51" s="1"/>
  <c r="E27" i="51"/>
  <c r="G27" i="51"/>
  <c r="L27" i="51" s="1"/>
  <c r="N27" i="51"/>
  <c r="O16" i="51" s="1"/>
  <c r="T27" i="51"/>
  <c r="U27" i="51"/>
  <c r="V16" i="51" s="1"/>
  <c r="W27" i="51"/>
  <c r="X27" i="51"/>
  <c r="Y27" i="51"/>
  <c r="Z27" i="51"/>
  <c r="AB27" i="51"/>
  <c r="AC27" i="51"/>
  <c r="AD27" i="51"/>
  <c r="AE27" i="51"/>
  <c r="AF27" i="51"/>
  <c r="AF10" i="51"/>
  <c r="AE10" i="51"/>
  <c r="AD10" i="51"/>
  <c r="AC10" i="51"/>
  <c r="AB10" i="51"/>
  <c r="Z10" i="51"/>
  <c r="Y10" i="51"/>
  <c r="X10" i="51"/>
  <c r="W10" i="51"/>
  <c r="U10" i="51"/>
  <c r="T10" i="51"/>
  <c r="G10" i="51"/>
  <c r="L10" i="51" s="1"/>
  <c r="E10" i="51"/>
  <c r="C10" i="51"/>
  <c r="D10" i="51" s="1"/>
  <c r="Z158" i="50"/>
  <c r="Y158" i="50"/>
  <c r="W158" i="50"/>
  <c r="V158" i="50"/>
  <c r="U158" i="50"/>
  <c r="T158" i="50"/>
  <c r="S158" i="50"/>
  <c r="R158" i="50"/>
  <c r="Q158" i="50"/>
  <c r="F158" i="50"/>
  <c r="E158" i="50"/>
  <c r="C158" i="50"/>
  <c r="B158" i="50"/>
  <c r="Z157" i="50"/>
  <c r="Y157" i="50"/>
  <c r="W157" i="50"/>
  <c r="V157" i="50"/>
  <c r="U157" i="50"/>
  <c r="T157" i="50"/>
  <c r="S157" i="50"/>
  <c r="R157" i="50"/>
  <c r="Q157" i="50"/>
  <c r="H141" i="50"/>
  <c r="F157" i="50"/>
  <c r="E157" i="50"/>
  <c r="C157" i="50"/>
  <c r="B157" i="50"/>
  <c r="Z156" i="50"/>
  <c r="Y156" i="50"/>
  <c r="W156" i="50"/>
  <c r="V156" i="50"/>
  <c r="U156" i="50"/>
  <c r="T156" i="50"/>
  <c r="S156" i="50"/>
  <c r="R156" i="50"/>
  <c r="Q156" i="50"/>
  <c r="H140" i="50"/>
  <c r="F156" i="50"/>
  <c r="E156" i="50"/>
  <c r="C156" i="50"/>
  <c r="B156" i="50"/>
  <c r="Z155" i="50"/>
  <c r="Y155" i="50"/>
  <c r="W155" i="50"/>
  <c r="V155" i="50"/>
  <c r="U155" i="50"/>
  <c r="T155" i="50"/>
  <c r="S155" i="50"/>
  <c r="R155" i="50"/>
  <c r="Q155" i="50"/>
  <c r="H139" i="50"/>
  <c r="F155" i="50"/>
  <c r="E155" i="50"/>
  <c r="C155" i="50"/>
  <c r="B155" i="50"/>
  <c r="Z154" i="50"/>
  <c r="Y154" i="50"/>
  <c r="W154" i="50"/>
  <c r="V154" i="50"/>
  <c r="U154" i="50"/>
  <c r="T154" i="50"/>
  <c r="S154" i="50"/>
  <c r="R154" i="50"/>
  <c r="Q154" i="50"/>
  <c r="H138" i="50"/>
  <c r="F154" i="50"/>
  <c r="E154" i="50"/>
  <c r="C154" i="50"/>
  <c r="B154" i="50"/>
  <c r="Z153" i="50"/>
  <c r="Y153" i="50"/>
  <c r="W153" i="50"/>
  <c r="V153" i="50"/>
  <c r="U153" i="50"/>
  <c r="T153" i="50"/>
  <c r="S153" i="50"/>
  <c r="R153" i="50"/>
  <c r="Q153" i="50"/>
  <c r="H137" i="50"/>
  <c r="F153" i="50"/>
  <c r="E153" i="50"/>
  <c r="C153" i="50"/>
  <c r="B153" i="50"/>
  <c r="Z152" i="50"/>
  <c r="Y152" i="50"/>
  <c r="W152" i="50"/>
  <c r="V152" i="50"/>
  <c r="U152" i="50"/>
  <c r="T152" i="50"/>
  <c r="S152" i="50"/>
  <c r="R152" i="50"/>
  <c r="Q152" i="50"/>
  <c r="H136" i="50"/>
  <c r="F152" i="50"/>
  <c r="E152" i="50"/>
  <c r="C152" i="50"/>
  <c r="B152" i="50"/>
  <c r="Z151" i="50"/>
  <c r="Y151" i="50"/>
  <c r="W151" i="50"/>
  <c r="V151" i="50"/>
  <c r="U151" i="50"/>
  <c r="T151" i="50"/>
  <c r="S151" i="50"/>
  <c r="R151" i="50"/>
  <c r="Q151" i="50"/>
  <c r="H135" i="50"/>
  <c r="F151" i="50"/>
  <c r="E151" i="50"/>
  <c r="C151" i="50"/>
  <c r="B151" i="50"/>
  <c r="Z150" i="50"/>
  <c r="Y150" i="50"/>
  <c r="W150" i="50"/>
  <c r="V150" i="50"/>
  <c r="U150" i="50"/>
  <c r="T150" i="50"/>
  <c r="S150" i="50"/>
  <c r="R150" i="50"/>
  <c r="Q150" i="50"/>
  <c r="H134" i="50"/>
  <c r="F150" i="50"/>
  <c r="E150" i="50"/>
  <c r="C150" i="50"/>
  <c r="B150" i="50"/>
  <c r="Z149" i="50"/>
  <c r="Y149" i="50"/>
  <c r="W149" i="50"/>
  <c r="V149" i="50"/>
  <c r="U149" i="50"/>
  <c r="T149" i="50"/>
  <c r="S149" i="50"/>
  <c r="R149" i="50"/>
  <c r="Q149" i="50"/>
  <c r="H133" i="50"/>
  <c r="F149" i="50"/>
  <c r="E149" i="50"/>
  <c r="C149" i="50"/>
  <c r="B149" i="50"/>
  <c r="Z148" i="50"/>
  <c r="Y148" i="50"/>
  <c r="W148" i="50"/>
  <c r="V148" i="50"/>
  <c r="U148" i="50"/>
  <c r="T148" i="50"/>
  <c r="S148" i="50"/>
  <c r="R148" i="50"/>
  <c r="Q148" i="50"/>
  <c r="H132" i="50"/>
  <c r="F148" i="50"/>
  <c r="E148" i="50"/>
  <c r="C148" i="50"/>
  <c r="B148" i="50"/>
  <c r="Z147" i="50"/>
  <c r="Y147" i="50"/>
  <c r="W147" i="50"/>
  <c r="V147" i="50"/>
  <c r="U147" i="50"/>
  <c r="T147" i="50"/>
  <c r="S147" i="50"/>
  <c r="R147" i="50"/>
  <c r="Q147" i="50"/>
  <c r="H131" i="50"/>
  <c r="F147" i="50"/>
  <c r="E147" i="50"/>
  <c r="C147" i="50"/>
  <c r="B147" i="50"/>
  <c r="Z146" i="50"/>
  <c r="Y146" i="50"/>
  <c r="W146" i="50"/>
  <c r="V146" i="50"/>
  <c r="U146" i="50"/>
  <c r="T146" i="50"/>
  <c r="S146" i="50"/>
  <c r="R146" i="50"/>
  <c r="Q146" i="50"/>
  <c r="H130" i="50"/>
  <c r="F146" i="50"/>
  <c r="E146" i="50"/>
  <c r="C146" i="50"/>
  <c r="B146" i="50"/>
  <c r="Z145" i="50"/>
  <c r="Y145" i="50"/>
  <c r="W145" i="50"/>
  <c r="V145" i="50"/>
  <c r="U145" i="50"/>
  <c r="T145" i="50"/>
  <c r="S145" i="50"/>
  <c r="R145" i="50"/>
  <c r="Q145" i="50"/>
  <c r="H129" i="50"/>
  <c r="F145" i="50"/>
  <c r="E145" i="50"/>
  <c r="C145" i="50"/>
  <c r="B145" i="50"/>
  <c r="Z144" i="50"/>
  <c r="Y144" i="50"/>
  <c r="W144" i="50"/>
  <c r="V144" i="50"/>
  <c r="U144" i="50"/>
  <c r="T144" i="50"/>
  <c r="S144" i="50"/>
  <c r="R144" i="50"/>
  <c r="Q144" i="50"/>
  <c r="H128" i="50"/>
  <c r="F144" i="50"/>
  <c r="E144" i="50"/>
  <c r="C144" i="50"/>
  <c r="B144" i="50"/>
  <c r="Z143" i="50"/>
  <c r="Y143" i="50"/>
  <c r="W143" i="50"/>
  <c r="V143" i="50"/>
  <c r="U143" i="50"/>
  <c r="T143" i="50"/>
  <c r="S143" i="50"/>
  <c r="R143" i="50"/>
  <c r="Q143" i="50"/>
  <c r="H127" i="50"/>
  <c r="F143" i="50"/>
  <c r="E143" i="50"/>
  <c r="C143" i="50"/>
  <c r="B143" i="50"/>
  <c r="Z141" i="50"/>
  <c r="Y141" i="50"/>
  <c r="W141" i="50"/>
  <c r="V141" i="50"/>
  <c r="U141" i="50"/>
  <c r="T141" i="50"/>
  <c r="S141" i="50"/>
  <c r="R141" i="50"/>
  <c r="Q141" i="50"/>
  <c r="F141" i="50"/>
  <c r="E141" i="50"/>
  <c r="C141" i="50"/>
  <c r="B141" i="50"/>
  <c r="Z140" i="50"/>
  <c r="Y140" i="50"/>
  <c r="W140" i="50"/>
  <c r="V140" i="50"/>
  <c r="U140" i="50"/>
  <c r="T140" i="50"/>
  <c r="S140" i="50"/>
  <c r="R140" i="50"/>
  <c r="Q140" i="50"/>
  <c r="F140" i="50"/>
  <c r="E140" i="50"/>
  <c r="C140" i="50"/>
  <c r="B140" i="50"/>
  <c r="Z139" i="50"/>
  <c r="Y139" i="50"/>
  <c r="W139" i="50"/>
  <c r="V139" i="50"/>
  <c r="U139" i="50"/>
  <c r="T139" i="50"/>
  <c r="S139" i="50"/>
  <c r="R139" i="50"/>
  <c r="Q139" i="50"/>
  <c r="F139" i="50"/>
  <c r="E139" i="50"/>
  <c r="C139" i="50"/>
  <c r="B139" i="50"/>
  <c r="Z138" i="50"/>
  <c r="Y138" i="50"/>
  <c r="W138" i="50"/>
  <c r="V138" i="50"/>
  <c r="U138" i="50"/>
  <c r="T138" i="50"/>
  <c r="S138" i="50"/>
  <c r="R138" i="50"/>
  <c r="Q138" i="50"/>
  <c r="F138" i="50"/>
  <c r="E138" i="50"/>
  <c r="C138" i="50"/>
  <c r="B138" i="50"/>
  <c r="Z137" i="50"/>
  <c r="Y137" i="50"/>
  <c r="W137" i="50"/>
  <c r="V137" i="50"/>
  <c r="U137" i="50"/>
  <c r="T137" i="50"/>
  <c r="S137" i="50"/>
  <c r="R137" i="50"/>
  <c r="Q137" i="50"/>
  <c r="F137" i="50"/>
  <c r="E137" i="50"/>
  <c r="C137" i="50"/>
  <c r="B137" i="50"/>
  <c r="Z136" i="50"/>
  <c r="Y136" i="50"/>
  <c r="W136" i="50"/>
  <c r="V136" i="50"/>
  <c r="U136" i="50"/>
  <c r="T136" i="50"/>
  <c r="S136" i="50"/>
  <c r="R136" i="50"/>
  <c r="Q136" i="50"/>
  <c r="F136" i="50"/>
  <c r="E136" i="50"/>
  <c r="C136" i="50"/>
  <c r="B136" i="50"/>
  <c r="Z135" i="50"/>
  <c r="Y135" i="50"/>
  <c r="W135" i="50"/>
  <c r="V135" i="50"/>
  <c r="U135" i="50"/>
  <c r="T135" i="50"/>
  <c r="S135" i="50"/>
  <c r="R135" i="50"/>
  <c r="Q135" i="50"/>
  <c r="F135" i="50"/>
  <c r="E135" i="50"/>
  <c r="C135" i="50"/>
  <c r="B135" i="50"/>
  <c r="Z134" i="50"/>
  <c r="Y134" i="50"/>
  <c r="W134" i="50"/>
  <c r="V134" i="50"/>
  <c r="U134" i="50"/>
  <c r="T134" i="50"/>
  <c r="S134" i="50"/>
  <c r="R134" i="50"/>
  <c r="Q134" i="50"/>
  <c r="F134" i="50"/>
  <c r="E134" i="50"/>
  <c r="C134" i="50"/>
  <c r="B134" i="50"/>
  <c r="Z133" i="50"/>
  <c r="Y133" i="50"/>
  <c r="W133" i="50"/>
  <c r="V133" i="50"/>
  <c r="U133" i="50"/>
  <c r="T133" i="50"/>
  <c r="S133" i="50"/>
  <c r="R133" i="50"/>
  <c r="Q133" i="50"/>
  <c r="F133" i="50"/>
  <c r="E133" i="50"/>
  <c r="C133" i="50"/>
  <c r="B133" i="50"/>
  <c r="Z132" i="50"/>
  <c r="Y132" i="50"/>
  <c r="W132" i="50"/>
  <c r="V132" i="50"/>
  <c r="U132" i="50"/>
  <c r="T132" i="50"/>
  <c r="S132" i="50"/>
  <c r="R132" i="50"/>
  <c r="Q132" i="50"/>
  <c r="F132" i="50"/>
  <c r="E132" i="50"/>
  <c r="C132" i="50"/>
  <c r="B132" i="50"/>
  <c r="Z131" i="50"/>
  <c r="Y131" i="50"/>
  <c r="W131" i="50"/>
  <c r="V131" i="50"/>
  <c r="U131" i="50"/>
  <c r="T131" i="50"/>
  <c r="S131" i="50"/>
  <c r="R131" i="50"/>
  <c r="Q131" i="50"/>
  <c r="F131" i="50"/>
  <c r="E131" i="50"/>
  <c r="C131" i="50"/>
  <c r="B131" i="50"/>
  <c r="Z130" i="50"/>
  <c r="Y130" i="50"/>
  <c r="W130" i="50"/>
  <c r="V130" i="50"/>
  <c r="U130" i="50"/>
  <c r="T130" i="50"/>
  <c r="S130" i="50"/>
  <c r="R130" i="50"/>
  <c r="Q130" i="50"/>
  <c r="F130" i="50"/>
  <c r="E130" i="50"/>
  <c r="C130" i="50"/>
  <c r="B130" i="50"/>
  <c r="Z129" i="50"/>
  <c r="Y129" i="50"/>
  <c r="W129" i="50"/>
  <c r="V129" i="50"/>
  <c r="U129" i="50"/>
  <c r="T129" i="50"/>
  <c r="S129" i="50"/>
  <c r="R129" i="50"/>
  <c r="Q129" i="50"/>
  <c r="F129" i="50"/>
  <c r="E129" i="50"/>
  <c r="C129" i="50"/>
  <c r="B129" i="50"/>
  <c r="Z128" i="50"/>
  <c r="Y128" i="50"/>
  <c r="W128" i="50"/>
  <c r="V128" i="50"/>
  <c r="U128" i="50"/>
  <c r="T128" i="50"/>
  <c r="S128" i="50"/>
  <c r="R128" i="50"/>
  <c r="Q128" i="50"/>
  <c r="F128" i="50"/>
  <c r="E128" i="50"/>
  <c r="C128" i="50"/>
  <c r="B128" i="50"/>
  <c r="Z127" i="50"/>
  <c r="Y127" i="50"/>
  <c r="W127" i="50"/>
  <c r="V127" i="50"/>
  <c r="U127" i="50"/>
  <c r="T127" i="50"/>
  <c r="S127" i="50"/>
  <c r="R127" i="50"/>
  <c r="Q127" i="50"/>
  <c r="F127" i="50"/>
  <c r="E127" i="50"/>
  <c r="C127" i="50"/>
  <c r="B127" i="50"/>
  <c r="Z126" i="50"/>
  <c r="Y126" i="50"/>
  <c r="W126" i="50"/>
  <c r="V126" i="50"/>
  <c r="U126" i="50"/>
  <c r="T126" i="50"/>
  <c r="S126" i="50"/>
  <c r="R126" i="50"/>
  <c r="Q126" i="50"/>
  <c r="F126" i="50"/>
  <c r="E126" i="50"/>
  <c r="C126" i="50"/>
  <c r="B126" i="50"/>
  <c r="Z124" i="50"/>
  <c r="Y124" i="50"/>
  <c r="W124" i="50"/>
  <c r="V124" i="50"/>
  <c r="U124" i="50"/>
  <c r="T124" i="50"/>
  <c r="S124" i="50"/>
  <c r="R124" i="50"/>
  <c r="Q124" i="50"/>
  <c r="F124" i="50"/>
  <c r="E124" i="50"/>
  <c r="C124" i="50"/>
  <c r="B124" i="50"/>
  <c r="Z123" i="50"/>
  <c r="Y123" i="50"/>
  <c r="W123" i="50"/>
  <c r="V123" i="50"/>
  <c r="U123" i="50"/>
  <c r="T123" i="50"/>
  <c r="S123" i="50"/>
  <c r="R123" i="50"/>
  <c r="Q123" i="50"/>
  <c r="F123" i="50"/>
  <c r="E123" i="50"/>
  <c r="C123" i="50"/>
  <c r="B123" i="50"/>
  <c r="Z122" i="50"/>
  <c r="Y122" i="50"/>
  <c r="W122" i="50"/>
  <c r="V122" i="50"/>
  <c r="U122" i="50"/>
  <c r="T122" i="50"/>
  <c r="S122" i="50"/>
  <c r="R122" i="50"/>
  <c r="Q122" i="50"/>
  <c r="F122" i="50"/>
  <c r="E122" i="50"/>
  <c r="C122" i="50"/>
  <c r="B122" i="50"/>
  <c r="Z121" i="50"/>
  <c r="Y121" i="50"/>
  <c r="W121" i="50"/>
  <c r="V121" i="50"/>
  <c r="U121" i="50"/>
  <c r="T121" i="50"/>
  <c r="S121" i="50"/>
  <c r="R121" i="50"/>
  <c r="Q121" i="50"/>
  <c r="F121" i="50"/>
  <c r="E121" i="50"/>
  <c r="C121" i="50"/>
  <c r="B121" i="50"/>
  <c r="Z120" i="50"/>
  <c r="Y120" i="50"/>
  <c r="W120" i="50"/>
  <c r="V120" i="50"/>
  <c r="U120" i="50"/>
  <c r="T120" i="50"/>
  <c r="S120" i="50"/>
  <c r="R120" i="50"/>
  <c r="Q120" i="50"/>
  <c r="F120" i="50"/>
  <c r="E120" i="50"/>
  <c r="C120" i="50"/>
  <c r="B120" i="50"/>
  <c r="Z119" i="50"/>
  <c r="Y119" i="50"/>
  <c r="W119" i="50"/>
  <c r="V119" i="50"/>
  <c r="U119" i="50"/>
  <c r="T119" i="50"/>
  <c r="S119" i="50"/>
  <c r="R119" i="50"/>
  <c r="Q119" i="50"/>
  <c r="F119" i="50"/>
  <c r="E119" i="50"/>
  <c r="C119" i="50"/>
  <c r="B119" i="50"/>
  <c r="Z118" i="50"/>
  <c r="Y118" i="50"/>
  <c r="W118" i="50"/>
  <c r="V118" i="50"/>
  <c r="U118" i="50"/>
  <c r="T118" i="50"/>
  <c r="S118" i="50"/>
  <c r="R118" i="50"/>
  <c r="Q118" i="50"/>
  <c r="F118" i="50"/>
  <c r="E118" i="50"/>
  <c r="C118" i="50"/>
  <c r="B118" i="50"/>
  <c r="Z117" i="50"/>
  <c r="Y117" i="50"/>
  <c r="W117" i="50"/>
  <c r="V117" i="50"/>
  <c r="U117" i="50"/>
  <c r="T117" i="50"/>
  <c r="S117" i="50"/>
  <c r="R117" i="50"/>
  <c r="Q117" i="50"/>
  <c r="F117" i="50"/>
  <c r="E117" i="50"/>
  <c r="C117" i="50"/>
  <c r="B117" i="50"/>
  <c r="Z116" i="50"/>
  <c r="Y116" i="50"/>
  <c r="W116" i="50"/>
  <c r="V116" i="50"/>
  <c r="U116" i="50"/>
  <c r="T116" i="50"/>
  <c r="S116" i="50"/>
  <c r="R116" i="50"/>
  <c r="Q116" i="50"/>
  <c r="F116" i="50"/>
  <c r="E116" i="50"/>
  <c r="C116" i="50"/>
  <c r="B116" i="50"/>
  <c r="Z115" i="50"/>
  <c r="Y115" i="50"/>
  <c r="W115" i="50"/>
  <c r="V115" i="50"/>
  <c r="U115" i="50"/>
  <c r="T115" i="50"/>
  <c r="S115" i="50"/>
  <c r="R115" i="50"/>
  <c r="Q115" i="50"/>
  <c r="F115" i="50"/>
  <c r="E115" i="50"/>
  <c r="C115" i="50"/>
  <c r="B115" i="50"/>
  <c r="Z114" i="50"/>
  <c r="Y114" i="50"/>
  <c r="W114" i="50"/>
  <c r="V114" i="50"/>
  <c r="U114" i="50"/>
  <c r="T114" i="50"/>
  <c r="S114" i="50"/>
  <c r="R114" i="50"/>
  <c r="Q114" i="50"/>
  <c r="F114" i="50"/>
  <c r="E114" i="50"/>
  <c r="C114" i="50"/>
  <c r="B114" i="50"/>
  <c r="Z113" i="50"/>
  <c r="Y113" i="50"/>
  <c r="W113" i="50"/>
  <c r="V113" i="50"/>
  <c r="U113" i="50"/>
  <c r="T113" i="50"/>
  <c r="S113" i="50"/>
  <c r="R113" i="50"/>
  <c r="Q113" i="50"/>
  <c r="F113" i="50"/>
  <c r="E113" i="50"/>
  <c r="C113" i="50"/>
  <c r="B113" i="50"/>
  <c r="Z112" i="50"/>
  <c r="Y112" i="50"/>
  <c r="W112" i="50"/>
  <c r="V112" i="50"/>
  <c r="U112" i="50"/>
  <c r="T112" i="50"/>
  <c r="S112" i="50"/>
  <c r="R112" i="50"/>
  <c r="Q112" i="50"/>
  <c r="F112" i="50"/>
  <c r="E112" i="50"/>
  <c r="C112" i="50"/>
  <c r="B112" i="50"/>
  <c r="Z111" i="50"/>
  <c r="Y111" i="50"/>
  <c r="W111" i="50"/>
  <c r="V111" i="50"/>
  <c r="U111" i="50"/>
  <c r="T111" i="50"/>
  <c r="S111" i="50"/>
  <c r="R111" i="50"/>
  <c r="Q111" i="50"/>
  <c r="F111" i="50"/>
  <c r="E111" i="50"/>
  <c r="C111" i="50"/>
  <c r="B111" i="50"/>
  <c r="Z110" i="50"/>
  <c r="Y110" i="50"/>
  <c r="W110" i="50"/>
  <c r="V110" i="50"/>
  <c r="U110" i="50"/>
  <c r="T110" i="50"/>
  <c r="S110" i="50"/>
  <c r="R110" i="50"/>
  <c r="Q110" i="50"/>
  <c r="F110" i="50"/>
  <c r="E110" i="50"/>
  <c r="C110" i="50"/>
  <c r="B110" i="50"/>
  <c r="Z109" i="50"/>
  <c r="Y109" i="50"/>
  <c r="W109" i="50"/>
  <c r="V109" i="50"/>
  <c r="U109" i="50"/>
  <c r="T109" i="50"/>
  <c r="S109" i="50"/>
  <c r="R109" i="50"/>
  <c r="Q109" i="50"/>
  <c r="F109" i="50"/>
  <c r="E109" i="50"/>
  <c r="C109" i="50"/>
  <c r="B109" i="50"/>
  <c r="Z108" i="50"/>
  <c r="Y108" i="50"/>
  <c r="W108" i="50"/>
  <c r="V108" i="50"/>
  <c r="U108" i="50"/>
  <c r="T108" i="50"/>
  <c r="S108" i="50"/>
  <c r="R108" i="50"/>
  <c r="Q108" i="50"/>
  <c r="F108" i="50"/>
  <c r="E108" i="50"/>
  <c r="C108" i="50"/>
  <c r="B108" i="50"/>
  <c r="Z107" i="50"/>
  <c r="Y107" i="50"/>
  <c r="W107" i="50"/>
  <c r="V107" i="50"/>
  <c r="U107" i="50"/>
  <c r="T107" i="50"/>
  <c r="S107" i="50"/>
  <c r="R107" i="50"/>
  <c r="Q107" i="50"/>
  <c r="F107" i="50"/>
  <c r="E107" i="50"/>
  <c r="C107" i="50"/>
  <c r="B107" i="50"/>
  <c r="Z106" i="50"/>
  <c r="Y106" i="50"/>
  <c r="W106" i="50"/>
  <c r="V106" i="50"/>
  <c r="U106" i="50"/>
  <c r="T106" i="50"/>
  <c r="S106" i="50"/>
  <c r="R106" i="50"/>
  <c r="Q106" i="50"/>
  <c r="F106" i="50"/>
  <c r="E106" i="50"/>
  <c r="C106" i="50"/>
  <c r="B106" i="50"/>
  <c r="Z105" i="50"/>
  <c r="Y105" i="50"/>
  <c r="W105" i="50"/>
  <c r="V105" i="50"/>
  <c r="U105" i="50"/>
  <c r="T105" i="50"/>
  <c r="S105" i="50"/>
  <c r="R105" i="50"/>
  <c r="Q105" i="50"/>
  <c r="F105" i="50"/>
  <c r="E105" i="50"/>
  <c r="C105" i="50"/>
  <c r="B105" i="50"/>
  <c r="Z104" i="50"/>
  <c r="Y104" i="50"/>
  <c r="W104" i="50"/>
  <c r="V104" i="50"/>
  <c r="U104" i="50"/>
  <c r="T104" i="50"/>
  <c r="S104" i="50"/>
  <c r="R104" i="50"/>
  <c r="Q104" i="50"/>
  <c r="F104" i="50"/>
  <c r="E104" i="50"/>
  <c r="C104" i="50"/>
  <c r="B104" i="50"/>
  <c r="Z103" i="50"/>
  <c r="Y103" i="50"/>
  <c r="W103" i="50"/>
  <c r="V103" i="50"/>
  <c r="U103" i="50"/>
  <c r="T103" i="50"/>
  <c r="S103" i="50"/>
  <c r="R103" i="50"/>
  <c r="Q103" i="50"/>
  <c r="F103" i="50"/>
  <c r="E103" i="50"/>
  <c r="C103" i="50"/>
  <c r="B103" i="50"/>
  <c r="Z102" i="50"/>
  <c r="Y102" i="50"/>
  <c r="W102" i="50"/>
  <c r="V102" i="50"/>
  <c r="U102" i="50"/>
  <c r="T102" i="50"/>
  <c r="S102" i="50"/>
  <c r="R102" i="50"/>
  <c r="Q102" i="50"/>
  <c r="F102" i="50"/>
  <c r="E102" i="50"/>
  <c r="C102" i="50"/>
  <c r="B102" i="50"/>
  <c r="Z101" i="50"/>
  <c r="Y101" i="50"/>
  <c r="W101" i="50"/>
  <c r="V101" i="50"/>
  <c r="U101" i="50"/>
  <c r="T101" i="50"/>
  <c r="S101" i="50"/>
  <c r="R101" i="50"/>
  <c r="Q101" i="50"/>
  <c r="F101" i="50"/>
  <c r="E101" i="50"/>
  <c r="C101" i="50"/>
  <c r="B101" i="50"/>
  <c r="Z100" i="50"/>
  <c r="Y100" i="50"/>
  <c r="W100" i="50"/>
  <c r="V100" i="50"/>
  <c r="U100" i="50"/>
  <c r="T100" i="50"/>
  <c r="S100" i="50"/>
  <c r="R100" i="50"/>
  <c r="Q100" i="50"/>
  <c r="F100" i="50"/>
  <c r="E100" i="50"/>
  <c r="C100" i="50"/>
  <c r="B100" i="50"/>
  <c r="Z99" i="50"/>
  <c r="Y99" i="50"/>
  <c r="W99" i="50"/>
  <c r="V99" i="50"/>
  <c r="U99" i="50"/>
  <c r="T99" i="50"/>
  <c r="S99" i="50"/>
  <c r="R99" i="50"/>
  <c r="Q99" i="50"/>
  <c r="F99" i="50"/>
  <c r="E99" i="50"/>
  <c r="C99" i="50"/>
  <c r="B99" i="50"/>
  <c r="Z98" i="50"/>
  <c r="Y98" i="50"/>
  <c r="W98" i="50"/>
  <c r="V98" i="50"/>
  <c r="U98" i="50"/>
  <c r="T98" i="50"/>
  <c r="S98" i="50"/>
  <c r="R98" i="50"/>
  <c r="Q98" i="50"/>
  <c r="F98" i="50"/>
  <c r="E98" i="50"/>
  <c r="C98" i="50"/>
  <c r="B98" i="50"/>
  <c r="Z97" i="50"/>
  <c r="Y97" i="50"/>
  <c r="W97" i="50"/>
  <c r="V97" i="50"/>
  <c r="U97" i="50"/>
  <c r="T97" i="50"/>
  <c r="S97" i="50"/>
  <c r="R97" i="50"/>
  <c r="Q97" i="50"/>
  <c r="F97" i="50"/>
  <c r="E97" i="50"/>
  <c r="C97" i="50"/>
  <c r="B97" i="50"/>
  <c r="Z96" i="50"/>
  <c r="Y96" i="50"/>
  <c r="W96" i="50"/>
  <c r="V96" i="50"/>
  <c r="U96" i="50"/>
  <c r="T96" i="50"/>
  <c r="S96" i="50"/>
  <c r="R96" i="50"/>
  <c r="Q96" i="50"/>
  <c r="F96" i="50"/>
  <c r="E96" i="50"/>
  <c r="C96" i="50"/>
  <c r="B96" i="50"/>
  <c r="Z95" i="50"/>
  <c r="Y95" i="50"/>
  <c r="W95" i="50"/>
  <c r="V95" i="50"/>
  <c r="U95" i="50"/>
  <c r="T95" i="50"/>
  <c r="S95" i="50"/>
  <c r="R95" i="50"/>
  <c r="Q95" i="50"/>
  <c r="F95" i="50"/>
  <c r="E95" i="50"/>
  <c r="C95" i="50"/>
  <c r="B95" i="50"/>
  <c r="Z94" i="50"/>
  <c r="Y94" i="50"/>
  <c r="W94" i="50"/>
  <c r="V94" i="50"/>
  <c r="U94" i="50"/>
  <c r="T94" i="50"/>
  <c r="S94" i="50"/>
  <c r="R94" i="50"/>
  <c r="Q94" i="50"/>
  <c r="F94" i="50"/>
  <c r="E94" i="50"/>
  <c r="C94" i="50"/>
  <c r="B94" i="50"/>
  <c r="Z93" i="50"/>
  <c r="Y93" i="50"/>
  <c r="W93" i="50"/>
  <c r="V93" i="50"/>
  <c r="U93" i="50"/>
  <c r="T93" i="50"/>
  <c r="S93" i="50"/>
  <c r="R93" i="50"/>
  <c r="Q93" i="50"/>
  <c r="F93" i="50"/>
  <c r="E93" i="50"/>
  <c r="C93" i="50"/>
  <c r="B93" i="50"/>
  <c r="Z92" i="50"/>
  <c r="Y92" i="50"/>
  <c r="W92" i="50"/>
  <c r="V92" i="50"/>
  <c r="U92" i="50"/>
  <c r="T92" i="50"/>
  <c r="S92" i="50"/>
  <c r="R92" i="50"/>
  <c r="Q92" i="50"/>
  <c r="F92" i="50"/>
  <c r="E92" i="50"/>
  <c r="C92" i="50"/>
  <c r="B92" i="50"/>
  <c r="Z91" i="50"/>
  <c r="Y91" i="50"/>
  <c r="W91" i="50"/>
  <c r="V91" i="50"/>
  <c r="U91" i="50"/>
  <c r="T91" i="50"/>
  <c r="S91" i="50"/>
  <c r="R91" i="50"/>
  <c r="Q91" i="50"/>
  <c r="F91" i="50"/>
  <c r="E91" i="50"/>
  <c r="C91" i="50"/>
  <c r="B91" i="50"/>
  <c r="Z90" i="50"/>
  <c r="Y90" i="50"/>
  <c r="W90" i="50"/>
  <c r="V90" i="50"/>
  <c r="U90" i="50"/>
  <c r="T90" i="50"/>
  <c r="S90" i="50"/>
  <c r="R90" i="50"/>
  <c r="Q90" i="50"/>
  <c r="F90" i="50"/>
  <c r="E90" i="50"/>
  <c r="C90" i="50"/>
  <c r="B90" i="50"/>
  <c r="Z89" i="50"/>
  <c r="Y89" i="50"/>
  <c r="W89" i="50"/>
  <c r="V89" i="50"/>
  <c r="U89" i="50"/>
  <c r="T89" i="50"/>
  <c r="S89" i="50"/>
  <c r="R89" i="50"/>
  <c r="Q89" i="50"/>
  <c r="F89" i="50"/>
  <c r="E89" i="50"/>
  <c r="C89" i="50"/>
  <c r="B89" i="50"/>
  <c r="Z88" i="50"/>
  <c r="Y88" i="50"/>
  <c r="W88" i="50"/>
  <c r="V88" i="50"/>
  <c r="U88" i="50"/>
  <c r="T88" i="50"/>
  <c r="S88" i="50"/>
  <c r="R88" i="50"/>
  <c r="Q88" i="50"/>
  <c r="F88" i="50"/>
  <c r="E88" i="50"/>
  <c r="C88" i="50"/>
  <c r="B88" i="50"/>
  <c r="Z87" i="50"/>
  <c r="Y87" i="50"/>
  <c r="W87" i="50"/>
  <c r="V87" i="50"/>
  <c r="U87" i="50"/>
  <c r="T87" i="50"/>
  <c r="S87" i="50"/>
  <c r="R87" i="50"/>
  <c r="Q87" i="50"/>
  <c r="F87" i="50"/>
  <c r="E87" i="50"/>
  <c r="C87" i="50"/>
  <c r="B87" i="50"/>
  <c r="Z86" i="50"/>
  <c r="Y86" i="50"/>
  <c r="W86" i="50"/>
  <c r="V86" i="50"/>
  <c r="U86" i="50"/>
  <c r="T86" i="50"/>
  <c r="S86" i="50"/>
  <c r="R86" i="50"/>
  <c r="Q86" i="50"/>
  <c r="F86" i="50"/>
  <c r="E86" i="50"/>
  <c r="C86" i="50"/>
  <c r="B86" i="50"/>
  <c r="Z85" i="50"/>
  <c r="Y85" i="50"/>
  <c r="W85" i="50"/>
  <c r="V85" i="50"/>
  <c r="U85" i="50"/>
  <c r="T85" i="50"/>
  <c r="S85" i="50"/>
  <c r="R85" i="50"/>
  <c r="Q85" i="50"/>
  <c r="F85" i="50"/>
  <c r="E85" i="50"/>
  <c r="C85" i="50"/>
  <c r="B85" i="50"/>
  <c r="Z84" i="50"/>
  <c r="Y84" i="50"/>
  <c r="W84" i="50"/>
  <c r="V84" i="50"/>
  <c r="U84" i="50"/>
  <c r="T84" i="50"/>
  <c r="S84" i="50"/>
  <c r="R84" i="50"/>
  <c r="Q84" i="50"/>
  <c r="F84" i="50"/>
  <c r="E84" i="50"/>
  <c r="C84" i="50"/>
  <c r="B84" i="50"/>
  <c r="Z83" i="50"/>
  <c r="Y83" i="50"/>
  <c r="W83" i="50"/>
  <c r="V83" i="50"/>
  <c r="U83" i="50"/>
  <c r="T83" i="50"/>
  <c r="S83" i="50"/>
  <c r="R83" i="50"/>
  <c r="Q83" i="50"/>
  <c r="F83" i="50"/>
  <c r="E83" i="50"/>
  <c r="C83" i="50"/>
  <c r="B83" i="50"/>
  <c r="Z82" i="50"/>
  <c r="Y82" i="50"/>
  <c r="W82" i="50"/>
  <c r="V82" i="50"/>
  <c r="U82" i="50"/>
  <c r="T82" i="50"/>
  <c r="S82" i="50"/>
  <c r="R82" i="50"/>
  <c r="Q82" i="50"/>
  <c r="F82" i="50"/>
  <c r="E82" i="50"/>
  <c r="C82" i="50"/>
  <c r="B82" i="50"/>
  <c r="Z81" i="50"/>
  <c r="Y81" i="50"/>
  <c r="W81" i="50"/>
  <c r="V81" i="50"/>
  <c r="U81" i="50"/>
  <c r="T81" i="50"/>
  <c r="S81" i="50"/>
  <c r="R81" i="50"/>
  <c r="Q81" i="50"/>
  <c r="F81" i="50"/>
  <c r="E81" i="50"/>
  <c r="C81" i="50"/>
  <c r="B81" i="50"/>
  <c r="Z80" i="50"/>
  <c r="Y80" i="50"/>
  <c r="W80" i="50"/>
  <c r="V80" i="50"/>
  <c r="U80" i="50"/>
  <c r="T80" i="50"/>
  <c r="S80" i="50"/>
  <c r="R80" i="50"/>
  <c r="Q80" i="50"/>
  <c r="F80" i="50"/>
  <c r="E80" i="50"/>
  <c r="C80" i="50"/>
  <c r="B80" i="50"/>
  <c r="Z79" i="50"/>
  <c r="Y79" i="50"/>
  <c r="W79" i="50"/>
  <c r="V79" i="50"/>
  <c r="U79" i="50"/>
  <c r="T79" i="50"/>
  <c r="S79" i="50"/>
  <c r="R79" i="50"/>
  <c r="Q79" i="50"/>
  <c r="F79" i="50"/>
  <c r="E79" i="50"/>
  <c r="C79" i="50"/>
  <c r="B79" i="50"/>
  <c r="Z78" i="50"/>
  <c r="Y78" i="50"/>
  <c r="W78" i="50"/>
  <c r="V78" i="50"/>
  <c r="U78" i="50"/>
  <c r="T78" i="50"/>
  <c r="S78" i="50"/>
  <c r="R78" i="50"/>
  <c r="Q78" i="50"/>
  <c r="F78" i="50"/>
  <c r="E78" i="50"/>
  <c r="C78" i="50"/>
  <c r="B78" i="50"/>
  <c r="Z77" i="50"/>
  <c r="Y77" i="50"/>
  <c r="W77" i="50"/>
  <c r="V77" i="50"/>
  <c r="U77" i="50"/>
  <c r="T77" i="50"/>
  <c r="S77" i="50"/>
  <c r="R77" i="50"/>
  <c r="Q77" i="50"/>
  <c r="F77" i="50"/>
  <c r="E77" i="50"/>
  <c r="C77" i="50"/>
  <c r="B77" i="50"/>
  <c r="Z76" i="50"/>
  <c r="Y76" i="50"/>
  <c r="W76" i="50"/>
  <c r="V76" i="50"/>
  <c r="U76" i="50"/>
  <c r="T76" i="50"/>
  <c r="S76" i="50"/>
  <c r="R76" i="50"/>
  <c r="Q76" i="50"/>
  <c r="F76" i="50"/>
  <c r="E76" i="50"/>
  <c r="C76" i="50"/>
  <c r="B76" i="50"/>
  <c r="Z75" i="50"/>
  <c r="Y75" i="50"/>
  <c r="W75" i="50"/>
  <c r="V75" i="50"/>
  <c r="U75" i="50"/>
  <c r="T75" i="50"/>
  <c r="S75" i="50"/>
  <c r="R75" i="50"/>
  <c r="Q75" i="50"/>
  <c r="F75" i="50"/>
  <c r="E75" i="50"/>
  <c r="C75" i="50"/>
  <c r="B75" i="50"/>
  <c r="Z74" i="50"/>
  <c r="Y74" i="50"/>
  <c r="W74" i="50"/>
  <c r="V74" i="50"/>
  <c r="U74" i="50"/>
  <c r="T74" i="50"/>
  <c r="S74" i="50"/>
  <c r="R74" i="50"/>
  <c r="Q74" i="50"/>
  <c r="F74" i="50"/>
  <c r="E74" i="50"/>
  <c r="C74" i="50"/>
  <c r="B74" i="50"/>
  <c r="Z73" i="50"/>
  <c r="Y73" i="50"/>
  <c r="W73" i="50"/>
  <c r="V73" i="50"/>
  <c r="U73" i="50"/>
  <c r="T73" i="50"/>
  <c r="S73" i="50"/>
  <c r="R73" i="50"/>
  <c r="Q73" i="50"/>
  <c r="F73" i="50"/>
  <c r="E73" i="50"/>
  <c r="C73" i="50"/>
  <c r="B73" i="50"/>
  <c r="Z72" i="50"/>
  <c r="Y72" i="50"/>
  <c r="W72" i="50"/>
  <c r="V72" i="50"/>
  <c r="U72" i="50"/>
  <c r="T72" i="50"/>
  <c r="S72" i="50"/>
  <c r="R72" i="50"/>
  <c r="Q72" i="50"/>
  <c r="F72" i="50"/>
  <c r="E72" i="50"/>
  <c r="C72" i="50"/>
  <c r="B72" i="50"/>
  <c r="Z71" i="50"/>
  <c r="Y71" i="50"/>
  <c r="W71" i="50"/>
  <c r="V71" i="50"/>
  <c r="U71" i="50"/>
  <c r="T71" i="50"/>
  <c r="S71" i="50"/>
  <c r="R71" i="50"/>
  <c r="Q71" i="50"/>
  <c r="F71" i="50"/>
  <c r="E71" i="50"/>
  <c r="C71" i="50"/>
  <c r="B71" i="50"/>
  <c r="Z70" i="50"/>
  <c r="Y70" i="50"/>
  <c r="W70" i="50"/>
  <c r="V70" i="50"/>
  <c r="U70" i="50"/>
  <c r="T70" i="50"/>
  <c r="S70" i="50"/>
  <c r="R70" i="50"/>
  <c r="Q70" i="50"/>
  <c r="F70" i="50"/>
  <c r="E70" i="50"/>
  <c r="C70" i="50"/>
  <c r="B70" i="50"/>
  <c r="Z69" i="50"/>
  <c r="Y69" i="50"/>
  <c r="W69" i="50"/>
  <c r="V69" i="50"/>
  <c r="U69" i="50"/>
  <c r="T69" i="50"/>
  <c r="S69" i="50"/>
  <c r="R69" i="50"/>
  <c r="Q69" i="50"/>
  <c r="F69" i="50"/>
  <c r="E69" i="50"/>
  <c r="C69" i="50"/>
  <c r="B69" i="50"/>
  <c r="Z68" i="50"/>
  <c r="Y68" i="50"/>
  <c r="W68" i="50"/>
  <c r="V68" i="50"/>
  <c r="U68" i="50"/>
  <c r="T68" i="50"/>
  <c r="S68" i="50"/>
  <c r="R68" i="50"/>
  <c r="Q68" i="50"/>
  <c r="F68" i="50"/>
  <c r="E68" i="50"/>
  <c r="C68" i="50"/>
  <c r="B68" i="50"/>
  <c r="Z67" i="50"/>
  <c r="Y67" i="50"/>
  <c r="W67" i="50"/>
  <c r="V67" i="50"/>
  <c r="U67" i="50"/>
  <c r="T67" i="50"/>
  <c r="S67" i="50"/>
  <c r="R67" i="50"/>
  <c r="Q67" i="50"/>
  <c r="F67" i="50"/>
  <c r="E67" i="50"/>
  <c r="C67" i="50"/>
  <c r="B67" i="50"/>
  <c r="Z66" i="50"/>
  <c r="Y66" i="50"/>
  <c r="W66" i="50"/>
  <c r="V66" i="50"/>
  <c r="U66" i="50"/>
  <c r="T66" i="50"/>
  <c r="S66" i="50"/>
  <c r="R66" i="50"/>
  <c r="Q66" i="50"/>
  <c r="F66" i="50"/>
  <c r="E66" i="50"/>
  <c r="C66" i="50"/>
  <c r="B66" i="50"/>
  <c r="Z65" i="50"/>
  <c r="Y65" i="50"/>
  <c r="W65" i="50"/>
  <c r="V65" i="50"/>
  <c r="U65" i="50"/>
  <c r="T65" i="50"/>
  <c r="S65" i="50"/>
  <c r="R65" i="50"/>
  <c r="Q65" i="50"/>
  <c r="F65" i="50"/>
  <c r="E65" i="50"/>
  <c r="C65" i="50"/>
  <c r="B65" i="50"/>
  <c r="Z64" i="50"/>
  <c r="Y64" i="50"/>
  <c r="W64" i="50"/>
  <c r="V64" i="50"/>
  <c r="U64" i="50"/>
  <c r="T64" i="50"/>
  <c r="S64" i="50"/>
  <c r="R64" i="50"/>
  <c r="Q64" i="50"/>
  <c r="F64" i="50"/>
  <c r="E64" i="50"/>
  <c r="C64" i="50"/>
  <c r="B64" i="50"/>
  <c r="Z63" i="50"/>
  <c r="Y63" i="50"/>
  <c r="W63" i="50"/>
  <c r="V63" i="50"/>
  <c r="U63" i="50"/>
  <c r="T63" i="50"/>
  <c r="S63" i="50"/>
  <c r="R63" i="50"/>
  <c r="Q63" i="50"/>
  <c r="F63" i="50"/>
  <c r="E63" i="50"/>
  <c r="C63" i="50"/>
  <c r="B63" i="50"/>
  <c r="Z62" i="50"/>
  <c r="Y62" i="50"/>
  <c r="W62" i="50"/>
  <c r="V62" i="50"/>
  <c r="U62" i="50"/>
  <c r="T62" i="50"/>
  <c r="S62" i="50"/>
  <c r="R62" i="50"/>
  <c r="Q62" i="50"/>
  <c r="F62" i="50"/>
  <c r="E62" i="50"/>
  <c r="C62" i="50"/>
  <c r="B62" i="50"/>
  <c r="Z61" i="50"/>
  <c r="Y61" i="50"/>
  <c r="W61" i="50"/>
  <c r="V61" i="50"/>
  <c r="U61" i="50"/>
  <c r="T61" i="50"/>
  <c r="S61" i="50"/>
  <c r="R61" i="50"/>
  <c r="Q61" i="50"/>
  <c r="F61" i="50"/>
  <c r="E61" i="50"/>
  <c r="C61" i="50"/>
  <c r="B61" i="50"/>
  <c r="Z60" i="50"/>
  <c r="Y60" i="50"/>
  <c r="W60" i="50"/>
  <c r="V60" i="50"/>
  <c r="U60" i="50"/>
  <c r="T60" i="50"/>
  <c r="S60" i="50"/>
  <c r="R60" i="50"/>
  <c r="Q60" i="50"/>
  <c r="F60" i="50"/>
  <c r="E60" i="50"/>
  <c r="C60" i="50"/>
  <c r="B60" i="50"/>
  <c r="Z59" i="50"/>
  <c r="Y59" i="50"/>
  <c r="W59" i="50"/>
  <c r="V59" i="50"/>
  <c r="U59" i="50"/>
  <c r="T59" i="50"/>
  <c r="S59" i="50"/>
  <c r="R59" i="50"/>
  <c r="Q59" i="50"/>
  <c r="F59" i="50"/>
  <c r="E59" i="50"/>
  <c r="C59" i="50"/>
  <c r="B59" i="50"/>
  <c r="Z58" i="50"/>
  <c r="Y58" i="50"/>
  <c r="W58" i="50"/>
  <c r="V58" i="50"/>
  <c r="U58" i="50"/>
  <c r="T58" i="50"/>
  <c r="S58" i="50"/>
  <c r="R58" i="50"/>
  <c r="Q58" i="50"/>
  <c r="F58" i="50"/>
  <c r="E58" i="50"/>
  <c r="C58" i="50"/>
  <c r="B58" i="50"/>
  <c r="Z57" i="50"/>
  <c r="Y57" i="50"/>
  <c r="W57" i="50"/>
  <c r="V57" i="50"/>
  <c r="U57" i="50"/>
  <c r="T57" i="50"/>
  <c r="S57" i="50"/>
  <c r="R57" i="50"/>
  <c r="Q57" i="50"/>
  <c r="F57" i="50"/>
  <c r="E57" i="50"/>
  <c r="C57" i="50"/>
  <c r="B57" i="50"/>
  <c r="Z56" i="50"/>
  <c r="Y56" i="50"/>
  <c r="W56" i="50"/>
  <c r="V56" i="50"/>
  <c r="U56" i="50"/>
  <c r="T56" i="50"/>
  <c r="S56" i="50"/>
  <c r="R56" i="50"/>
  <c r="Q56" i="50"/>
  <c r="F56" i="50"/>
  <c r="E56" i="50"/>
  <c r="C56" i="50"/>
  <c r="B56" i="50"/>
  <c r="Z55" i="50"/>
  <c r="Y55" i="50"/>
  <c r="W55" i="50"/>
  <c r="V55" i="50"/>
  <c r="U55" i="50"/>
  <c r="T55" i="50"/>
  <c r="S55" i="50"/>
  <c r="R55" i="50"/>
  <c r="Q55" i="50"/>
  <c r="F55" i="50"/>
  <c r="E55" i="50"/>
  <c r="C55" i="50"/>
  <c r="B55" i="50"/>
  <c r="Z54" i="50"/>
  <c r="Y54" i="50"/>
  <c r="W54" i="50"/>
  <c r="V54" i="50"/>
  <c r="U54" i="50"/>
  <c r="T54" i="50"/>
  <c r="S54" i="50"/>
  <c r="R54" i="50"/>
  <c r="Q54" i="50"/>
  <c r="F54" i="50"/>
  <c r="E54" i="50"/>
  <c r="C54" i="50"/>
  <c r="B54" i="50"/>
  <c r="Z53" i="50"/>
  <c r="Y53" i="50"/>
  <c r="W53" i="50"/>
  <c r="V53" i="50"/>
  <c r="U53" i="50"/>
  <c r="T53" i="50"/>
  <c r="S53" i="50"/>
  <c r="R53" i="50"/>
  <c r="Q53" i="50"/>
  <c r="F53" i="50"/>
  <c r="E53" i="50"/>
  <c r="C53" i="50"/>
  <c r="B53" i="50"/>
  <c r="Z52" i="50"/>
  <c r="Y52" i="50"/>
  <c r="W52" i="50"/>
  <c r="V52" i="50"/>
  <c r="U52" i="50"/>
  <c r="T52" i="50"/>
  <c r="S52" i="50"/>
  <c r="R52" i="50"/>
  <c r="Q52" i="50"/>
  <c r="F52" i="50"/>
  <c r="E52" i="50"/>
  <c r="C52" i="50"/>
  <c r="B52" i="50"/>
  <c r="Z51" i="50"/>
  <c r="Y51" i="50"/>
  <c r="W51" i="50"/>
  <c r="V51" i="50"/>
  <c r="U51" i="50"/>
  <c r="T51" i="50"/>
  <c r="S51" i="50"/>
  <c r="R51" i="50"/>
  <c r="Q51" i="50"/>
  <c r="F51" i="50"/>
  <c r="E51" i="50"/>
  <c r="C51" i="50"/>
  <c r="B51" i="50"/>
  <c r="Z50" i="50"/>
  <c r="Y50" i="50"/>
  <c r="W50" i="50"/>
  <c r="V50" i="50"/>
  <c r="U50" i="50"/>
  <c r="T50" i="50"/>
  <c r="S50" i="50"/>
  <c r="R50" i="50"/>
  <c r="Q50" i="50"/>
  <c r="F50" i="50"/>
  <c r="E50" i="50"/>
  <c r="C50" i="50"/>
  <c r="B50" i="50"/>
  <c r="Z49" i="50"/>
  <c r="Y49" i="50"/>
  <c r="W49" i="50"/>
  <c r="V49" i="50"/>
  <c r="U49" i="50"/>
  <c r="T49" i="50"/>
  <c r="S49" i="50"/>
  <c r="R49" i="50"/>
  <c r="Q49" i="50"/>
  <c r="F49" i="50"/>
  <c r="E49" i="50"/>
  <c r="C49" i="50"/>
  <c r="B49" i="50"/>
  <c r="Z48" i="50"/>
  <c r="Y48" i="50"/>
  <c r="W48" i="50"/>
  <c r="V48" i="50"/>
  <c r="U48" i="50"/>
  <c r="T48" i="50"/>
  <c r="S48" i="50"/>
  <c r="R48" i="50"/>
  <c r="Q48" i="50"/>
  <c r="F48" i="50"/>
  <c r="E48" i="50"/>
  <c r="C48" i="50"/>
  <c r="B48" i="50"/>
  <c r="Z47" i="50"/>
  <c r="Y47" i="50"/>
  <c r="W47" i="50"/>
  <c r="V47" i="50"/>
  <c r="U47" i="50"/>
  <c r="T47" i="50"/>
  <c r="S47" i="50"/>
  <c r="R47" i="50"/>
  <c r="Q47" i="50"/>
  <c r="F47" i="50"/>
  <c r="E47" i="50"/>
  <c r="C47" i="50"/>
  <c r="B47" i="50"/>
  <c r="Z46" i="50"/>
  <c r="Y46" i="50"/>
  <c r="W46" i="50"/>
  <c r="V46" i="50"/>
  <c r="U46" i="50"/>
  <c r="T46" i="50"/>
  <c r="S46" i="50"/>
  <c r="R46" i="50"/>
  <c r="Q46" i="50"/>
  <c r="F46" i="50"/>
  <c r="E46" i="50"/>
  <c r="C46" i="50"/>
  <c r="B46" i="50"/>
  <c r="Z45" i="50"/>
  <c r="Y45" i="50"/>
  <c r="W45" i="50"/>
  <c r="V45" i="50"/>
  <c r="U45" i="50"/>
  <c r="T45" i="50"/>
  <c r="S45" i="50"/>
  <c r="R45" i="50"/>
  <c r="Q45" i="50"/>
  <c r="F45" i="50"/>
  <c r="E45" i="50"/>
  <c r="C45" i="50"/>
  <c r="B45" i="50"/>
  <c r="V43" i="50"/>
  <c r="U43" i="50"/>
  <c r="T43" i="50"/>
  <c r="S43" i="50"/>
  <c r="R43" i="50"/>
  <c r="F43" i="50"/>
  <c r="Q43" i="50" s="1"/>
  <c r="E43" i="50"/>
  <c r="C43" i="50"/>
  <c r="B43" i="50"/>
  <c r="V42" i="50"/>
  <c r="U42" i="50"/>
  <c r="T42" i="50"/>
  <c r="S42" i="50"/>
  <c r="R42" i="50"/>
  <c r="F42" i="50"/>
  <c r="Q42" i="50" s="1"/>
  <c r="E42" i="50"/>
  <c r="C42" i="50"/>
  <c r="B42" i="50"/>
  <c r="V41" i="50"/>
  <c r="U41" i="50"/>
  <c r="T41" i="50"/>
  <c r="S41" i="50"/>
  <c r="R41" i="50"/>
  <c r="F41" i="50"/>
  <c r="Q41" i="50" s="1"/>
  <c r="E41" i="50"/>
  <c r="C41" i="50"/>
  <c r="B41" i="50"/>
  <c r="V40" i="50"/>
  <c r="U40" i="50"/>
  <c r="T40" i="50"/>
  <c r="S40" i="50"/>
  <c r="R40" i="50"/>
  <c r="F40" i="50"/>
  <c r="Q40" i="50" s="1"/>
  <c r="E40" i="50"/>
  <c r="C40" i="50"/>
  <c r="B40" i="50"/>
  <c r="V39" i="50"/>
  <c r="U39" i="50"/>
  <c r="T39" i="50"/>
  <c r="S39" i="50"/>
  <c r="R39" i="50"/>
  <c r="F39" i="50"/>
  <c r="Q39" i="50" s="1"/>
  <c r="E39" i="50"/>
  <c r="C39" i="50"/>
  <c r="B39" i="50"/>
  <c r="V38" i="50"/>
  <c r="U38" i="50"/>
  <c r="T38" i="50"/>
  <c r="S38" i="50"/>
  <c r="R38" i="50"/>
  <c r="F38" i="50"/>
  <c r="Q38" i="50" s="1"/>
  <c r="E38" i="50"/>
  <c r="C38" i="50"/>
  <c r="B38" i="50"/>
  <c r="V37" i="50"/>
  <c r="U37" i="50"/>
  <c r="T37" i="50"/>
  <c r="S37" i="50"/>
  <c r="R37" i="50"/>
  <c r="F37" i="50"/>
  <c r="Q37" i="50" s="1"/>
  <c r="E37" i="50"/>
  <c r="C37" i="50"/>
  <c r="B37" i="50"/>
  <c r="V36" i="50"/>
  <c r="U36" i="50"/>
  <c r="T36" i="50"/>
  <c r="S36" i="50"/>
  <c r="R36" i="50"/>
  <c r="F36" i="50"/>
  <c r="Q36" i="50" s="1"/>
  <c r="E36" i="50"/>
  <c r="C36" i="50"/>
  <c r="B36" i="50"/>
  <c r="V35" i="50"/>
  <c r="U35" i="50"/>
  <c r="T35" i="50"/>
  <c r="S35" i="50"/>
  <c r="R35" i="50"/>
  <c r="F35" i="50"/>
  <c r="Q35" i="50" s="1"/>
  <c r="E35" i="50"/>
  <c r="C35" i="50"/>
  <c r="B35" i="50"/>
  <c r="V34" i="50"/>
  <c r="U34" i="50"/>
  <c r="T34" i="50"/>
  <c r="S34" i="50"/>
  <c r="R34" i="50"/>
  <c r="F34" i="50"/>
  <c r="Q34" i="50" s="1"/>
  <c r="E34" i="50"/>
  <c r="C34" i="50"/>
  <c r="B34" i="50"/>
  <c r="V33" i="50"/>
  <c r="U33" i="50"/>
  <c r="T33" i="50"/>
  <c r="S33" i="50"/>
  <c r="R33" i="50"/>
  <c r="F33" i="50"/>
  <c r="Q33" i="50" s="1"/>
  <c r="E33" i="50"/>
  <c r="C33" i="50"/>
  <c r="B33" i="50"/>
  <c r="V32" i="50"/>
  <c r="U32" i="50"/>
  <c r="T32" i="50"/>
  <c r="S32" i="50"/>
  <c r="R32" i="50"/>
  <c r="F32" i="50"/>
  <c r="Q32" i="50" s="1"/>
  <c r="E32" i="50"/>
  <c r="C32" i="50"/>
  <c r="B32" i="50"/>
  <c r="V31" i="50"/>
  <c r="U31" i="50"/>
  <c r="T31" i="50"/>
  <c r="S31" i="50"/>
  <c r="R31" i="50"/>
  <c r="F31" i="50"/>
  <c r="Q31" i="50" s="1"/>
  <c r="E31" i="50"/>
  <c r="C31" i="50"/>
  <c r="B31" i="50"/>
  <c r="V30" i="50"/>
  <c r="U30" i="50"/>
  <c r="T30" i="50"/>
  <c r="S30" i="50"/>
  <c r="R30" i="50"/>
  <c r="F30" i="50"/>
  <c r="Q30" i="50" s="1"/>
  <c r="E30" i="50"/>
  <c r="C30" i="50"/>
  <c r="B30" i="50"/>
  <c r="V29" i="50"/>
  <c r="U29" i="50"/>
  <c r="T29" i="50"/>
  <c r="S29" i="50"/>
  <c r="R29" i="50"/>
  <c r="F29" i="50"/>
  <c r="Q29" i="50" s="1"/>
  <c r="E29" i="50"/>
  <c r="C29" i="50"/>
  <c r="B29" i="50"/>
  <c r="V28" i="50"/>
  <c r="U28" i="50"/>
  <c r="T28" i="50"/>
  <c r="S28" i="50"/>
  <c r="R28" i="50"/>
  <c r="F28" i="50"/>
  <c r="Q28" i="50" s="1"/>
  <c r="E28" i="50"/>
  <c r="C28" i="50"/>
  <c r="B28" i="50"/>
  <c r="B12" i="50"/>
  <c r="C12" i="50"/>
  <c r="E12" i="50"/>
  <c r="F12" i="50"/>
  <c r="Q12" i="50" s="1"/>
  <c r="R12" i="50"/>
  <c r="S12" i="50"/>
  <c r="T12" i="50"/>
  <c r="U12" i="50"/>
  <c r="V12" i="50"/>
  <c r="Y12" i="50"/>
  <c r="Z12" i="50"/>
  <c r="B13" i="50"/>
  <c r="C13" i="50"/>
  <c r="E13" i="50"/>
  <c r="F13" i="50"/>
  <c r="Q13" i="50" s="1"/>
  <c r="R13" i="50"/>
  <c r="S13" i="50"/>
  <c r="T13" i="50"/>
  <c r="U13" i="50"/>
  <c r="V13" i="50"/>
  <c r="Y13" i="50"/>
  <c r="Z13" i="50"/>
  <c r="B14" i="50"/>
  <c r="C14" i="50"/>
  <c r="E14" i="50"/>
  <c r="F14" i="50"/>
  <c r="Q14" i="50" s="1"/>
  <c r="R14" i="50"/>
  <c r="S14" i="50"/>
  <c r="T14" i="50"/>
  <c r="U14" i="50"/>
  <c r="V14" i="50"/>
  <c r="Y14" i="50"/>
  <c r="Z14" i="50"/>
  <c r="B15" i="50"/>
  <c r="C15" i="50"/>
  <c r="E15" i="50"/>
  <c r="F15" i="50"/>
  <c r="Q15" i="50" s="1"/>
  <c r="R15" i="50"/>
  <c r="S15" i="50"/>
  <c r="T15" i="50"/>
  <c r="U15" i="50"/>
  <c r="V15" i="50"/>
  <c r="Y15" i="50"/>
  <c r="Z15" i="50"/>
  <c r="B16" i="50"/>
  <c r="C16" i="50"/>
  <c r="E16" i="50"/>
  <c r="F16" i="50"/>
  <c r="Q16" i="50" s="1"/>
  <c r="R16" i="50"/>
  <c r="S16" i="50"/>
  <c r="T16" i="50"/>
  <c r="U16" i="50"/>
  <c r="V16" i="50"/>
  <c r="Y16" i="50"/>
  <c r="Z16" i="50"/>
  <c r="B17" i="50"/>
  <c r="C17" i="50"/>
  <c r="E17" i="50"/>
  <c r="F17" i="50"/>
  <c r="Q17" i="50" s="1"/>
  <c r="R17" i="50"/>
  <c r="S17" i="50"/>
  <c r="T17" i="50"/>
  <c r="U17" i="50"/>
  <c r="V17" i="50"/>
  <c r="Y17" i="50"/>
  <c r="Z17" i="50"/>
  <c r="B18" i="50"/>
  <c r="C18" i="50"/>
  <c r="E18" i="50"/>
  <c r="F18" i="50"/>
  <c r="Q18" i="50" s="1"/>
  <c r="R18" i="50"/>
  <c r="S18" i="50"/>
  <c r="T18" i="50"/>
  <c r="U18" i="50"/>
  <c r="V18" i="50"/>
  <c r="Y18" i="50"/>
  <c r="Z18" i="50"/>
  <c r="B19" i="50"/>
  <c r="C19" i="50"/>
  <c r="E19" i="50"/>
  <c r="F19" i="50"/>
  <c r="Q19" i="50" s="1"/>
  <c r="R19" i="50"/>
  <c r="S19" i="50"/>
  <c r="T19" i="50"/>
  <c r="U19" i="50"/>
  <c r="V19" i="50"/>
  <c r="Y19" i="50"/>
  <c r="Z19" i="50"/>
  <c r="B20" i="50"/>
  <c r="C20" i="50"/>
  <c r="E20" i="50"/>
  <c r="F20" i="50"/>
  <c r="Q20" i="50" s="1"/>
  <c r="R20" i="50"/>
  <c r="S20" i="50"/>
  <c r="T20" i="50"/>
  <c r="U20" i="50"/>
  <c r="V20" i="50"/>
  <c r="Y20" i="50"/>
  <c r="Z20" i="50"/>
  <c r="B21" i="50"/>
  <c r="C21" i="50"/>
  <c r="E21" i="50"/>
  <c r="F21" i="50"/>
  <c r="Q21" i="50" s="1"/>
  <c r="R21" i="50"/>
  <c r="S21" i="50"/>
  <c r="T21" i="50"/>
  <c r="U21" i="50"/>
  <c r="V21" i="50"/>
  <c r="Y21" i="50"/>
  <c r="Z21" i="50"/>
  <c r="B22" i="50"/>
  <c r="C22" i="50"/>
  <c r="E22" i="50"/>
  <c r="F22" i="50"/>
  <c r="Q22" i="50" s="1"/>
  <c r="R22" i="50"/>
  <c r="S22" i="50"/>
  <c r="T22" i="50"/>
  <c r="U22" i="50"/>
  <c r="V22" i="50"/>
  <c r="Y22" i="50"/>
  <c r="Z22" i="50"/>
  <c r="B23" i="50"/>
  <c r="C23" i="50"/>
  <c r="E23" i="50"/>
  <c r="F23" i="50"/>
  <c r="Q23" i="50" s="1"/>
  <c r="R23" i="50"/>
  <c r="S23" i="50"/>
  <c r="T23" i="50"/>
  <c r="U23" i="50"/>
  <c r="V23" i="50"/>
  <c r="Y23" i="50"/>
  <c r="Z23" i="50"/>
  <c r="B24" i="50"/>
  <c r="C24" i="50"/>
  <c r="E24" i="50"/>
  <c r="F24" i="50"/>
  <c r="Q24" i="50" s="1"/>
  <c r="R24" i="50"/>
  <c r="S24" i="50"/>
  <c r="T24" i="50"/>
  <c r="U24" i="50"/>
  <c r="V24" i="50"/>
  <c r="Y24" i="50"/>
  <c r="Z24" i="50"/>
  <c r="B25" i="50"/>
  <c r="C25" i="50"/>
  <c r="E25" i="50"/>
  <c r="F25" i="50"/>
  <c r="Q25" i="50" s="1"/>
  <c r="R25" i="50"/>
  <c r="S25" i="50"/>
  <c r="T25" i="50"/>
  <c r="U25" i="50"/>
  <c r="V25" i="50"/>
  <c r="Y25" i="50"/>
  <c r="Z25" i="50"/>
  <c r="B26" i="50"/>
  <c r="C26" i="50"/>
  <c r="E26" i="50"/>
  <c r="F26" i="50"/>
  <c r="Q26" i="50" s="1"/>
  <c r="R26" i="50"/>
  <c r="S26" i="50"/>
  <c r="T26" i="50"/>
  <c r="U26" i="50"/>
  <c r="V26" i="50"/>
  <c r="Y26" i="50"/>
  <c r="Z26" i="50"/>
  <c r="Z11" i="50"/>
  <c r="Y11" i="50"/>
  <c r="V11" i="50"/>
  <c r="U11" i="50"/>
  <c r="T11" i="50"/>
  <c r="S11" i="50"/>
  <c r="R11" i="50"/>
  <c r="F11" i="50"/>
  <c r="Q11" i="50" s="1"/>
  <c r="E11" i="50"/>
  <c r="C11" i="50"/>
  <c r="B11" i="50"/>
  <c r="AA147" i="49"/>
  <c r="Z147" i="49"/>
  <c r="X147" i="49"/>
  <c r="W147" i="49"/>
  <c r="V147" i="49"/>
  <c r="S147" i="49"/>
  <c r="L147" i="49"/>
  <c r="F147" i="49"/>
  <c r="E147" i="49"/>
  <c r="C147" i="49"/>
  <c r="B147" i="49"/>
  <c r="AA146" i="49"/>
  <c r="Z146" i="49"/>
  <c r="X146" i="49"/>
  <c r="W146" i="49"/>
  <c r="V146" i="49"/>
  <c r="S146" i="49"/>
  <c r="L146" i="49"/>
  <c r="F146" i="49"/>
  <c r="E146" i="49"/>
  <c r="C146" i="49"/>
  <c r="B146" i="49"/>
  <c r="AA145" i="49"/>
  <c r="Z145" i="49"/>
  <c r="X145" i="49"/>
  <c r="W145" i="49"/>
  <c r="V145" i="49"/>
  <c r="S145" i="49"/>
  <c r="L145" i="49"/>
  <c r="F145" i="49"/>
  <c r="E145" i="49"/>
  <c r="C145" i="49"/>
  <c r="B145" i="49"/>
  <c r="AA144" i="49"/>
  <c r="Z144" i="49"/>
  <c r="X144" i="49"/>
  <c r="W144" i="49"/>
  <c r="V144" i="49"/>
  <c r="S144" i="49"/>
  <c r="S341" i="61" s="1"/>
  <c r="L144" i="49"/>
  <c r="F144" i="49"/>
  <c r="E144" i="49"/>
  <c r="C144" i="49"/>
  <c r="B144" i="49"/>
  <c r="AA143" i="49"/>
  <c r="Z143" i="49"/>
  <c r="X143" i="49"/>
  <c r="W143" i="49"/>
  <c r="V143" i="49"/>
  <c r="S143" i="49"/>
  <c r="L143" i="49"/>
  <c r="F143" i="49"/>
  <c r="E143" i="49"/>
  <c r="C143" i="49"/>
  <c r="B143" i="49"/>
  <c r="AA142" i="49"/>
  <c r="Z142" i="49"/>
  <c r="X142" i="49"/>
  <c r="W142" i="49"/>
  <c r="V142" i="49"/>
  <c r="S142" i="49"/>
  <c r="L142" i="49"/>
  <c r="F142" i="49"/>
  <c r="E142" i="49"/>
  <c r="C142" i="49"/>
  <c r="B142" i="49"/>
  <c r="AA141" i="49"/>
  <c r="Z141" i="49"/>
  <c r="X141" i="49"/>
  <c r="W141" i="49"/>
  <c r="V141" i="49"/>
  <c r="S141" i="49"/>
  <c r="L141" i="49"/>
  <c r="F141" i="49"/>
  <c r="E141" i="49"/>
  <c r="C141" i="49"/>
  <c r="B141" i="49"/>
  <c r="AA140" i="49"/>
  <c r="Z140" i="49"/>
  <c r="X140" i="49"/>
  <c r="W140" i="49"/>
  <c r="V140" i="49"/>
  <c r="S140" i="49"/>
  <c r="L140" i="49"/>
  <c r="F140" i="49"/>
  <c r="E140" i="49"/>
  <c r="C140" i="49"/>
  <c r="B140" i="49"/>
  <c r="AA139" i="49"/>
  <c r="Z139" i="49"/>
  <c r="X139" i="49"/>
  <c r="W139" i="49"/>
  <c r="V139" i="49"/>
  <c r="S139" i="49"/>
  <c r="L139" i="49"/>
  <c r="F139" i="49"/>
  <c r="E139" i="49"/>
  <c r="C139" i="49"/>
  <c r="B139" i="49"/>
  <c r="AA138" i="49"/>
  <c r="Z138" i="49"/>
  <c r="X138" i="49"/>
  <c r="W138" i="49"/>
  <c r="V138" i="49"/>
  <c r="S138" i="49"/>
  <c r="L138" i="49"/>
  <c r="F138" i="49"/>
  <c r="E138" i="49"/>
  <c r="C138" i="49"/>
  <c r="B138" i="49"/>
  <c r="AA137" i="49"/>
  <c r="Z137" i="49"/>
  <c r="X137" i="49"/>
  <c r="W137" i="49"/>
  <c r="V137" i="49"/>
  <c r="S137" i="49"/>
  <c r="L137" i="49"/>
  <c r="F137" i="49"/>
  <c r="E137" i="49"/>
  <c r="C137" i="49"/>
  <c r="B137" i="49"/>
  <c r="AA136" i="49"/>
  <c r="Z136" i="49"/>
  <c r="X136" i="49"/>
  <c r="W136" i="49"/>
  <c r="V136" i="49"/>
  <c r="S136" i="49"/>
  <c r="L136" i="49"/>
  <c r="F136" i="49"/>
  <c r="E136" i="49"/>
  <c r="C136" i="49"/>
  <c r="B136" i="49"/>
  <c r="AA135" i="49"/>
  <c r="Z135" i="49"/>
  <c r="X135" i="49"/>
  <c r="W135" i="49"/>
  <c r="V135" i="49"/>
  <c r="S135" i="49"/>
  <c r="L135" i="49"/>
  <c r="F135" i="49"/>
  <c r="E135" i="49"/>
  <c r="C135" i="49"/>
  <c r="B135" i="49"/>
  <c r="AA134" i="49"/>
  <c r="Z134" i="49"/>
  <c r="X134" i="49"/>
  <c r="W134" i="49"/>
  <c r="V134" i="49"/>
  <c r="S134" i="49"/>
  <c r="L134" i="49"/>
  <c r="F134" i="49"/>
  <c r="E134" i="49"/>
  <c r="C134" i="49"/>
  <c r="B134" i="49"/>
  <c r="AA133" i="49"/>
  <c r="Z133" i="49"/>
  <c r="X133" i="49"/>
  <c r="W133" i="49"/>
  <c r="V133" i="49"/>
  <c r="S133" i="49"/>
  <c r="L133" i="49"/>
  <c r="F133" i="49"/>
  <c r="E133" i="49"/>
  <c r="C133" i="49"/>
  <c r="B133" i="49"/>
  <c r="AA132" i="49"/>
  <c r="Z132" i="49"/>
  <c r="X132" i="49"/>
  <c r="W132" i="49"/>
  <c r="V132" i="49"/>
  <c r="S132" i="49"/>
  <c r="L132" i="49"/>
  <c r="F132" i="49"/>
  <c r="E132" i="49"/>
  <c r="C132" i="49"/>
  <c r="B132" i="49"/>
  <c r="AA131" i="49"/>
  <c r="Z131" i="49"/>
  <c r="X131" i="49"/>
  <c r="W131" i="49"/>
  <c r="V131" i="49"/>
  <c r="S131" i="49"/>
  <c r="L131" i="49"/>
  <c r="F131" i="49"/>
  <c r="E131" i="49"/>
  <c r="C131" i="49"/>
  <c r="B131" i="49"/>
  <c r="AA130" i="49"/>
  <c r="Z130" i="49"/>
  <c r="X130" i="49"/>
  <c r="W130" i="49"/>
  <c r="V130" i="49"/>
  <c r="S130" i="49"/>
  <c r="L130" i="49"/>
  <c r="F130" i="49"/>
  <c r="E130" i="49"/>
  <c r="C130" i="49"/>
  <c r="B130" i="49"/>
  <c r="AA129" i="49"/>
  <c r="Z129" i="49"/>
  <c r="X129" i="49"/>
  <c r="W129" i="49"/>
  <c r="V129" i="49"/>
  <c r="S129" i="49"/>
  <c r="S326" i="61" s="1"/>
  <c r="L129" i="49"/>
  <c r="F129" i="49"/>
  <c r="E129" i="49"/>
  <c r="C129" i="49"/>
  <c r="B129" i="49"/>
  <c r="AA128" i="49"/>
  <c r="Z128" i="49"/>
  <c r="X128" i="49"/>
  <c r="W128" i="49"/>
  <c r="V128" i="49"/>
  <c r="S128" i="49"/>
  <c r="L128" i="49"/>
  <c r="F128" i="49"/>
  <c r="E128" i="49"/>
  <c r="C128" i="49"/>
  <c r="B128" i="49"/>
  <c r="AA127" i="49"/>
  <c r="Z127" i="49"/>
  <c r="X127" i="49"/>
  <c r="W127" i="49"/>
  <c r="V127" i="49"/>
  <c r="S127" i="49"/>
  <c r="L127" i="49"/>
  <c r="F127" i="49"/>
  <c r="E127" i="49"/>
  <c r="C127" i="49"/>
  <c r="B127" i="49"/>
  <c r="AA126" i="49"/>
  <c r="Z126" i="49"/>
  <c r="X126" i="49"/>
  <c r="W126" i="49"/>
  <c r="V126" i="49"/>
  <c r="S126" i="49"/>
  <c r="L126" i="49"/>
  <c r="F126" i="49"/>
  <c r="E126" i="49"/>
  <c r="C126" i="49"/>
  <c r="B126" i="49"/>
  <c r="AA125" i="49"/>
  <c r="Z125" i="49"/>
  <c r="X125" i="49"/>
  <c r="W125" i="49"/>
  <c r="V125" i="49"/>
  <c r="S125" i="49"/>
  <c r="L125" i="49"/>
  <c r="F125" i="49"/>
  <c r="E125" i="49"/>
  <c r="C125" i="49"/>
  <c r="B125" i="49"/>
  <c r="AA124" i="49"/>
  <c r="Z124" i="49"/>
  <c r="X124" i="49"/>
  <c r="W124" i="49"/>
  <c r="V124" i="49"/>
  <c r="S124" i="49"/>
  <c r="L124" i="49"/>
  <c r="F124" i="49"/>
  <c r="E124" i="49"/>
  <c r="C124" i="49"/>
  <c r="B124" i="49"/>
  <c r="AA123" i="49"/>
  <c r="Z123" i="49"/>
  <c r="X123" i="49"/>
  <c r="W123" i="49"/>
  <c r="V123" i="49"/>
  <c r="S123" i="49"/>
  <c r="L123" i="49"/>
  <c r="F123" i="49"/>
  <c r="E123" i="49"/>
  <c r="C123" i="49"/>
  <c r="B123" i="49"/>
  <c r="AA122" i="49"/>
  <c r="Z122" i="49"/>
  <c r="X122" i="49"/>
  <c r="W122" i="49"/>
  <c r="V122" i="49"/>
  <c r="S122" i="49"/>
  <c r="L122" i="49"/>
  <c r="F122" i="49"/>
  <c r="E122" i="49"/>
  <c r="C122" i="49"/>
  <c r="B122" i="49"/>
  <c r="AA121" i="49"/>
  <c r="Z121" i="49"/>
  <c r="X121" i="49"/>
  <c r="W121" i="49"/>
  <c r="V121" i="49"/>
  <c r="S121" i="49"/>
  <c r="L121" i="49"/>
  <c r="F121" i="49"/>
  <c r="E121" i="49"/>
  <c r="C121" i="49"/>
  <c r="B121" i="49"/>
  <c r="AA120" i="49"/>
  <c r="Z120" i="49"/>
  <c r="X120" i="49"/>
  <c r="W120" i="49"/>
  <c r="V120" i="49"/>
  <c r="S120" i="49"/>
  <c r="L120" i="49"/>
  <c r="F120" i="49"/>
  <c r="E120" i="49"/>
  <c r="C120" i="49"/>
  <c r="B120" i="49"/>
  <c r="AA119" i="49"/>
  <c r="Z119" i="49"/>
  <c r="X119" i="49"/>
  <c r="W119" i="49"/>
  <c r="V119" i="49"/>
  <c r="S119" i="49"/>
  <c r="L119" i="49"/>
  <c r="F119" i="49"/>
  <c r="E119" i="49"/>
  <c r="C119" i="49"/>
  <c r="B119" i="49"/>
  <c r="AA118" i="49"/>
  <c r="Z118" i="49"/>
  <c r="X118" i="49"/>
  <c r="W118" i="49"/>
  <c r="V118" i="49"/>
  <c r="S118" i="49"/>
  <c r="L118" i="49"/>
  <c r="F118" i="49"/>
  <c r="E118" i="49"/>
  <c r="C118" i="49"/>
  <c r="B118" i="49"/>
  <c r="AA117" i="49"/>
  <c r="Z117" i="49"/>
  <c r="X117" i="49"/>
  <c r="W117" i="49"/>
  <c r="V117" i="49"/>
  <c r="S117" i="49"/>
  <c r="L117" i="49"/>
  <c r="F117" i="49"/>
  <c r="E117" i="49"/>
  <c r="C117" i="49"/>
  <c r="B117" i="49"/>
  <c r="AA116" i="49"/>
  <c r="Z116" i="49"/>
  <c r="X116" i="49"/>
  <c r="W116" i="49"/>
  <c r="V116" i="49"/>
  <c r="S116" i="49"/>
  <c r="L116" i="49"/>
  <c r="F116" i="49"/>
  <c r="E116" i="49"/>
  <c r="C116" i="49"/>
  <c r="B116" i="49"/>
  <c r="AA115" i="49"/>
  <c r="Z115" i="49"/>
  <c r="X115" i="49"/>
  <c r="W115" i="49"/>
  <c r="V115" i="49"/>
  <c r="S115" i="49"/>
  <c r="L115" i="49"/>
  <c r="F115" i="49"/>
  <c r="E115" i="49"/>
  <c r="C115" i="49"/>
  <c r="B115" i="49"/>
  <c r="AA114" i="49"/>
  <c r="Z114" i="49"/>
  <c r="X114" i="49"/>
  <c r="W114" i="49"/>
  <c r="V114" i="49"/>
  <c r="S114" i="49"/>
  <c r="S311" i="61" s="1"/>
  <c r="L114" i="49"/>
  <c r="F114" i="49"/>
  <c r="E114" i="49"/>
  <c r="C114" i="49"/>
  <c r="B114" i="49"/>
  <c r="AA113" i="49"/>
  <c r="Z113" i="49"/>
  <c r="X113" i="49"/>
  <c r="W113" i="49"/>
  <c r="V113" i="49"/>
  <c r="S113" i="49"/>
  <c r="L113" i="49"/>
  <c r="F113" i="49"/>
  <c r="E113" i="49"/>
  <c r="C113" i="49"/>
  <c r="B113" i="49"/>
  <c r="AA112" i="49"/>
  <c r="Z112" i="49"/>
  <c r="X112" i="49"/>
  <c r="W112" i="49"/>
  <c r="V112" i="49"/>
  <c r="S112" i="49"/>
  <c r="L112" i="49"/>
  <c r="F112" i="49"/>
  <c r="E112" i="49"/>
  <c r="C112" i="49"/>
  <c r="B112" i="49"/>
  <c r="AA111" i="49"/>
  <c r="Z111" i="49"/>
  <c r="X111" i="49"/>
  <c r="W111" i="49"/>
  <c r="V111" i="49"/>
  <c r="S111" i="49"/>
  <c r="L111" i="49"/>
  <c r="F111" i="49"/>
  <c r="E111" i="49"/>
  <c r="C111" i="49"/>
  <c r="B111" i="49"/>
  <c r="AA110" i="49"/>
  <c r="Z110" i="49"/>
  <c r="X110" i="49"/>
  <c r="W110" i="49"/>
  <c r="V110" i="49"/>
  <c r="S110" i="49"/>
  <c r="L110" i="49"/>
  <c r="F110" i="49"/>
  <c r="E110" i="49"/>
  <c r="C110" i="49"/>
  <c r="B110" i="49"/>
  <c r="AA109" i="49"/>
  <c r="Z109" i="49"/>
  <c r="X109" i="49"/>
  <c r="W109" i="49"/>
  <c r="V109" i="49"/>
  <c r="S109" i="49"/>
  <c r="L109" i="49"/>
  <c r="F109" i="49"/>
  <c r="E109" i="49"/>
  <c r="C109" i="49"/>
  <c r="B109" i="49"/>
  <c r="AA108" i="49"/>
  <c r="Z108" i="49"/>
  <c r="X108" i="49"/>
  <c r="W108" i="49"/>
  <c r="V108" i="49"/>
  <c r="S108" i="49"/>
  <c r="L108" i="49"/>
  <c r="F108" i="49"/>
  <c r="E108" i="49"/>
  <c r="C108" i="49"/>
  <c r="B108" i="49"/>
  <c r="AA107" i="49"/>
  <c r="Z107" i="49"/>
  <c r="X107" i="49"/>
  <c r="W107" i="49"/>
  <c r="V107" i="49"/>
  <c r="S107" i="49"/>
  <c r="L107" i="49"/>
  <c r="F107" i="49"/>
  <c r="E107" i="49"/>
  <c r="C107" i="49"/>
  <c r="B107" i="49"/>
  <c r="AA106" i="49"/>
  <c r="Z106" i="49"/>
  <c r="X106" i="49"/>
  <c r="W106" i="49"/>
  <c r="V106" i="49"/>
  <c r="S106" i="49"/>
  <c r="L106" i="49"/>
  <c r="F106" i="49"/>
  <c r="E106" i="49"/>
  <c r="C106" i="49"/>
  <c r="B106" i="49"/>
  <c r="AA105" i="49"/>
  <c r="Z105" i="49"/>
  <c r="X105" i="49"/>
  <c r="W105" i="49"/>
  <c r="V105" i="49"/>
  <c r="S105" i="49"/>
  <c r="L105" i="49"/>
  <c r="F105" i="49"/>
  <c r="E105" i="49"/>
  <c r="C105" i="49"/>
  <c r="B105" i="49"/>
  <c r="AA104" i="49"/>
  <c r="Z104" i="49"/>
  <c r="X104" i="49"/>
  <c r="W104" i="49"/>
  <c r="V104" i="49"/>
  <c r="S104" i="49"/>
  <c r="L104" i="49"/>
  <c r="F104" i="49"/>
  <c r="E104" i="49"/>
  <c r="C104" i="49"/>
  <c r="B104" i="49"/>
  <c r="AA103" i="49"/>
  <c r="Z103" i="49"/>
  <c r="X103" i="49"/>
  <c r="W103" i="49"/>
  <c r="V103" i="49"/>
  <c r="S103" i="49"/>
  <c r="L103" i="49"/>
  <c r="F103" i="49"/>
  <c r="E103" i="49"/>
  <c r="C103" i="49"/>
  <c r="B103" i="49"/>
  <c r="AA102" i="49"/>
  <c r="Z102" i="49"/>
  <c r="X102" i="49"/>
  <c r="W102" i="49"/>
  <c r="V102" i="49"/>
  <c r="S102" i="49"/>
  <c r="L102" i="49"/>
  <c r="F102" i="49"/>
  <c r="E102" i="49"/>
  <c r="C102" i="49"/>
  <c r="B102" i="49"/>
  <c r="AA101" i="49"/>
  <c r="Z101" i="49"/>
  <c r="X101" i="49"/>
  <c r="W101" i="49"/>
  <c r="V101" i="49"/>
  <c r="S101" i="49"/>
  <c r="L101" i="49"/>
  <c r="F101" i="49"/>
  <c r="E101" i="49"/>
  <c r="C101" i="49"/>
  <c r="B101" i="49"/>
  <c r="AA100" i="49"/>
  <c r="Z100" i="49"/>
  <c r="X100" i="49"/>
  <c r="W100" i="49"/>
  <c r="V100" i="49"/>
  <c r="S100" i="49"/>
  <c r="L100" i="49"/>
  <c r="F100" i="49"/>
  <c r="E100" i="49"/>
  <c r="C100" i="49"/>
  <c r="B100" i="49"/>
  <c r="AA99" i="49"/>
  <c r="Z99" i="49"/>
  <c r="X99" i="49"/>
  <c r="W99" i="49"/>
  <c r="V99" i="49"/>
  <c r="S99" i="49"/>
  <c r="S296" i="61" s="1"/>
  <c r="L99" i="49"/>
  <c r="F99" i="49"/>
  <c r="E99" i="49"/>
  <c r="C99" i="49"/>
  <c r="B99" i="49"/>
  <c r="AA98" i="49"/>
  <c r="Z98" i="49"/>
  <c r="X98" i="49"/>
  <c r="W98" i="49"/>
  <c r="V98" i="49"/>
  <c r="S98" i="49"/>
  <c r="L98" i="49"/>
  <c r="F98" i="49"/>
  <c r="E98" i="49"/>
  <c r="C98" i="49"/>
  <c r="B98" i="49"/>
  <c r="AA97" i="49"/>
  <c r="Z97" i="49"/>
  <c r="X97" i="49"/>
  <c r="W97" i="49"/>
  <c r="V97" i="49"/>
  <c r="S97" i="49"/>
  <c r="L97" i="49"/>
  <c r="F97" i="49"/>
  <c r="E97" i="49"/>
  <c r="C97" i="49"/>
  <c r="B97" i="49"/>
  <c r="AA96" i="49"/>
  <c r="Z96" i="49"/>
  <c r="X96" i="49"/>
  <c r="W96" i="49"/>
  <c r="V96" i="49"/>
  <c r="S96" i="49"/>
  <c r="L96" i="49"/>
  <c r="F96" i="49"/>
  <c r="E96" i="49"/>
  <c r="C96" i="49"/>
  <c r="B96" i="49"/>
  <c r="AA95" i="49"/>
  <c r="Z95" i="49"/>
  <c r="X95" i="49"/>
  <c r="W95" i="49"/>
  <c r="V95" i="49"/>
  <c r="S95" i="49"/>
  <c r="L95" i="49"/>
  <c r="F95" i="49"/>
  <c r="E95" i="49"/>
  <c r="C95" i="49"/>
  <c r="B95" i="49"/>
  <c r="AA94" i="49"/>
  <c r="Z94" i="49"/>
  <c r="X94" i="49"/>
  <c r="W94" i="49"/>
  <c r="V94" i="49"/>
  <c r="S94" i="49"/>
  <c r="L94" i="49"/>
  <c r="F94" i="49"/>
  <c r="E94" i="49"/>
  <c r="C94" i="49"/>
  <c r="B94" i="49"/>
  <c r="AA93" i="49"/>
  <c r="Z93" i="49"/>
  <c r="X93" i="49"/>
  <c r="W93" i="49"/>
  <c r="V93" i="49"/>
  <c r="S93" i="49"/>
  <c r="L93" i="49"/>
  <c r="F93" i="49"/>
  <c r="E93" i="49"/>
  <c r="C93" i="49"/>
  <c r="B93" i="49"/>
  <c r="AA92" i="49"/>
  <c r="Z92" i="49"/>
  <c r="X92" i="49"/>
  <c r="W92" i="49"/>
  <c r="V92" i="49"/>
  <c r="S92" i="49"/>
  <c r="L92" i="49"/>
  <c r="F92" i="49"/>
  <c r="E92" i="49"/>
  <c r="C92" i="49"/>
  <c r="B92" i="49"/>
  <c r="AA91" i="49"/>
  <c r="Z91" i="49"/>
  <c r="X91" i="49"/>
  <c r="W91" i="49"/>
  <c r="V91" i="49"/>
  <c r="S91" i="49"/>
  <c r="L91" i="49"/>
  <c r="F91" i="49"/>
  <c r="E91" i="49"/>
  <c r="C91" i="49"/>
  <c r="B91" i="49"/>
  <c r="AA90" i="49"/>
  <c r="Z90" i="49"/>
  <c r="X90" i="49"/>
  <c r="W90" i="49"/>
  <c r="V90" i="49"/>
  <c r="S90" i="49"/>
  <c r="L90" i="49"/>
  <c r="F90" i="49"/>
  <c r="E90" i="49"/>
  <c r="C90" i="49"/>
  <c r="B90" i="49"/>
  <c r="AA89" i="49"/>
  <c r="Z89" i="49"/>
  <c r="X89" i="49"/>
  <c r="W89" i="49"/>
  <c r="V89" i="49"/>
  <c r="S89" i="49"/>
  <c r="L89" i="49"/>
  <c r="F89" i="49"/>
  <c r="E89" i="49"/>
  <c r="C89" i="49"/>
  <c r="B89" i="49"/>
  <c r="AA88" i="49"/>
  <c r="Z88" i="49"/>
  <c r="X88" i="49"/>
  <c r="W88" i="49"/>
  <c r="V88" i="49"/>
  <c r="S88" i="49"/>
  <c r="L88" i="49"/>
  <c r="F88" i="49"/>
  <c r="E88" i="49"/>
  <c r="C88" i="49"/>
  <c r="B88" i="49"/>
  <c r="AA87" i="49"/>
  <c r="Z87" i="49"/>
  <c r="X87" i="49"/>
  <c r="W87" i="49"/>
  <c r="V87" i="49"/>
  <c r="S87" i="49"/>
  <c r="L87" i="49"/>
  <c r="F87" i="49"/>
  <c r="E87" i="49"/>
  <c r="C87" i="49"/>
  <c r="B87" i="49"/>
  <c r="AA86" i="49"/>
  <c r="Z86" i="49"/>
  <c r="X86" i="49"/>
  <c r="W86" i="49"/>
  <c r="V86" i="49"/>
  <c r="S86" i="49"/>
  <c r="L86" i="49"/>
  <c r="F86" i="49"/>
  <c r="E86" i="49"/>
  <c r="C86" i="49"/>
  <c r="B86" i="49"/>
  <c r="AA85" i="49"/>
  <c r="Z85" i="49"/>
  <c r="X85" i="49"/>
  <c r="W85" i="49"/>
  <c r="V85" i="49"/>
  <c r="S85" i="49"/>
  <c r="L85" i="49"/>
  <c r="F85" i="49"/>
  <c r="E85" i="49"/>
  <c r="C85" i="49"/>
  <c r="B85" i="49"/>
  <c r="AA84" i="49"/>
  <c r="Z84" i="49"/>
  <c r="X84" i="49"/>
  <c r="W84" i="49"/>
  <c r="V84" i="49"/>
  <c r="S84" i="49"/>
  <c r="S281" i="61" s="1"/>
  <c r="L84" i="49"/>
  <c r="F84" i="49"/>
  <c r="E84" i="49"/>
  <c r="C84" i="49"/>
  <c r="B84" i="49"/>
  <c r="AA83" i="49"/>
  <c r="Z83" i="49"/>
  <c r="X83" i="49"/>
  <c r="W83" i="49"/>
  <c r="V83" i="49"/>
  <c r="S83" i="49"/>
  <c r="L83" i="49"/>
  <c r="F83" i="49"/>
  <c r="E83" i="49"/>
  <c r="C83" i="49"/>
  <c r="B83" i="49"/>
  <c r="AA82" i="49"/>
  <c r="Z82" i="49"/>
  <c r="X82" i="49"/>
  <c r="W82" i="49"/>
  <c r="V82" i="49"/>
  <c r="S82" i="49"/>
  <c r="L82" i="49"/>
  <c r="F82" i="49"/>
  <c r="E82" i="49"/>
  <c r="C82" i="49"/>
  <c r="B82" i="49"/>
  <c r="AA81" i="49"/>
  <c r="Z81" i="49"/>
  <c r="X81" i="49"/>
  <c r="W81" i="49"/>
  <c r="V81" i="49"/>
  <c r="S81" i="49"/>
  <c r="L81" i="49"/>
  <c r="F81" i="49"/>
  <c r="E81" i="49"/>
  <c r="C81" i="49"/>
  <c r="B81" i="49"/>
  <c r="AA80" i="49"/>
  <c r="Z80" i="49"/>
  <c r="X80" i="49"/>
  <c r="W80" i="49"/>
  <c r="V80" i="49"/>
  <c r="S80" i="49"/>
  <c r="L80" i="49"/>
  <c r="F80" i="49"/>
  <c r="E80" i="49"/>
  <c r="C80" i="49"/>
  <c r="B80" i="49"/>
  <c r="AA79" i="49"/>
  <c r="Z79" i="49"/>
  <c r="X79" i="49"/>
  <c r="W79" i="49"/>
  <c r="V79" i="49"/>
  <c r="S79" i="49"/>
  <c r="L79" i="49"/>
  <c r="F79" i="49"/>
  <c r="E79" i="49"/>
  <c r="C79" i="49"/>
  <c r="B79" i="49"/>
  <c r="AA78" i="49"/>
  <c r="Z78" i="49"/>
  <c r="X78" i="49"/>
  <c r="W78" i="49"/>
  <c r="V78" i="49"/>
  <c r="S78" i="49"/>
  <c r="L78" i="49"/>
  <c r="F78" i="49"/>
  <c r="E78" i="49"/>
  <c r="C78" i="49"/>
  <c r="B78" i="49"/>
  <c r="AA77" i="49"/>
  <c r="Z77" i="49"/>
  <c r="X77" i="49"/>
  <c r="W77" i="49"/>
  <c r="V77" i="49"/>
  <c r="S77" i="49"/>
  <c r="L77" i="49"/>
  <c r="F77" i="49"/>
  <c r="E77" i="49"/>
  <c r="C77" i="49"/>
  <c r="B77" i="49"/>
  <c r="AA76" i="49"/>
  <c r="Z76" i="49"/>
  <c r="X76" i="49"/>
  <c r="W76" i="49"/>
  <c r="V76" i="49"/>
  <c r="S76" i="49"/>
  <c r="L76" i="49"/>
  <c r="F76" i="49"/>
  <c r="E76" i="49"/>
  <c r="C76" i="49"/>
  <c r="B76" i="49"/>
  <c r="AA75" i="49"/>
  <c r="Z75" i="49"/>
  <c r="X75" i="49"/>
  <c r="W75" i="49"/>
  <c r="V75" i="49"/>
  <c r="S75" i="49"/>
  <c r="L75" i="49"/>
  <c r="F75" i="49"/>
  <c r="E75" i="49"/>
  <c r="C75" i="49"/>
  <c r="B75" i="49"/>
  <c r="AA74" i="49"/>
  <c r="Z74" i="49"/>
  <c r="X74" i="49"/>
  <c r="W74" i="49"/>
  <c r="V74" i="49"/>
  <c r="S74" i="49"/>
  <c r="L74" i="49"/>
  <c r="F74" i="49"/>
  <c r="E74" i="49"/>
  <c r="C74" i="49"/>
  <c r="B74" i="49"/>
  <c r="AA73" i="49"/>
  <c r="Z73" i="49"/>
  <c r="X73" i="49"/>
  <c r="W73" i="49"/>
  <c r="V73" i="49"/>
  <c r="S73" i="49"/>
  <c r="L73" i="49"/>
  <c r="F73" i="49"/>
  <c r="E73" i="49"/>
  <c r="C73" i="49"/>
  <c r="B73" i="49"/>
  <c r="AA72" i="49"/>
  <c r="Z72" i="49"/>
  <c r="X72" i="49"/>
  <c r="W72" i="49"/>
  <c r="V72" i="49"/>
  <c r="S72" i="49"/>
  <c r="L72" i="49"/>
  <c r="F72" i="49"/>
  <c r="E72" i="49"/>
  <c r="C72" i="49"/>
  <c r="B72" i="49"/>
  <c r="AA71" i="49"/>
  <c r="Z71" i="49"/>
  <c r="X71" i="49"/>
  <c r="W71" i="49"/>
  <c r="V71" i="49"/>
  <c r="S71" i="49"/>
  <c r="L71" i="49"/>
  <c r="F71" i="49"/>
  <c r="E71" i="49"/>
  <c r="C71" i="49"/>
  <c r="B71" i="49"/>
  <c r="AA70" i="49"/>
  <c r="Z70" i="49"/>
  <c r="X70" i="49"/>
  <c r="W70" i="49"/>
  <c r="V70" i="49"/>
  <c r="S70" i="49"/>
  <c r="L70" i="49"/>
  <c r="F70" i="49"/>
  <c r="E70" i="49"/>
  <c r="C70" i="49"/>
  <c r="B70" i="49"/>
  <c r="AA69" i="49"/>
  <c r="Z69" i="49"/>
  <c r="X69" i="49"/>
  <c r="W69" i="49"/>
  <c r="V69" i="49"/>
  <c r="S69" i="49"/>
  <c r="S266" i="61" s="1"/>
  <c r="L69" i="49"/>
  <c r="F69" i="49"/>
  <c r="E69" i="49"/>
  <c r="C69" i="49"/>
  <c r="B69" i="49"/>
  <c r="AA68" i="49"/>
  <c r="Z68" i="49"/>
  <c r="X68" i="49"/>
  <c r="W68" i="49"/>
  <c r="V68" i="49"/>
  <c r="S68" i="49"/>
  <c r="L68" i="49"/>
  <c r="F68" i="49"/>
  <c r="E68" i="49"/>
  <c r="C68" i="49"/>
  <c r="B68" i="49"/>
  <c r="AA67" i="49"/>
  <c r="Z67" i="49"/>
  <c r="X67" i="49"/>
  <c r="W67" i="49"/>
  <c r="V67" i="49"/>
  <c r="S67" i="49"/>
  <c r="L67" i="49"/>
  <c r="F67" i="49"/>
  <c r="E67" i="49"/>
  <c r="C67" i="49"/>
  <c r="B67" i="49"/>
  <c r="AA66" i="49"/>
  <c r="Z66" i="49"/>
  <c r="X66" i="49"/>
  <c r="W66" i="49"/>
  <c r="V66" i="49"/>
  <c r="S66" i="49"/>
  <c r="L66" i="49"/>
  <c r="F66" i="49"/>
  <c r="E66" i="49"/>
  <c r="C66" i="49"/>
  <c r="B66" i="49"/>
  <c r="AA65" i="49"/>
  <c r="Z65" i="49"/>
  <c r="X65" i="49"/>
  <c r="W65" i="49"/>
  <c r="V65" i="49"/>
  <c r="S65" i="49"/>
  <c r="L65" i="49"/>
  <c r="F65" i="49"/>
  <c r="E65" i="49"/>
  <c r="C65" i="49"/>
  <c r="B65" i="49"/>
  <c r="AA64" i="49"/>
  <c r="Z64" i="49"/>
  <c r="X64" i="49"/>
  <c r="W64" i="49"/>
  <c r="V64" i="49"/>
  <c r="S64" i="49"/>
  <c r="L64" i="49"/>
  <c r="F64" i="49"/>
  <c r="E64" i="49"/>
  <c r="C64" i="49"/>
  <c r="B64" i="49"/>
  <c r="AA63" i="49"/>
  <c r="Z63" i="49"/>
  <c r="X63" i="49"/>
  <c r="W63" i="49"/>
  <c r="V63" i="49"/>
  <c r="S63" i="49"/>
  <c r="L63" i="49"/>
  <c r="F63" i="49"/>
  <c r="E63" i="49"/>
  <c r="C63" i="49"/>
  <c r="B63" i="49"/>
  <c r="AA62" i="49"/>
  <c r="Z62" i="49"/>
  <c r="X62" i="49"/>
  <c r="W62" i="49"/>
  <c r="V62" i="49"/>
  <c r="S62" i="49"/>
  <c r="L62" i="49"/>
  <c r="F62" i="49"/>
  <c r="E62" i="49"/>
  <c r="C62" i="49"/>
  <c r="B62" i="49"/>
  <c r="AA61" i="49"/>
  <c r="Z61" i="49"/>
  <c r="X61" i="49"/>
  <c r="W61" i="49"/>
  <c r="V61" i="49"/>
  <c r="S61" i="49"/>
  <c r="L61" i="49"/>
  <c r="F61" i="49"/>
  <c r="E61" i="49"/>
  <c r="C61" i="49"/>
  <c r="B61" i="49"/>
  <c r="AA60" i="49"/>
  <c r="Z60" i="49"/>
  <c r="X60" i="49"/>
  <c r="W60" i="49"/>
  <c r="V60" i="49"/>
  <c r="S60" i="49"/>
  <c r="L60" i="49"/>
  <c r="F60" i="49"/>
  <c r="E60" i="49"/>
  <c r="C60" i="49"/>
  <c r="B60" i="49"/>
  <c r="AA59" i="49"/>
  <c r="Z59" i="49"/>
  <c r="X59" i="49"/>
  <c r="W59" i="49"/>
  <c r="V59" i="49"/>
  <c r="S59" i="49"/>
  <c r="L59" i="49"/>
  <c r="F59" i="49"/>
  <c r="E59" i="49"/>
  <c r="C59" i="49"/>
  <c r="B59" i="49"/>
  <c r="AA58" i="49"/>
  <c r="Z58" i="49"/>
  <c r="X58" i="49"/>
  <c r="W58" i="49"/>
  <c r="V58" i="49"/>
  <c r="S58" i="49"/>
  <c r="L58" i="49"/>
  <c r="F58" i="49"/>
  <c r="E58" i="49"/>
  <c r="C58" i="49"/>
  <c r="B58" i="49"/>
  <c r="AA57" i="49"/>
  <c r="Z57" i="49"/>
  <c r="X57" i="49"/>
  <c r="W57" i="49"/>
  <c r="V57" i="49"/>
  <c r="S57" i="49"/>
  <c r="L57" i="49"/>
  <c r="F57" i="49"/>
  <c r="E57" i="49"/>
  <c r="C57" i="49"/>
  <c r="B57" i="49"/>
  <c r="AA56" i="49"/>
  <c r="Z56" i="49"/>
  <c r="X56" i="49"/>
  <c r="W56" i="49"/>
  <c r="V56" i="49"/>
  <c r="S56" i="49"/>
  <c r="L56" i="49"/>
  <c r="F56" i="49"/>
  <c r="E56" i="49"/>
  <c r="C56" i="49"/>
  <c r="B56" i="49"/>
  <c r="AA55" i="49"/>
  <c r="Z55" i="49"/>
  <c r="X55" i="49"/>
  <c r="W55" i="49"/>
  <c r="V55" i="49"/>
  <c r="S55" i="49"/>
  <c r="L55" i="49"/>
  <c r="F55" i="49"/>
  <c r="E55" i="49"/>
  <c r="C55" i="49"/>
  <c r="B55" i="49"/>
  <c r="AA54" i="49"/>
  <c r="Z54" i="49"/>
  <c r="X54" i="49"/>
  <c r="W54" i="49"/>
  <c r="V54" i="49"/>
  <c r="S54" i="49"/>
  <c r="S251" i="61" s="1"/>
  <c r="L54" i="49"/>
  <c r="F54" i="49"/>
  <c r="E54" i="49"/>
  <c r="C54" i="49"/>
  <c r="B54" i="49"/>
  <c r="AA53" i="49"/>
  <c r="Z53" i="49"/>
  <c r="X53" i="49"/>
  <c r="W53" i="49"/>
  <c r="V53" i="49"/>
  <c r="S53" i="49"/>
  <c r="L53" i="49"/>
  <c r="F53" i="49"/>
  <c r="E53" i="49"/>
  <c r="C53" i="49"/>
  <c r="B53" i="49"/>
  <c r="AA52" i="49"/>
  <c r="Z52" i="49"/>
  <c r="X52" i="49"/>
  <c r="W52" i="49"/>
  <c r="V52" i="49"/>
  <c r="S52" i="49"/>
  <c r="L52" i="49"/>
  <c r="F52" i="49"/>
  <c r="E52" i="49"/>
  <c r="C52" i="49"/>
  <c r="B52" i="49"/>
  <c r="AA51" i="49"/>
  <c r="Z51" i="49"/>
  <c r="X51" i="49"/>
  <c r="W51" i="49"/>
  <c r="V51" i="49"/>
  <c r="S51" i="49"/>
  <c r="L51" i="49"/>
  <c r="F51" i="49"/>
  <c r="E51" i="49"/>
  <c r="C51" i="49"/>
  <c r="B51" i="49"/>
  <c r="AA50" i="49"/>
  <c r="Z50" i="49"/>
  <c r="X50" i="49"/>
  <c r="W50" i="49"/>
  <c r="V50" i="49"/>
  <c r="S50" i="49"/>
  <c r="L50" i="49"/>
  <c r="F50" i="49"/>
  <c r="E50" i="49"/>
  <c r="C50" i="49"/>
  <c r="B50" i="49"/>
  <c r="AA49" i="49"/>
  <c r="Z49" i="49"/>
  <c r="X49" i="49"/>
  <c r="W49" i="49"/>
  <c r="V49" i="49"/>
  <c r="S49" i="49"/>
  <c r="L49" i="49"/>
  <c r="F49" i="49"/>
  <c r="E49" i="49"/>
  <c r="C49" i="49"/>
  <c r="B49" i="49"/>
  <c r="AA48" i="49"/>
  <c r="Z48" i="49"/>
  <c r="X48" i="49"/>
  <c r="W48" i="49"/>
  <c r="V48" i="49"/>
  <c r="S48" i="49"/>
  <c r="L48" i="49"/>
  <c r="F48" i="49"/>
  <c r="E48" i="49"/>
  <c r="C48" i="49"/>
  <c r="B48" i="49"/>
  <c r="AA47" i="49"/>
  <c r="Z47" i="49"/>
  <c r="X47" i="49"/>
  <c r="W47" i="49"/>
  <c r="V47" i="49"/>
  <c r="S47" i="49"/>
  <c r="L47" i="49"/>
  <c r="F47" i="49"/>
  <c r="E47" i="49"/>
  <c r="C47" i="49"/>
  <c r="B47" i="49"/>
  <c r="AA46" i="49"/>
  <c r="Z46" i="49"/>
  <c r="X46" i="49"/>
  <c r="W46" i="49"/>
  <c r="V46" i="49"/>
  <c r="S46" i="49"/>
  <c r="L46" i="49"/>
  <c r="F46" i="49"/>
  <c r="E46" i="49"/>
  <c r="C46" i="49"/>
  <c r="B46" i="49"/>
  <c r="AA45" i="49"/>
  <c r="Z45" i="49"/>
  <c r="X45" i="49"/>
  <c r="W45" i="49"/>
  <c r="V45" i="49"/>
  <c r="S45" i="49"/>
  <c r="L45" i="49"/>
  <c r="F45" i="49"/>
  <c r="E45" i="49"/>
  <c r="C45" i="49"/>
  <c r="B45" i="49"/>
  <c r="AA44" i="49"/>
  <c r="Z44" i="49"/>
  <c r="X44" i="49"/>
  <c r="W44" i="49"/>
  <c r="V44" i="49"/>
  <c r="S44" i="49"/>
  <c r="L44" i="49"/>
  <c r="F44" i="49"/>
  <c r="E44" i="49"/>
  <c r="C44" i="49"/>
  <c r="B44" i="49"/>
  <c r="AA43" i="49"/>
  <c r="Z43" i="49"/>
  <c r="X43" i="49"/>
  <c r="W43" i="49"/>
  <c r="V43" i="49"/>
  <c r="S43" i="49"/>
  <c r="L43" i="49"/>
  <c r="F43" i="49"/>
  <c r="E43" i="49"/>
  <c r="C43" i="49"/>
  <c r="B43" i="49"/>
  <c r="AA41" i="49"/>
  <c r="Z41" i="49"/>
  <c r="X41" i="49"/>
  <c r="W41" i="49"/>
  <c r="V41" i="49"/>
  <c r="S41" i="49"/>
  <c r="S238" i="61" s="1"/>
  <c r="L41" i="49"/>
  <c r="F41" i="49"/>
  <c r="E41" i="49"/>
  <c r="C41" i="49"/>
  <c r="B41" i="49"/>
  <c r="AA40" i="49"/>
  <c r="Z40" i="49"/>
  <c r="X40" i="49"/>
  <c r="W40" i="49"/>
  <c r="V40" i="49"/>
  <c r="S40" i="49"/>
  <c r="L40" i="49"/>
  <c r="F40" i="49"/>
  <c r="E40" i="49"/>
  <c r="C40" i="49"/>
  <c r="B40" i="49"/>
  <c r="AA39" i="49"/>
  <c r="Z39" i="49"/>
  <c r="X39" i="49"/>
  <c r="W39" i="49"/>
  <c r="V39" i="49"/>
  <c r="S39" i="49"/>
  <c r="L39" i="49"/>
  <c r="F39" i="49"/>
  <c r="E39" i="49"/>
  <c r="C39" i="49"/>
  <c r="B39" i="49"/>
  <c r="AA38" i="49"/>
  <c r="Z38" i="49"/>
  <c r="X38" i="49"/>
  <c r="W38" i="49"/>
  <c r="V38" i="49"/>
  <c r="S38" i="49"/>
  <c r="L38" i="49"/>
  <c r="F38" i="49"/>
  <c r="E38" i="49"/>
  <c r="C38" i="49"/>
  <c r="B38" i="49"/>
  <c r="AA37" i="49"/>
  <c r="Z37" i="49"/>
  <c r="X37" i="49"/>
  <c r="W37" i="49"/>
  <c r="V37" i="49"/>
  <c r="S37" i="49"/>
  <c r="L37" i="49"/>
  <c r="F37" i="49"/>
  <c r="E37" i="49"/>
  <c r="C37" i="49"/>
  <c r="B37" i="49"/>
  <c r="AA36" i="49"/>
  <c r="Z36" i="49"/>
  <c r="X36" i="49"/>
  <c r="W36" i="49"/>
  <c r="V36" i="49"/>
  <c r="S36" i="49"/>
  <c r="L36" i="49"/>
  <c r="F36" i="49"/>
  <c r="E36" i="49"/>
  <c r="C36" i="49"/>
  <c r="B36" i="49"/>
  <c r="AA35" i="49"/>
  <c r="Z35" i="49"/>
  <c r="X35" i="49"/>
  <c r="W35" i="49"/>
  <c r="V35" i="49"/>
  <c r="S35" i="49"/>
  <c r="L35" i="49"/>
  <c r="F35" i="49"/>
  <c r="E35" i="49"/>
  <c r="C35" i="49"/>
  <c r="B35" i="49"/>
  <c r="AA34" i="49"/>
  <c r="Z34" i="49"/>
  <c r="X34" i="49"/>
  <c r="W34" i="49"/>
  <c r="V34" i="49"/>
  <c r="S34" i="49"/>
  <c r="L34" i="49"/>
  <c r="F34" i="49"/>
  <c r="E34" i="49"/>
  <c r="C34" i="49"/>
  <c r="B34" i="49"/>
  <c r="AA33" i="49"/>
  <c r="Z33" i="49"/>
  <c r="X33" i="49"/>
  <c r="W33" i="49"/>
  <c r="V33" i="49"/>
  <c r="S33" i="49"/>
  <c r="L33" i="49"/>
  <c r="F33" i="49"/>
  <c r="E33" i="49"/>
  <c r="C33" i="49"/>
  <c r="B33" i="49"/>
  <c r="AA32" i="49"/>
  <c r="Z32" i="49"/>
  <c r="X32" i="49"/>
  <c r="W32" i="49"/>
  <c r="V32" i="49"/>
  <c r="S32" i="49"/>
  <c r="L32" i="49"/>
  <c r="F32" i="49"/>
  <c r="E32" i="49"/>
  <c r="C32" i="49"/>
  <c r="B32" i="49"/>
  <c r="AA31" i="49"/>
  <c r="Z31" i="49"/>
  <c r="X31" i="49"/>
  <c r="W31" i="49"/>
  <c r="V31" i="49"/>
  <c r="S31" i="49"/>
  <c r="L31" i="49"/>
  <c r="F31" i="49"/>
  <c r="E31" i="49"/>
  <c r="C31" i="49"/>
  <c r="B31" i="49"/>
  <c r="AA30" i="49"/>
  <c r="Z30" i="49"/>
  <c r="X30" i="49"/>
  <c r="W30" i="49"/>
  <c r="V30" i="49"/>
  <c r="S30" i="49"/>
  <c r="S27" i="61" s="1"/>
  <c r="L30" i="49"/>
  <c r="F30" i="49"/>
  <c r="E30" i="49"/>
  <c r="C30" i="49"/>
  <c r="B30" i="49"/>
  <c r="AA29" i="49"/>
  <c r="Z29" i="49"/>
  <c r="X29" i="49"/>
  <c r="W29" i="49"/>
  <c r="V29" i="49"/>
  <c r="S29" i="49"/>
  <c r="L29" i="49"/>
  <c r="F29" i="49"/>
  <c r="E29" i="49"/>
  <c r="C29" i="49"/>
  <c r="B29" i="49"/>
  <c r="AA28" i="49"/>
  <c r="Z28" i="49"/>
  <c r="X28" i="49"/>
  <c r="W28" i="49"/>
  <c r="V28" i="49"/>
  <c r="S28" i="49"/>
  <c r="L28" i="49"/>
  <c r="F28" i="49"/>
  <c r="E28" i="49"/>
  <c r="C28" i="49"/>
  <c r="B28" i="49"/>
  <c r="AA27" i="49"/>
  <c r="Z27" i="49"/>
  <c r="X27" i="49"/>
  <c r="W27" i="49"/>
  <c r="V27" i="49"/>
  <c r="S27" i="49"/>
  <c r="L27" i="49"/>
  <c r="F27" i="49"/>
  <c r="E27" i="49"/>
  <c r="C27" i="49"/>
  <c r="B27" i="49"/>
  <c r="B12" i="49"/>
  <c r="C12" i="49"/>
  <c r="E12" i="49"/>
  <c r="F12" i="49"/>
  <c r="V12" i="49"/>
  <c r="W12" i="49"/>
  <c r="X12" i="49"/>
  <c r="Z12" i="49"/>
  <c r="AA12" i="49"/>
  <c r="B13" i="49"/>
  <c r="C13" i="49"/>
  <c r="E13" i="49"/>
  <c r="F13" i="49"/>
  <c r="V13" i="49"/>
  <c r="W13" i="49"/>
  <c r="X13" i="49"/>
  <c r="Z13" i="49"/>
  <c r="AA13" i="49"/>
  <c r="B14" i="49"/>
  <c r="C14" i="49"/>
  <c r="E14" i="49"/>
  <c r="F14" i="49"/>
  <c r="V14" i="49"/>
  <c r="W14" i="49"/>
  <c r="X14" i="49"/>
  <c r="Z14" i="49"/>
  <c r="AA14" i="49"/>
  <c r="B15" i="49"/>
  <c r="C15" i="49"/>
  <c r="E15" i="49"/>
  <c r="F15" i="49"/>
  <c r="V15" i="49"/>
  <c r="W15" i="49"/>
  <c r="X15" i="49"/>
  <c r="Z15" i="49"/>
  <c r="AA15" i="49"/>
  <c r="B16" i="49"/>
  <c r="C16" i="49"/>
  <c r="E16" i="49"/>
  <c r="F16" i="49"/>
  <c r="V16" i="49"/>
  <c r="W16" i="49"/>
  <c r="X16" i="49"/>
  <c r="Z16" i="49"/>
  <c r="AA16" i="49"/>
  <c r="B17" i="49"/>
  <c r="C17" i="49"/>
  <c r="E17" i="49"/>
  <c r="F17" i="49"/>
  <c r="V17" i="49"/>
  <c r="W17" i="49"/>
  <c r="X17" i="49"/>
  <c r="Z17" i="49"/>
  <c r="AA17" i="49"/>
  <c r="B18" i="49"/>
  <c r="C18" i="49"/>
  <c r="E18" i="49"/>
  <c r="F18" i="49"/>
  <c r="V18" i="49"/>
  <c r="W18" i="49"/>
  <c r="X18" i="49"/>
  <c r="Z18" i="49"/>
  <c r="AA18" i="49"/>
  <c r="B19" i="49"/>
  <c r="C19" i="49"/>
  <c r="E19" i="49"/>
  <c r="F19" i="49"/>
  <c r="V19" i="49"/>
  <c r="W19" i="49"/>
  <c r="X19" i="49"/>
  <c r="Z19" i="49"/>
  <c r="AA19" i="49"/>
  <c r="B20" i="49"/>
  <c r="C20" i="49"/>
  <c r="E20" i="49"/>
  <c r="F20" i="49"/>
  <c r="V20" i="49"/>
  <c r="W20" i="49"/>
  <c r="X20" i="49"/>
  <c r="Z20" i="49"/>
  <c r="AA20" i="49"/>
  <c r="B21" i="49"/>
  <c r="C21" i="49"/>
  <c r="E21" i="49"/>
  <c r="F21" i="49"/>
  <c r="V21" i="49"/>
  <c r="W21" i="49"/>
  <c r="X21" i="49"/>
  <c r="Z21" i="49"/>
  <c r="AA21" i="49"/>
  <c r="B22" i="49"/>
  <c r="C22" i="49"/>
  <c r="E22" i="49"/>
  <c r="F22" i="49"/>
  <c r="V22" i="49"/>
  <c r="W22" i="49"/>
  <c r="X22" i="49"/>
  <c r="Z22" i="49"/>
  <c r="AA22" i="49"/>
  <c r="B23" i="49"/>
  <c r="C23" i="49"/>
  <c r="E23" i="49"/>
  <c r="F23" i="49"/>
  <c r="V23" i="49"/>
  <c r="W23" i="49"/>
  <c r="X23" i="49"/>
  <c r="Z23" i="49"/>
  <c r="AA23" i="49"/>
  <c r="B24" i="49"/>
  <c r="C24" i="49"/>
  <c r="E24" i="49"/>
  <c r="F24" i="49"/>
  <c r="V24" i="49"/>
  <c r="W24" i="49"/>
  <c r="X24" i="49"/>
  <c r="Z24" i="49"/>
  <c r="AA24" i="49"/>
  <c r="B25" i="49"/>
  <c r="C25" i="49"/>
  <c r="E25" i="49"/>
  <c r="F25" i="49"/>
  <c r="V25" i="49"/>
  <c r="W25" i="49"/>
  <c r="X25" i="49"/>
  <c r="Z25" i="49"/>
  <c r="AA25" i="49"/>
  <c r="AA11" i="49"/>
  <c r="Z11" i="49"/>
  <c r="X11" i="49"/>
  <c r="W11" i="49"/>
  <c r="V11" i="49"/>
  <c r="F11" i="49"/>
  <c r="E11" i="49"/>
  <c r="C11" i="49"/>
  <c r="B11" i="49"/>
  <c r="B39" i="46"/>
  <c r="C39" i="46"/>
  <c r="D39" i="46" s="1"/>
  <c r="B40" i="46"/>
  <c r="C40" i="46"/>
  <c r="D40" i="46" s="1"/>
  <c r="B41" i="46"/>
  <c r="C41" i="46"/>
  <c r="D41" i="46" s="1"/>
  <c r="B42" i="46"/>
  <c r="C42" i="46"/>
  <c r="D42" i="46" s="1"/>
  <c r="B43" i="46"/>
  <c r="C43" i="46"/>
  <c r="D43" i="46" s="1"/>
  <c r="B44" i="46"/>
  <c r="C44" i="46"/>
  <c r="D44" i="46" s="1"/>
  <c r="B45" i="46"/>
  <c r="C45" i="46"/>
  <c r="D45" i="46" s="1"/>
  <c r="B46" i="46"/>
  <c r="C46" i="46"/>
  <c r="D46" i="46" s="1"/>
  <c r="B47" i="46"/>
  <c r="C47" i="46"/>
  <c r="D47" i="46" s="1"/>
  <c r="B48" i="46"/>
  <c r="C48" i="46"/>
  <c r="D48" i="46" s="1"/>
  <c r="B49" i="46"/>
  <c r="C49" i="46"/>
  <c r="D49" i="46" s="1"/>
  <c r="B50" i="46"/>
  <c r="C50" i="46"/>
  <c r="D50" i="46" s="1"/>
  <c r="B51" i="46"/>
  <c r="C51" i="46"/>
  <c r="D51" i="46" s="1"/>
  <c r="B52" i="46"/>
  <c r="C52" i="46"/>
  <c r="D52" i="46" s="1"/>
  <c r="B53" i="46"/>
  <c r="C53" i="46"/>
  <c r="D53" i="46" s="1"/>
  <c r="B54" i="46"/>
  <c r="C54" i="46"/>
  <c r="D54" i="46" s="1"/>
  <c r="B55" i="46"/>
  <c r="C55" i="46"/>
  <c r="D55" i="46" s="1"/>
  <c r="B56" i="46"/>
  <c r="C56" i="46"/>
  <c r="D56" i="46" s="1"/>
  <c r="B57" i="46"/>
  <c r="C57" i="46"/>
  <c r="D57" i="46" s="1"/>
  <c r="AB145" i="48"/>
  <c r="AA145" i="48"/>
  <c r="Z145" i="48"/>
  <c r="X145" i="48"/>
  <c r="V145" i="48"/>
  <c r="O145" i="48"/>
  <c r="I145" i="48"/>
  <c r="G145" i="48"/>
  <c r="F145" i="48"/>
  <c r="E145" i="48"/>
  <c r="C145" i="48"/>
  <c r="B145" i="48"/>
  <c r="AB144" i="48"/>
  <c r="AA144" i="48"/>
  <c r="Z144" i="48"/>
  <c r="X144" i="48"/>
  <c r="V144" i="48"/>
  <c r="O144" i="48"/>
  <c r="I144" i="48"/>
  <c r="G144" i="48"/>
  <c r="F144" i="48"/>
  <c r="E144" i="48"/>
  <c r="C144" i="48"/>
  <c r="B144" i="48"/>
  <c r="AB143" i="48"/>
  <c r="AA143" i="48"/>
  <c r="Z143" i="48"/>
  <c r="X143" i="48"/>
  <c r="V143" i="48"/>
  <c r="O143" i="48"/>
  <c r="I143" i="48"/>
  <c r="G143" i="48"/>
  <c r="F143" i="48"/>
  <c r="E143" i="48"/>
  <c r="C143" i="48"/>
  <c r="B143" i="48"/>
  <c r="AB142" i="48"/>
  <c r="AA142" i="48"/>
  <c r="Z142" i="48"/>
  <c r="X142" i="48"/>
  <c r="V142" i="48"/>
  <c r="O142" i="48"/>
  <c r="I142" i="48"/>
  <c r="G142" i="48"/>
  <c r="F142" i="48"/>
  <c r="E142" i="48"/>
  <c r="C142" i="48"/>
  <c r="B142" i="48"/>
  <c r="AB141" i="48"/>
  <c r="AA141" i="48"/>
  <c r="Z141" i="48"/>
  <c r="X141" i="48"/>
  <c r="V141" i="48"/>
  <c r="O141" i="48"/>
  <c r="I141" i="48"/>
  <c r="G141" i="48"/>
  <c r="F141" i="48"/>
  <c r="E141" i="48"/>
  <c r="C141" i="48"/>
  <c r="B141" i="48"/>
  <c r="AB140" i="48"/>
  <c r="AA140" i="48"/>
  <c r="Z140" i="48"/>
  <c r="X140" i="48"/>
  <c r="V140" i="48"/>
  <c r="O140" i="48"/>
  <c r="I140" i="48"/>
  <c r="G140" i="48"/>
  <c r="F140" i="48"/>
  <c r="E140" i="48"/>
  <c r="C140" i="48"/>
  <c r="B140" i="48"/>
  <c r="AB139" i="48"/>
  <c r="AA139" i="48"/>
  <c r="Z139" i="48"/>
  <c r="X139" i="48"/>
  <c r="V139" i="48"/>
  <c r="O139" i="48"/>
  <c r="I139" i="48"/>
  <c r="G139" i="48"/>
  <c r="F139" i="48"/>
  <c r="E139" i="48"/>
  <c r="C139" i="48"/>
  <c r="B139" i="48"/>
  <c r="AB138" i="48"/>
  <c r="AA138" i="48"/>
  <c r="Z138" i="48"/>
  <c r="X138" i="48"/>
  <c r="V138" i="48"/>
  <c r="O138" i="48"/>
  <c r="I138" i="48"/>
  <c r="G138" i="48"/>
  <c r="F138" i="48"/>
  <c r="E138" i="48"/>
  <c r="C138" i="48"/>
  <c r="B138" i="48"/>
  <c r="AB137" i="48"/>
  <c r="AA137" i="48"/>
  <c r="Z137" i="48"/>
  <c r="X137" i="48"/>
  <c r="V137" i="48"/>
  <c r="O137" i="48"/>
  <c r="I137" i="48"/>
  <c r="G137" i="48"/>
  <c r="F137" i="48"/>
  <c r="E137" i="48"/>
  <c r="C137" i="48"/>
  <c r="B137" i="48"/>
  <c r="AB136" i="48"/>
  <c r="AA136" i="48"/>
  <c r="Z136" i="48"/>
  <c r="X136" i="48"/>
  <c r="V136" i="48"/>
  <c r="O136" i="48"/>
  <c r="I136" i="48"/>
  <c r="G136" i="48"/>
  <c r="F136" i="48"/>
  <c r="E136" i="48"/>
  <c r="C136" i="48"/>
  <c r="B136" i="48"/>
  <c r="AB135" i="48"/>
  <c r="AA135" i="48"/>
  <c r="Z135" i="48"/>
  <c r="X135" i="48"/>
  <c r="V135" i="48"/>
  <c r="O135" i="48"/>
  <c r="I135" i="48"/>
  <c r="G135" i="48"/>
  <c r="F135" i="48"/>
  <c r="E135" i="48"/>
  <c r="C135" i="48"/>
  <c r="B135" i="48"/>
  <c r="AB134" i="48"/>
  <c r="AA134" i="48"/>
  <c r="Z134" i="48"/>
  <c r="X134" i="48"/>
  <c r="V134" i="48"/>
  <c r="O134" i="48"/>
  <c r="I134" i="48"/>
  <c r="G134" i="48"/>
  <c r="F134" i="48"/>
  <c r="E134" i="48"/>
  <c r="C134" i="48"/>
  <c r="B134" i="48"/>
  <c r="AB133" i="48"/>
  <c r="AA133" i="48"/>
  <c r="Z133" i="48"/>
  <c r="X133" i="48"/>
  <c r="V133" i="48"/>
  <c r="O133" i="48"/>
  <c r="I133" i="48"/>
  <c r="G133" i="48"/>
  <c r="F133" i="48"/>
  <c r="E133" i="48"/>
  <c r="C133" i="48"/>
  <c r="B133" i="48"/>
  <c r="AB132" i="48"/>
  <c r="AA132" i="48"/>
  <c r="Z132" i="48"/>
  <c r="X132" i="48"/>
  <c r="V132" i="48"/>
  <c r="O132" i="48"/>
  <c r="I132" i="48"/>
  <c r="G132" i="48"/>
  <c r="F132" i="48"/>
  <c r="E132" i="48"/>
  <c r="C132" i="48"/>
  <c r="B132" i="48"/>
  <c r="AB131" i="48"/>
  <c r="AA131" i="48"/>
  <c r="Z131" i="48"/>
  <c r="X131" i="48"/>
  <c r="V131" i="48"/>
  <c r="O131" i="48"/>
  <c r="I131" i="48"/>
  <c r="G131" i="48"/>
  <c r="F131" i="48"/>
  <c r="E131" i="48"/>
  <c r="C131" i="48"/>
  <c r="B131" i="48"/>
  <c r="AB130" i="48"/>
  <c r="AA130" i="48"/>
  <c r="Z130" i="48"/>
  <c r="X130" i="48"/>
  <c r="V130" i="48"/>
  <c r="O130" i="48"/>
  <c r="I130" i="48"/>
  <c r="G130" i="48"/>
  <c r="F130" i="48"/>
  <c r="E130" i="48"/>
  <c r="C130" i="48"/>
  <c r="B130" i="48"/>
  <c r="AB129" i="48"/>
  <c r="AA129" i="48"/>
  <c r="Z129" i="48"/>
  <c r="X129" i="48"/>
  <c r="V129" i="48"/>
  <c r="O129" i="48"/>
  <c r="I129" i="48"/>
  <c r="G129" i="48"/>
  <c r="F129" i="48"/>
  <c r="E129" i="48"/>
  <c r="C129" i="48"/>
  <c r="B129" i="48"/>
  <c r="AB128" i="48"/>
  <c r="AA128" i="48"/>
  <c r="Z128" i="48"/>
  <c r="X128" i="48"/>
  <c r="V128" i="48"/>
  <c r="O128" i="48"/>
  <c r="I128" i="48"/>
  <c r="G128" i="48"/>
  <c r="F128" i="48"/>
  <c r="E128" i="48"/>
  <c r="C128" i="48"/>
  <c r="B128" i="48"/>
  <c r="AB127" i="48"/>
  <c r="AA127" i="48"/>
  <c r="Z127" i="48"/>
  <c r="X127" i="48"/>
  <c r="V127" i="48"/>
  <c r="O127" i="48"/>
  <c r="I127" i="48"/>
  <c r="G127" i="48"/>
  <c r="F127" i="48"/>
  <c r="E127" i="48"/>
  <c r="C127" i="48"/>
  <c r="B127" i="48"/>
  <c r="AB126" i="48"/>
  <c r="AA126" i="48"/>
  <c r="Z126" i="48"/>
  <c r="X126" i="48"/>
  <c r="V126" i="48"/>
  <c r="O126" i="48"/>
  <c r="I126" i="48"/>
  <c r="G126" i="48"/>
  <c r="F126" i="48"/>
  <c r="E126" i="48"/>
  <c r="C126" i="48"/>
  <c r="B126" i="48"/>
  <c r="AB125" i="48"/>
  <c r="AA125" i="48"/>
  <c r="Z125" i="48"/>
  <c r="X125" i="48"/>
  <c r="V125" i="48"/>
  <c r="O125" i="48"/>
  <c r="I125" i="48"/>
  <c r="G125" i="48"/>
  <c r="F125" i="48"/>
  <c r="E125" i="48"/>
  <c r="C125" i="48"/>
  <c r="B125" i="48"/>
  <c r="AB124" i="48"/>
  <c r="AA124" i="48"/>
  <c r="Z124" i="48"/>
  <c r="X124" i="48"/>
  <c r="V124" i="48"/>
  <c r="O124" i="48"/>
  <c r="I124" i="48"/>
  <c r="G124" i="48"/>
  <c r="F124" i="48"/>
  <c r="E124" i="48"/>
  <c r="C124" i="48"/>
  <c r="B124" i="48"/>
  <c r="AB123" i="48"/>
  <c r="AA123" i="48"/>
  <c r="Z123" i="48"/>
  <c r="X123" i="48"/>
  <c r="V123" i="48"/>
  <c r="O123" i="48"/>
  <c r="I123" i="48"/>
  <c r="G123" i="48"/>
  <c r="F123" i="48"/>
  <c r="E123" i="48"/>
  <c r="C123" i="48"/>
  <c r="B123" i="48"/>
  <c r="AB122" i="48"/>
  <c r="AA122" i="48"/>
  <c r="Z122" i="48"/>
  <c r="X122" i="48"/>
  <c r="V122" i="48"/>
  <c r="O122" i="48"/>
  <c r="I122" i="48"/>
  <c r="G122" i="48"/>
  <c r="F122" i="48"/>
  <c r="E122" i="48"/>
  <c r="C122" i="48"/>
  <c r="B122" i="48"/>
  <c r="AB121" i="48"/>
  <c r="AA121" i="48"/>
  <c r="Z121" i="48"/>
  <c r="X121" i="48"/>
  <c r="V121" i="48"/>
  <c r="O121" i="48"/>
  <c r="I121" i="48"/>
  <c r="G121" i="48"/>
  <c r="F121" i="48"/>
  <c r="E121" i="48"/>
  <c r="C121" i="48"/>
  <c r="B121" i="48"/>
  <c r="AB120" i="48"/>
  <c r="AA120" i="48"/>
  <c r="Z120" i="48"/>
  <c r="X120" i="48"/>
  <c r="V120" i="48"/>
  <c r="O120" i="48"/>
  <c r="I120" i="48"/>
  <c r="G120" i="48"/>
  <c r="F120" i="48"/>
  <c r="E120" i="48"/>
  <c r="C120" i="48"/>
  <c r="B120" i="48"/>
  <c r="AB119" i="48"/>
  <c r="AA119" i="48"/>
  <c r="Z119" i="48"/>
  <c r="X119" i="48"/>
  <c r="V119" i="48"/>
  <c r="O119" i="48"/>
  <c r="I119" i="48"/>
  <c r="G119" i="48"/>
  <c r="F119" i="48"/>
  <c r="E119" i="48"/>
  <c r="C119" i="48"/>
  <c r="B119" i="48"/>
  <c r="AB118" i="48"/>
  <c r="AA118" i="48"/>
  <c r="Z118" i="48"/>
  <c r="X118" i="48"/>
  <c r="V118" i="48"/>
  <c r="O118" i="48"/>
  <c r="I118" i="48"/>
  <c r="G118" i="48"/>
  <c r="F118" i="48"/>
  <c r="E118" i="48"/>
  <c r="C118" i="48"/>
  <c r="B118" i="48"/>
  <c r="AB117" i="48"/>
  <c r="AA117" i="48"/>
  <c r="Z117" i="48"/>
  <c r="X117" i="48"/>
  <c r="V117" i="48"/>
  <c r="O117" i="48"/>
  <c r="I117" i="48"/>
  <c r="G117" i="48"/>
  <c r="F117" i="48"/>
  <c r="E117" i="48"/>
  <c r="C117" i="48"/>
  <c r="B117" i="48"/>
  <c r="AB116" i="48"/>
  <c r="AA116" i="48"/>
  <c r="Z116" i="48"/>
  <c r="X116" i="48"/>
  <c r="V116" i="48"/>
  <c r="O116" i="48"/>
  <c r="I116" i="48"/>
  <c r="G116" i="48"/>
  <c r="F116" i="48"/>
  <c r="E116" i="48"/>
  <c r="C116" i="48"/>
  <c r="B116" i="48"/>
  <c r="AB115" i="48"/>
  <c r="AA115" i="48"/>
  <c r="Z115" i="48"/>
  <c r="X115" i="48"/>
  <c r="V115" i="48"/>
  <c r="O115" i="48"/>
  <c r="I115" i="48"/>
  <c r="G115" i="48"/>
  <c r="F115" i="48"/>
  <c r="E115" i="48"/>
  <c r="C115" i="48"/>
  <c r="B115" i="48"/>
  <c r="AB114" i="48"/>
  <c r="AA114" i="48"/>
  <c r="Z114" i="48"/>
  <c r="X114" i="48"/>
  <c r="V114" i="48"/>
  <c r="O114" i="48"/>
  <c r="I114" i="48"/>
  <c r="G114" i="48"/>
  <c r="F114" i="48"/>
  <c r="E114" i="48"/>
  <c r="C114" i="48"/>
  <c r="B114" i="48"/>
  <c r="AB113" i="48"/>
  <c r="AA113" i="48"/>
  <c r="Z113" i="48"/>
  <c r="X113" i="48"/>
  <c r="V113" i="48"/>
  <c r="O113" i="48"/>
  <c r="I113" i="48"/>
  <c r="G113" i="48"/>
  <c r="F113" i="48"/>
  <c r="E113" i="48"/>
  <c r="C113" i="48"/>
  <c r="B113" i="48"/>
  <c r="AB112" i="48"/>
  <c r="AA112" i="48"/>
  <c r="Z112" i="48"/>
  <c r="X112" i="48"/>
  <c r="V112" i="48"/>
  <c r="O112" i="48"/>
  <c r="I112" i="48"/>
  <c r="G112" i="48"/>
  <c r="F112" i="48"/>
  <c r="E112" i="48"/>
  <c r="C112" i="48"/>
  <c r="B112" i="48"/>
  <c r="AB111" i="48"/>
  <c r="AA111" i="48"/>
  <c r="Z111" i="48"/>
  <c r="X111" i="48"/>
  <c r="V111" i="48"/>
  <c r="O111" i="48"/>
  <c r="I111" i="48"/>
  <c r="G111" i="48"/>
  <c r="F111" i="48"/>
  <c r="E111" i="48"/>
  <c r="C111" i="48"/>
  <c r="B111" i="48"/>
  <c r="AB110" i="48"/>
  <c r="AA110" i="48"/>
  <c r="Z110" i="48"/>
  <c r="X110" i="48"/>
  <c r="V110" i="48"/>
  <c r="O110" i="48"/>
  <c r="I110" i="48"/>
  <c r="G110" i="48"/>
  <c r="F110" i="48"/>
  <c r="E110" i="48"/>
  <c r="C110" i="48"/>
  <c r="B110" i="48"/>
  <c r="AB109" i="48"/>
  <c r="AA109" i="48"/>
  <c r="Z109" i="48"/>
  <c r="X109" i="48"/>
  <c r="V109" i="48"/>
  <c r="O109" i="48"/>
  <c r="I109" i="48"/>
  <c r="G109" i="48"/>
  <c r="F109" i="48"/>
  <c r="E109" i="48"/>
  <c r="C109" i="48"/>
  <c r="B109" i="48"/>
  <c r="AB108" i="48"/>
  <c r="AA108" i="48"/>
  <c r="Z108" i="48"/>
  <c r="X108" i="48"/>
  <c r="V108" i="48"/>
  <c r="O108" i="48"/>
  <c r="I108" i="48"/>
  <c r="G108" i="48"/>
  <c r="F108" i="48"/>
  <c r="E108" i="48"/>
  <c r="C108" i="48"/>
  <c r="B108" i="48"/>
  <c r="AB107" i="48"/>
  <c r="AA107" i="48"/>
  <c r="Z107" i="48"/>
  <c r="X107" i="48"/>
  <c r="V107" i="48"/>
  <c r="O107" i="48"/>
  <c r="I107" i="48"/>
  <c r="G107" i="48"/>
  <c r="F107" i="48"/>
  <c r="E107" i="48"/>
  <c r="C107" i="48"/>
  <c r="B107" i="48"/>
  <c r="AB106" i="48"/>
  <c r="AA106" i="48"/>
  <c r="Z106" i="48"/>
  <c r="X106" i="48"/>
  <c r="V106" i="48"/>
  <c r="O106" i="48"/>
  <c r="I106" i="48"/>
  <c r="G106" i="48"/>
  <c r="F106" i="48"/>
  <c r="E106" i="48"/>
  <c r="C106" i="48"/>
  <c r="B106" i="48"/>
  <c r="AB105" i="48"/>
  <c r="AA105" i="48"/>
  <c r="Z105" i="48"/>
  <c r="X105" i="48"/>
  <c r="V105" i="48"/>
  <c r="O105" i="48"/>
  <c r="I105" i="48"/>
  <c r="G105" i="48"/>
  <c r="F105" i="48"/>
  <c r="E105" i="48"/>
  <c r="C105" i="48"/>
  <c r="B105" i="48"/>
  <c r="AB104" i="48"/>
  <c r="AA104" i="48"/>
  <c r="Z104" i="48"/>
  <c r="X104" i="48"/>
  <c r="V104" i="48"/>
  <c r="O104" i="48"/>
  <c r="I104" i="48"/>
  <c r="G104" i="48"/>
  <c r="F104" i="48"/>
  <c r="E104" i="48"/>
  <c r="C104" i="48"/>
  <c r="B104" i="48"/>
  <c r="AB103" i="48"/>
  <c r="AA103" i="48"/>
  <c r="Z103" i="48"/>
  <c r="X103" i="48"/>
  <c r="V103" i="48"/>
  <c r="O103" i="48"/>
  <c r="I103" i="48"/>
  <c r="G103" i="48"/>
  <c r="F103" i="48"/>
  <c r="E103" i="48"/>
  <c r="C103" i="48"/>
  <c r="B103" i="48"/>
  <c r="AB102" i="48"/>
  <c r="AA102" i="48"/>
  <c r="Z102" i="48"/>
  <c r="X102" i="48"/>
  <c r="V102" i="48"/>
  <c r="O102" i="48"/>
  <c r="I102" i="48"/>
  <c r="G102" i="48"/>
  <c r="F102" i="48"/>
  <c r="E102" i="48"/>
  <c r="C102" i="48"/>
  <c r="B102" i="48"/>
  <c r="AB101" i="48"/>
  <c r="AA101" i="48"/>
  <c r="Z101" i="48"/>
  <c r="X101" i="48"/>
  <c r="V101" i="48"/>
  <c r="O101" i="48"/>
  <c r="I101" i="48"/>
  <c r="G101" i="48"/>
  <c r="F101" i="48"/>
  <c r="E101" i="48"/>
  <c r="C101" i="48"/>
  <c r="B101" i="48"/>
  <c r="AB100" i="48"/>
  <c r="AA100" i="48"/>
  <c r="Z100" i="48"/>
  <c r="X100" i="48"/>
  <c r="V100" i="48"/>
  <c r="O100" i="48"/>
  <c r="I100" i="48"/>
  <c r="G100" i="48"/>
  <c r="F100" i="48"/>
  <c r="E100" i="48"/>
  <c r="C100" i="48"/>
  <c r="B100" i="48"/>
  <c r="AB99" i="48"/>
  <c r="AA99" i="48"/>
  <c r="Z99" i="48"/>
  <c r="X99" i="48"/>
  <c r="V99" i="48"/>
  <c r="O99" i="48"/>
  <c r="I99" i="48"/>
  <c r="G99" i="48"/>
  <c r="F99" i="48"/>
  <c r="E99" i="48"/>
  <c r="C99" i="48"/>
  <c r="B99" i="48"/>
  <c r="AB98" i="48"/>
  <c r="AA98" i="48"/>
  <c r="Z98" i="48"/>
  <c r="X98" i="48"/>
  <c r="V98" i="48"/>
  <c r="O98" i="48"/>
  <c r="I98" i="48"/>
  <c r="G98" i="48"/>
  <c r="F98" i="48"/>
  <c r="E98" i="48"/>
  <c r="C98" i="48"/>
  <c r="B98" i="48"/>
  <c r="AB97" i="48"/>
  <c r="AA97" i="48"/>
  <c r="Z97" i="48"/>
  <c r="X97" i="48"/>
  <c r="V97" i="48"/>
  <c r="O97" i="48"/>
  <c r="I97" i="48"/>
  <c r="G97" i="48"/>
  <c r="F97" i="48"/>
  <c r="E97" i="48"/>
  <c r="C97" i="48"/>
  <c r="B97" i="48"/>
  <c r="AB96" i="48"/>
  <c r="AA96" i="48"/>
  <c r="Z96" i="48"/>
  <c r="X96" i="48"/>
  <c r="V96" i="48"/>
  <c r="O96" i="48"/>
  <c r="I96" i="48"/>
  <c r="G96" i="48"/>
  <c r="F96" i="48"/>
  <c r="E96" i="48"/>
  <c r="C96" i="48"/>
  <c r="B96" i="48"/>
  <c r="AB95" i="48"/>
  <c r="AA95" i="48"/>
  <c r="Z95" i="48"/>
  <c r="X95" i="48"/>
  <c r="V95" i="48"/>
  <c r="O95" i="48"/>
  <c r="I95" i="48"/>
  <c r="G95" i="48"/>
  <c r="F95" i="48"/>
  <c r="E95" i="48"/>
  <c r="C95" i="48"/>
  <c r="B95" i="48"/>
  <c r="AB94" i="48"/>
  <c r="AA94" i="48"/>
  <c r="Z94" i="48"/>
  <c r="X94" i="48"/>
  <c r="V94" i="48"/>
  <c r="O94" i="48"/>
  <c r="I94" i="48"/>
  <c r="G94" i="48"/>
  <c r="F94" i="48"/>
  <c r="E94" i="48"/>
  <c r="C94" i="48"/>
  <c r="B94" i="48"/>
  <c r="AB93" i="48"/>
  <c r="AA93" i="48"/>
  <c r="Z93" i="48"/>
  <c r="X93" i="48"/>
  <c r="V93" i="48"/>
  <c r="O93" i="48"/>
  <c r="I93" i="48"/>
  <c r="G93" i="48"/>
  <c r="F93" i="48"/>
  <c r="E93" i="48"/>
  <c r="C93" i="48"/>
  <c r="B93" i="48"/>
  <c r="AB92" i="48"/>
  <c r="AA92" i="48"/>
  <c r="Z92" i="48"/>
  <c r="X92" i="48"/>
  <c r="V92" i="48"/>
  <c r="O92" i="48"/>
  <c r="I92" i="48"/>
  <c r="G92" i="48"/>
  <c r="F92" i="48"/>
  <c r="E92" i="48"/>
  <c r="C92" i="48"/>
  <c r="B92" i="48"/>
  <c r="AB91" i="48"/>
  <c r="AA91" i="48"/>
  <c r="Z91" i="48"/>
  <c r="X91" i="48"/>
  <c r="V91" i="48"/>
  <c r="O91" i="48"/>
  <c r="I91" i="48"/>
  <c r="G91" i="48"/>
  <c r="F91" i="48"/>
  <c r="E91" i="48"/>
  <c r="C91" i="48"/>
  <c r="B91" i="48"/>
  <c r="AB90" i="48"/>
  <c r="AA90" i="48"/>
  <c r="Z90" i="48"/>
  <c r="X90" i="48"/>
  <c r="V90" i="48"/>
  <c r="O90" i="48"/>
  <c r="I90" i="48"/>
  <c r="G90" i="48"/>
  <c r="F90" i="48"/>
  <c r="E90" i="48"/>
  <c r="C90" i="48"/>
  <c r="B90" i="48"/>
  <c r="AB89" i="48"/>
  <c r="AA89" i="48"/>
  <c r="Z89" i="48"/>
  <c r="X89" i="48"/>
  <c r="V89" i="48"/>
  <c r="O89" i="48"/>
  <c r="I89" i="48"/>
  <c r="G89" i="48"/>
  <c r="F89" i="48"/>
  <c r="E89" i="48"/>
  <c r="C89" i="48"/>
  <c r="B89" i="48"/>
  <c r="AB88" i="48"/>
  <c r="AA88" i="48"/>
  <c r="Z88" i="48"/>
  <c r="X88" i="48"/>
  <c r="V88" i="48"/>
  <c r="O88" i="48"/>
  <c r="I88" i="48"/>
  <c r="G88" i="48"/>
  <c r="F88" i="48"/>
  <c r="E88" i="48"/>
  <c r="C88" i="48"/>
  <c r="B88" i="48"/>
  <c r="AB87" i="48"/>
  <c r="AA87" i="48"/>
  <c r="Z87" i="48"/>
  <c r="X87" i="48"/>
  <c r="V87" i="48"/>
  <c r="O87" i="48"/>
  <c r="I87" i="48"/>
  <c r="G87" i="48"/>
  <c r="F87" i="48"/>
  <c r="E87" i="48"/>
  <c r="C87" i="48"/>
  <c r="B87" i="48"/>
  <c r="AB86" i="48"/>
  <c r="AA86" i="48"/>
  <c r="Z86" i="48"/>
  <c r="X86" i="48"/>
  <c r="V86" i="48"/>
  <c r="O86" i="48"/>
  <c r="I86" i="48"/>
  <c r="G86" i="48"/>
  <c r="F86" i="48"/>
  <c r="E86" i="48"/>
  <c r="C86" i="48"/>
  <c r="B86" i="48"/>
  <c r="AB85" i="48"/>
  <c r="AA85" i="48"/>
  <c r="Z85" i="48"/>
  <c r="X85" i="48"/>
  <c r="V85" i="48"/>
  <c r="O85" i="48"/>
  <c r="I85" i="48"/>
  <c r="G85" i="48"/>
  <c r="F85" i="48"/>
  <c r="E85" i="48"/>
  <c r="C85" i="48"/>
  <c r="B85" i="48"/>
  <c r="AB84" i="48"/>
  <c r="AA84" i="48"/>
  <c r="Z84" i="48"/>
  <c r="X84" i="48"/>
  <c r="V84" i="48"/>
  <c r="O84" i="48"/>
  <c r="I84" i="48"/>
  <c r="G84" i="48"/>
  <c r="F84" i="48"/>
  <c r="E84" i="48"/>
  <c r="C84" i="48"/>
  <c r="B84" i="48"/>
  <c r="AB83" i="48"/>
  <c r="AA83" i="48"/>
  <c r="Z83" i="48"/>
  <c r="X83" i="48"/>
  <c r="V83" i="48"/>
  <c r="O83" i="48"/>
  <c r="I83" i="48"/>
  <c r="G83" i="48"/>
  <c r="F83" i="48"/>
  <c r="E83" i="48"/>
  <c r="C83" i="48"/>
  <c r="B83" i="48"/>
  <c r="AB82" i="48"/>
  <c r="AA82" i="48"/>
  <c r="Z82" i="48"/>
  <c r="X82" i="48"/>
  <c r="V82" i="48"/>
  <c r="O82" i="48"/>
  <c r="I82" i="48"/>
  <c r="G82" i="48"/>
  <c r="F82" i="48"/>
  <c r="E82" i="48"/>
  <c r="C82" i="48"/>
  <c r="B82" i="48"/>
  <c r="AB81" i="48"/>
  <c r="AA81" i="48"/>
  <c r="Z81" i="48"/>
  <c r="X81" i="48"/>
  <c r="V81" i="48"/>
  <c r="O81" i="48"/>
  <c r="I81" i="48"/>
  <c r="G81" i="48"/>
  <c r="F81" i="48"/>
  <c r="E81" i="48"/>
  <c r="C81" i="48"/>
  <c r="B81" i="48"/>
  <c r="AB80" i="48"/>
  <c r="AA80" i="48"/>
  <c r="Z80" i="48"/>
  <c r="X80" i="48"/>
  <c r="V80" i="48"/>
  <c r="O80" i="48"/>
  <c r="I80" i="48"/>
  <c r="G80" i="48"/>
  <c r="F80" i="48"/>
  <c r="E80" i="48"/>
  <c r="C80" i="48"/>
  <c r="B80" i="48"/>
  <c r="AB79" i="48"/>
  <c r="AA79" i="48"/>
  <c r="Z79" i="48"/>
  <c r="X79" i="48"/>
  <c r="V79" i="48"/>
  <c r="O79" i="48"/>
  <c r="I79" i="48"/>
  <c r="G79" i="48"/>
  <c r="F79" i="48"/>
  <c r="E79" i="48"/>
  <c r="C79" i="48"/>
  <c r="B79" i="48"/>
  <c r="AB78" i="48"/>
  <c r="AA78" i="48"/>
  <c r="Z78" i="48"/>
  <c r="X78" i="48"/>
  <c r="V78" i="48"/>
  <c r="O78" i="48"/>
  <c r="I78" i="48"/>
  <c r="G78" i="48"/>
  <c r="F78" i="48"/>
  <c r="E78" i="48"/>
  <c r="C78" i="48"/>
  <c r="B78" i="48"/>
  <c r="AB77" i="48"/>
  <c r="AA77" i="48"/>
  <c r="Z77" i="48"/>
  <c r="X77" i="48"/>
  <c r="V77" i="48"/>
  <c r="O77" i="48"/>
  <c r="I77" i="48"/>
  <c r="G77" i="48"/>
  <c r="F77" i="48"/>
  <c r="E77" i="48"/>
  <c r="C77" i="48"/>
  <c r="B77" i="48"/>
  <c r="AB76" i="48"/>
  <c r="AA76" i="48"/>
  <c r="Z76" i="48"/>
  <c r="X76" i="48"/>
  <c r="V76" i="48"/>
  <c r="O76" i="48"/>
  <c r="I76" i="48"/>
  <c r="G76" i="48"/>
  <c r="F76" i="48"/>
  <c r="E76" i="48"/>
  <c r="C76" i="48"/>
  <c r="B76" i="48"/>
  <c r="AB75" i="48"/>
  <c r="AA75" i="48"/>
  <c r="Z75" i="48"/>
  <c r="X75" i="48"/>
  <c r="V75" i="48"/>
  <c r="O75" i="48"/>
  <c r="I75" i="48"/>
  <c r="G75" i="48"/>
  <c r="F75" i="48"/>
  <c r="E75" i="48"/>
  <c r="C75" i="48"/>
  <c r="B75" i="48"/>
  <c r="AB74" i="48"/>
  <c r="AA74" i="48"/>
  <c r="Z74" i="48"/>
  <c r="X74" i="48"/>
  <c r="V74" i="48"/>
  <c r="O74" i="48"/>
  <c r="I74" i="48"/>
  <c r="G74" i="48"/>
  <c r="F74" i="48"/>
  <c r="E74" i="48"/>
  <c r="C74" i="48"/>
  <c r="B74" i="48"/>
  <c r="AB73" i="48"/>
  <c r="AA73" i="48"/>
  <c r="Z73" i="48"/>
  <c r="X73" i="48"/>
  <c r="V73" i="48"/>
  <c r="O73" i="48"/>
  <c r="I73" i="48"/>
  <c r="G73" i="48"/>
  <c r="F73" i="48"/>
  <c r="E73" i="48"/>
  <c r="C73" i="48"/>
  <c r="B73" i="48"/>
  <c r="AB72" i="48"/>
  <c r="AA72" i="48"/>
  <c r="Z72" i="48"/>
  <c r="X72" i="48"/>
  <c r="V72" i="48"/>
  <c r="O72" i="48"/>
  <c r="I72" i="48"/>
  <c r="G72" i="48"/>
  <c r="F72" i="48"/>
  <c r="E72" i="48"/>
  <c r="C72" i="48"/>
  <c r="B72" i="48"/>
  <c r="AB71" i="48"/>
  <c r="AA71" i="48"/>
  <c r="Z71" i="48"/>
  <c r="X71" i="48"/>
  <c r="V71" i="48"/>
  <c r="O71" i="48"/>
  <c r="I71" i="48"/>
  <c r="G71" i="48"/>
  <c r="F71" i="48"/>
  <c r="E71" i="48"/>
  <c r="C71" i="48"/>
  <c r="B71" i="48"/>
  <c r="AB70" i="48"/>
  <c r="AA70" i="48"/>
  <c r="Z70" i="48"/>
  <c r="X70" i="48"/>
  <c r="V70" i="48"/>
  <c r="O70" i="48"/>
  <c r="I70" i="48"/>
  <c r="G70" i="48"/>
  <c r="F70" i="48"/>
  <c r="E70" i="48"/>
  <c r="C70" i="48"/>
  <c r="B70" i="48"/>
  <c r="AB69" i="48"/>
  <c r="AA69" i="48"/>
  <c r="Z69" i="48"/>
  <c r="X69" i="48"/>
  <c r="V69" i="48"/>
  <c r="O69" i="48"/>
  <c r="I69" i="48"/>
  <c r="G69" i="48"/>
  <c r="F69" i="48"/>
  <c r="E69" i="48"/>
  <c r="C69" i="48"/>
  <c r="B69" i="48"/>
  <c r="AB68" i="48"/>
  <c r="AA68" i="48"/>
  <c r="Z68" i="48"/>
  <c r="X68" i="48"/>
  <c r="V68" i="48"/>
  <c r="O68" i="48"/>
  <c r="I68" i="48"/>
  <c r="G68" i="48"/>
  <c r="F68" i="48"/>
  <c r="E68" i="48"/>
  <c r="C68" i="48"/>
  <c r="B68" i="48"/>
  <c r="AB67" i="48"/>
  <c r="AA67" i="48"/>
  <c r="Z67" i="48"/>
  <c r="X67" i="48"/>
  <c r="V67" i="48"/>
  <c r="O67" i="48"/>
  <c r="I67" i="48"/>
  <c r="G67" i="48"/>
  <c r="F67" i="48"/>
  <c r="E67" i="48"/>
  <c r="C67" i="48"/>
  <c r="B67" i="48"/>
  <c r="AB66" i="48"/>
  <c r="AA66" i="48"/>
  <c r="Z66" i="48"/>
  <c r="X66" i="48"/>
  <c r="V66" i="48"/>
  <c r="O66" i="48"/>
  <c r="I66" i="48"/>
  <c r="G66" i="48"/>
  <c r="F66" i="48"/>
  <c r="E66" i="48"/>
  <c r="C66" i="48"/>
  <c r="B66" i="48"/>
  <c r="AB65" i="48"/>
  <c r="AA65" i="48"/>
  <c r="Z65" i="48"/>
  <c r="X65" i="48"/>
  <c r="V65" i="48"/>
  <c r="O65" i="48"/>
  <c r="I65" i="48"/>
  <c r="G65" i="48"/>
  <c r="F65" i="48"/>
  <c r="E65" i="48"/>
  <c r="C65" i="48"/>
  <c r="B65" i="48"/>
  <c r="AB64" i="48"/>
  <c r="AA64" i="48"/>
  <c r="Z64" i="48"/>
  <c r="X64" i="48"/>
  <c r="V64" i="48"/>
  <c r="O64" i="48"/>
  <c r="I64" i="48"/>
  <c r="G64" i="48"/>
  <c r="F64" i="48"/>
  <c r="E64" i="48"/>
  <c r="C64" i="48"/>
  <c r="B64" i="48"/>
  <c r="AB63" i="48"/>
  <c r="AA63" i="48"/>
  <c r="Z63" i="48"/>
  <c r="X63" i="48"/>
  <c r="V63" i="48"/>
  <c r="O63" i="48"/>
  <c r="I63" i="48"/>
  <c r="G63" i="48"/>
  <c r="F63" i="48"/>
  <c r="E63" i="48"/>
  <c r="C63" i="48"/>
  <c r="B63" i="48"/>
  <c r="AB62" i="48"/>
  <c r="AA62" i="48"/>
  <c r="Z62" i="48"/>
  <c r="X62" i="48"/>
  <c r="V62" i="48"/>
  <c r="O62" i="48"/>
  <c r="I62" i="48"/>
  <c r="G62" i="48"/>
  <c r="F62" i="48"/>
  <c r="E62" i="48"/>
  <c r="C62" i="48"/>
  <c r="B62" i="48"/>
  <c r="AB61" i="48"/>
  <c r="AA61" i="48"/>
  <c r="Z61" i="48"/>
  <c r="X61" i="48"/>
  <c r="V61" i="48"/>
  <c r="O61" i="48"/>
  <c r="I61" i="48"/>
  <c r="G61" i="48"/>
  <c r="F61" i="48"/>
  <c r="E61" i="48"/>
  <c r="C61" i="48"/>
  <c r="B61" i="48"/>
  <c r="AB60" i="48"/>
  <c r="AA60" i="48"/>
  <c r="Z60" i="48"/>
  <c r="X60" i="48"/>
  <c r="V60" i="48"/>
  <c r="O60" i="48"/>
  <c r="I60" i="48"/>
  <c r="G60" i="48"/>
  <c r="F60" i="48"/>
  <c r="E60" i="48"/>
  <c r="C60" i="48"/>
  <c r="B60" i="48"/>
  <c r="AB59" i="48"/>
  <c r="AA59" i="48"/>
  <c r="Z59" i="48"/>
  <c r="X59" i="48"/>
  <c r="V59" i="48"/>
  <c r="O59" i="48"/>
  <c r="I59" i="48"/>
  <c r="G59" i="48"/>
  <c r="F59" i="48"/>
  <c r="E59" i="48"/>
  <c r="C59" i="48"/>
  <c r="B59" i="48"/>
  <c r="AB58" i="48"/>
  <c r="AA58" i="48"/>
  <c r="Z58" i="48"/>
  <c r="X58" i="48"/>
  <c r="V58" i="48"/>
  <c r="O58" i="48"/>
  <c r="I58" i="48"/>
  <c r="G58" i="48"/>
  <c r="F58" i="48"/>
  <c r="E58" i="48"/>
  <c r="C58" i="48"/>
  <c r="B58" i="48"/>
  <c r="AB57" i="48"/>
  <c r="AA57" i="48"/>
  <c r="Z57" i="48"/>
  <c r="X57" i="48"/>
  <c r="V57" i="48"/>
  <c r="O57" i="48"/>
  <c r="I57" i="48"/>
  <c r="G57" i="48"/>
  <c r="F57" i="48"/>
  <c r="E57" i="48"/>
  <c r="C57" i="48"/>
  <c r="B57" i="48"/>
  <c r="AB56" i="48"/>
  <c r="AA56" i="48"/>
  <c r="Z56" i="48"/>
  <c r="X56" i="48"/>
  <c r="V56" i="48"/>
  <c r="O56" i="48"/>
  <c r="I56" i="48"/>
  <c r="G56" i="48"/>
  <c r="F56" i="48"/>
  <c r="E56" i="48"/>
  <c r="C56" i="48"/>
  <c r="B56" i="48"/>
  <c r="AB55" i="48"/>
  <c r="AA55" i="48"/>
  <c r="Z55" i="48"/>
  <c r="X55" i="48"/>
  <c r="V55" i="48"/>
  <c r="O55" i="48"/>
  <c r="I55" i="48"/>
  <c r="G55" i="48"/>
  <c r="F55" i="48"/>
  <c r="E55" i="48"/>
  <c r="C55" i="48"/>
  <c r="B55" i="48"/>
  <c r="AB54" i="48"/>
  <c r="AA54" i="48"/>
  <c r="Z54" i="48"/>
  <c r="X54" i="48"/>
  <c r="V54" i="48"/>
  <c r="O54" i="48"/>
  <c r="I54" i="48"/>
  <c r="G54" i="48"/>
  <c r="F54" i="48"/>
  <c r="E54" i="48"/>
  <c r="C54" i="48"/>
  <c r="B54" i="48"/>
  <c r="AB53" i="48"/>
  <c r="AA53" i="48"/>
  <c r="Z53" i="48"/>
  <c r="X53" i="48"/>
  <c r="V53" i="48"/>
  <c r="O53" i="48"/>
  <c r="I53" i="48"/>
  <c r="G53" i="48"/>
  <c r="F53" i="48"/>
  <c r="E53" i="48"/>
  <c r="C53" i="48"/>
  <c r="B53" i="48"/>
  <c r="AB52" i="48"/>
  <c r="AA52" i="48"/>
  <c r="Z52" i="48"/>
  <c r="X52" i="48"/>
  <c r="V52" i="48"/>
  <c r="O52" i="48"/>
  <c r="I52" i="48"/>
  <c r="G52" i="48"/>
  <c r="F52" i="48"/>
  <c r="E52" i="48"/>
  <c r="C52" i="48"/>
  <c r="B52" i="48"/>
  <c r="AB51" i="48"/>
  <c r="AA51" i="48"/>
  <c r="Z51" i="48"/>
  <c r="X51" i="48"/>
  <c r="V51" i="48"/>
  <c r="O51" i="48"/>
  <c r="I51" i="48"/>
  <c r="G51" i="48"/>
  <c r="F51" i="48"/>
  <c r="E51" i="48"/>
  <c r="C51" i="48"/>
  <c r="B51" i="48"/>
  <c r="AB50" i="48"/>
  <c r="AA50" i="48"/>
  <c r="Z50" i="48"/>
  <c r="X50" i="48"/>
  <c r="V50" i="48"/>
  <c r="O50" i="48"/>
  <c r="I50" i="48"/>
  <c r="G50" i="48"/>
  <c r="F50" i="48"/>
  <c r="E50" i="48"/>
  <c r="C50" i="48"/>
  <c r="B50" i="48"/>
  <c r="AB49" i="48"/>
  <c r="AA49" i="48"/>
  <c r="Z49" i="48"/>
  <c r="X49" i="48"/>
  <c r="V49" i="48"/>
  <c r="O49" i="48"/>
  <c r="I49" i="48"/>
  <c r="G49" i="48"/>
  <c r="F49" i="48"/>
  <c r="E49" i="48"/>
  <c r="C49" i="48"/>
  <c r="B49" i="48"/>
  <c r="AB48" i="48"/>
  <c r="AA48" i="48"/>
  <c r="Z48" i="48"/>
  <c r="X48" i="48"/>
  <c r="V48" i="48"/>
  <c r="O48" i="48"/>
  <c r="I48" i="48"/>
  <c r="G48" i="48"/>
  <c r="F48" i="48"/>
  <c r="E48" i="48"/>
  <c r="C48" i="48"/>
  <c r="B48" i="48"/>
  <c r="AB47" i="48"/>
  <c r="AA47" i="48"/>
  <c r="Z47" i="48"/>
  <c r="X47" i="48"/>
  <c r="V47" i="48"/>
  <c r="O47" i="48"/>
  <c r="I47" i="48"/>
  <c r="G47" i="48"/>
  <c r="F47" i="48"/>
  <c r="E47" i="48"/>
  <c r="C47" i="48"/>
  <c r="B47" i="48"/>
  <c r="AB46" i="48"/>
  <c r="AA46" i="48"/>
  <c r="Z46" i="48"/>
  <c r="X46" i="48"/>
  <c r="V46" i="48"/>
  <c r="O46" i="48"/>
  <c r="I46" i="48"/>
  <c r="G46" i="48"/>
  <c r="F46" i="48"/>
  <c r="E46" i="48"/>
  <c r="C46" i="48"/>
  <c r="B46" i="48"/>
  <c r="AB45" i="48"/>
  <c r="AA45" i="48"/>
  <c r="Z45" i="48"/>
  <c r="X45" i="48"/>
  <c r="V45" i="48"/>
  <c r="O45" i="48"/>
  <c r="I45" i="48"/>
  <c r="G45" i="48"/>
  <c r="F45" i="48"/>
  <c r="E45" i="48"/>
  <c r="C45" i="48"/>
  <c r="B45" i="48"/>
  <c r="AB44" i="48"/>
  <c r="AA44" i="48"/>
  <c r="Z44" i="48"/>
  <c r="X44" i="48"/>
  <c r="V44" i="48"/>
  <c r="O44" i="48"/>
  <c r="I44" i="48"/>
  <c r="G44" i="48"/>
  <c r="F44" i="48"/>
  <c r="E44" i="48"/>
  <c r="C44" i="48"/>
  <c r="B44" i="48"/>
  <c r="AB43" i="48"/>
  <c r="AA43" i="48"/>
  <c r="Z43" i="48"/>
  <c r="X43" i="48"/>
  <c r="V43" i="48"/>
  <c r="O43" i="48"/>
  <c r="I43" i="48"/>
  <c r="G43" i="48"/>
  <c r="F43" i="48"/>
  <c r="E43" i="48"/>
  <c r="C43" i="48"/>
  <c r="B43" i="48"/>
  <c r="AB42" i="48"/>
  <c r="AA42" i="48"/>
  <c r="Z42" i="48"/>
  <c r="X42" i="48"/>
  <c r="V42" i="48"/>
  <c r="O42" i="48"/>
  <c r="I42" i="48"/>
  <c r="G42" i="48"/>
  <c r="F42" i="48"/>
  <c r="E42" i="48"/>
  <c r="C42" i="48"/>
  <c r="B42" i="48"/>
  <c r="AB41" i="48"/>
  <c r="AA41" i="48"/>
  <c r="Z41" i="48"/>
  <c r="X41" i="48"/>
  <c r="V41" i="48"/>
  <c r="O41" i="48"/>
  <c r="I41" i="48"/>
  <c r="G41" i="48"/>
  <c r="F41" i="48"/>
  <c r="E41" i="48"/>
  <c r="C41" i="48"/>
  <c r="B41" i="48"/>
  <c r="AB39" i="48"/>
  <c r="AA39" i="48"/>
  <c r="Z39" i="48"/>
  <c r="X39" i="48"/>
  <c r="V39" i="48"/>
  <c r="O39" i="48"/>
  <c r="I39" i="48"/>
  <c r="G39" i="48"/>
  <c r="F39" i="48"/>
  <c r="M39" i="48" s="1"/>
  <c r="E39" i="48"/>
  <c r="C39" i="48"/>
  <c r="B39" i="48"/>
  <c r="AB38" i="48"/>
  <c r="AA38" i="48"/>
  <c r="Z38" i="48"/>
  <c r="X38" i="48"/>
  <c r="V38" i="48"/>
  <c r="O38" i="48"/>
  <c r="I38" i="48"/>
  <c r="G38" i="48"/>
  <c r="F38" i="48"/>
  <c r="M38" i="48" s="1"/>
  <c r="E38" i="48"/>
  <c r="C38" i="48"/>
  <c r="B38" i="48"/>
  <c r="AB37" i="48"/>
  <c r="AA37" i="48"/>
  <c r="Z37" i="48"/>
  <c r="X37" i="48"/>
  <c r="V37" i="48"/>
  <c r="O37" i="48"/>
  <c r="I37" i="48"/>
  <c r="G37" i="48"/>
  <c r="F37" i="48"/>
  <c r="M37" i="48" s="1"/>
  <c r="E37" i="48"/>
  <c r="C37" i="48"/>
  <c r="B37" i="48"/>
  <c r="AB36" i="48"/>
  <c r="AA36" i="48"/>
  <c r="Z36" i="48"/>
  <c r="X36" i="48"/>
  <c r="V36" i="48"/>
  <c r="O36" i="48"/>
  <c r="I36" i="48"/>
  <c r="G36" i="48"/>
  <c r="F36" i="48"/>
  <c r="M36" i="48" s="1"/>
  <c r="E36" i="48"/>
  <c r="C36" i="48"/>
  <c r="B36" i="48"/>
  <c r="AB35" i="48"/>
  <c r="AA35" i="48"/>
  <c r="Z35" i="48"/>
  <c r="X35" i="48"/>
  <c r="V35" i="48"/>
  <c r="O35" i="48"/>
  <c r="I35" i="48"/>
  <c r="G35" i="48"/>
  <c r="F35" i="48"/>
  <c r="M35" i="48" s="1"/>
  <c r="E35" i="48"/>
  <c r="C35" i="48"/>
  <c r="B35" i="48"/>
  <c r="AB34" i="48"/>
  <c r="AA34" i="48"/>
  <c r="Z34" i="48"/>
  <c r="X34" i="48"/>
  <c r="V34" i="48"/>
  <c r="O34" i="48"/>
  <c r="I34" i="48"/>
  <c r="G34" i="48"/>
  <c r="F34" i="48"/>
  <c r="M34" i="48" s="1"/>
  <c r="E34" i="48"/>
  <c r="C34" i="48"/>
  <c r="B34" i="48"/>
  <c r="AB33" i="48"/>
  <c r="AA33" i="48"/>
  <c r="Z33" i="48"/>
  <c r="X33" i="48"/>
  <c r="V33" i="48"/>
  <c r="O33" i="48"/>
  <c r="I33" i="48"/>
  <c r="G33" i="48"/>
  <c r="F33" i="48"/>
  <c r="M33" i="48" s="1"/>
  <c r="E33" i="48"/>
  <c r="C33" i="48"/>
  <c r="B33" i="48"/>
  <c r="AB32" i="48"/>
  <c r="AA32" i="48"/>
  <c r="Z32" i="48"/>
  <c r="X32" i="48"/>
  <c r="V32" i="48"/>
  <c r="O32" i="48"/>
  <c r="I32" i="48"/>
  <c r="G32" i="48"/>
  <c r="F32" i="48"/>
  <c r="M32" i="48" s="1"/>
  <c r="E32" i="48"/>
  <c r="C32" i="48"/>
  <c r="B32" i="48"/>
  <c r="AB31" i="48"/>
  <c r="AA31" i="48"/>
  <c r="Z31" i="48"/>
  <c r="X31" i="48"/>
  <c r="V31" i="48"/>
  <c r="O31" i="48"/>
  <c r="I31" i="48"/>
  <c r="G31" i="48"/>
  <c r="F31" i="48"/>
  <c r="M31" i="48" s="1"/>
  <c r="E31" i="48"/>
  <c r="C31" i="48"/>
  <c r="B31" i="48"/>
  <c r="AB30" i="48"/>
  <c r="AA30" i="48"/>
  <c r="Z30" i="48"/>
  <c r="X30" i="48"/>
  <c r="V30" i="48"/>
  <c r="O30" i="48"/>
  <c r="Q57" i="60" s="1"/>
  <c r="Z57" i="60" s="1"/>
  <c r="I30" i="48"/>
  <c r="G30" i="48"/>
  <c r="F30" i="48"/>
  <c r="M30" i="48" s="1"/>
  <c r="E30" i="48"/>
  <c r="C30" i="48"/>
  <c r="B30" i="48"/>
  <c r="AB29" i="48"/>
  <c r="AA29" i="48"/>
  <c r="Z29" i="48"/>
  <c r="X29" i="48"/>
  <c r="V29" i="48"/>
  <c r="O29" i="48"/>
  <c r="I29" i="48"/>
  <c r="G29" i="48"/>
  <c r="F29" i="48"/>
  <c r="M29" i="48" s="1"/>
  <c r="E29" i="48"/>
  <c r="C29" i="48"/>
  <c r="B29" i="48"/>
  <c r="AB28" i="48"/>
  <c r="AA28" i="48"/>
  <c r="Z28" i="48"/>
  <c r="X28" i="48"/>
  <c r="V28" i="48"/>
  <c r="O28" i="48"/>
  <c r="I28" i="48"/>
  <c r="G28" i="48"/>
  <c r="F28" i="48"/>
  <c r="M28" i="48" s="1"/>
  <c r="E28" i="48"/>
  <c r="C28" i="48"/>
  <c r="B28" i="48"/>
  <c r="AB27" i="48"/>
  <c r="AA27" i="48"/>
  <c r="Z27" i="48"/>
  <c r="X27" i="48"/>
  <c r="V27" i="48"/>
  <c r="O27" i="48"/>
  <c r="I27" i="48"/>
  <c r="G27" i="48"/>
  <c r="F27" i="48"/>
  <c r="M27" i="48" s="1"/>
  <c r="E27" i="48"/>
  <c r="C27" i="48"/>
  <c r="B27" i="48"/>
  <c r="AB26" i="48"/>
  <c r="AA26" i="48"/>
  <c r="Z26" i="48"/>
  <c r="X26" i="48"/>
  <c r="V26" i="48"/>
  <c r="O26" i="48"/>
  <c r="I26" i="48"/>
  <c r="G26" i="48"/>
  <c r="F26" i="48"/>
  <c r="M26" i="48" s="1"/>
  <c r="E26" i="48"/>
  <c r="C26" i="48"/>
  <c r="B26" i="48"/>
  <c r="AB25" i="48"/>
  <c r="AA25" i="48"/>
  <c r="Z25" i="48"/>
  <c r="X25" i="48"/>
  <c r="V25" i="48"/>
  <c r="O25" i="48"/>
  <c r="I25" i="48"/>
  <c r="G25" i="48"/>
  <c r="F25" i="48"/>
  <c r="M25" i="48" s="1"/>
  <c r="E25" i="48"/>
  <c r="C25" i="48"/>
  <c r="B25" i="48"/>
  <c r="B10" i="48"/>
  <c r="C10" i="48"/>
  <c r="E10" i="48"/>
  <c r="F10" i="48"/>
  <c r="M10" i="48" s="1"/>
  <c r="G10" i="48"/>
  <c r="I10" i="48"/>
  <c r="O10" i="48"/>
  <c r="X10" i="48"/>
  <c r="Z10" i="48"/>
  <c r="AA10" i="48"/>
  <c r="AB10" i="48"/>
  <c r="B11" i="48"/>
  <c r="C11" i="48"/>
  <c r="E11" i="48"/>
  <c r="F11" i="48"/>
  <c r="M11" i="48" s="1"/>
  <c r="G11" i="48"/>
  <c r="I11" i="48"/>
  <c r="O11" i="48"/>
  <c r="X11" i="48"/>
  <c r="Z11" i="48"/>
  <c r="AA11" i="48"/>
  <c r="AB11" i="48"/>
  <c r="B12" i="48"/>
  <c r="C12" i="48"/>
  <c r="E12" i="48"/>
  <c r="F12" i="48"/>
  <c r="M12" i="48" s="1"/>
  <c r="G12" i="48"/>
  <c r="I12" i="48"/>
  <c r="O12" i="48"/>
  <c r="T92" i="62" s="1"/>
  <c r="X12" i="48"/>
  <c r="Z12" i="48"/>
  <c r="AA12" i="48"/>
  <c r="AB12" i="48"/>
  <c r="B13" i="48"/>
  <c r="C13" i="48"/>
  <c r="E13" i="48"/>
  <c r="F13" i="48"/>
  <c r="M13" i="48" s="1"/>
  <c r="G13" i="48"/>
  <c r="I13" i="48"/>
  <c r="O13" i="48"/>
  <c r="X13" i="48"/>
  <c r="Z13" i="48"/>
  <c r="AA13" i="48"/>
  <c r="AB13" i="48"/>
  <c r="B14" i="48"/>
  <c r="C14" i="48"/>
  <c r="E14" i="48"/>
  <c r="F14" i="48"/>
  <c r="M14" i="48" s="1"/>
  <c r="G14" i="48"/>
  <c r="I14" i="48"/>
  <c r="O14" i="48"/>
  <c r="T146" i="62" s="1"/>
  <c r="X14" i="48"/>
  <c r="Z14" i="48"/>
  <c r="AA14" i="48"/>
  <c r="AB14" i="48"/>
  <c r="B15" i="48"/>
  <c r="C15" i="48"/>
  <c r="E15" i="48"/>
  <c r="F15" i="48"/>
  <c r="M15" i="48" s="1"/>
  <c r="G15" i="48"/>
  <c r="I15" i="48"/>
  <c r="O15" i="48"/>
  <c r="T173" i="62" s="1"/>
  <c r="X15" i="48"/>
  <c r="Z15" i="48"/>
  <c r="AA15" i="48"/>
  <c r="AB15" i="48"/>
  <c r="B16" i="48"/>
  <c r="C16" i="48"/>
  <c r="E16" i="48"/>
  <c r="F16" i="48"/>
  <c r="M16" i="48" s="1"/>
  <c r="G16" i="48"/>
  <c r="I16" i="48"/>
  <c r="O16" i="48"/>
  <c r="X16" i="48"/>
  <c r="Z16" i="48"/>
  <c r="AA16" i="48"/>
  <c r="AB16" i="48"/>
  <c r="B17" i="48"/>
  <c r="C17" i="48"/>
  <c r="E17" i="48"/>
  <c r="F17" i="48"/>
  <c r="M17" i="48" s="1"/>
  <c r="G17" i="48"/>
  <c r="I17" i="48"/>
  <c r="O17" i="48"/>
  <c r="T227" i="62" s="1"/>
  <c r="X17" i="48"/>
  <c r="Z17" i="48"/>
  <c r="AA17" i="48"/>
  <c r="AB17" i="48"/>
  <c r="B18" i="48"/>
  <c r="C18" i="48"/>
  <c r="E18" i="48"/>
  <c r="F18" i="48"/>
  <c r="M18" i="48" s="1"/>
  <c r="G18" i="48"/>
  <c r="I18" i="48"/>
  <c r="O18" i="48"/>
  <c r="T281" i="62" s="1"/>
  <c r="X18" i="48"/>
  <c r="Z18" i="48"/>
  <c r="AA18" i="48"/>
  <c r="AB18" i="48"/>
  <c r="B19" i="48"/>
  <c r="C19" i="48"/>
  <c r="E19" i="48"/>
  <c r="F19" i="48"/>
  <c r="M19" i="48" s="1"/>
  <c r="G19" i="48"/>
  <c r="I19" i="48"/>
  <c r="O19" i="48"/>
  <c r="T308" i="62" s="1"/>
  <c r="X19" i="48"/>
  <c r="Z19" i="48"/>
  <c r="AA19" i="48"/>
  <c r="AB19" i="48"/>
  <c r="B20" i="48"/>
  <c r="C20" i="48"/>
  <c r="E20" i="48"/>
  <c r="F20" i="48"/>
  <c r="M20" i="48" s="1"/>
  <c r="G20" i="48"/>
  <c r="I20" i="48"/>
  <c r="O20" i="48"/>
  <c r="T335" i="62" s="1"/>
  <c r="X20" i="48"/>
  <c r="Z20" i="48"/>
  <c r="AA20" i="48"/>
  <c r="AB20" i="48"/>
  <c r="B21" i="48"/>
  <c r="C21" i="48"/>
  <c r="E21" i="48"/>
  <c r="F21" i="48"/>
  <c r="M21" i="48" s="1"/>
  <c r="G21" i="48"/>
  <c r="I21" i="48"/>
  <c r="O21" i="48"/>
  <c r="T362" i="62" s="1"/>
  <c r="X21" i="48"/>
  <c r="Z21" i="48"/>
  <c r="AA21" i="48"/>
  <c r="AB21" i="48"/>
  <c r="B22" i="48"/>
  <c r="C22" i="48"/>
  <c r="E22" i="48"/>
  <c r="F22" i="48"/>
  <c r="M22" i="48" s="1"/>
  <c r="G22" i="48"/>
  <c r="I22" i="48"/>
  <c r="O22" i="48"/>
  <c r="X22" i="48"/>
  <c r="Z22" i="48"/>
  <c r="AA22" i="48"/>
  <c r="AB22" i="48"/>
  <c r="B23" i="48"/>
  <c r="C23" i="48"/>
  <c r="E23" i="48"/>
  <c r="F23" i="48"/>
  <c r="M23" i="48" s="1"/>
  <c r="G23" i="48"/>
  <c r="I23" i="48"/>
  <c r="O23" i="48"/>
  <c r="X23" i="48"/>
  <c r="Z23" i="48"/>
  <c r="AA23" i="48"/>
  <c r="AB23" i="48"/>
  <c r="AB9" i="48"/>
  <c r="AA9" i="48"/>
  <c r="Z9" i="48"/>
  <c r="X9" i="48"/>
  <c r="O9" i="48"/>
  <c r="I9" i="48"/>
  <c r="G9" i="48"/>
  <c r="F9" i="48"/>
  <c r="M9" i="48" s="1"/>
  <c r="E9" i="48"/>
  <c r="C9" i="48"/>
  <c r="B9" i="48"/>
  <c r="R26" i="51" l="1"/>
  <c r="Q26" i="51"/>
  <c r="R27" i="51"/>
  <c r="Q27" i="51"/>
  <c r="Q25" i="51"/>
  <c r="R25" i="51"/>
  <c r="R24" i="51"/>
  <c r="Q24" i="51"/>
  <c r="R10" i="51"/>
  <c r="Q10" i="51"/>
  <c r="S25" i="49"/>
  <c r="S222" i="61" s="1"/>
  <c r="T25" i="49"/>
  <c r="S20" i="49"/>
  <c r="S147" i="61" s="1"/>
  <c r="S17" i="49"/>
  <c r="S102" i="61" s="1"/>
  <c r="S12" i="49"/>
  <c r="T12" i="49" s="1"/>
  <c r="S23" i="49"/>
  <c r="S192" i="61" s="1"/>
  <c r="T23" i="49"/>
  <c r="S15" i="49"/>
  <c r="S72" i="61" s="1"/>
  <c r="S18" i="49"/>
  <c r="S117" i="61" s="1"/>
  <c r="S21" i="49"/>
  <c r="S162" i="61" s="1"/>
  <c r="S13" i="49"/>
  <c r="S42" i="61" s="1"/>
  <c r="S24" i="49"/>
  <c r="S207" i="61" s="1"/>
  <c r="S16" i="49"/>
  <c r="S87" i="61" s="1"/>
  <c r="S11" i="49"/>
  <c r="S12" i="61" s="1"/>
  <c r="S19" i="49"/>
  <c r="S132" i="61" s="1"/>
  <c r="S22" i="49"/>
  <c r="S177" i="61" s="1"/>
  <c r="S14" i="49"/>
  <c r="S57" i="61" s="1"/>
  <c r="H14" i="48"/>
  <c r="V16" i="48"/>
  <c r="W16" i="48" s="1"/>
  <c r="W21" i="48"/>
  <c r="V21" i="48"/>
  <c r="V17" i="48"/>
  <c r="W17" i="48"/>
  <c r="V13" i="48"/>
  <c r="W13" i="48" s="1"/>
  <c r="V12" i="48"/>
  <c r="W12" i="48" s="1"/>
  <c r="H12" i="60"/>
  <c r="V9" i="48"/>
  <c r="W9" i="48" s="1"/>
  <c r="V22" i="48"/>
  <c r="W22" i="48"/>
  <c r="W18" i="48"/>
  <c r="V18" i="48"/>
  <c r="V14" i="48"/>
  <c r="W14" i="48" s="1"/>
  <c r="H27" i="60"/>
  <c r="V10" i="48"/>
  <c r="W10" i="48" s="1"/>
  <c r="V23" i="48"/>
  <c r="W23" i="48"/>
  <c r="V19" i="48"/>
  <c r="W19" i="48" s="1"/>
  <c r="V15" i="48"/>
  <c r="W15" i="48" s="1"/>
  <c r="H42" i="60"/>
  <c r="V11" i="48"/>
  <c r="W11" i="48" s="1"/>
  <c r="V20" i="48"/>
  <c r="W20" i="48"/>
  <c r="H16" i="51"/>
  <c r="H11" i="51"/>
  <c r="L22" i="51"/>
  <c r="H13" i="51"/>
  <c r="H21" i="51"/>
  <c r="L21" i="51"/>
  <c r="H15" i="51"/>
  <c r="H14" i="51"/>
  <c r="H12" i="51"/>
  <c r="L23" i="51"/>
  <c r="V10" i="51"/>
  <c r="Z162" i="60"/>
  <c r="Q162" i="60"/>
  <c r="Q222" i="60"/>
  <c r="Z222" i="60"/>
  <c r="Z147" i="60"/>
  <c r="Q147" i="60"/>
  <c r="Q207" i="60"/>
  <c r="Z207" i="60"/>
  <c r="Z192" i="60"/>
  <c r="Q192" i="60"/>
  <c r="Q177" i="60"/>
  <c r="Z177" i="60"/>
  <c r="Z87" i="60"/>
  <c r="Q87" i="60"/>
  <c r="Z132" i="60"/>
  <c r="Q132" i="60"/>
  <c r="T119" i="62"/>
  <c r="Z72" i="60"/>
  <c r="Q72" i="60"/>
  <c r="T200" i="62"/>
  <c r="Q117" i="60"/>
  <c r="Z117" i="60" s="1"/>
  <c r="Q102" i="60"/>
  <c r="Z102" i="60"/>
  <c r="L24" i="49"/>
  <c r="M24" i="49" s="1"/>
  <c r="AC24" i="49"/>
  <c r="L22" i="49"/>
  <c r="AB22" i="49" s="1"/>
  <c r="AC22" i="49"/>
  <c r="AC20" i="49"/>
  <c r="L20" i="49"/>
  <c r="L18" i="49"/>
  <c r="AC18" i="49"/>
  <c r="AC16" i="49"/>
  <c r="L16" i="49"/>
  <c r="M16" i="49" s="1"/>
  <c r="L14" i="49"/>
  <c r="AC14" i="49"/>
  <c r="L12" i="49"/>
  <c r="AC12" i="49"/>
  <c r="L11" i="49"/>
  <c r="M11" i="49" s="1"/>
  <c r="AC11" i="49"/>
  <c r="AC25" i="49"/>
  <c r="M25" i="49"/>
  <c r="L25" i="49"/>
  <c r="AB25" i="49"/>
  <c r="AC23" i="49"/>
  <c r="L23" i="49"/>
  <c r="AB23" i="49"/>
  <c r="M23" i="49"/>
  <c r="AC21" i="49"/>
  <c r="L21" i="49"/>
  <c r="M21" i="49" s="1"/>
  <c r="AC19" i="49"/>
  <c r="L19" i="49"/>
  <c r="M19" i="49" s="1"/>
  <c r="AC17" i="49"/>
  <c r="L17" i="49"/>
  <c r="M17" i="49" s="1"/>
  <c r="AC15" i="49"/>
  <c r="L15" i="49"/>
  <c r="AC13" i="49"/>
  <c r="L13" i="49"/>
  <c r="M13" i="49" s="1"/>
  <c r="F10" i="51"/>
  <c r="O21" i="51"/>
  <c r="O10" i="51"/>
  <c r="F16" i="51"/>
  <c r="F12" i="51"/>
  <c r="F15" i="51"/>
  <c r="F11" i="51"/>
  <c r="F14" i="51"/>
  <c r="H10" i="51"/>
  <c r="Z5" i="51"/>
  <c r="F13" i="51"/>
  <c r="H30" i="49"/>
  <c r="H34" i="49"/>
  <c r="H38" i="49"/>
  <c r="M45" i="49"/>
  <c r="H47" i="49"/>
  <c r="M49" i="49"/>
  <c r="M53" i="49"/>
  <c r="M57" i="49"/>
  <c r="M61" i="49"/>
  <c r="H63" i="49"/>
  <c r="M65" i="49"/>
  <c r="M69" i="49"/>
  <c r="H71" i="49"/>
  <c r="M73" i="49"/>
  <c r="H75" i="49"/>
  <c r="M77" i="49"/>
  <c r="H79" i="49"/>
  <c r="M81" i="49"/>
  <c r="H83" i="49"/>
  <c r="M85" i="49"/>
  <c r="M89" i="49"/>
  <c r="M93" i="49"/>
  <c r="M97" i="49"/>
  <c r="H99" i="49"/>
  <c r="M101" i="49"/>
  <c r="H103" i="49"/>
  <c r="M105" i="49"/>
  <c r="M109" i="49"/>
  <c r="M113" i="49"/>
  <c r="M117" i="49"/>
  <c r="M121" i="49"/>
  <c r="M125" i="49"/>
  <c r="M129" i="49"/>
  <c r="H36" i="49"/>
  <c r="M43" i="49"/>
  <c r="H45" i="49"/>
  <c r="M47" i="49"/>
  <c r="M51" i="49"/>
  <c r="M55" i="49"/>
  <c r="M59" i="49"/>
  <c r="M63" i="49"/>
  <c r="M67" i="49"/>
  <c r="M71" i="49"/>
  <c r="H73" i="49"/>
  <c r="M75" i="49"/>
  <c r="H77" i="49"/>
  <c r="M79" i="49"/>
  <c r="H81" i="49"/>
  <c r="M83" i="49"/>
  <c r="M87" i="49"/>
  <c r="H89" i="49"/>
  <c r="M91" i="49"/>
  <c r="M99" i="49"/>
  <c r="H101" i="49"/>
  <c r="M103" i="49"/>
  <c r="M107" i="49"/>
  <c r="M115" i="49"/>
  <c r="H117" i="49"/>
  <c r="M119" i="49"/>
  <c r="M123" i="49"/>
  <c r="M127" i="49"/>
  <c r="M131" i="49"/>
  <c r="H27" i="49"/>
  <c r="H35" i="49"/>
  <c r="H44" i="49"/>
  <c r="M46" i="49"/>
  <c r="M50" i="49"/>
  <c r="M54" i="49"/>
  <c r="M58" i="49"/>
  <c r="M62" i="49"/>
  <c r="M66" i="49"/>
  <c r="H68" i="49"/>
  <c r="M70" i="49"/>
  <c r="H72" i="49"/>
  <c r="M74" i="49"/>
  <c r="M78" i="49"/>
  <c r="M82" i="49"/>
  <c r="M86" i="49"/>
  <c r="M90" i="49"/>
  <c r="M94" i="49"/>
  <c r="M98" i="49"/>
  <c r="H100" i="49"/>
  <c r="M102" i="49"/>
  <c r="M106" i="49"/>
  <c r="M110" i="49"/>
  <c r="M114" i="49"/>
  <c r="M118" i="49"/>
  <c r="H120" i="49"/>
  <c r="M122" i="49"/>
  <c r="M126" i="49"/>
  <c r="M130" i="49"/>
  <c r="H33" i="49"/>
  <c r="H41" i="49"/>
  <c r="M44" i="49"/>
  <c r="H46" i="49"/>
  <c r="M48" i="49"/>
  <c r="M56" i="49"/>
  <c r="M60" i="49"/>
  <c r="M64" i="49"/>
  <c r="H66" i="49"/>
  <c r="M68" i="49"/>
  <c r="M72" i="49"/>
  <c r="M76" i="49"/>
  <c r="H78" i="49"/>
  <c r="M80" i="49"/>
  <c r="H82" i="49"/>
  <c r="M84" i="49"/>
  <c r="M88" i="49"/>
  <c r="M92" i="49"/>
  <c r="M96" i="49"/>
  <c r="H98" i="49"/>
  <c r="M100" i="49"/>
  <c r="M104" i="49"/>
  <c r="M108" i="49"/>
  <c r="M112" i="49"/>
  <c r="H114" i="49"/>
  <c r="M116" i="49"/>
  <c r="M120" i="49"/>
  <c r="M124" i="49"/>
  <c r="M128" i="49"/>
  <c r="M132" i="49"/>
  <c r="H91" i="49"/>
  <c r="H90" i="49"/>
  <c r="H10" i="48"/>
  <c r="M52" i="49"/>
  <c r="T65" i="62"/>
  <c r="Q42" i="60"/>
  <c r="Z42" i="60" s="1"/>
  <c r="M111" i="49"/>
  <c r="V27" i="51"/>
  <c r="V26" i="51"/>
  <c r="V24" i="51"/>
  <c r="V23" i="51"/>
  <c r="V22" i="51"/>
  <c r="O22" i="51"/>
  <c r="O26" i="51"/>
  <c r="O24" i="51"/>
  <c r="O27" i="51"/>
  <c r="V25" i="51"/>
  <c r="O23" i="51"/>
  <c r="O25" i="51"/>
  <c r="T11" i="62"/>
  <c r="Z12" i="60"/>
  <c r="Q12" i="60"/>
  <c r="T38" i="62"/>
  <c r="Q27" i="60"/>
  <c r="Z27" i="60" s="1"/>
  <c r="M95" i="49"/>
  <c r="P22" i="48"/>
  <c r="T389" i="62"/>
  <c r="AB63" i="50"/>
  <c r="AB71" i="50"/>
  <c r="AB75" i="50"/>
  <c r="AB83" i="50"/>
  <c r="AB87" i="50"/>
  <c r="AB91" i="50"/>
  <c r="AH14" i="51"/>
  <c r="AB53" i="50"/>
  <c r="W72" i="48"/>
  <c r="H87" i="48"/>
  <c r="W88" i="48"/>
  <c r="P89" i="48"/>
  <c r="H91" i="48"/>
  <c r="W92" i="48"/>
  <c r="H95" i="48"/>
  <c r="W96" i="48"/>
  <c r="H99" i="48"/>
  <c r="W100" i="48"/>
  <c r="P101" i="48"/>
  <c r="W104" i="48"/>
  <c r="P105" i="48"/>
  <c r="H111" i="48"/>
  <c r="H115" i="48"/>
  <c r="W116" i="48"/>
  <c r="AG120" i="48"/>
  <c r="W120" i="48"/>
  <c r="P121" i="48"/>
  <c r="W128" i="48"/>
  <c r="H131" i="48"/>
  <c r="W132" i="48"/>
  <c r="H135" i="48"/>
  <c r="AG136" i="48"/>
  <c r="W136" i="48"/>
  <c r="H139" i="48"/>
  <c r="W140" i="48"/>
  <c r="P141" i="48"/>
  <c r="H143" i="48"/>
  <c r="W144" i="48"/>
  <c r="P145" i="48"/>
  <c r="AB154" i="50"/>
  <c r="AG18" i="51"/>
  <c r="P19" i="48"/>
  <c r="H17" i="48"/>
  <c r="P11" i="48"/>
  <c r="P15" i="48"/>
  <c r="H13" i="48"/>
  <c r="AG21" i="48"/>
  <c r="AG17" i="48"/>
  <c r="AB15" i="50"/>
  <c r="P134" i="48"/>
  <c r="H140" i="48"/>
  <c r="P142" i="48"/>
  <c r="H23" i="49"/>
  <c r="H22" i="49"/>
  <c r="H17" i="49"/>
  <c r="H15" i="49"/>
  <c r="P126" i="48"/>
  <c r="P130" i="48"/>
  <c r="H144" i="48"/>
  <c r="H81" i="48"/>
  <c r="P83" i="48"/>
  <c r="P87" i="48"/>
  <c r="H89" i="48"/>
  <c r="H97" i="48"/>
  <c r="P135" i="48"/>
  <c r="H28" i="50"/>
  <c r="AA91" i="50"/>
  <c r="AA115" i="50"/>
  <c r="AA119" i="50"/>
  <c r="AA132" i="50"/>
  <c r="AA136" i="50"/>
  <c r="AA140" i="50"/>
  <c r="AA145" i="50"/>
  <c r="W129" i="48"/>
  <c r="W141" i="48"/>
  <c r="W145" i="48"/>
  <c r="H73" i="48"/>
  <c r="H77" i="48"/>
  <c r="P79" i="48"/>
  <c r="W82" i="48"/>
  <c r="H85" i="48"/>
  <c r="H129" i="48"/>
  <c r="H137" i="48"/>
  <c r="P13" i="48"/>
  <c r="AC40" i="49"/>
  <c r="AB40" i="49"/>
  <c r="AC41" i="49"/>
  <c r="AC75" i="49"/>
  <c r="AC91" i="49"/>
  <c r="AG24" i="51"/>
  <c r="H23" i="51"/>
  <c r="AG19" i="51"/>
  <c r="AG12" i="51"/>
  <c r="H130" i="48"/>
  <c r="H142" i="48"/>
  <c r="AB132" i="50"/>
  <c r="AA24" i="50"/>
  <c r="AA16" i="50"/>
  <c r="F26" i="51"/>
  <c r="AA95" i="50"/>
  <c r="AB101" i="50"/>
  <c r="AB105" i="50"/>
  <c r="AB117" i="50"/>
  <c r="AB121" i="50"/>
  <c r="AB126" i="50"/>
  <c r="AB130" i="50"/>
  <c r="AB134" i="50"/>
  <c r="AB138" i="50"/>
  <c r="AB143" i="50"/>
  <c r="AB147" i="50"/>
  <c r="AG19" i="48"/>
  <c r="AG15" i="48"/>
  <c r="H15" i="48"/>
  <c r="P33" i="48"/>
  <c r="P42" i="48"/>
  <c r="W49" i="48"/>
  <c r="P50" i="48"/>
  <c r="W57" i="48"/>
  <c r="P58" i="48"/>
  <c r="W65" i="48"/>
  <c r="P66" i="48"/>
  <c r="W69" i="48"/>
  <c r="P70" i="48"/>
  <c r="H72" i="48"/>
  <c r="W73" i="48"/>
  <c r="H76" i="48"/>
  <c r="W77" i="48"/>
  <c r="P78" i="48"/>
  <c r="H80" i="48"/>
  <c r="W81" i="48"/>
  <c r="P82" i="48"/>
  <c r="P86" i="48"/>
  <c r="H88" i="48"/>
  <c r="W89" i="48"/>
  <c r="P90" i="48"/>
  <c r="H92" i="48"/>
  <c r="P94" i="48"/>
  <c r="H96" i="48"/>
  <c r="W97" i="48"/>
  <c r="P98" i="48"/>
  <c r="AC105" i="49"/>
  <c r="AB105" i="49"/>
  <c r="AC106" i="49"/>
  <c r="AC110" i="49"/>
  <c r="AC111" i="49"/>
  <c r="AB26" i="50"/>
  <c r="AB94" i="50"/>
  <c r="AB110" i="50"/>
  <c r="AB118" i="50"/>
  <c r="AB122" i="50"/>
  <c r="AB139" i="50"/>
  <c r="AB144" i="50"/>
  <c r="AH15" i="51"/>
  <c r="AA65" i="50"/>
  <c r="AA69" i="50"/>
  <c r="AA73" i="50"/>
  <c r="AG23" i="51"/>
  <c r="AG20" i="48"/>
  <c r="AG16" i="48"/>
  <c r="AG11" i="48"/>
  <c r="W83" i="48"/>
  <c r="H86" i="48"/>
  <c r="W91" i="48"/>
  <c r="H94" i="48"/>
  <c r="H98" i="48"/>
  <c r="H102" i="48"/>
  <c r="H106" i="48"/>
  <c r="H114" i="48"/>
  <c r="H118" i="48"/>
  <c r="H122" i="48"/>
  <c r="AG138" i="48"/>
  <c r="AB32" i="50"/>
  <c r="AA33" i="50"/>
  <c r="AB35" i="50"/>
  <c r="AB80" i="50"/>
  <c r="AB104" i="50"/>
  <c r="AB112" i="50"/>
  <c r="AB120" i="50"/>
  <c r="AB146" i="50"/>
  <c r="AA147" i="50"/>
  <c r="AB149" i="50"/>
  <c r="AA151" i="50"/>
  <c r="AB153" i="50"/>
  <c r="AA155" i="50"/>
  <c r="AB157" i="50"/>
  <c r="F25" i="51"/>
  <c r="W25" i="48"/>
  <c r="P26" i="48"/>
  <c r="H69" i="48"/>
  <c r="P71" i="48"/>
  <c r="P106" i="48"/>
  <c r="P110" i="48"/>
  <c r="W113" i="48"/>
  <c r="W117" i="48"/>
  <c r="W121" i="48"/>
  <c r="P27" i="48"/>
  <c r="H33" i="48"/>
  <c r="W34" i="48"/>
  <c r="P39" i="48"/>
  <c r="P44" i="48"/>
  <c r="H82" i="48"/>
  <c r="W106" i="48"/>
  <c r="H109" i="48"/>
  <c r="H14" i="49"/>
  <c r="H65" i="49"/>
  <c r="H50" i="49"/>
  <c r="AC123" i="49"/>
  <c r="AC124" i="49"/>
  <c r="AB124" i="49"/>
  <c r="AB125" i="49"/>
  <c r="AC126" i="49"/>
  <c r="AB126" i="49"/>
  <c r="AC130" i="49"/>
  <c r="AB130" i="49"/>
  <c r="AC135" i="49"/>
  <c r="AB135" i="49"/>
  <c r="AC142" i="49"/>
  <c r="AC147" i="49"/>
  <c r="AB147" i="49"/>
  <c r="H27" i="51"/>
  <c r="AH27" i="51"/>
  <c r="AG10" i="48"/>
  <c r="AG25" i="48"/>
  <c r="W29" i="48"/>
  <c r="H45" i="48"/>
  <c r="W46" i="48"/>
  <c r="H49" i="48"/>
  <c r="H57" i="48"/>
  <c r="H65" i="48"/>
  <c r="W105" i="48"/>
  <c r="P114" i="48"/>
  <c r="P21" i="48"/>
  <c r="P17" i="48"/>
  <c r="P31" i="48"/>
  <c r="AG34" i="48"/>
  <c r="P35" i="48"/>
  <c r="H21" i="48"/>
  <c r="W38" i="48"/>
  <c r="H42" i="48"/>
  <c r="W43" i="48"/>
  <c r="H46" i="48"/>
  <c r="AG96" i="48"/>
  <c r="AG23" i="48"/>
  <c r="AG13" i="48"/>
  <c r="H26" i="48"/>
  <c r="W27" i="48"/>
  <c r="P28" i="48"/>
  <c r="H30" i="48"/>
  <c r="W31" i="48"/>
  <c r="P32" i="48"/>
  <c r="H34" i="48"/>
  <c r="P20" i="48"/>
  <c r="W39" i="48"/>
  <c r="P41" i="48"/>
  <c r="H43" i="48"/>
  <c r="H47" i="48"/>
  <c r="AG48" i="48"/>
  <c r="W48" i="48"/>
  <c r="P49" i="48"/>
  <c r="H51" i="48"/>
  <c r="AG52" i="48"/>
  <c r="W52" i="48"/>
  <c r="P53" i="48"/>
  <c r="AG56" i="48"/>
  <c r="W56" i="48"/>
  <c r="P57" i="48"/>
  <c r="H59" i="48"/>
  <c r="AG60" i="48"/>
  <c r="W60" i="48"/>
  <c r="P61" i="48"/>
  <c r="AG64" i="48"/>
  <c r="W64" i="48"/>
  <c r="P65" i="48"/>
  <c r="H67" i="48"/>
  <c r="AG68" i="48"/>
  <c r="W68" i="48"/>
  <c r="P69" i="48"/>
  <c r="AG72" i="48"/>
  <c r="H75" i="48"/>
  <c r="AG76" i="48"/>
  <c r="W76" i="48"/>
  <c r="P77" i="48"/>
  <c r="AG80" i="48"/>
  <c r="W80" i="48"/>
  <c r="H83" i="48"/>
  <c r="AG84" i="48"/>
  <c r="W84" i="48"/>
  <c r="P85" i="48"/>
  <c r="H93" i="48"/>
  <c r="AB78" i="50"/>
  <c r="H100" i="48"/>
  <c r="W101" i="48"/>
  <c r="P115" i="48"/>
  <c r="AG122" i="48"/>
  <c r="H110" i="48"/>
  <c r="AG134" i="48"/>
  <c r="H18" i="49"/>
  <c r="AC57" i="49"/>
  <c r="AB57" i="49"/>
  <c r="AC58" i="49"/>
  <c r="H132" i="49"/>
  <c r="AB30" i="50"/>
  <c r="AA52" i="50"/>
  <c r="AA85" i="50"/>
  <c r="AA89" i="50"/>
  <c r="W94" i="48"/>
  <c r="P95" i="48"/>
  <c r="P99" i="48"/>
  <c r="H101" i="48"/>
  <c r="P102" i="48"/>
  <c r="H134" i="48"/>
  <c r="P139" i="48"/>
  <c r="H126" i="48"/>
  <c r="W142" i="48"/>
  <c r="P143" i="48"/>
  <c r="H145" i="48"/>
  <c r="H51" i="49"/>
  <c r="H52" i="49"/>
  <c r="H53" i="49"/>
  <c r="H54" i="49"/>
  <c r="H55" i="49"/>
  <c r="H56" i="49"/>
  <c r="H43" i="49"/>
  <c r="AC79" i="49"/>
  <c r="AC94" i="49"/>
  <c r="AC95" i="49"/>
  <c r="AA21" i="50"/>
  <c r="AA13" i="50"/>
  <c r="AA29" i="50"/>
  <c r="AA46" i="50"/>
  <c r="AA50" i="50"/>
  <c r="AA56" i="50"/>
  <c r="AA59" i="50"/>
  <c r="AB61" i="50"/>
  <c r="AA63" i="50"/>
  <c r="AB65" i="50"/>
  <c r="AB69" i="50"/>
  <c r="AB73" i="50"/>
  <c r="AA75" i="50"/>
  <c r="AA79" i="50"/>
  <c r="AB88" i="50"/>
  <c r="AB95" i="50"/>
  <c r="AA101" i="50"/>
  <c r="AA105" i="50"/>
  <c r="AA109" i="50"/>
  <c r="AB111" i="50"/>
  <c r="AB115" i="50"/>
  <c r="AA126" i="50"/>
  <c r="AB128" i="50"/>
  <c r="AG27" i="51"/>
  <c r="F22" i="51"/>
  <c r="AG15" i="51"/>
  <c r="AA130" i="50"/>
  <c r="AB135" i="50"/>
  <c r="AB129" i="50"/>
  <c r="AB136" i="50"/>
  <c r="AB140" i="50"/>
  <c r="AB152" i="50"/>
  <c r="AB156" i="50"/>
  <c r="AA157" i="50"/>
  <c r="AH23" i="51"/>
  <c r="W53" i="48"/>
  <c r="AG104" i="48"/>
  <c r="AG123" i="48"/>
  <c r="H125" i="48"/>
  <c r="AG36" i="48"/>
  <c r="P37" i="48"/>
  <c r="W41" i="48"/>
  <c r="AG44" i="48"/>
  <c r="P47" i="48"/>
  <c r="W50" i="48"/>
  <c r="P51" i="48"/>
  <c r="W54" i="48"/>
  <c r="P55" i="48"/>
  <c r="W58" i="48"/>
  <c r="P59" i="48"/>
  <c r="W62" i="48"/>
  <c r="P63" i="48"/>
  <c r="P67" i="48"/>
  <c r="AG99" i="48"/>
  <c r="AG116" i="48"/>
  <c r="P137" i="48"/>
  <c r="H18" i="48"/>
  <c r="AG12" i="48"/>
  <c r="P25" i="48"/>
  <c r="AG27" i="48"/>
  <c r="H29" i="48"/>
  <c r="P30" i="48"/>
  <c r="W33" i="48"/>
  <c r="P34" i="48"/>
  <c r="H36" i="48"/>
  <c r="W37" i="48"/>
  <c r="P38" i="48"/>
  <c r="H41" i="48"/>
  <c r="AG42" i="48"/>
  <c r="W42" i="48"/>
  <c r="H50" i="48"/>
  <c r="W51" i="48"/>
  <c r="P52" i="48"/>
  <c r="H54" i="48"/>
  <c r="H58" i="48"/>
  <c r="W59" i="48"/>
  <c r="P60" i="48"/>
  <c r="H62" i="48"/>
  <c r="H66" i="48"/>
  <c r="W67" i="48"/>
  <c r="P68" i="48"/>
  <c r="H70" i="48"/>
  <c r="H74" i="48"/>
  <c r="H78" i="48"/>
  <c r="P81" i="48"/>
  <c r="AG83" i="48"/>
  <c r="W85" i="48"/>
  <c r="H90" i="48"/>
  <c r="P91" i="48"/>
  <c r="P103" i="48"/>
  <c r="H107" i="48"/>
  <c r="AG111" i="48"/>
  <c r="H116" i="48"/>
  <c r="P117" i="48"/>
  <c r="P107" i="48"/>
  <c r="H127" i="48"/>
  <c r="P131" i="48"/>
  <c r="W133" i="48"/>
  <c r="P138" i="48"/>
  <c r="AG143" i="48"/>
  <c r="AB34" i="49"/>
  <c r="AC36" i="49"/>
  <c r="AB36" i="49"/>
  <c r="AC37" i="49"/>
  <c r="AB37" i="49"/>
  <c r="AC38" i="49"/>
  <c r="H49" i="49"/>
  <c r="AB51" i="49"/>
  <c r="AC53" i="49"/>
  <c r="AB53" i="49"/>
  <c r="AC54" i="49"/>
  <c r="AB54" i="49"/>
  <c r="H60" i="49"/>
  <c r="AB63" i="49"/>
  <c r="AC65" i="49"/>
  <c r="AB65" i="49"/>
  <c r="AC66" i="49"/>
  <c r="H76" i="49"/>
  <c r="H92" i="49"/>
  <c r="H93" i="49"/>
  <c r="H94" i="49"/>
  <c r="H95" i="49"/>
  <c r="H97" i="49"/>
  <c r="AB99" i="49"/>
  <c r="AC101" i="49"/>
  <c r="AB101" i="49"/>
  <c r="AC102" i="49"/>
  <c r="AB102" i="49"/>
  <c r="H121" i="49"/>
  <c r="H123" i="49"/>
  <c r="H125" i="49"/>
  <c r="H126" i="49"/>
  <c r="H128" i="49"/>
  <c r="H129" i="49"/>
  <c r="H130" i="49"/>
  <c r="H131" i="49"/>
  <c r="AC140" i="49"/>
  <c r="AB142" i="49"/>
  <c r="AC143" i="49"/>
  <c r="AB23" i="50"/>
  <c r="AB31" i="50"/>
  <c r="AB47" i="50"/>
  <c r="AB51" i="50"/>
  <c r="AB57" i="50"/>
  <c r="AB64" i="50"/>
  <c r="AB67" i="50"/>
  <c r="AB70" i="50"/>
  <c r="AB74" i="50"/>
  <c r="AB77" i="50"/>
  <c r="AB81" i="50"/>
  <c r="AA93" i="50"/>
  <c r="AB103" i="50"/>
  <c r="AB107" i="50"/>
  <c r="H21" i="49"/>
  <c r="H22" i="48"/>
  <c r="P62" i="48"/>
  <c r="AG106" i="48"/>
  <c r="AG118" i="48"/>
  <c r="AG126" i="48"/>
  <c r="AG142" i="48"/>
  <c r="AC29" i="49"/>
  <c r="AC30" i="49"/>
  <c r="AB30" i="49"/>
  <c r="H39" i="49"/>
  <c r="AB41" i="49"/>
  <c r="AC47" i="49"/>
  <c r="AB58" i="49"/>
  <c r="H67" i="49"/>
  <c r="AC73" i="49"/>
  <c r="AB73" i="49"/>
  <c r="AC74" i="49"/>
  <c r="AC86" i="49"/>
  <c r="AC87" i="49"/>
  <c r="AC89" i="49"/>
  <c r="AB89" i="49"/>
  <c r="AC90" i="49"/>
  <c r="H104" i="49"/>
  <c r="H105" i="49"/>
  <c r="AB115" i="49"/>
  <c r="AC119" i="49"/>
  <c r="AC127" i="49"/>
  <c r="AC131" i="49"/>
  <c r="AB86" i="50"/>
  <c r="AB90" i="50"/>
  <c r="AB93" i="50"/>
  <c r="AB97" i="50"/>
  <c r="H48" i="48"/>
  <c r="P54" i="48"/>
  <c r="W61" i="48"/>
  <c r="H64" i="48"/>
  <c r="P74" i="48"/>
  <c r="AG132" i="48"/>
  <c r="H138" i="48"/>
  <c r="H141" i="48"/>
  <c r="W32" i="48"/>
  <c r="W36" i="48"/>
  <c r="H53" i="48"/>
  <c r="H61" i="48"/>
  <c r="W66" i="48"/>
  <c r="P75" i="48"/>
  <c r="H104" i="48"/>
  <c r="AG107" i="48"/>
  <c r="AG110" i="48"/>
  <c r="H113" i="48"/>
  <c r="P119" i="48"/>
  <c r="H123" i="48"/>
  <c r="AG127" i="48"/>
  <c r="P133" i="48"/>
  <c r="AC49" i="49"/>
  <c r="AB49" i="49"/>
  <c r="AC50" i="49"/>
  <c r="H58" i="49"/>
  <c r="AC63" i="49"/>
  <c r="AC78" i="49"/>
  <c r="AB79" i="49"/>
  <c r="H85" i="49"/>
  <c r="H86" i="49"/>
  <c r="H88" i="49"/>
  <c r="AA25" i="50"/>
  <c r="AA18" i="50"/>
  <c r="AA28" i="50"/>
  <c r="AA35" i="50"/>
  <c r="AA37" i="50"/>
  <c r="AA39" i="50"/>
  <c r="AA41" i="50"/>
  <c r="AA43" i="50"/>
  <c r="AA48" i="50"/>
  <c r="AA54" i="50"/>
  <c r="AA58" i="50"/>
  <c r="AA61" i="50"/>
  <c r="AA67" i="50"/>
  <c r="AA71" i="50"/>
  <c r="AA81" i="50"/>
  <c r="AA19" i="50"/>
  <c r="AB18" i="50"/>
  <c r="AB14" i="50"/>
  <c r="AB29" i="50"/>
  <c r="AA31" i="50"/>
  <c r="AB33" i="50"/>
  <c r="AB49" i="50"/>
  <c r="AB59" i="50"/>
  <c r="AB62" i="50"/>
  <c r="AB72" i="50"/>
  <c r="AA77" i="50"/>
  <c r="AB79" i="50"/>
  <c r="AA83" i="50"/>
  <c r="AB85" i="50"/>
  <c r="AA87" i="50"/>
  <c r="AB89" i="50"/>
  <c r="AB96" i="50"/>
  <c r="AA97" i="50"/>
  <c r="AB99" i="50"/>
  <c r="AB102" i="50"/>
  <c r="AB106" i="50"/>
  <c r="AA107" i="50"/>
  <c r="AB109" i="50"/>
  <c r="AA111" i="50"/>
  <c r="AB113" i="50"/>
  <c r="AA117" i="50"/>
  <c r="AB119" i="50"/>
  <c r="AA121" i="50"/>
  <c r="AB123" i="50"/>
  <c r="AB127" i="50"/>
  <c r="AB137" i="50"/>
  <c r="AA143" i="50"/>
  <c r="AB145" i="50"/>
  <c r="AA149" i="50"/>
  <c r="AB151" i="50"/>
  <c r="AA153" i="50"/>
  <c r="AB155" i="50"/>
  <c r="AG26" i="51"/>
  <c r="AH18" i="51"/>
  <c r="AG17" i="51"/>
  <c r="AA99" i="50"/>
  <c r="AA103" i="50"/>
  <c r="AA113" i="50"/>
  <c r="AA123" i="50"/>
  <c r="AA128" i="50"/>
  <c r="AA134" i="50"/>
  <c r="AA138" i="50"/>
  <c r="H22" i="51"/>
  <c r="AG14" i="51"/>
  <c r="AG22" i="51"/>
  <c r="AG11" i="51"/>
  <c r="H132" i="48"/>
  <c r="H117" i="48"/>
  <c r="W137" i="48"/>
  <c r="H74" i="49"/>
  <c r="H59" i="49"/>
  <c r="AG22" i="48"/>
  <c r="AG30" i="48"/>
  <c r="AG37" i="48"/>
  <c r="AG39" i="48"/>
  <c r="W44" i="48"/>
  <c r="AG47" i="48"/>
  <c r="AG71" i="48"/>
  <c r="AG79" i="48"/>
  <c r="AG82" i="48"/>
  <c r="P93" i="48"/>
  <c r="AG98" i="48"/>
  <c r="AG108" i="48"/>
  <c r="AG115" i="48"/>
  <c r="W124" i="48"/>
  <c r="AG131" i="48"/>
  <c r="H13" i="49"/>
  <c r="H106" i="49"/>
  <c r="H111" i="49"/>
  <c r="AB117" i="49"/>
  <c r="AB118" i="49"/>
  <c r="AG14" i="48"/>
  <c r="W26" i="48"/>
  <c r="H28" i="48"/>
  <c r="AG29" i="48"/>
  <c r="AG31" i="48"/>
  <c r="H19" i="48"/>
  <c r="W35" i="48"/>
  <c r="P36" i="48"/>
  <c r="AG38" i="48"/>
  <c r="AG41" i="48"/>
  <c r="AG46" i="48"/>
  <c r="AG51" i="48"/>
  <c r="AG54" i="48"/>
  <c r="AG59" i="48"/>
  <c r="AG62" i="48"/>
  <c r="AG67" i="48"/>
  <c r="AG70" i="48"/>
  <c r="AG75" i="48"/>
  <c r="AG78" i="48"/>
  <c r="H84" i="48"/>
  <c r="AG86" i="48"/>
  <c r="AG88" i="48"/>
  <c r="AG90" i="48"/>
  <c r="AG92" i="48"/>
  <c r="AG94" i="48"/>
  <c r="W98" i="48"/>
  <c r="W109" i="48"/>
  <c r="P118" i="48"/>
  <c r="H120" i="48"/>
  <c r="H105" i="48"/>
  <c r="P123" i="48"/>
  <c r="W125" i="48"/>
  <c r="H136" i="48"/>
  <c r="H121" i="48"/>
  <c r="AG144" i="48"/>
  <c r="H57" i="49"/>
  <c r="AC59" i="49"/>
  <c r="AB74" i="49"/>
  <c r="AC81" i="49"/>
  <c r="AB81" i="49"/>
  <c r="AC82" i="49"/>
  <c r="AC146" i="49"/>
  <c r="AB24" i="50"/>
  <c r="AB21" i="50"/>
  <c r="AB34" i="50"/>
  <c r="AB36" i="50"/>
  <c r="AB38" i="50"/>
  <c r="AB40" i="50"/>
  <c r="AB42" i="50"/>
  <c r="AB45" i="50"/>
  <c r="AB55" i="50"/>
  <c r="AB66" i="50"/>
  <c r="AB82" i="50"/>
  <c r="AB98" i="50"/>
  <c r="AB114" i="50"/>
  <c r="AB131" i="50"/>
  <c r="AB148" i="50"/>
  <c r="H133" i="48"/>
  <c r="H122" i="49"/>
  <c r="H107" i="49"/>
  <c r="P23" i="48"/>
  <c r="P16" i="48"/>
  <c r="H25" i="48"/>
  <c r="H11" i="48"/>
  <c r="AG32" i="48"/>
  <c r="H38" i="48"/>
  <c r="H44" i="48"/>
  <c r="P45" i="48"/>
  <c r="AG50" i="48"/>
  <c r="AG55" i="48"/>
  <c r="AG58" i="48"/>
  <c r="AG63" i="48"/>
  <c r="AG66" i="48"/>
  <c r="AG74" i="48"/>
  <c r="W108" i="48"/>
  <c r="AG124" i="48"/>
  <c r="AG140" i="48"/>
  <c r="AC118" i="49"/>
  <c r="AB119" i="49"/>
  <c r="AG18" i="48"/>
  <c r="P12" i="48"/>
  <c r="AG26" i="48"/>
  <c r="AG28" i="48"/>
  <c r="W28" i="48"/>
  <c r="P29" i="48"/>
  <c r="H32" i="48"/>
  <c r="AG33" i="48"/>
  <c r="AG35" i="48"/>
  <c r="H37" i="48"/>
  <c r="H23" i="48"/>
  <c r="AG43" i="48"/>
  <c r="P43" i="48"/>
  <c r="AG45" i="48"/>
  <c r="W45" i="48"/>
  <c r="P46" i="48"/>
  <c r="W47" i="48"/>
  <c r="P48" i="48"/>
  <c r="H52" i="48"/>
  <c r="H55" i="48"/>
  <c r="W55" i="48"/>
  <c r="P56" i="48"/>
  <c r="H60" i="48"/>
  <c r="H63" i="48"/>
  <c r="W63" i="48"/>
  <c r="P64" i="48"/>
  <c r="H68" i="48"/>
  <c r="P72" i="48"/>
  <c r="H79" i="48"/>
  <c r="AG87" i="48"/>
  <c r="AG91" i="48"/>
  <c r="W93" i="48"/>
  <c r="AG95" i="48"/>
  <c r="AG100" i="48"/>
  <c r="AG102" i="48"/>
  <c r="AG112" i="48"/>
  <c r="W112" i="48"/>
  <c r="P122" i="48"/>
  <c r="AG128" i="48"/>
  <c r="AC46" i="49"/>
  <c r="AC70" i="49"/>
  <c r="H84" i="49"/>
  <c r="AB95" i="49"/>
  <c r="H102" i="49"/>
  <c r="H87" i="49"/>
  <c r="AC103" i="49"/>
  <c r="H116" i="49"/>
  <c r="AC139" i="49"/>
  <c r="H103" i="48"/>
  <c r="P109" i="48"/>
  <c r="P111" i="48"/>
  <c r="P113" i="48"/>
  <c r="H119" i="48"/>
  <c r="P125" i="48"/>
  <c r="P127" i="48"/>
  <c r="P129" i="48"/>
  <c r="AG139" i="48"/>
  <c r="H40" i="49"/>
  <c r="H25" i="49"/>
  <c r="AC43" i="49"/>
  <c r="H61" i="49"/>
  <c r="H62" i="49"/>
  <c r="H69" i="49"/>
  <c r="H70" i="49"/>
  <c r="AC71" i="49"/>
  <c r="AB83" i="49"/>
  <c r="AC85" i="49"/>
  <c r="AB85" i="49"/>
  <c r="AB86" i="49"/>
  <c r="AB106" i="49"/>
  <c r="AC107" i="49"/>
  <c r="AC113" i="49"/>
  <c r="AB113" i="49"/>
  <c r="AC114" i="49"/>
  <c r="AB131" i="49"/>
  <c r="AC132" i="49"/>
  <c r="AB140" i="49"/>
  <c r="AA22" i="50"/>
  <c r="AB22" i="50"/>
  <c r="AB19" i="50"/>
  <c r="AA17" i="50"/>
  <c r="AB16" i="50"/>
  <c r="AB13" i="50"/>
  <c r="AA36" i="50"/>
  <c r="AA38" i="50"/>
  <c r="AA40" i="50"/>
  <c r="AA42" i="50"/>
  <c r="H45" i="50"/>
  <c r="AA45" i="50"/>
  <c r="AA47" i="50"/>
  <c r="AA49" i="50"/>
  <c r="AA51" i="50"/>
  <c r="AA53" i="50"/>
  <c r="AA55" i="50"/>
  <c r="AA57" i="50"/>
  <c r="AB60" i="50"/>
  <c r="AB68" i="50"/>
  <c r="AB76" i="50"/>
  <c r="AB84" i="50"/>
  <c r="AB92" i="50"/>
  <c r="AB100" i="50"/>
  <c r="AB108" i="50"/>
  <c r="AB116" i="50"/>
  <c r="AB124" i="50"/>
  <c r="AB133" i="50"/>
  <c r="AB141" i="50"/>
  <c r="AB150" i="50"/>
  <c r="AB158" i="50"/>
  <c r="AG103" i="48"/>
  <c r="H108" i="48"/>
  <c r="H112" i="48"/>
  <c r="AG114" i="48"/>
  <c r="AG119" i="48"/>
  <c r="H124" i="48"/>
  <c r="H128" i="48"/>
  <c r="AG130" i="48"/>
  <c r="AG135" i="48"/>
  <c r="AC32" i="49"/>
  <c r="AB32" i="49"/>
  <c r="AC33" i="49"/>
  <c r="AB47" i="49"/>
  <c r="AC55" i="49"/>
  <c r="AC62" i="49"/>
  <c r="AB67" i="49"/>
  <c r="AC69" i="49"/>
  <c r="AB69" i="49"/>
  <c r="AB70" i="49"/>
  <c r="AB90" i="49"/>
  <c r="AC97" i="49"/>
  <c r="AB97" i="49"/>
  <c r="AC98" i="49"/>
  <c r="H108" i="49"/>
  <c r="H109" i="49"/>
  <c r="H110" i="49"/>
  <c r="AB111" i="49"/>
  <c r="H118" i="49"/>
  <c r="H119" i="49"/>
  <c r="AC120" i="49"/>
  <c r="H127" i="49"/>
  <c r="AC137" i="49"/>
  <c r="AB137" i="49"/>
  <c r="AC138" i="49"/>
  <c r="AB139" i="49"/>
  <c r="AB143" i="49"/>
  <c r="AC144" i="49"/>
  <c r="AB145" i="49"/>
  <c r="AB146" i="49"/>
  <c r="AA26" i="50"/>
  <c r="AA14" i="50"/>
  <c r="AH12" i="51"/>
  <c r="AC28" i="49"/>
  <c r="AB28" i="49"/>
  <c r="AB29" i="49"/>
  <c r="H31" i="49"/>
  <c r="AB33" i="49"/>
  <c r="AC34" i="49"/>
  <c r="AB38" i="49"/>
  <c r="AB43" i="49"/>
  <c r="AC45" i="49"/>
  <c r="AB45" i="49"/>
  <c r="AB46" i="49"/>
  <c r="H48" i="49"/>
  <c r="AB50" i="49"/>
  <c r="AC51" i="49"/>
  <c r="AB55" i="49"/>
  <c r="AB59" i="49"/>
  <c r="AC61" i="49"/>
  <c r="AB61" i="49"/>
  <c r="AB62" i="49"/>
  <c r="H64" i="49"/>
  <c r="AB66" i="49"/>
  <c r="AC67" i="49"/>
  <c r="AB71" i="49"/>
  <c r="AB75" i="49"/>
  <c r="AC77" i="49"/>
  <c r="AB77" i="49"/>
  <c r="AB78" i="49"/>
  <c r="H80" i="49"/>
  <c r="AB82" i="49"/>
  <c r="AC83" i="49"/>
  <c r="AB87" i="49"/>
  <c r="AB91" i="49"/>
  <c r="AC93" i="49"/>
  <c r="AB93" i="49"/>
  <c r="AB94" i="49"/>
  <c r="H96" i="49"/>
  <c r="AB98" i="49"/>
  <c r="AC99" i="49"/>
  <c r="AB103" i="49"/>
  <c r="AB107" i="49"/>
  <c r="AC109" i="49"/>
  <c r="AB109" i="49"/>
  <c r="AB110" i="49"/>
  <c r="H112" i="49"/>
  <c r="H113" i="49"/>
  <c r="AB114" i="49"/>
  <c r="AC115" i="49"/>
  <c r="AC121" i="49"/>
  <c r="AB121" i="49"/>
  <c r="AC122" i="49"/>
  <c r="AB123" i="49"/>
  <c r="AB127" i="49"/>
  <c r="AC128" i="49"/>
  <c r="AB133" i="49"/>
  <c r="AC134" i="49"/>
  <c r="AB134" i="49"/>
  <c r="AB141" i="49"/>
  <c r="AB25" i="50"/>
  <c r="AA23" i="50"/>
  <c r="AA20" i="50"/>
  <c r="AB20" i="50"/>
  <c r="AB17" i="50"/>
  <c r="AA15" i="50"/>
  <c r="AA12" i="50"/>
  <c r="AB12" i="50"/>
  <c r="AB28" i="50"/>
  <c r="AA30" i="50"/>
  <c r="AA32" i="50"/>
  <c r="AA34" i="50"/>
  <c r="AB37" i="50"/>
  <c r="AB39" i="50"/>
  <c r="AB41" i="50"/>
  <c r="AB43" i="50"/>
  <c r="AB46" i="50"/>
  <c r="AB48" i="50"/>
  <c r="AB50" i="50"/>
  <c r="AB52" i="50"/>
  <c r="AB54" i="50"/>
  <c r="AB56" i="50"/>
  <c r="AB58" i="50"/>
  <c r="AA60" i="50"/>
  <c r="AA62" i="50"/>
  <c r="AA64" i="50"/>
  <c r="AA66" i="50"/>
  <c r="AA68" i="50"/>
  <c r="AA70" i="50"/>
  <c r="AA72" i="50"/>
  <c r="AA74" i="50"/>
  <c r="AA76" i="50"/>
  <c r="AA78" i="50"/>
  <c r="AA80" i="50"/>
  <c r="AA82" i="50"/>
  <c r="AA84" i="50"/>
  <c r="AA86" i="50"/>
  <c r="AA88" i="50"/>
  <c r="AA90" i="50"/>
  <c r="AA92" i="50"/>
  <c r="AA94" i="50"/>
  <c r="AA96" i="50"/>
  <c r="AA98" i="50"/>
  <c r="AA100" i="50"/>
  <c r="AA102" i="50"/>
  <c r="AA104" i="50"/>
  <c r="AA106" i="50"/>
  <c r="AA108" i="50"/>
  <c r="AA110" i="50"/>
  <c r="AA112" i="50"/>
  <c r="AA114" i="50"/>
  <c r="AA116" i="50"/>
  <c r="AA118" i="50"/>
  <c r="AA120" i="50"/>
  <c r="AA122" i="50"/>
  <c r="AA124" i="50"/>
  <c r="AA127" i="50"/>
  <c r="AA129" i="50"/>
  <c r="AA131" i="50"/>
  <c r="AA133" i="50"/>
  <c r="AA135" i="50"/>
  <c r="AA137" i="50"/>
  <c r="AA139" i="50"/>
  <c r="AA141" i="50"/>
  <c r="AA144" i="50"/>
  <c r="AA146" i="50"/>
  <c r="AA148" i="50"/>
  <c r="AA150" i="50"/>
  <c r="AA152" i="50"/>
  <c r="AA154" i="50"/>
  <c r="AA156" i="50"/>
  <c r="AA158" i="50"/>
  <c r="AH11" i="51"/>
  <c r="H24" i="51"/>
  <c r="AG25" i="51"/>
  <c r="AH25" i="51"/>
  <c r="AH24" i="51"/>
  <c r="AG21" i="51"/>
  <c r="AH21" i="51"/>
  <c r="AH19" i="51"/>
  <c r="AG16" i="51"/>
  <c r="AG13" i="51"/>
  <c r="H25" i="51"/>
  <c r="AH16" i="51"/>
  <c r="F23" i="51"/>
  <c r="F27" i="51"/>
  <c r="H26" i="51"/>
  <c r="F24" i="51"/>
  <c r="AH26" i="51"/>
  <c r="AH22" i="51"/>
  <c r="AH17" i="51"/>
  <c r="AH13" i="51"/>
  <c r="H28" i="49"/>
  <c r="H12" i="49"/>
  <c r="H20" i="49"/>
  <c r="AC31" i="49"/>
  <c r="AB31" i="49"/>
  <c r="AC39" i="49"/>
  <c r="AB39" i="49"/>
  <c r="AC48" i="49"/>
  <c r="AC56" i="49"/>
  <c r="AB56" i="49"/>
  <c r="AC64" i="49"/>
  <c r="AB64" i="49"/>
  <c r="AC72" i="49"/>
  <c r="AB72" i="49"/>
  <c r="AC80" i="49"/>
  <c r="AB80" i="49"/>
  <c r="AC88" i="49"/>
  <c r="AB88" i="49"/>
  <c r="AC96" i="49"/>
  <c r="AB96" i="49"/>
  <c r="AC104" i="49"/>
  <c r="AB104" i="49"/>
  <c r="AC112" i="49"/>
  <c r="AB112" i="49"/>
  <c r="AC136" i="49"/>
  <c r="H29" i="49"/>
  <c r="H37" i="49"/>
  <c r="H24" i="49"/>
  <c r="AC27" i="49"/>
  <c r="AB27" i="49"/>
  <c r="AC35" i="49"/>
  <c r="AB35" i="49"/>
  <c r="AC44" i="49"/>
  <c r="AB44" i="49"/>
  <c r="AC52" i="49"/>
  <c r="AB52" i="49"/>
  <c r="AC60" i="49"/>
  <c r="AB60" i="49"/>
  <c r="AC68" i="49"/>
  <c r="AB68" i="49"/>
  <c r="AC76" i="49"/>
  <c r="AB76" i="49"/>
  <c r="AC84" i="49"/>
  <c r="AB84" i="49"/>
  <c r="AC92" i="49"/>
  <c r="AB92" i="49"/>
  <c r="AC100" i="49"/>
  <c r="AB100" i="49"/>
  <c r="AC108" i="49"/>
  <c r="AB108" i="49"/>
  <c r="H115" i="49"/>
  <c r="AC116" i="49"/>
  <c r="AB129" i="49"/>
  <c r="AB138" i="49"/>
  <c r="AC141" i="49"/>
  <c r="AB144" i="49"/>
  <c r="AB48" i="49"/>
  <c r="H32" i="49"/>
  <c r="H16" i="49"/>
  <c r="AB122" i="49"/>
  <c r="H124" i="49"/>
  <c r="AC125" i="49"/>
  <c r="AB128" i="49"/>
  <c r="H19" i="49"/>
  <c r="AC117" i="49"/>
  <c r="AB120" i="49"/>
  <c r="AC133" i="49"/>
  <c r="AB136" i="49"/>
  <c r="AB116" i="49"/>
  <c r="AC129" i="49"/>
  <c r="AB132" i="49"/>
  <c r="AC145" i="49"/>
  <c r="H27" i="48"/>
  <c r="W30" i="48"/>
  <c r="H31" i="48"/>
  <c r="H39" i="48"/>
  <c r="W79" i="48"/>
  <c r="W87" i="48"/>
  <c r="W102" i="48"/>
  <c r="W103" i="48"/>
  <c r="W118" i="48"/>
  <c r="AG49" i="48"/>
  <c r="AG53" i="48"/>
  <c r="AG57" i="48"/>
  <c r="AG61" i="48"/>
  <c r="AG65" i="48"/>
  <c r="AG69" i="48"/>
  <c r="AG73" i="48"/>
  <c r="P76" i="48"/>
  <c r="AG77" i="48"/>
  <c r="P80" i="48"/>
  <c r="W71" i="48"/>
  <c r="W86" i="48"/>
  <c r="H35" i="48"/>
  <c r="H56" i="48"/>
  <c r="H71" i="48"/>
  <c r="W75" i="48"/>
  <c r="W90" i="48"/>
  <c r="W95" i="48"/>
  <c r="W110" i="48"/>
  <c r="W111" i="48"/>
  <c r="W126" i="48"/>
  <c r="W119" i="48"/>
  <c r="W134" i="48"/>
  <c r="H20" i="48"/>
  <c r="P18" i="48"/>
  <c r="H16" i="48"/>
  <c r="P14" i="48"/>
  <c r="H12" i="48"/>
  <c r="P10" i="48"/>
  <c r="W70" i="48"/>
  <c r="W74" i="48"/>
  <c r="W78" i="48"/>
  <c r="W99" i="48"/>
  <c r="W114" i="48"/>
  <c r="W107" i="48"/>
  <c r="W122" i="48"/>
  <c r="W115" i="48"/>
  <c r="W130" i="48"/>
  <c r="W123" i="48"/>
  <c r="W138" i="48"/>
  <c r="W131" i="48"/>
  <c r="W139" i="48"/>
  <c r="AG81" i="48"/>
  <c r="P84" i="48"/>
  <c r="AG85" i="48"/>
  <c r="P73" i="48"/>
  <c r="P88" i="48"/>
  <c r="AG89" i="48"/>
  <c r="P92" i="48"/>
  <c r="AG93" i="48"/>
  <c r="P96" i="48"/>
  <c r="AG97" i="48"/>
  <c r="P100" i="48"/>
  <c r="AG101" i="48"/>
  <c r="P104" i="48"/>
  <c r="AG105" i="48"/>
  <c r="P108" i="48"/>
  <c r="AG109" i="48"/>
  <c r="P97" i="48"/>
  <c r="P112" i="48"/>
  <c r="AG113" i="48"/>
  <c r="P116" i="48"/>
  <c r="AG117" i="48"/>
  <c r="P120" i="48"/>
  <c r="AG121" i="48"/>
  <c r="P124" i="48"/>
  <c r="AG125" i="48"/>
  <c r="P128" i="48"/>
  <c r="AG129" i="48"/>
  <c r="P132" i="48"/>
  <c r="AG133" i="48"/>
  <c r="P136" i="48"/>
  <c r="AG137" i="48"/>
  <c r="P140" i="48"/>
  <c r="AG141" i="48"/>
  <c r="P144" i="48"/>
  <c r="AG145" i="48"/>
  <c r="W127" i="48"/>
  <c r="W135" i="48"/>
  <c r="W143" i="48"/>
  <c r="AB11" i="49" l="1"/>
  <c r="T11" i="49"/>
  <c r="AB20" i="49"/>
  <c r="R21" i="51"/>
  <c r="Q21" i="51"/>
  <c r="Q22" i="51"/>
  <c r="R22" i="51"/>
  <c r="Q23" i="51"/>
  <c r="R23" i="51"/>
  <c r="M22" i="49"/>
  <c r="T24" i="49"/>
  <c r="T22" i="49"/>
  <c r="M20" i="49"/>
  <c r="T21" i="49"/>
  <c r="T20" i="49"/>
  <c r="AB18" i="49"/>
  <c r="AB14" i="49"/>
  <c r="AB15" i="49"/>
  <c r="T16" i="49"/>
  <c r="T17" i="49"/>
  <c r="T18" i="49"/>
  <c r="T14" i="49"/>
  <c r="T15" i="49"/>
  <c r="AB12" i="49"/>
  <c r="T19" i="49"/>
  <c r="T13" i="49"/>
  <c r="U5" i="60"/>
  <c r="AB19" i="49"/>
  <c r="AB17" i="49"/>
  <c r="AB16" i="49"/>
  <c r="M14" i="49"/>
  <c r="AB13" i="49"/>
  <c r="M15" i="49"/>
  <c r="AB21" i="49"/>
  <c r="M12" i="49"/>
  <c r="AB24" i="49"/>
  <c r="M18" i="49"/>
  <c r="H9" i="47"/>
  <c r="AD9" i="47" l="1"/>
  <c r="D11" i="1" l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F10" i="1"/>
  <c r="N10" i="1" s="1"/>
  <c r="F251" i="35"/>
  <c r="C251" i="35"/>
  <c r="B251" i="35"/>
  <c r="F250" i="35"/>
  <c r="C250" i="35"/>
  <c r="B250" i="35"/>
  <c r="F249" i="35"/>
  <c r="C249" i="35"/>
  <c r="B249" i="35"/>
  <c r="F248" i="35"/>
  <c r="C248" i="35"/>
  <c r="B248" i="35"/>
  <c r="F247" i="35"/>
  <c r="C247" i="35"/>
  <c r="B247" i="35"/>
  <c r="F246" i="35"/>
  <c r="C246" i="35"/>
  <c r="B246" i="35"/>
  <c r="F245" i="35"/>
  <c r="C245" i="35"/>
  <c r="B245" i="35"/>
  <c r="F244" i="35"/>
  <c r="C244" i="35"/>
  <c r="B244" i="35"/>
  <c r="F243" i="35"/>
  <c r="C243" i="35"/>
  <c r="B243" i="35"/>
  <c r="F242" i="35"/>
  <c r="C242" i="35"/>
  <c r="B242" i="35"/>
  <c r="F241" i="35"/>
  <c r="C241" i="35"/>
  <c r="B241" i="35"/>
  <c r="F240" i="35"/>
  <c r="C240" i="35"/>
  <c r="B240" i="35"/>
  <c r="F239" i="35"/>
  <c r="C239" i="35"/>
  <c r="B239" i="35"/>
  <c r="F238" i="35"/>
  <c r="C238" i="35"/>
  <c r="B238" i="35"/>
  <c r="F237" i="35"/>
  <c r="C237" i="35"/>
  <c r="B237" i="35"/>
  <c r="F236" i="35"/>
  <c r="C236" i="35"/>
  <c r="B236" i="35"/>
  <c r="F235" i="35"/>
  <c r="C235" i="35"/>
  <c r="B235" i="35"/>
  <c r="F234" i="35"/>
  <c r="C234" i="35"/>
  <c r="B234" i="35"/>
  <c r="F233" i="35"/>
  <c r="C233" i="35"/>
  <c r="B233" i="35"/>
  <c r="F232" i="35"/>
  <c r="C232" i="35"/>
  <c r="B232" i="35"/>
  <c r="F231" i="35"/>
  <c r="C231" i="35"/>
  <c r="B231" i="35"/>
  <c r="F230" i="35"/>
  <c r="C230" i="35"/>
  <c r="B230" i="35"/>
  <c r="F229" i="35"/>
  <c r="C229" i="35"/>
  <c r="B229" i="35"/>
  <c r="F228" i="35"/>
  <c r="C228" i="35"/>
  <c r="B228" i="35"/>
  <c r="F227" i="35"/>
  <c r="C227" i="35"/>
  <c r="B227" i="35"/>
  <c r="F226" i="35"/>
  <c r="C226" i="35"/>
  <c r="B226" i="35"/>
  <c r="F225" i="35"/>
  <c r="C225" i="35"/>
  <c r="B225" i="35"/>
  <c r="F224" i="35"/>
  <c r="C224" i="35"/>
  <c r="B224" i="35"/>
  <c r="F223" i="35"/>
  <c r="C223" i="35"/>
  <c r="B223" i="35"/>
  <c r="F222" i="35"/>
  <c r="C222" i="35"/>
  <c r="B222" i="35"/>
  <c r="F221" i="35"/>
  <c r="C221" i="35"/>
  <c r="B221" i="35"/>
  <c r="F220" i="35"/>
  <c r="C220" i="35"/>
  <c r="B220" i="35"/>
  <c r="F219" i="35"/>
  <c r="C219" i="35"/>
  <c r="B219" i="35"/>
  <c r="F218" i="35"/>
  <c r="C218" i="35"/>
  <c r="B218" i="35"/>
  <c r="F217" i="35"/>
  <c r="C217" i="35"/>
  <c r="B217" i="35"/>
  <c r="F216" i="35"/>
  <c r="C216" i="35"/>
  <c r="B216" i="35"/>
  <c r="F215" i="35"/>
  <c r="C215" i="35"/>
  <c r="B215" i="35"/>
  <c r="F214" i="35"/>
  <c r="C214" i="35"/>
  <c r="B214" i="35"/>
  <c r="F213" i="35"/>
  <c r="C213" i="35"/>
  <c r="B213" i="35"/>
  <c r="F212" i="35"/>
  <c r="C212" i="35"/>
  <c r="B212" i="35"/>
  <c r="F211" i="35"/>
  <c r="C211" i="35"/>
  <c r="B211" i="35"/>
  <c r="F210" i="35"/>
  <c r="C210" i="35"/>
  <c r="B210" i="35"/>
  <c r="F209" i="35"/>
  <c r="C209" i="35"/>
  <c r="B209" i="35"/>
  <c r="F208" i="35"/>
  <c r="C208" i="35"/>
  <c r="B208" i="35"/>
  <c r="F207" i="35"/>
  <c r="C207" i="35"/>
  <c r="B207" i="35"/>
  <c r="F206" i="35"/>
  <c r="C206" i="35"/>
  <c r="B206" i="35"/>
  <c r="F205" i="35"/>
  <c r="C205" i="35"/>
  <c r="B205" i="35"/>
  <c r="F204" i="35"/>
  <c r="C204" i="35"/>
  <c r="B204" i="35"/>
  <c r="F203" i="35"/>
  <c r="C203" i="35"/>
  <c r="B203" i="35"/>
  <c r="F202" i="35"/>
  <c r="C202" i="35"/>
  <c r="B202" i="35"/>
  <c r="F201" i="35"/>
  <c r="C201" i="35"/>
  <c r="B201" i="35"/>
  <c r="F200" i="35"/>
  <c r="C200" i="35"/>
  <c r="B200" i="35"/>
  <c r="F199" i="35"/>
  <c r="C199" i="35"/>
  <c r="B199" i="35"/>
  <c r="F198" i="35"/>
  <c r="C198" i="35"/>
  <c r="B198" i="35"/>
  <c r="F197" i="35"/>
  <c r="C197" i="35"/>
  <c r="B197" i="35"/>
  <c r="F196" i="35"/>
  <c r="C196" i="35"/>
  <c r="B196" i="35"/>
  <c r="F195" i="35"/>
  <c r="C195" i="35"/>
  <c r="B195" i="35"/>
  <c r="F194" i="35"/>
  <c r="C194" i="35"/>
  <c r="B194" i="35"/>
  <c r="F193" i="35"/>
  <c r="C193" i="35"/>
  <c r="B193" i="35"/>
  <c r="F192" i="35"/>
  <c r="C192" i="35"/>
  <c r="B192" i="35"/>
  <c r="F191" i="35"/>
  <c r="C191" i="35"/>
  <c r="B191" i="35"/>
  <c r="F190" i="35"/>
  <c r="C190" i="35"/>
  <c r="B190" i="35"/>
  <c r="F189" i="35"/>
  <c r="C189" i="35"/>
  <c r="B189" i="35"/>
  <c r="F188" i="35"/>
  <c r="C188" i="35"/>
  <c r="B188" i="35"/>
  <c r="F187" i="35"/>
  <c r="C187" i="35"/>
  <c r="B187" i="35"/>
  <c r="F186" i="35"/>
  <c r="C186" i="35"/>
  <c r="B186" i="35"/>
  <c r="F185" i="35"/>
  <c r="C185" i="35"/>
  <c r="B185" i="35"/>
  <c r="F184" i="35"/>
  <c r="C184" i="35"/>
  <c r="B184" i="35"/>
  <c r="F183" i="35"/>
  <c r="C183" i="35"/>
  <c r="B183" i="35"/>
  <c r="F182" i="35"/>
  <c r="C182" i="35"/>
  <c r="B182" i="35"/>
  <c r="F181" i="35"/>
  <c r="C181" i="35"/>
  <c r="B181" i="35"/>
  <c r="F180" i="35"/>
  <c r="C180" i="35"/>
  <c r="B180" i="35"/>
  <c r="F179" i="35"/>
  <c r="C179" i="35"/>
  <c r="B179" i="35"/>
  <c r="F178" i="35"/>
  <c r="C178" i="35"/>
  <c r="B178" i="35"/>
  <c r="F177" i="35"/>
  <c r="C177" i="35"/>
  <c r="B177" i="35"/>
  <c r="F176" i="35"/>
  <c r="C176" i="35"/>
  <c r="B176" i="35"/>
  <c r="F175" i="35"/>
  <c r="C175" i="35"/>
  <c r="B175" i="35"/>
  <c r="F174" i="35"/>
  <c r="C174" i="35"/>
  <c r="B174" i="35"/>
  <c r="F173" i="35"/>
  <c r="C173" i="35"/>
  <c r="B173" i="35"/>
  <c r="F172" i="35"/>
  <c r="C172" i="35"/>
  <c r="B172" i="35"/>
  <c r="F171" i="35"/>
  <c r="C171" i="35"/>
  <c r="B171" i="35"/>
  <c r="F170" i="35"/>
  <c r="C170" i="35"/>
  <c r="B170" i="35"/>
  <c r="F169" i="35"/>
  <c r="C169" i="35"/>
  <c r="B169" i="35"/>
  <c r="F168" i="35"/>
  <c r="C168" i="35"/>
  <c r="B168" i="35"/>
  <c r="F167" i="35"/>
  <c r="C167" i="35"/>
  <c r="B167" i="35"/>
  <c r="F166" i="35"/>
  <c r="C166" i="35"/>
  <c r="B166" i="35"/>
  <c r="F165" i="35"/>
  <c r="C165" i="35"/>
  <c r="B165" i="35"/>
  <c r="F164" i="35"/>
  <c r="C164" i="35"/>
  <c r="B164" i="35"/>
  <c r="F163" i="35"/>
  <c r="C163" i="35"/>
  <c r="B163" i="35"/>
  <c r="F162" i="35"/>
  <c r="C162" i="35"/>
  <c r="B162" i="35"/>
  <c r="F161" i="35"/>
  <c r="C161" i="35"/>
  <c r="B161" i="35"/>
  <c r="F160" i="35"/>
  <c r="C160" i="35"/>
  <c r="B160" i="35"/>
  <c r="F159" i="35"/>
  <c r="C159" i="35"/>
  <c r="B159" i="35"/>
  <c r="F158" i="35"/>
  <c r="C158" i="35"/>
  <c r="B158" i="35"/>
  <c r="F157" i="35"/>
  <c r="C157" i="35"/>
  <c r="B157" i="35"/>
  <c r="F156" i="35"/>
  <c r="C156" i="35"/>
  <c r="B156" i="35"/>
  <c r="F155" i="35"/>
  <c r="C155" i="35"/>
  <c r="B155" i="35"/>
  <c r="F154" i="35"/>
  <c r="C154" i="35"/>
  <c r="B154" i="35"/>
  <c r="F153" i="35"/>
  <c r="C153" i="35"/>
  <c r="B153" i="35"/>
  <c r="F152" i="35"/>
  <c r="C152" i="35"/>
  <c r="B152" i="35"/>
  <c r="F151" i="35"/>
  <c r="C151" i="35"/>
  <c r="B151" i="35"/>
  <c r="F150" i="35"/>
  <c r="C150" i="35"/>
  <c r="B150" i="35"/>
  <c r="F149" i="35"/>
  <c r="C149" i="35"/>
  <c r="B149" i="35"/>
  <c r="F148" i="35"/>
  <c r="C148" i="35"/>
  <c r="B148" i="35"/>
  <c r="F147" i="35"/>
  <c r="C147" i="35"/>
  <c r="B147" i="35"/>
  <c r="F146" i="35"/>
  <c r="C146" i="35"/>
  <c r="B146" i="35"/>
  <c r="F145" i="35"/>
  <c r="C145" i="35"/>
  <c r="B145" i="35"/>
  <c r="F144" i="35"/>
  <c r="C144" i="35"/>
  <c r="B144" i="35"/>
  <c r="F143" i="35"/>
  <c r="C143" i="35"/>
  <c r="B143" i="35"/>
  <c r="F142" i="35"/>
  <c r="C142" i="35"/>
  <c r="B142" i="35"/>
  <c r="F141" i="35"/>
  <c r="C141" i="35"/>
  <c r="B141" i="35"/>
  <c r="F140" i="35"/>
  <c r="C140" i="35"/>
  <c r="B140" i="35"/>
  <c r="F139" i="35"/>
  <c r="C139" i="35"/>
  <c r="B139" i="35"/>
  <c r="F138" i="35"/>
  <c r="C138" i="35"/>
  <c r="B138" i="35"/>
  <c r="F137" i="35"/>
  <c r="C137" i="35"/>
  <c r="B137" i="35"/>
  <c r="F136" i="35"/>
  <c r="C136" i="35"/>
  <c r="B136" i="35"/>
  <c r="F135" i="35"/>
  <c r="C135" i="35"/>
  <c r="B135" i="35"/>
  <c r="F134" i="35"/>
  <c r="C134" i="35"/>
  <c r="B134" i="35"/>
  <c r="F133" i="35"/>
  <c r="C133" i="35"/>
  <c r="B133" i="35"/>
  <c r="F132" i="35"/>
  <c r="C132" i="35"/>
  <c r="B132" i="35"/>
  <c r="F131" i="35"/>
  <c r="C131" i="35"/>
  <c r="B131" i="35"/>
  <c r="F130" i="35"/>
  <c r="C130" i="35"/>
  <c r="B130" i="35"/>
  <c r="F129" i="35"/>
  <c r="C129" i="35"/>
  <c r="B129" i="35"/>
  <c r="F128" i="35"/>
  <c r="C128" i="35"/>
  <c r="B128" i="35"/>
  <c r="F127" i="35"/>
  <c r="C127" i="35"/>
  <c r="B127" i="35"/>
  <c r="F126" i="35"/>
  <c r="C126" i="35"/>
  <c r="B126" i="35"/>
  <c r="F125" i="35"/>
  <c r="C125" i="35"/>
  <c r="B125" i="35"/>
  <c r="F124" i="35"/>
  <c r="C124" i="35"/>
  <c r="B124" i="35"/>
  <c r="F123" i="35"/>
  <c r="C123" i="35"/>
  <c r="B123" i="35"/>
  <c r="F122" i="35"/>
  <c r="C122" i="35"/>
  <c r="B122" i="35"/>
  <c r="F121" i="35"/>
  <c r="C121" i="35"/>
  <c r="B121" i="35"/>
  <c r="F120" i="35"/>
  <c r="C120" i="35"/>
  <c r="B120" i="35"/>
  <c r="F119" i="35"/>
  <c r="C119" i="35"/>
  <c r="B119" i="35"/>
  <c r="F118" i="35"/>
  <c r="C118" i="35"/>
  <c r="B118" i="35"/>
  <c r="F117" i="35"/>
  <c r="C117" i="35"/>
  <c r="B117" i="35"/>
  <c r="F116" i="35"/>
  <c r="C116" i="35"/>
  <c r="B116" i="35"/>
  <c r="F115" i="35"/>
  <c r="C115" i="35"/>
  <c r="B115" i="35"/>
  <c r="F114" i="35"/>
  <c r="C114" i="35"/>
  <c r="B114" i="35"/>
  <c r="F113" i="35"/>
  <c r="C113" i="35"/>
  <c r="B113" i="35"/>
  <c r="F112" i="35"/>
  <c r="C112" i="35"/>
  <c r="B112" i="35"/>
  <c r="F111" i="35"/>
  <c r="C111" i="35"/>
  <c r="B111" i="35"/>
  <c r="F110" i="35"/>
  <c r="C110" i="35"/>
  <c r="B110" i="35"/>
  <c r="F109" i="35"/>
  <c r="C109" i="35"/>
  <c r="B109" i="35"/>
  <c r="F108" i="35"/>
  <c r="C108" i="35"/>
  <c r="B108" i="35"/>
  <c r="F107" i="35"/>
  <c r="C107" i="35"/>
  <c r="B107" i="35"/>
  <c r="F106" i="35"/>
  <c r="C106" i="35"/>
  <c r="B106" i="35"/>
  <c r="F105" i="35"/>
  <c r="C105" i="35"/>
  <c r="B105" i="35"/>
  <c r="F104" i="35"/>
  <c r="C104" i="35"/>
  <c r="B104" i="35"/>
  <c r="F103" i="35"/>
  <c r="C103" i="35"/>
  <c r="B103" i="35"/>
  <c r="F102" i="35"/>
  <c r="C102" i="35"/>
  <c r="B102" i="35"/>
  <c r="F101" i="35"/>
  <c r="C101" i="35"/>
  <c r="B101" i="35"/>
  <c r="F100" i="35"/>
  <c r="C100" i="35"/>
  <c r="B100" i="35"/>
  <c r="F99" i="35"/>
  <c r="C99" i="35"/>
  <c r="B99" i="35"/>
  <c r="F98" i="35"/>
  <c r="C98" i="35"/>
  <c r="B98" i="35"/>
  <c r="F97" i="35"/>
  <c r="C97" i="35"/>
  <c r="B97" i="35"/>
  <c r="F96" i="35"/>
  <c r="C96" i="35"/>
  <c r="B96" i="35"/>
  <c r="F95" i="35"/>
  <c r="C95" i="35"/>
  <c r="B95" i="35"/>
  <c r="F94" i="35"/>
  <c r="C94" i="35"/>
  <c r="B94" i="35"/>
  <c r="F93" i="35"/>
  <c r="C93" i="35"/>
  <c r="B93" i="35"/>
  <c r="F92" i="35"/>
  <c r="C92" i="35"/>
  <c r="B92" i="35"/>
  <c r="F91" i="35"/>
  <c r="C91" i="35"/>
  <c r="B91" i="35"/>
  <c r="F90" i="35"/>
  <c r="C90" i="35"/>
  <c r="B90" i="35"/>
  <c r="F89" i="35"/>
  <c r="C89" i="35"/>
  <c r="B89" i="35"/>
  <c r="F88" i="35"/>
  <c r="C88" i="35"/>
  <c r="B88" i="35"/>
  <c r="F87" i="35"/>
  <c r="C87" i="35"/>
  <c r="B87" i="35"/>
  <c r="F86" i="35"/>
  <c r="C86" i="35"/>
  <c r="B86" i="35"/>
  <c r="F85" i="35"/>
  <c r="C85" i="35"/>
  <c r="B85" i="35"/>
  <c r="F84" i="35"/>
  <c r="C84" i="35"/>
  <c r="B84" i="35"/>
  <c r="F83" i="35"/>
  <c r="C83" i="35"/>
  <c r="F82" i="35"/>
  <c r="C82" i="35"/>
  <c r="F81" i="35"/>
  <c r="C81" i="35"/>
  <c r="F80" i="35"/>
  <c r="C80" i="35"/>
  <c r="F79" i="35"/>
  <c r="C79" i="35"/>
  <c r="F78" i="35"/>
  <c r="C78" i="35"/>
  <c r="F77" i="35"/>
  <c r="C77" i="35"/>
  <c r="F76" i="35"/>
  <c r="C76" i="35"/>
  <c r="F75" i="35"/>
  <c r="C75" i="35"/>
  <c r="F74" i="35"/>
  <c r="C74" i="35"/>
  <c r="F73" i="35"/>
  <c r="C73" i="35"/>
  <c r="F72" i="35"/>
  <c r="C72" i="35"/>
  <c r="F71" i="35"/>
  <c r="C71" i="35"/>
  <c r="F70" i="35"/>
  <c r="C70" i="35"/>
  <c r="F69" i="35"/>
  <c r="C69" i="35"/>
  <c r="F68" i="35"/>
  <c r="C68" i="35"/>
  <c r="F67" i="35"/>
  <c r="C67" i="35"/>
  <c r="F66" i="35"/>
  <c r="C66" i="35"/>
  <c r="F65" i="35"/>
  <c r="C65" i="35"/>
  <c r="F64" i="35"/>
  <c r="C64" i="35"/>
  <c r="F63" i="35"/>
  <c r="C63" i="35"/>
  <c r="F62" i="35"/>
  <c r="C62" i="35"/>
  <c r="F61" i="35"/>
  <c r="C61" i="35"/>
  <c r="F60" i="35"/>
  <c r="C60" i="35"/>
  <c r="F59" i="35"/>
  <c r="C59" i="35"/>
  <c r="F58" i="35"/>
  <c r="C58" i="35"/>
  <c r="F57" i="35"/>
  <c r="C57" i="35"/>
  <c r="F56" i="35"/>
  <c r="C56" i="35"/>
  <c r="F55" i="35"/>
  <c r="C55" i="35"/>
  <c r="F54" i="35"/>
  <c r="C54" i="35"/>
  <c r="F53" i="35"/>
  <c r="C53" i="35"/>
  <c r="F52" i="35"/>
  <c r="C52" i="35"/>
  <c r="F51" i="35"/>
  <c r="C51" i="35"/>
  <c r="F50" i="35"/>
  <c r="C50" i="35"/>
  <c r="F49" i="35"/>
  <c r="C49" i="35"/>
  <c r="F48" i="35"/>
  <c r="C48" i="35"/>
  <c r="F46" i="35"/>
  <c r="C46" i="35"/>
  <c r="F45" i="35"/>
  <c r="C45" i="35"/>
  <c r="F44" i="35"/>
  <c r="C44" i="35"/>
  <c r="F43" i="35"/>
  <c r="C43" i="35"/>
  <c r="F42" i="35"/>
  <c r="C42" i="35"/>
  <c r="F41" i="35"/>
  <c r="C41" i="35"/>
  <c r="F40" i="35"/>
  <c r="C40" i="35"/>
  <c r="F39" i="35"/>
  <c r="C39" i="35"/>
  <c r="F38" i="35"/>
  <c r="C38" i="35"/>
  <c r="F37" i="35"/>
  <c r="C37" i="35"/>
  <c r="F36" i="35"/>
  <c r="C36" i="35"/>
  <c r="F35" i="35"/>
  <c r="C35" i="35"/>
  <c r="F33" i="35"/>
  <c r="C33" i="35"/>
  <c r="F32" i="35"/>
  <c r="P32" i="35" s="1"/>
  <c r="C32" i="35"/>
  <c r="F31" i="35"/>
  <c r="P31" i="35" s="1"/>
  <c r="C31" i="35"/>
  <c r="F30" i="35"/>
  <c r="P30" i="35" s="1"/>
  <c r="C30" i="35"/>
  <c r="F29" i="35"/>
  <c r="L29" i="35" s="1"/>
  <c r="C29" i="35"/>
  <c r="F28" i="35"/>
  <c r="L28" i="35" s="1"/>
  <c r="C28" i="35"/>
  <c r="F27" i="35"/>
  <c r="L27" i="35" s="1"/>
  <c r="C27" i="35"/>
  <c r="F26" i="35"/>
  <c r="L26" i="35" s="1"/>
  <c r="C26" i="35"/>
  <c r="F25" i="35"/>
  <c r="L25" i="35" s="1"/>
  <c r="C25" i="35"/>
  <c r="F24" i="35"/>
  <c r="L24" i="35" s="1"/>
  <c r="C24" i="35"/>
  <c r="F23" i="35"/>
  <c r="L23" i="35" s="1"/>
  <c r="C23" i="35"/>
  <c r="F22" i="35"/>
  <c r="L22" i="35" s="1"/>
  <c r="C22" i="35"/>
  <c r="T26" i="35" l="1"/>
  <c r="R26" i="35"/>
  <c r="R27" i="35"/>
  <c r="T27" i="35"/>
  <c r="R23" i="35"/>
  <c r="T23" i="35"/>
  <c r="R28" i="35"/>
  <c r="T28" i="35"/>
  <c r="R24" i="35"/>
  <c r="T24" i="35"/>
  <c r="R25" i="35"/>
  <c r="T25" i="35"/>
  <c r="AF35" i="35"/>
  <c r="AE35" i="35"/>
  <c r="AD35" i="35"/>
  <c r="AA56" i="35"/>
  <c r="AF56" i="35"/>
  <c r="AE56" i="35"/>
  <c r="AD56" i="35"/>
  <c r="AF80" i="35"/>
  <c r="AE80" i="35"/>
  <c r="AD80" i="35"/>
  <c r="AH113" i="35"/>
  <c r="AF113" i="35"/>
  <c r="AE113" i="35"/>
  <c r="AD113" i="35"/>
  <c r="AH153" i="35"/>
  <c r="AF153" i="35"/>
  <c r="AE153" i="35"/>
  <c r="AD153" i="35"/>
  <c r="AH169" i="35"/>
  <c r="AF169" i="35"/>
  <c r="AE169" i="35"/>
  <c r="AD169" i="35"/>
  <c r="AH177" i="35"/>
  <c r="AF177" i="35"/>
  <c r="AE177" i="35"/>
  <c r="AD177" i="35"/>
  <c r="AF185" i="35"/>
  <c r="AE185" i="35"/>
  <c r="AD185" i="35"/>
  <c r="AH225" i="35"/>
  <c r="AF225" i="35"/>
  <c r="AE225" i="35"/>
  <c r="AD225" i="35"/>
  <c r="P233" i="35"/>
  <c r="AF233" i="35"/>
  <c r="AE233" i="35"/>
  <c r="AD233" i="35"/>
  <c r="Z241" i="35"/>
  <c r="AF241" i="35"/>
  <c r="AE241" i="35"/>
  <c r="AD241" i="35"/>
  <c r="Z249" i="35"/>
  <c r="AF249" i="35"/>
  <c r="AE249" i="35"/>
  <c r="AD249" i="35"/>
  <c r="J84" i="35"/>
  <c r="AE84" i="35"/>
  <c r="AD84" i="35"/>
  <c r="AF84" i="35"/>
  <c r="J92" i="35"/>
  <c r="AF92" i="35"/>
  <c r="AE92" i="35"/>
  <c r="AD92" i="35"/>
  <c r="AF100" i="35"/>
  <c r="AE100" i="35"/>
  <c r="AD100" i="35"/>
  <c r="AF108" i="35"/>
  <c r="AE108" i="35"/>
  <c r="AD108" i="35"/>
  <c r="AF116" i="35"/>
  <c r="AE116" i="35"/>
  <c r="AD116" i="35"/>
  <c r="Z124" i="35"/>
  <c r="AE124" i="35"/>
  <c r="AF124" i="35"/>
  <c r="AD124" i="35"/>
  <c r="AH132" i="35"/>
  <c r="AF132" i="35"/>
  <c r="AE132" i="35"/>
  <c r="AD132" i="35"/>
  <c r="AH140" i="35"/>
  <c r="AF140" i="35"/>
  <c r="AE140" i="35"/>
  <c r="AD140" i="35"/>
  <c r="Z148" i="35"/>
  <c r="AE148" i="35"/>
  <c r="AF148" i="35"/>
  <c r="AD148" i="35"/>
  <c r="AC156" i="35"/>
  <c r="AF156" i="35"/>
  <c r="AE156" i="35"/>
  <c r="AD156" i="35"/>
  <c r="AF164" i="35"/>
  <c r="AE164" i="35"/>
  <c r="AD164" i="35"/>
  <c r="AH172" i="35"/>
  <c r="AF172" i="35"/>
  <c r="AE172" i="35"/>
  <c r="AD172" i="35"/>
  <c r="AF180" i="35"/>
  <c r="AE180" i="35"/>
  <c r="AD180" i="35"/>
  <c r="AE188" i="35"/>
  <c r="AD188" i="35"/>
  <c r="AF188" i="35"/>
  <c r="AF196" i="35"/>
  <c r="AE196" i="35"/>
  <c r="AD196" i="35"/>
  <c r="AF204" i="35"/>
  <c r="AE204" i="35"/>
  <c r="AD204" i="35"/>
  <c r="AH212" i="35"/>
  <c r="AF212" i="35"/>
  <c r="AE212" i="35"/>
  <c r="AD212" i="35"/>
  <c r="AE220" i="35"/>
  <c r="AD220" i="35"/>
  <c r="AF220" i="35"/>
  <c r="AF228" i="35"/>
  <c r="AE228" i="35"/>
  <c r="AD228" i="35"/>
  <c r="AF236" i="35"/>
  <c r="AE236" i="35"/>
  <c r="AD236" i="35"/>
  <c r="AF244" i="35"/>
  <c r="AE244" i="35"/>
  <c r="AD244" i="35"/>
  <c r="L30" i="35"/>
  <c r="AF30" i="35"/>
  <c r="AE30" i="35"/>
  <c r="AD30" i="35"/>
  <c r="Z64" i="35"/>
  <c r="AF64" i="35"/>
  <c r="AE64" i="35"/>
  <c r="AD64" i="35"/>
  <c r="AF23" i="35"/>
  <c r="AE23" i="35"/>
  <c r="AD23" i="35"/>
  <c r="AF27" i="35"/>
  <c r="AE27" i="35"/>
  <c r="AD27" i="35"/>
  <c r="AF31" i="35"/>
  <c r="AE31" i="35"/>
  <c r="AD31" i="35"/>
  <c r="J36" i="35"/>
  <c r="AE36" i="35"/>
  <c r="AF36" i="35"/>
  <c r="AD36" i="35"/>
  <c r="J40" i="35"/>
  <c r="AF40" i="35"/>
  <c r="AE40" i="35"/>
  <c r="AD40" i="35"/>
  <c r="J44" i="35"/>
  <c r="AF44" i="35"/>
  <c r="AE44" i="35"/>
  <c r="AD44" i="35"/>
  <c r="AA49" i="35"/>
  <c r="AF49" i="35"/>
  <c r="AE49" i="35"/>
  <c r="AD49" i="35"/>
  <c r="AF53" i="35"/>
  <c r="AE53" i="35"/>
  <c r="AD53" i="35"/>
  <c r="AA57" i="35"/>
  <c r="AF57" i="35"/>
  <c r="AE57" i="35"/>
  <c r="AD57" i="35"/>
  <c r="AE61" i="35"/>
  <c r="AF61" i="35"/>
  <c r="AD61" i="35"/>
  <c r="AF65" i="35"/>
  <c r="AE65" i="35"/>
  <c r="AD65" i="35"/>
  <c r="AF69" i="35"/>
  <c r="AE69" i="35"/>
  <c r="AD69" i="35"/>
  <c r="AF73" i="35"/>
  <c r="AE73" i="35"/>
  <c r="AD73" i="35"/>
  <c r="AF77" i="35"/>
  <c r="AE77" i="35"/>
  <c r="AD77" i="35"/>
  <c r="AF81" i="35"/>
  <c r="AE81" i="35"/>
  <c r="AD81" i="35"/>
  <c r="AF87" i="35"/>
  <c r="AE87" i="35"/>
  <c r="AD87" i="35"/>
  <c r="X95" i="35"/>
  <c r="AF95" i="35"/>
  <c r="AE95" i="35"/>
  <c r="AD95" i="35"/>
  <c r="AF103" i="35"/>
  <c r="AE103" i="35"/>
  <c r="AD103" i="35"/>
  <c r="AH111" i="35"/>
  <c r="AF111" i="35"/>
  <c r="AE111" i="35"/>
  <c r="AD111" i="35"/>
  <c r="AH119" i="35"/>
  <c r="AF119" i="35"/>
  <c r="AE119" i="35"/>
  <c r="AD119" i="35"/>
  <c r="AI127" i="35"/>
  <c r="AF127" i="35"/>
  <c r="AE127" i="35"/>
  <c r="AD127" i="35"/>
  <c r="AI135" i="35"/>
  <c r="AF135" i="35"/>
  <c r="AE135" i="35"/>
  <c r="AD135" i="35"/>
  <c r="AF143" i="35"/>
  <c r="AE143" i="35"/>
  <c r="AD143" i="35"/>
  <c r="AF151" i="35"/>
  <c r="AE151" i="35"/>
  <c r="AD151" i="35"/>
  <c r="AF159" i="35"/>
  <c r="AE159" i="35"/>
  <c r="AD159" i="35"/>
  <c r="AF167" i="35"/>
  <c r="AE167" i="35"/>
  <c r="AD167" i="35"/>
  <c r="AF175" i="35"/>
  <c r="AE175" i="35"/>
  <c r="AD175" i="35"/>
  <c r="AF183" i="35"/>
  <c r="AE183" i="35"/>
  <c r="AD183" i="35"/>
  <c r="AB191" i="35"/>
  <c r="AF191" i="35"/>
  <c r="AE191" i="35"/>
  <c r="AD191" i="35"/>
  <c r="AF199" i="35"/>
  <c r="AE199" i="35"/>
  <c r="AD199" i="35"/>
  <c r="AH207" i="35"/>
  <c r="AF207" i="35"/>
  <c r="AE207" i="35"/>
  <c r="AD207" i="35"/>
  <c r="AH215" i="35"/>
  <c r="AF215" i="35"/>
  <c r="AE215" i="35"/>
  <c r="AD215" i="35"/>
  <c r="AH223" i="35"/>
  <c r="AF223" i="35"/>
  <c r="AE223" i="35"/>
  <c r="AD223" i="35"/>
  <c r="AA231" i="35"/>
  <c r="AF231" i="35"/>
  <c r="AE231" i="35"/>
  <c r="AD231" i="35"/>
  <c r="AA239" i="35"/>
  <c r="AF239" i="35"/>
  <c r="AE239" i="35"/>
  <c r="AD239" i="35"/>
  <c r="AH247" i="35"/>
  <c r="AF247" i="35"/>
  <c r="AE247" i="35"/>
  <c r="AD247" i="35"/>
  <c r="AF26" i="35"/>
  <c r="AE26" i="35"/>
  <c r="AD26" i="35"/>
  <c r="Z60" i="35"/>
  <c r="AE60" i="35"/>
  <c r="AF60" i="35"/>
  <c r="AD60" i="35"/>
  <c r="AF89" i="35"/>
  <c r="AE89" i="35"/>
  <c r="AD89" i="35"/>
  <c r="J90" i="35"/>
  <c r="AF90" i="35"/>
  <c r="AD90" i="35"/>
  <c r="AE90" i="35"/>
  <c r="AF98" i="35"/>
  <c r="AD98" i="35"/>
  <c r="AE98" i="35"/>
  <c r="AF106" i="35"/>
  <c r="AE106" i="35"/>
  <c r="AD106" i="35"/>
  <c r="AH114" i="35"/>
  <c r="AF114" i="35"/>
  <c r="AE114" i="35"/>
  <c r="AD114" i="35"/>
  <c r="Z122" i="35"/>
  <c r="AF122" i="35"/>
  <c r="AD122" i="35"/>
  <c r="AE122" i="35"/>
  <c r="AF130" i="35"/>
  <c r="AD130" i="35"/>
  <c r="AE130" i="35"/>
  <c r="J138" i="35"/>
  <c r="AF138" i="35"/>
  <c r="AE138" i="35"/>
  <c r="AD138" i="35"/>
  <c r="AI146" i="35"/>
  <c r="AF146" i="35"/>
  <c r="AD146" i="35"/>
  <c r="AE146" i="35"/>
  <c r="AF154" i="35"/>
  <c r="AD154" i="35"/>
  <c r="AE154" i="35"/>
  <c r="X162" i="35"/>
  <c r="AF162" i="35"/>
  <c r="AE162" i="35"/>
  <c r="AD162" i="35"/>
  <c r="AH170" i="35"/>
  <c r="AF170" i="35"/>
  <c r="AE170" i="35"/>
  <c r="AD170" i="35"/>
  <c r="AH178" i="35"/>
  <c r="AF178" i="35"/>
  <c r="AD178" i="35"/>
  <c r="AE178" i="35"/>
  <c r="X186" i="35"/>
  <c r="AF186" i="35"/>
  <c r="AD186" i="35"/>
  <c r="AE186" i="35"/>
  <c r="AF194" i="35"/>
  <c r="AE194" i="35"/>
  <c r="AD194" i="35"/>
  <c r="AF202" i="35"/>
  <c r="AE202" i="35"/>
  <c r="AD202" i="35"/>
  <c r="AH210" i="35"/>
  <c r="AF210" i="35"/>
  <c r="AE210" i="35"/>
  <c r="AD210" i="35"/>
  <c r="AF218" i="35"/>
  <c r="AE218" i="35"/>
  <c r="AD218" i="35"/>
  <c r="AF226" i="35"/>
  <c r="AD226" i="35"/>
  <c r="AE226" i="35"/>
  <c r="AF234" i="35"/>
  <c r="AE234" i="35"/>
  <c r="AD234" i="35"/>
  <c r="AF242" i="35"/>
  <c r="AE242" i="35"/>
  <c r="AD242" i="35"/>
  <c r="AF250" i="35"/>
  <c r="AE250" i="35"/>
  <c r="AD250" i="35"/>
  <c r="AF52" i="35"/>
  <c r="AE52" i="35"/>
  <c r="AD52" i="35"/>
  <c r="AF137" i="35"/>
  <c r="AE137" i="35"/>
  <c r="AD137" i="35"/>
  <c r="AF24" i="35"/>
  <c r="AE24" i="35"/>
  <c r="AD24" i="35"/>
  <c r="AF28" i="35"/>
  <c r="AE28" i="35"/>
  <c r="AD28" i="35"/>
  <c r="AF32" i="35"/>
  <c r="AD32" i="35"/>
  <c r="AE32" i="35"/>
  <c r="AF37" i="35"/>
  <c r="AD37" i="35"/>
  <c r="AE37" i="35"/>
  <c r="AF41" i="35"/>
  <c r="AD41" i="35"/>
  <c r="AE41" i="35"/>
  <c r="X45" i="35"/>
  <c r="AF45" i="35"/>
  <c r="AE45" i="35"/>
  <c r="AD45" i="35"/>
  <c r="AA50" i="35"/>
  <c r="AF50" i="35"/>
  <c r="AE50" i="35"/>
  <c r="AD50" i="35"/>
  <c r="X54" i="35"/>
  <c r="AF54" i="35"/>
  <c r="AD54" i="35"/>
  <c r="AE54" i="35"/>
  <c r="AA58" i="35"/>
  <c r="AF58" i="35"/>
  <c r="AD58" i="35"/>
  <c r="AE58" i="35"/>
  <c r="Z62" i="35"/>
  <c r="AF62" i="35"/>
  <c r="AE62" i="35"/>
  <c r="AD62" i="35"/>
  <c r="Z66" i="35"/>
  <c r="AF66" i="35"/>
  <c r="AD66" i="35"/>
  <c r="AE66" i="35"/>
  <c r="Z70" i="35"/>
  <c r="AF70" i="35"/>
  <c r="AE70" i="35"/>
  <c r="AD70" i="35"/>
  <c r="AH74" i="35"/>
  <c r="AF74" i="35"/>
  <c r="AE74" i="35"/>
  <c r="AD74" i="35"/>
  <c r="X78" i="35"/>
  <c r="AD78" i="35"/>
  <c r="AF78" i="35"/>
  <c r="AE78" i="35"/>
  <c r="X82" i="35"/>
  <c r="AF82" i="35"/>
  <c r="AD82" i="35"/>
  <c r="AE82" i="35"/>
  <c r="AE85" i="35"/>
  <c r="AF85" i="35"/>
  <c r="AD85" i="35"/>
  <c r="AF93" i="35"/>
  <c r="AE93" i="35"/>
  <c r="AD93" i="35"/>
  <c r="AE101" i="35"/>
  <c r="AF101" i="35"/>
  <c r="AD101" i="35"/>
  <c r="AH109" i="35"/>
  <c r="AF109" i="35"/>
  <c r="AE109" i="35"/>
  <c r="AD109" i="35"/>
  <c r="AH117" i="35"/>
  <c r="AF117" i="35"/>
  <c r="AE117" i="35"/>
  <c r="AD117" i="35"/>
  <c r="AI125" i="35"/>
  <c r="AE125" i="35"/>
  <c r="AF125" i="35"/>
  <c r="AD125" i="35"/>
  <c r="P133" i="35"/>
  <c r="AF133" i="35"/>
  <c r="AE133" i="35"/>
  <c r="AD133" i="35"/>
  <c r="AA141" i="35"/>
  <c r="AF141" i="35"/>
  <c r="AE141" i="35"/>
  <c r="AD141" i="35"/>
  <c r="AE149" i="35"/>
  <c r="AF149" i="35"/>
  <c r="AD149" i="35"/>
  <c r="AC157" i="35"/>
  <c r="AF157" i="35"/>
  <c r="AE157" i="35"/>
  <c r="AD157" i="35"/>
  <c r="X165" i="35"/>
  <c r="AE165" i="35"/>
  <c r="AD165" i="35"/>
  <c r="AF165" i="35"/>
  <c r="AH173" i="35"/>
  <c r="AF173" i="35"/>
  <c r="AE173" i="35"/>
  <c r="AD173" i="35"/>
  <c r="AF181" i="35"/>
  <c r="AE181" i="35"/>
  <c r="AD181" i="35"/>
  <c r="AE189" i="35"/>
  <c r="AD189" i="35"/>
  <c r="AF189" i="35"/>
  <c r="AF197" i="35"/>
  <c r="AE197" i="35"/>
  <c r="AD197" i="35"/>
  <c r="AF205" i="35"/>
  <c r="AE205" i="35"/>
  <c r="AD205" i="35"/>
  <c r="AE213" i="35"/>
  <c r="AD213" i="35"/>
  <c r="AF213" i="35"/>
  <c r="AH221" i="35"/>
  <c r="AE221" i="35"/>
  <c r="AD221" i="35"/>
  <c r="AF221" i="35"/>
  <c r="AI229" i="35"/>
  <c r="AF229" i="35"/>
  <c r="AE229" i="35"/>
  <c r="AD229" i="35"/>
  <c r="AF237" i="35"/>
  <c r="AE237" i="35"/>
  <c r="AD237" i="35"/>
  <c r="AE245" i="35"/>
  <c r="AD245" i="35"/>
  <c r="AF245" i="35"/>
  <c r="AF39" i="35"/>
  <c r="AE39" i="35"/>
  <c r="AD39" i="35"/>
  <c r="AF76" i="35"/>
  <c r="AE76" i="35"/>
  <c r="AD76" i="35"/>
  <c r="AF121" i="35"/>
  <c r="AE121" i="35"/>
  <c r="AD121" i="35"/>
  <c r="AF88" i="35"/>
  <c r="AE88" i="35"/>
  <c r="AD88" i="35"/>
  <c r="AF96" i="35"/>
  <c r="AE96" i="35"/>
  <c r="AD96" i="35"/>
  <c r="AF104" i="35"/>
  <c r="AE104" i="35"/>
  <c r="AD104" i="35"/>
  <c r="AF112" i="35"/>
  <c r="AE112" i="35"/>
  <c r="AD112" i="35"/>
  <c r="AI120" i="35"/>
  <c r="AF120" i="35"/>
  <c r="AE120" i="35"/>
  <c r="AD120" i="35"/>
  <c r="AH128" i="35"/>
  <c r="AF128" i="35"/>
  <c r="AE128" i="35"/>
  <c r="AD128" i="35"/>
  <c r="Z136" i="35"/>
  <c r="AF136" i="35"/>
  <c r="AE136" i="35"/>
  <c r="AD136" i="35"/>
  <c r="AF144" i="35"/>
  <c r="AE144" i="35"/>
  <c r="AD144" i="35"/>
  <c r="AI152" i="35"/>
  <c r="AF152" i="35"/>
  <c r="AE152" i="35"/>
  <c r="AD152" i="35"/>
  <c r="AF160" i="35"/>
  <c r="AE160" i="35"/>
  <c r="AD160" i="35"/>
  <c r="AH168" i="35"/>
  <c r="AF168" i="35"/>
  <c r="AE168" i="35"/>
  <c r="AD168" i="35"/>
  <c r="AH176" i="35"/>
  <c r="AF176" i="35"/>
  <c r="AE176" i="35"/>
  <c r="AD176" i="35"/>
  <c r="AB184" i="35"/>
  <c r="AF184" i="35"/>
  <c r="AE184" i="35"/>
  <c r="AD184" i="35"/>
  <c r="AB192" i="35"/>
  <c r="AF192" i="35"/>
  <c r="AE192" i="35"/>
  <c r="AD192" i="35"/>
  <c r="AF200" i="35"/>
  <c r="AE200" i="35"/>
  <c r="AD200" i="35"/>
  <c r="AH208" i="35"/>
  <c r="AF208" i="35"/>
  <c r="AE208" i="35"/>
  <c r="AD208" i="35"/>
  <c r="Z216" i="35"/>
  <c r="AF216" i="35"/>
  <c r="AE216" i="35"/>
  <c r="AD216" i="35"/>
  <c r="P224" i="35"/>
  <c r="AF224" i="35"/>
  <c r="AE224" i="35"/>
  <c r="AD224" i="35"/>
  <c r="AF232" i="35"/>
  <c r="AE232" i="35"/>
  <c r="AD232" i="35"/>
  <c r="AF240" i="35"/>
  <c r="AE240" i="35"/>
  <c r="AD240" i="35"/>
  <c r="AF248" i="35"/>
  <c r="AE248" i="35"/>
  <c r="AD248" i="35"/>
  <c r="AF22" i="35"/>
  <c r="AE22" i="35"/>
  <c r="AD22" i="35"/>
  <c r="X48" i="35"/>
  <c r="AF48" i="35"/>
  <c r="AE48" i="35"/>
  <c r="AD48" i="35"/>
  <c r="Z68" i="35"/>
  <c r="AF68" i="35"/>
  <c r="AE68" i="35"/>
  <c r="AD68" i="35"/>
  <c r="AF97" i="35"/>
  <c r="AE97" i="35"/>
  <c r="AD97" i="35"/>
  <c r="AF129" i="35"/>
  <c r="AE129" i="35"/>
  <c r="AD129" i="35"/>
  <c r="AH145" i="35"/>
  <c r="AF145" i="35"/>
  <c r="AE145" i="35"/>
  <c r="AD145" i="35"/>
  <c r="AC161" i="35"/>
  <c r="AF161" i="35"/>
  <c r="AE161" i="35"/>
  <c r="AD161" i="35"/>
  <c r="AF193" i="35"/>
  <c r="AE193" i="35"/>
  <c r="AD193" i="35"/>
  <c r="AF201" i="35"/>
  <c r="AE201" i="35"/>
  <c r="AD201" i="35"/>
  <c r="AF209" i="35"/>
  <c r="AE209" i="35"/>
  <c r="AD209" i="35"/>
  <c r="AH217" i="35"/>
  <c r="AF217" i="35"/>
  <c r="AE217" i="35"/>
  <c r="AD217" i="35"/>
  <c r="AF25" i="35"/>
  <c r="AE25" i="35"/>
  <c r="AD25" i="35"/>
  <c r="AF29" i="35"/>
  <c r="AE29" i="35"/>
  <c r="AD29" i="35"/>
  <c r="AF33" i="35"/>
  <c r="AE33" i="35"/>
  <c r="AD33" i="35"/>
  <c r="D38" i="35"/>
  <c r="AF38" i="35"/>
  <c r="AE38" i="35"/>
  <c r="AD38" i="35"/>
  <c r="AF42" i="35"/>
  <c r="AE42" i="35"/>
  <c r="AD42" i="35"/>
  <c r="Z46" i="35"/>
  <c r="AF46" i="35"/>
  <c r="AE46" i="35"/>
  <c r="AD46" i="35"/>
  <c r="AF51" i="35"/>
  <c r="AE51" i="35"/>
  <c r="AD51" i="35"/>
  <c r="AF55" i="35"/>
  <c r="AE55" i="35"/>
  <c r="AD55" i="35"/>
  <c r="AF59" i="35"/>
  <c r="AD59" i="35"/>
  <c r="AE59" i="35"/>
  <c r="AF63" i="35"/>
  <c r="AE63" i="35"/>
  <c r="AD63" i="35"/>
  <c r="AF67" i="35"/>
  <c r="AD67" i="35"/>
  <c r="AE67" i="35"/>
  <c r="AF71" i="35"/>
  <c r="AE71" i="35"/>
  <c r="AD71" i="35"/>
  <c r="AF75" i="35"/>
  <c r="AD75" i="35"/>
  <c r="AE75" i="35"/>
  <c r="X79" i="35"/>
  <c r="AF79" i="35"/>
  <c r="AE79" i="35"/>
  <c r="AD79" i="35"/>
  <c r="AF83" i="35"/>
  <c r="AE83" i="35"/>
  <c r="AD83" i="35"/>
  <c r="AF91" i="35"/>
  <c r="AE91" i="35"/>
  <c r="AD91" i="35"/>
  <c r="AF99" i="35"/>
  <c r="AD99" i="35"/>
  <c r="AE99" i="35"/>
  <c r="AB107" i="35"/>
  <c r="AF107" i="35"/>
  <c r="AE107" i="35"/>
  <c r="AD107" i="35"/>
  <c r="AH115" i="35"/>
  <c r="AF115" i="35"/>
  <c r="AE115" i="35"/>
  <c r="AD115" i="35"/>
  <c r="AF123" i="35"/>
  <c r="AD123" i="35"/>
  <c r="AE123" i="35"/>
  <c r="AF131" i="35"/>
  <c r="AD131" i="35"/>
  <c r="AE131" i="35"/>
  <c r="AA139" i="35"/>
  <c r="AF139" i="35"/>
  <c r="AD139" i="35"/>
  <c r="AE139" i="35"/>
  <c r="AF147" i="35"/>
  <c r="AE147" i="35"/>
  <c r="AD147" i="35"/>
  <c r="AF155" i="35"/>
  <c r="AE155" i="35"/>
  <c r="AD155" i="35"/>
  <c r="AF163" i="35"/>
  <c r="AE163" i="35"/>
  <c r="AD163" i="35"/>
  <c r="AF171" i="35"/>
  <c r="AD171" i="35"/>
  <c r="AE171" i="35"/>
  <c r="AF179" i="35"/>
  <c r="AD179" i="35"/>
  <c r="AE179" i="35"/>
  <c r="AB187" i="35"/>
  <c r="AF187" i="35"/>
  <c r="AE187" i="35"/>
  <c r="AD187" i="35"/>
  <c r="AF195" i="35"/>
  <c r="AE195" i="35"/>
  <c r="AD195" i="35"/>
  <c r="AF203" i="35"/>
  <c r="AD203" i="35"/>
  <c r="AE203" i="35"/>
  <c r="AH211" i="35"/>
  <c r="AF211" i="35"/>
  <c r="AE211" i="35"/>
  <c r="AD211" i="35"/>
  <c r="AF219" i="35"/>
  <c r="AE219" i="35"/>
  <c r="AD219" i="35"/>
  <c r="AH227" i="35"/>
  <c r="AF227" i="35"/>
  <c r="AD227" i="35"/>
  <c r="AE227" i="35"/>
  <c r="Z235" i="35"/>
  <c r="AF235" i="35"/>
  <c r="AE235" i="35"/>
  <c r="AD235" i="35"/>
  <c r="AF243" i="35"/>
  <c r="AD243" i="35"/>
  <c r="AE243" i="35"/>
  <c r="AA251" i="35"/>
  <c r="AF251" i="35"/>
  <c r="AE251" i="35"/>
  <c r="AD251" i="35"/>
  <c r="AF43" i="35"/>
  <c r="AE43" i="35"/>
  <c r="AD43" i="35"/>
  <c r="AH72" i="35"/>
  <c r="AF72" i="35"/>
  <c r="AD72" i="35"/>
  <c r="AE72" i="35"/>
  <c r="AB105" i="35"/>
  <c r="AF105" i="35"/>
  <c r="AE105" i="35"/>
  <c r="AD105" i="35"/>
  <c r="J86" i="35"/>
  <c r="AF86" i="35"/>
  <c r="AD86" i="35"/>
  <c r="AE86" i="35"/>
  <c r="J94" i="35"/>
  <c r="AF94" i="35"/>
  <c r="AE94" i="35"/>
  <c r="AD94" i="35"/>
  <c r="AF102" i="35"/>
  <c r="AE102" i="35"/>
  <c r="AD102" i="35"/>
  <c r="AH110" i="35"/>
  <c r="AF110" i="35"/>
  <c r="AD110" i="35"/>
  <c r="AE110" i="35"/>
  <c r="AH118" i="35"/>
  <c r="AF118" i="35"/>
  <c r="AD118" i="35"/>
  <c r="AE118" i="35"/>
  <c r="AI126" i="35"/>
  <c r="AF126" i="35"/>
  <c r="AE126" i="35"/>
  <c r="AD126" i="35"/>
  <c r="AH134" i="35"/>
  <c r="AF134" i="35"/>
  <c r="AE134" i="35"/>
  <c r="AD134" i="35"/>
  <c r="AE142" i="35"/>
  <c r="AF142" i="35"/>
  <c r="AD142" i="35"/>
  <c r="AE150" i="35"/>
  <c r="AF150" i="35"/>
  <c r="AD150" i="35"/>
  <c r="AC158" i="35"/>
  <c r="AF158" i="35"/>
  <c r="AE158" i="35"/>
  <c r="AD158" i="35"/>
  <c r="AE166" i="35"/>
  <c r="AD166" i="35"/>
  <c r="AF166" i="35"/>
  <c r="AH174" i="35"/>
  <c r="AF174" i="35"/>
  <c r="AE174" i="35"/>
  <c r="AD174" i="35"/>
  <c r="J182" i="35"/>
  <c r="AF182" i="35"/>
  <c r="AE182" i="35"/>
  <c r="AD182" i="35"/>
  <c r="AE190" i="35"/>
  <c r="AF190" i="35"/>
  <c r="AD190" i="35"/>
  <c r="AF198" i="35"/>
  <c r="AE198" i="35"/>
  <c r="AD198" i="35"/>
  <c r="AH206" i="35"/>
  <c r="AF206" i="35"/>
  <c r="AE206" i="35"/>
  <c r="AD206" i="35"/>
  <c r="AH214" i="35"/>
  <c r="AF214" i="35"/>
  <c r="AE214" i="35"/>
  <c r="AD214" i="35"/>
  <c r="AI222" i="35"/>
  <c r="AF222" i="35"/>
  <c r="AE222" i="35"/>
  <c r="AD222" i="35"/>
  <c r="AF230" i="35"/>
  <c r="AE230" i="35"/>
  <c r="AD230" i="35"/>
  <c r="AF238" i="35"/>
  <c r="AE238" i="35"/>
  <c r="AD238" i="35"/>
  <c r="AF246" i="35"/>
  <c r="AE246" i="35"/>
  <c r="AD246" i="35"/>
  <c r="AI10" i="1"/>
  <c r="AH10" i="1"/>
  <c r="AH32" i="35"/>
  <c r="L32" i="35"/>
  <c r="AH27" i="35"/>
  <c r="AH31" i="35"/>
  <c r="L31" i="35"/>
  <c r="AH23" i="35"/>
  <c r="N23" i="35"/>
  <c r="AH24" i="35"/>
  <c r="N24" i="35"/>
  <c r="AH25" i="35"/>
  <c r="AH29" i="35"/>
  <c r="AH33" i="35"/>
  <c r="L33" i="35"/>
  <c r="AH28" i="35"/>
  <c r="Z29" i="35"/>
  <c r="D98" i="35"/>
  <c r="AA10" i="1"/>
  <c r="AB10" i="1" s="1"/>
  <c r="H10" i="1"/>
  <c r="I10" i="1" s="1"/>
  <c r="AJ10" i="1"/>
  <c r="AE10" i="1"/>
  <c r="AF10" i="1" s="1"/>
  <c r="Y10" i="1"/>
  <c r="Z10" i="1" s="1"/>
  <c r="J10" i="1"/>
  <c r="D10" i="1"/>
  <c r="E10" i="1" s="1"/>
  <c r="AC10" i="1"/>
  <c r="AD10" i="1" s="1"/>
  <c r="W10" i="1"/>
  <c r="X10" i="1" s="1"/>
  <c r="P10" i="1"/>
  <c r="Q10" i="1" s="1"/>
  <c r="G10" i="1"/>
  <c r="D76" i="35"/>
  <c r="D214" i="35"/>
  <c r="D24" i="35"/>
  <c r="D78" i="35"/>
  <c r="D79" i="35"/>
  <c r="D88" i="35"/>
  <c r="D94" i="35"/>
  <c r="D95" i="35"/>
  <c r="J180" i="35"/>
  <c r="AI51" i="35"/>
  <c r="J119" i="35"/>
  <c r="D202" i="35"/>
  <c r="D90" i="35"/>
  <c r="D97" i="35"/>
  <c r="AI104" i="35"/>
  <c r="AC119" i="35"/>
  <c r="Z178" i="35"/>
  <c r="AB210" i="35"/>
  <c r="D23" i="35"/>
  <c r="AB23" i="35"/>
  <c r="X25" i="35"/>
  <c r="AB31" i="35"/>
  <c r="AH78" i="35"/>
  <c r="AI98" i="35"/>
  <c r="D102" i="35"/>
  <c r="AA166" i="35"/>
  <c r="X194" i="35"/>
  <c r="D198" i="35"/>
  <c r="D208" i="35"/>
  <c r="D210" i="35"/>
  <c r="J23" i="35"/>
  <c r="AI102" i="35"/>
  <c r="P148" i="35"/>
  <c r="Z170" i="35"/>
  <c r="Z208" i="35"/>
  <c r="X23" i="35"/>
  <c r="X33" i="35"/>
  <c r="AH37" i="35"/>
  <c r="D45" i="35"/>
  <c r="D46" i="35"/>
  <c r="P70" i="35"/>
  <c r="AB78" i="35"/>
  <c r="AG115" i="35"/>
  <c r="AA148" i="35"/>
  <c r="AH161" i="35"/>
  <c r="J247" i="35"/>
  <c r="AI55" i="35"/>
  <c r="P56" i="35"/>
  <c r="X84" i="35"/>
  <c r="J111" i="35"/>
  <c r="X136" i="35"/>
  <c r="Z224" i="35"/>
  <c r="H28" i="35"/>
  <c r="D29" i="35"/>
  <c r="D31" i="35"/>
  <c r="H107" i="35"/>
  <c r="J118" i="35"/>
  <c r="Z120" i="35"/>
  <c r="Z138" i="35"/>
  <c r="AI139" i="35"/>
  <c r="G140" i="35"/>
  <c r="X156" i="35"/>
  <c r="AH165" i="35"/>
  <c r="G166" i="35"/>
  <c r="X172" i="35"/>
  <c r="AC176" i="35"/>
  <c r="H200" i="35"/>
  <c r="AA222" i="35"/>
  <c r="X120" i="35"/>
  <c r="Z134" i="35"/>
  <c r="J172" i="35"/>
  <c r="AB28" i="35"/>
  <c r="J37" i="35"/>
  <c r="P100" i="35"/>
  <c r="H104" i="35"/>
  <c r="G115" i="35"/>
  <c r="AC118" i="35"/>
  <c r="AC168" i="35"/>
  <c r="AC172" i="35"/>
  <c r="J178" i="35"/>
  <c r="H196" i="35"/>
  <c r="D206" i="35"/>
  <c r="AB204" i="35"/>
  <c r="AB29" i="35"/>
  <c r="H32" i="35"/>
  <c r="AB44" i="35"/>
  <c r="AA46" i="35"/>
  <c r="X49" i="35"/>
  <c r="J62" i="35"/>
  <c r="AA70" i="35"/>
  <c r="Z72" i="35"/>
  <c r="P104" i="35"/>
  <c r="J110" i="35"/>
  <c r="AC111" i="35"/>
  <c r="J113" i="35"/>
  <c r="AI121" i="35"/>
  <c r="X122" i="35"/>
  <c r="J124" i="35"/>
  <c r="AC166" i="35"/>
  <c r="J170" i="35"/>
  <c r="AG173" i="35"/>
  <c r="AB180" i="35"/>
  <c r="H191" i="35"/>
  <c r="G199" i="35"/>
  <c r="AA199" i="35"/>
  <c r="H203" i="35"/>
  <c r="H204" i="35"/>
  <c r="AB208" i="35"/>
  <c r="J211" i="35"/>
  <c r="AI216" i="35"/>
  <c r="AI224" i="35"/>
  <c r="AA241" i="35"/>
  <c r="P247" i="35"/>
  <c r="Q247" i="35" s="1"/>
  <c r="J24" i="35"/>
  <c r="H29" i="35"/>
  <c r="J31" i="35"/>
  <c r="J32" i="35"/>
  <c r="H46" i="35"/>
  <c r="G51" i="35"/>
  <c r="AA54" i="35"/>
  <c r="G55" i="35"/>
  <c r="P62" i="35"/>
  <c r="AH79" i="35"/>
  <c r="D84" i="35"/>
  <c r="AA92" i="35"/>
  <c r="P98" i="35"/>
  <c r="D100" i="35"/>
  <c r="AI100" i="35"/>
  <c r="P102" i="35"/>
  <c r="D104" i="35"/>
  <c r="G107" i="35"/>
  <c r="AC110" i="35"/>
  <c r="X113" i="35"/>
  <c r="X115" i="35"/>
  <c r="AG118" i="35"/>
  <c r="J191" i="35"/>
  <c r="AA196" i="35"/>
  <c r="H199" i="35"/>
  <c r="AA200" i="35"/>
  <c r="P203" i="35"/>
  <c r="J204" i="35"/>
  <c r="AH204" i="35"/>
  <c r="AB206" i="35"/>
  <c r="H208" i="35"/>
  <c r="J210" i="35"/>
  <c r="AB214" i="35"/>
  <c r="P251" i="35"/>
  <c r="Q251" i="35" s="1"/>
  <c r="J29" i="35"/>
  <c r="X31" i="35"/>
  <c r="D32" i="35"/>
  <c r="J46" i="35"/>
  <c r="P51" i="35"/>
  <c r="P55" i="35"/>
  <c r="X59" i="35"/>
  <c r="AA62" i="35"/>
  <c r="D72" i="35"/>
  <c r="D74" i="35"/>
  <c r="D82" i="35"/>
  <c r="D92" i="35"/>
  <c r="AG110" i="35"/>
  <c r="AC113" i="35"/>
  <c r="Z115" i="35"/>
  <c r="AH156" i="35"/>
  <c r="V158" i="35"/>
  <c r="J161" i="35"/>
  <c r="AC170" i="35"/>
  <c r="J173" i="35"/>
  <c r="AC178" i="35"/>
  <c r="H180" i="35"/>
  <c r="AA184" i="35"/>
  <c r="AH191" i="35"/>
  <c r="G196" i="35"/>
  <c r="AI196" i="35"/>
  <c r="P198" i="35"/>
  <c r="D199" i="35"/>
  <c r="P199" i="35"/>
  <c r="AI199" i="35"/>
  <c r="G200" i="35"/>
  <c r="AI200" i="35"/>
  <c r="P202" i="35"/>
  <c r="D203" i="35"/>
  <c r="AA203" i="35"/>
  <c r="D204" i="35"/>
  <c r="X204" i="35"/>
  <c r="J208" i="35"/>
  <c r="X210" i="35"/>
  <c r="D211" i="35"/>
  <c r="AA24" i="35"/>
  <c r="H25" i="35"/>
  <c r="Z25" i="35"/>
  <c r="J27" i="35"/>
  <c r="J28" i="35"/>
  <c r="AA32" i="35"/>
  <c r="H33" i="35"/>
  <c r="Z33" i="35"/>
  <c r="D37" i="35"/>
  <c r="X37" i="35"/>
  <c r="AH40" i="35"/>
  <c r="J42" i="35"/>
  <c r="AH44" i="35"/>
  <c r="AH46" i="35"/>
  <c r="P48" i="35"/>
  <c r="X57" i="35"/>
  <c r="AA76" i="35"/>
  <c r="J87" i="35"/>
  <c r="AH87" i="35"/>
  <c r="P96" i="35"/>
  <c r="AI96" i="35"/>
  <c r="H99" i="35"/>
  <c r="H101" i="35"/>
  <c r="H103" i="35"/>
  <c r="H105" i="35"/>
  <c r="G106" i="35"/>
  <c r="AB106" i="35"/>
  <c r="J109" i="35"/>
  <c r="AA114" i="35"/>
  <c r="J117" i="35"/>
  <c r="G126" i="35"/>
  <c r="AH126" i="35"/>
  <c r="P127" i="35"/>
  <c r="AI129" i="35"/>
  <c r="AA129" i="35"/>
  <c r="AA143" i="35"/>
  <c r="AI144" i="35"/>
  <c r="AH144" i="35"/>
  <c r="H24" i="35"/>
  <c r="AB24" i="35"/>
  <c r="D25" i="35"/>
  <c r="J25" i="35"/>
  <c r="AB25" i="35"/>
  <c r="X27" i="35"/>
  <c r="D28" i="35"/>
  <c r="X29" i="35"/>
  <c r="AB32" i="35"/>
  <c r="D33" i="35"/>
  <c r="J33" i="35"/>
  <c r="AB33" i="35"/>
  <c r="D44" i="35"/>
  <c r="AA48" i="35"/>
  <c r="X51" i="35"/>
  <c r="P54" i="35"/>
  <c r="X55" i="35"/>
  <c r="G59" i="35"/>
  <c r="AI59" i="35"/>
  <c r="P64" i="35"/>
  <c r="AA66" i="35"/>
  <c r="AI70" i="35"/>
  <c r="H72" i="35"/>
  <c r="AB76" i="35"/>
  <c r="AB94" i="35"/>
  <c r="X96" i="35"/>
  <c r="AA98" i="35"/>
  <c r="P99" i="35"/>
  <c r="AI99" i="35"/>
  <c r="AA100" i="35"/>
  <c r="P101" i="35"/>
  <c r="AI101" i="35"/>
  <c r="AA102" i="35"/>
  <c r="P103" i="35"/>
  <c r="AI103" i="35"/>
  <c r="AA104" i="35"/>
  <c r="P105" i="35"/>
  <c r="H106" i="35"/>
  <c r="X109" i="35"/>
  <c r="G111" i="35"/>
  <c r="X111" i="35"/>
  <c r="AG111" i="35"/>
  <c r="AC114" i="35"/>
  <c r="J115" i="35"/>
  <c r="AC115" i="35"/>
  <c r="X117" i="35"/>
  <c r="G119" i="35"/>
  <c r="X119" i="35"/>
  <c r="AG119" i="35"/>
  <c r="AH120" i="35"/>
  <c r="P121" i="35"/>
  <c r="J126" i="35"/>
  <c r="AA127" i="35"/>
  <c r="P129" i="35"/>
  <c r="P143" i="35"/>
  <c r="D27" i="35"/>
  <c r="AB27" i="35"/>
  <c r="AA28" i="35"/>
  <c r="D40" i="35"/>
  <c r="D42" i="35"/>
  <c r="AA42" i="35"/>
  <c r="P59" i="35"/>
  <c r="AI62" i="35"/>
  <c r="AA64" i="35"/>
  <c r="J70" i="35"/>
  <c r="X72" i="35"/>
  <c r="J76" i="35"/>
  <c r="J78" i="35"/>
  <c r="AH82" i="35"/>
  <c r="D87" i="35"/>
  <c r="X87" i="35"/>
  <c r="AH90" i="35"/>
  <c r="AH94" i="35"/>
  <c r="D96" i="35"/>
  <c r="AA96" i="35"/>
  <c r="H98" i="35"/>
  <c r="D99" i="35"/>
  <c r="H100" i="35"/>
  <c r="D101" i="35"/>
  <c r="H102" i="35"/>
  <c r="D103" i="35"/>
  <c r="D105" i="35"/>
  <c r="AC109" i="35"/>
  <c r="AA110" i="35"/>
  <c r="Z111" i="35"/>
  <c r="J114" i="35"/>
  <c r="AG114" i="35"/>
  <c r="AC117" i="35"/>
  <c r="AA118" i="35"/>
  <c r="Z119" i="35"/>
  <c r="J120" i="35"/>
  <c r="AA121" i="35"/>
  <c r="X126" i="35"/>
  <c r="AA135" i="35"/>
  <c r="P135" i="35"/>
  <c r="P141" i="35"/>
  <c r="Z146" i="35"/>
  <c r="P146" i="35"/>
  <c r="J146" i="35"/>
  <c r="Z154" i="35"/>
  <c r="J154" i="35"/>
  <c r="AA154" i="35"/>
  <c r="P154" i="35"/>
  <c r="AA99" i="35"/>
  <c r="AA101" i="35"/>
  <c r="AA103" i="35"/>
  <c r="AI140" i="35"/>
  <c r="X140" i="35"/>
  <c r="J140" i="35"/>
  <c r="AA146" i="35"/>
  <c r="AI154" i="35"/>
  <c r="X161" i="35"/>
  <c r="J165" i="35"/>
  <c r="V166" i="35"/>
  <c r="AH166" i="35"/>
  <c r="J168" i="35"/>
  <c r="J169" i="35"/>
  <c r="AG169" i="35"/>
  <c r="AA173" i="35"/>
  <c r="Z174" i="35"/>
  <c r="J176" i="35"/>
  <c r="J177" i="35"/>
  <c r="AG177" i="35"/>
  <c r="D180" i="35"/>
  <c r="Z180" i="35"/>
  <c r="AH180" i="35"/>
  <c r="X182" i="35"/>
  <c r="H184" i="35"/>
  <c r="AH186" i="35"/>
  <c r="AA187" i="35"/>
  <c r="X191" i="35"/>
  <c r="X195" i="35"/>
  <c r="D196" i="35"/>
  <c r="P196" i="35"/>
  <c r="H197" i="35"/>
  <c r="AA197" i="35"/>
  <c r="G198" i="35"/>
  <c r="AI198" i="35"/>
  <c r="X199" i="35"/>
  <c r="D200" i="35"/>
  <c r="P200" i="35"/>
  <c r="H201" i="35"/>
  <c r="AA201" i="35"/>
  <c r="G202" i="35"/>
  <c r="AI202" i="35"/>
  <c r="X203" i="35"/>
  <c r="J206" i="35"/>
  <c r="J207" i="35"/>
  <c r="AA211" i="35"/>
  <c r="H212" i="35"/>
  <c r="Z212" i="35"/>
  <c r="J214" i="35"/>
  <c r="J215" i="35"/>
  <c r="P216" i="35"/>
  <c r="AI231" i="35"/>
  <c r="Z233" i="35"/>
  <c r="J241" i="35"/>
  <c r="P249" i="35"/>
  <c r="X166" i="35"/>
  <c r="X168" i="35"/>
  <c r="G170" i="35"/>
  <c r="X170" i="35"/>
  <c r="AG170" i="35"/>
  <c r="AC173" i="35"/>
  <c r="J174" i="35"/>
  <c r="AC174" i="35"/>
  <c r="X176" i="35"/>
  <c r="G178" i="35"/>
  <c r="X178" i="35"/>
  <c r="AG178" i="35"/>
  <c r="AA180" i="35"/>
  <c r="AH182" i="35"/>
  <c r="X196" i="35"/>
  <c r="D197" i="35"/>
  <c r="P197" i="35"/>
  <c r="H198" i="35"/>
  <c r="AA198" i="35"/>
  <c r="X200" i="35"/>
  <c r="D201" i="35"/>
  <c r="P201" i="35"/>
  <c r="H202" i="35"/>
  <c r="AA202" i="35"/>
  <c r="G203" i="35"/>
  <c r="AI203" i="35"/>
  <c r="AA204" i="35"/>
  <c r="X206" i="35"/>
  <c r="D207" i="35"/>
  <c r="G208" i="35"/>
  <c r="X208" i="35"/>
  <c r="H211" i="35"/>
  <c r="AB211" i="35"/>
  <c r="D212" i="35"/>
  <c r="J212" i="35"/>
  <c r="AB212" i="35"/>
  <c r="X214" i="35"/>
  <c r="D215" i="35"/>
  <c r="AI233" i="35"/>
  <c r="P241" i="35"/>
  <c r="Q241" i="35" s="1"/>
  <c r="AA249" i="35"/>
  <c r="AA169" i="35"/>
  <c r="AA177" i="35"/>
  <c r="X197" i="35"/>
  <c r="X201" i="35"/>
  <c r="AA207" i="35"/>
  <c r="AA215" i="35"/>
  <c r="AI249" i="35"/>
  <c r="AC169" i="35"/>
  <c r="G174" i="35"/>
  <c r="X174" i="35"/>
  <c r="AG174" i="35"/>
  <c r="AC177" i="35"/>
  <c r="G197" i="35"/>
  <c r="AI197" i="35"/>
  <c r="X198" i="35"/>
  <c r="G201" i="35"/>
  <c r="AI201" i="35"/>
  <c r="X202" i="35"/>
  <c r="H207" i="35"/>
  <c r="AB207" i="35"/>
  <c r="G212" i="35"/>
  <c r="X212" i="35"/>
  <c r="H215" i="35"/>
  <c r="AB215" i="35"/>
  <c r="AI241" i="35"/>
  <c r="J249" i="35"/>
  <c r="AA41" i="35"/>
  <c r="H41" i="35"/>
  <c r="AB41" i="35"/>
  <c r="X52" i="35"/>
  <c r="AI53" i="35"/>
  <c r="P53" i="35"/>
  <c r="AH60" i="35"/>
  <c r="AH68" i="35"/>
  <c r="AB75" i="35"/>
  <c r="J75" i="35"/>
  <c r="AA75" i="35"/>
  <c r="X80" i="35"/>
  <c r="H80" i="35"/>
  <c r="AB83" i="35"/>
  <c r="J83" i="35"/>
  <c r="AA83" i="35"/>
  <c r="AA91" i="35"/>
  <c r="H91" i="35"/>
  <c r="AB91" i="35"/>
  <c r="AI142" i="35"/>
  <c r="G142" i="35"/>
  <c r="Z142" i="35"/>
  <c r="X142" i="35"/>
  <c r="AC164" i="35"/>
  <c r="AH164" i="35"/>
  <c r="X164" i="35"/>
  <c r="Z188" i="35"/>
  <c r="J188" i="35"/>
  <c r="D188" i="35"/>
  <c r="AA188" i="35"/>
  <c r="H188" i="35"/>
  <c r="AH188" i="35"/>
  <c r="X188" i="35"/>
  <c r="G188" i="35"/>
  <c r="AI193" i="35"/>
  <c r="AA193" i="35"/>
  <c r="P193" i="35"/>
  <c r="D193" i="35"/>
  <c r="AB193" i="35"/>
  <c r="H193" i="35"/>
  <c r="G193" i="35"/>
  <c r="AH220" i="35"/>
  <c r="J220" i="35"/>
  <c r="AA220" i="35"/>
  <c r="Z220" i="35"/>
  <c r="P220" i="35"/>
  <c r="AH226" i="35"/>
  <c r="J226" i="35"/>
  <c r="P226" i="35"/>
  <c r="AI226" i="35"/>
  <c r="AA226" i="35"/>
  <c r="X36" i="35"/>
  <c r="AB38" i="35"/>
  <c r="X38" i="35"/>
  <c r="J41" i="35"/>
  <c r="AA45" i="35"/>
  <c r="H45" i="35"/>
  <c r="AB45" i="35"/>
  <c r="G50" i="35"/>
  <c r="AI50" i="35"/>
  <c r="G52" i="35"/>
  <c r="AI52" i="35"/>
  <c r="G53" i="35"/>
  <c r="G58" i="35"/>
  <c r="AI58" i="35"/>
  <c r="J60" i="35"/>
  <c r="AI60" i="35"/>
  <c r="AH66" i="35"/>
  <c r="J68" i="35"/>
  <c r="AI68" i="35"/>
  <c r="X74" i="35"/>
  <c r="H75" i="35"/>
  <c r="G80" i="35"/>
  <c r="Z80" i="35"/>
  <c r="AH80" i="35"/>
  <c r="H83" i="35"/>
  <c r="X86" i="35"/>
  <c r="AB88" i="35"/>
  <c r="G88" i="35"/>
  <c r="X88" i="35"/>
  <c r="J91" i="35"/>
  <c r="AA95" i="35"/>
  <c r="H95" i="35"/>
  <c r="AB95" i="35"/>
  <c r="X97" i="35"/>
  <c r="G97" i="35"/>
  <c r="AB97" i="35"/>
  <c r="AA97" i="35"/>
  <c r="P123" i="35"/>
  <c r="AI123" i="35"/>
  <c r="AA123" i="35"/>
  <c r="AI130" i="35"/>
  <c r="AH130" i="35"/>
  <c r="J130" i="35"/>
  <c r="X130" i="35"/>
  <c r="G130" i="35"/>
  <c r="J142" i="35"/>
  <c r="Z150" i="35"/>
  <c r="P150" i="35"/>
  <c r="AI150" i="35"/>
  <c r="J150" i="35"/>
  <c r="Z152" i="35"/>
  <c r="AA152" i="35"/>
  <c r="P152" i="35"/>
  <c r="AG157" i="35"/>
  <c r="X157" i="35"/>
  <c r="AH157" i="35"/>
  <c r="J157" i="35"/>
  <c r="AC160" i="35"/>
  <c r="X160" i="35"/>
  <c r="J160" i="35"/>
  <c r="AG162" i="35"/>
  <c r="Z162" i="35"/>
  <c r="J162" i="35"/>
  <c r="AC162" i="35"/>
  <c r="V162" i="35"/>
  <c r="AA162" i="35"/>
  <c r="J164" i="35"/>
  <c r="D183" i="35"/>
  <c r="AH183" i="35"/>
  <c r="J183" i="35"/>
  <c r="AB183" i="35"/>
  <c r="H183" i="35"/>
  <c r="AH218" i="35"/>
  <c r="J218" i="35"/>
  <c r="P218" i="35"/>
  <c r="AI218" i="35"/>
  <c r="AA218" i="35"/>
  <c r="AI220" i="35"/>
  <c r="Z226" i="35"/>
  <c r="Z245" i="35"/>
  <c r="P245" i="35"/>
  <c r="AA245" i="35"/>
  <c r="J245" i="35"/>
  <c r="AB36" i="35"/>
  <c r="H38" i="35"/>
  <c r="Z38" i="35"/>
  <c r="AH38" i="35"/>
  <c r="X40" i="35"/>
  <c r="AH41" i="35"/>
  <c r="AB42" i="35"/>
  <c r="X42" i="35"/>
  <c r="J45" i="35"/>
  <c r="AI49" i="35"/>
  <c r="P49" i="35"/>
  <c r="P50" i="35"/>
  <c r="P52" i="35"/>
  <c r="X53" i="35"/>
  <c r="X56" i="35"/>
  <c r="AI57" i="35"/>
  <c r="P57" i="35"/>
  <c r="P58" i="35"/>
  <c r="P60" i="35"/>
  <c r="AH64" i="35"/>
  <c r="J66" i="35"/>
  <c r="AI66" i="35"/>
  <c r="P68" i="35"/>
  <c r="J74" i="35"/>
  <c r="AH75" i="35"/>
  <c r="X76" i="35"/>
  <c r="H76" i="35"/>
  <c r="AB79" i="35"/>
  <c r="J79" i="35"/>
  <c r="AA79" i="35"/>
  <c r="J80" i="35"/>
  <c r="AA80" i="35"/>
  <c r="J82" i="35"/>
  <c r="AH83" i="35"/>
  <c r="AH84" i="35"/>
  <c r="AA84" i="35"/>
  <c r="H84" i="35"/>
  <c r="Z84" i="35"/>
  <c r="AB86" i="35"/>
  <c r="H88" i="35"/>
  <c r="Z88" i="35"/>
  <c r="AH88" i="35"/>
  <c r="X90" i="35"/>
  <c r="AH91" i="35"/>
  <c r="AB92" i="35"/>
  <c r="G92" i="35"/>
  <c r="X92" i="35"/>
  <c r="J95" i="35"/>
  <c r="H97" i="35"/>
  <c r="AI128" i="35"/>
  <c r="G128" i="35"/>
  <c r="Z128" i="35"/>
  <c r="X128" i="35"/>
  <c r="Z130" i="35"/>
  <c r="AH131" i="35"/>
  <c r="P131" i="35"/>
  <c r="AA131" i="35"/>
  <c r="AI132" i="35"/>
  <c r="Z132" i="35"/>
  <c r="X132" i="35"/>
  <c r="J132" i="35"/>
  <c r="AH142" i="35"/>
  <c r="Z144" i="35"/>
  <c r="AA144" i="35"/>
  <c r="P144" i="35"/>
  <c r="AA150" i="35"/>
  <c r="J152" i="35"/>
  <c r="AH160" i="35"/>
  <c r="G162" i="35"/>
  <c r="AH162" i="35"/>
  <c r="X183" i="35"/>
  <c r="D187" i="35"/>
  <c r="X187" i="35"/>
  <c r="AH187" i="35"/>
  <c r="J187" i="35"/>
  <c r="AB190" i="35"/>
  <c r="D190" i="35"/>
  <c r="X190" i="35"/>
  <c r="J190" i="35"/>
  <c r="X192" i="35"/>
  <c r="D192" i="35"/>
  <c r="AA192" i="35"/>
  <c r="AI192" i="35"/>
  <c r="P192" i="35"/>
  <c r="G180" i="35"/>
  <c r="X193" i="35"/>
  <c r="AB195" i="35"/>
  <c r="AA195" i="35"/>
  <c r="P195" i="35"/>
  <c r="D195" i="35"/>
  <c r="H195" i="35"/>
  <c r="G195" i="35"/>
  <c r="AI195" i="35"/>
  <c r="Z218" i="35"/>
  <c r="AH237" i="35"/>
  <c r="J237" i="35"/>
  <c r="AA237" i="35"/>
  <c r="Z237" i="35"/>
  <c r="P237" i="35"/>
  <c r="Z243" i="35"/>
  <c r="AI243" i="35"/>
  <c r="J243" i="35"/>
  <c r="AH243" i="35"/>
  <c r="AA243" i="35"/>
  <c r="AH245" i="35"/>
  <c r="D36" i="35"/>
  <c r="AH36" i="35"/>
  <c r="AA37" i="35"/>
  <c r="H37" i="35"/>
  <c r="AB37" i="35"/>
  <c r="J38" i="35"/>
  <c r="AA38" i="35"/>
  <c r="AB40" i="35"/>
  <c r="D41" i="35"/>
  <c r="X41" i="35"/>
  <c r="H42" i="35"/>
  <c r="Z42" i="35"/>
  <c r="AH42" i="35"/>
  <c r="X44" i="35"/>
  <c r="AH45" i="35"/>
  <c r="AB46" i="35"/>
  <c r="X46" i="35"/>
  <c r="AI48" i="35"/>
  <c r="G49" i="35"/>
  <c r="X50" i="35"/>
  <c r="AA52" i="35"/>
  <c r="AA53" i="35"/>
  <c r="G54" i="35"/>
  <c r="AI54" i="35"/>
  <c r="G56" i="35"/>
  <c r="AI56" i="35"/>
  <c r="G57" i="35"/>
  <c r="X58" i="35"/>
  <c r="AA60" i="35"/>
  <c r="AH62" i="35"/>
  <c r="J64" i="35"/>
  <c r="AI64" i="35"/>
  <c r="P66" i="35"/>
  <c r="AA68" i="35"/>
  <c r="AH70" i="35"/>
  <c r="AB72" i="35"/>
  <c r="J72" i="35"/>
  <c r="AA72" i="35"/>
  <c r="AB74" i="35"/>
  <c r="D75" i="35"/>
  <c r="X75" i="35"/>
  <c r="G76" i="35"/>
  <c r="Z76" i="35"/>
  <c r="AH76" i="35"/>
  <c r="H79" i="35"/>
  <c r="D80" i="35"/>
  <c r="AB80" i="35"/>
  <c r="AB82" i="35"/>
  <c r="D83" i="35"/>
  <c r="X83" i="35"/>
  <c r="G84" i="35"/>
  <c r="AB84" i="35"/>
  <c r="D86" i="35"/>
  <c r="AH86" i="35"/>
  <c r="AA87" i="35"/>
  <c r="H87" i="35"/>
  <c r="AB87" i="35"/>
  <c r="J88" i="35"/>
  <c r="AA88" i="35"/>
  <c r="AB90" i="35"/>
  <c r="D91" i="35"/>
  <c r="X91" i="35"/>
  <c r="H92" i="35"/>
  <c r="Z92" i="35"/>
  <c r="AH92" i="35"/>
  <c r="X94" i="35"/>
  <c r="AH95" i="35"/>
  <c r="AB96" i="35"/>
  <c r="H96" i="35"/>
  <c r="P97" i="35"/>
  <c r="AI97" i="35"/>
  <c r="J128" i="35"/>
  <c r="AI133" i="35"/>
  <c r="AA133" i="35"/>
  <c r="AI134" i="35"/>
  <c r="G134" i="35"/>
  <c r="X134" i="35"/>
  <c r="J134" i="35"/>
  <c r="P137" i="35"/>
  <c r="AI137" i="35"/>
  <c r="AA137" i="35"/>
  <c r="J144" i="35"/>
  <c r="AH150" i="35"/>
  <c r="AH152" i="35"/>
  <c r="AA157" i="35"/>
  <c r="AG158" i="35"/>
  <c r="Z158" i="35"/>
  <c r="J158" i="35"/>
  <c r="AA158" i="35"/>
  <c r="AH158" i="35"/>
  <c r="X158" i="35"/>
  <c r="G158" i="35"/>
  <c r="AA183" i="35"/>
  <c r="H187" i="35"/>
  <c r="AB188" i="35"/>
  <c r="AH190" i="35"/>
  <c r="H192" i="35"/>
  <c r="AI194" i="35"/>
  <c r="AA194" i="35"/>
  <c r="P194" i="35"/>
  <c r="D194" i="35"/>
  <c r="AB194" i="35"/>
  <c r="H194" i="35"/>
  <c r="G194" i="35"/>
  <c r="AH229" i="35"/>
  <c r="J229" i="35"/>
  <c r="AA229" i="35"/>
  <c r="Z229" i="35"/>
  <c r="P229" i="35"/>
  <c r="AH235" i="35"/>
  <c r="J235" i="35"/>
  <c r="P235" i="35"/>
  <c r="AI235" i="35"/>
  <c r="AA235" i="35"/>
  <c r="AI237" i="35"/>
  <c r="P243" i="35"/>
  <c r="Q243" i="35" s="1"/>
  <c r="AI245" i="35"/>
  <c r="AB98" i="35"/>
  <c r="AB99" i="35"/>
  <c r="AB100" i="35"/>
  <c r="AB101" i="35"/>
  <c r="AB102" i="35"/>
  <c r="AB103" i="35"/>
  <c r="AB104" i="35"/>
  <c r="AI105" i="35"/>
  <c r="AA105" i="35"/>
  <c r="AI122" i="35"/>
  <c r="AH122" i="35"/>
  <c r="J122" i="35"/>
  <c r="AI124" i="35"/>
  <c r="X124" i="35"/>
  <c r="AA125" i="35"/>
  <c r="AI136" i="35"/>
  <c r="AH136" i="35"/>
  <c r="J136" i="35"/>
  <c r="AI138" i="35"/>
  <c r="X138" i="35"/>
  <c r="AH148" i="35"/>
  <c r="AG165" i="35"/>
  <c r="AA165" i="35"/>
  <c r="Z184" i="35"/>
  <c r="J184" i="35"/>
  <c r="D184" i="35"/>
  <c r="AB186" i="35"/>
  <c r="D186" i="35"/>
  <c r="AH222" i="35"/>
  <c r="J222" i="35"/>
  <c r="P222" i="35"/>
  <c r="AH231" i="35"/>
  <c r="J231" i="35"/>
  <c r="P231" i="35"/>
  <c r="J239" i="35"/>
  <c r="P239" i="35"/>
  <c r="X24" i="35"/>
  <c r="AA25" i="35"/>
  <c r="X28" i="35"/>
  <c r="AA29" i="35"/>
  <c r="X32" i="35"/>
  <c r="AA33" i="35"/>
  <c r="AA51" i="35"/>
  <c r="AA55" i="35"/>
  <c r="AA59" i="35"/>
  <c r="G98" i="35"/>
  <c r="X98" i="35"/>
  <c r="G99" i="35"/>
  <c r="X99" i="35"/>
  <c r="G100" i="35"/>
  <c r="X100" i="35"/>
  <c r="G101" i="35"/>
  <c r="X101" i="35"/>
  <c r="G102" i="35"/>
  <c r="X102" i="35"/>
  <c r="G103" i="35"/>
  <c r="X103" i="35"/>
  <c r="G104" i="35"/>
  <c r="X104" i="35"/>
  <c r="G105" i="35"/>
  <c r="X105" i="35"/>
  <c r="AI106" i="35"/>
  <c r="AA106" i="35"/>
  <c r="P106" i="35"/>
  <c r="D106" i="35"/>
  <c r="X106" i="35"/>
  <c r="AI107" i="35"/>
  <c r="AA107" i="35"/>
  <c r="P107" i="35"/>
  <c r="D107" i="35"/>
  <c r="X107" i="35"/>
  <c r="G122" i="35"/>
  <c r="G124" i="35"/>
  <c r="AH124" i="35"/>
  <c r="P125" i="35"/>
  <c r="G136" i="35"/>
  <c r="G138" i="35"/>
  <c r="AH138" i="35"/>
  <c r="P139" i="35"/>
  <c r="AI141" i="35"/>
  <c r="AH146" i="35"/>
  <c r="J148" i="35"/>
  <c r="AI148" i="35"/>
  <c r="AH154" i="35"/>
  <c r="J156" i="35"/>
  <c r="AG161" i="35"/>
  <c r="AA161" i="35"/>
  <c r="AC165" i="35"/>
  <c r="AG166" i="35"/>
  <c r="Z166" i="35"/>
  <c r="J166" i="35"/>
  <c r="AB182" i="35"/>
  <c r="D182" i="35"/>
  <c r="G184" i="35"/>
  <c r="X184" i="35"/>
  <c r="AH184" i="35"/>
  <c r="J186" i="35"/>
  <c r="D191" i="35"/>
  <c r="AA191" i="35"/>
  <c r="AH216" i="35"/>
  <c r="J216" i="35"/>
  <c r="AA216" i="35"/>
  <c r="Z222" i="35"/>
  <c r="AH224" i="35"/>
  <c r="J224" i="35"/>
  <c r="AA224" i="35"/>
  <c r="Z231" i="35"/>
  <c r="AH233" i="35"/>
  <c r="J233" i="35"/>
  <c r="AA233" i="35"/>
  <c r="Z239" i="35"/>
  <c r="Z247" i="35"/>
  <c r="AA247" i="35"/>
  <c r="AI247" i="35"/>
  <c r="Z251" i="35"/>
  <c r="J251" i="35"/>
  <c r="X110" i="35"/>
  <c r="V111" i="35"/>
  <c r="AA111" i="35"/>
  <c r="X114" i="35"/>
  <c r="V115" i="35"/>
  <c r="AA115" i="35"/>
  <c r="X118" i="35"/>
  <c r="V119" i="35"/>
  <c r="AA119" i="35"/>
  <c r="Z126" i="35"/>
  <c r="Z140" i="35"/>
  <c r="X169" i="35"/>
  <c r="V170" i="35"/>
  <c r="AA170" i="35"/>
  <c r="X173" i="35"/>
  <c r="V174" i="35"/>
  <c r="AA174" i="35"/>
  <c r="X177" i="35"/>
  <c r="Y165" i="35" s="1"/>
  <c r="V178" i="35"/>
  <c r="AA178" i="35"/>
  <c r="X180" i="35"/>
  <c r="AH241" i="35"/>
  <c r="AH249" i="35"/>
  <c r="AB196" i="35"/>
  <c r="AB197" i="35"/>
  <c r="AB198" i="35"/>
  <c r="AB199" i="35"/>
  <c r="AB200" i="35"/>
  <c r="AB201" i="35"/>
  <c r="AB202" i="35"/>
  <c r="AB203" i="35"/>
  <c r="Z204" i="35"/>
  <c r="X207" i="35"/>
  <c r="AA208" i="35"/>
  <c r="X211" i="35"/>
  <c r="AA212" i="35"/>
  <c r="X215" i="35"/>
  <c r="AG240" i="35"/>
  <c r="AC240" i="35"/>
  <c r="V240" i="35"/>
  <c r="W240" i="35" s="1"/>
  <c r="AB240" i="35"/>
  <c r="H240" i="35"/>
  <c r="I240" i="35" s="1"/>
  <c r="D240" i="35"/>
  <c r="E240" i="35" s="1"/>
  <c r="AG242" i="35"/>
  <c r="AC242" i="35"/>
  <c r="V242" i="35"/>
  <c r="W242" i="35" s="1"/>
  <c r="AB242" i="35"/>
  <c r="H242" i="35"/>
  <c r="I242" i="35" s="1"/>
  <c r="D242" i="35"/>
  <c r="E242" i="35" s="1"/>
  <c r="AG244" i="35"/>
  <c r="AC244" i="35"/>
  <c r="V244" i="35"/>
  <c r="W244" i="35" s="1"/>
  <c r="AB244" i="35"/>
  <c r="H244" i="35"/>
  <c r="I244" i="35" s="1"/>
  <c r="D244" i="35"/>
  <c r="E244" i="35" s="1"/>
  <c r="AG246" i="35"/>
  <c r="AC246" i="35"/>
  <c r="V246" i="35"/>
  <c r="W246" i="35" s="1"/>
  <c r="AB246" i="35"/>
  <c r="H246" i="35"/>
  <c r="I246" i="35" s="1"/>
  <c r="D246" i="35"/>
  <c r="E246" i="35" s="1"/>
  <c r="AG248" i="35"/>
  <c r="AC248" i="35"/>
  <c r="V248" i="35"/>
  <c r="W248" i="35" s="1"/>
  <c r="AB248" i="35"/>
  <c r="H248" i="35"/>
  <c r="I248" i="35" s="1"/>
  <c r="D248" i="35"/>
  <c r="E248" i="35" s="1"/>
  <c r="AG250" i="35"/>
  <c r="AC250" i="35"/>
  <c r="V250" i="35"/>
  <c r="W250" i="35" s="1"/>
  <c r="AB250" i="35"/>
  <c r="H250" i="35"/>
  <c r="I250" i="35" s="1"/>
  <c r="D250" i="35"/>
  <c r="E250" i="35" s="1"/>
  <c r="X240" i="35"/>
  <c r="G242" i="35"/>
  <c r="X246" i="35"/>
  <c r="Y246" i="35" s="1"/>
  <c r="G248" i="35"/>
  <c r="G250" i="35"/>
  <c r="J240" i="35"/>
  <c r="Z240" i="35"/>
  <c r="AH240" i="35"/>
  <c r="AG241" i="35"/>
  <c r="AC241" i="35"/>
  <c r="V241" i="35"/>
  <c r="W241" i="35" s="1"/>
  <c r="AB241" i="35"/>
  <c r="H241" i="35"/>
  <c r="I241" i="35" s="1"/>
  <c r="D241" i="35"/>
  <c r="E241" i="35" s="1"/>
  <c r="J242" i="35"/>
  <c r="Z242" i="35"/>
  <c r="AH242" i="35"/>
  <c r="AG243" i="35"/>
  <c r="AC243" i="35"/>
  <c r="V243" i="35"/>
  <c r="W243" i="35" s="1"/>
  <c r="AB243" i="35"/>
  <c r="H243" i="35"/>
  <c r="I243" i="35" s="1"/>
  <c r="D243" i="35"/>
  <c r="E243" i="35" s="1"/>
  <c r="J244" i="35"/>
  <c r="Z244" i="35"/>
  <c r="AH244" i="35"/>
  <c r="AG245" i="35"/>
  <c r="AC245" i="35"/>
  <c r="V245" i="35"/>
  <c r="W245" i="35" s="1"/>
  <c r="AB245" i="35"/>
  <c r="H245" i="35"/>
  <c r="I245" i="35" s="1"/>
  <c r="D245" i="35"/>
  <c r="E245" i="35" s="1"/>
  <c r="J246" i="35"/>
  <c r="Z246" i="35"/>
  <c r="AH246" i="35"/>
  <c r="AG247" i="35"/>
  <c r="AC247" i="35"/>
  <c r="V247" i="35"/>
  <c r="W247" i="35" s="1"/>
  <c r="AB247" i="35"/>
  <c r="H247" i="35"/>
  <c r="I247" i="35" s="1"/>
  <c r="D247" i="35"/>
  <c r="E247" i="35" s="1"/>
  <c r="J248" i="35"/>
  <c r="Z248" i="35"/>
  <c r="AH248" i="35"/>
  <c r="AG249" i="35"/>
  <c r="AC249" i="35"/>
  <c r="V249" i="35"/>
  <c r="W249" i="35" s="1"/>
  <c r="AB249" i="35"/>
  <c r="H249" i="35"/>
  <c r="I249" i="35" s="1"/>
  <c r="D249" i="35"/>
  <c r="E249" i="35" s="1"/>
  <c r="J250" i="35"/>
  <c r="Z250" i="35"/>
  <c r="AH250" i="35"/>
  <c r="AG251" i="35"/>
  <c r="AC251" i="35"/>
  <c r="V251" i="35"/>
  <c r="W251" i="35" s="1"/>
  <c r="AB251" i="35"/>
  <c r="H251" i="35"/>
  <c r="I251" i="35" s="1"/>
  <c r="D251" i="35"/>
  <c r="E251" i="35" s="1"/>
  <c r="AI251" i="35"/>
  <c r="G240" i="35"/>
  <c r="X242" i="35"/>
  <c r="Y242" i="35" s="1"/>
  <c r="G244" i="35"/>
  <c r="X244" i="35"/>
  <c r="G246" i="35"/>
  <c r="X248" i="35"/>
  <c r="Y248" i="35" s="1"/>
  <c r="X250" i="35"/>
  <c r="P240" i="35"/>
  <c r="Q240" i="35" s="1"/>
  <c r="AA240" i="35"/>
  <c r="AI240" i="35"/>
  <c r="G241" i="35"/>
  <c r="X241" i="35"/>
  <c r="Y241" i="35" s="1"/>
  <c r="P242" i="35"/>
  <c r="AA242" i="35"/>
  <c r="AI242" i="35"/>
  <c r="G243" i="35"/>
  <c r="X243" i="35"/>
  <c r="P244" i="35"/>
  <c r="Q244" i="35" s="1"/>
  <c r="AA244" i="35"/>
  <c r="AI244" i="35"/>
  <c r="G245" i="35"/>
  <c r="X245" i="35"/>
  <c r="Y245" i="35" s="1"/>
  <c r="P246" i="35"/>
  <c r="Q246" i="35" s="1"/>
  <c r="AA246" i="35"/>
  <c r="AI246" i="35"/>
  <c r="G247" i="35"/>
  <c r="X247" i="35"/>
  <c r="P248" i="35"/>
  <c r="Q248" i="35" s="1"/>
  <c r="AA248" i="35"/>
  <c r="AI248" i="35"/>
  <c r="G249" i="35"/>
  <c r="X249" i="35"/>
  <c r="P250" i="35"/>
  <c r="Q250" i="35" s="1"/>
  <c r="AA250" i="35"/>
  <c r="AI250" i="35"/>
  <c r="G251" i="35"/>
  <c r="X251" i="35"/>
  <c r="Y251" i="35" s="1"/>
  <c r="AH251" i="35"/>
  <c r="AG228" i="35"/>
  <c r="AC228" i="35"/>
  <c r="V228" i="35"/>
  <c r="AB228" i="35"/>
  <c r="H228" i="35"/>
  <c r="D228" i="35"/>
  <c r="AG230" i="35"/>
  <c r="AC230" i="35"/>
  <c r="V230" i="35"/>
  <c r="AB230" i="35"/>
  <c r="H230" i="35"/>
  <c r="D230" i="35"/>
  <c r="AG232" i="35"/>
  <c r="AC232" i="35"/>
  <c r="V232" i="35"/>
  <c r="AB232" i="35"/>
  <c r="H232" i="35"/>
  <c r="D232" i="35"/>
  <c r="AG234" i="35"/>
  <c r="AC234" i="35"/>
  <c r="V234" i="35"/>
  <c r="AB234" i="35"/>
  <c r="H234" i="35"/>
  <c r="D234" i="35"/>
  <c r="AG236" i="35"/>
  <c r="AC236" i="35"/>
  <c r="V236" i="35"/>
  <c r="AB236" i="35"/>
  <c r="H236" i="35"/>
  <c r="D236" i="35"/>
  <c r="AG238" i="35"/>
  <c r="AC238" i="35"/>
  <c r="V238" i="35"/>
  <c r="AB238" i="35"/>
  <c r="H238" i="35"/>
  <c r="D238" i="35"/>
  <c r="X228" i="35"/>
  <c r="G230" i="35"/>
  <c r="X232" i="35"/>
  <c r="G234" i="35"/>
  <c r="G236" i="35"/>
  <c r="G238" i="35"/>
  <c r="J228" i="35"/>
  <c r="Z228" i="35"/>
  <c r="AH228" i="35"/>
  <c r="AG229" i="35"/>
  <c r="AC229" i="35"/>
  <c r="V229" i="35"/>
  <c r="AB229" i="35"/>
  <c r="H229" i="35"/>
  <c r="D229" i="35"/>
  <c r="J230" i="35"/>
  <c r="Z230" i="35"/>
  <c r="AH230" i="35"/>
  <c r="AG231" i="35"/>
  <c r="AC231" i="35"/>
  <c r="V231" i="35"/>
  <c r="AB231" i="35"/>
  <c r="H231" i="35"/>
  <c r="D231" i="35"/>
  <c r="J232" i="35"/>
  <c r="Z232" i="35"/>
  <c r="AH232" i="35"/>
  <c r="AG233" i="35"/>
  <c r="AC233" i="35"/>
  <c r="V233" i="35"/>
  <c r="AB233" i="35"/>
  <c r="H233" i="35"/>
  <c r="D233" i="35"/>
  <c r="J234" i="35"/>
  <c r="Z234" i="35"/>
  <c r="AH234" i="35"/>
  <c r="AG235" i="35"/>
  <c r="AC235" i="35"/>
  <c r="V235" i="35"/>
  <c r="AB235" i="35"/>
  <c r="H235" i="35"/>
  <c r="D235" i="35"/>
  <c r="J236" i="35"/>
  <c r="Z236" i="35"/>
  <c r="AH236" i="35"/>
  <c r="AG237" i="35"/>
  <c r="AC237" i="35"/>
  <c r="V237" i="35"/>
  <c r="AB237" i="35"/>
  <c r="H237" i="35"/>
  <c r="D237" i="35"/>
  <c r="J238" i="35"/>
  <c r="Z238" i="35"/>
  <c r="AH238" i="35"/>
  <c r="AG239" i="35"/>
  <c r="AC239" i="35"/>
  <c r="V239" i="35"/>
  <c r="AB239" i="35"/>
  <c r="H239" i="35"/>
  <c r="D239" i="35"/>
  <c r="AI239" i="35"/>
  <c r="G228" i="35"/>
  <c r="X230" i="35"/>
  <c r="G232" i="35"/>
  <c r="X234" i="35"/>
  <c r="X236" i="35"/>
  <c r="X238" i="35"/>
  <c r="P228" i="35"/>
  <c r="AA228" i="35"/>
  <c r="AI228" i="35"/>
  <c r="G229" i="35"/>
  <c r="X229" i="35"/>
  <c r="P230" i="35"/>
  <c r="AA230" i="35"/>
  <c r="AI230" i="35"/>
  <c r="G231" i="35"/>
  <c r="X231" i="35"/>
  <c r="P232" i="35"/>
  <c r="AA232" i="35"/>
  <c r="AI232" i="35"/>
  <c r="G233" i="35"/>
  <c r="X233" i="35"/>
  <c r="P234" i="35"/>
  <c r="AA234" i="35"/>
  <c r="AI234" i="35"/>
  <c r="G235" i="35"/>
  <c r="X235" i="35"/>
  <c r="P236" i="35"/>
  <c r="AA236" i="35"/>
  <c r="AI236" i="35"/>
  <c r="G237" i="35"/>
  <c r="X237" i="35"/>
  <c r="P238" i="35"/>
  <c r="AA238" i="35"/>
  <c r="AI238" i="35"/>
  <c r="G239" i="35"/>
  <c r="X239" i="35"/>
  <c r="AH239" i="35"/>
  <c r="AG219" i="35"/>
  <c r="AC219" i="35"/>
  <c r="V219" i="35"/>
  <c r="AB219" i="35"/>
  <c r="H219" i="35"/>
  <c r="D219" i="35"/>
  <c r="AG216" i="35"/>
  <c r="AC216" i="35"/>
  <c r="V216" i="35"/>
  <c r="G204" i="35"/>
  <c r="AB216" i="35"/>
  <c r="H216" i="35"/>
  <c r="D216" i="35"/>
  <c r="J217" i="35"/>
  <c r="Z217" i="35"/>
  <c r="AG218" i="35"/>
  <c r="AC218" i="35"/>
  <c r="V218" i="35"/>
  <c r="AB218" i="35"/>
  <c r="H218" i="35"/>
  <c r="D218" i="35"/>
  <c r="J219" i="35"/>
  <c r="Z219" i="35"/>
  <c r="AH219" i="35"/>
  <c r="AG220" i="35"/>
  <c r="AC220" i="35"/>
  <c r="V220" i="35"/>
  <c r="AB220" i="35"/>
  <c r="H220" i="35"/>
  <c r="D220" i="35"/>
  <c r="J221" i="35"/>
  <c r="Z221" i="35"/>
  <c r="AG222" i="35"/>
  <c r="AC222" i="35"/>
  <c r="V222" i="35"/>
  <c r="AB222" i="35"/>
  <c r="H222" i="35"/>
  <c r="D222" i="35"/>
  <c r="J223" i="35"/>
  <c r="Z223" i="35"/>
  <c r="AG224" i="35"/>
  <c r="AC224" i="35"/>
  <c r="V224" i="35"/>
  <c r="AB224" i="35"/>
  <c r="H224" i="35"/>
  <c r="D224" i="35"/>
  <c r="J225" i="35"/>
  <c r="Z225" i="35"/>
  <c r="AG226" i="35"/>
  <c r="AC226" i="35"/>
  <c r="V226" i="35"/>
  <c r="AB226" i="35"/>
  <c r="H226" i="35"/>
  <c r="D226" i="35"/>
  <c r="J227" i="35"/>
  <c r="Z227" i="35"/>
  <c r="AG217" i="35"/>
  <c r="AC217" i="35"/>
  <c r="V217" i="35"/>
  <c r="AB217" i="35"/>
  <c r="H217" i="35"/>
  <c r="D217" i="35"/>
  <c r="AG221" i="35"/>
  <c r="AC221" i="35"/>
  <c r="V221" i="35"/>
  <c r="AB221" i="35"/>
  <c r="H221" i="35"/>
  <c r="D221" i="35"/>
  <c r="AG223" i="35"/>
  <c r="AC223" i="35"/>
  <c r="V223" i="35"/>
  <c r="AB223" i="35"/>
  <c r="H223" i="35"/>
  <c r="D223" i="35"/>
  <c r="AG225" i="35"/>
  <c r="AC225" i="35"/>
  <c r="V225" i="35"/>
  <c r="AB225" i="35"/>
  <c r="H225" i="35"/>
  <c r="D225" i="35"/>
  <c r="AG227" i="35"/>
  <c r="AC227" i="35"/>
  <c r="V227" i="35"/>
  <c r="AB227" i="35"/>
  <c r="H227" i="35"/>
  <c r="D227" i="35"/>
  <c r="G217" i="35"/>
  <c r="X217" i="35"/>
  <c r="G219" i="35"/>
  <c r="X219" i="35"/>
  <c r="G221" i="35"/>
  <c r="X221" i="35"/>
  <c r="G223" i="35"/>
  <c r="X223" i="35"/>
  <c r="G225" i="35"/>
  <c r="X225" i="35"/>
  <c r="G227" i="35"/>
  <c r="X227" i="35"/>
  <c r="G216" i="35"/>
  <c r="X216" i="35"/>
  <c r="P217" i="35"/>
  <c r="AA217" i="35"/>
  <c r="AI217" i="35"/>
  <c r="G218" i="35"/>
  <c r="X218" i="35"/>
  <c r="P219" i="35"/>
  <c r="AA219" i="35"/>
  <c r="AI219" i="35"/>
  <c r="G220" i="35"/>
  <c r="X220" i="35"/>
  <c r="P221" i="35"/>
  <c r="AA221" i="35"/>
  <c r="AI221" i="35"/>
  <c r="G222" i="35"/>
  <c r="X222" i="35"/>
  <c r="P223" i="35"/>
  <c r="AA223" i="35"/>
  <c r="AI223" i="35"/>
  <c r="G224" i="35"/>
  <c r="X224" i="35"/>
  <c r="P225" i="35"/>
  <c r="AA225" i="35"/>
  <c r="AI225" i="35"/>
  <c r="G226" i="35"/>
  <c r="X226" i="35"/>
  <c r="P227" i="35"/>
  <c r="AA227" i="35"/>
  <c r="AI227" i="35"/>
  <c r="AG205" i="35"/>
  <c r="AC205" i="35"/>
  <c r="V205" i="35"/>
  <c r="P205" i="35"/>
  <c r="AI205" i="35"/>
  <c r="AG209" i="35"/>
  <c r="AC209" i="35"/>
  <c r="V209" i="35"/>
  <c r="P209" i="35"/>
  <c r="AI209" i="35"/>
  <c r="AG213" i="35"/>
  <c r="AC213" i="35"/>
  <c r="V213" i="35"/>
  <c r="P213" i="35"/>
  <c r="AI213" i="35"/>
  <c r="G205" i="35"/>
  <c r="Z205" i="35"/>
  <c r="AG206" i="35"/>
  <c r="AC206" i="35"/>
  <c r="V206" i="35"/>
  <c r="P206" i="35"/>
  <c r="AI206" i="35"/>
  <c r="G209" i="35"/>
  <c r="Z209" i="35"/>
  <c r="AG210" i="35"/>
  <c r="AC210" i="35"/>
  <c r="V210" i="35"/>
  <c r="P210" i="35"/>
  <c r="AI210" i="35"/>
  <c r="G213" i="35"/>
  <c r="Z213" i="35"/>
  <c r="AG214" i="35"/>
  <c r="AC214" i="35"/>
  <c r="V214" i="35"/>
  <c r="P214" i="35"/>
  <c r="AI214" i="35"/>
  <c r="H205" i="35"/>
  <c r="AA205" i="35"/>
  <c r="G206" i="35"/>
  <c r="Z206" i="35"/>
  <c r="AG207" i="35"/>
  <c r="AC207" i="35"/>
  <c r="V207" i="35"/>
  <c r="P207" i="35"/>
  <c r="AI207" i="35"/>
  <c r="H209" i="35"/>
  <c r="AA209" i="35"/>
  <c r="G210" i="35"/>
  <c r="Z210" i="35"/>
  <c r="AG211" i="35"/>
  <c r="AC211" i="35"/>
  <c r="V211" i="35"/>
  <c r="P211" i="35"/>
  <c r="AI211" i="35"/>
  <c r="H213" i="35"/>
  <c r="AA213" i="35"/>
  <c r="G214" i="35"/>
  <c r="Z214" i="35"/>
  <c r="AG215" i="35"/>
  <c r="AC215" i="35"/>
  <c r="V215" i="35"/>
  <c r="P215" i="35"/>
  <c r="AI215" i="35"/>
  <c r="AG204" i="35"/>
  <c r="AC204" i="35"/>
  <c r="V204" i="35"/>
  <c r="G192" i="35"/>
  <c r="P204" i="35"/>
  <c r="AI204" i="35"/>
  <c r="D205" i="35"/>
  <c r="J205" i="35"/>
  <c r="X205" i="35"/>
  <c r="AB205" i="35"/>
  <c r="AH205" i="35"/>
  <c r="H206" i="35"/>
  <c r="AA206" i="35"/>
  <c r="G207" i="35"/>
  <c r="Z207" i="35"/>
  <c r="AG208" i="35"/>
  <c r="AC208" i="35"/>
  <c r="V208" i="35"/>
  <c r="P208" i="35"/>
  <c r="AI208" i="35"/>
  <c r="D209" i="35"/>
  <c r="J209" i="35"/>
  <c r="X209" i="35"/>
  <c r="AB209" i="35"/>
  <c r="AH209" i="35"/>
  <c r="H210" i="35"/>
  <c r="AA210" i="35"/>
  <c r="G211" i="35"/>
  <c r="Z211" i="35"/>
  <c r="AG212" i="35"/>
  <c r="AC212" i="35"/>
  <c r="V212" i="35"/>
  <c r="P212" i="35"/>
  <c r="AI212" i="35"/>
  <c r="D213" i="35"/>
  <c r="J213" i="35"/>
  <c r="X213" i="35"/>
  <c r="AB213" i="35"/>
  <c r="AH213" i="35"/>
  <c r="H214" i="35"/>
  <c r="AA214" i="35"/>
  <c r="G215" i="35"/>
  <c r="Z215" i="35"/>
  <c r="J192" i="35"/>
  <c r="Z192" i="35"/>
  <c r="AH192" i="35"/>
  <c r="J193" i="35"/>
  <c r="Z193" i="35"/>
  <c r="AH193" i="35"/>
  <c r="J194" i="35"/>
  <c r="Z194" i="35"/>
  <c r="AH194" i="35"/>
  <c r="J195" i="35"/>
  <c r="Z195" i="35"/>
  <c r="AH195" i="35"/>
  <c r="J196" i="35"/>
  <c r="Z196" i="35"/>
  <c r="AH196" i="35"/>
  <c r="J197" i="35"/>
  <c r="Z197" i="35"/>
  <c r="AH197" i="35"/>
  <c r="J198" i="35"/>
  <c r="Z198" i="35"/>
  <c r="AH198" i="35"/>
  <c r="J199" i="35"/>
  <c r="Z199" i="35"/>
  <c r="AH199" i="35"/>
  <c r="J200" i="35"/>
  <c r="Z200" i="35"/>
  <c r="AH200" i="35"/>
  <c r="J201" i="35"/>
  <c r="Z201" i="35"/>
  <c r="AH201" i="35"/>
  <c r="J202" i="35"/>
  <c r="Z202" i="35"/>
  <c r="AH202" i="35"/>
  <c r="J203" i="35"/>
  <c r="Z203" i="35"/>
  <c r="AH203" i="35"/>
  <c r="V192" i="35"/>
  <c r="AC192" i="35"/>
  <c r="AG192" i="35"/>
  <c r="V193" i="35"/>
  <c r="AC193" i="35"/>
  <c r="AG193" i="35"/>
  <c r="V194" i="35"/>
  <c r="AC194" i="35"/>
  <c r="AG194" i="35"/>
  <c r="V195" i="35"/>
  <c r="AC195" i="35"/>
  <c r="AG195" i="35"/>
  <c r="V196" i="35"/>
  <c r="AC196" i="35"/>
  <c r="AG196" i="35"/>
  <c r="V197" i="35"/>
  <c r="AC197" i="35"/>
  <c r="AG197" i="35"/>
  <c r="V198" i="35"/>
  <c r="AC198" i="35"/>
  <c r="AG198" i="35"/>
  <c r="V199" i="35"/>
  <c r="AC199" i="35"/>
  <c r="AG199" i="35"/>
  <c r="V200" i="35"/>
  <c r="AC200" i="35"/>
  <c r="AG200" i="35"/>
  <c r="V201" i="35"/>
  <c r="AC201" i="35"/>
  <c r="AG201" i="35"/>
  <c r="V202" i="35"/>
  <c r="AC202" i="35"/>
  <c r="AG202" i="35"/>
  <c r="V203" i="35"/>
  <c r="AC203" i="35"/>
  <c r="AG203" i="35"/>
  <c r="AG181" i="35"/>
  <c r="AC181" i="35"/>
  <c r="V181" i="35"/>
  <c r="AG185" i="35"/>
  <c r="AC185" i="35"/>
  <c r="V185" i="35"/>
  <c r="AG189" i="35"/>
  <c r="AC189" i="35"/>
  <c r="V189" i="35"/>
  <c r="Z181" i="35"/>
  <c r="AG182" i="35"/>
  <c r="AC182" i="35"/>
  <c r="V182" i="35"/>
  <c r="G185" i="35"/>
  <c r="Z185" i="35"/>
  <c r="P186" i="35"/>
  <c r="AI186" i="35"/>
  <c r="G189" i="35"/>
  <c r="AG190" i="35"/>
  <c r="AC190" i="35"/>
  <c r="V190" i="35"/>
  <c r="P190" i="35"/>
  <c r="AI190" i="35"/>
  <c r="AG180" i="35"/>
  <c r="AC180" i="35"/>
  <c r="V180" i="35"/>
  <c r="P180" i="35"/>
  <c r="AI180" i="35"/>
  <c r="D181" i="35"/>
  <c r="J181" i="35"/>
  <c r="X181" i="35"/>
  <c r="AB181" i="35"/>
  <c r="AH181" i="35"/>
  <c r="H182" i="35"/>
  <c r="AA182" i="35"/>
  <c r="G183" i="35"/>
  <c r="Z183" i="35"/>
  <c r="AG184" i="35"/>
  <c r="AC184" i="35"/>
  <c r="V184" i="35"/>
  <c r="P184" i="35"/>
  <c r="AI184" i="35"/>
  <c r="D185" i="35"/>
  <c r="J185" i="35"/>
  <c r="X185" i="35"/>
  <c r="AB185" i="35"/>
  <c r="AH185" i="35"/>
  <c r="H186" i="35"/>
  <c r="AA186" i="35"/>
  <c r="G187" i="35"/>
  <c r="Z187" i="35"/>
  <c r="AG188" i="35"/>
  <c r="AC188" i="35"/>
  <c r="V188" i="35"/>
  <c r="P188" i="35"/>
  <c r="AI188" i="35"/>
  <c r="D189" i="35"/>
  <c r="J189" i="35"/>
  <c r="X189" i="35"/>
  <c r="AB189" i="35"/>
  <c r="AH189" i="35"/>
  <c r="H190" i="35"/>
  <c r="AA190" i="35"/>
  <c r="G191" i="35"/>
  <c r="Z191" i="35"/>
  <c r="P181" i="35"/>
  <c r="AI181" i="35"/>
  <c r="P185" i="35"/>
  <c r="AI185" i="35"/>
  <c r="P189" i="35"/>
  <c r="AI189" i="35"/>
  <c r="G181" i="35"/>
  <c r="P182" i="35"/>
  <c r="AI182" i="35"/>
  <c r="AG186" i="35"/>
  <c r="AC186" i="35"/>
  <c r="V186" i="35"/>
  <c r="Z189" i="35"/>
  <c r="H181" i="35"/>
  <c r="AA181" i="35"/>
  <c r="G182" i="35"/>
  <c r="Z182" i="35"/>
  <c r="AG183" i="35"/>
  <c r="AC183" i="35"/>
  <c r="V183" i="35"/>
  <c r="P183" i="35"/>
  <c r="AI183" i="35"/>
  <c r="H185" i="35"/>
  <c r="AA185" i="35"/>
  <c r="G186" i="35"/>
  <c r="Z186" i="35"/>
  <c r="AG187" i="35"/>
  <c r="AC187" i="35"/>
  <c r="V187" i="35"/>
  <c r="P187" i="35"/>
  <c r="AI187" i="35"/>
  <c r="H189" i="35"/>
  <c r="AA189" i="35"/>
  <c r="G190" i="35"/>
  <c r="Z190" i="35"/>
  <c r="AG191" i="35"/>
  <c r="AC191" i="35"/>
  <c r="V191" i="35"/>
  <c r="P191" i="35"/>
  <c r="AJ191" i="35" s="1"/>
  <c r="AI191" i="35"/>
  <c r="AB171" i="35"/>
  <c r="H171" i="35"/>
  <c r="D171" i="35"/>
  <c r="P171" i="35"/>
  <c r="AI171" i="35"/>
  <c r="AB175" i="35"/>
  <c r="H175" i="35"/>
  <c r="D175" i="35"/>
  <c r="P175" i="35"/>
  <c r="AI175" i="35"/>
  <c r="AB179" i="35"/>
  <c r="H179" i="35"/>
  <c r="D179" i="35"/>
  <c r="AI179" i="35"/>
  <c r="P179" i="35"/>
  <c r="AB168" i="35"/>
  <c r="H168" i="35"/>
  <c r="D168" i="35"/>
  <c r="P168" i="35"/>
  <c r="AI168" i="35"/>
  <c r="G171" i="35"/>
  <c r="V171" i="35"/>
  <c r="Z171" i="35"/>
  <c r="AB172" i="35"/>
  <c r="H172" i="35"/>
  <c r="D172" i="35"/>
  <c r="P172" i="35"/>
  <c r="AI172" i="35"/>
  <c r="G175" i="35"/>
  <c r="V175" i="35"/>
  <c r="Z175" i="35"/>
  <c r="AB176" i="35"/>
  <c r="H176" i="35"/>
  <c r="D176" i="35"/>
  <c r="P176" i="35"/>
  <c r="AI176" i="35"/>
  <c r="G179" i="35"/>
  <c r="V179" i="35"/>
  <c r="Z179" i="35"/>
  <c r="G168" i="35"/>
  <c r="V168" i="35"/>
  <c r="Z168" i="35"/>
  <c r="AB169" i="35"/>
  <c r="H169" i="35"/>
  <c r="D169" i="35"/>
  <c r="P169" i="35"/>
  <c r="AI169" i="35"/>
  <c r="AA171" i="35"/>
  <c r="AG171" i="35"/>
  <c r="G172" i="35"/>
  <c r="V172" i="35"/>
  <c r="Z172" i="35"/>
  <c r="AB173" i="35"/>
  <c r="H173" i="35"/>
  <c r="D173" i="35"/>
  <c r="P173" i="35"/>
  <c r="AI173" i="35"/>
  <c r="AA175" i="35"/>
  <c r="AG175" i="35"/>
  <c r="G176" i="35"/>
  <c r="V176" i="35"/>
  <c r="Z176" i="35"/>
  <c r="AB177" i="35"/>
  <c r="H177" i="35"/>
  <c r="D177" i="35"/>
  <c r="P177" i="35"/>
  <c r="AI177" i="35"/>
  <c r="AA179" i="35"/>
  <c r="AG179" i="35"/>
  <c r="AA168" i="35"/>
  <c r="AG168" i="35"/>
  <c r="G169" i="35"/>
  <c r="V169" i="35"/>
  <c r="Z169" i="35"/>
  <c r="AB170" i="35"/>
  <c r="H170" i="35"/>
  <c r="D170" i="35"/>
  <c r="P170" i="35"/>
  <c r="AI170" i="35"/>
  <c r="J171" i="35"/>
  <c r="X171" i="35"/>
  <c r="AC171" i="35"/>
  <c r="AH171" i="35"/>
  <c r="AA172" i="35"/>
  <c r="AG172" i="35"/>
  <c r="G173" i="35"/>
  <c r="V173" i="35"/>
  <c r="Z173" i="35"/>
  <c r="AB174" i="35"/>
  <c r="H174" i="35"/>
  <c r="D174" i="35"/>
  <c r="P174" i="35"/>
  <c r="AI174" i="35"/>
  <c r="J175" i="35"/>
  <c r="X175" i="35"/>
  <c r="AC175" i="35"/>
  <c r="AH175" i="35"/>
  <c r="AA176" i="35"/>
  <c r="AG176" i="35"/>
  <c r="G177" i="35"/>
  <c r="V177" i="35"/>
  <c r="Z177" i="35"/>
  <c r="AB178" i="35"/>
  <c r="H178" i="35"/>
  <c r="D178" i="35"/>
  <c r="P178" i="35"/>
  <c r="AI178" i="35"/>
  <c r="J179" i="35"/>
  <c r="X179" i="35"/>
  <c r="Y179" i="35" s="1"/>
  <c r="AC179" i="35"/>
  <c r="AH179" i="35"/>
  <c r="AB159" i="35"/>
  <c r="H159" i="35"/>
  <c r="D159" i="35"/>
  <c r="P159" i="35"/>
  <c r="AI159" i="35"/>
  <c r="AB163" i="35"/>
  <c r="H163" i="35"/>
  <c r="D163" i="35"/>
  <c r="P163" i="35"/>
  <c r="AI163" i="35"/>
  <c r="AB167" i="35"/>
  <c r="H167" i="35"/>
  <c r="D167" i="35"/>
  <c r="AI167" i="35"/>
  <c r="P167" i="35"/>
  <c r="AB156" i="35"/>
  <c r="H156" i="35"/>
  <c r="D156" i="35"/>
  <c r="P156" i="35"/>
  <c r="AI156" i="35"/>
  <c r="G159" i="35"/>
  <c r="V159" i="35"/>
  <c r="Z159" i="35"/>
  <c r="AB160" i="35"/>
  <c r="H160" i="35"/>
  <c r="D160" i="35"/>
  <c r="P160" i="35"/>
  <c r="AI160" i="35"/>
  <c r="G163" i="35"/>
  <c r="V163" i="35"/>
  <c r="Z163" i="35"/>
  <c r="AB164" i="35"/>
  <c r="H164" i="35"/>
  <c r="D164" i="35"/>
  <c r="P164" i="35"/>
  <c r="AI164" i="35"/>
  <c r="G167" i="35"/>
  <c r="V167" i="35"/>
  <c r="Z167" i="35"/>
  <c r="G156" i="35"/>
  <c r="V156" i="35"/>
  <c r="Z156" i="35"/>
  <c r="AB157" i="35"/>
  <c r="H157" i="35"/>
  <c r="D157" i="35"/>
  <c r="P157" i="35"/>
  <c r="AI157" i="35"/>
  <c r="AA159" i="35"/>
  <c r="AG159" i="35"/>
  <c r="G160" i="35"/>
  <c r="V160" i="35"/>
  <c r="Z160" i="35"/>
  <c r="AB161" i="35"/>
  <c r="H161" i="35"/>
  <c r="D161" i="35"/>
  <c r="P161" i="35"/>
  <c r="AI161" i="35"/>
  <c r="AA163" i="35"/>
  <c r="AG163" i="35"/>
  <c r="G164" i="35"/>
  <c r="V164" i="35"/>
  <c r="Z164" i="35"/>
  <c r="AB165" i="35"/>
  <c r="H165" i="35"/>
  <c r="D165" i="35"/>
  <c r="P165" i="35"/>
  <c r="AI165" i="35"/>
  <c r="AA167" i="35"/>
  <c r="AG167" i="35"/>
  <c r="AA156" i="35"/>
  <c r="AG156" i="35"/>
  <c r="G157" i="35"/>
  <c r="V157" i="35"/>
  <c r="Z157" i="35"/>
  <c r="AB158" i="35"/>
  <c r="H158" i="35"/>
  <c r="D158" i="35"/>
  <c r="P158" i="35"/>
  <c r="AI158" i="35"/>
  <c r="J159" i="35"/>
  <c r="X159" i="35"/>
  <c r="AC159" i="35"/>
  <c r="AH159" i="35"/>
  <c r="AA160" i="35"/>
  <c r="AG160" i="35"/>
  <c r="G161" i="35"/>
  <c r="V161" i="35"/>
  <c r="Z161" i="35"/>
  <c r="AB162" i="35"/>
  <c r="H162" i="35"/>
  <c r="D162" i="35"/>
  <c r="P162" i="35"/>
  <c r="AJ162" i="35" s="1"/>
  <c r="AI162" i="35"/>
  <c r="J163" i="35"/>
  <c r="X163" i="35"/>
  <c r="AC163" i="35"/>
  <c r="AH163" i="35"/>
  <c r="AA164" i="35"/>
  <c r="AG164" i="35"/>
  <c r="G165" i="35"/>
  <c r="V165" i="35"/>
  <c r="Z165" i="35"/>
  <c r="AB166" i="35"/>
  <c r="H166" i="35"/>
  <c r="D166" i="35"/>
  <c r="P166" i="35"/>
  <c r="AI166" i="35"/>
  <c r="J167" i="35"/>
  <c r="X167" i="35"/>
  <c r="AC167" i="35"/>
  <c r="AH167" i="35"/>
  <c r="AG147" i="35"/>
  <c r="AC147" i="35"/>
  <c r="V147" i="35"/>
  <c r="AB147" i="35"/>
  <c r="H147" i="35"/>
  <c r="D147" i="35"/>
  <c r="AG149" i="35"/>
  <c r="AC149" i="35"/>
  <c r="V149" i="35"/>
  <c r="AB149" i="35"/>
  <c r="H149" i="35"/>
  <c r="D149" i="35"/>
  <c r="AG151" i="35"/>
  <c r="AC151" i="35"/>
  <c r="V151" i="35"/>
  <c r="AB151" i="35"/>
  <c r="H151" i="35"/>
  <c r="D151" i="35"/>
  <c r="AG155" i="35"/>
  <c r="AC155" i="35"/>
  <c r="V155" i="35"/>
  <c r="AB155" i="35"/>
  <c r="H155" i="35"/>
  <c r="D155" i="35"/>
  <c r="X145" i="35"/>
  <c r="G147" i="35"/>
  <c r="X149" i="35"/>
  <c r="G151" i="35"/>
  <c r="G153" i="35"/>
  <c r="G155" i="35"/>
  <c r="AG144" i="35"/>
  <c r="AC144" i="35"/>
  <c r="V144" i="35"/>
  <c r="AB144" i="35"/>
  <c r="H144" i="35"/>
  <c r="D144" i="35"/>
  <c r="G132" i="35"/>
  <c r="J145" i="35"/>
  <c r="Z145" i="35"/>
  <c r="AG146" i="35"/>
  <c r="AC146" i="35"/>
  <c r="V146" i="35"/>
  <c r="AB146" i="35"/>
  <c r="H146" i="35"/>
  <c r="D146" i="35"/>
  <c r="J147" i="35"/>
  <c r="Z147" i="35"/>
  <c r="AH147" i="35"/>
  <c r="AG148" i="35"/>
  <c r="AC148" i="35"/>
  <c r="V148" i="35"/>
  <c r="AB148" i="35"/>
  <c r="H148" i="35"/>
  <c r="D148" i="35"/>
  <c r="J149" i="35"/>
  <c r="Z149" i="35"/>
  <c r="AH149" i="35"/>
  <c r="AG150" i="35"/>
  <c r="AC150" i="35"/>
  <c r="V150" i="35"/>
  <c r="AB150" i="35"/>
  <c r="H150" i="35"/>
  <c r="D150" i="35"/>
  <c r="J151" i="35"/>
  <c r="Z151" i="35"/>
  <c r="AH151" i="35"/>
  <c r="AG152" i="35"/>
  <c r="AC152" i="35"/>
  <c r="V152" i="35"/>
  <c r="AB152" i="35"/>
  <c r="H152" i="35"/>
  <c r="D152" i="35"/>
  <c r="J153" i="35"/>
  <c r="Z153" i="35"/>
  <c r="AG154" i="35"/>
  <c r="AC154" i="35"/>
  <c r="V154" i="35"/>
  <c r="AB154" i="35"/>
  <c r="H154" i="35"/>
  <c r="D154" i="35"/>
  <c r="J155" i="35"/>
  <c r="Z155" i="35"/>
  <c r="AH155" i="35"/>
  <c r="AG145" i="35"/>
  <c r="AC145" i="35"/>
  <c r="V145" i="35"/>
  <c r="AB145" i="35"/>
  <c r="H145" i="35"/>
  <c r="D145" i="35"/>
  <c r="AG153" i="35"/>
  <c r="AC153" i="35"/>
  <c r="V153" i="35"/>
  <c r="AB153" i="35"/>
  <c r="H153" i="35"/>
  <c r="D153" i="35"/>
  <c r="G145" i="35"/>
  <c r="X147" i="35"/>
  <c r="G149" i="35"/>
  <c r="X151" i="35"/>
  <c r="X153" i="35"/>
  <c r="X155" i="35"/>
  <c r="G144" i="35"/>
  <c r="X144" i="35"/>
  <c r="P145" i="35"/>
  <c r="AA145" i="35"/>
  <c r="AI145" i="35"/>
  <c r="G146" i="35"/>
  <c r="X146" i="35"/>
  <c r="P147" i="35"/>
  <c r="AA147" i="35"/>
  <c r="AI147" i="35"/>
  <c r="G148" i="35"/>
  <c r="X148" i="35"/>
  <c r="P149" i="35"/>
  <c r="AA149" i="35"/>
  <c r="AI149" i="35"/>
  <c r="G150" i="35"/>
  <c r="X150" i="35"/>
  <c r="P151" i="35"/>
  <c r="AA151" i="35"/>
  <c r="AI151" i="35"/>
  <c r="G152" i="35"/>
  <c r="X152" i="35"/>
  <c r="P153" i="35"/>
  <c r="AA153" i="35"/>
  <c r="AI153" i="35"/>
  <c r="G154" i="35"/>
  <c r="X154" i="35"/>
  <c r="P155" i="35"/>
  <c r="AA155" i="35"/>
  <c r="AI155" i="35"/>
  <c r="AG137" i="35"/>
  <c r="AC137" i="35"/>
  <c r="V137" i="35"/>
  <c r="AB137" i="35"/>
  <c r="H137" i="35"/>
  <c r="D137" i="35"/>
  <c r="AG139" i="35"/>
  <c r="AC139" i="35"/>
  <c r="V139" i="35"/>
  <c r="AB139" i="35"/>
  <c r="H139" i="35"/>
  <c r="D139" i="35"/>
  <c r="G120" i="35"/>
  <c r="P132" i="35"/>
  <c r="AA132" i="35"/>
  <c r="G133" i="35"/>
  <c r="X133" i="35"/>
  <c r="P134" i="35"/>
  <c r="AA134" i="35"/>
  <c r="G135" i="35"/>
  <c r="X135" i="35"/>
  <c r="P136" i="35"/>
  <c r="AA136" i="35"/>
  <c r="G137" i="35"/>
  <c r="X137" i="35"/>
  <c r="P138" i="35"/>
  <c r="AA138" i="35"/>
  <c r="G139" i="35"/>
  <c r="X139" i="35"/>
  <c r="P140" i="35"/>
  <c r="AA140" i="35"/>
  <c r="G141" i="35"/>
  <c r="X141" i="35"/>
  <c r="P142" i="35"/>
  <c r="AA142" i="35"/>
  <c r="G143" i="35"/>
  <c r="X143" i="35"/>
  <c r="AG133" i="35"/>
  <c r="AC133" i="35"/>
  <c r="V133" i="35"/>
  <c r="AB133" i="35"/>
  <c r="H133" i="35"/>
  <c r="D133" i="35"/>
  <c r="AG135" i="35"/>
  <c r="AC135" i="35"/>
  <c r="V135" i="35"/>
  <c r="AB135" i="35"/>
  <c r="H135" i="35"/>
  <c r="D135" i="35"/>
  <c r="AG141" i="35"/>
  <c r="AC141" i="35"/>
  <c r="V141" i="35"/>
  <c r="AB141" i="35"/>
  <c r="H141" i="35"/>
  <c r="D141" i="35"/>
  <c r="AG143" i="35"/>
  <c r="AC143" i="35"/>
  <c r="V143" i="35"/>
  <c r="AI143" i="35"/>
  <c r="AB143" i="35"/>
  <c r="H143" i="35"/>
  <c r="D143" i="35"/>
  <c r="AG132" i="35"/>
  <c r="AC132" i="35"/>
  <c r="V132" i="35"/>
  <c r="AB132" i="35"/>
  <c r="H132" i="35"/>
  <c r="D132" i="35"/>
  <c r="J133" i="35"/>
  <c r="Z133" i="35"/>
  <c r="AH133" i="35"/>
  <c r="AG134" i="35"/>
  <c r="AC134" i="35"/>
  <c r="V134" i="35"/>
  <c r="AB134" i="35"/>
  <c r="H134" i="35"/>
  <c r="D134" i="35"/>
  <c r="J135" i="35"/>
  <c r="Z135" i="35"/>
  <c r="AH135" i="35"/>
  <c r="AG136" i="35"/>
  <c r="AC136" i="35"/>
  <c r="V136" i="35"/>
  <c r="AB136" i="35"/>
  <c r="H136" i="35"/>
  <c r="D136" i="35"/>
  <c r="J137" i="35"/>
  <c r="Z137" i="35"/>
  <c r="AH137" i="35"/>
  <c r="AG138" i="35"/>
  <c r="AC138" i="35"/>
  <c r="V138" i="35"/>
  <c r="AB138" i="35"/>
  <c r="H138" i="35"/>
  <c r="D138" i="35"/>
  <c r="J139" i="35"/>
  <c r="Z139" i="35"/>
  <c r="AH139" i="35"/>
  <c r="AG140" i="35"/>
  <c r="AC140" i="35"/>
  <c r="V140" i="35"/>
  <c r="AB140" i="35"/>
  <c r="H140" i="35"/>
  <c r="D140" i="35"/>
  <c r="J141" i="35"/>
  <c r="Z141" i="35"/>
  <c r="AH141" i="35"/>
  <c r="AG142" i="35"/>
  <c r="AC142" i="35"/>
  <c r="V142" i="35"/>
  <c r="AB142" i="35"/>
  <c r="H142" i="35"/>
  <c r="D142" i="35"/>
  <c r="J143" i="35"/>
  <c r="Z143" i="35"/>
  <c r="AH143" i="35"/>
  <c r="AG127" i="35"/>
  <c r="AC127" i="35"/>
  <c r="V127" i="35"/>
  <c r="AB127" i="35"/>
  <c r="H127" i="35"/>
  <c r="D127" i="35"/>
  <c r="AG129" i="35"/>
  <c r="AC129" i="35"/>
  <c r="V129" i="35"/>
  <c r="AB129" i="35"/>
  <c r="H129" i="35"/>
  <c r="D129" i="35"/>
  <c r="P120" i="35"/>
  <c r="AA120" i="35"/>
  <c r="G121" i="35"/>
  <c r="X121" i="35"/>
  <c r="P122" i="35"/>
  <c r="AA122" i="35"/>
  <c r="G123" i="35"/>
  <c r="X123" i="35"/>
  <c r="P124" i="35"/>
  <c r="AA124" i="35"/>
  <c r="G125" i="35"/>
  <c r="X125" i="35"/>
  <c r="P126" i="35"/>
  <c r="AA126" i="35"/>
  <c r="G127" i="35"/>
  <c r="X127" i="35"/>
  <c r="P128" i="35"/>
  <c r="AA128" i="35"/>
  <c r="G129" i="35"/>
  <c r="X129" i="35"/>
  <c r="P130" i="35"/>
  <c r="AA130" i="35"/>
  <c r="G131" i="35"/>
  <c r="X131" i="35"/>
  <c r="Y119" i="35" s="1"/>
  <c r="AG121" i="35"/>
  <c r="AC121" i="35"/>
  <c r="V121" i="35"/>
  <c r="AB121" i="35"/>
  <c r="H121" i="35"/>
  <c r="D121" i="35"/>
  <c r="AG123" i="35"/>
  <c r="AC123" i="35"/>
  <c r="V123" i="35"/>
  <c r="AB123" i="35"/>
  <c r="H123" i="35"/>
  <c r="D123" i="35"/>
  <c r="AG125" i="35"/>
  <c r="AC125" i="35"/>
  <c r="V125" i="35"/>
  <c r="AB125" i="35"/>
  <c r="H125" i="35"/>
  <c r="D125" i="35"/>
  <c r="AG131" i="35"/>
  <c r="AC131" i="35"/>
  <c r="V131" i="35"/>
  <c r="AB131" i="35"/>
  <c r="H131" i="35"/>
  <c r="D131" i="35"/>
  <c r="AG120" i="35"/>
  <c r="AC120" i="35"/>
  <c r="V120" i="35"/>
  <c r="AB120" i="35"/>
  <c r="H120" i="35"/>
  <c r="D120" i="35"/>
  <c r="J121" i="35"/>
  <c r="Z121" i="35"/>
  <c r="AH121" i="35"/>
  <c r="AG122" i="35"/>
  <c r="AC122" i="35"/>
  <c r="V122" i="35"/>
  <c r="AB122" i="35"/>
  <c r="H122" i="35"/>
  <c r="D122" i="35"/>
  <c r="J123" i="35"/>
  <c r="Z123" i="35"/>
  <c r="AH123" i="35"/>
  <c r="AG124" i="35"/>
  <c r="AC124" i="35"/>
  <c r="V124" i="35"/>
  <c r="AB124" i="35"/>
  <c r="H124" i="35"/>
  <c r="D124" i="35"/>
  <c r="J125" i="35"/>
  <c r="Z125" i="35"/>
  <c r="AH125" i="35"/>
  <c r="AG126" i="35"/>
  <c r="AC126" i="35"/>
  <c r="V126" i="35"/>
  <c r="AB126" i="35"/>
  <c r="H126" i="35"/>
  <c r="D126" i="35"/>
  <c r="J127" i="35"/>
  <c r="Z127" i="35"/>
  <c r="AH127" i="35"/>
  <c r="AG128" i="35"/>
  <c r="AC128" i="35"/>
  <c r="V128" i="35"/>
  <c r="AB128" i="35"/>
  <c r="H128" i="35"/>
  <c r="D128" i="35"/>
  <c r="J129" i="35"/>
  <c r="Z129" i="35"/>
  <c r="AH129" i="35"/>
  <c r="AG130" i="35"/>
  <c r="AC130" i="35"/>
  <c r="V130" i="35"/>
  <c r="AB130" i="35"/>
  <c r="H130" i="35"/>
  <c r="D130" i="35"/>
  <c r="J131" i="35"/>
  <c r="Z131" i="35"/>
  <c r="AI131" i="35"/>
  <c r="AB108" i="35"/>
  <c r="H108" i="35"/>
  <c r="D108" i="35"/>
  <c r="G96" i="35"/>
  <c r="P108" i="35"/>
  <c r="AI108" i="35"/>
  <c r="AB112" i="35"/>
  <c r="H112" i="35"/>
  <c r="D112" i="35"/>
  <c r="P112" i="35"/>
  <c r="AI112" i="35"/>
  <c r="AB116" i="35"/>
  <c r="H116" i="35"/>
  <c r="D116" i="35"/>
  <c r="P116" i="35"/>
  <c r="AI116" i="35"/>
  <c r="G108" i="35"/>
  <c r="V108" i="35"/>
  <c r="Z108" i="35"/>
  <c r="AB109" i="35"/>
  <c r="H109" i="35"/>
  <c r="D109" i="35"/>
  <c r="P109" i="35"/>
  <c r="AI109" i="35"/>
  <c r="G112" i="35"/>
  <c r="V112" i="35"/>
  <c r="Z112" i="35"/>
  <c r="AB113" i="35"/>
  <c r="H113" i="35"/>
  <c r="D113" i="35"/>
  <c r="P113" i="35"/>
  <c r="AI113" i="35"/>
  <c r="G116" i="35"/>
  <c r="V116" i="35"/>
  <c r="Z116" i="35"/>
  <c r="AB117" i="35"/>
  <c r="H117" i="35"/>
  <c r="D117" i="35"/>
  <c r="P117" i="35"/>
  <c r="AI117" i="35"/>
  <c r="AA108" i="35"/>
  <c r="AG108" i="35"/>
  <c r="G109" i="35"/>
  <c r="V109" i="35"/>
  <c r="Z109" i="35"/>
  <c r="AB110" i="35"/>
  <c r="H110" i="35"/>
  <c r="D110" i="35"/>
  <c r="P110" i="35"/>
  <c r="AI110" i="35"/>
  <c r="AA112" i="35"/>
  <c r="AG112" i="35"/>
  <c r="G113" i="35"/>
  <c r="V113" i="35"/>
  <c r="Z113" i="35"/>
  <c r="AB114" i="35"/>
  <c r="H114" i="35"/>
  <c r="D114" i="35"/>
  <c r="P114" i="35"/>
  <c r="AI114" i="35"/>
  <c r="AA116" i="35"/>
  <c r="AG116" i="35"/>
  <c r="G117" i="35"/>
  <c r="V117" i="35"/>
  <c r="Z117" i="35"/>
  <c r="AB118" i="35"/>
  <c r="H118" i="35"/>
  <c r="D118" i="35"/>
  <c r="P118" i="35"/>
  <c r="AI118" i="35"/>
  <c r="J108" i="35"/>
  <c r="X108" i="35"/>
  <c r="AC108" i="35"/>
  <c r="AH108" i="35"/>
  <c r="AA109" i="35"/>
  <c r="AG109" i="35"/>
  <c r="G110" i="35"/>
  <c r="V110" i="35"/>
  <c r="Z110" i="35"/>
  <c r="AB111" i="35"/>
  <c r="H111" i="35"/>
  <c r="D111" i="35"/>
  <c r="P111" i="35"/>
  <c r="AI111" i="35"/>
  <c r="J112" i="35"/>
  <c r="X112" i="35"/>
  <c r="AC112" i="35"/>
  <c r="AH112" i="35"/>
  <c r="AA113" i="35"/>
  <c r="AG113" i="35"/>
  <c r="G114" i="35"/>
  <c r="V114" i="35"/>
  <c r="Z114" i="35"/>
  <c r="AB115" i="35"/>
  <c r="H115" i="35"/>
  <c r="D115" i="35"/>
  <c r="P115" i="35"/>
  <c r="AI115" i="35"/>
  <c r="J116" i="35"/>
  <c r="X116" i="35"/>
  <c r="AC116" i="35"/>
  <c r="AH116" i="35"/>
  <c r="AA117" i="35"/>
  <c r="AG117" i="35"/>
  <c r="G118" i="35"/>
  <c r="V118" i="35"/>
  <c r="W118" i="35" s="1"/>
  <c r="Z118" i="35"/>
  <c r="AB119" i="35"/>
  <c r="H119" i="35"/>
  <c r="D119" i="35"/>
  <c r="E107" i="35" s="1"/>
  <c r="P119" i="35"/>
  <c r="AJ119" i="35" s="1"/>
  <c r="AI119" i="35"/>
  <c r="J96" i="35"/>
  <c r="Z96" i="35"/>
  <c r="AH96" i="35"/>
  <c r="J97" i="35"/>
  <c r="Z97" i="35"/>
  <c r="AH97" i="35"/>
  <c r="J98" i="35"/>
  <c r="Z98" i="35"/>
  <c r="AH98" i="35"/>
  <c r="J99" i="35"/>
  <c r="Z99" i="35"/>
  <c r="AH99" i="35"/>
  <c r="J100" i="35"/>
  <c r="Z100" i="35"/>
  <c r="AH100" i="35"/>
  <c r="J101" i="35"/>
  <c r="Z101" i="35"/>
  <c r="AH101" i="35"/>
  <c r="J102" i="35"/>
  <c r="Z102" i="35"/>
  <c r="AH102" i="35"/>
  <c r="J103" i="35"/>
  <c r="Z103" i="35"/>
  <c r="AH103" i="35"/>
  <c r="J104" i="35"/>
  <c r="Z104" i="35"/>
  <c r="AH104" i="35"/>
  <c r="J105" i="35"/>
  <c r="Z105" i="35"/>
  <c r="AH105" i="35"/>
  <c r="J106" i="35"/>
  <c r="Z106" i="35"/>
  <c r="AH106" i="35"/>
  <c r="J107" i="35"/>
  <c r="Z107" i="35"/>
  <c r="AH107" i="35"/>
  <c r="V96" i="35"/>
  <c r="AC96" i="35"/>
  <c r="AG96" i="35"/>
  <c r="V97" i="35"/>
  <c r="AC97" i="35"/>
  <c r="AG97" i="35"/>
  <c r="V98" i="35"/>
  <c r="AC98" i="35"/>
  <c r="AG98" i="35"/>
  <c r="V99" i="35"/>
  <c r="AC99" i="35"/>
  <c r="AG99" i="35"/>
  <c r="V100" i="35"/>
  <c r="AC100" i="35"/>
  <c r="AG100" i="35"/>
  <c r="V101" i="35"/>
  <c r="AC101" i="35"/>
  <c r="AG101" i="35"/>
  <c r="V102" i="35"/>
  <c r="AC102" i="35"/>
  <c r="AG102" i="35"/>
  <c r="V103" i="35"/>
  <c r="AC103" i="35"/>
  <c r="AG103" i="35"/>
  <c r="V104" i="35"/>
  <c r="AC104" i="35"/>
  <c r="AG104" i="35"/>
  <c r="V105" i="35"/>
  <c r="AC105" i="35"/>
  <c r="AG105" i="35"/>
  <c r="V106" i="35"/>
  <c r="AC106" i="35"/>
  <c r="AG106" i="35"/>
  <c r="V107" i="35"/>
  <c r="W107" i="35" s="1"/>
  <c r="AC107" i="35"/>
  <c r="AG107" i="35"/>
  <c r="P85" i="35"/>
  <c r="AI85" i="35"/>
  <c r="AG89" i="35"/>
  <c r="AC89" i="35"/>
  <c r="V89" i="35"/>
  <c r="AG93" i="35"/>
  <c r="AC93" i="35"/>
  <c r="V93" i="35"/>
  <c r="AI93" i="35"/>
  <c r="AG86" i="35"/>
  <c r="AC86" i="35"/>
  <c r="V86" i="35"/>
  <c r="AI86" i="35"/>
  <c r="AG90" i="35"/>
  <c r="AC90" i="35"/>
  <c r="V90" i="35"/>
  <c r="Z93" i="35"/>
  <c r="AG94" i="35"/>
  <c r="AC94" i="35"/>
  <c r="V94" i="35"/>
  <c r="H85" i="35"/>
  <c r="AA85" i="35"/>
  <c r="G86" i="35"/>
  <c r="Z86" i="35"/>
  <c r="AG87" i="35"/>
  <c r="AC87" i="35"/>
  <c r="V87" i="35"/>
  <c r="P87" i="35"/>
  <c r="AI87" i="35"/>
  <c r="H89" i="35"/>
  <c r="AA89" i="35"/>
  <c r="G90" i="35"/>
  <c r="Z90" i="35"/>
  <c r="AG91" i="35"/>
  <c r="AC91" i="35"/>
  <c r="V91" i="35"/>
  <c r="P91" i="35"/>
  <c r="AI91" i="35"/>
  <c r="H93" i="35"/>
  <c r="AA93" i="35"/>
  <c r="G94" i="35"/>
  <c r="Z94" i="35"/>
  <c r="AG95" i="35"/>
  <c r="AC95" i="35"/>
  <c r="V95" i="35"/>
  <c r="P95" i="35"/>
  <c r="Q95" i="35" s="1"/>
  <c r="AI95" i="35"/>
  <c r="AG85" i="35"/>
  <c r="AC85" i="35"/>
  <c r="V85" i="35"/>
  <c r="P89" i="35"/>
  <c r="AI89" i="35"/>
  <c r="P93" i="35"/>
  <c r="G85" i="35"/>
  <c r="Z85" i="35"/>
  <c r="P86" i="35"/>
  <c r="G89" i="35"/>
  <c r="Z89" i="35"/>
  <c r="P90" i="35"/>
  <c r="AI90" i="35"/>
  <c r="G93" i="35"/>
  <c r="P94" i="35"/>
  <c r="AI94" i="35"/>
  <c r="AG84" i="35"/>
  <c r="AC84" i="35"/>
  <c r="V84" i="35"/>
  <c r="G72" i="35"/>
  <c r="P84" i="35"/>
  <c r="AI84" i="35"/>
  <c r="D85" i="35"/>
  <c r="J85" i="35"/>
  <c r="X85" i="35"/>
  <c r="AB85" i="35"/>
  <c r="AH85" i="35"/>
  <c r="H86" i="35"/>
  <c r="AA86" i="35"/>
  <c r="G87" i="35"/>
  <c r="Z87" i="35"/>
  <c r="AG88" i="35"/>
  <c r="AC88" i="35"/>
  <c r="V88" i="35"/>
  <c r="P88" i="35"/>
  <c r="AI88" i="35"/>
  <c r="D89" i="35"/>
  <c r="J89" i="35"/>
  <c r="X89" i="35"/>
  <c r="AB89" i="35"/>
  <c r="AH89" i="35"/>
  <c r="H90" i="35"/>
  <c r="AA90" i="35"/>
  <c r="G91" i="35"/>
  <c r="Z91" i="35"/>
  <c r="AG92" i="35"/>
  <c r="AC92" i="35"/>
  <c r="V92" i="35"/>
  <c r="P92" i="35"/>
  <c r="AI92" i="35"/>
  <c r="D93" i="35"/>
  <c r="J93" i="35"/>
  <c r="X93" i="35"/>
  <c r="AB93" i="35"/>
  <c r="AH93" i="35"/>
  <c r="H94" i="35"/>
  <c r="AA94" i="35"/>
  <c r="G95" i="35"/>
  <c r="Z95" i="35"/>
  <c r="AG73" i="35"/>
  <c r="AC73" i="35"/>
  <c r="V73" i="35"/>
  <c r="AI73" i="35"/>
  <c r="AG77" i="35"/>
  <c r="AC77" i="35"/>
  <c r="V77" i="35"/>
  <c r="P77" i="35"/>
  <c r="AI77" i="35"/>
  <c r="AG81" i="35"/>
  <c r="AC81" i="35"/>
  <c r="V81" i="35"/>
  <c r="AI81" i="35"/>
  <c r="G73" i="35"/>
  <c r="Z73" i="35"/>
  <c r="P74" i="35"/>
  <c r="G77" i="35"/>
  <c r="Z77" i="35"/>
  <c r="AG78" i="35"/>
  <c r="AC78" i="35"/>
  <c r="V78" i="35"/>
  <c r="AI78" i="35"/>
  <c r="AG82" i="35"/>
  <c r="AC82" i="35"/>
  <c r="V82" i="35"/>
  <c r="AI82" i="35"/>
  <c r="AG72" i="35"/>
  <c r="AC72" i="35"/>
  <c r="V72" i="35"/>
  <c r="P72" i="35"/>
  <c r="AI72" i="35"/>
  <c r="D73" i="35"/>
  <c r="J73" i="35"/>
  <c r="X73" i="35"/>
  <c r="AB73" i="35"/>
  <c r="AH73" i="35"/>
  <c r="H74" i="35"/>
  <c r="AA74" i="35"/>
  <c r="G75" i="35"/>
  <c r="Z75" i="35"/>
  <c r="AG76" i="35"/>
  <c r="AC76" i="35"/>
  <c r="V76" i="35"/>
  <c r="P76" i="35"/>
  <c r="AI76" i="35"/>
  <c r="D77" i="35"/>
  <c r="J77" i="35"/>
  <c r="X77" i="35"/>
  <c r="AB77" i="35"/>
  <c r="AH77" i="35"/>
  <c r="H78" i="35"/>
  <c r="AA78" i="35"/>
  <c r="G79" i="35"/>
  <c r="Z79" i="35"/>
  <c r="AG80" i="35"/>
  <c r="AC80" i="35"/>
  <c r="V80" i="35"/>
  <c r="P80" i="35"/>
  <c r="AI80" i="35"/>
  <c r="D81" i="35"/>
  <c r="J81" i="35"/>
  <c r="X81" i="35"/>
  <c r="AB81" i="35"/>
  <c r="AH81" i="35"/>
  <c r="H82" i="35"/>
  <c r="AA82" i="35"/>
  <c r="G83" i="35"/>
  <c r="Z83" i="35"/>
  <c r="P73" i="35"/>
  <c r="P81" i="35"/>
  <c r="AG74" i="35"/>
  <c r="AC74" i="35"/>
  <c r="V74" i="35"/>
  <c r="AI74" i="35"/>
  <c r="P78" i="35"/>
  <c r="G81" i="35"/>
  <c r="Z81" i="35"/>
  <c r="P82" i="35"/>
  <c r="AJ82" i="35" s="1"/>
  <c r="H73" i="35"/>
  <c r="AA73" i="35"/>
  <c r="G74" i="35"/>
  <c r="Z74" i="35"/>
  <c r="AG75" i="35"/>
  <c r="AC75" i="35"/>
  <c r="V75" i="35"/>
  <c r="P75" i="35"/>
  <c r="AI75" i="35"/>
  <c r="H77" i="35"/>
  <c r="AA77" i="35"/>
  <c r="G78" i="35"/>
  <c r="Z78" i="35"/>
  <c r="AG79" i="35"/>
  <c r="AC79" i="35"/>
  <c r="V79" i="35"/>
  <c r="P79" i="35"/>
  <c r="AI79" i="35"/>
  <c r="H81" i="35"/>
  <c r="AA81" i="35"/>
  <c r="G82" i="35"/>
  <c r="Z82" i="35"/>
  <c r="AG83" i="35"/>
  <c r="AC83" i="35"/>
  <c r="V83" i="35"/>
  <c r="P83" i="35"/>
  <c r="AI83" i="35"/>
  <c r="AG61" i="35"/>
  <c r="AC61" i="35"/>
  <c r="V61" i="35"/>
  <c r="AB61" i="35"/>
  <c r="H61" i="35"/>
  <c r="D61" i="35"/>
  <c r="AG63" i="35"/>
  <c r="AC63" i="35"/>
  <c r="V63" i="35"/>
  <c r="AB63" i="35"/>
  <c r="H63" i="35"/>
  <c r="D63" i="35"/>
  <c r="AG65" i="35"/>
  <c r="AC65" i="35"/>
  <c r="V65" i="35"/>
  <c r="AB65" i="35"/>
  <c r="H65" i="35"/>
  <c r="D65" i="35"/>
  <c r="AG67" i="35"/>
  <c r="AC67" i="35"/>
  <c r="V67" i="35"/>
  <c r="AB67" i="35"/>
  <c r="H67" i="35"/>
  <c r="D67" i="35"/>
  <c r="AG69" i="35"/>
  <c r="AC69" i="35"/>
  <c r="V69" i="35"/>
  <c r="AB69" i="35"/>
  <c r="H69" i="35"/>
  <c r="D69" i="35"/>
  <c r="AG71" i="35"/>
  <c r="AC71" i="35"/>
  <c r="V71" i="35"/>
  <c r="AB71" i="35"/>
  <c r="H71" i="35"/>
  <c r="D71" i="35"/>
  <c r="G61" i="35"/>
  <c r="X61" i="35"/>
  <c r="G63" i="35"/>
  <c r="X63" i="35"/>
  <c r="G65" i="35"/>
  <c r="X65" i="35"/>
  <c r="G67" i="35"/>
  <c r="X67" i="35"/>
  <c r="Y67" i="35" s="1"/>
  <c r="G69" i="35"/>
  <c r="X69" i="35"/>
  <c r="G71" i="35"/>
  <c r="X71" i="35"/>
  <c r="AG60" i="35"/>
  <c r="AC60" i="35"/>
  <c r="V60" i="35"/>
  <c r="G48" i="35"/>
  <c r="AB60" i="35"/>
  <c r="H60" i="35"/>
  <c r="D60" i="35"/>
  <c r="J61" i="35"/>
  <c r="Z61" i="35"/>
  <c r="AH61" i="35"/>
  <c r="AG62" i="35"/>
  <c r="AC62" i="35"/>
  <c r="V62" i="35"/>
  <c r="AB62" i="35"/>
  <c r="H62" i="35"/>
  <c r="D62" i="35"/>
  <c r="J63" i="35"/>
  <c r="Z63" i="35"/>
  <c r="AH63" i="35"/>
  <c r="AG64" i="35"/>
  <c r="AC64" i="35"/>
  <c r="V64" i="35"/>
  <c r="AB64" i="35"/>
  <c r="H64" i="35"/>
  <c r="D64" i="35"/>
  <c r="J65" i="35"/>
  <c r="Z65" i="35"/>
  <c r="AH65" i="35"/>
  <c r="AG66" i="35"/>
  <c r="AC66" i="35"/>
  <c r="V66" i="35"/>
  <c r="AB66" i="35"/>
  <c r="H66" i="35"/>
  <c r="D66" i="35"/>
  <c r="J67" i="35"/>
  <c r="Z67" i="35"/>
  <c r="AH67" i="35"/>
  <c r="AG68" i="35"/>
  <c r="AC68" i="35"/>
  <c r="V68" i="35"/>
  <c r="AB68" i="35"/>
  <c r="H68" i="35"/>
  <c r="D68" i="35"/>
  <c r="J69" i="35"/>
  <c r="Z69" i="35"/>
  <c r="AH69" i="35"/>
  <c r="AG70" i="35"/>
  <c r="AC70" i="35"/>
  <c r="V70" i="35"/>
  <c r="AB70" i="35"/>
  <c r="H70" i="35"/>
  <c r="D70" i="35"/>
  <c r="J71" i="35"/>
  <c r="Z71" i="35"/>
  <c r="AH71" i="35"/>
  <c r="G60" i="35"/>
  <c r="X60" i="35"/>
  <c r="P61" i="35"/>
  <c r="AA61" i="35"/>
  <c r="AI61" i="35"/>
  <c r="G62" i="35"/>
  <c r="X62" i="35"/>
  <c r="P63" i="35"/>
  <c r="AA63" i="35"/>
  <c r="AI63" i="35"/>
  <c r="G64" i="35"/>
  <c r="X64" i="35"/>
  <c r="P65" i="35"/>
  <c r="AA65" i="35"/>
  <c r="AI65" i="35"/>
  <c r="G66" i="35"/>
  <c r="X66" i="35"/>
  <c r="P67" i="35"/>
  <c r="AA67" i="35"/>
  <c r="AI67" i="35"/>
  <c r="G68" i="35"/>
  <c r="X68" i="35"/>
  <c r="P69" i="35"/>
  <c r="AA69" i="35"/>
  <c r="AI69" i="35"/>
  <c r="G70" i="35"/>
  <c r="X70" i="35"/>
  <c r="P71" i="35"/>
  <c r="AA71" i="35"/>
  <c r="AI71" i="35"/>
  <c r="J48" i="35"/>
  <c r="Z48" i="35"/>
  <c r="AH48" i="35"/>
  <c r="J49" i="35"/>
  <c r="Z49" i="35"/>
  <c r="AH49" i="35"/>
  <c r="J50" i="35"/>
  <c r="Z50" i="35"/>
  <c r="AH50" i="35"/>
  <c r="J51" i="35"/>
  <c r="Z51" i="35"/>
  <c r="AH51" i="35"/>
  <c r="J52" i="35"/>
  <c r="Z52" i="35"/>
  <c r="AH52" i="35"/>
  <c r="J53" i="35"/>
  <c r="Z53" i="35"/>
  <c r="AH53" i="35"/>
  <c r="J54" i="35"/>
  <c r="Z54" i="35"/>
  <c r="AH54" i="35"/>
  <c r="J55" i="35"/>
  <c r="Z55" i="35"/>
  <c r="AH55" i="35"/>
  <c r="J56" i="35"/>
  <c r="Z56" i="35"/>
  <c r="AH56" i="35"/>
  <c r="J57" i="35"/>
  <c r="Z57" i="35"/>
  <c r="AH57" i="35"/>
  <c r="J58" i="35"/>
  <c r="Z58" i="35"/>
  <c r="AH58" i="35"/>
  <c r="J59" i="35"/>
  <c r="Z59" i="35"/>
  <c r="AH59" i="35"/>
  <c r="D48" i="35"/>
  <c r="H48" i="35"/>
  <c r="AB48" i="35"/>
  <c r="D49" i="35"/>
  <c r="H49" i="35"/>
  <c r="AB49" i="35"/>
  <c r="D50" i="35"/>
  <c r="H50" i="35"/>
  <c r="AB50" i="35"/>
  <c r="D51" i="35"/>
  <c r="H51" i="35"/>
  <c r="AB51" i="35"/>
  <c r="D52" i="35"/>
  <c r="H52" i="35"/>
  <c r="AB52" i="35"/>
  <c r="D53" i="35"/>
  <c r="H53" i="35"/>
  <c r="AB53" i="35"/>
  <c r="D54" i="35"/>
  <c r="H54" i="35"/>
  <c r="AB54" i="35"/>
  <c r="D55" i="35"/>
  <c r="H55" i="35"/>
  <c r="AB55" i="35"/>
  <c r="D56" i="35"/>
  <c r="H56" i="35"/>
  <c r="AB56" i="35"/>
  <c r="D57" i="35"/>
  <c r="H57" i="35"/>
  <c r="AB57" i="35"/>
  <c r="D58" i="35"/>
  <c r="H58" i="35"/>
  <c r="AB58" i="35"/>
  <c r="D59" i="35"/>
  <c r="H59" i="35"/>
  <c r="AB59" i="35"/>
  <c r="V48" i="35"/>
  <c r="AC48" i="35"/>
  <c r="AG48" i="35"/>
  <c r="V49" i="35"/>
  <c r="AC49" i="35"/>
  <c r="AG49" i="35"/>
  <c r="V50" i="35"/>
  <c r="AC50" i="35"/>
  <c r="AG50" i="35"/>
  <c r="V51" i="35"/>
  <c r="AC51" i="35"/>
  <c r="AG51" i="35"/>
  <c r="V52" i="35"/>
  <c r="AC52" i="35"/>
  <c r="AG52" i="35"/>
  <c r="V53" i="35"/>
  <c r="AC53" i="35"/>
  <c r="AG53" i="35"/>
  <c r="V54" i="35"/>
  <c r="AC54" i="35"/>
  <c r="AG54" i="35"/>
  <c r="V55" i="35"/>
  <c r="AC55" i="35"/>
  <c r="AG55" i="35"/>
  <c r="V56" i="35"/>
  <c r="AC56" i="35"/>
  <c r="AG56" i="35"/>
  <c r="V57" i="35"/>
  <c r="AC57" i="35"/>
  <c r="AG57" i="35"/>
  <c r="V58" i="35"/>
  <c r="AC58" i="35"/>
  <c r="AG58" i="35"/>
  <c r="V59" i="35"/>
  <c r="AC59" i="35"/>
  <c r="AG59" i="35"/>
  <c r="AG35" i="35"/>
  <c r="AC35" i="35"/>
  <c r="V35" i="35"/>
  <c r="P35" i="35"/>
  <c r="AI35" i="35"/>
  <c r="AG39" i="35"/>
  <c r="AC39" i="35"/>
  <c r="V39" i="35"/>
  <c r="P39" i="35"/>
  <c r="AI39" i="35"/>
  <c r="AG43" i="35"/>
  <c r="AC43" i="35"/>
  <c r="V43" i="35"/>
  <c r="P43" i="35"/>
  <c r="AI43" i="35"/>
  <c r="Z35" i="35"/>
  <c r="AG36" i="35"/>
  <c r="AC36" i="35"/>
  <c r="V36" i="35"/>
  <c r="P36" i="35"/>
  <c r="AI36" i="35"/>
  <c r="Z39" i="35"/>
  <c r="AG40" i="35"/>
  <c r="AC40" i="35"/>
  <c r="V40" i="35"/>
  <c r="P40" i="35"/>
  <c r="AI40" i="35"/>
  <c r="Z43" i="35"/>
  <c r="AG44" i="35"/>
  <c r="AC44" i="35"/>
  <c r="V44" i="35"/>
  <c r="P44" i="35"/>
  <c r="AI44" i="35"/>
  <c r="H35" i="35"/>
  <c r="AA35" i="35"/>
  <c r="Z36" i="35"/>
  <c r="AG37" i="35"/>
  <c r="AC37" i="35"/>
  <c r="V37" i="35"/>
  <c r="P37" i="35"/>
  <c r="AI37" i="35"/>
  <c r="H39" i="35"/>
  <c r="AA39" i="35"/>
  <c r="Z40" i="35"/>
  <c r="AG41" i="35"/>
  <c r="AC41" i="35"/>
  <c r="V41" i="35"/>
  <c r="P41" i="35"/>
  <c r="AI41" i="35"/>
  <c r="H43" i="35"/>
  <c r="AA43" i="35"/>
  <c r="Z44" i="35"/>
  <c r="AG45" i="35"/>
  <c r="AC45" i="35"/>
  <c r="V45" i="35"/>
  <c r="P45" i="35"/>
  <c r="AI45" i="35"/>
  <c r="D35" i="35"/>
  <c r="J35" i="35"/>
  <c r="X35" i="35"/>
  <c r="AB35" i="35"/>
  <c r="AH35" i="35"/>
  <c r="H36" i="35"/>
  <c r="AA36" i="35"/>
  <c r="Z37" i="35"/>
  <c r="AG38" i="35"/>
  <c r="AC38" i="35"/>
  <c r="V38" i="35"/>
  <c r="P38" i="35"/>
  <c r="AI38" i="35"/>
  <c r="D39" i="35"/>
  <c r="J39" i="35"/>
  <c r="X39" i="35"/>
  <c r="AB39" i="35"/>
  <c r="AH39" i="35"/>
  <c r="H40" i="35"/>
  <c r="AA40" i="35"/>
  <c r="Z41" i="35"/>
  <c r="AG42" i="35"/>
  <c r="AC42" i="35"/>
  <c r="V42" i="35"/>
  <c r="P42" i="35"/>
  <c r="AI42" i="35"/>
  <c r="D43" i="35"/>
  <c r="J43" i="35"/>
  <c r="X43" i="35"/>
  <c r="AB43" i="35"/>
  <c r="AH43" i="35"/>
  <c r="H44" i="35"/>
  <c r="AA44" i="35"/>
  <c r="Z45" i="35"/>
  <c r="AG46" i="35"/>
  <c r="AC46" i="35"/>
  <c r="V46" i="35"/>
  <c r="P46" i="35"/>
  <c r="AI46" i="35"/>
  <c r="AG22" i="35"/>
  <c r="AC22" i="35"/>
  <c r="V22" i="35"/>
  <c r="P22" i="35"/>
  <c r="AI22" i="35"/>
  <c r="AG26" i="35"/>
  <c r="AC26" i="35"/>
  <c r="V26" i="35"/>
  <c r="P26" i="35"/>
  <c r="AI26" i="35"/>
  <c r="AG30" i="35"/>
  <c r="AC30" i="35"/>
  <c r="V30" i="35"/>
  <c r="AI30" i="35"/>
  <c r="Z22" i="35"/>
  <c r="AG23" i="35"/>
  <c r="AC23" i="35"/>
  <c r="V23" i="35"/>
  <c r="P23" i="35"/>
  <c r="AI23" i="35"/>
  <c r="Z26" i="35"/>
  <c r="AG27" i="35"/>
  <c r="AC27" i="35"/>
  <c r="V27" i="35"/>
  <c r="P27" i="35"/>
  <c r="AI27" i="35"/>
  <c r="Z30" i="35"/>
  <c r="AG31" i="35"/>
  <c r="AC31" i="35"/>
  <c r="V31" i="35"/>
  <c r="AI31" i="35"/>
  <c r="H22" i="35"/>
  <c r="AA22" i="35"/>
  <c r="Z23" i="35"/>
  <c r="AG24" i="35"/>
  <c r="AC24" i="35"/>
  <c r="V24" i="35"/>
  <c r="P24" i="35"/>
  <c r="AI24" i="35"/>
  <c r="H26" i="35"/>
  <c r="AA26" i="35"/>
  <c r="Z27" i="35"/>
  <c r="AG28" i="35"/>
  <c r="AC28" i="35"/>
  <c r="V28" i="35"/>
  <c r="P28" i="35"/>
  <c r="AI28" i="35"/>
  <c r="H30" i="35"/>
  <c r="AA30" i="35"/>
  <c r="Z31" i="35"/>
  <c r="AG32" i="35"/>
  <c r="AC32" i="35"/>
  <c r="V32" i="35"/>
  <c r="AI32" i="35"/>
  <c r="D22" i="35"/>
  <c r="J22" i="35"/>
  <c r="X22" i="35"/>
  <c r="AB22" i="35"/>
  <c r="AH22" i="35"/>
  <c r="H23" i="35"/>
  <c r="AA23" i="35"/>
  <c r="Z24" i="35"/>
  <c r="AG25" i="35"/>
  <c r="AC25" i="35"/>
  <c r="V25" i="35"/>
  <c r="P25" i="35"/>
  <c r="AI25" i="35"/>
  <c r="D26" i="35"/>
  <c r="J26" i="35"/>
  <c r="X26" i="35"/>
  <c r="AB26" i="35"/>
  <c r="AH26" i="35"/>
  <c r="H27" i="35"/>
  <c r="AA27" i="35"/>
  <c r="Z28" i="35"/>
  <c r="AG29" i="35"/>
  <c r="AC29" i="35"/>
  <c r="V29" i="35"/>
  <c r="P29" i="35"/>
  <c r="AI29" i="35"/>
  <c r="D30" i="35"/>
  <c r="J30" i="35"/>
  <c r="X30" i="35"/>
  <c r="AB30" i="35"/>
  <c r="AH30" i="35"/>
  <c r="H31" i="35"/>
  <c r="AA31" i="35"/>
  <c r="Z32" i="35"/>
  <c r="AG33" i="35"/>
  <c r="AC33" i="35"/>
  <c r="V33" i="35"/>
  <c r="P33" i="35"/>
  <c r="AI33" i="35"/>
  <c r="Y83" i="35" l="1"/>
  <c r="AJ154" i="35"/>
  <c r="Q142" i="35"/>
  <c r="I71" i="35"/>
  <c r="Y82" i="35"/>
  <c r="AJ165" i="35"/>
  <c r="R31" i="35"/>
  <c r="T31" i="35"/>
  <c r="N31" i="35"/>
  <c r="N30" i="35"/>
  <c r="R30" i="35"/>
  <c r="T30" i="35"/>
  <c r="N32" i="35"/>
  <c r="R32" i="35"/>
  <c r="T32" i="35"/>
  <c r="AJ45" i="35"/>
  <c r="Q233" i="35"/>
  <c r="Q212" i="35"/>
  <c r="AJ224" i="35"/>
  <c r="Q221" i="35"/>
  <c r="AJ48" i="35"/>
  <c r="Y48" i="35"/>
  <c r="Y174" i="35"/>
  <c r="Y78" i="35"/>
  <c r="AJ54" i="35"/>
  <c r="Y54" i="35"/>
  <c r="Y79" i="35"/>
  <c r="AJ79" i="35"/>
  <c r="N29" i="35"/>
  <c r="R29" i="35"/>
  <c r="T29" i="35"/>
  <c r="N28" i="35"/>
  <c r="N27" i="35"/>
  <c r="N25" i="35"/>
  <c r="R22" i="35"/>
  <c r="N22" i="35"/>
  <c r="N26" i="35"/>
  <c r="T22" i="35"/>
  <c r="E25" i="35"/>
  <c r="E38" i="35"/>
  <c r="E71" i="35"/>
  <c r="Q239" i="35"/>
  <c r="I83" i="35"/>
  <c r="E56" i="35"/>
  <c r="I94" i="35"/>
  <c r="W154" i="35"/>
  <c r="Y141" i="35"/>
  <c r="Q188" i="35"/>
  <c r="Y191" i="35"/>
  <c r="Y107" i="35"/>
  <c r="I95" i="35"/>
  <c r="Y33" i="35"/>
  <c r="AJ46" i="35"/>
  <c r="Q227" i="35"/>
  <c r="E93" i="35"/>
  <c r="AJ142" i="35"/>
  <c r="E238" i="35"/>
  <c r="Q202" i="35"/>
  <c r="AJ70" i="35"/>
  <c r="Q58" i="35"/>
  <c r="Y94" i="35"/>
  <c r="E178" i="35"/>
  <c r="Q190" i="35"/>
  <c r="E214" i="35"/>
  <c r="AJ178" i="35"/>
  <c r="Y178" i="35"/>
  <c r="E186" i="35"/>
  <c r="I190" i="35"/>
  <c r="Y239" i="35"/>
  <c r="Q235" i="35"/>
  <c r="I238" i="35"/>
  <c r="I227" i="35"/>
  <c r="Q226" i="35"/>
  <c r="E191" i="35"/>
  <c r="I226" i="35"/>
  <c r="I203" i="35"/>
  <c r="AJ203" i="35"/>
  <c r="E70" i="35"/>
  <c r="Y59" i="35"/>
  <c r="E188" i="35"/>
  <c r="AJ118" i="35"/>
  <c r="Y189" i="35"/>
  <c r="E179" i="35"/>
  <c r="Y215" i="35"/>
  <c r="Y131" i="35"/>
  <c r="AJ215" i="35"/>
  <c r="Y118" i="35"/>
  <c r="AJ59" i="35"/>
  <c r="E154" i="35"/>
  <c r="I155" i="35"/>
  <c r="E203" i="35"/>
  <c r="W131" i="35"/>
  <c r="E59" i="35"/>
  <c r="Y155" i="35"/>
  <c r="I142" i="35"/>
  <c r="I191" i="35"/>
  <c r="AJ95" i="35"/>
  <c r="I130" i="35"/>
  <c r="W167" i="35"/>
  <c r="Q167" i="35"/>
  <c r="W59" i="35"/>
  <c r="E143" i="35"/>
  <c r="Q215" i="35"/>
  <c r="AJ131" i="35"/>
  <c r="Y166" i="35"/>
  <c r="Q143" i="35"/>
  <c r="E32" i="35"/>
  <c r="E95" i="35"/>
  <c r="W33" i="35"/>
  <c r="Y226" i="35"/>
  <c r="I239" i="35"/>
  <c r="E83" i="35"/>
  <c r="I82" i="35"/>
  <c r="I90" i="35"/>
  <c r="Q131" i="35"/>
  <c r="I154" i="35"/>
  <c r="I167" i="35"/>
  <c r="I92" i="35"/>
  <c r="AJ58" i="35"/>
  <c r="Q59" i="35"/>
  <c r="AJ166" i="35"/>
  <c r="AJ176" i="35"/>
  <c r="I214" i="35"/>
  <c r="W227" i="35"/>
  <c r="E239" i="35"/>
  <c r="E190" i="35"/>
  <c r="W155" i="35"/>
  <c r="E166" i="35"/>
  <c r="E167" i="35"/>
  <c r="Q189" i="35"/>
  <c r="Q201" i="35"/>
  <c r="I178" i="35"/>
  <c r="W191" i="35"/>
  <c r="E46" i="35"/>
  <c r="Y167" i="35"/>
  <c r="I179" i="35"/>
  <c r="Q179" i="35"/>
  <c r="W239" i="35"/>
  <c r="E155" i="35"/>
  <c r="I58" i="35"/>
  <c r="W83" i="35"/>
  <c r="I119" i="35"/>
  <c r="I118" i="35"/>
  <c r="W142" i="35"/>
  <c r="I143" i="35"/>
  <c r="I166" i="35"/>
  <c r="W215" i="35"/>
  <c r="W213" i="35"/>
  <c r="Q83" i="35"/>
  <c r="W143" i="35"/>
  <c r="W141" i="35"/>
  <c r="W179" i="35"/>
  <c r="I59" i="35"/>
  <c r="W58" i="35"/>
  <c r="I106" i="35"/>
  <c r="E131" i="35"/>
  <c r="Y143" i="35"/>
  <c r="Q155" i="35"/>
  <c r="W214" i="35"/>
  <c r="Q209" i="35"/>
  <c r="Q71" i="35"/>
  <c r="W71" i="35"/>
  <c r="W130" i="35"/>
  <c r="I131" i="35"/>
  <c r="W203" i="35"/>
  <c r="I215" i="35"/>
  <c r="AJ214" i="35"/>
  <c r="E227" i="35"/>
  <c r="Y130" i="35"/>
  <c r="E33" i="35"/>
  <c r="AJ143" i="35"/>
  <c r="AJ71" i="35"/>
  <c r="Q119" i="35"/>
  <c r="W119" i="35"/>
  <c r="Y71" i="35"/>
  <c r="AJ83" i="35"/>
  <c r="AJ155" i="35"/>
  <c r="I107" i="35"/>
  <c r="Q70" i="35"/>
  <c r="AJ33" i="35"/>
  <c r="E94" i="35"/>
  <c r="Q191" i="35"/>
  <c r="AJ179" i="35"/>
  <c r="AJ227" i="35"/>
  <c r="E119" i="35"/>
  <c r="Y227" i="35"/>
  <c r="Q107" i="35"/>
  <c r="Y95" i="35"/>
  <c r="E130" i="35"/>
  <c r="E215" i="35"/>
  <c r="AJ251" i="35"/>
  <c r="Q203" i="35"/>
  <c r="E80" i="35"/>
  <c r="E82" i="35"/>
  <c r="AJ167" i="35"/>
  <c r="W95" i="35"/>
  <c r="W82" i="35"/>
  <c r="W226" i="35"/>
  <c r="Q238" i="35"/>
  <c r="AJ239" i="35"/>
  <c r="Y203" i="35"/>
  <c r="AJ107" i="35"/>
  <c r="Q214" i="35"/>
  <c r="W94" i="35"/>
  <c r="AJ250" i="35"/>
  <c r="AJ190" i="35"/>
  <c r="E201" i="35"/>
  <c r="W178" i="35"/>
  <c r="W32" i="35"/>
  <c r="I70" i="35"/>
  <c r="W117" i="35"/>
  <c r="Y142" i="35"/>
  <c r="Q154" i="35"/>
  <c r="I189" i="35"/>
  <c r="W202" i="35"/>
  <c r="Y214" i="35"/>
  <c r="AJ226" i="35"/>
  <c r="E212" i="35"/>
  <c r="W238" i="35"/>
  <c r="W166" i="35"/>
  <c r="AJ32" i="35"/>
  <c r="Y190" i="35"/>
  <c r="E58" i="35"/>
  <c r="I116" i="35"/>
  <c r="E142" i="35"/>
  <c r="I202" i="35"/>
  <c r="Y238" i="35"/>
  <c r="E202" i="35"/>
  <c r="E106" i="35"/>
  <c r="AJ129" i="35"/>
  <c r="E153" i="35"/>
  <c r="W153" i="35"/>
  <c r="Q178" i="35"/>
  <c r="E189" i="35"/>
  <c r="AJ249" i="35"/>
  <c r="E29" i="35"/>
  <c r="Q93" i="35"/>
  <c r="E31" i="35"/>
  <c r="E45" i="35"/>
  <c r="Y32" i="35"/>
  <c r="Y58" i="35"/>
  <c r="Y93" i="35"/>
  <c r="W106" i="35"/>
  <c r="I175" i="35"/>
  <c r="W190" i="35"/>
  <c r="E226" i="35"/>
  <c r="AJ238" i="35"/>
  <c r="Y250" i="35"/>
  <c r="AJ202" i="35"/>
  <c r="Y106" i="35"/>
  <c r="Y202" i="35"/>
  <c r="Q106" i="35"/>
  <c r="W57" i="35"/>
  <c r="Q82" i="35"/>
  <c r="Q92" i="35"/>
  <c r="AJ94" i="35"/>
  <c r="Q105" i="35"/>
  <c r="Y154" i="35"/>
  <c r="Q225" i="35"/>
  <c r="AJ237" i="35"/>
  <c r="W70" i="35"/>
  <c r="E68" i="35"/>
  <c r="Q94" i="35"/>
  <c r="I93" i="35"/>
  <c r="I105" i="35"/>
  <c r="AJ130" i="35"/>
  <c r="Y70" i="35"/>
  <c r="I69" i="35"/>
  <c r="Q81" i="35"/>
  <c r="Y81" i="35"/>
  <c r="Q118" i="35"/>
  <c r="AJ106" i="35"/>
  <c r="E118" i="35"/>
  <c r="W30" i="35"/>
  <c r="Q141" i="35"/>
  <c r="Q130" i="35"/>
  <c r="Q166" i="35"/>
  <c r="AJ44" i="35"/>
  <c r="Y92" i="35"/>
  <c r="Y57" i="35"/>
  <c r="Q56" i="35"/>
  <c r="I153" i="35"/>
  <c r="W93" i="35"/>
  <c r="I129" i="35"/>
  <c r="W129" i="35"/>
  <c r="Q140" i="35"/>
  <c r="Q152" i="35"/>
  <c r="I177" i="35"/>
  <c r="I237" i="35"/>
  <c r="E129" i="35"/>
  <c r="I141" i="35"/>
  <c r="W177" i="35"/>
  <c r="E177" i="35"/>
  <c r="E213" i="35"/>
  <c r="Y176" i="35"/>
  <c r="Y164" i="35"/>
  <c r="W80" i="35"/>
  <c r="W81" i="35"/>
  <c r="I176" i="35"/>
  <c r="Y177" i="35"/>
  <c r="I210" i="35"/>
  <c r="Q236" i="35"/>
  <c r="Q57" i="35"/>
  <c r="AJ201" i="35"/>
  <c r="I57" i="35"/>
  <c r="E117" i="35"/>
  <c r="AJ117" i="35"/>
  <c r="Q104" i="35"/>
  <c r="I150" i="35"/>
  <c r="I151" i="35"/>
  <c r="AJ177" i="35"/>
  <c r="AJ55" i="35"/>
  <c r="AJ68" i="35"/>
  <c r="Q129" i="35"/>
  <c r="E140" i="35"/>
  <c r="AJ141" i="35"/>
  <c r="E225" i="35"/>
  <c r="W237" i="35"/>
  <c r="AJ56" i="35"/>
  <c r="E141" i="35"/>
  <c r="Q153" i="35"/>
  <c r="W165" i="35"/>
  <c r="Y201" i="35"/>
  <c r="Y200" i="35"/>
  <c r="W31" i="35"/>
  <c r="E57" i="35"/>
  <c r="I81" i="35"/>
  <c r="W79" i="35"/>
  <c r="I117" i="35"/>
  <c r="I128" i="35"/>
  <c r="W189" i="35"/>
  <c r="I201" i="35"/>
  <c r="Y225" i="35"/>
  <c r="W225" i="35"/>
  <c r="Q117" i="35"/>
  <c r="E44" i="35"/>
  <c r="Y31" i="35"/>
  <c r="E92" i="35"/>
  <c r="Q69" i="35"/>
  <c r="Y69" i="35"/>
  <c r="W69" i="35"/>
  <c r="E81" i="35"/>
  <c r="W92" i="35"/>
  <c r="E115" i="35"/>
  <c r="Y129" i="35"/>
  <c r="AJ153" i="35"/>
  <c r="Q165" i="35"/>
  <c r="AJ174" i="35"/>
  <c r="I225" i="35"/>
  <c r="Y105" i="35"/>
  <c r="Q237" i="35"/>
  <c r="E200" i="35"/>
  <c r="Y249" i="35"/>
  <c r="AJ57" i="35"/>
  <c r="E30" i="35"/>
  <c r="AJ31" i="35"/>
  <c r="AJ69" i="35"/>
  <c r="AJ81" i="35"/>
  <c r="I56" i="35"/>
  <c r="W68" i="35"/>
  <c r="E69" i="35"/>
  <c r="W104" i="35"/>
  <c r="Y117" i="35"/>
  <c r="E104" i="35"/>
  <c r="W128" i="35"/>
  <c r="Y153" i="35"/>
  <c r="I165" i="35"/>
  <c r="AJ189" i="35"/>
  <c r="Y237" i="35"/>
  <c r="E237" i="35"/>
  <c r="Q249" i="35"/>
  <c r="E105" i="35"/>
  <c r="W201" i="35"/>
  <c r="I213" i="35"/>
  <c r="Q186" i="35"/>
  <c r="Q213" i="35"/>
  <c r="Y213" i="35"/>
  <c r="AJ225" i="35"/>
  <c r="I224" i="35"/>
  <c r="W105" i="35"/>
  <c r="E165" i="35"/>
  <c r="Q177" i="35"/>
  <c r="W200" i="35"/>
  <c r="AJ213" i="35"/>
  <c r="Q224" i="35"/>
  <c r="AJ247" i="35"/>
  <c r="I188" i="35"/>
  <c r="Y151" i="35"/>
  <c r="E164" i="35"/>
  <c r="I199" i="35"/>
  <c r="AJ93" i="35"/>
  <c r="W56" i="35"/>
  <c r="E116" i="35"/>
  <c r="W151" i="35"/>
  <c r="I164" i="35"/>
  <c r="W176" i="35"/>
  <c r="I212" i="35"/>
  <c r="I221" i="35"/>
  <c r="E236" i="35"/>
  <c r="W236" i="35"/>
  <c r="AJ105" i="35"/>
  <c r="Y55" i="35"/>
  <c r="AJ175" i="35"/>
  <c r="I68" i="35"/>
  <c r="Y116" i="35"/>
  <c r="I200" i="35"/>
  <c r="Q199" i="35"/>
  <c r="Y236" i="35"/>
  <c r="AJ200" i="35"/>
  <c r="Q68" i="35"/>
  <c r="Y80" i="35"/>
  <c r="AJ140" i="35"/>
  <c r="AJ128" i="35"/>
  <c r="Q138" i="35"/>
  <c r="E176" i="35"/>
  <c r="W198" i="35"/>
  <c r="Y212" i="35"/>
  <c r="I236" i="35"/>
  <c r="E43" i="35"/>
  <c r="I152" i="35"/>
  <c r="E163" i="35"/>
  <c r="Q187" i="35"/>
  <c r="W188" i="35"/>
  <c r="Y234" i="35"/>
  <c r="Y128" i="35"/>
  <c r="Y140" i="35"/>
  <c r="W140" i="35"/>
  <c r="W137" i="35"/>
  <c r="E185" i="35"/>
  <c r="AJ188" i="35"/>
  <c r="I80" i="35"/>
  <c r="I187" i="35"/>
  <c r="Y68" i="35"/>
  <c r="AJ43" i="35"/>
  <c r="W55" i="35"/>
  <c r="W54" i="35"/>
  <c r="I54" i="35"/>
  <c r="I67" i="35"/>
  <c r="Q91" i="35"/>
  <c r="I140" i="35"/>
  <c r="Y56" i="35"/>
  <c r="E128" i="35"/>
  <c r="Y125" i="35"/>
  <c r="E139" i="35"/>
  <c r="W139" i="35"/>
  <c r="W152" i="35"/>
  <c r="Q176" i="35"/>
  <c r="Y161" i="35"/>
  <c r="I104" i="35"/>
  <c r="E42" i="35"/>
  <c r="Y152" i="35"/>
  <c r="W164" i="35"/>
  <c r="AJ164" i="35"/>
  <c r="Y188" i="35"/>
  <c r="I223" i="35"/>
  <c r="E235" i="35"/>
  <c r="Q80" i="35"/>
  <c r="W116" i="35"/>
  <c r="Q116" i="35"/>
  <c r="AJ116" i="35"/>
  <c r="Q128" i="35"/>
  <c r="AJ139" i="35"/>
  <c r="W212" i="35"/>
  <c r="E224" i="35"/>
  <c r="E152" i="35"/>
  <c r="W186" i="35"/>
  <c r="W223" i="35"/>
  <c r="W224" i="35"/>
  <c r="Q200" i="35"/>
  <c r="AJ199" i="35"/>
  <c r="Y104" i="35"/>
  <c r="AJ92" i="35"/>
  <c r="AJ212" i="35"/>
  <c r="Y30" i="35"/>
  <c r="AJ30" i="35"/>
  <c r="AJ152" i="35"/>
  <c r="Q164" i="35"/>
  <c r="Q174" i="35"/>
  <c r="Y224" i="35"/>
  <c r="AJ236" i="35"/>
  <c r="AJ138" i="35"/>
  <c r="AJ104" i="35"/>
  <c r="E199" i="35"/>
  <c r="E90" i="35"/>
  <c r="W126" i="35"/>
  <c r="AJ248" i="35"/>
  <c r="AJ80" i="35"/>
  <c r="AJ115" i="35"/>
  <c r="Y162" i="35"/>
  <c r="W175" i="35"/>
  <c r="W115" i="35"/>
  <c r="E91" i="35"/>
  <c r="E28" i="35"/>
  <c r="Q55" i="35"/>
  <c r="W78" i="35"/>
  <c r="I103" i="35"/>
  <c r="Y223" i="35"/>
  <c r="E223" i="35"/>
  <c r="E187" i="35"/>
  <c r="W162" i="35"/>
  <c r="I91" i="35"/>
  <c r="Y126" i="35"/>
  <c r="E125" i="35"/>
  <c r="W125" i="35"/>
  <c r="Y127" i="35"/>
  <c r="I127" i="35"/>
  <c r="W187" i="35"/>
  <c r="E222" i="35"/>
  <c r="W222" i="35"/>
  <c r="Y103" i="35"/>
  <c r="AJ28" i="35"/>
  <c r="Q127" i="35"/>
  <c r="Y175" i="35"/>
  <c r="Q151" i="35"/>
  <c r="Q211" i="35"/>
  <c r="Q54" i="35"/>
  <c r="W103" i="35"/>
  <c r="E114" i="35"/>
  <c r="E55" i="35"/>
  <c r="E67" i="35"/>
  <c r="W67" i="35"/>
  <c r="AJ90" i="35"/>
  <c r="Y115" i="35"/>
  <c r="Q126" i="35"/>
  <c r="E127" i="35"/>
  <c r="AJ150" i="35"/>
  <c r="E151" i="35"/>
  <c r="AJ163" i="35"/>
  <c r="W163" i="35"/>
  <c r="I174" i="35"/>
  <c r="W199" i="35"/>
  <c r="Y211" i="35"/>
  <c r="W210" i="35"/>
  <c r="Q223" i="35"/>
  <c r="W235" i="35"/>
  <c r="E233" i="35"/>
  <c r="I234" i="35"/>
  <c r="Q139" i="35"/>
  <c r="E103" i="35"/>
  <c r="E40" i="35"/>
  <c r="I79" i="35"/>
  <c r="Q163" i="35"/>
  <c r="Y198" i="35"/>
  <c r="I115" i="35"/>
  <c r="W150" i="35"/>
  <c r="E174" i="35"/>
  <c r="E175" i="35"/>
  <c r="AJ235" i="35"/>
  <c r="E234" i="35"/>
  <c r="W234" i="35"/>
  <c r="Y172" i="35"/>
  <c r="AJ42" i="35"/>
  <c r="I126" i="35"/>
  <c r="AJ67" i="35"/>
  <c r="E79" i="35"/>
  <c r="W28" i="35"/>
  <c r="Q78" i="35"/>
  <c r="Q115" i="35"/>
  <c r="Q114" i="35"/>
  <c r="Q101" i="35"/>
  <c r="Y150" i="35"/>
  <c r="Q175" i="35"/>
  <c r="I222" i="35"/>
  <c r="I235" i="35"/>
  <c r="Y114" i="35"/>
  <c r="W29" i="35"/>
  <c r="I114" i="35"/>
  <c r="I101" i="35"/>
  <c r="AJ126" i="35"/>
  <c r="W127" i="35"/>
  <c r="E150" i="35"/>
  <c r="Y163" i="35"/>
  <c r="Q234" i="35"/>
  <c r="AJ187" i="35"/>
  <c r="Y29" i="35"/>
  <c r="AJ40" i="35"/>
  <c r="Q150" i="35"/>
  <c r="I211" i="35"/>
  <c r="Q103" i="35"/>
  <c r="E210" i="35"/>
  <c r="I139" i="35"/>
  <c r="I163" i="35"/>
  <c r="E211" i="35"/>
  <c r="AJ103" i="35"/>
  <c r="I102" i="35"/>
  <c r="E208" i="35"/>
  <c r="E66" i="35"/>
  <c r="Q66" i="35"/>
  <c r="Q67" i="35"/>
  <c r="AJ127" i="35"/>
  <c r="Y139" i="35"/>
  <c r="Y235" i="35"/>
  <c r="Q210" i="35"/>
  <c r="W211" i="35"/>
  <c r="Y199" i="35"/>
  <c r="I55" i="35"/>
  <c r="E41" i="35"/>
  <c r="W66" i="35"/>
  <c r="Y66" i="35"/>
  <c r="AJ91" i="35"/>
  <c r="Y91" i="35"/>
  <c r="W138" i="35"/>
  <c r="W136" i="35"/>
  <c r="I137" i="35"/>
  <c r="Q162" i="35"/>
  <c r="Y187" i="35"/>
  <c r="E198" i="35"/>
  <c r="AJ211" i="35"/>
  <c r="Y222" i="35"/>
  <c r="AJ223" i="35"/>
  <c r="Q222" i="35"/>
  <c r="Y247" i="35"/>
  <c r="Q90" i="35"/>
  <c r="AJ66" i="35"/>
  <c r="I138" i="35"/>
  <c r="Q102" i="35"/>
  <c r="W91" i="35"/>
  <c r="AJ29" i="35"/>
  <c r="Q79" i="35"/>
  <c r="I78" i="35"/>
  <c r="E78" i="35"/>
  <c r="W114" i="35"/>
  <c r="E126" i="35"/>
  <c r="AJ151" i="35"/>
  <c r="I162" i="35"/>
  <c r="Y186" i="35"/>
  <c r="I186" i="35"/>
  <c r="Y210" i="35"/>
  <c r="Q198" i="35"/>
  <c r="AJ234" i="35"/>
  <c r="AJ246" i="35"/>
  <c r="W174" i="35"/>
  <c r="Y28" i="35"/>
  <c r="AJ53" i="35"/>
  <c r="E54" i="35"/>
  <c r="I66" i="35"/>
  <c r="AJ78" i="35"/>
  <c r="AJ114" i="35"/>
  <c r="AJ161" i="35"/>
  <c r="E162" i="35"/>
  <c r="I173" i="35"/>
  <c r="AJ186" i="35"/>
  <c r="I198" i="35"/>
  <c r="AJ210" i="35"/>
  <c r="AJ41" i="35"/>
  <c r="I53" i="35"/>
  <c r="W102" i="35"/>
  <c r="Y138" i="35"/>
  <c r="E138" i="35"/>
  <c r="AJ198" i="35"/>
  <c r="Y76" i="35"/>
  <c r="AJ222" i="35"/>
  <c r="I89" i="35"/>
  <c r="E102" i="35"/>
  <c r="Y102" i="35"/>
  <c r="W90" i="35"/>
  <c r="Q173" i="35"/>
  <c r="E209" i="35"/>
  <c r="AJ102" i="35"/>
  <c r="Q65" i="35"/>
  <c r="E64" i="35"/>
  <c r="Y90" i="35"/>
  <c r="E77" i="35"/>
  <c r="I232" i="35"/>
  <c r="Y53" i="35"/>
  <c r="AJ77" i="35"/>
  <c r="E101" i="35"/>
  <c r="Q136" i="35"/>
  <c r="E65" i="35"/>
  <c r="W101" i="35"/>
  <c r="AJ125" i="35"/>
  <c r="Q172" i="35"/>
  <c r="Q185" i="35"/>
  <c r="AJ185" i="35"/>
  <c r="W221" i="35"/>
  <c r="W219" i="35"/>
  <c r="Q245" i="35"/>
  <c r="W27" i="35"/>
  <c r="I125" i="35"/>
  <c r="I207" i="35"/>
  <c r="I233" i="35"/>
  <c r="W233" i="35"/>
  <c r="Y101" i="35"/>
  <c r="AJ173" i="35"/>
  <c r="Y221" i="35"/>
  <c r="I77" i="35"/>
  <c r="W53" i="35"/>
  <c r="Q53" i="35"/>
  <c r="Q77" i="35"/>
  <c r="W89" i="35"/>
  <c r="I113" i="35"/>
  <c r="W113" i="35"/>
  <c r="Y113" i="35"/>
  <c r="Q149" i="35"/>
  <c r="E149" i="35"/>
  <c r="E173" i="35"/>
  <c r="W172" i="35"/>
  <c r="E172" i="35"/>
  <c r="Y209" i="35"/>
  <c r="I209" i="35"/>
  <c r="W209" i="35"/>
  <c r="E221" i="35"/>
  <c r="Y233" i="35"/>
  <c r="E27" i="35"/>
  <c r="W65" i="35"/>
  <c r="Q89" i="35"/>
  <c r="Q171" i="35"/>
  <c r="I185" i="35"/>
  <c r="I100" i="35"/>
  <c r="I161" i="35"/>
  <c r="Q207" i="35"/>
  <c r="W185" i="35"/>
  <c r="Y185" i="35"/>
  <c r="AJ65" i="35"/>
  <c r="Y65" i="35"/>
  <c r="Q137" i="35"/>
  <c r="Y88" i="35"/>
  <c r="I208" i="35"/>
  <c r="E53" i="35"/>
  <c r="E195" i="35"/>
  <c r="Q113" i="35"/>
  <c r="AJ113" i="35"/>
  <c r="Q125" i="35"/>
  <c r="Q161" i="35"/>
  <c r="Y173" i="35"/>
  <c r="AJ209" i="35"/>
  <c r="AJ221" i="35"/>
  <c r="I220" i="35"/>
  <c r="AJ233" i="35"/>
  <c r="AJ245" i="35"/>
  <c r="AJ197" i="35"/>
  <c r="I197" i="35"/>
  <c r="Y75" i="35"/>
  <c r="AJ27" i="35"/>
  <c r="E113" i="35"/>
  <c r="W173" i="35"/>
  <c r="I64" i="35"/>
  <c r="I65" i="35"/>
  <c r="E89" i="35"/>
  <c r="Y137" i="35"/>
  <c r="I160" i="35"/>
  <c r="Y197" i="35"/>
  <c r="Q197" i="35"/>
  <c r="I76" i="35"/>
  <c r="W77" i="35"/>
  <c r="E137" i="35"/>
  <c r="E148" i="35"/>
  <c r="W148" i="35"/>
  <c r="W197" i="35"/>
  <c r="W196" i="35"/>
  <c r="Y207" i="35"/>
  <c r="Q52" i="35"/>
  <c r="Y27" i="35"/>
  <c r="Y160" i="35"/>
  <c r="Q220" i="35"/>
  <c r="I149" i="35"/>
  <c r="W149" i="35"/>
  <c r="AJ89" i="35"/>
  <c r="I148" i="35"/>
  <c r="AJ149" i="35"/>
  <c r="E161" i="35"/>
  <c r="E197" i="35"/>
  <c r="Y232" i="35"/>
  <c r="E194" i="35"/>
  <c r="Y149" i="35"/>
  <c r="W161" i="35"/>
  <c r="Y89" i="35"/>
  <c r="AJ101" i="35"/>
  <c r="AJ137" i="35"/>
  <c r="Y77" i="35"/>
  <c r="Q159" i="35"/>
  <c r="E220" i="35"/>
  <c r="W99" i="35"/>
  <c r="I172" i="35"/>
  <c r="W220" i="35"/>
  <c r="E76" i="35"/>
  <c r="W64" i="35"/>
  <c r="I88" i="35"/>
  <c r="E39" i="35"/>
  <c r="AJ64" i="35"/>
  <c r="I159" i="35"/>
  <c r="W195" i="35"/>
  <c r="Y195" i="35"/>
  <c r="I196" i="35"/>
  <c r="W26" i="35"/>
  <c r="W112" i="35"/>
  <c r="I112" i="35"/>
  <c r="Q112" i="35"/>
  <c r="Q232" i="35"/>
  <c r="AJ244" i="35"/>
  <c r="E184" i="35"/>
  <c r="Q135" i="35"/>
  <c r="W52" i="35"/>
  <c r="E112" i="35"/>
  <c r="W184" i="35"/>
  <c r="Y220" i="35"/>
  <c r="Q219" i="35"/>
  <c r="E219" i="35"/>
  <c r="I184" i="35"/>
  <c r="E52" i="35"/>
  <c r="E85" i="35"/>
  <c r="E123" i="35"/>
  <c r="AJ26" i="35"/>
  <c r="AJ39" i="35"/>
  <c r="Y112" i="35"/>
  <c r="E124" i="35"/>
  <c r="E196" i="35"/>
  <c r="W208" i="35"/>
  <c r="E232" i="35"/>
  <c r="E26" i="35"/>
  <c r="Y26" i="35"/>
  <c r="I51" i="35"/>
  <c r="AJ208" i="35"/>
  <c r="AJ172" i="35"/>
  <c r="Y52" i="35"/>
  <c r="AJ112" i="35"/>
  <c r="AJ124" i="35"/>
  <c r="Q160" i="35"/>
  <c r="Y208" i="35"/>
  <c r="I193" i="35"/>
  <c r="W232" i="35"/>
  <c r="E231" i="35"/>
  <c r="W231" i="35"/>
  <c r="AJ232" i="35"/>
  <c r="Y244" i="35"/>
  <c r="Y196" i="35"/>
  <c r="W63" i="35"/>
  <c r="W76" i="35"/>
  <c r="AJ52" i="35"/>
  <c r="Q76" i="35"/>
  <c r="I136" i="35"/>
  <c r="W147" i="35"/>
  <c r="AJ160" i="35"/>
  <c r="Q196" i="35"/>
  <c r="Q208" i="35"/>
  <c r="AJ220" i="35"/>
  <c r="Y100" i="35"/>
  <c r="W124" i="35"/>
  <c r="AJ158" i="35"/>
  <c r="W160" i="35"/>
  <c r="AJ100" i="35"/>
  <c r="I75" i="35"/>
  <c r="AJ88" i="35"/>
  <c r="I63" i="35"/>
  <c r="I124" i="35"/>
  <c r="W88" i="35"/>
  <c r="W100" i="35"/>
  <c r="Q100" i="35"/>
  <c r="E135" i="35"/>
  <c r="E160" i="35"/>
  <c r="Q183" i="35"/>
  <c r="Q184" i="35"/>
  <c r="AJ184" i="35"/>
  <c r="AJ76" i="35"/>
  <c r="Y136" i="35"/>
  <c r="Y64" i="35"/>
  <c r="E63" i="35"/>
  <c r="Q88" i="35"/>
  <c r="Y148" i="35"/>
  <c r="Q148" i="35"/>
  <c r="AJ231" i="35"/>
  <c r="AJ196" i="35"/>
  <c r="I195" i="35"/>
  <c r="E100" i="35"/>
  <c r="Q64" i="35"/>
  <c r="E62" i="35"/>
  <c r="Q87" i="35"/>
  <c r="Q99" i="35"/>
  <c r="Q124" i="35"/>
  <c r="AJ136" i="35"/>
  <c r="Y25" i="35"/>
  <c r="I52" i="35"/>
  <c r="AJ86" i="35"/>
  <c r="Y124" i="35"/>
  <c r="E136" i="35"/>
  <c r="AJ148" i="35"/>
  <c r="E24" i="35"/>
  <c r="E88" i="35"/>
  <c r="I86" i="35"/>
  <c r="Y184" i="35"/>
  <c r="W75" i="35"/>
  <c r="I111" i="35"/>
  <c r="W123" i="35"/>
  <c r="Y135" i="35"/>
  <c r="W207" i="35"/>
  <c r="E218" i="35"/>
  <c r="W218" i="35"/>
  <c r="AJ75" i="35"/>
  <c r="I171" i="35"/>
  <c r="E171" i="35"/>
  <c r="Q111" i="35"/>
  <c r="E99" i="35"/>
  <c r="AJ51" i="35"/>
  <c r="W25" i="35"/>
  <c r="I218" i="35"/>
  <c r="AJ38" i="35"/>
  <c r="Y123" i="35"/>
  <c r="Y99" i="35"/>
  <c r="E87" i="35"/>
  <c r="AJ111" i="35"/>
  <c r="I231" i="35"/>
  <c r="Q231" i="35"/>
  <c r="AJ25" i="35"/>
  <c r="W51" i="35"/>
  <c r="I50" i="35"/>
  <c r="Q63" i="35"/>
  <c r="E75" i="35"/>
  <c r="Y111" i="35"/>
  <c r="W135" i="35"/>
  <c r="I147" i="35"/>
  <c r="Y171" i="35"/>
  <c r="E51" i="35"/>
  <c r="W171" i="35"/>
  <c r="AJ243" i="35"/>
  <c r="AJ183" i="35"/>
  <c r="W62" i="35"/>
  <c r="AJ123" i="35"/>
  <c r="E183" i="35"/>
  <c r="AJ207" i="35"/>
  <c r="E207" i="35"/>
  <c r="Q195" i="35"/>
  <c r="W74" i="35"/>
  <c r="I183" i="35"/>
  <c r="AJ219" i="35"/>
  <c r="Y219" i="35"/>
  <c r="I219" i="35"/>
  <c r="Y243" i="35"/>
  <c r="W111" i="35"/>
  <c r="I99" i="35"/>
  <c r="AJ63" i="35"/>
  <c r="Q75" i="35"/>
  <c r="E111" i="35"/>
  <c r="I123" i="35"/>
  <c r="E147" i="35"/>
  <c r="AJ171" i="35"/>
  <c r="Y183" i="35"/>
  <c r="AJ99" i="35"/>
  <c r="Y51" i="35"/>
  <c r="Q51" i="35"/>
  <c r="Q61" i="35"/>
  <c r="Y63" i="35"/>
  <c r="I87" i="35"/>
  <c r="Q123" i="35"/>
  <c r="I135" i="35"/>
  <c r="Y231" i="35"/>
  <c r="AJ195" i="35"/>
  <c r="W183" i="35"/>
  <c r="AJ135" i="35"/>
  <c r="Y97" i="35"/>
  <c r="E97" i="35"/>
  <c r="Q50" i="35"/>
  <c r="Y87" i="35"/>
  <c r="Y110" i="35"/>
  <c r="W87" i="35"/>
  <c r="Q147" i="35"/>
  <c r="Y147" i="35"/>
  <c r="E159" i="35"/>
  <c r="W159" i="35"/>
  <c r="AJ146" i="35"/>
  <c r="AJ96" i="35"/>
  <c r="Y159" i="35"/>
  <c r="AJ87" i="35"/>
  <c r="AJ159" i="35"/>
  <c r="AJ147" i="35"/>
  <c r="AJ194" i="35"/>
  <c r="E36" i="35"/>
  <c r="I110" i="35"/>
  <c r="Y182" i="35"/>
  <c r="I182" i="35"/>
  <c r="I206" i="35"/>
  <c r="E122" i="35"/>
  <c r="W122" i="35"/>
  <c r="Q122" i="35"/>
  <c r="E170" i="35"/>
  <c r="W194" i="35"/>
  <c r="I98" i="35"/>
  <c r="Y194" i="35"/>
  <c r="E98" i="35"/>
  <c r="Y158" i="35"/>
  <c r="AJ206" i="35"/>
  <c r="AJ36" i="35"/>
  <c r="I62" i="35"/>
  <c r="Q206" i="35"/>
  <c r="Y218" i="35"/>
  <c r="AJ50" i="35"/>
  <c r="E110" i="35"/>
  <c r="I122" i="35"/>
  <c r="E158" i="35"/>
  <c r="E230" i="35"/>
  <c r="Q62" i="35"/>
  <c r="W50" i="35"/>
  <c r="W110" i="35"/>
  <c r="AJ122" i="35"/>
  <c r="W146" i="35"/>
  <c r="I170" i="35"/>
  <c r="I181" i="35"/>
  <c r="W206" i="35"/>
  <c r="AJ242" i="35"/>
  <c r="AJ110" i="35"/>
  <c r="Y134" i="35"/>
  <c r="AJ37" i="35"/>
  <c r="E74" i="35"/>
  <c r="Y122" i="35"/>
  <c r="E50" i="35"/>
  <c r="E37" i="35"/>
  <c r="W98" i="35"/>
  <c r="E134" i="35"/>
  <c r="W134" i="35"/>
  <c r="AJ157" i="35"/>
  <c r="Y206" i="35"/>
  <c r="Y230" i="35"/>
  <c r="E182" i="35"/>
  <c r="W24" i="35"/>
  <c r="E86" i="35"/>
  <c r="Q98" i="35"/>
  <c r="AJ182" i="35"/>
  <c r="E206" i="35"/>
  <c r="I217" i="35"/>
  <c r="W170" i="35"/>
  <c r="Y170" i="35"/>
  <c r="AJ134" i="35"/>
  <c r="Q170" i="35"/>
  <c r="AJ170" i="35"/>
  <c r="Q182" i="35"/>
  <c r="AJ24" i="35"/>
  <c r="Y86" i="35"/>
  <c r="Y74" i="35"/>
  <c r="I74" i="35"/>
  <c r="I158" i="35"/>
  <c r="Y50" i="35"/>
  <c r="E73" i="35"/>
  <c r="W86" i="35"/>
  <c r="Q110" i="35"/>
  <c r="Q146" i="35"/>
  <c r="Q158" i="35"/>
  <c r="W182" i="35"/>
  <c r="I194" i="35"/>
  <c r="I230" i="35"/>
  <c r="AJ74" i="35"/>
  <c r="Q134" i="35"/>
  <c r="AJ218" i="35"/>
  <c r="Y217" i="35"/>
  <c r="Y98" i="35"/>
  <c r="Y24" i="35"/>
  <c r="Y62" i="35"/>
  <c r="I134" i="35"/>
  <c r="Q194" i="35"/>
  <c r="W158" i="35"/>
  <c r="Q74" i="35"/>
  <c r="Q86" i="35"/>
  <c r="Q218" i="35"/>
  <c r="W230" i="35"/>
  <c r="AJ62" i="35"/>
  <c r="Y146" i="35"/>
  <c r="E146" i="35"/>
  <c r="W229" i="35"/>
  <c r="Q230" i="35"/>
  <c r="AJ230" i="35"/>
  <c r="I146" i="35"/>
  <c r="AJ98" i="35"/>
  <c r="Q242" i="35"/>
  <c r="I61" i="35"/>
  <c r="E121" i="35"/>
  <c r="W121" i="35"/>
  <c r="Y157" i="35"/>
  <c r="W109" i="35"/>
  <c r="AJ169" i="35"/>
  <c r="Y169" i="35"/>
  <c r="E229" i="35"/>
  <c r="Q229" i="35"/>
  <c r="Y145" i="35"/>
  <c r="Y61" i="35"/>
  <c r="AJ73" i="35"/>
  <c r="W181" i="35"/>
  <c r="Y205" i="35"/>
  <c r="Q205" i="35"/>
  <c r="AJ109" i="35"/>
  <c r="W133" i="35"/>
  <c r="AJ181" i="35"/>
  <c r="I109" i="35"/>
  <c r="Y133" i="35"/>
  <c r="E145" i="35"/>
  <c r="W145" i="35"/>
  <c r="E217" i="35"/>
  <c r="W217" i="35"/>
  <c r="W85" i="35"/>
  <c r="W157" i="35"/>
  <c r="E157" i="35"/>
  <c r="Y23" i="35"/>
  <c r="I85" i="35"/>
  <c r="Q73" i="35"/>
  <c r="W23" i="35"/>
  <c r="E108" i="35"/>
  <c r="Y121" i="35"/>
  <c r="E205" i="35"/>
  <c r="I229" i="35"/>
  <c r="W49" i="35"/>
  <c r="I97" i="35"/>
  <c r="Q168" i="35"/>
  <c r="E181" i="35"/>
  <c r="W205" i="35"/>
  <c r="Q217" i="35"/>
  <c r="Q193" i="35"/>
  <c r="AJ121" i="35"/>
  <c r="E49" i="35"/>
  <c r="I49" i="35"/>
  <c r="E61" i="35"/>
  <c r="W61" i="35"/>
  <c r="I121" i="35"/>
  <c r="E133" i="35"/>
  <c r="AJ133" i="35"/>
  <c r="AJ145" i="35"/>
  <c r="W169" i="35"/>
  <c r="E169" i="35"/>
  <c r="Y229" i="35"/>
  <c r="I73" i="35"/>
  <c r="AJ85" i="35"/>
  <c r="AJ229" i="35"/>
  <c r="I157" i="35"/>
  <c r="Y181" i="35"/>
  <c r="Y193" i="35"/>
  <c r="W97" i="35"/>
  <c r="Y109" i="35"/>
  <c r="I133" i="35"/>
  <c r="W193" i="35"/>
  <c r="Q85" i="35"/>
  <c r="AJ193" i="35"/>
  <c r="E193" i="35"/>
  <c r="AJ23" i="35"/>
  <c r="E109" i="35"/>
  <c r="E60" i="35"/>
  <c r="W73" i="35"/>
  <c r="Q169" i="35"/>
  <c r="I205" i="35"/>
  <c r="AJ205" i="35"/>
  <c r="AJ217" i="35"/>
  <c r="AJ61" i="35"/>
  <c r="Q109" i="35"/>
  <c r="Q121" i="35"/>
  <c r="I145" i="35"/>
  <c r="Q181" i="35"/>
  <c r="E23" i="35"/>
  <c r="Q49" i="35"/>
  <c r="Q97" i="35"/>
  <c r="I169" i="35"/>
  <c r="E84" i="35"/>
  <c r="Y72" i="35"/>
  <c r="AJ49" i="35"/>
  <c r="AJ241" i="35"/>
  <c r="Y85" i="35"/>
  <c r="Q133" i="35"/>
  <c r="Q145" i="35"/>
  <c r="Y49" i="35"/>
  <c r="AJ97" i="35"/>
  <c r="Y73" i="35"/>
  <c r="E120" i="35"/>
  <c r="W120" i="35"/>
  <c r="E144" i="35"/>
  <c r="Q157" i="35"/>
  <c r="I96" i="35"/>
  <c r="I84" i="35"/>
  <c r="AK10" i="1"/>
  <c r="Y156" i="35"/>
  <c r="E35" i="35"/>
  <c r="W48" i="35"/>
  <c r="W72" i="35"/>
  <c r="Q96" i="35"/>
  <c r="Y192" i="35"/>
  <c r="I60" i="35"/>
  <c r="Q228" i="35"/>
  <c r="E228" i="35"/>
  <c r="W228" i="35"/>
  <c r="AJ132" i="35"/>
  <c r="Q144" i="35"/>
  <c r="I180" i="35"/>
  <c r="Y120" i="35"/>
  <c r="E96" i="35"/>
  <c r="E156" i="35"/>
  <c r="I72" i="35"/>
  <c r="E180" i="35"/>
  <c r="Y108" i="35"/>
  <c r="E168" i="35"/>
  <c r="Q216" i="35"/>
  <c r="AJ168" i="35"/>
  <c r="Y168" i="35"/>
  <c r="E72" i="35"/>
  <c r="I204" i="35"/>
  <c r="AJ120" i="35"/>
  <c r="I168" i="35"/>
  <c r="I192" i="35"/>
  <c r="Q132" i="35"/>
  <c r="Q48" i="35"/>
  <c r="Y84" i="35"/>
  <c r="Y96" i="35"/>
  <c r="I120" i="35"/>
  <c r="AJ216" i="35"/>
  <c r="E48" i="35"/>
  <c r="I108" i="35"/>
  <c r="E132" i="35"/>
  <c r="AJ144" i="35"/>
  <c r="W156" i="35"/>
  <c r="Q156" i="35"/>
  <c r="AJ156" i="35"/>
  <c r="W204" i="35"/>
  <c r="W132" i="35"/>
  <c r="AJ228" i="35"/>
  <c r="Y132" i="35"/>
  <c r="Y144" i="35"/>
  <c r="Y180" i="35"/>
  <c r="W180" i="35"/>
  <c r="Y204" i="35"/>
  <c r="W216" i="35"/>
  <c r="Y216" i="35"/>
  <c r="W22" i="35"/>
  <c r="W60" i="35"/>
  <c r="E192" i="35"/>
  <c r="E216" i="35"/>
  <c r="I228" i="35"/>
  <c r="Y228" i="35"/>
  <c r="AJ192" i="35"/>
  <c r="W96" i="35"/>
  <c r="I132" i="35"/>
  <c r="I156" i="35"/>
  <c r="I216" i="35"/>
  <c r="Y240" i="35"/>
  <c r="AJ240" i="35"/>
  <c r="E204" i="35"/>
  <c r="AJ204" i="35"/>
  <c r="Q204" i="35"/>
  <c r="W192" i="35"/>
  <c r="Q192" i="35"/>
  <c r="AJ180" i="35"/>
  <c r="Q180" i="35"/>
  <c r="W168" i="35"/>
  <c r="I144" i="35"/>
  <c r="W144" i="35"/>
  <c r="Q120" i="35"/>
  <c r="W108" i="35"/>
  <c r="Q108" i="35"/>
  <c r="AJ108" i="35"/>
  <c r="W84" i="35"/>
  <c r="Q84" i="35"/>
  <c r="AJ84" i="35"/>
  <c r="AJ72" i="35"/>
  <c r="Q72" i="35"/>
  <c r="Q60" i="35"/>
  <c r="I48" i="35"/>
  <c r="AJ60" i="35"/>
  <c r="Y60" i="35"/>
  <c r="AJ35" i="35"/>
  <c r="E22" i="35"/>
  <c r="AJ22" i="35"/>
  <c r="Y22" i="35"/>
  <c r="N2" i="51" l="1"/>
  <c r="R2" i="50"/>
  <c r="S2" i="49"/>
  <c r="O2" i="48"/>
  <c r="A10" i="46"/>
  <c r="N2" i="44"/>
  <c r="M2" i="47"/>
  <c r="H10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36" i="16"/>
  <c r="C36" i="16"/>
  <c r="E36" i="16"/>
  <c r="F37" i="16" s="1"/>
  <c r="G36" i="16"/>
  <c r="H37" i="16" s="1"/>
  <c r="I36" i="16"/>
  <c r="J37" i="16" s="1"/>
  <c r="K36" i="16"/>
  <c r="Q36" i="16"/>
  <c r="R37" i="16" s="1"/>
  <c r="B27" i="2"/>
  <c r="I27" i="2"/>
  <c r="J28" i="2" s="1"/>
  <c r="K27" i="2"/>
  <c r="L28" i="2" s="1"/>
  <c r="Q27" i="2"/>
  <c r="R28" i="2" s="1"/>
  <c r="S27" i="2"/>
  <c r="W27" i="2"/>
  <c r="X27" i="2"/>
  <c r="Y27" i="2"/>
  <c r="Z27" i="2"/>
  <c r="AA28" i="2" s="1"/>
  <c r="AD27" i="2"/>
  <c r="E28" i="2" l="1"/>
  <c r="C28" i="2"/>
  <c r="H14" i="46"/>
  <c r="H28" i="46"/>
  <c r="H24" i="46"/>
  <c r="F20" i="46"/>
  <c r="H20" i="46"/>
  <c r="H16" i="46"/>
  <c r="H12" i="46"/>
  <c r="H27" i="46"/>
  <c r="H23" i="46"/>
  <c r="H19" i="46"/>
  <c r="H15" i="46"/>
  <c r="F11" i="46"/>
  <c r="H11" i="46"/>
  <c r="H30" i="46"/>
  <c r="H26" i="46"/>
  <c r="H22" i="46"/>
  <c r="H18" i="46"/>
  <c r="H29" i="46"/>
  <c r="H25" i="46"/>
  <c r="H21" i="46"/>
  <c r="H17" i="46"/>
  <c r="H13" i="46"/>
  <c r="AL36" i="16"/>
  <c r="AM36" i="16"/>
  <c r="AB27" i="2"/>
  <c r="F29" i="46"/>
  <c r="AE27" i="2"/>
  <c r="AF28" i="2" s="1"/>
  <c r="AC27" i="2"/>
  <c r="F14" i="46" l="1"/>
  <c r="F28" i="46"/>
  <c r="F13" i="46"/>
  <c r="F25" i="46"/>
  <c r="F22" i="46"/>
  <c r="F26" i="46"/>
  <c r="F19" i="46"/>
  <c r="F27" i="46"/>
  <c r="F16" i="46"/>
  <c r="F10" i="46"/>
  <c r="F18" i="46"/>
  <c r="F30" i="46"/>
  <c r="F15" i="46"/>
  <c r="F12" i="46"/>
  <c r="F24" i="46"/>
  <c r="F17" i="46"/>
  <c r="F21" i="46"/>
  <c r="F23" i="46"/>
  <c r="I17" i="16" l="1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J36" i="16" s="1"/>
  <c r="I46" i="16"/>
  <c r="I47" i="16"/>
  <c r="J48" i="16" s="1"/>
  <c r="J32" i="16" l="1"/>
  <c r="J20" i="16"/>
  <c r="J34" i="16"/>
  <c r="J30" i="16"/>
  <c r="J26" i="16"/>
  <c r="J22" i="16"/>
  <c r="J18" i="16"/>
  <c r="J33" i="16"/>
  <c r="J29" i="16"/>
  <c r="J25" i="16"/>
  <c r="J21" i="16"/>
  <c r="J35" i="16"/>
  <c r="J31" i="16"/>
  <c r="J27" i="16"/>
  <c r="J23" i="16"/>
  <c r="J19" i="16"/>
  <c r="J24" i="16"/>
  <c r="J28" i="16"/>
  <c r="J47" i="16"/>
  <c r="J4" i="46"/>
  <c r="H4" i="46"/>
  <c r="B59" i="1" l="1"/>
  <c r="C59" i="1"/>
  <c r="AE10" i="6" l="1"/>
  <c r="B58" i="1"/>
  <c r="C58" i="1"/>
  <c r="C20" i="35"/>
  <c r="F20" i="35"/>
  <c r="L20" i="35" l="1"/>
  <c r="R20" i="35" s="1"/>
  <c r="AF20" i="35"/>
  <c r="AE20" i="35"/>
  <c r="AD20" i="35"/>
  <c r="H20" i="35"/>
  <c r="I20" i="35" s="1"/>
  <c r="V20" i="35"/>
  <c r="W20" i="35" s="1"/>
  <c r="P20" i="35"/>
  <c r="Q20" i="35" s="1"/>
  <c r="G20" i="35"/>
  <c r="D20" i="35"/>
  <c r="E20" i="35" s="1"/>
  <c r="J20" i="35"/>
  <c r="X20" i="35"/>
  <c r="Y20" i="35" s="1"/>
  <c r="Z20" i="35"/>
  <c r="AC20" i="35"/>
  <c r="AB20" i="35"/>
  <c r="AA20" i="35"/>
  <c r="AG20" i="35"/>
  <c r="AI20" i="35"/>
  <c r="AH20" i="35"/>
  <c r="B57" i="1"/>
  <c r="C57" i="1"/>
  <c r="T20" i="35" l="1"/>
  <c r="AJ20" i="35"/>
  <c r="B56" i="1"/>
  <c r="C56" i="1"/>
  <c r="B55" i="1" l="1"/>
  <c r="C55" i="1"/>
  <c r="B54" i="1" l="1"/>
  <c r="C54" i="1"/>
  <c r="C19" i="35"/>
  <c r="F19" i="35"/>
  <c r="L19" i="35" l="1"/>
  <c r="AF19" i="35"/>
  <c r="AE19" i="35"/>
  <c r="AD19" i="35"/>
  <c r="P19" i="35"/>
  <c r="Q19" i="35" s="1"/>
  <c r="J19" i="35"/>
  <c r="G19" i="35"/>
  <c r="D19" i="35"/>
  <c r="E19" i="35" s="1"/>
  <c r="X19" i="35"/>
  <c r="Y19" i="35" s="1"/>
  <c r="V19" i="35"/>
  <c r="W19" i="35" s="1"/>
  <c r="H19" i="35"/>
  <c r="I19" i="35" s="1"/>
  <c r="Z19" i="35"/>
  <c r="AA19" i="35"/>
  <c r="AC19" i="35"/>
  <c r="AB19" i="35"/>
  <c r="AI19" i="35"/>
  <c r="AH19" i="35"/>
  <c r="AG19" i="35"/>
  <c r="B52" i="1"/>
  <c r="C52" i="1"/>
  <c r="B53" i="1"/>
  <c r="C53" i="1"/>
  <c r="R19" i="35" l="1"/>
  <c r="N19" i="35"/>
  <c r="T19" i="35"/>
  <c r="AJ19" i="35"/>
  <c r="B50" i="1"/>
  <c r="C50" i="1"/>
  <c r="B51" i="1"/>
  <c r="C51" i="1"/>
  <c r="B49" i="1" l="1"/>
  <c r="C49" i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B26" i="2" l="1"/>
  <c r="I26" i="2"/>
  <c r="J27" i="2" s="1"/>
  <c r="K26" i="2"/>
  <c r="L27" i="2" s="1"/>
  <c r="Q26" i="2"/>
  <c r="R27" i="2" s="1"/>
  <c r="S26" i="2"/>
  <c r="W26" i="2"/>
  <c r="X26" i="2"/>
  <c r="Y26" i="2"/>
  <c r="Z26" i="2"/>
  <c r="AD26" i="2"/>
  <c r="AA27" i="2" l="1"/>
  <c r="C27" i="2"/>
  <c r="E27" i="2"/>
  <c r="AE26" i="2"/>
  <c r="AF27" i="2" s="1"/>
  <c r="AC26" i="2"/>
  <c r="AB26" i="2"/>
  <c r="B8" i="2"/>
  <c r="I8" i="2"/>
  <c r="K8" i="2"/>
  <c r="Q8" i="2"/>
  <c r="S8" i="2"/>
  <c r="W8" i="2"/>
  <c r="X8" i="2"/>
  <c r="Y8" i="2"/>
  <c r="Z8" i="2"/>
  <c r="AD8" i="2"/>
  <c r="B9" i="2"/>
  <c r="I9" i="2"/>
  <c r="K9" i="2"/>
  <c r="Q9" i="2"/>
  <c r="S9" i="2"/>
  <c r="W9" i="2"/>
  <c r="X9" i="2"/>
  <c r="Y9" i="2"/>
  <c r="Z9" i="2"/>
  <c r="AD9" i="2"/>
  <c r="B10" i="2"/>
  <c r="I10" i="2"/>
  <c r="K10" i="2"/>
  <c r="Q10" i="2"/>
  <c r="S10" i="2"/>
  <c r="W10" i="2"/>
  <c r="X10" i="2"/>
  <c r="Y10" i="2"/>
  <c r="Z10" i="2"/>
  <c r="AD10" i="2"/>
  <c r="B11" i="2"/>
  <c r="I11" i="2"/>
  <c r="K11" i="2"/>
  <c r="Q11" i="2"/>
  <c r="S11" i="2"/>
  <c r="W11" i="2"/>
  <c r="X11" i="2"/>
  <c r="Y11" i="2"/>
  <c r="Z11" i="2"/>
  <c r="AD11" i="2"/>
  <c r="B12" i="2"/>
  <c r="I12" i="2"/>
  <c r="K12" i="2"/>
  <c r="Q12" i="2"/>
  <c r="S12" i="2"/>
  <c r="W12" i="2"/>
  <c r="X12" i="2"/>
  <c r="Y12" i="2"/>
  <c r="Z12" i="2"/>
  <c r="AD12" i="2"/>
  <c r="B13" i="2"/>
  <c r="I13" i="2"/>
  <c r="K13" i="2"/>
  <c r="Q13" i="2"/>
  <c r="S13" i="2"/>
  <c r="W13" i="2"/>
  <c r="X13" i="2"/>
  <c r="Y13" i="2"/>
  <c r="Z13" i="2"/>
  <c r="AD13" i="2"/>
  <c r="B14" i="2"/>
  <c r="I14" i="2"/>
  <c r="K14" i="2"/>
  <c r="Q14" i="2"/>
  <c r="S14" i="2"/>
  <c r="W14" i="2"/>
  <c r="X14" i="2"/>
  <c r="Y14" i="2"/>
  <c r="Z14" i="2"/>
  <c r="AD14" i="2"/>
  <c r="B15" i="2"/>
  <c r="I15" i="2"/>
  <c r="K15" i="2"/>
  <c r="Q15" i="2"/>
  <c r="S15" i="2"/>
  <c r="W15" i="2"/>
  <c r="X15" i="2"/>
  <c r="Y15" i="2"/>
  <c r="Z15" i="2"/>
  <c r="AD15" i="2"/>
  <c r="B16" i="2"/>
  <c r="I16" i="2"/>
  <c r="K16" i="2"/>
  <c r="Q16" i="2"/>
  <c r="S16" i="2"/>
  <c r="W16" i="2"/>
  <c r="X16" i="2"/>
  <c r="Y16" i="2"/>
  <c r="Z16" i="2"/>
  <c r="AD16" i="2"/>
  <c r="B17" i="2"/>
  <c r="I17" i="2"/>
  <c r="K17" i="2"/>
  <c r="Q17" i="2"/>
  <c r="S17" i="2"/>
  <c r="W17" i="2"/>
  <c r="X17" i="2"/>
  <c r="Y17" i="2"/>
  <c r="Z17" i="2"/>
  <c r="AD17" i="2"/>
  <c r="B18" i="2"/>
  <c r="I18" i="2"/>
  <c r="K18" i="2"/>
  <c r="Q18" i="2"/>
  <c r="S18" i="2"/>
  <c r="W18" i="2"/>
  <c r="X18" i="2"/>
  <c r="Y18" i="2"/>
  <c r="Z18" i="2"/>
  <c r="AD18" i="2"/>
  <c r="B19" i="2"/>
  <c r="I19" i="2"/>
  <c r="K19" i="2"/>
  <c r="Q19" i="2"/>
  <c r="S19" i="2"/>
  <c r="W19" i="2"/>
  <c r="X19" i="2"/>
  <c r="Y19" i="2"/>
  <c r="Z19" i="2"/>
  <c r="AD19" i="2"/>
  <c r="B20" i="2"/>
  <c r="I20" i="2"/>
  <c r="K20" i="2"/>
  <c r="Q20" i="2"/>
  <c r="S20" i="2"/>
  <c r="W20" i="2"/>
  <c r="X20" i="2"/>
  <c r="Y20" i="2"/>
  <c r="Z20" i="2"/>
  <c r="AD20" i="2"/>
  <c r="B21" i="2"/>
  <c r="K21" i="2"/>
  <c r="Q21" i="2"/>
  <c r="S21" i="2"/>
  <c r="W21" i="2"/>
  <c r="X21" i="2"/>
  <c r="Y21" i="2"/>
  <c r="Z21" i="2"/>
  <c r="AD21" i="2"/>
  <c r="B22" i="2"/>
  <c r="I22" i="2"/>
  <c r="K22" i="2"/>
  <c r="Q22" i="2"/>
  <c r="S22" i="2"/>
  <c r="W22" i="2"/>
  <c r="X22" i="2"/>
  <c r="Y22" i="2"/>
  <c r="Z22" i="2"/>
  <c r="AD22" i="2"/>
  <c r="B23" i="2"/>
  <c r="I23" i="2"/>
  <c r="K23" i="2"/>
  <c r="Q23" i="2"/>
  <c r="S23" i="2"/>
  <c r="W23" i="2"/>
  <c r="X23" i="2"/>
  <c r="Y23" i="2"/>
  <c r="Z23" i="2"/>
  <c r="AD23" i="2"/>
  <c r="B24" i="2"/>
  <c r="I24" i="2"/>
  <c r="K24" i="2"/>
  <c r="Q24" i="2"/>
  <c r="S24" i="2"/>
  <c r="W24" i="2"/>
  <c r="X24" i="2"/>
  <c r="Y24" i="2"/>
  <c r="Z24" i="2"/>
  <c r="AD24" i="2"/>
  <c r="B25" i="2"/>
  <c r="I25" i="2"/>
  <c r="K25" i="2"/>
  <c r="Q25" i="2"/>
  <c r="S25" i="2"/>
  <c r="W25" i="2"/>
  <c r="X25" i="2"/>
  <c r="Y25" i="2"/>
  <c r="Z25" i="2"/>
  <c r="AD25" i="2"/>
  <c r="AA20" i="2" l="1"/>
  <c r="AA16" i="2"/>
  <c r="AA12" i="2"/>
  <c r="AA24" i="2"/>
  <c r="AA25" i="2"/>
  <c r="AA21" i="2"/>
  <c r="AA17" i="2"/>
  <c r="AA13" i="2"/>
  <c r="AA9" i="2"/>
  <c r="AA23" i="2"/>
  <c r="AA19" i="2"/>
  <c r="AA15" i="2"/>
  <c r="AA11" i="2"/>
  <c r="AA22" i="2"/>
  <c r="AA18" i="2"/>
  <c r="AA14" i="2"/>
  <c r="AA10" i="2"/>
  <c r="AA26" i="2"/>
  <c r="C22" i="2"/>
  <c r="C18" i="2"/>
  <c r="C10" i="2"/>
  <c r="C23" i="2"/>
  <c r="C19" i="2"/>
  <c r="C15" i="2"/>
  <c r="C11" i="2"/>
  <c r="C20" i="2"/>
  <c r="C12" i="2"/>
  <c r="C25" i="2"/>
  <c r="R24" i="2"/>
  <c r="L23" i="2"/>
  <c r="C21" i="2"/>
  <c r="R20" i="2"/>
  <c r="C17" i="2"/>
  <c r="R16" i="2"/>
  <c r="L15" i="2"/>
  <c r="C13" i="2"/>
  <c r="L11" i="2"/>
  <c r="C9" i="2"/>
  <c r="C26" i="2"/>
  <c r="C24" i="2"/>
  <c r="C16" i="2"/>
  <c r="C14" i="2"/>
  <c r="R23" i="2"/>
  <c r="R15" i="2"/>
  <c r="R11" i="2"/>
  <c r="R12" i="2"/>
  <c r="R21" i="2"/>
  <c r="R17" i="2"/>
  <c r="R9" i="2"/>
  <c r="R22" i="2"/>
  <c r="R18" i="2"/>
  <c r="R14" i="2"/>
  <c r="R10" i="2"/>
  <c r="R25" i="2"/>
  <c r="R13" i="2"/>
  <c r="R19" i="2"/>
  <c r="R26" i="2"/>
  <c r="L19" i="2"/>
  <c r="L24" i="2"/>
  <c r="L20" i="2"/>
  <c r="L16" i="2"/>
  <c r="L12" i="2"/>
  <c r="L25" i="2"/>
  <c r="L21" i="2"/>
  <c r="L17" i="2"/>
  <c r="L13" i="2"/>
  <c r="L9" i="2"/>
  <c r="L22" i="2"/>
  <c r="L18" i="2"/>
  <c r="L14" i="2"/>
  <c r="L10" i="2"/>
  <c r="L26" i="2"/>
  <c r="J23" i="2"/>
  <c r="J19" i="2"/>
  <c r="J15" i="2"/>
  <c r="J11" i="2"/>
  <c r="J22" i="2"/>
  <c r="J18" i="2"/>
  <c r="J14" i="2"/>
  <c r="J10" i="2"/>
  <c r="J20" i="2"/>
  <c r="J16" i="2"/>
  <c r="J25" i="2"/>
  <c r="J21" i="2"/>
  <c r="J17" i="2"/>
  <c r="J13" i="2"/>
  <c r="J9" i="2"/>
  <c r="J26" i="2"/>
  <c r="J24" i="2"/>
  <c r="J12" i="2"/>
  <c r="AE22" i="2"/>
  <c r="AE18" i="2"/>
  <c r="AE14" i="2"/>
  <c r="AE10" i="2"/>
  <c r="E21" i="2"/>
  <c r="E17" i="2"/>
  <c r="E13" i="2"/>
  <c r="E9" i="2"/>
  <c r="E24" i="2"/>
  <c r="E20" i="2"/>
  <c r="E16" i="2"/>
  <c r="E25" i="2"/>
  <c r="AE23" i="2"/>
  <c r="AE15" i="2"/>
  <c r="AE11" i="2"/>
  <c r="AE19" i="2"/>
  <c r="AE24" i="2"/>
  <c r="AE20" i="2"/>
  <c r="AE16" i="2"/>
  <c r="AE12" i="2"/>
  <c r="AE8" i="2"/>
  <c r="AE25" i="2"/>
  <c r="AE21" i="2"/>
  <c r="AE17" i="2"/>
  <c r="AE13" i="2"/>
  <c r="AE9" i="2"/>
  <c r="E22" i="2"/>
  <c r="E14" i="2"/>
  <c r="E10" i="2"/>
  <c r="E23" i="2"/>
  <c r="E19" i="2"/>
  <c r="E15" i="2"/>
  <c r="E11" i="2"/>
  <c r="E18" i="2"/>
  <c r="E12" i="2"/>
  <c r="E26" i="2"/>
  <c r="AB22" i="2"/>
  <c r="AB18" i="2"/>
  <c r="AB14" i="2"/>
  <c r="AC25" i="2"/>
  <c r="AB24" i="2"/>
  <c r="AC24" i="2"/>
  <c r="AB23" i="2"/>
  <c r="AC21" i="2"/>
  <c r="AB20" i="2"/>
  <c r="AC17" i="2"/>
  <c r="AB16" i="2"/>
  <c r="AC16" i="2"/>
  <c r="AB15" i="2"/>
  <c r="AC13" i="2"/>
  <c r="AB12" i="2"/>
  <c r="AB11" i="2"/>
  <c r="AC8" i="2"/>
  <c r="AC22" i="2"/>
  <c r="AB21" i="2"/>
  <c r="AC18" i="2"/>
  <c r="AC14" i="2"/>
  <c r="AB13" i="2"/>
  <c r="AC10" i="2"/>
  <c r="AB8" i="2"/>
  <c r="AB19" i="2"/>
  <c r="AC19" i="2"/>
  <c r="AC11" i="2"/>
  <c r="AB25" i="2"/>
  <c r="AC20" i="2"/>
  <c r="AB17" i="2"/>
  <c r="AC12" i="2"/>
  <c r="AB9" i="2"/>
  <c r="AC23" i="2"/>
  <c r="AC15" i="2"/>
  <c r="AB10" i="2"/>
  <c r="AC9" i="2"/>
  <c r="AF23" i="2" l="1"/>
  <c r="AF24" i="2"/>
  <c r="AF15" i="2"/>
  <c r="AF19" i="2"/>
  <c r="AF20" i="2"/>
  <c r="AF11" i="2"/>
  <c r="AF12" i="2"/>
  <c r="AF10" i="2"/>
  <c r="AF21" i="2"/>
  <c r="AF13" i="2"/>
  <c r="AF16" i="2"/>
  <c r="AF22" i="2"/>
  <c r="AF14" i="2"/>
  <c r="AF17" i="2"/>
  <c r="AF18" i="2"/>
  <c r="AF9" i="2"/>
  <c r="AF25" i="2"/>
  <c r="AF26" i="2"/>
  <c r="H11" i="50"/>
  <c r="H11" i="49"/>
  <c r="P9" i="48" l="1"/>
  <c r="H9" i="48"/>
  <c r="K9" i="46"/>
  <c r="G9" i="46"/>
  <c r="AF9" i="46" s="1"/>
  <c r="B9" i="46"/>
  <c r="AG66" i="45"/>
  <c r="AF66" i="45"/>
  <c r="AE66" i="45"/>
  <c r="AD66" i="45"/>
  <c r="AC66" i="45"/>
  <c r="AA66" i="45"/>
  <c r="Z66" i="45"/>
  <c r="Y66" i="45"/>
  <c r="W66" i="45"/>
  <c r="U66" i="45"/>
  <c r="S66" i="45"/>
  <c r="N66" i="45"/>
  <c r="L66" i="45"/>
  <c r="J66" i="45"/>
  <c r="H66" i="45"/>
  <c r="F66" i="45"/>
  <c r="C66" i="45"/>
  <c r="B66" i="45"/>
  <c r="AG65" i="45"/>
  <c r="AF65" i="45"/>
  <c r="AE65" i="45"/>
  <c r="AD65" i="45"/>
  <c r="AC65" i="45"/>
  <c r="AA65" i="45"/>
  <c r="Z65" i="45"/>
  <c r="Y65" i="45"/>
  <c r="W65" i="45"/>
  <c r="U65" i="45"/>
  <c r="S65" i="45"/>
  <c r="N65" i="45"/>
  <c r="L65" i="45"/>
  <c r="J65" i="45"/>
  <c r="H65" i="45"/>
  <c r="F65" i="45"/>
  <c r="C65" i="45"/>
  <c r="B65" i="45"/>
  <c r="AG64" i="45"/>
  <c r="AF64" i="45"/>
  <c r="AE64" i="45"/>
  <c r="AD64" i="45"/>
  <c r="AC64" i="45"/>
  <c r="AA64" i="45"/>
  <c r="Z64" i="45"/>
  <c r="Y64" i="45"/>
  <c r="W64" i="45"/>
  <c r="U64" i="45"/>
  <c r="S64" i="45"/>
  <c r="N64" i="45"/>
  <c r="L64" i="45"/>
  <c r="J64" i="45"/>
  <c r="H64" i="45"/>
  <c r="F64" i="45"/>
  <c r="C64" i="45"/>
  <c r="B64" i="45"/>
  <c r="AG63" i="45"/>
  <c r="AF63" i="45"/>
  <c r="AE63" i="45"/>
  <c r="AD63" i="45"/>
  <c r="AC63" i="45"/>
  <c r="AA63" i="45"/>
  <c r="Z63" i="45"/>
  <c r="Y63" i="45"/>
  <c r="W63" i="45"/>
  <c r="U63" i="45"/>
  <c r="S63" i="45"/>
  <c r="N63" i="45"/>
  <c r="L63" i="45"/>
  <c r="J63" i="45"/>
  <c r="H63" i="45"/>
  <c r="F63" i="45"/>
  <c r="C63" i="45"/>
  <c r="B63" i="45"/>
  <c r="AG62" i="45"/>
  <c r="AF62" i="45"/>
  <c r="AE62" i="45"/>
  <c r="AD62" i="45"/>
  <c r="AC62" i="45"/>
  <c r="AA62" i="45"/>
  <c r="Z62" i="45"/>
  <c r="Y62" i="45"/>
  <c r="W62" i="45"/>
  <c r="U62" i="45"/>
  <c r="S62" i="45"/>
  <c r="N62" i="45"/>
  <c r="L62" i="45"/>
  <c r="J62" i="45"/>
  <c r="H62" i="45"/>
  <c r="F62" i="45"/>
  <c r="C62" i="45"/>
  <c r="B62" i="45"/>
  <c r="AG61" i="45"/>
  <c r="AF61" i="45"/>
  <c r="AE61" i="45"/>
  <c r="AD61" i="45"/>
  <c r="AC61" i="45"/>
  <c r="AA61" i="45"/>
  <c r="Z61" i="45"/>
  <c r="Y61" i="45"/>
  <c r="W61" i="45"/>
  <c r="U61" i="45"/>
  <c r="S61" i="45"/>
  <c r="N61" i="45"/>
  <c r="L61" i="45"/>
  <c r="J61" i="45"/>
  <c r="H61" i="45"/>
  <c r="F61" i="45"/>
  <c r="C61" i="45"/>
  <c r="B61" i="45"/>
  <c r="AG60" i="45"/>
  <c r="AF60" i="45"/>
  <c r="AE60" i="45"/>
  <c r="AD60" i="45"/>
  <c r="AC60" i="45"/>
  <c r="AA60" i="45"/>
  <c r="Z60" i="45"/>
  <c r="Y60" i="45"/>
  <c r="W60" i="45"/>
  <c r="U60" i="45"/>
  <c r="S60" i="45"/>
  <c r="N60" i="45"/>
  <c r="L60" i="45"/>
  <c r="J60" i="45"/>
  <c r="H60" i="45"/>
  <c r="F60" i="45"/>
  <c r="C60" i="45"/>
  <c r="B60" i="45"/>
  <c r="AG59" i="45"/>
  <c r="AF59" i="45"/>
  <c r="AE59" i="45"/>
  <c r="AD59" i="45"/>
  <c r="AC59" i="45"/>
  <c r="AA59" i="45"/>
  <c r="Z59" i="45"/>
  <c r="Y59" i="45"/>
  <c r="W59" i="45"/>
  <c r="U59" i="45"/>
  <c r="S59" i="45"/>
  <c r="N59" i="45"/>
  <c r="L59" i="45"/>
  <c r="J59" i="45"/>
  <c r="H59" i="45"/>
  <c r="F59" i="45"/>
  <c r="C59" i="45"/>
  <c r="B59" i="45"/>
  <c r="AG58" i="45"/>
  <c r="AF58" i="45"/>
  <c r="AE58" i="45"/>
  <c r="AD58" i="45"/>
  <c r="AC58" i="45"/>
  <c r="AA58" i="45"/>
  <c r="Z58" i="45"/>
  <c r="Y58" i="45"/>
  <c r="W58" i="45"/>
  <c r="U58" i="45"/>
  <c r="S58" i="45"/>
  <c r="N58" i="45"/>
  <c r="L58" i="45"/>
  <c r="J58" i="45"/>
  <c r="H58" i="45"/>
  <c r="F58" i="45"/>
  <c r="C58" i="45"/>
  <c r="B58" i="45"/>
  <c r="AG57" i="45"/>
  <c r="AF57" i="45"/>
  <c r="AE57" i="45"/>
  <c r="AD57" i="45"/>
  <c r="AC57" i="45"/>
  <c r="AA57" i="45"/>
  <c r="Z57" i="45"/>
  <c r="Y57" i="45"/>
  <c r="W57" i="45"/>
  <c r="U57" i="45"/>
  <c r="S57" i="45"/>
  <c r="N57" i="45"/>
  <c r="L57" i="45"/>
  <c r="J57" i="45"/>
  <c r="H57" i="45"/>
  <c r="F57" i="45"/>
  <c r="C57" i="45"/>
  <c r="B57" i="45"/>
  <c r="AG56" i="45"/>
  <c r="AF56" i="45"/>
  <c r="AE56" i="45"/>
  <c r="AD56" i="45"/>
  <c r="AC56" i="45"/>
  <c r="AA56" i="45"/>
  <c r="Z56" i="45"/>
  <c r="Y56" i="45"/>
  <c r="W56" i="45"/>
  <c r="U56" i="45"/>
  <c r="S56" i="45"/>
  <c r="N56" i="45"/>
  <c r="L56" i="45"/>
  <c r="J56" i="45"/>
  <c r="H56" i="45"/>
  <c r="F56" i="45"/>
  <c r="C56" i="45"/>
  <c r="B56" i="45"/>
  <c r="AG55" i="45"/>
  <c r="AF55" i="45"/>
  <c r="AE55" i="45"/>
  <c r="AD55" i="45"/>
  <c r="AC55" i="45"/>
  <c r="AA55" i="45"/>
  <c r="Z55" i="45"/>
  <c r="Y55" i="45"/>
  <c r="W55" i="45"/>
  <c r="U55" i="45"/>
  <c r="S55" i="45"/>
  <c r="N55" i="45"/>
  <c r="L55" i="45"/>
  <c r="J55" i="45"/>
  <c r="H55" i="45"/>
  <c r="F55" i="45"/>
  <c r="C55" i="45"/>
  <c r="B55" i="45"/>
  <c r="AG54" i="45"/>
  <c r="AF54" i="45"/>
  <c r="AE54" i="45"/>
  <c r="AD54" i="45"/>
  <c r="AC54" i="45"/>
  <c r="AA54" i="45"/>
  <c r="Z54" i="45"/>
  <c r="Y54" i="45"/>
  <c r="W54" i="45"/>
  <c r="U54" i="45"/>
  <c r="S54" i="45"/>
  <c r="N54" i="45"/>
  <c r="L54" i="45"/>
  <c r="J54" i="45"/>
  <c r="H54" i="45"/>
  <c r="F54" i="45"/>
  <c r="C54" i="45"/>
  <c r="B54" i="45"/>
  <c r="AG53" i="45"/>
  <c r="AF53" i="45"/>
  <c r="AE53" i="45"/>
  <c r="AD53" i="45"/>
  <c r="AC53" i="45"/>
  <c r="AA53" i="45"/>
  <c r="Z53" i="45"/>
  <c r="Y53" i="45"/>
  <c r="W53" i="45"/>
  <c r="U53" i="45"/>
  <c r="S53" i="45"/>
  <c r="N53" i="45"/>
  <c r="L53" i="45"/>
  <c r="J53" i="45"/>
  <c r="H53" i="45"/>
  <c r="F53" i="45"/>
  <c r="C53" i="45"/>
  <c r="B53" i="45"/>
  <c r="AG52" i="45"/>
  <c r="AF52" i="45"/>
  <c r="AE52" i="45"/>
  <c r="AD52" i="45"/>
  <c r="AC52" i="45"/>
  <c r="AA52" i="45"/>
  <c r="Z52" i="45"/>
  <c r="Y52" i="45"/>
  <c r="W52" i="45"/>
  <c r="U52" i="45"/>
  <c r="S52" i="45"/>
  <c r="N52" i="45"/>
  <c r="L52" i="45"/>
  <c r="J52" i="45"/>
  <c r="H52" i="45"/>
  <c r="F52" i="45"/>
  <c r="C52" i="45"/>
  <c r="B52" i="45"/>
  <c r="AG51" i="45"/>
  <c r="AF51" i="45"/>
  <c r="AE51" i="45"/>
  <c r="AD51" i="45"/>
  <c r="AC51" i="45"/>
  <c r="AA51" i="45"/>
  <c r="Z51" i="45"/>
  <c r="Y51" i="45"/>
  <c r="W51" i="45"/>
  <c r="U51" i="45"/>
  <c r="S51" i="45"/>
  <c r="N51" i="45"/>
  <c r="L51" i="45"/>
  <c r="J51" i="45"/>
  <c r="H51" i="45"/>
  <c r="F51" i="45"/>
  <c r="C51" i="45"/>
  <c r="B51" i="45"/>
  <c r="AG50" i="45"/>
  <c r="AF50" i="45"/>
  <c r="AE50" i="45"/>
  <c r="AD50" i="45"/>
  <c r="AC50" i="45"/>
  <c r="AA50" i="45"/>
  <c r="Z50" i="45"/>
  <c r="Y50" i="45"/>
  <c r="W50" i="45"/>
  <c r="U50" i="45"/>
  <c r="S50" i="45"/>
  <c r="N50" i="45"/>
  <c r="L50" i="45"/>
  <c r="J50" i="45"/>
  <c r="H50" i="45"/>
  <c r="F50" i="45"/>
  <c r="C50" i="45"/>
  <c r="B50" i="45"/>
  <c r="AG49" i="45"/>
  <c r="AF49" i="45"/>
  <c r="AE49" i="45"/>
  <c r="AD49" i="45"/>
  <c r="AC49" i="45"/>
  <c r="AA49" i="45"/>
  <c r="Z49" i="45"/>
  <c r="Y49" i="45"/>
  <c r="W49" i="45"/>
  <c r="U49" i="45"/>
  <c r="S49" i="45"/>
  <c r="N49" i="45"/>
  <c r="L49" i="45"/>
  <c r="J49" i="45"/>
  <c r="H49" i="45"/>
  <c r="F49" i="45"/>
  <c r="C49" i="45"/>
  <c r="B49" i="45"/>
  <c r="AG48" i="45"/>
  <c r="AF48" i="45"/>
  <c r="AE48" i="45"/>
  <c r="AD48" i="45"/>
  <c r="AC48" i="45"/>
  <c r="AA48" i="45"/>
  <c r="Z48" i="45"/>
  <c r="Y48" i="45"/>
  <c r="W48" i="45"/>
  <c r="U48" i="45"/>
  <c r="S48" i="45"/>
  <c r="N48" i="45"/>
  <c r="L48" i="45"/>
  <c r="J48" i="45"/>
  <c r="H48" i="45"/>
  <c r="F48" i="45"/>
  <c r="C48" i="45"/>
  <c r="B48" i="45"/>
  <c r="AG47" i="45"/>
  <c r="AF47" i="45"/>
  <c r="AE47" i="45"/>
  <c r="AD47" i="45"/>
  <c r="AC47" i="45"/>
  <c r="AA47" i="45"/>
  <c r="Z47" i="45"/>
  <c r="Y47" i="45"/>
  <c r="W47" i="45"/>
  <c r="U47" i="45"/>
  <c r="S47" i="45"/>
  <c r="N47" i="45"/>
  <c r="L47" i="45"/>
  <c r="J47" i="45"/>
  <c r="H47" i="45"/>
  <c r="F47" i="45"/>
  <c r="C47" i="45"/>
  <c r="B47" i="45"/>
  <c r="AG46" i="45"/>
  <c r="AF46" i="45"/>
  <c r="AE46" i="45"/>
  <c r="AD46" i="45"/>
  <c r="AC46" i="45"/>
  <c r="AA46" i="45"/>
  <c r="Z46" i="45"/>
  <c r="Y46" i="45"/>
  <c r="W46" i="45"/>
  <c r="U46" i="45"/>
  <c r="S46" i="45"/>
  <c r="N46" i="45"/>
  <c r="L46" i="45"/>
  <c r="J46" i="45"/>
  <c r="H46" i="45"/>
  <c r="F46" i="45"/>
  <c r="C46" i="45"/>
  <c r="B46" i="45"/>
  <c r="AG45" i="45"/>
  <c r="AF45" i="45"/>
  <c r="AE45" i="45"/>
  <c r="AD45" i="45"/>
  <c r="AC45" i="45"/>
  <c r="AA45" i="45"/>
  <c r="Z45" i="45"/>
  <c r="Y45" i="45"/>
  <c r="W45" i="45"/>
  <c r="U45" i="45"/>
  <c r="S45" i="45"/>
  <c r="N45" i="45"/>
  <c r="L45" i="45"/>
  <c r="J45" i="45"/>
  <c r="H45" i="45"/>
  <c r="F45" i="45"/>
  <c r="C45" i="45"/>
  <c r="B45" i="45"/>
  <c r="AG44" i="45"/>
  <c r="AF44" i="45"/>
  <c r="AE44" i="45"/>
  <c r="AD44" i="45"/>
  <c r="AC44" i="45"/>
  <c r="AA44" i="45"/>
  <c r="Z44" i="45"/>
  <c r="Y44" i="45"/>
  <c r="W44" i="45"/>
  <c r="U44" i="45"/>
  <c r="S44" i="45"/>
  <c r="N44" i="45"/>
  <c r="L44" i="45"/>
  <c r="J44" i="45"/>
  <c r="H44" i="45"/>
  <c r="F44" i="45"/>
  <c r="C44" i="45"/>
  <c r="B44" i="45"/>
  <c r="AG43" i="45"/>
  <c r="AF43" i="45"/>
  <c r="AE43" i="45"/>
  <c r="AD43" i="45"/>
  <c r="AC43" i="45"/>
  <c r="AA43" i="45"/>
  <c r="Z43" i="45"/>
  <c r="Y43" i="45"/>
  <c r="W43" i="45"/>
  <c r="U43" i="45"/>
  <c r="S43" i="45"/>
  <c r="N43" i="45"/>
  <c r="L43" i="45"/>
  <c r="J43" i="45"/>
  <c r="H43" i="45"/>
  <c r="F43" i="45"/>
  <c r="C43" i="45"/>
  <c r="B43" i="45"/>
  <c r="AG41" i="45"/>
  <c r="AF41" i="45"/>
  <c r="AE41" i="45"/>
  <c r="AD41" i="45"/>
  <c r="AC41" i="45"/>
  <c r="AA41" i="45"/>
  <c r="Z41" i="45"/>
  <c r="Y41" i="45"/>
  <c r="W41" i="45"/>
  <c r="U41" i="45"/>
  <c r="S41" i="45"/>
  <c r="N41" i="45"/>
  <c r="L41" i="45"/>
  <c r="J41" i="45"/>
  <c r="H41" i="45"/>
  <c r="F41" i="45"/>
  <c r="C41" i="45"/>
  <c r="B41" i="45"/>
  <c r="AG40" i="45"/>
  <c r="AF40" i="45"/>
  <c r="AE40" i="45"/>
  <c r="AD40" i="45"/>
  <c r="AC40" i="45"/>
  <c r="AA40" i="45"/>
  <c r="Z40" i="45"/>
  <c r="Y40" i="45"/>
  <c r="W40" i="45"/>
  <c r="U40" i="45"/>
  <c r="S40" i="45"/>
  <c r="N40" i="45"/>
  <c r="L40" i="45"/>
  <c r="J40" i="45"/>
  <c r="H40" i="45"/>
  <c r="F40" i="45"/>
  <c r="C40" i="45"/>
  <c r="B40" i="45"/>
  <c r="AG39" i="45"/>
  <c r="AF39" i="45"/>
  <c r="AE39" i="45"/>
  <c r="AD39" i="45"/>
  <c r="AC39" i="45"/>
  <c r="AA39" i="45"/>
  <c r="Z39" i="45"/>
  <c r="Y39" i="45"/>
  <c r="W39" i="45"/>
  <c r="U39" i="45"/>
  <c r="S39" i="45"/>
  <c r="N39" i="45"/>
  <c r="L39" i="45"/>
  <c r="J39" i="45"/>
  <c r="H39" i="45"/>
  <c r="F39" i="45"/>
  <c r="C39" i="45"/>
  <c r="B39" i="45"/>
  <c r="AG38" i="45"/>
  <c r="AF38" i="45"/>
  <c r="AE38" i="45"/>
  <c r="AD38" i="45"/>
  <c r="AC38" i="45"/>
  <c r="AA38" i="45"/>
  <c r="Z38" i="45"/>
  <c r="Y38" i="45"/>
  <c r="W38" i="45"/>
  <c r="U38" i="45"/>
  <c r="S38" i="45"/>
  <c r="N38" i="45"/>
  <c r="L38" i="45"/>
  <c r="J38" i="45"/>
  <c r="H38" i="45"/>
  <c r="F38" i="45"/>
  <c r="C38" i="45"/>
  <c r="B38" i="45"/>
  <c r="AG37" i="45"/>
  <c r="AF37" i="45"/>
  <c r="AE37" i="45"/>
  <c r="AD37" i="45"/>
  <c r="AC37" i="45"/>
  <c r="AA37" i="45"/>
  <c r="Z37" i="45"/>
  <c r="Y37" i="45"/>
  <c r="W37" i="45"/>
  <c r="U37" i="45"/>
  <c r="S37" i="45"/>
  <c r="N37" i="45"/>
  <c r="L37" i="45"/>
  <c r="J37" i="45"/>
  <c r="H37" i="45"/>
  <c r="F37" i="45"/>
  <c r="C37" i="45"/>
  <c r="B37" i="45"/>
  <c r="AG36" i="45"/>
  <c r="AF36" i="45"/>
  <c r="AE36" i="45"/>
  <c r="AD36" i="45"/>
  <c r="AC36" i="45"/>
  <c r="AA36" i="45"/>
  <c r="Z36" i="45"/>
  <c r="Y36" i="45"/>
  <c r="W36" i="45"/>
  <c r="U36" i="45"/>
  <c r="S36" i="45"/>
  <c r="N36" i="45"/>
  <c r="L36" i="45"/>
  <c r="J36" i="45"/>
  <c r="H36" i="45"/>
  <c r="F36" i="45"/>
  <c r="C36" i="45"/>
  <c r="B36" i="45"/>
  <c r="AG35" i="45"/>
  <c r="AF35" i="45"/>
  <c r="AE35" i="45"/>
  <c r="AD35" i="45"/>
  <c r="AC35" i="45"/>
  <c r="AA35" i="45"/>
  <c r="Z35" i="45"/>
  <c r="Y35" i="45"/>
  <c r="W35" i="45"/>
  <c r="U35" i="45"/>
  <c r="S35" i="45"/>
  <c r="N35" i="45"/>
  <c r="L35" i="45"/>
  <c r="J35" i="45"/>
  <c r="H35" i="45"/>
  <c r="F35" i="45"/>
  <c r="C35" i="45"/>
  <c r="B35" i="45"/>
  <c r="AG34" i="45"/>
  <c r="AF34" i="45"/>
  <c r="AE34" i="45"/>
  <c r="AD34" i="45"/>
  <c r="AC34" i="45"/>
  <c r="AA34" i="45"/>
  <c r="Z34" i="45"/>
  <c r="Y34" i="45"/>
  <c r="W34" i="45"/>
  <c r="U34" i="45"/>
  <c r="S34" i="45"/>
  <c r="N34" i="45"/>
  <c r="L34" i="45"/>
  <c r="J34" i="45"/>
  <c r="H34" i="45"/>
  <c r="F34" i="45"/>
  <c r="C34" i="45"/>
  <c r="B34" i="45"/>
  <c r="AG33" i="45"/>
  <c r="AF33" i="45"/>
  <c r="AE33" i="45"/>
  <c r="AD33" i="45"/>
  <c r="AC33" i="45"/>
  <c r="AA33" i="45"/>
  <c r="Z33" i="45"/>
  <c r="Y33" i="45"/>
  <c r="W33" i="45"/>
  <c r="U33" i="45"/>
  <c r="S33" i="45"/>
  <c r="N33" i="45"/>
  <c r="L33" i="45"/>
  <c r="J33" i="45"/>
  <c r="H33" i="45"/>
  <c r="F33" i="45"/>
  <c r="C33" i="45"/>
  <c r="B33" i="45"/>
  <c r="AG32" i="45"/>
  <c r="AF32" i="45"/>
  <c r="AE32" i="45"/>
  <c r="AD32" i="45"/>
  <c r="AC32" i="45"/>
  <c r="AA32" i="45"/>
  <c r="Z32" i="45"/>
  <c r="Y32" i="45"/>
  <c r="W32" i="45"/>
  <c r="U32" i="45"/>
  <c r="S32" i="45"/>
  <c r="N32" i="45"/>
  <c r="L32" i="45"/>
  <c r="J32" i="45"/>
  <c r="H32" i="45"/>
  <c r="F32" i="45"/>
  <c r="C32" i="45"/>
  <c r="B32" i="45"/>
  <c r="AG31" i="45"/>
  <c r="AF31" i="45"/>
  <c r="AE31" i="45"/>
  <c r="AD31" i="45"/>
  <c r="AC31" i="45"/>
  <c r="AA31" i="45"/>
  <c r="Z31" i="45"/>
  <c r="Y31" i="45"/>
  <c r="W31" i="45"/>
  <c r="U31" i="45"/>
  <c r="S31" i="45"/>
  <c r="N31" i="45"/>
  <c r="L31" i="45"/>
  <c r="J31" i="45"/>
  <c r="H31" i="45"/>
  <c r="F31" i="45"/>
  <c r="C31" i="45"/>
  <c r="B31" i="45"/>
  <c r="AG30" i="45"/>
  <c r="AF30" i="45"/>
  <c r="AE30" i="45"/>
  <c r="AD30" i="45"/>
  <c r="AC30" i="45"/>
  <c r="AA30" i="45"/>
  <c r="Z30" i="45"/>
  <c r="Y30" i="45"/>
  <c r="W30" i="45"/>
  <c r="U30" i="45"/>
  <c r="S30" i="45"/>
  <c r="N30" i="45"/>
  <c r="L30" i="45"/>
  <c r="J30" i="45"/>
  <c r="H30" i="45"/>
  <c r="F30" i="45"/>
  <c r="C30" i="45"/>
  <c r="B30" i="45"/>
  <c r="AG29" i="45"/>
  <c r="AF29" i="45"/>
  <c r="AE29" i="45"/>
  <c r="AD29" i="45"/>
  <c r="AC29" i="45"/>
  <c r="AA29" i="45"/>
  <c r="Z29" i="45"/>
  <c r="Y29" i="45"/>
  <c r="W29" i="45"/>
  <c r="U29" i="45"/>
  <c r="S29" i="45"/>
  <c r="N29" i="45"/>
  <c r="L29" i="45"/>
  <c r="J29" i="45"/>
  <c r="H29" i="45"/>
  <c r="F29" i="45"/>
  <c r="C29" i="45"/>
  <c r="B29" i="45"/>
  <c r="AG28" i="45"/>
  <c r="AF28" i="45"/>
  <c r="AE28" i="45"/>
  <c r="AD28" i="45"/>
  <c r="AC28" i="45"/>
  <c r="AA28" i="45"/>
  <c r="Z28" i="45"/>
  <c r="Y28" i="45"/>
  <c r="W28" i="45"/>
  <c r="U28" i="45"/>
  <c r="S28" i="45"/>
  <c r="N28" i="45"/>
  <c r="L28" i="45"/>
  <c r="J28" i="45"/>
  <c r="H28" i="45"/>
  <c r="F28" i="45"/>
  <c r="C28" i="45"/>
  <c r="B28" i="45"/>
  <c r="AG27" i="45"/>
  <c r="AF27" i="45"/>
  <c r="AE27" i="45"/>
  <c r="AD27" i="45"/>
  <c r="AC27" i="45"/>
  <c r="AA27" i="45"/>
  <c r="Z27" i="45"/>
  <c r="Y27" i="45"/>
  <c r="W27" i="45"/>
  <c r="U27" i="45"/>
  <c r="S27" i="45"/>
  <c r="N27" i="45"/>
  <c r="L27" i="45"/>
  <c r="J27" i="45"/>
  <c r="H27" i="45"/>
  <c r="F27" i="45"/>
  <c r="C27" i="45"/>
  <c r="B27" i="45"/>
  <c r="AG26" i="45"/>
  <c r="AF26" i="45"/>
  <c r="AE26" i="45"/>
  <c r="AD26" i="45"/>
  <c r="AC26" i="45"/>
  <c r="AA26" i="45"/>
  <c r="Z26" i="45"/>
  <c r="Y26" i="45"/>
  <c r="W26" i="45"/>
  <c r="U26" i="45"/>
  <c r="S26" i="45"/>
  <c r="N26" i="45"/>
  <c r="L26" i="45"/>
  <c r="J26" i="45"/>
  <c r="H26" i="45"/>
  <c r="F26" i="45"/>
  <c r="C26" i="45"/>
  <c r="B26" i="45"/>
  <c r="AG25" i="45"/>
  <c r="AF25" i="45"/>
  <c r="AE25" i="45"/>
  <c r="AD25" i="45"/>
  <c r="AC25" i="45"/>
  <c r="AA25" i="45"/>
  <c r="Z25" i="45"/>
  <c r="Y25" i="45"/>
  <c r="W25" i="45"/>
  <c r="U25" i="45"/>
  <c r="S25" i="45"/>
  <c r="N25" i="45"/>
  <c r="L25" i="45"/>
  <c r="J25" i="45"/>
  <c r="H25" i="45"/>
  <c r="F25" i="45"/>
  <c r="C25" i="45"/>
  <c r="B25" i="45"/>
  <c r="AG24" i="45"/>
  <c r="AF24" i="45"/>
  <c r="AE24" i="45"/>
  <c r="AD24" i="45"/>
  <c r="AC24" i="45"/>
  <c r="AA24" i="45"/>
  <c r="Z24" i="45"/>
  <c r="Y24" i="45"/>
  <c r="W24" i="45"/>
  <c r="U24" i="45"/>
  <c r="S24" i="45"/>
  <c r="N24" i="45"/>
  <c r="L24" i="45"/>
  <c r="J24" i="45"/>
  <c r="H24" i="45"/>
  <c r="F24" i="45"/>
  <c r="C24" i="45"/>
  <c r="B24" i="45"/>
  <c r="AG22" i="45"/>
  <c r="AF22" i="45"/>
  <c r="AE22" i="45"/>
  <c r="AD22" i="45"/>
  <c r="AC22" i="45"/>
  <c r="AA22" i="45"/>
  <c r="Z22" i="45"/>
  <c r="Y22" i="45"/>
  <c r="W22" i="45"/>
  <c r="U22" i="45"/>
  <c r="V15" i="45" s="1"/>
  <c r="S22" i="45"/>
  <c r="T15" i="45" s="1"/>
  <c r="N22" i="45"/>
  <c r="O15" i="45" s="1"/>
  <c r="L22" i="45"/>
  <c r="J22" i="45"/>
  <c r="K15" i="45" s="1"/>
  <c r="H22" i="45"/>
  <c r="I15" i="45" s="1"/>
  <c r="F22" i="45"/>
  <c r="G15" i="45" s="1"/>
  <c r="C22" i="45"/>
  <c r="B22" i="45"/>
  <c r="AG21" i="45"/>
  <c r="AF21" i="45"/>
  <c r="AE21" i="45"/>
  <c r="AD21" i="45"/>
  <c r="AC21" i="45"/>
  <c r="AA21" i="45"/>
  <c r="Z21" i="45"/>
  <c r="Y21" i="45"/>
  <c r="W21" i="45"/>
  <c r="U21" i="45"/>
  <c r="V14" i="45" s="1"/>
  <c r="S21" i="45"/>
  <c r="T14" i="45" s="1"/>
  <c r="N21" i="45"/>
  <c r="O14" i="45" s="1"/>
  <c r="L21" i="45"/>
  <c r="J21" i="45"/>
  <c r="K14" i="45" s="1"/>
  <c r="H21" i="45"/>
  <c r="I14" i="45" s="1"/>
  <c r="F21" i="45"/>
  <c r="G14" i="45" s="1"/>
  <c r="C21" i="45"/>
  <c r="B21" i="45"/>
  <c r="AG20" i="45"/>
  <c r="AF20" i="45"/>
  <c r="AE20" i="45"/>
  <c r="AD20" i="45"/>
  <c r="AC20" i="45"/>
  <c r="AA20" i="45"/>
  <c r="Z20" i="45"/>
  <c r="Y20" i="45"/>
  <c r="W20" i="45"/>
  <c r="U20" i="45"/>
  <c r="V13" i="45" s="1"/>
  <c r="S20" i="45"/>
  <c r="T13" i="45" s="1"/>
  <c r="N20" i="45"/>
  <c r="O13" i="45" s="1"/>
  <c r="L20" i="45"/>
  <c r="J20" i="45"/>
  <c r="K13" i="45" s="1"/>
  <c r="H20" i="45"/>
  <c r="I13" i="45" s="1"/>
  <c r="F20" i="45"/>
  <c r="G13" i="45" s="1"/>
  <c r="C20" i="45"/>
  <c r="B20" i="45"/>
  <c r="AG19" i="45"/>
  <c r="AF19" i="45"/>
  <c r="AE19" i="45"/>
  <c r="AD19" i="45"/>
  <c r="AC19" i="45"/>
  <c r="AA19" i="45"/>
  <c r="Z19" i="45"/>
  <c r="Y19" i="45"/>
  <c r="W19" i="45"/>
  <c r="U19" i="45"/>
  <c r="V12" i="45" s="1"/>
  <c r="S19" i="45"/>
  <c r="T12" i="45" s="1"/>
  <c r="N19" i="45"/>
  <c r="O12" i="45" s="1"/>
  <c r="L19" i="45"/>
  <c r="J19" i="45"/>
  <c r="K12" i="45" s="1"/>
  <c r="H19" i="45"/>
  <c r="I12" i="45" s="1"/>
  <c r="F19" i="45"/>
  <c r="G12" i="45" s="1"/>
  <c r="C19" i="45"/>
  <c r="B19" i="45"/>
  <c r="AG18" i="45"/>
  <c r="AF18" i="45"/>
  <c r="AE18" i="45"/>
  <c r="AD18" i="45"/>
  <c r="AC18" i="45"/>
  <c r="AA18" i="45"/>
  <c r="Z18" i="45"/>
  <c r="Y18" i="45"/>
  <c r="W18" i="45"/>
  <c r="U18" i="45"/>
  <c r="V11" i="45" s="1"/>
  <c r="S18" i="45"/>
  <c r="T11" i="45" s="1"/>
  <c r="N18" i="45"/>
  <c r="O11" i="45" s="1"/>
  <c r="L18" i="45"/>
  <c r="J18" i="45"/>
  <c r="K11" i="45" s="1"/>
  <c r="H18" i="45"/>
  <c r="I11" i="45" s="1"/>
  <c r="F18" i="45"/>
  <c r="G11" i="45" s="1"/>
  <c r="C18" i="45"/>
  <c r="B18" i="45"/>
  <c r="AG17" i="45"/>
  <c r="AF17" i="45"/>
  <c r="AE17" i="45"/>
  <c r="AD17" i="45"/>
  <c r="AC17" i="45"/>
  <c r="AA17" i="45"/>
  <c r="Z17" i="45"/>
  <c r="Y17" i="45"/>
  <c r="W17" i="45"/>
  <c r="U17" i="45"/>
  <c r="S17" i="45"/>
  <c r="N17" i="45"/>
  <c r="L17" i="45"/>
  <c r="J17" i="45"/>
  <c r="H17" i="45"/>
  <c r="F17" i="45"/>
  <c r="C17" i="45"/>
  <c r="B17" i="45"/>
  <c r="AL86" i="44"/>
  <c r="AD86" i="44"/>
  <c r="AC86" i="44"/>
  <c r="AB86" i="44"/>
  <c r="Z86" i="44"/>
  <c r="P86" i="44"/>
  <c r="X86" i="44"/>
  <c r="S86" i="44"/>
  <c r="M86" i="44"/>
  <c r="K86" i="44"/>
  <c r="I86" i="44"/>
  <c r="G86" i="44"/>
  <c r="E86" i="44"/>
  <c r="C86" i="44"/>
  <c r="B86" i="44"/>
  <c r="AL85" i="44"/>
  <c r="AD85" i="44"/>
  <c r="AC85" i="44"/>
  <c r="AB85" i="44"/>
  <c r="Z85" i="44"/>
  <c r="P85" i="44"/>
  <c r="X85" i="44"/>
  <c r="S85" i="44"/>
  <c r="M85" i="44"/>
  <c r="K85" i="44"/>
  <c r="I85" i="44"/>
  <c r="G85" i="44"/>
  <c r="E85" i="44"/>
  <c r="C85" i="44"/>
  <c r="B85" i="44"/>
  <c r="AL84" i="44"/>
  <c r="AD84" i="44"/>
  <c r="AC84" i="44"/>
  <c r="AB84" i="44"/>
  <c r="Z84" i="44"/>
  <c r="P84" i="44"/>
  <c r="X84" i="44"/>
  <c r="S84" i="44"/>
  <c r="M84" i="44"/>
  <c r="K84" i="44"/>
  <c r="I84" i="44"/>
  <c r="G84" i="44"/>
  <c r="E84" i="44"/>
  <c r="C84" i="44"/>
  <c r="B84" i="44"/>
  <c r="AL83" i="44"/>
  <c r="AD83" i="44"/>
  <c r="AC83" i="44"/>
  <c r="AB83" i="44"/>
  <c r="Z83" i="44"/>
  <c r="P83" i="44"/>
  <c r="X83" i="44"/>
  <c r="S83" i="44"/>
  <c r="M83" i="44"/>
  <c r="K83" i="44"/>
  <c r="I83" i="44"/>
  <c r="G83" i="44"/>
  <c r="E83" i="44"/>
  <c r="C83" i="44"/>
  <c r="B83" i="44"/>
  <c r="AL82" i="44"/>
  <c r="AD82" i="44"/>
  <c r="AC82" i="44"/>
  <c r="AB82" i="44"/>
  <c r="Z82" i="44"/>
  <c r="P82" i="44"/>
  <c r="X82" i="44"/>
  <c r="S82" i="44"/>
  <c r="M82" i="44"/>
  <c r="K82" i="44"/>
  <c r="I82" i="44"/>
  <c r="G82" i="44"/>
  <c r="E82" i="44"/>
  <c r="C82" i="44"/>
  <c r="B82" i="44"/>
  <c r="AL81" i="44"/>
  <c r="AD81" i="44"/>
  <c r="AC81" i="44"/>
  <c r="AB81" i="44"/>
  <c r="Z81" i="44"/>
  <c r="P81" i="44"/>
  <c r="X81" i="44"/>
  <c r="S81" i="44"/>
  <c r="M81" i="44"/>
  <c r="K81" i="44"/>
  <c r="I81" i="44"/>
  <c r="G81" i="44"/>
  <c r="E81" i="44"/>
  <c r="C81" i="44"/>
  <c r="B81" i="44"/>
  <c r="AL80" i="44"/>
  <c r="AD80" i="44"/>
  <c r="AC80" i="44"/>
  <c r="AB80" i="44"/>
  <c r="Z80" i="44"/>
  <c r="P80" i="44"/>
  <c r="X80" i="44"/>
  <c r="S80" i="44"/>
  <c r="M80" i="44"/>
  <c r="K80" i="44"/>
  <c r="I80" i="44"/>
  <c r="G80" i="44"/>
  <c r="E80" i="44"/>
  <c r="C80" i="44"/>
  <c r="B80" i="44"/>
  <c r="AL79" i="44"/>
  <c r="AD79" i="44"/>
  <c r="AC79" i="44"/>
  <c r="AB79" i="44"/>
  <c r="Z79" i="44"/>
  <c r="P79" i="44"/>
  <c r="X79" i="44"/>
  <c r="S79" i="44"/>
  <c r="M79" i="44"/>
  <c r="K79" i="44"/>
  <c r="I79" i="44"/>
  <c r="G79" i="44"/>
  <c r="E79" i="44"/>
  <c r="C79" i="44"/>
  <c r="B79" i="44"/>
  <c r="AL78" i="44"/>
  <c r="AD78" i="44"/>
  <c r="AC78" i="44"/>
  <c r="AB78" i="44"/>
  <c r="Z78" i="44"/>
  <c r="P78" i="44"/>
  <c r="X78" i="44"/>
  <c r="S78" i="44"/>
  <c r="M78" i="44"/>
  <c r="K78" i="44"/>
  <c r="I78" i="44"/>
  <c r="G78" i="44"/>
  <c r="E78" i="44"/>
  <c r="C78" i="44"/>
  <c r="B78" i="44"/>
  <c r="AL77" i="44"/>
  <c r="AD77" i="44"/>
  <c r="AC77" i="44"/>
  <c r="AB77" i="44"/>
  <c r="Z77" i="44"/>
  <c r="P77" i="44"/>
  <c r="X77" i="44"/>
  <c r="S77" i="44"/>
  <c r="M77" i="44"/>
  <c r="K77" i="44"/>
  <c r="I77" i="44"/>
  <c r="G77" i="44"/>
  <c r="E77" i="44"/>
  <c r="C77" i="44"/>
  <c r="B77" i="44"/>
  <c r="AL76" i="44"/>
  <c r="AD76" i="44"/>
  <c r="AC76" i="44"/>
  <c r="AB76" i="44"/>
  <c r="Z76" i="44"/>
  <c r="P76" i="44"/>
  <c r="X76" i="44"/>
  <c r="S76" i="44"/>
  <c r="M76" i="44"/>
  <c r="K76" i="44"/>
  <c r="I76" i="44"/>
  <c r="G76" i="44"/>
  <c r="E76" i="44"/>
  <c r="C76" i="44"/>
  <c r="B76" i="44"/>
  <c r="AL75" i="44"/>
  <c r="AD75" i="44"/>
  <c r="AC75" i="44"/>
  <c r="AB75" i="44"/>
  <c r="Z75" i="44"/>
  <c r="P75" i="44"/>
  <c r="X75" i="44"/>
  <c r="S75" i="44"/>
  <c r="M75" i="44"/>
  <c r="K75" i="44"/>
  <c r="I75" i="44"/>
  <c r="G75" i="44"/>
  <c r="E75" i="44"/>
  <c r="C75" i="44"/>
  <c r="B75" i="44"/>
  <c r="AL74" i="44"/>
  <c r="AD74" i="44"/>
  <c r="AC74" i="44"/>
  <c r="AB74" i="44"/>
  <c r="Z74" i="44"/>
  <c r="P74" i="44"/>
  <c r="X74" i="44"/>
  <c r="S74" i="44"/>
  <c r="M74" i="44"/>
  <c r="K74" i="44"/>
  <c r="I74" i="44"/>
  <c r="G74" i="44"/>
  <c r="E74" i="44"/>
  <c r="C74" i="44"/>
  <c r="B74" i="44"/>
  <c r="AL73" i="44"/>
  <c r="AD73" i="44"/>
  <c r="AC73" i="44"/>
  <c r="AB73" i="44"/>
  <c r="Z73" i="44"/>
  <c r="P73" i="44"/>
  <c r="X73" i="44"/>
  <c r="S73" i="44"/>
  <c r="M73" i="44"/>
  <c r="K73" i="44"/>
  <c r="I73" i="44"/>
  <c r="G73" i="44"/>
  <c r="E73" i="44"/>
  <c r="C73" i="44"/>
  <c r="B73" i="44"/>
  <c r="AL72" i="44"/>
  <c r="AD72" i="44"/>
  <c r="AC72" i="44"/>
  <c r="AB72" i="44"/>
  <c r="Z72" i="44"/>
  <c r="P72" i="44"/>
  <c r="X72" i="44"/>
  <c r="S72" i="44"/>
  <c r="M72" i="44"/>
  <c r="K72" i="44"/>
  <c r="I72" i="44"/>
  <c r="G72" i="44"/>
  <c r="E72" i="44"/>
  <c r="C72" i="44"/>
  <c r="B72" i="44"/>
  <c r="AL71" i="44"/>
  <c r="AD71" i="44"/>
  <c r="AC71" i="44"/>
  <c r="AB71" i="44"/>
  <c r="Z71" i="44"/>
  <c r="P71" i="44"/>
  <c r="X71" i="44"/>
  <c r="S71" i="44"/>
  <c r="M71" i="44"/>
  <c r="K71" i="44"/>
  <c r="I71" i="44"/>
  <c r="G71" i="44"/>
  <c r="E71" i="44"/>
  <c r="C71" i="44"/>
  <c r="B71" i="44"/>
  <c r="AL70" i="44"/>
  <c r="AD70" i="44"/>
  <c r="AC70" i="44"/>
  <c r="AB70" i="44"/>
  <c r="Z70" i="44"/>
  <c r="P70" i="44"/>
  <c r="X70" i="44"/>
  <c r="S70" i="44"/>
  <c r="M70" i="44"/>
  <c r="K70" i="44"/>
  <c r="I70" i="44"/>
  <c r="G70" i="44"/>
  <c r="E70" i="44"/>
  <c r="C70" i="44"/>
  <c r="B70" i="44"/>
  <c r="AL69" i="44"/>
  <c r="AD69" i="44"/>
  <c r="AC69" i="44"/>
  <c r="AB69" i="44"/>
  <c r="Z69" i="44"/>
  <c r="P69" i="44"/>
  <c r="X69" i="44"/>
  <c r="S69" i="44"/>
  <c r="M69" i="44"/>
  <c r="K69" i="44"/>
  <c r="I69" i="44"/>
  <c r="G69" i="44"/>
  <c r="E69" i="44"/>
  <c r="C69" i="44"/>
  <c r="B69" i="44"/>
  <c r="AL68" i="44"/>
  <c r="AD68" i="44"/>
  <c r="AC68" i="44"/>
  <c r="AB68" i="44"/>
  <c r="Z68" i="44"/>
  <c r="P68" i="44"/>
  <c r="X68" i="44"/>
  <c r="S68" i="44"/>
  <c r="M68" i="44"/>
  <c r="K68" i="44"/>
  <c r="I68" i="44"/>
  <c r="G68" i="44"/>
  <c r="E68" i="44"/>
  <c r="C68" i="44"/>
  <c r="B68" i="44"/>
  <c r="AL67" i="44"/>
  <c r="AD67" i="44"/>
  <c r="AC67" i="44"/>
  <c r="AB67" i="44"/>
  <c r="Z67" i="44"/>
  <c r="P67" i="44"/>
  <c r="X67" i="44"/>
  <c r="S67" i="44"/>
  <c r="M67" i="44"/>
  <c r="K67" i="44"/>
  <c r="I67" i="44"/>
  <c r="G67" i="44"/>
  <c r="E67" i="44"/>
  <c r="C67" i="44"/>
  <c r="B67" i="44"/>
  <c r="AL66" i="44"/>
  <c r="AD66" i="44"/>
  <c r="AC66" i="44"/>
  <c r="AB66" i="44"/>
  <c r="Z66" i="44"/>
  <c r="P66" i="44"/>
  <c r="X66" i="44"/>
  <c r="S66" i="44"/>
  <c r="M66" i="44"/>
  <c r="K66" i="44"/>
  <c r="I66" i="44"/>
  <c r="G66" i="44"/>
  <c r="E66" i="44"/>
  <c r="C66" i="44"/>
  <c r="B66" i="44"/>
  <c r="AL65" i="44"/>
  <c r="AD65" i="44"/>
  <c r="AC65" i="44"/>
  <c r="AB65" i="44"/>
  <c r="Z65" i="44"/>
  <c r="P65" i="44"/>
  <c r="X65" i="44"/>
  <c r="S65" i="44"/>
  <c r="M65" i="44"/>
  <c r="K65" i="44"/>
  <c r="I65" i="44"/>
  <c r="G65" i="44"/>
  <c r="E65" i="44"/>
  <c r="C65" i="44"/>
  <c r="B65" i="44"/>
  <c r="AL64" i="44"/>
  <c r="AD64" i="44"/>
  <c r="AC64" i="44"/>
  <c r="AB64" i="44"/>
  <c r="Z64" i="44"/>
  <c r="P64" i="44"/>
  <c r="X64" i="44"/>
  <c r="S64" i="44"/>
  <c r="M64" i="44"/>
  <c r="K64" i="44"/>
  <c r="I64" i="44"/>
  <c r="G64" i="44"/>
  <c r="E64" i="44"/>
  <c r="C64" i="44"/>
  <c r="B64" i="44"/>
  <c r="AL63" i="44"/>
  <c r="AD63" i="44"/>
  <c r="AC63" i="44"/>
  <c r="AB63" i="44"/>
  <c r="Z63" i="44"/>
  <c r="P63" i="44"/>
  <c r="X63" i="44"/>
  <c r="S63" i="44"/>
  <c r="M63" i="44"/>
  <c r="K63" i="44"/>
  <c r="I63" i="44"/>
  <c r="G63" i="44"/>
  <c r="E63" i="44"/>
  <c r="C63" i="44"/>
  <c r="B63" i="44"/>
  <c r="AL62" i="44"/>
  <c r="AD62" i="44"/>
  <c r="AC62" i="44"/>
  <c r="AB62" i="44"/>
  <c r="Z62" i="44"/>
  <c r="P62" i="44"/>
  <c r="X62" i="44"/>
  <c r="S62" i="44"/>
  <c r="M62" i="44"/>
  <c r="K62" i="44"/>
  <c r="I62" i="44"/>
  <c r="G62" i="44"/>
  <c r="E62" i="44"/>
  <c r="C62" i="44"/>
  <c r="B62" i="44"/>
  <c r="AL61" i="44"/>
  <c r="AD61" i="44"/>
  <c r="AC61" i="44"/>
  <c r="AB61" i="44"/>
  <c r="Z61" i="44"/>
  <c r="P61" i="44"/>
  <c r="X61" i="44"/>
  <c r="S61" i="44"/>
  <c r="M61" i="44"/>
  <c r="K61" i="44"/>
  <c r="I61" i="44"/>
  <c r="G61" i="44"/>
  <c r="E61" i="44"/>
  <c r="C61" i="44"/>
  <c r="B61" i="44"/>
  <c r="AL60" i="44"/>
  <c r="AD60" i="44"/>
  <c r="AC60" i="44"/>
  <c r="AB60" i="44"/>
  <c r="Z60" i="44"/>
  <c r="P60" i="44"/>
  <c r="X60" i="44"/>
  <c r="S60" i="44"/>
  <c r="M60" i="44"/>
  <c r="K60" i="44"/>
  <c r="I60" i="44"/>
  <c r="G60" i="44"/>
  <c r="E60" i="44"/>
  <c r="C60" i="44"/>
  <c r="B60" i="44"/>
  <c r="AL59" i="44"/>
  <c r="AD59" i="44"/>
  <c r="AC59" i="44"/>
  <c r="AB59" i="44"/>
  <c r="Z59" i="44"/>
  <c r="P59" i="44"/>
  <c r="X59" i="44"/>
  <c r="S59" i="44"/>
  <c r="M59" i="44"/>
  <c r="K59" i="44"/>
  <c r="I59" i="44"/>
  <c r="G59" i="44"/>
  <c r="E59" i="44"/>
  <c r="C59" i="44"/>
  <c r="B59" i="44"/>
  <c r="AL58" i="44"/>
  <c r="AD58" i="44"/>
  <c r="AC58" i="44"/>
  <c r="AB58" i="44"/>
  <c r="Z58" i="44"/>
  <c r="P58" i="44"/>
  <c r="X58" i="44"/>
  <c r="S58" i="44"/>
  <c r="M58" i="44"/>
  <c r="K58" i="44"/>
  <c r="I58" i="44"/>
  <c r="G58" i="44"/>
  <c r="E58" i="44"/>
  <c r="C58" i="44"/>
  <c r="B58" i="44"/>
  <c r="AL57" i="44"/>
  <c r="AD57" i="44"/>
  <c r="AC57" i="44"/>
  <c r="AB57" i="44"/>
  <c r="Z57" i="44"/>
  <c r="P57" i="44"/>
  <c r="X57" i="44"/>
  <c r="S57" i="44"/>
  <c r="M57" i="44"/>
  <c r="K57" i="44"/>
  <c r="I57" i="44"/>
  <c r="G57" i="44"/>
  <c r="E57" i="44"/>
  <c r="C57" i="44"/>
  <c r="B57" i="44"/>
  <c r="AL56" i="44"/>
  <c r="AD56" i="44"/>
  <c r="AC56" i="44"/>
  <c r="AB56" i="44"/>
  <c r="Z56" i="44"/>
  <c r="P56" i="44"/>
  <c r="X56" i="44"/>
  <c r="S56" i="44"/>
  <c r="M56" i="44"/>
  <c r="K56" i="44"/>
  <c r="I56" i="44"/>
  <c r="G56" i="44"/>
  <c r="E56" i="44"/>
  <c r="C56" i="44"/>
  <c r="B56" i="44"/>
  <c r="AL55" i="44"/>
  <c r="AD55" i="44"/>
  <c r="AC55" i="44"/>
  <c r="AB55" i="44"/>
  <c r="Z55" i="44"/>
  <c r="P55" i="44"/>
  <c r="X55" i="44"/>
  <c r="S55" i="44"/>
  <c r="M55" i="44"/>
  <c r="K55" i="44"/>
  <c r="I55" i="44"/>
  <c r="G55" i="44"/>
  <c r="E55" i="44"/>
  <c r="C55" i="44"/>
  <c r="B55" i="44"/>
  <c r="AL53" i="44"/>
  <c r="AD53" i="44"/>
  <c r="AC53" i="44"/>
  <c r="AB53" i="44"/>
  <c r="Z53" i="44"/>
  <c r="P53" i="44"/>
  <c r="X53" i="44"/>
  <c r="S53" i="44"/>
  <c r="M53" i="44"/>
  <c r="K53" i="44"/>
  <c r="I53" i="44"/>
  <c r="G53" i="44"/>
  <c r="E53" i="44"/>
  <c r="C53" i="44"/>
  <c r="B53" i="44"/>
  <c r="AL52" i="44"/>
  <c r="AD52" i="44"/>
  <c r="AC52" i="44"/>
  <c r="AB52" i="44"/>
  <c r="Z52" i="44"/>
  <c r="P52" i="44"/>
  <c r="X52" i="44"/>
  <c r="S52" i="44"/>
  <c r="M52" i="44"/>
  <c r="K52" i="44"/>
  <c r="I52" i="44"/>
  <c r="G52" i="44"/>
  <c r="E52" i="44"/>
  <c r="C52" i="44"/>
  <c r="B52" i="44"/>
  <c r="AL51" i="44"/>
  <c r="AD51" i="44"/>
  <c r="AC51" i="44"/>
  <c r="AB51" i="44"/>
  <c r="Z51" i="44"/>
  <c r="P51" i="44"/>
  <c r="X51" i="44"/>
  <c r="S51" i="44"/>
  <c r="M51" i="44"/>
  <c r="K51" i="44"/>
  <c r="I51" i="44"/>
  <c r="G51" i="44"/>
  <c r="E51" i="44"/>
  <c r="C51" i="44"/>
  <c r="B51" i="44"/>
  <c r="AL50" i="44"/>
  <c r="AD50" i="44"/>
  <c r="AC50" i="44"/>
  <c r="AB50" i="44"/>
  <c r="Z50" i="44"/>
  <c r="P50" i="44"/>
  <c r="X50" i="44"/>
  <c r="S50" i="44"/>
  <c r="M50" i="44"/>
  <c r="K50" i="44"/>
  <c r="I50" i="44"/>
  <c r="G50" i="44"/>
  <c r="E50" i="44"/>
  <c r="C50" i="44"/>
  <c r="B50" i="44"/>
  <c r="AL49" i="44"/>
  <c r="AD49" i="44"/>
  <c r="AC49" i="44"/>
  <c r="AB49" i="44"/>
  <c r="Z49" i="44"/>
  <c r="P49" i="44"/>
  <c r="X49" i="44"/>
  <c r="S49" i="44"/>
  <c r="M49" i="44"/>
  <c r="K49" i="44"/>
  <c r="I49" i="44"/>
  <c r="G49" i="44"/>
  <c r="E49" i="44"/>
  <c r="C49" i="44"/>
  <c r="B49" i="44"/>
  <c r="AL48" i="44"/>
  <c r="AD48" i="44"/>
  <c r="AC48" i="44"/>
  <c r="AB48" i="44"/>
  <c r="Z48" i="44"/>
  <c r="P48" i="44"/>
  <c r="X48" i="44"/>
  <c r="S48" i="44"/>
  <c r="M48" i="44"/>
  <c r="K48" i="44"/>
  <c r="I48" i="44"/>
  <c r="G48" i="44"/>
  <c r="E48" i="44"/>
  <c r="C48" i="44"/>
  <c r="B48" i="44"/>
  <c r="AL47" i="44"/>
  <c r="AD47" i="44"/>
  <c r="AC47" i="44"/>
  <c r="AB47" i="44"/>
  <c r="Z47" i="44"/>
  <c r="P47" i="44"/>
  <c r="X47" i="44"/>
  <c r="S47" i="44"/>
  <c r="M47" i="44"/>
  <c r="K47" i="44"/>
  <c r="I47" i="44"/>
  <c r="G47" i="44"/>
  <c r="E47" i="44"/>
  <c r="C47" i="44"/>
  <c r="B47" i="44"/>
  <c r="AL46" i="44"/>
  <c r="AD46" i="44"/>
  <c r="AC46" i="44"/>
  <c r="AB46" i="44"/>
  <c r="Z46" i="44"/>
  <c r="P46" i="44"/>
  <c r="X46" i="44"/>
  <c r="S46" i="44"/>
  <c r="M46" i="44"/>
  <c r="K46" i="44"/>
  <c r="I46" i="44"/>
  <c r="G46" i="44"/>
  <c r="E46" i="44"/>
  <c r="C46" i="44"/>
  <c r="B46" i="44"/>
  <c r="AL44" i="44"/>
  <c r="AD44" i="44"/>
  <c r="AC44" i="44"/>
  <c r="AB44" i="44"/>
  <c r="Z44" i="44"/>
  <c r="P44" i="44"/>
  <c r="X44" i="44"/>
  <c r="S44" i="44"/>
  <c r="M44" i="44"/>
  <c r="K44" i="44"/>
  <c r="I44" i="44"/>
  <c r="G44" i="44"/>
  <c r="E44" i="44"/>
  <c r="C44" i="44"/>
  <c r="B44" i="44"/>
  <c r="AL43" i="44"/>
  <c r="AD43" i="44"/>
  <c r="AC43" i="44"/>
  <c r="AB43" i="44"/>
  <c r="Z43" i="44"/>
  <c r="P43" i="44"/>
  <c r="X43" i="44"/>
  <c r="S43" i="44"/>
  <c r="M43" i="44"/>
  <c r="K43" i="44"/>
  <c r="I43" i="44"/>
  <c r="G43" i="44"/>
  <c r="E43" i="44"/>
  <c r="C43" i="44"/>
  <c r="B43" i="44"/>
  <c r="AL42" i="44"/>
  <c r="AD42" i="44"/>
  <c r="AC42" i="44"/>
  <c r="AB42" i="44"/>
  <c r="Z42" i="44"/>
  <c r="P42" i="44"/>
  <c r="X42" i="44"/>
  <c r="S42" i="44"/>
  <c r="M42" i="44"/>
  <c r="K42" i="44"/>
  <c r="I42" i="44"/>
  <c r="G42" i="44"/>
  <c r="E42" i="44"/>
  <c r="C42" i="44"/>
  <c r="B42" i="44"/>
  <c r="AL41" i="44"/>
  <c r="AD41" i="44"/>
  <c r="AC41" i="44"/>
  <c r="AB41" i="44"/>
  <c r="Z41" i="44"/>
  <c r="P41" i="44"/>
  <c r="X41" i="44"/>
  <c r="S41" i="44"/>
  <c r="M41" i="44"/>
  <c r="K41" i="44"/>
  <c r="I41" i="44"/>
  <c r="G41" i="44"/>
  <c r="E41" i="44"/>
  <c r="C41" i="44"/>
  <c r="B41" i="44"/>
  <c r="AL40" i="44"/>
  <c r="AD40" i="44"/>
  <c r="AC40" i="44"/>
  <c r="AB40" i="44"/>
  <c r="Z40" i="44"/>
  <c r="P40" i="44"/>
  <c r="X40" i="44"/>
  <c r="S40" i="44"/>
  <c r="M40" i="44"/>
  <c r="K40" i="44"/>
  <c r="I40" i="44"/>
  <c r="G40" i="44"/>
  <c r="E40" i="44"/>
  <c r="C40" i="44"/>
  <c r="B40" i="44"/>
  <c r="AL39" i="44"/>
  <c r="AD39" i="44"/>
  <c r="AC39" i="44"/>
  <c r="AB39" i="44"/>
  <c r="Z39" i="44"/>
  <c r="P39" i="44"/>
  <c r="X39" i="44"/>
  <c r="S39" i="44"/>
  <c r="M39" i="44"/>
  <c r="K39" i="44"/>
  <c r="I39" i="44"/>
  <c r="G39" i="44"/>
  <c r="E39" i="44"/>
  <c r="C39" i="44"/>
  <c r="B39" i="44"/>
  <c r="AL38" i="44"/>
  <c r="AD38" i="44"/>
  <c r="AC38" i="44"/>
  <c r="AB38" i="44"/>
  <c r="Z38" i="44"/>
  <c r="P38" i="44"/>
  <c r="X38" i="44"/>
  <c r="S38" i="44"/>
  <c r="M38" i="44"/>
  <c r="K38" i="44"/>
  <c r="I38" i="44"/>
  <c r="G38" i="44"/>
  <c r="E38" i="44"/>
  <c r="C38" i="44"/>
  <c r="B38" i="44"/>
  <c r="AL37" i="44"/>
  <c r="AD37" i="44"/>
  <c r="AC37" i="44"/>
  <c r="AB37" i="44"/>
  <c r="Z37" i="44"/>
  <c r="P37" i="44"/>
  <c r="X37" i="44"/>
  <c r="S37" i="44"/>
  <c r="M37" i="44"/>
  <c r="K37" i="44"/>
  <c r="I37" i="44"/>
  <c r="G37" i="44"/>
  <c r="E37" i="44"/>
  <c r="C37" i="44"/>
  <c r="B37" i="44"/>
  <c r="AL35" i="44"/>
  <c r="AD35" i="44"/>
  <c r="AC35" i="44"/>
  <c r="AB35" i="44"/>
  <c r="Z35" i="44"/>
  <c r="P35" i="44"/>
  <c r="X35" i="44"/>
  <c r="S35" i="44"/>
  <c r="M35" i="44"/>
  <c r="K35" i="44"/>
  <c r="I35" i="44"/>
  <c r="G35" i="44"/>
  <c r="E35" i="44"/>
  <c r="C35" i="44"/>
  <c r="B35" i="44"/>
  <c r="AL34" i="44"/>
  <c r="AD34" i="44"/>
  <c r="AC34" i="44"/>
  <c r="AB34" i="44"/>
  <c r="Z34" i="44"/>
  <c r="P34" i="44"/>
  <c r="X34" i="44"/>
  <c r="S34" i="44"/>
  <c r="M34" i="44"/>
  <c r="K34" i="44"/>
  <c r="I34" i="44"/>
  <c r="G34" i="44"/>
  <c r="E34" i="44"/>
  <c r="C34" i="44"/>
  <c r="B34" i="44"/>
  <c r="AL33" i="44"/>
  <c r="AD33" i="44"/>
  <c r="AC33" i="44"/>
  <c r="AB33" i="44"/>
  <c r="Z33" i="44"/>
  <c r="P33" i="44"/>
  <c r="X33" i="44"/>
  <c r="S33" i="44"/>
  <c r="M33" i="44"/>
  <c r="K33" i="44"/>
  <c r="I33" i="44"/>
  <c r="G33" i="44"/>
  <c r="E33" i="44"/>
  <c r="C33" i="44"/>
  <c r="B33" i="44"/>
  <c r="AL32" i="44"/>
  <c r="AD32" i="44"/>
  <c r="AC32" i="44"/>
  <c r="AB32" i="44"/>
  <c r="Z32" i="44"/>
  <c r="P32" i="44"/>
  <c r="X32" i="44"/>
  <c r="S32" i="44"/>
  <c r="M32" i="44"/>
  <c r="K32" i="44"/>
  <c r="I32" i="44"/>
  <c r="G32" i="44"/>
  <c r="E32" i="44"/>
  <c r="C32" i="44"/>
  <c r="B32" i="44"/>
  <c r="AL31" i="44"/>
  <c r="AD31" i="44"/>
  <c r="AC31" i="44"/>
  <c r="AB31" i="44"/>
  <c r="Z31" i="44"/>
  <c r="P31" i="44"/>
  <c r="X31" i="44"/>
  <c r="S31" i="44"/>
  <c r="M31" i="44"/>
  <c r="K31" i="44"/>
  <c r="I31" i="44"/>
  <c r="G31" i="44"/>
  <c r="E31" i="44"/>
  <c r="C31" i="44"/>
  <c r="B31" i="44"/>
  <c r="AL30" i="44"/>
  <c r="AD30" i="44"/>
  <c r="AC30" i="44"/>
  <c r="AB30" i="44"/>
  <c r="Z30" i="44"/>
  <c r="P30" i="44"/>
  <c r="X30" i="44"/>
  <c r="S30" i="44"/>
  <c r="M30" i="44"/>
  <c r="K30" i="44"/>
  <c r="I30" i="44"/>
  <c r="G30" i="44"/>
  <c r="E30" i="44"/>
  <c r="C30" i="44"/>
  <c r="B30" i="44"/>
  <c r="AL29" i="44"/>
  <c r="AD29" i="44"/>
  <c r="AC29" i="44"/>
  <c r="AB29" i="44"/>
  <c r="Z29" i="44"/>
  <c r="P29" i="44"/>
  <c r="X29" i="44"/>
  <c r="S29" i="44"/>
  <c r="M29" i="44"/>
  <c r="K29" i="44"/>
  <c r="I29" i="44"/>
  <c r="G29" i="44"/>
  <c r="E29" i="44"/>
  <c r="C29" i="44"/>
  <c r="B29" i="44"/>
  <c r="AL28" i="44"/>
  <c r="AD28" i="44"/>
  <c r="AC28" i="44"/>
  <c r="AB28" i="44"/>
  <c r="Z28" i="44"/>
  <c r="P28" i="44"/>
  <c r="X28" i="44"/>
  <c r="S28" i="44"/>
  <c r="M28" i="44"/>
  <c r="K28" i="44"/>
  <c r="I28" i="44"/>
  <c r="G28" i="44"/>
  <c r="E28" i="44"/>
  <c r="C28" i="44"/>
  <c r="B28" i="44"/>
  <c r="AL26" i="44"/>
  <c r="AD26" i="44"/>
  <c r="AC26" i="44"/>
  <c r="AB26" i="44"/>
  <c r="Z26" i="44"/>
  <c r="P26" i="44"/>
  <c r="X26" i="44"/>
  <c r="S26" i="44"/>
  <c r="M26" i="44"/>
  <c r="K26" i="44"/>
  <c r="I26" i="44"/>
  <c r="G26" i="44"/>
  <c r="E26" i="44"/>
  <c r="C26" i="44"/>
  <c r="B26" i="44"/>
  <c r="AL25" i="44"/>
  <c r="AD25" i="44"/>
  <c r="AC25" i="44"/>
  <c r="AB25" i="44"/>
  <c r="Z25" i="44"/>
  <c r="P25" i="44"/>
  <c r="X25" i="44"/>
  <c r="S25" i="44"/>
  <c r="M25" i="44"/>
  <c r="K25" i="44"/>
  <c r="I25" i="44"/>
  <c r="G25" i="44"/>
  <c r="E25" i="44"/>
  <c r="C25" i="44"/>
  <c r="B25" i="44"/>
  <c r="AL24" i="44"/>
  <c r="AD24" i="44"/>
  <c r="AC24" i="44"/>
  <c r="AB24" i="44"/>
  <c r="Z24" i="44"/>
  <c r="P24" i="44"/>
  <c r="X24" i="44"/>
  <c r="S24" i="44"/>
  <c r="M24" i="44"/>
  <c r="K24" i="44"/>
  <c r="I24" i="44"/>
  <c r="G24" i="44"/>
  <c r="E24" i="44"/>
  <c r="C24" i="44"/>
  <c r="B24" i="44"/>
  <c r="AL23" i="44"/>
  <c r="AD23" i="44"/>
  <c r="AC23" i="44"/>
  <c r="AB23" i="44"/>
  <c r="Z23" i="44"/>
  <c r="P23" i="44"/>
  <c r="X23" i="44"/>
  <c r="S23" i="44"/>
  <c r="M23" i="44"/>
  <c r="K23" i="44"/>
  <c r="I23" i="44"/>
  <c r="G23" i="44"/>
  <c r="E23" i="44"/>
  <c r="C23" i="44"/>
  <c r="B23" i="44"/>
  <c r="AL22" i="44"/>
  <c r="AD22" i="44"/>
  <c r="AC22" i="44"/>
  <c r="AB22" i="44"/>
  <c r="Z22" i="44"/>
  <c r="P22" i="44"/>
  <c r="X22" i="44"/>
  <c r="S22" i="44"/>
  <c r="M22" i="44"/>
  <c r="K22" i="44"/>
  <c r="I22" i="44"/>
  <c r="G22" i="44"/>
  <c r="E22" i="44"/>
  <c r="C22" i="44"/>
  <c r="B22" i="44"/>
  <c r="AL21" i="44"/>
  <c r="AD21" i="44"/>
  <c r="AC21" i="44"/>
  <c r="AB21" i="44"/>
  <c r="Z21" i="44"/>
  <c r="P21" i="44"/>
  <c r="X21" i="44"/>
  <c r="S21" i="44"/>
  <c r="M21" i="44"/>
  <c r="K21" i="44"/>
  <c r="I21" i="44"/>
  <c r="G21" i="44"/>
  <c r="E21" i="44"/>
  <c r="C21" i="44"/>
  <c r="B21" i="44"/>
  <c r="AL20" i="44"/>
  <c r="AD20" i="44"/>
  <c r="AC20" i="44"/>
  <c r="AB20" i="44"/>
  <c r="Z20" i="44"/>
  <c r="P20" i="44"/>
  <c r="X20" i="44"/>
  <c r="S20" i="44"/>
  <c r="M20" i="44"/>
  <c r="K20" i="44"/>
  <c r="I20" i="44"/>
  <c r="G20" i="44"/>
  <c r="E20" i="44"/>
  <c r="C20" i="44"/>
  <c r="B20" i="44"/>
  <c r="AL19" i="44"/>
  <c r="AD19" i="44"/>
  <c r="AC19" i="44"/>
  <c r="AB19" i="44"/>
  <c r="Z19" i="44"/>
  <c r="P19" i="44"/>
  <c r="X19" i="44"/>
  <c r="S19" i="44"/>
  <c r="M19" i="44"/>
  <c r="K19" i="44"/>
  <c r="I19" i="44"/>
  <c r="G19" i="44"/>
  <c r="E19" i="44"/>
  <c r="C19" i="44"/>
  <c r="B19" i="44"/>
  <c r="AL17" i="44"/>
  <c r="AD17" i="44"/>
  <c r="AC17" i="44"/>
  <c r="AB17" i="44"/>
  <c r="Z17" i="44"/>
  <c r="P17" i="44"/>
  <c r="Q17" i="44" s="1"/>
  <c r="X17" i="44"/>
  <c r="Y17" i="44" s="1"/>
  <c r="S17" i="44"/>
  <c r="T17" i="44" s="1"/>
  <c r="M17" i="44"/>
  <c r="K17" i="44"/>
  <c r="I17" i="44"/>
  <c r="G17" i="44"/>
  <c r="H17" i="44" s="1"/>
  <c r="E17" i="44"/>
  <c r="C17" i="44"/>
  <c r="B17" i="44"/>
  <c r="AL16" i="44"/>
  <c r="AD16" i="44"/>
  <c r="AC16" i="44"/>
  <c r="AB16" i="44"/>
  <c r="Z16" i="44"/>
  <c r="P16" i="44"/>
  <c r="Q16" i="44" s="1"/>
  <c r="X16" i="44"/>
  <c r="Y16" i="44" s="1"/>
  <c r="S16" i="44"/>
  <c r="T16" i="44" s="1"/>
  <c r="M16" i="44"/>
  <c r="K16" i="44"/>
  <c r="L16" i="44" s="1"/>
  <c r="I16" i="44"/>
  <c r="J16" i="44" s="1"/>
  <c r="G16" i="44"/>
  <c r="H16" i="44" s="1"/>
  <c r="E16" i="44"/>
  <c r="C16" i="44"/>
  <c r="B16" i="44"/>
  <c r="AL15" i="44"/>
  <c r="AD15" i="44"/>
  <c r="AC15" i="44"/>
  <c r="AB15" i="44"/>
  <c r="Z15" i="44"/>
  <c r="P15" i="44"/>
  <c r="Q15" i="44" s="1"/>
  <c r="X15" i="44"/>
  <c r="S15" i="44"/>
  <c r="T15" i="44" s="1"/>
  <c r="M15" i="44"/>
  <c r="K15" i="44"/>
  <c r="L15" i="44" s="1"/>
  <c r="I15" i="44"/>
  <c r="J15" i="44" s="1"/>
  <c r="G15" i="44"/>
  <c r="H15" i="44" s="1"/>
  <c r="E15" i="44"/>
  <c r="C15" i="44"/>
  <c r="B15" i="44"/>
  <c r="AL14" i="44"/>
  <c r="AD14" i="44"/>
  <c r="AC14" i="44"/>
  <c r="AB14" i="44"/>
  <c r="Z14" i="44"/>
  <c r="P14" i="44"/>
  <c r="Q14" i="44" s="1"/>
  <c r="X14" i="44"/>
  <c r="Y14" i="44" s="1"/>
  <c r="S14" i="44"/>
  <c r="T14" i="44" s="1"/>
  <c r="M14" i="44"/>
  <c r="K14" i="44"/>
  <c r="L14" i="44" s="1"/>
  <c r="I14" i="44"/>
  <c r="J14" i="44" s="1"/>
  <c r="G14" i="44"/>
  <c r="H14" i="44" s="1"/>
  <c r="E14" i="44"/>
  <c r="C14" i="44"/>
  <c r="B14" i="44"/>
  <c r="AL13" i="44"/>
  <c r="AD13" i="44"/>
  <c r="AC13" i="44"/>
  <c r="AB13" i="44"/>
  <c r="Z13" i="44"/>
  <c r="P13" i="44"/>
  <c r="Q13" i="44" s="1"/>
  <c r="X13" i="44"/>
  <c r="Y13" i="44" s="1"/>
  <c r="S13" i="44"/>
  <c r="M13" i="44"/>
  <c r="K13" i="44"/>
  <c r="L13" i="44" s="1"/>
  <c r="I13" i="44"/>
  <c r="J13" i="44" s="1"/>
  <c r="G13" i="44"/>
  <c r="H13" i="44" s="1"/>
  <c r="E13" i="44"/>
  <c r="C13" i="44"/>
  <c r="B13" i="44"/>
  <c r="AL12" i="44"/>
  <c r="AD12" i="44"/>
  <c r="AC12" i="44"/>
  <c r="AB12" i="44"/>
  <c r="Z12" i="44"/>
  <c r="P12" i="44"/>
  <c r="Q12" i="44" s="1"/>
  <c r="X12" i="44"/>
  <c r="Y12" i="44" s="1"/>
  <c r="S12" i="44"/>
  <c r="T12" i="44" s="1"/>
  <c r="M12" i="44"/>
  <c r="K12" i="44"/>
  <c r="L12" i="44" s="1"/>
  <c r="I12" i="44"/>
  <c r="J12" i="44" s="1"/>
  <c r="G12" i="44"/>
  <c r="H12" i="44" s="1"/>
  <c r="E12" i="44"/>
  <c r="C12" i="44"/>
  <c r="B12" i="44"/>
  <c r="AL11" i="44"/>
  <c r="AD11" i="44"/>
  <c r="AC11" i="44"/>
  <c r="AB11" i="44"/>
  <c r="Z11" i="44"/>
  <c r="P11" i="44"/>
  <c r="Q11" i="44" s="1"/>
  <c r="X11" i="44"/>
  <c r="Y11" i="44" s="1"/>
  <c r="S11" i="44"/>
  <c r="T11" i="44" s="1"/>
  <c r="M11" i="44"/>
  <c r="K11" i="44"/>
  <c r="L11" i="44" s="1"/>
  <c r="I11" i="44"/>
  <c r="J11" i="44" s="1"/>
  <c r="G11" i="44"/>
  <c r="H11" i="44" s="1"/>
  <c r="E11" i="44"/>
  <c r="C11" i="44"/>
  <c r="B11" i="44"/>
  <c r="AB10" i="44"/>
  <c r="AC10" i="44"/>
  <c r="AD10" i="44"/>
  <c r="M10" i="44"/>
  <c r="K10" i="44"/>
  <c r="AL10" i="44"/>
  <c r="Z10" i="44"/>
  <c r="P10" i="44"/>
  <c r="X10" i="44"/>
  <c r="S10" i="44"/>
  <c r="I10" i="44"/>
  <c r="J10" i="44" s="1"/>
  <c r="G10" i="44"/>
  <c r="H10" i="44" s="1"/>
  <c r="E10" i="44"/>
  <c r="C10" i="44"/>
  <c r="B10" i="44"/>
  <c r="F18" i="35"/>
  <c r="C18" i="35"/>
  <c r="F17" i="35"/>
  <c r="C17" i="35"/>
  <c r="F16" i="35"/>
  <c r="C16" i="35"/>
  <c r="F15" i="35"/>
  <c r="C15" i="35"/>
  <c r="F14" i="35"/>
  <c r="C14" i="35"/>
  <c r="F13" i="35"/>
  <c r="C13" i="35"/>
  <c r="F12" i="35"/>
  <c r="C12" i="35"/>
  <c r="F11" i="35"/>
  <c r="C11" i="35"/>
  <c r="F10" i="35"/>
  <c r="C10" i="35"/>
  <c r="Q47" i="16"/>
  <c r="K47" i="16"/>
  <c r="G47" i="16"/>
  <c r="H48" i="16" s="1"/>
  <c r="E47" i="16"/>
  <c r="F48" i="16" s="1"/>
  <c r="C47" i="16"/>
  <c r="B47" i="16"/>
  <c r="Q46" i="16"/>
  <c r="AL46" i="16" s="1"/>
  <c r="K46" i="16"/>
  <c r="G46" i="16"/>
  <c r="E46" i="16"/>
  <c r="C46" i="16"/>
  <c r="B46" i="16"/>
  <c r="AA36" i="16"/>
  <c r="Y36" i="16"/>
  <c r="Q35" i="16"/>
  <c r="K35" i="16"/>
  <c r="G35" i="16"/>
  <c r="E35" i="16"/>
  <c r="F36" i="16" s="1"/>
  <c r="C35" i="16"/>
  <c r="B35" i="16"/>
  <c r="Q34" i="16"/>
  <c r="AL34" i="16" s="1"/>
  <c r="K34" i="16"/>
  <c r="G34" i="16"/>
  <c r="E34" i="16"/>
  <c r="C34" i="16"/>
  <c r="B34" i="16"/>
  <c r="Q33" i="16"/>
  <c r="AL33" i="16" s="1"/>
  <c r="K33" i="16"/>
  <c r="G33" i="16"/>
  <c r="E33" i="16"/>
  <c r="C33" i="16"/>
  <c r="B33" i="16"/>
  <c r="Q32" i="16"/>
  <c r="AL32" i="16" s="1"/>
  <c r="K32" i="16"/>
  <c r="G32" i="16"/>
  <c r="E32" i="16"/>
  <c r="C32" i="16"/>
  <c r="B32" i="16"/>
  <c r="Q31" i="16"/>
  <c r="AL31" i="16" s="1"/>
  <c r="K31" i="16"/>
  <c r="G31" i="16"/>
  <c r="E31" i="16"/>
  <c r="C31" i="16"/>
  <c r="B31" i="16"/>
  <c r="Q30" i="16"/>
  <c r="AL30" i="16" s="1"/>
  <c r="K30" i="16"/>
  <c r="G30" i="16"/>
  <c r="E30" i="16"/>
  <c r="C30" i="16"/>
  <c r="B30" i="16"/>
  <c r="Q29" i="16"/>
  <c r="AL29" i="16" s="1"/>
  <c r="K29" i="16"/>
  <c r="G29" i="16"/>
  <c r="E29" i="16"/>
  <c r="C29" i="16"/>
  <c r="B29" i="16"/>
  <c r="Q28" i="16"/>
  <c r="AL28" i="16" s="1"/>
  <c r="K28" i="16"/>
  <c r="G28" i="16"/>
  <c r="E28" i="16"/>
  <c r="C28" i="16"/>
  <c r="B28" i="16"/>
  <c r="Q27" i="16"/>
  <c r="AL27" i="16" s="1"/>
  <c r="K27" i="16"/>
  <c r="G27" i="16"/>
  <c r="E27" i="16"/>
  <c r="C27" i="16"/>
  <c r="B27" i="16"/>
  <c r="Q26" i="16"/>
  <c r="AL26" i="16" s="1"/>
  <c r="K26" i="16"/>
  <c r="G26" i="16"/>
  <c r="E26" i="16"/>
  <c r="C26" i="16"/>
  <c r="B26" i="16"/>
  <c r="Q25" i="16"/>
  <c r="AL25" i="16" s="1"/>
  <c r="K25" i="16"/>
  <c r="G25" i="16"/>
  <c r="E25" i="16"/>
  <c r="C25" i="16"/>
  <c r="B25" i="16"/>
  <c r="Q24" i="16"/>
  <c r="AL24" i="16" s="1"/>
  <c r="K24" i="16"/>
  <c r="G24" i="16"/>
  <c r="E24" i="16"/>
  <c r="C24" i="16"/>
  <c r="B24" i="16"/>
  <c r="Q23" i="16"/>
  <c r="AL23" i="16" s="1"/>
  <c r="K23" i="16"/>
  <c r="G23" i="16"/>
  <c r="E23" i="16"/>
  <c r="C23" i="16"/>
  <c r="B23" i="16"/>
  <c r="Q22" i="16"/>
  <c r="AL22" i="16" s="1"/>
  <c r="K22" i="16"/>
  <c r="G22" i="16"/>
  <c r="E22" i="16"/>
  <c r="C22" i="16"/>
  <c r="B22" i="16"/>
  <c r="Q21" i="16"/>
  <c r="AL21" i="16" s="1"/>
  <c r="K21" i="16"/>
  <c r="G21" i="16"/>
  <c r="E21" i="16"/>
  <c r="C21" i="16"/>
  <c r="B21" i="16"/>
  <c r="Q20" i="16"/>
  <c r="AL20" i="16" s="1"/>
  <c r="K20" i="16"/>
  <c r="G20" i="16"/>
  <c r="E20" i="16"/>
  <c r="C20" i="16"/>
  <c r="B20" i="16"/>
  <c r="Q19" i="16"/>
  <c r="AL19" i="16" s="1"/>
  <c r="K19" i="16"/>
  <c r="G19" i="16"/>
  <c r="E19" i="16"/>
  <c r="C19" i="16"/>
  <c r="B19" i="16"/>
  <c r="Q18" i="16"/>
  <c r="AL18" i="16" s="1"/>
  <c r="K18" i="16"/>
  <c r="G18" i="16"/>
  <c r="E18" i="16"/>
  <c r="C18" i="16"/>
  <c r="B18" i="16"/>
  <c r="T13" i="44" l="1"/>
  <c r="L17" i="44"/>
  <c r="L13" i="35"/>
  <c r="N13" i="35" s="1"/>
  <c r="AF13" i="35"/>
  <c r="AE13" i="35"/>
  <c r="AD13" i="35"/>
  <c r="L17" i="35"/>
  <c r="AE17" i="35"/>
  <c r="AD17" i="35"/>
  <c r="AF17" i="35"/>
  <c r="L18" i="35"/>
  <c r="AE18" i="35"/>
  <c r="AF18" i="35"/>
  <c r="AD18" i="35"/>
  <c r="L10" i="35"/>
  <c r="N10" i="35" s="1"/>
  <c r="AF10" i="35"/>
  <c r="AE10" i="35"/>
  <c r="AD10" i="35"/>
  <c r="L11" i="35"/>
  <c r="N11" i="35" s="1"/>
  <c r="AD11" i="35"/>
  <c r="AF11" i="35"/>
  <c r="AE11" i="35"/>
  <c r="L15" i="35"/>
  <c r="AF15" i="35"/>
  <c r="AD15" i="35"/>
  <c r="AE15" i="35"/>
  <c r="L14" i="35"/>
  <c r="AF14" i="35"/>
  <c r="AE14" i="35"/>
  <c r="AD14" i="35"/>
  <c r="L12" i="35"/>
  <c r="AF12" i="35"/>
  <c r="AE12" i="35"/>
  <c r="AD12" i="35"/>
  <c r="L16" i="35"/>
  <c r="AF16" i="35"/>
  <c r="AD16" i="35"/>
  <c r="AE16" i="35"/>
  <c r="H9" i="46"/>
  <c r="AL47" i="16"/>
  <c r="R48" i="16"/>
  <c r="W9" i="46"/>
  <c r="X9" i="46" s="1"/>
  <c r="U9" i="46"/>
  <c r="V9" i="46" s="1"/>
  <c r="O9" i="46"/>
  <c r="P9" i="46" s="1"/>
  <c r="Y15" i="44"/>
  <c r="AM47" i="16"/>
  <c r="AM19" i="16"/>
  <c r="AM21" i="16"/>
  <c r="AM23" i="16"/>
  <c r="AM25" i="16"/>
  <c r="AM27" i="16"/>
  <c r="AM18" i="16"/>
  <c r="AM20" i="16"/>
  <c r="AM22" i="16"/>
  <c r="AM24" i="16"/>
  <c r="AM26" i="16"/>
  <c r="AM28" i="16"/>
  <c r="AM30" i="16"/>
  <c r="AM29" i="16"/>
  <c r="AM31" i="16"/>
  <c r="AM46" i="16"/>
  <c r="AM32" i="16"/>
  <c r="AM34" i="16"/>
  <c r="R36" i="16"/>
  <c r="AL35" i="16"/>
  <c r="AM33" i="16"/>
  <c r="H36" i="16"/>
  <c r="AM35" i="16"/>
  <c r="G10" i="45"/>
  <c r="O10" i="45"/>
  <c r="K10" i="45"/>
  <c r="V10" i="45"/>
  <c r="AB4" i="46"/>
  <c r="I10" i="45"/>
  <c r="T10" i="45"/>
  <c r="P11" i="35"/>
  <c r="Q11" i="35" s="1"/>
  <c r="J11" i="35"/>
  <c r="X11" i="35"/>
  <c r="Y11" i="35" s="1"/>
  <c r="V11" i="35"/>
  <c r="W11" i="35" s="1"/>
  <c r="H11" i="35"/>
  <c r="I11" i="35" s="1"/>
  <c r="G11" i="35"/>
  <c r="D11" i="35"/>
  <c r="E11" i="35" s="1"/>
  <c r="X17" i="35"/>
  <c r="Y17" i="35" s="1"/>
  <c r="G17" i="35"/>
  <c r="J17" i="35"/>
  <c r="H17" i="35"/>
  <c r="I17" i="35" s="1"/>
  <c r="V17" i="35"/>
  <c r="W17" i="35" s="1"/>
  <c r="P17" i="35"/>
  <c r="Q17" i="35" s="1"/>
  <c r="D17" i="35"/>
  <c r="E17" i="35" s="1"/>
  <c r="V10" i="35"/>
  <c r="W10" i="35" s="1"/>
  <c r="D10" i="35"/>
  <c r="E10" i="35" s="1"/>
  <c r="H10" i="35"/>
  <c r="I10" i="35" s="1"/>
  <c r="G10" i="35"/>
  <c r="P10" i="35"/>
  <c r="Q10" i="35" s="1"/>
  <c r="X10" i="35"/>
  <c r="J10" i="35"/>
  <c r="H12" i="35"/>
  <c r="I12" i="35" s="1"/>
  <c r="J12" i="35"/>
  <c r="X12" i="35"/>
  <c r="Y12" i="35" s="1"/>
  <c r="V12" i="35"/>
  <c r="W12" i="35" s="1"/>
  <c r="P12" i="35"/>
  <c r="Q12" i="35" s="1"/>
  <c r="G12" i="35"/>
  <c r="D12" i="35"/>
  <c r="E12" i="35" s="1"/>
  <c r="V14" i="35"/>
  <c r="W14" i="35" s="1"/>
  <c r="D14" i="35"/>
  <c r="E14" i="35" s="1"/>
  <c r="G14" i="35"/>
  <c r="P14" i="35"/>
  <c r="Q14" i="35" s="1"/>
  <c r="X14" i="35"/>
  <c r="Y14" i="35" s="1"/>
  <c r="J14" i="35"/>
  <c r="H14" i="35"/>
  <c r="I14" i="35" s="1"/>
  <c r="H16" i="35"/>
  <c r="I16" i="35" s="1"/>
  <c r="X16" i="35"/>
  <c r="Y16" i="35" s="1"/>
  <c r="V16" i="35"/>
  <c r="W16" i="35" s="1"/>
  <c r="P16" i="35"/>
  <c r="Q16" i="35" s="1"/>
  <c r="G16" i="35"/>
  <c r="D16" i="35"/>
  <c r="E16" i="35" s="1"/>
  <c r="J16" i="35"/>
  <c r="V18" i="35"/>
  <c r="W18" i="35" s="1"/>
  <c r="D18" i="35"/>
  <c r="E18" i="35" s="1"/>
  <c r="P18" i="35"/>
  <c r="Q18" i="35" s="1"/>
  <c r="X18" i="35"/>
  <c r="Y18" i="35" s="1"/>
  <c r="J18" i="35"/>
  <c r="H18" i="35"/>
  <c r="I18" i="35" s="1"/>
  <c r="G18" i="35"/>
  <c r="P15" i="35"/>
  <c r="J15" i="35"/>
  <c r="V15" i="35"/>
  <c r="W15" i="35" s="1"/>
  <c r="H15" i="35"/>
  <c r="I15" i="35" s="1"/>
  <c r="G15" i="35"/>
  <c r="D15" i="35"/>
  <c r="E15" i="35" s="1"/>
  <c r="X15" i="35"/>
  <c r="Y15" i="35" s="1"/>
  <c r="X13" i="35"/>
  <c r="Y13" i="35" s="1"/>
  <c r="G13" i="35"/>
  <c r="P13" i="35"/>
  <c r="Q13" i="35" s="1"/>
  <c r="D13" i="35"/>
  <c r="E13" i="35" s="1"/>
  <c r="J13" i="35"/>
  <c r="H13" i="35"/>
  <c r="I13" i="35" s="1"/>
  <c r="V13" i="35"/>
  <c r="W13" i="35" s="1"/>
  <c r="Z10" i="35"/>
  <c r="AC10" i="35"/>
  <c r="AB10" i="35"/>
  <c r="AA10" i="35"/>
  <c r="Z11" i="35"/>
  <c r="AB11" i="35"/>
  <c r="AA11" i="35"/>
  <c r="AC11" i="35"/>
  <c r="Z12" i="35"/>
  <c r="AC12" i="35"/>
  <c r="AB12" i="35"/>
  <c r="AA12" i="35"/>
  <c r="Z13" i="35"/>
  <c r="AB13" i="35"/>
  <c r="AA13" i="35"/>
  <c r="AC13" i="35"/>
  <c r="Z14" i="35"/>
  <c r="AC14" i="35"/>
  <c r="AB14" i="35"/>
  <c r="AA14" i="35"/>
  <c r="Z15" i="35"/>
  <c r="AA15" i="35"/>
  <c r="AC15" i="35"/>
  <c r="AB15" i="35"/>
  <c r="Z16" i="35"/>
  <c r="AC16" i="35"/>
  <c r="AB16" i="35"/>
  <c r="AA16" i="35"/>
  <c r="Z17" i="35"/>
  <c r="AA17" i="35"/>
  <c r="AB17" i="35"/>
  <c r="AC17" i="35"/>
  <c r="Z18" i="35"/>
  <c r="AC18" i="35"/>
  <c r="AA18" i="35"/>
  <c r="AB18" i="35"/>
  <c r="AI10" i="35"/>
  <c r="AH10" i="35"/>
  <c r="AG10" i="35"/>
  <c r="AI11" i="35"/>
  <c r="AH11" i="35"/>
  <c r="AG11" i="35"/>
  <c r="AG12" i="35"/>
  <c r="AI12" i="35"/>
  <c r="AH12" i="35"/>
  <c r="AH13" i="35"/>
  <c r="AG13" i="35"/>
  <c r="AI13" i="35"/>
  <c r="AI14" i="35"/>
  <c r="AH14" i="35"/>
  <c r="AG14" i="35"/>
  <c r="AI15" i="35"/>
  <c r="AH15" i="35"/>
  <c r="AG15" i="35"/>
  <c r="AG16" i="35"/>
  <c r="AI16" i="35"/>
  <c r="AH16" i="35"/>
  <c r="AH17" i="35"/>
  <c r="AG17" i="35"/>
  <c r="AI17" i="35"/>
  <c r="AI18" i="35"/>
  <c r="AH18" i="35"/>
  <c r="AG18" i="35"/>
  <c r="I9" i="46"/>
  <c r="J9" i="46" s="1"/>
  <c r="E9" i="46"/>
  <c r="F9" i="46" s="1"/>
  <c r="AH9" i="46"/>
  <c r="AC9" i="46"/>
  <c r="AD9" i="46"/>
  <c r="AG9" i="46"/>
  <c r="AB9" i="46"/>
  <c r="Z9" i="46"/>
  <c r="Y9" i="46"/>
  <c r="J17" i="44"/>
  <c r="R19" i="16"/>
  <c r="Y20" i="16"/>
  <c r="H21" i="16"/>
  <c r="AA21" i="16"/>
  <c r="R23" i="16"/>
  <c r="Y24" i="16"/>
  <c r="H25" i="16"/>
  <c r="AA25" i="16"/>
  <c r="R27" i="16"/>
  <c r="Y28" i="16"/>
  <c r="H29" i="16"/>
  <c r="AA29" i="16"/>
  <c r="R31" i="16"/>
  <c r="Y32" i="16"/>
  <c r="H33" i="16"/>
  <c r="AA33" i="16"/>
  <c r="H47" i="16"/>
  <c r="AA47" i="16"/>
  <c r="Y19" i="16"/>
  <c r="AA20" i="16"/>
  <c r="Y23" i="16"/>
  <c r="AA24" i="16"/>
  <c r="Y27" i="16"/>
  <c r="AA28" i="16"/>
  <c r="Y31" i="16"/>
  <c r="AA32" i="16"/>
  <c r="Y35" i="16"/>
  <c r="AA19" i="16"/>
  <c r="Y22" i="16"/>
  <c r="AA23" i="16"/>
  <c r="Y26" i="16"/>
  <c r="AA27" i="16"/>
  <c r="Y30" i="16"/>
  <c r="AA31" i="16"/>
  <c r="Y34" i="16"/>
  <c r="AA35" i="16"/>
  <c r="R20" i="16"/>
  <c r="Y21" i="16"/>
  <c r="AA22" i="16"/>
  <c r="R24" i="16"/>
  <c r="Y25" i="16"/>
  <c r="AA26" i="16"/>
  <c r="R28" i="16"/>
  <c r="Y29" i="16"/>
  <c r="AA30" i="16"/>
  <c r="R32" i="16"/>
  <c r="Y33" i="16"/>
  <c r="AA34" i="16"/>
  <c r="Y47" i="16"/>
  <c r="R35" i="16"/>
  <c r="R22" i="16"/>
  <c r="R26" i="16"/>
  <c r="R30" i="16"/>
  <c r="R34" i="16"/>
  <c r="H19" i="16"/>
  <c r="R21" i="16"/>
  <c r="H23" i="16"/>
  <c r="R25" i="16"/>
  <c r="H27" i="16"/>
  <c r="R29" i="16"/>
  <c r="H31" i="16"/>
  <c r="R33" i="16"/>
  <c r="R47" i="16"/>
  <c r="H20" i="16"/>
  <c r="H24" i="16"/>
  <c r="H28" i="16"/>
  <c r="H32" i="16"/>
  <c r="H35" i="16"/>
  <c r="H22" i="16"/>
  <c r="H26" i="16"/>
  <c r="H30" i="16"/>
  <c r="H34" i="16"/>
  <c r="F47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Q10" i="44"/>
  <c r="Y10" i="44"/>
  <c r="T10" i="44"/>
  <c r="L10" i="44"/>
  <c r="AI21" i="45"/>
  <c r="AH21" i="45"/>
  <c r="AH29" i="45"/>
  <c r="AI34" i="45"/>
  <c r="AH47" i="45"/>
  <c r="AH49" i="45"/>
  <c r="AH51" i="45"/>
  <c r="AH53" i="45"/>
  <c r="AH55" i="45"/>
  <c r="AH57" i="45"/>
  <c r="AH59" i="45"/>
  <c r="AH61" i="45"/>
  <c r="AH63" i="45"/>
  <c r="AH65" i="45"/>
  <c r="AI29" i="45"/>
  <c r="AI39" i="45"/>
  <c r="AI41" i="45"/>
  <c r="AI26" i="45"/>
  <c r="AI36" i="45"/>
  <c r="AI38" i="45"/>
  <c r="AI43" i="45"/>
  <c r="AI20" i="45"/>
  <c r="AH26" i="45"/>
  <c r="AH41" i="45"/>
  <c r="AH20" i="45"/>
  <c r="AH34" i="45"/>
  <c r="AI31" i="45"/>
  <c r="AI33" i="45"/>
  <c r="AI37" i="45"/>
  <c r="AI17" i="45"/>
  <c r="AI30" i="45"/>
  <c r="AI28" i="45"/>
  <c r="AI46" i="45"/>
  <c r="AH17" i="45"/>
  <c r="AI19" i="45"/>
  <c r="AI22" i="45"/>
  <c r="AI25" i="45"/>
  <c r="AH33" i="45"/>
  <c r="AH38" i="45"/>
  <c r="AH46" i="45"/>
  <c r="AH25" i="45"/>
  <c r="AH30" i="45"/>
  <c r="AH37" i="45"/>
  <c r="AH43" i="45"/>
  <c r="AI45" i="45"/>
  <c r="AI18" i="45"/>
  <c r="AI24" i="45"/>
  <c r="AI27" i="45"/>
  <c r="AI32" i="45"/>
  <c r="AI35" i="45"/>
  <c r="AI40" i="45"/>
  <c r="AI44" i="45"/>
  <c r="AH18" i="45"/>
  <c r="AH22" i="45"/>
  <c r="AH27" i="45"/>
  <c r="AH31" i="45"/>
  <c r="AH35" i="45"/>
  <c r="AH39" i="45"/>
  <c r="AH44" i="45"/>
  <c r="AI47" i="45"/>
  <c r="AI49" i="45"/>
  <c r="AI51" i="45"/>
  <c r="AI57" i="45"/>
  <c r="AI59" i="45"/>
  <c r="AI61" i="45"/>
  <c r="AI63" i="45"/>
  <c r="AI65" i="45"/>
  <c r="AH19" i="45"/>
  <c r="AH24" i="45"/>
  <c r="AH28" i="45"/>
  <c r="AH32" i="45"/>
  <c r="AH36" i="45"/>
  <c r="AH40" i="45"/>
  <c r="AH45" i="45"/>
  <c r="AI50" i="45"/>
  <c r="AI52" i="45"/>
  <c r="AI54" i="45"/>
  <c r="AI60" i="45"/>
  <c r="AH48" i="45"/>
  <c r="AH50" i="45"/>
  <c r="AH52" i="45"/>
  <c r="AH54" i="45"/>
  <c r="AH56" i="45"/>
  <c r="AH58" i="45"/>
  <c r="AH60" i="45"/>
  <c r="AH62" i="45"/>
  <c r="AH64" i="45"/>
  <c r="AH66" i="45"/>
  <c r="AI48" i="45"/>
  <c r="AI56" i="45"/>
  <c r="AI58" i="45"/>
  <c r="AI62" i="45"/>
  <c r="AI64" i="45"/>
  <c r="AI66" i="45"/>
  <c r="AI53" i="45"/>
  <c r="AI55" i="45"/>
  <c r="AK11" i="44"/>
  <c r="AK12" i="44"/>
  <c r="AK13" i="44"/>
  <c r="AK14" i="44"/>
  <c r="AK15" i="44"/>
  <c r="AK16" i="44"/>
  <c r="AK17" i="44"/>
  <c r="AK19" i="44"/>
  <c r="AK20" i="44"/>
  <c r="AK21" i="44"/>
  <c r="AK22" i="44"/>
  <c r="AK23" i="44"/>
  <c r="AK24" i="44"/>
  <c r="AK25" i="44"/>
  <c r="AK26" i="44"/>
  <c r="AK28" i="44"/>
  <c r="AK29" i="44"/>
  <c r="AK30" i="44"/>
  <c r="AK31" i="44"/>
  <c r="AK32" i="44"/>
  <c r="AK33" i="44"/>
  <c r="AK34" i="44"/>
  <c r="AK35" i="44"/>
  <c r="AK37" i="44"/>
  <c r="AK38" i="44"/>
  <c r="AK39" i="44"/>
  <c r="AK40" i="44"/>
  <c r="AK41" i="44"/>
  <c r="AK42" i="44"/>
  <c r="AK43" i="44"/>
  <c r="AK44" i="44"/>
  <c r="AK46" i="44"/>
  <c r="AK47" i="44"/>
  <c r="AK48" i="44"/>
  <c r="AK49" i="44"/>
  <c r="AK50" i="44"/>
  <c r="AK51" i="44"/>
  <c r="AK52" i="44"/>
  <c r="AK53" i="44"/>
  <c r="AK55" i="44"/>
  <c r="AK56" i="44"/>
  <c r="AK57" i="44"/>
  <c r="AK58" i="44"/>
  <c r="AK59" i="44"/>
  <c r="AK60" i="44"/>
  <c r="AK61" i="44"/>
  <c r="AK62" i="44"/>
  <c r="AK63" i="44"/>
  <c r="AK64" i="44"/>
  <c r="AK65" i="44"/>
  <c r="AK66" i="44"/>
  <c r="AK67" i="44"/>
  <c r="AK68" i="44"/>
  <c r="AK69" i="44"/>
  <c r="AK70" i="44"/>
  <c r="AK71" i="44"/>
  <c r="AK72" i="44"/>
  <c r="AK73" i="44"/>
  <c r="AK74" i="44"/>
  <c r="AK75" i="44"/>
  <c r="AK76" i="44"/>
  <c r="AK77" i="44"/>
  <c r="AK78" i="44"/>
  <c r="AK79" i="44"/>
  <c r="AK80" i="44"/>
  <c r="AK81" i="44"/>
  <c r="AK82" i="44"/>
  <c r="AK83" i="44"/>
  <c r="AK84" i="44"/>
  <c r="AK85" i="44"/>
  <c r="AK86" i="44"/>
  <c r="K17" i="16"/>
  <c r="Q17" i="16"/>
  <c r="R18" i="16" s="1"/>
  <c r="G17" i="16"/>
  <c r="H18" i="16" s="1"/>
  <c r="E17" i="16"/>
  <c r="F18" i="16" s="1"/>
  <c r="C17" i="16"/>
  <c r="B17" i="16"/>
  <c r="R18" i="35" l="1"/>
  <c r="N18" i="35"/>
  <c r="T17" i="35"/>
  <c r="N17" i="35"/>
  <c r="T16" i="35"/>
  <c r="N16" i="35"/>
  <c r="R16" i="35"/>
  <c r="T15" i="35"/>
  <c r="N15" i="35"/>
  <c r="T14" i="35"/>
  <c r="N14" i="35"/>
  <c r="T13" i="35"/>
  <c r="R14" i="35"/>
  <c r="T11" i="35"/>
  <c r="R11" i="35"/>
  <c r="T18" i="35"/>
  <c r="R13" i="35"/>
  <c r="T10" i="35"/>
  <c r="R15" i="35"/>
  <c r="R10" i="35"/>
  <c r="R17" i="35"/>
  <c r="R12" i="35"/>
  <c r="N12" i="35"/>
  <c r="T12" i="35"/>
  <c r="AJ9" i="46"/>
  <c r="AJ18" i="35"/>
  <c r="AJ17" i="35"/>
  <c r="AJ16" i="35"/>
  <c r="AJ15" i="35"/>
  <c r="Q15" i="35"/>
  <c r="AJ14" i="35"/>
  <c r="AJ13" i="35"/>
  <c r="AJ11" i="35"/>
  <c r="AJ12" i="35"/>
  <c r="AJ10" i="35"/>
  <c r="Y10" i="35"/>
  <c r="AK9" i="46"/>
  <c r="J220" i="1"/>
  <c r="H220" i="1"/>
  <c r="AJ220" i="1"/>
  <c r="AE220" i="1"/>
  <c r="AC220" i="1"/>
  <c r="AA220" i="1"/>
  <c r="Y220" i="1"/>
  <c r="W220" i="1"/>
  <c r="P220" i="1"/>
  <c r="F220" i="1"/>
  <c r="D220" i="1"/>
  <c r="C220" i="1"/>
  <c r="B220" i="1"/>
  <c r="J219" i="1"/>
  <c r="H219" i="1"/>
  <c r="AJ219" i="1"/>
  <c r="AE219" i="1"/>
  <c r="AC219" i="1"/>
  <c r="AA219" i="1"/>
  <c r="Y219" i="1"/>
  <c r="W219" i="1"/>
  <c r="P219" i="1"/>
  <c r="F219" i="1"/>
  <c r="D219" i="1"/>
  <c r="C219" i="1"/>
  <c r="B219" i="1"/>
  <c r="J218" i="1"/>
  <c r="H218" i="1"/>
  <c r="AJ218" i="1"/>
  <c r="AE218" i="1"/>
  <c r="AC218" i="1"/>
  <c r="AA218" i="1"/>
  <c r="Y218" i="1"/>
  <c r="W218" i="1"/>
  <c r="P218" i="1"/>
  <c r="F218" i="1"/>
  <c r="D218" i="1"/>
  <c r="C218" i="1"/>
  <c r="B218" i="1"/>
  <c r="J217" i="1"/>
  <c r="H217" i="1"/>
  <c r="AJ217" i="1"/>
  <c r="AE217" i="1"/>
  <c r="AC217" i="1"/>
  <c r="AA217" i="1"/>
  <c r="Y217" i="1"/>
  <c r="W217" i="1"/>
  <c r="P217" i="1"/>
  <c r="F217" i="1"/>
  <c r="D217" i="1"/>
  <c r="C217" i="1"/>
  <c r="B217" i="1"/>
  <c r="J216" i="1"/>
  <c r="H216" i="1"/>
  <c r="AJ216" i="1"/>
  <c r="AE216" i="1"/>
  <c r="AC216" i="1"/>
  <c r="AA216" i="1"/>
  <c r="Y216" i="1"/>
  <c r="W216" i="1"/>
  <c r="P216" i="1"/>
  <c r="F216" i="1"/>
  <c r="D216" i="1"/>
  <c r="C216" i="1"/>
  <c r="B216" i="1"/>
  <c r="J215" i="1"/>
  <c r="H215" i="1"/>
  <c r="AJ215" i="1"/>
  <c r="AE215" i="1"/>
  <c r="AC215" i="1"/>
  <c r="AA215" i="1"/>
  <c r="Y215" i="1"/>
  <c r="W215" i="1"/>
  <c r="P215" i="1"/>
  <c r="F215" i="1"/>
  <c r="D215" i="1"/>
  <c r="C215" i="1"/>
  <c r="B215" i="1"/>
  <c r="J214" i="1"/>
  <c r="H214" i="1"/>
  <c r="AJ214" i="1"/>
  <c r="AE214" i="1"/>
  <c r="AC214" i="1"/>
  <c r="AA214" i="1"/>
  <c r="Y214" i="1"/>
  <c r="W214" i="1"/>
  <c r="P214" i="1"/>
  <c r="F214" i="1"/>
  <c r="D214" i="1"/>
  <c r="C214" i="1"/>
  <c r="B214" i="1"/>
  <c r="J213" i="1"/>
  <c r="H213" i="1"/>
  <c r="AJ213" i="1"/>
  <c r="AE213" i="1"/>
  <c r="AC213" i="1"/>
  <c r="AA213" i="1"/>
  <c r="Y213" i="1"/>
  <c r="W213" i="1"/>
  <c r="P213" i="1"/>
  <c r="F213" i="1"/>
  <c r="D213" i="1"/>
  <c r="C213" i="1"/>
  <c r="B213" i="1"/>
  <c r="J212" i="1"/>
  <c r="H212" i="1"/>
  <c r="AJ212" i="1"/>
  <c r="AE212" i="1"/>
  <c r="AC212" i="1"/>
  <c r="AA212" i="1"/>
  <c r="Y212" i="1"/>
  <c r="W212" i="1"/>
  <c r="P212" i="1"/>
  <c r="F212" i="1"/>
  <c r="D212" i="1"/>
  <c r="C212" i="1"/>
  <c r="B212" i="1"/>
  <c r="J211" i="1"/>
  <c r="H211" i="1"/>
  <c r="AJ211" i="1"/>
  <c r="AE211" i="1"/>
  <c r="AC211" i="1"/>
  <c r="AA211" i="1"/>
  <c r="Y211" i="1"/>
  <c r="W211" i="1"/>
  <c r="P211" i="1"/>
  <c r="F211" i="1"/>
  <c r="D211" i="1"/>
  <c r="C211" i="1"/>
  <c r="B211" i="1"/>
  <c r="J210" i="1"/>
  <c r="H210" i="1"/>
  <c r="AJ210" i="1"/>
  <c r="AE210" i="1"/>
  <c r="AC210" i="1"/>
  <c r="AA210" i="1"/>
  <c r="Y210" i="1"/>
  <c r="W210" i="1"/>
  <c r="P210" i="1"/>
  <c r="F210" i="1"/>
  <c r="D210" i="1"/>
  <c r="C210" i="1"/>
  <c r="B210" i="1"/>
  <c r="J209" i="1"/>
  <c r="H209" i="1"/>
  <c r="AJ209" i="1"/>
  <c r="AE209" i="1"/>
  <c r="AC209" i="1"/>
  <c r="AA209" i="1"/>
  <c r="Y209" i="1"/>
  <c r="W209" i="1"/>
  <c r="P209" i="1"/>
  <c r="F209" i="1"/>
  <c r="D209" i="1"/>
  <c r="C209" i="1"/>
  <c r="B209" i="1"/>
  <c r="J208" i="1"/>
  <c r="H208" i="1"/>
  <c r="AJ208" i="1"/>
  <c r="AE208" i="1"/>
  <c r="AC208" i="1"/>
  <c r="AA208" i="1"/>
  <c r="Y208" i="1"/>
  <c r="W208" i="1"/>
  <c r="P208" i="1"/>
  <c r="F208" i="1"/>
  <c r="D208" i="1"/>
  <c r="C208" i="1"/>
  <c r="B208" i="1"/>
  <c r="J207" i="1"/>
  <c r="H207" i="1"/>
  <c r="AJ207" i="1"/>
  <c r="AE207" i="1"/>
  <c r="AC207" i="1"/>
  <c r="AA207" i="1"/>
  <c r="Y207" i="1"/>
  <c r="W207" i="1"/>
  <c r="P207" i="1"/>
  <c r="F207" i="1"/>
  <c r="D207" i="1"/>
  <c r="C207" i="1"/>
  <c r="B207" i="1"/>
  <c r="J206" i="1"/>
  <c r="H206" i="1"/>
  <c r="AJ206" i="1"/>
  <c r="AE206" i="1"/>
  <c r="AC206" i="1"/>
  <c r="AA206" i="1"/>
  <c r="Y206" i="1"/>
  <c r="W206" i="1"/>
  <c r="P206" i="1"/>
  <c r="F206" i="1"/>
  <c r="D206" i="1"/>
  <c r="C206" i="1"/>
  <c r="B206" i="1"/>
  <c r="J205" i="1"/>
  <c r="H205" i="1"/>
  <c r="AJ205" i="1"/>
  <c r="AE205" i="1"/>
  <c r="AC205" i="1"/>
  <c r="AA205" i="1"/>
  <c r="Y205" i="1"/>
  <c r="W205" i="1"/>
  <c r="P205" i="1"/>
  <c r="F205" i="1"/>
  <c r="D205" i="1"/>
  <c r="C205" i="1"/>
  <c r="B205" i="1"/>
  <c r="J204" i="1"/>
  <c r="H204" i="1"/>
  <c r="AJ204" i="1"/>
  <c r="AE204" i="1"/>
  <c r="AC204" i="1"/>
  <c r="AA204" i="1"/>
  <c r="Y204" i="1"/>
  <c r="W204" i="1"/>
  <c r="P204" i="1"/>
  <c r="F204" i="1"/>
  <c r="D204" i="1"/>
  <c r="C204" i="1"/>
  <c r="B204" i="1"/>
  <c r="J203" i="1"/>
  <c r="H203" i="1"/>
  <c r="AJ203" i="1"/>
  <c r="AE203" i="1"/>
  <c r="AC203" i="1"/>
  <c r="AA203" i="1"/>
  <c r="Y203" i="1"/>
  <c r="W203" i="1"/>
  <c r="P203" i="1"/>
  <c r="F203" i="1"/>
  <c r="D203" i="1"/>
  <c r="C203" i="1"/>
  <c r="B203" i="1"/>
  <c r="J202" i="1"/>
  <c r="H202" i="1"/>
  <c r="AJ202" i="1"/>
  <c r="AE202" i="1"/>
  <c r="AC202" i="1"/>
  <c r="AA202" i="1"/>
  <c r="Y202" i="1"/>
  <c r="W202" i="1"/>
  <c r="P202" i="1"/>
  <c r="F202" i="1"/>
  <c r="D202" i="1"/>
  <c r="C202" i="1"/>
  <c r="B202" i="1"/>
  <c r="J201" i="1"/>
  <c r="H201" i="1"/>
  <c r="AJ201" i="1"/>
  <c r="AE201" i="1"/>
  <c r="AC201" i="1"/>
  <c r="AA201" i="1"/>
  <c r="Y201" i="1"/>
  <c r="W201" i="1"/>
  <c r="P201" i="1"/>
  <c r="F201" i="1"/>
  <c r="D201" i="1"/>
  <c r="C201" i="1"/>
  <c r="B201" i="1"/>
  <c r="J200" i="1"/>
  <c r="H200" i="1"/>
  <c r="AJ200" i="1"/>
  <c r="AE200" i="1"/>
  <c r="AC200" i="1"/>
  <c r="AA200" i="1"/>
  <c r="Y200" i="1"/>
  <c r="W200" i="1"/>
  <c r="P200" i="1"/>
  <c r="F200" i="1"/>
  <c r="D200" i="1"/>
  <c r="C200" i="1"/>
  <c r="B200" i="1"/>
  <c r="J199" i="1"/>
  <c r="H199" i="1"/>
  <c r="AJ199" i="1"/>
  <c r="AE199" i="1"/>
  <c r="AC199" i="1"/>
  <c r="AA199" i="1"/>
  <c r="Y199" i="1"/>
  <c r="W199" i="1"/>
  <c r="P199" i="1"/>
  <c r="F199" i="1"/>
  <c r="D199" i="1"/>
  <c r="C199" i="1"/>
  <c r="B199" i="1"/>
  <c r="J198" i="1"/>
  <c r="H198" i="1"/>
  <c r="AJ198" i="1"/>
  <c r="AE198" i="1"/>
  <c r="AC198" i="1"/>
  <c r="AA198" i="1"/>
  <c r="Y198" i="1"/>
  <c r="W198" i="1"/>
  <c r="P198" i="1"/>
  <c r="F198" i="1"/>
  <c r="D198" i="1"/>
  <c r="C198" i="1"/>
  <c r="B198" i="1"/>
  <c r="J197" i="1"/>
  <c r="H197" i="1"/>
  <c r="AJ197" i="1"/>
  <c r="AE197" i="1"/>
  <c r="AC197" i="1"/>
  <c r="AA197" i="1"/>
  <c r="Y197" i="1"/>
  <c r="W197" i="1"/>
  <c r="P197" i="1"/>
  <c r="F197" i="1"/>
  <c r="D197" i="1"/>
  <c r="C197" i="1"/>
  <c r="B197" i="1"/>
  <c r="J196" i="1"/>
  <c r="H196" i="1"/>
  <c r="AJ196" i="1"/>
  <c r="AE196" i="1"/>
  <c r="AC196" i="1"/>
  <c r="AA196" i="1"/>
  <c r="Y196" i="1"/>
  <c r="W196" i="1"/>
  <c r="P196" i="1"/>
  <c r="F196" i="1"/>
  <c r="D196" i="1"/>
  <c r="C196" i="1"/>
  <c r="B196" i="1"/>
  <c r="J195" i="1"/>
  <c r="H195" i="1"/>
  <c r="AJ195" i="1"/>
  <c r="AE195" i="1"/>
  <c r="AC195" i="1"/>
  <c r="AA195" i="1"/>
  <c r="Y195" i="1"/>
  <c r="W195" i="1"/>
  <c r="P195" i="1"/>
  <c r="F195" i="1"/>
  <c r="D195" i="1"/>
  <c r="C195" i="1"/>
  <c r="B195" i="1"/>
  <c r="J194" i="1"/>
  <c r="H194" i="1"/>
  <c r="AJ194" i="1"/>
  <c r="AE194" i="1"/>
  <c r="AC194" i="1"/>
  <c r="AA194" i="1"/>
  <c r="Y194" i="1"/>
  <c r="W194" i="1"/>
  <c r="P194" i="1"/>
  <c r="F194" i="1"/>
  <c r="D194" i="1"/>
  <c r="C194" i="1"/>
  <c r="B194" i="1"/>
  <c r="J193" i="1"/>
  <c r="H193" i="1"/>
  <c r="AJ193" i="1"/>
  <c r="AE193" i="1"/>
  <c r="AC193" i="1"/>
  <c r="AA193" i="1"/>
  <c r="Y193" i="1"/>
  <c r="W193" i="1"/>
  <c r="P193" i="1"/>
  <c r="F193" i="1"/>
  <c r="D193" i="1"/>
  <c r="C193" i="1"/>
  <c r="B193" i="1"/>
  <c r="J192" i="1"/>
  <c r="H192" i="1"/>
  <c r="AJ192" i="1"/>
  <c r="AE192" i="1"/>
  <c r="AC192" i="1"/>
  <c r="AA192" i="1"/>
  <c r="Y192" i="1"/>
  <c r="W192" i="1"/>
  <c r="P192" i="1"/>
  <c r="F192" i="1"/>
  <c r="D192" i="1"/>
  <c r="C192" i="1"/>
  <c r="B192" i="1"/>
  <c r="J191" i="1"/>
  <c r="H191" i="1"/>
  <c r="AJ191" i="1"/>
  <c r="AE191" i="1"/>
  <c r="AC191" i="1"/>
  <c r="AA191" i="1"/>
  <c r="Y191" i="1"/>
  <c r="W191" i="1"/>
  <c r="P191" i="1"/>
  <c r="F191" i="1"/>
  <c r="D191" i="1"/>
  <c r="C191" i="1"/>
  <c r="B191" i="1"/>
  <c r="J190" i="1"/>
  <c r="H190" i="1"/>
  <c r="AJ190" i="1"/>
  <c r="AE190" i="1"/>
  <c r="AC190" i="1"/>
  <c r="AA190" i="1"/>
  <c r="Y190" i="1"/>
  <c r="W190" i="1"/>
  <c r="P190" i="1"/>
  <c r="F190" i="1"/>
  <c r="D190" i="1"/>
  <c r="C190" i="1"/>
  <c r="B190" i="1"/>
  <c r="J189" i="1"/>
  <c r="H189" i="1"/>
  <c r="AJ189" i="1"/>
  <c r="AE189" i="1"/>
  <c r="AC189" i="1"/>
  <c r="AA189" i="1"/>
  <c r="Y189" i="1"/>
  <c r="W189" i="1"/>
  <c r="P189" i="1"/>
  <c r="F189" i="1"/>
  <c r="D189" i="1"/>
  <c r="C189" i="1"/>
  <c r="B189" i="1"/>
  <c r="J188" i="1"/>
  <c r="H188" i="1"/>
  <c r="AJ188" i="1"/>
  <c r="AE188" i="1"/>
  <c r="AC188" i="1"/>
  <c r="AA188" i="1"/>
  <c r="Y188" i="1"/>
  <c r="W188" i="1"/>
  <c r="P188" i="1"/>
  <c r="F188" i="1"/>
  <c r="D188" i="1"/>
  <c r="C188" i="1"/>
  <c r="B188" i="1"/>
  <c r="J187" i="1"/>
  <c r="H187" i="1"/>
  <c r="AJ187" i="1"/>
  <c r="AE187" i="1"/>
  <c r="AC187" i="1"/>
  <c r="AA187" i="1"/>
  <c r="Y187" i="1"/>
  <c r="W187" i="1"/>
  <c r="P187" i="1"/>
  <c r="F187" i="1"/>
  <c r="D187" i="1"/>
  <c r="C187" i="1"/>
  <c r="B187" i="1"/>
  <c r="J186" i="1"/>
  <c r="H186" i="1"/>
  <c r="AJ186" i="1"/>
  <c r="AE186" i="1"/>
  <c r="AC186" i="1"/>
  <c r="AA186" i="1"/>
  <c r="Y186" i="1"/>
  <c r="W186" i="1"/>
  <c r="P186" i="1"/>
  <c r="F186" i="1"/>
  <c r="D186" i="1"/>
  <c r="C186" i="1"/>
  <c r="B186" i="1"/>
  <c r="J185" i="1"/>
  <c r="H185" i="1"/>
  <c r="AJ185" i="1"/>
  <c r="AE185" i="1"/>
  <c r="AC185" i="1"/>
  <c r="AA185" i="1"/>
  <c r="Y185" i="1"/>
  <c r="W185" i="1"/>
  <c r="P185" i="1"/>
  <c r="F185" i="1"/>
  <c r="D185" i="1"/>
  <c r="C185" i="1"/>
  <c r="B185" i="1"/>
  <c r="J184" i="1"/>
  <c r="H184" i="1"/>
  <c r="AJ184" i="1"/>
  <c r="AE184" i="1"/>
  <c r="AC184" i="1"/>
  <c r="AA184" i="1"/>
  <c r="Y184" i="1"/>
  <c r="W184" i="1"/>
  <c r="P184" i="1"/>
  <c r="F184" i="1"/>
  <c r="D184" i="1"/>
  <c r="C184" i="1"/>
  <c r="B184" i="1"/>
  <c r="J183" i="1"/>
  <c r="H183" i="1"/>
  <c r="AJ183" i="1"/>
  <c r="AE183" i="1"/>
  <c r="AC183" i="1"/>
  <c r="AA183" i="1"/>
  <c r="Y183" i="1"/>
  <c r="W183" i="1"/>
  <c r="P183" i="1"/>
  <c r="F183" i="1"/>
  <c r="D183" i="1"/>
  <c r="C183" i="1"/>
  <c r="B183" i="1"/>
  <c r="J182" i="1"/>
  <c r="H182" i="1"/>
  <c r="AJ182" i="1"/>
  <c r="AE182" i="1"/>
  <c r="AC182" i="1"/>
  <c r="AA182" i="1"/>
  <c r="Y182" i="1"/>
  <c r="W182" i="1"/>
  <c r="P182" i="1"/>
  <c r="F182" i="1"/>
  <c r="D182" i="1"/>
  <c r="C182" i="1"/>
  <c r="B182" i="1"/>
  <c r="J181" i="1"/>
  <c r="H181" i="1"/>
  <c r="AJ181" i="1"/>
  <c r="AE181" i="1"/>
  <c r="AC181" i="1"/>
  <c r="AA181" i="1"/>
  <c r="Y181" i="1"/>
  <c r="W181" i="1"/>
  <c r="P181" i="1"/>
  <c r="F181" i="1"/>
  <c r="D181" i="1"/>
  <c r="C181" i="1"/>
  <c r="B181" i="1"/>
  <c r="J180" i="1"/>
  <c r="H180" i="1"/>
  <c r="AJ180" i="1"/>
  <c r="AE180" i="1"/>
  <c r="AC180" i="1"/>
  <c r="AA180" i="1"/>
  <c r="Y180" i="1"/>
  <c r="W180" i="1"/>
  <c r="P180" i="1"/>
  <c r="F180" i="1"/>
  <c r="D180" i="1"/>
  <c r="C180" i="1"/>
  <c r="B180" i="1"/>
  <c r="J179" i="1"/>
  <c r="H179" i="1"/>
  <c r="AJ179" i="1"/>
  <c r="AE179" i="1"/>
  <c r="AC179" i="1"/>
  <c r="AA179" i="1"/>
  <c r="Y179" i="1"/>
  <c r="W179" i="1"/>
  <c r="P179" i="1"/>
  <c r="F179" i="1"/>
  <c r="D179" i="1"/>
  <c r="C179" i="1"/>
  <c r="B179" i="1"/>
  <c r="J178" i="1"/>
  <c r="H178" i="1"/>
  <c r="AJ178" i="1"/>
  <c r="AE178" i="1"/>
  <c r="AC178" i="1"/>
  <c r="AA178" i="1"/>
  <c r="Y178" i="1"/>
  <c r="W178" i="1"/>
  <c r="P178" i="1"/>
  <c r="F178" i="1"/>
  <c r="D178" i="1"/>
  <c r="C178" i="1"/>
  <c r="B178" i="1"/>
  <c r="J177" i="1"/>
  <c r="H177" i="1"/>
  <c r="AJ177" i="1"/>
  <c r="AE177" i="1"/>
  <c r="AC177" i="1"/>
  <c r="AA177" i="1"/>
  <c r="Y177" i="1"/>
  <c r="W177" i="1"/>
  <c r="P177" i="1"/>
  <c r="F177" i="1"/>
  <c r="D177" i="1"/>
  <c r="C177" i="1"/>
  <c r="B177" i="1"/>
  <c r="J176" i="1"/>
  <c r="H176" i="1"/>
  <c r="AJ176" i="1"/>
  <c r="AE176" i="1"/>
  <c r="AC176" i="1"/>
  <c r="AA176" i="1"/>
  <c r="Y176" i="1"/>
  <c r="W176" i="1"/>
  <c r="P176" i="1"/>
  <c r="F176" i="1"/>
  <c r="D176" i="1"/>
  <c r="C176" i="1"/>
  <c r="B176" i="1"/>
  <c r="J175" i="1"/>
  <c r="H175" i="1"/>
  <c r="AJ175" i="1"/>
  <c r="AE175" i="1"/>
  <c r="AC175" i="1"/>
  <c r="AA175" i="1"/>
  <c r="Y175" i="1"/>
  <c r="W175" i="1"/>
  <c r="P175" i="1"/>
  <c r="F175" i="1"/>
  <c r="D175" i="1"/>
  <c r="C175" i="1"/>
  <c r="B175" i="1"/>
  <c r="J174" i="1"/>
  <c r="H174" i="1"/>
  <c r="AJ174" i="1"/>
  <c r="AE174" i="1"/>
  <c r="AC174" i="1"/>
  <c r="AA174" i="1"/>
  <c r="Y174" i="1"/>
  <c r="W174" i="1"/>
  <c r="P174" i="1"/>
  <c r="F174" i="1"/>
  <c r="D174" i="1"/>
  <c r="C174" i="1"/>
  <c r="B174" i="1"/>
  <c r="J173" i="1"/>
  <c r="H173" i="1"/>
  <c r="AJ173" i="1"/>
  <c r="AE173" i="1"/>
  <c r="AC173" i="1"/>
  <c r="AA173" i="1"/>
  <c r="Y173" i="1"/>
  <c r="W173" i="1"/>
  <c r="P173" i="1"/>
  <c r="F173" i="1"/>
  <c r="D173" i="1"/>
  <c r="C173" i="1"/>
  <c r="B173" i="1"/>
  <c r="J172" i="1"/>
  <c r="H172" i="1"/>
  <c r="AJ172" i="1"/>
  <c r="AE172" i="1"/>
  <c r="AC172" i="1"/>
  <c r="AA172" i="1"/>
  <c r="Y172" i="1"/>
  <c r="W172" i="1"/>
  <c r="P172" i="1"/>
  <c r="F172" i="1"/>
  <c r="D172" i="1"/>
  <c r="C172" i="1"/>
  <c r="B172" i="1"/>
  <c r="J171" i="1"/>
  <c r="H171" i="1"/>
  <c r="AJ171" i="1"/>
  <c r="AE171" i="1"/>
  <c r="AC171" i="1"/>
  <c r="AA171" i="1"/>
  <c r="Y171" i="1"/>
  <c r="W171" i="1"/>
  <c r="P171" i="1"/>
  <c r="F171" i="1"/>
  <c r="D171" i="1"/>
  <c r="C171" i="1"/>
  <c r="B171" i="1"/>
  <c r="J170" i="1"/>
  <c r="H170" i="1"/>
  <c r="AJ170" i="1"/>
  <c r="AE170" i="1"/>
  <c r="AC170" i="1"/>
  <c r="AA170" i="1"/>
  <c r="Y170" i="1"/>
  <c r="W170" i="1"/>
  <c r="P170" i="1"/>
  <c r="F170" i="1"/>
  <c r="D170" i="1"/>
  <c r="C170" i="1"/>
  <c r="B170" i="1"/>
  <c r="J169" i="1"/>
  <c r="H169" i="1"/>
  <c r="AJ169" i="1"/>
  <c r="AE169" i="1"/>
  <c r="AC169" i="1"/>
  <c r="AA169" i="1"/>
  <c r="Y169" i="1"/>
  <c r="W169" i="1"/>
  <c r="P169" i="1"/>
  <c r="F169" i="1"/>
  <c r="D169" i="1"/>
  <c r="C169" i="1"/>
  <c r="B169" i="1"/>
  <c r="J167" i="1"/>
  <c r="H167" i="1"/>
  <c r="AJ167" i="1"/>
  <c r="AE167" i="1"/>
  <c r="AC167" i="1"/>
  <c r="AA167" i="1"/>
  <c r="Y167" i="1"/>
  <c r="W167" i="1"/>
  <c r="P167" i="1"/>
  <c r="F167" i="1"/>
  <c r="D167" i="1"/>
  <c r="C167" i="1"/>
  <c r="B167" i="1"/>
  <c r="J166" i="1"/>
  <c r="H166" i="1"/>
  <c r="I113" i="1" s="1"/>
  <c r="AJ166" i="1"/>
  <c r="AG113" i="1"/>
  <c r="AE166" i="1"/>
  <c r="AF113" i="1" s="1"/>
  <c r="AC166" i="1"/>
  <c r="AD113" i="1" s="1"/>
  <c r="AA166" i="1"/>
  <c r="AB113" i="1" s="1"/>
  <c r="Y166" i="1"/>
  <c r="Z113" i="1" s="1"/>
  <c r="W166" i="1"/>
  <c r="X113" i="1" s="1"/>
  <c r="P166" i="1"/>
  <c r="Q113" i="1" s="1"/>
  <c r="F166" i="1"/>
  <c r="G113" i="1" s="1"/>
  <c r="D166" i="1"/>
  <c r="E113" i="1" s="1"/>
  <c r="C166" i="1"/>
  <c r="B166" i="1"/>
  <c r="J165" i="1"/>
  <c r="H165" i="1"/>
  <c r="I112" i="1" s="1"/>
  <c r="AJ165" i="1"/>
  <c r="AG112" i="1"/>
  <c r="AE165" i="1"/>
  <c r="AF112" i="1" s="1"/>
  <c r="AC165" i="1"/>
  <c r="AD112" i="1" s="1"/>
  <c r="AA165" i="1"/>
  <c r="AB112" i="1" s="1"/>
  <c r="Y165" i="1"/>
  <c r="Z112" i="1" s="1"/>
  <c r="W165" i="1"/>
  <c r="X112" i="1" s="1"/>
  <c r="P165" i="1"/>
  <c r="Q112" i="1" s="1"/>
  <c r="F165" i="1"/>
  <c r="G112" i="1" s="1"/>
  <c r="D165" i="1"/>
  <c r="C165" i="1"/>
  <c r="B165" i="1"/>
  <c r="J164" i="1"/>
  <c r="H164" i="1"/>
  <c r="I111" i="1" s="1"/>
  <c r="AJ164" i="1"/>
  <c r="AG111" i="1"/>
  <c r="AE164" i="1"/>
  <c r="AF111" i="1" s="1"/>
  <c r="AC164" i="1"/>
  <c r="AD111" i="1" s="1"/>
  <c r="AA164" i="1"/>
  <c r="AB111" i="1" s="1"/>
  <c r="Y164" i="1"/>
  <c r="Z111" i="1" s="1"/>
  <c r="W164" i="1"/>
  <c r="X111" i="1" s="1"/>
  <c r="P164" i="1"/>
  <c r="Q111" i="1" s="1"/>
  <c r="F164" i="1"/>
  <c r="G111" i="1" s="1"/>
  <c r="D164" i="1"/>
  <c r="C164" i="1"/>
  <c r="B164" i="1"/>
  <c r="J163" i="1"/>
  <c r="H163" i="1"/>
  <c r="I110" i="1" s="1"/>
  <c r="AJ163" i="1"/>
  <c r="AG110" i="1"/>
  <c r="AE163" i="1"/>
  <c r="AF110" i="1" s="1"/>
  <c r="AC163" i="1"/>
  <c r="AD110" i="1" s="1"/>
  <c r="AA163" i="1"/>
  <c r="AB110" i="1" s="1"/>
  <c r="Y163" i="1"/>
  <c r="Z110" i="1" s="1"/>
  <c r="W163" i="1"/>
  <c r="X110" i="1" s="1"/>
  <c r="P163" i="1"/>
  <c r="Q110" i="1" s="1"/>
  <c r="F163" i="1"/>
  <c r="G110" i="1" s="1"/>
  <c r="D163" i="1"/>
  <c r="C163" i="1"/>
  <c r="B163" i="1"/>
  <c r="J162" i="1"/>
  <c r="H162" i="1"/>
  <c r="I109" i="1" s="1"/>
  <c r="AJ162" i="1"/>
  <c r="AG109" i="1"/>
  <c r="AE162" i="1"/>
  <c r="AF109" i="1" s="1"/>
  <c r="AC162" i="1"/>
  <c r="AD109" i="1" s="1"/>
  <c r="AA162" i="1"/>
  <c r="AB109" i="1" s="1"/>
  <c r="Y162" i="1"/>
  <c r="Z109" i="1" s="1"/>
  <c r="W162" i="1"/>
  <c r="X109" i="1" s="1"/>
  <c r="P162" i="1"/>
  <c r="Q109" i="1" s="1"/>
  <c r="F162" i="1"/>
  <c r="G109" i="1" s="1"/>
  <c r="D162" i="1"/>
  <c r="C162" i="1"/>
  <c r="B162" i="1"/>
  <c r="J161" i="1"/>
  <c r="H161" i="1"/>
  <c r="I108" i="1" s="1"/>
  <c r="AJ161" i="1"/>
  <c r="AG108" i="1"/>
  <c r="AE161" i="1"/>
  <c r="AF108" i="1" s="1"/>
  <c r="AC161" i="1"/>
  <c r="AD108" i="1" s="1"/>
  <c r="AA161" i="1"/>
  <c r="AB108" i="1" s="1"/>
  <c r="Y161" i="1"/>
  <c r="Z108" i="1" s="1"/>
  <c r="W161" i="1"/>
  <c r="X108" i="1" s="1"/>
  <c r="P161" i="1"/>
  <c r="Q108" i="1" s="1"/>
  <c r="F161" i="1"/>
  <c r="G108" i="1" s="1"/>
  <c r="D161" i="1"/>
  <c r="C161" i="1"/>
  <c r="B161" i="1"/>
  <c r="J160" i="1"/>
  <c r="H160" i="1"/>
  <c r="I107" i="1" s="1"/>
  <c r="AJ160" i="1"/>
  <c r="AG107" i="1"/>
  <c r="AE160" i="1"/>
  <c r="AF107" i="1" s="1"/>
  <c r="AC160" i="1"/>
  <c r="AD107" i="1" s="1"/>
  <c r="AA160" i="1"/>
  <c r="AB107" i="1" s="1"/>
  <c r="Y160" i="1"/>
  <c r="Z107" i="1" s="1"/>
  <c r="W160" i="1"/>
  <c r="X107" i="1" s="1"/>
  <c r="P160" i="1"/>
  <c r="Q107" i="1" s="1"/>
  <c r="F160" i="1"/>
  <c r="G107" i="1" s="1"/>
  <c r="D160" i="1"/>
  <c r="C160" i="1"/>
  <c r="B160" i="1"/>
  <c r="J159" i="1"/>
  <c r="H159" i="1"/>
  <c r="I106" i="1" s="1"/>
  <c r="AJ159" i="1"/>
  <c r="AG106" i="1"/>
  <c r="AE159" i="1"/>
  <c r="AF106" i="1" s="1"/>
  <c r="AC159" i="1"/>
  <c r="AD106" i="1" s="1"/>
  <c r="AA159" i="1"/>
  <c r="AB106" i="1" s="1"/>
  <c r="Y159" i="1"/>
  <c r="Z106" i="1" s="1"/>
  <c r="W159" i="1"/>
  <c r="X106" i="1" s="1"/>
  <c r="P159" i="1"/>
  <c r="Q106" i="1" s="1"/>
  <c r="F159" i="1"/>
  <c r="G106" i="1" s="1"/>
  <c r="D159" i="1"/>
  <c r="C159" i="1"/>
  <c r="B159" i="1"/>
  <c r="J158" i="1"/>
  <c r="H158" i="1"/>
  <c r="I105" i="1" s="1"/>
  <c r="AJ158" i="1"/>
  <c r="AG105" i="1"/>
  <c r="AE158" i="1"/>
  <c r="AF105" i="1" s="1"/>
  <c r="AC158" i="1"/>
  <c r="AD105" i="1" s="1"/>
  <c r="AA158" i="1"/>
  <c r="AB105" i="1" s="1"/>
  <c r="Y158" i="1"/>
  <c r="Z105" i="1" s="1"/>
  <c r="W158" i="1"/>
  <c r="X105" i="1" s="1"/>
  <c r="P158" i="1"/>
  <c r="Q105" i="1" s="1"/>
  <c r="F158" i="1"/>
  <c r="G105" i="1" s="1"/>
  <c r="D158" i="1"/>
  <c r="C158" i="1"/>
  <c r="B158" i="1"/>
  <c r="J157" i="1"/>
  <c r="H157" i="1"/>
  <c r="I104" i="1" s="1"/>
  <c r="AJ157" i="1"/>
  <c r="AG104" i="1"/>
  <c r="AE157" i="1"/>
  <c r="AF104" i="1" s="1"/>
  <c r="AC157" i="1"/>
  <c r="AD104" i="1" s="1"/>
  <c r="AA157" i="1"/>
  <c r="AB104" i="1" s="1"/>
  <c r="Y157" i="1"/>
  <c r="Z104" i="1" s="1"/>
  <c r="W157" i="1"/>
  <c r="X104" i="1" s="1"/>
  <c r="P157" i="1"/>
  <c r="Q104" i="1" s="1"/>
  <c r="F157" i="1"/>
  <c r="G104" i="1" s="1"/>
  <c r="D157" i="1"/>
  <c r="C157" i="1"/>
  <c r="B157" i="1"/>
  <c r="J156" i="1"/>
  <c r="H156" i="1"/>
  <c r="I103" i="1" s="1"/>
  <c r="AJ156" i="1"/>
  <c r="AG103" i="1"/>
  <c r="AE156" i="1"/>
  <c r="AF103" i="1" s="1"/>
  <c r="AC156" i="1"/>
  <c r="AD103" i="1" s="1"/>
  <c r="AA156" i="1"/>
  <c r="AB103" i="1" s="1"/>
  <c r="Y156" i="1"/>
  <c r="Z103" i="1" s="1"/>
  <c r="W156" i="1"/>
  <c r="X103" i="1" s="1"/>
  <c r="P156" i="1"/>
  <c r="Q103" i="1" s="1"/>
  <c r="F156" i="1"/>
  <c r="G103" i="1" s="1"/>
  <c r="D156" i="1"/>
  <c r="C156" i="1"/>
  <c r="B156" i="1"/>
  <c r="J155" i="1"/>
  <c r="H155" i="1"/>
  <c r="I102" i="1" s="1"/>
  <c r="AJ155" i="1"/>
  <c r="AG102" i="1"/>
  <c r="AE155" i="1"/>
  <c r="AF102" i="1" s="1"/>
  <c r="AC155" i="1"/>
  <c r="AD102" i="1" s="1"/>
  <c r="AA155" i="1"/>
  <c r="AB102" i="1" s="1"/>
  <c r="Y155" i="1"/>
  <c r="Z102" i="1" s="1"/>
  <c r="W155" i="1"/>
  <c r="X102" i="1" s="1"/>
  <c r="P155" i="1"/>
  <c r="Q102" i="1" s="1"/>
  <c r="F155" i="1"/>
  <c r="G102" i="1" s="1"/>
  <c r="D155" i="1"/>
  <c r="C155" i="1"/>
  <c r="B155" i="1"/>
  <c r="J154" i="1"/>
  <c r="H154" i="1"/>
  <c r="I101" i="1" s="1"/>
  <c r="AJ154" i="1"/>
  <c r="AE154" i="1"/>
  <c r="AC154" i="1"/>
  <c r="AA154" i="1"/>
  <c r="Y154" i="1"/>
  <c r="W154" i="1"/>
  <c r="P154" i="1"/>
  <c r="F154" i="1"/>
  <c r="D154" i="1"/>
  <c r="C154" i="1"/>
  <c r="B154" i="1"/>
  <c r="J153" i="1"/>
  <c r="H153" i="1"/>
  <c r="I100" i="1" s="1"/>
  <c r="AJ153" i="1"/>
  <c r="AE153" i="1"/>
  <c r="AC153" i="1"/>
  <c r="AA153" i="1"/>
  <c r="Y153" i="1"/>
  <c r="W153" i="1"/>
  <c r="P153" i="1"/>
  <c r="F153" i="1"/>
  <c r="D153" i="1"/>
  <c r="C153" i="1"/>
  <c r="B153" i="1"/>
  <c r="J152" i="1"/>
  <c r="H152" i="1"/>
  <c r="I99" i="1" s="1"/>
  <c r="AJ152" i="1"/>
  <c r="AE152" i="1"/>
  <c r="AC152" i="1"/>
  <c r="AA152" i="1"/>
  <c r="Y152" i="1"/>
  <c r="W152" i="1"/>
  <c r="P152" i="1"/>
  <c r="F152" i="1"/>
  <c r="D152" i="1"/>
  <c r="C152" i="1"/>
  <c r="B152" i="1"/>
  <c r="J151" i="1"/>
  <c r="H151" i="1"/>
  <c r="I98" i="1" s="1"/>
  <c r="AJ151" i="1"/>
  <c r="AE151" i="1"/>
  <c r="AC151" i="1"/>
  <c r="AA151" i="1"/>
  <c r="Y151" i="1"/>
  <c r="W151" i="1"/>
  <c r="P151" i="1"/>
  <c r="F151" i="1"/>
  <c r="D151" i="1"/>
  <c r="C151" i="1"/>
  <c r="B151" i="1"/>
  <c r="J150" i="1"/>
  <c r="H150" i="1"/>
  <c r="I97" i="1" s="1"/>
  <c r="AJ150" i="1"/>
  <c r="AE150" i="1"/>
  <c r="AC150" i="1"/>
  <c r="AA150" i="1"/>
  <c r="Y150" i="1"/>
  <c r="W150" i="1"/>
  <c r="P150" i="1"/>
  <c r="F150" i="1"/>
  <c r="D150" i="1"/>
  <c r="C150" i="1"/>
  <c r="B150" i="1"/>
  <c r="J149" i="1"/>
  <c r="H149" i="1"/>
  <c r="I96" i="1" s="1"/>
  <c r="AJ149" i="1"/>
  <c r="AE149" i="1"/>
  <c r="AC149" i="1"/>
  <c r="AA149" i="1"/>
  <c r="Y149" i="1"/>
  <c r="W149" i="1"/>
  <c r="P149" i="1"/>
  <c r="F149" i="1"/>
  <c r="D149" i="1"/>
  <c r="C149" i="1"/>
  <c r="B149" i="1"/>
  <c r="J148" i="1"/>
  <c r="H148" i="1"/>
  <c r="I95" i="1" s="1"/>
  <c r="AJ148" i="1"/>
  <c r="AE148" i="1"/>
  <c r="AC148" i="1"/>
  <c r="AA148" i="1"/>
  <c r="Y148" i="1"/>
  <c r="W148" i="1"/>
  <c r="P148" i="1"/>
  <c r="F148" i="1"/>
  <c r="D148" i="1"/>
  <c r="C148" i="1"/>
  <c r="B148" i="1"/>
  <c r="J147" i="1"/>
  <c r="H147" i="1"/>
  <c r="I94" i="1" s="1"/>
  <c r="AJ147" i="1"/>
  <c r="AE147" i="1"/>
  <c r="AC147" i="1"/>
  <c r="AA147" i="1"/>
  <c r="Y147" i="1"/>
  <c r="W147" i="1"/>
  <c r="P147" i="1"/>
  <c r="F147" i="1"/>
  <c r="D147" i="1"/>
  <c r="C147" i="1"/>
  <c r="B147" i="1"/>
  <c r="J146" i="1"/>
  <c r="H146" i="1"/>
  <c r="I93" i="1" s="1"/>
  <c r="AJ146" i="1"/>
  <c r="AE146" i="1"/>
  <c r="AC146" i="1"/>
  <c r="AA146" i="1"/>
  <c r="Y146" i="1"/>
  <c r="W146" i="1"/>
  <c r="P146" i="1"/>
  <c r="F146" i="1"/>
  <c r="D146" i="1"/>
  <c r="E93" i="1" s="1"/>
  <c r="C146" i="1"/>
  <c r="B146" i="1"/>
  <c r="J145" i="1"/>
  <c r="H145" i="1"/>
  <c r="I92" i="1" s="1"/>
  <c r="AJ145" i="1"/>
  <c r="AE145" i="1"/>
  <c r="AC145" i="1"/>
  <c r="AA145" i="1"/>
  <c r="Y145" i="1"/>
  <c r="W145" i="1"/>
  <c r="P145" i="1"/>
  <c r="F145" i="1"/>
  <c r="D145" i="1"/>
  <c r="E92" i="1" s="1"/>
  <c r="C145" i="1"/>
  <c r="B145" i="1"/>
  <c r="J144" i="1"/>
  <c r="H144" i="1"/>
  <c r="I91" i="1" s="1"/>
  <c r="AJ144" i="1"/>
  <c r="AE144" i="1"/>
  <c r="AC144" i="1"/>
  <c r="AA144" i="1"/>
  <c r="Y144" i="1"/>
  <c r="W144" i="1"/>
  <c r="P144" i="1"/>
  <c r="F144" i="1"/>
  <c r="D144" i="1"/>
  <c r="E91" i="1" s="1"/>
  <c r="C144" i="1"/>
  <c r="B144" i="1"/>
  <c r="J143" i="1"/>
  <c r="H143" i="1"/>
  <c r="I90" i="1" s="1"/>
  <c r="AJ143" i="1"/>
  <c r="AE143" i="1"/>
  <c r="AC143" i="1"/>
  <c r="AA143" i="1"/>
  <c r="Y143" i="1"/>
  <c r="W143" i="1"/>
  <c r="P143" i="1"/>
  <c r="F143" i="1"/>
  <c r="D143" i="1"/>
  <c r="E90" i="1" s="1"/>
  <c r="C143" i="1"/>
  <c r="B143" i="1"/>
  <c r="J142" i="1"/>
  <c r="H142" i="1"/>
  <c r="I89" i="1" s="1"/>
  <c r="AJ142" i="1"/>
  <c r="AE142" i="1"/>
  <c r="AC142" i="1"/>
  <c r="AA142" i="1"/>
  <c r="Y142" i="1"/>
  <c r="W142" i="1"/>
  <c r="P142" i="1"/>
  <c r="F142" i="1"/>
  <c r="D142" i="1"/>
  <c r="E89" i="1" s="1"/>
  <c r="C142" i="1"/>
  <c r="B142" i="1"/>
  <c r="J141" i="1"/>
  <c r="H141" i="1"/>
  <c r="I88" i="1" s="1"/>
  <c r="AJ141" i="1"/>
  <c r="AE141" i="1"/>
  <c r="AC141" i="1"/>
  <c r="AA141" i="1"/>
  <c r="Y141" i="1"/>
  <c r="W141" i="1"/>
  <c r="P141" i="1"/>
  <c r="F141" i="1"/>
  <c r="D141" i="1"/>
  <c r="E88" i="1" s="1"/>
  <c r="C141" i="1"/>
  <c r="B141" i="1"/>
  <c r="J140" i="1"/>
  <c r="H140" i="1"/>
  <c r="I87" i="1" s="1"/>
  <c r="AJ140" i="1"/>
  <c r="AE140" i="1"/>
  <c r="AC140" i="1"/>
  <c r="AA140" i="1"/>
  <c r="Y140" i="1"/>
  <c r="W140" i="1"/>
  <c r="P140" i="1"/>
  <c r="F140" i="1"/>
  <c r="D140" i="1"/>
  <c r="E87" i="1" s="1"/>
  <c r="C140" i="1"/>
  <c r="B140" i="1"/>
  <c r="J139" i="1"/>
  <c r="H139" i="1"/>
  <c r="I86" i="1" s="1"/>
  <c r="AJ139" i="1"/>
  <c r="AG86" i="1"/>
  <c r="AE139" i="1"/>
  <c r="AF86" i="1" s="1"/>
  <c r="AC139" i="1"/>
  <c r="AD86" i="1" s="1"/>
  <c r="AA139" i="1"/>
  <c r="AB86" i="1" s="1"/>
  <c r="Y139" i="1"/>
  <c r="Z86" i="1" s="1"/>
  <c r="W139" i="1"/>
  <c r="X86" i="1" s="1"/>
  <c r="P139" i="1"/>
  <c r="Q86" i="1" s="1"/>
  <c r="F139" i="1"/>
  <c r="G86" i="1" s="1"/>
  <c r="D139" i="1"/>
  <c r="E86" i="1" s="1"/>
  <c r="C139" i="1"/>
  <c r="B139" i="1"/>
  <c r="J138" i="1"/>
  <c r="H138" i="1"/>
  <c r="I85" i="1" s="1"/>
  <c r="AJ138" i="1"/>
  <c r="AG85" i="1"/>
  <c r="AE138" i="1"/>
  <c r="AF85" i="1" s="1"/>
  <c r="AC138" i="1"/>
  <c r="AD85" i="1" s="1"/>
  <c r="AA138" i="1"/>
  <c r="AB85" i="1" s="1"/>
  <c r="Y138" i="1"/>
  <c r="Z85" i="1" s="1"/>
  <c r="W138" i="1"/>
  <c r="X85" i="1" s="1"/>
  <c r="P138" i="1"/>
  <c r="Q85" i="1" s="1"/>
  <c r="F138" i="1"/>
  <c r="G85" i="1" s="1"/>
  <c r="D138" i="1"/>
  <c r="E85" i="1" s="1"/>
  <c r="C138" i="1"/>
  <c r="B138" i="1"/>
  <c r="J137" i="1"/>
  <c r="H137" i="1"/>
  <c r="I84" i="1" s="1"/>
  <c r="AJ137" i="1"/>
  <c r="AG84" i="1"/>
  <c r="AE137" i="1"/>
  <c r="AF84" i="1" s="1"/>
  <c r="AC137" i="1"/>
  <c r="AD84" i="1" s="1"/>
  <c r="AA137" i="1"/>
  <c r="AB84" i="1" s="1"/>
  <c r="Y137" i="1"/>
  <c r="Z84" i="1" s="1"/>
  <c r="W137" i="1"/>
  <c r="X84" i="1" s="1"/>
  <c r="P137" i="1"/>
  <c r="Q84" i="1" s="1"/>
  <c r="F137" i="1"/>
  <c r="G84" i="1" s="1"/>
  <c r="D137" i="1"/>
  <c r="E84" i="1" s="1"/>
  <c r="C137" i="1"/>
  <c r="B137" i="1"/>
  <c r="J136" i="1"/>
  <c r="H136" i="1"/>
  <c r="I83" i="1" s="1"/>
  <c r="AJ136" i="1"/>
  <c r="AG83" i="1"/>
  <c r="AE136" i="1"/>
  <c r="AF83" i="1" s="1"/>
  <c r="AC136" i="1"/>
  <c r="AD83" i="1" s="1"/>
  <c r="AA136" i="1"/>
  <c r="AB83" i="1" s="1"/>
  <c r="Y136" i="1"/>
  <c r="Z83" i="1" s="1"/>
  <c r="W136" i="1"/>
  <c r="X83" i="1" s="1"/>
  <c r="P136" i="1"/>
  <c r="Q83" i="1" s="1"/>
  <c r="F136" i="1"/>
  <c r="G83" i="1" s="1"/>
  <c r="D136" i="1"/>
  <c r="E83" i="1" s="1"/>
  <c r="C136" i="1"/>
  <c r="B136" i="1"/>
  <c r="J135" i="1"/>
  <c r="H135" i="1"/>
  <c r="I82" i="1" s="1"/>
  <c r="AJ135" i="1"/>
  <c r="AG82" i="1"/>
  <c r="AE135" i="1"/>
  <c r="AF82" i="1" s="1"/>
  <c r="AC135" i="1"/>
  <c r="AD82" i="1" s="1"/>
  <c r="AA135" i="1"/>
  <c r="AB82" i="1" s="1"/>
  <c r="Y135" i="1"/>
  <c r="Z82" i="1" s="1"/>
  <c r="W135" i="1"/>
  <c r="X82" i="1" s="1"/>
  <c r="P135" i="1"/>
  <c r="Q82" i="1" s="1"/>
  <c r="F135" i="1"/>
  <c r="G82" i="1" s="1"/>
  <c r="D135" i="1"/>
  <c r="E82" i="1" s="1"/>
  <c r="C135" i="1"/>
  <c r="B135" i="1"/>
  <c r="J134" i="1"/>
  <c r="H134" i="1"/>
  <c r="I81" i="1" s="1"/>
  <c r="AJ134" i="1"/>
  <c r="AG81" i="1"/>
  <c r="AE134" i="1"/>
  <c r="AF81" i="1" s="1"/>
  <c r="AC134" i="1"/>
  <c r="AD81" i="1" s="1"/>
  <c r="AA134" i="1"/>
  <c r="AB81" i="1" s="1"/>
  <c r="Y134" i="1"/>
  <c r="Z81" i="1" s="1"/>
  <c r="W134" i="1"/>
  <c r="X81" i="1" s="1"/>
  <c r="P134" i="1"/>
  <c r="Q81" i="1" s="1"/>
  <c r="F134" i="1"/>
  <c r="G81" i="1" s="1"/>
  <c r="D134" i="1"/>
  <c r="E81" i="1" s="1"/>
  <c r="C134" i="1"/>
  <c r="B134" i="1"/>
  <c r="J133" i="1"/>
  <c r="H133" i="1"/>
  <c r="I80" i="1" s="1"/>
  <c r="AJ133" i="1"/>
  <c r="AG80" i="1"/>
  <c r="AE133" i="1"/>
  <c r="AF80" i="1" s="1"/>
  <c r="AC133" i="1"/>
  <c r="AD80" i="1" s="1"/>
  <c r="AA133" i="1"/>
  <c r="AB80" i="1" s="1"/>
  <c r="Y133" i="1"/>
  <c r="Z80" i="1" s="1"/>
  <c r="W133" i="1"/>
  <c r="X80" i="1" s="1"/>
  <c r="P133" i="1"/>
  <c r="Q80" i="1" s="1"/>
  <c r="F133" i="1"/>
  <c r="G80" i="1" s="1"/>
  <c r="D133" i="1"/>
  <c r="E80" i="1" s="1"/>
  <c r="C133" i="1"/>
  <c r="B133" i="1"/>
  <c r="J132" i="1"/>
  <c r="H132" i="1"/>
  <c r="I79" i="1" s="1"/>
  <c r="AJ132" i="1"/>
  <c r="AG79" i="1"/>
  <c r="AE132" i="1"/>
  <c r="AF79" i="1" s="1"/>
  <c r="AC132" i="1"/>
  <c r="AD79" i="1" s="1"/>
  <c r="AA132" i="1"/>
  <c r="AB79" i="1" s="1"/>
  <c r="Y132" i="1"/>
  <c r="Z79" i="1" s="1"/>
  <c r="W132" i="1"/>
  <c r="X79" i="1" s="1"/>
  <c r="P132" i="1"/>
  <c r="Q79" i="1" s="1"/>
  <c r="F132" i="1"/>
  <c r="G79" i="1" s="1"/>
  <c r="D132" i="1"/>
  <c r="E79" i="1" s="1"/>
  <c r="C132" i="1"/>
  <c r="B132" i="1"/>
  <c r="J131" i="1"/>
  <c r="H131" i="1"/>
  <c r="I78" i="1" s="1"/>
  <c r="AJ131" i="1"/>
  <c r="AG78" i="1"/>
  <c r="AE131" i="1"/>
  <c r="AF78" i="1" s="1"/>
  <c r="AC131" i="1"/>
  <c r="AD78" i="1" s="1"/>
  <c r="AA131" i="1"/>
  <c r="AB78" i="1" s="1"/>
  <c r="Y131" i="1"/>
  <c r="Z78" i="1" s="1"/>
  <c r="W131" i="1"/>
  <c r="X78" i="1" s="1"/>
  <c r="P131" i="1"/>
  <c r="Q78" i="1" s="1"/>
  <c r="F131" i="1"/>
  <c r="D131" i="1"/>
  <c r="E78" i="1" s="1"/>
  <c r="C131" i="1"/>
  <c r="B131" i="1"/>
  <c r="J130" i="1"/>
  <c r="H130" i="1"/>
  <c r="I77" i="1" s="1"/>
  <c r="AJ130" i="1"/>
  <c r="AG77" i="1"/>
  <c r="AE130" i="1"/>
  <c r="AF77" i="1" s="1"/>
  <c r="AC130" i="1"/>
  <c r="AD77" i="1" s="1"/>
  <c r="AA130" i="1"/>
  <c r="AB77" i="1" s="1"/>
  <c r="Y130" i="1"/>
  <c r="Z77" i="1" s="1"/>
  <c r="W130" i="1"/>
  <c r="X77" i="1" s="1"/>
  <c r="P130" i="1"/>
  <c r="Q77" i="1" s="1"/>
  <c r="F130" i="1"/>
  <c r="D130" i="1"/>
  <c r="E77" i="1" s="1"/>
  <c r="C130" i="1"/>
  <c r="B130" i="1"/>
  <c r="J129" i="1"/>
  <c r="H129" i="1"/>
  <c r="I76" i="1" s="1"/>
  <c r="AJ129" i="1"/>
  <c r="AG76" i="1"/>
  <c r="AE129" i="1"/>
  <c r="AF76" i="1" s="1"/>
  <c r="AC129" i="1"/>
  <c r="AD76" i="1" s="1"/>
  <c r="AA129" i="1"/>
  <c r="AB76" i="1" s="1"/>
  <c r="Y129" i="1"/>
  <c r="Z76" i="1" s="1"/>
  <c r="W129" i="1"/>
  <c r="X76" i="1" s="1"/>
  <c r="P129" i="1"/>
  <c r="Q76" i="1" s="1"/>
  <c r="F129" i="1"/>
  <c r="D129" i="1"/>
  <c r="E76" i="1" s="1"/>
  <c r="C129" i="1"/>
  <c r="B129" i="1"/>
  <c r="J128" i="1"/>
  <c r="H128" i="1"/>
  <c r="I75" i="1" s="1"/>
  <c r="AJ128" i="1"/>
  <c r="AG75" i="1"/>
  <c r="AE128" i="1"/>
  <c r="AF75" i="1" s="1"/>
  <c r="AC128" i="1"/>
  <c r="AD75" i="1" s="1"/>
  <c r="AA128" i="1"/>
  <c r="AB75" i="1" s="1"/>
  <c r="Y128" i="1"/>
  <c r="Z75" i="1" s="1"/>
  <c r="W128" i="1"/>
  <c r="X75" i="1" s="1"/>
  <c r="P128" i="1"/>
  <c r="Q75" i="1" s="1"/>
  <c r="F128" i="1"/>
  <c r="D128" i="1"/>
  <c r="E75" i="1" s="1"/>
  <c r="C128" i="1"/>
  <c r="B128" i="1"/>
  <c r="J127" i="1"/>
  <c r="H127" i="1"/>
  <c r="I74" i="1" s="1"/>
  <c r="AJ127" i="1"/>
  <c r="AG74" i="1"/>
  <c r="AE127" i="1"/>
  <c r="AF74" i="1" s="1"/>
  <c r="AC127" i="1"/>
  <c r="AD74" i="1" s="1"/>
  <c r="AA127" i="1"/>
  <c r="AB74" i="1" s="1"/>
  <c r="Y127" i="1"/>
  <c r="Z74" i="1" s="1"/>
  <c r="W127" i="1"/>
  <c r="X74" i="1" s="1"/>
  <c r="P127" i="1"/>
  <c r="Q74" i="1" s="1"/>
  <c r="F127" i="1"/>
  <c r="D127" i="1"/>
  <c r="E74" i="1" s="1"/>
  <c r="C127" i="1"/>
  <c r="B127" i="1"/>
  <c r="J126" i="1"/>
  <c r="H126" i="1"/>
  <c r="I73" i="1" s="1"/>
  <c r="AJ126" i="1"/>
  <c r="AG73" i="1"/>
  <c r="AE126" i="1"/>
  <c r="AF73" i="1" s="1"/>
  <c r="AC126" i="1"/>
  <c r="AD73" i="1" s="1"/>
  <c r="AA126" i="1"/>
  <c r="AB73" i="1" s="1"/>
  <c r="Y126" i="1"/>
  <c r="Z73" i="1" s="1"/>
  <c r="W126" i="1"/>
  <c r="X73" i="1" s="1"/>
  <c r="P126" i="1"/>
  <c r="Q73" i="1" s="1"/>
  <c r="F126" i="1"/>
  <c r="D126" i="1"/>
  <c r="E73" i="1" s="1"/>
  <c r="C126" i="1"/>
  <c r="B126" i="1"/>
  <c r="J125" i="1"/>
  <c r="H125" i="1"/>
  <c r="AJ125" i="1"/>
  <c r="AE125" i="1"/>
  <c r="AC125" i="1"/>
  <c r="AA125" i="1"/>
  <c r="Y125" i="1"/>
  <c r="W125" i="1"/>
  <c r="P125" i="1"/>
  <c r="F125" i="1"/>
  <c r="D125" i="1"/>
  <c r="E72" i="1" s="1"/>
  <c r="C125" i="1"/>
  <c r="B125" i="1"/>
  <c r="J124" i="1"/>
  <c r="H124" i="1"/>
  <c r="AJ124" i="1"/>
  <c r="AE124" i="1"/>
  <c r="AC124" i="1"/>
  <c r="AA124" i="1"/>
  <c r="Y124" i="1"/>
  <c r="W124" i="1"/>
  <c r="P124" i="1"/>
  <c r="F124" i="1"/>
  <c r="D124" i="1"/>
  <c r="E71" i="1" s="1"/>
  <c r="C124" i="1"/>
  <c r="B124" i="1"/>
  <c r="J123" i="1"/>
  <c r="H123" i="1"/>
  <c r="AJ123" i="1"/>
  <c r="AE123" i="1"/>
  <c r="AC123" i="1"/>
  <c r="AA123" i="1"/>
  <c r="Y123" i="1"/>
  <c r="W123" i="1"/>
  <c r="P123" i="1"/>
  <c r="F123" i="1"/>
  <c r="D123" i="1"/>
  <c r="E70" i="1" s="1"/>
  <c r="C123" i="1"/>
  <c r="B123" i="1"/>
  <c r="J122" i="1"/>
  <c r="H122" i="1"/>
  <c r="AJ122" i="1"/>
  <c r="AE122" i="1"/>
  <c r="AC122" i="1"/>
  <c r="AA122" i="1"/>
  <c r="Y122" i="1"/>
  <c r="W122" i="1"/>
  <c r="P122" i="1"/>
  <c r="F122" i="1"/>
  <c r="D122" i="1"/>
  <c r="E69" i="1" s="1"/>
  <c r="C122" i="1"/>
  <c r="B122" i="1"/>
  <c r="J121" i="1"/>
  <c r="H121" i="1"/>
  <c r="AJ121" i="1"/>
  <c r="AE121" i="1"/>
  <c r="AC121" i="1"/>
  <c r="AA121" i="1"/>
  <c r="Y121" i="1"/>
  <c r="W121" i="1"/>
  <c r="P121" i="1"/>
  <c r="F121" i="1"/>
  <c r="D121" i="1"/>
  <c r="E68" i="1" s="1"/>
  <c r="C121" i="1"/>
  <c r="B121" i="1"/>
  <c r="J120" i="1"/>
  <c r="H120" i="1"/>
  <c r="AJ120" i="1"/>
  <c r="AE120" i="1"/>
  <c r="AC120" i="1"/>
  <c r="AA120" i="1"/>
  <c r="Y120" i="1"/>
  <c r="W120" i="1"/>
  <c r="P120" i="1"/>
  <c r="F120" i="1"/>
  <c r="D120" i="1"/>
  <c r="E67" i="1" s="1"/>
  <c r="C120" i="1"/>
  <c r="B120" i="1"/>
  <c r="J119" i="1"/>
  <c r="H119" i="1"/>
  <c r="AJ119" i="1"/>
  <c r="AE119" i="1"/>
  <c r="AC119" i="1"/>
  <c r="AA119" i="1"/>
  <c r="Y119" i="1"/>
  <c r="W119" i="1"/>
  <c r="P119" i="1"/>
  <c r="F119" i="1"/>
  <c r="D119" i="1"/>
  <c r="E66" i="1" s="1"/>
  <c r="C119" i="1"/>
  <c r="B119" i="1"/>
  <c r="J118" i="1"/>
  <c r="H118" i="1"/>
  <c r="AJ118" i="1"/>
  <c r="AE118" i="1"/>
  <c r="AC118" i="1"/>
  <c r="AA118" i="1"/>
  <c r="Y118" i="1"/>
  <c r="W118" i="1"/>
  <c r="P118" i="1"/>
  <c r="F118" i="1"/>
  <c r="D118" i="1"/>
  <c r="E65" i="1" s="1"/>
  <c r="C118" i="1"/>
  <c r="B118" i="1"/>
  <c r="J117" i="1"/>
  <c r="H117" i="1"/>
  <c r="AJ117" i="1"/>
  <c r="AE117" i="1"/>
  <c r="AC117" i="1"/>
  <c r="AA117" i="1"/>
  <c r="Y117" i="1"/>
  <c r="W117" i="1"/>
  <c r="P117" i="1"/>
  <c r="F117" i="1"/>
  <c r="D117" i="1"/>
  <c r="E64" i="1" s="1"/>
  <c r="C117" i="1"/>
  <c r="B117" i="1"/>
  <c r="J116" i="1"/>
  <c r="H116" i="1"/>
  <c r="AJ116" i="1"/>
  <c r="AE116" i="1"/>
  <c r="AC116" i="1"/>
  <c r="AA116" i="1"/>
  <c r="Y116" i="1"/>
  <c r="W116" i="1"/>
  <c r="P116" i="1"/>
  <c r="F116" i="1"/>
  <c r="D116" i="1"/>
  <c r="E63" i="1" s="1"/>
  <c r="C116" i="1"/>
  <c r="B116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AK117" i="1" l="1"/>
  <c r="AK118" i="1"/>
  <c r="AK121" i="1"/>
  <c r="AK122" i="1"/>
  <c r="AK125" i="1"/>
  <c r="AK126" i="1"/>
  <c r="AK129" i="1"/>
  <c r="AK130" i="1"/>
  <c r="AK133" i="1"/>
  <c r="AK134" i="1"/>
  <c r="AK137" i="1"/>
  <c r="AK138" i="1"/>
  <c r="AK141" i="1"/>
  <c r="AK142" i="1"/>
  <c r="AK145" i="1"/>
  <c r="AK146" i="1"/>
  <c r="AK149" i="1"/>
  <c r="AK150" i="1"/>
  <c r="AK153" i="1"/>
  <c r="AK154" i="1"/>
  <c r="AK157" i="1"/>
  <c r="AK158" i="1"/>
  <c r="AK161" i="1"/>
  <c r="AK162" i="1"/>
  <c r="AK165" i="1"/>
  <c r="AK166" i="1"/>
  <c r="AK170" i="1"/>
  <c r="AK171" i="1"/>
  <c r="AK174" i="1"/>
  <c r="AK175" i="1"/>
  <c r="AK178" i="1"/>
  <c r="AK179" i="1"/>
  <c r="AK182" i="1"/>
  <c r="AK183" i="1"/>
  <c r="AK186" i="1"/>
  <c r="AK187" i="1"/>
  <c r="AK190" i="1"/>
  <c r="AK191" i="1"/>
  <c r="AK194" i="1"/>
  <c r="AK195" i="1"/>
  <c r="AK198" i="1"/>
  <c r="AK199" i="1"/>
  <c r="AK202" i="1"/>
  <c r="AK203" i="1"/>
  <c r="AK206" i="1"/>
  <c r="AK207" i="1"/>
  <c r="AK210" i="1"/>
  <c r="AK211" i="1"/>
  <c r="AK214" i="1"/>
  <c r="AK215" i="1"/>
  <c r="AK218" i="1"/>
  <c r="AK219" i="1"/>
  <c r="AK116" i="1"/>
  <c r="AK119" i="1"/>
  <c r="AK120" i="1"/>
  <c r="AK123" i="1"/>
  <c r="AK124" i="1"/>
  <c r="AK127" i="1"/>
  <c r="AK128" i="1"/>
  <c r="AK131" i="1"/>
  <c r="AK132" i="1"/>
  <c r="AK135" i="1"/>
  <c r="AK136" i="1"/>
  <c r="AK139" i="1"/>
  <c r="AK140" i="1"/>
  <c r="AK143" i="1"/>
  <c r="AK144" i="1"/>
  <c r="AK147" i="1"/>
  <c r="AK148" i="1"/>
  <c r="AK151" i="1"/>
  <c r="AK152" i="1"/>
  <c r="AK155" i="1"/>
  <c r="AK156" i="1"/>
  <c r="AK159" i="1"/>
  <c r="AK160" i="1"/>
  <c r="AK163" i="1"/>
  <c r="AK164" i="1"/>
  <c r="AK167" i="1"/>
  <c r="AK169" i="1"/>
  <c r="AK172" i="1"/>
  <c r="AK173" i="1"/>
  <c r="AK176" i="1"/>
  <c r="AK177" i="1"/>
  <c r="AK180" i="1"/>
  <c r="AK181" i="1"/>
  <c r="AK184" i="1"/>
  <c r="AK185" i="1"/>
  <c r="AK188" i="1"/>
  <c r="AK189" i="1"/>
  <c r="AK192" i="1"/>
  <c r="AK193" i="1"/>
  <c r="AK196" i="1"/>
  <c r="AK197" i="1"/>
  <c r="AK200" i="1"/>
  <c r="AK201" i="1"/>
  <c r="AK204" i="1"/>
  <c r="AK205" i="1"/>
  <c r="AK208" i="1"/>
  <c r="AK209" i="1"/>
  <c r="AK212" i="1"/>
  <c r="AK213" i="1"/>
  <c r="AK216" i="1"/>
  <c r="AK217" i="1"/>
  <c r="AK220" i="1"/>
  <c r="F9" i="35" l="1"/>
  <c r="C9" i="35"/>
  <c r="L9" i="35" l="1"/>
  <c r="N9" i="35" s="1"/>
  <c r="AF9" i="35"/>
  <c r="AE9" i="35"/>
  <c r="AD9" i="35"/>
  <c r="X9" i="35"/>
  <c r="Y9" i="35" s="1"/>
  <c r="H9" i="35"/>
  <c r="I9" i="35" s="1"/>
  <c r="V9" i="35"/>
  <c r="W9" i="35" s="1"/>
  <c r="P9" i="35"/>
  <c r="Q9" i="35" s="1"/>
  <c r="D9" i="35"/>
  <c r="E9" i="35" s="1"/>
  <c r="J9" i="35"/>
  <c r="G9" i="35"/>
  <c r="AA9" i="35"/>
  <c r="AC9" i="35"/>
  <c r="AB9" i="35"/>
  <c r="Z9" i="35"/>
  <c r="AH9" i="35"/>
  <c r="AG9" i="35"/>
  <c r="AI9" i="35"/>
  <c r="AA18" i="16"/>
  <c r="R9" i="35" l="1"/>
  <c r="T9" i="35"/>
  <c r="AJ9" i="35"/>
  <c r="AF10" i="6"/>
  <c r="Y18" i="16" l="1"/>
  <c r="AC4" i="35" l="1"/>
  <c r="AH10" i="51" l="1"/>
  <c r="G5" i="51"/>
  <c r="E5" i="50"/>
  <c r="F5" i="49"/>
  <c r="E4" i="48"/>
  <c r="G4" i="47"/>
  <c r="P4" i="45"/>
  <c r="F4" i="45"/>
  <c r="X5" i="49" l="1"/>
  <c r="AG10" i="51"/>
  <c r="V5" i="50"/>
  <c r="AA11" i="50"/>
  <c r="AB11" i="50"/>
  <c r="W4" i="48"/>
  <c r="AG9" i="48"/>
  <c r="AI10" i="45"/>
  <c r="AH10" i="45"/>
  <c r="J4" i="1"/>
  <c r="G4" i="35"/>
  <c r="AM17" i="16" l="1"/>
  <c r="AL17" i="16"/>
  <c r="AK10" i="44"/>
  <c r="G5" i="44"/>
  <c r="T5" i="44" l="1"/>
  <c r="K5" i="16" l="1"/>
  <c r="G5" i="6"/>
  <c r="S5" i="6"/>
  <c r="AD4" i="1" l="1"/>
  <c r="AE9" i="47"/>
  <c r="D122" i="62" l="1"/>
  <c r="D123" i="62" s="1"/>
  <c r="D124" i="62" s="1"/>
  <c r="D125" i="62" s="1"/>
  <c r="D126" i="62" s="1"/>
  <c r="D127" i="62" s="1"/>
  <c r="D128" i="62" s="1"/>
  <c r="D129" i="62" s="1"/>
  <c r="D119" i="62" l="1"/>
  <c r="D130" i="62"/>
  <c r="D131" i="62" s="1"/>
  <c r="D132" i="62" s="1"/>
  <c r="D133" i="62" s="1"/>
  <c r="D134" i="62" s="1"/>
  <c r="D135" i="62" s="1"/>
  <c r="D136" i="62" s="1"/>
  <c r="D137" i="62" s="1"/>
  <c r="D138" i="62" s="1"/>
  <c r="D139" i="62" s="1"/>
  <c r="D140" i="62" s="1"/>
  <c r="D141" i="62" s="1"/>
  <c r="D142" i="62" s="1"/>
  <c r="D143" i="62" s="1"/>
  <c r="D144" i="62" s="1"/>
  <c r="N74" i="6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K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Q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06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<sst xmlns="http://schemas.openxmlformats.org/spreadsheetml/2006/main" count="4202" uniqueCount="695">
  <si>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</si>
  <si>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</si>
  <si>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</si>
  <si>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</si>
  <si>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</si>
  <si>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</si>
  <si>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</si>
  <si>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</si>
  <si>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</si>
  <si>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</si>
  <si>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</si>
  <si>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</si>
  <si>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</si>
  <si>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</si>
  <si>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</si>
  <si>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</si>
  <si>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</si>
  <si>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</si>
  <si>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</si>
  <si>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</si>
  <si>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</si>
  <si>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</si>
  <si>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</si>
  <si>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</si>
  <si>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</si>
  <si>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</si>
  <si>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</si>
  <si>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</si>
  <si>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</si>
  <si>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</si>
  <si>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</si>
  <si>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</si>
  <si>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</si>
  <si>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</si>
  <si>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</si>
  <si>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</si>
  <si>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</si>
  <si>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</si>
  <si>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</si>
  <si>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</si>
  <si>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</si>
  <si>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</si>
  <si>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</si>
  <si>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</si>
  <si>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</si>
  <si>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</si>
  <si>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</si>
  <si>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</si>
  <si>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</si>
  <si>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</si>
  <si>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</si>
  <si>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</si>
  <si>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</si>
  <si>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</si>
  <si>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</si>
  <si>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</si>
  <si>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</si>
  <si>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</si>
  <si>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</si>
  <si>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</si>
  <si>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</si>
  <si>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</si>
  <si>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Ordinær</t>
  </si>
  <si>
    <t>Økologisk</t>
  </si>
  <si>
    <t>Nødslakt</t>
  </si>
  <si>
    <t>MANED</t>
  </si>
  <si>
    <t>August</t>
  </si>
  <si>
    <t>Oktober</t>
  </si>
  <si>
    <t>November</t>
  </si>
  <si>
    <t>Desember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</si>
  <si>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</si>
  <si>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</si>
  <si>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</si>
  <si>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</si>
  <si>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</si>
  <si>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</si>
  <si>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</si>
  <si>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</si>
  <si>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September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</si>
  <si>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</si>
  <si>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</si>
  <si>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</si>
  <si>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</si>
  <si>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</si>
  <si>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</si>
  <si>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</si>
  <si>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</si>
  <si>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</si>
  <si>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</si>
  <si>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</si>
  <si>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</si>
  <si>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</si>
  <si>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</si>
  <si>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</si>
  <si>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</si>
  <si>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</si>
  <si>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</si>
  <si>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</si>
  <si>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</si>
  <si>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</si>
  <si>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</si>
  <si>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</si>
  <si>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</si>
  <si>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</si>
  <si>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</si>
  <si>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</si>
  <si>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</si>
  <si>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</si>
  <si>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</si>
  <si>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</si>
  <si>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</si>
  <si>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</si>
  <si>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</si>
  <si>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</si>
  <si>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</si>
  <si>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</si>
  <si>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</si>
  <si>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</si>
  <si>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</si>
  <si>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</si>
  <si>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</si>
  <si>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</si>
  <si>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</si>
  <si>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</si>
  <si>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</si>
  <si>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</si>
  <si>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</si>
  <si>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</si>
  <si>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</si>
  <si>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</si>
  <si>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</si>
  <si>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</si>
  <si>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</si>
  <si>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</si>
  <si>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</si>
  <si>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</si>
  <si>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</si>
  <si>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</si>
  <si>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</si>
  <si>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</si>
  <si>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</si>
  <si>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</si>
  <si>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</si>
  <si>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</si>
  <si>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</si>
  <si>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</si>
  <si>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</si>
  <si>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</si>
  <si>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</si>
  <si>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</si>
  <si>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</si>
  <si>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</si>
  <si>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</si>
  <si>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</si>
  <si>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</si>
  <si>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</si>
  <si>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</si>
  <si>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</si>
  <si>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</si>
  <si>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</si>
  <si>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</si>
  <si>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</si>
  <si>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</si>
  <si>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</si>
  <si>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</si>
  <si>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</si>
  <si>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</si>
  <si>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</si>
  <si>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</si>
  <si>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</si>
  <si>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</si>
  <si>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</si>
  <si>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</si>
  <si>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</si>
  <si>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</si>
  <si>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</si>
  <si>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</si>
  <si>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</si>
  <si>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</si>
  <si>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</si>
  <si>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</si>
  <si>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</si>
  <si>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</si>
  <si>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</si>
  <si>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</si>
  <si>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</si>
  <si>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</si>
  <si>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</si>
  <si>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</si>
  <si>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</si>
  <si>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</si>
  <si>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</si>
  <si>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</si>
  <si>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</si>
  <si>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</si>
  <si>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</si>
  <si>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</si>
  <si>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</si>
  <si>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</si>
  <si>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</si>
  <si>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</si>
  <si>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</si>
  <si>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</si>
  <si>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</si>
  <si>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</si>
  <si>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</si>
  <si>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</si>
  <si>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</si>
  <si>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</si>
  <si>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</si>
  <si>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</si>
  <si>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</si>
  <si>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</si>
  <si>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</si>
  <si>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</si>
  <si>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</si>
  <si>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</si>
  <si>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</si>
  <si>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</si>
  <si>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</si>
  <si>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</si>
  <si>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</si>
  <si>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</si>
  <si>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</si>
  <si>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</si>
  <si>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</si>
  <si>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</si>
  <si>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</si>
  <si>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</si>
  <si>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</si>
  <si>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</si>
  <si>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</si>
  <si>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</si>
  <si>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</si>
  <si>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</si>
  <si>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</si>
  <si>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</si>
  <si>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</si>
  <si>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</si>
  <si>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</si>
  <si>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</si>
  <si>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</si>
  <si>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</si>
  <si>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</si>
  <si>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</si>
  <si>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</si>
  <si>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</si>
  <si>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</si>
  <si>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</si>
  <si>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</si>
  <si>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</si>
  <si>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</si>
  <si>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</si>
  <si>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</si>
  <si>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</si>
  <si>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</si>
  <si>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</si>
  <si>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</si>
  <si>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</si>
  <si>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</si>
  <si>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</si>
  <si>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</si>
  <si>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</si>
  <si>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</si>
  <si>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</si>
  <si>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</si>
  <si>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</si>
  <si>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</si>
  <si>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</si>
  <si>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</si>
  <si>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</si>
  <si>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</si>
  <si>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</si>
  <si>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</si>
  <si>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</si>
  <si>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</si>
  <si>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</si>
  <si>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</si>
  <si>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</si>
  <si>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</si>
  <si>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</si>
  <si>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</si>
  <si>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</si>
  <si>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</si>
  <si>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</si>
  <si>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</si>
  <si>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</si>
  <si>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</si>
  <si>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</si>
  <si>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</si>
  <si>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</si>
  <si>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</si>
  <si>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</si>
  <si>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</si>
  <si>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</si>
  <si>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</si>
  <si>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</si>
  <si>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</si>
  <si>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</si>
  <si>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</si>
  <si>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</si>
  <si>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</si>
  <si>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</si>
  <si>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</si>
  <si>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</si>
  <si>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</si>
  <si>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</si>
  <si>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</si>
  <si>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</si>
  <si>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</si>
  <si>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</si>
  <si>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</si>
  <si>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</si>
  <si>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</si>
  <si>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</si>
  <si>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</si>
  <si>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</si>
  <si>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</si>
  <si>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</si>
  <si>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</si>
  <si>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</si>
  <si>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</si>
  <si>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</si>
  <si>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</si>
  <si>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</si>
  <si>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</si>
  <si>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</si>
  <si>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</si>
  <si>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</si>
  <si>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</si>
  <si>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</si>
  <si>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</si>
  <si>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</si>
  <si>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</si>
  <si>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</si>
  <si>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</si>
  <si>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</si>
  <si>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</si>
  <si>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</si>
  <si>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</si>
  <si>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</si>
  <si>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</si>
  <si>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</si>
  <si>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</si>
  <si>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</si>
  <si>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</si>
  <si>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</si>
  <si>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</si>
  <si>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</si>
  <si>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</si>
  <si>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</si>
  <si>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</si>
  <si>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</si>
  <si>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</si>
  <si>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</si>
  <si>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</si>
  <si>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</si>
  <si>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</si>
  <si>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</si>
  <si>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</si>
  <si>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</si>
  <si>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</si>
  <si>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</si>
  <si>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</si>
  <si>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</si>
  <si>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</si>
  <si>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</si>
  <si>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</si>
  <si>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</si>
  <si>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</si>
  <si>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</si>
  <si>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</si>
  <si>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</si>
  <si>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</si>
  <si>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</si>
  <si>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</si>
  <si>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</si>
  <si>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</si>
  <si>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</si>
  <si>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</si>
  <si>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</si>
  <si>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</si>
  <si>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</si>
  <si>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</si>
  <si>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</si>
  <si>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</si>
  <si>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</si>
  <si>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</si>
  <si>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</si>
  <si>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</si>
  <si>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</si>
  <si>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</si>
  <si>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</si>
  <si>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</si>
  <si>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</si>
  <si>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</si>
  <si>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</si>
  <si>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</si>
  <si>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</si>
  <si>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</si>
  <si>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</si>
  <si>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</si>
  <si>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</si>
  <si>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</si>
  <si>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</si>
  <si>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</si>
  <si>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delt på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</si>
  <si>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</si>
  <si>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</si>
  <si>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</si>
  <si>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</si>
  <si>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</si>
  <si>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</si>
  <si>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</si>
  <si>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</si>
  <si>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</si>
  <si>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</si>
  <si>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</si>
  <si>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</si>
  <si>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</si>
  <si>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</si>
  <si>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</si>
  <si>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</si>
  <si>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</si>
  <si>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</si>
  <si>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</si>
  <si>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</si>
  <si>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</si>
  <si>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</si>
  <si>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</si>
  <si>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</si>
  <si>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</si>
  <si>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</si>
  <si>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</si>
  <si>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</si>
  <si>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</si>
  <si>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</si>
  <si>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</si>
  <si>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</si>
  <si>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</si>
  <si>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</si>
  <si>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</si>
  <si>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</si>
  <si>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</si>
  <si>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</si>
  <si>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</si>
  <si>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</si>
  <si>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</si>
  <si>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</si>
  <si>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Januar</t>
  </si>
  <si>
    <t>Februar</t>
  </si>
  <si>
    <t>Mars</t>
  </si>
  <si>
    <t>April</t>
  </si>
  <si>
    <t>Mai</t>
  </si>
  <si>
    <t>Juni</t>
  </si>
  <si>
    <t>Juli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</si>
  <si>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</si>
  <si>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</si>
  <si>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</si>
  <si>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</si>
  <si>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</si>
  <si>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</si>
  <si>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</si>
  <si>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</si>
  <si>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</si>
  <si>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</si>
  <si>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</si>
  <si>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</si>
  <si>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</si>
  <si>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</si>
  <si>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</si>
  <si>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</si>
  <si>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</si>
  <si>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</si>
  <si>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</si>
  <si>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</si>
  <si>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</si>
  <si>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</si>
  <si>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</si>
  <si>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</si>
  <si>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</si>
  <si>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</si>
  <si>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</si>
  <si>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</si>
  <si>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</si>
  <si>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16 kg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</si>
  <si>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</si>
  <si>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</si>
  <si>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</si>
  <si>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</si>
  <si>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</si>
  <si>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</si>
  <si>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</si>
  <si>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</si>
  <si>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</si>
  <si>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</si>
  <si>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</si>
  <si>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</si>
  <si>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</si>
  <si>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</si>
  <si>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</si>
  <si>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</si>
  <si>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</si>
  <si>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</si>
  <si>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</si>
  <si>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</si>
  <si>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</si>
  <si>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</si>
  <si>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</si>
  <si>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</si>
  <si>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</si>
  <si>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</si>
  <si>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</si>
  <si>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</si>
  <si>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</si>
  <si>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</si>
  <si>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</si>
  <si>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</si>
  <si>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</si>
  <si>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</si>
  <si>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</si>
  <si>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</si>
  <si>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</si>
  <si>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</si>
  <si>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</si>
  <si>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</si>
  <si>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</si>
  <si>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</si>
  <si>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</si>
  <si>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</si>
  <si>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</si>
  <si>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Stje-</t>
  </si>
  <si>
    <t>rne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</si>
  <si>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</si>
  <si>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</si>
  <si>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</si>
  <si>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</si>
  <si>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</si>
  <si>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</si>
  <si>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</si>
  <si>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</si>
  <si>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</si>
  <si>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And%</t>
  </si>
  <si>
    <t>&gt;</t>
  </si>
  <si>
    <t>all</t>
  </si>
  <si>
    <t>Kilo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</si>
  <si>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</si>
  <si>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</si>
  <si>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</si>
  <si>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</si>
  <si>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</si>
  <si>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</si>
  <si>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</si>
  <si>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</si>
  <si>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</si>
  <si>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</si>
  <si>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</si>
  <si>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</si>
  <si>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</si>
  <si>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</si>
  <si>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</si>
  <si>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</si>
  <si>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</si>
  <si>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</si>
  <si>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</si>
  <si>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</si>
  <si>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</si>
  <si>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KLASSE, SLAKTERI innen KLASSE</t>
  </si>
  <si>
    <t>og</t>
  </si>
  <si>
    <t>16kg</t>
  </si>
  <si>
    <t>23kg</t>
  </si>
  <si>
    <t>35kg</t>
  </si>
  <si>
    <t xml:space="preserve">Oppdatert per: </t>
  </si>
  <si>
    <t>Fettgruppe</t>
  </si>
  <si>
    <t>2'</t>
  </si>
  <si>
    <t>Tallverdi</t>
  </si>
  <si>
    <t>INDIKATOR</t>
  </si>
  <si>
    <t>tonn</t>
  </si>
  <si>
    <t>Rela-</t>
  </si>
  <si>
    <t>tiv</t>
  </si>
  <si>
    <t>andel</t>
  </si>
  <si>
    <t>:</t>
  </si>
  <si>
    <t>Lyngenlam</t>
  </si>
  <si>
    <t>OKO</t>
  </si>
  <si>
    <t>Øko-</t>
  </si>
  <si>
    <t>logisk</t>
  </si>
  <si>
    <t>Nr.</t>
  </si>
  <si>
    <t>Trøndelag</t>
  </si>
  <si>
    <t>FYLKE1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</si>
  <si>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</si>
  <si>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</si>
  <si>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</si>
  <si>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</si>
  <si>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</si>
  <si>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</si>
  <si>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</si>
  <si>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</si>
  <si>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</si>
  <si>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</si>
  <si>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</si>
  <si>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</si>
  <si>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</si>
  <si>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</si>
  <si>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</si>
  <si>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</si>
  <si>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</si>
  <si>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</si>
  <si>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</si>
  <si>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</si>
  <si>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</si>
  <si>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</si>
  <si>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</si>
  <si>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</si>
  <si>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</si>
  <si>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</si>
  <si>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</si>
  <si>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</si>
  <si>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</si>
  <si>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</si>
  <si>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</si>
  <si>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</si>
  <si>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</si>
  <si>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</si>
  <si>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</si>
  <si>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</si>
  <si>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</si>
  <si>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</si>
  <si>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</si>
  <si>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</si>
  <si>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</si>
  <si>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</si>
  <si>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</si>
  <si>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</si>
  <si>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</si>
  <si>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</si>
  <si>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</si>
  <si>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</si>
  <si>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</si>
  <si>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</si>
  <si>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</si>
  <si>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</si>
  <si>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</si>
  <si>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</si>
  <si>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</si>
  <si>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</si>
  <si>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</si>
  <si>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ALL GEIT</t>
  </si>
  <si>
    <t>&gt;=</t>
  </si>
  <si>
    <t>PgDn</t>
  </si>
  <si>
    <t>neste figur</t>
  </si>
  <si>
    <t xml:space="preserve">for flere </t>
  </si>
  <si>
    <t>diagrammer</t>
  </si>
  <si>
    <t>PgUp</t>
  </si>
  <si>
    <t>i middel klasse</t>
  </si>
  <si>
    <t>i middel fettgruppe</t>
  </si>
  <si>
    <t>kg i middel vekt</t>
  </si>
  <si>
    <t>% overfete</t>
  </si>
  <si>
    <t>Dalpro</t>
  </si>
  <si>
    <t>kg</t>
  </si>
  <si>
    <t>middel klasse</t>
  </si>
  <si>
    <t>middel fettgruppe</t>
  </si>
  <si>
    <t>Slakthuset</t>
  </si>
  <si>
    <t>ANTALL_LENGDE</t>
  </si>
  <si>
    <t>M_LENGD</t>
  </si>
  <si>
    <t>M_KFAKT</t>
  </si>
  <si>
    <t>lengde</t>
  </si>
  <si>
    <t>K-faktor</t>
  </si>
  <si>
    <t>Tonn-</t>
  </si>
  <si>
    <t>asje</t>
  </si>
  <si>
    <t>Kategori</t>
  </si>
  <si>
    <t>Standardavvik:</t>
  </si>
  <si>
    <t>med</t>
  </si>
  <si>
    <t>Antalls</t>
  </si>
  <si>
    <t>Vekt over i kg</t>
  </si>
  <si>
    <t>LENGDE</t>
  </si>
  <si>
    <t>Geit</t>
  </si>
  <si>
    <t>Kje</t>
  </si>
  <si>
    <t>Middel vekt i 2023</t>
  </si>
  <si>
    <t>Middel klasse i 2023</t>
  </si>
  <si>
    <t>Antal</t>
  </si>
  <si>
    <t>velt</t>
  </si>
  <si>
    <t>Spesial</t>
  </si>
  <si>
    <t>Variant</t>
  </si>
  <si>
    <t>% av alle geiter er lengdemålte</t>
  </si>
  <si>
    <t>målte</t>
  </si>
  <si>
    <t>lengde-</t>
  </si>
  <si>
    <t>Klasser</t>
  </si>
  <si>
    <t>Lengde</t>
  </si>
  <si>
    <t>i</t>
  </si>
  <si>
    <t>cm</t>
  </si>
  <si>
    <t>K-</t>
  </si>
  <si>
    <t>faktor</t>
  </si>
  <si>
    <t>Middle</t>
  </si>
  <si>
    <t>40kg</t>
  </si>
  <si>
    <t>måling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</si>
</sst>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#,##0.0"/>
    <numFmt numFmtId="167" formatCode="[$-414]d/\ mmm\.\ yyyy;@"/>
  </numFmts>
  <fonts count="44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2"/>
      <name val="Verdana"/>
      <family val="2"/>
    </font>
    <font>
      <sz val="18"/>
      <name val="Arial"/>
      <family val="2"/>
    </font>
    <font>
      <sz val="9"/>
      <name val="Verdana"/>
      <family val="2"/>
    </font>
    <font>
      <b/>
      <sz val="11"/>
      <name val="Verdana"/>
      <family val="2"/>
    </font>
  </fonts>
  <fills count="1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67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164" fontId="6" fillId="3" borderId="0" xfId="2" applyNumberFormat="1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1" fontId="5" fillId="6" borderId="0" xfId="2" applyNumberFormat="1" applyFont="1" applyFill="1"/>
    <xf numFmtId="0" fontId="16" fillId="0" borderId="0" xfId="8"/>
    <xf numFmtId="2" fontId="0" fillId="6" borderId="0" xfId="0" applyNumberFormat="1" applyFill="1"/>
    <xf numFmtId="1" fontId="8" fillId="7" borderId="0" xfId="0" applyNumberFormat="1" applyFont="1" applyFill="1" applyAlignment="1">
      <alignment horizontal="center"/>
    </xf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2" fontId="8" fillId="6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9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2" fontId="5" fillId="10" borderId="0" xfId="0" quotePrefix="1" applyNumberFormat="1" applyFont="1" applyFill="1"/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8" fillId="3" borderId="0" xfId="0" quotePrefix="1" applyFont="1" applyFill="1"/>
    <xf numFmtId="0" fontId="8" fillId="6" borderId="0" xfId="0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19" fillId="3" borderId="0" xfId="0" applyFont="1" applyFill="1"/>
    <xf numFmtId="2" fontId="7" fillId="9" borderId="0" xfId="0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164" fontId="0" fillId="11" borderId="0" xfId="0" applyNumberForma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11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164" fontId="25" fillId="5" borderId="0" xfId="0" applyNumberFormat="1" applyFont="1" applyFill="1"/>
    <xf numFmtId="1" fontId="25" fillId="0" borderId="0" xfId="0" applyNumberFormat="1" applyFont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0" fillId="0" borderId="0" xfId="0" applyFont="1"/>
    <xf numFmtId="0" fontId="26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64" fontId="20" fillId="8" borderId="0" xfId="0" applyNumberFormat="1" applyFont="1" applyFill="1"/>
    <xf numFmtId="164" fontId="26" fillId="8" borderId="0" xfId="0" applyNumberFormat="1" applyFont="1" applyFill="1"/>
    <xf numFmtId="164" fontId="6" fillId="8" borderId="0" xfId="0" applyNumberFormat="1" applyFont="1" applyFill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7" fillId="8" borderId="0" xfId="0" applyFont="1" applyFill="1"/>
    <xf numFmtId="0" fontId="19" fillId="8" borderId="0" xfId="0" applyFont="1" applyFill="1"/>
    <xf numFmtId="0" fontId="27" fillId="0" borderId="0" xfId="0" applyFont="1"/>
    <xf numFmtId="0" fontId="27" fillId="0" borderId="0" xfId="3" applyFont="1"/>
    <xf numFmtId="0" fontId="27" fillId="0" borderId="0" xfId="7" applyFont="1"/>
    <xf numFmtId="0" fontId="20" fillId="3" borderId="0" xfId="0" applyFont="1" applyFill="1"/>
    <xf numFmtId="0" fontId="26" fillId="5" borderId="0" xfId="0" applyFont="1" applyFill="1"/>
    <xf numFmtId="1" fontId="21" fillId="8" borderId="0" xfId="0" applyNumberFormat="1" applyFont="1" applyFill="1"/>
    <xf numFmtId="1" fontId="26" fillId="8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8" fillId="8" borderId="0" xfId="0" applyFont="1" applyFill="1"/>
    <xf numFmtId="0" fontId="28" fillId="0" borderId="0" xfId="0" applyFont="1"/>
    <xf numFmtId="0" fontId="22" fillId="0" borderId="0" xfId="0" applyFont="1"/>
    <xf numFmtId="0" fontId="29" fillId="8" borderId="0" xfId="0" applyFont="1" applyFill="1"/>
    <xf numFmtId="2" fontId="22" fillId="0" borderId="0" xfId="0" applyNumberFormat="1" applyFont="1"/>
    <xf numFmtId="0" fontId="29" fillId="0" borderId="0" xfId="0" applyFont="1"/>
    <xf numFmtId="0" fontId="30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0" fillId="0" borderId="0" xfId="0" applyFont="1"/>
    <xf numFmtId="164" fontId="28" fillId="8" borderId="0" xfId="0" applyNumberFormat="1" applyFont="1" applyFill="1"/>
    <xf numFmtId="164" fontId="25" fillId="8" borderId="0" xfId="0" applyNumberFormat="1" applyFont="1" applyFill="1"/>
    <xf numFmtId="164" fontId="30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8" fillId="8" borderId="0" xfId="0" applyNumberFormat="1" applyFont="1" applyFill="1"/>
    <xf numFmtId="1" fontId="30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29" fillId="8" borderId="0" xfId="0" applyNumberFormat="1" applyFont="1" applyFill="1"/>
    <xf numFmtId="164" fontId="9" fillId="8" borderId="0" xfId="0" applyNumberFormat="1" applyFont="1" applyFill="1"/>
    <xf numFmtId="1" fontId="29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29" fillId="5" borderId="0" xfId="0" applyFont="1" applyFill="1"/>
    <xf numFmtId="164" fontId="29" fillId="5" borderId="0" xfId="0" applyNumberFormat="1" applyFont="1" applyFill="1"/>
    <xf numFmtId="1" fontId="29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1" fontId="8" fillId="7" borderId="0" xfId="0" applyNumberFormat="1" applyFont="1" applyFill="1"/>
    <xf numFmtId="1" fontId="8" fillId="6" borderId="0" xfId="0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8" fillId="8" borderId="0" xfId="2" applyFont="1" applyFill="1"/>
    <xf numFmtId="0" fontId="21" fillId="8" borderId="0" xfId="2" applyFont="1" applyFill="1"/>
    <xf numFmtId="164" fontId="28" fillId="8" borderId="0" xfId="2" applyNumberFormat="1" applyFont="1" applyFill="1"/>
    <xf numFmtId="1" fontId="28" fillId="8" borderId="0" xfId="2" applyNumberFormat="1" applyFont="1" applyFill="1"/>
    <xf numFmtId="0" fontId="28" fillId="0" borderId="0" xfId="2" applyFont="1"/>
    <xf numFmtId="0" fontId="29" fillId="8" borderId="0" xfId="2" applyFont="1" applyFill="1"/>
    <xf numFmtId="0" fontId="22" fillId="8" borderId="0" xfId="2" applyFont="1" applyFill="1"/>
    <xf numFmtId="164" fontId="29" fillId="8" borderId="0" xfId="2" applyNumberFormat="1" applyFont="1" applyFill="1"/>
    <xf numFmtId="1" fontId="29" fillId="8" borderId="0" xfId="2" applyNumberFormat="1" applyFont="1" applyFill="1"/>
    <xf numFmtId="2" fontId="22" fillId="0" borderId="0" xfId="2" applyNumberFormat="1" applyFont="1"/>
    <xf numFmtId="0" fontId="29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1" applyFont="1"/>
    <xf numFmtId="164" fontId="2" fillId="0" borderId="0" xfId="2" applyNumberFormat="1" applyFont="1"/>
    <xf numFmtId="0" fontId="6" fillId="0" borderId="0" xfId="2" quotePrefix="1"/>
    <xf numFmtId="0" fontId="6" fillId="10" borderId="0" xfId="2" quotePrefix="1" applyFill="1"/>
    <xf numFmtId="164" fontId="7" fillId="2" borderId="0" xfId="0" applyNumberFormat="1" applyFont="1" applyFill="1" applyAlignment="1">
      <alignment horizontal="center"/>
    </xf>
    <xf numFmtId="0" fontId="0" fillId="14" borderId="0" xfId="0" applyFill="1"/>
    <xf numFmtId="0" fontId="5" fillId="14" borderId="0" xfId="0" applyFont="1" applyFill="1"/>
    <xf numFmtId="1" fontId="0" fillId="14" borderId="0" xfId="0" applyNumberFormat="1" applyFill="1"/>
    <xf numFmtId="164" fontId="0" fillId="14" borderId="0" xfId="0" applyNumberFormat="1" applyFill="1"/>
    <xf numFmtId="164" fontId="5" fillId="14" borderId="0" xfId="0" applyNumberFormat="1" applyFont="1" applyFill="1"/>
    <xf numFmtId="2" fontId="0" fillId="14" borderId="0" xfId="0" applyNumberFormat="1" applyFill="1"/>
    <xf numFmtId="2" fontId="5" fillId="14" borderId="0" xfId="0" applyNumberFormat="1" applyFont="1" applyFill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5" borderId="0" xfId="0" applyFont="1" applyFill="1" applyAlignment="1">
      <alignment horizontal="center"/>
    </xf>
    <xf numFmtId="0" fontId="5" fillId="15" borderId="0" xfId="0" applyFont="1" applyFill="1"/>
    <xf numFmtId="0" fontId="5" fillId="15" borderId="0" xfId="0" quotePrefix="1" applyFont="1" applyFill="1"/>
    <xf numFmtId="0" fontId="14" fillId="8" borderId="0" xfId="2" applyFont="1" applyFill="1"/>
    <xf numFmtId="164" fontId="34" fillId="8" borderId="0" xfId="2" applyNumberFormat="1" applyFont="1" applyFill="1"/>
    <xf numFmtId="0" fontId="34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164" fontId="5" fillId="16" borderId="0" xfId="0" applyNumberFormat="1" applyFont="1" applyFill="1"/>
    <xf numFmtId="1" fontId="5" fillId="17" borderId="0" xfId="0" applyNumberFormat="1" applyFont="1" applyFill="1"/>
    <xf numFmtId="164" fontId="22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7" borderId="0" xfId="0" applyNumberFormat="1" applyFont="1" applyFill="1"/>
    <xf numFmtId="164" fontId="5" fillId="8" borderId="0" xfId="10" quotePrefix="1" applyNumberFormat="1" applyFont="1" applyFill="1"/>
    <xf numFmtId="2" fontId="28" fillId="8" borderId="0" xfId="0" applyNumberFormat="1" applyFont="1" applyFill="1"/>
    <xf numFmtId="2" fontId="5" fillId="8" borderId="0" xfId="0" applyNumberFormat="1" applyFont="1" applyFill="1"/>
    <xf numFmtId="2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7" borderId="0" xfId="0" applyNumberFormat="1" applyFont="1" applyFill="1"/>
    <xf numFmtId="0" fontId="6" fillId="15" borderId="0" xfId="2" applyFill="1"/>
    <xf numFmtId="164" fontId="5" fillId="16" borderId="0" xfId="2" applyNumberFormat="1" applyFont="1" applyFill="1"/>
    <xf numFmtId="1" fontId="5" fillId="5" borderId="0" xfId="0" quotePrefix="1" applyNumberFormat="1" applyFont="1" applyFill="1"/>
    <xf numFmtId="0" fontId="6" fillId="12" borderId="0" xfId="2" applyFill="1"/>
    <xf numFmtId="2" fontId="6" fillId="12" borderId="0" xfId="2" applyNumberFormat="1" applyFill="1"/>
    <xf numFmtId="164" fontId="6" fillId="12" borderId="0" xfId="2" applyNumberFormat="1" applyFill="1"/>
    <xf numFmtId="1" fontId="6" fillId="12" borderId="0" xfId="2" applyNumberFormat="1" applyFill="1"/>
    <xf numFmtId="164" fontId="24" fillId="5" borderId="0" xfId="0" applyNumberFormat="1" applyFont="1" applyFill="1"/>
    <xf numFmtId="0" fontId="7" fillId="11" borderId="0" xfId="0" applyFont="1" applyFill="1"/>
    <xf numFmtId="0" fontId="0" fillId="18" borderId="0" xfId="0" applyFill="1"/>
    <xf numFmtId="1" fontId="0" fillId="18" borderId="0" xfId="0" applyNumberFormat="1" applyFill="1"/>
    <xf numFmtId="164" fontId="0" fillId="18" borderId="0" xfId="0" applyNumberFormat="1" applyFill="1"/>
    <xf numFmtId="2" fontId="0" fillId="18" borderId="0" xfId="0" applyNumberFormat="1" applyFill="1"/>
    <xf numFmtId="164" fontId="6" fillId="11" borderId="0" xfId="0" quotePrefix="1" applyNumberFormat="1" applyFont="1" applyFill="1"/>
    <xf numFmtId="0" fontId="5" fillId="18" borderId="0" xfId="0" applyFont="1" applyFill="1"/>
    <xf numFmtId="1" fontId="8" fillId="0" borderId="0" xfId="0" quotePrefix="1" applyNumberFormat="1" applyFont="1"/>
    <xf numFmtId="164" fontId="5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2" fontId="5" fillId="6" borderId="0" xfId="0" quotePrefix="1" applyNumberFormat="1" applyFont="1" applyFill="1"/>
    <xf numFmtId="0" fontId="6" fillId="6" borderId="0" xfId="0" applyFont="1" applyFill="1"/>
    <xf numFmtId="0" fontId="5" fillId="6" borderId="0" xfId="10" applyFont="1" applyFill="1"/>
    <xf numFmtId="164" fontId="5" fillId="6" borderId="0" xfId="10" applyNumberFormat="1" applyFont="1" applyFill="1"/>
    <xf numFmtId="164" fontId="5" fillId="6" borderId="0" xfId="0" quotePrefix="1" applyNumberFormat="1" applyFont="1" applyFill="1"/>
    <xf numFmtId="2" fontId="5" fillId="6" borderId="0" xfId="10" quotePrefix="1" applyNumberFormat="1" applyFont="1" applyFill="1"/>
    <xf numFmtId="1" fontId="5" fillId="6" borderId="0" xfId="10" applyNumberFormat="1" applyFont="1" applyFill="1"/>
    <xf numFmtId="20" fontId="14" fillId="3" borderId="0" xfId="0" applyNumberFormat="1" applyFont="1" applyFill="1"/>
    <xf numFmtId="1" fontId="7" fillId="0" borderId="0" xfId="0" applyNumberFormat="1" applyFont="1"/>
    <xf numFmtId="0" fontId="5" fillId="0" borderId="0" xfId="0" quotePrefix="1" applyFont="1"/>
    <xf numFmtId="3" fontId="8" fillId="4" borderId="0" xfId="0" applyNumberFormat="1" applyFont="1" applyFill="1"/>
    <xf numFmtId="3" fontId="14" fillId="3" borderId="0" xfId="0" applyNumberFormat="1" applyFont="1" applyFill="1"/>
    <xf numFmtId="3" fontId="9" fillId="3" borderId="0" xfId="0" applyNumberFormat="1" applyFont="1" applyFill="1"/>
    <xf numFmtId="3" fontId="19" fillId="3" borderId="0" xfId="0" quotePrefix="1" applyNumberFormat="1" applyFont="1" applyFill="1"/>
    <xf numFmtId="3" fontId="19" fillId="3" borderId="0" xfId="0" applyNumberFormat="1" applyFont="1" applyFill="1"/>
    <xf numFmtId="3" fontId="8" fillId="7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5" fillId="0" borderId="0" xfId="0" applyNumberFormat="1" applyFont="1"/>
    <xf numFmtId="3" fontId="6" fillId="8" borderId="0" xfId="2" applyNumberFormat="1" applyFill="1"/>
    <xf numFmtId="3" fontId="28" fillId="8" borderId="0" xfId="2" applyNumberFormat="1" applyFont="1" applyFill="1"/>
    <xf numFmtId="3" fontId="22" fillId="0" borderId="0" xfId="2" applyNumberFormat="1" applyFont="1"/>
    <xf numFmtId="3" fontId="5" fillId="0" borderId="0" xfId="2" applyNumberFormat="1" applyFont="1"/>
    <xf numFmtId="3" fontId="5" fillId="8" borderId="0" xfId="2" applyNumberFormat="1" applyFont="1" applyFill="1"/>
    <xf numFmtId="3" fontId="5" fillId="8" borderId="0" xfId="10" applyNumberFormat="1" applyFont="1" applyFill="1"/>
    <xf numFmtId="3" fontId="6" fillId="10" borderId="0" xfId="2" applyNumberFormat="1" applyFill="1"/>
    <xf numFmtId="3" fontId="6" fillId="0" borderId="0" xfId="2" applyNumberFormat="1"/>
    <xf numFmtId="3" fontId="6" fillId="12" borderId="0" xfId="2" applyNumberFormat="1" applyFill="1"/>
    <xf numFmtId="3" fontId="2" fillId="0" borderId="0" xfId="2" applyNumberFormat="1" applyFont="1"/>
    <xf numFmtId="3" fontId="2" fillId="0" borderId="0" xfId="3" applyNumberFormat="1"/>
    <xf numFmtId="3" fontId="2" fillId="0" borderId="0" xfId="7" applyNumberFormat="1"/>
    <xf numFmtId="3" fontId="0" fillId="8" borderId="0" xfId="0" applyNumberFormat="1" applyFill="1"/>
    <xf numFmtId="3" fontId="21" fillId="8" borderId="0" xfId="0" applyNumberFormat="1" applyFont="1" applyFill="1"/>
    <xf numFmtId="3" fontId="20" fillId="0" borderId="0" xfId="0" applyNumberFormat="1" applyFont="1"/>
    <xf numFmtId="3" fontId="6" fillId="8" borderId="0" xfId="0" applyNumberFormat="1" applyFont="1" applyFill="1"/>
    <xf numFmtId="3" fontId="0" fillId="6" borderId="0" xfId="0" applyNumberFormat="1" applyFill="1"/>
    <xf numFmtId="3" fontId="5" fillId="6" borderId="0" xfId="0" applyNumberFormat="1" applyFont="1" applyFill="1"/>
    <xf numFmtId="3" fontId="5" fillId="6" borderId="0" xfId="10" applyNumberFormat="1" applyFont="1" applyFill="1"/>
    <xf numFmtId="3" fontId="5" fillId="9" borderId="0" xfId="0" applyNumberFormat="1" applyFont="1" applyFill="1"/>
    <xf numFmtId="3" fontId="6" fillId="0" borderId="0" xfId="0" applyNumberFormat="1" applyFont="1"/>
    <xf numFmtId="0" fontId="5" fillId="12" borderId="0" xfId="2" applyFont="1" applyFill="1"/>
    <xf numFmtId="0" fontId="9" fillId="12" borderId="0" xfId="2" applyFont="1" applyFill="1"/>
    <xf numFmtId="3" fontId="5" fillId="6" borderId="0" xfId="2" applyNumberFormat="1" applyFont="1" applyFill="1"/>
    <xf numFmtId="3" fontId="28" fillId="8" borderId="0" xfId="0" applyNumberFormat="1" applyFont="1" applyFill="1"/>
    <xf numFmtId="3" fontId="25" fillId="8" borderId="0" xfId="0" applyNumberFormat="1" applyFont="1" applyFill="1"/>
    <xf numFmtId="3" fontId="5" fillId="8" borderId="0" xfId="0" applyNumberFormat="1" applyFont="1" applyFill="1"/>
    <xf numFmtId="3" fontId="5" fillId="16" borderId="0" xfId="0" applyNumberFormat="1" applyFont="1" applyFill="1"/>
    <xf numFmtId="3" fontId="0" fillId="10" borderId="0" xfId="0" applyNumberFormat="1" applyFill="1"/>
    <xf numFmtId="3" fontId="8" fillId="11" borderId="0" xfId="0" applyNumberFormat="1" applyFont="1" applyFill="1"/>
    <xf numFmtId="164" fontId="14" fillId="3" borderId="0" xfId="0" applyNumberFormat="1" applyFont="1" applyFill="1"/>
    <xf numFmtId="164" fontId="20" fillId="3" borderId="0" xfId="0" applyNumberFormat="1" applyFont="1" applyFill="1"/>
    <xf numFmtId="164" fontId="9" fillId="3" borderId="0" xfId="0" applyNumberFormat="1" applyFont="1" applyFill="1"/>
    <xf numFmtId="164" fontId="5" fillId="3" borderId="0" xfId="0" applyNumberFormat="1" applyFont="1" applyFill="1"/>
    <xf numFmtId="164" fontId="19" fillId="3" borderId="0" xfId="0" quotePrefix="1" applyNumberFormat="1" applyFont="1" applyFill="1"/>
    <xf numFmtId="164" fontId="0" fillId="3" borderId="0" xfId="0" applyNumberFormat="1" applyFill="1"/>
    <xf numFmtId="164" fontId="15" fillId="0" borderId="0" xfId="6" applyNumberFormat="1"/>
    <xf numFmtId="164" fontId="16" fillId="0" borderId="0" xfId="8" applyNumberFormat="1"/>
    <xf numFmtId="164" fontId="8" fillId="11" borderId="0" xfId="0" applyNumberFormat="1" applyFont="1" applyFill="1" applyAlignment="1">
      <alignment horizontal="center"/>
    </xf>
    <xf numFmtId="0" fontId="36" fillId="8" borderId="0" xfId="0" applyFont="1" applyFill="1"/>
    <xf numFmtId="0" fontId="37" fillId="8" borderId="0" xfId="0" applyFont="1" applyFill="1"/>
    <xf numFmtId="0" fontId="8" fillId="8" borderId="0" xfId="0" applyFont="1" applyFill="1"/>
    <xf numFmtId="0" fontId="36" fillId="0" borderId="0" xfId="0" applyFont="1"/>
    <xf numFmtId="0" fontId="36" fillId="0" borderId="0" xfId="3" applyFont="1"/>
    <xf numFmtId="0" fontId="36" fillId="0" borderId="0" xfId="7" applyFont="1"/>
    <xf numFmtId="164" fontId="36" fillId="8" borderId="0" xfId="0" applyNumberFormat="1" applyFont="1" applyFill="1"/>
    <xf numFmtId="164" fontId="37" fillId="8" borderId="0" xfId="0" applyNumberFormat="1" applyFont="1" applyFill="1"/>
    <xf numFmtId="164" fontId="8" fillId="8" borderId="0" xfId="0" applyNumberFormat="1" applyFont="1" applyFill="1"/>
    <xf numFmtId="164" fontId="36" fillId="0" borderId="0" xfId="0" applyNumberFormat="1" applyFont="1"/>
    <xf numFmtId="164" fontId="36" fillId="0" borderId="0" xfId="3" applyNumberFormat="1" applyFont="1"/>
    <xf numFmtId="164" fontId="36" fillId="0" borderId="0" xfId="7" applyNumberFormat="1" applyFont="1"/>
    <xf numFmtId="0" fontId="2" fillId="8" borderId="0" xfId="2" applyFont="1" applyFill="1"/>
    <xf numFmtId="2" fontId="7" fillId="0" borderId="0" xfId="2" applyNumberFormat="1" applyFont="1"/>
    <xf numFmtId="3" fontId="21" fillId="8" borderId="0" xfId="2" applyNumberFormat="1" applyFont="1" applyFill="1"/>
    <xf numFmtId="0" fontId="38" fillId="8" borderId="0" xfId="2" applyFont="1" applyFill="1"/>
    <xf numFmtId="164" fontId="21" fillId="8" borderId="0" xfId="2" applyNumberFormat="1" applyFont="1" applyFill="1"/>
    <xf numFmtId="0" fontId="20" fillId="0" borderId="0" xfId="2" applyFont="1"/>
    <xf numFmtId="0" fontId="39" fillId="8" borderId="0" xfId="2" applyFont="1" applyFill="1"/>
    <xf numFmtId="0" fontId="20" fillId="8" borderId="0" xfId="2" applyFont="1" applyFill="1"/>
    <xf numFmtId="1" fontId="39" fillId="8" borderId="0" xfId="2" applyNumberFormat="1" applyFont="1" applyFill="1"/>
    <xf numFmtId="1" fontId="26" fillId="8" borderId="0" xfId="2" applyNumberFormat="1" applyFont="1" applyFill="1"/>
    <xf numFmtId="0" fontId="40" fillId="8" borderId="0" xfId="2" applyFont="1" applyFill="1"/>
    <xf numFmtId="0" fontId="26" fillId="8" borderId="0" xfId="2" applyFont="1" applyFill="1"/>
    <xf numFmtId="3" fontId="5" fillId="5" borderId="0" xfId="2" applyNumberFormat="1" applyFont="1" applyFill="1"/>
    <xf numFmtId="0" fontId="19" fillId="8" borderId="0" xfId="2" applyFont="1" applyFill="1"/>
    <xf numFmtId="0" fontId="5" fillId="5" borderId="0" xfId="2" applyFont="1" applyFill="1"/>
    <xf numFmtId="0" fontId="2" fillId="5" borderId="0" xfId="2" applyFont="1" applyFill="1"/>
    <xf numFmtId="164" fontId="6" fillId="5" borderId="0" xfId="2" applyNumberFormat="1" applyFill="1"/>
    <xf numFmtId="164" fontId="2" fillId="5" borderId="0" xfId="2" applyNumberFormat="1" applyFont="1" applyFill="1"/>
    <xf numFmtId="1" fontId="6" fillId="5" borderId="0" xfId="2" applyNumberFormat="1" applyFill="1"/>
    <xf numFmtId="1" fontId="5" fillId="5" borderId="0" xfId="2" applyNumberFormat="1" applyFont="1" applyFill="1"/>
    <xf numFmtId="164" fontId="5" fillId="5" borderId="0" xfId="2" applyNumberFormat="1" applyFont="1" applyFill="1"/>
    <xf numFmtId="0" fontId="7" fillId="5" borderId="0" xfId="2" applyFont="1" applyFill="1"/>
    <xf numFmtId="0" fontId="19" fillId="5" borderId="0" xfId="2" applyFont="1" applyFill="1"/>
    <xf numFmtId="164" fontId="19" fillId="5" borderId="0" xfId="2" quotePrefix="1" applyNumberFormat="1" applyFont="1" applyFill="1"/>
    <xf numFmtId="0" fontId="19" fillId="5" borderId="0" xfId="2" quotePrefix="1" applyFont="1" applyFill="1"/>
    <xf numFmtId="164" fontId="7" fillId="5" borderId="0" xfId="2" applyNumberFormat="1" applyFont="1" applyFill="1"/>
    <xf numFmtId="0" fontId="6" fillId="5" borderId="0" xfId="2" applyFill="1"/>
    <xf numFmtId="3" fontId="5" fillId="5" borderId="0" xfId="10" applyNumberFormat="1" applyFont="1" applyFill="1"/>
    <xf numFmtId="0" fontId="7" fillId="5" borderId="0" xfId="10" quotePrefix="1" applyFont="1" applyFill="1"/>
    <xf numFmtId="0" fontId="19" fillId="5" borderId="0" xfId="10" quotePrefix="1" applyFont="1" applyFill="1"/>
    <xf numFmtId="164" fontId="5" fillId="5" borderId="0" xfId="10" applyNumberFormat="1" applyFont="1" applyFill="1"/>
    <xf numFmtId="0" fontId="5" fillId="5" borderId="0" xfId="10" applyFont="1" applyFill="1"/>
    <xf numFmtId="164" fontId="7" fillId="5" borderId="0" xfId="10" quotePrefix="1" applyNumberFormat="1" applyFont="1" applyFill="1"/>
    <xf numFmtId="164" fontId="5" fillId="5" borderId="0" xfId="10" quotePrefix="1" applyNumberFormat="1" applyFont="1" applyFill="1"/>
    <xf numFmtId="1" fontId="5" fillId="5" borderId="0" xfId="10" applyNumberFormat="1" applyFont="1" applyFill="1"/>
    <xf numFmtId="0" fontId="5" fillId="5" borderId="0" xfId="10" quotePrefix="1" applyFont="1" applyFill="1"/>
    <xf numFmtId="0" fontId="5" fillId="9" borderId="0" xfId="2" applyFont="1" applyFill="1"/>
    <xf numFmtId="2" fontId="5" fillId="9" borderId="0" xfId="2" applyNumberFormat="1" applyFont="1" applyFill="1"/>
    <xf numFmtId="3" fontId="5" fillId="9" borderId="0" xfId="2" applyNumberFormat="1" applyFont="1" applyFill="1"/>
    <xf numFmtId="1" fontId="7" fillId="9" borderId="0" xfId="2" applyNumberFormat="1" applyFont="1" applyFill="1"/>
    <xf numFmtId="3" fontId="8" fillId="0" borderId="0" xfId="2" applyNumberFormat="1" applyFont="1"/>
    <xf numFmtId="164" fontId="5" fillId="9" borderId="0" xfId="2" applyNumberFormat="1" applyFont="1" applyFill="1"/>
    <xf numFmtId="164" fontId="7" fillId="9" borderId="0" xfId="2" applyNumberFormat="1" applyFont="1" applyFill="1"/>
    <xf numFmtId="2" fontId="5" fillId="16" borderId="0" xfId="2" applyNumberFormat="1" applyFont="1" applyFill="1"/>
    <xf numFmtId="2" fontId="7" fillId="9" borderId="0" xfId="2" applyNumberFormat="1" applyFont="1" applyFill="1"/>
    <xf numFmtId="164" fontId="7" fillId="0" borderId="0" xfId="2" applyNumberFormat="1" applyFont="1"/>
    <xf numFmtId="1" fontId="5" fillId="9" borderId="0" xfId="2" applyNumberFormat="1" applyFont="1" applyFill="1"/>
    <xf numFmtId="165" fontId="6" fillId="0" borderId="0" xfId="2" applyNumberFormat="1"/>
    <xf numFmtId="165" fontId="5" fillId="0" borderId="0" xfId="2" applyNumberFormat="1" applyFont="1"/>
    <xf numFmtId="0" fontId="11" fillId="0" borderId="0" xfId="2" applyFont="1"/>
    <xf numFmtId="164" fontId="7" fillId="5" borderId="0" xfId="0" applyNumberFormat="1" applyFont="1" applyFill="1"/>
    <xf numFmtId="0" fontId="19" fillId="5" borderId="0" xfId="0" quotePrefix="1" applyFont="1" applyFill="1"/>
    <xf numFmtId="164" fontId="19" fillId="5" borderId="0" xfId="0" quotePrefix="1" applyNumberFormat="1" applyFont="1" applyFill="1"/>
    <xf numFmtId="2" fontId="7" fillId="6" borderId="0" xfId="0" applyNumberFormat="1" applyFont="1" applyFill="1"/>
    <xf numFmtId="164" fontId="27" fillId="5" borderId="0" xfId="0" applyNumberFormat="1" applyFont="1" applyFill="1"/>
    <xf numFmtId="0" fontId="27" fillId="5" borderId="0" xfId="0" applyFont="1" applyFill="1"/>
    <xf numFmtId="0" fontId="42" fillId="5" borderId="0" xfId="0" applyFont="1" applyFill="1"/>
    <xf numFmtId="164" fontId="19" fillId="5" borderId="0" xfId="0" applyNumberFormat="1" applyFont="1" applyFill="1"/>
    <xf numFmtId="164" fontId="27" fillId="6" borderId="0" xfId="0" applyNumberFormat="1" applyFont="1" applyFill="1"/>
    <xf numFmtId="164" fontId="27" fillId="11" borderId="0" xfId="0" applyNumberFormat="1" applyFont="1" applyFill="1"/>
    <xf numFmtId="164" fontId="27" fillId="0" borderId="0" xfId="0" applyNumberFormat="1" applyFont="1"/>
    <xf numFmtId="164" fontId="21" fillId="5" borderId="0" xfId="0" applyNumberFormat="1" applyFont="1" applyFill="1"/>
    <xf numFmtId="3" fontId="0" fillId="5" borderId="0" xfId="0" applyNumberFormat="1" applyFill="1"/>
    <xf numFmtId="3" fontId="23" fillId="5" borderId="0" xfId="0" applyNumberFormat="1" applyFont="1" applyFill="1"/>
    <xf numFmtId="3" fontId="22" fillId="5" borderId="0" xfId="0" applyNumberFormat="1" applyFont="1" applyFill="1"/>
    <xf numFmtId="3" fontId="5" fillId="5" borderId="0" xfId="0" applyNumberFormat="1" applyFont="1" applyFill="1"/>
    <xf numFmtId="3" fontId="5" fillId="11" borderId="0" xfId="0" applyNumberFormat="1" applyFont="1" applyFill="1"/>
    <xf numFmtId="3" fontId="0" fillId="11" borderId="0" xfId="0" applyNumberFormat="1" applyFill="1"/>
    <xf numFmtId="0" fontId="2" fillId="6" borderId="0" xfId="0" applyFont="1" applyFill="1"/>
    <xf numFmtId="0" fontId="7" fillId="6" borderId="0" xfId="0" quotePrefix="1" applyFont="1" applyFill="1"/>
    <xf numFmtId="3" fontId="6" fillId="10" borderId="0" xfId="0" applyNumberFormat="1" applyFont="1" applyFill="1"/>
    <xf numFmtId="3" fontId="0" fillId="14" borderId="0" xfId="0" applyNumberFormat="1" applyFill="1"/>
    <xf numFmtId="3" fontId="5" fillId="8" borderId="0" xfId="0" quotePrefix="1" applyNumberFormat="1" applyFont="1" applyFill="1"/>
    <xf numFmtId="3" fontId="5" fillId="8" borderId="0" xfId="10" quotePrefix="1" applyNumberFormat="1" applyFont="1" applyFill="1"/>
    <xf numFmtId="3" fontId="5" fillId="10" borderId="0" xfId="0" applyNumberFormat="1" applyFont="1" applyFill="1"/>
    <xf numFmtId="3" fontId="5" fillId="14" borderId="0" xfId="0" applyNumberFormat="1" applyFont="1" applyFill="1"/>
    <xf numFmtId="1" fontId="36" fillId="8" borderId="0" xfId="0" applyNumberFormat="1" applyFont="1" applyFill="1"/>
    <xf numFmtId="1" fontId="43" fillId="8" borderId="0" xfId="0" applyNumberFormat="1" applyFont="1" applyFill="1"/>
    <xf numFmtId="0" fontId="43" fillId="8" borderId="0" xfId="0" applyFont="1" applyFill="1"/>
    <xf numFmtId="1" fontId="8" fillId="8" borderId="0" xfId="0" applyNumberFormat="1" applyFont="1" applyFill="1"/>
    <xf numFmtId="1" fontId="8" fillId="8" borderId="0" xfId="0" quotePrefix="1" applyNumberFormat="1" applyFont="1" applyFill="1"/>
    <xf numFmtId="1" fontId="8" fillId="8" borderId="0" xfId="10" quotePrefix="1" applyNumberFormat="1" applyFont="1" applyFill="1"/>
    <xf numFmtId="2" fontId="8" fillId="6" borderId="0" xfId="0" applyNumberFormat="1" applyFont="1" applyFill="1"/>
    <xf numFmtId="164" fontId="8" fillId="10" borderId="0" xfId="0" applyNumberFormat="1" applyFont="1" applyFill="1"/>
    <xf numFmtId="2" fontId="8" fillId="10" borderId="0" xfId="0" applyNumberFormat="1" applyFont="1" applyFill="1"/>
    <xf numFmtId="2" fontId="8" fillId="14" borderId="0" xfId="0" applyNumberFormat="1" applyFont="1" applyFill="1"/>
    <xf numFmtId="1" fontId="36" fillId="0" borderId="0" xfId="0" applyNumberFormat="1" applyFont="1"/>
    <xf numFmtId="1" fontId="36" fillId="0" borderId="0" xfId="3" applyNumberFormat="1" applyFont="1"/>
    <xf numFmtId="1" fontId="36" fillId="0" borderId="0" xfId="7" applyNumberFormat="1" applyFont="1"/>
    <xf numFmtId="1" fontId="2" fillId="8" borderId="0" xfId="0" applyNumberFormat="1" applyFont="1" applyFill="1"/>
    <xf numFmtId="1" fontId="38" fillId="8" borderId="0" xfId="0" applyNumberFormat="1" applyFont="1" applyFill="1"/>
    <xf numFmtId="0" fontId="38" fillId="8" borderId="0" xfId="0" applyFont="1" applyFill="1"/>
    <xf numFmtId="1" fontId="7" fillId="8" borderId="0" xfId="0" applyNumberFormat="1" applyFont="1" applyFill="1"/>
    <xf numFmtId="1" fontId="7" fillId="8" borderId="0" xfId="0" quotePrefix="1" applyNumberFormat="1" applyFont="1" applyFill="1"/>
    <xf numFmtId="1" fontId="7" fillId="8" borderId="0" xfId="10" quotePrefix="1" applyNumberFormat="1" applyFont="1" applyFill="1"/>
    <xf numFmtId="164" fontId="7" fillId="10" borderId="0" xfId="0" applyNumberFormat="1" applyFont="1" applyFill="1"/>
    <xf numFmtId="2" fontId="7" fillId="10" borderId="0" xfId="0" applyNumberFormat="1" applyFont="1" applyFill="1"/>
    <xf numFmtId="0" fontId="2" fillId="8" borderId="0" xfId="0" applyFont="1" applyFill="1"/>
    <xf numFmtId="2" fontId="7" fillId="14" borderId="0" xfId="0" applyNumberFormat="1" applyFont="1" applyFill="1"/>
    <xf numFmtId="1" fontId="2" fillId="0" borderId="0" xfId="0" applyNumberFormat="1" applyFont="1"/>
    <xf numFmtId="1" fontId="5" fillId="0" borderId="0" xfId="0" quotePrefix="1" applyNumberFormat="1" applyFont="1"/>
    <xf numFmtId="0" fontId="14" fillId="8" borderId="0" xfId="0" applyFont="1" applyFill="1"/>
    <xf numFmtId="3" fontId="9" fillId="0" borderId="0" xfId="2" applyNumberFormat="1" applyFont="1"/>
    <xf numFmtId="3" fontId="29" fillId="8" borderId="0" xfId="0" applyNumberFormat="1" applyFont="1" applyFill="1"/>
    <xf numFmtId="164" fontId="7" fillId="10" borderId="0" xfId="0" quotePrefix="1" applyNumberFormat="1" applyFont="1" applyFill="1"/>
    <xf numFmtId="0" fontId="6" fillId="17" borderId="0" xfId="2" applyFill="1"/>
    <xf numFmtId="0" fontId="5" fillId="17" borderId="0" xfId="2" applyFont="1" applyFill="1"/>
    <xf numFmtId="1" fontId="21" fillId="8" borderId="0" xfId="2" applyNumberFormat="1" applyFont="1" applyFill="1"/>
    <xf numFmtId="1" fontId="22" fillId="8" borderId="0" xfId="2" applyNumberFormat="1" applyFont="1" applyFill="1"/>
    <xf numFmtId="1" fontId="5" fillId="10" borderId="0" xfId="2" applyNumberFormat="1" applyFont="1" applyFill="1"/>
    <xf numFmtId="1" fontId="5" fillId="12" borderId="0" xfId="2" applyNumberFormat="1" applyFont="1" applyFill="1"/>
    <xf numFmtId="1" fontId="7" fillId="0" borderId="0" xfId="2" applyNumberFormat="1" applyFont="1"/>
    <xf numFmtId="1" fontId="7" fillId="0" borderId="0" xfId="3" applyNumberFormat="1" applyFont="1"/>
    <xf numFmtId="1" fontId="7" fillId="0" borderId="0" xfId="7" applyNumberFormat="1" applyFont="1"/>
    <xf numFmtId="164" fontId="2" fillId="5" borderId="0" xfId="0" applyNumberFormat="1" applyFont="1" applyFill="1"/>
    <xf numFmtId="0" fontId="7" fillId="5" borderId="0" xfId="0" applyFont="1" applyFill="1"/>
    <xf numFmtId="164" fontId="7" fillId="5" borderId="0" xfId="0" quotePrefix="1" applyNumberFormat="1" applyFont="1" applyFill="1"/>
    <xf numFmtId="0" fontId="7" fillId="5" borderId="0" xfId="0" quotePrefix="1" applyFont="1" applyFill="1"/>
    <xf numFmtId="164" fontId="2" fillId="8" borderId="0" xfId="0" applyNumberFormat="1" applyFont="1" applyFill="1"/>
    <xf numFmtId="164" fontId="7" fillId="8" borderId="0" xfId="0" applyNumberFormat="1" applyFont="1" applyFill="1"/>
    <xf numFmtId="164" fontId="7" fillId="8" borderId="0" xfId="10" applyNumberFormat="1" applyFont="1" applyFill="1"/>
    <xf numFmtId="164" fontId="7" fillId="0" borderId="0" xfId="10" applyNumberFormat="1" applyFont="1"/>
    <xf numFmtId="164" fontId="7" fillId="11" borderId="0" xfId="0" quotePrefix="1" applyNumberFormat="1" applyFont="1" applyFill="1"/>
    <xf numFmtId="164" fontId="7" fillId="8" borderId="0" xfId="0" quotePrefix="1" applyNumberFormat="1" applyFont="1" applyFill="1"/>
    <xf numFmtId="164" fontId="7" fillId="8" borderId="0" xfId="2" applyNumberFormat="1" applyFont="1" applyFill="1"/>
    <xf numFmtId="164" fontId="2" fillId="8" borderId="0" xfId="2" applyNumberFormat="1" applyFont="1" applyFill="1"/>
    <xf numFmtId="164" fontId="6" fillId="17" borderId="0" xfId="2" applyNumberFormat="1" applyFill="1"/>
    <xf numFmtId="1" fontId="7" fillId="8" borderId="0" xfId="2" applyNumberFormat="1" applyFont="1" applyFill="1"/>
    <xf numFmtId="1" fontId="7" fillId="8" borderId="0" xfId="10" applyNumberFormat="1" applyFont="1" applyFill="1"/>
    <xf numFmtId="3" fontId="20" fillId="8" borderId="0" xfId="0" applyNumberFormat="1" applyFont="1" applyFill="1"/>
    <xf numFmtId="3" fontId="6" fillId="6" borderId="0" xfId="0" applyNumberFormat="1" applyFont="1" applyFill="1"/>
    <xf numFmtId="3" fontId="8" fillId="6" borderId="0" xfId="0" applyNumberFormat="1" applyFont="1" applyFill="1"/>
    <xf numFmtId="3" fontId="7" fillId="0" borderId="0" xfId="0" applyNumberFormat="1" applyFont="1"/>
    <xf numFmtId="3" fontId="7" fillId="8" borderId="0" xfId="0" applyNumberFormat="1" applyFont="1" applyFill="1"/>
    <xf numFmtId="3" fontId="7" fillId="8" borderId="0" xfId="10" applyNumberFormat="1" applyFont="1" applyFill="1"/>
    <xf numFmtId="3" fontId="5" fillId="10" borderId="0" xfId="0" quotePrefix="1" applyNumberFormat="1" applyFont="1" applyFill="1"/>
    <xf numFmtId="3" fontId="6" fillId="0" borderId="0" xfId="0" quotePrefix="1" applyNumberFormat="1" applyFont="1"/>
    <xf numFmtId="3" fontId="6" fillId="10" borderId="0" xfId="0" quotePrefix="1" applyNumberFormat="1" applyFont="1" applyFill="1"/>
    <xf numFmtId="166" fontId="5" fillId="0" borderId="0" xfId="0" quotePrefix="1" applyNumberFormat="1" applyFont="1"/>
    <xf numFmtId="4" fontId="5" fillId="0" borderId="0" xfId="0" applyNumberFormat="1" applyFont="1"/>
    <xf numFmtId="164" fontId="8" fillId="8" borderId="0" xfId="10" applyNumberFormat="1" applyFont="1" applyFill="1"/>
    <xf numFmtId="164" fontId="8" fillId="11" borderId="0" xfId="0" quotePrefix="1" applyNumberFormat="1" applyFont="1" applyFill="1"/>
    <xf numFmtId="0" fontId="39" fillId="8" borderId="0" xfId="0" applyFont="1" applyFill="1"/>
    <xf numFmtId="0" fontId="7" fillId="8" borderId="0" xfId="0" applyFont="1" applyFill="1"/>
    <xf numFmtId="0" fontId="7" fillId="8" borderId="0" xfId="0" quotePrefix="1" applyFont="1" applyFill="1"/>
    <xf numFmtId="2" fontId="7" fillId="10" borderId="0" xfId="0" quotePrefix="1" applyNumberFormat="1" applyFont="1" applyFill="1"/>
    <xf numFmtId="2" fontId="2" fillId="0" borderId="0" xfId="0" quotePrefix="1" applyNumberFormat="1" applyFont="1"/>
    <xf numFmtId="2" fontId="2" fillId="10" borderId="0" xfId="0" quotePrefix="1" applyNumberFormat="1" applyFont="1" applyFill="1"/>
    <xf numFmtId="3" fontId="5" fillId="11" borderId="0" xfId="0" quotePrefix="1" applyNumberFormat="1" applyFont="1" applyFill="1"/>
    <xf numFmtId="3" fontId="27" fillId="8" borderId="0" xfId="0" applyNumberFormat="1" applyFont="1" applyFill="1"/>
    <xf numFmtId="3" fontId="6" fillId="11" borderId="0" xfId="0" quotePrefix="1" applyNumberFormat="1" applyFont="1" applyFill="1"/>
    <xf numFmtId="3" fontId="10" fillId="0" borderId="0" xfId="0" applyNumberFormat="1" applyFont="1"/>
    <xf numFmtId="3" fontId="0" fillId="12" borderId="0" xfId="0" applyNumberFormat="1" applyFill="1"/>
    <xf numFmtId="3" fontId="0" fillId="0" borderId="0" xfId="0" applyNumberFormat="1"/>
    <xf numFmtId="1" fontId="21" fillId="5" borderId="0" xfId="0" applyNumberFormat="1" applyFont="1" applyFill="1"/>
    <xf numFmtId="1" fontId="25" fillId="5" borderId="0" xfId="0" applyNumberFormat="1" applyFont="1" applyFill="1"/>
    <xf numFmtId="1" fontId="14" fillId="5" borderId="0" xfId="0" applyNumberFormat="1" applyFont="1" applyFill="1"/>
    <xf numFmtId="3" fontId="0" fillId="0" borderId="0" xfId="0" applyNumberFormat="1"/>
    <xf numFmtId="3" fontId="7" fillId="11" borderId="0" xfId="0" quotePrefix="1" applyNumberFormat="1" applyFont="1" applyFill="1"/>
    <xf numFmtId="3" fontId="5" fillId="0" borderId="0" xfId="0" quotePrefix="1" applyNumberFormat="1" applyFont="1"/>
    <xf numFmtId="0" fontId="20" fillId="3" borderId="0" xfId="0" applyFont="1" applyFill="1"/>
    <xf numFmtId="0" fontId="26" fillId="0" borderId="0" xfId="0" applyFont="1"/>
    <xf numFmtId="167" fontId="25" fillId="0" borderId="0" xfId="0" applyNumberFormat="1" applyFont="1"/>
    <xf numFmtId="167" fontId="26" fillId="0" borderId="0" xfId="0" applyNumberFormat="1" applyFont="1"/>
    <xf numFmtId="167" fontId="0" fillId="0" borderId="0" xfId="0" applyNumberFormat="1"/>
    <xf numFmtId="0" fontId="20" fillId="0" borderId="0" xfId="0" applyFont="1"/>
    <xf numFmtId="0" fontId="0" fillId="0" borderId="0" xfId="0"/>
    <xf numFmtId="3" fontId="22" fillId="0" borderId="0" xfId="0" applyNumberFormat="1" applyFont="1"/>
    <xf numFmtId="3" fontId="29" fillId="0" borderId="0" xfId="0" applyNumberFormat="1" applyFont="1"/>
    <xf numFmtId="3" fontId="0" fillId="0" borderId="0" xfId="0" applyNumberFormat="1"/>
    <xf numFmtId="3" fontId="24" fillId="0" borderId="0" xfId="0" applyNumberFormat="1" applyFont="1"/>
    <xf numFmtId="3" fontId="25" fillId="0" borderId="0" xfId="2" applyNumberFormat="1" applyFont="1"/>
    <xf numFmtId="3" fontId="30" fillId="0" borderId="0" xfId="2" applyNumberFormat="1" applyFont="1"/>
    <xf numFmtId="3" fontId="41" fillId="0" borderId="0" xfId="2" applyNumberFormat="1" applyFont="1"/>
    <xf numFmtId="3" fontId="25" fillId="0" borderId="0" xfId="0" applyNumberFormat="1" applyFont="1"/>
    <xf numFmtId="0" fontId="41" fillId="0" borderId="0" xfId="0" applyFont="1"/>
    <xf numFmtId="1" fontId="20" fillId="0" borderId="0" xfId="0" applyNumberFormat="1" applyFont="1"/>
    <xf numFmtId="3" fontId="20" fillId="0" borderId="0" xfId="0" applyNumberFormat="1" applyFont="1"/>
    <xf numFmtId="0" fontId="22" fillId="0" borderId="0" xfId="0" applyFont="1"/>
    <xf numFmtId="1" fontId="20" fillId="8" borderId="0" xfId="0" applyNumberFormat="1" applyFont="1" applyFill="1"/>
    <xf numFmtId="1" fontId="5" fillId="0" borderId="0" xfId="0" applyNumberFormat="1" applyFont="1"/>
    <xf numFmtId="3" fontId="22" fillId="0" borderId="0" xfId="2" applyNumberFormat="1" applyFont="1"/>
    <xf numFmtId="3" fontId="6" fillId="0" borderId="0" xfId="2" applyNumberFormat="1"/>
    <xf numFmtId="0" fontId="6" fillId="8" borderId="0" xfId="2" applyFill="1"/>
    <xf numFmtId="0" fontId="6" fillId="0" borderId="0" xfId="2"/>
    <xf numFmtId="3" fontId="35" fillId="0" borderId="0" xfId="0" applyNumberFormat="1" applyFont="1"/>
    <xf numFmtId="3" fontId="9" fillId="0" borderId="0" xfId="0" applyNumberFormat="1" applyFo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31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00FF00"/>
      <color rgb="FFFFFF99"/>
      <color rgb="FFFFFFFF"/>
      <color rgb="FFCCFFCC"/>
      <color rgb="FF99FF66"/>
      <color rgb="FF66FF33"/>
      <color rgb="FFCCFFFF"/>
      <color rgb="FFFF505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antall SLAKT</a:t>
            </a:r>
            <a:r>
              <a:rPr lang="nb-NO" sz="2800"/>
              <a:t>, per år,</a:t>
            </a:r>
            <a:r>
              <a:rPr lang="nb-NO" sz="2800" baseline="0"/>
              <a:t> per uke 52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471111426274078"/>
          <c:y val="2.9073369317555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544192854183681E-2"/>
          <c:y val="0.14210264499074302"/>
          <c:w val="0.88016422722650911"/>
          <c:h val="0.75998946169689974"/>
        </c:manualLayout>
      </c:layout>
      <c:barChart>
        <c:barDir val="col"/>
        <c:grouping val="clustered"/>
        <c:varyColors val="0"/>
        <c:ser>
          <c:idx val="1"/>
          <c:order val="0"/>
          <c:tx>
            <c:v>Antall slakt</c:v>
          </c:tx>
          <c:invertIfNegative val="0"/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År!$B$8:$B$35</c:f>
              <c:numCache>
                <c:formatCode>#,##0</c:formatCode>
                <c:ptCount val="28"/>
                <c:pt idx="0">
                  <c:v>24927.25</c:v>
                </c:pt>
                <c:pt idx="1">
                  <c:v>25652.75</c:v>
                </c:pt>
                <c:pt idx="2">
                  <c:v>24508.5</c:v>
                </c:pt>
                <c:pt idx="3">
                  <c:v>20683</c:v>
                </c:pt>
                <c:pt idx="4">
                  <c:v>21391</c:v>
                </c:pt>
                <c:pt idx="5">
                  <c:v>20483</c:v>
                </c:pt>
                <c:pt idx="6">
                  <c:v>21869</c:v>
                </c:pt>
                <c:pt idx="7">
                  <c:v>20904</c:v>
                </c:pt>
                <c:pt idx="8">
                  <c:v>20289</c:v>
                </c:pt>
                <c:pt idx="9">
                  <c:v>21690</c:v>
                </c:pt>
                <c:pt idx="10">
                  <c:v>22820</c:v>
                </c:pt>
                <c:pt idx="11">
                  <c:v>21145</c:v>
                </c:pt>
                <c:pt idx="12">
                  <c:v>23913</c:v>
                </c:pt>
                <c:pt idx="13">
                  <c:v>23508</c:v>
                </c:pt>
                <c:pt idx="14">
                  <c:v>22981.63</c:v>
                </c:pt>
                <c:pt idx="15">
                  <c:v>19542</c:v>
                </c:pt>
                <c:pt idx="16">
                  <c:v>20433</c:v>
                </c:pt>
                <c:pt idx="17">
                  <c:v>23206</c:v>
                </c:pt>
                <c:pt idx="18">
                  <c:v>21006</c:v>
                </c:pt>
                <c:pt idx="19">
                  <c:v>23545</c:v>
                </c:pt>
                <c:pt idx="20">
                  <c:v>23266</c:v>
                </c:pt>
                <c:pt idx="21">
                  <c:v>27968</c:v>
                </c:pt>
                <c:pt idx="22">
                  <c:v>28657</c:v>
                </c:pt>
                <c:pt idx="23">
                  <c:v>27186</c:v>
                </c:pt>
                <c:pt idx="24">
                  <c:v>27227</c:v>
                </c:pt>
                <c:pt idx="25">
                  <c:v>26633.9</c:v>
                </c:pt>
                <c:pt idx="26">
                  <c:v>26016.53</c:v>
                </c:pt>
                <c:pt idx="27">
                  <c:v>26730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v>Antall slakt i 2023</c:v>
          </c:tx>
          <c:spPr>
            <a:ln w="8255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År!$AS$8:$AS$35</c:f>
              <c:numCache>
                <c:formatCode>0</c:formatCode>
                <c:ptCount val="28"/>
                <c:pt idx="0">
                  <c:v>26730</c:v>
                </c:pt>
                <c:pt idx="1">
                  <c:v>26730</c:v>
                </c:pt>
                <c:pt idx="2">
                  <c:v>26730</c:v>
                </c:pt>
                <c:pt idx="3">
                  <c:v>26730</c:v>
                </c:pt>
                <c:pt idx="4">
                  <c:v>26730</c:v>
                </c:pt>
                <c:pt idx="5">
                  <c:v>26730</c:v>
                </c:pt>
                <c:pt idx="6">
                  <c:v>26730</c:v>
                </c:pt>
                <c:pt idx="7">
                  <c:v>26730</c:v>
                </c:pt>
                <c:pt idx="8">
                  <c:v>26730</c:v>
                </c:pt>
                <c:pt idx="9">
                  <c:v>26730</c:v>
                </c:pt>
                <c:pt idx="10">
                  <c:v>26730</c:v>
                </c:pt>
                <c:pt idx="11">
                  <c:v>26730</c:v>
                </c:pt>
                <c:pt idx="12">
                  <c:v>26730</c:v>
                </c:pt>
                <c:pt idx="13">
                  <c:v>26730</c:v>
                </c:pt>
                <c:pt idx="14">
                  <c:v>26730</c:v>
                </c:pt>
                <c:pt idx="15">
                  <c:v>26730</c:v>
                </c:pt>
                <c:pt idx="16">
                  <c:v>26730</c:v>
                </c:pt>
                <c:pt idx="17">
                  <c:v>26730</c:v>
                </c:pt>
                <c:pt idx="18">
                  <c:v>26730</c:v>
                </c:pt>
                <c:pt idx="19">
                  <c:v>26730</c:v>
                </c:pt>
                <c:pt idx="20">
                  <c:v>26730</c:v>
                </c:pt>
                <c:pt idx="21">
                  <c:v>26730</c:v>
                </c:pt>
                <c:pt idx="22">
                  <c:v>26730</c:v>
                </c:pt>
                <c:pt idx="23">
                  <c:v>26730</c:v>
                </c:pt>
                <c:pt idx="24">
                  <c:v>26730</c:v>
                </c:pt>
                <c:pt idx="25">
                  <c:v>26730</c:v>
                </c:pt>
                <c:pt idx="26">
                  <c:v>26730</c:v>
                </c:pt>
                <c:pt idx="27">
                  <c:v>26730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1C-468B-88F1-58A6C1BC6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  <c:min val="1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  <c:min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54548836356036"/>
          <c:y val="0.40100208228885681"/>
          <c:w val="0.1441732183883673"/>
          <c:h val="0.1335645049999707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557269302839464E-2"/>
          <c:y val="0.14895660022834645"/>
          <c:w val="0.89438957850366618"/>
          <c:h val="0.72811449359415459"/>
        </c:manualLayout>
      </c:layout>
      <c:lineChart>
        <c:grouping val="standard"/>
        <c:varyColors val="0"/>
        <c:ser>
          <c:idx val="0"/>
          <c:order val="0"/>
          <c:tx>
            <c:strRef>
              <c:f>Måned!$C$132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 w="19050">
                <a:solidFill>
                  <a:srgbClr val="3366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Måned!$V$132:$V$143</c:f>
              <c:numCache>
                <c:formatCode>0.00</c:formatCode>
                <c:ptCount val="12"/>
                <c:pt idx="0">
                  <c:v>4.823123382226056</c:v>
                </c:pt>
                <c:pt idx="1">
                  <c:v>4.9364620938628159</c:v>
                </c:pt>
                <c:pt idx="2">
                  <c:v>4.8964181994191662</c:v>
                </c:pt>
                <c:pt idx="3">
                  <c:v>4.6727581810454719</c:v>
                </c:pt>
                <c:pt idx="4">
                  <c:v>4.538403614457831</c:v>
                </c:pt>
                <c:pt idx="5">
                  <c:v>5.0572008113590243</c:v>
                </c:pt>
                <c:pt idx="6">
                  <c:v>4.6951501154734414</c:v>
                </c:pt>
                <c:pt idx="7">
                  <c:v>4.4240731335703396</c:v>
                </c:pt>
                <c:pt idx="8">
                  <c:v>4.2972204674668353</c:v>
                </c:pt>
                <c:pt idx="9">
                  <c:v>4.4549573560767595</c:v>
                </c:pt>
                <c:pt idx="10">
                  <c:v>4.5765534913516994</c:v>
                </c:pt>
                <c:pt idx="11">
                  <c:v>4.7878048780487807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D-41FE-AD99-B40912ECC4D9}"/>
            </c:ext>
          </c:extLst>
        </c:ser>
        <c:ser>
          <c:idx val="1"/>
          <c:order val="1"/>
          <c:tx>
            <c:strRef>
              <c:f>Måned!$C$72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Måned!$V$72:$V$83</c:f>
              <c:numCache>
                <c:formatCode>0.00</c:formatCode>
                <c:ptCount val="12"/>
                <c:pt idx="0">
                  <c:v>4.231571109456441</c:v>
                </c:pt>
                <c:pt idx="1">
                  <c:v>4.8174518201284799</c:v>
                </c:pt>
                <c:pt idx="2">
                  <c:v>4.7615176151761522</c:v>
                </c:pt>
                <c:pt idx="3">
                  <c:v>4.7910641053313201</c:v>
                </c:pt>
                <c:pt idx="4">
                  <c:v>4.6581956797966972</c:v>
                </c:pt>
                <c:pt idx="5">
                  <c:v>4.8652896273013031</c:v>
                </c:pt>
                <c:pt idx="6">
                  <c:v>4.3559928443649376</c:v>
                </c:pt>
                <c:pt idx="7">
                  <c:v>4.2671691792294801</c:v>
                </c:pt>
                <c:pt idx="8">
                  <c:v>3.9409282700421944</c:v>
                </c:pt>
                <c:pt idx="9">
                  <c:v>4.5823339483394836</c:v>
                </c:pt>
                <c:pt idx="10">
                  <c:v>4.9419354838709681</c:v>
                </c:pt>
                <c:pt idx="11">
                  <c:v>4.7110920034393811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6D-41FE-AD99-B40912ECC4D9}"/>
            </c:ext>
          </c:extLst>
        </c:ser>
        <c:ser>
          <c:idx val="2"/>
          <c:order val="2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Måned!$V$22:$V$33</c:f>
              <c:numCache>
                <c:formatCode>0.00</c:formatCode>
                <c:ptCount val="12"/>
                <c:pt idx="0">
                  <c:v>5.3893129770992383</c:v>
                </c:pt>
                <c:pt idx="1">
                  <c:v>5.1412639405204468</c:v>
                </c:pt>
                <c:pt idx="2">
                  <c:v>5.1479248782749822</c:v>
                </c:pt>
                <c:pt idx="3">
                  <c:v>4.7906291834002683</c:v>
                </c:pt>
                <c:pt idx="4">
                  <c:v>4.735207100591718</c:v>
                </c:pt>
                <c:pt idx="5">
                  <c:v>4.5579007415858532</c:v>
                </c:pt>
                <c:pt idx="6">
                  <c:v>4.5353982300884956</c:v>
                </c:pt>
                <c:pt idx="7">
                  <c:v>3.9788755691626623</c:v>
                </c:pt>
                <c:pt idx="8">
                  <c:v>4.3195604395604397</c:v>
                </c:pt>
                <c:pt idx="9">
                  <c:v>4.8824934320515876</c:v>
                </c:pt>
                <c:pt idx="10">
                  <c:v>4.9755813953488364</c:v>
                </c:pt>
                <c:pt idx="11">
                  <c:v>5.0633608815426996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D-41FE-AD99-B40912ECC4D9}"/>
            </c:ext>
          </c:extLst>
        </c:ser>
        <c:ser>
          <c:idx val="3"/>
          <c:order val="3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Måned!$V$9:$V$20</c:f>
              <c:numCache>
                <c:formatCode>0.00</c:formatCode>
                <c:ptCount val="12"/>
                <c:pt idx="0">
                  <c:v>5.8158253751705322</c:v>
                </c:pt>
                <c:pt idx="1">
                  <c:v>4.975103734439835</c:v>
                </c:pt>
                <c:pt idx="2">
                  <c:v>4.9739092304319215</c:v>
                </c:pt>
                <c:pt idx="3">
                  <c:v>4.7755355479664718</c:v>
                </c:pt>
                <c:pt idx="4">
                  <c:v>4.7606930157011371</c:v>
                </c:pt>
                <c:pt idx="5">
                  <c:v>4.8309608540925266</c:v>
                </c:pt>
                <c:pt idx="6">
                  <c:v>4.7268907563025202</c:v>
                </c:pt>
                <c:pt idx="7">
                  <c:v>3.8913738019169326</c:v>
                </c:pt>
                <c:pt idx="8">
                  <c:v>4.352941176470587</c:v>
                </c:pt>
                <c:pt idx="9">
                  <c:v>4.828936170212768</c:v>
                </c:pt>
                <c:pt idx="10">
                  <c:v>5.2621632488942494</c:v>
                </c:pt>
                <c:pt idx="11">
                  <c:v>4.8131021194605008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6D-41FE-AD99-B40912ECC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256971962951E-2"/>
              <c:y val="0.2401346216069115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78719884598087"/>
          <c:y val="0.20847639436822002"/>
          <c:w val="9.0573967416679044E-2"/>
          <c:h val="0.218159610409282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mnd'!$P$44:$P$55</c:f>
              <c:numCache>
                <c:formatCode>0.00</c:formatCode>
                <c:ptCount val="12"/>
                <c:pt idx="0">
                  <c:v>4.25</c:v>
                </c:pt>
                <c:pt idx="1">
                  <c:v>4.2068965517241388</c:v>
                </c:pt>
                <c:pt idx="2">
                  <c:v>3.2645739910313898</c:v>
                </c:pt>
                <c:pt idx="3">
                  <c:v>2.7777777777777781</c:v>
                </c:pt>
                <c:pt idx="4">
                  <c:v>3.3047619047619041</c:v>
                </c:pt>
                <c:pt idx="5">
                  <c:v>3.2237442922374422</c:v>
                </c:pt>
                <c:pt idx="6">
                  <c:v>3.1351351351351351</c:v>
                </c:pt>
                <c:pt idx="7">
                  <c:v>2.6149425287356323</c:v>
                </c:pt>
                <c:pt idx="8">
                  <c:v>3.1269035532994924</c:v>
                </c:pt>
                <c:pt idx="9">
                  <c:v>3.5769230769230775</c:v>
                </c:pt>
                <c:pt idx="10">
                  <c:v>3.7075471698113209</c:v>
                </c:pt>
                <c:pt idx="11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mnd'!$I$59:$I$70</c:f>
              <c:numCache>
                <c:formatCode>0.0</c:formatCode>
                <c:ptCount val="12"/>
                <c:pt idx="0">
                  <c:v>9.4431342002581946</c:v>
                </c:pt>
                <c:pt idx="1">
                  <c:v>9.3483760286121385</c:v>
                </c:pt>
                <c:pt idx="2">
                  <c:v>10.422061017550648</c:v>
                </c:pt>
                <c:pt idx="3">
                  <c:v>11.747551119222315</c:v>
                </c:pt>
                <c:pt idx="4">
                  <c:v>10.655495429948616</c:v>
                </c:pt>
                <c:pt idx="5">
                  <c:v>9.603527217229102</c:v>
                </c:pt>
                <c:pt idx="6">
                  <c:v>12.179888656924147</c:v>
                </c:pt>
                <c:pt idx="7">
                  <c:v>13.511102460545317</c:v>
                </c:pt>
                <c:pt idx="8">
                  <c:v>10.142570529666932</c:v>
                </c:pt>
                <c:pt idx="9">
                  <c:v>14.097781241654443</c:v>
                </c:pt>
                <c:pt idx="10">
                  <c:v>8.6640505193545607</c:v>
                </c:pt>
                <c:pt idx="11">
                  <c:v>12.250091765569559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A-4781-9E52-84C55BD5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mnd'!$Q$59:$Q$70</c:f>
              <c:numCache>
                <c:formatCode>0.0</c:formatCode>
                <c:ptCount val="12"/>
                <c:pt idx="0">
                  <c:v>14.231521739130436</c:v>
                </c:pt>
                <c:pt idx="1">
                  <c:v>9.6837349397590398</c:v>
                </c:pt>
                <c:pt idx="2">
                  <c:v>7.7362218370883804</c:v>
                </c:pt>
                <c:pt idx="3">
                  <c:v>7.335116279069763</c:v>
                </c:pt>
                <c:pt idx="4">
                  <c:v>10.5314606741573</c:v>
                </c:pt>
                <c:pt idx="5">
                  <c:v>11.017898832684828</c:v>
                </c:pt>
                <c:pt idx="6">
                  <c:v>11.112698412698411</c:v>
                </c:pt>
                <c:pt idx="7">
                  <c:v>10.500000000000002</c:v>
                </c:pt>
                <c:pt idx="8">
                  <c:v>11.257507987220452</c:v>
                </c:pt>
                <c:pt idx="9">
                  <c:v>15.148901903367484</c:v>
                </c:pt>
                <c:pt idx="10">
                  <c:v>15.182304526748965</c:v>
                </c:pt>
                <c:pt idx="11">
                  <c:v>13.905555555555557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mnd'!$P$59:$P$70</c:f>
              <c:numCache>
                <c:formatCode>0.00</c:formatCode>
                <c:ptCount val="12"/>
                <c:pt idx="0">
                  <c:v>4.9673913043478253</c:v>
                </c:pt>
                <c:pt idx="1">
                  <c:v>4.3915662650602405</c:v>
                </c:pt>
                <c:pt idx="2">
                  <c:v>4.2495667244367423</c:v>
                </c:pt>
                <c:pt idx="3">
                  <c:v>3.6116279069767447</c:v>
                </c:pt>
                <c:pt idx="4">
                  <c:v>3.7528089887640448</c:v>
                </c:pt>
                <c:pt idx="5">
                  <c:v>3.7315175097276256</c:v>
                </c:pt>
                <c:pt idx="6">
                  <c:v>4.5714285714285694</c:v>
                </c:pt>
                <c:pt idx="7">
                  <c:v>3.2521008403361336</c:v>
                </c:pt>
                <c:pt idx="8">
                  <c:v>3.7955271565495199</c:v>
                </c:pt>
                <c:pt idx="9">
                  <c:v>4.061493411420205</c:v>
                </c:pt>
                <c:pt idx="10">
                  <c:v>4.3004115226337438</c:v>
                </c:pt>
                <c:pt idx="11">
                  <c:v>3.4305555555555558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mnd'!$I$74:$I$85</c:f>
              <c:numCache>
                <c:formatCode>0.0</c:formatCode>
                <c:ptCount val="12"/>
                <c:pt idx="0">
                  <c:v>28.543609494341904</c:v>
                </c:pt>
                <c:pt idx="1">
                  <c:v>36.539210840045357</c:v>
                </c:pt>
                <c:pt idx="2">
                  <c:v>33.086389775462685</c:v>
                </c:pt>
                <c:pt idx="3">
                  <c:v>31.45480278595106</c:v>
                </c:pt>
                <c:pt idx="4">
                  <c:v>33.182324587331181</c:v>
                </c:pt>
                <c:pt idx="5">
                  <c:v>28.258097337629302</c:v>
                </c:pt>
                <c:pt idx="6">
                  <c:v>30.140918580375786</c:v>
                </c:pt>
                <c:pt idx="7">
                  <c:v>30.216426343135499</c:v>
                </c:pt>
                <c:pt idx="8">
                  <c:v>32.958748672306527</c:v>
                </c:pt>
                <c:pt idx="9">
                  <c:v>28.133839471116922</c:v>
                </c:pt>
                <c:pt idx="10">
                  <c:v>28.31944238957113</c:v>
                </c:pt>
                <c:pt idx="11">
                  <c:v>34.117215220849147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6-4663-A198-8DAED1F7B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mnd'!$Q$74:$Q$85</c:f>
              <c:numCache>
                <c:formatCode>0.0</c:formatCode>
                <c:ptCount val="12"/>
                <c:pt idx="0">
                  <c:v>17.206956521739141</c:v>
                </c:pt>
                <c:pt idx="1">
                  <c:v>10.101446945337624</c:v>
                </c:pt>
                <c:pt idx="2">
                  <c:v>8.4552505966587113</c:v>
                </c:pt>
                <c:pt idx="3">
                  <c:v>7.3437391304347823</c:v>
                </c:pt>
                <c:pt idx="4">
                  <c:v>9.5076547231270379</c:v>
                </c:pt>
                <c:pt idx="5">
                  <c:v>12.022943722943715</c:v>
                </c:pt>
                <c:pt idx="6">
                  <c:v>11.785714285714279</c:v>
                </c:pt>
                <c:pt idx="7">
                  <c:v>11.199999999999998</c:v>
                </c:pt>
                <c:pt idx="8">
                  <c:v>12.513770491803278</c:v>
                </c:pt>
                <c:pt idx="9">
                  <c:v>15.137903225806452</c:v>
                </c:pt>
                <c:pt idx="10">
                  <c:v>16.121524064171123</c:v>
                </c:pt>
                <c:pt idx="11">
                  <c:v>14.012060301507541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mnd'!$P$74:$P$85</c:f>
              <c:numCache>
                <c:formatCode>0.00</c:formatCode>
                <c:ptCount val="12"/>
                <c:pt idx="0">
                  <c:v>5.0652173913043477</c:v>
                </c:pt>
                <c:pt idx="1">
                  <c:v>4.8022508038585219</c:v>
                </c:pt>
                <c:pt idx="2">
                  <c:v>4.9922434367541779</c:v>
                </c:pt>
                <c:pt idx="3">
                  <c:v>4.5817391304347828</c:v>
                </c:pt>
                <c:pt idx="4">
                  <c:v>4.5863192182410435</c:v>
                </c:pt>
                <c:pt idx="5">
                  <c:v>4.6406926406926408</c:v>
                </c:pt>
                <c:pt idx="6">
                  <c:v>5.0068027210884338</c:v>
                </c:pt>
                <c:pt idx="7">
                  <c:v>3.8697394789579151</c:v>
                </c:pt>
                <c:pt idx="8">
                  <c:v>4.1846994535519118</c:v>
                </c:pt>
                <c:pt idx="9">
                  <c:v>4.7287390029325502</c:v>
                </c:pt>
                <c:pt idx="10">
                  <c:v>4.8863636363636367</c:v>
                </c:pt>
                <c:pt idx="11">
                  <c:v>4.5929648241206014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mnd'!$I$89:$I$100</c:f>
              <c:numCache>
                <c:formatCode>0.0</c:formatCode>
                <c:ptCount val="12"/>
                <c:pt idx="0">
                  <c:v>35.170319723622633</c:v>
                </c:pt>
                <c:pt idx="1">
                  <c:v>35.191765287429867</c:v>
                </c:pt>
                <c:pt idx="2">
                  <c:v>35.902853820776407</c:v>
                </c:pt>
                <c:pt idx="3">
                  <c:v>34.833327125777494</c:v>
                </c:pt>
                <c:pt idx="4">
                  <c:v>28.874312218634898</c:v>
                </c:pt>
                <c:pt idx="5">
                  <c:v>31.86501610988638</c:v>
                </c:pt>
                <c:pt idx="6">
                  <c:v>27.571329157967995</c:v>
                </c:pt>
                <c:pt idx="7">
                  <c:v>31.142036883849929</c:v>
                </c:pt>
                <c:pt idx="8">
                  <c:v>32.187031349397131</c:v>
                </c:pt>
                <c:pt idx="9">
                  <c:v>26.735329543658441</c:v>
                </c:pt>
                <c:pt idx="10">
                  <c:v>37.129565047896122</c:v>
                </c:pt>
                <c:pt idx="11">
                  <c:v>35.542640401321442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8-41BD-A583-98E8B9AB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mnd'!$Q$89:$Q$100</c:f>
              <c:numCache>
                <c:formatCode>0.0</c:formatCode>
                <c:ptCount val="12"/>
                <c:pt idx="0">
                  <c:v>20.318333333333342</c:v>
                </c:pt>
                <c:pt idx="1">
                  <c:v>10.616491228070185</c:v>
                </c:pt>
                <c:pt idx="2">
                  <c:v>10.467869298842752</c:v>
                </c:pt>
                <c:pt idx="3">
                  <c:v>8.8985727878211183</c:v>
                </c:pt>
                <c:pt idx="4">
                  <c:v>9.071071428571436</c:v>
                </c:pt>
                <c:pt idx="5">
                  <c:v>13.596816208393628</c:v>
                </c:pt>
                <c:pt idx="6">
                  <c:v>13.901754385964912</c:v>
                </c:pt>
                <c:pt idx="7">
                  <c:v>14.117647058823531</c:v>
                </c:pt>
                <c:pt idx="8">
                  <c:v>14.713157894736852</c:v>
                </c:pt>
                <c:pt idx="9">
                  <c:v>15.535787806809155</c:v>
                </c:pt>
                <c:pt idx="10">
                  <c:v>17.50874861572532</c:v>
                </c:pt>
                <c:pt idx="11">
                  <c:v>18.385443037974689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mnd'!$P$89:$P$100</c:f>
              <c:numCache>
                <c:formatCode>0.00</c:formatCode>
                <c:ptCount val="12"/>
                <c:pt idx="0">
                  <c:v>6.1583333333333332</c:v>
                </c:pt>
                <c:pt idx="1">
                  <c:v>5.4350877192982443</c:v>
                </c:pt>
                <c:pt idx="2">
                  <c:v>5.4213750850919</c:v>
                </c:pt>
                <c:pt idx="3">
                  <c:v>5.3301617507136063</c:v>
                </c:pt>
                <c:pt idx="4">
                  <c:v>5.4017857142857153</c:v>
                </c:pt>
                <c:pt idx="5">
                  <c:v>5.6526772793053519</c:v>
                </c:pt>
                <c:pt idx="6">
                  <c:v>5.5964912280701764</c:v>
                </c:pt>
                <c:pt idx="7">
                  <c:v>4.8161764705882355</c:v>
                </c:pt>
                <c:pt idx="8">
                  <c:v>4.9513157894736812</c:v>
                </c:pt>
                <c:pt idx="9">
                  <c:v>5.5526524148851957</c:v>
                </c:pt>
                <c:pt idx="10">
                  <c:v>5.5570321151716495</c:v>
                </c:pt>
                <c:pt idx="11">
                  <c:v>5.4936708860759484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2455740672221E-2"/>
          <c:y val="0.14691969273012595"/>
          <c:w val="0.90761643529384028"/>
          <c:h val="0.73015143841696695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Måned!$V$22:$V$33</c:f>
              <c:numCache>
                <c:formatCode>0.00</c:formatCode>
                <c:ptCount val="12"/>
                <c:pt idx="0">
                  <c:v>5.3893129770992383</c:v>
                </c:pt>
                <c:pt idx="1">
                  <c:v>5.1412639405204468</c:v>
                </c:pt>
                <c:pt idx="2">
                  <c:v>5.1479248782749822</c:v>
                </c:pt>
                <c:pt idx="3">
                  <c:v>4.7906291834002683</c:v>
                </c:pt>
                <c:pt idx="4">
                  <c:v>4.735207100591718</c:v>
                </c:pt>
                <c:pt idx="5">
                  <c:v>4.5579007415858532</c:v>
                </c:pt>
                <c:pt idx="6">
                  <c:v>4.5353982300884956</c:v>
                </c:pt>
                <c:pt idx="7">
                  <c:v>3.9788755691626623</c:v>
                </c:pt>
                <c:pt idx="8">
                  <c:v>4.3195604395604397</c:v>
                </c:pt>
                <c:pt idx="9">
                  <c:v>4.8824934320515876</c:v>
                </c:pt>
                <c:pt idx="10">
                  <c:v>4.9755813953488364</c:v>
                </c:pt>
                <c:pt idx="11">
                  <c:v>5.0633608815426996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55-40F5-ABE6-8C78000F02A8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Måned!$V$9:$V$20</c:f>
              <c:numCache>
                <c:formatCode>0.00</c:formatCode>
                <c:ptCount val="12"/>
                <c:pt idx="0">
                  <c:v>5.8158253751705322</c:v>
                </c:pt>
                <c:pt idx="1">
                  <c:v>4.975103734439835</c:v>
                </c:pt>
                <c:pt idx="2">
                  <c:v>4.9739092304319215</c:v>
                </c:pt>
                <c:pt idx="3">
                  <c:v>4.7755355479664718</c:v>
                </c:pt>
                <c:pt idx="4">
                  <c:v>4.7606930157011371</c:v>
                </c:pt>
                <c:pt idx="5">
                  <c:v>4.8309608540925266</c:v>
                </c:pt>
                <c:pt idx="6">
                  <c:v>4.7268907563025202</c:v>
                </c:pt>
                <c:pt idx="7">
                  <c:v>3.8913738019169326</c:v>
                </c:pt>
                <c:pt idx="8">
                  <c:v>4.352941176470587</c:v>
                </c:pt>
                <c:pt idx="9">
                  <c:v>4.828936170212768</c:v>
                </c:pt>
                <c:pt idx="10">
                  <c:v>5.2621632488942494</c:v>
                </c:pt>
                <c:pt idx="11">
                  <c:v>4.8131021194605008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55-40F5-ABE6-8C78000F0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ax val="6.5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85338460599402E-2"/>
              <c:y val="0.2437711024239288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31251856208229"/>
          <c:y val="0.18042244467048757"/>
          <c:w val="8.5518647925860516E-2"/>
          <c:h val="0.147456001274049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mnd'!$I$104:$I$115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0.11859288960786624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E-4371-9256-8ABE34ED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mnd'!$Q$104:$Q$115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20.6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mnd'!$P$104:$P$115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mnd'!$I$119:$I$130</c:f>
              <c:numCache>
                <c:formatCode>0.0</c:formatCode>
                <c:ptCount val="12"/>
                <c:pt idx="0">
                  <c:v>15.646479289727443</c:v>
                </c:pt>
                <c:pt idx="1">
                  <c:v>11.38379227123375</c:v>
                </c:pt>
                <c:pt idx="2">
                  <c:v>13.402661200131684</c:v>
                </c:pt>
                <c:pt idx="3">
                  <c:v>15.50635032962122</c:v>
                </c:pt>
                <c:pt idx="4">
                  <c:v>17.796484925651399</c:v>
                </c:pt>
                <c:pt idx="5">
                  <c:v>16.396811938273704</c:v>
                </c:pt>
                <c:pt idx="6">
                  <c:v>12.694850382741825</c:v>
                </c:pt>
                <c:pt idx="7">
                  <c:v>11.312236765985975</c:v>
                </c:pt>
                <c:pt idx="8">
                  <c:v>15.219900577708572</c:v>
                </c:pt>
                <c:pt idx="9">
                  <c:v>16.621748300914</c:v>
                </c:pt>
                <c:pt idx="10">
                  <c:v>18.835086433843657</c:v>
                </c:pt>
                <c:pt idx="11">
                  <c:v>13.17019454300746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7-441A-B50D-4CE355D42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mnd'!$Q$119:$Q$130</c:f>
              <c:numCache>
                <c:formatCode>0.0</c:formatCode>
                <c:ptCount val="12"/>
                <c:pt idx="0">
                  <c:v>23.839560439560447</c:v>
                </c:pt>
                <c:pt idx="1">
                  <c:v>10.412234042553195</c:v>
                </c:pt>
                <c:pt idx="2">
                  <c:v>12.644052863436128</c:v>
                </c:pt>
                <c:pt idx="3">
                  <c:v>11.252162162162158</c:v>
                </c:pt>
                <c:pt idx="4">
                  <c:v>10.577364864864862</c:v>
                </c:pt>
                <c:pt idx="5">
                  <c:v>20.749356223175969</c:v>
                </c:pt>
                <c:pt idx="6">
                  <c:v>17.373809523809523</c:v>
                </c:pt>
                <c:pt idx="7">
                  <c:v>18.35350877192981</c:v>
                </c:pt>
                <c:pt idx="8">
                  <c:v>15.505865102639309</c:v>
                </c:pt>
                <c:pt idx="9">
                  <c:v>18.34451127819548</c:v>
                </c:pt>
                <c:pt idx="10">
                  <c:v>20.253282828282831</c:v>
                </c:pt>
                <c:pt idx="11">
                  <c:v>19.221428571428564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mnd'!$P$119:$P$130</c:f>
              <c:numCache>
                <c:formatCode>0.00</c:formatCode>
                <c:ptCount val="12"/>
                <c:pt idx="0">
                  <c:v>7.5274725274725247</c:v>
                </c:pt>
                <c:pt idx="1">
                  <c:v>5.5904255319148941</c:v>
                </c:pt>
                <c:pt idx="2">
                  <c:v>5.8215859030837009</c:v>
                </c:pt>
                <c:pt idx="3">
                  <c:v>6.364864864864864</c:v>
                </c:pt>
                <c:pt idx="4">
                  <c:v>5.766891891891893</c:v>
                </c:pt>
                <c:pt idx="5">
                  <c:v>7.3261802575107309</c:v>
                </c:pt>
                <c:pt idx="6">
                  <c:v>6.2142857142857153</c:v>
                </c:pt>
                <c:pt idx="7">
                  <c:v>5.9561403508771917</c:v>
                </c:pt>
                <c:pt idx="8">
                  <c:v>5.5131964809384177</c:v>
                </c:pt>
                <c:pt idx="9">
                  <c:v>6.1022556390977432</c:v>
                </c:pt>
                <c:pt idx="10">
                  <c:v>6.5934343434343452</c:v>
                </c:pt>
                <c:pt idx="11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mnd'!$I$134:$I$145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D-473C-990D-E0D8B642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mnd'!$Q$134:$Q$145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mnd'!$P$134:$P$145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mnd'!$I$149:$I$160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8-44EB-84C6-C03A641D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4795202415046"/>
          <c:y val="0.14957443114738259"/>
          <c:w val="0.8417913910481849"/>
          <c:h val="0.73390042485671636"/>
        </c:manualLayout>
      </c:layout>
      <c:lineChart>
        <c:grouping val="standard"/>
        <c:varyColors val="0"/>
        <c:ser>
          <c:idx val="0"/>
          <c:order val="0"/>
          <c:tx>
            <c:strRef>
              <c:f>Måned!$C$192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Måned!$P$180:$P$191</c:f>
              <c:numCache>
                <c:formatCode>0.00</c:formatCode>
                <c:ptCount val="12"/>
                <c:pt idx="0">
                  <c:v>4.1914962674456344</c:v>
                </c:pt>
                <c:pt idx="1">
                  <c:v>4.4514192139738</c:v>
                </c:pt>
                <c:pt idx="2">
                  <c:v>4.640776699029125</c:v>
                </c:pt>
                <c:pt idx="3">
                  <c:v>4.9390349609939346</c:v>
                </c:pt>
                <c:pt idx="4">
                  <c:v>4.5964172813487876</c:v>
                </c:pt>
                <c:pt idx="5">
                  <c:v>4.4059539918809199</c:v>
                </c:pt>
                <c:pt idx="6">
                  <c:v>4.44360902255639</c:v>
                </c:pt>
                <c:pt idx="7">
                  <c:v>4.1365131578947363</c:v>
                </c:pt>
                <c:pt idx="8">
                  <c:v>3.7589841878294199</c:v>
                </c:pt>
                <c:pt idx="9">
                  <c:v>3.8771526980482198</c:v>
                </c:pt>
                <c:pt idx="10">
                  <c:v>4.2415335463258783</c:v>
                </c:pt>
                <c:pt idx="11">
                  <c:v>4.1445255474452551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F8-4EA2-B0F7-55BA7E94B21E}"/>
            </c:ext>
          </c:extLst>
        </c:ser>
        <c:ser>
          <c:idx val="1"/>
          <c:order val="1"/>
          <c:tx>
            <c:strRef>
              <c:f>Måned!$C$132</c:f>
              <c:strCache>
                <c:ptCount val="1"/>
                <c:pt idx="0">
                  <c:v>2013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Måned!$P$132:$P$143</c:f>
              <c:numCache>
                <c:formatCode>0.00</c:formatCode>
                <c:ptCount val="12"/>
                <c:pt idx="0">
                  <c:v>4.6988783433994818</c:v>
                </c:pt>
                <c:pt idx="1">
                  <c:v>5.3444043321299617</c:v>
                </c:pt>
                <c:pt idx="2">
                  <c:v>5.1873184898354312</c:v>
                </c:pt>
                <c:pt idx="3">
                  <c:v>5.2915427114322142</c:v>
                </c:pt>
                <c:pt idx="4">
                  <c:v>5.2484939759036147</c:v>
                </c:pt>
                <c:pt idx="5">
                  <c:v>4.9014198782961449</c:v>
                </c:pt>
                <c:pt idx="6">
                  <c:v>4.2863741339491908</c:v>
                </c:pt>
                <c:pt idx="7">
                  <c:v>4.7105129507364154</c:v>
                </c:pt>
                <c:pt idx="8">
                  <c:v>4.1332912192040441</c:v>
                </c:pt>
                <c:pt idx="9">
                  <c:v>4.0970149253731352</c:v>
                </c:pt>
                <c:pt idx="10">
                  <c:v>4.7142857142857153</c:v>
                </c:pt>
                <c:pt idx="11">
                  <c:v>4.8951219512195117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F8-4EA2-B0F7-55BA7E94B21E}"/>
            </c:ext>
          </c:extLst>
        </c:ser>
        <c:ser>
          <c:idx val="3"/>
          <c:order val="2"/>
          <c:tx>
            <c:strRef>
              <c:f>Måned!$C$72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Måned!$P$72:$P$83</c:f>
              <c:numCache>
                <c:formatCode>0.00</c:formatCode>
                <c:ptCount val="12"/>
                <c:pt idx="0">
                  <c:v>4.9441548771407309</c:v>
                </c:pt>
                <c:pt idx="1">
                  <c:v>5.6258029978586723</c:v>
                </c:pt>
                <c:pt idx="2">
                  <c:v>5.6389641674194522</c:v>
                </c:pt>
                <c:pt idx="3">
                  <c:v>5.1696524929851053</c:v>
                </c:pt>
                <c:pt idx="4">
                  <c:v>5.1901736552308364</c:v>
                </c:pt>
                <c:pt idx="5">
                  <c:v>5.1315671306690627</c:v>
                </c:pt>
                <c:pt idx="6">
                  <c:v>4.9033989266547406</c:v>
                </c:pt>
                <c:pt idx="7">
                  <c:v>4.7625628140703515</c:v>
                </c:pt>
                <c:pt idx="8">
                  <c:v>4.8776371308016877</c:v>
                </c:pt>
                <c:pt idx="9">
                  <c:v>4.8191881918819197</c:v>
                </c:pt>
                <c:pt idx="10">
                  <c:v>4.8627956989247316</c:v>
                </c:pt>
                <c:pt idx="11">
                  <c:v>4.9071367153912302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F8-4EA2-B0F7-55BA7E94B21E}"/>
            </c:ext>
          </c:extLst>
        </c:ser>
        <c:ser>
          <c:idx val="2"/>
          <c:order val="3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rgbClr val="002060"/>
              </a:solidFill>
            </a:ln>
          </c:spPr>
          <c:marker>
            <c:spPr>
              <a:solidFill>
                <a:schemeClr val="accent1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Måned!$P$22:$P$33</c:f>
              <c:numCache>
                <c:formatCode>0.00</c:formatCode>
                <c:ptCount val="12"/>
                <c:pt idx="0">
                  <c:v>5.468920392584514</c:v>
                </c:pt>
                <c:pt idx="1">
                  <c:v>5.5384138785625794</c:v>
                </c:pt>
                <c:pt idx="2">
                  <c:v>5.3060514722930678</c:v>
                </c:pt>
                <c:pt idx="3">
                  <c:v>5.2334672021419024</c:v>
                </c:pt>
                <c:pt idx="4">
                  <c:v>5.3673570019723842</c:v>
                </c:pt>
                <c:pt idx="5">
                  <c:v>5.0484883057615511</c:v>
                </c:pt>
                <c:pt idx="6">
                  <c:v>4.7876106194690244</c:v>
                </c:pt>
                <c:pt idx="7">
                  <c:v>4.933480899592789</c:v>
                </c:pt>
                <c:pt idx="8">
                  <c:v>4.9960439560439562</c:v>
                </c:pt>
                <c:pt idx="9">
                  <c:v>5.2252209219011236</c:v>
                </c:pt>
                <c:pt idx="10">
                  <c:v>5.2151162790697665</c:v>
                </c:pt>
                <c:pt idx="11">
                  <c:v>5.2837465564738286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F8-4EA2-B0F7-55BA7E94B21E}"/>
            </c:ext>
          </c:extLst>
        </c:ser>
        <c:ser>
          <c:idx val="4"/>
          <c:order val="4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Måned!$P$9:$P$20</c:f>
              <c:numCache>
                <c:formatCode>0.00</c:formatCode>
                <c:ptCount val="12"/>
                <c:pt idx="0">
                  <c:v>5.7489768076398358</c:v>
                </c:pt>
                <c:pt idx="1">
                  <c:v>5.3882631890930659</c:v>
                </c:pt>
                <c:pt idx="2">
                  <c:v>5.342030256522694</c:v>
                </c:pt>
                <c:pt idx="3">
                  <c:v>5.3703818689847882</c:v>
                </c:pt>
                <c:pt idx="4">
                  <c:v>5.4136437466161347</c:v>
                </c:pt>
                <c:pt idx="5">
                  <c:v>5.104982206405694</c:v>
                </c:pt>
                <c:pt idx="6">
                  <c:v>4.829831932773109</c:v>
                </c:pt>
                <c:pt idx="7">
                  <c:v>4.8434504792332254</c:v>
                </c:pt>
                <c:pt idx="8">
                  <c:v>5.2464631422189134</c:v>
                </c:pt>
                <c:pt idx="9">
                  <c:v>5.2282978723404252</c:v>
                </c:pt>
                <c:pt idx="10">
                  <c:v>5.6264575794129472</c:v>
                </c:pt>
                <c:pt idx="11">
                  <c:v>5.3371868978805388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F8-4EA2-B0F7-55BA7E94B21E}"/>
            </c:ext>
          </c:extLst>
        </c:ser>
        <c:ser>
          <c:idx val="5"/>
          <c:order val="5"/>
          <c:tx>
            <c:strRef>
              <c:f>RNR!$H$3</c:f>
              <c:strCache>
                <c:ptCount val="1"/>
                <c:pt idx="0">
                  <c:v>Middel klasse i 2023</c:v>
                </c:pt>
              </c:strCache>
            </c:strRef>
          </c:tx>
          <c:spPr>
            <a:ln w="635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Måned!$AT$9:$AT$20</c:f>
              <c:numCache>
                <c:formatCode>0.00</c:formatCode>
                <c:ptCount val="12"/>
                <c:pt idx="0">
                  <c:v>5.3029928918817806</c:v>
                </c:pt>
                <c:pt idx="1">
                  <c:v>5.3029928918817806</c:v>
                </c:pt>
                <c:pt idx="2">
                  <c:v>5.3029928918817806</c:v>
                </c:pt>
                <c:pt idx="3">
                  <c:v>5.3029928918817806</c:v>
                </c:pt>
                <c:pt idx="4">
                  <c:v>5.3029928918817806</c:v>
                </c:pt>
                <c:pt idx="5">
                  <c:v>5.3029928918817806</c:v>
                </c:pt>
                <c:pt idx="6">
                  <c:v>5.3029928918817806</c:v>
                </c:pt>
                <c:pt idx="7">
                  <c:v>5.3029928918817806</c:v>
                </c:pt>
                <c:pt idx="8">
                  <c:v>5.3029928918817806</c:v>
                </c:pt>
                <c:pt idx="9">
                  <c:v>5.3029928918817806</c:v>
                </c:pt>
                <c:pt idx="10">
                  <c:v>5.3029928918817806</c:v>
                </c:pt>
                <c:pt idx="11">
                  <c:v>5.3029928918817806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F-4AE4-B3EB-60D3F4F1A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7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</a:t>
                </a:r>
                <a:r>
                  <a:rPr lang="en-US" sz="1100"/>
                  <a:t>KLASSE</a:t>
                </a:r>
              </a:p>
            </c:rich>
          </c:tx>
          <c:layout>
            <c:manualLayout>
              <c:xMode val="edge"/>
              <c:yMode val="edge"/>
              <c:x val="1.6815671189367866E-2"/>
              <c:y val="0.189185813401038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04937796768998"/>
          <c:y val="8.2114408498694419E-2"/>
          <c:w val="0.18524491713854702"/>
          <c:h val="0.26068489936893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mnd'!$Q$149:$Q$160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mnd'!$P$149:$P$160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mnd'!$I$164:$I$175</c:f>
              <c:numCache>
                <c:formatCode>0.0</c:formatCode>
                <c:ptCount val="12"/>
                <c:pt idx="0">
                  <c:v>6.3273975665519897</c:v>
                </c:pt>
                <c:pt idx="1">
                  <c:v>0.50769096565962013</c:v>
                </c:pt>
                <c:pt idx="2">
                  <c:v>0.69763695327840325</c:v>
                </c:pt>
                <c:pt idx="3">
                  <c:v>0</c:v>
                </c:pt>
                <c:pt idx="4">
                  <c:v>0</c:v>
                </c:pt>
                <c:pt idx="5">
                  <c:v>0.39172460573172807</c:v>
                </c:pt>
                <c:pt idx="6">
                  <c:v>0</c:v>
                </c:pt>
                <c:pt idx="7">
                  <c:v>0.18923112689839369</c:v>
                </c:pt>
                <c:pt idx="8">
                  <c:v>0.42457405866893888</c:v>
                </c:pt>
                <c:pt idx="9">
                  <c:v>0.91480861778603872</c:v>
                </c:pt>
                <c:pt idx="10">
                  <c:v>1.3141795654001611</c:v>
                </c:pt>
                <c:pt idx="11">
                  <c:v>0.32423834577266603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C-48D3-A903-55E0EC72F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mnd'!$Q$164:$Q$175</c:f>
              <c:numCache>
                <c:formatCode>0.0</c:formatCode>
                <c:ptCount val="12"/>
                <c:pt idx="0">
                  <c:v>23.086842105263155</c:v>
                </c:pt>
                <c:pt idx="1">
                  <c:v>29.100000000000009</c:v>
                </c:pt>
                <c:pt idx="2">
                  <c:v>10.303448275862063</c:v>
                </c:pt>
                <c:pt idx="3">
                  <c:v>0</c:v>
                </c:pt>
                <c:pt idx="4">
                  <c:v>0</c:v>
                </c:pt>
                <c:pt idx="5">
                  <c:v>38.5</c:v>
                </c:pt>
                <c:pt idx="6">
                  <c:v>0</c:v>
                </c:pt>
                <c:pt idx="7">
                  <c:v>17.5</c:v>
                </c:pt>
                <c:pt idx="8">
                  <c:v>14.750000000000004</c:v>
                </c:pt>
                <c:pt idx="9">
                  <c:v>19.747058823529411</c:v>
                </c:pt>
                <c:pt idx="10">
                  <c:v>24.330434782608705</c:v>
                </c:pt>
                <c:pt idx="11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mnd'!$P$164:$P$175</c:f>
              <c:numCache>
                <c:formatCode>0.00</c:formatCode>
                <c:ptCount val="12"/>
                <c:pt idx="0">
                  <c:v>8.1578947368421026</c:v>
                </c:pt>
                <c:pt idx="1">
                  <c:v>5</c:v>
                </c:pt>
                <c:pt idx="2">
                  <c:v>6.0344827586206886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5</c:v>
                </c:pt>
                <c:pt idx="8">
                  <c:v>4.5999999999999996</c:v>
                </c:pt>
                <c:pt idx="9">
                  <c:v>5.2647058823529411</c:v>
                </c:pt>
                <c:pt idx="10">
                  <c:v>7.3478260869565215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mnd'!$Q$179:$Q$190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mnd'!$P$179:$P$190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mnd'!$D$194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mnd'!$Q$194:$Q$205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mnd'!$P$179:$P$190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mnd'!$I$209:$I$220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A-493A-82E7-A0D958BEE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5952"/>
        <c:axId val="388026344"/>
      </c:barChart>
      <c:catAx>
        <c:axId val="3880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6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03066267522855E-2"/>
          <c:y val="0.15155536379723256"/>
          <c:w val="0.85993638423675689"/>
          <c:h val="0.73191947107774635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Måned!$P$22:$P$33</c:f>
              <c:numCache>
                <c:formatCode>0.00</c:formatCode>
                <c:ptCount val="12"/>
                <c:pt idx="0">
                  <c:v>5.468920392584514</c:v>
                </c:pt>
                <c:pt idx="1">
                  <c:v>5.5384138785625794</c:v>
                </c:pt>
                <c:pt idx="2">
                  <c:v>5.3060514722930678</c:v>
                </c:pt>
                <c:pt idx="3">
                  <c:v>5.2334672021419024</c:v>
                </c:pt>
                <c:pt idx="4">
                  <c:v>5.3673570019723842</c:v>
                </c:pt>
                <c:pt idx="5">
                  <c:v>5.0484883057615511</c:v>
                </c:pt>
                <c:pt idx="6">
                  <c:v>4.7876106194690244</c:v>
                </c:pt>
                <c:pt idx="7">
                  <c:v>4.933480899592789</c:v>
                </c:pt>
                <c:pt idx="8">
                  <c:v>4.9960439560439562</c:v>
                </c:pt>
                <c:pt idx="9">
                  <c:v>5.2252209219011236</c:v>
                </c:pt>
                <c:pt idx="10">
                  <c:v>5.2151162790697665</c:v>
                </c:pt>
                <c:pt idx="11">
                  <c:v>5.2837465564738286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D-4E0C-8128-364383212AA6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Måned!$P$9:$P$20</c:f>
              <c:numCache>
                <c:formatCode>0.00</c:formatCode>
                <c:ptCount val="12"/>
                <c:pt idx="0">
                  <c:v>5.7489768076398358</c:v>
                </c:pt>
                <c:pt idx="1">
                  <c:v>5.3882631890930659</c:v>
                </c:pt>
                <c:pt idx="2">
                  <c:v>5.342030256522694</c:v>
                </c:pt>
                <c:pt idx="3">
                  <c:v>5.3703818689847882</c:v>
                </c:pt>
                <c:pt idx="4">
                  <c:v>5.4136437466161347</c:v>
                </c:pt>
                <c:pt idx="5">
                  <c:v>5.104982206405694</c:v>
                </c:pt>
                <c:pt idx="6">
                  <c:v>4.829831932773109</c:v>
                </c:pt>
                <c:pt idx="7">
                  <c:v>4.8434504792332254</c:v>
                </c:pt>
                <c:pt idx="8">
                  <c:v>5.2464631422189134</c:v>
                </c:pt>
                <c:pt idx="9">
                  <c:v>5.2282978723404252</c:v>
                </c:pt>
                <c:pt idx="10">
                  <c:v>5.6264575794129472</c:v>
                </c:pt>
                <c:pt idx="11">
                  <c:v>5.3371868978805388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7D-4E0C-8128-364383212AA6}"/>
            </c:ext>
          </c:extLst>
        </c:ser>
        <c:ser>
          <c:idx val="0"/>
          <c:order val="2"/>
          <c:tx>
            <c:strRef>
              <c:f>RNR!$H$3</c:f>
              <c:strCache>
                <c:ptCount val="1"/>
                <c:pt idx="0">
                  <c:v>Middel klasse i 2023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Måned!$AT$9:$AT$20</c:f>
              <c:numCache>
                <c:formatCode>0.00</c:formatCode>
                <c:ptCount val="12"/>
                <c:pt idx="0">
                  <c:v>5.3029928918817806</c:v>
                </c:pt>
                <c:pt idx="1">
                  <c:v>5.3029928918817806</c:v>
                </c:pt>
                <c:pt idx="2">
                  <c:v>5.3029928918817806</c:v>
                </c:pt>
                <c:pt idx="3">
                  <c:v>5.3029928918817806</c:v>
                </c:pt>
                <c:pt idx="4">
                  <c:v>5.3029928918817806</c:v>
                </c:pt>
                <c:pt idx="5">
                  <c:v>5.3029928918817806</c:v>
                </c:pt>
                <c:pt idx="6">
                  <c:v>5.3029928918817806</c:v>
                </c:pt>
                <c:pt idx="7">
                  <c:v>5.3029928918817806</c:v>
                </c:pt>
                <c:pt idx="8">
                  <c:v>5.3029928918817806</c:v>
                </c:pt>
                <c:pt idx="9">
                  <c:v>5.3029928918817806</c:v>
                </c:pt>
                <c:pt idx="10">
                  <c:v>5.3029928918817806</c:v>
                </c:pt>
                <c:pt idx="11">
                  <c:v>5.3029928918817806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47-4363-BA7E-FF0407CF9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4.599999999999999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</a:t>
                </a:r>
                <a:r>
                  <a:rPr lang="en-US" sz="1100"/>
                  <a:t>KLASSE</a:t>
                </a:r>
              </a:p>
            </c:rich>
          </c:tx>
          <c:layout>
            <c:manualLayout>
              <c:xMode val="edge"/>
              <c:yMode val="edge"/>
              <c:x val="2.1939756269222278E-2"/>
              <c:y val="0.340472976545360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24129705275586"/>
          <c:y val="0.12162055872602269"/>
          <c:w val="0.18753569691925601"/>
          <c:h val="0.147325983129474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mnd'!$Q$209:$Q$220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mnd'!$P$209:$P$220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mnd'!$I$224:$I$235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F-4A1B-A589-DA6F9087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mnd'!$Q$224:$Q$235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mnd'!$P$224:$P$235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mnd'!$H$240:$H$251</c:f>
              <c:numCache>
                <c:formatCode>#,##0</c:formatCode>
                <c:ptCount val="12"/>
                <c:pt idx="0">
                  <c:v>4</c:v>
                </c:pt>
                <c:pt idx="1">
                  <c:v>0</c:v>
                </c:pt>
                <c:pt idx="2">
                  <c:v>11</c:v>
                </c:pt>
                <c:pt idx="3">
                  <c:v>17</c:v>
                </c:pt>
                <c:pt idx="4">
                  <c:v>12</c:v>
                </c:pt>
                <c:pt idx="5">
                  <c:v>22</c:v>
                </c:pt>
                <c:pt idx="6">
                  <c:v>1</c:v>
                </c:pt>
                <c:pt idx="7">
                  <c:v>17</c:v>
                </c:pt>
                <c:pt idx="8">
                  <c:v>73</c:v>
                </c:pt>
                <c:pt idx="9">
                  <c:v>67</c:v>
                </c:pt>
                <c:pt idx="10">
                  <c:v>39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F-45F9-9C2B-03079D6BF4BF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mnd'!$H$14:$H$25</c:f>
              <c:numCache>
                <c:formatCode>#,##0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23</c:v>
                </c:pt>
                <c:pt idx="3">
                  <c:v>13</c:v>
                </c:pt>
                <c:pt idx="4">
                  <c:v>14</c:v>
                </c:pt>
                <c:pt idx="5">
                  <c:v>21</c:v>
                </c:pt>
                <c:pt idx="6">
                  <c:v>2</c:v>
                </c:pt>
                <c:pt idx="7">
                  <c:v>31</c:v>
                </c:pt>
                <c:pt idx="8">
                  <c:v>34</c:v>
                </c:pt>
                <c:pt idx="9">
                  <c:v>49</c:v>
                </c:pt>
                <c:pt idx="10">
                  <c:v>12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F-45F9-9C2B-03079D6BF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0.11674325270390647"/>
          <c:h val="0.164471900932223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mnd'!$H$255:$H$266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67</c:v>
                </c:pt>
                <c:pt idx="3">
                  <c:v>82</c:v>
                </c:pt>
                <c:pt idx="4">
                  <c:v>72</c:v>
                </c:pt>
                <c:pt idx="5">
                  <c:v>117</c:v>
                </c:pt>
                <c:pt idx="6">
                  <c:v>12</c:v>
                </c:pt>
                <c:pt idx="7">
                  <c:v>66.53</c:v>
                </c:pt>
                <c:pt idx="8">
                  <c:v>162</c:v>
                </c:pt>
                <c:pt idx="9">
                  <c:v>228</c:v>
                </c:pt>
                <c:pt idx="10">
                  <c:v>106</c:v>
                </c:pt>
                <c:pt idx="1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1-4A0F-90FF-61CA0DCA6562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mnd'!$H$29:$H$40</c:f>
              <c:numCache>
                <c:formatCode>#,##0</c:formatCode>
                <c:ptCount val="12"/>
                <c:pt idx="0">
                  <c:v>12</c:v>
                </c:pt>
                <c:pt idx="1">
                  <c:v>47</c:v>
                </c:pt>
                <c:pt idx="2">
                  <c:v>110</c:v>
                </c:pt>
                <c:pt idx="3">
                  <c:v>72</c:v>
                </c:pt>
                <c:pt idx="4">
                  <c:v>80</c:v>
                </c:pt>
                <c:pt idx="5">
                  <c:v>131</c:v>
                </c:pt>
                <c:pt idx="6">
                  <c:v>34</c:v>
                </c:pt>
                <c:pt idx="7">
                  <c:v>99</c:v>
                </c:pt>
                <c:pt idx="8">
                  <c:v>114</c:v>
                </c:pt>
                <c:pt idx="9">
                  <c:v>226</c:v>
                </c:pt>
                <c:pt idx="10">
                  <c:v>56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1-4A0F-90FF-61CA0DCA6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0.11674325270390647"/>
          <c:h val="0.164471900932223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P+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mnd'!$H$270:$H$281</c:f>
              <c:numCache>
                <c:formatCode>#,##0</c:formatCode>
                <c:ptCount val="12"/>
                <c:pt idx="0">
                  <c:v>39</c:v>
                </c:pt>
                <c:pt idx="1">
                  <c:v>80</c:v>
                </c:pt>
                <c:pt idx="2">
                  <c:v>229</c:v>
                </c:pt>
                <c:pt idx="3">
                  <c:v>174</c:v>
                </c:pt>
                <c:pt idx="4">
                  <c:v>146</c:v>
                </c:pt>
                <c:pt idx="5">
                  <c:v>164</c:v>
                </c:pt>
                <c:pt idx="6">
                  <c:v>18</c:v>
                </c:pt>
                <c:pt idx="7">
                  <c:v>168</c:v>
                </c:pt>
                <c:pt idx="8">
                  <c:v>255</c:v>
                </c:pt>
                <c:pt idx="9">
                  <c:v>377</c:v>
                </c:pt>
                <c:pt idx="10">
                  <c:v>192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7-4C64-82BA-D947824B7CE8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mnd'!$H$44:$H$55</c:f>
              <c:numCache>
                <c:formatCode>#,##0</c:formatCode>
                <c:ptCount val="12"/>
                <c:pt idx="0">
                  <c:v>28</c:v>
                </c:pt>
                <c:pt idx="1">
                  <c:v>87</c:v>
                </c:pt>
                <c:pt idx="2">
                  <c:v>223</c:v>
                </c:pt>
                <c:pt idx="3">
                  <c:v>135</c:v>
                </c:pt>
                <c:pt idx="4">
                  <c:v>105</c:v>
                </c:pt>
                <c:pt idx="5">
                  <c:v>219</c:v>
                </c:pt>
                <c:pt idx="6">
                  <c:v>74</c:v>
                </c:pt>
                <c:pt idx="7">
                  <c:v>174</c:v>
                </c:pt>
                <c:pt idx="8">
                  <c:v>197</c:v>
                </c:pt>
                <c:pt idx="9">
                  <c:v>416</c:v>
                </c:pt>
                <c:pt idx="10">
                  <c:v>106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7-4C64-82BA-D947824B7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0.11674325270390647"/>
          <c:h val="0.164471900932223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O-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mnd'!$H$285:$H$296</c:f>
              <c:numCache>
                <c:formatCode>#,##0</c:formatCode>
                <c:ptCount val="12"/>
                <c:pt idx="0">
                  <c:v>108</c:v>
                </c:pt>
                <c:pt idx="1">
                  <c:v>232</c:v>
                </c:pt>
                <c:pt idx="2">
                  <c:v>669</c:v>
                </c:pt>
                <c:pt idx="3">
                  <c:v>461</c:v>
                </c:pt>
                <c:pt idx="4">
                  <c:v>210</c:v>
                </c:pt>
                <c:pt idx="5">
                  <c:v>269</c:v>
                </c:pt>
                <c:pt idx="6">
                  <c:v>49</c:v>
                </c:pt>
                <c:pt idx="7">
                  <c:v>312</c:v>
                </c:pt>
                <c:pt idx="8">
                  <c:v>329</c:v>
                </c:pt>
                <c:pt idx="9">
                  <c:v>558</c:v>
                </c:pt>
                <c:pt idx="10">
                  <c:v>322</c:v>
                </c:pt>
                <c:pt idx="1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F3-498D-9634-697555C917A1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mnd'!$H$59:$H$70</c:f>
              <c:numCache>
                <c:formatCode>#,##0</c:formatCode>
                <c:ptCount val="12"/>
                <c:pt idx="0">
                  <c:v>92</c:v>
                </c:pt>
                <c:pt idx="1">
                  <c:v>166</c:v>
                </c:pt>
                <c:pt idx="2">
                  <c:v>577</c:v>
                </c:pt>
                <c:pt idx="3">
                  <c:v>430</c:v>
                </c:pt>
                <c:pt idx="4">
                  <c:v>178</c:v>
                </c:pt>
                <c:pt idx="5">
                  <c:v>257</c:v>
                </c:pt>
                <c:pt idx="6">
                  <c:v>63</c:v>
                </c:pt>
                <c:pt idx="7">
                  <c:v>238</c:v>
                </c:pt>
                <c:pt idx="8">
                  <c:v>313</c:v>
                </c:pt>
                <c:pt idx="9">
                  <c:v>683</c:v>
                </c:pt>
                <c:pt idx="10">
                  <c:v>243</c:v>
                </c:pt>
                <c:pt idx="1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F3-498D-9634-697555C91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0.11674325270390647"/>
          <c:h val="0.164471900932223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O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mnd'!$H$300:$H$311</c:f>
              <c:numCache>
                <c:formatCode>#,##0</c:formatCode>
                <c:ptCount val="12"/>
                <c:pt idx="0">
                  <c:v>304</c:v>
                </c:pt>
                <c:pt idx="1">
                  <c:v>533</c:v>
                </c:pt>
                <c:pt idx="2">
                  <c:v>1571</c:v>
                </c:pt>
                <c:pt idx="3">
                  <c:v>1496</c:v>
                </c:pt>
                <c:pt idx="4">
                  <c:v>627</c:v>
                </c:pt>
                <c:pt idx="5">
                  <c:v>547</c:v>
                </c:pt>
                <c:pt idx="6">
                  <c:v>81</c:v>
                </c:pt>
                <c:pt idx="7">
                  <c:v>534</c:v>
                </c:pt>
                <c:pt idx="8">
                  <c:v>614</c:v>
                </c:pt>
                <c:pt idx="9">
                  <c:v>1147</c:v>
                </c:pt>
                <c:pt idx="10">
                  <c:v>842</c:v>
                </c:pt>
                <c:pt idx="11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B-450C-9413-2DBAC073E6BF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mnd'!$H$74:$H$85</c:f>
              <c:numCache>
                <c:formatCode>#,##0</c:formatCode>
                <c:ptCount val="12"/>
                <c:pt idx="0">
                  <c:v>230</c:v>
                </c:pt>
                <c:pt idx="1">
                  <c:v>622</c:v>
                </c:pt>
                <c:pt idx="2">
                  <c:v>1676</c:v>
                </c:pt>
                <c:pt idx="3">
                  <c:v>1150</c:v>
                </c:pt>
                <c:pt idx="4">
                  <c:v>614</c:v>
                </c:pt>
                <c:pt idx="5">
                  <c:v>693</c:v>
                </c:pt>
                <c:pt idx="6">
                  <c:v>147</c:v>
                </c:pt>
                <c:pt idx="7">
                  <c:v>499</c:v>
                </c:pt>
                <c:pt idx="8">
                  <c:v>915</c:v>
                </c:pt>
                <c:pt idx="9">
                  <c:v>1364</c:v>
                </c:pt>
                <c:pt idx="10">
                  <c:v>748</c:v>
                </c:pt>
                <c:pt idx="11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B-450C-9413-2DBAC073E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0.11674325270390647"/>
          <c:h val="0.164471900932223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24221314182796E-2"/>
          <c:y val="0.16356857204991526"/>
          <c:w val="0.87181516663756564"/>
          <c:h val="0.71990633834732498"/>
        </c:manualLayout>
      </c:layout>
      <c:lineChart>
        <c:grouping val="standard"/>
        <c:varyColors val="0"/>
        <c:ser>
          <c:idx val="0"/>
          <c:order val="0"/>
          <c:tx>
            <c:strRef>
              <c:f>Måned!$C$192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Måned!$X$180:$X$191</c:f>
              <c:numCache>
                <c:formatCode>0.0</c:formatCode>
                <c:ptCount val="12"/>
                <c:pt idx="0">
                  <c:v>15.298409607270372</c:v>
                </c:pt>
                <c:pt idx="1">
                  <c:v>9.9755458515283877</c:v>
                </c:pt>
                <c:pt idx="2">
                  <c:v>9.6083933604760343</c:v>
                </c:pt>
                <c:pt idx="3">
                  <c:v>9.0194741404218526</c:v>
                </c:pt>
                <c:pt idx="4">
                  <c:v>9.7538461538461672</c:v>
                </c:pt>
                <c:pt idx="5">
                  <c:v>13.375575101488497</c:v>
                </c:pt>
                <c:pt idx="6">
                  <c:v>12.043107769423564</c:v>
                </c:pt>
                <c:pt idx="7">
                  <c:v>15.9936677631579</c:v>
                </c:pt>
                <c:pt idx="8">
                  <c:v>14.267321514135135</c:v>
                </c:pt>
                <c:pt idx="9">
                  <c:v>14.762035973976252</c:v>
                </c:pt>
                <c:pt idx="10">
                  <c:v>16.24837060702875</c:v>
                </c:pt>
                <c:pt idx="11">
                  <c:v>13.056642335766409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E5-4E5E-A0B8-F19CBE38D536}"/>
            </c:ext>
          </c:extLst>
        </c:ser>
        <c:ser>
          <c:idx val="1"/>
          <c:order val="1"/>
          <c:tx>
            <c:strRef>
              <c:f>Måned!$C$132</c:f>
              <c:strCache>
                <c:ptCount val="1"/>
                <c:pt idx="0">
                  <c:v>2013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Måned!$X$132:$X$143</c:f>
              <c:numCache>
                <c:formatCode>0.0</c:formatCode>
                <c:ptCount val="12"/>
                <c:pt idx="0">
                  <c:v>16.398244176013829</c:v>
                </c:pt>
                <c:pt idx="1">
                  <c:v>11.772274368231043</c:v>
                </c:pt>
                <c:pt idx="2">
                  <c:v>11.085818005808324</c:v>
                </c:pt>
                <c:pt idx="3">
                  <c:v>10.321334466638332</c:v>
                </c:pt>
                <c:pt idx="4">
                  <c:v>12.071234939759035</c:v>
                </c:pt>
                <c:pt idx="5">
                  <c:v>16.542880324543603</c:v>
                </c:pt>
                <c:pt idx="6">
                  <c:v>16.559584295612012</c:v>
                </c:pt>
                <c:pt idx="7">
                  <c:v>14.535906551549003</c:v>
                </c:pt>
                <c:pt idx="8">
                  <c:v>15.836860391661398</c:v>
                </c:pt>
                <c:pt idx="9">
                  <c:v>16.167164179104422</c:v>
                </c:pt>
                <c:pt idx="10">
                  <c:v>15.99474695707881</c:v>
                </c:pt>
                <c:pt idx="11">
                  <c:v>16.677560975609744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E5-4E5E-A0B8-F19CBE38D536}"/>
            </c:ext>
          </c:extLst>
        </c:ser>
        <c:ser>
          <c:idx val="3"/>
          <c:order val="2"/>
          <c:tx>
            <c:strRef>
              <c:f>Måned!$C$72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Måned!$X$72:$X$83</c:f>
              <c:numCache>
                <c:formatCode>0.0</c:formatCode>
                <c:ptCount val="12"/>
                <c:pt idx="0">
                  <c:v>12.972822040208488</c:v>
                </c:pt>
                <c:pt idx="1">
                  <c:v>9.3780513918629431</c:v>
                </c:pt>
                <c:pt idx="2">
                  <c:v>9.0204456489009353</c:v>
                </c:pt>
                <c:pt idx="3">
                  <c:v>9.3643643427584866</c:v>
                </c:pt>
                <c:pt idx="4">
                  <c:v>10.933290978398986</c:v>
                </c:pt>
                <c:pt idx="5">
                  <c:v>12.23704535249216</c:v>
                </c:pt>
                <c:pt idx="6">
                  <c:v>12.317531305903396</c:v>
                </c:pt>
                <c:pt idx="7">
                  <c:v>12.768132328308202</c:v>
                </c:pt>
                <c:pt idx="8">
                  <c:v>12.735583684950738</c:v>
                </c:pt>
                <c:pt idx="9">
                  <c:v>15.394757841328415</c:v>
                </c:pt>
                <c:pt idx="10">
                  <c:v>16.930576344086017</c:v>
                </c:pt>
                <c:pt idx="11">
                  <c:v>14.744840928632859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5-4E5E-A0B8-F19CBE38D536}"/>
            </c:ext>
          </c:extLst>
        </c:ser>
        <c:ser>
          <c:idx val="2"/>
          <c:order val="3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Måned!$X$22:$X$33</c:f>
              <c:numCache>
                <c:formatCode>0.0</c:formatCode>
                <c:ptCount val="12"/>
                <c:pt idx="0">
                  <c:v>19.028844056706653</c:v>
                </c:pt>
                <c:pt idx="1">
                  <c:v>10.047273853779419</c:v>
                </c:pt>
                <c:pt idx="2">
                  <c:v>9.4057500579642888</c:v>
                </c:pt>
                <c:pt idx="3">
                  <c:v>9.5218206157965248</c:v>
                </c:pt>
                <c:pt idx="4">
                  <c:v>10.579092702169632</c:v>
                </c:pt>
                <c:pt idx="5">
                  <c:v>13.19669138619509</c:v>
                </c:pt>
                <c:pt idx="6">
                  <c:v>14.063274336283184</c:v>
                </c:pt>
                <c:pt idx="7">
                  <c:v>11.801170505193879</c:v>
                </c:pt>
                <c:pt idx="8">
                  <c:v>12.438329670329672</c:v>
                </c:pt>
                <c:pt idx="9">
                  <c:v>15.692142345354663</c:v>
                </c:pt>
                <c:pt idx="10">
                  <c:v>17.043372093023244</c:v>
                </c:pt>
                <c:pt idx="11">
                  <c:v>17.012534435261703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E5-4E5E-A0B8-F19CBE38D536}"/>
            </c:ext>
          </c:extLst>
        </c:ser>
        <c:ser>
          <c:idx val="4"/>
          <c:order val="4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tx2"/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49E5-4E5E-A0B8-F19CBE38D536}"/>
              </c:ext>
            </c:extLst>
          </c:dPt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Måned!$X$9:$X$20</c:f>
              <c:numCache>
                <c:formatCode>0.0</c:formatCode>
                <c:ptCount val="12"/>
                <c:pt idx="0">
                  <c:v>18.915552523874474</c:v>
                </c:pt>
                <c:pt idx="1">
                  <c:v>10.192946058091289</c:v>
                </c:pt>
                <c:pt idx="2">
                  <c:v>9.3905503179127496</c:v>
                </c:pt>
                <c:pt idx="3">
                  <c:v>8.3356100589879016</c:v>
                </c:pt>
                <c:pt idx="4">
                  <c:v>9.5250676773145599</c:v>
                </c:pt>
                <c:pt idx="5">
                  <c:v>13.116103202846983</c:v>
                </c:pt>
                <c:pt idx="6">
                  <c:v>12.075630252100844</c:v>
                </c:pt>
                <c:pt idx="7">
                  <c:v>11.818466453674121</c:v>
                </c:pt>
                <c:pt idx="8">
                  <c:v>12.933991064780351</c:v>
                </c:pt>
                <c:pt idx="9">
                  <c:v>15.615404255319156</c:v>
                </c:pt>
                <c:pt idx="10">
                  <c:v>17.121712907117001</c:v>
                </c:pt>
                <c:pt idx="11">
                  <c:v>15.747591522157997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E5-4E5E-A0B8-F19CBE38D536}"/>
            </c:ext>
          </c:extLst>
        </c:ser>
        <c:ser>
          <c:idx val="5"/>
          <c:order val="5"/>
          <c:tx>
            <c:strRef>
              <c:f>RNR!$H$2</c:f>
              <c:strCache>
                <c:ptCount val="1"/>
                <c:pt idx="0">
                  <c:v>Middel vekt i 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Måned!$AS$9:$AS$20</c:f>
              <c:numCache>
                <c:formatCode>General</c:formatCode>
                <c:ptCount val="12"/>
                <c:pt idx="0">
                  <c:v>12.381197156752608</c:v>
                </c:pt>
                <c:pt idx="1">
                  <c:v>12.381197156752608</c:v>
                </c:pt>
                <c:pt idx="2">
                  <c:v>12.381197156752608</c:v>
                </c:pt>
                <c:pt idx="3">
                  <c:v>12.381197156752608</c:v>
                </c:pt>
                <c:pt idx="4">
                  <c:v>12.381197156752608</c:v>
                </c:pt>
                <c:pt idx="5">
                  <c:v>12.381197156752608</c:v>
                </c:pt>
                <c:pt idx="6">
                  <c:v>12.381197156752608</c:v>
                </c:pt>
                <c:pt idx="7">
                  <c:v>12.381197156752608</c:v>
                </c:pt>
                <c:pt idx="8">
                  <c:v>12.381197156752608</c:v>
                </c:pt>
                <c:pt idx="9">
                  <c:v>12.381197156752608</c:v>
                </c:pt>
                <c:pt idx="10">
                  <c:v>12.381197156752608</c:v>
                </c:pt>
                <c:pt idx="11">
                  <c:v>12.381197156752608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8-4179-A24B-09FF89DCB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675764114837975"/>
          <c:y val="0.18091730987910309"/>
          <c:w val="0.14848851057824439"/>
          <c:h val="0.271763506524358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O+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mnd'!$H$315:$H$326</c:f>
              <c:numCache>
                <c:formatCode>#,##0</c:formatCode>
                <c:ptCount val="12"/>
                <c:pt idx="0">
                  <c:v>341</c:v>
                </c:pt>
                <c:pt idx="1">
                  <c:v>502</c:v>
                </c:pt>
                <c:pt idx="2">
                  <c:v>1318</c:v>
                </c:pt>
                <c:pt idx="3">
                  <c:v>1266</c:v>
                </c:pt>
                <c:pt idx="4">
                  <c:v>689</c:v>
                </c:pt>
                <c:pt idx="5">
                  <c:v>416</c:v>
                </c:pt>
                <c:pt idx="6">
                  <c:v>59</c:v>
                </c:pt>
                <c:pt idx="7">
                  <c:v>451</c:v>
                </c:pt>
                <c:pt idx="8">
                  <c:v>519</c:v>
                </c:pt>
                <c:pt idx="9">
                  <c:v>1188</c:v>
                </c:pt>
                <c:pt idx="10">
                  <c:v>769</c:v>
                </c:pt>
                <c:pt idx="11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7-491A-956D-E9F682F57F36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mnd'!$H$89:$H$100</c:f>
              <c:numCache>
                <c:formatCode>#,##0</c:formatCode>
                <c:ptCount val="12"/>
                <c:pt idx="0">
                  <c:v>240</c:v>
                </c:pt>
                <c:pt idx="1">
                  <c:v>570</c:v>
                </c:pt>
                <c:pt idx="2">
                  <c:v>1469</c:v>
                </c:pt>
                <c:pt idx="3">
                  <c:v>1051</c:v>
                </c:pt>
                <c:pt idx="4">
                  <c:v>560</c:v>
                </c:pt>
                <c:pt idx="5">
                  <c:v>691</c:v>
                </c:pt>
                <c:pt idx="6">
                  <c:v>114</c:v>
                </c:pt>
                <c:pt idx="7">
                  <c:v>408</c:v>
                </c:pt>
                <c:pt idx="8">
                  <c:v>760</c:v>
                </c:pt>
                <c:pt idx="9">
                  <c:v>1263</c:v>
                </c:pt>
                <c:pt idx="10">
                  <c:v>903</c:v>
                </c:pt>
                <c:pt idx="11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7-491A-956D-E9F682F57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0.11674325270390647"/>
          <c:h val="0.164471900932223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2022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mnd'!$I$240:$I$251</c:f>
              <c:numCache>
                <c:formatCode>0.00</c:formatCode>
                <c:ptCount val="12"/>
                <c:pt idx="0">
                  <c:v>0.30012407267850855</c:v>
                </c:pt>
                <c:pt idx="1">
                  <c:v>0</c:v>
                </c:pt>
                <c:pt idx="2">
                  <c:v>0.26351467941923234</c:v>
                </c:pt>
                <c:pt idx="3">
                  <c:v>0.41362051512765746</c:v>
                </c:pt>
                <c:pt idx="4">
                  <c:v>0.51178313073308979</c:v>
                </c:pt>
                <c:pt idx="5">
                  <c:v>0.53255409833231027</c:v>
                </c:pt>
                <c:pt idx="6">
                  <c:v>0.58207217694994196</c:v>
                </c:pt>
                <c:pt idx="7">
                  <c:v>1.0739151265558262</c:v>
                </c:pt>
                <c:pt idx="8">
                  <c:v>1.8747437909051077</c:v>
                </c:pt>
                <c:pt idx="9">
                  <c:v>1.3110512457574235</c:v>
                </c:pt>
                <c:pt idx="10">
                  <c:v>0.74388416238552324</c:v>
                </c:pt>
                <c:pt idx="11">
                  <c:v>0.64528665462995216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0-4881-9A21-24B98364911C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mnd'!$I$14:$I$25</c:f>
              <c:numCache>
                <c:formatCode>0.0</c:formatCode>
                <c:ptCount val="12"/>
                <c:pt idx="0">
                  <c:v>0.25171113082487678</c:v>
                </c:pt>
                <c:pt idx="1">
                  <c:v>0.13898985199616171</c:v>
                </c:pt>
                <c:pt idx="2">
                  <c:v>0.28157636066056041</c:v>
                </c:pt>
                <c:pt idx="3">
                  <c:v>0.52143469030503931</c:v>
                </c:pt>
                <c:pt idx="4">
                  <c:v>0.39163748806329857</c:v>
                </c:pt>
                <c:pt idx="5">
                  <c:v>0.65863998643378019</c:v>
                </c:pt>
                <c:pt idx="6">
                  <c:v>0.64544189283228948</c:v>
                </c:pt>
                <c:pt idx="7">
                  <c:v>1.0672635557069405</c:v>
                </c:pt>
                <c:pt idx="8">
                  <c:v>0.72249551678578716</c:v>
                </c:pt>
                <c:pt idx="9">
                  <c:v>0.88469650808530642</c:v>
                </c:pt>
                <c:pt idx="10">
                  <c:v>0.20736607509798832</c:v>
                </c:pt>
                <c:pt idx="11">
                  <c:v>0.34870916432154664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0-4881-9A21-24B983649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2022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mnd'!$I$255:$I$266</c:f>
              <c:numCache>
                <c:formatCode>0.00</c:formatCode>
                <c:ptCount val="12"/>
                <c:pt idx="0">
                  <c:v>1.0155047866838212</c:v>
                </c:pt>
                <c:pt idx="1">
                  <c:v>0.6191301344943051</c:v>
                </c:pt>
                <c:pt idx="2">
                  <c:v>2.0669509700002457</c:v>
                </c:pt>
                <c:pt idx="3">
                  <c:v>2.0588235294117658</c:v>
                </c:pt>
                <c:pt idx="4">
                  <c:v>2.9462487881273769</c:v>
                </c:pt>
                <c:pt idx="5">
                  <c:v>4.5427037494920874</c:v>
                </c:pt>
                <c:pt idx="6">
                  <c:v>5.6256489318188967</c:v>
                </c:pt>
                <c:pt idx="7">
                  <c:v>3.431737326578252</c:v>
                </c:pt>
                <c:pt idx="8">
                  <c:v>5.2768471792262162</c:v>
                </c:pt>
                <c:pt idx="9">
                  <c:v>4.9553292848119588</c:v>
                </c:pt>
                <c:pt idx="10">
                  <c:v>3.1499662284322474</c:v>
                </c:pt>
                <c:pt idx="11">
                  <c:v>2.8920501008007391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89-4596-A9C1-A3E2F9E3B057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mnd'!$I$29:$I$40</c:f>
              <c:numCache>
                <c:formatCode>0.0</c:formatCode>
                <c:ptCount val="12"/>
                <c:pt idx="0">
                  <c:v>1.2650467721112719</c:v>
                </c:pt>
                <c:pt idx="1">
                  <c:v>2.4221453287197221</c:v>
                </c:pt>
                <c:pt idx="2">
                  <c:v>2.0373427223250822</c:v>
                </c:pt>
                <c:pt idx="3">
                  <c:v>2.2224291407501218</c:v>
                </c:pt>
                <c:pt idx="4">
                  <c:v>3.3348869992269594</c:v>
                </c:pt>
                <c:pt idx="5">
                  <c:v>4.5250127183313591</c:v>
                </c:pt>
                <c:pt idx="6">
                  <c:v>5.1861517049408494</c:v>
                </c:pt>
                <c:pt idx="7">
                  <c:v>3.8462578193004946</c:v>
                </c:pt>
                <c:pt idx="8">
                  <c:v>2.6507813601913592</c:v>
                </c:pt>
                <c:pt idx="9">
                  <c:v>4.3766112022498245</c:v>
                </c:pt>
                <c:pt idx="10">
                  <c:v>1.8895440999302535</c:v>
                </c:pt>
                <c:pt idx="11">
                  <c:v>1.3960601982136305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89-4596-A9C1-A3E2F9E3B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R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mnd'!$H$345:$H$356</c:f>
              <c:numCache>
                <c:formatCode>#,##0</c:formatCode>
                <c:ptCount val="12"/>
                <c:pt idx="0">
                  <c:v>109</c:v>
                </c:pt>
                <c:pt idx="1">
                  <c:v>248</c:v>
                </c:pt>
                <c:pt idx="2">
                  <c:v>438</c:v>
                </c:pt>
                <c:pt idx="3">
                  <c:v>235</c:v>
                </c:pt>
                <c:pt idx="4">
                  <c:v>270</c:v>
                </c:pt>
                <c:pt idx="5">
                  <c:v>201</c:v>
                </c:pt>
                <c:pt idx="6">
                  <c:v>6</c:v>
                </c:pt>
                <c:pt idx="7">
                  <c:v>110</c:v>
                </c:pt>
                <c:pt idx="8">
                  <c:v>283</c:v>
                </c:pt>
                <c:pt idx="9">
                  <c:v>571</c:v>
                </c:pt>
                <c:pt idx="10">
                  <c:v>298</c:v>
                </c:pt>
                <c:pt idx="11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4-423A-9A49-D5578E505968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mnd'!$H$119:$H$130</c:f>
              <c:numCache>
                <c:formatCode>#,##0</c:formatCode>
                <c:ptCount val="12"/>
                <c:pt idx="0">
                  <c:v>91</c:v>
                </c:pt>
                <c:pt idx="1">
                  <c:v>188</c:v>
                </c:pt>
                <c:pt idx="2">
                  <c:v>454</c:v>
                </c:pt>
                <c:pt idx="3">
                  <c:v>370</c:v>
                </c:pt>
                <c:pt idx="4">
                  <c:v>296</c:v>
                </c:pt>
                <c:pt idx="5">
                  <c:v>233</c:v>
                </c:pt>
                <c:pt idx="6">
                  <c:v>42</c:v>
                </c:pt>
                <c:pt idx="7">
                  <c:v>114</c:v>
                </c:pt>
                <c:pt idx="8">
                  <c:v>341</c:v>
                </c:pt>
                <c:pt idx="9">
                  <c:v>665</c:v>
                </c:pt>
                <c:pt idx="10">
                  <c:v>396</c:v>
                </c:pt>
                <c:pt idx="1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4-423A-9A49-D5578E505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0.11674325270390647"/>
          <c:h val="0.164471900932223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 slakt i U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mnd'!$H$390:$H$401</c:f>
              <c:numCache>
                <c:formatCode>#,##0</c:formatCode>
                <c:ptCount val="12"/>
                <c:pt idx="0">
                  <c:v>0</c:v>
                </c:pt>
                <c:pt idx="1">
                  <c:v>8</c:v>
                </c:pt>
                <c:pt idx="2">
                  <c:v>10</c:v>
                </c:pt>
                <c:pt idx="3">
                  <c:v>4</c:v>
                </c:pt>
                <c:pt idx="4">
                  <c:v>2</c:v>
                </c:pt>
                <c:pt idx="5">
                  <c:v>17</c:v>
                </c:pt>
                <c:pt idx="6">
                  <c:v>0</c:v>
                </c:pt>
                <c:pt idx="7">
                  <c:v>4</c:v>
                </c:pt>
                <c:pt idx="8">
                  <c:v>40</c:v>
                </c:pt>
                <c:pt idx="9">
                  <c:v>51</c:v>
                </c:pt>
                <c:pt idx="10">
                  <c:v>12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4C-4A41-9E8F-1E70A359F37B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mnd'!$H$164:$H$175</c:f>
              <c:numCache>
                <c:formatCode>#,##0</c:formatCode>
                <c:ptCount val="12"/>
                <c:pt idx="0">
                  <c:v>38</c:v>
                </c:pt>
                <c:pt idx="1">
                  <c:v>3</c:v>
                </c:pt>
                <c:pt idx="2">
                  <c:v>29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10</c:v>
                </c:pt>
                <c:pt idx="9">
                  <c:v>34</c:v>
                </c:pt>
                <c:pt idx="10">
                  <c:v>23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4C-4A41-9E8F-1E70A359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0.11674325270390647"/>
          <c:h val="0.164471900932223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P+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2022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mnd'!$I$270:$I$281</c:f>
              <c:numCache>
                <c:formatCode>0.00</c:formatCode>
                <c:ptCount val="12"/>
                <c:pt idx="0">
                  <c:v>3.1878941743149514</c:v>
                </c:pt>
                <c:pt idx="1">
                  <c:v>5.006074135283634</c:v>
                </c:pt>
                <c:pt idx="2">
                  <c:v>5.4524613602188943</c:v>
                </c:pt>
                <c:pt idx="3">
                  <c:v>4.4919019232932191</c:v>
                </c:pt>
                <c:pt idx="4">
                  <c:v>5.4706726825266605</c:v>
                </c:pt>
                <c:pt idx="5">
                  <c:v>7.6891820626096896</c:v>
                </c:pt>
                <c:pt idx="6">
                  <c:v>7.784035490671112</c:v>
                </c:pt>
                <c:pt idx="7">
                  <c:v>7.9440157392022304</c:v>
                </c:pt>
                <c:pt idx="8">
                  <c:v>10.106653661846398</c:v>
                </c:pt>
                <c:pt idx="9">
                  <c:v>8.7222805655753923</c:v>
                </c:pt>
                <c:pt idx="10">
                  <c:v>6.3959028379487766</c:v>
                </c:pt>
                <c:pt idx="11">
                  <c:v>4.2465853243840632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A-4709-B6FB-4F2AF8230282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mnd'!$I$44:$I$55</c:f>
              <c:numCache>
                <c:formatCode>0.0</c:formatCode>
                <c:ptCount val="12"/>
                <c:pt idx="0">
                  <c:v>3.3523018225616821</c:v>
                </c:pt>
                <c:pt idx="1">
                  <c:v>4.4680294263033939</c:v>
                </c:pt>
                <c:pt idx="2">
                  <c:v>4.169478149814501</c:v>
                </c:pt>
                <c:pt idx="3">
                  <c:v>3.7141048083727504</c:v>
                </c:pt>
                <c:pt idx="4">
                  <c:v>5.7648583511436478</c:v>
                </c:pt>
                <c:pt idx="5">
                  <c:v>8.3011700864846567</c:v>
                </c:pt>
                <c:pt idx="6">
                  <c:v>11.581419624217119</c:v>
                </c:pt>
                <c:pt idx="7">
                  <c:v>8.7154450445774394</c:v>
                </c:pt>
                <c:pt idx="8">
                  <c:v>5.5753050456668953</c:v>
                </c:pt>
                <c:pt idx="9">
                  <c:v>8.2351851145350263</c:v>
                </c:pt>
                <c:pt idx="10">
                  <c:v>3.640765868906128</c:v>
                </c:pt>
                <c:pt idx="11">
                  <c:v>2.8508503609445741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CA-4709-B6FB-4F2AF8230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O-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2022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mnd'!$I$285:$I$296</c:f>
              <c:numCache>
                <c:formatCode>0.00</c:formatCode>
                <c:ptCount val="12"/>
                <c:pt idx="0">
                  <c:v>8.9653828630701859</c:v>
                </c:pt>
                <c:pt idx="1">
                  <c:v>12.364719448949517</c:v>
                </c:pt>
                <c:pt idx="2">
                  <c:v>12.898414967830984</c:v>
                </c:pt>
                <c:pt idx="3">
                  <c:v>10.830615228883143</c:v>
                </c:pt>
                <c:pt idx="4">
                  <c:v>8.9482810052949571</c:v>
                </c:pt>
                <c:pt idx="5">
                  <c:v>12.759684963127549</c:v>
                </c:pt>
                <c:pt idx="6">
                  <c:v>20.001258534436648</c:v>
                </c:pt>
                <c:pt idx="7">
                  <c:v>15.683136423408998</c:v>
                </c:pt>
                <c:pt idx="8">
                  <c:v>12.853215159097021</c:v>
                </c:pt>
                <c:pt idx="9">
                  <c:v>12.675981309833652</c:v>
                </c:pt>
                <c:pt idx="10">
                  <c:v>10.998160188665937</c:v>
                </c:pt>
                <c:pt idx="11">
                  <c:v>10.750459473245298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0-4D88-9E11-FBFF4686095C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mnd'!$I$59:$I$70</c:f>
              <c:numCache>
                <c:formatCode>0.0</c:formatCode>
                <c:ptCount val="12"/>
                <c:pt idx="0">
                  <c:v>9.4431342002581946</c:v>
                </c:pt>
                <c:pt idx="1">
                  <c:v>9.3483760286121385</c:v>
                </c:pt>
                <c:pt idx="2">
                  <c:v>10.422061017550648</c:v>
                </c:pt>
                <c:pt idx="3">
                  <c:v>11.747551119222315</c:v>
                </c:pt>
                <c:pt idx="4">
                  <c:v>10.655495429948616</c:v>
                </c:pt>
                <c:pt idx="5">
                  <c:v>9.603527217229102</c:v>
                </c:pt>
                <c:pt idx="6">
                  <c:v>12.179888656924147</c:v>
                </c:pt>
                <c:pt idx="7">
                  <c:v>13.511102460545317</c:v>
                </c:pt>
                <c:pt idx="8">
                  <c:v>10.142570529666932</c:v>
                </c:pt>
                <c:pt idx="9">
                  <c:v>14.097781241654443</c:v>
                </c:pt>
                <c:pt idx="10">
                  <c:v>8.6640505193545607</c:v>
                </c:pt>
                <c:pt idx="11">
                  <c:v>12.250091765569559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0-4D88-9E11-FBFF46860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O</a:t>
            </a:r>
            <a:endParaRPr lang="en-US" sz="2800"/>
          </a:p>
        </c:rich>
      </c:tx>
      <c:layout>
        <c:manualLayout>
          <c:xMode val="edge"/>
          <c:yMode val="edge"/>
          <c:x val="0.1879426650881556"/>
          <c:y val="2.5134433346132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2022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mnd'!$I$300:$I$311</c:f>
              <c:numCache>
                <c:formatCode>0.00</c:formatCode>
                <c:ptCount val="12"/>
                <c:pt idx="0">
                  <c:v>29.895039671737496</c:v>
                </c:pt>
                <c:pt idx="1">
                  <c:v>29.989578387178323</c:v>
                </c:pt>
                <c:pt idx="2">
                  <c:v>32.785515320334284</c:v>
                </c:pt>
                <c:pt idx="3">
                  <c:v>34.136486334495551</c:v>
                </c:pt>
                <c:pt idx="4">
                  <c:v>27.893578939518221</c:v>
                </c:pt>
                <c:pt idx="5">
                  <c:v>29.510499788188714</c:v>
                </c:pt>
                <c:pt idx="6">
                  <c:v>33.86401535412012</c:v>
                </c:pt>
                <c:pt idx="7">
                  <c:v>30.761271776470696</c:v>
                </c:pt>
                <c:pt idx="8">
                  <c:v>26.484245791103024</c:v>
                </c:pt>
                <c:pt idx="9">
                  <c:v>25.678888330822016</c:v>
                </c:pt>
                <c:pt idx="10">
                  <c:v>30.603862921547638</c:v>
                </c:pt>
                <c:pt idx="11">
                  <c:v>32.835132093497755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F-4766-B44C-DED6FE22EE9F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mnd'!$I$74:$I$85</c:f>
              <c:numCache>
                <c:formatCode>0.0</c:formatCode>
                <c:ptCount val="12"/>
                <c:pt idx="0">
                  <c:v>28.543609494341904</c:v>
                </c:pt>
                <c:pt idx="1">
                  <c:v>36.539210840045357</c:v>
                </c:pt>
                <c:pt idx="2">
                  <c:v>33.086389775462685</c:v>
                </c:pt>
                <c:pt idx="3">
                  <c:v>31.45480278595106</c:v>
                </c:pt>
                <c:pt idx="4">
                  <c:v>33.182324587331181</c:v>
                </c:pt>
                <c:pt idx="5">
                  <c:v>28.258097337629302</c:v>
                </c:pt>
                <c:pt idx="6">
                  <c:v>30.140918580375786</c:v>
                </c:pt>
                <c:pt idx="7">
                  <c:v>30.216426343135499</c:v>
                </c:pt>
                <c:pt idx="8">
                  <c:v>32.958748672306527</c:v>
                </c:pt>
                <c:pt idx="9">
                  <c:v>28.133839471116922</c:v>
                </c:pt>
                <c:pt idx="10">
                  <c:v>28.31944238957113</c:v>
                </c:pt>
                <c:pt idx="11">
                  <c:v>34.117215220849147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F-4766-B44C-DED6FE22E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O+</a:t>
            </a:r>
            <a:endParaRPr lang="en-US" sz="2800"/>
          </a:p>
        </c:rich>
      </c:tx>
      <c:layout>
        <c:manualLayout>
          <c:xMode val="edge"/>
          <c:yMode val="edge"/>
          <c:x val="0.1879426650881556"/>
          <c:y val="2.5134433346132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2022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mnd'!$I$315:$I$326</c:f>
              <c:numCache>
                <c:formatCode>0.00</c:formatCode>
                <c:ptCount val="12"/>
                <c:pt idx="0">
                  <c:v>40.68265761958115</c:v>
                </c:pt>
                <c:pt idx="1">
                  <c:v>35.049918908752311</c:v>
                </c:pt>
                <c:pt idx="2">
                  <c:v>33.585673084033814</c:v>
                </c:pt>
                <c:pt idx="3">
                  <c:v>37.751377797773003</c:v>
                </c:pt>
                <c:pt idx="4">
                  <c:v>36.606476993064362</c:v>
                </c:pt>
                <c:pt idx="5">
                  <c:v>26.924240721368744</c:v>
                </c:pt>
                <c:pt idx="6">
                  <c:v>28.225781077934744</c:v>
                </c:pt>
                <c:pt idx="7">
                  <c:v>31.38920886043692</c:v>
                </c:pt>
                <c:pt idx="8">
                  <c:v>25.305683954596205</c:v>
                </c:pt>
                <c:pt idx="9">
                  <c:v>29.087712889822392</c:v>
                </c:pt>
                <c:pt idx="10">
                  <c:v>32.524635051021242</c:v>
                </c:pt>
                <c:pt idx="11">
                  <c:v>34.507047955242847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0-4293-B0CA-18C2822E998F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mnd'!$I$89:$I$100</c:f>
              <c:numCache>
                <c:formatCode>0.0</c:formatCode>
                <c:ptCount val="12"/>
                <c:pt idx="0">
                  <c:v>35.170319723622633</c:v>
                </c:pt>
                <c:pt idx="1">
                  <c:v>35.191765287429867</c:v>
                </c:pt>
                <c:pt idx="2">
                  <c:v>35.902853820776407</c:v>
                </c:pt>
                <c:pt idx="3">
                  <c:v>34.833327125777494</c:v>
                </c:pt>
                <c:pt idx="4">
                  <c:v>28.874312218634898</c:v>
                </c:pt>
                <c:pt idx="5">
                  <c:v>31.86501610988638</c:v>
                </c:pt>
                <c:pt idx="6">
                  <c:v>27.571329157967995</c:v>
                </c:pt>
                <c:pt idx="7">
                  <c:v>31.142036883849929</c:v>
                </c:pt>
                <c:pt idx="8">
                  <c:v>32.187031349397131</c:v>
                </c:pt>
                <c:pt idx="9">
                  <c:v>26.735329543658441</c:v>
                </c:pt>
                <c:pt idx="10">
                  <c:v>37.129565047896122</c:v>
                </c:pt>
                <c:pt idx="11">
                  <c:v>35.542640401321442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0-4293-B0CA-18C2822E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R</a:t>
            </a:r>
            <a:endParaRPr lang="en-US" sz="2800"/>
          </a:p>
        </c:rich>
      </c:tx>
      <c:layout>
        <c:manualLayout>
          <c:xMode val="edge"/>
          <c:yMode val="edge"/>
          <c:x val="0.1879426650881556"/>
          <c:y val="2.5134433346132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mnd'!$I$345:$I$356</c:f>
              <c:numCache>
                <c:formatCode>0.00</c:formatCode>
                <c:ptCount val="12"/>
                <c:pt idx="0">
                  <c:v>15.953396811933899</c:v>
                </c:pt>
                <c:pt idx="1">
                  <c:v>16.448265017297413</c:v>
                </c:pt>
                <c:pt idx="2">
                  <c:v>12.75766016713092</c:v>
                </c:pt>
                <c:pt idx="3">
                  <c:v>10.222978292655499</c:v>
                </c:pt>
                <c:pt idx="4">
                  <c:v>17.50410172272354</c:v>
                </c:pt>
                <c:pt idx="5">
                  <c:v>16.384251614520739</c:v>
                </c:pt>
                <c:pt idx="6">
                  <c:v>3.9171884340685281</c:v>
                </c:pt>
                <c:pt idx="7">
                  <c:v>9.3130409076545106</c:v>
                </c:pt>
                <c:pt idx="8">
                  <c:v>15.191609063794299</c:v>
                </c:pt>
                <c:pt idx="9">
                  <c:v>16.086175669299717</c:v>
                </c:pt>
                <c:pt idx="10">
                  <c:v>14.916799137631056</c:v>
                </c:pt>
                <c:pt idx="11">
                  <c:v>14.123438398199353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E-4CD5-8DF7-61777DB321F1}"/>
            </c:ext>
          </c:extLst>
        </c:ser>
        <c:ser>
          <c:idx val="0"/>
          <c:order val="1"/>
          <c:tx>
            <c:strRef>
              <c:f>'Klasse per mnd'!$B$119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mnd'!$I$119:$I$130</c:f>
              <c:numCache>
                <c:formatCode>0.0</c:formatCode>
                <c:ptCount val="12"/>
                <c:pt idx="0">
                  <c:v>15.646479289727443</c:v>
                </c:pt>
                <c:pt idx="1">
                  <c:v>11.38379227123375</c:v>
                </c:pt>
                <c:pt idx="2">
                  <c:v>13.402661200131684</c:v>
                </c:pt>
                <c:pt idx="3">
                  <c:v>15.50635032962122</c:v>
                </c:pt>
                <c:pt idx="4">
                  <c:v>17.796484925651399</c:v>
                </c:pt>
                <c:pt idx="5">
                  <c:v>16.396811938273704</c:v>
                </c:pt>
                <c:pt idx="6">
                  <c:v>12.694850382741825</c:v>
                </c:pt>
                <c:pt idx="7">
                  <c:v>11.312236765985975</c:v>
                </c:pt>
                <c:pt idx="8">
                  <c:v>15.219900577708572</c:v>
                </c:pt>
                <c:pt idx="9">
                  <c:v>16.621748300914</c:v>
                </c:pt>
                <c:pt idx="10">
                  <c:v>18.835086433843657</c:v>
                </c:pt>
                <c:pt idx="11">
                  <c:v>13.17019454300746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E-4CD5-8DF7-61777DB32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47461046156813E-2"/>
          <c:y val="0.16150609772852872"/>
          <c:w val="0.87179197693283372"/>
          <c:h val="0.72196875094352042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rgbClr val="002060"/>
              </a:solidFill>
            </a:ln>
          </c:spPr>
          <c:marker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Måned!$X$22:$X$33</c:f>
              <c:numCache>
                <c:formatCode>0.0</c:formatCode>
                <c:ptCount val="12"/>
                <c:pt idx="0">
                  <c:v>19.028844056706653</c:v>
                </c:pt>
                <c:pt idx="1">
                  <c:v>10.047273853779419</c:v>
                </c:pt>
                <c:pt idx="2">
                  <c:v>9.4057500579642888</c:v>
                </c:pt>
                <c:pt idx="3">
                  <c:v>9.5218206157965248</c:v>
                </c:pt>
                <c:pt idx="4">
                  <c:v>10.579092702169632</c:v>
                </c:pt>
                <c:pt idx="5">
                  <c:v>13.19669138619509</c:v>
                </c:pt>
                <c:pt idx="6">
                  <c:v>14.063274336283184</c:v>
                </c:pt>
                <c:pt idx="7">
                  <c:v>11.801170505193879</c:v>
                </c:pt>
                <c:pt idx="8">
                  <c:v>12.438329670329672</c:v>
                </c:pt>
                <c:pt idx="9">
                  <c:v>15.692142345354663</c:v>
                </c:pt>
                <c:pt idx="10">
                  <c:v>17.043372093023244</c:v>
                </c:pt>
                <c:pt idx="11">
                  <c:v>17.012534435261703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D-4DB6-8813-D66FD10FF643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dPt>
            <c:idx val="2"/>
            <c:marker>
              <c:symbol val="circle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01-CD2D-4DB6-8813-D66FD10FF643}"/>
              </c:ext>
            </c:extLst>
          </c:dPt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Måned!$X$9:$X$20</c:f>
              <c:numCache>
                <c:formatCode>0.0</c:formatCode>
                <c:ptCount val="12"/>
                <c:pt idx="0">
                  <c:v>18.915552523874474</c:v>
                </c:pt>
                <c:pt idx="1">
                  <c:v>10.192946058091289</c:v>
                </c:pt>
                <c:pt idx="2">
                  <c:v>9.3905503179127496</c:v>
                </c:pt>
                <c:pt idx="3">
                  <c:v>8.3356100589879016</c:v>
                </c:pt>
                <c:pt idx="4">
                  <c:v>9.5250676773145599</c:v>
                </c:pt>
                <c:pt idx="5">
                  <c:v>13.116103202846983</c:v>
                </c:pt>
                <c:pt idx="6">
                  <c:v>12.075630252100844</c:v>
                </c:pt>
                <c:pt idx="7">
                  <c:v>11.818466453674121</c:v>
                </c:pt>
                <c:pt idx="8">
                  <c:v>12.933991064780351</c:v>
                </c:pt>
                <c:pt idx="9">
                  <c:v>15.615404255319156</c:v>
                </c:pt>
                <c:pt idx="10">
                  <c:v>17.121712907117001</c:v>
                </c:pt>
                <c:pt idx="11">
                  <c:v>15.747591522157997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D-4DB6-8813-D66FD10FF643}"/>
            </c:ext>
          </c:extLst>
        </c:ser>
        <c:ser>
          <c:idx val="0"/>
          <c:order val="2"/>
          <c:tx>
            <c:strRef>
              <c:f>RNR!$H$2</c:f>
              <c:strCache>
                <c:ptCount val="1"/>
                <c:pt idx="0">
                  <c:v>Middel vekt i 2023</c:v>
                </c:pt>
              </c:strCache>
            </c:strRef>
          </c:tx>
          <c:spPr>
            <a:ln w="8572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Måned!$AS$9:$AS$20</c:f>
              <c:numCache>
                <c:formatCode>General</c:formatCode>
                <c:ptCount val="12"/>
                <c:pt idx="0">
                  <c:v>12.381197156752608</c:v>
                </c:pt>
                <c:pt idx="1">
                  <c:v>12.381197156752608</c:v>
                </c:pt>
                <c:pt idx="2">
                  <c:v>12.381197156752608</c:v>
                </c:pt>
                <c:pt idx="3">
                  <c:v>12.381197156752608</c:v>
                </c:pt>
                <c:pt idx="4">
                  <c:v>12.381197156752608</c:v>
                </c:pt>
                <c:pt idx="5">
                  <c:v>12.381197156752608</c:v>
                </c:pt>
                <c:pt idx="6">
                  <c:v>12.381197156752608</c:v>
                </c:pt>
                <c:pt idx="7">
                  <c:v>12.381197156752608</c:v>
                </c:pt>
                <c:pt idx="8">
                  <c:v>12.381197156752608</c:v>
                </c:pt>
                <c:pt idx="9">
                  <c:v>12.381197156752608</c:v>
                </c:pt>
                <c:pt idx="10">
                  <c:v>12.381197156752608</c:v>
                </c:pt>
                <c:pt idx="11">
                  <c:v>12.381197156752608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5-43C4-A432-37C4C592E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18147489741139"/>
          <c:y val="0.23965825309381403"/>
          <c:w val="0.16505630061220042"/>
          <c:h val="0.153138831585043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antall% slakt i U</a:t>
            </a:r>
            <a:endParaRPr lang="en-US" sz="2800"/>
          </a:p>
        </c:rich>
      </c:tx>
      <c:layout>
        <c:manualLayout>
          <c:xMode val="edge"/>
          <c:yMode val="edge"/>
          <c:x val="0.1879426650881556"/>
          <c:y val="2.5134433346132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2022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mnd'!$I$390:$I$401</c:f>
              <c:numCache>
                <c:formatCode>0.00</c:formatCode>
                <c:ptCount val="12"/>
                <c:pt idx="0">
                  <c:v>0</c:v>
                </c:pt>
                <c:pt idx="1">
                  <c:v>0.52231396804449837</c:v>
                </c:pt>
                <c:pt idx="2">
                  <c:v>0.18980945103162664</c:v>
                </c:pt>
                <c:pt idx="3">
                  <c:v>9.4196378360139499E-2</c:v>
                </c:pt>
                <c:pt idx="4">
                  <c:v>0.11885673801178316</c:v>
                </c:pt>
                <c:pt idx="5">
                  <c:v>1.6568830023601837</c:v>
                </c:pt>
                <c:pt idx="6">
                  <c:v>0</c:v>
                </c:pt>
                <c:pt idx="7">
                  <c:v>0.40367383969255538</c:v>
                </c:pt>
                <c:pt idx="8">
                  <c:v>2.9070013994317478</c:v>
                </c:pt>
                <c:pt idx="9">
                  <c:v>1.4825807040774397</c:v>
                </c:pt>
                <c:pt idx="10">
                  <c:v>0.66678947236757968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3-4AF5-A052-2B2BBBADE8A8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mnd'!$I$164:$I$175</c:f>
              <c:numCache>
                <c:formatCode>0.0</c:formatCode>
                <c:ptCount val="12"/>
                <c:pt idx="0">
                  <c:v>6.3273975665519897</c:v>
                </c:pt>
                <c:pt idx="1">
                  <c:v>0.50769096565962013</c:v>
                </c:pt>
                <c:pt idx="2">
                  <c:v>0.69763695327840325</c:v>
                </c:pt>
                <c:pt idx="3">
                  <c:v>0</c:v>
                </c:pt>
                <c:pt idx="4">
                  <c:v>0</c:v>
                </c:pt>
                <c:pt idx="5">
                  <c:v>0.39172460573172807</c:v>
                </c:pt>
                <c:pt idx="6">
                  <c:v>0</c:v>
                </c:pt>
                <c:pt idx="7">
                  <c:v>0.18923112689839369</c:v>
                </c:pt>
                <c:pt idx="8">
                  <c:v>0.42457405866893888</c:v>
                </c:pt>
                <c:pt idx="9">
                  <c:v>0.91480861778603872</c:v>
                </c:pt>
                <c:pt idx="10">
                  <c:v>1.3141795654001611</c:v>
                </c:pt>
                <c:pt idx="11">
                  <c:v>0.32423834577266603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3-4AF5-A052-2B2BBBADE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25723373882003"/>
          <c:y val="7.5661909996721358E-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mnd'!$Q$240:$Q$251</c:f>
              <c:numCache>
                <c:formatCode>0.0</c:formatCode>
                <c:ptCount val="12"/>
                <c:pt idx="0">
                  <c:v>13.092499999999999</c:v>
                </c:pt>
                <c:pt idx="1">
                  <c:v>0</c:v>
                </c:pt>
                <c:pt idx="2">
                  <c:v>9.7181818181818169</c:v>
                </c:pt>
                <c:pt idx="3">
                  <c:v>8.6529411764705895</c:v>
                </c:pt>
                <c:pt idx="4">
                  <c:v>9.15</c:v>
                </c:pt>
                <c:pt idx="5">
                  <c:v>5.6</c:v>
                </c:pt>
                <c:pt idx="6">
                  <c:v>18.5</c:v>
                </c:pt>
                <c:pt idx="7">
                  <c:v>12.394117647058824</c:v>
                </c:pt>
                <c:pt idx="8">
                  <c:v>7.2671232876712351</c:v>
                </c:pt>
                <c:pt idx="9">
                  <c:v>12.856716417910452</c:v>
                </c:pt>
                <c:pt idx="10">
                  <c:v>8.3871794871794876</c:v>
                </c:pt>
                <c:pt idx="11">
                  <c:v>6.6416666666666648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1-4E7F-B3B7-1A293AA2A8AD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mnd'!$Q$14:$Q$25</c:f>
              <c:numCache>
                <c:formatCode>0.0</c:formatCode>
                <c:ptCount val="12"/>
                <c:pt idx="0">
                  <c:v>17.450000000000003</c:v>
                </c:pt>
                <c:pt idx="1">
                  <c:v>5.9749999999999996</c:v>
                </c:pt>
                <c:pt idx="2">
                  <c:v>5.2434782608695665</c:v>
                </c:pt>
                <c:pt idx="3">
                  <c:v>10.769230769230772</c:v>
                </c:pt>
                <c:pt idx="4">
                  <c:v>4.9214285714285699</c:v>
                </c:pt>
                <c:pt idx="5">
                  <c:v>9.2476190476190432</c:v>
                </c:pt>
                <c:pt idx="6">
                  <c:v>18.55</c:v>
                </c:pt>
                <c:pt idx="7">
                  <c:v>6.3677419354838722</c:v>
                </c:pt>
                <c:pt idx="8">
                  <c:v>7.3823529411764701</c:v>
                </c:pt>
                <c:pt idx="9">
                  <c:v>13.251020408163264</c:v>
                </c:pt>
                <c:pt idx="10">
                  <c:v>7.3583333333333316</c:v>
                </c:pt>
                <c:pt idx="11">
                  <c:v>7.125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1-4E7F-B3B7-1A293AA2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998410894904537"/>
          <c:y val="0.15136887949126598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mnd'!$Q$255:$Q$266</c:f>
              <c:numCache>
                <c:formatCode>0.0</c:formatCode>
                <c:ptCount val="12"/>
                <c:pt idx="0">
                  <c:v>14.766666666666667</c:v>
                </c:pt>
                <c:pt idx="1">
                  <c:v>9.127272727272727</c:v>
                </c:pt>
                <c:pt idx="2">
                  <c:v>12.514925373134323</c:v>
                </c:pt>
                <c:pt idx="3">
                  <c:v>8.9292682926829308</c:v>
                </c:pt>
                <c:pt idx="4">
                  <c:v>8.7791666666666632</c:v>
                </c:pt>
                <c:pt idx="5">
                  <c:v>8.9820512820512821</c:v>
                </c:pt>
                <c:pt idx="6">
                  <c:v>14.9</c:v>
                </c:pt>
                <c:pt idx="7">
                  <c:v>10.120246505335938</c:v>
                </c:pt>
                <c:pt idx="8">
                  <c:v>9.2172839506172881</c:v>
                </c:pt>
                <c:pt idx="9">
                  <c:v>14.279824561403512</c:v>
                </c:pt>
                <c:pt idx="10">
                  <c:v>13.066981132075471</c:v>
                </c:pt>
                <c:pt idx="11">
                  <c:v>11.162500000000001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9-46EA-A5C5-C84C150BC553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mnd'!$Q$29:$Q$40</c:f>
              <c:numCache>
                <c:formatCode>0.0</c:formatCode>
                <c:ptCount val="12"/>
                <c:pt idx="0">
                  <c:v>14.616666666666667</c:v>
                </c:pt>
                <c:pt idx="1">
                  <c:v>8.8617021276595693</c:v>
                </c:pt>
                <c:pt idx="2">
                  <c:v>7.9327272727272717</c:v>
                </c:pt>
                <c:pt idx="3">
                  <c:v>8.2874999999999996</c:v>
                </c:pt>
                <c:pt idx="4">
                  <c:v>7.333750000000002</c:v>
                </c:pt>
                <c:pt idx="5">
                  <c:v>10.184732824427485</c:v>
                </c:pt>
                <c:pt idx="6">
                  <c:v>8.7676470588235293</c:v>
                </c:pt>
                <c:pt idx="7">
                  <c:v>7.1858585858585879</c:v>
                </c:pt>
                <c:pt idx="8">
                  <c:v>8.0780701754385955</c:v>
                </c:pt>
                <c:pt idx="9">
                  <c:v>14.212831858407077</c:v>
                </c:pt>
                <c:pt idx="10">
                  <c:v>14.367857142857151</c:v>
                </c:pt>
                <c:pt idx="11">
                  <c:v>10.372727272727271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9-46EA-A5C5-C84C150BC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48057192151679"/>
          <c:y val="0.3136651301436747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P+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mnd'!$Q$270:$Q$281</c:f>
              <c:numCache>
                <c:formatCode>0.0</c:formatCode>
                <c:ptCount val="12"/>
                <c:pt idx="0">
                  <c:v>14.26333333333333</c:v>
                </c:pt>
                <c:pt idx="1">
                  <c:v>10.147500000000003</c:v>
                </c:pt>
                <c:pt idx="2">
                  <c:v>9.6589519650654978</c:v>
                </c:pt>
                <c:pt idx="3">
                  <c:v>9.1810344827586174</c:v>
                </c:pt>
                <c:pt idx="4">
                  <c:v>8.0390410958904095</c:v>
                </c:pt>
                <c:pt idx="5">
                  <c:v>10.846341463414635</c:v>
                </c:pt>
                <c:pt idx="6">
                  <c:v>13.744444444444444</c:v>
                </c:pt>
                <c:pt idx="7">
                  <c:v>9.2773809523809572</c:v>
                </c:pt>
                <c:pt idx="8">
                  <c:v>11.215294117647048</c:v>
                </c:pt>
                <c:pt idx="9">
                  <c:v>15.201061007957556</c:v>
                </c:pt>
                <c:pt idx="10">
                  <c:v>14.647916666666667</c:v>
                </c:pt>
                <c:pt idx="11">
                  <c:v>14.985714285714288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BC-42D8-9AD4-0EAAE05E2D98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mnd'!$Q$44:$Q$55</c:f>
              <c:numCache>
                <c:formatCode>0.0</c:formatCode>
                <c:ptCount val="12"/>
                <c:pt idx="0">
                  <c:v>16.599999999999994</c:v>
                </c:pt>
                <c:pt idx="1">
                  <c:v>8.8310344827586231</c:v>
                </c:pt>
                <c:pt idx="2">
                  <c:v>8.0080717488789279</c:v>
                </c:pt>
                <c:pt idx="3">
                  <c:v>7.3866666666666685</c:v>
                </c:pt>
                <c:pt idx="4">
                  <c:v>9.6590476190476089</c:v>
                </c:pt>
                <c:pt idx="5">
                  <c:v>11.176255707762556</c:v>
                </c:pt>
                <c:pt idx="6">
                  <c:v>8.9959459459459481</c:v>
                </c:pt>
                <c:pt idx="7">
                  <c:v>9.2643678160919514</c:v>
                </c:pt>
                <c:pt idx="8">
                  <c:v>9.8319796954314711</c:v>
                </c:pt>
                <c:pt idx="9">
                  <c:v>14.528846153846157</c:v>
                </c:pt>
                <c:pt idx="10">
                  <c:v>14.625471698113204</c:v>
                </c:pt>
                <c:pt idx="11">
                  <c:v>12.944444444444445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BC-42D8-9AD4-0EAAE05E2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41285656649131"/>
          <c:y val="0.2604759825863450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O-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2022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mnd'!$Q$285:$Q$296</c:f>
              <c:numCache>
                <c:formatCode>0.0</c:formatCode>
                <c:ptCount val="12"/>
                <c:pt idx="0">
                  <c:v>14.48527777777778</c:v>
                </c:pt>
                <c:pt idx="1">
                  <c:v>8.6426724137931057</c:v>
                </c:pt>
                <c:pt idx="2">
                  <c:v>7.8213751868460353</c:v>
                </c:pt>
                <c:pt idx="3">
                  <c:v>8.3553145336225612</c:v>
                </c:pt>
                <c:pt idx="4">
                  <c:v>9.1419047619047689</c:v>
                </c:pt>
                <c:pt idx="5">
                  <c:v>10.973234200743494</c:v>
                </c:pt>
                <c:pt idx="6">
                  <c:v>12.973469387755104</c:v>
                </c:pt>
                <c:pt idx="7">
                  <c:v>9.862179487179489</c:v>
                </c:pt>
                <c:pt idx="8">
                  <c:v>11.055015197568398</c:v>
                </c:pt>
                <c:pt idx="9">
                  <c:v>14.925627240143376</c:v>
                </c:pt>
                <c:pt idx="10">
                  <c:v>15.01894409937888</c:v>
                </c:pt>
                <c:pt idx="11">
                  <c:v>16.807594936708853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5-427F-B658-796C7F089EA6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mnd'!$Q$59:$Q$70</c:f>
              <c:numCache>
                <c:formatCode>0.0</c:formatCode>
                <c:ptCount val="12"/>
                <c:pt idx="0">
                  <c:v>14.231521739130436</c:v>
                </c:pt>
                <c:pt idx="1">
                  <c:v>9.6837349397590398</c:v>
                </c:pt>
                <c:pt idx="2">
                  <c:v>7.7362218370883804</c:v>
                </c:pt>
                <c:pt idx="3">
                  <c:v>7.335116279069763</c:v>
                </c:pt>
                <c:pt idx="4">
                  <c:v>10.5314606741573</c:v>
                </c:pt>
                <c:pt idx="5">
                  <c:v>11.017898832684828</c:v>
                </c:pt>
                <c:pt idx="6">
                  <c:v>11.112698412698411</c:v>
                </c:pt>
                <c:pt idx="7">
                  <c:v>10.500000000000002</c:v>
                </c:pt>
                <c:pt idx="8">
                  <c:v>11.257507987220452</c:v>
                </c:pt>
                <c:pt idx="9">
                  <c:v>15.148901903367484</c:v>
                </c:pt>
                <c:pt idx="10">
                  <c:v>15.182304526748965</c:v>
                </c:pt>
                <c:pt idx="11">
                  <c:v>13.905555555555557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D5-427F-B658-796C7F089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87034139070024"/>
          <c:y val="0.2537464277261439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O</a:t>
            </a:r>
            <a:endParaRPr lang="en-US" sz="2800"/>
          </a:p>
        </c:rich>
      </c:tx>
      <c:layout>
        <c:manualLayout>
          <c:xMode val="edge"/>
          <c:yMode val="edge"/>
          <c:x val="0.18906386701662292"/>
          <c:y val="2.95877844928702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2022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val>
            <c:numRef>
              <c:f>'Klasse per mnd'!$Q$300:$Q$311</c:f>
              <c:numCache>
                <c:formatCode>0.0</c:formatCode>
                <c:ptCount val="12"/>
                <c:pt idx="0">
                  <c:v>17.159605263157893</c:v>
                </c:pt>
                <c:pt idx="1">
                  <c:v>9.1242026266416474</c:v>
                </c:pt>
                <c:pt idx="2">
                  <c:v>8.4660089115213299</c:v>
                </c:pt>
                <c:pt idx="3">
                  <c:v>8.1151737967914404</c:v>
                </c:pt>
                <c:pt idx="4">
                  <c:v>9.5444976076555008</c:v>
                </c:pt>
                <c:pt idx="5">
                  <c:v>12.480621572212062</c:v>
                </c:pt>
                <c:pt idx="6">
                  <c:v>13.287654320987656</c:v>
                </c:pt>
                <c:pt idx="7">
                  <c:v>11.30205992509363</c:v>
                </c:pt>
                <c:pt idx="8">
                  <c:v>12.205700325732902</c:v>
                </c:pt>
                <c:pt idx="9">
                  <c:v>14.709503051438524</c:v>
                </c:pt>
                <c:pt idx="10">
                  <c:v>15.982304038004761</c:v>
                </c:pt>
                <c:pt idx="11">
                  <c:v>16.553061224489795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B-4256-BE85-302D86F1B53D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mnd'!$Q$74:$Q$85</c:f>
              <c:numCache>
                <c:formatCode>0.0</c:formatCode>
                <c:ptCount val="12"/>
                <c:pt idx="0">
                  <c:v>17.206956521739141</c:v>
                </c:pt>
                <c:pt idx="1">
                  <c:v>10.101446945337624</c:v>
                </c:pt>
                <c:pt idx="2">
                  <c:v>8.4552505966587113</c:v>
                </c:pt>
                <c:pt idx="3">
                  <c:v>7.3437391304347823</c:v>
                </c:pt>
                <c:pt idx="4">
                  <c:v>9.5076547231270379</c:v>
                </c:pt>
                <c:pt idx="5">
                  <c:v>12.022943722943715</c:v>
                </c:pt>
                <c:pt idx="6">
                  <c:v>11.785714285714279</c:v>
                </c:pt>
                <c:pt idx="7">
                  <c:v>11.199999999999998</c:v>
                </c:pt>
                <c:pt idx="8">
                  <c:v>12.513770491803278</c:v>
                </c:pt>
                <c:pt idx="9">
                  <c:v>15.137903225806452</c:v>
                </c:pt>
                <c:pt idx="10">
                  <c:v>16.121524064171123</c:v>
                </c:pt>
                <c:pt idx="11">
                  <c:v>14.012060301507541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B-4256-BE85-302D86F1B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41285656649131"/>
          <c:y val="0.2604759825863450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O+</a:t>
            </a:r>
            <a:endParaRPr lang="en-US" sz="2800"/>
          </a:p>
        </c:rich>
      </c:tx>
      <c:layout>
        <c:manualLayout>
          <c:xMode val="edge"/>
          <c:yMode val="edge"/>
          <c:x val="0.18906386701662292"/>
          <c:y val="2.95877844928702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2022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dPt>
            <c:idx val="8"/>
            <c:bubble3D val="0"/>
            <c:spPr>
              <a:ln w="635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D73E-4808-984C-68F7F5DBC730}"/>
              </c:ext>
            </c:extLst>
          </c:dPt>
          <c:val>
            <c:numRef>
              <c:f>'Klasse per mnd'!$Q$315:$Q$326</c:f>
              <c:numCache>
                <c:formatCode>0.0</c:formatCode>
                <c:ptCount val="12"/>
                <c:pt idx="0">
                  <c:v>20.817888563049859</c:v>
                </c:pt>
                <c:pt idx="1">
                  <c:v>11.322310756972112</c:v>
                </c:pt>
                <c:pt idx="2">
                  <c:v>10.337405159332322</c:v>
                </c:pt>
                <c:pt idx="3">
                  <c:v>10.604976303317528</c:v>
                </c:pt>
                <c:pt idx="4">
                  <c:v>11.398693759071122</c:v>
                </c:pt>
                <c:pt idx="5">
                  <c:v>14.972596153846149</c:v>
                </c:pt>
                <c:pt idx="6">
                  <c:v>15.205084745762704</c:v>
                </c:pt>
                <c:pt idx="7">
                  <c:v>13.655210643015529</c:v>
                </c:pt>
                <c:pt idx="8">
                  <c:v>13.797302504816949</c:v>
                </c:pt>
                <c:pt idx="9">
                  <c:v>16.087121212121222</c:v>
                </c:pt>
                <c:pt idx="10">
                  <c:v>18.597789336801064</c:v>
                </c:pt>
                <c:pt idx="11">
                  <c:v>18.136170212765958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3E-4808-984C-68F7F5DBC730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mnd'!$Q$89:$Q$100</c:f>
              <c:numCache>
                <c:formatCode>0.0</c:formatCode>
                <c:ptCount val="12"/>
                <c:pt idx="0">
                  <c:v>20.318333333333342</c:v>
                </c:pt>
                <c:pt idx="1">
                  <c:v>10.616491228070185</c:v>
                </c:pt>
                <c:pt idx="2">
                  <c:v>10.467869298842752</c:v>
                </c:pt>
                <c:pt idx="3">
                  <c:v>8.8985727878211183</c:v>
                </c:pt>
                <c:pt idx="4">
                  <c:v>9.071071428571436</c:v>
                </c:pt>
                <c:pt idx="5">
                  <c:v>13.596816208393628</c:v>
                </c:pt>
                <c:pt idx="6">
                  <c:v>13.901754385964912</c:v>
                </c:pt>
                <c:pt idx="7">
                  <c:v>14.117647058823531</c:v>
                </c:pt>
                <c:pt idx="8">
                  <c:v>14.713157894736852</c:v>
                </c:pt>
                <c:pt idx="9">
                  <c:v>15.535787806809155</c:v>
                </c:pt>
                <c:pt idx="10">
                  <c:v>17.50874861572532</c:v>
                </c:pt>
                <c:pt idx="11">
                  <c:v>18.385443037974689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3E-4808-984C-68F7F5DBC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41285656649131"/>
          <c:y val="0.2604759825863450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R</a:t>
            </a:r>
            <a:endParaRPr lang="en-US" sz="2800"/>
          </a:p>
        </c:rich>
      </c:tx>
      <c:layout>
        <c:manualLayout>
          <c:xMode val="edge"/>
          <c:yMode val="edge"/>
          <c:x val="0.18906386701662292"/>
          <c:y val="2.95877844928702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2022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dPt>
            <c:idx val="8"/>
            <c:bubble3D val="0"/>
            <c:spPr>
              <a:ln w="635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764-4A51-8674-593A5640FAC9}"/>
              </c:ext>
            </c:extLst>
          </c:dPt>
          <c:val>
            <c:numRef>
              <c:f>'Klasse per mnd'!$Q$345:$Q$356</c:f>
              <c:numCache>
                <c:formatCode>0.0</c:formatCode>
                <c:ptCount val="12"/>
                <c:pt idx="0">
                  <c:v>25.539266055045871</c:v>
                </c:pt>
                <c:pt idx="1">
                  <c:v>10.755241935483873</c:v>
                </c:pt>
                <c:pt idx="2">
                  <c:v>11.815981735159816</c:v>
                </c:pt>
                <c:pt idx="3">
                  <c:v>15.471063829787237</c:v>
                </c:pt>
                <c:pt idx="4">
                  <c:v>13.908888888888882</c:v>
                </c:pt>
                <c:pt idx="5">
                  <c:v>18.857213930348248</c:v>
                </c:pt>
                <c:pt idx="6">
                  <c:v>20.75</c:v>
                </c:pt>
                <c:pt idx="7">
                  <c:v>16.610909090909093</c:v>
                </c:pt>
                <c:pt idx="8">
                  <c:v>15.19010600706714</c:v>
                </c:pt>
                <c:pt idx="9">
                  <c:v>18.509807355516635</c:v>
                </c:pt>
                <c:pt idx="10">
                  <c:v>22.010738255033537</c:v>
                </c:pt>
                <c:pt idx="11">
                  <c:v>19.822727272727263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64-4A51-8674-593A5640FAC9}"/>
            </c:ext>
          </c:extLst>
        </c:ser>
        <c:ser>
          <c:idx val="0"/>
          <c:order val="1"/>
          <c:tx>
            <c:strRef>
              <c:f>'Klasse per mnd'!$B$119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mnd'!$Q$119:$Q$130</c:f>
              <c:numCache>
                <c:formatCode>0.0</c:formatCode>
                <c:ptCount val="12"/>
                <c:pt idx="0">
                  <c:v>23.839560439560447</c:v>
                </c:pt>
                <c:pt idx="1">
                  <c:v>10.412234042553195</c:v>
                </c:pt>
                <c:pt idx="2">
                  <c:v>12.644052863436128</c:v>
                </c:pt>
                <c:pt idx="3">
                  <c:v>11.252162162162158</c:v>
                </c:pt>
                <c:pt idx="4">
                  <c:v>10.577364864864862</c:v>
                </c:pt>
                <c:pt idx="5">
                  <c:v>20.749356223175969</c:v>
                </c:pt>
                <c:pt idx="6">
                  <c:v>17.373809523809523</c:v>
                </c:pt>
                <c:pt idx="7">
                  <c:v>18.35350877192981</c:v>
                </c:pt>
                <c:pt idx="8">
                  <c:v>15.505865102639309</c:v>
                </c:pt>
                <c:pt idx="9">
                  <c:v>18.34451127819548</c:v>
                </c:pt>
                <c:pt idx="10">
                  <c:v>20.253282828282831</c:v>
                </c:pt>
                <c:pt idx="11">
                  <c:v>19.221428571428564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64-4A51-8674-593A5640F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41285656649131"/>
          <c:y val="0.2604759825863450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geit, middel VEKT for slakt i klasse U</a:t>
            </a:r>
            <a:endParaRPr lang="en-US" sz="2800"/>
          </a:p>
        </c:rich>
      </c:tx>
      <c:layout>
        <c:manualLayout>
          <c:xMode val="edge"/>
          <c:yMode val="edge"/>
          <c:x val="0.18906386701662292"/>
          <c:y val="2.95877844928702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49151373737222E-2"/>
          <c:y val="0.11813320429134733"/>
          <c:w val="0.89018807058804839"/>
          <c:h val="0.71813969145640366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2022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FFFF"/>
              </a:solidFill>
            </c:spPr>
          </c:marker>
          <c:dPt>
            <c:idx val="8"/>
            <c:bubble3D val="0"/>
            <c:spPr>
              <a:ln w="635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532-41D9-A07F-F188653D218C}"/>
              </c:ext>
            </c:extLst>
          </c:dPt>
          <c:val>
            <c:numRef>
              <c:f>'Klasse per mnd'!$Q$390:$Q$401</c:f>
              <c:numCache>
                <c:formatCode>0.0</c:formatCode>
                <c:ptCount val="12"/>
                <c:pt idx="0">
                  <c:v>0</c:v>
                </c:pt>
                <c:pt idx="1">
                  <c:v>10.5875</c:v>
                </c:pt>
                <c:pt idx="2">
                  <c:v>7.7</c:v>
                </c:pt>
                <c:pt idx="3">
                  <c:v>8.375</c:v>
                </c:pt>
                <c:pt idx="4">
                  <c:v>12.75</c:v>
                </c:pt>
                <c:pt idx="5">
                  <c:v>22.547058823529404</c:v>
                </c:pt>
                <c:pt idx="6">
                  <c:v>0</c:v>
                </c:pt>
                <c:pt idx="7">
                  <c:v>19.8</c:v>
                </c:pt>
                <c:pt idx="8">
                  <c:v>20.565000000000005</c:v>
                </c:pt>
                <c:pt idx="9">
                  <c:v>19.099999999999994</c:v>
                </c:pt>
                <c:pt idx="10">
                  <c:v>24.433333333333323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32-41D9-A07F-F188653D218C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9"/>
            <c:spPr>
              <a:solidFill>
                <a:srgbClr val="FFFFFF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mnd'!$Q$164:$Q$175</c:f>
              <c:numCache>
                <c:formatCode>0.0</c:formatCode>
                <c:ptCount val="12"/>
                <c:pt idx="0">
                  <c:v>23.086842105263155</c:v>
                </c:pt>
                <c:pt idx="1">
                  <c:v>29.100000000000009</c:v>
                </c:pt>
                <c:pt idx="2">
                  <c:v>10.303448275862063</c:v>
                </c:pt>
                <c:pt idx="3">
                  <c:v>0</c:v>
                </c:pt>
                <c:pt idx="4">
                  <c:v>0</c:v>
                </c:pt>
                <c:pt idx="5">
                  <c:v>38.5</c:v>
                </c:pt>
                <c:pt idx="6">
                  <c:v>0</c:v>
                </c:pt>
                <c:pt idx="7">
                  <c:v>17.5</c:v>
                </c:pt>
                <c:pt idx="8">
                  <c:v>14.750000000000004</c:v>
                </c:pt>
                <c:pt idx="9">
                  <c:v>19.747058823529411</c:v>
                </c:pt>
                <c:pt idx="10">
                  <c:v>24.330434782608705</c:v>
                </c:pt>
                <c:pt idx="11">
                  <c:v>26.5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32-41D9-A07F-F188653D2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41285656649131"/>
          <c:y val="0.26047598258634502"/>
          <c:w val="8.352972023804793E-2"/>
          <c:h val="0.12523489674011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P-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282229965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6.8496770380413019E-2"/>
          <c:y val="0.11888171405352574"/>
          <c:w val="0.91972466660427488"/>
          <c:h val="0.764618360989395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Klasse_Slakteri!$I$419:$I$442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62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8</c:v>
                </c:pt>
                <c:pt idx="7">
                  <c:v>8</c:v>
                </c:pt>
                <c:pt idx="8">
                  <c:v>1</c:v>
                </c:pt>
                <c:pt idx="9">
                  <c:v>22</c:v>
                </c:pt>
                <c:pt idx="10">
                  <c:v>90</c:v>
                </c:pt>
                <c:pt idx="11">
                  <c:v>0</c:v>
                </c:pt>
                <c:pt idx="12">
                  <c:v>0</c:v>
                </c:pt>
                <c:pt idx="13">
                  <c:v>60</c:v>
                </c:pt>
                <c:pt idx="14">
                  <c:v>7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7</c:v>
                </c:pt>
                <c:pt idx="19">
                  <c:v>2</c:v>
                </c:pt>
                <c:pt idx="20">
                  <c:v>0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4-4331-B184-3115731283DB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Klasse_Slakteri!$I$13:$I$36</c:f>
              <c:numCache>
                <c:formatCode>#,##0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10</c:v>
                </c:pt>
                <c:pt idx="7">
                  <c:v>8</c:v>
                </c:pt>
                <c:pt idx="8">
                  <c:v>1</c:v>
                </c:pt>
                <c:pt idx="9">
                  <c:v>14</c:v>
                </c:pt>
                <c:pt idx="10">
                  <c:v>32</c:v>
                </c:pt>
                <c:pt idx="11">
                  <c:v>0</c:v>
                </c:pt>
                <c:pt idx="12">
                  <c:v>0</c:v>
                </c:pt>
                <c:pt idx="13">
                  <c:v>38</c:v>
                </c:pt>
                <c:pt idx="14">
                  <c:v>7</c:v>
                </c:pt>
                <c:pt idx="15">
                  <c:v>13</c:v>
                </c:pt>
                <c:pt idx="16">
                  <c:v>2</c:v>
                </c:pt>
                <c:pt idx="17">
                  <c:v>0</c:v>
                </c:pt>
                <c:pt idx="18">
                  <c:v>10</c:v>
                </c:pt>
                <c:pt idx="19">
                  <c:v>1</c:v>
                </c:pt>
                <c:pt idx="20">
                  <c:v>0</c:v>
                </c:pt>
                <c:pt idx="21">
                  <c:v>15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9-41D3-A63A-CCE15D064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12903554900161E-2"/>
              <c:y val="0.37724845063823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89588239311386"/>
          <c:y val="0.2901322219659781"/>
          <c:w val="6.9736091051580323E-2"/>
          <c:h val="0.10634643472913163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Måned!$C$192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Måned!$F$192:$F$203</c:f>
              <c:numCache>
                <c:formatCode>#,##0</c:formatCode>
                <c:ptCount val="12"/>
                <c:pt idx="0">
                  <c:v>3248</c:v>
                </c:pt>
                <c:pt idx="1">
                  <c:v>2444</c:v>
                </c:pt>
                <c:pt idx="2">
                  <c:v>2748</c:v>
                </c:pt>
                <c:pt idx="3">
                  <c:v>3275</c:v>
                </c:pt>
                <c:pt idx="4">
                  <c:v>1575</c:v>
                </c:pt>
                <c:pt idx="5">
                  <c:v>1215</c:v>
                </c:pt>
                <c:pt idx="6">
                  <c:v>465</c:v>
                </c:pt>
                <c:pt idx="7">
                  <c:v>1481</c:v>
                </c:pt>
                <c:pt idx="8">
                  <c:v>2326</c:v>
                </c:pt>
                <c:pt idx="9">
                  <c:v>2666</c:v>
                </c:pt>
                <c:pt idx="10">
                  <c:v>1711</c:v>
                </c:pt>
                <c:pt idx="11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7-4911-AD89-E2132CB96EFF}"/>
            </c:ext>
          </c:extLst>
        </c:ser>
        <c:ser>
          <c:idx val="0"/>
          <c:order val="1"/>
          <c:tx>
            <c:strRef>
              <c:f>Måned!$C$132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Måned!$F$132:$F$143</c:f>
              <c:numCache>
                <c:formatCode>#,##0</c:formatCode>
                <c:ptCount val="12"/>
                <c:pt idx="0">
                  <c:v>2318</c:v>
                </c:pt>
                <c:pt idx="1">
                  <c:v>1385</c:v>
                </c:pt>
                <c:pt idx="2">
                  <c:v>2066</c:v>
                </c:pt>
                <c:pt idx="3">
                  <c:v>2353</c:v>
                </c:pt>
                <c:pt idx="4">
                  <c:v>1328</c:v>
                </c:pt>
                <c:pt idx="5">
                  <c:v>2465</c:v>
                </c:pt>
                <c:pt idx="6">
                  <c:v>433</c:v>
                </c:pt>
                <c:pt idx="7">
                  <c:v>1969</c:v>
                </c:pt>
                <c:pt idx="8">
                  <c:v>3166</c:v>
                </c:pt>
                <c:pt idx="9">
                  <c:v>3752</c:v>
                </c:pt>
                <c:pt idx="10">
                  <c:v>1561</c:v>
                </c:pt>
                <c:pt idx="11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7-4911-AD89-E2132CB96EFF}"/>
            </c:ext>
          </c:extLst>
        </c:ser>
        <c:ser>
          <c:idx val="2"/>
          <c:order val="2"/>
          <c:tx>
            <c:strRef>
              <c:f>Måned!$C$72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Måned!$F$72:$F$83</c:f>
              <c:numCache>
                <c:formatCode>#,##0</c:formatCode>
                <c:ptCount val="12"/>
                <c:pt idx="0">
                  <c:v>1343</c:v>
                </c:pt>
                <c:pt idx="1">
                  <c:v>1868</c:v>
                </c:pt>
                <c:pt idx="2">
                  <c:v>3321</c:v>
                </c:pt>
                <c:pt idx="3">
                  <c:v>4633</c:v>
                </c:pt>
                <c:pt idx="4">
                  <c:v>2361</c:v>
                </c:pt>
                <c:pt idx="5">
                  <c:v>2227</c:v>
                </c:pt>
                <c:pt idx="6">
                  <c:v>559</c:v>
                </c:pt>
                <c:pt idx="7">
                  <c:v>2388</c:v>
                </c:pt>
                <c:pt idx="8">
                  <c:v>2133</c:v>
                </c:pt>
                <c:pt idx="9">
                  <c:v>4336</c:v>
                </c:pt>
                <c:pt idx="10">
                  <c:v>2325</c:v>
                </c:pt>
                <c:pt idx="11">
                  <c:v>1163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F7-4911-AD89-E2132CB96EFF}"/>
            </c:ext>
          </c:extLst>
        </c:ser>
        <c:ser>
          <c:idx val="3"/>
          <c:order val="3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Måned!$F$22:$F$33</c:f>
              <c:numCache>
                <c:formatCode>#,##0</c:formatCode>
                <c:ptCount val="12"/>
                <c:pt idx="0">
                  <c:v>917</c:v>
                </c:pt>
                <c:pt idx="1">
                  <c:v>1614</c:v>
                </c:pt>
                <c:pt idx="2">
                  <c:v>4313</c:v>
                </c:pt>
                <c:pt idx="3">
                  <c:v>3735</c:v>
                </c:pt>
                <c:pt idx="4">
                  <c:v>2028</c:v>
                </c:pt>
                <c:pt idx="5">
                  <c:v>1753</c:v>
                </c:pt>
                <c:pt idx="6">
                  <c:v>226</c:v>
                </c:pt>
                <c:pt idx="7">
                  <c:v>1662.53</c:v>
                </c:pt>
                <c:pt idx="8">
                  <c:v>2275</c:v>
                </c:pt>
                <c:pt idx="9">
                  <c:v>4187</c:v>
                </c:pt>
                <c:pt idx="10">
                  <c:v>2580</c:v>
                </c:pt>
                <c:pt idx="11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F7-4911-AD89-E2132CB96EFF}"/>
            </c:ext>
          </c:extLst>
        </c:ser>
        <c:ser>
          <c:idx val="4"/>
          <c:order val="4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Måned!$F$9:$F$20</c:f>
              <c:numCache>
                <c:formatCode>#,##0</c:formatCode>
                <c:ptCount val="12"/>
                <c:pt idx="0">
                  <c:v>733</c:v>
                </c:pt>
                <c:pt idx="1">
                  <c:v>1687</c:v>
                </c:pt>
                <c:pt idx="2">
                  <c:v>4561</c:v>
                </c:pt>
                <c:pt idx="3">
                  <c:v>3221</c:v>
                </c:pt>
                <c:pt idx="4">
                  <c:v>1847</c:v>
                </c:pt>
                <c:pt idx="5">
                  <c:v>2248</c:v>
                </c:pt>
                <c:pt idx="6">
                  <c:v>476</c:v>
                </c:pt>
                <c:pt idx="7">
                  <c:v>1565</c:v>
                </c:pt>
                <c:pt idx="8">
                  <c:v>2686</c:v>
                </c:pt>
                <c:pt idx="9">
                  <c:v>4700</c:v>
                </c:pt>
                <c:pt idx="10">
                  <c:v>2487</c:v>
                </c:pt>
                <c:pt idx="11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F7-4911-AD89-E2132CB96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152380967952772"/>
          <c:y val="0.17931864776797676"/>
          <c:w val="9.7791263237194254E-2"/>
          <c:h val="0.235099221154330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P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6718207365100887E-2"/>
          <c:y val="0.12353077816492451"/>
          <c:w val="0.93150322961958698"/>
          <c:h val="0.759969272133666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Klasse_Slakteri!$I$446:$I$469</c:f>
              <c:numCache>
                <c:formatCode>#,##0</c:formatCode>
                <c:ptCount val="24"/>
                <c:pt idx="0">
                  <c:v>21</c:v>
                </c:pt>
                <c:pt idx="1">
                  <c:v>0</c:v>
                </c:pt>
                <c:pt idx="2">
                  <c:v>176</c:v>
                </c:pt>
                <c:pt idx="3">
                  <c:v>13</c:v>
                </c:pt>
                <c:pt idx="4">
                  <c:v>26</c:v>
                </c:pt>
                <c:pt idx="5">
                  <c:v>9</c:v>
                </c:pt>
                <c:pt idx="6">
                  <c:v>91</c:v>
                </c:pt>
                <c:pt idx="7">
                  <c:v>38</c:v>
                </c:pt>
                <c:pt idx="8">
                  <c:v>11.53</c:v>
                </c:pt>
                <c:pt idx="9">
                  <c:v>29</c:v>
                </c:pt>
                <c:pt idx="10">
                  <c:v>197</c:v>
                </c:pt>
                <c:pt idx="11">
                  <c:v>21</c:v>
                </c:pt>
                <c:pt idx="12">
                  <c:v>0</c:v>
                </c:pt>
                <c:pt idx="13">
                  <c:v>112</c:v>
                </c:pt>
                <c:pt idx="14">
                  <c:v>65</c:v>
                </c:pt>
                <c:pt idx="15">
                  <c:v>12</c:v>
                </c:pt>
                <c:pt idx="16">
                  <c:v>11</c:v>
                </c:pt>
                <c:pt idx="17">
                  <c:v>0</c:v>
                </c:pt>
                <c:pt idx="18">
                  <c:v>38</c:v>
                </c:pt>
                <c:pt idx="19">
                  <c:v>30</c:v>
                </c:pt>
                <c:pt idx="20">
                  <c:v>4</c:v>
                </c:pt>
                <c:pt idx="21">
                  <c:v>58</c:v>
                </c:pt>
                <c:pt idx="22">
                  <c:v>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2-4EA9-B1B4-E34955FA3382}"/>
            </c:ext>
          </c:extLst>
        </c:ser>
        <c:ser>
          <c:idx val="0"/>
          <c:order val="1"/>
          <c:tx>
            <c:strRef>
              <c:f>Klasse_Slakteri!$B$40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Klasse_Slakteri!$I$40:$I$63</c:f>
              <c:numCache>
                <c:formatCode>#,##0</c:formatCode>
                <c:ptCount val="24"/>
                <c:pt idx="0">
                  <c:v>11</c:v>
                </c:pt>
                <c:pt idx="1">
                  <c:v>14</c:v>
                </c:pt>
                <c:pt idx="2">
                  <c:v>177</c:v>
                </c:pt>
                <c:pt idx="3">
                  <c:v>13</c:v>
                </c:pt>
                <c:pt idx="4">
                  <c:v>38</c:v>
                </c:pt>
                <c:pt idx="5">
                  <c:v>0</c:v>
                </c:pt>
                <c:pt idx="6">
                  <c:v>93</c:v>
                </c:pt>
                <c:pt idx="7">
                  <c:v>123</c:v>
                </c:pt>
                <c:pt idx="8">
                  <c:v>28</c:v>
                </c:pt>
                <c:pt idx="9">
                  <c:v>15</c:v>
                </c:pt>
                <c:pt idx="10">
                  <c:v>146</c:v>
                </c:pt>
                <c:pt idx="11">
                  <c:v>7</c:v>
                </c:pt>
                <c:pt idx="12">
                  <c:v>0</c:v>
                </c:pt>
                <c:pt idx="13">
                  <c:v>127</c:v>
                </c:pt>
                <c:pt idx="14">
                  <c:v>39</c:v>
                </c:pt>
                <c:pt idx="15">
                  <c:v>45</c:v>
                </c:pt>
                <c:pt idx="16">
                  <c:v>12</c:v>
                </c:pt>
                <c:pt idx="17">
                  <c:v>0</c:v>
                </c:pt>
                <c:pt idx="18">
                  <c:v>38</c:v>
                </c:pt>
                <c:pt idx="19">
                  <c:v>12</c:v>
                </c:pt>
                <c:pt idx="20">
                  <c:v>2</c:v>
                </c:pt>
                <c:pt idx="21">
                  <c:v>52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E-46E5-B844-63ED84C77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P+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6718207365100887E-2"/>
          <c:y val="0.12353077816492451"/>
          <c:w val="0.93150322961958698"/>
          <c:h val="0.759969272133666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Klasse_Slakteri!$B$473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Klasse_Slakteri!$I$473:$I$496</c:f>
              <c:numCache>
                <c:formatCode>#,##0</c:formatCode>
                <c:ptCount val="24"/>
                <c:pt idx="0">
                  <c:v>24</c:v>
                </c:pt>
                <c:pt idx="1">
                  <c:v>0</c:v>
                </c:pt>
                <c:pt idx="2">
                  <c:v>310</c:v>
                </c:pt>
                <c:pt idx="3">
                  <c:v>15</c:v>
                </c:pt>
                <c:pt idx="4">
                  <c:v>90</c:v>
                </c:pt>
                <c:pt idx="5">
                  <c:v>38</c:v>
                </c:pt>
                <c:pt idx="6">
                  <c:v>380</c:v>
                </c:pt>
                <c:pt idx="7">
                  <c:v>96</c:v>
                </c:pt>
                <c:pt idx="8">
                  <c:v>16</c:v>
                </c:pt>
                <c:pt idx="9">
                  <c:v>20</c:v>
                </c:pt>
                <c:pt idx="10">
                  <c:v>236</c:v>
                </c:pt>
                <c:pt idx="11">
                  <c:v>23</c:v>
                </c:pt>
                <c:pt idx="12">
                  <c:v>0</c:v>
                </c:pt>
                <c:pt idx="13">
                  <c:v>298</c:v>
                </c:pt>
                <c:pt idx="14">
                  <c:v>42</c:v>
                </c:pt>
                <c:pt idx="15">
                  <c:v>59</c:v>
                </c:pt>
                <c:pt idx="16">
                  <c:v>23</c:v>
                </c:pt>
                <c:pt idx="17">
                  <c:v>0</c:v>
                </c:pt>
                <c:pt idx="18">
                  <c:v>47</c:v>
                </c:pt>
                <c:pt idx="19">
                  <c:v>23</c:v>
                </c:pt>
                <c:pt idx="20">
                  <c:v>9</c:v>
                </c:pt>
                <c:pt idx="21">
                  <c:v>125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A-4143-9E76-6AE49FEF0523}"/>
            </c:ext>
          </c:extLst>
        </c:ser>
        <c:ser>
          <c:idx val="0"/>
          <c:order val="1"/>
          <c:tx>
            <c:strRef>
              <c:f>Klasse_Slakteri!$B$67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Klasse_Slakteri!$I$67:$I$90</c:f>
              <c:numCache>
                <c:formatCode>#,##0</c:formatCode>
                <c:ptCount val="24"/>
                <c:pt idx="0">
                  <c:v>14</c:v>
                </c:pt>
                <c:pt idx="1">
                  <c:v>1</c:v>
                </c:pt>
                <c:pt idx="2">
                  <c:v>287</c:v>
                </c:pt>
                <c:pt idx="3">
                  <c:v>14</c:v>
                </c:pt>
                <c:pt idx="4">
                  <c:v>70</c:v>
                </c:pt>
                <c:pt idx="5">
                  <c:v>10</c:v>
                </c:pt>
                <c:pt idx="6">
                  <c:v>311</c:v>
                </c:pt>
                <c:pt idx="7">
                  <c:v>290</c:v>
                </c:pt>
                <c:pt idx="8">
                  <c:v>9</c:v>
                </c:pt>
                <c:pt idx="9">
                  <c:v>21</c:v>
                </c:pt>
                <c:pt idx="10">
                  <c:v>186</c:v>
                </c:pt>
                <c:pt idx="11">
                  <c:v>41</c:v>
                </c:pt>
                <c:pt idx="12">
                  <c:v>0</c:v>
                </c:pt>
                <c:pt idx="13">
                  <c:v>214</c:v>
                </c:pt>
                <c:pt idx="14">
                  <c:v>42</c:v>
                </c:pt>
                <c:pt idx="15">
                  <c:v>93</c:v>
                </c:pt>
                <c:pt idx="16">
                  <c:v>46</c:v>
                </c:pt>
                <c:pt idx="17">
                  <c:v>0</c:v>
                </c:pt>
                <c:pt idx="18">
                  <c:v>47</c:v>
                </c:pt>
                <c:pt idx="19">
                  <c:v>7</c:v>
                </c:pt>
                <c:pt idx="20">
                  <c:v>7</c:v>
                </c:pt>
                <c:pt idx="21">
                  <c:v>72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A-4143-9E76-6AE49FEF0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O-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6718207365100887E-2"/>
          <c:y val="0.12353077816492451"/>
          <c:w val="0.93150322961958698"/>
          <c:h val="0.759969272133666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Klasse_Slakteri!$B$500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Klasse_Slakteri!$I$500:$I$523</c:f>
              <c:numCache>
                <c:formatCode>#,##0</c:formatCode>
                <c:ptCount val="24"/>
                <c:pt idx="0">
                  <c:v>43</c:v>
                </c:pt>
                <c:pt idx="1">
                  <c:v>0</c:v>
                </c:pt>
                <c:pt idx="2">
                  <c:v>707</c:v>
                </c:pt>
                <c:pt idx="3">
                  <c:v>11</c:v>
                </c:pt>
                <c:pt idx="4">
                  <c:v>210</c:v>
                </c:pt>
                <c:pt idx="5">
                  <c:v>101</c:v>
                </c:pt>
                <c:pt idx="6">
                  <c:v>869</c:v>
                </c:pt>
                <c:pt idx="7">
                  <c:v>177</c:v>
                </c:pt>
                <c:pt idx="8">
                  <c:v>15</c:v>
                </c:pt>
                <c:pt idx="9">
                  <c:v>13</c:v>
                </c:pt>
                <c:pt idx="10">
                  <c:v>344</c:v>
                </c:pt>
                <c:pt idx="11">
                  <c:v>10</c:v>
                </c:pt>
                <c:pt idx="12">
                  <c:v>0</c:v>
                </c:pt>
                <c:pt idx="13">
                  <c:v>424</c:v>
                </c:pt>
                <c:pt idx="14">
                  <c:v>79</c:v>
                </c:pt>
                <c:pt idx="15">
                  <c:v>184</c:v>
                </c:pt>
                <c:pt idx="16">
                  <c:v>62</c:v>
                </c:pt>
                <c:pt idx="17">
                  <c:v>0</c:v>
                </c:pt>
                <c:pt idx="18">
                  <c:v>83</c:v>
                </c:pt>
                <c:pt idx="19">
                  <c:v>51</c:v>
                </c:pt>
                <c:pt idx="20">
                  <c:v>26</c:v>
                </c:pt>
                <c:pt idx="21">
                  <c:v>176</c:v>
                </c:pt>
                <c:pt idx="22">
                  <c:v>12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2-4BBD-BAB1-152D5AF03AD8}"/>
            </c:ext>
          </c:extLst>
        </c:ser>
        <c:ser>
          <c:idx val="0"/>
          <c:order val="1"/>
          <c:tx>
            <c:strRef>
              <c:f>Klasse_Slakteri!$B$94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Klasse_Slakteri!$I$94:$I$117</c:f>
              <c:numCache>
                <c:formatCode>#,##0</c:formatCode>
                <c:ptCount val="24"/>
                <c:pt idx="0">
                  <c:v>44</c:v>
                </c:pt>
                <c:pt idx="1">
                  <c:v>1</c:v>
                </c:pt>
                <c:pt idx="2">
                  <c:v>633</c:v>
                </c:pt>
                <c:pt idx="3">
                  <c:v>18</c:v>
                </c:pt>
                <c:pt idx="4">
                  <c:v>189</c:v>
                </c:pt>
                <c:pt idx="5">
                  <c:v>35</c:v>
                </c:pt>
                <c:pt idx="6">
                  <c:v>834</c:v>
                </c:pt>
                <c:pt idx="7">
                  <c:v>256</c:v>
                </c:pt>
                <c:pt idx="8">
                  <c:v>26</c:v>
                </c:pt>
                <c:pt idx="9">
                  <c:v>42</c:v>
                </c:pt>
                <c:pt idx="10">
                  <c:v>284</c:v>
                </c:pt>
                <c:pt idx="11">
                  <c:v>52</c:v>
                </c:pt>
                <c:pt idx="12">
                  <c:v>1</c:v>
                </c:pt>
                <c:pt idx="13">
                  <c:v>389</c:v>
                </c:pt>
                <c:pt idx="14">
                  <c:v>103</c:v>
                </c:pt>
                <c:pt idx="15">
                  <c:v>110</c:v>
                </c:pt>
                <c:pt idx="16">
                  <c:v>63</c:v>
                </c:pt>
                <c:pt idx="17">
                  <c:v>0</c:v>
                </c:pt>
                <c:pt idx="18">
                  <c:v>68</c:v>
                </c:pt>
                <c:pt idx="19">
                  <c:v>34</c:v>
                </c:pt>
                <c:pt idx="20">
                  <c:v>5</c:v>
                </c:pt>
                <c:pt idx="21">
                  <c:v>125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2-4BBD-BAB1-152D5AF03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O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6.2072099644788215E-2"/>
          <c:y val="0.11655721382107571"/>
          <c:w val="0.92614933733989968"/>
          <c:h val="0.76694286122184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Klasse_Slakteri!$I$527:$I$550</c:f>
              <c:numCache>
                <c:formatCode>#,##0</c:formatCode>
                <c:ptCount val="24"/>
                <c:pt idx="0">
                  <c:v>45</c:v>
                </c:pt>
                <c:pt idx="1">
                  <c:v>55</c:v>
                </c:pt>
                <c:pt idx="2">
                  <c:v>2110</c:v>
                </c:pt>
                <c:pt idx="3">
                  <c:v>66</c:v>
                </c:pt>
                <c:pt idx="4">
                  <c:v>407</c:v>
                </c:pt>
                <c:pt idx="5">
                  <c:v>139</c:v>
                </c:pt>
                <c:pt idx="6">
                  <c:v>1766</c:v>
                </c:pt>
                <c:pt idx="7">
                  <c:v>444</c:v>
                </c:pt>
                <c:pt idx="8">
                  <c:v>87</c:v>
                </c:pt>
                <c:pt idx="9">
                  <c:v>23</c:v>
                </c:pt>
                <c:pt idx="10">
                  <c:v>920</c:v>
                </c:pt>
                <c:pt idx="11">
                  <c:v>138</c:v>
                </c:pt>
                <c:pt idx="12">
                  <c:v>0</c:v>
                </c:pt>
                <c:pt idx="13">
                  <c:v>713</c:v>
                </c:pt>
                <c:pt idx="14">
                  <c:v>187</c:v>
                </c:pt>
                <c:pt idx="15">
                  <c:v>358</c:v>
                </c:pt>
                <c:pt idx="16">
                  <c:v>194</c:v>
                </c:pt>
                <c:pt idx="17">
                  <c:v>0</c:v>
                </c:pt>
                <c:pt idx="18">
                  <c:v>210</c:v>
                </c:pt>
                <c:pt idx="19">
                  <c:v>324</c:v>
                </c:pt>
                <c:pt idx="20">
                  <c:v>104</c:v>
                </c:pt>
                <c:pt idx="21">
                  <c:v>213</c:v>
                </c:pt>
                <c:pt idx="22">
                  <c:v>37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E-419A-9E56-5EA61BAC72E1}"/>
            </c:ext>
          </c:extLst>
        </c:ser>
        <c:ser>
          <c:idx val="0"/>
          <c:order val="1"/>
          <c:tx>
            <c:strRef>
              <c:f>Klasse_Slakteri!$B$121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Klasse_Slakteri!$I$121:$I$144</c:f>
              <c:numCache>
                <c:formatCode>#,##0</c:formatCode>
                <c:ptCount val="24"/>
                <c:pt idx="0">
                  <c:v>64</c:v>
                </c:pt>
                <c:pt idx="1">
                  <c:v>171</c:v>
                </c:pt>
                <c:pt idx="2">
                  <c:v>2325</c:v>
                </c:pt>
                <c:pt idx="3">
                  <c:v>58</c:v>
                </c:pt>
                <c:pt idx="4">
                  <c:v>353</c:v>
                </c:pt>
                <c:pt idx="5">
                  <c:v>82</c:v>
                </c:pt>
                <c:pt idx="6">
                  <c:v>1809</c:v>
                </c:pt>
                <c:pt idx="7">
                  <c:v>470</c:v>
                </c:pt>
                <c:pt idx="8">
                  <c:v>169</c:v>
                </c:pt>
                <c:pt idx="9">
                  <c:v>36</c:v>
                </c:pt>
                <c:pt idx="10">
                  <c:v>940</c:v>
                </c:pt>
                <c:pt idx="11">
                  <c:v>122</c:v>
                </c:pt>
                <c:pt idx="12">
                  <c:v>1</c:v>
                </c:pt>
                <c:pt idx="13">
                  <c:v>759</c:v>
                </c:pt>
                <c:pt idx="14">
                  <c:v>471</c:v>
                </c:pt>
                <c:pt idx="15">
                  <c:v>121</c:v>
                </c:pt>
                <c:pt idx="16">
                  <c:v>209</c:v>
                </c:pt>
                <c:pt idx="17">
                  <c:v>0</c:v>
                </c:pt>
                <c:pt idx="18">
                  <c:v>211</c:v>
                </c:pt>
                <c:pt idx="19">
                  <c:v>150</c:v>
                </c:pt>
                <c:pt idx="20">
                  <c:v>39</c:v>
                </c:pt>
                <c:pt idx="21">
                  <c:v>294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5E-419A-9E56-5EA61BAC7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O+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6.2072099644788215E-2"/>
          <c:y val="0.11655721382107571"/>
          <c:w val="0.92614933733989968"/>
          <c:h val="0.76694286122184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Klasse_Slakteri!$I$554:$I$577</c:f>
              <c:numCache>
                <c:formatCode>#,##0</c:formatCode>
                <c:ptCount val="24"/>
                <c:pt idx="0">
                  <c:v>147</c:v>
                </c:pt>
                <c:pt idx="1">
                  <c:v>0</c:v>
                </c:pt>
                <c:pt idx="2">
                  <c:v>1425</c:v>
                </c:pt>
                <c:pt idx="3">
                  <c:v>56</c:v>
                </c:pt>
                <c:pt idx="4">
                  <c:v>625</c:v>
                </c:pt>
                <c:pt idx="5">
                  <c:v>164</c:v>
                </c:pt>
                <c:pt idx="6">
                  <c:v>1537</c:v>
                </c:pt>
                <c:pt idx="7">
                  <c:v>493</c:v>
                </c:pt>
                <c:pt idx="8">
                  <c:v>137</c:v>
                </c:pt>
                <c:pt idx="9">
                  <c:v>43</c:v>
                </c:pt>
                <c:pt idx="10">
                  <c:v>829</c:v>
                </c:pt>
                <c:pt idx="11">
                  <c:v>149</c:v>
                </c:pt>
                <c:pt idx="12">
                  <c:v>0</c:v>
                </c:pt>
                <c:pt idx="13">
                  <c:v>227</c:v>
                </c:pt>
                <c:pt idx="14">
                  <c:v>198</c:v>
                </c:pt>
                <c:pt idx="15">
                  <c:v>208</c:v>
                </c:pt>
                <c:pt idx="16">
                  <c:v>290</c:v>
                </c:pt>
                <c:pt idx="17">
                  <c:v>0</c:v>
                </c:pt>
                <c:pt idx="18">
                  <c:v>488</c:v>
                </c:pt>
                <c:pt idx="19">
                  <c:v>392</c:v>
                </c:pt>
                <c:pt idx="20">
                  <c:v>204</c:v>
                </c:pt>
                <c:pt idx="21">
                  <c:v>128</c:v>
                </c:pt>
                <c:pt idx="22">
                  <c:v>12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2-4B3D-9A5E-4B96D426E0A6}"/>
            </c:ext>
          </c:extLst>
        </c:ser>
        <c:ser>
          <c:idx val="0"/>
          <c:order val="1"/>
          <c:tx>
            <c:strRef>
              <c:f>Klasse_Slakteri!$B$148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Klasse_Slakteri!$I$148:$I$171</c:f>
              <c:numCache>
                <c:formatCode>#,##0</c:formatCode>
                <c:ptCount val="24"/>
                <c:pt idx="0">
                  <c:v>97</c:v>
                </c:pt>
                <c:pt idx="1">
                  <c:v>1</c:v>
                </c:pt>
                <c:pt idx="2">
                  <c:v>1733</c:v>
                </c:pt>
                <c:pt idx="3">
                  <c:v>63</c:v>
                </c:pt>
                <c:pt idx="4">
                  <c:v>569</c:v>
                </c:pt>
                <c:pt idx="5">
                  <c:v>132</c:v>
                </c:pt>
                <c:pt idx="6">
                  <c:v>1565</c:v>
                </c:pt>
                <c:pt idx="7">
                  <c:v>556</c:v>
                </c:pt>
                <c:pt idx="8">
                  <c:v>153</c:v>
                </c:pt>
                <c:pt idx="9">
                  <c:v>36</c:v>
                </c:pt>
                <c:pt idx="10">
                  <c:v>967</c:v>
                </c:pt>
                <c:pt idx="11">
                  <c:v>187</c:v>
                </c:pt>
                <c:pt idx="12">
                  <c:v>1</c:v>
                </c:pt>
                <c:pt idx="13">
                  <c:v>339</c:v>
                </c:pt>
                <c:pt idx="14">
                  <c:v>252</c:v>
                </c:pt>
                <c:pt idx="15">
                  <c:v>114</c:v>
                </c:pt>
                <c:pt idx="16">
                  <c:v>423</c:v>
                </c:pt>
                <c:pt idx="17">
                  <c:v>0</c:v>
                </c:pt>
                <c:pt idx="18">
                  <c:v>409</c:v>
                </c:pt>
                <c:pt idx="19">
                  <c:v>311</c:v>
                </c:pt>
                <c:pt idx="20">
                  <c:v>91</c:v>
                </c:pt>
                <c:pt idx="21">
                  <c:v>182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2-4B3D-9A5E-4B96D426E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R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6.2072099644788215E-2"/>
          <c:y val="0.11655721382107571"/>
          <c:w val="0.92614933733989968"/>
          <c:h val="0.76694286122184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Klasse_Slakteri!$B$608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Klasse_Slakteri!$I$608:$I$631</c:f>
              <c:numCache>
                <c:formatCode>#,##0</c:formatCode>
                <c:ptCount val="24"/>
                <c:pt idx="0">
                  <c:v>274</c:v>
                </c:pt>
                <c:pt idx="1">
                  <c:v>166</c:v>
                </c:pt>
                <c:pt idx="2">
                  <c:v>273</c:v>
                </c:pt>
                <c:pt idx="3">
                  <c:v>29</c:v>
                </c:pt>
                <c:pt idx="4">
                  <c:v>23</c:v>
                </c:pt>
                <c:pt idx="5">
                  <c:v>37</c:v>
                </c:pt>
                <c:pt idx="6">
                  <c:v>419</c:v>
                </c:pt>
                <c:pt idx="7">
                  <c:v>177</c:v>
                </c:pt>
                <c:pt idx="8">
                  <c:v>80</c:v>
                </c:pt>
                <c:pt idx="9">
                  <c:v>26</c:v>
                </c:pt>
                <c:pt idx="10">
                  <c:v>151</c:v>
                </c:pt>
                <c:pt idx="11">
                  <c:v>70</c:v>
                </c:pt>
                <c:pt idx="12">
                  <c:v>0</c:v>
                </c:pt>
                <c:pt idx="13">
                  <c:v>14</c:v>
                </c:pt>
                <c:pt idx="14">
                  <c:v>32</c:v>
                </c:pt>
                <c:pt idx="15">
                  <c:v>32</c:v>
                </c:pt>
                <c:pt idx="16">
                  <c:v>96</c:v>
                </c:pt>
                <c:pt idx="17">
                  <c:v>0</c:v>
                </c:pt>
                <c:pt idx="18">
                  <c:v>360</c:v>
                </c:pt>
                <c:pt idx="19">
                  <c:v>514</c:v>
                </c:pt>
                <c:pt idx="20">
                  <c:v>59</c:v>
                </c:pt>
                <c:pt idx="21">
                  <c:v>23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5-4807-8AC2-078C89C545A6}"/>
            </c:ext>
          </c:extLst>
        </c:ser>
        <c:ser>
          <c:idx val="0"/>
          <c:order val="1"/>
          <c:tx>
            <c:strRef>
              <c:f>Klasse_Slakteri!$B$202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Klasse_Slakteri!$I$202:$I$225</c:f>
              <c:numCache>
                <c:formatCode>#,##0</c:formatCode>
                <c:ptCount val="24"/>
                <c:pt idx="0">
                  <c:v>168</c:v>
                </c:pt>
                <c:pt idx="1">
                  <c:v>178</c:v>
                </c:pt>
                <c:pt idx="2">
                  <c:v>374</c:v>
                </c:pt>
                <c:pt idx="3">
                  <c:v>28</c:v>
                </c:pt>
                <c:pt idx="4">
                  <c:v>50</c:v>
                </c:pt>
                <c:pt idx="5">
                  <c:v>24</c:v>
                </c:pt>
                <c:pt idx="6">
                  <c:v>639</c:v>
                </c:pt>
                <c:pt idx="7">
                  <c:v>226</c:v>
                </c:pt>
                <c:pt idx="8">
                  <c:v>81</c:v>
                </c:pt>
                <c:pt idx="9">
                  <c:v>31</c:v>
                </c:pt>
                <c:pt idx="10">
                  <c:v>196</c:v>
                </c:pt>
                <c:pt idx="11">
                  <c:v>103</c:v>
                </c:pt>
                <c:pt idx="12">
                  <c:v>0</c:v>
                </c:pt>
                <c:pt idx="13">
                  <c:v>30</c:v>
                </c:pt>
                <c:pt idx="14">
                  <c:v>44</c:v>
                </c:pt>
                <c:pt idx="15">
                  <c:v>94</c:v>
                </c:pt>
                <c:pt idx="16">
                  <c:v>60</c:v>
                </c:pt>
                <c:pt idx="17">
                  <c:v>0</c:v>
                </c:pt>
                <c:pt idx="18">
                  <c:v>361</c:v>
                </c:pt>
                <c:pt idx="19">
                  <c:v>499</c:v>
                </c:pt>
                <c:pt idx="20">
                  <c:v>48</c:v>
                </c:pt>
                <c:pt idx="21">
                  <c:v>7</c:v>
                </c:pt>
                <c:pt idx="22">
                  <c:v>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5-4807-8AC2-078C89C54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 SLAKT i klasse U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300724438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6.2072099644788215E-2"/>
          <c:y val="0.11655721382107571"/>
          <c:w val="0.92614933733989968"/>
          <c:h val="0.76694286122184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Klasse_Slakteri!$B$689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Klasse_Slakteri!$I$689:$I$712</c:f>
              <c:numCache>
                <c:formatCode>#,##0</c:formatCode>
                <c:ptCount val="24"/>
                <c:pt idx="0">
                  <c:v>6</c:v>
                </c:pt>
                <c:pt idx="1">
                  <c:v>115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1-4458-8ADC-B67E6FFA6298}"/>
            </c:ext>
          </c:extLst>
        </c:ser>
        <c:ser>
          <c:idx val="0"/>
          <c:order val="1"/>
          <c:tx>
            <c:strRef>
              <c:f>Klasse_Slakteri!$B$283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Klasse_Slakteri!$I$283:$I$306</c:f>
              <c:numCache>
                <c:formatCode>#,##0</c:formatCode>
                <c:ptCount val="24"/>
                <c:pt idx="0">
                  <c:v>0</c:v>
                </c:pt>
                <c:pt idx="1">
                  <c:v>93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38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1-4458-8ADC-B67E6FFA6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 slakt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9919312206114"/>
          <c:y val="0.19250321220307709"/>
          <c:w val="6.5452977227830458E-2"/>
          <c:h val="9.4723933566881538E-2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antall% SLAKT i klasse P-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282229965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6.8496770380413019E-2"/>
          <c:y val="0.11888171405352574"/>
          <c:w val="0.91972466660427488"/>
          <c:h val="0.764618360989395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Klasse_Slakteri!$J$419:$J$442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1.2245704127987362</c:v>
                </c:pt>
                <c:pt idx="3">
                  <c:v>0</c:v>
                </c:pt>
                <c:pt idx="4">
                  <c:v>7.2358900144717769E-2</c:v>
                </c:pt>
                <c:pt idx="5">
                  <c:v>0</c:v>
                </c:pt>
                <c:pt idx="6">
                  <c:v>0.15779092702169625</c:v>
                </c:pt>
                <c:pt idx="7">
                  <c:v>0.55826936496859725</c:v>
                </c:pt>
                <c:pt idx="8">
                  <c:v>0.28774494288262886</c:v>
                </c:pt>
                <c:pt idx="9">
                  <c:v>12.222222222222221</c:v>
                </c:pt>
                <c:pt idx="10">
                  <c:v>3.2526201662450314</c:v>
                </c:pt>
                <c:pt idx="11">
                  <c:v>0</c:v>
                </c:pt>
                <c:pt idx="12">
                  <c:v>0</c:v>
                </c:pt>
                <c:pt idx="13">
                  <c:v>3.2467532467532458</c:v>
                </c:pt>
                <c:pt idx="14">
                  <c:v>1.1475409836065575</c:v>
                </c:pt>
                <c:pt idx="15">
                  <c:v>0.23364485981308403</c:v>
                </c:pt>
                <c:pt idx="16">
                  <c:v>0.1477104874446086</c:v>
                </c:pt>
                <c:pt idx="17">
                  <c:v>0</c:v>
                </c:pt>
                <c:pt idx="18">
                  <c:v>0.5577689243027889</c:v>
                </c:pt>
                <c:pt idx="19">
                  <c:v>0.14970059880239525</c:v>
                </c:pt>
                <c:pt idx="20">
                  <c:v>0</c:v>
                </c:pt>
                <c:pt idx="21">
                  <c:v>0.55020632737276476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2B5-9DB4-F41F196CF883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Klasse_Slakteri!$J$13:$J$36</c:f>
              <c:numCache>
                <c:formatCode>0.0</c:formatCode>
                <c:ptCount val="24"/>
                <c:pt idx="0">
                  <c:v>0.74441687344913132</c:v>
                </c:pt>
                <c:pt idx="1">
                  <c:v>0</c:v>
                </c:pt>
                <c:pt idx="2">
                  <c:v>0.89621796020792222</c:v>
                </c:pt>
                <c:pt idx="3">
                  <c:v>0</c:v>
                </c:pt>
                <c:pt idx="4">
                  <c:v>0.23584905660377353</c:v>
                </c:pt>
                <c:pt idx="5">
                  <c:v>0.70175438596491213</c:v>
                </c:pt>
                <c:pt idx="6">
                  <c:v>0.19007793195210035</c:v>
                </c:pt>
                <c:pt idx="7">
                  <c:v>0.41472265422498711</c:v>
                </c:pt>
                <c:pt idx="8">
                  <c:v>0.21413276231263381</c:v>
                </c:pt>
                <c:pt idx="9">
                  <c:v>6.9306930693069324</c:v>
                </c:pt>
                <c:pt idx="10">
                  <c:v>1.162368325463131</c:v>
                </c:pt>
                <c:pt idx="11">
                  <c:v>0</c:v>
                </c:pt>
                <c:pt idx="12">
                  <c:v>0</c:v>
                </c:pt>
                <c:pt idx="13">
                  <c:v>2.0042194092827006</c:v>
                </c:pt>
                <c:pt idx="14">
                  <c:v>0.73068893528183709</c:v>
                </c:pt>
                <c:pt idx="15">
                  <c:v>2.1922428330522767</c:v>
                </c:pt>
                <c:pt idx="16">
                  <c:v>0.24539877300613497</c:v>
                </c:pt>
                <c:pt idx="17">
                  <c:v>0</c:v>
                </c:pt>
                <c:pt idx="18">
                  <c:v>0.84602368866328259</c:v>
                </c:pt>
                <c:pt idx="19">
                  <c:v>9.8619329388560162E-2</c:v>
                </c:pt>
                <c:pt idx="20">
                  <c:v>0</c:v>
                </c:pt>
                <c:pt idx="21">
                  <c:v>2.0080321285140563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2-42B5-9DB4-F41F196CF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Antall% slakt</a:t>
                </a:r>
              </a:p>
            </c:rich>
          </c:tx>
          <c:layout>
            <c:manualLayout>
              <c:xMode val="edge"/>
              <c:yMode val="edge"/>
              <c:x val="1.6912903554900161E-2"/>
              <c:y val="0.37724845063823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89588239311386"/>
          <c:y val="0.2901322219659781"/>
          <c:w val="6.9736091051580323E-2"/>
          <c:h val="0.10634643472913163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b="1"/>
              <a:t>ALL</a:t>
            </a:r>
            <a:r>
              <a:rPr lang="en-US" sz="2800" b="1" baseline="0"/>
              <a:t> GEIT, antall% SLAKT i klasse P</a:t>
            </a:r>
            <a:endParaRPr lang="en-US" sz="2800" b="1"/>
          </a:p>
        </c:rich>
      </c:tx>
      <c:layout>
        <c:manualLayout>
          <c:xMode val="edge"/>
          <c:yMode val="edge"/>
          <c:x val="0.29271331045071342"/>
          <c:y val="1.3937282229965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6.8496770380413019E-2"/>
          <c:y val="0.11888171405352574"/>
          <c:w val="0.91972466660427488"/>
          <c:h val="0.764618360989395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Klasse_Slakteri!$J$446:$J$469</c:f>
              <c:numCache>
                <c:formatCode>0.0</c:formatCode>
                <c:ptCount val="24"/>
                <c:pt idx="0">
                  <c:v>3.75</c:v>
                </c:pt>
                <c:pt idx="1">
                  <c:v>0</c:v>
                </c:pt>
                <c:pt idx="2">
                  <c:v>3.4761998814931858</c:v>
                </c:pt>
                <c:pt idx="3">
                  <c:v>6.8421052631578956</c:v>
                </c:pt>
                <c:pt idx="4">
                  <c:v>1.8813314037626625</c:v>
                </c:pt>
                <c:pt idx="5">
                  <c:v>1.8442622950819672</c:v>
                </c:pt>
                <c:pt idx="6">
                  <c:v>1.7948717948717952</c:v>
                </c:pt>
                <c:pt idx="7">
                  <c:v>2.6517794836008366</c:v>
                </c:pt>
                <c:pt idx="8">
                  <c:v>3.3176991914367111</c:v>
                </c:pt>
                <c:pt idx="9">
                  <c:v>16.111111111111111</c:v>
                </c:pt>
                <c:pt idx="10">
                  <c:v>7.1196241416696786</c:v>
                </c:pt>
                <c:pt idx="11">
                  <c:v>5.1094890510948909</c:v>
                </c:pt>
                <c:pt idx="12">
                  <c:v>0</c:v>
                </c:pt>
                <c:pt idx="13">
                  <c:v>6.0606060606060606</c:v>
                </c:pt>
                <c:pt idx="14">
                  <c:v>10.655737704918032</c:v>
                </c:pt>
                <c:pt idx="15">
                  <c:v>1.4018691588785048</c:v>
                </c:pt>
                <c:pt idx="16">
                  <c:v>1.6248153618906938</c:v>
                </c:pt>
                <c:pt idx="17">
                  <c:v>0</c:v>
                </c:pt>
                <c:pt idx="18">
                  <c:v>3.0278884462151394</c:v>
                </c:pt>
                <c:pt idx="19">
                  <c:v>2.2455089820359282</c:v>
                </c:pt>
                <c:pt idx="20">
                  <c:v>0.9852216748768472</c:v>
                </c:pt>
                <c:pt idx="21">
                  <c:v>7.9779917469050883</c:v>
                </c:pt>
                <c:pt idx="22">
                  <c:v>7.0422535211267601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1-4E8E-95CF-06937D16EE18}"/>
            </c:ext>
          </c:extLst>
        </c:ser>
        <c:ser>
          <c:idx val="0"/>
          <c:order val="1"/>
          <c:tx>
            <c:strRef>
              <c:f>Klasse_Slakteri!$B$40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Klasse_Slakteri!$J$40:$J$63</c:f>
              <c:numCache>
                <c:formatCode>0.0</c:formatCode>
                <c:ptCount val="24"/>
                <c:pt idx="0">
                  <c:v>2.7295285359801484</c:v>
                </c:pt>
                <c:pt idx="1">
                  <c:v>3.0501089324618729</c:v>
                </c:pt>
                <c:pt idx="2">
                  <c:v>3.1726115791360474</c:v>
                </c:pt>
                <c:pt idx="3">
                  <c:v>6.7010309278350544</c:v>
                </c:pt>
                <c:pt idx="4">
                  <c:v>2.9874213836477992</c:v>
                </c:pt>
                <c:pt idx="5">
                  <c:v>0</c:v>
                </c:pt>
                <c:pt idx="6">
                  <c:v>1.7677247671545337</c:v>
                </c:pt>
                <c:pt idx="7">
                  <c:v>6.3763608087091752</c:v>
                </c:pt>
                <c:pt idx="8">
                  <c:v>5.9957173447537455</c:v>
                </c:pt>
                <c:pt idx="9">
                  <c:v>7.4257425742574252</c:v>
                </c:pt>
                <c:pt idx="10">
                  <c:v>5.3033054849255361</c:v>
                </c:pt>
                <c:pt idx="11">
                  <c:v>1.3671875</c:v>
                </c:pt>
                <c:pt idx="12">
                  <c:v>0</c:v>
                </c:pt>
                <c:pt idx="13">
                  <c:v>6.6983122362869203</c:v>
                </c:pt>
                <c:pt idx="14">
                  <c:v>4.0709812108559502</c:v>
                </c:pt>
                <c:pt idx="15">
                  <c:v>7.5885328836424941</c:v>
                </c:pt>
                <c:pt idx="16">
                  <c:v>1.47239263803681</c:v>
                </c:pt>
                <c:pt idx="17">
                  <c:v>0</c:v>
                </c:pt>
                <c:pt idx="18">
                  <c:v>3.2148900169204744</c:v>
                </c:pt>
                <c:pt idx="19">
                  <c:v>1.1834319526627219</c:v>
                </c:pt>
                <c:pt idx="20">
                  <c:v>1.041666666666667</c:v>
                </c:pt>
                <c:pt idx="21">
                  <c:v>6.9611780455153944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A1-4E8E-95CF-06937D16E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3699823"/>
        <c:axId val="1558003039"/>
      </c:barChart>
      <c:catAx>
        <c:axId val="23369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58003039"/>
        <c:crosses val="autoZero"/>
        <c:auto val="1"/>
        <c:lblAlgn val="ctr"/>
        <c:lblOffset val="100"/>
        <c:noMultiLvlLbl val="0"/>
      </c:catAx>
      <c:valAx>
        <c:axId val="155800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Antall% slakt</a:t>
                </a:r>
              </a:p>
            </c:rich>
          </c:tx>
          <c:layout>
            <c:manualLayout>
              <c:xMode val="edge"/>
              <c:yMode val="edge"/>
              <c:x val="1.6912903554900161E-2"/>
              <c:y val="0.37724845063823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336998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89588239311386"/>
          <c:y val="0.2901322219659781"/>
          <c:w val="6.9736091051580323E-2"/>
          <c:h val="0.10634643472913163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726771880684562"/>
          <c:h val="0.645994326466767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Klasse_Slakteri!$G$13:$G$41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Klasse_Slakteri!$J$13:$J$41</c:f>
              <c:numCache>
                <c:formatCode>0.0</c:formatCode>
                <c:ptCount val="29"/>
                <c:pt idx="0">
                  <c:v>0.74441687344913132</c:v>
                </c:pt>
                <c:pt idx="1">
                  <c:v>0</c:v>
                </c:pt>
                <c:pt idx="2">
                  <c:v>0.89621796020792222</c:v>
                </c:pt>
                <c:pt idx="3">
                  <c:v>0</c:v>
                </c:pt>
                <c:pt idx="4">
                  <c:v>0.23584905660377353</c:v>
                </c:pt>
                <c:pt idx="5">
                  <c:v>0.70175438596491213</c:v>
                </c:pt>
                <c:pt idx="6">
                  <c:v>0.19007793195210035</c:v>
                </c:pt>
                <c:pt idx="7">
                  <c:v>0.41472265422498711</c:v>
                </c:pt>
                <c:pt idx="8">
                  <c:v>0.21413276231263381</c:v>
                </c:pt>
                <c:pt idx="9">
                  <c:v>6.9306930693069324</c:v>
                </c:pt>
                <c:pt idx="10">
                  <c:v>1.162368325463131</c:v>
                </c:pt>
                <c:pt idx="11">
                  <c:v>0</c:v>
                </c:pt>
                <c:pt idx="12">
                  <c:v>0</c:v>
                </c:pt>
                <c:pt idx="13">
                  <c:v>2.0042194092827006</c:v>
                </c:pt>
                <c:pt idx="14">
                  <c:v>0.73068893528183709</c:v>
                </c:pt>
                <c:pt idx="15">
                  <c:v>2.1922428330522767</c:v>
                </c:pt>
                <c:pt idx="16">
                  <c:v>0.24539877300613497</c:v>
                </c:pt>
                <c:pt idx="17">
                  <c:v>0</c:v>
                </c:pt>
                <c:pt idx="18">
                  <c:v>0.84602368866328259</c:v>
                </c:pt>
                <c:pt idx="19">
                  <c:v>9.8619329388560162E-2</c:v>
                </c:pt>
                <c:pt idx="20">
                  <c:v>0</c:v>
                </c:pt>
                <c:pt idx="21">
                  <c:v>2.0080321285140563</c:v>
                </c:pt>
                <c:pt idx="22">
                  <c:v>0</c:v>
                </c:pt>
                <c:pt idx="23">
                  <c:v>0</c:v>
                </c:pt>
                <c:pt idx="27">
                  <c:v>2.7295285359801484</c:v>
                </c:pt>
                <c:pt idx="28">
                  <c:v>3.0501089324618729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8-47C5-A186-A44090432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KROPPSLENGDE</a:t>
            </a:r>
            <a:r>
              <a:rPr lang="nb-NO" sz="2800" baseline="0"/>
              <a:t> i cm</a:t>
            </a:r>
            <a:endParaRPr lang="nb-NO" sz="2800"/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3472787049375E-2"/>
          <c:y val="0.14042400741275199"/>
          <c:w val="0.89900340032100901"/>
          <c:h val="0.77162208970080137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Måned!$R$22:$R$33</c:f>
              <c:numCache>
                <c:formatCode>0.0</c:formatCode>
                <c:ptCount val="12"/>
                <c:pt idx="0">
                  <c:v>100.5</c:v>
                </c:pt>
                <c:pt idx="1">
                  <c:v>88.35</c:v>
                </c:pt>
                <c:pt idx="2">
                  <c:v>94.765517241379328</c:v>
                </c:pt>
                <c:pt idx="3">
                  <c:v>94.226341463414627</c:v>
                </c:pt>
                <c:pt idx="4">
                  <c:v>87.588000000000022</c:v>
                </c:pt>
                <c:pt idx="5">
                  <c:v>86.393181818181773</c:v>
                </c:pt>
                <c:pt idx="6">
                  <c:v>0</c:v>
                </c:pt>
                <c:pt idx="7">
                  <c:v>86.730555555555597</c:v>
                </c:pt>
                <c:pt idx="8">
                  <c:v>90.155555555555551</c:v>
                </c:pt>
                <c:pt idx="9">
                  <c:v>93.385964912280699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0-4D1D-805E-B8D1C384496B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Måned!$R$9:$R$20</c:f>
              <c:numCache>
                <c:formatCode>0.0</c:formatCode>
                <c:ptCount val="12"/>
                <c:pt idx="0">
                  <c:v>105.25</c:v>
                </c:pt>
                <c:pt idx="1">
                  <c:v>95.467272727272743</c:v>
                </c:pt>
                <c:pt idx="2">
                  <c:v>91.952631578947418</c:v>
                </c:pt>
                <c:pt idx="3">
                  <c:v>80.086666666666687</c:v>
                </c:pt>
                <c:pt idx="4">
                  <c:v>79.421856866537595</c:v>
                </c:pt>
                <c:pt idx="5">
                  <c:v>88.85083207261718</c:v>
                </c:pt>
                <c:pt idx="6">
                  <c:v>112.10112359550556</c:v>
                </c:pt>
                <c:pt idx="7">
                  <c:v>95.34239631336402</c:v>
                </c:pt>
                <c:pt idx="8">
                  <c:v>89.837755102040845</c:v>
                </c:pt>
                <c:pt idx="9">
                  <c:v>98.048476936466585</c:v>
                </c:pt>
                <c:pt idx="10">
                  <c:v>101.29224318658279</c:v>
                </c:pt>
                <c:pt idx="11">
                  <c:v>94.829687499999977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0-4D1D-805E-B8D1C3844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  <c:min val="6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0968884718425742E-2"/>
              <c:y val="0.480292285949463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619066195118893"/>
          <c:y val="0.23521490461527075"/>
          <c:w val="8.3265521921197239E-2"/>
          <c:h val="0.100671808102384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409612550794114"/>
          <c:h val="0.645221537369304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Klasse_Slakteri!$D$42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Klasse_Slakteri!$G$42:$G$70</c:f>
              <c:strCache>
                <c:ptCount val="29"/>
                <c:pt idx="0">
                  <c:v>Gol</c:v>
                </c:pt>
                <c:pt idx="1">
                  <c:v>Forus</c:v>
                </c:pt>
                <c:pt idx="2">
                  <c:v>Sandeid</c:v>
                </c:pt>
                <c:pt idx="3">
                  <c:v>Jæren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5">
                  <c:v>Rudshøgda</c:v>
                </c:pt>
                <c:pt idx="26">
                  <c:v>Furuseth</c:v>
                </c:pt>
                <c:pt idx="27">
                  <c:v>Gol</c:v>
                </c:pt>
                <c:pt idx="28">
                  <c:v>Forus</c:v>
                </c:pt>
              </c:strCache>
            </c:strRef>
          </c:cat>
          <c:val>
            <c:numRef>
              <c:f>Klasse_Slakteri!$J$42:$J$70</c:f>
              <c:numCache>
                <c:formatCode>0.0</c:formatCode>
                <c:ptCount val="29"/>
                <c:pt idx="0">
                  <c:v>3.1726115791360474</c:v>
                </c:pt>
                <c:pt idx="1">
                  <c:v>6.7010309278350544</c:v>
                </c:pt>
                <c:pt idx="2">
                  <c:v>2.9874213836477992</c:v>
                </c:pt>
                <c:pt idx="3">
                  <c:v>0</c:v>
                </c:pt>
                <c:pt idx="4">
                  <c:v>1.7677247671545337</c:v>
                </c:pt>
                <c:pt idx="5">
                  <c:v>6.3763608087091752</c:v>
                </c:pt>
                <c:pt idx="6">
                  <c:v>5.9957173447537455</c:v>
                </c:pt>
                <c:pt idx="7">
                  <c:v>7.4257425742574252</c:v>
                </c:pt>
                <c:pt idx="8">
                  <c:v>5.3033054849255361</c:v>
                </c:pt>
                <c:pt idx="9">
                  <c:v>1.3671875</c:v>
                </c:pt>
                <c:pt idx="10">
                  <c:v>0</c:v>
                </c:pt>
                <c:pt idx="11">
                  <c:v>6.6983122362869203</c:v>
                </c:pt>
                <c:pt idx="12">
                  <c:v>4.0709812108559502</c:v>
                </c:pt>
                <c:pt idx="13">
                  <c:v>7.5885328836424941</c:v>
                </c:pt>
                <c:pt idx="14">
                  <c:v>1.47239263803681</c:v>
                </c:pt>
                <c:pt idx="15">
                  <c:v>0</c:v>
                </c:pt>
                <c:pt idx="16">
                  <c:v>3.2148900169204744</c:v>
                </c:pt>
                <c:pt idx="17">
                  <c:v>1.1834319526627219</c:v>
                </c:pt>
                <c:pt idx="18">
                  <c:v>1.041666666666667</c:v>
                </c:pt>
                <c:pt idx="19">
                  <c:v>6.9611780455153944</c:v>
                </c:pt>
                <c:pt idx="20">
                  <c:v>0</c:v>
                </c:pt>
                <c:pt idx="21">
                  <c:v>0</c:v>
                </c:pt>
                <c:pt idx="25">
                  <c:v>3.4739454094292808</c:v>
                </c:pt>
                <c:pt idx="26">
                  <c:v>0.21786492374727665</c:v>
                </c:pt>
                <c:pt idx="27">
                  <c:v>5.1442910915934759</c:v>
                </c:pt>
                <c:pt idx="28">
                  <c:v>7.2164948453608257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8-4EA3-B099-8ECD757F3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8528"/>
        <c:axId val="775448920"/>
      </c:barChart>
      <c:catAx>
        <c:axId val="77544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8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3998590745019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Klasse_Slakteri!$D$71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Klasse_Slakteri!$G$71:$G$99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  <c:pt idx="27">
                  <c:v>Sandeid</c:v>
                </c:pt>
                <c:pt idx="28">
                  <c:v>Jæren</c:v>
                </c:pt>
              </c:strCache>
            </c:strRef>
          </c:cat>
          <c:val>
            <c:numRef>
              <c:f>Klasse_Slakteri!$J$71:$J$99</c:f>
              <c:numCache>
                <c:formatCode>0.0</c:formatCode>
                <c:ptCount val="29"/>
                <c:pt idx="0">
                  <c:v>5.5031446540880511</c:v>
                </c:pt>
                <c:pt idx="1">
                  <c:v>3.5087719298245608</c:v>
                </c:pt>
                <c:pt idx="2">
                  <c:v>5.9114236837103213</c:v>
                </c:pt>
                <c:pt idx="3">
                  <c:v>15.03369621565578</c:v>
                </c:pt>
                <c:pt idx="4">
                  <c:v>1.9271948608137035</c:v>
                </c:pt>
                <c:pt idx="5">
                  <c:v>10.396039603960395</c:v>
                </c:pt>
                <c:pt idx="6">
                  <c:v>6.7562658917544489</c:v>
                </c:pt>
                <c:pt idx="7">
                  <c:v>8.0078125</c:v>
                </c:pt>
                <c:pt idx="8">
                  <c:v>0</c:v>
                </c:pt>
                <c:pt idx="9">
                  <c:v>11.286919831223624</c:v>
                </c:pt>
                <c:pt idx="10">
                  <c:v>4.3841336116910226</c:v>
                </c:pt>
                <c:pt idx="11">
                  <c:v>15.682967959527828</c:v>
                </c:pt>
                <c:pt idx="12">
                  <c:v>5.6441717791411046</c:v>
                </c:pt>
                <c:pt idx="13">
                  <c:v>0</c:v>
                </c:pt>
                <c:pt idx="14">
                  <c:v>3.976311336717429</c:v>
                </c:pt>
                <c:pt idx="15">
                  <c:v>0.69033530571992086</c:v>
                </c:pt>
                <c:pt idx="16">
                  <c:v>3.6458333333333344</c:v>
                </c:pt>
                <c:pt idx="17">
                  <c:v>9.6385542168674689</c:v>
                </c:pt>
                <c:pt idx="18">
                  <c:v>0</c:v>
                </c:pt>
                <c:pt idx="19">
                  <c:v>0</c:v>
                </c:pt>
                <c:pt idx="23">
                  <c:v>10.918114143920594</c:v>
                </c:pt>
                <c:pt idx="24">
                  <c:v>0.21786492374727665</c:v>
                </c:pt>
                <c:pt idx="25">
                  <c:v>11.3461193762323</c:v>
                </c:pt>
                <c:pt idx="26">
                  <c:v>9.2783505154639183</c:v>
                </c:pt>
                <c:pt idx="27">
                  <c:v>14.858490566037734</c:v>
                </c:pt>
                <c:pt idx="28">
                  <c:v>12.280701754385968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7-4537-AC9C-DBAACAE06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3960"/>
        <c:axId val="166684352"/>
      </c:barChart>
      <c:catAx>
        <c:axId val="166683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4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3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90043042613943"/>
          <c:h val="0.6254917932418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Klasse_Slakteri!$D$100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Klasse_Slakteri!$G$100:$G$128</c:f>
              <c:strCache>
                <c:ptCount val="29"/>
                <c:pt idx="0">
                  <c:v>Førde</c:v>
                </c:pt>
                <c:pt idx="1">
                  <c:v>Ølen</c:v>
                </c:pt>
                <c:pt idx="2">
                  <c:v>Nordfjord</c:v>
                </c:pt>
                <c:pt idx="3">
                  <c:v>Midt-Norge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Malvik</c:v>
                </c:pt>
                <c:pt idx="13">
                  <c:v>Jens Eide</c:v>
                </c:pt>
                <c:pt idx="14">
                  <c:v>Bø</c:v>
                </c:pt>
                <c:pt idx="15">
                  <c:v>Bjerka</c:v>
                </c:pt>
                <c:pt idx="16">
                  <c:v>Øre Vilt</c:v>
                </c:pt>
                <c:pt idx="17">
                  <c:v>Karasjok</c:v>
                </c:pt>
                <c:pt idx="21">
                  <c:v>Rudshøgda</c:v>
                </c:pt>
                <c:pt idx="22">
                  <c:v>Furuseth</c:v>
                </c:pt>
                <c:pt idx="23">
                  <c:v>Gol</c:v>
                </c:pt>
                <c:pt idx="24">
                  <c:v>Forus</c:v>
                </c:pt>
                <c:pt idx="25">
                  <c:v>Sandeid</c:v>
                </c:pt>
                <c:pt idx="26">
                  <c:v>Jæren</c:v>
                </c:pt>
                <c:pt idx="27">
                  <c:v>Førde</c:v>
                </c:pt>
                <c:pt idx="28">
                  <c:v>Ølen</c:v>
                </c:pt>
              </c:strCache>
            </c:strRef>
          </c:cat>
          <c:val>
            <c:numRef>
              <c:f>Klasse_Slakteri!$J$100:$J$128</c:f>
              <c:numCache>
                <c:formatCode>0.0</c:formatCode>
                <c:ptCount val="29"/>
                <c:pt idx="0">
                  <c:v>15.852499524805172</c:v>
                </c:pt>
                <c:pt idx="1">
                  <c:v>13.271124935199587</c:v>
                </c:pt>
                <c:pt idx="2">
                  <c:v>5.5674518201284782</c:v>
                </c:pt>
                <c:pt idx="3">
                  <c:v>20.792079207920789</c:v>
                </c:pt>
                <c:pt idx="4">
                  <c:v>10.31601888848529</c:v>
                </c:pt>
                <c:pt idx="5">
                  <c:v>10.15625</c:v>
                </c:pt>
                <c:pt idx="6">
                  <c:v>33.333333333333343</c:v>
                </c:pt>
                <c:pt idx="7">
                  <c:v>20.516877637130797</c:v>
                </c:pt>
                <c:pt idx="8">
                  <c:v>10.751565762004176</c:v>
                </c:pt>
                <c:pt idx="9">
                  <c:v>18.549747048903878</c:v>
                </c:pt>
                <c:pt idx="10">
                  <c:v>7.7300613496932513</c:v>
                </c:pt>
                <c:pt idx="11">
                  <c:v>0</c:v>
                </c:pt>
                <c:pt idx="12">
                  <c:v>5.7529610829103213</c:v>
                </c:pt>
                <c:pt idx="13">
                  <c:v>3.3530571992110452</c:v>
                </c:pt>
                <c:pt idx="14">
                  <c:v>2.6041666666666661</c:v>
                </c:pt>
                <c:pt idx="15">
                  <c:v>16.733601070950463</c:v>
                </c:pt>
                <c:pt idx="16">
                  <c:v>0</c:v>
                </c:pt>
                <c:pt idx="17">
                  <c:v>0</c:v>
                </c:pt>
                <c:pt idx="21">
                  <c:v>15.880893300248143</c:v>
                </c:pt>
                <c:pt idx="22">
                  <c:v>37.254901960784309</c:v>
                </c:pt>
                <c:pt idx="23">
                  <c:v>41.674135149668402</c:v>
                </c:pt>
                <c:pt idx="24">
                  <c:v>29.896907216494849</c:v>
                </c:pt>
                <c:pt idx="25">
                  <c:v>27.75157232704403</c:v>
                </c:pt>
                <c:pt idx="26">
                  <c:v>28.771929824561404</c:v>
                </c:pt>
                <c:pt idx="27">
                  <c:v>34.385097890134958</c:v>
                </c:pt>
                <c:pt idx="28">
                  <c:v>24.36495593571799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2-49BE-9658-BFFD96A65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8664"/>
        <c:axId val="166689056"/>
      </c:barChart>
      <c:catAx>
        <c:axId val="166688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8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53449275452539E-2"/>
          <c:y val="0.12622379353495855"/>
          <c:w val="0.89058390511921193"/>
          <c:h val="0.64188266753547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Klasse_Slakteri!$G$129:$G$157</c:f>
              <c:strCache>
                <c:ptCount val="29"/>
                <c:pt idx="0">
                  <c:v>Nordfjord</c:v>
                </c:pt>
                <c:pt idx="1">
                  <c:v>Midt-Norge</c:v>
                </c:pt>
                <c:pt idx="2">
                  <c:v>Målselv</c:v>
                </c:pt>
                <c:pt idx="3">
                  <c:v>Oslo</c:v>
                </c:pt>
                <c:pt idx="4">
                  <c:v>Prima</c:v>
                </c:pt>
                <c:pt idx="5">
                  <c:v>Ole Ringdal</c:v>
                </c:pt>
                <c:pt idx="6">
                  <c:v>Slakthuset</c:v>
                </c:pt>
                <c:pt idx="7">
                  <c:v>Røros</c:v>
                </c:pt>
                <c:pt idx="8">
                  <c:v>Horns</c:v>
                </c:pt>
                <c:pt idx="9">
                  <c:v>Strilalam</c:v>
                </c:pt>
                <c:pt idx="10">
                  <c:v>Malvik</c:v>
                </c:pt>
                <c:pt idx="11">
                  <c:v>Jens Eide</c:v>
                </c:pt>
                <c:pt idx="12">
                  <c:v>Bø</c:v>
                </c:pt>
                <c:pt idx="13">
                  <c:v>Bjerka</c:v>
                </c:pt>
                <c:pt idx="14">
                  <c:v>Øre Vilt</c:v>
                </c:pt>
                <c:pt idx="15">
                  <c:v>Karasjok</c:v>
                </c:pt>
                <c:pt idx="19">
                  <c:v>Rudshøgda</c:v>
                </c:pt>
                <c:pt idx="20">
                  <c:v>Furuseth</c:v>
                </c:pt>
                <c:pt idx="21">
                  <c:v>Gol</c:v>
                </c:pt>
                <c:pt idx="22">
                  <c:v>Forus</c:v>
                </c:pt>
                <c:pt idx="23">
                  <c:v>Sandeid</c:v>
                </c:pt>
                <c:pt idx="24">
                  <c:v>Jæren</c:v>
                </c:pt>
                <c:pt idx="25">
                  <c:v>Førde</c:v>
                </c:pt>
                <c:pt idx="26">
                  <c:v>Ølen</c:v>
                </c:pt>
                <c:pt idx="27">
                  <c:v>Nordfjord</c:v>
                </c:pt>
                <c:pt idx="28">
                  <c:v>Midt-Norge</c:v>
                </c:pt>
              </c:strCache>
            </c:strRef>
          </c:cat>
          <c:val>
            <c:numRef>
              <c:f>Klasse_Slakteri!$J$129:$J$157</c:f>
              <c:numCache>
                <c:formatCode>0.0</c:formatCode>
                <c:ptCount val="29"/>
                <c:pt idx="0">
                  <c:v>36.188436830835109</c:v>
                </c:pt>
                <c:pt idx="1">
                  <c:v>17.821782178217827</c:v>
                </c:pt>
                <c:pt idx="2">
                  <c:v>34.144569560479475</c:v>
                </c:pt>
                <c:pt idx="3">
                  <c:v>23.828125</c:v>
                </c:pt>
                <c:pt idx="4">
                  <c:v>33.333333333333343</c:v>
                </c:pt>
                <c:pt idx="5">
                  <c:v>40.031645569620245</c:v>
                </c:pt>
                <c:pt idx="6">
                  <c:v>49.164926931106486</c:v>
                </c:pt>
                <c:pt idx="7">
                  <c:v>20.404721753794256</c:v>
                </c:pt>
                <c:pt idx="8">
                  <c:v>25.6441717791411</c:v>
                </c:pt>
                <c:pt idx="9">
                  <c:v>0</c:v>
                </c:pt>
                <c:pt idx="10">
                  <c:v>17.85109983079526</c:v>
                </c:pt>
                <c:pt idx="11">
                  <c:v>14.792899408284025</c:v>
                </c:pt>
                <c:pt idx="12">
                  <c:v>20.3125</c:v>
                </c:pt>
                <c:pt idx="13">
                  <c:v>39.357429718875501</c:v>
                </c:pt>
                <c:pt idx="14">
                  <c:v>0</c:v>
                </c:pt>
                <c:pt idx="15">
                  <c:v>40</c:v>
                </c:pt>
                <c:pt idx="19">
                  <c:v>24.069478908188593</c:v>
                </c:pt>
                <c:pt idx="20">
                  <c:v>0.21786492374727665</c:v>
                </c:pt>
                <c:pt idx="21">
                  <c:v>31.062914500806599</c:v>
                </c:pt>
                <c:pt idx="22">
                  <c:v>32.47422680412371</c:v>
                </c:pt>
                <c:pt idx="23">
                  <c:v>44.732704402515715</c:v>
                </c:pt>
                <c:pt idx="24">
                  <c:v>46.315789473684227</c:v>
                </c:pt>
                <c:pt idx="25">
                  <c:v>29.74719635050371</c:v>
                </c:pt>
                <c:pt idx="26">
                  <c:v>28.823224468636599</c:v>
                </c:pt>
                <c:pt idx="27">
                  <c:v>32.76231263383297</c:v>
                </c:pt>
                <c:pt idx="28">
                  <c:v>17.821782178217827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E-435B-8C5B-CBB9CABD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3368"/>
        <c:axId val="166693760"/>
      </c:barChart>
      <c:catAx>
        <c:axId val="166693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Klasse_Slakteri!$G$158:$G$186</c:f>
              <c:strCache>
                <c:ptCount val="29"/>
                <c:pt idx="0">
                  <c:v>Målselv</c:v>
                </c:pt>
                <c:pt idx="1">
                  <c:v>Oslo</c:v>
                </c:pt>
                <c:pt idx="2">
                  <c:v>Prima</c:v>
                </c:pt>
                <c:pt idx="3">
                  <c:v>Ole Ringdal</c:v>
                </c:pt>
                <c:pt idx="4">
                  <c:v>Slakthuset</c:v>
                </c:pt>
                <c:pt idx="5">
                  <c:v>Røros</c:v>
                </c:pt>
                <c:pt idx="6">
                  <c:v>Horns</c:v>
                </c:pt>
                <c:pt idx="7">
                  <c:v>Strilalam</c:v>
                </c:pt>
                <c:pt idx="8">
                  <c:v>Malvik</c:v>
                </c:pt>
                <c:pt idx="9">
                  <c:v>Jens Eide</c:v>
                </c:pt>
                <c:pt idx="10">
                  <c:v>Bø</c:v>
                </c:pt>
                <c:pt idx="11">
                  <c:v>Bjerka</c:v>
                </c:pt>
                <c:pt idx="12">
                  <c:v>Øre Vilt</c:v>
                </c:pt>
                <c:pt idx="13">
                  <c:v>Karasjok</c:v>
                </c:pt>
                <c:pt idx="17">
                  <c:v>Rudshøgda</c:v>
                </c:pt>
                <c:pt idx="18">
                  <c:v>Furuseth</c:v>
                </c:pt>
                <c:pt idx="19">
                  <c:v>Gol</c:v>
                </c:pt>
                <c:pt idx="20">
                  <c:v>Forus</c:v>
                </c:pt>
                <c:pt idx="21">
                  <c:v>Sandeid</c:v>
                </c:pt>
                <c:pt idx="22">
                  <c:v>Jæren</c:v>
                </c:pt>
                <c:pt idx="23">
                  <c:v>Førde</c:v>
                </c:pt>
                <c:pt idx="24">
                  <c:v>Ølen</c:v>
                </c:pt>
                <c:pt idx="25">
                  <c:v>Nordfjord</c:v>
                </c:pt>
                <c:pt idx="26">
                  <c:v>Midt-Norge</c:v>
                </c:pt>
                <c:pt idx="27">
                  <c:v>Målselv</c:v>
                </c:pt>
                <c:pt idx="28">
                  <c:v>Oslo</c:v>
                </c:pt>
              </c:strCache>
            </c:strRef>
          </c:cat>
          <c:val>
            <c:numRef>
              <c:f>Klasse_Slakteri!$J$158:$J$186</c:f>
              <c:numCache>
                <c:formatCode>0.0</c:formatCode>
                <c:ptCount val="29"/>
                <c:pt idx="0">
                  <c:v>35.125317835089</c:v>
                </c:pt>
                <c:pt idx="1">
                  <c:v>36.5234375</c:v>
                </c:pt>
                <c:pt idx="2">
                  <c:v>33.333333333333343</c:v>
                </c:pt>
                <c:pt idx="3">
                  <c:v>17.879746835443036</c:v>
                </c:pt>
                <c:pt idx="4">
                  <c:v>26.304801670146141</c:v>
                </c:pt>
                <c:pt idx="5">
                  <c:v>19.224283305227654</c:v>
                </c:pt>
                <c:pt idx="6">
                  <c:v>51.901840490797539</c:v>
                </c:pt>
                <c:pt idx="7">
                  <c:v>0</c:v>
                </c:pt>
                <c:pt idx="8">
                  <c:v>34.602368866328241</c:v>
                </c:pt>
                <c:pt idx="9">
                  <c:v>30.670611439842219</c:v>
                </c:pt>
                <c:pt idx="10">
                  <c:v>47.395833333333343</c:v>
                </c:pt>
                <c:pt idx="11">
                  <c:v>24.364123159303887</c:v>
                </c:pt>
                <c:pt idx="12">
                  <c:v>0</c:v>
                </c:pt>
                <c:pt idx="13">
                  <c:v>0</c:v>
                </c:pt>
                <c:pt idx="17">
                  <c:v>0.49627791563275447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4-46C8-8804-E71545046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1120"/>
        <c:axId val="954861512"/>
      </c:barChart>
      <c:catAx>
        <c:axId val="95486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734986778338108"/>
          <c:h val="0.64216099769606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Klasse_Slakteri!$G$187:$G$215</c:f>
              <c:strCache>
                <c:ptCount val="29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Malvik</c:v>
                </c:pt>
                <c:pt idx="7">
                  <c:v>Jens Eide</c:v>
                </c:pt>
                <c:pt idx="8">
                  <c:v>Bø</c:v>
                </c:pt>
                <c:pt idx="9">
                  <c:v>Bjerka</c:v>
                </c:pt>
                <c:pt idx="10">
                  <c:v>Øre Vilt</c:v>
                </c:pt>
                <c:pt idx="11">
                  <c:v>Karasjok</c:v>
                </c:pt>
                <c:pt idx="15">
                  <c:v>Rudshøgda</c:v>
                </c:pt>
                <c:pt idx="16">
                  <c:v>Furuseth</c:v>
                </c:pt>
                <c:pt idx="17">
                  <c:v>Gol</c:v>
                </c:pt>
                <c:pt idx="18">
                  <c:v>Forus</c:v>
                </c:pt>
                <c:pt idx="19">
                  <c:v>Sandeid</c:v>
                </c:pt>
                <c:pt idx="20">
                  <c:v>Jæren</c:v>
                </c:pt>
                <c:pt idx="21">
                  <c:v>Førde</c:v>
                </c:pt>
                <c:pt idx="22">
                  <c:v>Ølen</c:v>
                </c:pt>
                <c:pt idx="23">
                  <c:v>Nordfjord</c:v>
                </c:pt>
                <c:pt idx="24">
                  <c:v>Midt-Norge</c:v>
                </c:pt>
                <c:pt idx="25">
                  <c:v>Målselv</c:v>
                </c:pt>
                <c:pt idx="26">
                  <c:v>Oslo</c:v>
                </c:pt>
                <c:pt idx="27">
                  <c:v>Prima</c:v>
                </c:pt>
                <c:pt idx="28">
                  <c:v>Ole Ringdal</c:v>
                </c:pt>
              </c:strCache>
            </c:strRef>
          </c:cat>
          <c:val>
            <c:numRef>
              <c:f>Klasse_Slakteri!$J$187:$J$215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5">
                  <c:v>41.687344913151357</c:v>
                </c:pt>
                <c:pt idx="16">
                  <c:v>38.77995642701525</c:v>
                </c:pt>
                <c:pt idx="17">
                  <c:v>6.7037103423552598</c:v>
                </c:pt>
                <c:pt idx="18">
                  <c:v>14.432989690721651</c:v>
                </c:pt>
                <c:pt idx="19">
                  <c:v>3.9308176100628911</c:v>
                </c:pt>
                <c:pt idx="20">
                  <c:v>8.4210526315789451</c:v>
                </c:pt>
                <c:pt idx="21">
                  <c:v>12.145979851739209</c:v>
                </c:pt>
                <c:pt idx="22">
                  <c:v>11.715914981855882</c:v>
                </c:pt>
                <c:pt idx="23">
                  <c:v>17.344753747323342</c:v>
                </c:pt>
                <c:pt idx="24">
                  <c:v>15.346534653465348</c:v>
                </c:pt>
                <c:pt idx="25">
                  <c:v>7.1195059934616811</c:v>
                </c:pt>
                <c:pt idx="26">
                  <c:v>20.1171875</c:v>
                </c:pt>
                <c:pt idx="27">
                  <c:v>0</c:v>
                </c:pt>
                <c:pt idx="28">
                  <c:v>1.582278481012658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5-4DEB-8AEB-287EECA94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5824"/>
        <c:axId val="954866216"/>
      </c:barChart>
      <c:catAx>
        <c:axId val="954865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6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Klasse_Slakteri!$D$216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Klasse_Slakteri!$G$216:$G$244</c:f>
              <c:strCache>
                <c:ptCount val="29"/>
                <c:pt idx="0">
                  <c:v>Slakthuset</c:v>
                </c:pt>
                <c:pt idx="1">
                  <c:v>Røros</c:v>
                </c:pt>
                <c:pt idx="2">
                  <c:v>Horns</c:v>
                </c:pt>
                <c:pt idx="3">
                  <c:v>Strilalam</c:v>
                </c:pt>
                <c:pt idx="4">
                  <c:v>Malvik</c:v>
                </c:pt>
                <c:pt idx="5">
                  <c:v>Jens Eide</c:v>
                </c:pt>
                <c:pt idx="6">
                  <c:v>Bø</c:v>
                </c:pt>
                <c:pt idx="7">
                  <c:v>Bjerka</c:v>
                </c:pt>
                <c:pt idx="8">
                  <c:v>Øre Vilt</c:v>
                </c:pt>
                <c:pt idx="9">
                  <c:v>Karasjok</c:v>
                </c:pt>
                <c:pt idx="13">
                  <c:v>Rudshøgda</c:v>
                </c:pt>
                <c:pt idx="14">
                  <c:v>Furuseth</c:v>
                </c:pt>
                <c:pt idx="15">
                  <c:v>Gol</c:v>
                </c:pt>
                <c:pt idx="16">
                  <c:v>Forus</c:v>
                </c:pt>
                <c:pt idx="17">
                  <c:v>Sandeid</c:v>
                </c:pt>
                <c:pt idx="18">
                  <c:v>Jæren</c:v>
                </c:pt>
                <c:pt idx="19">
                  <c:v>Førde</c:v>
                </c:pt>
                <c:pt idx="20">
                  <c:v>Ølen</c:v>
                </c:pt>
                <c:pt idx="21">
                  <c:v>Nordfjord</c:v>
                </c:pt>
                <c:pt idx="22">
                  <c:v>Midt-Norge</c:v>
                </c:pt>
                <c:pt idx="23">
                  <c:v>Målselv</c:v>
                </c:pt>
                <c:pt idx="24">
                  <c:v>Oslo</c:v>
                </c:pt>
                <c:pt idx="25">
                  <c:v>Prima</c:v>
                </c:pt>
                <c:pt idx="26">
                  <c:v>Ole Ringdal</c:v>
                </c:pt>
                <c:pt idx="27">
                  <c:v>Slakthuset</c:v>
                </c:pt>
                <c:pt idx="28">
                  <c:v>Røros</c:v>
                </c:pt>
              </c:strCache>
            </c:strRef>
          </c:cat>
          <c:val>
            <c:numRef>
              <c:f>Klasse_Slakteri!$J$216:$J$244</c:f>
              <c:numCache>
                <c:formatCode>0.0</c:formatCode>
                <c:ptCount val="29"/>
                <c:pt idx="0">
                  <c:v>4.5929018789144065</c:v>
                </c:pt>
                <c:pt idx="1">
                  <c:v>15.851602023608772</c:v>
                </c:pt>
                <c:pt idx="2">
                  <c:v>7.3619631901840492</c:v>
                </c:pt>
                <c:pt idx="3">
                  <c:v>0</c:v>
                </c:pt>
                <c:pt idx="4">
                  <c:v>30.541455160744501</c:v>
                </c:pt>
                <c:pt idx="5">
                  <c:v>49.211045364891511</c:v>
                </c:pt>
                <c:pt idx="6">
                  <c:v>25</c:v>
                </c:pt>
                <c:pt idx="7">
                  <c:v>0.93708165997322646</c:v>
                </c:pt>
                <c:pt idx="8">
                  <c:v>0</c:v>
                </c:pt>
                <c:pt idx="9">
                  <c:v>60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Klasse_Slakteri!$G$310:$G$338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Klasse_Slakteri!$J$310:$J$338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3932802461"/>
          <c:h val="0.63170002522690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Klasse_Slakteri!$G$13:$G$41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Klasse_Slakteri!$T$13:$T$41</c:f>
              <c:numCache>
                <c:formatCode>0.0</c:formatCode>
                <c:ptCount val="29"/>
                <c:pt idx="0">
                  <c:v>15.9</c:v>
                </c:pt>
                <c:pt idx="1">
                  <c:v>0</c:v>
                </c:pt>
                <c:pt idx="2">
                  <c:v>12.356000000000002</c:v>
                </c:pt>
                <c:pt idx="3">
                  <c:v>0</c:v>
                </c:pt>
                <c:pt idx="4">
                  <c:v>3.7</c:v>
                </c:pt>
                <c:pt idx="5">
                  <c:v>11.4</c:v>
                </c:pt>
                <c:pt idx="6">
                  <c:v>4.9099999999999993</c:v>
                </c:pt>
                <c:pt idx="7">
                  <c:v>8.8125</c:v>
                </c:pt>
                <c:pt idx="8">
                  <c:v>20.2</c:v>
                </c:pt>
                <c:pt idx="9">
                  <c:v>4.3428571428571408</c:v>
                </c:pt>
                <c:pt idx="10">
                  <c:v>8.2437500000000004</c:v>
                </c:pt>
                <c:pt idx="11">
                  <c:v>0</c:v>
                </c:pt>
                <c:pt idx="12">
                  <c:v>0</c:v>
                </c:pt>
                <c:pt idx="13">
                  <c:v>8.6157894736842096</c:v>
                </c:pt>
                <c:pt idx="14">
                  <c:v>3.9714285714285698</c:v>
                </c:pt>
                <c:pt idx="15">
                  <c:v>5.5615384615384595</c:v>
                </c:pt>
                <c:pt idx="16">
                  <c:v>5.0999999999999996</c:v>
                </c:pt>
                <c:pt idx="17">
                  <c:v>0</c:v>
                </c:pt>
                <c:pt idx="18">
                  <c:v>5.72</c:v>
                </c:pt>
                <c:pt idx="19">
                  <c:v>4.0999999999999996</c:v>
                </c:pt>
                <c:pt idx="20">
                  <c:v>0</c:v>
                </c:pt>
                <c:pt idx="21">
                  <c:v>11.42</c:v>
                </c:pt>
                <c:pt idx="22">
                  <c:v>0</c:v>
                </c:pt>
                <c:pt idx="23">
                  <c:v>0</c:v>
                </c:pt>
                <c:pt idx="25">
                  <c:v>10.124294354838716</c:v>
                </c:pt>
                <c:pt idx="27">
                  <c:v>16.727272727272723</c:v>
                </c:pt>
                <c:pt idx="28">
                  <c:v>8.3357142857142872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E-4F29-872C-2C5BE20D7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3560"/>
        <c:axId val="375323952"/>
      </c:barChart>
      <c:catAx>
        <c:axId val="375323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74323751195069E-2"/>
          <c:y val="0.13777699090738885"/>
          <c:w val="0.90516304319920815"/>
          <c:h val="0.6410242076738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Klasse_Slakteri!$D$42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Klasse_Slakteri!$G$42:$G$70</c:f>
              <c:strCache>
                <c:ptCount val="29"/>
                <c:pt idx="0">
                  <c:v>Gol</c:v>
                </c:pt>
                <c:pt idx="1">
                  <c:v>Forus</c:v>
                </c:pt>
                <c:pt idx="2">
                  <c:v>Sandeid</c:v>
                </c:pt>
                <c:pt idx="3">
                  <c:v>Jæren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5">
                  <c:v>Rudshøgda</c:v>
                </c:pt>
                <c:pt idx="26">
                  <c:v>Furuseth</c:v>
                </c:pt>
                <c:pt idx="27">
                  <c:v>Gol</c:v>
                </c:pt>
                <c:pt idx="28">
                  <c:v>Forus</c:v>
                </c:pt>
              </c:strCache>
            </c:strRef>
          </c:cat>
          <c:val>
            <c:numRef>
              <c:f>Klasse_Slakteri!$T$42:$T$70</c:f>
              <c:numCache>
                <c:formatCode>0.0</c:formatCode>
                <c:ptCount val="29"/>
                <c:pt idx="0">
                  <c:v>12.77570621468927</c:v>
                </c:pt>
                <c:pt idx="1">
                  <c:v>16.076923076923077</c:v>
                </c:pt>
                <c:pt idx="2">
                  <c:v>6.5763157894736812</c:v>
                </c:pt>
                <c:pt idx="3">
                  <c:v>0</c:v>
                </c:pt>
                <c:pt idx="4">
                  <c:v>10.07311827956989</c:v>
                </c:pt>
                <c:pt idx="5">
                  <c:v>6.8203252032520307</c:v>
                </c:pt>
                <c:pt idx="6">
                  <c:v>15.157142857142851</c:v>
                </c:pt>
                <c:pt idx="7">
                  <c:v>8.6333333333333311</c:v>
                </c:pt>
                <c:pt idx="8">
                  <c:v>12.426712328767124</c:v>
                </c:pt>
                <c:pt idx="9">
                  <c:v>6.1714285714285699</c:v>
                </c:pt>
                <c:pt idx="10">
                  <c:v>0</c:v>
                </c:pt>
                <c:pt idx="11">
                  <c:v>8.8535433070866105</c:v>
                </c:pt>
                <c:pt idx="12">
                  <c:v>6.6512820512820507</c:v>
                </c:pt>
                <c:pt idx="13">
                  <c:v>6.4644444444444442</c:v>
                </c:pt>
                <c:pt idx="14">
                  <c:v>8.6749999999999989</c:v>
                </c:pt>
                <c:pt idx="15">
                  <c:v>0</c:v>
                </c:pt>
                <c:pt idx="16">
                  <c:v>7.9868421052631549</c:v>
                </c:pt>
                <c:pt idx="17">
                  <c:v>5.1833333333333345</c:v>
                </c:pt>
                <c:pt idx="18">
                  <c:v>15.3</c:v>
                </c:pt>
                <c:pt idx="19">
                  <c:v>12.696153846153848</c:v>
                </c:pt>
                <c:pt idx="20">
                  <c:v>0</c:v>
                </c:pt>
                <c:pt idx="21">
                  <c:v>0</c:v>
                </c:pt>
                <c:pt idx="23">
                  <c:v>10.953872053872049</c:v>
                </c:pt>
                <c:pt idx="25">
                  <c:v>17.021428571428576</c:v>
                </c:pt>
                <c:pt idx="26">
                  <c:v>11.8</c:v>
                </c:pt>
                <c:pt idx="27">
                  <c:v>12.905574912891987</c:v>
                </c:pt>
                <c:pt idx="28">
                  <c:v>16.350000000000001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4-49B4-9163-1CF0CE5D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0432"/>
        <c:axId val="166680824"/>
      </c:barChart>
      <c:catAx>
        <c:axId val="166680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08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K-faktor i mg/ml</a:t>
            </a:r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3472787049375E-2"/>
          <c:y val="0.14042400741275199"/>
          <c:w val="0.89900340032100901"/>
          <c:h val="0.77162208970080137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Måned!$T$22:$T$33</c:f>
              <c:numCache>
                <c:formatCode>0.00</c:formatCode>
                <c:ptCount val="12"/>
                <c:pt idx="0">
                  <c:v>19.407430558403249</c:v>
                </c:pt>
                <c:pt idx="1">
                  <c:v>13.419418485420922</c:v>
                </c:pt>
                <c:pt idx="2">
                  <c:v>15.159274444594187</c:v>
                </c:pt>
                <c:pt idx="3">
                  <c:v>13.949753011729673</c:v>
                </c:pt>
                <c:pt idx="4">
                  <c:v>16.309013437146131</c:v>
                </c:pt>
                <c:pt idx="5">
                  <c:v>16.739190518501577</c:v>
                </c:pt>
                <c:pt idx="6">
                  <c:v>0</c:v>
                </c:pt>
                <c:pt idx="7">
                  <c:v>15.528984250484422</c:v>
                </c:pt>
                <c:pt idx="8">
                  <c:v>14.870761715402361</c:v>
                </c:pt>
                <c:pt idx="9">
                  <c:v>14.56665291440912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2-4CCE-950B-25E91E2A1040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Måned!$T$9:$T$20</c:f>
              <c:numCache>
                <c:formatCode>0.00</c:formatCode>
                <c:ptCount val="12"/>
                <c:pt idx="0">
                  <c:v>21.322369125260167</c:v>
                </c:pt>
                <c:pt idx="1">
                  <c:v>13.420007289847312</c:v>
                </c:pt>
                <c:pt idx="2">
                  <c:v>15.676635904300268</c:v>
                </c:pt>
                <c:pt idx="3">
                  <c:v>15.487498297726347</c:v>
                </c:pt>
                <c:pt idx="4">
                  <c:v>14.557706101447344</c:v>
                </c:pt>
                <c:pt idx="5">
                  <c:v>15.734838327899499</c:v>
                </c:pt>
                <c:pt idx="6">
                  <c:v>10.18595903893595</c:v>
                </c:pt>
                <c:pt idx="7">
                  <c:v>14.475819313179027</c:v>
                </c:pt>
                <c:pt idx="8">
                  <c:v>14.920804580798828</c:v>
                </c:pt>
                <c:pt idx="9">
                  <c:v>14.908258711320876</c:v>
                </c:pt>
                <c:pt idx="10">
                  <c:v>15.436012918462501</c:v>
                </c:pt>
                <c:pt idx="11">
                  <c:v>15.057400718104089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2-4CCE-950B-25E91E2A1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  <c:min val="8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0968907529433063E-2"/>
              <c:y val="0.35236740399230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36500657188978"/>
          <c:y val="0.26248881314503392"/>
          <c:w val="8.2350809271363998E-2"/>
          <c:h val="0.10248976935033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3726658540741E-2"/>
          <c:y val="0.1242167551881682"/>
          <c:w val="0.90502234184003838"/>
          <c:h val="0.66838642341138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Klasse_Slakteri!$D$71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Klasse_Slakteri!$G$71:$G$99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  <c:pt idx="27">
                  <c:v>Sandeid</c:v>
                </c:pt>
                <c:pt idx="28">
                  <c:v>Jæren</c:v>
                </c:pt>
              </c:strCache>
            </c:strRef>
          </c:cat>
          <c:val>
            <c:numRef>
              <c:f>Klasse_Slakteri!$T$71:$T$99</c:f>
              <c:numCache>
                <c:formatCode>0.0</c:formatCode>
                <c:ptCount val="29"/>
                <c:pt idx="0">
                  <c:v>9.7185714285714297</c:v>
                </c:pt>
                <c:pt idx="1">
                  <c:v>15.17</c:v>
                </c:pt>
                <c:pt idx="2">
                  <c:v>10.72218649517685</c:v>
                </c:pt>
                <c:pt idx="3">
                  <c:v>8.4931034482758605</c:v>
                </c:pt>
                <c:pt idx="4">
                  <c:v>15.91111111111111</c:v>
                </c:pt>
                <c:pt idx="5">
                  <c:v>9.1238095238095287</c:v>
                </c:pt>
                <c:pt idx="6">
                  <c:v>14.86236559139785</c:v>
                </c:pt>
                <c:pt idx="7">
                  <c:v>11.26829268292683</c:v>
                </c:pt>
                <c:pt idx="8">
                  <c:v>0</c:v>
                </c:pt>
                <c:pt idx="9">
                  <c:v>9.237383177570095</c:v>
                </c:pt>
                <c:pt idx="10">
                  <c:v>8.6880952380952383</c:v>
                </c:pt>
                <c:pt idx="11">
                  <c:v>7.4913978494623681</c:v>
                </c:pt>
                <c:pt idx="12">
                  <c:v>11.57173913043478</c:v>
                </c:pt>
                <c:pt idx="13">
                  <c:v>0</c:v>
                </c:pt>
                <c:pt idx="14">
                  <c:v>9.6893617021276572</c:v>
                </c:pt>
                <c:pt idx="15">
                  <c:v>8.6857142857142886</c:v>
                </c:pt>
                <c:pt idx="16">
                  <c:v>15.871428571428565</c:v>
                </c:pt>
                <c:pt idx="17">
                  <c:v>13.168055555555556</c:v>
                </c:pt>
                <c:pt idx="18">
                  <c:v>0</c:v>
                </c:pt>
                <c:pt idx="19">
                  <c:v>0</c:v>
                </c:pt>
                <c:pt idx="21">
                  <c:v>11.171739130434782</c:v>
                </c:pt>
                <c:pt idx="23">
                  <c:v>16.400000000000006</c:v>
                </c:pt>
                <c:pt idx="24">
                  <c:v>21.1</c:v>
                </c:pt>
                <c:pt idx="25">
                  <c:v>10.361137440758293</c:v>
                </c:pt>
                <c:pt idx="26">
                  <c:v>17.033333333333339</c:v>
                </c:pt>
                <c:pt idx="27">
                  <c:v>9.5164021164021175</c:v>
                </c:pt>
                <c:pt idx="28">
                  <c:v>12.165714285714287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0D8-A811-1FD36AB56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5136"/>
        <c:axId val="166685528"/>
      </c:barChart>
      <c:catAx>
        <c:axId val="166685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552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238400403849E-2"/>
          <c:y val="0.13025472627516649"/>
          <c:w val="0.91318282181510579"/>
          <c:h val="0.634879595843202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Klasse_Slakteri!$D$100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Klasse_Slakteri!$G$100:$G$128</c:f>
              <c:strCache>
                <c:ptCount val="29"/>
                <c:pt idx="0">
                  <c:v>Førde</c:v>
                </c:pt>
                <c:pt idx="1">
                  <c:v>Ølen</c:v>
                </c:pt>
                <c:pt idx="2">
                  <c:v>Nordfjord</c:v>
                </c:pt>
                <c:pt idx="3">
                  <c:v>Midt-Norge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Malvik</c:v>
                </c:pt>
                <c:pt idx="13">
                  <c:v>Jens Eide</c:v>
                </c:pt>
                <c:pt idx="14">
                  <c:v>Bø</c:v>
                </c:pt>
                <c:pt idx="15">
                  <c:v>Bjerka</c:v>
                </c:pt>
                <c:pt idx="16">
                  <c:v>Øre Vilt</c:v>
                </c:pt>
                <c:pt idx="17">
                  <c:v>Karasjok</c:v>
                </c:pt>
                <c:pt idx="21">
                  <c:v>Rudshøgda</c:v>
                </c:pt>
                <c:pt idx="22">
                  <c:v>Furuseth</c:v>
                </c:pt>
                <c:pt idx="23">
                  <c:v>Gol</c:v>
                </c:pt>
                <c:pt idx="24">
                  <c:v>Forus</c:v>
                </c:pt>
                <c:pt idx="25">
                  <c:v>Sandeid</c:v>
                </c:pt>
                <c:pt idx="26">
                  <c:v>Jæren</c:v>
                </c:pt>
                <c:pt idx="27">
                  <c:v>Førde</c:v>
                </c:pt>
                <c:pt idx="28">
                  <c:v>Ølen</c:v>
                </c:pt>
              </c:strCache>
            </c:strRef>
          </c:cat>
          <c:val>
            <c:numRef>
              <c:f>Klasse_Slakteri!$T$100:$T$128</c:f>
              <c:numCache>
                <c:formatCode>0.0</c:formatCode>
                <c:ptCount val="29"/>
                <c:pt idx="0">
                  <c:v>11.34916067146283</c:v>
                </c:pt>
                <c:pt idx="1">
                  <c:v>11.274999999999999</c:v>
                </c:pt>
                <c:pt idx="2">
                  <c:v>15.246153846153851</c:v>
                </c:pt>
                <c:pt idx="3">
                  <c:v>8.3261904761904741</c:v>
                </c:pt>
                <c:pt idx="4">
                  <c:v>16.058450704225365</c:v>
                </c:pt>
                <c:pt idx="5">
                  <c:v>10.380769230769232</c:v>
                </c:pt>
                <c:pt idx="6">
                  <c:v>13.6</c:v>
                </c:pt>
                <c:pt idx="7">
                  <c:v>9.0637532133676082</c:v>
                </c:pt>
                <c:pt idx="8">
                  <c:v>10.212621359223299</c:v>
                </c:pt>
                <c:pt idx="9">
                  <c:v>9.2490909090909081</c:v>
                </c:pt>
                <c:pt idx="10">
                  <c:v>12.961904761904764</c:v>
                </c:pt>
                <c:pt idx="11">
                  <c:v>0</c:v>
                </c:pt>
                <c:pt idx="12">
                  <c:v>9.6470588235294095</c:v>
                </c:pt>
                <c:pt idx="13">
                  <c:v>8.2088235294117649</c:v>
                </c:pt>
                <c:pt idx="14">
                  <c:v>13.28</c:v>
                </c:pt>
                <c:pt idx="15">
                  <c:v>12.348800000000001</c:v>
                </c:pt>
                <c:pt idx="16">
                  <c:v>0</c:v>
                </c:pt>
                <c:pt idx="17">
                  <c:v>0</c:v>
                </c:pt>
                <c:pt idx="19">
                  <c:v>11.436536073162499</c:v>
                </c:pt>
                <c:pt idx="21">
                  <c:v>17.092187500000005</c:v>
                </c:pt>
                <c:pt idx="22">
                  <c:v>11.488888888888882</c:v>
                </c:pt>
                <c:pt idx="23">
                  <c:v>9.1538494623655993</c:v>
                </c:pt>
                <c:pt idx="24">
                  <c:v>13.94310344827586</c:v>
                </c:pt>
                <c:pt idx="25">
                  <c:v>10.464589235127477</c:v>
                </c:pt>
                <c:pt idx="26">
                  <c:v>10.507317073170736</c:v>
                </c:pt>
                <c:pt idx="27">
                  <c:v>11.046434494195694</c:v>
                </c:pt>
                <c:pt idx="28">
                  <c:v>13.317234042553199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2-438B-95CE-7CFD66BE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9840"/>
        <c:axId val="166690232"/>
      </c:barChart>
      <c:catAx>
        <c:axId val="166689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023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Klasse_Slakteri!$G$129:$G$157</c:f>
              <c:strCache>
                <c:ptCount val="29"/>
                <c:pt idx="0">
                  <c:v>Nordfjord</c:v>
                </c:pt>
                <c:pt idx="1">
                  <c:v>Midt-Norge</c:v>
                </c:pt>
                <c:pt idx="2">
                  <c:v>Målselv</c:v>
                </c:pt>
                <c:pt idx="3">
                  <c:v>Oslo</c:v>
                </c:pt>
                <c:pt idx="4">
                  <c:v>Prima</c:v>
                </c:pt>
                <c:pt idx="5">
                  <c:v>Ole Ringdal</c:v>
                </c:pt>
                <c:pt idx="6">
                  <c:v>Slakthuset</c:v>
                </c:pt>
                <c:pt idx="7">
                  <c:v>Røros</c:v>
                </c:pt>
                <c:pt idx="8">
                  <c:v>Horns</c:v>
                </c:pt>
                <c:pt idx="9">
                  <c:v>Strilalam</c:v>
                </c:pt>
                <c:pt idx="10">
                  <c:v>Malvik</c:v>
                </c:pt>
                <c:pt idx="11">
                  <c:v>Jens Eide</c:v>
                </c:pt>
                <c:pt idx="12">
                  <c:v>Bø</c:v>
                </c:pt>
                <c:pt idx="13">
                  <c:v>Bjerka</c:v>
                </c:pt>
                <c:pt idx="14">
                  <c:v>Øre Vilt</c:v>
                </c:pt>
                <c:pt idx="15">
                  <c:v>Karasjok</c:v>
                </c:pt>
                <c:pt idx="19">
                  <c:v>Rudshøgda</c:v>
                </c:pt>
                <c:pt idx="20">
                  <c:v>Furuseth</c:v>
                </c:pt>
                <c:pt idx="21">
                  <c:v>Gol</c:v>
                </c:pt>
                <c:pt idx="22">
                  <c:v>Forus</c:v>
                </c:pt>
                <c:pt idx="23">
                  <c:v>Sandeid</c:v>
                </c:pt>
                <c:pt idx="24">
                  <c:v>Jæren</c:v>
                </c:pt>
                <c:pt idx="25">
                  <c:v>Førde</c:v>
                </c:pt>
                <c:pt idx="26">
                  <c:v>Ølen</c:v>
                </c:pt>
                <c:pt idx="27">
                  <c:v>Nordfjord</c:v>
                </c:pt>
                <c:pt idx="28">
                  <c:v>Midt-Norge</c:v>
                </c:pt>
              </c:strCache>
            </c:strRef>
          </c:cat>
          <c:val>
            <c:numRef>
              <c:f>Klasse_Slakteri!$T$129:$T$157</c:f>
              <c:numCache>
                <c:formatCode>0.0</c:formatCode>
                <c:ptCount val="29"/>
                <c:pt idx="0">
                  <c:v>15.49704142011834</c:v>
                </c:pt>
                <c:pt idx="1">
                  <c:v>10.094444444444443</c:v>
                </c:pt>
                <c:pt idx="2">
                  <c:v>15.912978723404253</c:v>
                </c:pt>
                <c:pt idx="3">
                  <c:v>10.931967213114753</c:v>
                </c:pt>
                <c:pt idx="4">
                  <c:v>19.3</c:v>
                </c:pt>
                <c:pt idx="5">
                  <c:v>11.0068511198946</c:v>
                </c:pt>
                <c:pt idx="6">
                  <c:v>13.079830148619964</c:v>
                </c:pt>
                <c:pt idx="7">
                  <c:v>11.207438016528927</c:v>
                </c:pt>
                <c:pt idx="8">
                  <c:v>13.01244019138756</c:v>
                </c:pt>
                <c:pt idx="9">
                  <c:v>0</c:v>
                </c:pt>
                <c:pt idx="10">
                  <c:v>9.4540284360189517</c:v>
                </c:pt>
                <c:pt idx="11">
                  <c:v>8.4366666666666692</c:v>
                </c:pt>
                <c:pt idx="12">
                  <c:v>14.52051282051282</c:v>
                </c:pt>
                <c:pt idx="13">
                  <c:v>12.253741496598648</c:v>
                </c:pt>
                <c:pt idx="14">
                  <c:v>0</c:v>
                </c:pt>
                <c:pt idx="15">
                  <c:v>6.75</c:v>
                </c:pt>
                <c:pt idx="17">
                  <c:v>13.069072920483713</c:v>
                </c:pt>
                <c:pt idx="19">
                  <c:v>13.603092783505156</c:v>
                </c:pt>
                <c:pt idx="20">
                  <c:v>15.7</c:v>
                </c:pt>
                <c:pt idx="21">
                  <c:v>10.512060011540688</c:v>
                </c:pt>
                <c:pt idx="22">
                  <c:v>17.734920634920627</c:v>
                </c:pt>
                <c:pt idx="23">
                  <c:v>12.830228471001758</c:v>
                </c:pt>
                <c:pt idx="24">
                  <c:v>12.105303030303023</c:v>
                </c:pt>
                <c:pt idx="25">
                  <c:v>11.118658146964842</c:v>
                </c:pt>
                <c:pt idx="26">
                  <c:v>16.52931654676258</c:v>
                </c:pt>
                <c:pt idx="27">
                  <c:v>16.777124183006549</c:v>
                </c:pt>
                <c:pt idx="28">
                  <c:v>14.105555555555556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Klasse_Slakteri!$G$158:$G$186</c:f>
              <c:strCache>
                <c:ptCount val="29"/>
                <c:pt idx="0">
                  <c:v>Målselv</c:v>
                </c:pt>
                <c:pt idx="1">
                  <c:v>Oslo</c:v>
                </c:pt>
                <c:pt idx="2">
                  <c:v>Prima</c:v>
                </c:pt>
                <c:pt idx="3">
                  <c:v>Ole Ringdal</c:v>
                </c:pt>
                <c:pt idx="4">
                  <c:v>Slakthuset</c:v>
                </c:pt>
                <c:pt idx="5">
                  <c:v>Røros</c:v>
                </c:pt>
                <c:pt idx="6">
                  <c:v>Horns</c:v>
                </c:pt>
                <c:pt idx="7">
                  <c:v>Strilalam</c:v>
                </c:pt>
                <c:pt idx="8">
                  <c:v>Malvik</c:v>
                </c:pt>
                <c:pt idx="9">
                  <c:v>Jens Eide</c:v>
                </c:pt>
                <c:pt idx="10">
                  <c:v>Bø</c:v>
                </c:pt>
                <c:pt idx="11">
                  <c:v>Bjerka</c:v>
                </c:pt>
                <c:pt idx="12">
                  <c:v>Øre Vilt</c:v>
                </c:pt>
                <c:pt idx="13">
                  <c:v>Karasjok</c:v>
                </c:pt>
                <c:pt idx="17">
                  <c:v>Rudshøgda</c:v>
                </c:pt>
                <c:pt idx="18">
                  <c:v>Furuseth</c:v>
                </c:pt>
                <c:pt idx="19">
                  <c:v>Gol</c:v>
                </c:pt>
                <c:pt idx="20">
                  <c:v>Forus</c:v>
                </c:pt>
                <c:pt idx="21">
                  <c:v>Sandeid</c:v>
                </c:pt>
                <c:pt idx="22">
                  <c:v>Jæren</c:v>
                </c:pt>
                <c:pt idx="23">
                  <c:v>Førde</c:v>
                </c:pt>
                <c:pt idx="24">
                  <c:v>Ølen</c:v>
                </c:pt>
                <c:pt idx="25">
                  <c:v>Nordfjord</c:v>
                </c:pt>
                <c:pt idx="26">
                  <c:v>Midt-Norge</c:v>
                </c:pt>
                <c:pt idx="27">
                  <c:v>Målselv</c:v>
                </c:pt>
                <c:pt idx="28">
                  <c:v>Oslo</c:v>
                </c:pt>
              </c:strCache>
            </c:strRef>
          </c:cat>
          <c:val>
            <c:numRef>
              <c:f>Klasse_Slakteri!$T$158:$T$186</c:f>
              <c:numCache>
                <c:formatCode>0.0</c:formatCode>
                <c:ptCount val="29"/>
                <c:pt idx="0">
                  <c:v>17.547052740434339</c:v>
                </c:pt>
                <c:pt idx="1">
                  <c:v>13.42299465240642</c:v>
                </c:pt>
                <c:pt idx="2">
                  <c:v>12.4</c:v>
                </c:pt>
                <c:pt idx="3">
                  <c:v>15.512389380530964</c:v>
                </c:pt>
                <c:pt idx="4">
                  <c:v>14.951190476190479</c:v>
                </c:pt>
                <c:pt idx="5">
                  <c:v>14.351754385964904</c:v>
                </c:pt>
                <c:pt idx="6">
                  <c:v>13.065957446808508</c:v>
                </c:pt>
                <c:pt idx="7">
                  <c:v>0</c:v>
                </c:pt>
                <c:pt idx="8">
                  <c:v>11.175550122249389</c:v>
                </c:pt>
                <c:pt idx="9">
                  <c:v>8.0617363344051451</c:v>
                </c:pt>
                <c:pt idx="10">
                  <c:v>22.31428571428572</c:v>
                </c:pt>
                <c:pt idx="11">
                  <c:v>15.640659340659338</c:v>
                </c:pt>
                <c:pt idx="12">
                  <c:v>0</c:v>
                </c:pt>
                <c:pt idx="13">
                  <c:v>0</c:v>
                </c:pt>
                <c:pt idx="15">
                  <c:v>20.6</c:v>
                </c:pt>
                <c:pt idx="17">
                  <c:v>20.6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Klasse_Slakteri!$G$13:$G$41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Klasse_Slakteri!$T$187:$T$215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3">
                  <c:v>15.835304990757839</c:v>
                </c:pt>
                <c:pt idx="15">
                  <c:v>16.040476190476198</c:v>
                </c:pt>
                <c:pt idx="16">
                  <c:v>13.896067415730341</c:v>
                </c:pt>
                <c:pt idx="17">
                  <c:v>14.732085561497341</c:v>
                </c:pt>
                <c:pt idx="18">
                  <c:v>17.207142857142852</c:v>
                </c:pt>
                <c:pt idx="19">
                  <c:v>22.172000000000004</c:v>
                </c:pt>
                <c:pt idx="20">
                  <c:v>15.395833333333337</c:v>
                </c:pt>
                <c:pt idx="21">
                  <c:v>13.305320813771521</c:v>
                </c:pt>
                <c:pt idx="22">
                  <c:v>19.851769911504419</c:v>
                </c:pt>
                <c:pt idx="23">
                  <c:v>19.313580246913578</c:v>
                </c:pt>
                <c:pt idx="24">
                  <c:v>16.86451612903226</c:v>
                </c:pt>
                <c:pt idx="25">
                  <c:v>22.67755102040816</c:v>
                </c:pt>
                <c:pt idx="26">
                  <c:v>24.541747572815524</c:v>
                </c:pt>
                <c:pt idx="27">
                  <c:v>0</c:v>
                </c:pt>
                <c:pt idx="28">
                  <c:v>25.093333333333327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Klasse_Slakteri!$D$216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Klasse_Slakteri!$G$216:$G$244</c:f>
              <c:strCache>
                <c:ptCount val="29"/>
                <c:pt idx="0">
                  <c:v>Slakthuset</c:v>
                </c:pt>
                <c:pt idx="1">
                  <c:v>Røros</c:v>
                </c:pt>
                <c:pt idx="2">
                  <c:v>Horns</c:v>
                </c:pt>
                <c:pt idx="3">
                  <c:v>Strilalam</c:v>
                </c:pt>
                <c:pt idx="4">
                  <c:v>Malvik</c:v>
                </c:pt>
                <c:pt idx="5">
                  <c:v>Jens Eide</c:v>
                </c:pt>
                <c:pt idx="6">
                  <c:v>Bø</c:v>
                </c:pt>
                <c:pt idx="7">
                  <c:v>Bjerka</c:v>
                </c:pt>
                <c:pt idx="8">
                  <c:v>Øre Vilt</c:v>
                </c:pt>
                <c:pt idx="9">
                  <c:v>Karasjok</c:v>
                </c:pt>
                <c:pt idx="13">
                  <c:v>Rudshøgda</c:v>
                </c:pt>
                <c:pt idx="14">
                  <c:v>Furuseth</c:v>
                </c:pt>
                <c:pt idx="15">
                  <c:v>Gol</c:v>
                </c:pt>
                <c:pt idx="16">
                  <c:v>Forus</c:v>
                </c:pt>
                <c:pt idx="17">
                  <c:v>Sandeid</c:v>
                </c:pt>
                <c:pt idx="18">
                  <c:v>Jæren</c:v>
                </c:pt>
                <c:pt idx="19">
                  <c:v>Førde</c:v>
                </c:pt>
                <c:pt idx="20">
                  <c:v>Ølen</c:v>
                </c:pt>
                <c:pt idx="21">
                  <c:v>Nordfjord</c:v>
                </c:pt>
                <c:pt idx="22">
                  <c:v>Midt-Norge</c:v>
                </c:pt>
                <c:pt idx="23">
                  <c:v>Målselv</c:v>
                </c:pt>
                <c:pt idx="24">
                  <c:v>Oslo</c:v>
                </c:pt>
                <c:pt idx="25">
                  <c:v>Prima</c:v>
                </c:pt>
                <c:pt idx="26">
                  <c:v>Ole Ringdal</c:v>
                </c:pt>
                <c:pt idx="27">
                  <c:v>Slakthuset</c:v>
                </c:pt>
                <c:pt idx="28">
                  <c:v>Røros</c:v>
                </c:pt>
              </c:strCache>
            </c:strRef>
          </c:cat>
          <c:val>
            <c:numRef>
              <c:f>Klasse_Slakteri!$T$216:$T$244</c:f>
              <c:numCache>
                <c:formatCode>0.0</c:formatCode>
                <c:ptCount val="29"/>
                <c:pt idx="0">
                  <c:v>17.343181818181819</c:v>
                </c:pt>
                <c:pt idx="1">
                  <c:v>19.51063829787234</c:v>
                </c:pt>
                <c:pt idx="2">
                  <c:v>26.77666666666666</c:v>
                </c:pt>
                <c:pt idx="3">
                  <c:v>0</c:v>
                </c:pt>
                <c:pt idx="4">
                  <c:v>13.906925207756238</c:v>
                </c:pt>
                <c:pt idx="5">
                  <c:v>10.557114228456912</c:v>
                </c:pt>
                <c:pt idx="6">
                  <c:v>26.045833333333341</c:v>
                </c:pt>
                <c:pt idx="7">
                  <c:v>19.599999999999994</c:v>
                </c:pt>
                <c:pt idx="8">
                  <c:v>0</c:v>
                </c:pt>
                <c:pt idx="9">
                  <c:v>7.3</c:v>
                </c:pt>
                <c:pt idx="11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Klasse_Slakteri!$D$248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Klasse_Slakteri!$G$248:$G$279</c:f>
              <c:strCache>
                <c:ptCount val="32"/>
                <c:pt idx="0">
                  <c:v>Jens Eide</c:v>
                </c:pt>
                <c:pt idx="1">
                  <c:v>Bø</c:v>
                </c:pt>
                <c:pt idx="2">
                  <c:v>Bjerka</c:v>
                </c:pt>
                <c:pt idx="3">
                  <c:v>Øre Vilt</c:v>
                </c:pt>
                <c:pt idx="4">
                  <c:v>Karasjok</c:v>
                </c:pt>
                <c:pt idx="8">
                  <c:v>Rudshøgda</c:v>
                </c:pt>
                <c:pt idx="9">
                  <c:v>Furuseth</c:v>
                </c:pt>
                <c:pt idx="10">
                  <c:v>Gol</c:v>
                </c:pt>
                <c:pt idx="11">
                  <c:v>Forus</c:v>
                </c:pt>
                <c:pt idx="12">
                  <c:v>Sandeid</c:v>
                </c:pt>
                <c:pt idx="13">
                  <c:v>Jæren</c:v>
                </c:pt>
                <c:pt idx="14">
                  <c:v>Førde</c:v>
                </c:pt>
                <c:pt idx="15">
                  <c:v>Ølen</c:v>
                </c:pt>
                <c:pt idx="16">
                  <c:v>Nordfjord</c:v>
                </c:pt>
                <c:pt idx="17">
                  <c:v>Midt-Norge</c:v>
                </c:pt>
                <c:pt idx="18">
                  <c:v>Målselv</c:v>
                </c:pt>
                <c:pt idx="19">
                  <c:v>Oslo</c:v>
                </c:pt>
                <c:pt idx="20">
                  <c:v>Prima</c:v>
                </c:pt>
                <c:pt idx="21">
                  <c:v>Ole Ringdal</c:v>
                </c:pt>
                <c:pt idx="22">
                  <c:v>Slakthuset</c:v>
                </c:pt>
                <c:pt idx="23">
                  <c:v>Røros</c:v>
                </c:pt>
                <c:pt idx="24">
                  <c:v>Horns</c:v>
                </c:pt>
                <c:pt idx="25">
                  <c:v>Strilalam</c:v>
                </c:pt>
                <c:pt idx="26">
                  <c:v>Malvik</c:v>
                </c:pt>
                <c:pt idx="27">
                  <c:v>Jens Eide</c:v>
                </c:pt>
                <c:pt idx="28">
                  <c:v>Bø</c:v>
                </c:pt>
                <c:pt idx="29">
                  <c:v>Bjerka</c:v>
                </c:pt>
                <c:pt idx="30">
                  <c:v>Øre Vilt</c:v>
                </c:pt>
                <c:pt idx="31">
                  <c:v>Karasjok</c:v>
                </c:pt>
              </c:strCache>
            </c:strRef>
          </c:cat>
          <c:val>
            <c:numRef>
              <c:f>Klasse_Slakteri!$T$248:$T$279</c:f>
              <c:numCache>
                <c:formatCode>0.0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Klasse_Slakteri!$G$283:$G$311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Klasse_Slakteri!$T$283:$T$311</c:f>
              <c:numCache>
                <c:formatCode>0.0</c:formatCode>
                <c:ptCount val="29"/>
                <c:pt idx="0">
                  <c:v>0</c:v>
                </c:pt>
                <c:pt idx="1">
                  <c:v>21.723655913978501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18.328571428571426</c:v>
                </c:pt>
                <c:pt idx="10">
                  <c:v>33.75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20.766666666666666</c:v>
                </c:pt>
                <c:pt idx="16">
                  <c:v>0</c:v>
                </c:pt>
                <c:pt idx="17">
                  <c:v>0</c:v>
                </c:pt>
                <c:pt idx="18">
                  <c:v>14.223684210526311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19.712587412587403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Klasse_Slakteri!$G$310:$G$338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Klasse_Slakteri!$T$310:$T$338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Klasse_Slakteri!$G$337:$G$365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Klasse_Slakteri!$T$337:$T$365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slakting</a:t>
            </a:r>
            <a:r>
              <a:rPr lang="nb-NO" sz="2800" baseline="0"/>
              <a:t>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222966658539E-2"/>
          <c:y val="0.15520424173319849"/>
          <c:w val="0.90870613971201131"/>
          <c:h val="0.7401091080788213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General</c:formatCode>
                <c:ptCount val="52"/>
                <c:pt idx="0">
                  <c:v>46</c:v>
                </c:pt>
                <c:pt idx="1">
                  <c:v>407</c:v>
                </c:pt>
                <c:pt idx="2">
                  <c:v>450</c:v>
                </c:pt>
                <c:pt idx="3">
                  <c:v>14</c:v>
                </c:pt>
                <c:pt idx="4">
                  <c:v>208</c:v>
                </c:pt>
                <c:pt idx="5">
                  <c:v>245</c:v>
                </c:pt>
                <c:pt idx="6">
                  <c:v>785</c:v>
                </c:pt>
                <c:pt idx="7">
                  <c:v>269</c:v>
                </c:pt>
                <c:pt idx="8">
                  <c:v>364</c:v>
                </c:pt>
                <c:pt idx="9">
                  <c:v>1972</c:v>
                </c:pt>
                <c:pt idx="10">
                  <c:v>627</c:v>
                </c:pt>
                <c:pt idx="11">
                  <c:v>649</c:v>
                </c:pt>
                <c:pt idx="12">
                  <c:v>885</c:v>
                </c:pt>
                <c:pt idx="13">
                  <c:v>843</c:v>
                </c:pt>
                <c:pt idx="14">
                  <c:v>9</c:v>
                </c:pt>
                <c:pt idx="15">
                  <c:v>351</c:v>
                </c:pt>
                <c:pt idx="16">
                  <c:v>2455</c:v>
                </c:pt>
                <c:pt idx="17">
                  <c:v>358</c:v>
                </c:pt>
                <c:pt idx="18">
                  <c:v>540</c:v>
                </c:pt>
                <c:pt idx="19">
                  <c:v>425</c:v>
                </c:pt>
                <c:pt idx="20">
                  <c:v>531</c:v>
                </c:pt>
                <c:pt idx="21">
                  <c:v>627</c:v>
                </c:pt>
                <c:pt idx="22">
                  <c:v>280</c:v>
                </c:pt>
                <c:pt idx="23">
                  <c:v>318</c:v>
                </c:pt>
                <c:pt idx="24">
                  <c:v>562</c:v>
                </c:pt>
                <c:pt idx="25">
                  <c:v>163</c:v>
                </c:pt>
                <c:pt idx="26">
                  <c:v>63</c:v>
                </c:pt>
                <c:pt idx="27">
                  <c:v>116</c:v>
                </c:pt>
                <c:pt idx="28">
                  <c:v>17</c:v>
                </c:pt>
                <c:pt idx="29">
                  <c:v>7</c:v>
                </c:pt>
                <c:pt idx="30">
                  <c:v>364.53</c:v>
                </c:pt>
                <c:pt idx="31">
                  <c:v>219</c:v>
                </c:pt>
                <c:pt idx="32">
                  <c:v>482</c:v>
                </c:pt>
                <c:pt idx="33">
                  <c:v>387</c:v>
                </c:pt>
                <c:pt idx="34">
                  <c:v>453</c:v>
                </c:pt>
                <c:pt idx="35">
                  <c:v>422</c:v>
                </c:pt>
                <c:pt idx="36">
                  <c:v>554</c:v>
                </c:pt>
                <c:pt idx="37">
                  <c:v>549</c:v>
                </c:pt>
                <c:pt idx="38">
                  <c:v>507</c:v>
                </c:pt>
                <c:pt idx="39">
                  <c:v>1105</c:v>
                </c:pt>
                <c:pt idx="40">
                  <c:v>1288</c:v>
                </c:pt>
                <c:pt idx="41">
                  <c:v>827</c:v>
                </c:pt>
                <c:pt idx="42">
                  <c:v>755</c:v>
                </c:pt>
                <c:pt idx="43">
                  <c:v>928</c:v>
                </c:pt>
                <c:pt idx="44">
                  <c:v>839</c:v>
                </c:pt>
                <c:pt idx="45">
                  <c:v>309</c:v>
                </c:pt>
                <c:pt idx="46">
                  <c:v>503</c:v>
                </c:pt>
                <c:pt idx="47">
                  <c:v>318</c:v>
                </c:pt>
                <c:pt idx="48">
                  <c:v>352</c:v>
                </c:pt>
                <c:pt idx="49">
                  <c:v>259</c:v>
                </c:pt>
                <c:pt idx="50">
                  <c:v>10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accent2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General</c:formatCode>
                <c:ptCount val="52"/>
                <c:pt idx="0">
                  <c:v>11</c:v>
                </c:pt>
                <c:pt idx="1">
                  <c:v>463</c:v>
                </c:pt>
                <c:pt idx="2">
                  <c:v>137</c:v>
                </c:pt>
                <c:pt idx="3">
                  <c:v>121</c:v>
                </c:pt>
                <c:pt idx="4">
                  <c:v>355</c:v>
                </c:pt>
                <c:pt idx="5">
                  <c:v>64</c:v>
                </c:pt>
                <c:pt idx="6">
                  <c:v>915</c:v>
                </c:pt>
                <c:pt idx="7">
                  <c:v>275</c:v>
                </c:pt>
                <c:pt idx="8">
                  <c:v>192</c:v>
                </c:pt>
                <c:pt idx="9">
                  <c:v>715</c:v>
                </c:pt>
                <c:pt idx="10">
                  <c:v>2358</c:v>
                </c:pt>
                <c:pt idx="11">
                  <c:v>420</c:v>
                </c:pt>
                <c:pt idx="12">
                  <c:v>955</c:v>
                </c:pt>
                <c:pt idx="13">
                  <c:v>0</c:v>
                </c:pt>
                <c:pt idx="14">
                  <c:v>429</c:v>
                </c:pt>
                <c:pt idx="15">
                  <c:v>324</c:v>
                </c:pt>
                <c:pt idx="16">
                  <c:v>2468</c:v>
                </c:pt>
                <c:pt idx="17">
                  <c:v>128</c:v>
                </c:pt>
                <c:pt idx="18">
                  <c:v>848</c:v>
                </c:pt>
                <c:pt idx="19">
                  <c:v>7</c:v>
                </c:pt>
                <c:pt idx="20">
                  <c:v>744</c:v>
                </c:pt>
                <c:pt idx="21">
                  <c:v>145</c:v>
                </c:pt>
                <c:pt idx="22">
                  <c:v>728</c:v>
                </c:pt>
                <c:pt idx="23">
                  <c:v>317</c:v>
                </c:pt>
                <c:pt idx="24">
                  <c:v>378</c:v>
                </c:pt>
                <c:pt idx="25">
                  <c:v>800</c:v>
                </c:pt>
                <c:pt idx="26">
                  <c:v>214</c:v>
                </c:pt>
                <c:pt idx="27">
                  <c:v>154</c:v>
                </c:pt>
                <c:pt idx="28">
                  <c:v>8</c:v>
                </c:pt>
                <c:pt idx="29">
                  <c:v>91</c:v>
                </c:pt>
                <c:pt idx="30">
                  <c:v>289</c:v>
                </c:pt>
                <c:pt idx="31">
                  <c:v>412</c:v>
                </c:pt>
                <c:pt idx="32">
                  <c:v>184</c:v>
                </c:pt>
                <c:pt idx="33">
                  <c:v>302</c:v>
                </c:pt>
                <c:pt idx="34">
                  <c:v>541</c:v>
                </c:pt>
                <c:pt idx="35">
                  <c:v>554</c:v>
                </c:pt>
                <c:pt idx="36">
                  <c:v>826</c:v>
                </c:pt>
                <c:pt idx="37">
                  <c:v>646</c:v>
                </c:pt>
                <c:pt idx="38">
                  <c:v>506</c:v>
                </c:pt>
                <c:pt idx="39">
                  <c:v>1180</c:v>
                </c:pt>
                <c:pt idx="40">
                  <c:v>1263</c:v>
                </c:pt>
                <c:pt idx="41">
                  <c:v>995</c:v>
                </c:pt>
                <c:pt idx="42">
                  <c:v>962</c:v>
                </c:pt>
                <c:pt idx="43">
                  <c:v>904</c:v>
                </c:pt>
                <c:pt idx="44">
                  <c:v>757</c:v>
                </c:pt>
                <c:pt idx="45">
                  <c:v>453</c:v>
                </c:pt>
                <c:pt idx="46">
                  <c:v>483</c:v>
                </c:pt>
                <c:pt idx="47">
                  <c:v>221</c:v>
                </c:pt>
                <c:pt idx="48">
                  <c:v>230</c:v>
                </c:pt>
                <c:pt idx="49">
                  <c:v>224</c:v>
                </c:pt>
                <c:pt idx="50">
                  <c:v>34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13846283134166"/>
          <c:y val="0.10788329131720004"/>
          <c:w val="8.9127374050231009E-2"/>
          <c:h val="0.11393158015128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Klasse_Slakteri!$G$364:$G$392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Klasse_Slakteri!$T$364:$T$392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Klasse_Slakteri!$T$391:$T$414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4390893956601"/>
          <c:y val="0.1351402408124282"/>
          <c:w val="0.86961846918920771"/>
          <c:h val="0.65418389602708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Klasse_Slakteri!$G$13:$G$41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Klasse_Slakteri!$S$13:$S$41</c:f>
              <c:numCache>
                <c:formatCode>0.00</c:formatCode>
                <c:ptCount val="29"/>
                <c:pt idx="0">
                  <c:v>2</c:v>
                </c:pt>
                <c:pt idx="1">
                  <c:v>0</c:v>
                </c:pt>
                <c:pt idx="2">
                  <c:v>2.56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2.2368421052631575</c:v>
                </c:pt>
                <c:pt idx="14">
                  <c:v>1.8571428571428577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2.4</c:v>
                </c:pt>
                <c:pt idx="22">
                  <c:v>0</c:v>
                </c:pt>
                <c:pt idx="23">
                  <c:v>0</c:v>
                </c:pt>
                <c:pt idx="27">
                  <c:v>2.2727272727272729</c:v>
                </c:pt>
                <c:pt idx="28">
                  <c:v>2.2142857142857153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E-4509-9969-53F92BC2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6176"/>
        <c:axId val="775446568"/>
      </c:barChart>
      <c:catAx>
        <c:axId val="77544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6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6444182794909E-2"/>
          <c:y val="0.13334605901535035"/>
          <c:w val="0.88867613510927956"/>
          <c:h val="0.64969325803971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Klasse_Slakteri!$D$42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Klasse_Slakteri!$G$42:$G$70</c:f>
              <c:strCache>
                <c:ptCount val="29"/>
                <c:pt idx="0">
                  <c:v>Gol</c:v>
                </c:pt>
                <c:pt idx="1">
                  <c:v>Forus</c:v>
                </c:pt>
                <c:pt idx="2">
                  <c:v>Sandeid</c:v>
                </c:pt>
                <c:pt idx="3">
                  <c:v>Jæren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5">
                  <c:v>Rudshøgda</c:v>
                </c:pt>
                <c:pt idx="26">
                  <c:v>Furuseth</c:v>
                </c:pt>
                <c:pt idx="27">
                  <c:v>Gol</c:v>
                </c:pt>
                <c:pt idx="28">
                  <c:v>Forus</c:v>
                </c:pt>
              </c:strCache>
            </c:strRef>
          </c:cat>
          <c:val>
            <c:numRef>
              <c:f>Klasse_Slakteri!$S$42:$S$70</c:f>
              <c:numCache>
                <c:formatCode>0.00</c:formatCode>
                <c:ptCount val="29"/>
                <c:pt idx="0">
                  <c:v>3.0169491525423719</c:v>
                </c:pt>
                <c:pt idx="1">
                  <c:v>2.5384615384615392</c:v>
                </c:pt>
                <c:pt idx="2">
                  <c:v>2.0789473684210522</c:v>
                </c:pt>
                <c:pt idx="3">
                  <c:v>0</c:v>
                </c:pt>
                <c:pt idx="4">
                  <c:v>2.3870967741935489</c:v>
                </c:pt>
                <c:pt idx="5">
                  <c:v>2.5609756097560976</c:v>
                </c:pt>
                <c:pt idx="6">
                  <c:v>3.9285714285714279</c:v>
                </c:pt>
                <c:pt idx="7">
                  <c:v>3</c:v>
                </c:pt>
                <c:pt idx="8">
                  <c:v>2.3904109589041096</c:v>
                </c:pt>
                <c:pt idx="9">
                  <c:v>2.7142857142857153</c:v>
                </c:pt>
                <c:pt idx="10">
                  <c:v>0</c:v>
                </c:pt>
                <c:pt idx="11">
                  <c:v>2.6850393700787398</c:v>
                </c:pt>
                <c:pt idx="12">
                  <c:v>2.2051282051282048</c:v>
                </c:pt>
                <c:pt idx="13">
                  <c:v>2.4</c:v>
                </c:pt>
                <c:pt idx="14">
                  <c:v>2.5</c:v>
                </c:pt>
                <c:pt idx="15">
                  <c:v>0</c:v>
                </c:pt>
                <c:pt idx="16">
                  <c:v>2.3157894736842111</c:v>
                </c:pt>
                <c:pt idx="17">
                  <c:v>2.5</c:v>
                </c:pt>
                <c:pt idx="18">
                  <c:v>2</c:v>
                </c:pt>
                <c:pt idx="19">
                  <c:v>2.6346153846153846</c:v>
                </c:pt>
                <c:pt idx="20">
                  <c:v>0</c:v>
                </c:pt>
                <c:pt idx="21">
                  <c:v>0</c:v>
                </c:pt>
                <c:pt idx="25">
                  <c:v>3.7142857142857153</c:v>
                </c:pt>
                <c:pt idx="26">
                  <c:v>5</c:v>
                </c:pt>
                <c:pt idx="27">
                  <c:v>3.8257839721254361</c:v>
                </c:pt>
                <c:pt idx="28">
                  <c:v>3.7142857142857153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510-9CDB-742058F94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1608"/>
        <c:axId val="166682000"/>
      </c:barChart>
      <c:catAx>
        <c:axId val="166681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20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4482036557E-2"/>
              <c:y val="0.24806700181851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1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0941873179179"/>
          <c:y val="0.13608100353852529"/>
          <c:w val="0.86992793771235266"/>
          <c:h val="0.62596751570021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Klasse_Slakteri!$D$71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Klasse_Slakteri!$G$71:$G$99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  <c:pt idx="27">
                  <c:v>Sandeid</c:v>
                </c:pt>
                <c:pt idx="28">
                  <c:v>Jæren</c:v>
                </c:pt>
              </c:strCache>
            </c:strRef>
          </c:cat>
          <c:val>
            <c:numRef>
              <c:f>Klasse_Slakteri!$S$71:$S$99</c:f>
              <c:numCache>
                <c:formatCode>0.00</c:formatCode>
                <c:ptCount val="29"/>
                <c:pt idx="0">
                  <c:v>2.3857142857142861</c:v>
                </c:pt>
                <c:pt idx="1">
                  <c:v>3</c:v>
                </c:pt>
                <c:pt idx="2">
                  <c:v>2.9356913183279745</c:v>
                </c:pt>
                <c:pt idx="3">
                  <c:v>3.344827586206895</c:v>
                </c:pt>
                <c:pt idx="4">
                  <c:v>4.6666666666666679</c:v>
                </c:pt>
                <c:pt idx="5">
                  <c:v>3.4285714285714279</c:v>
                </c:pt>
                <c:pt idx="6">
                  <c:v>3.2903225806451606</c:v>
                </c:pt>
                <c:pt idx="7">
                  <c:v>3.3902439024390247</c:v>
                </c:pt>
                <c:pt idx="8">
                  <c:v>0</c:v>
                </c:pt>
                <c:pt idx="9">
                  <c:v>3.406542056074767</c:v>
                </c:pt>
                <c:pt idx="10">
                  <c:v>2.5952380952380958</c:v>
                </c:pt>
                <c:pt idx="11">
                  <c:v>3.4516129032258061</c:v>
                </c:pt>
                <c:pt idx="12">
                  <c:v>3.1086956521739126</c:v>
                </c:pt>
                <c:pt idx="13">
                  <c:v>0</c:v>
                </c:pt>
                <c:pt idx="14">
                  <c:v>2.8936170212765959</c:v>
                </c:pt>
                <c:pt idx="15">
                  <c:v>3.2857142857142847</c:v>
                </c:pt>
                <c:pt idx="16">
                  <c:v>4.1428571428571441</c:v>
                </c:pt>
                <c:pt idx="17">
                  <c:v>3.4166666666666656</c:v>
                </c:pt>
                <c:pt idx="18">
                  <c:v>0</c:v>
                </c:pt>
                <c:pt idx="19">
                  <c:v>0</c:v>
                </c:pt>
                <c:pt idx="23">
                  <c:v>3.5</c:v>
                </c:pt>
                <c:pt idx="24">
                  <c:v>5</c:v>
                </c:pt>
                <c:pt idx="25">
                  <c:v>4.4312796208530818</c:v>
                </c:pt>
                <c:pt idx="26">
                  <c:v>4.4444444444444446</c:v>
                </c:pt>
                <c:pt idx="27">
                  <c:v>3.3015873015873005</c:v>
                </c:pt>
                <c:pt idx="28">
                  <c:v>3.085714285714285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F-4B34-952C-998C9737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6312"/>
        <c:axId val="166686704"/>
      </c:barChart>
      <c:catAx>
        <c:axId val="166686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670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64550524934383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Klasse_Slakteri!$D$100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Klasse_Slakteri!$G$100:$G$128</c:f>
              <c:strCache>
                <c:ptCount val="29"/>
                <c:pt idx="0">
                  <c:v>Førde</c:v>
                </c:pt>
                <c:pt idx="1">
                  <c:v>Ølen</c:v>
                </c:pt>
                <c:pt idx="2">
                  <c:v>Nordfjord</c:v>
                </c:pt>
                <c:pt idx="3">
                  <c:v>Midt-Norge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Malvik</c:v>
                </c:pt>
                <c:pt idx="13">
                  <c:v>Jens Eide</c:v>
                </c:pt>
                <c:pt idx="14">
                  <c:v>Bø</c:v>
                </c:pt>
                <c:pt idx="15">
                  <c:v>Bjerka</c:v>
                </c:pt>
                <c:pt idx="16">
                  <c:v>Øre Vilt</c:v>
                </c:pt>
                <c:pt idx="17">
                  <c:v>Karasjok</c:v>
                </c:pt>
                <c:pt idx="21">
                  <c:v>Rudshøgda</c:v>
                </c:pt>
                <c:pt idx="22">
                  <c:v>Furuseth</c:v>
                </c:pt>
                <c:pt idx="23">
                  <c:v>Gol</c:v>
                </c:pt>
                <c:pt idx="24">
                  <c:v>Forus</c:v>
                </c:pt>
                <c:pt idx="25">
                  <c:v>Sandeid</c:v>
                </c:pt>
                <c:pt idx="26">
                  <c:v>Jæren</c:v>
                </c:pt>
                <c:pt idx="27">
                  <c:v>Førde</c:v>
                </c:pt>
                <c:pt idx="28">
                  <c:v>Ølen</c:v>
                </c:pt>
              </c:strCache>
            </c:strRef>
          </c:cat>
          <c:val>
            <c:numRef>
              <c:f>Klasse_Slakteri!$S$100:$S$128</c:f>
              <c:numCache>
                <c:formatCode>0.00</c:formatCode>
                <c:ptCount val="29"/>
                <c:pt idx="0">
                  <c:v>3.762589928057555</c:v>
                </c:pt>
                <c:pt idx="1">
                  <c:v>4.1796875</c:v>
                </c:pt>
                <c:pt idx="2">
                  <c:v>4.3076923076923057</c:v>
                </c:pt>
                <c:pt idx="3">
                  <c:v>3.1428571428571423</c:v>
                </c:pt>
                <c:pt idx="4">
                  <c:v>4.0915492957746471</c:v>
                </c:pt>
                <c:pt idx="5">
                  <c:v>3.692307692307693</c:v>
                </c:pt>
                <c:pt idx="6">
                  <c:v>3</c:v>
                </c:pt>
                <c:pt idx="7">
                  <c:v>4.3007712082262222</c:v>
                </c:pt>
                <c:pt idx="8">
                  <c:v>3.3300970873786402</c:v>
                </c:pt>
                <c:pt idx="9">
                  <c:v>3.7181818181818178</c:v>
                </c:pt>
                <c:pt idx="10">
                  <c:v>3.7142857142857153</c:v>
                </c:pt>
                <c:pt idx="11">
                  <c:v>0</c:v>
                </c:pt>
                <c:pt idx="12">
                  <c:v>3.5882352941176472</c:v>
                </c:pt>
                <c:pt idx="13">
                  <c:v>4.0294117647058822</c:v>
                </c:pt>
                <c:pt idx="14">
                  <c:v>3.8</c:v>
                </c:pt>
                <c:pt idx="15">
                  <c:v>3.92</c:v>
                </c:pt>
                <c:pt idx="16">
                  <c:v>0</c:v>
                </c:pt>
                <c:pt idx="17">
                  <c:v>0</c:v>
                </c:pt>
                <c:pt idx="21">
                  <c:v>3.828125</c:v>
                </c:pt>
                <c:pt idx="22">
                  <c:v>3.3508771929824563</c:v>
                </c:pt>
                <c:pt idx="23">
                  <c:v>5.1858064516129021</c:v>
                </c:pt>
                <c:pt idx="24">
                  <c:v>4.4482758620689653</c:v>
                </c:pt>
                <c:pt idx="25">
                  <c:v>3.9121813031161472</c:v>
                </c:pt>
                <c:pt idx="26">
                  <c:v>3.8536585365853657</c:v>
                </c:pt>
                <c:pt idx="27">
                  <c:v>4.5433941404090641</c:v>
                </c:pt>
                <c:pt idx="28">
                  <c:v>4.9489361702127681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D-451A-B2BA-89C780F9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1016"/>
        <c:axId val="166691408"/>
      </c:barChart>
      <c:catAx>
        <c:axId val="166691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140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Klasse_Slakteri!$G$129:$G$157</c:f>
              <c:strCache>
                <c:ptCount val="29"/>
                <c:pt idx="0">
                  <c:v>Nordfjord</c:v>
                </c:pt>
                <c:pt idx="1">
                  <c:v>Midt-Norge</c:v>
                </c:pt>
                <c:pt idx="2">
                  <c:v>Målselv</c:v>
                </c:pt>
                <c:pt idx="3">
                  <c:v>Oslo</c:v>
                </c:pt>
                <c:pt idx="4">
                  <c:v>Prima</c:v>
                </c:pt>
                <c:pt idx="5">
                  <c:v>Ole Ringdal</c:v>
                </c:pt>
                <c:pt idx="6">
                  <c:v>Slakthuset</c:v>
                </c:pt>
                <c:pt idx="7">
                  <c:v>Røros</c:v>
                </c:pt>
                <c:pt idx="8">
                  <c:v>Horns</c:v>
                </c:pt>
                <c:pt idx="9">
                  <c:v>Strilalam</c:v>
                </c:pt>
                <c:pt idx="10">
                  <c:v>Malvik</c:v>
                </c:pt>
                <c:pt idx="11">
                  <c:v>Jens Eide</c:v>
                </c:pt>
                <c:pt idx="12">
                  <c:v>Bø</c:v>
                </c:pt>
                <c:pt idx="13">
                  <c:v>Bjerka</c:v>
                </c:pt>
                <c:pt idx="14">
                  <c:v>Øre Vilt</c:v>
                </c:pt>
                <c:pt idx="15">
                  <c:v>Karasjok</c:v>
                </c:pt>
                <c:pt idx="19">
                  <c:v>Rudshøgda</c:v>
                </c:pt>
                <c:pt idx="20">
                  <c:v>Furuseth</c:v>
                </c:pt>
                <c:pt idx="21">
                  <c:v>Gol</c:v>
                </c:pt>
                <c:pt idx="22">
                  <c:v>Forus</c:v>
                </c:pt>
                <c:pt idx="23">
                  <c:v>Sandeid</c:v>
                </c:pt>
                <c:pt idx="24">
                  <c:v>Jæren</c:v>
                </c:pt>
                <c:pt idx="25">
                  <c:v>Førde</c:v>
                </c:pt>
                <c:pt idx="26">
                  <c:v>Ølen</c:v>
                </c:pt>
                <c:pt idx="27">
                  <c:v>Nordfjord</c:v>
                </c:pt>
                <c:pt idx="28">
                  <c:v>Midt-Norge</c:v>
                </c:pt>
              </c:strCache>
            </c:strRef>
          </c:cat>
          <c:val>
            <c:numRef>
              <c:f>Klasse_Slakteri!$S$129:$S$157</c:f>
              <c:numCache>
                <c:formatCode>0.00</c:formatCode>
                <c:ptCount val="29"/>
                <c:pt idx="0">
                  <c:v>4.5739644970414188</c:v>
                </c:pt>
                <c:pt idx="1">
                  <c:v>3.5833333333333344</c:v>
                </c:pt>
                <c:pt idx="2">
                  <c:v>4.6617021276595754</c:v>
                </c:pt>
                <c:pt idx="3">
                  <c:v>4.2459016393442628</c:v>
                </c:pt>
                <c:pt idx="4">
                  <c:v>5</c:v>
                </c:pt>
                <c:pt idx="5">
                  <c:v>4.8300395256916993</c:v>
                </c:pt>
                <c:pt idx="6">
                  <c:v>4.2101910828025488</c:v>
                </c:pt>
                <c:pt idx="7">
                  <c:v>4.330578512396694</c:v>
                </c:pt>
                <c:pt idx="8">
                  <c:v>4.4545454545454541</c:v>
                </c:pt>
                <c:pt idx="9">
                  <c:v>0</c:v>
                </c:pt>
                <c:pt idx="10">
                  <c:v>3.9336492890995265</c:v>
                </c:pt>
                <c:pt idx="11">
                  <c:v>4.58</c:v>
                </c:pt>
                <c:pt idx="12">
                  <c:v>4.0769230769230758</c:v>
                </c:pt>
                <c:pt idx="13">
                  <c:v>4.6428571428571441</c:v>
                </c:pt>
                <c:pt idx="14">
                  <c:v>0</c:v>
                </c:pt>
                <c:pt idx="15">
                  <c:v>3</c:v>
                </c:pt>
                <c:pt idx="19">
                  <c:v>3.6391752577319574</c:v>
                </c:pt>
                <c:pt idx="20">
                  <c:v>5</c:v>
                </c:pt>
                <c:pt idx="21">
                  <c:v>5.8574725908828622</c:v>
                </c:pt>
                <c:pt idx="22">
                  <c:v>5.3809523809523805</c:v>
                </c:pt>
                <c:pt idx="23">
                  <c:v>4.8312829525483316</c:v>
                </c:pt>
                <c:pt idx="24">
                  <c:v>4.7954545454545459</c:v>
                </c:pt>
                <c:pt idx="25">
                  <c:v>5.3277955271565487</c:v>
                </c:pt>
                <c:pt idx="26">
                  <c:v>5.8794964028776988</c:v>
                </c:pt>
                <c:pt idx="27">
                  <c:v>5.1960784313725483</c:v>
                </c:pt>
                <c:pt idx="28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Klasse_Slakteri!$G$158:$G$186</c:f>
              <c:strCache>
                <c:ptCount val="29"/>
                <c:pt idx="0">
                  <c:v>Målselv</c:v>
                </c:pt>
                <c:pt idx="1">
                  <c:v>Oslo</c:v>
                </c:pt>
                <c:pt idx="2">
                  <c:v>Prima</c:v>
                </c:pt>
                <c:pt idx="3">
                  <c:v>Ole Ringdal</c:v>
                </c:pt>
                <c:pt idx="4">
                  <c:v>Slakthuset</c:v>
                </c:pt>
                <c:pt idx="5">
                  <c:v>Røros</c:v>
                </c:pt>
                <c:pt idx="6">
                  <c:v>Horns</c:v>
                </c:pt>
                <c:pt idx="7">
                  <c:v>Strilalam</c:v>
                </c:pt>
                <c:pt idx="8">
                  <c:v>Malvik</c:v>
                </c:pt>
                <c:pt idx="9">
                  <c:v>Jens Eide</c:v>
                </c:pt>
                <c:pt idx="10">
                  <c:v>Bø</c:v>
                </c:pt>
                <c:pt idx="11">
                  <c:v>Bjerka</c:v>
                </c:pt>
                <c:pt idx="12">
                  <c:v>Øre Vilt</c:v>
                </c:pt>
                <c:pt idx="13">
                  <c:v>Karasjok</c:v>
                </c:pt>
                <c:pt idx="17">
                  <c:v>Rudshøgda</c:v>
                </c:pt>
                <c:pt idx="18">
                  <c:v>Furuseth</c:v>
                </c:pt>
                <c:pt idx="19">
                  <c:v>Gol</c:v>
                </c:pt>
                <c:pt idx="20">
                  <c:v>Forus</c:v>
                </c:pt>
                <c:pt idx="21">
                  <c:v>Sandeid</c:v>
                </c:pt>
                <c:pt idx="22">
                  <c:v>Jæren</c:v>
                </c:pt>
                <c:pt idx="23">
                  <c:v>Førde</c:v>
                </c:pt>
                <c:pt idx="24">
                  <c:v>Ølen</c:v>
                </c:pt>
                <c:pt idx="25">
                  <c:v>Nordfjord</c:v>
                </c:pt>
                <c:pt idx="26">
                  <c:v>Midt-Norge</c:v>
                </c:pt>
                <c:pt idx="27">
                  <c:v>Målselv</c:v>
                </c:pt>
                <c:pt idx="28">
                  <c:v>Oslo</c:v>
                </c:pt>
              </c:strCache>
            </c:strRef>
          </c:cat>
          <c:val>
            <c:numRef>
              <c:f>Klasse_Slakteri!$S$158:$S$186</c:f>
              <c:numCache>
                <c:formatCode>0.00</c:formatCode>
                <c:ptCount val="29"/>
                <c:pt idx="0">
                  <c:v>5.7166494312306098</c:v>
                </c:pt>
                <c:pt idx="1">
                  <c:v>5.1657754010695189</c:v>
                </c:pt>
                <c:pt idx="2">
                  <c:v>4</c:v>
                </c:pt>
                <c:pt idx="3">
                  <c:v>5.5575221238938051</c:v>
                </c:pt>
                <c:pt idx="4">
                  <c:v>4.7261904761904781</c:v>
                </c:pt>
                <c:pt idx="5">
                  <c:v>4.6578947368421053</c:v>
                </c:pt>
                <c:pt idx="6">
                  <c:v>5.2056737588652489</c:v>
                </c:pt>
                <c:pt idx="7">
                  <c:v>0</c:v>
                </c:pt>
                <c:pt idx="8">
                  <c:v>4.9119804400978007</c:v>
                </c:pt>
                <c:pt idx="9">
                  <c:v>4.9710610932475889</c:v>
                </c:pt>
                <c:pt idx="10">
                  <c:v>6.5164835164835164</c:v>
                </c:pt>
                <c:pt idx="11">
                  <c:v>5.5439560439560429</c:v>
                </c:pt>
                <c:pt idx="12">
                  <c:v>0</c:v>
                </c:pt>
                <c:pt idx="13">
                  <c:v>0</c:v>
                </c:pt>
                <c:pt idx="17">
                  <c:v>10.5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Klasse_Slakteri!$G$187:$G$215</c:f>
              <c:strCache>
                <c:ptCount val="29"/>
                <c:pt idx="0">
                  <c:v>Prima</c:v>
                </c:pt>
                <c:pt idx="1">
                  <c:v>Ole Ringdal</c:v>
                </c:pt>
                <c:pt idx="2">
                  <c:v>Slakthuset</c:v>
                </c:pt>
                <c:pt idx="3">
                  <c:v>Røros</c:v>
                </c:pt>
                <c:pt idx="4">
                  <c:v>Horns</c:v>
                </c:pt>
                <c:pt idx="5">
                  <c:v>Strilalam</c:v>
                </c:pt>
                <c:pt idx="6">
                  <c:v>Malvik</c:v>
                </c:pt>
                <c:pt idx="7">
                  <c:v>Jens Eide</c:v>
                </c:pt>
                <c:pt idx="8">
                  <c:v>Bø</c:v>
                </c:pt>
                <c:pt idx="9">
                  <c:v>Bjerka</c:v>
                </c:pt>
                <c:pt idx="10">
                  <c:v>Øre Vilt</c:v>
                </c:pt>
                <c:pt idx="11">
                  <c:v>Karasjok</c:v>
                </c:pt>
                <c:pt idx="15">
                  <c:v>Rudshøgda</c:v>
                </c:pt>
                <c:pt idx="16">
                  <c:v>Furuseth</c:v>
                </c:pt>
                <c:pt idx="17">
                  <c:v>Gol</c:v>
                </c:pt>
                <c:pt idx="18">
                  <c:v>Forus</c:v>
                </c:pt>
                <c:pt idx="19">
                  <c:v>Sandeid</c:v>
                </c:pt>
                <c:pt idx="20">
                  <c:v>Jæren</c:v>
                </c:pt>
                <c:pt idx="21">
                  <c:v>Førde</c:v>
                </c:pt>
                <c:pt idx="22">
                  <c:v>Ølen</c:v>
                </c:pt>
                <c:pt idx="23">
                  <c:v>Nordfjord</c:v>
                </c:pt>
                <c:pt idx="24">
                  <c:v>Midt-Norge</c:v>
                </c:pt>
                <c:pt idx="25">
                  <c:v>Målselv</c:v>
                </c:pt>
                <c:pt idx="26">
                  <c:v>Oslo</c:v>
                </c:pt>
                <c:pt idx="27">
                  <c:v>Prima</c:v>
                </c:pt>
                <c:pt idx="28">
                  <c:v>Ole Ringdal</c:v>
                </c:pt>
              </c:strCache>
            </c:strRef>
          </c:cat>
          <c:val>
            <c:numRef>
              <c:f>Klasse_Slakteri!$S$187:$S$215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5">
                  <c:v>5.1071428571428559</c:v>
                </c:pt>
                <c:pt idx="16">
                  <c:v>4.3258426966292145</c:v>
                </c:pt>
                <c:pt idx="17">
                  <c:v>6.8850267379679124</c:v>
                </c:pt>
                <c:pt idx="18">
                  <c:v>6.2857142857142847</c:v>
                </c:pt>
                <c:pt idx="19">
                  <c:v>6.44</c:v>
                </c:pt>
                <c:pt idx="20">
                  <c:v>5.6666666666666679</c:v>
                </c:pt>
                <c:pt idx="21">
                  <c:v>6.2535211267605648</c:v>
                </c:pt>
                <c:pt idx="22">
                  <c:v>6.778761061946903</c:v>
                </c:pt>
                <c:pt idx="23">
                  <c:v>6</c:v>
                </c:pt>
                <c:pt idx="24">
                  <c:v>7.6451612903225792</c:v>
                </c:pt>
                <c:pt idx="25">
                  <c:v>6.9438775510204076</c:v>
                </c:pt>
                <c:pt idx="26">
                  <c:v>7.6213592233009697</c:v>
                </c:pt>
                <c:pt idx="27">
                  <c:v>0</c:v>
                </c:pt>
                <c:pt idx="28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8767375732279529"/>
          <c:y val="2.5866786453053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41687814084169E-2"/>
          <c:y val="0.15695203957384576"/>
          <c:w val="0.89576411143564727"/>
          <c:h val="0.74139272747702267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År!$K$8:$K$35</c:f>
              <c:numCache>
                <c:formatCode>0.00</c:formatCode>
                <c:ptCount val="28"/>
                <c:pt idx="0">
                  <c:v>4.9462335396002359</c:v>
                </c:pt>
                <c:pt idx="1">
                  <c:v>4.9395483914979854</c:v>
                </c:pt>
                <c:pt idx="2">
                  <c:v>4.8355876532631532</c:v>
                </c:pt>
                <c:pt idx="3">
                  <c:v>3.5023449209495725</c:v>
                </c:pt>
                <c:pt idx="4">
                  <c:v>3.5072694123696895</c:v>
                </c:pt>
                <c:pt idx="5">
                  <c:v>3.4883561978225823</c:v>
                </c:pt>
                <c:pt idx="6">
                  <c:v>3.4871736247656502</c:v>
                </c:pt>
                <c:pt idx="7">
                  <c:v>3.7459816303099882</c:v>
                </c:pt>
                <c:pt idx="8">
                  <c:v>3.8579525851446599</c:v>
                </c:pt>
                <c:pt idx="9">
                  <c:v>3.851221761180267</c:v>
                </c:pt>
                <c:pt idx="10">
                  <c:v>3.7591586327782656</c:v>
                </c:pt>
                <c:pt idx="11">
                  <c:v>4.0557578623788126</c:v>
                </c:pt>
                <c:pt idx="12">
                  <c:v>4.1926985321791506</c:v>
                </c:pt>
                <c:pt idx="13">
                  <c:v>4.3590692530202499</c:v>
                </c:pt>
                <c:pt idx="14">
                  <c:v>4.5911129889394253</c:v>
                </c:pt>
                <c:pt idx="15">
                  <c:v>4.4665847917306314</c:v>
                </c:pt>
                <c:pt idx="16">
                  <c:v>4.8122644741349774</c:v>
                </c:pt>
                <c:pt idx="17">
                  <c:v>4.717271395328793</c:v>
                </c:pt>
                <c:pt idx="18">
                  <c:v>4.8679424926211556</c:v>
                </c:pt>
                <c:pt idx="19">
                  <c:v>4.9051603312805279</c:v>
                </c:pt>
                <c:pt idx="20">
                  <c:v>5.0901315223931922</c:v>
                </c:pt>
                <c:pt idx="21">
                  <c:v>4.9259868421052637</c:v>
                </c:pt>
                <c:pt idx="22">
                  <c:v>5.0925079387235241</c:v>
                </c:pt>
                <c:pt idx="23">
                  <c:v>5.0562053998381531</c:v>
                </c:pt>
                <c:pt idx="24">
                  <c:v>5.1349395820325396</c:v>
                </c:pt>
                <c:pt idx="25">
                  <c:v>5.1678762779765668</c:v>
                </c:pt>
                <c:pt idx="26">
                  <c:v>5.2251418617317533</c:v>
                </c:pt>
                <c:pt idx="27">
                  <c:v>5.3029928918817806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79-4EF0-8ED8-AD21FBEC967D}"/>
            </c:ext>
          </c:extLst>
        </c:ser>
        <c:ser>
          <c:idx val="0"/>
          <c:order val="1"/>
          <c:tx>
            <c:v>Middel KLASSE i 2023</c:v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År!$AU$8:$AU$35</c:f>
              <c:numCache>
                <c:formatCode>0.00</c:formatCode>
                <c:ptCount val="28"/>
                <c:pt idx="0">
                  <c:v>5.3029928918817806</c:v>
                </c:pt>
                <c:pt idx="1">
                  <c:v>5.3029928918817806</c:v>
                </c:pt>
                <c:pt idx="2">
                  <c:v>5.3029928918817806</c:v>
                </c:pt>
                <c:pt idx="3">
                  <c:v>5.3029928918817806</c:v>
                </c:pt>
                <c:pt idx="4">
                  <c:v>5.3029928918817806</c:v>
                </c:pt>
                <c:pt idx="5">
                  <c:v>5.3029928918817806</c:v>
                </c:pt>
                <c:pt idx="6">
                  <c:v>5.3029928918817806</c:v>
                </c:pt>
                <c:pt idx="7">
                  <c:v>5.3029928918817806</c:v>
                </c:pt>
                <c:pt idx="8">
                  <c:v>5.3029928918817806</c:v>
                </c:pt>
                <c:pt idx="9">
                  <c:v>5.3029928918817806</c:v>
                </c:pt>
                <c:pt idx="10">
                  <c:v>5.3029928918817806</c:v>
                </c:pt>
                <c:pt idx="11">
                  <c:v>5.3029928918817806</c:v>
                </c:pt>
                <c:pt idx="12">
                  <c:v>5.3029928918817806</c:v>
                </c:pt>
                <c:pt idx="13">
                  <c:v>5.3029928918817806</c:v>
                </c:pt>
                <c:pt idx="14">
                  <c:v>5.3029928918817806</c:v>
                </c:pt>
                <c:pt idx="15">
                  <c:v>5.3029928918817806</c:v>
                </c:pt>
                <c:pt idx="16">
                  <c:v>5.3029928918817806</c:v>
                </c:pt>
                <c:pt idx="17">
                  <c:v>5.3029928918817806</c:v>
                </c:pt>
                <c:pt idx="18">
                  <c:v>5.3029928918817806</c:v>
                </c:pt>
                <c:pt idx="19">
                  <c:v>5.3029928918817806</c:v>
                </c:pt>
                <c:pt idx="20">
                  <c:v>5.3029928918817806</c:v>
                </c:pt>
                <c:pt idx="21">
                  <c:v>5.3029928918817806</c:v>
                </c:pt>
                <c:pt idx="22">
                  <c:v>5.3029928918817806</c:v>
                </c:pt>
                <c:pt idx="23">
                  <c:v>5.3029928918817806</c:v>
                </c:pt>
                <c:pt idx="24">
                  <c:v>5.3029928918817806</c:v>
                </c:pt>
                <c:pt idx="25">
                  <c:v>5.3029928918817806</c:v>
                </c:pt>
                <c:pt idx="26">
                  <c:v>5.3029928918817806</c:v>
                </c:pt>
                <c:pt idx="27">
                  <c:v>5.3029928918817806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B-4292-BB49-F57440131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3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9178181077805"/>
          <c:y val="0.61761003490009059"/>
          <c:w val="0.16883735315201334"/>
          <c:h val="0.101000586336053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forholdstall mellom Slaktevekt og klasse</a:t>
            </a:r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67487459896217E-2"/>
          <c:y val="0.16995505382817616"/>
          <c:w val="0.88953606587341705"/>
          <c:h val="0.7288001090387150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Uke!$AK$63:$AK$114</c:f>
              <c:numCache>
                <c:formatCode>0.00</c:formatCode>
                <c:ptCount val="52"/>
                <c:pt idx="0">
                  <c:v>3.386046511627907</c:v>
                </c:pt>
                <c:pt idx="1">
                  <c:v>3.6378277972027981</c:v>
                </c:pt>
                <c:pt idx="2">
                  <c:v>3.3187873612297176</c:v>
                </c:pt>
                <c:pt idx="3">
                  <c:v>3.9797619047619039</c:v>
                </c:pt>
                <c:pt idx="4">
                  <c:v>3.5447955390334576</c:v>
                </c:pt>
                <c:pt idx="5">
                  <c:v>1.9882270497547292</c:v>
                </c:pt>
                <c:pt idx="6">
                  <c:v>1.4426229508196713</c:v>
                </c:pt>
                <c:pt idx="7">
                  <c:v>1.6898750000000007</c:v>
                </c:pt>
                <c:pt idx="8">
                  <c:v>1.9802515137401024</c:v>
                </c:pt>
                <c:pt idx="9">
                  <c:v>1.8272522742834798</c:v>
                </c:pt>
                <c:pt idx="10">
                  <c:v>1.8568927789934353</c:v>
                </c:pt>
                <c:pt idx="11">
                  <c:v>1.5377408993576018</c:v>
                </c:pt>
                <c:pt idx="12">
                  <c:v>1.7826077444760435</c:v>
                </c:pt>
                <c:pt idx="13">
                  <c:v>2.3053707865168542</c:v>
                </c:pt>
                <c:pt idx="14">
                  <c:v>3.8541666666666679</c:v>
                </c:pt>
                <c:pt idx="15">
                  <c:v>2.1389640965273684</c:v>
                </c:pt>
                <c:pt idx="16">
                  <c:v>1.5460495918681627</c:v>
                </c:pt>
                <c:pt idx="17">
                  <c:v>2.2756181998021758</c:v>
                </c:pt>
                <c:pt idx="18">
                  <c:v>2.1245907738095222</c:v>
                </c:pt>
                <c:pt idx="19">
                  <c:v>2.2058928571428549</c:v>
                </c:pt>
                <c:pt idx="20">
                  <c:v>1.4537688442211045</c:v>
                </c:pt>
                <c:pt idx="21">
                  <c:v>2.274779249448124</c:v>
                </c:pt>
                <c:pt idx="22">
                  <c:v>2.4956204379562057</c:v>
                </c:pt>
                <c:pt idx="23">
                  <c:v>2.4470627954085078</c:v>
                </c:pt>
                <c:pt idx="24">
                  <c:v>2.8225394440270475</c:v>
                </c:pt>
                <c:pt idx="25">
                  <c:v>3.3585561497326211</c:v>
                </c:pt>
                <c:pt idx="26">
                  <c:v>3.5773851590105985</c:v>
                </c:pt>
                <c:pt idx="27">
                  <c:v>2.6620926243567729</c:v>
                </c:pt>
                <c:pt idx="28">
                  <c:v>1.9739130434782619</c:v>
                </c:pt>
                <c:pt idx="29">
                  <c:v>2.9461538461538468</c:v>
                </c:pt>
                <c:pt idx="30">
                  <c:v>2.4779752301138687</c:v>
                </c:pt>
                <c:pt idx="31">
                  <c:v>2.1047894302229557</c:v>
                </c:pt>
                <c:pt idx="32">
                  <c:v>2.3438652766639958</c:v>
                </c:pt>
                <c:pt idx="33">
                  <c:v>2.7272297696396914</c:v>
                </c:pt>
                <c:pt idx="34">
                  <c:v>2.1459049141030762</c:v>
                </c:pt>
                <c:pt idx="35">
                  <c:v>2.5120096852300238</c:v>
                </c:pt>
                <c:pt idx="36">
                  <c:v>2.5763248189096455</c:v>
                </c:pt>
                <c:pt idx="37">
                  <c:v>2.4246460980036293</c:v>
                </c:pt>
                <c:pt idx="38">
                  <c:v>2.6547381047580978</c:v>
                </c:pt>
                <c:pt idx="39">
                  <c:v>3.1225366876310252</c:v>
                </c:pt>
                <c:pt idx="40">
                  <c:v>2.9858103171123753</c:v>
                </c:pt>
                <c:pt idx="41">
                  <c:v>3.0311352657004824</c:v>
                </c:pt>
                <c:pt idx="42">
                  <c:v>2.9352126366950175</c:v>
                </c:pt>
                <c:pt idx="43">
                  <c:v>3.1049873737373721</c:v>
                </c:pt>
                <c:pt idx="44">
                  <c:v>3.2644718792866971</c:v>
                </c:pt>
                <c:pt idx="45">
                  <c:v>3.3410389610389601</c:v>
                </c:pt>
                <c:pt idx="46">
                  <c:v>3.1824626865671646</c:v>
                </c:pt>
                <c:pt idx="47">
                  <c:v>3.329756380510438</c:v>
                </c:pt>
                <c:pt idx="48">
                  <c:v>3.1466926070038905</c:v>
                </c:pt>
                <c:pt idx="49">
                  <c:v>3.3561971830985926</c:v>
                </c:pt>
                <c:pt idx="50">
                  <c:v>3.7637931034482759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75-4054-ACF1-9941D9627738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Uke!$AK$10:$AK$61</c:f>
              <c:numCache>
                <c:formatCode>0.00</c:formatCode>
                <c:ptCount val="52"/>
                <c:pt idx="0">
                  <c:v>2.7014285714285711</c:v>
                </c:pt>
                <c:pt idx="1">
                  <c:v>3.189384846211555</c:v>
                </c:pt>
                <c:pt idx="2">
                  <c:v>3.6211586901763257</c:v>
                </c:pt>
                <c:pt idx="3">
                  <c:v>3.3594395280235965</c:v>
                </c:pt>
                <c:pt idx="4">
                  <c:v>2.9811091854419414</c:v>
                </c:pt>
                <c:pt idx="5">
                  <c:v>3.6465875370919871</c:v>
                </c:pt>
                <c:pt idx="6">
                  <c:v>1.4630839346752755</c:v>
                </c:pt>
                <c:pt idx="7">
                  <c:v>1.8676966292134844</c:v>
                </c:pt>
                <c:pt idx="8">
                  <c:v>1.9444444444444451</c:v>
                </c:pt>
                <c:pt idx="9">
                  <c:v>2.2532189973614791</c:v>
                </c:pt>
                <c:pt idx="10">
                  <c:v>1.398826421378164</c:v>
                </c:pt>
                <c:pt idx="11">
                  <c:v>2.3581894736842122</c:v>
                </c:pt>
                <c:pt idx="12">
                  <c:v>1.9418009669621248</c:v>
                </c:pt>
                <c:pt idx="13">
                  <c:v>0</c:v>
                </c:pt>
                <c:pt idx="14">
                  <c:v>1.7781944444444446</c:v>
                </c:pt>
                <c:pt idx="15">
                  <c:v>1.4958401751505197</c:v>
                </c:pt>
                <c:pt idx="16">
                  <c:v>1.523191345503718</c:v>
                </c:pt>
                <c:pt idx="17">
                  <c:v>2.0461538461538464</c:v>
                </c:pt>
                <c:pt idx="18">
                  <c:v>1.6337721289151164</c:v>
                </c:pt>
                <c:pt idx="19">
                  <c:v>1.270731707317073</c:v>
                </c:pt>
                <c:pt idx="20">
                  <c:v>1.821851940014283</c:v>
                </c:pt>
                <c:pt idx="21">
                  <c:v>1.8433333333333339</c:v>
                </c:pt>
                <c:pt idx="22">
                  <c:v>1.8291822955738943</c:v>
                </c:pt>
                <c:pt idx="23">
                  <c:v>2.7269442743417036</c:v>
                </c:pt>
                <c:pt idx="24">
                  <c:v>3.2054492753623145</c:v>
                </c:pt>
                <c:pt idx="25">
                  <c:v>3.0108564231738022</c:v>
                </c:pt>
                <c:pt idx="26">
                  <c:v>2.9111217641418974</c:v>
                </c:pt>
                <c:pt idx="27">
                  <c:v>2.0995249406175769</c:v>
                </c:pt>
                <c:pt idx="28">
                  <c:v>2.8441176470588236</c:v>
                </c:pt>
                <c:pt idx="29">
                  <c:v>2.0465875370919884</c:v>
                </c:pt>
                <c:pt idx="30">
                  <c:v>2.5603461249059456</c:v>
                </c:pt>
                <c:pt idx="31">
                  <c:v>1.9741500269832699</c:v>
                </c:pt>
                <c:pt idx="32">
                  <c:v>2.9284501061571127</c:v>
                </c:pt>
                <c:pt idx="33">
                  <c:v>2.518429591174562</c:v>
                </c:pt>
                <c:pt idx="34">
                  <c:v>2.7651917404129809</c:v>
                </c:pt>
                <c:pt idx="35">
                  <c:v>2.499492900608518</c:v>
                </c:pt>
                <c:pt idx="36">
                  <c:v>2.4719082125603857</c:v>
                </c:pt>
                <c:pt idx="37">
                  <c:v>2.4385824436536199</c:v>
                </c:pt>
                <c:pt idx="38">
                  <c:v>2.2121687587168779</c:v>
                </c:pt>
                <c:pt idx="39">
                  <c:v>2.9606752897698656</c:v>
                </c:pt>
                <c:pt idx="40">
                  <c:v>3.0931034482758659</c:v>
                </c:pt>
                <c:pt idx="41">
                  <c:v>2.8484447755634204</c:v>
                </c:pt>
                <c:pt idx="42">
                  <c:v>2.8318035882908426</c:v>
                </c:pt>
                <c:pt idx="43">
                  <c:v>3.2005214600882459</c:v>
                </c:pt>
                <c:pt idx="44">
                  <c:v>3.1823328452903845</c:v>
                </c:pt>
                <c:pt idx="45">
                  <c:v>3.3133814102564121</c:v>
                </c:pt>
                <c:pt idx="46">
                  <c:v>2.7221215553038904</c:v>
                </c:pt>
                <c:pt idx="47">
                  <c:v>2.8096678966789668</c:v>
                </c:pt>
                <c:pt idx="48">
                  <c:v>3.1741835147744935</c:v>
                </c:pt>
                <c:pt idx="49">
                  <c:v>2.7677586206896563</c:v>
                </c:pt>
                <c:pt idx="50">
                  <c:v>2.9113989637305706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75-4054-ACF1-9941D9627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Ukenr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Forholdstall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  <c:majorUnit val="0.5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260815961048657"/>
          <c:y val="0.29987213143557734"/>
          <c:w val="6.2544504444497329E-2"/>
          <c:h val="0.138629417898105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Klasse_Slakteri!$D$216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Klasse_Slakteri!$G$216:$G$244</c:f>
              <c:strCache>
                <c:ptCount val="29"/>
                <c:pt idx="0">
                  <c:v>Slakthuset</c:v>
                </c:pt>
                <c:pt idx="1">
                  <c:v>Røros</c:v>
                </c:pt>
                <c:pt idx="2">
                  <c:v>Horns</c:v>
                </c:pt>
                <c:pt idx="3">
                  <c:v>Strilalam</c:v>
                </c:pt>
                <c:pt idx="4">
                  <c:v>Malvik</c:v>
                </c:pt>
                <c:pt idx="5">
                  <c:v>Jens Eide</c:v>
                </c:pt>
                <c:pt idx="6">
                  <c:v>Bø</c:v>
                </c:pt>
                <c:pt idx="7">
                  <c:v>Bjerka</c:v>
                </c:pt>
                <c:pt idx="8">
                  <c:v>Øre Vilt</c:v>
                </c:pt>
                <c:pt idx="9">
                  <c:v>Karasjok</c:v>
                </c:pt>
                <c:pt idx="13">
                  <c:v>Rudshøgda</c:v>
                </c:pt>
                <c:pt idx="14">
                  <c:v>Furuseth</c:v>
                </c:pt>
                <c:pt idx="15">
                  <c:v>Gol</c:v>
                </c:pt>
                <c:pt idx="16">
                  <c:v>Forus</c:v>
                </c:pt>
                <c:pt idx="17">
                  <c:v>Sandeid</c:v>
                </c:pt>
                <c:pt idx="18">
                  <c:v>Jæren</c:v>
                </c:pt>
                <c:pt idx="19">
                  <c:v>Førde</c:v>
                </c:pt>
                <c:pt idx="20">
                  <c:v>Ølen</c:v>
                </c:pt>
                <c:pt idx="21">
                  <c:v>Nordfjord</c:v>
                </c:pt>
                <c:pt idx="22">
                  <c:v>Midt-Norge</c:v>
                </c:pt>
                <c:pt idx="23">
                  <c:v>Målselv</c:v>
                </c:pt>
                <c:pt idx="24">
                  <c:v>Oslo</c:v>
                </c:pt>
                <c:pt idx="25">
                  <c:v>Prima</c:v>
                </c:pt>
                <c:pt idx="26">
                  <c:v>Ole Ringdal</c:v>
                </c:pt>
                <c:pt idx="27">
                  <c:v>Slakthuset</c:v>
                </c:pt>
                <c:pt idx="28">
                  <c:v>Røros</c:v>
                </c:pt>
              </c:strCache>
            </c:strRef>
          </c:cat>
          <c:val>
            <c:numRef>
              <c:f>Klasse_Slakteri!$S$216:$S$244</c:f>
              <c:numCache>
                <c:formatCode>0.00</c:formatCode>
                <c:ptCount val="29"/>
                <c:pt idx="0">
                  <c:v>5.5454545454545459</c:v>
                </c:pt>
                <c:pt idx="1">
                  <c:v>5.3191489361702144</c:v>
                </c:pt>
                <c:pt idx="2">
                  <c:v>7.5</c:v>
                </c:pt>
                <c:pt idx="3">
                  <c:v>0</c:v>
                </c:pt>
                <c:pt idx="4">
                  <c:v>6.1551246537396143</c:v>
                </c:pt>
                <c:pt idx="5">
                  <c:v>5.3607214428857723</c:v>
                </c:pt>
                <c:pt idx="6">
                  <c:v>7.625</c:v>
                </c:pt>
                <c:pt idx="7">
                  <c:v>7.5714285714285694</c:v>
                </c:pt>
                <c:pt idx="8">
                  <c:v>0</c:v>
                </c:pt>
                <c:pt idx="9">
                  <c:v>3.3333333333333344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Klasse_Slakteri!$D$248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Klasse_Slakteri!$G$248:$G$279</c:f>
              <c:strCache>
                <c:ptCount val="32"/>
                <c:pt idx="0">
                  <c:v>Jens Eide</c:v>
                </c:pt>
                <c:pt idx="1">
                  <c:v>Bø</c:v>
                </c:pt>
                <c:pt idx="2">
                  <c:v>Bjerka</c:v>
                </c:pt>
                <c:pt idx="3">
                  <c:v>Øre Vilt</c:v>
                </c:pt>
                <c:pt idx="4">
                  <c:v>Karasjok</c:v>
                </c:pt>
                <c:pt idx="8">
                  <c:v>Rudshøgda</c:v>
                </c:pt>
                <c:pt idx="9">
                  <c:v>Furuseth</c:v>
                </c:pt>
                <c:pt idx="10">
                  <c:v>Gol</c:v>
                </c:pt>
                <c:pt idx="11">
                  <c:v>Forus</c:v>
                </c:pt>
                <c:pt idx="12">
                  <c:v>Sandeid</c:v>
                </c:pt>
                <c:pt idx="13">
                  <c:v>Jæren</c:v>
                </c:pt>
                <c:pt idx="14">
                  <c:v>Førde</c:v>
                </c:pt>
                <c:pt idx="15">
                  <c:v>Ølen</c:v>
                </c:pt>
                <c:pt idx="16">
                  <c:v>Nordfjord</c:v>
                </c:pt>
                <c:pt idx="17">
                  <c:v>Midt-Norge</c:v>
                </c:pt>
                <c:pt idx="18">
                  <c:v>Målselv</c:v>
                </c:pt>
                <c:pt idx="19">
                  <c:v>Oslo</c:v>
                </c:pt>
                <c:pt idx="20">
                  <c:v>Prima</c:v>
                </c:pt>
                <c:pt idx="21">
                  <c:v>Ole Ringdal</c:v>
                </c:pt>
                <c:pt idx="22">
                  <c:v>Slakthuset</c:v>
                </c:pt>
                <c:pt idx="23">
                  <c:v>Røros</c:v>
                </c:pt>
                <c:pt idx="24">
                  <c:v>Horns</c:v>
                </c:pt>
                <c:pt idx="25">
                  <c:v>Strilalam</c:v>
                </c:pt>
                <c:pt idx="26">
                  <c:v>Malvik</c:v>
                </c:pt>
                <c:pt idx="27">
                  <c:v>Jens Eide</c:v>
                </c:pt>
                <c:pt idx="28">
                  <c:v>Bø</c:v>
                </c:pt>
                <c:pt idx="29">
                  <c:v>Bjerka</c:v>
                </c:pt>
                <c:pt idx="30">
                  <c:v>Øre Vilt</c:v>
                </c:pt>
                <c:pt idx="31">
                  <c:v>Karasjok</c:v>
                </c:pt>
              </c:strCache>
            </c:strRef>
          </c:cat>
          <c:val>
            <c:numRef>
              <c:f>Klasse_Slakteri!$S$248:$S$279</c:f>
              <c:numCache>
                <c:formatCode>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Klasse_Slakteri!$G$283:$G$311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Klasse_Slakteri!$S$283:$S$311</c:f>
              <c:numCache>
                <c:formatCode>0.00</c:formatCode>
                <c:ptCount val="29"/>
                <c:pt idx="0">
                  <c:v>0</c:v>
                </c:pt>
                <c:pt idx="1">
                  <c:v>6.4193548387096788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6.1428571428571441</c:v>
                </c:pt>
                <c:pt idx="10">
                  <c:v>9.5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6.5789473684210513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Klasse_Slakteri!$G$310:$G$338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Klasse_Slakteri!$S$310:$S$338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Klasse_Slakteri!$G$13:$G$41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Klasse_Slakteri!$S$337:$S$365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Klasse_Slakteri!$G$364:$G$392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Klasse_Slakteri!$S$364:$S$392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Klasse_Slakteri!$S$391:$S$414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</a:t>
            </a:r>
            <a:r>
              <a:rPr lang="en-US" sz="2400" baseline="0"/>
              <a:t> geit: a</a:t>
            </a:r>
            <a:r>
              <a:rPr lang="en-US" sz="2400"/>
              <a:t>ntall%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0</c:v>
                </c:pt>
                <c:pt idx="1">
                  <c:v>21.088630958855784</c:v>
                </c:pt>
                <c:pt idx="2">
                  <c:v>0.50736973762450244</c:v>
                </c:pt>
                <c:pt idx="3">
                  <c:v>0.71108637470100733</c:v>
                </c:pt>
                <c:pt idx="4">
                  <c:v>63.152157493716494</c:v>
                </c:pt>
                <c:pt idx="5">
                  <c:v>0.21909147761058065</c:v>
                </c:pt>
                <c:pt idx="6">
                  <c:v>7.3030492536860239E-2</c:v>
                </c:pt>
                <c:pt idx="7">
                  <c:v>13.03786477289631</c:v>
                </c:pt>
                <c:pt idx="8">
                  <c:v>1.1531130400556878E-2</c:v>
                </c:pt>
                <c:pt idx="9">
                  <c:v>0</c:v>
                </c:pt>
                <c:pt idx="10">
                  <c:v>1.1646441704562445</c:v>
                </c:pt>
                <c:pt idx="11">
                  <c:v>0</c:v>
                </c:pt>
                <c:pt idx="12">
                  <c:v>0</c:v>
                </c:pt>
                <c:pt idx="13">
                  <c:v>3.4593391201670626E-2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39-455B-910B-9AA311989B18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1.8705574261129818E-2</c:v>
                </c:pt>
                <c:pt idx="1">
                  <c:v>20.572390572390574</c:v>
                </c:pt>
                <c:pt idx="2">
                  <c:v>1.7732884399551061</c:v>
                </c:pt>
                <c:pt idx="3">
                  <c:v>3.2472876917321356</c:v>
                </c:pt>
                <c:pt idx="4">
                  <c:v>57.022072577628123</c:v>
                </c:pt>
                <c:pt idx="5">
                  <c:v>2.0650953984287317</c:v>
                </c:pt>
                <c:pt idx="6">
                  <c:v>1.3804713804713804</c:v>
                </c:pt>
                <c:pt idx="7">
                  <c:v>12.514029180695845</c:v>
                </c:pt>
                <c:pt idx="8">
                  <c:v>0.32173587729143277</c:v>
                </c:pt>
                <c:pt idx="9">
                  <c:v>9.3527871305649102E-2</c:v>
                </c:pt>
                <c:pt idx="10">
                  <c:v>0.93901982790871685</c:v>
                </c:pt>
                <c:pt idx="11">
                  <c:v>1.8705574261129818E-2</c:v>
                </c:pt>
                <c:pt idx="12">
                  <c:v>0</c:v>
                </c:pt>
                <c:pt idx="13">
                  <c:v>3.3670033670033669E-2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39-455B-910B-9AA311989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8.841510525470031E-2"/>
          <c:h val="0.17245554836898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All geit: antall SLAKT</a:t>
            </a:r>
            <a:r>
              <a:rPr lang="nb-NO" sz="2000" baseline="0"/>
              <a:t> per </a:t>
            </a:r>
            <a:r>
              <a:rPr lang="nb-NO" sz="2000"/>
              <a:t>produsent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Fettgruppe!$B$133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Fettgruppe!$AC$133:$AC$147</c:f>
              <c:numCache>
                <c:formatCode>0</c:formatCode>
                <c:ptCount val="15"/>
                <c:pt idx="0">
                  <c:v>1</c:v>
                </c:pt>
                <c:pt idx="1">
                  <c:v>13.390825688073395</c:v>
                </c:pt>
                <c:pt idx="2">
                  <c:v>1.1666666666666667</c:v>
                </c:pt>
                <c:pt idx="3">
                  <c:v>1.3333333333333333</c:v>
                </c:pt>
                <c:pt idx="4">
                  <c:v>21.514062500000001</c:v>
                </c:pt>
                <c:pt idx="5">
                  <c:v>1.3333333333333333</c:v>
                </c:pt>
                <c:pt idx="6">
                  <c:v>1</c:v>
                </c:pt>
                <c:pt idx="7">
                  <c:v>5.6734177215189874</c:v>
                </c:pt>
                <c:pt idx="8">
                  <c:v>0</c:v>
                </c:pt>
                <c:pt idx="9">
                  <c:v>0</c:v>
                </c:pt>
                <c:pt idx="10">
                  <c:v>1.9805825242718447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C-41E8-88DF-F775C67FBFC9}"/>
            </c:ext>
          </c:extLst>
        </c:ser>
        <c:ser>
          <c:idx val="10"/>
          <c:order val="1"/>
          <c:tx>
            <c:strRef>
              <c:f>Fettgruppe!$B$103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Fettgruppe!$AC$103:$AC$117</c:f>
              <c:numCache>
                <c:formatCode>0</c:formatCode>
                <c:ptCount val="15"/>
                <c:pt idx="0">
                  <c:v>1.5</c:v>
                </c:pt>
                <c:pt idx="1">
                  <c:v>13.998260869565218</c:v>
                </c:pt>
                <c:pt idx="2">
                  <c:v>10</c:v>
                </c:pt>
                <c:pt idx="3">
                  <c:v>5.117647058823529</c:v>
                </c:pt>
                <c:pt idx="4">
                  <c:v>24.645015105740182</c:v>
                </c:pt>
                <c:pt idx="5">
                  <c:v>1.7142857142857142</c:v>
                </c:pt>
                <c:pt idx="6">
                  <c:v>1</c:v>
                </c:pt>
                <c:pt idx="7">
                  <c:v>6.8819444444444446</c:v>
                </c:pt>
                <c:pt idx="8">
                  <c:v>1</c:v>
                </c:pt>
                <c:pt idx="9">
                  <c:v>0</c:v>
                </c:pt>
                <c:pt idx="10">
                  <c:v>2.7777777777777777</c:v>
                </c:pt>
                <c:pt idx="11">
                  <c:v>0</c:v>
                </c:pt>
                <c:pt idx="12">
                  <c:v>0</c:v>
                </c:pt>
                <c:pt idx="13">
                  <c:v>1.5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5C-41E8-88DF-F775C67FBFC9}"/>
            </c:ext>
          </c:extLst>
        </c:ser>
        <c:ser>
          <c:idx val="5"/>
          <c:order val="2"/>
          <c:tx>
            <c:strRef>
              <c:f>Fettgruppe!$B$43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Fettgruppe!$AC$43:$AC$57</c:f>
              <c:numCache>
                <c:formatCode>0</c:formatCode>
                <c:ptCount val="15"/>
                <c:pt idx="0">
                  <c:v>0</c:v>
                </c:pt>
                <c:pt idx="1">
                  <c:v>13.136538461538462</c:v>
                </c:pt>
                <c:pt idx="2">
                  <c:v>0</c:v>
                </c:pt>
                <c:pt idx="3">
                  <c:v>0</c:v>
                </c:pt>
                <c:pt idx="4">
                  <c:v>23.136691729323307</c:v>
                </c:pt>
                <c:pt idx="5">
                  <c:v>1</c:v>
                </c:pt>
                <c:pt idx="6">
                  <c:v>1</c:v>
                </c:pt>
                <c:pt idx="7">
                  <c:v>8.7934782608695645</c:v>
                </c:pt>
                <c:pt idx="8">
                  <c:v>0</c:v>
                </c:pt>
                <c:pt idx="9">
                  <c:v>0</c:v>
                </c:pt>
                <c:pt idx="10">
                  <c:v>2.7322834645669292</c:v>
                </c:pt>
                <c:pt idx="11">
                  <c:v>0</c:v>
                </c:pt>
                <c:pt idx="12">
                  <c:v>0</c:v>
                </c:pt>
                <c:pt idx="13">
                  <c:v>1.5333333333333334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C-41E8-88DF-F775C67FBFC9}"/>
            </c:ext>
          </c:extLst>
        </c:ser>
        <c:ser>
          <c:idx val="2"/>
          <c:order val="3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Fettgruppe!$AC$27:$AC$41</c:f>
              <c:numCache>
                <c:formatCode>0</c:formatCode>
                <c:ptCount val="15"/>
                <c:pt idx="0">
                  <c:v>0</c:v>
                </c:pt>
                <c:pt idx="1">
                  <c:v>10.821558185404339</c:v>
                </c:pt>
                <c:pt idx="2">
                  <c:v>6.6</c:v>
                </c:pt>
                <c:pt idx="3">
                  <c:v>8.8095238095238102</c:v>
                </c:pt>
                <c:pt idx="4">
                  <c:v>24.632683658170915</c:v>
                </c:pt>
                <c:pt idx="5">
                  <c:v>3.8</c:v>
                </c:pt>
                <c:pt idx="6">
                  <c:v>3.8</c:v>
                </c:pt>
                <c:pt idx="7">
                  <c:v>7.2016985138004248</c:v>
                </c:pt>
                <c:pt idx="8">
                  <c:v>1.5</c:v>
                </c:pt>
                <c:pt idx="9">
                  <c:v>0</c:v>
                </c:pt>
                <c:pt idx="10">
                  <c:v>2.4047619047619047</c:v>
                </c:pt>
                <c:pt idx="11">
                  <c:v>0</c:v>
                </c:pt>
                <c:pt idx="12">
                  <c:v>0</c:v>
                </c:pt>
                <c:pt idx="13">
                  <c:v>1.125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5C-41E8-88DF-F775C67FBFC9}"/>
            </c:ext>
          </c:extLst>
        </c:ser>
        <c:ser>
          <c:idx val="3"/>
          <c:order val="4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Fettgruppe!$AC$11:$AC$25</c:f>
              <c:numCache>
                <c:formatCode>0</c:formatCode>
                <c:ptCount val="15"/>
                <c:pt idx="0">
                  <c:v>1.25</c:v>
                </c:pt>
                <c:pt idx="1">
                  <c:v>11.222448979591837</c:v>
                </c:pt>
                <c:pt idx="2">
                  <c:v>4.6930693069306928</c:v>
                </c:pt>
                <c:pt idx="3">
                  <c:v>5.8648648648648649</c:v>
                </c:pt>
                <c:pt idx="4">
                  <c:v>21.681365576102419</c:v>
                </c:pt>
                <c:pt idx="5">
                  <c:v>4.884955752212389</c:v>
                </c:pt>
                <c:pt idx="6">
                  <c:v>4.1460674157303368</c:v>
                </c:pt>
                <c:pt idx="7">
                  <c:v>6.6766467065868262</c:v>
                </c:pt>
                <c:pt idx="8">
                  <c:v>2.3888888888888888</c:v>
                </c:pt>
                <c:pt idx="9">
                  <c:v>2.0833333333333335</c:v>
                </c:pt>
                <c:pt idx="10">
                  <c:v>2.0743801652892562</c:v>
                </c:pt>
                <c:pt idx="11">
                  <c:v>1</c:v>
                </c:pt>
                <c:pt idx="12">
                  <c:v>0</c:v>
                </c:pt>
                <c:pt idx="13">
                  <c:v>1.5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5C-41E8-88DF-F775C67FB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2056852448318"/>
          <c:y val="8.0930625315289634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andels% for</a:t>
            </a:r>
            <a:r>
              <a:rPr lang="nb-NO" sz="2800" baseline="0"/>
              <a:t> slakt</a:t>
            </a:r>
            <a:r>
              <a:rPr lang="nb-NO" sz="2800"/>
              <a:t> over 23 kg i ulike uker</a:t>
            </a:r>
          </a:p>
        </c:rich>
      </c:tx>
      <c:layout>
        <c:manualLayout>
          <c:xMode val="edge"/>
          <c:yMode val="edge"/>
          <c:x val="0.15927870401639976"/>
          <c:y val="2.7480835341678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36515367755568E-2"/>
          <c:y val="0.14137198889191319"/>
          <c:w val="0.88222143290688904"/>
          <c:h val="0.73954460755563178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10"/>
            <c:spPr>
              <a:solidFill>
                <a:schemeClr val="accent1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Uke!$AC$63:$AC$114</c:f>
              <c:numCache>
                <c:formatCode>0.0</c:formatCode>
                <c:ptCount val="52"/>
                <c:pt idx="0">
                  <c:v>78.260869565217391</c:v>
                </c:pt>
                <c:pt idx="1">
                  <c:v>81.572481572481564</c:v>
                </c:pt>
                <c:pt idx="2">
                  <c:v>61.555555555555557</c:v>
                </c:pt>
                <c:pt idx="3">
                  <c:v>100</c:v>
                </c:pt>
                <c:pt idx="4">
                  <c:v>63.942307692307693</c:v>
                </c:pt>
                <c:pt idx="5">
                  <c:v>26.122448979591841</c:v>
                </c:pt>
                <c:pt idx="6">
                  <c:v>5.7324840764331197</c:v>
                </c:pt>
                <c:pt idx="7">
                  <c:v>16.356877323420075</c:v>
                </c:pt>
                <c:pt idx="8">
                  <c:v>28.021978021978033</c:v>
                </c:pt>
                <c:pt idx="9">
                  <c:v>17.951318458417848</c:v>
                </c:pt>
                <c:pt idx="10">
                  <c:v>16.746411483253588</c:v>
                </c:pt>
                <c:pt idx="11">
                  <c:v>14.329738058551621</c:v>
                </c:pt>
                <c:pt idx="12">
                  <c:v>15.028248587570619</c:v>
                </c:pt>
                <c:pt idx="13">
                  <c:v>32.621589561091341</c:v>
                </c:pt>
                <c:pt idx="14">
                  <c:v>77.777777777777771</c:v>
                </c:pt>
                <c:pt idx="15">
                  <c:v>21.652421652421655</c:v>
                </c:pt>
                <c:pt idx="16">
                  <c:v>7.7800407331975556</c:v>
                </c:pt>
                <c:pt idx="17">
                  <c:v>34.636871508379883</c:v>
                </c:pt>
                <c:pt idx="18">
                  <c:v>20.555555555555557</c:v>
                </c:pt>
                <c:pt idx="19">
                  <c:v>24.47058823529412</c:v>
                </c:pt>
                <c:pt idx="20">
                  <c:v>6.214689265536725</c:v>
                </c:pt>
                <c:pt idx="21">
                  <c:v>31.100478468899528</c:v>
                </c:pt>
                <c:pt idx="22">
                  <c:v>28.214285714285719</c:v>
                </c:pt>
                <c:pt idx="23">
                  <c:v>19.182389937106922</c:v>
                </c:pt>
                <c:pt idx="24">
                  <c:v>33.807829181494654</c:v>
                </c:pt>
                <c:pt idx="25">
                  <c:v>42.944785276073603</c:v>
                </c:pt>
                <c:pt idx="26">
                  <c:v>57.142857142857153</c:v>
                </c:pt>
                <c:pt idx="27">
                  <c:v>26.724137931034488</c:v>
                </c:pt>
                <c:pt idx="28">
                  <c:v>23.52941176470588</c:v>
                </c:pt>
                <c:pt idx="29">
                  <c:v>42.857142857142847</c:v>
                </c:pt>
                <c:pt idx="30">
                  <c:v>19.751460785120567</c:v>
                </c:pt>
                <c:pt idx="31">
                  <c:v>19.17808219178082</c:v>
                </c:pt>
                <c:pt idx="32">
                  <c:v>12.240663900414939</c:v>
                </c:pt>
                <c:pt idx="33">
                  <c:v>17.312661498708003</c:v>
                </c:pt>
                <c:pt idx="34">
                  <c:v>19.205298013245031</c:v>
                </c:pt>
                <c:pt idx="35">
                  <c:v>21.563981042654031</c:v>
                </c:pt>
                <c:pt idx="36">
                  <c:v>19.855595667870045</c:v>
                </c:pt>
                <c:pt idx="37">
                  <c:v>21.4936247723133</c:v>
                </c:pt>
                <c:pt idx="38">
                  <c:v>26.42998027613412</c:v>
                </c:pt>
                <c:pt idx="39">
                  <c:v>49.411764705882355</c:v>
                </c:pt>
                <c:pt idx="40">
                  <c:v>44.099378881987576</c:v>
                </c:pt>
                <c:pt idx="41">
                  <c:v>41.354292623941951</c:v>
                </c:pt>
                <c:pt idx="42">
                  <c:v>45.16556291390728</c:v>
                </c:pt>
                <c:pt idx="43">
                  <c:v>46.65948275862069</c:v>
                </c:pt>
                <c:pt idx="44">
                  <c:v>56.495828367103691</c:v>
                </c:pt>
                <c:pt idx="45">
                  <c:v>54.692556634304211</c:v>
                </c:pt>
                <c:pt idx="46">
                  <c:v>59.04572564612328</c:v>
                </c:pt>
                <c:pt idx="47">
                  <c:v>60.691823899371087</c:v>
                </c:pt>
                <c:pt idx="48">
                  <c:v>51.420454545454554</c:v>
                </c:pt>
                <c:pt idx="49">
                  <c:v>62.548262548262549</c:v>
                </c:pt>
                <c:pt idx="50">
                  <c:v>90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A4-4AA2-97DF-FC1B1EE6C058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Uke!$AC$10:$AC$61</c:f>
              <c:numCache>
                <c:formatCode>0.0</c:formatCode>
                <c:ptCount val="52"/>
                <c:pt idx="0">
                  <c:v>45.454545454545446</c:v>
                </c:pt>
                <c:pt idx="1">
                  <c:v>67.602591792656597</c:v>
                </c:pt>
                <c:pt idx="2">
                  <c:v>68.613138686131407</c:v>
                </c:pt>
                <c:pt idx="3">
                  <c:v>56.198347107438011</c:v>
                </c:pt>
                <c:pt idx="4">
                  <c:v>45.633802816901408</c:v>
                </c:pt>
                <c:pt idx="5">
                  <c:v>68.75</c:v>
                </c:pt>
                <c:pt idx="6">
                  <c:v>9.5081967213114744</c:v>
                </c:pt>
                <c:pt idx="7">
                  <c:v>18.545454545454547</c:v>
                </c:pt>
                <c:pt idx="8">
                  <c:v>19.791666666666671</c:v>
                </c:pt>
                <c:pt idx="9">
                  <c:v>30.069930069930074</c:v>
                </c:pt>
                <c:pt idx="10">
                  <c:v>6.0220525869380852</c:v>
                </c:pt>
                <c:pt idx="11">
                  <c:v>38.333333333333343</c:v>
                </c:pt>
                <c:pt idx="12">
                  <c:v>20.104712041884813</c:v>
                </c:pt>
                <c:pt idx="13">
                  <c:v>0</c:v>
                </c:pt>
                <c:pt idx="14">
                  <c:v>18.414918414918425</c:v>
                </c:pt>
                <c:pt idx="15">
                  <c:v>12.345679012345681</c:v>
                </c:pt>
                <c:pt idx="16">
                  <c:v>8.4278768233387371</c:v>
                </c:pt>
                <c:pt idx="17">
                  <c:v>31.25</c:v>
                </c:pt>
                <c:pt idx="18">
                  <c:v>12.028301886792452</c:v>
                </c:pt>
                <c:pt idx="19">
                  <c:v>14.285714285714288</c:v>
                </c:pt>
                <c:pt idx="20">
                  <c:v>18.413978494623656</c:v>
                </c:pt>
                <c:pt idx="21">
                  <c:v>17.931034482758619</c:v>
                </c:pt>
                <c:pt idx="22">
                  <c:v>14.560439560439557</c:v>
                </c:pt>
                <c:pt idx="23">
                  <c:v>35.962145110410091</c:v>
                </c:pt>
                <c:pt idx="24">
                  <c:v>39.682539682539698</c:v>
                </c:pt>
                <c:pt idx="25">
                  <c:v>37.5</c:v>
                </c:pt>
                <c:pt idx="26">
                  <c:v>38.317757009345797</c:v>
                </c:pt>
                <c:pt idx="27">
                  <c:v>18.831168831168828</c:v>
                </c:pt>
                <c:pt idx="28">
                  <c:v>12.5</c:v>
                </c:pt>
                <c:pt idx="29">
                  <c:v>0</c:v>
                </c:pt>
                <c:pt idx="30">
                  <c:v>20.761245674740476</c:v>
                </c:pt>
                <c:pt idx="31">
                  <c:v>4.8543689320388363</c:v>
                </c:pt>
                <c:pt idx="32">
                  <c:v>38.586956521739125</c:v>
                </c:pt>
                <c:pt idx="33">
                  <c:v>18.543046357615889</c:v>
                </c:pt>
                <c:pt idx="34">
                  <c:v>32.532347504621065</c:v>
                </c:pt>
                <c:pt idx="35">
                  <c:v>23.646209386281591</c:v>
                </c:pt>
                <c:pt idx="36">
                  <c:v>24.455205811138015</c:v>
                </c:pt>
                <c:pt idx="37">
                  <c:v>26.006191950464395</c:v>
                </c:pt>
                <c:pt idx="38">
                  <c:v>19.169960474308301</c:v>
                </c:pt>
                <c:pt idx="39">
                  <c:v>40.677966101694913</c:v>
                </c:pt>
                <c:pt idx="40">
                  <c:v>50.118764845605696</c:v>
                </c:pt>
                <c:pt idx="41">
                  <c:v>43.618090452261306</c:v>
                </c:pt>
                <c:pt idx="42">
                  <c:v>43.243243243243249</c:v>
                </c:pt>
                <c:pt idx="43">
                  <c:v>57.190265486725664</c:v>
                </c:pt>
                <c:pt idx="44">
                  <c:v>60.237780713342147</c:v>
                </c:pt>
                <c:pt idx="45">
                  <c:v>55.849889624724049</c:v>
                </c:pt>
                <c:pt idx="46">
                  <c:v>39.544513457556953</c:v>
                </c:pt>
                <c:pt idx="47">
                  <c:v>50.226244343891409</c:v>
                </c:pt>
                <c:pt idx="48">
                  <c:v>58.260869565217391</c:v>
                </c:pt>
                <c:pt idx="49">
                  <c:v>33.482142857142847</c:v>
                </c:pt>
                <c:pt idx="50">
                  <c:v>38.235294117647058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A4-4AA2-97DF-FC1B1EE6C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13752"/>
        <c:axId val="499616104"/>
      </c:lineChart>
      <c:catAx>
        <c:axId val="499613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61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961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911091116707642E-2"/>
              <c:y val="0.321527517940510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507494257564576"/>
          <c:y val="0.21611873814719157"/>
          <c:w val="7.5074247201339137E-2"/>
          <c:h val="0.168356852836884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geit: middel KLASSE innen FETTGRUPPE</a:t>
            </a:r>
          </a:p>
        </c:rich>
      </c:tx>
      <c:layout>
        <c:manualLayout>
          <c:xMode val="edge"/>
          <c:yMode val="edge"/>
          <c:x val="0.12249632786727348"/>
          <c:y val="4.115494298653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Fettgruppe!$B$133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Fettgruppe!$L$133:$L$147</c:f>
              <c:numCache>
                <c:formatCode>0.00</c:formatCode>
                <c:ptCount val="15"/>
                <c:pt idx="0">
                  <c:v>3</c:v>
                </c:pt>
                <c:pt idx="1">
                  <c:v>3.9466977254042193</c:v>
                </c:pt>
                <c:pt idx="2">
                  <c:v>4.2857142857142847</c:v>
                </c:pt>
                <c:pt idx="3">
                  <c:v>4.25</c:v>
                </c:pt>
                <c:pt idx="4">
                  <c:v>5.1775728084828225</c:v>
                </c:pt>
                <c:pt idx="5">
                  <c:v>5.625</c:v>
                </c:pt>
                <c:pt idx="6">
                  <c:v>5</c:v>
                </c:pt>
                <c:pt idx="7">
                  <c:v>6.1182507809013824</c:v>
                </c:pt>
                <c:pt idx="8">
                  <c:v>0</c:v>
                </c:pt>
                <c:pt idx="9">
                  <c:v>0</c:v>
                </c:pt>
                <c:pt idx="10">
                  <c:v>7.3970588235294112</c:v>
                </c:pt>
                <c:pt idx="11">
                  <c:v>0</c:v>
                </c:pt>
                <c:pt idx="12">
                  <c:v>0</c:v>
                </c:pt>
                <c:pt idx="13">
                  <c:v>7.75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CC-4AF8-94FF-C57595D8D34C}"/>
            </c:ext>
          </c:extLst>
        </c:ser>
        <c:ser>
          <c:idx val="1"/>
          <c:order val="1"/>
          <c:tx>
            <c:strRef>
              <c:f>Fettgruppe!$B$103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Fettgruppe!$L$103:$L$117</c:f>
              <c:numCache>
                <c:formatCode>0.00</c:formatCode>
                <c:ptCount val="15"/>
                <c:pt idx="0">
                  <c:v>1.333333333333333</c:v>
                </c:pt>
                <c:pt idx="1">
                  <c:v>3.8936513852652497</c:v>
                </c:pt>
                <c:pt idx="2">
                  <c:v>4.0599999999999996</c:v>
                </c:pt>
                <c:pt idx="3">
                  <c:v>5.0574712643678144</c:v>
                </c:pt>
                <c:pt idx="4">
                  <c:v>5.1852896107876196</c:v>
                </c:pt>
                <c:pt idx="5">
                  <c:v>6.166666666666667</c:v>
                </c:pt>
                <c:pt idx="6">
                  <c:v>5.25</c:v>
                </c:pt>
                <c:pt idx="7">
                  <c:v>5.9963000336360555</c:v>
                </c:pt>
                <c:pt idx="8">
                  <c:v>6</c:v>
                </c:pt>
                <c:pt idx="9">
                  <c:v>0</c:v>
                </c:pt>
                <c:pt idx="10">
                  <c:v>7.1675000000000013</c:v>
                </c:pt>
                <c:pt idx="11">
                  <c:v>0</c:v>
                </c:pt>
                <c:pt idx="12">
                  <c:v>0</c:v>
                </c:pt>
                <c:pt idx="13">
                  <c:v>7.7916666666666687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CC-4AF8-94FF-C57595D8D34C}"/>
            </c:ext>
          </c:extLst>
        </c:ser>
        <c:ser>
          <c:idx val="5"/>
          <c:order val="2"/>
          <c:tx>
            <c:strRef>
              <c:f>Fettgruppe!$B$43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Fettgruppe!$L$43:$L$57</c:f>
              <c:numCache>
                <c:formatCode>0.00</c:formatCode>
                <c:ptCount val="15"/>
                <c:pt idx="0">
                  <c:v>0</c:v>
                </c:pt>
                <c:pt idx="1">
                  <c:v>4.1087688478992828</c:v>
                </c:pt>
                <c:pt idx="2">
                  <c:v>0</c:v>
                </c:pt>
                <c:pt idx="3">
                  <c:v>0</c:v>
                </c:pt>
                <c:pt idx="4">
                  <c:v>5.3464340727549251</c:v>
                </c:pt>
                <c:pt idx="5">
                  <c:v>5</c:v>
                </c:pt>
                <c:pt idx="6">
                  <c:v>6</c:v>
                </c:pt>
                <c:pt idx="7">
                  <c:v>6.071940667490729</c:v>
                </c:pt>
                <c:pt idx="8">
                  <c:v>0</c:v>
                </c:pt>
                <c:pt idx="9">
                  <c:v>0</c:v>
                </c:pt>
                <c:pt idx="10">
                  <c:v>7.3631123919308354</c:v>
                </c:pt>
                <c:pt idx="11">
                  <c:v>0</c:v>
                </c:pt>
                <c:pt idx="12">
                  <c:v>0</c:v>
                </c:pt>
                <c:pt idx="13">
                  <c:v>8.1304347826086936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CC-4AF8-94FF-C57595D8D34C}"/>
            </c:ext>
          </c:extLst>
        </c:ser>
        <c:ser>
          <c:idx val="4"/>
          <c:order val="3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Fettgruppe!$L$27:$L$41</c:f>
              <c:numCache>
                <c:formatCode>0.00</c:formatCode>
                <c:ptCount val="15"/>
                <c:pt idx="0">
                  <c:v>0</c:v>
                </c:pt>
                <c:pt idx="1">
                  <c:v>4.0393582100161671</c:v>
                </c:pt>
                <c:pt idx="2">
                  <c:v>4.4015151515151514</c:v>
                </c:pt>
                <c:pt idx="3">
                  <c:v>5.0378378378378388</c:v>
                </c:pt>
                <c:pt idx="4">
                  <c:v>5.3796713329275692</c:v>
                </c:pt>
                <c:pt idx="5">
                  <c:v>5.9473684210526319</c:v>
                </c:pt>
                <c:pt idx="6">
                  <c:v>6.4210526315789487</c:v>
                </c:pt>
                <c:pt idx="7">
                  <c:v>6.2084316037735849</c:v>
                </c:pt>
                <c:pt idx="8">
                  <c:v>8</c:v>
                </c:pt>
                <c:pt idx="9">
                  <c:v>0</c:v>
                </c:pt>
                <c:pt idx="10">
                  <c:v>7.4488448844884516</c:v>
                </c:pt>
                <c:pt idx="11">
                  <c:v>0</c:v>
                </c:pt>
                <c:pt idx="12">
                  <c:v>0</c:v>
                </c:pt>
                <c:pt idx="13">
                  <c:v>8.4444444444444446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CC-4AF8-94FF-C57595D8D34C}"/>
            </c:ext>
          </c:extLst>
        </c:ser>
        <c:ser>
          <c:idx val="6"/>
          <c:order val="4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Fettgruppe!$L$11:$L$25</c:f>
              <c:numCache>
                <c:formatCode>0.00</c:formatCode>
                <c:ptCount val="15"/>
                <c:pt idx="0">
                  <c:v>2.8</c:v>
                </c:pt>
                <c:pt idx="1">
                  <c:v>4.1183851609383524</c:v>
                </c:pt>
                <c:pt idx="2">
                  <c:v>4.5696202531645591</c:v>
                </c:pt>
                <c:pt idx="3">
                  <c:v>4.9009216589861762</c:v>
                </c:pt>
                <c:pt idx="4">
                  <c:v>5.4628657656475532</c:v>
                </c:pt>
                <c:pt idx="5">
                  <c:v>5.6594202898550723</c:v>
                </c:pt>
                <c:pt idx="6">
                  <c:v>5.9566395663956628</c:v>
                </c:pt>
                <c:pt idx="7">
                  <c:v>6.3659192825112116</c:v>
                </c:pt>
                <c:pt idx="8">
                  <c:v>7.0697674418604688</c:v>
                </c:pt>
                <c:pt idx="9">
                  <c:v>7.4800000000000013</c:v>
                </c:pt>
                <c:pt idx="10">
                  <c:v>7.4900398406374498</c:v>
                </c:pt>
                <c:pt idx="11">
                  <c:v>7.8</c:v>
                </c:pt>
                <c:pt idx="12">
                  <c:v>0</c:v>
                </c:pt>
                <c:pt idx="13">
                  <c:v>8.1111111111111107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CC-4AF8-94FF-C57595D8D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geit:</a:t>
            </a:r>
            <a:r>
              <a:rPr lang="nb-NO" baseline="0"/>
              <a:t> m</a:t>
            </a:r>
            <a:r>
              <a:rPr lang="nb-NO"/>
              <a:t>iddel slaktevekt innen FETTGRUPPE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3406351361598554"/>
          <c:w val="0.89291622918136992"/>
          <c:h val="0.7514102289795336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Fettgruppe!$B$133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Fettgruppe!$S$133:$S$147</c:f>
              <c:numCache>
                <c:formatCode>0.0</c:formatCode>
                <c:ptCount val="15"/>
                <c:pt idx="0">
                  <c:v>4.2</c:v>
                </c:pt>
                <c:pt idx="1">
                  <c:v>8.6815976979994236</c:v>
                </c:pt>
                <c:pt idx="2">
                  <c:v>7.8714285714285745</c:v>
                </c:pt>
                <c:pt idx="3">
                  <c:v>9.7000000000000011</c:v>
                </c:pt>
                <c:pt idx="4">
                  <c:v>11.685336625753537</c:v>
                </c:pt>
                <c:pt idx="5">
                  <c:v>10.912500000000001</c:v>
                </c:pt>
                <c:pt idx="6">
                  <c:v>24.2</c:v>
                </c:pt>
                <c:pt idx="7">
                  <c:v>23.973806336456985</c:v>
                </c:pt>
                <c:pt idx="8">
                  <c:v>0</c:v>
                </c:pt>
                <c:pt idx="9">
                  <c:v>0</c:v>
                </c:pt>
                <c:pt idx="10">
                  <c:v>29.94068627450979</c:v>
                </c:pt>
                <c:pt idx="11">
                  <c:v>0</c:v>
                </c:pt>
                <c:pt idx="12">
                  <c:v>0</c:v>
                </c:pt>
                <c:pt idx="13">
                  <c:v>33.112500000000011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D-4DD5-A8A4-C8C912311A75}"/>
            </c:ext>
          </c:extLst>
        </c:ser>
        <c:ser>
          <c:idx val="1"/>
          <c:order val="1"/>
          <c:tx>
            <c:strRef>
              <c:f>Fettgruppe!$B$103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Fettgruppe!$S$103:$S$117</c:f>
              <c:numCache>
                <c:formatCode>0.0</c:formatCode>
                <c:ptCount val="15"/>
                <c:pt idx="0">
                  <c:v>6.8</c:v>
                </c:pt>
                <c:pt idx="1">
                  <c:v>9.5296434339669638</c:v>
                </c:pt>
                <c:pt idx="2">
                  <c:v>9.5009999999999977</c:v>
                </c:pt>
                <c:pt idx="3">
                  <c:v>11.944827586206898</c:v>
                </c:pt>
                <c:pt idx="4">
                  <c:v>11.622721422004298</c:v>
                </c:pt>
                <c:pt idx="5">
                  <c:v>20.875</c:v>
                </c:pt>
                <c:pt idx="6">
                  <c:v>20.525000000000006</c:v>
                </c:pt>
                <c:pt idx="7">
                  <c:v>22.324924318869861</c:v>
                </c:pt>
                <c:pt idx="8">
                  <c:v>28.9</c:v>
                </c:pt>
                <c:pt idx="9">
                  <c:v>0</c:v>
                </c:pt>
                <c:pt idx="10">
                  <c:v>29.766999999999992</c:v>
                </c:pt>
                <c:pt idx="11">
                  <c:v>0</c:v>
                </c:pt>
                <c:pt idx="12">
                  <c:v>0</c:v>
                </c:pt>
                <c:pt idx="13">
                  <c:v>35.358333333333327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FD-4DD5-A8A4-C8C912311A75}"/>
            </c:ext>
          </c:extLst>
        </c:ser>
        <c:ser>
          <c:idx val="0"/>
          <c:order val="2"/>
          <c:tx>
            <c:strRef>
              <c:f>Fettgruppe!$B$43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Fettgruppe!$S$43:$S$57</c:f>
              <c:numCache>
                <c:formatCode>0.0</c:formatCode>
                <c:ptCount val="15"/>
                <c:pt idx="0">
                  <c:v>0</c:v>
                </c:pt>
                <c:pt idx="1">
                  <c:v>9.4161030595813529</c:v>
                </c:pt>
                <c:pt idx="2">
                  <c:v>0</c:v>
                </c:pt>
                <c:pt idx="3">
                  <c:v>0</c:v>
                </c:pt>
                <c:pt idx="4">
                  <c:v>12.105508290057777</c:v>
                </c:pt>
                <c:pt idx="5">
                  <c:v>15.3</c:v>
                </c:pt>
                <c:pt idx="6">
                  <c:v>12</c:v>
                </c:pt>
                <c:pt idx="7">
                  <c:v>18.95274907292961</c:v>
                </c:pt>
                <c:pt idx="8">
                  <c:v>0</c:v>
                </c:pt>
                <c:pt idx="9">
                  <c:v>0</c:v>
                </c:pt>
                <c:pt idx="10">
                  <c:v>30.741037463976973</c:v>
                </c:pt>
                <c:pt idx="11">
                  <c:v>0</c:v>
                </c:pt>
                <c:pt idx="12">
                  <c:v>0</c:v>
                </c:pt>
                <c:pt idx="13">
                  <c:v>38.718260869565214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D-4DD5-A8A4-C8C912311A75}"/>
            </c:ext>
          </c:extLst>
        </c:ser>
        <c:ser>
          <c:idx val="4"/>
          <c:order val="3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Fettgruppe!$S$27:$S$41</c:f>
              <c:numCache>
                <c:formatCode>0.0</c:formatCode>
                <c:ptCount val="15"/>
                <c:pt idx="0">
                  <c:v>0</c:v>
                </c:pt>
                <c:pt idx="1">
                  <c:v>9.3551607300060162</c:v>
                </c:pt>
                <c:pt idx="2">
                  <c:v>9.7151515151515166</c:v>
                </c:pt>
                <c:pt idx="3">
                  <c:v>12.250270270270279</c:v>
                </c:pt>
                <c:pt idx="4">
                  <c:v>11.832829580036503</c:v>
                </c:pt>
                <c:pt idx="5">
                  <c:v>16.07719298245614</c:v>
                </c:pt>
                <c:pt idx="6">
                  <c:v>17.805263157894728</c:v>
                </c:pt>
                <c:pt idx="7">
                  <c:v>19.886090801886812</c:v>
                </c:pt>
                <c:pt idx="8">
                  <c:v>20.833333333333329</c:v>
                </c:pt>
                <c:pt idx="9">
                  <c:v>0</c:v>
                </c:pt>
                <c:pt idx="10">
                  <c:v>30.057986798679881</c:v>
                </c:pt>
                <c:pt idx="11">
                  <c:v>0</c:v>
                </c:pt>
                <c:pt idx="12">
                  <c:v>0</c:v>
                </c:pt>
                <c:pt idx="13">
                  <c:v>37.6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FD-4DD5-A8A4-C8C912311A75}"/>
            </c:ext>
          </c:extLst>
        </c:ser>
        <c:ser>
          <c:idx val="6"/>
          <c:order val="4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Fettgruppe!$S$11:$S$25</c:f>
              <c:numCache>
                <c:formatCode>0.0</c:formatCode>
                <c:ptCount val="15"/>
                <c:pt idx="0">
                  <c:v>8.64</c:v>
                </c:pt>
                <c:pt idx="1">
                  <c:v>9.0008728859792555</c:v>
                </c:pt>
                <c:pt idx="2">
                  <c:v>9.7312236286919909</c:v>
                </c:pt>
                <c:pt idx="3">
                  <c:v>11.810368663594462</c:v>
                </c:pt>
                <c:pt idx="4">
                  <c:v>11.582043038971271</c:v>
                </c:pt>
                <c:pt idx="5">
                  <c:v>12.301630434782613</c:v>
                </c:pt>
                <c:pt idx="6">
                  <c:v>14.72222222222222</c:v>
                </c:pt>
                <c:pt idx="7">
                  <c:v>19.912286995515672</c:v>
                </c:pt>
                <c:pt idx="8">
                  <c:v>26.729069767441857</c:v>
                </c:pt>
                <c:pt idx="9">
                  <c:v>32.828000000000003</c:v>
                </c:pt>
                <c:pt idx="10">
                  <c:v>30.311952191235061</c:v>
                </c:pt>
                <c:pt idx="11">
                  <c:v>29.7</c:v>
                </c:pt>
                <c:pt idx="12">
                  <c:v>0</c:v>
                </c:pt>
                <c:pt idx="13">
                  <c:v>34.12222222222222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FD-4DD5-A8A4-C8C912311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71139222830444"/>
          <c:y val="0.34732448990562625"/>
          <c:w val="0.10052233072134013"/>
          <c:h val="0.194703202840262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antall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Fettgruppe!$B$133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Fettgruppe!$F$133:$F$147</c:f>
              <c:numCache>
                <c:formatCode>General</c:formatCode>
                <c:ptCount val="15"/>
                <c:pt idx="0">
                  <c:v>1</c:v>
                </c:pt>
                <c:pt idx="1">
                  <c:v>7298</c:v>
                </c:pt>
                <c:pt idx="2">
                  <c:v>7</c:v>
                </c:pt>
                <c:pt idx="3">
                  <c:v>8</c:v>
                </c:pt>
                <c:pt idx="4">
                  <c:v>13769</c:v>
                </c:pt>
                <c:pt idx="5">
                  <c:v>8</c:v>
                </c:pt>
                <c:pt idx="6">
                  <c:v>1</c:v>
                </c:pt>
                <c:pt idx="7">
                  <c:v>2241</c:v>
                </c:pt>
                <c:pt idx="8">
                  <c:v>0</c:v>
                </c:pt>
                <c:pt idx="9">
                  <c:v>0</c:v>
                </c:pt>
                <c:pt idx="10">
                  <c:v>204</c:v>
                </c:pt>
                <c:pt idx="11">
                  <c:v>0</c:v>
                </c:pt>
                <c:pt idx="12">
                  <c:v>0</c:v>
                </c:pt>
                <c:pt idx="13">
                  <c:v>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F-4FDB-BD9A-55EF2BEDD28E}"/>
            </c:ext>
          </c:extLst>
        </c:ser>
        <c:ser>
          <c:idx val="4"/>
          <c:order val="1"/>
          <c:tx>
            <c:strRef>
              <c:f>Fettgruppe!$B$103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Fettgruppe!$F$103:$F$117</c:f>
              <c:numCache>
                <c:formatCode>General</c:formatCode>
                <c:ptCount val="15"/>
                <c:pt idx="0">
                  <c:v>3</c:v>
                </c:pt>
                <c:pt idx="1">
                  <c:v>8049</c:v>
                </c:pt>
                <c:pt idx="2">
                  <c:v>100</c:v>
                </c:pt>
                <c:pt idx="3">
                  <c:v>87</c:v>
                </c:pt>
                <c:pt idx="4">
                  <c:v>16315</c:v>
                </c:pt>
                <c:pt idx="5">
                  <c:v>12</c:v>
                </c:pt>
                <c:pt idx="6">
                  <c:v>4</c:v>
                </c:pt>
                <c:pt idx="7">
                  <c:v>2973</c:v>
                </c:pt>
                <c:pt idx="8">
                  <c:v>1</c:v>
                </c:pt>
                <c:pt idx="9">
                  <c:v>0</c:v>
                </c:pt>
                <c:pt idx="10">
                  <c:v>400</c:v>
                </c:pt>
                <c:pt idx="11">
                  <c:v>0</c:v>
                </c:pt>
                <c:pt idx="12">
                  <c:v>0</c:v>
                </c:pt>
                <c:pt idx="13">
                  <c:v>24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0F-4FDB-BD9A-55EF2BEDD28E}"/>
            </c:ext>
          </c:extLst>
        </c:ser>
        <c:ser>
          <c:idx val="10"/>
          <c:order val="2"/>
          <c:tx>
            <c:strRef>
              <c:f>Fettgruppe!$B$88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Fettgruppe!$F$88:$F$102</c:f>
              <c:numCache>
                <c:formatCode>General</c:formatCode>
                <c:ptCount val="15"/>
                <c:pt idx="0">
                  <c:v>0</c:v>
                </c:pt>
                <c:pt idx="1">
                  <c:v>7221</c:v>
                </c:pt>
                <c:pt idx="2">
                  <c:v>97</c:v>
                </c:pt>
                <c:pt idx="3">
                  <c:v>53</c:v>
                </c:pt>
                <c:pt idx="4">
                  <c:v>17929</c:v>
                </c:pt>
                <c:pt idx="5">
                  <c:v>6</c:v>
                </c:pt>
                <c:pt idx="6">
                  <c:v>1</c:v>
                </c:pt>
                <c:pt idx="7">
                  <c:v>2958</c:v>
                </c:pt>
                <c:pt idx="8">
                  <c:v>1</c:v>
                </c:pt>
                <c:pt idx="9">
                  <c:v>0</c:v>
                </c:pt>
                <c:pt idx="10">
                  <c:v>377</c:v>
                </c:pt>
                <c:pt idx="11">
                  <c:v>0</c:v>
                </c:pt>
                <c:pt idx="12">
                  <c:v>0</c:v>
                </c:pt>
                <c:pt idx="13">
                  <c:v>14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0F-4FDB-BD9A-55EF2BEDD28E}"/>
            </c:ext>
          </c:extLst>
        </c:ser>
        <c:ser>
          <c:idx val="13"/>
          <c:order val="3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General</c:formatCode>
                <c:ptCount val="15"/>
                <c:pt idx="0">
                  <c:v>0</c:v>
                </c:pt>
                <c:pt idx="1">
                  <c:v>5486.53</c:v>
                </c:pt>
                <c:pt idx="2">
                  <c:v>132</c:v>
                </c:pt>
                <c:pt idx="3">
                  <c:v>185</c:v>
                </c:pt>
                <c:pt idx="4">
                  <c:v>16430</c:v>
                </c:pt>
                <c:pt idx="5">
                  <c:v>57</c:v>
                </c:pt>
                <c:pt idx="6">
                  <c:v>19</c:v>
                </c:pt>
                <c:pt idx="7">
                  <c:v>3392</c:v>
                </c:pt>
                <c:pt idx="8">
                  <c:v>3</c:v>
                </c:pt>
                <c:pt idx="9">
                  <c:v>0</c:v>
                </c:pt>
                <c:pt idx="10">
                  <c:v>303</c:v>
                </c:pt>
                <c:pt idx="11">
                  <c:v>0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0F-4FDB-BD9A-55EF2BEDD28E}"/>
            </c:ext>
          </c:extLst>
        </c:ser>
        <c:ser>
          <c:idx val="1"/>
          <c:order val="4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General</c:formatCode>
                <c:ptCount val="15"/>
                <c:pt idx="0">
                  <c:v>5</c:v>
                </c:pt>
                <c:pt idx="1">
                  <c:v>5499</c:v>
                </c:pt>
                <c:pt idx="2">
                  <c:v>474</c:v>
                </c:pt>
                <c:pt idx="3">
                  <c:v>868</c:v>
                </c:pt>
                <c:pt idx="4">
                  <c:v>15242</c:v>
                </c:pt>
                <c:pt idx="5">
                  <c:v>552</c:v>
                </c:pt>
                <c:pt idx="6">
                  <c:v>369</c:v>
                </c:pt>
                <c:pt idx="7">
                  <c:v>3345</c:v>
                </c:pt>
                <c:pt idx="8">
                  <c:v>86</c:v>
                </c:pt>
                <c:pt idx="9">
                  <c:v>25</c:v>
                </c:pt>
                <c:pt idx="10">
                  <c:v>251</c:v>
                </c:pt>
                <c:pt idx="11">
                  <c:v>5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0F-4FDB-BD9A-55EF2BEDD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05429271064782"/>
          <c:y val="0.22026854134200935"/>
          <c:w val="6.6657058530339958E-2"/>
          <c:h val="0.2375576336604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All geit: antall SLAKT</a:t>
            </a:r>
            <a:r>
              <a:rPr lang="nb-NO" sz="2000" baseline="0"/>
              <a:t> per </a:t>
            </a:r>
            <a:r>
              <a:rPr lang="nb-NO" sz="2000"/>
              <a:t>produsent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Fettgruppe!$AC$27:$AC$41</c:f>
              <c:numCache>
                <c:formatCode>0</c:formatCode>
                <c:ptCount val="15"/>
                <c:pt idx="0">
                  <c:v>0</c:v>
                </c:pt>
                <c:pt idx="1">
                  <c:v>10.821558185404339</c:v>
                </c:pt>
                <c:pt idx="2">
                  <c:v>6.6</c:v>
                </c:pt>
                <c:pt idx="3">
                  <c:v>8.8095238095238102</c:v>
                </c:pt>
                <c:pt idx="4">
                  <c:v>24.632683658170915</c:v>
                </c:pt>
                <c:pt idx="5">
                  <c:v>3.8</c:v>
                </c:pt>
                <c:pt idx="6">
                  <c:v>3.8</c:v>
                </c:pt>
                <c:pt idx="7">
                  <c:v>7.2016985138004248</c:v>
                </c:pt>
                <c:pt idx="8">
                  <c:v>1.5</c:v>
                </c:pt>
                <c:pt idx="9">
                  <c:v>0</c:v>
                </c:pt>
                <c:pt idx="10">
                  <c:v>2.4047619047619047</c:v>
                </c:pt>
                <c:pt idx="11">
                  <c:v>0</c:v>
                </c:pt>
                <c:pt idx="12">
                  <c:v>0</c:v>
                </c:pt>
                <c:pt idx="13">
                  <c:v>1.125</c:v>
                </c:pt>
                <c:pt idx="1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340-4AE6-BF8F-265543F4BA46}"/>
            </c:ext>
          </c:extLst>
        </c:ser>
        <c:ser>
          <c:idx val="3"/>
          <c:order val="1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Fettgruppe!$AC$11:$AC$25</c:f>
              <c:numCache>
                <c:formatCode>0</c:formatCode>
                <c:ptCount val="15"/>
                <c:pt idx="0">
                  <c:v>1.25</c:v>
                </c:pt>
                <c:pt idx="1">
                  <c:v>11.222448979591837</c:v>
                </c:pt>
                <c:pt idx="2">
                  <c:v>4.6930693069306928</c:v>
                </c:pt>
                <c:pt idx="3">
                  <c:v>5.8648648648648649</c:v>
                </c:pt>
                <c:pt idx="4">
                  <c:v>21.681365576102419</c:v>
                </c:pt>
                <c:pt idx="5">
                  <c:v>4.884955752212389</c:v>
                </c:pt>
                <c:pt idx="6">
                  <c:v>4.1460674157303368</c:v>
                </c:pt>
                <c:pt idx="7">
                  <c:v>6.6766467065868262</c:v>
                </c:pt>
                <c:pt idx="8">
                  <c:v>2.3888888888888888</c:v>
                </c:pt>
                <c:pt idx="9">
                  <c:v>2.0833333333333335</c:v>
                </c:pt>
                <c:pt idx="10">
                  <c:v>2.0743801652892562</c:v>
                </c:pt>
                <c:pt idx="11">
                  <c:v>1</c:v>
                </c:pt>
                <c:pt idx="12">
                  <c:v>0</c:v>
                </c:pt>
                <c:pt idx="13">
                  <c:v>1.5</c:v>
                </c:pt>
                <c:pt idx="1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7340-4AE6-BF8F-265543F4B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23821092306467"/>
          <c:y val="0.18136288141644397"/>
          <c:w val="6.1117880228290324E-2"/>
          <c:h val="0.151170709963702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All geit: antall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General</c:formatCode>
                <c:ptCount val="15"/>
                <c:pt idx="0">
                  <c:v>0</c:v>
                </c:pt>
                <c:pt idx="1">
                  <c:v>5486.53</c:v>
                </c:pt>
                <c:pt idx="2">
                  <c:v>132</c:v>
                </c:pt>
                <c:pt idx="3">
                  <c:v>185</c:v>
                </c:pt>
                <c:pt idx="4">
                  <c:v>16430</c:v>
                </c:pt>
                <c:pt idx="5">
                  <c:v>57</c:v>
                </c:pt>
                <c:pt idx="6">
                  <c:v>19</c:v>
                </c:pt>
                <c:pt idx="7">
                  <c:v>3392</c:v>
                </c:pt>
                <c:pt idx="8">
                  <c:v>3</c:v>
                </c:pt>
                <c:pt idx="9">
                  <c:v>0</c:v>
                </c:pt>
                <c:pt idx="10">
                  <c:v>303</c:v>
                </c:pt>
                <c:pt idx="11">
                  <c:v>0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06-4A3C-9E77-286F6910F293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General</c:formatCode>
                <c:ptCount val="15"/>
                <c:pt idx="0">
                  <c:v>5</c:v>
                </c:pt>
                <c:pt idx="1">
                  <c:v>5499</c:v>
                </c:pt>
                <c:pt idx="2">
                  <c:v>474</c:v>
                </c:pt>
                <c:pt idx="3">
                  <c:v>868</c:v>
                </c:pt>
                <c:pt idx="4">
                  <c:v>15242</c:v>
                </c:pt>
                <c:pt idx="5">
                  <c:v>552</c:v>
                </c:pt>
                <c:pt idx="6">
                  <c:v>369</c:v>
                </c:pt>
                <c:pt idx="7">
                  <c:v>3345</c:v>
                </c:pt>
                <c:pt idx="8">
                  <c:v>86</c:v>
                </c:pt>
                <c:pt idx="9">
                  <c:v>25</c:v>
                </c:pt>
                <c:pt idx="10">
                  <c:v>251</c:v>
                </c:pt>
                <c:pt idx="11">
                  <c:v>5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06-4A3C-9E77-286F6910F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6885117813826148E-2"/>
          <c:h val="0.15700778359727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antall%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26859890926263E-2"/>
          <c:y val="0.18662490947605295"/>
          <c:w val="0.87893892857459543"/>
          <c:h val="0.71839372581144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Fettgruppe!$B$133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Fettgruppe!$G$133:$G$147</c:f>
              <c:numCache>
                <c:formatCode>0.0</c:formatCode>
                <c:ptCount val="15"/>
                <c:pt idx="0">
                  <c:v>4.2471862391165859E-3</c:v>
                </c:pt>
                <c:pt idx="1">
                  <c:v>30.995965173072843</c:v>
                </c:pt>
                <c:pt idx="2">
                  <c:v>2.9730303673816103E-2</c:v>
                </c:pt>
                <c:pt idx="3">
                  <c:v>3.3977489912932687E-2</c:v>
                </c:pt>
                <c:pt idx="4">
                  <c:v>58.479507326396266</c:v>
                </c:pt>
                <c:pt idx="5">
                  <c:v>3.3977489912932687E-2</c:v>
                </c:pt>
                <c:pt idx="6">
                  <c:v>4.2471862391165859E-3</c:v>
                </c:pt>
                <c:pt idx="7">
                  <c:v>9.5179443618602679</c:v>
                </c:pt>
                <c:pt idx="8">
                  <c:v>0</c:v>
                </c:pt>
                <c:pt idx="9">
                  <c:v>0</c:v>
                </c:pt>
                <c:pt idx="10">
                  <c:v>0.86642599277978305</c:v>
                </c:pt>
                <c:pt idx="11">
                  <c:v>0</c:v>
                </c:pt>
                <c:pt idx="12">
                  <c:v>0</c:v>
                </c:pt>
                <c:pt idx="13">
                  <c:v>3.3977489912932687E-2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05-49F8-BC15-D845D1EC2708}"/>
            </c:ext>
          </c:extLst>
        </c:ser>
        <c:ser>
          <c:idx val="4"/>
          <c:order val="1"/>
          <c:tx>
            <c:strRef>
              <c:f>Fettgruppe!$B$103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Fettgruppe!$G$103:$G$117</c:f>
              <c:numCache>
                <c:formatCode>0.0</c:formatCode>
                <c:ptCount val="15"/>
                <c:pt idx="0">
                  <c:v>1.0726544622425628E-2</c:v>
                </c:pt>
                <c:pt idx="1">
                  <c:v>28.77931922196796</c:v>
                </c:pt>
                <c:pt idx="2">
                  <c:v>0.35755148741418757</c:v>
                </c:pt>
                <c:pt idx="3">
                  <c:v>0.31106979405034324</c:v>
                </c:pt>
                <c:pt idx="4">
                  <c:v>58.334525171624719</c:v>
                </c:pt>
                <c:pt idx="5">
                  <c:v>4.2906178489702511E-2</c:v>
                </c:pt>
                <c:pt idx="6">
                  <c:v>1.4302059496567505E-2</c:v>
                </c:pt>
                <c:pt idx="7">
                  <c:v>10.630005720823799</c:v>
                </c:pt>
                <c:pt idx="8">
                  <c:v>3.5755148741418762E-3</c:v>
                </c:pt>
                <c:pt idx="9">
                  <c:v>0</c:v>
                </c:pt>
                <c:pt idx="10">
                  <c:v>1.4302059496567503</c:v>
                </c:pt>
                <c:pt idx="11">
                  <c:v>0</c:v>
                </c:pt>
                <c:pt idx="12">
                  <c:v>0</c:v>
                </c:pt>
                <c:pt idx="13">
                  <c:v>8.5812356979405022E-2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05-49F8-BC15-D845D1EC2708}"/>
            </c:ext>
          </c:extLst>
        </c:ser>
        <c:ser>
          <c:idx val="10"/>
          <c:order val="2"/>
          <c:tx>
            <c:strRef>
              <c:f>Fettgruppe!$B$88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Fettgruppe!$G$88:$G$102</c:f>
              <c:numCache>
                <c:formatCode>0.0</c:formatCode>
                <c:ptCount val="15"/>
                <c:pt idx="0">
                  <c:v>0</c:v>
                </c:pt>
                <c:pt idx="1">
                  <c:v>25.198031894476046</c:v>
                </c:pt>
                <c:pt idx="2">
                  <c:v>0.33848623372997866</c:v>
                </c:pt>
                <c:pt idx="3">
                  <c:v>0.18494608647101929</c:v>
                </c:pt>
                <c:pt idx="4">
                  <c:v>62.564120459224597</c:v>
                </c:pt>
                <c:pt idx="5">
                  <c:v>2.0937292808039926E-2</c:v>
                </c:pt>
                <c:pt idx="6">
                  <c:v>3.4895488013399882E-3</c:v>
                </c:pt>
                <c:pt idx="7">
                  <c:v>10.322085354363679</c:v>
                </c:pt>
                <c:pt idx="8">
                  <c:v>3.4895488013399882E-3</c:v>
                </c:pt>
                <c:pt idx="9">
                  <c:v>0</c:v>
                </c:pt>
                <c:pt idx="10">
                  <c:v>1.3155598981051753</c:v>
                </c:pt>
                <c:pt idx="11">
                  <c:v>0</c:v>
                </c:pt>
                <c:pt idx="12">
                  <c:v>0</c:v>
                </c:pt>
                <c:pt idx="13">
                  <c:v>4.8853683218759825E-2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05-49F8-BC15-D845D1EC2708}"/>
            </c:ext>
          </c:extLst>
        </c:ser>
        <c:ser>
          <c:idx val="13"/>
          <c:order val="3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0</c:v>
                </c:pt>
                <c:pt idx="1">
                  <c:v>21.088630958855784</c:v>
                </c:pt>
                <c:pt idx="2">
                  <c:v>0.50736973762450244</c:v>
                </c:pt>
                <c:pt idx="3">
                  <c:v>0.71108637470100733</c:v>
                </c:pt>
                <c:pt idx="4">
                  <c:v>63.152157493716494</c:v>
                </c:pt>
                <c:pt idx="5">
                  <c:v>0.21909147761058065</c:v>
                </c:pt>
                <c:pt idx="6">
                  <c:v>7.3030492536860239E-2</c:v>
                </c:pt>
                <c:pt idx="7">
                  <c:v>13.03786477289631</c:v>
                </c:pt>
                <c:pt idx="8">
                  <c:v>1.1531130400556878E-2</c:v>
                </c:pt>
                <c:pt idx="9">
                  <c:v>0</c:v>
                </c:pt>
                <c:pt idx="10">
                  <c:v>1.1646441704562445</c:v>
                </c:pt>
                <c:pt idx="11">
                  <c:v>0</c:v>
                </c:pt>
                <c:pt idx="12">
                  <c:v>0</c:v>
                </c:pt>
                <c:pt idx="13">
                  <c:v>3.4593391201670626E-2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05-49F8-BC15-D845D1EC2708}"/>
            </c:ext>
          </c:extLst>
        </c:ser>
        <c:ser>
          <c:idx val="1"/>
          <c:order val="4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1.8705574261129818E-2</c:v>
                </c:pt>
                <c:pt idx="1">
                  <c:v>20.572390572390574</c:v>
                </c:pt>
                <c:pt idx="2">
                  <c:v>1.7732884399551061</c:v>
                </c:pt>
                <c:pt idx="3">
                  <c:v>3.2472876917321356</c:v>
                </c:pt>
                <c:pt idx="4">
                  <c:v>57.022072577628123</c:v>
                </c:pt>
                <c:pt idx="5">
                  <c:v>2.0650953984287317</c:v>
                </c:pt>
                <c:pt idx="6">
                  <c:v>1.3804713804713804</c:v>
                </c:pt>
                <c:pt idx="7">
                  <c:v>12.514029180695845</c:v>
                </c:pt>
                <c:pt idx="8">
                  <c:v>0.32173587729143277</c:v>
                </c:pt>
                <c:pt idx="9">
                  <c:v>9.3527871305649102E-2</c:v>
                </c:pt>
                <c:pt idx="10">
                  <c:v>0.93901982790871685</c:v>
                </c:pt>
                <c:pt idx="11">
                  <c:v>1.8705574261129818E-2</c:v>
                </c:pt>
                <c:pt idx="12">
                  <c:v>0</c:v>
                </c:pt>
                <c:pt idx="13">
                  <c:v>3.3670033670033669E-2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05-49F8-BC15-D845D1EC2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05429271064782"/>
          <c:y val="0.22026854134200935"/>
          <c:w val="6.6657058530339958E-2"/>
          <c:h val="0.2375576336604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All geit: antall produsenter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Fettgruppe!$B$133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Fettgruppe!$E$133:$E$147</c:f>
              <c:numCache>
                <c:formatCode>General</c:formatCode>
                <c:ptCount val="15"/>
                <c:pt idx="0">
                  <c:v>1</c:v>
                </c:pt>
                <c:pt idx="1">
                  <c:v>545</c:v>
                </c:pt>
                <c:pt idx="2">
                  <c:v>6</c:v>
                </c:pt>
                <c:pt idx="3">
                  <c:v>6</c:v>
                </c:pt>
                <c:pt idx="4">
                  <c:v>640</c:v>
                </c:pt>
                <c:pt idx="5">
                  <c:v>6</c:v>
                </c:pt>
                <c:pt idx="6">
                  <c:v>1</c:v>
                </c:pt>
                <c:pt idx="7">
                  <c:v>395</c:v>
                </c:pt>
                <c:pt idx="8">
                  <c:v>0</c:v>
                </c:pt>
                <c:pt idx="9">
                  <c:v>0</c:v>
                </c:pt>
                <c:pt idx="10">
                  <c:v>103</c:v>
                </c:pt>
                <c:pt idx="11">
                  <c:v>0</c:v>
                </c:pt>
                <c:pt idx="12">
                  <c:v>0</c:v>
                </c:pt>
                <c:pt idx="13">
                  <c:v>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C-4241-9C7D-4E0DC929465F}"/>
            </c:ext>
          </c:extLst>
        </c:ser>
        <c:ser>
          <c:idx val="10"/>
          <c:order val="1"/>
          <c:tx>
            <c:strRef>
              <c:f>Fettgruppe!$B$103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Fettgruppe!$E$103:$E$117</c:f>
              <c:numCache>
                <c:formatCode>General</c:formatCode>
                <c:ptCount val="15"/>
                <c:pt idx="0">
                  <c:v>2</c:v>
                </c:pt>
                <c:pt idx="1">
                  <c:v>575</c:v>
                </c:pt>
                <c:pt idx="2">
                  <c:v>10</c:v>
                </c:pt>
                <c:pt idx="3">
                  <c:v>17</c:v>
                </c:pt>
                <c:pt idx="4">
                  <c:v>662</c:v>
                </c:pt>
                <c:pt idx="5">
                  <c:v>7</c:v>
                </c:pt>
                <c:pt idx="6">
                  <c:v>4</c:v>
                </c:pt>
                <c:pt idx="7">
                  <c:v>432</c:v>
                </c:pt>
                <c:pt idx="8">
                  <c:v>1</c:v>
                </c:pt>
                <c:pt idx="9">
                  <c:v>0</c:v>
                </c:pt>
                <c:pt idx="10">
                  <c:v>144</c:v>
                </c:pt>
                <c:pt idx="11">
                  <c:v>0</c:v>
                </c:pt>
                <c:pt idx="12">
                  <c:v>0</c:v>
                </c:pt>
                <c:pt idx="13">
                  <c:v>16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C-4241-9C7D-4E0DC929465F}"/>
            </c:ext>
          </c:extLst>
        </c:ser>
        <c:ser>
          <c:idx val="5"/>
          <c:order val="2"/>
          <c:tx>
            <c:strRef>
              <c:f>Fettgruppe!$B$43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Fettgruppe!$E$43:$E$57</c:f>
              <c:numCache>
                <c:formatCode>General</c:formatCode>
                <c:ptCount val="15"/>
                <c:pt idx="0">
                  <c:v>0</c:v>
                </c:pt>
                <c:pt idx="1">
                  <c:v>520</c:v>
                </c:pt>
                <c:pt idx="2">
                  <c:v>0</c:v>
                </c:pt>
                <c:pt idx="3">
                  <c:v>0</c:v>
                </c:pt>
                <c:pt idx="4">
                  <c:v>665</c:v>
                </c:pt>
                <c:pt idx="5">
                  <c:v>1</c:v>
                </c:pt>
                <c:pt idx="6">
                  <c:v>1</c:v>
                </c:pt>
                <c:pt idx="7">
                  <c:v>460</c:v>
                </c:pt>
                <c:pt idx="8">
                  <c:v>0</c:v>
                </c:pt>
                <c:pt idx="9">
                  <c:v>0</c:v>
                </c:pt>
                <c:pt idx="10">
                  <c:v>127</c:v>
                </c:pt>
                <c:pt idx="11">
                  <c:v>0</c:v>
                </c:pt>
                <c:pt idx="12">
                  <c:v>0</c:v>
                </c:pt>
                <c:pt idx="13">
                  <c:v>15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6C-4241-9C7D-4E0DC929465F}"/>
            </c:ext>
          </c:extLst>
        </c:ser>
        <c:ser>
          <c:idx val="2"/>
          <c:order val="3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Fettgruppe!$E$27:$E$41</c:f>
              <c:numCache>
                <c:formatCode>General</c:formatCode>
                <c:ptCount val="15"/>
                <c:pt idx="0">
                  <c:v>0</c:v>
                </c:pt>
                <c:pt idx="1">
                  <c:v>507</c:v>
                </c:pt>
                <c:pt idx="2">
                  <c:v>20</c:v>
                </c:pt>
                <c:pt idx="3">
                  <c:v>21</c:v>
                </c:pt>
                <c:pt idx="4">
                  <c:v>667</c:v>
                </c:pt>
                <c:pt idx="5">
                  <c:v>15</c:v>
                </c:pt>
                <c:pt idx="6">
                  <c:v>5</c:v>
                </c:pt>
                <c:pt idx="7">
                  <c:v>471</c:v>
                </c:pt>
                <c:pt idx="8">
                  <c:v>2</c:v>
                </c:pt>
                <c:pt idx="9">
                  <c:v>0</c:v>
                </c:pt>
                <c:pt idx="10">
                  <c:v>126</c:v>
                </c:pt>
                <c:pt idx="11">
                  <c:v>0</c:v>
                </c:pt>
                <c:pt idx="12">
                  <c:v>0</c:v>
                </c:pt>
                <c:pt idx="13">
                  <c:v>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6C-4241-9C7D-4E0DC929465F}"/>
            </c:ext>
          </c:extLst>
        </c:ser>
        <c:ser>
          <c:idx val="3"/>
          <c:order val="4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Fettgruppe!$E$11:$E$25</c:f>
              <c:numCache>
                <c:formatCode>General</c:formatCode>
                <c:ptCount val="15"/>
                <c:pt idx="0">
                  <c:v>4</c:v>
                </c:pt>
                <c:pt idx="1">
                  <c:v>490</c:v>
                </c:pt>
                <c:pt idx="2">
                  <c:v>101</c:v>
                </c:pt>
                <c:pt idx="3">
                  <c:v>148</c:v>
                </c:pt>
                <c:pt idx="4">
                  <c:v>703</c:v>
                </c:pt>
                <c:pt idx="5">
                  <c:v>113</c:v>
                </c:pt>
                <c:pt idx="6">
                  <c:v>89</c:v>
                </c:pt>
                <c:pt idx="7">
                  <c:v>501</c:v>
                </c:pt>
                <c:pt idx="8">
                  <c:v>36</c:v>
                </c:pt>
                <c:pt idx="9">
                  <c:v>12</c:v>
                </c:pt>
                <c:pt idx="10">
                  <c:v>121</c:v>
                </c:pt>
                <c:pt idx="11">
                  <c:v>5</c:v>
                </c:pt>
                <c:pt idx="12">
                  <c:v>0</c:v>
                </c:pt>
                <c:pt idx="13">
                  <c:v>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6C-4241-9C7D-4E0DC9294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2056852448318"/>
          <c:y val="8.0930625315289634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geit: middel KLASSE innen FETTGRUPPE</a:t>
            </a:r>
          </a:p>
        </c:rich>
      </c:tx>
      <c:layout>
        <c:manualLayout>
          <c:xMode val="edge"/>
          <c:yMode val="edge"/>
          <c:x val="0.12249632786727348"/>
          <c:y val="4.115494298653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Fettgruppe!$B$27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Fettgruppe!$L$27:$L$41</c:f>
              <c:numCache>
                <c:formatCode>0.00</c:formatCode>
                <c:ptCount val="15"/>
                <c:pt idx="0">
                  <c:v>0</c:v>
                </c:pt>
                <c:pt idx="1">
                  <c:v>4.0393582100161671</c:v>
                </c:pt>
                <c:pt idx="2">
                  <c:v>4.4015151515151514</c:v>
                </c:pt>
                <c:pt idx="3">
                  <c:v>5.0378378378378388</c:v>
                </c:pt>
                <c:pt idx="4">
                  <c:v>5.3796713329275692</c:v>
                </c:pt>
                <c:pt idx="5">
                  <c:v>5.9473684210526319</c:v>
                </c:pt>
                <c:pt idx="6">
                  <c:v>6.4210526315789487</c:v>
                </c:pt>
                <c:pt idx="7">
                  <c:v>6.2084316037735849</c:v>
                </c:pt>
                <c:pt idx="8">
                  <c:v>8</c:v>
                </c:pt>
                <c:pt idx="9">
                  <c:v>0</c:v>
                </c:pt>
                <c:pt idx="10">
                  <c:v>7.4488448844884516</c:v>
                </c:pt>
                <c:pt idx="11">
                  <c:v>0</c:v>
                </c:pt>
                <c:pt idx="12">
                  <c:v>0</c:v>
                </c:pt>
                <c:pt idx="13">
                  <c:v>8.4444444444444446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5A-4C0D-B926-FBBBF892906E}"/>
            </c:ext>
          </c:extLst>
        </c:ser>
        <c:ser>
          <c:idx val="6"/>
          <c:order val="1"/>
          <c:tx>
            <c:strRef>
              <c:f>Fettgruppe!$B$11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Fettgruppe!$L$11:$L$25</c:f>
              <c:numCache>
                <c:formatCode>0.00</c:formatCode>
                <c:ptCount val="15"/>
                <c:pt idx="0">
                  <c:v>2.8</c:v>
                </c:pt>
                <c:pt idx="1">
                  <c:v>4.1183851609383524</c:v>
                </c:pt>
                <c:pt idx="2">
                  <c:v>4.5696202531645591</c:v>
                </c:pt>
                <c:pt idx="3">
                  <c:v>4.9009216589861762</c:v>
                </c:pt>
                <c:pt idx="4">
                  <c:v>5.4628657656475532</c:v>
                </c:pt>
                <c:pt idx="5">
                  <c:v>5.6594202898550723</c:v>
                </c:pt>
                <c:pt idx="6">
                  <c:v>5.9566395663956628</c:v>
                </c:pt>
                <c:pt idx="7">
                  <c:v>6.3659192825112116</c:v>
                </c:pt>
                <c:pt idx="8">
                  <c:v>7.0697674418604688</c:v>
                </c:pt>
                <c:pt idx="9">
                  <c:v>7.4800000000000013</c:v>
                </c:pt>
                <c:pt idx="10">
                  <c:v>7.4900398406374498</c:v>
                </c:pt>
                <c:pt idx="11">
                  <c:v>7.8</c:v>
                </c:pt>
                <c:pt idx="12">
                  <c:v>0</c:v>
                </c:pt>
                <c:pt idx="13">
                  <c:v>8.1111111111111107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5A-4C0D-B926-FBBBF8929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6.0956500705110717E-2"/>
          <c:h val="0.152376722108367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mnd'!$J$14:$J$25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7.4460163812360397E-2</c:v>
                </c:pt>
                <c:pt idx="9">
                  <c:v>2.1276595744680857E-2</c:v>
                </c:pt>
                <c:pt idx="10">
                  <c:v>8.0418174507438683E-2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mnd'!$S$14:$S$25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6.55</c:v>
                </c:pt>
                <c:pt idx="9">
                  <c:v>8.5</c:v>
                </c:pt>
                <c:pt idx="10">
                  <c:v>10.8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andel% for fettgruppe 3 eller høyere, per uke</a:t>
            </a:r>
          </a:p>
        </c:rich>
      </c:tx>
      <c:layout>
        <c:manualLayout>
          <c:xMode val="edge"/>
          <c:yMode val="edge"/>
          <c:x val="0.18762088332708413"/>
          <c:y val="2.7734950208905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79612576141504E-2"/>
          <c:y val="0.1439333275112126"/>
          <c:w val="0.9097807507306046"/>
          <c:h val="0.76669919403825204"/>
        </c:manualLayout>
      </c:layout>
      <c:lineChart>
        <c:grouping val="standard"/>
        <c:varyColors val="0"/>
        <c:ser>
          <c:idx val="3"/>
          <c:order val="0"/>
          <c:tx>
            <c:strRef>
              <c:f>Uke!$B$169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Uke!$AA$169:$AA$220</c:f>
              <c:numCache>
                <c:formatCode>0.00</c:formatCode>
                <c:ptCount val="52"/>
                <c:pt idx="0">
                  <c:v>0</c:v>
                </c:pt>
                <c:pt idx="1">
                  <c:v>2.7918781725888322</c:v>
                </c:pt>
                <c:pt idx="2">
                  <c:v>3.1034482758620681</c:v>
                </c:pt>
                <c:pt idx="3">
                  <c:v>5.1643192488262892</c:v>
                </c:pt>
                <c:pt idx="4">
                  <c:v>0.45045045045045035</c:v>
                </c:pt>
                <c:pt idx="5">
                  <c:v>4.8913043478260869</c:v>
                </c:pt>
                <c:pt idx="6">
                  <c:v>1.6042780748663099</c:v>
                </c:pt>
                <c:pt idx="7">
                  <c:v>0</c:v>
                </c:pt>
                <c:pt idx="8">
                  <c:v>1.3043478260869563</c:v>
                </c:pt>
                <c:pt idx="9">
                  <c:v>0.89535534415221052</c:v>
                </c:pt>
                <c:pt idx="10">
                  <c:v>3.1420765027322406</c:v>
                </c:pt>
                <c:pt idx="11">
                  <c:v>0.78616352201257822</c:v>
                </c:pt>
                <c:pt idx="12">
                  <c:v>0.24390243902439024</c:v>
                </c:pt>
                <c:pt idx="13">
                  <c:v>1.352569882777277</c:v>
                </c:pt>
                <c:pt idx="14">
                  <c:v>0</c:v>
                </c:pt>
                <c:pt idx="15">
                  <c:v>0.3883495145631069</c:v>
                </c:pt>
                <c:pt idx="16">
                  <c:v>0.69643588693158553</c:v>
                </c:pt>
                <c:pt idx="17">
                  <c:v>4.2682926829268304</c:v>
                </c:pt>
                <c:pt idx="18">
                  <c:v>1.4285714285714288</c:v>
                </c:pt>
                <c:pt idx="19">
                  <c:v>1.9169329073482424</c:v>
                </c:pt>
                <c:pt idx="20">
                  <c:v>3.3210332103321036</c:v>
                </c:pt>
                <c:pt idx="21">
                  <c:v>0.88987764182424933</c:v>
                </c:pt>
                <c:pt idx="22">
                  <c:v>5.3435114503816799</c:v>
                </c:pt>
                <c:pt idx="23">
                  <c:v>2.087286527514232</c:v>
                </c:pt>
                <c:pt idx="24">
                  <c:v>3.023255813953488</c:v>
                </c:pt>
                <c:pt idx="25">
                  <c:v>0.90090090090090069</c:v>
                </c:pt>
                <c:pt idx="26">
                  <c:v>3.0534351145038183</c:v>
                </c:pt>
                <c:pt idx="27">
                  <c:v>2.1276595744680855</c:v>
                </c:pt>
                <c:pt idx="28">
                  <c:v>1.2987012987012985</c:v>
                </c:pt>
                <c:pt idx="29">
                  <c:v>0</c:v>
                </c:pt>
                <c:pt idx="30">
                  <c:v>0.95238095238095277</c:v>
                </c:pt>
                <c:pt idx="31">
                  <c:v>0</c:v>
                </c:pt>
                <c:pt idx="32">
                  <c:v>1.2269938650306749</c:v>
                </c:pt>
                <c:pt idx="33">
                  <c:v>1.8922852983988352</c:v>
                </c:pt>
                <c:pt idx="34">
                  <c:v>0</c:v>
                </c:pt>
                <c:pt idx="35">
                  <c:v>0</c:v>
                </c:pt>
                <c:pt idx="36">
                  <c:v>0.64102564102564097</c:v>
                </c:pt>
                <c:pt idx="37">
                  <c:v>0.58394160583941646</c:v>
                </c:pt>
                <c:pt idx="38">
                  <c:v>1.0638297872340428</c:v>
                </c:pt>
                <c:pt idx="39">
                  <c:v>0.75614366729678628</c:v>
                </c:pt>
                <c:pt idx="40">
                  <c:v>2.0220588235294121</c:v>
                </c:pt>
                <c:pt idx="41">
                  <c:v>1.9832985386221289</c:v>
                </c:pt>
                <c:pt idx="42">
                  <c:v>1.2195121951219512</c:v>
                </c:pt>
                <c:pt idx="43">
                  <c:v>1.5151515151515151</c:v>
                </c:pt>
                <c:pt idx="44">
                  <c:v>0.74626865671641807</c:v>
                </c:pt>
                <c:pt idx="45">
                  <c:v>1.0404624277456649</c:v>
                </c:pt>
                <c:pt idx="46">
                  <c:v>0.84985835694051004</c:v>
                </c:pt>
                <c:pt idx="47">
                  <c:v>2.3809523809523818</c:v>
                </c:pt>
                <c:pt idx="48">
                  <c:v>2.3300970873786402</c:v>
                </c:pt>
                <c:pt idx="49">
                  <c:v>1.1965811965811963</c:v>
                </c:pt>
                <c:pt idx="50">
                  <c:v>4.8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21-4FB2-8442-81660D4C1D97}"/>
            </c:ext>
          </c:extLst>
        </c:ser>
        <c:ser>
          <c:idx val="4"/>
          <c:order val="1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Uke!$AA$63:$AA$114</c:f>
              <c:numCache>
                <c:formatCode>0.00</c:formatCode>
                <c:ptCount val="52"/>
                <c:pt idx="0">
                  <c:v>17.391304347826086</c:v>
                </c:pt>
                <c:pt idx="1">
                  <c:v>2.2113022113022112</c:v>
                </c:pt>
                <c:pt idx="2">
                  <c:v>2.6666666666666661</c:v>
                </c:pt>
                <c:pt idx="3">
                  <c:v>7.1428571428571441</c:v>
                </c:pt>
                <c:pt idx="4">
                  <c:v>3.3653846153846154</c:v>
                </c:pt>
                <c:pt idx="5">
                  <c:v>0.81632653061224492</c:v>
                </c:pt>
                <c:pt idx="6">
                  <c:v>0.50955414012738842</c:v>
                </c:pt>
                <c:pt idx="7">
                  <c:v>1.8587360594795537</c:v>
                </c:pt>
                <c:pt idx="8">
                  <c:v>1.0989010989010985</c:v>
                </c:pt>
                <c:pt idx="9">
                  <c:v>0.76064908722109503</c:v>
                </c:pt>
                <c:pt idx="10">
                  <c:v>1.5948963317384364</c:v>
                </c:pt>
                <c:pt idx="11">
                  <c:v>0.61633281972265008</c:v>
                </c:pt>
                <c:pt idx="12">
                  <c:v>0.56497175141242917</c:v>
                </c:pt>
                <c:pt idx="13">
                  <c:v>1.897983392645314</c:v>
                </c:pt>
                <c:pt idx="14">
                  <c:v>22.222222222222225</c:v>
                </c:pt>
                <c:pt idx="15">
                  <c:v>0</c:v>
                </c:pt>
                <c:pt idx="16">
                  <c:v>0.40733197556008149</c:v>
                </c:pt>
                <c:pt idx="17">
                  <c:v>3.3519553072625703</c:v>
                </c:pt>
                <c:pt idx="18">
                  <c:v>0.1851851851851852</c:v>
                </c:pt>
                <c:pt idx="19">
                  <c:v>2.1176470588235294</c:v>
                </c:pt>
                <c:pt idx="20">
                  <c:v>0</c:v>
                </c:pt>
                <c:pt idx="21">
                  <c:v>2.392344497607656</c:v>
                </c:pt>
                <c:pt idx="22">
                  <c:v>0.71428571428571441</c:v>
                </c:pt>
                <c:pt idx="23">
                  <c:v>0.62893081761006253</c:v>
                </c:pt>
                <c:pt idx="24">
                  <c:v>2.3131672597864759</c:v>
                </c:pt>
                <c:pt idx="25">
                  <c:v>0.61349693251533743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14.285714285714288</c:v>
                </c:pt>
                <c:pt idx="30">
                  <c:v>0.54865168847557133</c:v>
                </c:pt>
                <c:pt idx="31">
                  <c:v>0.91324200913242015</c:v>
                </c:pt>
                <c:pt idx="32">
                  <c:v>0.20746887966804975</c:v>
                </c:pt>
                <c:pt idx="33">
                  <c:v>0</c:v>
                </c:pt>
                <c:pt idx="34">
                  <c:v>0.66225165562913901</c:v>
                </c:pt>
                <c:pt idx="35">
                  <c:v>0.94786729857819918</c:v>
                </c:pt>
                <c:pt idx="36">
                  <c:v>0.36101083032490966</c:v>
                </c:pt>
                <c:pt idx="37">
                  <c:v>0.91074681238615651</c:v>
                </c:pt>
                <c:pt idx="38">
                  <c:v>1.7751479289940828</c:v>
                </c:pt>
                <c:pt idx="39">
                  <c:v>1.8099547511312213</c:v>
                </c:pt>
                <c:pt idx="40">
                  <c:v>0.85403726708074557</c:v>
                </c:pt>
                <c:pt idx="41">
                  <c:v>0.96735187424425617</c:v>
                </c:pt>
                <c:pt idx="42">
                  <c:v>1.7218543046357619</c:v>
                </c:pt>
                <c:pt idx="43">
                  <c:v>2.4784482758620698</c:v>
                </c:pt>
                <c:pt idx="44">
                  <c:v>1.5494636471990464</c:v>
                </c:pt>
                <c:pt idx="45">
                  <c:v>0.64724919093851141</c:v>
                </c:pt>
                <c:pt idx="46">
                  <c:v>1.5904572564612327</c:v>
                </c:pt>
                <c:pt idx="47">
                  <c:v>1.5723270440251564</c:v>
                </c:pt>
                <c:pt idx="48">
                  <c:v>0.8522727272727274</c:v>
                </c:pt>
                <c:pt idx="49">
                  <c:v>4.2471042471042475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21-4FB2-8442-81660D4C1D97}"/>
            </c:ext>
          </c:extLst>
        </c:ser>
        <c:ser>
          <c:idx val="2"/>
          <c:order val="2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66675">
              <a:solidFill>
                <a:srgbClr val="3366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Uke!$AA$10:$AA$61</c:f>
              <c:numCache>
                <c:formatCode>0.0</c:formatCode>
                <c:ptCount val="52"/>
                <c:pt idx="0">
                  <c:v>0</c:v>
                </c:pt>
                <c:pt idx="1">
                  <c:v>3.4557235421166297</c:v>
                </c:pt>
                <c:pt idx="2">
                  <c:v>8.0291970802919703</c:v>
                </c:pt>
                <c:pt idx="3">
                  <c:v>6.6115702479338863</c:v>
                </c:pt>
                <c:pt idx="4">
                  <c:v>1.1267605633802815</c:v>
                </c:pt>
                <c:pt idx="5">
                  <c:v>0</c:v>
                </c:pt>
                <c:pt idx="6">
                  <c:v>0.43715846994535529</c:v>
                </c:pt>
                <c:pt idx="7">
                  <c:v>1.0909090909090908</c:v>
                </c:pt>
                <c:pt idx="8">
                  <c:v>0.52083333333333348</c:v>
                </c:pt>
                <c:pt idx="9">
                  <c:v>0.97902097902097907</c:v>
                </c:pt>
                <c:pt idx="10">
                  <c:v>0.46649703138252735</c:v>
                </c:pt>
                <c:pt idx="11">
                  <c:v>1.1904761904761909</c:v>
                </c:pt>
                <c:pt idx="12">
                  <c:v>0.10471204188481675</c:v>
                </c:pt>
                <c:pt idx="13">
                  <c:v>0</c:v>
                </c:pt>
                <c:pt idx="14">
                  <c:v>0</c:v>
                </c:pt>
                <c:pt idx="15">
                  <c:v>0.61728395061728403</c:v>
                </c:pt>
                <c:pt idx="16">
                  <c:v>0.40518638573743904</c:v>
                </c:pt>
                <c:pt idx="17">
                  <c:v>0</c:v>
                </c:pt>
                <c:pt idx="18">
                  <c:v>0.47169811320754707</c:v>
                </c:pt>
                <c:pt idx="19">
                  <c:v>0</c:v>
                </c:pt>
                <c:pt idx="20">
                  <c:v>1.209677419354839</c:v>
                </c:pt>
                <c:pt idx="21">
                  <c:v>0.68965517241379304</c:v>
                </c:pt>
                <c:pt idx="22">
                  <c:v>0.82417582417582402</c:v>
                </c:pt>
                <c:pt idx="23">
                  <c:v>1.577287066246057</c:v>
                </c:pt>
                <c:pt idx="24">
                  <c:v>5.5555555555555562</c:v>
                </c:pt>
                <c:pt idx="25">
                  <c:v>7.125</c:v>
                </c:pt>
                <c:pt idx="26">
                  <c:v>4.2056074766355156</c:v>
                </c:pt>
                <c:pt idx="27">
                  <c:v>0.64935064935064923</c:v>
                </c:pt>
                <c:pt idx="28">
                  <c:v>0</c:v>
                </c:pt>
                <c:pt idx="29">
                  <c:v>0</c:v>
                </c:pt>
                <c:pt idx="30">
                  <c:v>2.0761245674740474</c:v>
                </c:pt>
                <c:pt idx="31">
                  <c:v>0.24271844660194181</c:v>
                </c:pt>
                <c:pt idx="32">
                  <c:v>0.54347826086956519</c:v>
                </c:pt>
                <c:pt idx="33">
                  <c:v>0.33112582781456951</c:v>
                </c:pt>
                <c:pt idx="34">
                  <c:v>2.5878003696857661</c:v>
                </c:pt>
                <c:pt idx="35">
                  <c:v>1.4440433212996389</c:v>
                </c:pt>
                <c:pt idx="36">
                  <c:v>0.60532687651331729</c:v>
                </c:pt>
                <c:pt idx="37">
                  <c:v>1.3931888544891644</c:v>
                </c:pt>
                <c:pt idx="38">
                  <c:v>2.1739130434782608</c:v>
                </c:pt>
                <c:pt idx="39">
                  <c:v>1.6101694915254237</c:v>
                </c:pt>
                <c:pt idx="40">
                  <c:v>0.95011876484560565</c:v>
                </c:pt>
                <c:pt idx="41">
                  <c:v>1.9095477386934681</c:v>
                </c:pt>
                <c:pt idx="42">
                  <c:v>1.455301455301456</c:v>
                </c:pt>
                <c:pt idx="43">
                  <c:v>2.4336283185840699</c:v>
                </c:pt>
                <c:pt idx="44">
                  <c:v>1.3210039630118895</c:v>
                </c:pt>
                <c:pt idx="45">
                  <c:v>1.7660044150110372</c:v>
                </c:pt>
                <c:pt idx="46">
                  <c:v>1.4492753623188404</c:v>
                </c:pt>
                <c:pt idx="47">
                  <c:v>4.0723981900452495</c:v>
                </c:pt>
                <c:pt idx="48">
                  <c:v>1.7391304347826086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21-4FB2-8442-81660D4C1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7440"/>
        <c:axId val="374935672"/>
      </c:lineChart>
      <c:catAx>
        <c:axId val="37492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5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3567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2572549525059368E-2"/>
              <c:y val="0.453004941891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744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16510410229767"/>
          <c:y val="0.29026245269384571"/>
          <c:w val="9.0617567156802165E-2"/>
          <c:h val="0.170993905201524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mnd'!$Q$14:$Q$25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1.5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mnd'!$J$29:$J$40</c:f>
              <c:numCache>
                <c:formatCode>0.0</c:formatCode>
                <c:ptCount val="12"/>
                <c:pt idx="0">
                  <c:v>8.8676671214188261</c:v>
                </c:pt>
                <c:pt idx="1">
                  <c:v>12.685240071132185</c:v>
                </c:pt>
                <c:pt idx="2">
                  <c:v>13.111159833369872</c:v>
                </c:pt>
                <c:pt idx="3">
                  <c:v>21.57714995343062</c:v>
                </c:pt>
                <c:pt idx="4">
                  <c:v>18.949648077964262</c:v>
                </c:pt>
                <c:pt idx="5">
                  <c:v>24.95551601423487</c:v>
                </c:pt>
                <c:pt idx="6">
                  <c:v>21.428571428571423</c:v>
                </c:pt>
                <c:pt idx="7">
                  <c:v>44.98402555910544</c:v>
                </c:pt>
                <c:pt idx="8">
                  <c:v>28.853313477289653</c:v>
                </c:pt>
                <c:pt idx="9">
                  <c:v>21.553191489361694</c:v>
                </c:pt>
                <c:pt idx="10">
                  <c:v>12.585444310414152</c:v>
                </c:pt>
                <c:pt idx="11">
                  <c:v>21.001926782273603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mnd'!$S$29:$S$40</c:f>
              <c:numCache>
                <c:formatCode>0.0</c:formatCode>
                <c:ptCount val="12"/>
                <c:pt idx="0">
                  <c:v>13.078461538461545</c:v>
                </c:pt>
                <c:pt idx="1">
                  <c:v>8.2439252336448607</c:v>
                </c:pt>
                <c:pt idx="2">
                  <c:v>6.4563545150501715</c:v>
                </c:pt>
                <c:pt idx="3">
                  <c:v>6.2197122302158192</c:v>
                </c:pt>
                <c:pt idx="4">
                  <c:v>7.3660000000000014</c:v>
                </c:pt>
                <c:pt idx="5">
                  <c:v>8.6406417112299376</c:v>
                </c:pt>
                <c:pt idx="6">
                  <c:v>7.5107843137254946</c:v>
                </c:pt>
                <c:pt idx="7">
                  <c:v>8.4721590909090949</c:v>
                </c:pt>
                <c:pt idx="8">
                  <c:v>9.2372903225806553</c:v>
                </c:pt>
                <c:pt idx="9">
                  <c:v>12.42813425468904</c:v>
                </c:pt>
                <c:pt idx="10">
                  <c:v>11.572204472843453</c:v>
                </c:pt>
                <c:pt idx="11">
                  <c:v>10.744954128440368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mnd'!$Q$29:$Q$40</c:f>
              <c:numCache>
                <c:formatCode>0.00</c:formatCode>
                <c:ptCount val="12"/>
                <c:pt idx="0">
                  <c:v>4.3384615384615373</c:v>
                </c:pt>
                <c:pt idx="1">
                  <c:v>4.2476635514018701</c:v>
                </c:pt>
                <c:pt idx="2">
                  <c:v>3.9515050167224071</c:v>
                </c:pt>
                <c:pt idx="3">
                  <c:v>4.253237410071943</c:v>
                </c:pt>
                <c:pt idx="4">
                  <c:v>3.8514285714285696</c:v>
                </c:pt>
                <c:pt idx="5">
                  <c:v>3.7557932263814608</c:v>
                </c:pt>
                <c:pt idx="6">
                  <c:v>3.3039215686274508</c:v>
                </c:pt>
                <c:pt idx="7">
                  <c:v>4.0639204545454541</c:v>
                </c:pt>
                <c:pt idx="8">
                  <c:v>4.4000000000000004</c:v>
                </c:pt>
                <c:pt idx="9">
                  <c:v>4.1401776900296152</c:v>
                </c:pt>
                <c:pt idx="10">
                  <c:v>4.5303514376996805</c:v>
                </c:pt>
                <c:pt idx="11">
                  <c:v>4.238532110091743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mnd'!$J$44:$J$55</c:f>
              <c:numCache>
                <c:formatCode>0.0</c:formatCode>
                <c:ptCount val="12"/>
                <c:pt idx="0">
                  <c:v>0</c:v>
                </c:pt>
                <c:pt idx="1">
                  <c:v>1.3040901007705985</c:v>
                </c:pt>
                <c:pt idx="2">
                  <c:v>0.41657531243148438</c:v>
                </c:pt>
                <c:pt idx="3">
                  <c:v>0.46569388388699162</c:v>
                </c:pt>
                <c:pt idx="4">
                  <c:v>1.8408229561451004</c:v>
                </c:pt>
                <c:pt idx="5">
                  <c:v>2.7135231316725981</c:v>
                </c:pt>
                <c:pt idx="6">
                  <c:v>1.8907563025210079</c:v>
                </c:pt>
                <c:pt idx="7">
                  <c:v>3.6421725239616625</c:v>
                </c:pt>
                <c:pt idx="8">
                  <c:v>4.0953090096798244</c:v>
                </c:pt>
                <c:pt idx="9">
                  <c:v>2.1063829787234036</c:v>
                </c:pt>
                <c:pt idx="10">
                  <c:v>1.6485725774024924</c:v>
                </c:pt>
                <c:pt idx="11">
                  <c:v>1.3487475915221581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mnd'!$S$44:$S$55</c:f>
              <c:numCache>
                <c:formatCode>0.0</c:formatCode>
                <c:ptCount val="12"/>
                <c:pt idx="0">
                  <c:v>0</c:v>
                </c:pt>
                <c:pt idx="1">
                  <c:v>5.0181818181818194</c:v>
                </c:pt>
                <c:pt idx="2">
                  <c:v>7.7421052631578977</c:v>
                </c:pt>
                <c:pt idx="3">
                  <c:v>7.8266666666666707</c:v>
                </c:pt>
                <c:pt idx="4">
                  <c:v>7.2676470588235293</c:v>
                </c:pt>
                <c:pt idx="5">
                  <c:v>8.3475409836065584</c:v>
                </c:pt>
                <c:pt idx="6">
                  <c:v>10.188888888888888</c:v>
                </c:pt>
                <c:pt idx="7">
                  <c:v>12.680701754385964</c:v>
                </c:pt>
                <c:pt idx="8">
                  <c:v>9.3427272727272666</c:v>
                </c:pt>
                <c:pt idx="9">
                  <c:v>11.24545454545455</c:v>
                </c:pt>
                <c:pt idx="10">
                  <c:v>11.248780487804883</c:v>
                </c:pt>
                <c:pt idx="11">
                  <c:v>9.2428571428571491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mnd'!$Q$44:$Q$55</c:f>
              <c:numCache>
                <c:formatCode>0.00</c:formatCode>
                <c:ptCount val="12"/>
                <c:pt idx="0">
                  <c:v>0</c:v>
                </c:pt>
                <c:pt idx="1">
                  <c:v>4.2272727272727284</c:v>
                </c:pt>
                <c:pt idx="2">
                  <c:v>4.0526315789473681</c:v>
                </c:pt>
                <c:pt idx="3">
                  <c:v>5.5333333333333323</c:v>
                </c:pt>
                <c:pt idx="4">
                  <c:v>4.8235294117647056</c:v>
                </c:pt>
                <c:pt idx="5">
                  <c:v>4.606557377049179</c:v>
                </c:pt>
                <c:pt idx="6">
                  <c:v>3.7777777777777777</c:v>
                </c:pt>
                <c:pt idx="7">
                  <c:v>4.9649122807017525</c:v>
                </c:pt>
                <c:pt idx="8">
                  <c:v>4.836363636363636</c:v>
                </c:pt>
                <c:pt idx="9">
                  <c:v>4.1111111111111116</c:v>
                </c:pt>
                <c:pt idx="10">
                  <c:v>4.2439024390243905</c:v>
                </c:pt>
                <c:pt idx="11">
                  <c:v>5.4285714285714306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mnd'!$J$59:$J$70</c:f>
              <c:numCache>
                <c:formatCode>0.0</c:formatCode>
                <c:ptCount val="12"/>
                <c:pt idx="0">
                  <c:v>0.27285129604365627</c:v>
                </c:pt>
                <c:pt idx="1">
                  <c:v>0.29638411381149959</c:v>
                </c:pt>
                <c:pt idx="2">
                  <c:v>0.87700065775049307</c:v>
                </c:pt>
                <c:pt idx="3">
                  <c:v>0.31046258925799441</c:v>
                </c:pt>
                <c:pt idx="4">
                  <c:v>1.8408229561451004</c:v>
                </c:pt>
                <c:pt idx="5">
                  <c:v>3.42526690391459</c:v>
                </c:pt>
                <c:pt idx="6">
                  <c:v>6.7226890756302486</c:v>
                </c:pt>
                <c:pt idx="7">
                  <c:v>3.7699680511182119</c:v>
                </c:pt>
                <c:pt idx="8">
                  <c:v>8.0416976917349245</c:v>
                </c:pt>
                <c:pt idx="9">
                  <c:v>5.2765957446808516</c:v>
                </c:pt>
                <c:pt idx="10">
                  <c:v>5.2673904302372323</c:v>
                </c:pt>
                <c:pt idx="11">
                  <c:v>2.6974951830443161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mnd'!$S$59:$S$70</c:f>
              <c:numCache>
                <c:formatCode>0.0</c:formatCode>
                <c:ptCount val="12"/>
                <c:pt idx="0">
                  <c:v>24.15</c:v>
                </c:pt>
                <c:pt idx="1">
                  <c:v>5.8</c:v>
                </c:pt>
                <c:pt idx="2">
                  <c:v>10.315</c:v>
                </c:pt>
                <c:pt idx="3">
                  <c:v>8.1999999999999993</c:v>
                </c:pt>
                <c:pt idx="4">
                  <c:v>7.6676470588235297</c:v>
                </c:pt>
                <c:pt idx="5">
                  <c:v>10.227272727272732</c:v>
                </c:pt>
                <c:pt idx="6">
                  <c:v>12.171875</c:v>
                </c:pt>
                <c:pt idx="7">
                  <c:v>13.020338983050843</c:v>
                </c:pt>
                <c:pt idx="8">
                  <c:v>11.508333333333336</c:v>
                </c:pt>
                <c:pt idx="9">
                  <c:v>12.91612903225807</c:v>
                </c:pt>
                <c:pt idx="10">
                  <c:v>12.625954198473281</c:v>
                </c:pt>
                <c:pt idx="11">
                  <c:v>9.3285714285714239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mnd'!$Q$59:$Q$70</c:f>
              <c:numCache>
                <c:formatCode>0.00</c:formatCode>
                <c:ptCount val="12"/>
                <c:pt idx="0">
                  <c:v>7</c:v>
                </c:pt>
                <c:pt idx="1">
                  <c:v>4.8</c:v>
                </c:pt>
                <c:pt idx="2">
                  <c:v>5.1749999999999998</c:v>
                </c:pt>
                <c:pt idx="3">
                  <c:v>5.3</c:v>
                </c:pt>
                <c:pt idx="4">
                  <c:v>5.3529411764705879</c:v>
                </c:pt>
                <c:pt idx="5">
                  <c:v>4.6233766233766236</c:v>
                </c:pt>
                <c:pt idx="6">
                  <c:v>4.1875</c:v>
                </c:pt>
                <c:pt idx="7">
                  <c:v>5.0338983050847457</c:v>
                </c:pt>
                <c:pt idx="8">
                  <c:v>5.0416666666666679</c:v>
                </c:pt>
                <c:pt idx="9">
                  <c:v>4.782258064516129</c:v>
                </c:pt>
                <c:pt idx="10">
                  <c:v>4.9083969465648876</c:v>
                </c:pt>
                <c:pt idx="11">
                  <c:v>4.9285714285714306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427748149983458E-2"/>
          <c:y val="0.15847122294595287"/>
          <c:w val="0.88645525798210301"/>
          <c:h val="0.72884416361241411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Uke!$W$63:$W$114</c:f>
              <c:numCache>
                <c:formatCode>0.00</c:formatCode>
                <c:ptCount val="52"/>
                <c:pt idx="0">
                  <c:v>7.2826086956521747</c:v>
                </c:pt>
                <c:pt idx="1">
                  <c:v>5.3980343980343966</c:v>
                </c:pt>
                <c:pt idx="2">
                  <c:v>5.1533333333333324</c:v>
                </c:pt>
                <c:pt idx="3">
                  <c:v>6.5</c:v>
                </c:pt>
                <c:pt idx="4">
                  <c:v>5.1586538461538476</c:v>
                </c:pt>
                <c:pt idx="5">
                  <c:v>4.8285714285714283</c:v>
                </c:pt>
                <c:pt idx="6">
                  <c:v>5.1184713375796189</c:v>
                </c:pt>
                <c:pt idx="7">
                  <c:v>5.2676579925650548</c:v>
                </c:pt>
                <c:pt idx="8">
                  <c:v>5.2307692307692317</c:v>
                </c:pt>
                <c:pt idx="9">
                  <c:v>5.209432048681542</c:v>
                </c:pt>
                <c:pt idx="10">
                  <c:v>5.1164274322169057</c:v>
                </c:pt>
                <c:pt idx="11">
                  <c:v>4.9244992295839758</c:v>
                </c:pt>
                <c:pt idx="12">
                  <c:v>5.1932203389830516</c:v>
                </c:pt>
                <c:pt idx="13">
                  <c:v>5.0462633451957277</c:v>
                </c:pt>
                <c:pt idx="14">
                  <c:v>6.6666666666666687</c:v>
                </c:pt>
                <c:pt idx="15">
                  <c:v>4.2079772079772093</c:v>
                </c:pt>
                <c:pt idx="16">
                  <c:v>4.7800407331975556</c:v>
                </c:pt>
                <c:pt idx="17">
                  <c:v>5.4106145251396658</c:v>
                </c:pt>
                <c:pt idx="18">
                  <c:v>4.3722222222222227</c:v>
                </c:pt>
                <c:pt idx="19">
                  <c:v>5.1623529411764704</c:v>
                </c:pt>
                <c:pt idx="20">
                  <c:v>3.9491525423728815</c:v>
                </c:pt>
                <c:pt idx="21">
                  <c:v>5.0813397129186599</c:v>
                </c:pt>
                <c:pt idx="22">
                  <c:v>3.95</c:v>
                </c:pt>
                <c:pt idx="23">
                  <c:v>4.2704402515723272</c:v>
                </c:pt>
                <c:pt idx="24">
                  <c:v>4.957295373665481</c:v>
                </c:pt>
                <c:pt idx="25">
                  <c:v>4.0981595092024543</c:v>
                </c:pt>
                <c:pt idx="26">
                  <c:v>4.8095238095238084</c:v>
                </c:pt>
                <c:pt idx="27">
                  <c:v>4.25</c:v>
                </c:pt>
                <c:pt idx="28">
                  <c:v>5</c:v>
                </c:pt>
                <c:pt idx="29">
                  <c:v>6.2857142857142847</c:v>
                </c:pt>
                <c:pt idx="30">
                  <c:v>3.7884399089238192</c:v>
                </c:pt>
                <c:pt idx="31">
                  <c:v>4.5251141552511411</c:v>
                </c:pt>
                <c:pt idx="32">
                  <c:v>4.0290456431535269</c:v>
                </c:pt>
                <c:pt idx="33">
                  <c:v>3.4909560723514206</c:v>
                </c:pt>
                <c:pt idx="34">
                  <c:v>4.520971302428257</c:v>
                </c:pt>
                <c:pt idx="35">
                  <c:v>4.4241706161137451</c:v>
                </c:pt>
                <c:pt idx="36">
                  <c:v>4.0415162454873652</c:v>
                </c:pt>
                <c:pt idx="37">
                  <c:v>4.2896174863387975</c:v>
                </c:pt>
                <c:pt idx="38">
                  <c:v>4.4733727810650876</c:v>
                </c:pt>
                <c:pt idx="39">
                  <c:v>5.1945701357466065</c:v>
                </c:pt>
                <c:pt idx="40">
                  <c:v>4.8276397515527956</c:v>
                </c:pt>
                <c:pt idx="41">
                  <c:v>4.5151148730350652</c:v>
                </c:pt>
                <c:pt idx="42">
                  <c:v>4.8887417218543057</c:v>
                </c:pt>
                <c:pt idx="43">
                  <c:v>5.0851293103448256</c:v>
                </c:pt>
                <c:pt idx="44">
                  <c:v>4.9141835518474366</c:v>
                </c:pt>
                <c:pt idx="45">
                  <c:v>4.4530744336569574</c:v>
                </c:pt>
                <c:pt idx="46">
                  <c:v>5.0258449304174952</c:v>
                </c:pt>
                <c:pt idx="47">
                  <c:v>5.317610062893082</c:v>
                </c:pt>
                <c:pt idx="48">
                  <c:v>4.8636363636363633</c:v>
                </c:pt>
                <c:pt idx="49">
                  <c:v>5.2239382239382239</c:v>
                </c:pt>
                <c:pt idx="50">
                  <c:v>7.1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6-4433-9522-68448BA5260C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Uke!$W$10:$W$61</c:f>
              <c:numCache>
                <c:formatCode>0.00</c:formatCode>
                <c:ptCount val="52"/>
                <c:pt idx="0">
                  <c:v>5.5454545454545459</c:v>
                </c:pt>
                <c:pt idx="1">
                  <c:v>5.6825053995680355</c:v>
                </c:pt>
                <c:pt idx="2">
                  <c:v>6.0072992700729904</c:v>
                </c:pt>
                <c:pt idx="3">
                  <c:v>6.1404958677685935</c:v>
                </c:pt>
                <c:pt idx="4">
                  <c:v>4.957746478873239</c:v>
                </c:pt>
                <c:pt idx="5">
                  <c:v>5.546875</c:v>
                </c:pt>
                <c:pt idx="6">
                  <c:v>5.0754098360655755</c:v>
                </c:pt>
                <c:pt idx="7">
                  <c:v>5.1345454545454556</c:v>
                </c:pt>
                <c:pt idx="8">
                  <c:v>4.109375</c:v>
                </c:pt>
                <c:pt idx="9">
                  <c:v>5.2055944055944066</c:v>
                </c:pt>
                <c:pt idx="10">
                  <c:v>4.857082273112808</c:v>
                </c:pt>
                <c:pt idx="11">
                  <c:v>5.1619047619047613</c:v>
                </c:pt>
                <c:pt idx="12">
                  <c:v>5.0062827225130881</c:v>
                </c:pt>
                <c:pt idx="13">
                  <c:v>0</c:v>
                </c:pt>
                <c:pt idx="14">
                  <c:v>4.4265734265734258</c:v>
                </c:pt>
                <c:pt idx="15">
                  <c:v>4.9166666666666679</c:v>
                </c:pt>
                <c:pt idx="16">
                  <c:v>4.8176661264181524</c:v>
                </c:pt>
                <c:pt idx="17">
                  <c:v>5.3515625</c:v>
                </c:pt>
                <c:pt idx="18">
                  <c:v>4.676886792452831</c:v>
                </c:pt>
                <c:pt idx="19">
                  <c:v>5.4285714285714306</c:v>
                </c:pt>
                <c:pt idx="20">
                  <c:v>4.844086021505376</c:v>
                </c:pt>
                <c:pt idx="21">
                  <c:v>4.3310344827586222</c:v>
                </c:pt>
                <c:pt idx="22">
                  <c:v>4.7651098901098914</c:v>
                </c:pt>
                <c:pt idx="23">
                  <c:v>4.6435331230283916</c:v>
                </c:pt>
                <c:pt idx="24">
                  <c:v>4.7010582010582018</c:v>
                </c:pt>
                <c:pt idx="25">
                  <c:v>5.0175000000000001</c:v>
                </c:pt>
                <c:pt idx="26">
                  <c:v>5.3084112149532707</c:v>
                </c:pt>
                <c:pt idx="27">
                  <c:v>4.7662337662337668</c:v>
                </c:pt>
                <c:pt idx="28">
                  <c:v>2.75</c:v>
                </c:pt>
                <c:pt idx="29">
                  <c:v>3.3846153846153846</c:v>
                </c:pt>
                <c:pt idx="30">
                  <c:v>4.1972318339100347</c:v>
                </c:pt>
                <c:pt idx="31">
                  <c:v>3.0533980582524274</c:v>
                </c:pt>
                <c:pt idx="32">
                  <c:v>4.3913043478260869</c:v>
                </c:pt>
                <c:pt idx="33">
                  <c:v>3.8807947019867552</c:v>
                </c:pt>
                <c:pt idx="34">
                  <c:v>4.6950092421441791</c:v>
                </c:pt>
                <c:pt idx="35">
                  <c:v>4.3267148014440435</c:v>
                </c:pt>
                <c:pt idx="36">
                  <c:v>4.1585956416464889</c:v>
                </c:pt>
                <c:pt idx="37">
                  <c:v>4.2074303405572753</c:v>
                </c:pt>
                <c:pt idx="38">
                  <c:v>4.5276679841897245</c:v>
                </c:pt>
                <c:pt idx="39">
                  <c:v>4.8169491525423718</c:v>
                </c:pt>
                <c:pt idx="40">
                  <c:v>4.7505938242280283</c:v>
                </c:pt>
                <c:pt idx="41">
                  <c:v>4.9447236180904532</c:v>
                </c:pt>
                <c:pt idx="42">
                  <c:v>4.7058212058212048</c:v>
                </c:pt>
                <c:pt idx="43">
                  <c:v>5.3362831858407072</c:v>
                </c:pt>
                <c:pt idx="44">
                  <c:v>5.0792602377807121</c:v>
                </c:pt>
                <c:pt idx="45">
                  <c:v>5.4613686534216317</c:v>
                </c:pt>
                <c:pt idx="46">
                  <c:v>4.9834368530020701</c:v>
                </c:pt>
                <c:pt idx="47">
                  <c:v>5.3619909502262439</c:v>
                </c:pt>
                <c:pt idx="48">
                  <c:v>5.4043478260869549</c:v>
                </c:pt>
                <c:pt idx="49">
                  <c:v>4.4866071428571441</c:v>
                </c:pt>
                <c:pt idx="50">
                  <c:v>4.9117647058823524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6-4433-9522-68448BA52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932990372312752"/>
          <c:y val="0.20197298808022679"/>
          <c:w val="8.8643451251758473E-2"/>
          <c:h val="0.143907985138103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mnd'!$I$74:$I$85</c:f>
              <c:numCache>
                <c:formatCode>#,##0</c:formatCode>
                <c:ptCount val="12"/>
                <c:pt idx="0">
                  <c:v>436</c:v>
                </c:pt>
                <c:pt idx="1">
                  <c:v>1238</c:v>
                </c:pt>
                <c:pt idx="2">
                  <c:v>3334</c:v>
                </c:pt>
                <c:pt idx="3">
                  <c:v>2044</c:v>
                </c:pt>
                <c:pt idx="4">
                  <c:v>1135</c:v>
                </c:pt>
                <c:pt idx="5">
                  <c:v>1013</c:v>
                </c:pt>
                <c:pt idx="6">
                  <c:v>247</c:v>
                </c:pt>
                <c:pt idx="7">
                  <c:v>560</c:v>
                </c:pt>
                <c:pt idx="8">
                  <c:v>1216</c:v>
                </c:pt>
                <c:pt idx="9">
                  <c:v>2349</c:v>
                </c:pt>
                <c:pt idx="10">
                  <c:v>1367</c:v>
                </c:pt>
                <c:pt idx="11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mnd'!$J$74:$J$85</c:f>
              <c:numCache>
                <c:formatCode>0.0</c:formatCode>
                <c:ptCount val="12"/>
                <c:pt idx="0">
                  <c:v>59.481582537517077</c:v>
                </c:pt>
                <c:pt idx="1">
                  <c:v>73.384706579727307</c:v>
                </c:pt>
                <c:pt idx="2">
                  <c:v>73.098004823503615</c:v>
                </c:pt>
                <c:pt idx="3">
                  <c:v>63.458553244334055</c:v>
                </c:pt>
                <c:pt idx="4">
                  <c:v>61.451001624255554</c:v>
                </c:pt>
                <c:pt idx="5">
                  <c:v>45.062277580071182</c:v>
                </c:pt>
                <c:pt idx="6">
                  <c:v>51.890756302520998</c:v>
                </c:pt>
                <c:pt idx="7">
                  <c:v>35.782747603833862</c:v>
                </c:pt>
                <c:pt idx="8">
                  <c:v>45.271779597915121</c:v>
                </c:pt>
                <c:pt idx="9">
                  <c:v>49.978723404255319</c:v>
                </c:pt>
                <c:pt idx="10">
                  <c:v>54.965822275834363</c:v>
                </c:pt>
                <c:pt idx="11">
                  <c:v>58.381502890173422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mnd'!$S$74:$S$85</c:f>
              <c:numCache>
                <c:formatCode>0.0</c:formatCode>
                <c:ptCount val="12"/>
                <c:pt idx="0">
                  <c:v>17.001376146788974</c:v>
                </c:pt>
                <c:pt idx="1">
                  <c:v>9.4252827140549176</c:v>
                </c:pt>
                <c:pt idx="2">
                  <c:v>8.5399820035992899</c:v>
                </c:pt>
                <c:pt idx="3">
                  <c:v>7.8201565557729937</c:v>
                </c:pt>
                <c:pt idx="4">
                  <c:v>8.8629955947136541</c:v>
                </c:pt>
                <c:pt idx="5">
                  <c:v>11.998914116485681</c:v>
                </c:pt>
                <c:pt idx="6">
                  <c:v>11.072064777327927</c:v>
                </c:pt>
                <c:pt idx="7">
                  <c:v>12.647321428571436</c:v>
                </c:pt>
                <c:pt idx="8">
                  <c:v>13.723437500000003</c:v>
                </c:pt>
                <c:pt idx="9">
                  <c:v>15.695785440613029</c:v>
                </c:pt>
                <c:pt idx="10">
                  <c:v>16.510168251645947</c:v>
                </c:pt>
                <c:pt idx="11">
                  <c:v>15.965346534653477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mnd'!$Q$74:$Q$85</c:f>
              <c:numCache>
                <c:formatCode>0.00</c:formatCode>
                <c:ptCount val="12"/>
                <c:pt idx="0">
                  <c:v>5.3463302752293558</c:v>
                </c:pt>
                <c:pt idx="1">
                  <c:v>5.5177705977382887</c:v>
                </c:pt>
                <c:pt idx="2">
                  <c:v>5.4577084583083391</c:v>
                </c:pt>
                <c:pt idx="3">
                  <c:v>5.4946183953033279</c:v>
                </c:pt>
                <c:pt idx="4">
                  <c:v>5.673127753303965</c:v>
                </c:pt>
                <c:pt idx="5">
                  <c:v>5.3020730503455091</c:v>
                </c:pt>
                <c:pt idx="6">
                  <c:v>5.2510121457489882</c:v>
                </c:pt>
                <c:pt idx="7">
                  <c:v>5.3482142857142847</c:v>
                </c:pt>
                <c:pt idx="8">
                  <c:v>5.5625</c:v>
                </c:pt>
                <c:pt idx="9">
                  <c:v>5.3367390378884645</c:v>
                </c:pt>
                <c:pt idx="10">
                  <c:v>5.5844915874177028</c:v>
                </c:pt>
                <c:pt idx="11">
                  <c:v>5.4125412541254123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mnd'!$I$89:$I$100</c:f>
              <c:numCache>
                <c:formatCode>#,##0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75</c:v>
                </c:pt>
                <c:pt idx="5">
                  <c:v>115</c:v>
                </c:pt>
                <c:pt idx="6">
                  <c:v>14</c:v>
                </c:pt>
                <c:pt idx="7">
                  <c:v>17</c:v>
                </c:pt>
                <c:pt idx="8">
                  <c:v>69</c:v>
                </c:pt>
                <c:pt idx="9">
                  <c:v>172</c:v>
                </c:pt>
                <c:pt idx="10">
                  <c:v>79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mnd'!$J$89:$J$100</c:f>
              <c:numCache>
                <c:formatCode>0.0</c:formatCode>
                <c:ptCount val="12"/>
                <c:pt idx="0">
                  <c:v>0</c:v>
                </c:pt>
                <c:pt idx="1">
                  <c:v>0.17783046828689977</c:v>
                </c:pt>
                <c:pt idx="2">
                  <c:v>2.1925016443762328E-2</c:v>
                </c:pt>
                <c:pt idx="3">
                  <c:v>6.2092517851598888E-2</c:v>
                </c:pt>
                <c:pt idx="4">
                  <c:v>4.060638873849487</c:v>
                </c:pt>
                <c:pt idx="5">
                  <c:v>5.1156583629893246</c:v>
                </c:pt>
                <c:pt idx="6">
                  <c:v>2.9411764705882355</c:v>
                </c:pt>
                <c:pt idx="7">
                  <c:v>1.0862619808306702</c:v>
                </c:pt>
                <c:pt idx="8">
                  <c:v>2.5688756515264326</c:v>
                </c:pt>
                <c:pt idx="9">
                  <c:v>3.6595744680851072</c:v>
                </c:pt>
                <c:pt idx="10">
                  <c:v>3.1765178930438278</c:v>
                </c:pt>
                <c:pt idx="11">
                  <c:v>0.96339113680154143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mnd'!$S$89:$S$100</c:f>
              <c:numCache>
                <c:formatCode>0.0</c:formatCode>
                <c:ptCount val="12"/>
                <c:pt idx="0">
                  <c:v>0</c:v>
                </c:pt>
                <c:pt idx="1">
                  <c:v>17.266666666666673</c:v>
                </c:pt>
                <c:pt idx="2">
                  <c:v>17.8</c:v>
                </c:pt>
                <c:pt idx="3">
                  <c:v>10.950000000000003</c:v>
                </c:pt>
                <c:pt idx="4">
                  <c:v>6.8506666666666689</c:v>
                </c:pt>
                <c:pt idx="5">
                  <c:v>8.6165217391304356</c:v>
                </c:pt>
                <c:pt idx="6">
                  <c:v>14.24285714285713</c:v>
                </c:pt>
                <c:pt idx="7">
                  <c:v>12.641176470588237</c:v>
                </c:pt>
                <c:pt idx="8">
                  <c:v>13.637681159420289</c:v>
                </c:pt>
                <c:pt idx="9">
                  <c:v>13.501744186046505</c:v>
                </c:pt>
                <c:pt idx="10">
                  <c:v>18.243037974683535</c:v>
                </c:pt>
                <c:pt idx="1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mnd'!$Q$89:$Q$100</c:f>
              <c:numCache>
                <c:formatCode>0.00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5.9866666666666646</c:v>
                </c:pt>
                <c:pt idx="5">
                  <c:v>5.8</c:v>
                </c:pt>
                <c:pt idx="6">
                  <c:v>4.9285714285714306</c:v>
                </c:pt>
                <c:pt idx="7">
                  <c:v>5</c:v>
                </c:pt>
                <c:pt idx="8">
                  <c:v>5.7391304347826084</c:v>
                </c:pt>
                <c:pt idx="9">
                  <c:v>5.5813953488372077</c:v>
                </c:pt>
                <c:pt idx="10">
                  <c:v>5.5316455696202524</c:v>
                </c:pt>
                <c:pt idx="11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mnd'!$I$104:$I$115</c:f>
              <c:numCache>
                <c:formatCode>#,##0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56</c:v>
                </c:pt>
                <c:pt idx="5">
                  <c:v>75</c:v>
                </c:pt>
                <c:pt idx="6">
                  <c:v>20</c:v>
                </c:pt>
                <c:pt idx="7">
                  <c:v>18</c:v>
                </c:pt>
                <c:pt idx="8">
                  <c:v>32</c:v>
                </c:pt>
                <c:pt idx="9">
                  <c:v>111</c:v>
                </c:pt>
                <c:pt idx="10">
                  <c:v>52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mnd'!$J$104:$J$115</c:f>
              <c:numCache>
                <c:formatCode>0.0</c:formatCode>
                <c:ptCount val="12"/>
                <c:pt idx="0">
                  <c:v>0</c:v>
                </c:pt>
                <c:pt idx="1">
                  <c:v>0.11855364552459983</c:v>
                </c:pt>
                <c:pt idx="2">
                  <c:v>4.3850032887524655E-2</c:v>
                </c:pt>
                <c:pt idx="3">
                  <c:v>3.1046258925799444E-2</c:v>
                </c:pt>
                <c:pt idx="4">
                  <c:v>3.0319436924742824</c:v>
                </c:pt>
                <c:pt idx="5">
                  <c:v>3.3362989323843406</c:v>
                </c:pt>
                <c:pt idx="6">
                  <c:v>4.201680672268906</c:v>
                </c:pt>
                <c:pt idx="7">
                  <c:v>1.1501597444089455</c:v>
                </c:pt>
                <c:pt idx="8">
                  <c:v>1.1913626209977664</c:v>
                </c:pt>
                <c:pt idx="9">
                  <c:v>2.3617021276595742</c:v>
                </c:pt>
                <c:pt idx="10">
                  <c:v>2.0908725371934054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54281628824504E-2"/>
          <c:y val="0.15006631464494749"/>
          <c:w val="0.89179887183988527"/>
          <c:h val="0.7352647385620622"/>
        </c:manualLayout>
      </c:layout>
      <c:lineChart>
        <c:grouping val="standard"/>
        <c:varyColors val="0"/>
        <c:ser>
          <c:idx val="3"/>
          <c:order val="0"/>
          <c:tx>
            <c:strRef>
              <c:f>Uke!$B$169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Uke!$Y$169:$Y$220</c:f>
              <c:numCache>
                <c:formatCode>0.0</c:formatCode>
                <c:ptCount val="52"/>
                <c:pt idx="0">
                  <c:v>0</c:v>
                </c:pt>
                <c:pt idx="1">
                  <c:v>15.764213197969543</c:v>
                </c:pt>
                <c:pt idx="2">
                  <c:v>20.738275862068971</c:v>
                </c:pt>
                <c:pt idx="3">
                  <c:v>17.520469483568071</c:v>
                </c:pt>
                <c:pt idx="4">
                  <c:v>11.629144144144149</c:v>
                </c:pt>
                <c:pt idx="5">
                  <c:v>18.905543478260864</c:v>
                </c:pt>
                <c:pt idx="6">
                  <c:v>9.3470855614973161</c:v>
                </c:pt>
                <c:pt idx="7">
                  <c:v>11.196769230769222</c:v>
                </c:pt>
                <c:pt idx="8">
                  <c:v>10.967521739130436</c:v>
                </c:pt>
                <c:pt idx="9">
                  <c:v>8.9384051482932261</c:v>
                </c:pt>
                <c:pt idx="10">
                  <c:v>11.603565573770492</c:v>
                </c:pt>
                <c:pt idx="11">
                  <c:v>9.3655503144654091</c:v>
                </c:pt>
                <c:pt idx="12">
                  <c:v>7.5359390243902515</c:v>
                </c:pt>
                <c:pt idx="13">
                  <c:v>9.5548872858431029</c:v>
                </c:pt>
                <c:pt idx="14">
                  <c:v>0</c:v>
                </c:pt>
                <c:pt idx="15">
                  <c:v>9.6898446601941757</c:v>
                </c:pt>
                <c:pt idx="16">
                  <c:v>7.7241704219582079</c:v>
                </c:pt>
                <c:pt idx="17">
                  <c:v>14.10390243902439</c:v>
                </c:pt>
                <c:pt idx="18">
                  <c:v>11.82640816326531</c:v>
                </c:pt>
                <c:pt idx="19">
                  <c:v>9.9271778487752975</c:v>
                </c:pt>
                <c:pt idx="20">
                  <c:v>11.049999999999997</c:v>
                </c:pt>
                <c:pt idx="21">
                  <c:v>9.243381535038921</c:v>
                </c:pt>
                <c:pt idx="22">
                  <c:v>17.023282442748101</c:v>
                </c:pt>
                <c:pt idx="23">
                  <c:v>13.075958254269455</c:v>
                </c:pt>
                <c:pt idx="24">
                  <c:v>15.69832558139534</c:v>
                </c:pt>
                <c:pt idx="25">
                  <c:v>13.349166666666676</c:v>
                </c:pt>
                <c:pt idx="26">
                  <c:v>13.327124681933839</c:v>
                </c:pt>
                <c:pt idx="27">
                  <c:v>11.713085106382984</c:v>
                </c:pt>
                <c:pt idx="28">
                  <c:v>16.766623376623375</c:v>
                </c:pt>
                <c:pt idx="29">
                  <c:v>8.4687499999999982</c:v>
                </c:pt>
                <c:pt idx="30">
                  <c:v>18.340190476190475</c:v>
                </c:pt>
                <c:pt idx="31">
                  <c:v>10.801601049868772</c:v>
                </c:pt>
                <c:pt idx="32">
                  <c:v>13.963312883435584</c:v>
                </c:pt>
                <c:pt idx="33">
                  <c:v>12.353813682678309</c:v>
                </c:pt>
                <c:pt idx="34">
                  <c:v>12.825454545454548</c:v>
                </c:pt>
                <c:pt idx="35">
                  <c:v>13.516990595611285</c:v>
                </c:pt>
                <c:pt idx="36">
                  <c:v>11.754839743589736</c:v>
                </c:pt>
                <c:pt idx="37">
                  <c:v>13.082335766423357</c:v>
                </c:pt>
                <c:pt idx="38">
                  <c:v>14.447269503546091</c:v>
                </c:pt>
                <c:pt idx="39">
                  <c:v>15.693950850661638</c:v>
                </c:pt>
                <c:pt idx="40">
                  <c:v>16.143244485294101</c:v>
                </c:pt>
                <c:pt idx="41">
                  <c:v>16.312849686847603</c:v>
                </c:pt>
                <c:pt idx="42">
                  <c:v>14.277328159645243</c:v>
                </c:pt>
                <c:pt idx="43">
                  <c:v>17.305993265993266</c:v>
                </c:pt>
                <c:pt idx="44">
                  <c:v>16.021716417910437</c:v>
                </c:pt>
                <c:pt idx="45">
                  <c:v>15.416069364161862</c:v>
                </c:pt>
                <c:pt idx="46">
                  <c:v>16.228271954674213</c:v>
                </c:pt>
                <c:pt idx="47">
                  <c:v>16.011989795918371</c:v>
                </c:pt>
                <c:pt idx="48">
                  <c:v>19.704291262135929</c:v>
                </c:pt>
                <c:pt idx="49">
                  <c:v>13.189094017094016</c:v>
                </c:pt>
                <c:pt idx="50">
                  <c:v>23.320000000000004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E-4DC4-B266-954B2E69BEAB}"/>
            </c:ext>
          </c:extLst>
        </c:ser>
        <c:ser>
          <c:idx val="4"/>
          <c:order val="1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Uke!$Y$63:$Y$114</c:f>
              <c:numCache>
                <c:formatCode>0.0</c:formatCode>
                <c:ptCount val="52"/>
                <c:pt idx="0">
                  <c:v>22.156521739130437</c:v>
                </c:pt>
                <c:pt idx="1">
                  <c:v>20.450491400491405</c:v>
                </c:pt>
                <c:pt idx="2">
                  <c:v>17.272444444444442</c:v>
                </c:pt>
                <c:pt idx="3">
                  <c:v>23.878571428571423</c:v>
                </c:pt>
                <c:pt idx="4">
                  <c:v>18.337500000000006</c:v>
                </c:pt>
                <c:pt idx="5">
                  <c:v>11.580408163265302</c:v>
                </c:pt>
                <c:pt idx="6">
                  <c:v>7.7350318471337554</c:v>
                </c:pt>
                <c:pt idx="7">
                  <c:v>10.051301115241637</c:v>
                </c:pt>
                <c:pt idx="8">
                  <c:v>11.680219780219783</c:v>
                </c:pt>
                <c:pt idx="9">
                  <c:v>9.4726166328600474</c:v>
                </c:pt>
                <c:pt idx="10">
                  <c:v>9.4740031897926649</c:v>
                </c:pt>
                <c:pt idx="11">
                  <c:v>8.8520801232665622</c:v>
                </c:pt>
                <c:pt idx="12">
                  <c:v>9.2071186440677941</c:v>
                </c:pt>
                <c:pt idx="13">
                  <c:v>12.169513641755637</c:v>
                </c:pt>
                <c:pt idx="14">
                  <c:v>20.555555555555557</c:v>
                </c:pt>
                <c:pt idx="15">
                  <c:v>10.353561253561251</c:v>
                </c:pt>
                <c:pt idx="16">
                  <c:v>8.178004073319741</c:v>
                </c:pt>
                <c:pt idx="17">
                  <c:v>12.852793296089384</c:v>
                </c:pt>
                <c:pt idx="18">
                  <c:v>10.575740740740732</c:v>
                </c:pt>
                <c:pt idx="19">
                  <c:v>11.626352941176462</c:v>
                </c:pt>
                <c:pt idx="20">
                  <c:v>8.1723163841807853</c:v>
                </c:pt>
                <c:pt idx="21">
                  <c:v>13.148006379585327</c:v>
                </c:pt>
                <c:pt idx="22">
                  <c:v>12.210714285714296</c:v>
                </c:pt>
                <c:pt idx="23">
                  <c:v>11.396540880503144</c:v>
                </c:pt>
                <c:pt idx="24">
                  <c:v>13.36939501779359</c:v>
                </c:pt>
                <c:pt idx="25">
                  <c:v>15.412269938650301</c:v>
                </c:pt>
                <c:pt idx="26">
                  <c:v>16.069841269841262</c:v>
                </c:pt>
                <c:pt idx="27">
                  <c:v>13.37931034482758</c:v>
                </c:pt>
                <c:pt idx="28">
                  <c:v>10.682352941176475</c:v>
                </c:pt>
                <c:pt idx="29">
                  <c:v>16.414285714285711</c:v>
                </c:pt>
                <c:pt idx="30">
                  <c:v>11.712890571420743</c:v>
                </c:pt>
                <c:pt idx="31">
                  <c:v>11.638812785388124</c:v>
                </c:pt>
                <c:pt idx="32">
                  <c:v>12.127800829875529</c:v>
                </c:pt>
                <c:pt idx="33">
                  <c:v>11.930749354005163</c:v>
                </c:pt>
                <c:pt idx="34">
                  <c:v>11.856953642384102</c:v>
                </c:pt>
                <c:pt idx="35">
                  <c:v>12.292180094786723</c:v>
                </c:pt>
                <c:pt idx="36">
                  <c:v>12.198014440433212</c:v>
                </c:pt>
                <c:pt idx="37">
                  <c:v>12.167395264116569</c:v>
                </c:pt>
                <c:pt idx="38">
                  <c:v>13.095660749506903</c:v>
                </c:pt>
                <c:pt idx="39">
                  <c:v>16.175022624434376</c:v>
                </c:pt>
                <c:pt idx="40">
                  <c:v>15.863276397515516</c:v>
                </c:pt>
                <c:pt idx="41">
                  <c:v>15.174002418379684</c:v>
                </c:pt>
                <c:pt idx="42">
                  <c:v>15.997880794701977</c:v>
                </c:pt>
                <c:pt idx="43">
                  <c:v>15.899676724137921</c:v>
                </c:pt>
                <c:pt idx="44">
                  <c:v>17.018831942789049</c:v>
                </c:pt>
                <c:pt idx="45">
                  <c:v>16.651132686084139</c:v>
                </c:pt>
                <c:pt idx="46">
                  <c:v>16.956262425447317</c:v>
                </c:pt>
                <c:pt idx="47">
                  <c:v>18.051886792452816</c:v>
                </c:pt>
                <c:pt idx="48">
                  <c:v>16.082102272727269</c:v>
                </c:pt>
                <c:pt idx="49">
                  <c:v>18.400772200772202</c:v>
                </c:pt>
                <c:pt idx="50">
                  <c:v>21.83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E-4DC4-B266-954B2E69BEAB}"/>
            </c:ext>
          </c:extLst>
        </c:ser>
        <c:ser>
          <c:idx val="0"/>
          <c:order val="2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/>
          </c:spPr>
          <c:marker>
            <c:symbol val="circle"/>
            <c:size val="14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Uke!$Y$10:$Y$61</c:f>
              <c:numCache>
                <c:formatCode>0.0</c:formatCode>
                <c:ptCount val="52"/>
                <c:pt idx="0">
                  <c:v>17.190909090909088</c:v>
                </c:pt>
                <c:pt idx="1">
                  <c:v>18.364794816414697</c:v>
                </c:pt>
                <c:pt idx="2">
                  <c:v>20.986861313868619</c:v>
                </c:pt>
                <c:pt idx="3">
                  <c:v>18.823966942148751</c:v>
                </c:pt>
                <c:pt idx="4">
                  <c:v>14.536056338028169</c:v>
                </c:pt>
                <c:pt idx="5">
                  <c:v>19.201562499999994</c:v>
                </c:pt>
                <c:pt idx="6">
                  <c:v>8.4203278688524605</c:v>
                </c:pt>
                <c:pt idx="7">
                  <c:v>9.6712727272727328</c:v>
                </c:pt>
                <c:pt idx="8">
                  <c:v>9.7526041666666696</c:v>
                </c:pt>
                <c:pt idx="9">
                  <c:v>11.943636363636369</c:v>
                </c:pt>
                <c:pt idx="10">
                  <c:v>7.4811704834605699</c:v>
                </c:pt>
                <c:pt idx="11">
                  <c:v>13.335000000000003</c:v>
                </c:pt>
                <c:pt idx="12">
                  <c:v>10.093298429319359</c:v>
                </c:pt>
                <c:pt idx="13">
                  <c:v>0</c:v>
                </c:pt>
                <c:pt idx="14">
                  <c:v>8.9531468531468512</c:v>
                </c:pt>
                <c:pt idx="15">
                  <c:v>8.4348765432098745</c:v>
                </c:pt>
                <c:pt idx="16">
                  <c:v>8.2152350081037255</c:v>
                </c:pt>
                <c:pt idx="17">
                  <c:v>12.468750000000002</c:v>
                </c:pt>
                <c:pt idx="18">
                  <c:v>8.4886792452830218</c:v>
                </c:pt>
                <c:pt idx="19">
                  <c:v>7.4428571428571395</c:v>
                </c:pt>
                <c:pt idx="20">
                  <c:v>10.287096774193552</c:v>
                </c:pt>
                <c:pt idx="21">
                  <c:v>9.1531034482758624</c:v>
                </c:pt>
                <c:pt idx="22">
                  <c:v>10.047939560439564</c:v>
                </c:pt>
                <c:pt idx="23">
                  <c:v>14.047634069400639</c:v>
                </c:pt>
                <c:pt idx="24">
                  <c:v>14.62804232804231</c:v>
                </c:pt>
                <c:pt idx="25">
                  <c:v>14.941374999999995</c:v>
                </c:pt>
                <c:pt idx="26">
                  <c:v>14.188317757009347</c:v>
                </c:pt>
                <c:pt idx="27">
                  <c:v>11.479220779220778</c:v>
                </c:pt>
                <c:pt idx="28">
                  <c:v>12.0875</c:v>
                </c:pt>
                <c:pt idx="29">
                  <c:v>7.5791208791208815</c:v>
                </c:pt>
                <c:pt idx="30">
                  <c:v>11.774048442906579</c:v>
                </c:pt>
                <c:pt idx="31">
                  <c:v>8.8788834951456295</c:v>
                </c:pt>
                <c:pt idx="32">
                  <c:v>14.992391304347828</c:v>
                </c:pt>
                <c:pt idx="33">
                  <c:v>12.850662251655628</c:v>
                </c:pt>
                <c:pt idx="34">
                  <c:v>13.861737523105372</c:v>
                </c:pt>
                <c:pt idx="35">
                  <c:v>13.345667870036097</c:v>
                </c:pt>
                <c:pt idx="36">
                  <c:v>12.389467312348662</c:v>
                </c:pt>
                <c:pt idx="37">
                  <c:v>12.728947368421064</c:v>
                </c:pt>
                <c:pt idx="38">
                  <c:v>12.538537549407128</c:v>
                </c:pt>
                <c:pt idx="39">
                  <c:v>14.936355932203398</c:v>
                </c:pt>
                <c:pt idx="40">
                  <c:v>15.908788598574843</c:v>
                </c:pt>
                <c:pt idx="41">
                  <c:v>15.370150753768849</c:v>
                </c:pt>
                <c:pt idx="42">
                  <c:v>15.586694386694395</c:v>
                </c:pt>
                <c:pt idx="43">
                  <c:v>17.652433628318587</c:v>
                </c:pt>
                <c:pt idx="44">
                  <c:v>17.227476882430643</c:v>
                </c:pt>
                <c:pt idx="45">
                  <c:v>18.256512141280368</c:v>
                </c:pt>
                <c:pt idx="46">
                  <c:v>14.929399585921338</c:v>
                </c:pt>
                <c:pt idx="47">
                  <c:v>17.22669683257919</c:v>
                </c:pt>
                <c:pt idx="48">
                  <c:v>17.747826086956518</c:v>
                </c:pt>
                <c:pt idx="49">
                  <c:v>14.333035714285725</c:v>
                </c:pt>
                <c:pt idx="50">
                  <c:v>16.526470588235298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FE-4DC4-B266-954B2E69B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3933942587269"/>
          <c:y val="0.15424981582403083"/>
          <c:w val="0.11305347724549938"/>
          <c:h val="0.20457624291155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mnd'!$S$104:$S$115</c:f>
              <c:numCache>
                <c:formatCode>0.0</c:formatCode>
                <c:ptCount val="12"/>
                <c:pt idx="0">
                  <c:v>0</c:v>
                </c:pt>
                <c:pt idx="1">
                  <c:v>21.95</c:v>
                </c:pt>
                <c:pt idx="2">
                  <c:v>24.55</c:v>
                </c:pt>
                <c:pt idx="3">
                  <c:v>13.8</c:v>
                </c:pt>
                <c:pt idx="4">
                  <c:v>8.7321428571428612</c:v>
                </c:pt>
                <c:pt idx="5">
                  <c:v>13.428000000000001</c:v>
                </c:pt>
                <c:pt idx="6">
                  <c:v>13.060000000000002</c:v>
                </c:pt>
                <c:pt idx="7">
                  <c:v>12.33888888888889</c:v>
                </c:pt>
                <c:pt idx="8">
                  <c:v>17.6875</c:v>
                </c:pt>
                <c:pt idx="9">
                  <c:v>15.57207207207207</c:v>
                </c:pt>
                <c:pt idx="10">
                  <c:v>20.226923076923072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mnd'!$Q$104:$Q$115</c:f>
              <c:numCache>
                <c:formatCode>0.00</c:formatCode>
                <c:ptCount val="12"/>
                <c:pt idx="0">
                  <c:v>0</c:v>
                </c:pt>
                <c:pt idx="1">
                  <c:v>5.5</c:v>
                </c:pt>
                <c:pt idx="2">
                  <c:v>6.5</c:v>
                </c:pt>
                <c:pt idx="3">
                  <c:v>8</c:v>
                </c:pt>
                <c:pt idx="4">
                  <c:v>6.4642857142857109</c:v>
                </c:pt>
                <c:pt idx="5">
                  <c:v>5.9466666666666645</c:v>
                </c:pt>
                <c:pt idx="6">
                  <c:v>5.3</c:v>
                </c:pt>
                <c:pt idx="7">
                  <c:v>5.3333333333333321</c:v>
                </c:pt>
                <c:pt idx="8">
                  <c:v>5.9375</c:v>
                </c:pt>
                <c:pt idx="9">
                  <c:v>5.9909909909909906</c:v>
                </c:pt>
                <c:pt idx="10">
                  <c:v>5.7884615384615401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mnd'!$I$119:$I$130</c:f>
              <c:numCache>
                <c:formatCode>#,##0</c:formatCode>
                <c:ptCount val="12"/>
                <c:pt idx="0">
                  <c:v>195</c:v>
                </c:pt>
                <c:pt idx="1">
                  <c:v>192</c:v>
                </c:pt>
                <c:pt idx="2">
                  <c:v>542</c:v>
                </c:pt>
                <c:pt idx="3">
                  <c:v>442</c:v>
                </c:pt>
                <c:pt idx="4">
                  <c:v>149</c:v>
                </c:pt>
                <c:pt idx="5">
                  <c:v>257</c:v>
                </c:pt>
                <c:pt idx="6">
                  <c:v>42</c:v>
                </c:pt>
                <c:pt idx="7">
                  <c:v>131</c:v>
                </c:pt>
                <c:pt idx="8">
                  <c:v>229</c:v>
                </c:pt>
                <c:pt idx="9">
                  <c:v>637</c:v>
                </c:pt>
                <c:pt idx="10">
                  <c:v>452</c:v>
                </c:pt>
                <c:pt idx="11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mnd'!$J$119:$J$130</c:f>
              <c:numCache>
                <c:formatCode>0.0</c:formatCode>
                <c:ptCount val="12"/>
                <c:pt idx="0">
                  <c:v>26.603001364256485</c:v>
                </c:pt>
                <c:pt idx="1">
                  <c:v>11.381149970361584</c:v>
                </c:pt>
                <c:pt idx="2">
                  <c:v>11.88335891251918</c:v>
                </c:pt>
                <c:pt idx="3">
                  <c:v>13.722446445203351</c:v>
                </c:pt>
                <c:pt idx="4">
                  <c:v>8.0671358960476471</c:v>
                </c:pt>
                <c:pt idx="5">
                  <c:v>11.432384341637009</c:v>
                </c:pt>
                <c:pt idx="6">
                  <c:v>8.8235294117647047</c:v>
                </c:pt>
                <c:pt idx="7">
                  <c:v>8.3706070287539944</c:v>
                </c:pt>
                <c:pt idx="8">
                  <c:v>8.5256887565152635</c:v>
                </c:pt>
                <c:pt idx="9">
                  <c:v>13.553191489361698</c:v>
                </c:pt>
                <c:pt idx="10">
                  <c:v>18.17450743868115</c:v>
                </c:pt>
                <c:pt idx="11">
                  <c:v>14.836223506743737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mnd'!$S$119:$S$130</c:f>
              <c:numCache>
                <c:formatCode>0.0</c:formatCode>
                <c:ptCount val="12"/>
                <c:pt idx="0">
                  <c:v>23.150256410256404</c:v>
                </c:pt>
                <c:pt idx="1">
                  <c:v>16.760937500000001</c:v>
                </c:pt>
                <c:pt idx="2">
                  <c:v>16.848523985239847</c:v>
                </c:pt>
                <c:pt idx="3">
                  <c:v>13.437556561085961</c:v>
                </c:pt>
                <c:pt idx="4">
                  <c:v>20.455704697986576</c:v>
                </c:pt>
                <c:pt idx="5">
                  <c:v>24.664980544747081</c:v>
                </c:pt>
                <c:pt idx="6">
                  <c:v>23.595238095238106</c:v>
                </c:pt>
                <c:pt idx="7">
                  <c:v>22.659541984732815</c:v>
                </c:pt>
                <c:pt idx="8">
                  <c:v>20.8056768558952</c:v>
                </c:pt>
                <c:pt idx="9">
                  <c:v>21.346781789638921</c:v>
                </c:pt>
                <c:pt idx="10">
                  <c:v>22.793584070796463</c:v>
                </c:pt>
                <c:pt idx="11">
                  <c:v>23.267532467532462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mnd'!$Q$119:$Q$130</c:f>
              <c:numCache>
                <c:formatCode>0.00</c:formatCode>
                <c:ptCount val="12"/>
                <c:pt idx="0">
                  <c:v>6.6256410256410252</c:v>
                </c:pt>
                <c:pt idx="1">
                  <c:v>5.895833333333333</c:v>
                </c:pt>
                <c:pt idx="2">
                  <c:v>6.1402214022140242</c:v>
                </c:pt>
                <c:pt idx="3">
                  <c:v>6.4909502262443439</c:v>
                </c:pt>
                <c:pt idx="4">
                  <c:v>6.3959731543624176</c:v>
                </c:pt>
                <c:pt idx="5">
                  <c:v>6.1400778210116718</c:v>
                </c:pt>
                <c:pt idx="6">
                  <c:v>6.2142857142857153</c:v>
                </c:pt>
                <c:pt idx="7">
                  <c:v>6.4122137404580144</c:v>
                </c:pt>
                <c:pt idx="8">
                  <c:v>6.2751091703056749</c:v>
                </c:pt>
                <c:pt idx="9">
                  <c:v>6.4505494505494489</c:v>
                </c:pt>
                <c:pt idx="10">
                  <c:v>6.6194690265486722</c:v>
                </c:pt>
                <c:pt idx="11">
                  <c:v>6.532467532467531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mnd'!$I$134:$I$145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30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23</c:v>
                </c:pt>
                <c:pt idx="10">
                  <c:v>15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mnd'!$J$134:$J$145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0.16242555495397948</c:v>
                </c:pt>
                <c:pt idx="5">
                  <c:v>1.3345195729537365</c:v>
                </c:pt>
                <c:pt idx="6">
                  <c:v>1.260504201680672</c:v>
                </c:pt>
                <c:pt idx="7">
                  <c:v>0.25559105431309903</c:v>
                </c:pt>
                <c:pt idx="8">
                  <c:v>0.14892032762472079</c:v>
                </c:pt>
                <c:pt idx="9">
                  <c:v>0.48936170212765934</c:v>
                </c:pt>
                <c:pt idx="10">
                  <c:v>0.60313630880578994</c:v>
                </c:pt>
                <c:pt idx="11">
                  <c:v>0.19267822736030829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mnd'!$S$134:$S$145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22.900000000000006</c:v>
                </c:pt>
                <c:pt idx="5">
                  <c:v>30.350000000000009</c:v>
                </c:pt>
                <c:pt idx="6">
                  <c:v>29.75</c:v>
                </c:pt>
                <c:pt idx="7">
                  <c:v>23.524999999999999</c:v>
                </c:pt>
                <c:pt idx="8">
                  <c:v>19.2</c:v>
                </c:pt>
                <c:pt idx="9">
                  <c:v>23.204347826086956</c:v>
                </c:pt>
                <c:pt idx="10">
                  <c:v>26.906666666666659</c:v>
                </c:pt>
                <c:pt idx="11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mnd'!$Q$134:$Q$145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6.6666666666666687</c:v>
                </c:pt>
                <c:pt idx="5">
                  <c:v>7.3333333333333313</c:v>
                </c:pt>
                <c:pt idx="6">
                  <c:v>5.833333333333333</c:v>
                </c:pt>
                <c:pt idx="7">
                  <c:v>5.25</c:v>
                </c:pt>
                <c:pt idx="8">
                  <c:v>6.25</c:v>
                </c:pt>
                <c:pt idx="9">
                  <c:v>7</c:v>
                </c:pt>
                <c:pt idx="10">
                  <c:v>7.8666666666666654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54281628824504E-2"/>
          <c:y val="0.15006631464494749"/>
          <c:w val="0.88698878873012554"/>
          <c:h val="0.74697992429672977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Uke!$Y$63:$Y$114</c:f>
              <c:numCache>
                <c:formatCode>0.0</c:formatCode>
                <c:ptCount val="52"/>
                <c:pt idx="0">
                  <c:v>22.156521739130437</c:v>
                </c:pt>
                <c:pt idx="1">
                  <c:v>20.450491400491405</c:v>
                </c:pt>
                <c:pt idx="2">
                  <c:v>17.272444444444442</c:v>
                </c:pt>
                <c:pt idx="3">
                  <c:v>23.878571428571423</c:v>
                </c:pt>
                <c:pt idx="4">
                  <c:v>18.337500000000006</c:v>
                </c:pt>
                <c:pt idx="5">
                  <c:v>11.580408163265302</c:v>
                </c:pt>
                <c:pt idx="6">
                  <c:v>7.7350318471337554</c:v>
                </c:pt>
                <c:pt idx="7">
                  <c:v>10.051301115241637</c:v>
                </c:pt>
                <c:pt idx="8">
                  <c:v>11.680219780219783</c:v>
                </c:pt>
                <c:pt idx="9">
                  <c:v>9.4726166328600474</c:v>
                </c:pt>
                <c:pt idx="10">
                  <c:v>9.4740031897926649</c:v>
                </c:pt>
                <c:pt idx="11">
                  <c:v>8.8520801232665622</c:v>
                </c:pt>
                <c:pt idx="12">
                  <c:v>9.2071186440677941</c:v>
                </c:pt>
                <c:pt idx="13">
                  <c:v>12.169513641755637</c:v>
                </c:pt>
                <c:pt idx="14">
                  <c:v>20.555555555555557</c:v>
                </c:pt>
                <c:pt idx="15">
                  <c:v>10.353561253561251</c:v>
                </c:pt>
                <c:pt idx="16">
                  <c:v>8.178004073319741</c:v>
                </c:pt>
                <c:pt idx="17">
                  <c:v>12.852793296089384</c:v>
                </c:pt>
                <c:pt idx="18">
                  <c:v>10.575740740740732</c:v>
                </c:pt>
                <c:pt idx="19">
                  <c:v>11.626352941176462</c:v>
                </c:pt>
                <c:pt idx="20">
                  <c:v>8.1723163841807853</c:v>
                </c:pt>
                <c:pt idx="21">
                  <c:v>13.148006379585327</c:v>
                </c:pt>
                <c:pt idx="22">
                  <c:v>12.210714285714296</c:v>
                </c:pt>
                <c:pt idx="23">
                  <c:v>11.396540880503144</c:v>
                </c:pt>
                <c:pt idx="24">
                  <c:v>13.36939501779359</c:v>
                </c:pt>
                <c:pt idx="25">
                  <c:v>15.412269938650301</c:v>
                </c:pt>
                <c:pt idx="26">
                  <c:v>16.069841269841262</c:v>
                </c:pt>
                <c:pt idx="27">
                  <c:v>13.37931034482758</c:v>
                </c:pt>
                <c:pt idx="28">
                  <c:v>10.682352941176475</c:v>
                </c:pt>
                <c:pt idx="29">
                  <c:v>16.414285714285711</c:v>
                </c:pt>
                <c:pt idx="30">
                  <c:v>11.712890571420743</c:v>
                </c:pt>
                <c:pt idx="31">
                  <c:v>11.638812785388124</c:v>
                </c:pt>
                <c:pt idx="32">
                  <c:v>12.127800829875529</c:v>
                </c:pt>
                <c:pt idx="33">
                  <c:v>11.930749354005163</c:v>
                </c:pt>
                <c:pt idx="34">
                  <c:v>11.856953642384102</c:v>
                </c:pt>
                <c:pt idx="35">
                  <c:v>12.292180094786723</c:v>
                </c:pt>
                <c:pt idx="36">
                  <c:v>12.198014440433212</c:v>
                </c:pt>
                <c:pt idx="37">
                  <c:v>12.167395264116569</c:v>
                </c:pt>
                <c:pt idx="38">
                  <c:v>13.095660749506903</c:v>
                </c:pt>
                <c:pt idx="39">
                  <c:v>16.175022624434376</c:v>
                </c:pt>
                <c:pt idx="40">
                  <c:v>15.863276397515516</c:v>
                </c:pt>
                <c:pt idx="41">
                  <c:v>15.174002418379684</c:v>
                </c:pt>
                <c:pt idx="42">
                  <c:v>15.997880794701977</c:v>
                </c:pt>
                <c:pt idx="43">
                  <c:v>15.899676724137921</c:v>
                </c:pt>
                <c:pt idx="44">
                  <c:v>17.018831942789049</c:v>
                </c:pt>
                <c:pt idx="45">
                  <c:v>16.651132686084139</c:v>
                </c:pt>
                <c:pt idx="46">
                  <c:v>16.956262425447317</c:v>
                </c:pt>
                <c:pt idx="47">
                  <c:v>18.051886792452816</c:v>
                </c:pt>
                <c:pt idx="48">
                  <c:v>16.082102272727269</c:v>
                </c:pt>
                <c:pt idx="49">
                  <c:v>18.400772200772202</c:v>
                </c:pt>
                <c:pt idx="50">
                  <c:v>21.83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6-4D72-9EDC-DB32A60D248A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/>
          </c:spPr>
          <c:marker>
            <c:symbol val="diamond"/>
            <c:size val="14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Uke!$Y$10:$Y$61</c:f>
              <c:numCache>
                <c:formatCode>0.0</c:formatCode>
                <c:ptCount val="52"/>
                <c:pt idx="0">
                  <c:v>17.190909090909088</c:v>
                </c:pt>
                <c:pt idx="1">
                  <c:v>18.364794816414697</c:v>
                </c:pt>
                <c:pt idx="2">
                  <c:v>20.986861313868619</c:v>
                </c:pt>
                <c:pt idx="3">
                  <c:v>18.823966942148751</c:v>
                </c:pt>
                <c:pt idx="4">
                  <c:v>14.536056338028169</c:v>
                </c:pt>
                <c:pt idx="5">
                  <c:v>19.201562499999994</c:v>
                </c:pt>
                <c:pt idx="6">
                  <c:v>8.4203278688524605</c:v>
                </c:pt>
                <c:pt idx="7">
                  <c:v>9.6712727272727328</c:v>
                </c:pt>
                <c:pt idx="8">
                  <c:v>9.7526041666666696</c:v>
                </c:pt>
                <c:pt idx="9">
                  <c:v>11.943636363636369</c:v>
                </c:pt>
                <c:pt idx="10">
                  <c:v>7.4811704834605699</c:v>
                </c:pt>
                <c:pt idx="11">
                  <c:v>13.335000000000003</c:v>
                </c:pt>
                <c:pt idx="12">
                  <c:v>10.093298429319359</c:v>
                </c:pt>
                <c:pt idx="13">
                  <c:v>0</c:v>
                </c:pt>
                <c:pt idx="14">
                  <c:v>8.9531468531468512</c:v>
                </c:pt>
                <c:pt idx="15">
                  <c:v>8.4348765432098745</c:v>
                </c:pt>
                <c:pt idx="16">
                  <c:v>8.2152350081037255</c:v>
                </c:pt>
                <c:pt idx="17">
                  <c:v>12.468750000000002</c:v>
                </c:pt>
                <c:pt idx="18">
                  <c:v>8.4886792452830218</c:v>
                </c:pt>
                <c:pt idx="19">
                  <c:v>7.4428571428571395</c:v>
                </c:pt>
                <c:pt idx="20">
                  <c:v>10.287096774193552</c:v>
                </c:pt>
                <c:pt idx="21">
                  <c:v>9.1531034482758624</c:v>
                </c:pt>
                <c:pt idx="22">
                  <c:v>10.047939560439564</c:v>
                </c:pt>
                <c:pt idx="23">
                  <c:v>14.047634069400639</c:v>
                </c:pt>
                <c:pt idx="24">
                  <c:v>14.62804232804231</c:v>
                </c:pt>
                <c:pt idx="25">
                  <c:v>14.941374999999995</c:v>
                </c:pt>
                <c:pt idx="26">
                  <c:v>14.188317757009347</c:v>
                </c:pt>
                <c:pt idx="27">
                  <c:v>11.479220779220778</c:v>
                </c:pt>
                <c:pt idx="28">
                  <c:v>12.0875</c:v>
                </c:pt>
                <c:pt idx="29">
                  <c:v>7.5791208791208815</c:v>
                </c:pt>
                <c:pt idx="30">
                  <c:v>11.774048442906579</c:v>
                </c:pt>
                <c:pt idx="31">
                  <c:v>8.8788834951456295</c:v>
                </c:pt>
                <c:pt idx="32">
                  <c:v>14.992391304347828</c:v>
                </c:pt>
                <c:pt idx="33">
                  <c:v>12.850662251655628</c:v>
                </c:pt>
                <c:pt idx="34">
                  <c:v>13.861737523105372</c:v>
                </c:pt>
                <c:pt idx="35">
                  <c:v>13.345667870036097</c:v>
                </c:pt>
                <c:pt idx="36">
                  <c:v>12.389467312348662</c:v>
                </c:pt>
                <c:pt idx="37">
                  <c:v>12.728947368421064</c:v>
                </c:pt>
                <c:pt idx="38">
                  <c:v>12.538537549407128</c:v>
                </c:pt>
                <c:pt idx="39">
                  <c:v>14.936355932203398</c:v>
                </c:pt>
                <c:pt idx="40">
                  <c:v>15.908788598574843</c:v>
                </c:pt>
                <c:pt idx="41">
                  <c:v>15.370150753768849</c:v>
                </c:pt>
                <c:pt idx="42">
                  <c:v>15.586694386694395</c:v>
                </c:pt>
                <c:pt idx="43">
                  <c:v>17.652433628318587</c:v>
                </c:pt>
                <c:pt idx="44">
                  <c:v>17.227476882430643</c:v>
                </c:pt>
                <c:pt idx="45">
                  <c:v>18.256512141280368</c:v>
                </c:pt>
                <c:pt idx="46">
                  <c:v>14.929399585921338</c:v>
                </c:pt>
                <c:pt idx="47">
                  <c:v>17.22669683257919</c:v>
                </c:pt>
                <c:pt idx="48">
                  <c:v>17.747826086956518</c:v>
                </c:pt>
                <c:pt idx="49">
                  <c:v>14.333035714285725</c:v>
                </c:pt>
                <c:pt idx="50">
                  <c:v>16.526470588235298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6-4D72-9EDC-DB32A60D248A}"/>
            </c:ext>
          </c:extLst>
        </c:ser>
        <c:ser>
          <c:idx val="1"/>
          <c:order val="2"/>
          <c:tx>
            <c:v>Middel vekt i 2023</c:v>
          </c:tx>
          <c:spPr>
            <a:ln w="73025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Uke!$AZ$10:$AZ$61</c:f>
              <c:numCache>
                <c:formatCode>General</c:formatCode>
                <c:ptCount val="52"/>
                <c:pt idx="0">
                  <c:v>12.381197156752608</c:v>
                </c:pt>
                <c:pt idx="1">
                  <c:v>12.381197156752608</c:v>
                </c:pt>
                <c:pt idx="2">
                  <c:v>12.381197156752608</c:v>
                </c:pt>
                <c:pt idx="3">
                  <c:v>12.381197156752608</c:v>
                </c:pt>
                <c:pt idx="4">
                  <c:v>12.381197156752608</c:v>
                </c:pt>
                <c:pt idx="5">
                  <c:v>12.381197156752608</c:v>
                </c:pt>
                <c:pt idx="6">
                  <c:v>12.381197156752608</c:v>
                </c:pt>
                <c:pt idx="7">
                  <c:v>12.381197156752608</c:v>
                </c:pt>
                <c:pt idx="8">
                  <c:v>12.381197156752608</c:v>
                </c:pt>
                <c:pt idx="9">
                  <c:v>12.381197156752608</c:v>
                </c:pt>
                <c:pt idx="10">
                  <c:v>12.381197156752608</c:v>
                </c:pt>
                <c:pt idx="11">
                  <c:v>12.381197156752608</c:v>
                </c:pt>
                <c:pt idx="12">
                  <c:v>12.381197156752608</c:v>
                </c:pt>
                <c:pt idx="13">
                  <c:v>12.381197156752608</c:v>
                </c:pt>
                <c:pt idx="14">
                  <c:v>12.381197156752608</c:v>
                </c:pt>
                <c:pt idx="15">
                  <c:v>12.381197156752608</c:v>
                </c:pt>
                <c:pt idx="16">
                  <c:v>12.381197156752608</c:v>
                </c:pt>
                <c:pt idx="17">
                  <c:v>12.381197156752608</c:v>
                </c:pt>
                <c:pt idx="18">
                  <c:v>12.381197156752608</c:v>
                </c:pt>
                <c:pt idx="19">
                  <c:v>12.381197156752608</c:v>
                </c:pt>
                <c:pt idx="20">
                  <c:v>12.381197156752608</c:v>
                </c:pt>
                <c:pt idx="21">
                  <c:v>12.381197156752608</c:v>
                </c:pt>
                <c:pt idx="22">
                  <c:v>12.381197156752608</c:v>
                </c:pt>
                <c:pt idx="23">
                  <c:v>12.381197156752608</c:v>
                </c:pt>
                <c:pt idx="24">
                  <c:v>12.381197156752608</c:v>
                </c:pt>
                <c:pt idx="25">
                  <c:v>12.381197156752608</c:v>
                </c:pt>
                <c:pt idx="26">
                  <c:v>12.381197156752608</c:v>
                </c:pt>
                <c:pt idx="27">
                  <c:v>12.381197156752608</c:v>
                </c:pt>
                <c:pt idx="28">
                  <c:v>12.381197156752608</c:v>
                </c:pt>
                <c:pt idx="29">
                  <c:v>12.381197156752608</c:v>
                </c:pt>
                <c:pt idx="30">
                  <c:v>12.381197156752608</c:v>
                </c:pt>
                <c:pt idx="31">
                  <c:v>12.381197156752608</c:v>
                </c:pt>
                <c:pt idx="32">
                  <c:v>12.381197156752608</c:v>
                </c:pt>
                <c:pt idx="33">
                  <c:v>12.381197156752608</c:v>
                </c:pt>
                <c:pt idx="34">
                  <c:v>12.381197156752608</c:v>
                </c:pt>
                <c:pt idx="35">
                  <c:v>12.381197156752608</c:v>
                </c:pt>
                <c:pt idx="36">
                  <c:v>12.381197156752608</c:v>
                </c:pt>
                <c:pt idx="37">
                  <c:v>12.381197156752608</c:v>
                </c:pt>
                <c:pt idx="38">
                  <c:v>12.381197156752608</c:v>
                </c:pt>
                <c:pt idx="39">
                  <c:v>12.381197156752608</c:v>
                </c:pt>
                <c:pt idx="40">
                  <c:v>12.381197156752608</c:v>
                </c:pt>
                <c:pt idx="41">
                  <c:v>12.381197156752608</c:v>
                </c:pt>
                <c:pt idx="42">
                  <c:v>12.381197156752608</c:v>
                </c:pt>
                <c:pt idx="43">
                  <c:v>12.381197156752608</c:v>
                </c:pt>
                <c:pt idx="44">
                  <c:v>12.381197156752608</c:v>
                </c:pt>
                <c:pt idx="45">
                  <c:v>12.381197156752608</c:v>
                </c:pt>
                <c:pt idx="46">
                  <c:v>12.381197156752608</c:v>
                </c:pt>
                <c:pt idx="47">
                  <c:v>12.381197156752608</c:v>
                </c:pt>
                <c:pt idx="48">
                  <c:v>12.381197156752608</c:v>
                </c:pt>
                <c:pt idx="49">
                  <c:v>12.381197156752608</c:v>
                </c:pt>
                <c:pt idx="50">
                  <c:v>12.381197156752608</c:v>
                </c:pt>
                <c:pt idx="51">
                  <c:v>12.381197156752608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E3-4B6D-8779-646D88536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27591312742834"/>
          <c:y val="0.22369438946210676"/>
          <c:w val="0.14590772251786585"/>
          <c:h val="0.142710543362491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mnd'!$I$149:$I$160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mnd'!$J$149:$J$160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0.10828370330265295</c:v>
                </c:pt>
                <c:pt idx="5">
                  <c:v>0.57829181494661908</c:v>
                </c:pt>
                <c:pt idx="6">
                  <c:v>0.42016806722689054</c:v>
                </c:pt>
                <c:pt idx="7">
                  <c:v>0.12779552715654952</c:v>
                </c:pt>
                <c:pt idx="8">
                  <c:v>7.4460163812360397E-2</c:v>
                </c:pt>
                <c:pt idx="9">
                  <c:v>8.510638297872343E-2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mnd'!$S$149:$S$160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25.05</c:v>
                </c:pt>
                <c:pt idx="5">
                  <c:v>33.092307692307685</c:v>
                </c:pt>
                <c:pt idx="6">
                  <c:v>36.1</c:v>
                </c:pt>
                <c:pt idx="7">
                  <c:v>33.549999999999997</c:v>
                </c:pt>
                <c:pt idx="8">
                  <c:v>34.5</c:v>
                </c:pt>
                <c:pt idx="9">
                  <c:v>33.024999999999999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mnd'!$Q$149:$Q$160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8</c:v>
                </c:pt>
                <c:pt idx="6">
                  <c:v>7</c:v>
                </c:pt>
                <c:pt idx="7">
                  <c:v>6</c:v>
                </c:pt>
                <c:pt idx="8">
                  <c:v>8</c:v>
                </c:pt>
                <c:pt idx="9">
                  <c:v>6.75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mnd'!$I$164:$I$175</c:f>
              <c:numCache>
                <c:formatCode>#,##0</c:formatCode>
                <c:ptCount val="12"/>
                <c:pt idx="0">
                  <c:v>35</c:v>
                </c:pt>
                <c:pt idx="1">
                  <c:v>11</c:v>
                </c:pt>
                <c:pt idx="2">
                  <c:v>25</c:v>
                </c:pt>
                <c:pt idx="3">
                  <c:v>12</c:v>
                </c:pt>
                <c:pt idx="4">
                  <c:v>9</c:v>
                </c:pt>
                <c:pt idx="5">
                  <c:v>43</c:v>
                </c:pt>
                <c:pt idx="6">
                  <c:v>2</c:v>
                </c:pt>
                <c:pt idx="7">
                  <c:v>13</c:v>
                </c:pt>
                <c:pt idx="8">
                  <c:v>25</c:v>
                </c:pt>
                <c:pt idx="9">
                  <c:v>39</c:v>
                </c:pt>
                <c:pt idx="10">
                  <c:v>34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mnd'!$J$164:$J$175</c:f>
              <c:numCache>
                <c:formatCode>0.0</c:formatCode>
                <c:ptCount val="12"/>
                <c:pt idx="0">
                  <c:v>4.774897680763984</c:v>
                </c:pt>
                <c:pt idx="1">
                  <c:v>0.65204505038529925</c:v>
                </c:pt>
                <c:pt idx="2">
                  <c:v>0.54812541109405821</c:v>
                </c:pt>
                <c:pt idx="3">
                  <c:v>0.37255510710959328</c:v>
                </c:pt>
                <c:pt idx="4">
                  <c:v>0.48727666486193838</c:v>
                </c:pt>
                <c:pt idx="5">
                  <c:v>1.9128113879003561</c:v>
                </c:pt>
                <c:pt idx="6">
                  <c:v>0.42016806722689054</c:v>
                </c:pt>
                <c:pt idx="7">
                  <c:v>0.83067092651757179</c:v>
                </c:pt>
                <c:pt idx="8">
                  <c:v>0.93075204765450492</c:v>
                </c:pt>
                <c:pt idx="9">
                  <c:v>0.82978723404255295</c:v>
                </c:pt>
                <c:pt idx="10">
                  <c:v>1.3671089666264575</c:v>
                </c:pt>
                <c:pt idx="11">
                  <c:v>0.57803468208092501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mnd'!$S$164:$S$175</c:f>
              <c:numCache>
                <c:formatCode>0.0</c:formatCode>
                <c:ptCount val="12"/>
                <c:pt idx="0">
                  <c:v>29.708571428571403</c:v>
                </c:pt>
                <c:pt idx="1">
                  <c:v>28.145454545454552</c:v>
                </c:pt>
                <c:pt idx="2">
                  <c:v>29.544</c:v>
                </c:pt>
                <c:pt idx="3">
                  <c:v>30.616666666666674</c:v>
                </c:pt>
                <c:pt idx="4">
                  <c:v>30.87777777777778</c:v>
                </c:pt>
                <c:pt idx="5">
                  <c:v>32.737209302325589</c:v>
                </c:pt>
                <c:pt idx="6">
                  <c:v>31.800000000000008</c:v>
                </c:pt>
                <c:pt idx="7">
                  <c:v>30.1076923076923</c:v>
                </c:pt>
                <c:pt idx="8">
                  <c:v>30.307999999999993</c:v>
                </c:pt>
                <c:pt idx="9">
                  <c:v>29.692307692307701</c:v>
                </c:pt>
                <c:pt idx="10">
                  <c:v>30.22058823529412</c:v>
                </c:pt>
                <c:pt idx="11">
                  <c:v>23.033333333333328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mnd'!$Q$164:$Q$175</c:f>
              <c:numCache>
                <c:formatCode>0.00</c:formatCode>
                <c:ptCount val="12"/>
                <c:pt idx="0">
                  <c:v>8.4285714285714306</c:v>
                </c:pt>
                <c:pt idx="1">
                  <c:v>6.8181818181818192</c:v>
                </c:pt>
                <c:pt idx="2">
                  <c:v>7.04</c:v>
                </c:pt>
                <c:pt idx="3">
                  <c:v>7.1666666666666687</c:v>
                </c:pt>
                <c:pt idx="4">
                  <c:v>7.5555555555555554</c:v>
                </c:pt>
                <c:pt idx="5">
                  <c:v>7.4883720930232514</c:v>
                </c:pt>
                <c:pt idx="6">
                  <c:v>6</c:v>
                </c:pt>
                <c:pt idx="7">
                  <c:v>6.923076923076926</c:v>
                </c:pt>
                <c:pt idx="8">
                  <c:v>7.28</c:v>
                </c:pt>
                <c:pt idx="9">
                  <c:v>7.3846153846153859</c:v>
                </c:pt>
                <c:pt idx="10">
                  <c:v>7.7941176470588243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mnd'!$I$179:$I$190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mnd'!$J$179:$J$190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8.8967971530249115E-2</c:v>
                </c:pt>
                <c:pt idx="6">
                  <c:v>0</c:v>
                </c:pt>
                <c:pt idx="7">
                  <c:v>0</c:v>
                </c:pt>
                <c:pt idx="8">
                  <c:v>7.4460163812360397E-2</c:v>
                </c:pt>
                <c:pt idx="9">
                  <c:v>2.1276595744680857E-2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0163207318602E-2"/>
          <c:y val="0.13621089621359667"/>
          <c:w val="0.89585988383911497"/>
          <c:h val="0.76130443440526163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Uke!$P$63:$P$114</c:f>
              <c:numCache>
                <c:formatCode>0.00</c:formatCode>
                <c:ptCount val="52"/>
                <c:pt idx="0">
                  <c:v>6.5434782608695654</c:v>
                </c:pt>
                <c:pt idx="1">
                  <c:v>5.621621621621621</c:v>
                </c:pt>
                <c:pt idx="2">
                  <c:v>5.2044444444444444</c:v>
                </c:pt>
                <c:pt idx="3">
                  <c:v>6</c:v>
                </c:pt>
                <c:pt idx="4">
                  <c:v>5.1730769230769242</c:v>
                </c:pt>
                <c:pt idx="5">
                  <c:v>5.8244897959183684</c:v>
                </c:pt>
                <c:pt idx="6">
                  <c:v>5.3617834394904476</c:v>
                </c:pt>
                <c:pt idx="7">
                  <c:v>5.9479553903345712</c:v>
                </c:pt>
                <c:pt idx="8">
                  <c:v>5.8983516483516496</c:v>
                </c:pt>
                <c:pt idx="9">
                  <c:v>5.1840770791075048</c:v>
                </c:pt>
                <c:pt idx="10">
                  <c:v>5.1020733652312611</c:v>
                </c:pt>
                <c:pt idx="11">
                  <c:v>5.7565485362095519</c:v>
                </c:pt>
                <c:pt idx="12">
                  <c:v>5.1649717514124314</c:v>
                </c:pt>
                <c:pt idx="13">
                  <c:v>5.2787663107947811</c:v>
                </c:pt>
                <c:pt idx="14">
                  <c:v>5.3333333333333321</c:v>
                </c:pt>
                <c:pt idx="15">
                  <c:v>4.8404558404558404</c:v>
                </c:pt>
                <c:pt idx="16">
                  <c:v>5.2896130346232191</c:v>
                </c:pt>
                <c:pt idx="17">
                  <c:v>5.6480446927374306</c:v>
                </c:pt>
                <c:pt idx="18">
                  <c:v>4.9777777777777779</c:v>
                </c:pt>
                <c:pt idx="19">
                  <c:v>5.2705882352941194</c:v>
                </c:pt>
                <c:pt idx="20">
                  <c:v>5.6214689265536721</c:v>
                </c:pt>
                <c:pt idx="21">
                  <c:v>5.7799043062200948</c:v>
                </c:pt>
                <c:pt idx="22">
                  <c:v>4.8928571428571441</c:v>
                </c:pt>
                <c:pt idx="23">
                  <c:v>4.6572327044025155</c:v>
                </c:pt>
                <c:pt idx="24">
                  <c:v>4.7366548042704606</c:v>
                </c:pt>
                <c:pt idx="25">
                  <c:v>4.5889570552147214</c:v>
                </c:pt>
                <c:pt idx="26">
                  <c:v>4.492063492063493</c:v>
                </c:pt>
                <c:pt idx="27">
                  <c:v>5.0258620689655196</c:v>
                </c:pt>
                <c:pt idx="28">
                  <c:v>5.4117647058823524</c:v>
                </c:pt>
                <c:pt idx="29">
                  <c:v>5.5714285714285694</c:v>
                </c:pt>
                <c:pt idx="30">
                  <c:v>4.7267988917235906</c:v>
                </c:pt>
                <c:pt idx="31">
                  <c:v>5.5296803652968034</c:v>
                </c:pt>
                <c:pt idx="32">
                  <c:v>5.1742738589211612</c:v>
                </c:pt>
                <c:pt idx="33">
                  <c:v>4.3746770025839803</c:v>
                </c:pt>
                <c:pt idx="34">
                  <c:v>5.5253863134657824</c:v>
                </c:pt>
                <c:pt idx="35">
                  <c:v>4.8933649289099508</c:v>
                </c:pt>
                <c:pt idx="36">
                  <c:v>4.7346570397111911</c:v>
                </c:pt>
                <c:pt idx="37">
                  <c:v>5.0182149362477215</c:v>
                </c:pt>
                <c:pt idx="38">
                  <c:v>4.9329388560157774</c:v>
                </c:pt>
                <c:pt idx="39">
                  <c:v>5.1800904977375559</c:v>
                </c:pt>
                <c:pt idx="40">
                  <c:v>5.3128881987577641</c:v>
                </c:pt>
                <c:pt idx="41">
                  <c:v>5.0060459492140277</c:v>
                </c:pt>
                <c:pt idx="42">
                  <c:v>5.4503311258278124</c:v>
                </c:pt>
                <c:pt idx="43">
                  <c:v>5.1206896551724128</c:v>
                </c:pt>
                <c:pt idx="44">
                  <c:v>5.2133492252681757</c:v>
                </c:pt>
                <c:pt idx="45">
                  <c:v>4.983818770226538</c:v>
                </c:pt>
                <c:pt idx="46">
                  <c:v>5.3280318091451289</c:v>
                </c:pt>
                <c:pt idx="47">
                  <c:v>5.4213836477987423</c:v>
                </c:pt>
                <c:pt idx="48">
                  <c:v>5.1107954545454541</c:v>
                </c:pt>
                <c:pt idx="49">
                  <c:v>5.4826254826254814</c:v>
                </c:pt>
                <c:pt idx="50">
                  <c:v>5.8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F-4B20-B126-AA128C8D206E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Uke!$P$10:$P$61</c:f>
              <c:numCache>
                <c:formatCode>0.00</c:formatCode>
                <c:ptCount val="52"/>
                <c:pt idx="0">
                  <c:v>6.3636363636363633</c:v>
                </c:pt>
                <c:pt idx="1">
                  <c:v>5.7580993520518353</c:v>
                </c:pt>
                <c:pt idx="2">
                  <c:v>5.7956204379562006</c:v>
                </c:pt>
                <c:pt idx="3">
                  <c:v>5.6033057851239683</c:v>
                </c:pt>
                <c:pt idx="4">
                  <c:v>4.8760563380281683</c:v>
                </c:pt>
                <c:pt idx="5">
                  <c:v>5.265625</c:v>
                </c:pt>
                <c:pt idx="6">
                  <c:v>5.7551912568306012</c:v>
                </c:pt>
                <c:pt idx="7">
                  <c:v>5.1781818181818178</c:v>
                </c:pt>
                <c:pt idx="8">
                  <c:v>5.015625</c:v>
                </c:pt>
                <c:pt idx="9">
                  <c:v>5.3006993006992991</c:v>
                </c:pt>
                <c:pt idx="10">
                  <c:v>5.3481764206955038</c:v>
                </c:pt>
                <c:pt idx="11">
                  <c:v>5.6547619047619024</c:v>
                </c:pt>
                <c:pt idx="12">
                  <c:v>5.1979057591623041</c:v>
                </c:pt>
                <c:pt idx="13">
                  <c:v>0</c:v>
                </c:pt>
                <c:pt idx="14">
                  <c:v>5.0349650349650332</c:v>
                </c:pt>
                <c:pt idx="15">
                  <c:v>5.6388888888888884</c:v>
                </c:pt>
                <c:pt idx="16">
                  <c:v>5.3934359805510548</c:v>
                </c:pt>
                <c:pt idx="17">
                  <c:v>6.09375</c:v>
                </c:pt>
                <c:pt idx="18">
                  <c:v>5.1957547169811322</c:v>
                </c:pt>
                <c:pt idx="19">
                  <c:v>5.8571428571428559</c:v>
                </c:pt>
                <c:pt idx="20">
                  <c:v>5.646505376344086</c:v>
                </c:pt>
                <c:pt idx="21">
                  <c:v>4.9655172413793087</c:v>
                </c:pt>
                <c:pt idx="22">
                  <c:v>5.4931318681318677</c:v>
                </c:pt>
                <c:pt idx="23">
                  <c:v>5.1514195583596223</c:v>
                </c:pt>
                <c:pt idx="24">
                  <c:v>4.5634920634920642</c:v>
                </c:pt>
                <c:pt idx="25">
                  <c:v>4.9625000000000004</c:v>
                </c:pt>
                <c:pt idx="26">
                  <c:v>4.8738317757009364</c:v>
                </c:pt>
                <c:pt idx="27">
                  <c:v>5.4675324675324681</c:v>
                </c:pt>
                <c:pt idx="28">
                  <c:v>4.25</c:v>
                </c:pt>
                <c:pt idx="29">
                  <c:v>3.7032967032967039</c:v>
                </c:pt>
                <c:pt idx="30">
                  <c:v>4.5986159169550174</c:v>
                </c:pt>
                <c:pt idx="31">
                  <c:v>4.4975728155339807</c:v>
                </c:pt>
                <c:pt idx="32">
                  <c:v>5.1195652173913047</c:v>
                </c:pt>
                <c:pt idx="33">
                  <c:v>5.1026490066225163</c:v>
                </c:pt>
                <c:pt idx="34">
                  <c:v>5.0129390018484301</c:v>
                </c:pt>
                <c:pt idx="35">
                  <c:v>5.3393501805054164</c:v>
                </c:pt>
                <c:pt idx="36">
                  <c:v>5.0121065375302658</c:v>
                </c:pt>
                <c:pt idx="37">
                  <c:v>5.2198142414860689</c:v>
                </c:pt>
                <c:pt idx="38">
                  <c:v>5.6679841897233203</c:v>
                </c:pt>
                <c:pt idx="39">
                  <c:v>5.0449152542372877</c:v>
                </c:pt>
                <c:pt idx="40">
                  <c:v>5.1433095803642122</c:v>
                </c:pt>
                <c:pt idx="41">
                  <c:v>5.3959798994974877</c:v>
                </c:pt>
                <c:pt idx="42">
                  <c:v>5.5041580041580032</c:v>
                </c:pt>
                <c:pt idx="43">
                  <c:v>5.5154867256637194</c:v>
                </c:pt>
                <c:pt idx="44">
                  <c:v>5.4134742404227216</c:v>
                </c:pt>
                <c:pt idx="45">
                  <c:v>5.5099337748344386</c:v>
                </c:pt>
                <c:pt idx="46">
                  <c:v>5.4844720496894412</c:v>
                </c:pt>
                <c:pt idx="47">
                  <c:v>6.1312217194570149</c:v>
                </c:pt>
                <c:pt idx="48">
                  <c:v>5.591304347826088</c:v>
                </c:pt>
                <c:pt idx="49">
                  <c:v>5.1785714285714306</c:v>
                </c:pt>
                <c:pt idx="50">
                  <c:v>5.6764705882352944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6F-4B20-B126-AA128C8D206E}"/>
            </c:ext>
          </c:extLst>
        </c:ser>
        <c:ser>
          <c:idx val="0"/>
          <c:order val="2"/>
          <c:tx>
            <c:v>Middel klasse i 2023</c:v>
          </c:tx>
          <c:spPr>
            <a:ln w="889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Uke!$BA$10:$BA$61</c:f>
              <c:numCache>
                <c:formatCode>0.00</c:formatCode>
                <c:ptCount val="52"/>
                <c:pt idx="0">
                  <c:v>5.3029928918817806</c:v>
                </c:pt>
                <c:pt idx="1">
                  <c:v>5.3029928918817806</c:v>
                </c:pt>
                <c:pt idx="2">
                  <c:v>5.3029928918817806</c:v>
                </c:pt>
                <c:pt idx="3">
                  <c:v>5.3029928918817806</c:v>
                </c:pt>
                <c:pt idx="4">
                  <c:v>5.3029928918817806</c:v>
                </c:pt>
                <c:pt idx="5">
                  <c:v>5.3029928918817806</c:v>
                </c:pt>
                <c:pt idx="6">
                  <c:v>5.3029928918817806</c:v>
                </c:pt>
                <c:pt idx="7">
                  <c:v>5.3029928918817806</c:v>
                </c:pt>
                <c:pt idx="8">
                  <c:v>5.3029928918817806</c:v>
                </c:pt>
                <c:pt idx="9">
                  <c:v>5.3029928918817806</c:v>
                </c:pt>
                <c:pt idx="10">
                  <c:v>5.3029928918817806</c:v>
                </c:pt>
                <c:pt idx="11">
                  <c:v>5.3029928918817806</c:v>
                </c:pt>
                <c:pt idx="12">
                  <c:v>5.3029928918817806</c:v>
                </c:pt>
                <c:pt idx="13">
                  <c:v>5.3029928918817806</c:v>
                </c:pt>
                <c:pt idx="14">
                  <c:v>5.3029928918817806</c:v>
                </c:pt>
                <c:pt idx="15">
                  <c:v>5.3029928918817806</c:v>
                </c:pt>
                <c:pt idx="16">
                  <c:v>5.3029928918817806</c:v>
                </c:pt>
                <c:pt idx="17">
                  <c:v>5.3029928918817806</c:v>
                </c:pt>
                <c:pt idx="18">
                  <c:v>5.3029928918817806</c:v>
                </c:pt>
                <c:pt idx="19">
                  <c:v>5.3029928918817806</c:v>
                </c:pt>
                <c:pt idx="20">
                  <c:v>5.3029928918817806</c:v>
                </c:pt>
                <c:pt idx="21">
                  <c:v>5.3029928918817806</c:v>
                </c:pt>
                <c:pt idx="22">
                  <c:v>5.3029928918817806</c:v>
                </c:pt>
                <c:pt idx="23">
                  <c:v>5.3029928918817806</c:v>
                </c:pt>
                <c:pt idx="24">
                  <c:v>5.3029928918817806</c:v>
                </c:pt>
                <c:pt idx="25">
                  <c:v>5.3029928918817806</c:v>
                </c:pt>
                <c:pt idx="26">
                  <c:v>5.3029928918817806</c:v>
                </c:pt>
                <c:pt idx="27">
                  <c:v>5.3029928918817806</c:v>
                </c:pt>
                <c:pt idx="28">
                  <c:v>5.3029928918817806</c:v>
                </c:pt>
                <c:pt idx="29">
                  <c:v>5.3029928918817806</c:v>
                </c:pt>
                <c:pt idx="30">
                  <c:v>5.3029928918817806</c:v>
                </c:pt>
                <c:pt idx="31">
                  <c:v>5.3029928918817806</c:v>
                </c:pt>
                <c:pt idx="32">
                  <c:v>5.3029928918817806</c:v>
                </c:pt>
                <c:pt idx="33">
                  <c:v>5.3029928918817806</c:v>
                </c:pt>
                <c:pt idx="34">
                  <c:v>5.3029928918817806</c:v>
                </c:pt>
                <c:pt idx="35">
                  <c:v>5.3029928918817806</c:v>
                </c:pt>
                <c:pt idx="36">
                  <c:v>5.3029928918817806</c:v>
                </c:pt>
                <c:pt idx="37">
                  <c:v>5.3029928918817806</c:v>
                </c:pt>
                <c:pt idx="38">
                  <c:v>5.3029928918817806</c:v>
                </c:pt>
                <c:pt idx="39">
                  <c:v>5.3029928918817806</c:v>
                </c:pt>
                <c:pt idx="40">
                  <c:v>5.3029928918817806</c:v>
                </c:pt>
                <c:pt idx="41">
                  <c:v>5.3029928918817806</c:v>
                </c:pt>
                <c:pt idx="42">
                  <c:v>5.3029928918817806</c:v>
                </c:pt>
                <c:pt idx="43">
                  <c:v>5.3029928918817806</c:v>
                </c:pt>
                <c:pt idx="44">
                  <c:v>5.3029928918817806</c:v>
                </c:pt>
                <c:pt idx="45">
                  <c:v>5.3029928918817806</c:v>
                </c:pt>
                <c:pt idx="46">
                  <c:v>5.3029928918817806</c:v>
                </c:pt>
                <c:pt idx="47">
                  <c:v>5.3029928918817806</c:v>
                </c:pt>
                <c:pt idx="48">
                  <c:v>5.3029928918817806</c:v>
                </c:pt>
                <c:pt idx="49">
                  <c:v>5.3029928918817806</c:v>
                </c:pt>
                <c:pt idx="50">
                  <c:v>5.3029928918817806</c:v>
                </c:pt>
                <c:pt idx="51">
                  <c:v>5.3029928918817806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10-48DE-9869-206037B13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2.146693560344377E-2"/>
              <c:y val="0.295847613449983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59085480792114"/>
          <c:y val="0.17273216543369505"/>
          <c:w val="0.16618305633702024"/>
          <c:h val="0.14308930874068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mnd'!$S$179:$S$190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33</c:v>
                </c:pt>
                <c:pt idx="6">
                  <c:v>0</c:v>
                </c:pt>
                <c:pt idx="7">
                  <c:v>0</c:v>
                </c:pt>
                <c:pt idx="8">
                  <c:v>26.95</c:v>
                </c:pt>
                <c:pt idx="9">
                  <c:v>28.6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mnd'!$Q$179:$Q$190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7.5</c:v>
                </c:pt>
                <c:pt idx="9">
                  <c:v>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mnd'!$I$194:$I$205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mnd'!$J$194:$J$205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mnd'!$S$194:$S$205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mnd'!$Q$194:$Q$205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mnd'!$J$209:$J$220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4.4483985765124558E-2</c:v>
                </c:pt>
                <c:pt idx="6">
                  <c:v>0</c:v>
                </c:pt>
                <c:pt idx="7">
                  <c:v>0</c:v>
                </c:pt>
                <c:pt idx="8">
                  <c:v>0.14892032762472079</c:v>
                </c:pt>
                <c:pt idx="9">
                  <c:v>6.3829787234042548E-2</c:v>
                </c:pt>
                <c:pt idx="10">
                  <c:v>4.0209087253719342E-2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mnd'!$S$209:$S$220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34.700000000000003</c:v>
                </c:pt>
                <c:pt idx="6">
                  <c:v>0</c:v>
                </c:pt>
                <c:pt idx="7">
                  <c:v>0</c:v>
                </c:pt>
                <c:pt idx="8">
                  <c:v>34.650000000000006</c:v>
                </c:pt>
                <c:pt idx="9">
                  <c:v>35.733333333333327</c:v>
                </c:pt>
                <c:pt idx="10">
                  <c:v>26.6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mnd'!$Q$209:$Q$220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7.5</c:v>
                </c:pt>
                <c:pt idx="9">
                  <c:v>9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mnd'!$I$224:$I$235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0163207318602E-2"/>
          <c:y val="0.13621089621359667"/>
          <c:w val="0.89585988383911497"/>
          <c:h val="0.76130443440526163"/>
        </c:manualLayout>
      </c:layout>
      <c:lineChart>
        <c:grouping val="standard"/>
        <c:varyColors val="0"/>
        <c:ser>
          <c:idx val="0"/>
          <c:order val="0"/>
          <c:tx>
            <c:strRef>
              <c:f>Uke!$B$169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marker>
            <c:symbol val="diamond"/>
            <c:size val="10"/>
            <c:spPr>
              <a:solidFill>
                <a:srgbClr val="FFFF00"/>
              </a:solidFill>
            </c:spPr>
          </c:marker>
          <c:val>
            <c:numRef>
              <c:f>Uke!$P$169:$P$220</c:f>
              <c:numCache>
                <c:formatCode>0.00</c:formatCode>
                <c:ptCount val="52"/>
                <c:pt idx="0">
                  <c:v>0</c:v>
                </c:pt>
                <c:pt idx="1">
                  <c:v>5.1319796954314718</c:v>
                </c:pt>
                <c:pt idx="2">
                  <c:v>5.9620689655172416</c:v>
                </c:pt>
                <c:pt idx="3">
                  <c:v>5.516431924882629</c:v>
                </c:pt>
                <c:pt idx="4">
                  <c:v>5.4054054054054061</c:v>
                </c:pt>
                <c:pt idx="5">
                  <c:v>5.233695652173914</c:v>
                </c:pt>
                <c:pt idx="6">
                  <c:v>5.5721925133689858</c:v>
                </c:pt>
                <c:pt idx="7">
                  <c:v>6.1692307692307695</c:v>
                </c:pt>
                <c:pt idx="8">
                  <c:v>5.2913043478260882</c:v>
                </c:pt>
                <c:pt idx="9">
                  <c:v>5.4829322887521004</c:v>
                </c:pt>
                <c:pt idx="10">
                  <c:v>5.4904371584699456</c:v>
                </c:pt>
                <c:pt idx="11">
                  <c:v>4.8506289308176092</c:v>
                </c:pt>
                <c:pt idx="12">
                  <c:v>5.5060975609756087</c:v>
                </c:pt>
                <c:pt idx="13">
                  <c:v>5.1361587015329127</c:v>
                </c:pt>
                <c:pt idx="14">
                  <c:v>0</c:v>
                </c:pt>
                <c:pt idx="15">
                  <c:v>5.0757281553398066</c:v>
                </c:pt>
                <c:pt idx="16">
                  <c:v>5.1310938140106499</c:v>
                </c:pt>
                <c:pt idx="17">
                  <c:v>5.2073170731707323</c:v>
                </c:pt>
                <c:pt idx="18">
                  <c:v>5.3204081632653057</c:v>
                </c:pt>
                <c:pt idx="19">
                  <c:v>4.8178913738019187</c:v>
                </c:pt>
                <c:pt idx="20">
                  <c:v>4.8265682656826572</c:v>
                </c:pt>
                <c:pt idx="21">
                  <c:v>5.0723025583982198</c:v>
                </c:pt>
                <c:pt idx="22">
                  <c:v>6.33587786259542</c:v>
                </c:pt>
                <c:pt idx="23">
                  <c:v>5.4800759013282718</c:v>
                </c:pt>
                <c:pt idx="24">
                  <c:v>5.0674418604651184</c:v>
                </c:pt>
                <c:pt idx="25">
                  <c:v>4.4639639639639652</c:v>
                </c:pt>
                <c:pt idx="26">
                  <c:v>4.6972010178117047</c:v>
                </c:pt>
                <c:pt idx="27">
                  <c:v>5.2659574468085086</c:v>
                </c:pt>
                <c:pt idx="28">
                  <c:v>4.7662337662337668</c:v>
                </c:pt>
                <c:pt idx="29">
                  <c:v>5.625</c:v>
                </c:pt>
                <c:pt idx="30">
                  <c:v>5.7238095238095239</c:v>
                </c:pt>
                <c:pt idx="31">
                  <c:v>3.9868766404199474</c:v>
                </c:pt>
                <c:pt idx="32">
                  <c:v>4.0184049079754596</c:v>
                </c:pt>
                <c:pt idx="33">
                  <c:v>5.0713245997088796</c:v>
                </c:pt>
                <c:pt idx="34">
                  <c:v>5.3776223776223757</c:v>
                </c:pt>
                <c:pt idx="35">
                  <c:v>4.877742946708465</c:v>
                </c:pt>
                <c:pt idx="36">
                  <c:v>4.8269230769230784</c:v>
                </c:pt>
                <c:pt idx="37">
                  <c:v>4.6642335766423351</c:v>
                </c:pt>
                <c:pt idx="38">
                  <c:v>5.1773049645390081</c:v>
                </c:pt>
                <c:pt idx="39">
                  <c:v>4.6672967863894161</c:v>
                </c:pt>
                <c:pt idx="40">
                  <c:v>4.8198529411764701</c:v>
                </c:pt>
                <c:pt idx="41">
                  <c:v>5.0386221294363267</c:v>
                </c:pt>
                <c:pt idx="42">
                  <c:v>4.9002217294900223</c:v>
                </c:pt>
                <c:pt idx="43">
                  <c:v>5.2777777777777777</c:v>
                </c:pt>
                <c:pt idx="44">
                  <c:v>5.0383795309168447</c:v>
                </c:pt>
                <c:pt idx="45">
                  <c:v>5.3803468208092466</c:v>
                </c:pt>
                <c:pt idx="46">
                  <c:v>4.977337110481586</c:v>
                </c:pt>
                <c:pt idx="47">
                  <c:v>4.9948979591836737</c:v>
                </c:pt>
                <c:pt idx="48">
                  <c:v>5.6504854368932049</c:v>
                </c:pt>
                <c:pt idx="49">
                  <c:v>5.063247863247863</c:v>
                </c:pt>
                <c:pt idx="50">
                  <c:v>6.7119999999999997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E-47F9-BC1A-513125511A4C}"/>
            </c:ext>
          </c:extLst>
        </c:ser>
        <c:ser>
          <c:idx val="3"/>
          <c:order val="1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Uke!$P$63:$P$114</c:f>
              <c:numCache>
                <c:formatCode>0.00</c:formatCode>
                <c:ptCount val="52"/>
                <c:pt idx="0">
                  <c:v>6.5434782608695654</c:v>
                </c:pt>
                <c:pt idx="1">
                  <c:v>5.621621621621621</c:v>
                </c:pt>
                <c:pt idx="2">
                  <c:v>5.2044444444444444</c:v>
                </c:pt>
                <c:pt idx="3">
                  <c:v>6</c:v>
                </c:pt>
                <c:pt idx="4">
                  <c:v>5.1730769230769242</c:v>
                </c:pt>
                <c:pt idx="5">
                  <c:v>5.8244897959183684</c:v>
                </c:pt>
                <c:pt idx="6">
                  <c:v>5.3617834394904476</c:v>
                </c:pt>
                <c:pt idx="7">
                  <c:v>5.9479553903345712</c:v>
                </c:pt>
                <c:pt idx="8">
                  <c:v>5.8983516483516496</c:v>
                </c:pt>
                <c:pt idx="9">
                  <c:v>5.1840770791075048</c:v>
                </c:pt>
                <c:pt idx="10">
                  <c:v>5.1020733652312611</c:v>
                </c:pt>
                <c:pt idx="11">
                  <c:v>5.7565485362095519</c:v>
                </c:pt>
                <c:pt idx="12">
                  <c:v>5.1649717514124314</c:v>
                </c:pt>
                <c:pt idx="13">
                  <c:v>5.2787663107947811</c:v>
                </c:pt>
                <c:pt idx="14">
                  <c:v>5.3333333333333321</c:v>
                </c:pt>
                <c:pt idx="15">
                  <c:v>4.8404558404558404</c:v>
                </c:pt>
                <c:pt idx="16">
                  <c:v>5.2896130346232191</c:v>
                </c:pt>
                <c:pt idx="17">
                  <c:v>5.6480446927374306</c:v>
                </c:pt>
                <c:pt idx="18">
                  <c:v>4.9777777777777779</c:v>
                </c:pt>
                <c:pt idx="19">
                  <c:v>5.2705882352941194</c:v>
                </c:pt>
                <c:pt idx="20">
                  <c:v>5.6214689265536721</c:v>
                </c:pt>
                <c:pt idx="21">
                  <c:v>5.7799043062200948</c:v>
                </c:pt>
                <c:pt idx="22">
                  <c:v>4.8928571428571441</c:v>
                </c:pt>
                <c:pt idx="23">
                  <c:v>4.6572327044025155</c:v>
                </c:pt>
                <c:pt idx="24">
                  <c:v>4.7366548042704606</c:v>
                </c:pt>
                <c:pt idx="25">
                  <c:v>4.5889570552147214</c:v>
                </c:pt>
                <c:pt idx="26">
                  <c:v>4.492063492063493</c:v>
                </c:pt>
                <c:pt idx="27">
                  <c:v>5.0258620689655196</c:v>
                </c:pt>
                <c:pt idx="28">
                  <c:v>5.4117647058823524</c:v>
                </c:pt>
                <c:pt idx="29">
                  <c:v>5.5714285714285694</c:v>
                </c:pt>
                <c:pt idx="30">
                  <c:v>4.7267988917235906</c:v>
                </c:pt>
                <c:pt idx="31">
                  <c:v>5.5296803652968034</c:v>
                </c:pt>
                <c:pt idx="32">
                  <c:v>5.1742738589211612</c:v>
                </c:pt>
                <c:pt idx="33">
                  <c:v>4.3746770025839803</c:v>
                </c:pt>
                <c:pt idx="34">
                  <c:v>5.5253863134657824</c:v>
                </c:pt>
                <c:pt idx="35">
                  <c:v>4.8933649289099508</c:v>
                </c:pt>
                <c:pt idx="36">
                  <c:v>4.7346570397111911</c:v>
                </c:pt>
                <c:pt idx="37">
                  <c:v>5.0182149362477215</c:v>
                </c:pt>
                <c:pt idx="38">
                  <c:v>4.9329388560157774</c:v>
                </c:pt>
                <c:pt idx="39">
                  <c:v>5.1800904977375559</c:v>
                </c:pt>
                <c:pt idx="40">
                  <c:v>5.3128881987577641</c:v>
                </c:pt>
                <c:pt idx="41">
                  <c:v>5.0060459492140277</c:v>
                </c:pt>
                <c:pt idx="42">
                  <c:v>5.4503311258278124</c:v>
                </c:pt>
                <c:pt idx="43">
                  <c:v>5.1206896551724128</c:v>
                </c:pt>
                <c:pt idx="44">
                  <c:v>5.2133492252681757</c:v>
                </c:pt>
                <c:pt idx="45">
                  <c:v>4.983818770226538</c:v>
                </c:pt>
                <c:pt idx="46">
                  <c:v>5.3280318091451289</c:v>
                </c:pt>
                <c:pt idx="47">
                  <c:v>5.4213836477987423</c:v>
                </c:pt>
                <c:pt idx="48">
                  <c:v>5.1107954545454541</c:v>
                </c:pt>
                <c:pt idx="49">
                  <c:v>5.4826254826254814</c:v>
                </c:pt>
                <c:pt idx="50">
                  <c:v>5.8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E-47F9-BC1A-513125511A4C}"/>
            </c:ext>
          </c:extLst>
        </c:ser>
        <c:ser>
          <c:idx val="4"/>
          <c:order val="2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Uke!$P$10:$P$61</c:f>
              <c:numCache>
                <c:formatCode>0.00</c:formatCode>
                <c:ptCount val="52"/>
                <c:pt idx="0">
                  <c:v>6.3636363636363633</c:v>
                </c:pt>
                <c:pt idx="1">
                  <c:v>5.7580993520518353</c:v>
                </c:pt>
                <c:pt idx="2">
                  <c:v>5.7956204379562006</c:v>
                </c:pt>
                <c:pt idx="3">
                  <c:v>5.6033057851239683</c:v>
                </c:pt>
                <c:pt idx="4">
                  <c:v>4.8760563380281683</c:v>
                </c:pt>
                <c:pt idx="5">
                  <c:v>5.265625</c:v>
                </c:pt>
                <c:pt idx="6">
                  <c:v>5.7551912568306012</c:v>
                </c:pt>
                <c:pt idx="7">
                  <c:v>5.1781818181818178</c:v>
                </c:pt>
                <c:pt idx="8">
                  <c:v>5.015625</c:v>
                </c:pt>
                <c:pt idx="9">
                  <c:v>5.3006993006992991</c:v>
                </c:pt>
                <c:pt idx="10">
                  <c:v>5.3481764206955038</c:v>
                </c:pt>
                <c:pt idx="11">
                  <c:v>5.6547619047619024</c:v>
                </c:pt>
                <c:pt idx="12">
                  <c:v>5.1979057591623041</c:v>
                </c:pt>
                <c:pt idx="13">
                  <c:v>0</c:v>
                </c:pt>
                <c:pt idx="14">
                  <c:v>5.0349650349650332</c:v>
                </c:pt>
                <c:pt idx="15">
                  <c:v>5.6388888888888884</c:v>
                </c:pt>
                <c:pt idx="16">
                  <c:v>5.3934359805510548</c:v>
                </c:pt>
                <c:pt idx="17">
                  <c:v>6.09375</c:v>
                </c:pt>
                <c:pt idx="18">
                  <c:v>5.1957547169811322</c:v>
                </c:pt>
                <c:pt idx="19">
                  <c:v>5.8571428571428559</c:v>
                </c:pt>
                <c:pt idx="20">
                  <c:v>5.646505376344086</c:v>
                </c:pt>
                <c:pt idx="21">
                  <c:v>4.9655172413793087</c:v>
                </c:pt>
                <c:pt idx="22">
                  <c:v>5.4931318681318677</c:v>
                </c:pt>
                <c:pt idx="23">
                  <c:v>5.1514195583596223</c:v>
                </c:pt>
                <c:pt idx="24">
                  <c:v>4.5634920634920642</c:v>
                </c:pt>
                <c:pt idx="25">
                  <c:v>4.9625000000000004</c:v>
                </c:pt>
                <c:pt idx="26">
                  <c:v>4.8738317757009364</c:v>
                </c:pt>
                <c:pt idx="27">
                  <c:v>5.4675324675324681</c:v>
                </c:pt>
                <c:pt idx="28">
                  <c:v>4.25</c:v>
                </c:pt>
                <c:pt idx="29">
                  <c:v>3.7032967032967039</c:v>
                </c:pt>
                <c:pt idx="30">
                  <c:v>4.5986159169550174</c:v>
                </c:pt>
                <c:pt idx="31">
                  <c:v>4.4975728155339807</c:v>
                </c:pt>
                <c:pt idx="32">
                  <c:v>5.1195652173913047</c:v>
                </c:pt>
                <c:pt idx="33">
                  <c:v>5.1026490066225163</c:v>
                </c:pt>
                <c:pt idx="34">
                  <c:v>5.0129390018484301</c:v>
                </c:pt>
                <c:pt idx="35">
                  <c:v>5.3393501805054164</c:v>
                </c:pt>
                <c:pt idx="36">
                  <c:v>5.0121065375302658</c:v>
                </c:pt>
                <c:pt idx="37">
                  <c:v>5.2198142414860689</c:v>
                </c:pt>
                <c:pt idx="38">
                  <c:v>5.6679841897233203</c:v>
                </c:pt>
                <c:pt idx="39">
                  <c:v>5.0449152542372877</c:v>
                </c:pt>
                <c:pt idx="40">
                  <c:v>5.1433095803642122</c:v>
                </c:pt>
                <c:pt idx="41">
                  <c:v>5.3959798994974877</c:v>
                </c:pt>
                <c:pt idx="42">
                  <c:v>5.5041580041580032</c:v>
                </c:pt>
                <c:pt idx="43">
                  <c:v>5.5154867256637194</c:v>
                </c:pt>
                <c:pt idx="44">
                  <c:v>5.4134742404227216</c:v>
                </c:pt>
                <c:pt idx="45">
                  <c:v>5.5099337748344386</c:v>
                </c:pt>
                <c:pt idx="46">
                  <c:v>5.4844720496894412</c:v>
                </c:pt>
                <c:pt idx="47">
                  <c:v>6.1312217194570149</c:v>
                </c:pt>
                <c:pt idx="48">
                  <c:v>5.591304347826088</c:v>
                </c:pt>
                <c:pt idx="49">
                  <c:v>5.1785714285714306</c:v>
                </c:pt>
                <c:pt idx="50">
                  <c:v>5.6764705882352944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E-47F9-BC1A-513125511A4C}"/>
            </c:ext>
          </c:extLst>
        </c:ser>
        <c:ser>
          <c:idx val="1"/>
          <c:order val="3"/>
          <c:tx>
            <c:v>Middel klasse i 2023</c:v>
          </c:tx>
          <c:spPr>
            <a:ln w="889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Uke!$BA$10:$BA$61</c:f>
              <c:numCache>
                <c:formatCode>0.00</c:formatCode>
                <c:ptCount val="52"/>
                <c:pt idx="0">
                  <c:v>5.3029928918817806</c:v>
                </c:pt>
                <c:pt idx="1">
                  <c:v>5.3029928918817806</c:v>
                </c:pt>
                <c:pt idx="2">
                  <c:v>5.3029928918817806</c:v>
                </c:pt>
                <c:pt idx="3">
                  <c:v>5.3029928918817806</c:v>
                </c:pt>
                <c:pt idx="4">
                  <c:v>5.3029928918817806</c:v>
                </c:pt>
                <c:pt idx="5">
                  <c:v>5.3029928918817806</c:v>
                </c:pt>
                <c:pt idx="6">
                  <c:v>5.3029928918817806</c:v>
                </c:pt>
                <c:pt idx="7">
                  <c:v>5.3029928918817806</c:v>
                </c:pt>
                <c:pt idx="8">
                  <c:v>5.3029928918817806</c:v>
                </c:pt>
                <c:pt idx="9">
                  <c:v>5.3029928918817806</c:v>
                </c:pt>
                <c:pt idx="10">
                  <c:v>5.3029928918817806</c:v>
                </c:pt>
                <c:pt idx="11">
                  <c:v>5.3029928918817806</c:v>
                </c:pt>
                <c:pt idx="12">
                  <c:v>5.3029928918817806</c:v>
                </c:pt>
                <c:pt idx="13">
                  <c:v>5.3029928918817806</c:v>
                </c:pt>
                <c:pt idx="14">
                  <c:v>5.3029928918817806</c:v>
                </c:pt>
                <c:pt idx="15">
                  <c:v>5.3029928918817806</c:v>
                </c:pt>
                <c:pt idx="16">
                  <c:v>5.3029928918817806</c:v>
                </c:pt>
                <c:pt idx="17">
                  <c:v>5.3029928918817806</c:v>
                </c:pt>
                <c:pt idx="18">
                  <c:v>5.3029928918817806</c:v>
                </c:pt>
                <c:pt idx="19">
                  <c:v>5.3029928918817806</c:v>
                </c:pt>
                <c:pt idx="20">
                  <c:v>5.3029928918817806</c:v>
                </c:pt>
                <c:pt idx="21">
                  <c:v>5.3029928918817806</c:v>
                </c:pt>
                <c:pt idx="22">
                  <c:v>5.3029928918817806</c:v>
                </c:pt>
                <c:pt idx="23">
                  <c:v>5.3029928918817806</c:v>
                </c:pt>
                <c:pt idx="24">
                  <c:v>5.3029928918817806</c:v>
                </c:pt>
                <c:pt idx="25">
                  <c:v>5.3029928918817806</c:v>
                </c:pt>
                <c:pt idx="26">
                  <c:v>5.3029928918817806</c:v>
                </c:pt>
                <c:pt idx="27">
                  <c:v>5.3029928918817806</c:v>
                </c:pt>
                <c:pt idx="28">
                  <c:v>5.3029928918817806</c:v>
                </c:pt>
                <c:pt idx="29">
                  <c:v>5.3029928918817806</c:v>
                </c:pt>
                <c:pt idx="30">
                  <c:v>5.3029928918817806</c:v>
                </c:pt>
                <c:pt idx="31">
                  <c:v>5.3029928918817806</c:v>
                </c:pt>
                <c:pt idx="32">
                  <c:v>5.3029928918817806</c:v>
                </c:pt>
                <c:pt idx="33">
                  <c:v>5.3029928918817806</c:v>
                </c:pt>
                <c:pt idx="34">
                  <c:v>5.3029928918817806</c:v>
                </c:pt>
                <c:pt idx="35">
                  <c:v>5.3029928918817806</c:v>
                </c:pt>
                <c:pt idx="36">
                  <c:v>5.3029928918817806</c:v>
                </c:pt>
                <c:pt idx="37">
                  <c:v>5.3029928918817806</c:v>
                </c:pt>
                <c:pt idx="38">
                  <c:v>5.3029928918817806</c:v>
                </c:pt>
                <c:pt idx="39">
                  <c:v>5.3029928918817806</c:v>
                </c:pt>
                <c:pt idx="40">
                  <c:v>5.3029928918817806</c:v>
                </c:pt>
                <c:pt idx="41">
                  <c:v>5.3029928918817806</c:v>
                </c:pt>
                <c:pt idx="42">
                  <c:v>5.3029928918817806</c:v>
                </c:pt>
                <c:pt idx="43">
                  <c:v>5.3029928918817806</c:v>
                </c:pt>
                <c:pt idx="44">
                  <c:v>5.3029928918817806</c:v>
                </c:pt>
                <c:pt idx="45">
                  <c:v>5.3029928918817806</c:v>
                </c:pt>
                <c:pt idx="46">
                  <c:v>5.3029928918817806</c:v>
                </c:pt>
                <c:pt idx="47">
                  <c:v>5.3029928918817806</c:v>
                </c:pt>
                <c:pt idx="48">
                  <c:v>5.3029928918817806</c:v>
                </c:pt>
                <c:pt idx="49">
                  <c:v>5.3029928918817806</c:v>
                </c:pt>
                <c:pt idx="50">
                  <c:v>5.3029928918817806</c:v>
                </c:pt>
                <c:pt idx="51">
                  <c:v>5.3029928918817806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0A-49F6-AD85-723A9A598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2.146693560344377E-2"/>
              <c:y val="0.295847613449983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59085480792114"/>
          <c:y val="0.17273216543369505"/>
          <c:w val="0.16618305633702024"/>
          <c:h val="0.191548383164871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mnd'!$J$224:$J$235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mnd'!$S$224:$S$235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mnd'!$Q$224:$Q$235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geit, antall slakt i fettgruppe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4695471599967E-2"/>
          <c:y val="0.12811207241070174"/>
          <c:w val="0.90609023981411518"/>
          <c:h val="0.70816060543872339"/>
        </c:manualLayout>
      </c:layout>
      <c:barChart>
        <c:barDir val="col"/>
        <c:grouping val="clustered"/>
        <c:varyColors val="0"/>
        <c:ser>
          <c:idx val="0"/>
          <c:order val="0"/>
          <c:tx>
            <c:v>P-</c:v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mnd'!$I$14:$I$25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6-4F9C-8876-328B3F91B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geit, antall slakt i fettgruppe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4695471599967E-2"/>
          <c:y val="0.12811207241070174"/>
          <c:w val="0.90609023981411518"/>
          <c:h val="0.708160605438723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mnd'!$I$253:$I$264</c:f>
              <c:numCache>
                <c:formatCode>#,##0</c:formatCode>
                <c:ptCount val="12"/>
                <c:pt idx="0">
                  <c:v>91</c:v>
                </c:pt>
                <c:pt idx="1">
                  <c:v>140</c:v>
                </c:pt>
                <c:pt idx="2">
                  <c:v>528</c:v>
                </c:pt>
                <c:pt idx="3">
                  <c:v>609</c:v>
                </c:pt>
                <c:pt idx="4">
                  <c:v>466</c:v>
                </c:pt>
                <c:pt idx="5">
                  <c:v>523</c:v>
                </c:pt>
                <c:pt idx="6">
                  <c:v>66</c:v>
                </c:pt>
                <c:pt idx="7">
                  <c:v>696.53</c:v>
                </c:pt>
                <c:pt idx="8">
                  <c:v>801</c:v>
                </c:pt>
                <c:pt idx="9">
                  <c:v>921</c:v>
                </c:pt>
                <c:pt idx="10">
                  <c:v>515</c:v>
                </c:pt>
                <c:pt idx="11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A-40A8-AD99-6708E474B2B7}"/>
            </c:ext>
          </c:extLst>
        </c:ser>
        <c:ser>
          <c:idx val="0"/>
          <c:order val="1"/>
          <c:tx>
            <c:strRef>
              <c:f>'Fett per mnd'!$B$29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mnd'!$I$29:$I$40</c:f>
              <c:numCache>
                <c:formatCode>#,##0</c:formatCode>
                <c:ptCount val="12"/>
                <c:pt idx="0">
                  <c:v>65</c:v>
                </c:pt>
                <c:pt idx="1">
                  <c:v>214</c:v>
                </c:pt>
                <c:pt idx="2">
                  <c:v>598</c:v>
                </c:pt>
                <c:pt idx="3">
                  <c:v>695</c:v>
                </c:pt>
                <c:pt idx="4">
                  <c:v>350</c:v>
                </c:pt>
                <c:pt idx="5">
                  <c:v>561</c:v>
                </c:pt>
                <c:pt idx="6">
                  <c:v>102</c:v>
                </c:pt>
                <c:pt idx="7">
                  <c:v>704</c:v>
                </c:pt>
                <c:pt idx="8">
                  <c:v>775</c:v>
                </c:pt>
                <c:pt idx="9">
                  <c:v>1013</c:v>
                </c:pt>
                <c:pt idx="10">
                  <c:v>313</c:v>
                </c:pt>
                <c:pt idx="11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A-40A8-AD99-6708E474B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514821837416052"/>
          <c:y val="0.17960558012440225"/>
          <c:w val="0.1206682440198098"/>
          <c:h val="0.1391832955812030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geit, antall slakt i fettgruppe 1+</a:t>
            </a:r>
            <a:endParaRPr lang="en-US" sz="2400"/>
          </a:p>
        </c:rich>
      </c:tx>
      <c:layout>
        <c:manualLayout>
          <c:xMode val="edge"/>
          <c:yMode val="edge"/>
          <c:x val="0.18906392171438088"/>
          <c:y val="2.95876852841954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885039534172003E-2"/>
          <c:y val="0.13039830926483983"/>
          <c:w val="0.91755215499594278"/>
          <c:h val="0.705874368584585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mnd'!$B$268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mnd'!$I$268:$I$279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13</c:v>
                </c:pt>
                <c:pt idx="9">
                  <c:v>37</c:v>
                </c:pt>
                <c:pt idx="10">
                  <c:v>29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B-46F8-A573-6932D0A77B39}"/>
            </c:ext>
          </c:extLst>
        </c:ser>
        <c:ser>
          <c:idx val="0"/>
          <c:order val="1"/>
          <c:tx>
            <c:strRef>
              <c:f>'Fett per mnd'!$B$44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mnd'!$I$44:$I$55</c:f>
              <c:numCache>
                <c:formatCode>#,##0</c:formatCode>
                <c:ptCount val="12"/>
                <c:pt idx="0">
                  <c:v>0</c:v>
                </c:pt>
                <c:pt idx="1">
                  <c:v>22</c:v>
                </c:pt>
                <c:pt idx="2">
                  <c:v>19</c:v>
                </c:pt>
                <c:pt idx="3">
                  <c:v>15</c:v>
                </c:pt>
                <c:pt idx="4">
                  <c:v>34</c:v>
                </c:pt>
                <c:pt idx="5">
                  <c:v>61</c:v>
                </c:pt>
                <c:pt idx="6">
                  <c:v>9</c:v>
                </c:pt>
                <c:pt idx="7">
                  <c:v>57</c:v>
                </c:pt>
                <c:pt idx="8">
                  <c:v>110</c:v>
                </c:pt>
                <c:pt idx="9">
                  <c:v>99</c:v>
                </c:pt>
                <c:pt idx="10">
                  <c:v>41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B-46F8-A573-6932D0A77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9653331106971"/>
          <c:y val="0.17960550713053874"/>
          <c:w val="0.10685101986506158"/>
          <c:h val="0.1460468027299482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geit, antall slakt i fettgruppe 2-</a:t>
            </a:r>
            <a:endParaRPr lang="en-US" sz="2400"/>
          </a:p>
        </c:rich>
      </c:tx>
      <c:layout>
        <c:manualLayout>
          <c:xMode val="edge"/>
          <c:yMode val="edge"/>
          <c:x val="0.18906389766077841"/>
          <c:y val="2.9587605897088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885039534172003E-2"/>
          <c:y val="0.13039830926483983"/>
          <c:w val="0.91755215499594278"/>
          <c:h val="0.705874368584585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mnd'!$I$283:$I$294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54</c:v>
                </c:pt>
                <c:pt idx="4">
                  <c:v>0</c:v>
                </c:pt>
                <c:pt idx="5">
                  <c:v>18</c:v>
                </c:pt>
                <c:pt idx="6">
                  <c:v>0</c:v>
                </c:pt>
                <c:pt idx="7">
                  <c:v>23</c:v>
                </c:pt>
                <c:pt idx="8">
                  <c:v>15</c:v>
                </c:pt>
                <c:pt idx="9">
                  <c:v>37</c:v>
                </c:pt>
                <c:pt idx="10">
                  <c:v>35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3-47A3-8BFD-90EEEE668B05}"/>
            </c:ext>
          </c:extLst>
        </c:ser>
        <c:ser>
          <c:idx val="0"/>
          <c:order val="1"/>
          <c:tx>
            <c:strRef>
              <c:f>'Fett per mnd'!$B$59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mnd'!$I$59:$I$70</c:f>
              <c:numCache>
                <c:formatCode>#,##0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40</c:v>
                </c:pt>
                <c:pt idx="3">
                  <c:v>10</c:v>
                </c:pt>
                <c:pt idx="4">
                  <c:v>34</c:v>
                </c:pt>
                <c:pt idx="5">
                  <c:v>77</c:v>
                </c:pt>
                <c:pt idx="6">
                  <c:v>32</c:v>
                </c:pt>
                <c:pt idx="7">
                  <c:v>59</c:v>
                </c:pt>
                <c:pt idx="8">
                  <c:v>216</c:v>
                </c:pt>
                <c:pt idx="9">
                  <c:v>248</c:v>
                </c:pt>
                <c:pt idx="10">
                  <c:v>131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3-47A3-8BFD-90EEEE668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9653331106971"/>
          <c:y val="0.17960550713053874"/>
          <c:w val="0.10685101986506158"/>
          <c:h val="0.1460468027299482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geit, antall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1985612662453E-2"/>
          <c:y val="0.14153492441351809"/>
          <c:w val="0.88727721137780269"/>
          <c:h val="0.7268741595760953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VK!$X$103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VK!$AB$103:$AB$118</c:f>
              <c:numCache>
                <c:formatCode>General</c:formatCode>
                <c:ptCount val="16"/>
                <c:pt idx="0">
                  <c:v>14459</c:v>
                </c:pt>
                <c:pt idx="1">
                  <c:v>4193</c:v>
                </c:pt>
                <c:pt idx="2">
                  <c:v>4120</c:v>
                </c:pt>
                <c:pt idx="3">
                  <c:v>3140</c:v>
                </c:pt>
                <c:pt idx="4">
                  <c:v>963</c:v>
                </c:pt>
                <c:pt idx="5">
                  <c:v>365</c:v>
                </c:pt>
                <c:pt idx="6">
                  <c:v>352</c:v>
                </c:pt>
                <c:pt idx="7">
                  <c:v>132</c:v>
                </c:pt>
                <c:pt idx="8">
                  <c:v>118</c:v>
                </c:pt>
                <c:pt idx="9">
                  <c:v>50</c:v>
                </c:pt>
                <c:pt idx="10">
                  <c:v>41</c:v>
                </c:pt>
                <c:pt idx="11">
                  <c:v>15</c:v>
                </c:pt>
                <c:pt idx="12">
                  <c:v>18</c:v>
                </c:pt>
                <c:pt idx="13">
                  <c:v>2</c:v>
                </c:pt>
                <c:pt idx="14">
                  <c:v>0</c:v>
                </c:pt>
                <c:pt idx="15">
                  <c:v>-1.0408340855860843E-17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B-4D80-9D84-F6EB16E91AB8}"/>
            </c:ext>
          </c:extLst>
        </c:ser>
        <c:ser>
          <c:idx val="13"/>
          <c:order val="1"/>
          <c:tx>
            <c:strRef>
              <c:f>VK!$X$23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VK!$AB$23:$AB$38</c:f>
              <c:numCache>
                <c:formatCode>General</c:formatCode>
                <c:ptCount val="16"/>
                <c:pt idx="0">
                  <c:v>13266</c:v>
                </c:pt>
                <c:pt idx="1">
                  <c:v>4288.5299999999988</c:v>
                </c:pt>
                <c:pt idx="2">
                  <c:v>3489</c:v>
                </c:pt>
                <c:pt idx="3">
                  <c:v>2952</c:v>
                </c:pt>
                <c:pt idx="4">
                  <c:v>959</c:v>
                </c:pt>
                <c:pt idx="5">
                  <c:v>394</c:v>
                </c:pt>
                <c:pt idx="6">
                  <c:v>344</c:v>
                </c:pt>
                <c:pt idx="7">
                  <c:v>115</c:v>
                </c:pt>
                <c:pt idx="8">
                  <c:v>115</c:v>
                </c:pt>
                <c:pt idx="9">
                  <c:v>39</c:v>
                </c:pt>
                <c:pt idx="10">
                  <c:v>20</c:v>
                </c:pt>
                <c:pt idx="11">
                  <c:v>12</c:v>
                </c:pt>
                <c:pt idx="12">
                  <c:v>22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2B-4D80-9D84-F6EB16E91AB8}"/>
            </c:ext>
          </c:extLst>
        </c:ser>
        <c:ser>
          <c:idx val="1"/>
          <c:order val="2"/>
          <c:tx>
            <c:strRef>
              <c:f>VK!$X$6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VK!$AB$6:$AB$21</c:f>
              <c:numCache>
                <c:formatCode>General</c:formatCode>
                <c:ptCount val="16"/>
                <c:pt idx="0">
                  <c:v>13830</c:v>
                </c:pt>
                <c:pt idx="1">
                  <c:v>4518</c:v>
                </c:pt>
                <c:pt idx="2">
                  <c:v>3650</c:v>
                </c:pt>
                <c:pt idx="3">
                  <c:v>2872</c:v>
                </c:pt>
                <c:pt idx="4">
                  <c:v>899</c:v>
                </c:pt>
                <c:pt idx="5">
                  <c:v>339</c:v>
                </c:pt>
                <c:pt idx="6">
                  <c:v>291</c:v>
                </c:pt>
                <c:pt idx="7">
                  <c:v>106</c:v>
                </c:pt>
                <c:pt idx="8">
                  <c:v>109</c:v>
                </c:pt>
                <c:pt idx="9">
                  <c:v>39</c:v>
                </c:pt>
                <c:pt idx="10">
                  <c:v>50</c:v>
                </c:pt>
                <c:pt idx="11">
                  <c:v>15</c:v>
                </c:pt>
                <c:pt idx="12">
                  <c:v>9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2B-4D80-9D84-F6EB16E91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6832"/>
        <c:axId val="530197224"/>
      </c:barChart>
      <c:catAx>
        <c:axId val="530196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51398523697127"/>
          <c:y val="0.1269113163180183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geit, antall%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Vektgrupper!$B$109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Vektgrupper!$G$109:$G$124</c:f>
              <c:numCache>
                <c:formatCode>0.0</c:formatCode>
                <c:ptCount val="16"/>
                <c:pt idx="0">
                  <c:v>51.698369565217391</c:v>
                </c:pt>
                <c:pt idx="1">
                  <c:v>14.992133867276889</c:v>
                </c:pt>
                <c:pt idx="2">
                  <c:v>14.731121281464532</c:v>
                </c:pt>
                <c:pt idx="3">
                  <c:v>11.227116704805493</c:v>
                </c:pt>
                <c:pt idx="4">
                  <c:v>3.443220823798625</c:v>
                </c:pt>
                <c:pt idx="5">
                  <c:v>1.3050629290617852</c:v>
                </c:pt>
                <c:pt idx="6">
                  <c:v>1.2585812356979404</c:v>
                </c:pt>
                <c:pt idx="7">
                  <c:v>0.47196796338672753</c:v>
                </c:pt>
                <c:pt idx="8">
                  <c:v>0.42191075514874155</c:v>
                </c:pt>
                <c:pt idx="9">
                  <c:v>0.17877574370709379</c:v>
                </c:pt>
                <c:pt idx="10">
                  <c:v>0.14659610983981697</c:v>
                </c:pt>
                <c:pt idx="11">
                  <c:v>5.3632723112128147E-2</c:v>
                </c:pt>
                <c:pt idx="12">
                  <c:v>6.4359267734553749E-2</c:v>
                </c:pt>
                <c:pt idx="13">
                  <c:v>7.1510297482837524E-3</c:v>
                </c:pt>
                <c:pt idx="14">
                  <c:v>0</c:v>
                </c:pt>
                <c:pt idx="15">
                  <c:v>-3.7215177545269007E-20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Vektgrupper!$G$28:$G$43</c:f>
              <c:numCache>
                <c:formatCode>0.0</c:formatCode>
                <c:ptCount val="16"/>
                <c:pt idx="0">
                  <c:v>50.990658631262512</c:v>
                </c:pt>
                <c:pt idx="1">
                  <c:v>16.483866218900062</c:v>
                </c:pt>
                <c:pt idx="2">
                  <c:v>13.410704655847647</c:v>
                </c:pt>
                <c:pt idx="3">
                  <c:v>11.346632314147969</c:v>
                </c:pt>
                <c:pt idx="4">
                  <c:v>3.6861180180446809</c:v>
                </c:pt>
                <c:pt idx="5">
                  <c:v>1.5144217926064698</c:v>
                </c:pt>
                <c:pt idx="6">
                  <c:v>1.3222362859305219</c:v>
                </c:pt>
                <c:pt idx="7">
                  <c:v>0.44202666535468033</c:v>
                </c:pt>
                <c:pt idx="8">
                  <c:v>0.44202666535468033</c:v>
                </c:pt>
                <c:pt idx="9">
                  <c:v>0.1499046952072394</c:v>
                </c:pt>
                <c:pt idx="10">
                  <c:v>7.6874202670379185E-2</c:v>
                </c:pt>
                <c:pt idx="11">
                  <c:v>4.6124521602227513E-2</c:v>
                </c:pt>
                <c:pt idx="12">
                  <c:v>8.4561622937417105E-2</c:v>
                </c:pt>
                <c:pt idx="13">
                  <c:v>3.8437101335189591E-3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Vektgrupper!$G$11:$G$26</c:f>
              <c:numCache>
                <c:formatCode>0.0</c:formatCode>
                <c:ptCount val="16"/>
                <c:pt idx="0">
                  <c:v>51.739618406285082</c:v>
                </c:pt>
                <c:pt idx="1">
                  <c:v>16.9023569023569</c:v>
                </c:pt>
                <c:pt idx="2">
                  <c:v>13.655069210624768</c:v>
                </c:pt>
                <c:pt idx="3">
                  <c:v>10.744481855592968</c:v>
                </c:pt>
                <c:pt idx="4">
                  <c:v>3.3632622521511402</c:v>
                </c:pt>
                <c:pt idx="5">
                  <c:v>1.2682379349046018</c:v>
                </c:pt>
                <c:pt idx="6">
                  <c:v>1.0886644219977557</c:v>
                </c:pt>
                <c:pt idx="7">
                  <c:v>0.39655817433595214</c:v>
                </c:pt>
                <c:pt idx="8">
                  <c:v>0.40778151889263009</c:v>
                </c:pt>
                <c:pt idx="9">
                  <c:v>0.1459034792368126</c:v>
                </c:pt>
                <c:pt idx="10">
                  <c:v>0.1870557426112982</c:v>
                </c:pt>
                <c:pt idx="11">
                  <c:v>5.6116722783389458E-2</c:v>
                </c:pt>
                <c:pt idx="12">
                  <c:v>3.3670033670033669E-2</c:v>
                </c:pt>
                <c:pt idx="13">
                  <c:v>7.482229704451923E-3</c:v>
                </c:pt>
                <c:pt idx="14">
                  <c:v>3.7411148522259615E-3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503759257309E-3"/>
              <c:y val="0.47059630438750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650771439455551"/>
          <c:y val="0.15934644502066164"/>
          <c:w val="6.3071592013188793E-2"/>
          <c:h val="0.184106121624084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antall SLAKT</a:t>
            </a:r>
            <a:r>
              <a:rPr lang="nb-NO" sz="2400" baseline="0"/>
              <a:t> per </a:t>
            </a:r>
            <a:r>
              <a:rPr lang="nb-NO" sz="2400"/>
              <a:t>produsent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91079174543746E-2"/>
          <c:y val="0.15952080527684426"/>
          <c:w val="0.86464799417555327"/>
          <c:h val="0.7358726123184444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VK!$X$103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VK!$AI$103:$AI$118</c:f>
              <c:numCache>
                <c:formatCode>0.00</c:formatCode>
                <c:ptCount val="16"/>
                <c:pt idx="0">
                  <c:v>28.688492063492063</c:v>
                </c:pt>
                <c:pt idx="1">
                  <c:v>7.3048780487804876</c:v>
                </c:pt>
                <c:pt idx="2">
                  <c:v>7.9536679536679538</c:v>
                </c:pt>
                <c:pt idx="3">
                  <c:v>7.6585365853658534</c:v>
                </c:pt>
                <c:pt idx="4">
                  <c:v>3.4516129032258065</c:v>
                </c:pt>
                <c:pt idx="5">
                  <c:v>2.0621468926553672</c:v>
                </c:pt>
                <c:pt idx="6">
                  <c:v>2.2420382165605095</c:v>
                </c:pt>
                <c:pt idx="7">
                  <c:v>1.32</c:v>
                </c:pt>
                <c:pt idx="8">
                  <c:v>1.4216867469879517</c:v>
                </c:pt>
                <c:pt idx="9">
                  <c:v>1.2820512820512822</c:v>
                </c:pt>
                <c:pt idx="10">
                  <c:v>1.3225806451612903</c:v>
                </c:pt>
                <c:pt idx="11">
                  <c:v>1.0714285714285714</c:v>
                </c:pt>
                <c:pt idx="12">
                  <c:v>1.125</c:v>
                </c:pt>
                <c:pt idx="13">
                  <c:v>2</c:v>
                </c:pt>
                <c:pt idx="14">
                  <c:v>0</c:v>
                </c:pt>
                <c:pt idx="15">
                  <c:v>-2.6020852139652106E-18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8-4A82-A334-3E290EC9B5CC}"/>
            </c:ext>
          </c:extLst>
        </c:ser>
        <c:ser>
          <c:idx val="2"/>
          <c:order val="1"/>
          <c:tx>
            <c:strRef>
              <c:f>VK!$X$23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VK!$AI$23:$AI$38</c:f>
              <c:numCache>
                <c:formatCode>0.00</c:formatCode>
                <c:ptCount val="16"/>
                <c:pt idx="0">
                  <c:v>26.908722109533468</c:v>
                </c:pt>
                <c:pt idx="1">
                  <c:v>7.9417222222222197</c:v>
                </c:pt>
                <c:pt idx="2">
                  <c:v>6.7616279069767442</c:v>
                </c:pt>
                <c:pt idx="3">
                  <c:v>7.062200956937799</c:v>
                </c:pt>
                <c:pt idx="4">
                  <c:v>3.5387453874538743</c:v>
                </c:pt>
                <c:pt idx="5">
                  <c:v>2.1767955801104972</c:v>
                </c:pt>
                <c:pt idx="6">
                  <c:v>2.0476190476190474</c:v>
                </c:pt>
                <c:pt idx="7">
                  <c:v>1.2921348314606742</c:v>
                </c:pt>
                <c:pt idx="8">
                  <c:v>1.4556962025316456</c:v>
                </c:pt>
                <c:pt idx="9">
                  <c:v>1.1818181818181819</c:v>
                </c:pt>
                <c:pt idx="10">
                  <c:v>1.0526315789473684</c:v>
                </c:pt>
                <c:pt idx="11">
                  <c:v>1.0909090909090908</c:v>
                </c:pt>
                <c:pt idx="12">
                  <c:v>1.1578947368421053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68-4A82-A334-3E290EC9B5CC}"/>
            </c:ext>
          </c:extLst>
        </c:ser>
        <c:ser>
          <c:idx val="3"/>
          <c:order val="2"/>
          <c:tx>
            <c:strRef>
              <c:f>VK!$X$6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VK!$AI$6:$AI$21</c:f>
              <c:numCache>
                <c:formatCode>0.00</c:formatCode>
                <c:ptCount val="16"/>
                <c:pt idx="0">
                  <c:v>26.750483558994198</c:v>
                </c:pt>
                <c:pt idx="1">
                  <c:v>7.4925373134328357</c:v>
                </c:pt>
                <c:pt idx="2">
                  <c:v>6.8867924528301883</c:v>
                </c:pt>
                <c:pt idx="3">
                  <c:v>6.5871559633027523</c:v>
                </c:pt>
                <c:pt idx="4">
                  <c:v>3.1215277777777777</c:v>
                </c:pt>
                <c:pt idx="5">
                  <c:v>1.7936507936507937</c:v>
                </c:pt>
                <c:pt idx="6">
                  <c:v>1.8417721518987342</c:v>
                </c:pt>
                <c:pt idx="7">
                  <c:v>1.3766233766233766</c:v>
                </c:pt>
                <c:pt idx="8">
                  <c:v>1.6029411764705883</c:v>
                </c:pt>
                <c:pt idx="9">
                  <c:v>1.1818181818181819</c:v>
                </c:pt>
                <c:pt idx="10">
                  <c:v>1.6666666666666667</c:v>
                </c:pt>
                <c:pt idx="11">
                  <c:v>1.0714285714285714</c:v>
                </c:pt>
                <c:pt idx="12">
                  <c:v>1.125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68-4A82-A334-3E290EC9B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9960"/>
        <c:axId val="232790352"/>
      </c:barChart>
      <c:catAx>
        <c:axId val="232789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850218314785245"/>
          <c:y val="0.16846134524446579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 KROPPSLENGDE i cm</a:t>
            </a:r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67487459896217E-2"/>
          <c:y val="0.16995505382817616"/>
          <c:w val="0.88953606587341705"/>
          <c:h val="0.7288001090387150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88.35</c:v>
                </c:pt>
                <c:pt idx="8">
                  <c:v>0</c:v>
                </c:pt>
                <c:pt idx="9">
                  <c:v>109.26428571428571</c:v>
                </c:pt>
                <c:pt idx="10">
                  <c:v>0</c:v>
                </c:pt>
                <c:pt idx="11">
                  <c:v>81.233333333333348</c:v>
                </c:pt>
                <c:pt idx="12">
                  <c:v>0</c:v>
                </c:pt>
                <c:pt idx="13">
                  <c:v>106.72</c:v>
                </c:pt>
                <c:pt idx="14">
                  <c:v>0</c:v>
                </c:pt>
                <c:pt idx="15">
                  <c:v>93.913999999999987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87.588000000000022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86.070731707317051</c:v>
                </c:pt>
                <c:pt idx="24">
                  <c:v>0</c:v>
                </c:pt>
                <c:pt idx="25">
                  <c:v>90.8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86.754761904761907</c:v>
                </c:pt>
                <c:pt idx="32">
                  <c:v>0</c:v>
                </c:pt>
                <c:pt idx="33">
                  <c:v>98.066666666666634</c:v>
                </c:pt>
                <c:pt idx="34">
                  <c:v>83.854166666666643</c:v>
                </c:pt>
                <c:pt idx="35">
                  <c:v>0</c:v>
                </c:pt>
                <c:pt idx="36">
                  <c:v>90.155555555555551</c:v>
                </c:pt>
                <c:pt idx="37">
                  <c:v>0</c:v>
                </c:pt>
                <c:pt idx="38">
                  <c:v>0</c:v>
                </c:pt>
                <c:pt idx="39">
                  <c:v>88.1</c:v>
                </c:pt>
                <c:pt idx="40">
                  <c:v>92.874999999999986</c:v>
                </c:pt>
                <c:pt idx="41">
                  <c:v>93.722499999999997</c:v>
                </c:pt>
                <c:pt idx="42">
                  <c:v>0</c:v>
                </c:pt>
                <c:pt idx="43">
                  <c:v>0</c:v>
                </c:pt>
                <c:pt idx="44">
                  <c:v>89.678571428571487</c:v>
                </c:pt>
                <c:pt idx="45">
                  <c:v>97.585714285714246</c:v>
                </c:pt>
                <c:pt idx="46">
                  <c:v>95.5</c:v>
                </c:pt>
                <c:pt idx="47">
                  <c:v>103.02857142857148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EC-40F7-A1DB-3F3E929D760A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</c:formatCode>
                <c:ptCount val="52"/>
                <c:pt idx="0">
                  <c:v>0</c:v>
                </c:pt>
                <c:pt idx="1">
                  <c:v>105.25</c:v>
                </c:pt>
                <c:pt idx="2">
                  <c:v>0</c:v>
                </c:pt>
                <c:pt idx="3">
                  <c:v>0</c:v>
                </c:pt>
                <c:pt idx="4">
                  <c:v>94.922727272727286</c:v>
                </c:pt>
                <c:pt idx="5">
                  <c:v>99.2</c:v>
                </c:pt>
                <c:pt idx="6">
                  <c:v>0</c:v>
                </c:pt>
                <c:pt idx="7">
                  <c:v>97.0625</c:v>
                </c:pt>
                <c:pt idx="8">
                  <c:v>0</c:v>
                </c:pt>
                <c:pt idx="9">
                  <c:v>94.05</c:v>
                </c:pt>
                <c:pt idx="10">
                  <c:v>0</c:v>
                </c:pt>
                <c:pt idx="11">
                  <c:v>87.449999999999989</c:v>
                </c:pt>
                <c:pt idx="12">
                  <c:v>92</c:v>
                </c:pt>
                <c:pt idx="13">
                  <c:v>0</c:v>
                </c:pt>
                <c:pt idx="14">
                  <c:v>0</c:v>
                </c:pt>
                <c:pt idx="15">
                  <c:v>80.086666666666687</c:v>
                </c:pt>
                <c:pt idx="16">
                  <c:v>0</c:v>
                </c:pt>
                <c:pt idx="17">
                  <c:v>0</c:v>
                </c:pt>
                <c:pt idx="18">
                  <c:v>75.95631768953065</c:v>
                </c:pt>
                <c:pt idx="19">
                  <c:v>0</c:v>
                </c:pt>
                <c:pt idx="20">
                  <c:v>82.964062500000011</c:v>
                </c:pt>
                <c:pt idx="21">
                  <c:v>85.252083333333317</c:v>
                </c:pt>
                <c:pt idx="22">
                  <c:v>81.93691460055102</c:v>
                </c:pt>
                <c:pt idx="23">
                  <c:v>74.5</c:v>
                </c:pt>
                <c:pt idx="24">
                  <c:v>97.570121951219548</c:v>
                </c:pt>
                <c:pt idx="25">
                  <c:v>97.959375000000023</c:v>
                </c:pt>
                <c:pt idx="26">
                  <c:v>114.73506493506484</c:v>
                </c:pt>
                <c:pt idx="27">
                  <c:v>97.433333333333366</c:v>
                </c:pt>
                <c:pt idx="28">
                  <c:v>86.328571428571436</c:v>
                </c:pt>
                <c:pt idx="29">
                  <c:v>92.62</c:v>
                </c:pt>
                <c:pt idx="30">
                  <c:v>102.78888888888888</c:v>
                </c:pt>
                <c:pt idx="31">
                  <c:v>81.877192982456151</c:v>
                </c:pt>
                <c:pt idx="32">
                  <c:v>88.253846153846112</c:v>
                </c:pt>
                <c:pt idx="33">
                  <c:v>93.950000000000017</c:v>
                </c:pt>
                <c:pt idx="34">
                  <c:v>104.08666666666657</c:v>
                </c:pt>
                <c:pt idx="35">
                  <c:v>90.847272727272738</c:v>
                </c:pt>
                <c:pt idx="36">
                  <c:v>87.562222222222218</c:v>
                </c:pt>
                <c:pt idx="37">
                  <c:v>90.84137931034482</c:v>
                </c:pt>
                <c:pt idx="38">
                  <c:v>91.547482014388493</c:v>
                </c:pt>
                <c:pt idx="39">
                  <c:v>95.465966386554683</c:v>
                </c:pt>
                <c:pt idx="40">
                  <c:v>103.47081081081078</c:v>
                </c:pt>
                <c:pt idx="41">
                  <c:v>93.80865384615376</c:v>
                </c:pt>
                <c:pt idx="42">
                  <c:v>99.917567567567488</c:v>
                </c:pt>
                <c:pt idx="43">
                  <c:v>103.14702380952377</c:v>
                </c:pt>
                <c:pt idx="44">
                  <c:v>104.71768292682928</c:v>
                </c:pt>
                <c:pt idx="45">
                  <c:v>93.378947368421052</c:v>
                </c:pt>
                <c:pt idx="46">
                  <c:v>99.408666666666619</c:v>
                </c:pt>
                <c:pt idx="47">
                  <c:v>103.18823529411762</c:v>
                </c:pt>
                <c:pt idx="48">
                  <c:v>95.996078431372496</c:v>
                </c:pt>
                <c:pt idx="49">
                  <c:v>90.253846153846169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EC-40F7-A1DB-3F3E929D7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Ukenr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336246686142863"/>
          <c:y val="0.27526090484046628"/>
          <c:w val="6.2544504444497329E-2"/>
          <c:h val="0.138629417898105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antall produsenter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2276584883093"/>
          <c:h val="0.7311830267213276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VK!$X$103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VK!$AA$103:$AA$118</c:f>
              <c:numCache>
                <c:formatCode>General</c:formatCode>
                <c:ptCount val="16"/>
                <c:pt idx="0">
                  <c:v>504</c:v>
                </c:pt>
                <c:pt idx="1">
                  <c:v>574</c:v>
                </c:pt>
                <c:pt idx="2">
                  <c:v>518</c:v>
                </c:pt>
                <c:pt idx="3">
                  <c:v>410</c:v>
                </c:pt>
                <c:pt idx="4">
                  <c:v>279</c:v>
                </c:pt>
                <c:pt idx="5">
                  <c:v>177</c:v>
                </c:pt>
                <c:pt idx="6">
                  <c:v>157</c:v>
                </c:pt>
                <c:pt idx="7">
                  <c:v>100</c:v>
                </c:pt>
                <c:pt idx="8">
                  <c:v>83</c:v>
                </c:pt>
                <c:pt idx="9">
                  <c:v>39</c:v>
                </c:pt>
                <c:pt idx="10">
                  <c:v>31</c:v>
                </c:pt>
                <c:pt idx="11">
                  <c:v>14</c:v>
                </c:pt>
                <c:pt idx="12">
                  <c:v>16</c:v>
                </c:pt>
                <c:pt idx="13">
                  <c:v>1</c:v>
                </c:pt>
                <c:pt idx="14">
                  <c:v>0</c:v>
                </c:pt>
                <c:pt idx="1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AE-484F-A474-9C29E98D9F8B}"/>
            </c:ext>
          </c:extLst>
        </c:ser>
        <c:ser>
          <c:idx val="2"/>
          <c:order val="1"/>
          <c:tx>
            <c:strRef>
              <c:f>VK!$X$23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VK!$AA$23:$AA$38</c:f>
              <c:numCache>
                <c:formatCode>General</c:formatCode>
                <c:ptCount val="16"/>
                <c:pt idx="0">
                  <c:v>493</c:v>
                </c:pt>
                <c:pt idx="1">
                  <c:v>540</c:v>
                </c:pt>
                <c:pt idx="2">
                  <c:v>516</c:v>
                </c:pt>
                <c:pt idx="3">
                  <c:v>418</c:v>
                </c:pt>
                <c:pt idx="4">
                  <c:v>271</c:v>
                </c:pt>
                <c:pt idx="5">
                  <c:v>181</c:v>
                </c:pt>
                <c:pt idx="6">
                  <c:v>168</c:v>
                </c:pt>
                <c:pt idx="7">
                  <c:v>89</c:v>
                </c:pt>
                <c:pt idx="8">
                  <c:v>79</c:v>
                </c:pt>
                <c:pt idx="9">
                  <c:v>33</c:v>
                </c:pt>
                <c:pt idx="10">
                  <c:v>19</c:v>
                </c:pt>
                <c:pt idx="11">
                  <c:v>11</c:v>
                </c:pt>
                <c:pt idx="12">
                  <c:v>19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AE-484F-A474-9C29E98D9F8B}"/>
            </c:ext>
          </c:extLst>
        </c:ser>
        <c:ser>
          <c:idx val="3"/>
          <c:order val="2"/>
          <c:tx>
            <c:strRef>
              <c:f>VK!$X$6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VK!$AA$6:$AA$21</c:f>
              <c:numCache>
                <c:formatCode>General</c:formatCode>
                <c:ptCount val="16"/>
                <c:pt idx="0">
                  <c:v>517</c:v>
                </c:pt>
                <c:pt idx="1">
                  <c:v>603</c:v>
                </c:pt>
                <c:pt idx="2">
                  <c:v>530</c:v>
                </c:pt>
                <c:pt idx="3">
                  <c:v>436</c:v>
                </c:pt>
                <c:pt idx="4">
                  <c:v>288</c:v>
                </c:pt>
                <c:pt idx="5">
                  <c:v>189</c:v>
                </c:pt>
                <c:pt idx="6">
                  <c:v>158</c:v>
                </c:pt>
                <c:pt idx="7">
                  <c:v>77</c:v>
                </c:pt>
                <c:pt idx="8">
                  <c:v>68</c:v>
                </c:pt>
                <c:pt idx="9">
                  <c:v>33</c:v>
                </c:pt>
                <c:pt idx="10">
                  <c:v>30</c:v>
                </c:pt>
                <c:pt idx="11">
                  <c:v>14</c:v>
                </c:pt>
                <c:pt idx="12">
                  <c:v>8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AE-484F-A474-9C29E98D9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7608"/>
        <c:axId val="232788000"/>
      </c:barChart>
      <c:catAx>
        <c:axId val="232787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8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7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61412057289131"/>
          <c:y val="0.21435833482462419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andelen av overfete slakt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VK!$X$103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VK!$AF$103:$AF$118</c:f>
              <c:numCache>
                <c:formatCode>0.0</c:formatCode>
                <c:ptCount val="16"/>
                <c:pt idx="0">
                  <c:v>6.9161076146344851E-3</c:v>
                </c:pt>
                <c:pt idx="1">
                  <c:v>0</c:v>
                </c:pt>
                <c:pt idx="2">
                  <c:v>0.21844660194174764</c:v>
                </c:pt>
                <c:pt idx="3">
                  <c:v>1.5286624203821659</c:v>
                </c:pt>
                <c:pt idx="4">
                  <c:v>10.072689511941848</c:v>
                </c:pt>
                <c:pt idx="5">
                  <c:v>20</c:v>
                </c:pt>
                <c:pt idx="6">
                  <c:v>24.715909090909086</c:v>
                </c:pt>
                <c:pt idx="7">
                  <c:v>31.818181818181817</c:v>
                </c:pt>
                <c:pt idx="8">
                  <c:v>31.355932203389823</c:v>
                </c:pt>
                <c:pt idx="9">
                  <c:v>32</c:v>
                </c:pt>
                <c:pt idx="10">
                  <c:v>26.829268292682919</c:v>
                </c:pt>
                <c:pt idx="11">
                  <c:v>6.6666666666666687</c:v>
                </c:pt>
                <c:pt idx="12">
                  <c:v>16.666666666666671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CD-4301-9464-40699E0428D0}"/>
            </c:ext>
          </c:extLst>
        </c:ser>
        <c:ser>
          <c:idx val="4"/>
          <c:order val="1"/>
          <c:tx>
            <c:strRef>
              <c:f>VK!$X$23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VK!$AF$23:$AF$38</c:f>
              <c:numCache>
                <c:formatCode>0.0</c:formatCode>
                <c:ptCount val="16"/>
                <c:pt idx="0">
                  <c:v>1.5076134479119558E-2</c:v>
                </c:pt>
                <c:pt idx="1">
                  <c:v>2.3318013398530499E-2</c:v>
                </c:pt>
                <c:pt idx="2">
                  <c:v>0.14330753797649756</c:v>
                </c:pt>
                <c:pt idx="3">
                  <c:v>1.4227642276422763</c:v>
                </c:pt>
                <c:pt idx="4">
                  <c:v>5.2137643378519281</c:v>
                </c:pt>
                <c:pt idx="5">
                  <c:v>14.974619289340099</c:v>
                </c:pt>
                <c:pt idx="6">
                  <c:v>19.186046511627911</c:v>
                </c:pt>
                <c:pt idx="7">
                  <c:v>31.304347826086957</c:v>
                </c:pt>
                <c:pt idx="8">
                  <c:v>23.478260869565219</c:v>
                </c:pt>
                <c:pt idx="9">
                  <c:v>35.897435897435905</c:v>
                </c:pt>
                <c:pt idx="10">
                  <c:v>30</c:v>
                </c:pt>
                <c:pt idx="11">
                  <c:v>25</c:v>
                </c:pt>
                <c:pt idx="12">
                  <c:v>18.181818181818183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CD-4301-9464-40699E0428D0}"/>
            </c:ext>
          </c:extLst>
        </c:ser>
        <c:ser>
          <c:idx val="6"/>
          <c:order val="2"/>
          <c:tx>
            <c:strRef>
              <c:f>VK!$X$6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VK!$AF$6:$AF$21</c:f>
              <c:numCache>
                <c:formatCode>0.0</c:formatCode>
                <c:ptCount val="16"/>
                <c:pt idx="0">
                  <c:v>2.8922631959508321E-2</c:v>
                </c:pt>
                <c:pt idx="1">
                  <c:v>0.13280212483399736</c:v>
                </c:pt>
                <c:pt idx="2">
                  <c:v>0.27397260273972601</c:v>
                </c:pt>
                <c:pt idx="3">
                  <c:v>2.0543175487465182</c:v>
                </c:pt>
                <c:pt idx="4">
                  <c:v>8.0088987764182402</c:v>
                </c:pt>
                <c:pt idx="5">
                  <c:v>16.224188790560476</c:v>
                </c:pt>
                <c:pt idx="6">
                  <c:v>20.96219931271477</c:v>
                </c:pt>
                <c:pt idx="7">
                  <c:v>31.132075471698119</c:v>
                </c:pt>
                <c:pt idx="8">
                  <c:v>29.35779816513762</c:v>
                </c:pt>
                <c:pt idx="9">
                  <c:v>46.15384615384616</c:v>
                </c:pt>
                <c:pt idx="10">
                  <c:v>38</c:v>
                </c:pt>
                <c:pt idx="11">
                  <c:v>26.666666666666675</c:v>
                </c:pt>
                <c:pt idx="12">
                  <c:v>33.333333333333343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CD-4301-9464-40699E04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200360"/>
        <c:axId val="530200752"/>
      </c:barChart>
      <c:catAx>
        <c:axId val="530200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200752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360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258635936049053"/>
          <c:y val="0.20316168812231805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middel fettgruppe innen</a:t>
            </a:r>
            <a:r>
              <a:rPr lang="nb-NO" sz="2400" baseline="0"/>
              <a:t> VEKTGRUPPE</a:t>
            </a:r>
            <a:endParaRPr lang="nb-NO" sz="2400"/>
          </a:p>
        </c:rich>
      </c:tx>
      <c:layout>
        <c:manualLayout>
          <c:xMode val="edge"/>
          <c:yMode val="edge"/>
          <c:x val="0.19385208729642739"/>
          <c:y val="4.26498721152678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0883913824259E-2"/>
          <c:y val="0.15668046579052769"/>
          <c:w val="0.88603679185733419"/>
          <c:h val="0.699679844226195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VK!$X$103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VK!$AD$103:$AD$118</c:f>
              <c:numCache>
                <c:formatCode>0.00</c:formatCode>
                <c:ptCount val="16"/>
                <c:pt idx="0">
                  <c:v>3.952624662839753</c:v>
                </c:pt>
                <c:pt idx="1">
                  <c:v>3.9892678273312674</c:v>
                </c:pt>
                <c:pt idx="2">
                  <c:v>4.5259708737864068</c:v>
                </c:pt>
                <c:pt idx="3">
                  <c:v>5.795859872611465</c:v>
                </c:pt>
                <c:pt idx="4">
                  <c:v>7.1848390446521284</c:v>
                </c:pt>
                <c:pt idx="5">
                  <c:v>7.835616438356162</c:v>
                </c:pt>
                <c:pt idx="6">
                  <c:v>7.9659090909090899</c:v>
                </c:pt>
                <c:pt idx="7">
                  <c:v>8.1212121212121211</c:v>
                </c:pt>
                <c:pt idx="8">
                  <c:v>7.9830508474576289</c:v>
                </c:pt>
                <c:pt idx="9">
                  <c:v>7.88</c:v>
                </c:pt>
                <c:pt idx="10">
                  <c:v>7.5609756097560989</c:v>
                </c:pt>
                <c:pt idx="11">
                  <c:v>7</c:v>
                </c:pt>
                <c:pt idx="12">
                  <c:v>7.5</c:v>
                </c:pt>
                <c:pt idx="13">
                  <c:v>6.5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77-4274-9C30-1D924A3BA657}"/>
            </c:ext>
          </c:extLst>
        </c:ser>
        <c:ser>
          <c:idx val="4"/>
          <c:order val="1"/>
          <c:tx>
            <c:strRef>
              <c:f>VK!$X$23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VK!$AD$23:$AD$38</c:f>
              <c:numCache>
                <c:formatCode>0.00</c:formatCode>
                <c:ptCount val="16"/>
                <c:pt idx="0">
                  <c:v>4.3146389265792244</c:v>
                </c:pt>
                <c:pt idx="1">
                  <c:v>4.5519093955271401</c:v>
                </c:pt>
                <c:pt idx="2">
                  <c:v>4.8122671252507878</c:v>
                </c:pt>
                <c:pt idx="3">
                  <c:v>5.7611788617886175</c:v>
                </c:pt>
                <c:pt idx="4">
                  <c:v>6.7862356621480719</c:v>
                </c:pt>
                <c:pt idx="5">
                  <c:v>7.6472081218274113</c:v>
                </c:pt>
                <c:pt idx="6">
                  <c:v>7.7906976744186016</c:v>
                </c:pt>
                <c:pt idx="7">
                  <c:v>8.2608695652173907</c:v>
                </c:pt>
                <c:pt idx="8">
                  <c:v>7.7565217391304353</c:v>
                </c:pt>
                <c:pt idx="9">
                  <c:v>8.4615384615384617</c:v>
                </c:pt>
                <c:pt idx="10">
                  <c:v>7.75</c:v>
                </c:pt>
                <c:pt idx="11">
                  <c:v>8</c:v>
                </c:pt>
                <c:pt idx="12">
                  <c:v>7.5909090909090899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77-4274-9C30-1D924A3BA657}"/>
            </c:ext>
          </c:extLst>
        </c:ser>
        <c:ser>
          <c:idx val="6"/>
          <c:order val="2"/>
          <c:tx>
            <c:strRef>
              <c:f>VK!$X$6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VK!$AD$6:$AD$21</c:f>
              <c:numCache>
                <c:formatCode>0.00</c:formatCode>
                <c:ptCount val="16"/>
                <c:pt idx="0">
                  <c:v>4.2814172089660163</c:v>
                </c:pt>
                <c:pt idx="1">
                  <c:v>4.5535635236830467</c:v>
                </c:pt>
                <c:pt idx="2">
                  <c:v>4.9035616438356158</c:v>
                </c:pt>
                <c:pt idx="3">
                  <c:v>5.9728412256267411</c:v>
                </c:pt>
                <c:pt idx="4">
                  <c:v>7.0500556173526121</c:v>
                </c:pt>
                <c:pt idx="5">
                  <c:v>7.6784660766961679</c:v>
                </c:pt>
                <c:pt idx="6">
                  <c:v>7.707903780068726</c:v>
                </c:pt>
                <c:pt idx="7">
                  <c:v>8.3207547169811278</c:v>
                </c:pt>
                <c:pt idx="8">
                  <c:v>7.9174311926605503</c:v>
                </c:pt>
                <c:pt idx="9">
                  <c:v>8.6666666666666643</c:v>
                </c:pt>
                <c:pt idx="10">
                  <c:v>7.8600000000000012</c:v>
                </c:pt>
                <c:pt idx="11">
                  <c:v>7</c:v>
                </c:pt>
                <c:pt idx="12">
                  <c:v>7.7777777777777777</c:v>
                </c:pt>
                <c:pt idx="13">
                  <c:v>6.5</c:v>
                </c:pt>
                <c:pt idx="14">
                  <c:v>5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77-4274-9C30-1D924A3BA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9184"/>
        <c:axId val="530199576"/>
      </c:barChart>
      <c:catAx>
        <c:axId val="530199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57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9184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210810337956995"/>
          <c:y val="0.18450976955714626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middel KLASSE innen VEKTGRUPPE</a:t>
            </a:r>
          </a:p>
        </c:rich>
      </c:tx>
      <c:layout>
        <c:manualLayout>
          <c:xMode val="edge"/>
          <c:yMode val="edge"/>
          <c:x val="0.17349000729747494"/>
          <c:y val="5.8459043629647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33867943933E-2"/>
          <c:y val="0.18232168579937608"/>
          <c:w val="0.8975849792969427"/>
          <c:h val="0.703152036550986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VK!$X$103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VK!$Z$6:$Z$21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VK!$AC$103:$AC$118</c:f>
              <c:numCache>
                <c:formatCode>0.00</c:formatCode>
                <c:ptCount val="16"/>
                <c:pt idx="0">
                  <c:v>4.825022477349747</c:v>
                </c:pt>
                <c:pt idx="1">
                  <c:v>4.9503935129978522</c:v>
                </c:pt>
                <c:pt idx="2">
                  <c:v>4.4322815533980595</c:v>
                </c:pt>
                <c:pt idx="3">
                  <c:v>5.0713375796178353</c:v>
                </c:pt>
                <c:pt idx="4">
                  <c:v>6.006230529595018</c:v>
                </c:pt>
                <c:pt idx="5">
                  <c:v>6.5150684931506841</c:v>
                </c:pt>
                <c:pt idx="6">
                  <c:v>6.6875</c:v>
                </c:pt>
                <c:pt idx="7">
                  <c:v>6.9469696969696972</c:v>
                </c:pt>
                <c:pt idx="8">
                  <c:v>6.593220338983051</c:v>
                </c:pt>
                <c:pt idx="9">
                  <c:v>6.72</c:v>
                </c:pt>
                <c:pt idx="10">
                  <c:v>6.9512195121951219</c:v>
                </c:pt>
                <c:pt idx="11">
                  <c:v>6.6</c:v>
                </c:pt>
                <c:pt idx="12">
                  <c:v>6.7777777777777777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8F4-823C-5EB97F4268E6}"/>
            </c:ext>
          </c:extLst>
        </c:ser>
        <c:ser>
          <c:idx val="4"/>
          <c:order val="1"/>
          <c:tx>
            <c:strRef>
              <c:f>VK!$X$23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VK!$Z$6:$Z$21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VK!$AC$23:$AC$38</c:f>
              <c:numCache>
                <c:formatCode>0.00</c:formatCode>
                <c:ptCount val="16"/>
                <c:pt idx="0">
                  <c:v>5.0342228252676007</c:v>
                </c:pt>
                <c:pt idx="1">
                  <c:v>5.45386414459034</c:v>
                </c:pt>
                <c:pt idx="2">
                  <c:v>4.8300372599598749</c:v>
                </c:pt>
                <c:pt idx="3">
                  <c:v>5.3689024390243913</c:v>
                </c:pt>
                <c:pt idx="4">
                  <c:v>6.1595411887382703</c:v>
                </c:pt>
                <c:pt idx="5">
                  <c:v>6.4213197969543154</c:v>
                </c:pt>
                <c:pt idx="6">
                  <c:v>6.81104651162791</c:v>
                </c:pt>
                <c:pt idx="7">
                  <c:v>7.2608695652173916</c:v>
                </c:pt>
                <c:pt idx="8">
                  <c:v>6.8347826086956518</c:v>
                </c:pt>
                <c:pt idx="9">
                  <c:v>7.3076923076923102</c:v>
                </c:pt>
                <c:pt idx="10">
                  <c:v>6.95</c:v>
                </c:pt>
                <c:pt idx="11">
                  <c:v>6.6666666666666687</c:v>
                </c:pt>
                <c:pt idx="12">
                  <c:v>6.9545454545454541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8F4-823C-5EB97F4268E6}"/>
            </c:ext>
          </c:extLst>
        </c:ser>
        <c:ser>
          <c:idx val="6"/>
          <c:order val="2"/>
          <c:tx>
            <c:strRef>
              <c:f>VK!$X$6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VK!$Z$6:$Z$21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VK!$AC$6:$AC$21</c:f>
              <c:numCache>
                <c:formatCode>0.00</c:formatCode>
                <c:ptCount val="16"/>
                <c:pt idx="0">
                  <c:v>5.1083875632682565</c:v>
                </c:pt>
                <c:pt idx="1">
                  <c:v>5.5668437361664465</c:v>
                </c:pt>
                <c:pt idx="2">
                  <c:v>4.9383561643835616</c:v>
                </c:pt>
                <c:pt idx="3">
                  <c:v>5.5020891364902491</c:v>
                </c:pt>
                <c:pt idx="4">
                  <c:v>6.2146829810900988</c:v>
                </c:pt>
                <c:pt idx="5">
                  <c:v>6.7109144542772867</c:v>
                </c:pt>
                <c:pt idx="6">
                  <c:v>6.6529209621993113</c:v>
                </c:pt>
                <c:pt idx="7">
                  <c:v>7.0094339622641515</c:v>
                </c:pt>
                <c:pt idx="8">
                  <c:v>6.7522935779816509</c:v>
                </c:pt>
                <c:pt idx="9">
                  <c:v>7.2307692307692291</c:v>
                </c:pt>
                <c:pt idx="10">
                  <c:v>7.46</c:v>
                </c:pt>
                <c:pt idx="11">
                  <c:v>7</c:v>
                </c:pt>
                <c:pt idx="12">
                  <c:v>7.3333333333333313</c:v>
                </c:pt>
                <c:pt idx="13">
                  <c:v>6.5</c:v>
                </c:pt>
                <c:pt idx="14">
                  <c:v>6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C1-48F4-823C-5EB97F426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8008"/>
        <c:axId val="530198400"/>
      </c:barChart>
      <c:catAx>
        <c:axId val="530198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400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84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008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58358641707725"/>
          <c:y val="0.20847884309785325"/>
          <c:w val="5.1187040974477571E-2"/>
          <c:h val="0.259406477492200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geit, antall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1985612662453E-2"/>
          <c:y val="0.14153492441351809"/>
          <c:w val="0.88727721137780269"/>
          <c:h val="0.7268741595760953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VK!$X$103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VK!$AB$103:$AB$118</c:f>
              <c:numCache>
                <c:formatCode>General</c:formatCode>
                <c:ptCount val="16"/>
                <c:pt idx="0">
                  <c:v>14459</c:v>
                </c:pt>
                <c:pt idx="1">
                  <c:v>4193</c:v>
                </c:pt>
                <c:pt idx="2">
                  <c:v>4120</c:v>
                </c:pt>
                <c:pt idx="3">
                  <c:v>3140</c:v>
                </c:pt>
                <c:pt idx="4">
                  <c:v>963</c:v>
                </c:pt>
                <c:pt idx="5">
                  <c:v>365</c:v>
                </c:pt>
                <c:pt idx="6">
                  <c:v>352</c:v>
                </c:pt>
                <c:pt idx="7">
                  <c:v>132</c:v>
                </c:pt>
                <c:pt idx="8">
                  <c:v>118</c:v>
                </c:pt>
                <c:pt idx="9">
                  <c:v>50</c:v>
                </c:pt>
                <c:pt idx="10">
                  <c:v>41</c:v>
                </c:pt>
                <c:pt idx="11">
                  <c:v>15</c:v>
                </c:pt>
                <c:pt idx="12">
                  <c:v>18</c:v>
                </c:pt>
                <c:pt idx="13">
                  <c:v>2</c:v>
                </c:pt>
                <c:pt idx="14">
                  <c:v>0</c:v>
                </c:pt>
                <c:pt idx="15">
                  <c:v>-1.0408340855860843E-17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0A-4AB1-9242-3A51DB35BEEB}"/>
            </c:ext>
          </c:extLst>
        </c:ser>
        <c:ser>
          <c:idx val="13"/>
          <c:order val="1"/>
          <c:tx>
            <c:strRef>
              <c:f>VK!$X$23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VK!$AB$23:$AB$38</c:f>
              <c:numCache>
                <c:formatCode>General</c:formatCode>
                <c:ptCount val="16"/>
                <c:pt idx="0">
                  <c:v>13266</c:v>
                </c:pt>
                <c:pt idx="1">
                  <c:v>4288.5299999999988</c:v>
                </c:pt>
                <c:pt idx="2">
                  <c:v>3489</c:v>
                </c:pt>
                <c:pt idx="3">
                  <c:v>2952</c:v>
                </c:pt>
                <c:pt idx="4">
                  <c:v>959</c:v>
                </c:pt>
                <c:pt idx="5">
                  <c:v>394</c:v>
                </c:pt>
                <c:pt idx="6">
                  <c:v>344</c:v>
                </c:pt>
                <c:pt idx="7">
                  <c:v>115</c:v>
                </c:pt>
                <c:pt idx="8">
                  <c:v>115</c:v>
                </c:pt>
                <c:pt idx="9">
                  <c:v>39</c:v>
                </c:pt>
                <c:pt idx="10">
                  <c:v>20</c:v>
                </c:pt>
                <c:pt idx="11">
                  <c:v>12</c:v>
                </c:pt>
                <c:pt idx="12">
                  <c:v>22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0A-4AB1-9242-3A51DB35BEEB}"/>
            </c:ext>
          </c:extLst>
        </c:ser>
        <c:ser>
          <c:idx val="1"/>
          <c:order val="2"/>
          <c:tx>
            <c:strRef>
              <c:f>VK!$X$6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VK!$Z$6:$Z$24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VK!$AB$6:$AB$21</c:f>
              <c:numCache>
                <c:formatCode>General</c:formatCode>
                <c:ptCount val="16"/>
                <c:pt idx="0">
                  <c:v>13830</c:v>
                </c:pt>
                <c:pt idx="1">
                  <c:v>4518</c:v>
                </c:pt>
                <c:pt idx="2">
                  <c:v>3650</c:v>
                </c:pt>
                <c:pt idx="3">
                  <c:v>2872</c:v>
                </c:pt>
                <c:pt idx="4">
                  <c:v>899</c:v>
                </c:pt>
                <c:pt idx="5">
                  <c:v>339</c:v>
                </c:pt>
                <c:pt idx="6">
                  <c:v>291</c:v>
                </c:pt>
                <c:pt idx="7">
                  <c:v>106</c:v>
                </c:pt>
                <c:pt idx="8">
                  <c:v>109</c:v>
                </c:pt>
                <c:pt idx="9">
                  <c:v>39</c:v>
                </c:pt>
                <c:pt idx="10">
                  <c:v>50</c:v>
                </c:pt>
                <c:pt idx="11">
                  <c:v>15</c:v>
                </c:pt>
                <c:pt idx="12">
                  <c:v>9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A-4AB1-9242-3A51DB35B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1136"/>
        <c:axId val="232791528"/>
      </c:barChart>
      <c:catAx>
        <c:axId val="232791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1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1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11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51398523697127"/>
          <c:y val="0.1269113163180183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</a:t>
            </a:r>
            <a:r>
              <a:rPr lang="nb-NO" sz="2400" baseline="0"/>
              <a:t> Antall% </a:t>
            </a:r>
            <a:r>
              <a:rPr lang="nb-NO" sz="2400"/>
              <a:t>for</a:t>
            </a:r>
            <a:r>
              <a:rPr lang="nb-NO" sz="2400" baseline="0"/>
              <a:t> </a:t>
            </a:r>
            <a:r>
              <a:rPr lang="nb-NO" sz="2400"/>
              <a:t>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Variant!$G$29:$G$30</c:f>
              <c:numCache>
                <c:formatCode>0.0</c:formatCode>
                <c:ptCount val="2"/>
                <c:pt idx="0">
                  <c:v>99.006158420046702</c:v>
                </c:pt>
                <c:pt idx="1">
                  <c:v>0.61584200467190475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36-4EB7-9CD0-7D10C47421DB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Variant!$G$15:$G$16</c:f>
              <c:numCache>
                <c:formatCode>0.0</c:formatCode>
                <c:ptCount val="2"/>
                <c:pt idx="0">
                  <c:v>98.95246283871306</c:v>
                </c:pt>
                <c:pt idx="1">
                  <c:v>1.0475371612869313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36-4EB7-9CD0-7D10C47421DB}"/>
            </c:ext>
          </c:extLst>
        </c:ser>
        <c:ser>
          <c:idx val="0"/>
          <c:order val="2"/>
          <c:tx>
            <c:strRef>
              <c:f>Variant!$B$12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Variant!$G$12:$G$13</c:f>
              <c:numCache>
                <c:formatCode>0.0</c:formatCode>
                <c:ptCount val="2"/>
                <c:pt idx="0">
                  <c:v>98.800762438342119</c:v>
                </c:pt>
                <c:pt idx="1">
                  <c:v>1.1992375616579152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1-4166-B847-6E194A1A8E97}"/>
            </c:ext>
          </c:extLst>
        </c:ser>
        <c:ser>
          <c:idx val="1"/>
          <c:order val="3"/>
          <c:tx>
            <c:strRef>
              <c:f>Variant!$B$9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Variant!$G$9:$G$10</c:f>
              <c:numCache>
                <c:formatCode>0.0</c:formatCode>
                <c:ptCount val="2"/>
                <c:pt idx="0">
                  <c:v>98.735503179947642</c:v>
                </c:pt>
                <c:pt idx="1">
                  <c:v>1.2644968200523758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36-4EB7-9CD0-7D10C4742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121578884184697"/>
          <c:y val="0.10291702693448906"/>
          <c:w val="3.7859692011545425E-2"/>
          <c:h val="0.15119066556336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</a:t>
            </a:r>
            <a:r>
              <a:rPr lang="nb-NO" sz="2400" baseline="0"/>
              <a:t> Antall slakt innen </a:t>
            </a:r>
            <a:r>
              <a:rPr lang="nb-NO" sz="2400"/>
              <a:t>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81228522567365E-2"/>
          <c:y val="0.17644107900861777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Variant!$F$29:$F$30</c:f>
              <c:numCache>
                <c:formatCode>#,##0</c:formatCode>
                <c:ptCount val="2"/>
                <c:pt idx="0">
                  <c:v>23311</c:v>
                </c:pt>
                <c:pt idx="1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D8-4AD8-BC97-CD4CD1BB550F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Variant!$F$15:$F$16</c:f>
              <c:numCache>
                <c:formatCode>#,##0</c:formatCode>
                <c:ptCount val="2"/>
                <c:pt idx="0">
                  <c:v>26354.9</c:v>
                </c:pt>
                <c:pt idx="1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D8-4AD8-BC97-CD4CD1BB550F}"/>
            </c:ext>
          </c:extLst>
        </c:ser>
        <c:ser>
          <c:idx val="4"/>
          <c:order val="2"/>
          <c:tx>
            <c:strRef>
              <c:f>Variant!$B$12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Variant!$F$12:$F$13</c:f>
              <c:numCache>
                <c:formatCode>#,##0</c:formatCode>
                <c:ptCount val="2"/>
                <c:pt idx="0">
                  <c:v>25704.53</c:v>
                </c:pt>
                <c:pt idx="1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8-4AD8-BC97-CD4CD1BB550F}"/>
            </c:ext>
          </c:extLst>
        </c:ser>
        <c:ser>
          <c:idx val="1"/>
          <c:order val="3"/>
          <c:tx>
            <c:strRef>
              <c:f>Variant!$B$9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Variant!$F$9:$F$10</c:f>
              <c:numCache>
                <c:formatCode>#,##0</c:formatCode>
                <c:ptCount val="2"/>
                <c:pt idx="0">
                  <c:v>26392</c:v>
                </c:pt>
                <c:pt idx="1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D8-4AD8-BC97-CD4CD1BB5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121578884184697"/>
          <c:y val="0.1029170269344890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middel VEKT for</a:t>
            </a:r>
            <a:r>
              <a:rPr lang="nb-NO" sz="2400" baseline="0"/>
              <a:t> </a:t>
            </a:r>
            <a:r>
              <a:rPr lang="nb-NO" sz="2400"/>
              <a:t>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Variant!$S$29:$S$30</c:f>
              <c:numCache>
                <c:formatCode>0.0</c:formatCode>
                <c:ptCount val="2"/>
                <c:pt idx="0">
                  <c:v>12.11872077559954</c:v>
                </c:pt>
                <c:pt idx="1">
                  <c:v>8.0903448275862022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D2-4078-AAAC-39A1906D2DD4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Variant!$S$15:$S$16</c:f>
              <c:numCache>
                <c:formatCode>0.0</c:formatCode>
                <c:ptCount val="2"/>
                <c:pt idx="0">
                  <c:v>12.732292287202737</c:v>
                </c:pt>
                <c:pt idx="1">
                  <c:v>11.70637992831541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D2-4078-AAAC-39A1906D2DD4}"/>
            </c:ext>
          </c:extLst>
        </c:ser>
        <c:ser>
          <c:idx val="0"/>
          <c:order val="2"/>
          <c:tx>
            <c:strRef>
              <c:f>Variant!$B$12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Variant!$S$12:$S$13</c:f>
              <c:numCache>
                <c:formatCode>0.0</c:formatCode>
                <c:ptCount val="2"/>
                <c:pt idx="0">
                  <c:v>12.60137220948992</c:v>
                </c:pt>
                <c:pt idx="1">
                  <c:v>11.518910256410257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D-48C9-9BF6-A3C753AABBEC}"/>
            </c:ext>
          </c:extLst>
        </c:ser>
        <c:ser>
          <c:idx val="1"/>
          <c:order val="3"/>
          <c:tx>
            <c:strRef>
              <c:f>Variant!$B$9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Variant!$S$9:$S$10</c:f>
              <c:numCache>
                <c:formatCode>0.0</c:formatCode>
                <c:ptCount val="2"/>
                <c:pt idx="0">
                  <c:v>12.34333889057279</c:v>
                </c:pt>
                <c:pt idx="1">
                  <c:v>15.337278106508879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D2-4078-AAAC-39A1906D2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971832633628"/>
          <c:y val="0.23862829205005032"/>
          <c:w val="5.2453312906570251E-2"/>
          <c:h val="0.19564730864028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middel KLASSE for</a:t>
            </a:r>
            <a:r>
              <a:rPr lang="nb-NO" sz="2400" baseline="0"/>
              <a:t> </a:t>
            </a:r>
            <a:r>
              <a:rPr lang="nb-NO" sz="2400"/>
              <a:t>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Variant!$D$9:$D$10</c:f>
              <c:strCache>
                <c:ptCount val="2"/>
                <c:pt idx="0">
                  <c:v>Ordinær</c:v>
                </c:pt>
                <c:pt idx="1">
                  <c:v>Økologisk</c:v>
                </c:pt>
              </c:strCache>
            </c:strRef>
          </c:cat>
          <c:val>
            <c:numRef>
              <c:f>Variant!$M$29:$M$30</c:f>
              <c:numCache>
                <c:formatCode>0.00</c:formatCode>
                <c:ptCount val="2"/>
                <c:pt idx="0">
                  <c:v>4.9118441937282817</c:v>
                </c:pt>
                <c:pt idx="1">
                  <c:v>4.1655172413793116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0B-4E2C-BD4E-4F4624338874}"/>
            </c:ext>
          </c:extLst>
        </c:ser>
        <c:ser>
          <c:idx val="4"/>
          <c:order val="1"/>
          <c:tx>
            <c:strRef>
              <c:f>Variant!$B$18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Variant!$D$9:$D$10</c:f>
              <c:strCache>
                <c:ptCount val="2"/>
                <c:pt idx="0">
                  <c:v>Ordinær</c:v>
                </c:pt>
                <c:pt idx="1">
                  <c:v>Økologisk</c:v>
                </c:pt>
              </c:strCache>
            </c:strRef>
          </c:cat>
          <c:val>
            <c:numRef>
              <c:f>Variant!$M$18:$M$19</c:f>
              <c:numCache>
                <c:formatCode>0.00</c:formatCode>
                <c:ptCount val="2"/>
                <c:pt idx="0">
                  <c:v>5.1368635437881869</c:v>
                </c:pt>
                <c:pt idx="1">
                  <c:v>4.9009009009008997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0B-4E2C-BD4E-4F4624338874}"/>
            </c:ext>
          </c:extLst>
        </c:ser>
        <c:ser>
          <c:idx val="13"/>
          <c:order val="2"/>
          <c:tx>
            <c:strRef>
              <c:f>Variant!$B$12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Variant!$D$9:$D$10</c:f>
              <c:strCache>
                <c:ptCount val="2"/>
                <c:pt idx="0">
                  <c:v>Ordinær</c:v>
                </c:pt>
                <c:pt idx="1">
                  <c:v>Økologisk</c:v>
                </c:pt>
              </c:strCache>
            </c:strRef>
          </c:cat>
          <c:val>
            <c:numRef>
              <c:f>Variant!$M$12:$M$13</c:f>
              <c:numCache>
                <c:formatCode>0.00</c:formatCode>
                <c:ptCount val="2"/>
                <c:pt idx="0">
                  <c:v>5.2218445542478307</c:v>
                </c:pt>
                <c:pt idx="1">
                  <c:v>5.4967948717948723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0B-4E2C-BD4E-4F4624338874}"/>
            </c:ext>
          </c:extLst>
        </c:ser>
        <c:ser>
          <c:idx val="1"/>
          <c:order val="3"/>
          <c:tx>
            <c:strRef>
              <c:f>Variant!$B$10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Variant!$D$9:$D$10</c:f>
              <c:strCache>
                <c:ptCount val="2"/>
                <c:pt idx="0">
                  <c:v>Ordinær</c:v>
                </c:pt>
                <c:pt idx="1">
                  <c:v>Økologisk</c:v>
                </c:pt>
              </c:strCache>
            </c:strRef>
          </c:cat>
          <c:val>
            <c:numRef>
              <c:f>Variant!$M$9:$M$10</c:f>
              <c:numCache>
                <c:formatCode>0.00</c:formatCode>
                <c:ptCount val="2"/>
                <c:pt idx="0">
                  <c:v>5.292740224310398</c:v>
                </c:pt>
                <c:pt idx="1">
                  <c:v>6.1035502958579881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0B-4E2C-BD4E-4F4624338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24576427862987"/>
          <c:y val="0.2312655071722601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middel FETTGRUPPE for</a:t>
            </a:r>
            <a:r>
              <a:rPr lang="nb-NO" sz="2400" baseline="0"/>
              <a:t> </a:t>
            </a:r>
            <a:r>
              <a:rPr lang="nb-NO" sz="2400"/>
              <a:t>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56167979002625E-2"/>
          <c:y val="0.17644115248058478"/>
          <c:w val="0.89758311461067364"/>
          <c:h val="0.654275803701670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Variant!$R$29:$R$30</c:f>
              <c:numCache>
                <c:formatCode>0.00</c:formatCode>
                <c:ptCount val="2"/>
                <c:pt idx="0">
                  <c:v>4.3478186263995529</c:v>
                </c:pt>
                <c:pt idx="1">
                  <c:v>4.0482758620689649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1A-42F7-8385-A386CDBED1CD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Variant!$R$15:$R$16</c:f>
              <c:numCache>
                <c:formatCode>0.00</c:formatCode>
                <c:ptCount val="2"/>
                <c:pt idx="0">
                  <c:v>4.7750892623383123</c:v>
                </c:pt>
                <c:pt idx="1">
                  <c:v>4.5053763440860228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1A-42F7-8385-A386CDBED1CD}"/>
            </c:ext>
          </c:extLst>
        </c:ser>
        <c:ser>
          <c:idx val="0"/>
          <c:order val="2"/>
          <c:tx>
            <c:strRef>
              <c:f>Variant!$B$12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Variant!$R$12:$R$13</c:f>
              <c:numCache>
                <c:formatCode>0.00</c:formatCode>
                <c:ptCount val="2"/>
                <c:pt idx="0">
                  <c:v>4.8203954711484718</c:v>
                </c:pt>
                <c:pt idx="1">
                  <c:v>4.6346153846153859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A-44C3-88AC-317E0EFCB832}"/>
            </c:ext>
          </c:extLst>
        </c:ser>
        <c:ser>
          <c:idx val="1"/>
          <c:order val="3"/>
          <c:tx>
            <c:strRef>
              <c:f>Variant!$B$9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3">
                  <c:v>Ordinær</c:v>
                </c:pt>
              </c:strCache>
            </c:strRef>
          </c:cat>
          <c:val>
            <c:numRef>
              <c:f>Variant!$R$9:$R$10</c:f>
              <c:numCache>
                <c:formatCode>0.00</c:formatCode>
                <c:ptCount val="2"/>
                <c:pt idx="0">
                  <c:v>4.8064565019702945</c:v>
                </c:pt>
                <c:pt idx="1">
                  <c:v>5.437869822485208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1A-42F7-8385-A386CDBED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2330641790689"/>
          <c:y val="0.21896647111890866"/>
          <c:w val="5.3288354608738486E-2"/>
          <c:h val="0.199457748148653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 K-faktor i mg/ml</a:t>
            </a:r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67487459896217E-2"/>
          <c:y val="0.16995505382817616"/>
          <c:w val="0.88953606587341705"/>
          <c:h val="0.7288001090387150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Uke!$U$63:$U$114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19.407430558403249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13.419418485420922</c:v>
                </c:pt>
                <c:pt idx="8">
                  <c:v>0</c:v>
                </c:pt>
                <c:pt idx="9">
                  <c:v>15.271215865278805</c:v>
                </c:pt>
                <c:pt idx="10">
                  <c:v>0</c:v>
                </c:pt>
                <c:pt idx="11">
                  <c:v>15.054795785288547</c:v>
                </c:pt>
                <c:pt idx="12">
                  <c:v>0</c:v>
                </c:pt>
                <c:pt idx="13">
                  <c:v>11.839360035943187</c:v>
                </c:pt>
                <c:pt idx="14">
                  <c:v>0</c:v>
                </c:pt>
                <c:pt idx="15">
                  <c:v>14.002512836124335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16.309013437146131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16.798227037545093</c:v>
                </c:pt>
                <c:pt idx="24">
                  <c:v>0</c:v>
                </c:pt>
                <c:pt idx="25">
                  <c:v>15.932358091573471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15.330223896230523</c:v>
                </c:pt>
                <c:pt idx="32">
                  <c:v>0</c:v>
                </c:pt>
                <c:pt idx="33">
                  <c:v>16.697101173645663</c:v>
                </c:pt>
                <c:pt idx="34">
                  <c:v>15.584785639638453</c:v>
                </c:pt>
                <c:pt idx="35">
                  <c:v>0</c:v>
                </c:pt>
                <c:pt idx="36">
                  <c:v>14.870761715402361</c:v>
                </c:pt>
                <c:pt idx="37">
                  <c:v>0</c:v>
                </c:pt>
                <c:pt idx="38">
                  <c:v>0</c:v>
                </c:pt>
                <c:pt idx="39">
                  <c:v>15.64789965459982</c:v>
                </c:pt>
                <c:pt idx="40">
                  <c:v>12.715801968011171</c:v>
                </c:pt>
                <c:pt idx="41">
                  <c:v>15.279962124463536</c:v>
                </c:pt>
                <c:pt idx="42">
                  <c:v>0</c:v>
                </c:pt>
                <c:pt idx="43">
                  <c:v>0</c:v>
                </c:pt>
                <c:pt idx="44">
                  <c:v>15.052253733950565</c:v>
                </c:pt>
                <c:pt idx="45">
                  <c:v>16.246171093765557</c:v>
                </c:pt>
                <c:pt idx="46">
                  <c:v>19.977407733294726</c:v>
                </c:pt>
                <c:pt idx="47">
                  <c:v>14.247025026274695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F-4B78-8ABE-5DD5957782DA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Uke!$U$10:$U$61</c:f>
              <c:numCache>
                <c:formatCode>0.00</c:formatCode>
                <c:ptCount val="52"/>
                <c:pt idx="0">
                  <c:v>0</c:v>
                </c:pt>
                <c:pt idx="1">
                  <c:v>21.322369125260167</c:v>
                </c:pt>
                <c:pt idx="2">
                  <c:v>0</c:v>
                </c:pt>
                <c:pt idx="3">
                  <c:v>0</c:v>
                </c:pt>
                <c:pt idx="4">
                  <c:v>12.649890516016876</c:v>
                </c:pt>
                <c:pt idx="5">
                  <c:v>13.906384788235645</c:v>
                </c:pt>
                <c:pt idx="6">
                  <c:v>0</c:v>
                </c:pt>
                <c:pt idx="7">
                  <c:v>17.473257984019067</c:v>
                </c:pt>
                <c:pt idx="8">
                  <c:v>0</c:v>
                </c:pt>
                <c:pt idx="9">
                  <c:v>15.718476389375557</c:v>
                </c:pt>
                <c:pt idx="10">
                  <c:v>0</c:v>
                </c:pt>
                <c:pt idx="11">
                  <c:v>20.56288075298588</c:v>
                </c:pt>
                <c:pt idx="12">
                  <c:v>14.912031932171622</c:v>
                </c:pt>
                <c:pt idx="13">
                  <c:v>0</c:v>
                </c:pt>
                <c:pt idx="14">
                  <c:v>0</c:v>
                </c:pt>
                <c:pt idx="15">
                  <c:v>15.487498297726347</c:v>
                </c:pt>
                <c:pt idx="16">
                  <c:v>0</c:v>
                </c:pt>
                <c:pt idx="17">
                  <c:v>0</c:v>
                </c:pt>
                <c:pt idx="18">
                  <c:v>13.881229319982316</c:v>
                </c:pt>
                <c:pt idx="19">
                  <c:v>0</c:v>
                </c:pt>
                <c:pt idx="20">
                  <c:v>15.792505242306545</c:v>
                </c:pt>
                <c:pt idx="21">
                  <c:v>13.522344297715035</c:v>
                </c:pt>
                <c:pt idx="22">
                  <c:v>15.0714204380188</c:v>
                </c:pt>
                <c:pt idx="23">
                  <c:v>15.707599556249356</c:v>
                </c:pt>
                <c:pt idx="24">
                  <c:v>15.029911952962427</c:v>
                </c:pt>
                <c:pt idx="25">
                  <c:v>18.520713735292304</c:v>
                </c:pt>
                <c:pt idx="26">
                  <c:v>9.6422218229675281</c:v>
                </c:pt>
                <c:pt idx="27">
                  <c:v>15.446575564460304</c:v>
                </c:pt>
                <c:pt idx="28">
                  <c:v>13.117162945168259</c:v>
                </c:pt>
                <c:pt idx="29">
                  <c:v>10.86882700288119</c:v>
                </c:pt>
                <c:pt idx="30">
                  <c:v>15.077171763292839</c:v>
                </c:pt>
                <c:pt idx="31">
                  <c:v>15.043044724388125</c:v>
                </c:pt>
                <c:pt idx="32">
                  <c:v>15.279247907897076</c:v>
                </c:pt>
                <c:pt idx="33">
                  <c:v>14.557071398576486</c:v>
                </c:pt>
                <c:pt idx="34">
                  <c:v>14.035924001208103</c:v>
                </c:pt>
                <c:pt idx="35">
                  <c:v>15.401268901915589</c:v>
                </c:pt>
                <c:pt idx="36">
                  <c:v>14.43905490592662</c:v>
                </c:pt>
                <c:pt idx="37">
                  <c:v>14.438337844022003</c:v>
                </c:pt>
                <c:pt idx="38">
                  <c:v>15.757175410163477</c:v>
                </c:pt>
                <c:pt idx="39">
                  <c:v>15.011730639657541</c:v>
                </c:pt>
                <c:pt idx="40">
                  <c:v>14.602501669878404</c:v>
                </c:pt>
                <c:pt idx="41">
                  <c:v>15.445306031845302</c:v>
                </c:pt>
                <c:pt idx="42">
                  <c:v>14.598460261740922</c:v>
                </c:pt>
                <c:pt idx="43">
                  <c:v>15.387284627468443</c:v>
                </c:pt>
                <c:pt idx="44">
                  <c:v>15.417830892017973</c:v>
                </c:pt>
                <c:pt idx="45">
                  <c:v>15.854833753034027</c:v>
                </c:pt>
                <c:pt idx="46">
                  <c:v>15.157582337582054</c:v>
                </c:pt>
                <c:pt idx="47">
                  <c:v>14.810932930261732</c:v>
                </c:pt>
                <c:pt idx="48">
                  <c:v>15.196257619745328</c:v>
                </c:pt>
                <c:pt idx="49">
                  <c:v>14.512654411665402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DF-4B78-8ABE-5DD595778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Ukenr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242894650507181"/>
          <c:y val="0.26910809819168852"/>
          <c:w val="6.2544504444497329E-2"/>
          <c:h val="0.138629417898105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68635834871621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Fylker!$G$21:$G$30</c:f>
              <c:numCache>
                <c:formatCode>General</c:formatCode>
                <c:ptCount val="10"/>
                <c:pt idx="0">
                  <c:v>3111</c:v>
                </c:pt>
                <c:pt idx="1">
                  <c:v>4777</c:v>
                </c:pt>
                <c:pt idx="2">
                  <c:v>1806</c:v>
                </c:pt>
                <c:pt idx="3">
                  <c:v>169</c:v>
                </c:pt>
                <c:pt idx="4">
                  <c:v>1350</c:v>
                </c:pt>
                <c:pt idx="5">
                  <c:v>6257.53</c:v>
                </c:pt>
                <c:pt idx="6">
                  <c:v>2673</c:v>
                </c:pt>
                <c:pt idx="7">
                  <c:v>1305</c:v>
                </c:pt>
                <c:pt idx="8">
                  <c:v>1734</c:v>
                </c:pt>
                <c:pt idx="9">
                  <c:v>2792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Fylker!$G$10:$G$19</c:f>
              <c:numCache>
                <c:formatCode>General</c:formatCode>
                <c:ptCount val="10"/>
                <c:pt idx="0">
                  <c:v>3486</c:v>
                </c:pt>
                <c:pt idx="1">
                  <c:v>5228</c:v>
                </c:pt>
                <c:pt idx="2">
                  <c:v>1297</c:v>
                </c:pt>
                <c:pt idx="3">
                  <c:v>231</c:v>
                </c:pt>
                <c:pt idx="4">
                  <c:v>1468</c:v>
                </c:pt>
                <c:pt idx="5">
                  <c:v>6527</c:v>
                </c:pt>
                <c:pt idx="6">
                  <c:v>2678</c:v>
                </c:pt>
                <c:pt idx="7">
                  <c:v>1299</c:v>
                </c:pt>
                <c:pt idx="8">
                  <c:v>1811</c:v>
                </c:pt>
                <c:pt idx="9">
                  <c:v>2697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1519140296142231E-2"/>
          <c:h val="0.16161796937439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</a:t>
            </a:r>
            <a:r>
              <a:rPr lang="nb-NO" sz="2400" baseline="0"/>
              <a:t> GEIT: </a:t>
            </a:r>
            <a:r>
              <a:rPr lang="nb-NO" sz="2400"/>
              <a:t>antall SLAKT</a:t>
            </a:r>
            <a:r>
              <a:rPr lang="nb-NO" sz="2400" baseline="0"/>
              <a:t> per </a:t>
            </a:r>
            <a:r>
              <a:rPr lang="nb-NO" sz="2400"/>
              <a:t>produsent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20001071098995E-2"/>
          <c:y val="0.15756673950916475"/>
          <c:w val="0.8844190313917869"/>
          <c:h val="0.677369841667191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Fylker!$B$76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Fylker!$AH$76:$AH$85</c:f>
              <c:numCache>
                <c:formatCode>0</c:formatCode>
                <c:ptCount val="10"/>
                <c:pt idx="0">
                  <c:v>18.5</c:v>
                </c:pt>
                <c:pt idx="1">
                  <c:v>38.279069767441861</c:v>
                </c:pt>
                <c:pt idx="2">
                  <c:v>64.424242424242422</c:v>
                </c:pt>
                <c:pt idx="3">
                  <c:v>10.8</c:v>
                </c:pt>
                <c:pt idx="4">
                  <c:v>19.64179104477612</c:v>
                </c:pt>
                <c:pt idx="5">
                  <c:v>46.272727272727273</c:v>
                </c:pt>
                <c:pt idx="6">
                  <c:v>49.416666666666664</c:v>
                </c:pt>
                <c:pt idx="7">
                  <c:v>23.951219512195124</c:v>
                </c:pt>
                <c:pt idx="8">
                  <c:v>34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A-4F7F-98CD-63018904C50B}"/>
            </c:ext>
          </c:extLst>
        </c:ser>
        <c:ser>
          <c:idx val="5"/>
          <c:order val="1"/>
          <c:tx>
            <c:strRef>
              <c:f>Fylker!$B$54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Fylker!$AH$54:$AH$63</c:f>
              <c:numCache>
                <c:formatCode>0</c:formatCode>
                <c:ptCount val="10"/>
                <c:pt idx="0">
                  <c:v>28.714285714285715</c:v>
                </c:pt>
                <c:pt idx="1">
                  <c:v>43.896551724137929</c:v>
                </c:pt>
                <c:pt idx="2">
                  <c:v>52.322580645161288</c:v>
                </c:pt>
                <c:pt idx="3">
                  <c:v>6.666666666666667</c:v>
                </c:pt>
                <c:pt idx="4">
                  <c:v>22.714285714285715</c:v>
                </c:pt>
                <c:pt idx="5">
                  <c:v>43.769911504424776</c:v>
                </c:pt>
                <c:pt idx="6">
                  <c:v>64.982142857142861</c:v>
                </c:pt>
                <c:pt idx="7">
                  <c:v>20.100000000000001</c:v>
                </c:pt>
                <c:pt idx="8">
                  <c:v>37.808510638297875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A-4F7F-98CD-63018904C50B}"/>
            </c:ext>
          </c:extLst>
        </c:ser>
        <c:ser>
          <c:idx val="10"/>
          <c:order val="2"/>
          <c:tx>
            <c:strRef>
              <c:f>Fylker!$B$32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Fylker!$AH$32:$AH$41</c:f>
              <c:numCache>
                <c:formatCode>0</c:formatCode>
                <c:ptCount val="10"/>
                <c:pt idx="0">
                  <c:v>50.618181818181817</c:v>
                </c:pt>
                <c:pt idx="1">
                  <c:v>38.936718749999997</c:v>
                </c:pt>
                <c:pt idx="2">
                  <c:v>56.366666666666667</c:v>
                </c:pt>
                <c:pt idx="3">
                  <c:v>8.8666666666666671</c:v>
                </c:pt>
                <c:pt idx="4">
                  <c:v>17.241379310344829</c:v>
                </c:pt>
                <c:pt idx="5">
                  <c:v>32.340101522842637</c:v>
                </c:pt>
                <c:pt idx="6">
                  <c:v>50.694444444444443</c:v>
                </c:pt>
                <c:pt idx="7">
                  <c:v>18.119402985074625</c:v>
                </c:pt>
                <c:pt idx="8">
                  <c:v>40.666666666666664</c:v>
                </c:pt>
                <c:pt idx="9">
                  <c:v>46.515625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A-4F7F-98CD-63018904C50B}"/>
            </c:ext>
          </c:extLst>
        </c:ser>
        <c:ser>
          <c:idx val="2"/>
          <c:order val="3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Fylker!$AH$21:$AH$30</c:f>
              <c:numCache>
                <c:formatCode>0</c:formatCode>
                <c:ptCount val="10"/>
                <c:pt idx="0">
                  <c:v>56.563636363636363</c:v>
                </c:pt>
                <c:pt idx="1">
                  <c:v>40.142857142857146</c:v>
                </c:pt>
                <c:pt idx="2">
                  <c:v>56.4375</c:v>
                </c:pt>
                <c:pt idx="3">
                  <c:v>9.3888888888888893</c:v>
                </c:pt>
                <c:pt idx="4">
                  <c:v>25</c:v>
                </c:pt>
                <c:pt idx="5">
                  <c:v>30.229613526570049</c:v>
                </c:pt>
                <c:pt idx="6">
                  <c:v>43.112903225806448</c:v>
                </c:pt>
                <c:pt idx="7">
                  <c:v>18.913043478260871</c:v>
                </c:pt>
                <c:pt idx="8">
                  <c:v>36.125</c:v>
                </c:pt>
                <c:pt idx="9">
                  <c:v>45.032258064516128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5A-4F7F-98CD-63018904C50B}"/>
            </c:ext>
          </c:extLst>
        </c:ser>
        <c:ser>
          <c:idx val="3"/>
          <c:order val="4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Fylker!$AH$10:$AH$19</c:f>
              <c:numCache>
                <c:formatCode>0</c:formatCode>
                <c:ptCount val="10"/>
                <c:pt idx="0">
                  <c:v>55.333333333333336</c:v>
                </c:pt>
                <c:pt idx="1">
                  <c:v>39.606060606060609</c:v>
                </c:pt>
                <c:pt idx="2">
                  <c:v>44.724137931034484</c:v>
                </c:pt>
                <c:pt idx="3">
                  <c:v>10.5</c:v>
                </c:pt>
                <c:pt idx="4">
                  <c:v>21.275362318840578</c:v>
                </c:pt>
                <c:pt idx="5">
                  <c:v>30.358139534883723</c:v>
                </c:pt>
                <c:pt idx="6">
                  <c:v>46.172413793103445</c:v>
                </c:pt>
                <c:pt idx="7">
                  <c:v>15.464285714285714</c:v>
                </c:pt>
                <c:pt idx="8">
                  <c:v>38.531914893617021</c:v>
                </c:pt>
                <c:pt idx="9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5A-4F7F-98CD-63018904C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07389162561572"/>
          <c:y val="2.4916810291417433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Antall produsenter 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Fylker!$B$76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Fylker!$E$76:$E$85</c:f>
              <c:numCache>
                <c:formatCode>General</c:formatCode>
                <c:ptCount val="10"/>
                <c:pt idx="0">
                  <c:v>8</c:v>
                </c:pt>
                <c:pt idx="1">
                  <c:v>43</c:v>
                </c:pt>
                <c:pt idx="2">
                  <c:v>33</c:v>
                </c:pt>
                <c:pt idx="3">
                  <c:v>10</c:v>
                </c:pt>
                <c:pt idx="4">
                  <c:v>67</c:v>
                </c:pt>
                <c:pt idx="5">
                  <c:v>110</c:v>
                </c:pt>
                <c:pt idx="6">
                  <c:v>60</c:v>
                </c:pt>
                <c:pt idx="7">
                  <c:v>41</c:v>
                </c:pt>
                <c:pt idx="8">
                  <c:v>39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7D-4524-AF64-07713A220434}"/>
            </c:ext>
          </c:extLst>
        </c:ser>
        <c:ser>
          <c:idx val="5"/>
          <c:order val="1"/>
          <c:tx>
            <c:strRef>
              <c:f>Fylker!$B$54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Fylker!$E$54:$E$63</c:f>
              <c:numCache>
                <c:formatCode>General</c:formatCode>
                <c:ptCount val="10"/>
                <c:pt idx="0">
                  <c:v>7</c:v>
                </c:pt>
                <c:pt idx="1">
                  <c:v>29</c:v>
                </c:pt>
                <c:pt idx="2">
                  <c:v>31</c:v>
                </c:pt>
                <c:pt idx="3">
                  <c:v>3</c:v>
                </c:pt>
                <c:pt idx="4">
                  <c:v>63</c:v>
                </c:pt>
                <c:pt idx="5">
                  <c:v>113</c:v>
                </c:pt>
                <c:pt idx="6">
                  <c:v>56</c:v>
                </c:pt>
                <c:pt idx="7">
                  <c:v>50</c:v>
                </c:pt>
                <c:pt idx="8">
                  <c:v>47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7D-4524-AF64-07713A220434}"/>
            </c:ext>
          </c:extLst>
        </c:ser>
        <c:ser>
          <c:idx val="10"/>
          <c:order val="2"/>
          <c:tx>
            <c:strRef>
              <c:f>Fylker!$B$32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Fylker!$E$32:$E$41</c:f>
              <c:numCache>
                <c:formatCode>General</c:formatCode>
                <c:ptCount val="10"/>
                <c:pt idx="0">
                  <c:v>55</c:v>
                </c:pt>
                <c:pt idx="1">
                  <c:v>128</c:v>
                </c:pt>
                <c:pt idx="2">
                  <c:v>30</c:v>
                </c:pt>
                <c:pt idx="3">
                  <c:v>15</c:v>
                </c:pt>
                <c:pt idx="4">
                  <c:v>58</c:v>
                </c:pt>
                <c:pt idx="5">
                  <c:v>197</c:v>
                </c:pt>
                <c:pt idx="6">
                  <c:v>72</c:v>
                </c:pt>
                <c:pt idx="7">
                  <c:v>67</c:v>
                </c:pt>
                <c:pt idx="8">
                  <c:v>45</c:v>
                </c:pt>
                <c:pt idx="9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7D-4524-AF64-07713A220434}"/>
            </c:ext>
          </c:extLst>
        </c:ser>
        <c:ser>
          <c:idx val="2"/>
          <c:order val="3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Fylker!$E$21:$E$30</c:f>
              <c:numCache>
                <c:formatCode>General</c:formatCode>
                <c:ptCount val="10"/>
                <c:pt idx="0">
                  <c:v>55</c:v>
                </c:pt>
                <c:pt idx="1">
                  <c:v>119</c:v>
                </c:pt>
                <c:pt idx="2">
                  <c:v>32</c:v>
                </c:pt>
                <c:pt idx="3">
                  <c:v>18</c:v>
                </c:pt>
                <c:pt idx="4">
                  <c:v>54</c:v>
                </c:pt>
                <c:pt idx="5">
                  <c:v>207</c:v>
                </c:pt>
                <c:pt idx="6">
                  <c:v>62</c:v>
                </c:pt>
                <c:pt idx="7">
                  <c:v>69</c:v>
                </c:pt>
                <c:pt idx="8">
                  <c:v>48</c:v>
                </c:pt>
                <c:pt idx="9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7D-4524-AF64-07713A220434}"/>
            </c:ext>
          </c:extLst>
        </c:ser>
        <c:ser>
          <c:idx val="3"/>
          <c:order val="4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Fylker!$E$10:$E$19</c:f>
              <c:numCache>
                <c:formatCode>General</c:formatCode>
                <c:ptCount val="10"/>
                <c:pt idx="0">
                  <c:v>63</c:v>
                </c:pt>
                <c:pt idx="1">
                  <c:v>132</c:v>
                </c:pt>
                <c:pt idx="2">
                  <c:v>29</c:v>
                </c:pt>
                <c:pt idx="3">
                  <c:v>22</c:v>
                </c:pt>
                <c:pt idx="4">
                  <c:v>69</c:v>
                </c:pt>
                <c:pt idx="5">
                  <c:v>215</c:v>
                </c:pt>
                <c:pt idx="6">
                  <c:v>58</c:v>
                </c:pt>
                <c:pt idx="7">
                  <c:v>84</c:v>
                </c:pt>
                <c:pt idx="8">
                  <c:v>47</c:v>
                </c:pt>
                <c:pt idx="9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7D-4524-AF64-07713A220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70379888856486"/>
          <c:y val="5.5740910582199966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geit: m</a:t>
            </a:r>
            <a:r>
              <a:rPr lang="nb-NO" sz="2800"/>
              <a:t>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Fylker!$T$21:$T$30</c:f>
              <c:numCache>
                <c:formatCode>0.00</c:formatCode>
                <c:ptCount val="10"/>
                <c:pt idx="0">
                  <c:v>5.5843780135004817</c:v>
                </c:pt>
                <c:pt idx="1">
                  <c:v>4.842369688088759</c:v>
                </c:pt>
                <c:pt idx="2">
                  <c:v>4.7574750830564785</c:v>
                </c:pt>
                <c:pt idx="3">
                  <c:v>4.3668639053254443</c:v>
                </c:pt>
                <c:pt idx="4">
                  <c:v>4.4962962962962969</c:v>
                </c:pt>
                <c:pt idx="5">
                  <c:v>4.9067283736554197</c:v>
                </c:pt>
                <c:pt idx="6">
                  <c:v>4.5791245791245796</c:v>
                </c:pt>
                <c:pt idx="7">
                  <c:v>4.4551724137931021</c:v>
                </c:pt>
                <c:pt idx="8">
                  <c:v>4.9515570934256061</c:v>
                </c:pt>
                <c:pt idx="9">
                  <c:v>4.2757879656160469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2-442C-85B9-C5A811E5AF05}"/>
            </c:ext>
          </c:extLst>
        </c:ser>
        <c:ser>
          <c:idx val="6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Fylker!$D$10:$D$29</c:f>
              <c:strCache>
                <c:ptCount val="2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  <c:pt idx="18">
                  <c:v>Trøndelag</c:v>
                </c:pt>
                <c:pt idx="19">
                  <c:v>Nordland</c:v>
                </c:pt>
              </c:strCache>
            </c:strRef>
          </c:cat>
          <c:val>
            <c:numRef>
              <c:f>Fylker!$T$10:$T$19</c:f>
              <c:numCache>
                <c:formatCode>0.00</c:formatCode>
                <c:ptCount val="10"/>
                <c:pt idx="0">
                  <c:v>5.3777969018932881</c:v>
                </c:pt>
                <c:pt idx="1">
                  <c:v>4.7737184391736811</c:v>
                </c:pt>
                <c:pt idx="2">
                  <c:v>4.8473400154202011</c:v>
                </c:pt>
                <c:pt idx="3">
                  <c:v>4.8744588744588748</c:v>
                </c:pt>
                <c:pt idx="4">
                  <c:v>4.3930517711171655</c:v>
                </c:pt>
                <c:pt idx="5">
                  <c:v>4.7413819518921407</c:v>
                </c:pt>
                <c:pt idx="6">
                  <c:v>4.6306945481702755</c:v>
                </c:pt>
                <c:pt idx="7">
                  <c:v>4.4318706697459573</c:v>
                </c:pt>
                <c:pt idx="8">
                  <c:v>4.8625069022639442</c:v>
                </c:pt>
                <c:pt idx="9">
                  <c:v>4.8832035595105676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2-442C-85B9-C5A811E5A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8311550193242"/>
          <c:y val="5.1346976553041594E-2"/>
          <c:w val="7.2400561624865356E-2"/>
          <c:h val="0.152443868204827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geit: middel KLASSE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Fylker!$B$76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Fylker!$N$76:$N$85</c:f>
              <c:numCache>
                <c:formatCode>0.00</c:formatCode>
                <c:ptCount val="10"/>
                <c:pt idx="0">
                  <c:v>5.635135135135136</c:v>
                </c:pt>
                <c:pt idx="1">
                  <c:v>5.4100850546780066</c:v>
                </c:pt>
                <c:pt idx="2">
                  <c:v>5.1293508936970813</c:v>
                </c:pt>
                <c:pt idx="3">
                  <c:v>4.5740740740740735</c:v>
                </c:pt>
                <c:pt idx="4">
                  <c:v>4.617021276595743</c:v>
                </c:pt>
                <c:pt idx="5">
                  <c:v>4.5520628683693527</c:v>
                </c:pt>
                <c:pt idx="6">
                  <c:v>4.9338954468802703</c:v>
                </c:pt>
                <c:pt idx="7">
                  <c:v>5.9205702647657841</c:v>
                </c:pt>
                <c:pt idx="8">
                  <c:v>4.4351432880844648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7D-4170-8C3C-F54A5F27B315}"/>
            </c:ext>
          </c:extLst>
        </c:ser>
        <c:ser>
          <c:idx val="4"/>
          <c:order val="1"/>
          <c:tx>
            <c:strRef>
              <c:f>Fylker!$B$54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Fylker!$N$54:$N$63</c:f>
              <c:numCache>
                <c:formatCode>0.00</c:formatCode>
                <c:ptCount val="10"/>
                <c:pt idx="0">
                  <c:v>5.8905472636815919</c:v>
                </c:pt>
                <c:pt idx="1">
                  <c:v>5.6912804399057348</c:v>
                </c:pt>
                <c:pt idx="2">
                  <c:v>5.2706535141800241</c:v>
                </c:pt>
                <c:pt idx="3">
                  <c:v>5.6</c:v>
                </c:pt>
                <c:pt idx="4">
                  <c:v>4.515024458420684</c:v>
                </c:pt>
                <c:pt idx="5">
                  <c:v>4.7189648200566099</c:v>
                </c:pt>
                <c:pt idx="6">
                  <c:v>4.6966199505358608</c:v>
                </c:pt>
                <c:pt idx="7">
                  <c:v>5.8258706467661678</c:v>
                </c:pt>
                <c:pt idx="8">
                  <c:v>5.3252673044456955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7D-4170-8C3C-F54A5F27B315}"/>
            </c:ext>
          </c:extLst>
        </c:ser>
        <c:ser>
          <c:idx val="10"/>
          <c:order val="2"/>
          <c:tx>
            <c:strRef>
              <c:f>Fylker!$B$32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Fylker!$N$32:$N$41</c:f>
              <c:numCache>
                <c:formatCode>0.00</c:formatCode>
                <c:ptCount val="10"/>
                <c:pt idx="0">
                  <c:v>5.1968390804597693</c:v>
                </c:pt>
                <c:pt idx="1">
                  <c:v>5.3080318625975638</c:v>
                </c:pt>
                <c:pt idx="2">
                  <c:v>5.4086339444115916</c:v>
                </c:pt>
                <c:pt idx="3">
                  <c:v>5.7368421052631557</c:v>
                </c:pt>
                <c:pt idx="4">
                  <c:v>5.2610000000000001</c:v>
                </c:pt>
                <c:pt idx="5">
                  <c:v>5.1509967038141564</c:v>
                </c:pt>
                <c:pt idx="6">
                  <c:v>4.6013698630136988</c:v>
                </c:pt>
                <c:pt idx="7">
                  <c:v>5.5864909390444808</c:v>
                </c:pt>
                <c:pt idx="8">
                  <c:v>5.5748633879781426</c:v>
                </c:pt>
                <c:pt idx="9">
                  <c:v>5.0225058784010752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7D-4170-8C3C-F54A5F27B315}"/>
            </c:ext>
          </c:extLst>
        </c:ser>
        <c:ser>
          <c:idx val="13"/>
          <c:order val="3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Fylker!$N$21:$N$30</c:f>
              <c:numCache>
                <c:formatCode>0.00</c:formatCode>
                <c:ptCount val="10"/>
                <c:pt idx="0">
                  <c:v>5.3728704596592722</c:v>
                </c:pt>
                <c:pt idx="1">
                  <c:v>5.4350010466820189</c:v>
                </c:pt>
                <c:pt idx="2">
                  <c:v>5.9629014396456244</c:v>
                </c:pt>
                <c:pt idx="3">
                  <c:v>6.437869822485208</c:v>
                </c:pt>
                <c:pt idx="4">
                  <c:v>5.2007407407407404</c:v>
                </c:pt>
                <c:pt idx="5">
                  <c:v>5.2383384498356369</c:v>
                </c:pt>
                <c:pt idx="6">
                  <c:v>4.4616535727646838</c:v>
                </c:pt>
                <c:pt idx="7">
                  <c:v>5.3632183908045983</c:v>
                </c:pt>
                <c:pt idx="8">
                  <c:v>5.1735870818915801</c:v>
                </c:pt>
                <c:pt idx="9">
                  <c:v>4.8101719197707746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7D-4170-8C3C-F54A5F27B315}"/>
            </c:ext>
          </c:extLst>
        </c:ser>
        <c:ser>
          <c:idx val="1"/>
          <c:order val="4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Fylker!$N$10:$N$19</c:f>
              <c:numCache>
                <c:formatCode>0.00</c:formatCode>
                <c:ptCount val="10"/>
                <c:pt idx="0">
                  <c:v>5.4586919104991392</c:v>
                </c:pt>
                <c:pt idx="1">
                  <c:v>5.379877582249426</c:v>
                </c:pt>
                <c:pt idx="2">
                  <c:v>5.9606784888203519</c:v>
                </c:pt>
                <c:pt idx="3">
                  <c:v>6.8095238095238084</c:v>
                </c:pt>
                <c:pt idx="4">
                  <c:v>5.1968664850136239</c:v>
                </c:pt>
                <c:pt idx="5">
                  <c:v>5.3028956641642395</c:v>
                </c:pt>
                <c:pt idx="6">
                  <c:v>4.7393577296489928</c:v>
                </c:pt>
                <c:pt idx="7">
                  <c:v>5.4518860662047741</c:v>
                </c:pt>
                <c:pt idx="8">
                  <c:v>5.2225289895085609</c:v>
                </c:pt>
                <c:pt idx="9">
                  <c:v>5.1053021876158704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7D-4170-8C3C-F54A5F27B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37579603452321"/>
          <c:y val="0.1386042310097621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middel KLASSE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Fylker!$N$21:$N$30</c:f>
              <c:numCache>
                <c:formatCode>0.00</c:formatCode>
                <c:ptCount val="10"/>
                <c:pt idx="0">
                  <c:v>5.3728704596592722</c:v>
                </c:pt>
                <c:pt idx="1">
                  <c:v>5.4350010466820189</c:v>
                </c:pt>
                <c:pt idx="2">
                  <c:v>5.9629014396456244</c:v>
                </c:pt>
                <c:pt idx="3">
                  <c:v>6.437869822485208</c:v>
                </c:pt>
                <c:pt idx="4">
                  <c:v>5.2007407407407404</c:v>
                </c:pt>
                <c:pt idx="5">
                  <c:v>5.2383384498356369</c:v>
                </c:pt>
                <c:pt idx="6">
                  <c:v>4.4616535727646838</c:v>
                </c:pt>
                <c:pt idx="7">
                  <c:v>5.3632183908045983</c:v>
                </c:pt>
                <c:pt idx="8">
                  <c:v>5.1735870818915801</c:v>
                </c:pt>
                <c:pt idx="9">
                  <c:v>4.8101719197707746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8-4460-B055-569948664EEC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Fylker!$N$10:$N$19</c:f>
              <c:numCache>
                <c:formatCode>0.00</c:formatCode>
                <c:ptCount val="10"/>
                <c:pt idx="0">
                  <c:v>5.4586919104991392</c:v>
                </c:pt>
                <c:pt idx="1">
                  <c:v>5.379877582249426</c:v>
                </c:pt>
                <c:pt idx="2">
                  <c:v>5.9606784888203519</c:v>
                </c:pt>
                <c:pt idx="3">
                  <c:v>6.8095238095238084</c:v>
                </c:pt>
                <c:pt idx="4">
                  <c:v>5.1968664850136239</c:v>
                </c:pt>
                <c:pt idx="5">
                  <c:v>5.3028956641642395</c:v>
                </c:pt>
                <c:pt idx="6">
                  <c:v>4.7393577296489928</c:v>
                </c:pt>
                <c:pt idx="7">
                  <c:v>5.4518860662047741</c:v>
                </c:pt>
                <c:pt idx="8">
                  <c:v>5.2225289895085609</c:v>
                </c:pt>
                <c:pt idx="9">
                  <c:v>5.1053021876158704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8-4460-B055-569948664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76511579889786"/>
          <c:y val="0.19868817703474489"/>
          <c:w val="7.5993899010913052E-2"/>
          <c:h val="0.124028256013199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middel VEKT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Fylker!$B$98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Fylker!$U$98:$U$107</c:f>
              <c:numCache>
                <c:formatCode>0.0</c:formatCode>
                <c:ptCount val="10"/>
                <c:pt idx="0">
                  <c:v>11.363449111470112</c:v>
                </c:pt>
                <c:pt idx="1">
                  <c:v>12.01180311401307</c:v>
                </c:pt>
                <c:pt idx="2">
                  <c:v>9.4460832313341498</c:v>
                </c:pt>
                <c:pt idx="3">
                  <c:v>13.69629629629631</c:v>
                </c:pt>
                <c:pt idx="4">
                  <c:v>12.410823373173988</c:v>
                </c:pt>
                <c:pt idx="5">
                  <c:v>11.297125492772656</c:v>
                </c:pt>
                <c:pt idx="6">
                  <c:v>10.604808475957617</c:v>
                </c:pt>
                <c:pt idx="7">
                  <c:v>12.664932885906032</c:v>
                </c:pt>
                <c:pt idx="8">
                  <c:v>14.521019473081324</c:v>
                </c:pt>
                <c:pt idx="9">
                  <c:v>15.353688524590131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A-457E-910A-A466F8D15B60}"/>
            </c:ext>
          </c:extLst>
        </c:ser>
        <c:ser>
          <c:idx val="4"/>
          <c:order val="1"/>
          <c:tx>
            <c:strRef>
              <c:f>Fylker!$B$76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Fylker!$U$76:$U$85</c:f>
              <c:numCache>
                <c:formatCode>0.0</c:formatCode>
                <c:ptCount val="10"/>
                <c:pt idx="0">
                  <c:v>14.093918918918916</c:v>
                </c:pt>
                <c:pt idx="1">
                  <c:v>12.404921020656138</c:v>
                </c:pt>
                <c:pt idx="2">
                  <c:v>10.568109125117585</c:v>
                </c:pt>
                <c:pt idx="3">
                  <c:v>10.130555555555556</c:v>
                </c:pt>
                <c:pt idx="4">
                  <c:v>12.97469604863222</c:v>
                </c:pt>
                <c:pt idx="5">
                  <c:v>11.7759724950884</c:v>
                </c:pt>
                <c:pt idx="6">
                  <c:v>12.817234401349063</c:v>
                </c:pt>
                <c:pt idx="7">
                  <c:v>12.326171079429741</c:v>
                </c:pt>
                <c:pt idx="8">
                  <c:v>15.17292609351432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A-457E-910A-A466F8D15B60}"/>
            </c:ext>
          </c:extLst>
        </c:ser>
        <c:ser>
          <c:idx val="10"/>
          <c:order val="2"/>
          <c:tx>
            <c:strRef>
              <c:f>Fylker!$B$54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Fylker!$U$54:$U$63</c:f>
              <c:numCache>
                <c:formatCode>0.0</c:formatCode>
                <c:ptCount val="10"/>
                <c:pt idx="0">
                  <c:v>10.820398009950251</c:v>
                </c:pt>
                <c:pt idx="1">
                  <c:v>12.525577376276496</c:v>
                </c:pt>
                <c:pt idx="2">
                  <c:v>10.98224414303329</c:v>
                </c:pt>
                <c:pt idx="3">
                  <c:v>12.760000000000002</c:v>
                </c:pt>
                <c:pt idx="4">
                  <c:v>11.949559748427664</c:v>
                </c:pt>
                <c:pt idx="5">
                  <c:v>11.521552769915081</c:v>
                </c:pt>
                <c:pt idx="6">
                  <c:v>11.716276449574051</c:v>
                </c:pt>
                <c:pt idx="7">
                  <c:v>12.112447761194019</c:v>
                </c:pt>
                <c:pt idx="8">
                  <c:v>15.283455261676981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A-457E-910A-A466F8D15B60}"/>
            </c:ext>
          </c:extLst>
        </c:ser>
        <c:ser>
          <c:idx val="2"/>
          <c:order val="3"/>
          <c:tx>
            <c:strRef>
              <c:f>Fylker!$B$32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Fylker!$U$32:$U$41</c:f>
              <c:numCache>
                <c:formatCode>0.0</c:formatCode>
                <c:ptCount val="10"/>
                <c:pt idx="0">
                  <c:v>10.892977729885049</c:v>
                </c:pt>
                <c:pt idx="1">
                  <c:v>11.740983968378156</c:v>
                </c:pt>
                <c:pt idx="2">
                  <c:v>10.097841513897109</c:v>
                </c:pt>
                <c:pt idx="3">
                  <c:v>10.874812030075187</c:v>
                </c:pt>
                <c:pt idx="4">
                  <c:v>13.623459999999987</c:v>
                </c:pt>
                <c:pt idx="5">
                  <c:v>12.7233479830482</c:v>
                </c:pt>
                <c:pt idx="6">
                  <c:v>12.195416438356196</c:v>
                </c:pt>
                <c:pt idx="7">
                  <c:v>11.827133443163095</c:v>
                </c:pt>
                <c:pt idx="8">
                  <c:v>15.01950273224041</c:v>
                </c:pt>
                <c:pt idx="9">
                  <c:v>16.936385623110528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3-4414-A2B6-8970FCBC88C2}"/>
            </c:ext>
          </c:extLst>
        </c:ser>
        <c:ser>
          <c:idx val="13"/>
          <c:order val="4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Fylker!$U$21:$U$30</c:f>
              <c:numCache>
                <c:formatCode>0.0</c:formatCode>
                <c:ptCount val="10"/>
                <c:pt idx="0">
                  <c:v>10.425297332047577</c:v>
                </c:pt>
                <c:pt idx="1">
                  <c:v>11.987021142976747</c:v>
                </c:pt>
                <c:pt idx="2">
                  <c:v>10.811351052048732</c:v>
                </c:pt>
                <c:pt idx="3">
                  <c:v>13.881065088757397</c:v>
                </c:pt>
                <c:pt idx="4">
                  <c:v>13.037570370370371</c:v>
                </c:pt>
                <c:pt idx="5">
                  <c:v>12.452708976225423</c:v>
                </c:pt>
                <c:pt idx="6">
                  <c:v>12.657081930415258</c:v>
                </c:pt>
                <c:pt idx="7">
                  <c:v>11.077088122605362</c:v>
                </c:pt>
                <c:pt idx="8">
                  <c:v>15.045236447520169</c:v>
                </c:pt>
                <c:pt idx="9">
                  <c:v>16.310103868194876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EA-457E-910A-A466F8D15B60}"/>
            </c:ext>
          </c:extLst>
        </c:ser>
        <c:ser>
          <c:idx val="1"/>
          <c:order val="5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Fylker!$U$10:$U$19</c:f>
              <c:numCache>
                <c:formatCode>0.0</c:formatCode>
                <c:ptCount val="10"/>
                <c:pt idx="0">
                  <c:v>10.624182444061969</c:v>
                </c:pt>
                <c:pt idx="1">
                  <c:v>11.978921193573065</c:v>
                </c:pt>
                <c:pt idx="2">
                  <c:v>10.741634541249043</c:v>
                </c:pt>
                <c:pt idx="3">
                  <c:v>12.741991341991348</c:v>
                </c:pt>
                <c:pt idx="4">
                  <c:v>12.037193460490478</c:v>
                </c:pt>
                <c:pt idx="5">
                  <c:v>11.905270415198421</c:v>
                </c:pt>
                <c:pt idx="6">
                  <c:v>12.16867064973861</c:v>
                </c:pt>
                <c:pt idx="7">
                  <c:v>11.681447267128563</c:v>
                </c:pt>
                <c:pt idx="8">
                  <c:v>14.539536167863046</c:v>
                </c:pt>
                <c:pt idx="9">
                  <c:v>16.591768631813135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EA-457E-910A-A466F8D15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64010633579859"/>
          <c:y val="0.17991194390193777"/>
          <c:w val="5.0744445481085268E-2"/>
          <c:h val="0.26695545597416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middel VEKT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Fylker!$U$21:$U$30</c:f>
              <c:numCache>
                <c:formatCode>0.0</c:formatCode>
                <c:ptCount val="10"/>
                <c:pt idx="0">
                  <c:v>10.425297332047577</c:v>
                </c:pt>
                <c:pt idx="1">
                  <c:v>11.987021142976747</c:v>
                </c:pt>
                <c:pt idx="2">
                  <c:v>10.811351052048732</c:v>
                </c:pt>
                <c:pt idx="3">
                  <c:v>13.881065088757397</c:v>
                </c:pt>
                <c:pt idx="4">
                  <c:v>13.037570370370371</c:v>
                </c:pt>
                <c:pt idx="5">
                  <c:v>12.452708976225423</c:v>
                </c:pt>
                <c:pt idx="6">
                  <c:v>12.657081930415258</c:v>
                </c:pt>
                <c:pt idx="7">
                  <c:v>11.077088122605362</c:v>
                </c:pt>
                <c:pt idx="8">
                  <c:v>15.045236447520169</c:v>
                </c:pt>
                <c:pt idx="9">
                  <c:v>16.310103868194876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72D-A3F0-01524D32A0C1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Fylker!$U$10:$U$19</c:f>
              <c:numCache>
                <c:formatCode>0.0</c:formatCode>
                <c:ptCount val="10"/>
                <c:pt idx="0">
                  <c:v>10.624182444061969</c:v>
                </c:pt>
                <c:pt idx="1">
                  <c:v>11.978921193573065</c:v>
                </c:pt>
                <c:pt idx="2">
                  <c:v>10.741634541249043</c:v>
                </c:pt>
                <c:pt idx="3">
                  <c:v>12.741991341991348</c:v>
                </c:pt>
                <c:pt idx="4">
                  <c:v>12.037193460490478</c:v>
                </c:pt>
                <c:pt idx="5">
                  <c:v>11.905270415198421</c:v>
                </c:pt>
                <c:pt idx="6">
                  <c:v>12.16867064973861</c:v>
                </c:pt>
                <c:pt idx="7">
                  <c:v>11.681447267128563</c:v>
                </c:pt>
                <c:pt idx="8">
                  <c:v>14.539536167863046</c:v>
                </c:pt>
                <c:pt idx="9">
                  <c:v>16.591768631813135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E-472D-A3F0-01524D32A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527748716048768"/>
          <c:y val="0.16864620402225353"/>
          <c:w val="7.5993899010913052E-2"/>
          <c:h val="0.133416372579603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Fylker!$B$98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Fylker!$I$98:$I$107</c:f>
              <c:numCache>
                <c:formatCode>0.0</c:formatCode>
                <c:ptCount val="10"/>
                <c:pt idx="0">
                  <c:v>10.516033128052664</c:v>
                </c:pt>
                <c:pt idx="1">
                  <c:v>16.912295604162242</c:v>
                </c:pt>
                <c:pt idx="2">
                  <c:v>6.9399023147165009</c:v>
                </c:pt>
                <c:pt idx="3">
                  <c:v>0.57337014228073879</c:v>
                </c:pt>
                <c:pt idx="4">
                  <c:v>6.3962624761095794</c:v>
                </c:pt>
                <c:pt idx="5">
                  <c:v>25.856869823741761</c:v>
                </c:pt>
                <c:pt idx="6">
                  <c:v>10.422595030792102</c:v>
                </c:pt>
                <c:pt idx="7">
                  <c:v>2.5313229985134846</c:v>
                </c:pt>
                <c:pt idx="8">
                  <c:v>7.415587173497558</c:v>
                </c:pt>
                <c:pt idx="9">
                  <c:v>12.43576130813336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3-488E-B70D-8158F4FFE253}"/>
            </c:ext>
          </c:extLst>
        </c:ser>
        <c:ser>
          <c:idx val="10"/>
          <c:order val="1"/>
          <c:tx>
            <c:strRef>
              <c:f>Fylker!$B$54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Fylker!$I$54:$I$63</c:f>
              <c:numCache>
                <c:formatCode>0.0</c:formatCode>
                <c:ptCount val="10"/>
                <c:pt idx="0">
                  <c:v>0.73935113661443363</c:v>
                </c:pt>
                <c:pt idx="1">
                  <c:v>4.6825571985580812</c:v>
                </c:pt>
                <c:pt idx="2">
                  <c:v>5.9663061870080192</c:v>
                </c:pt>
                <c:pt idx="3">
                  <c:v>7.3567277275068052E-2</c:v>
                </c:pt>
                <c:pt idx="4">
                  <c:v>5.2637386890311193</c:v>
                </c:pt>
                <c:pt idx="5">
                  <c:v>18.193187670124328</c:v>
                </c:pt>
                <c:pt idx="6">
                  <c:v>13.385566100198632</c:v>
                </c:pt>
                <c:pt idx="7">
                  <c:v>3.6967556830721695</c:v>
                </c:pt>
                <c:pt idx="8">
                  <c:v>6.5364525858897986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B3-488E-B70D-8158F4FFE253}"/>
            </c:ext>
          </c:extLst>
        </c:ser>
        <c:ser>
          <c:idx val="13"/>
          <c:order val="2"/>
          <c:tx>
            <c:strRef>
              <c:f>Fylker!$B$32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Fylker!$I$32:$I$41</c:f>
              <c:numCache>
                <c:formatCode>0.0</c:formatCode>
                <c:ptCount val="10"/>
                <c:pt idx="0">
                  <c:v>10.452843931981421</c:v>
                </c:pt>
                <c:pt idx="1">
                  <c:v>18.712618129526646</c:v>
                </c:pt>
                <c:pt idx="2">
                  <c:v>6.3490513969039446</c:v>
                </c:pt>
                <c:pt idx="3">
                  <c:v>0.4993635930149169</c:v>
                </c:pt>
                <c:pt idx="4">
                  <c:v>3.7546134813151664</c:v>
                </c:pt>
                <c:pt idx="5">
                  <c:v>23.92064248945892</c:v>
                </c:pt>
                <c:pt idx="6">
                  <c:v>13.704339206800356</c:v>
                </c:pt>
                <c:pt idx="7">
                  <c:v>4.5581007663166124</c:v>
                </c:pt>
                <c:pt idx="8">
                  <c:v>6.8709426708067518</c:v>
                </c:pt>
                <c:pt idx="9">
                  <c:v>11.177484333875253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B3-488E-B70D-8158F4FFE253}"/>
            </c:ext>
          </c:extLst>
        </c:ser>
        <c:ser>
          <c:idx val="1"/>
          <c:order val="3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Fylker!$I$21:$I$30</c:f>
              <c:numCache>
                <c:formatCode>0.0</c:formatCode>
                <c:ptCount val="10"/>
                <c:pt idx="0">
                  <c:v>11.957782225377484</c:v>
                </c:pt>
                <c:pt idx="1">
                  <c:v>18.361403307820073</c:v>
                </c:pt>
                <c:pt idx="2">
                  <c:v>6.9417405011352402</c:v>
                </c:pt>
                <c:pt idx="3">
                  <c:v>0.64958701256470397</c:v>
                </c:pt>
                <c:pt idx="4">
                  <c:v>5.1890086802505939</c:v>
                </c:pt>
                <c:pt idx="5">
                  <c:v>24.052131471798905</c:v>
                </c:pt>
                <c:pt idx="6">
                  <c:v>10.27423718689618</c:v>
                </c:pt>
                <c:pt idx="7">
                  <c:v>5.0160417242422408</c:v>
                </c:pt>
                <c:pt idx="8">
                  <c:v>6.6649933715218772</c:v>
                </c:pt>
                <c:pt idx="9">
                  <c:v>10.731638692784935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B3-488E-B70D-8158F4FFE253}"/>
            </c:ext>
          </c:extLst>
        </c:ser>
        <c:ser>
          <c:idx val="2"/>
          <c:order val="4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Fylker!$I$10:$I$19</c:f>
              <c:numCache>
                <c:formatCode>0.0</c:formatCode>
                <c:ptCount val="10"/>
                <c:pt idx="0">
                  <c:v>13.041526374859711</c:v>
                </c:pt>
                <c:pt idx="1">
                  <c:v>19.558548447437328</c:v>
                </c:pt>
                <c:pt idx="2">
                  <c:v>4.8522259633370757</c:v>
                </c:pt>
                <c:pt idx="3">
                  <c:v>0.86419753086419748</c:v>
                </c:pt>
                <c:pt idx="4">
                  <c:v>5.4919566030677149</c:v>
                </c:pt>
                <c:pt idx="5">
                  <c:v>24.418256640478859</c:v>
                </c:pt>
                <c:pt idx="6">
                  <c:v>10.018705574261132</c:v>
                </c:pt>
                <c:pt idx="7">
                  <c:v>4.8597081930415245</c:v>
                </c:pt>
                <c:pt idx="8">
                  <c:v>6.7751589973812223</c:v>
                </c:pt>
                <c:pt idx="9">
                  <c:v>10.089786756453423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B3-488E-B70D-8158F4FF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24253016600750682"/>
          <c:w val="7.633333836355477E-2"/>
          <c:h val="0.21146124752140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</a:t>
            </a:r>
            <a:r>
              <a:rPr lang="en-US" sz="2400" baseline="0"/>
              <a:t> geit: a</a:t>
            </a:r>
            <a:r>
              <a:rPr lang="en-US" sz="2400"/>
              <a:t>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Fylker!$I$21:$I$30</c:f>
              <c:numCache>
                <c:formatCode>0.0</c:formatCode>
                <c:ptCount val="10"/>
                <c:pt idx="0">
                  <c:v>11.957782225377484</c:v>
                </c:pt>
                <c:pt idx="1">
                  <c:v>18.361403307820073</c:v>
                </c:pt>
                <c:pt idx="2">
                  <c:v>6.9417405011352402</c:v>
                </c:pt>
                <c:pt idx="3">
                  <c:v>0.64958701256470397</c:v>
                </c:pt>
                <c:pt idx="4">
                  <c:v>5.1890086802505939</c:v>
                </c:pt>
                <c:pt idx="5">
                  <c:v>24.052131471798905</c:v>
                </c:pt>
                <c:pt idx="6">
                  <c:v>10.27423718689618</c:v>
                </c:pt>
                <c:pt idx="7">
                  <c:v>5.0160417242422408</c:v>
                </c:pt>
                <c:pt idx="8">
                  <c:v>6.6649933715218772</c:v>
                </c:pt>
                <c:pt idx="9">
                  <c:v>10.731638692784935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280-9395-C896E6A7A205}"/>
            </c:ext>
          </c:extLst>
        </c:ser>
        <c:ser>
          <c:idx val="2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Fylker!$I$10:$I$19</c:f>
              <c:numCache>
                <c:formatCode>0.0</c:formatCode>
                <c:ptCount val="10"/>
                <c:pt idx="0">
                  <c:v>13.041526374859711</c:v>
                </c:pt>
                <c:pt idx="1">
                  <c:v>19.558548447437328</c:v>
                </c:pt>
                <c:pt idx="2">
                  <c:v>4.8522259633370757</c:v>
                </c:pt>
                <c:pt idx="3">
                  <c:v>0.86419753086419748</c:v>
                </c:pt>
                <c:pt idx="4">
                  <c:v>5.4919566030677149</c:v>
                </c:pt>
                <c:pt idx="5">
                  <c:v>24.418256640478859</c:v>
                </c:pt>
                <c:pt idx="6">
                  <c:v>10.018705574261132</c:v>
                </c:pt>
                <c:pt idx="7">
                  <c:v>4.8597081930415245</c:v>
                </c:pt>
                <c:pt idx="8">
                  <c:v>6.7751589973812223</c:v>
                </c:pt>
                <c:pt idx="9">
                  <c:v>10.089786756453423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0-4280-9395-C896E6A7A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6654057784303712E-2"/>
              <c:y val="0.379489341566735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3196278430876499"/>
          <c:y val="1.137893547433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196920767"/>
          <c:y val="0.12387717381853328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År!$Q$8:$Q$35</c:f>
              <c:numCache>
                <c:formatCode>0.00</c:formatCode>
                <c:ptCount val="28"/>
                <c:pt idx="0">
                  <c:v>3.389262754615932</c:v>
                </c:pt>
                <c:pt idx="1">
                  <c:v>3.4555749383594345</c:v>
                </c:pt>
                <c:pt idx="2">
                  <c:v>3.6908011506212119</c:v>
                </c:pt>
                <c:pt idx="3">
                  <c:v>3.9408209640767775</c:v>
                </c:pt>
                <c:pt idx="4">
                  <c:v>3.98200177644804</c:v>
                </c:pt>
                <c:pt idx="5">
                  <c:v>3.8324952399550849</c:v>
                </c:pt>
                <c:pt idx="6">
                  <c:v>3.8336457999908542</c:v>
                </c:pt>
                <c:pt idx="7">
                  <c:v>3.8820321469575192</c:v>
                </c:pt>
                <c:pt idx="8">
                  <c:v>3.6640544137217215</c:v>
                </c:pt>
                <c:pt idx="9">
                  <c:v>3.8088520055325024</c:v>
                </c:pt>
                <c:pt idx="10">
                  <c:v>3.8247151621384754</c:v>
                </c:pt>
                <c:pt idx="11">
                  <c:v>3.9481674154646487</c:v>
                </c:pt>
                <c:pt idx="12">
                  <c:v>4.1284656881194328</c:v>
                </c:pt>
                <c:pt idx="13">
                  <c:v>4.176790879700528</c:v>
                </c:pt>
                <c:pt idx="14">
                  <c:v>4.1072482674205446</c:v>
                </c:pt>
                <c:pt idx="15">
                  <c:v>4.2141541295670866</c:v>
                </c:pt>
                <c:pt idx="16">
                  <c:v>4.5017373856017215</c:v>
                </c:pt>
                <c:pt idx="17">
                  <c:v>4.6450056019994808</c:v>
                </c:pt>
                <c:pt idx="18">
                  <c:v>4.636818051985145</c:v>
                </c:pt>
                <c:pt idx="19">
                  <c:v>4.3427054576343194</c:v>
                </c:pt>
                <c:pt idx="20">
                  <c:v>4.5145706180692864</c:v>
                </c:pt>
                <c:pt idx="21">
                  <c:v>4.5150886727688784</c:v>
                </c:pt>
                <c:pt idx="22">
                  <c:v>4.6199532400460628</c:v>
                </c:pt>
                <c:pt idx="23">
                  <c:v>4.7618627234606032</c:v>
                </c:pt>
                <c:pt idx="24">
                  <c:v>4.9034047085613564</c:v>
                </c:pt>
                <c:pt idx="25">
                  <c:v>4.772263919290828</c:v>
                </c:pt>
                <c:pt idx="26">
                  <c:v>4.8181675265686863</c:v>
                </c:pt>
                <c:pt idx="27">
                  <c:v>4.8144407033295931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3-4F10-A79B-D7E4D82C9870}"/>
            </c:ext>
          </c:extLst>
        </c:ser>
        <c:ser>
          <c:idx val="0"/>
          <c:order val="1"/>
          <c:tx>
            <c:v>Middel fettgruppe i 2022</c:v>
          </c:tx>
          <c:spPr>
            <a:ln w="82550"/>
          </c:spPr>
          <c:marker>
            <c:symbol val="none"/>
          </c:marker>
          <c:val>
            <c:numRef>
              <c:f>År!$AV$8:$AV$35</c:f>
              <c:numCache>
                <c:formatCode>0.00</c:formatCode>
                <c:ptCount val="28"/>
                <c:pt idx="0">
                  <c:v>4.8144407033295931</c:v>
                </c:pt>
                <c:pt idx="1">
                  <c:v>4.8144407033295931</c:v>
                </c:pt>
                <c:pt idx="2">
                  <c:v>4.8144407033295931</c:v>
                </c:pt>
                <c:pt idx="3">
                  <c:v>4.8144407033295931</c:v>
                </c:pt>
                <c:pt idx="4">
                  <c:v>4.8144407033295931</c:v>
                </c:pt>
                <c:pt idx="5">
                  <c:v>4.8144407033295931</c:v>
                </c:pt>
                <c:pt idx="6">
                  <c:v>4.8144407033295931</c:v>
                </c:pt>
                <c:pt idx="7">
                  <c:v>4.8144407033295931</c:v>
                </c:pt>
                <c:pt idx="8">
                  <c:v>4.8144407033295931</c:v>
                </c:pt>
                <c:pt idx="9">
                  <c:v>4.8144407033295931</c:v>
                </c:pt>
                <c:pt idx="10">
                  <c:v>4.8144407033295931</c:v>
                </c:pt>
                <c:pt idx="11">
                  <c:v>4.8144407033295931</c:v>
                </c:pt>
                <c:pt idx="12">
                  <c:v>4.8144407033295931</c:v>
                </c:pt>
                <c:pt idx="13">
                  <c:v>4.8144407033295931</c:v>
                </c:pt>
                <c:pt idx="14">
                  <c:v>4.8144407033295931</c:v>
                </c:pt>
                <c:pt idx="15">
                  <c:v>4.8144407033295931</c:v>
                </c:pt>
                <c:pt idx="16">
                  <c:v>4.8144407033295931</c:v>
                </c:pt>
                <c:pt idx="17">
                  <c:v>4.8144407033295931</c:v>
                </c:pt>
                <c:pt idx="18">
                  <c:v>4.8144407033295931</c:v>
                </c:pt>
                <c:pt idx="19">
                  <c:v>4.8144407033295931</c:v>
                </c:pt>
                <c:pt idx="20">
                  <c:v>4.8144407033295931</c:v>
                </c:pt>
                <c:pt idx="21">
                  <c:v>4.8144407033295931</c:v>
                </c:pt>
                <c:pt idx="22">
                  <c:v>4.8144407033295931</c:v>
                </c:pt>
                <c:pt idx="23">
                  <c:v>4.8144407033295931</c:v>
                </c:pt>
                <c:pt idx="24">
                  <c:v>4.8144407033295931</c:v>
                </c:pt>
                <c:pt idx="25">
                  <c:v>4.8144407033295931</c:v>
                </c:pt>
                <c:pt idx="26">
                  <c:v>4.8144407033295931</c:v>
                </c:pt>
                <c:pt idx="27">
                  <c:v>4.8144407033295931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AE-4A4E-ACD0-0F4A58906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3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8.8911560434694979E-3"/>
              <c:y val="0.2170925392821810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21656922132932"/>
          <c:y val="4.1194644696189497E-2"/>
          <c:w val="0.78202761987398339"/>
          <c:h val="0.860052277193466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Kategori!$B$13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Kategori!$T$13:$T$14</c:f>
              <c:numCache>
                <c:formatCode>0.00</c:formatCode>
                <c:ptCount val="2"/>
                <c:pt idx="0">
                  <c:v>14.596264535704012</c:v>
                </c:pt>
                <c:pt idx="1">
                  <c:v>14.958244642558748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C-414F-A319-CE51D4C40E3F}"/>
            </c:ext>
          </c:extLst>
        </c:ser>
        <c:ser>
          <c:idx val="0"/>
          <c:order val="1"/>
          <c:tx>
            <c:strRef>
              <c:f>Kategori!$B$9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Kategori!$D$9:$D$10</c:f>
              <c:strCache>
                <c:ptCount val="2"/>
                <c:pt idx="0">
                  <c:v>Geit</c:v>
                </c:pt>
                <c:pt idx="1">
                  <c:v>Kje</c:v>
                </c:pt>
              </c:strCache>
            </c:strRef>
          </c:cat>
          <c:val>
            <c:numRef>
              <c:f>Kategori!$T$9:$T$10</c:f>
              <c:numCache>
                <c:formatCode>0.00</c:formatCode>
                <c:ptCount val="2"/>
                <c:pt idx="0">
                  <c:v>15.806684525183243</c:v>
                </c:pt>
                <c:pt idx="1">
                  <c:v>14.212913632358656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C-414F-A319-CE51D4C40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0606687"/>
        <c:axId val="1572670319"/>
      </c:barChart>
      <c:catAx>
        <c:axId val="1140606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72670319"/>
        <c:crosses val="autoZero"/>
        <c:auto val="1"/>
        <c:lblAlgn val="ctr"/>
        <c:lblOffset val="100"/>
        <c:noMultiLvlLbl val="0"/>
      </c:catAx>
      <c:valAx>
        <c:axId val="1572670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K-faktor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40606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724247265178361"/>
          <c:y val="0.22236485372387152"/>
          <c:w val="5.8576270911553145E-2"/>
          <c:h val="0.11586074912623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geit: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Fylker!$B$98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Fylker!$G$98:$G$107</c:f>
              <c:numCache>
                <c:formatCode>General</c:formatCode>
                <c:ptCount val="10"/>
                <c:pt idx="0">
                  <c:v>2476</c:v>
                </c:pt>
                <c:pt idx="1">
                  <c:v>3982</c:v>
                </c:pt>
                <c:pt idx="2">
                  <c:v>1634</c:v>
                </c:pt>
                <c:pt idx="3">
                  <c:v>135</c:v>
                </c:pt>
                <c:pt idx="4">
                  <c:v>1506</c:v>
                </c:pt>
                <c:pt idx="5">
                  <c:v>6088</c:v>
                </c:pt>
                <c:pt idx="6">
                  <c:v>2454</c:v>
                </c:pt>
                <c:pt idx="7">
                  <c:v>596</c:v>
                </c:pt>
                <c:pt idx="8">
                  <c:v>1746</c:v>
                </c:pt>
                <c:pt idx="9">
                  <c:v>2928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9-439C-AE51-3732856C684E}"/>
            </c:ext>
          </c:extLst>
        </c:ser>
        <c:ser>
          <c:idx val="4"/>
          <c:order val="1"/>
          <c:tx>
            <c:strRef>
              <c:f>Fylker!$B$76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Fylker!$G$76:$G$85</c:f>
              <c:numCache>
                <c:formatCode>General</c:formatCode>
                <c:ptCount val="10"/>
                <c:pt idx="0">
                  <c:v>148</c:v>
                </c:pt>
                <c:pt idx="1">
                  <c:v>1646</c:v>
                </c:pt>
                <c:pt idx="2">
                  <c:v>2126</c:v>
                </c:pt>
                <c:pt idx="3">
                  <c:v>108</c:v>
                </c:pt>
                <c:pt idx="4">
                  <c:v>1316</c:v>
                </c:pt>
                <c:pt idx="5">
                  <c:v>5090</c:v>
                </c:pt>
                <c:pt idx="6">
                  <c:v>2965</c:v>
                </c:pt>
                <c:pt idx="7">
                  <c:v>982</c:v>
                </c:pt>
                <c:pt idx="8">
                  <c:v>1326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09-439C-AE51-3732856C684E}"/>
            </c:ext>
          </c:extLst>
        </c:ser>
        <c:ser>
          <c:idx val="10"/>
          <c:order val="2"/>
          <c:tx>
            <c:strRef>
              <c:f>Fylker!$B$54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Fylker!$G$54:$G$63</c:f>
              <c:numCache>
                <c:formatCode>General</c:formatCode>
                <c:ptCount val="10"/>
                <c:pt idx="0">
                  <c:v>201</c:v>
                </c:pt>
                <c:pt idx="1">
                  <c:v>1273</c:v>
                </c:pt>
                <c:pt idx="2">
                  <c:v>1622</c:v>
                </c:pt>
                <c:pt idx="3">
                  <c:v>20</c:v>
                </c:pt>
                <c:pt idx="4">
                  <c:v>1431</c:v>
                </c:pt>
                <c:pt idx="5">
                  <c:v>4946</c:v>
                </c:pt>
                <c:pt idx="6">
                  <c:v>3639</c:v>
                </c:pt>
                <c:pt idx="7">
                  <c:v>1005</c:v>
                </c:pt>
                <c:pt idx="8">
                  <c:v>1777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09-439C-AE51-3732856C684E}"/>
            </c:ext>
          </c:extLst>
        </c:ser>
        <c:ser>
          <c:idx val="13"/>
          <c:order val="3"/>
          <c:tx>
            <c:strRef>
              <c:f>Fylker!$B$32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Fylker!$G$32:$G$41</c:f>
              <c:numCache>
                <c:formatCode>General</c:formatCode>
                <c:ptCount val="10"/>
                <c:pt idx="0">
                  <c:v>2784</c:v>
                </c:pt>
                <c:pt idx="1">
                  <c:v>4983.8999999999996</c:v>
                </c:pt>
                <c:pt idx="2">
                  <c:v>1691</c:v>
                </c:pt>
                <c:pt idx="3">
                  <c:v>133</c:v>
                </c:pt>
                <c:pt idx="4">
                  <c:v>1000</c:v>
                </c:pt>
                <c:pt idx="5">
                  <c:v>6371</c:v>
                </c:pt>
                <c:pt idx="6">
                  <c:v>3650</c:v>
                </c:pt>
                <c:pt idx="7">
                  <c:v>1214</c:v>
                </c:pt>
                <c:pt idx="8">
                  <c:v>1830</c:v>
                </c:pt>
                <c:pt idx="9">
                  <c:v>2977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09-439C-AE51-3732856C684E}"/>
            </c:ext>
          </c:extLst>
        </c:ser>
        <c:ser>
          <c:idx val="1"/>
          <c:order val="4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Fylker!$G$21:$G$30</c:f>
              <c:numCache>
                <c:formatCode>General</c:formatCode>
                <c:ptCount val="10"/>
                <c:pt idx="0">
                  <c:v>3111</c:v>
                </c:pt>
                <c:pt idx="1">
                  <c:v>4777</c:v>
                </c:pt>
                <c:pt idx="2">
                  <c:v>1806</c:v>
                </c:pt>
                <c:pt idx="3">
                  <c:v>169</c:v>
                </c:pt>
                <c:pt idx="4">
                  <c:v>1350</c:v>
                </c:pt>
                <c:pt idx="5">
                  <c:v>6257.53</c:v>
                </c:pt>
                <c:pt idx="6">
                  <c:v>2673</c:v>
                </c:pt>
                <c:pt idx="7">
                  <c:v>1305</c:v>
                </c:pt>
                <c:pt idx="8">
                  <c:v>1734</c:v>
                </c:pt>
                <c:pt idx="9">
                  <c:v>2792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09-439C-AE51-3732856C684E}"/>
            </c:ext>
          </c:extLst>
        </c:ser>
        <c:ser>
          <c:idx val="2"/>
          <c:order val="5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Fylker!$G$10:$G$19</c:f>
              <c:numCache>
                <c:formatCode>General</c:formatCode>
                <c:ptCount val="10"/>
                <c:pt idx="0">
                  <c:v>3486</c:v>
                </c:pt>
                <c:pt idx="1">
                  <c:v>5228</c:v>
                </c:pt>
                <c:pt idx="2">
                  <c:v>1297</c:v>
                </c:pt>
                <c:pt idx="3">
                  <c:v>231</c:v>
                </c:pt>
                <c:pt idx="4">
                  <c:v>1468</c:v>
                </c:pt>
                <c:pt idx="5">
                  <c:v>6527</c:v>
                </c:pt>
                <c:pt idx="6">
                  <c:v>2678</c:v>
                </c:pt>
                <c:pt idx="7">
                  <c:v>1299</c:v>
                </c:pt>
                <c:pt idx="8">
                  <c:v>1811</c:v>
                </c:pt>
                <c:pt idx="9">
                  <c:v>2697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09-439C-AE51-3732856C6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08744455335448"/>
          <c:y val="0.27265349393800614"/>
          <c:w val="6.2466573928529952E-2"/>
          <c:h val="0.237879033896342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geit: middel FETTGRUPPE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Fylker!$B$76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Fylker!$T$76:$T$85</c:f>
              <c:numCache>
                <c:formatCode>0.00</c:formatCode>
                <c:ptCount val="10"/>
                <c:pt idx="0">
                  <c:v>4.5337837837837842</c:v>
                </c:pt>
                <c:pt idx="1">
                  <c:v>4.3098420413122716</c:v>
                </c:pt>
                <c:pt idx="2">
                  <c:v>4.0569143932267151</c:v>
                </c:pt>
                <c:pt idx="3">
                  <c:v>3.4166666666666656</c:v>
                </c:pt>
                <c:pt idx="4">
                  <c:v>4.0281155015197569</c:v>
                </c:pt>
                <c:pt idx="5">
                  <c:v>4.6719056974459718</c:v>
                </c:pt>
                <c:pt idx="6">
                  <c:v>4.8225969645868476</c:v>
                </c:pt>
                <c:pt idx="7">
                  <c:v>3.853360488798371</c:v>
                </c:pt>
                <c:pt idx="8">
                  <c:v>4.7300150829562604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3-4901-A54C-EC8D86349FCF}"/>
            </c:ext>
          </c:extLst>
        </c:ser>
        <c:ser>
          <c:idx val="4"/>
          <c:order val="1"/>
          <c:tx>
            <c:strRef>
              <c:f>Fylker!$B$54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Fylker!$T$54:$T$63</c:f>
              <c:numCache>
                <c:formatCode>0.00</c:formatCode>
                <c:ptCount val="10"/>
                <c:pt idx="0">
                  <c:v>3.8805970149253746</c:v>
                </c:pt>
                <c:pt idx="1">
                  <c:v>4.7242733699921438</c:v>
                </c:pt>
                <c:pt idx="2">
                  <c:v>4.3785450061652291</c:v>
                </c:pt>
                <c:pt idx="3">
                  <c:v>5.15</c:v>
                </c:pt>
                <c:pt idx="4">
                  <c:v>4.0943396226415096</c:v>
                </c:pt>
                <c:pt idx="5">
                  <c:v>4.5493327941771131</c:v>
                </c:pt>
                <c:pt idx="6">
                  <c:v>4.6108821104699089</c:v>
                </c:pt>
                <c:pt idx="7">
                  <c:v>4.2089552238805972</c:v>
                </c:pt>
                <c:pt idx="8">
                  <c:v>4.8193584693303313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C3-4901-A54C-EC8D86349FCF}"/>
            </c:ext>
          </c:extLst>
        </c:ser>
        <c:ser>
          <c:idx val="10"/>
          <c:order val="2"/>
          <c:tx>
            <c:strRef>
              <c:f>Fylker!$B$32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Fylker!$T$32:$T$41</c:f>
              <c:numCache>
                <c:formatCode>0.00</c:formatCode>
                <c:ptCount val="10"/>
                <c:pt idx="0">
                  <c:v>5.7877155172413772</c:v>
                </c:pt>
                <c:pt idx="1">
                  <c:v>4.7129757820180975</c:v>
                </c:pt>
                <c:pt idx="2">
                  <c:v>4.24600827912478</c:v>
                </c:pt>
                <c:pt idx="3">
                  <c:v>4.2781954887218046</c:v>
                </c:pt>
                <c:pt idx="4">
                  <c:v>4.367</c:v>
                </c:pt>
                <c:pt idx="5">
                  <c:v>4.7970491288651695</c:v>
                </c:pt>
                <c:pt idx="6">
                  <c:v>4.570958904109589</c:v>
                </c:pt>
                <c:pt idx="7">
                  <c:v>4.7627677100494221</c:v>
                </c:pt>
                <c:pt idx="8">
                  <c:v>4.826229508196719</c:v>
                </c:pt>
                <c:pt idx="9">
                  <c:v>4.5435001679543161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3-4901-A54C-EC8D86349FCF}"/>
            </c:ext>
          </c:extLst>
        </c:ser>
        <c:ser>
          <c:idx val="13"/>
          <c:order val="3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Fylker!$T$21:$T$30</c:f>
              <c:numCache>
                <c:formatCode>0.00</c:formatCode>
                <c:ptCount val="10"/>
                <c:pt idx="0">
                  <c:v>5.5843780135004817</c:v>
                </c:pt>
                <c:pt idx="1">
                  <c:v>4.842369688088759</c:v>
                </c:pt>
                <c:pt idx="2">
                  <c:v>4.7574750830564785</c:v>
                </c:pt>
                <c:pt idx="3">
                  <c:v>4.3668639053254443</c:v>
                </c:pt>
                <c:pt idx="4">
                  <c:v>4.4962962962962969</c:v>
                </c:pt>
                <c:pt idx="5">
                  <c:v>4.9067283736554197</c:v>
                </c:pt>
                <c:pt idx="6">
                  <c:v>4.5791245791245796</c:v>
                </c:pt>
                <c:pt idx="7">
                  <c:v>4.4551724137931021</c:v>
                </c:pt>
                <c:pt idx="8">
                  <c:v>4.9515570934256061</c:v>
                </c:pt>
                <c:pt idx="9">
                  <c:v>4.2757879656160469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3-4901-A54C-EC8D86349FCF}"/>
            </c:ext>
          </c:extLst>
        </c:ser>
        <c:ser>
          <c:idx val="1"/>
          <c:order val="4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Fylker!$T$10:$T$19</c:f>
              <c:numCache>
                <c:formatCode>0.00</c:formatCode>
                <c:ptCount val="10"/>
                <c:pt idx="0">
                  <c:v>5.3777969018932881</c:v>
                </c:pt>
                <c:pt idx="1">
                  <c:v>4.7737184391736811</c:v>
                </c:pt>
                <c:pt idx="2">
                  <c:v>4.8473400154202011</c:v>
                </c:pt>
                <c:pt idx="3">
                  <c:v>4.8744588744588748</c:v>
                </c:pt>
                <c:pt idx="4">
                  <c:v>4.3930517711171655</c:v>
                </c:pt>
                <c:pt idx="5">
                  <c:v>4.7413819518921407</c:v>
                </c:pt>
                <c:pt idx="6">
                  <c:v>4.6306945481702755</c:v>
                </c:pt>
                <c:pt idx="7">
                  <c:v>4.4318706697459573</c:v>
                </c:pt>
                <c:pt idx="8">
                  <c:v>4.8625069022639442</c:v>
                </c:pt>
                <c:pt idx="9">
                  <c:v>4.8832035595105676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C3-4901-A54C-EC8D86349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(1- 15)</a:t>
                </a:r>
              </a:p>
            </c:rich>
          </c:tx>
          <c:layout>
            <c:manualLayout>
              <c:xMode val="edge"/>
              <c:yMode val="edge"/>
              <c:x val="1.772967487319101E-2"/>
              <c:y val="0.2745502205098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37579603452321"/>
          <c:y val="0.1386042310097621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</a:t>
            </a:r>
            <a:r>
              <a:rPr lang="nb-NO" sz="2800" baseline="0"/>
              <a:t> a</a:t>
            </a:r>
            <a:r>
              <a:rPr lang="nb-NO" sz="2800"/>
              <a:t>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24732888070064E-2"/>
          <c:y val="0.16865112043325356"/>
          <c:w val="0.85808466445481546"/>
          <c:h val="0.7147627344276187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Regioner!$G$130:$G$133</c:f>
              <c:numCache>
                <c:formatCode>#,##0</c:formatCode>
                <c:ptCount val="4"/>
                <c:pt idx="0">
                  <c:v>4681</c:v>
                </c:pt>
                <c:pt idx="1">
                  <c:v>6287</c:v>
                </c:pt>
                <c:pt idx="2">
                  <c:v>4136</c:v>
                </c:pt>
                <c:pt idx="3">
                  <c:v>5579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B-4FD5-93AE-AFDED37CA77F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Regioner!$G$110:$G$113</c:f>
              <c:numCache>
                <c:formatCode>#,##0</c:formatCode>
                <c:ptCount val="4"/>
                <c:pt idx="0">
                  <c:v>5212</c:v>
                </c:pt>
                <c:pt idx="1">
                  <c:v>6043</c:v>
                </c:pt>
                <c:pt idx="2">
                  <c:v>3799</c:v>
                </c:pt>
                <c:pt idx="3">
                  <c:v>5850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C-4D67-92F0-F38A2CE8122D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Regioner!$G$85:$G$88</c:f>
              <c:numCache>
                <c:formatCode>#,##0</c:formatCode>
                <c:ptCount val="4"/>
                <c:pt idx="0">
                  <c:v>6483</c:v>
                </c:pt>
                <c:pt idx="1">
                  <c:v>7099</c:v>
                </c:pt>
                <c:pt idx="2">
                  <c:v>4384</c:v>
                </c:pt>
                <c:pt idx="3">
                  <c:v>5947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B-4FD5-93AE-AFDED37CA77F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Regioner!$G$60:$G$63</c:f>
              <c:numCache>
                <c:formatCode>#,##0</c:formatCode>
                <c:ptCount val="4"/>
                <c:pt idx="0">
                  <c:v>7192</c:v>
                </c:pt>
                <c:pt idx="1">
                  <c:v>7839</c:v>
                </c:pt>
                <c:pt idx="2">
                  <c:v>3267</c:v>
                </c:pt>
                <c:pt idx="3">
                  <c:v>4908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B-4FD5-93AE-AFDED37CA77F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Regioner!$G$35:$G$38</c:f>
              <c:numCache>
                <c:formatCode>#,##0</c:formatCode>
                <c:ptCount val="4"/>
                <c:pt idx="0">
                  <c:v>10922</c:v>
                </c:pt>
                <c:pt idx="1">
                  <c:v>8122</c:v>
                </c:pt>
                <c:pt idx="2">
                  <c:v>4443</c:v>
                </c:pt>
                <c:pt idx="3">
                  <c:v>5170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#,##0</c:formatCode>
                <c:ptCount val="4"/>
                <c:pt idx="0">
                  <c:v>9905</c:v>
                </c:pt>
                <c:pt idx="1">
                  <c:v>7607.53</c:v>
                </c:pt>
                <c:pt idx="2">
                  <c:v>3978</c:v>
                </c:pt>
                <c:pt idx="3">
                  <c:v>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10250</c:v>
                </c:pt>
                <c:pt idx="1">
                  <c:v>7995</c:v>
                </c:pt>
                <c:pt idx="2">
                  <c:v>3977</c:v>
                </c:pt>
                <c:pt idx="3">
                  <c:v>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91743084046532"/>
          <c:y val="2.6613198186295012E-2"/>
          <c:w val="7.5858299783988031E-2"/>
          <c:h val="0.30495461362518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forhold mellom VEKT og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5934090863837425"/>
          <c:y val="6.80402700066067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35636709204453"/>
          <c:y val="0.15699747898604949"/>
          <c:w val="0.82985310887863151"/>
          <c:h val="0.724214516023531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Regioner!$AE$15:$AE$18</c:f>
              <c:numCache>
                <c:formatCode>0.00</c:formatCode>
                <c:ptCount val="4"/>
                <c:pt idx="0">
                  <c:v>2.0445159995621536</c:v>
                </c:pt>
                <c:pt idx="1">
                  <c:v>2.4000948742288308</c:v>
                </c:pt>
                <c:pt idx="2">
                  <c:v>2.5515445178335554</c:v>
                </c:pt>
                <c:pt idx="3">
                  <c:v>3.197457702781128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2-495E-8F6D-C527D35C8E26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Regioner!$AE$10:$AE$13</c:f>
              <c:numCache>
                <c:formatCode>0.00</c:formatCode>
                <c:ptCount val="4"/>
                <c:pt idx="0">
                  <c:v>2.0657989275664965</c:v>
                </c:pt>
                <c:pt idx="1">
                  <c:v>2.2579081934613354</c:v>
                </c:pt>
                <c:pt idx="2">
                  <c:v>2.4153888945079394</c:v>
                </c:pt>
                <c:pt idx="3">
                  <c:v>3.0601928789770567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2-495E-8F6D-C527D35C8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Forhold VEKT og KLASSE</a:t>
                </a:r>
              </a:p>
            </c:rich>
          </c:tx>
          <c:layout>
            <c:manualLayout>
              <c:xMode val="edge"/>
              <c:yMode val="edge"/>
              <c:x val="1.6688708769265016E-2"/>
              <c:y val="0.1568627450980392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34649055781025"/>
          <c:y val="0.18277327301003141"/>
          <c:w val="9.8197454439200582E-2"/>
          <c:h val="0.185325703717929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forhold mellom VEKT og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76029872938731"/>
          <c:y val="0.14892587200780413"/>
          <c:w val="0.82644911714692304"/>
          <c:h val="0.7322860257950394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Regioner!$AE$130:$AE$133</c:f>
              <c:numCache>
                <c:formatCode>0.00</c:formatCode>
                <c:ptCount val="4"/>
                <c:pt idx="0">
                  <c:v>3.6147987147987126</c:v>
                </c:pt>
                <c:pt idx="1">
                  <c:v>3.6981930344392167</c:v>
                </c:pt>
                <c:pt idx="2">
                  <c:v>2.7283069651414671</c:v>
                </c:pt>
                <c:pt idx="3">
                  <c:v>4.2351344837559015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4-4DA7-AE71-AFDDF6A838CD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Regioner!$AE$110:$AE$113</c:f>
              <c:numCache>
                <c:formatCode>0.00</c:formatCode>
                <c:ptCount val="4"/>
                <c:pt idx="0">
                  <c:v>2.9354414924789971</c:v>
                </c:pt>
                <c:pt idx="1">
                  <c:v>3.4179964995366983</c:v>
                </c:pt>
                <c:pt idx="2">
                  <c:v>2.8651474138561723</c:v>
                </c:pt>
                <c:pt idx="3">
                  <c:v>3.6782171012735114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4-4DA7-AE71-AFDDF6A838CD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Regioner!$AE$85:$AE$88</c:f>
              <c:numCache>
                <c:formatCode>0.00</c:formatCode>
                <c:ptCount val="4"/>
                <c:pt idx="0">
                  <c:v>2.4922802770492898</c:v>
                </c:pt>
                <c:pt idx="1">
                  <c:v>2.990549858873111</c:v>
                </c:pt>
                <c:pt idx="2">
                  <c:v>2.5395848486543944</c:v>
                </c:pt>
                <c:pt idx="3">
                  <c:v>4.0090363400389357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04-4DA7-AE71-AFDDF6A838CD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Regioner!$AE$60:$AE$63</c:f>
              <c:numCache>
                <c:formatCode>0.00</c:formatCode>
                <c:ptCount val="4"/>
                <c:pt idx="0">
                  <c:v>2.416611393420693</c:v>
                </c:pt>
                <c:pt idx="1">
                  <c:v>3.3442465753424662</c:v>
                </c:pt>
                <c:pt idx="2">
                  <c:v>3.0789052850549248</c:v>
                </c:pt>
                <c:pt idx="3">
                  <c:v>3.7648276789315669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04-4DA7-AE71-AFDDF6A838CD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Regioner!$AE$35:$AE$38</c:f>
              <c:numCache>
                <c:formatCode>0.00</c:formatCode>
                <c:ptCount val="4"/>
                <c:pt idx="0">
                  <c:v>2.0872690440372015</c:v>
                </c:pt>
                <c:pt idx="1">
                  <c:v>2.4573182882478952</c:v>
                </c:pt>
                <c:pt idx="2">
                  <c:v>2.2338257246210946</c:v>
                </c:pt>
                <c:pt idx="3">
                  <c:v>3.1278530740522532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04-4DA7-AE71-AFDDF6A838CD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Regioner!$AE$15:$AE$18</c:f>
              <c:numCache>
                <c:formatCode>0.00</c:formatCode>
                <c:ptCount val="4"/>
                <c:pt idx="0">
                  <c:v>2.0445159995621536</c:v>
                </c:pt>
                <c:pt idx="1">
                  <c:v>2.4000948742288308</c:v>
                </c:pt>
                <c:pt idx="2">
                  <c:v>2.5515445178335554</c:v>
                </c:pt>
                <c:pt idx="3">
                  <c:v>3.197457702781128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04-4DA7-AE71-AFDDF6A838CD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Regioner!$AE$10:$AE$13</c:f>
              <c:numCache>
                <c:formatCode>0.00</c:formatCode>
                <c:ptCount val="4"/>
                <c:pt idx="0">
                  <c:v>2.0657989275664965</c:v>
                </c:pt>
                <c:pt idx="1">
                  <c:v>2.2579081934613354</c:v>
                </c:pt>
                <c:pt idx="2">
                  <c:v>2.4153888945079394</c:v>
                </c:pt>
                <c:pt idx="3">
                  <c:v>3.0601928789770567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04-4DA7-AE71-AFDDF6A83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Forhold VEKT og KLASSE</a:t>
                </a:r>
              </a:p>
            </c:rich>
          </c:tx>
          <c:layout>
            <c:manualLayout>
              <c:xMode val="edge"/>
              <c:yMode val="edge"/>
              <c:x val="1.6688708769265016E-2"/>
              <c:y val="0.1568627450980392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503615722762381"/>
          <c:y val="0.15695330510741642"/>
          <c:w val="8.0656641011734448E-2"/>
          <c:h val="0.297808394677324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antall SLAKT per PRODUSENT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54543664314563E-2"/>
          <c:y val="0.14362205992402929"/>
          <c:w val="0.84407295033481677"/>
          <c:h val="0.698921402656944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Regioner!$AF$15:$AF$18</c:f>
              <c:numCache>
                <c:formatCode>0</c:formatCode>
                <c:ptCount val="4"/>
                <c:pt idx="0">
                  <c:v>44.022222222222226</c:v>
                </c:pt>
                <c:pt idx="1">
                  <c:v>29.147624521072796</c:v>
                </c:pt>
                <c:pt idx="2">
                  <c:v>30.366412213740457</c:v>
                </c:pt>
                <c:pt idx="3">
                  <c:v>41.145454545454548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A-43E3-9D04-2853E09E7C48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Regioner!$AF$10:$AF$13</c:f>
              <c:numCache>
                <c:formatCode>0</c:formatCode>
                <c:ptCount val="4"/>
                <c:pt idx="0">
                  <c:v>41.33064516129032</c:v>
                </c:pt>
                <c:pt idx="1">
                  <c:v>28.151408450704224</c:v>
                </c:pt>
                <c:pt idx="2">
                  <c:v>28.007042253521128</c:v>
                </c:pt>
                <c:pt idx="3">
                  <c:v>42.93333333333333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A-43E3-9D04-2853E09E7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74524130646381E-2"/>
              <c:y val="0.399421645823683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884692209794352"/>
          <c:y val="0.16202013970410276"/>
          <c:w val="8.252858215169924E-2"/>
          <c:h val="0.150936077610126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antall SLAKT per PRODUSENT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08261205463E-2"/>
          <c:y val="0.16080809016519995"/>
          <c:w val="0.84881856512459242"/>
          <c:h val="0.7204038906901343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Regioner!$AF$130:$AF$133</c:f>
              <c:numCache>
                <c:formatCode>0</c:formatCode>
                <c:ptCount val="4"/>
                <c:pt idx="0">
                  <c:v>13.298295454545455</c:v>
                </c:pt>
                <c:pt idx="1">
                  <c:v>15.2227602905569</c:v>
                </c:pt>
                <c:pt idx="2">
                  <c:v>21.768421052631577</c:v>
                </c:pt>
                <c:pt idx="3">
                  <c:v>15.454293628808864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1-403C-B817-CF8E015883FC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Regioner!$AF$110:$AF$113</c:f>
              <c:numCache>
                <c:formatCode>0</c:formatCode>
                <c:ptCount val="4"/>
                <c:pt idx="0">
                  <c:v>18.681003584229391</c:v>
                </c:pt>
                <c:pt idx="1">
                  <c:v>17.721407624633432</c:v>
                </c:pt>
                <c:pt idx="2">
                  <c:v>28.140740740740739</c:v>
                </c:pt>
                <c:pt idx="3">
                  <c:v>24.375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1-403C-B817-CF8E015883FC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Regioner!$AF$85:$AF$88</c:f>
              <c:numCache>
                <c:formatCode>0</c:formatCode>
                <c:ptCount val="4"/>
                <c:pt idx="0">
                  <c:v>25.828685258964143</c:v>
                </c:pt>
                <c:pt idx="1">
                  <c:v>23.351973684210527</c:v>
                </c:pt>
                <c:pt idx="2">
                  <c:v>42.980392156862742</c:v>
                </c:pt>
                <c:pt idx="3">
                  <c:v>32.675824175824175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E1-403C-B817-CF8E015883FC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Regioner!$AF$60:$AF$63</c:f>
              <c:numCache>
                <c:formatCode>0</c:formatCode>
                <c:ptCount val="4"/>
                <c:pt idx="0">
                  <c:v>34.085308056872037</c:v>
                </c:pt>
                <c:pt idx="1">
                  <c:v>26.217391304347824</c:v>
                </c:pt>
                <c:pt idx="2">
                  <c:v>36.299999999999997</c:v>
                </c:pt>
                <c:pt idx="3">
                  <c:v>37.465648854961835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E1-403C-B817-CF8E015883FC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Regioner!$AF$35:$AF$38</c:f>
              <c:numCache>
                <c:formatCode>0</c:formatCode>
                <c:ptCount val="4"/>
                <c:pt idx="0">
                  <c:v>45.132231404958681</c:v>
                </c:pt>
                <c:pt idx="1">
                  <c:v>27.9106529209622</c:v>
                </c:pt>
                <c:pt idx="2">
                  <c:v>43.135922330097088</c:v>
                </c:pt>
                <c:pt idx="3">
                  <c:v>44.568965517241381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E1-403C-B817-CF8E015883FC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Regioner!$AF$15:$AF$18</c:f>
              <c:numCache>
                <c:formatCode>0</c:formatCode>
                <c:ptCount val="4"/>
                <c:pt idx="0">
                  <c:v>44.022222222222226</c:v>
                </c:pt>
                <c:pt idx="1">
                  <c:v>29.147624521072796</c:v>
                </c:pt>
                <c:pt idx="2">
                  <c:v>30.366412213740457</c:v>
                </c:pt>
                <c:pt idx="3">
                  <c:v>41.145454545454548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E1-403C-B817-CF8E015883FC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Regioner!$AF$10:$AF$13</c:f>
              <c:numCache>
                <c:formatCode>0</c:formatCode>
                <c:ptCount val="4"/>
                <c:pt idx="0">
                  <c:v>41.33064516129032</c:v>
                </c:pt>
                <c:pt idx="1">
                  <c:v>28.151408450704224</c:v>
                </c:pt>
                <c:pt idx="2">
                  <c:v>28.007042253521128</c:v>
                </c:pt>
                <c:pt idx="3">
                  <c:v>42.93333333333333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E1-403C-B817-CF8E01588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74524130646381E-2"/>
              <c:y val="0.399421645823683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8809952166497"/>
          <c:y val="0.13226752814013279"/>
          <c:w val="8.0586954522552212E-2"/>
          <c:h val="0.370769746240837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6249304588046"/>
          <c:y val="0.17259502596742543"/>
          <c:w val="0.82858444759776717"/>
          <c:h val="0.703305587624493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225</c:v>
                </c:pt>
                <c:pt idx="1">
                  <c:v>261</c:v>
                </c:pt>
                <c:pt idx="2">
                  <c:v>131</c:v>
                </c:pt>
                <c:pt idx="3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C-4D29-93EE-452CF67E99B1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248</c:v>
                </c:pt>
                <c:pt idx="1">
                  <c:v>284</c:v>
                </c:pt>
                <c:pt idx="2">
                  <c:v>142</c:v>
                </c:pt>
                <c:pt idx="3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C-4D29-93EE-452CF67E9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867424970463547"/>
          <c:y val="0.20290538971333175"/>
          <c:w val="0.10487831050239757"/>
          <c:h val="0.163392847094483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243281592255162E-2"/>
          <c:y val="0.14370975722224277"/>
          <c:w val="0.83896612489619016"/>
          <c:h val="0.7321908563696765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Regioner!$E$130:$E$133</c:f>
              <c:numCache>
                <c:formatCode>General</c:formatCode>
                <c:ptCount val="4"/>
                <c:pt idx="0">
                  <c:v>352</c:v>
                </c:pt>
                <c:pt idx="1">
                  <c:v>413</c:v>
                </c:pt>
                <c:pt idx="2">
                  <c:v>190</c:v>
                </c:pt>
                <c:pt idx="3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F-4457-A4EC-29C3015EF35E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Regioner!$E$110:$E$113</c:f>
              <c:numCache>
                <c:formatCode>General</c:formatCode>
                <c:ptCount val="4"/>
                <c:pt idx="0">
                  <c:v>279</c:v>
                </c:pt>
                <c:pt idx="1">
                  <c:v>341</c:v>
                </c:pt>
                <c:pt idx="2">
                  <c:v>135</c:v>
                </c:pt>
                <c:pt idx="3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5F-4457-A4EC-29C3015EF35E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Regioner!$E$85:$E$88</c:f>
              <c:numCache>
                <c:formatCode>General</c:formatCode>
                <c:ptCount val="4"/>
                <c:pt idx="0">
                  <c:v>251</c:v>
                </c:pt>
                <c:pt idx="1">
                  <c:v>304</c:v>
                </c:pt>
                <c:pt idx="2">
                  <c:v>102</c:v>
                </c:pt>
                <c:pt idx="3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5F-4457-A4EC-29C3015EF35E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Regioner!$E$60:$E$63</c:f>
              <c:numCache>
                <c:formatCode>General</c:formatCode>
                <c:ptCount val="4"/>
                <c:pt idx="0">
                  <c:v>211</c:v>
                </c:pt>
                <c:pt idx="1">
                  <c:v>299</c:v>
                </c:pt>
                <c:pt idx="2">
                  <c:v>90</c:v>
                </c:pt>
                <c:pt idx="3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5F-4457-A4EC-29C3015EF35E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Regioner!$E$35:$E$38</c:f>
              <c:numCache>
                <c:formatCode>General</c:formatCode>
                <c:ptCount val="4"/>
                <c:pt idx="0">
                  <c:v>242</c:v>
                </c:pt>
                <c:pt idx="1">
                  <c:v>291</c:v>
                </c:pt>
                <c:pt idx="2">
                  <c:v>103</c:v>
                </c:pt>
                <c:pt idx="3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5F-4457-A4EC-29C3015EF35E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225</c:v>
                </c:pt>
                <c:pt idx="1">
                  <c:v>261</c:v>
                </c:pt>
                <c:pt idx="2">
                  <c:v>131</c:v>
                </c:pt>
                <c:pt idx="3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5F-4457-A4EC-29C3015EF35E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248</c:v>
                </c:pt>
                <c:pt idx="1">
                  <c:v>284</c:v>
                </c:pt>
                <c:pt idx="2">
                  <c:v>142</c:v>
                </c:pt>
                <c:pt idx="3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5F-4457-A4EC-29C3015EF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748502053312814"/>
          <c:y val="0.15967904250779219"/>
          <c:w val="8.0156196846505601E-2"/>
          <c:h val="0.395214117662898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andel OVERFETE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98865364004962"/>
          <c:y val="0.15690554976724244"/>
          <c:w val="0.82422073259980089"/>
          <c:h val="0.715139688816918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Regioner!$W$15:$W$18</c:f>
              <c:numCache>
                <c:formatCode>0.0</c:formatCode>
                <c:ptCount val="4"/>
                <c:pt idx="0">
                  <c:v>1.3023725391216556</c:v>
                </c:pt>
                <c:pt idx="1">
                  <c:v>0.73611277247674356</c:v>
                </c:pt>
                <c:pt idx="2">
                  <c:v>0.87983911513323243</c:v>
                </c:pt>
                <c:pt idx="3">
                  <c:v>2.0989836500220944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D-4E13-B398-665D9A0C601A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Regioner!$W$10:$W$13</c:f>
              <c:numCache>
                <c:formatCode>0.0</c:formatCode>
                <c:ptCount val="4"/>
                <c:pt idx="0">
                  <c:v>1.8536585365853655</c:v>
                </c:pt>
                <c:pt idx="1">
                  <c:v>0.67542213883677293</c:v>
                </c:pt>
                <c:pt idx="2">
                  <c:v>1.131506160422429</c:v>
                </c:pt>
                <c:pt idx="3">
                  <c:v>1.9299023957409056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D-4E13-B398-665D9A0C6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403343214451134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269716769893538"/>
          <c:y val="0.15191446657403118"/>
          <c:w val="0.10164825221896964"/>
          <c:h val="0.16107854810831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andel OVERFETE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03531428734263E-2"/>
          <c:y val="0.14257602278000633"/>
          <c:w val="0.84540580244705144"/>
          <c:h val="0.70673002900258874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Regioner!$W$130:$W$133</c:f>
              <c:numCache>
                <c:formatCode>0.0</c:formatCode>
                <c:ptCount val="4"/>
                <c:pt idx="0">
                  <c:v>0.68361461226233711</c:v>
                </c:pt>
                <c:pt idx="1">
                  <c:v>3.1811674884682686E-2</c:v>
                </c:pt>
                <c:pt idx="2">
                  <c:v>0.4593810444874275</c:v>
                </c:pt>
                <c:pt idx="3">
                  <c:v>2.4018641333572326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D-4830-B7C4-CECD0FFBE0B5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Regioner!$W$110:$W$113</c:f>
              <c:numCache>
                <c:formatCode>0.0</c:formatCode>
                <c:ptCount val="4"/>
                <c:pt idx="0">
                  <c:v>0.65234075211051412</c:v>
                </c:pt>
                <c:pt idx="1">
                  <c:v>1.6548072149594577E-2</c:v>
                </c:pt>
                <c:pt idx="2">
                  <c:v>1.2371676757041328</c:v>
                </c:pt>
                <c:pt idx="3">
                  <c:v>2.1196581196581197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7D-4830-B7C4-CECD0FFBE0B5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Regioner!$W$85:$W$88</c:f>
              <c:numCache>
                <c:formatCode>0.0</c:formatCode>
                <c:ptCount val="4"/>
                <c:pt idx="0">
                  <c:v>0.786672836649699</c:v>
                </c:pt>
                <c:pt idx="1">
                  <c:v>9.8605437385547265E-2</c:v>
                </c:pt>
                <c:pt idx="2">
                  <c:v>0.31934306569343074</c:v>
                </c:pt>
                <c:pt idx="3">
                  <c:v>3.7834202118715328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7D-4830-B7C4-CECD0FFBE0B5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Regioner!$W$60:$W$63</c:f>
              <c:numCache>
                <c:formatCode>0.0</c:formatCode>
                <c:ptCount val="4"/>
                <c:pt idx="0">
                  <c:v>1.5711902113459397</c:v>
                </c:pt>
                <c:pt idx="1">
                  <c:v>0.4209720627631075</c:v>
                </c:pt>
                <c:pt idx="2">
                  <c:v>0.88766452402816021</c:v>
                </c:pt>
                <c:pt idx="3">
                  <c:v>3.4637326813365927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7D-4830-B7C4-CECD0FFBE0B5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Regioner!$W$35:$W$38</c:f>
              <c:numCache>
                <c:formatCode>0.0</c:formatCode>
                <c:ptCount val="4"/>
                <c:pt idx="0">
                  <c:v>1.2268815235304884</c:v>
                </c:pt>
                <c:pt idx="1">
                  <c:v>0.80029549372075859</c:v>
                </c:pt>
                <c:pt idx="2">
                  <c:v>1.5079900967814539</c:v>
                </c:pt>
                <c:pt idx="3">
                  <c:v>2.4371373307543518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7D-4830-B7C4-CECD0FFBE0B5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Regioner!$W$15:$W$18</c:f>
              <c:numCache>
                <c:formatCode>0.0</c:formatCode>
                <c:ptCount val="4"/>
                <c:pt idx="0">
                  <c:v>1.3023725391216556</c:v>
                </c:pt>
                <c:pt idx="1">
                  <c:v>0.73611277247674356</c:v>
                </c:pt>
                <c:pt idx="2">
                  <c:v>0.87983911513323243</c:v>
                </c:pt>
                <c:pt idx="3">
                  <c:v>2.0989836500220944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7D-4830-B7C4-CECD0FFBE0B5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Regioner!$W$10:$W$13</c:f>
              <c:numCache>
                <c:formatCode>0.0</c:formatCode>
                <c:ptCount val="4"/>
                <c:pt idx="0">
                  <c:v>1.8536585365853655</c:v>
                </c:pt>
                <c:pt idx="1">
                  <c:v>0.67542213883677293</c:v>
                </c:pt>
                <c:pt idx="2">
                  <c:v>1.131506160422429</c:v>
                </c:pt>
                <c:pt idx="3">
                  <c:v>1.9299023957409056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7D-4830-B7C4-CECD0FFBE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403343214451134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34504691583619"/>
          <c:y val="0.14963971587098698"/>
          <c:w val="7.8980258002624662E-2"/>
          <c:h val="0.416610828039879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GEIT, overfete slakt </a:t>
            </a:r>
            <a:r>
              <a:rPr lang="nb-NO" sz="2800"/>
              <a:t>per år </a:t>
            </a:r>
          </a:p>
        </c:rich>
      </c:tx>
      <c:layout>
        <c:manualLayout>
          <c:xMode val="edge"/>
          <c:yMode val="edge"/>
          <c:x val="0.23196278430876499"/>
          <c:y val="1.137893547433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196920767"/>
          <c:y val="0.12387717381853328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strRef>
              <c:f>År!$S$6:$S$7</c:f>
              <c:strCache>
                <c:ptCount val="2"/>
                <c:pt idx="0">
                  <c:v>Over-</c:v>
                </c:pt>
                <c:pt idx="1">
                  <c:v>fete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År!$S$8:$S$35</c:f>
              <c:numCache>
                <c:formatCode>0.0</c:formatCode>
                <c:ptCount val="28"/>
                <c:pt idx="0">
                  <c:v>0.66593787922855507</c:v>
                </c:pt>
                <c:pt idx="1">
                  <c:v>0.61202015378468211</c:v>
                </c:pt>
                <c:pt idx="2">
                  <c:v>1.0526960034273816</c:v>
                </c:pt>
                <c:pt idx="3">
                  <c:v>0.90412415993811357</c:v>
                </c:pt>
                <c:pt idx="4">
                  <c:v>0.76200271142069109</c:v>
                </c:pt>
                <c:pt idx="5">
                  <c:v>0.48820973490211378</c:v>
                </c:pt>
                <c:pt idx="6">
                  <c:v>0.60816681146828844</c:v>
                </c:pt>
                <c:pt idx="7">
                  <c:v>0.98545732874091108</c:v>
                </c:pt>
                <c:pt idx="8">
                  <c:v>0.83296367489772805</c:v>
                </c:pt>
                <c:pt idx="9">
                  <c:v>1.1987090825265099</c:v>
                </c:pt>
                <c:pt idx="10">
                  <c:v>1.4460999123575813</c:v>
                </c:pt>
                <c:pt idx="11">
                  <c:v>1.4518798770394896</c:v>
                </c:pt>
                <c:pt idx="12">
                  <c:v>1.2420022581859238</c:v>
                </c:pt>
                <c:pt idx="13">
                  <c:v>1.088990981793432</c:v>
                </c:pt>
                <c:pt idx="14">
                  <c:v>0.97904282681428612</c:v>
                </c:pt>
                <c:pt idx="15">
                  <c:v>0.82386654385426261</c:v>
                </c:pt>
                <c:pt idx="16">
                  <c:v>0.95923261390887282</c:v>
                </c:pt>
                <c:pt idx="17">
                  <c:v>1.4866844781522015</c:v>
                </c:pt>
                <c:pt idx="18">
                  <c:v>1.4234028372845851</c:v>
                </c:pt>
                <c:pt idx="19">
                  <c:v>0.90040348269271619</c:v>
                </c:pt>
                <c:pt idx="20">
                  <c:v>1.5688128599673341</c:v>
                </c:pt>
                <c:pt idx="21">
                  <c:v>1.519593821510298</c:v>
                </c:pt>
                <c:pt idx="22">
                  <c:v>1.3679031301252751</c:v>
                </c:pt>
                <c:pt idx="23">
                  <c:v>1.4272051791363196</c:v>
                </c:pt>
                <c:pt idx="24">
                  <c:v>1.4544386087339769</c:v>
                </c:pt>
                <c:pt idx="25">
                  <c:v>1.3892069880866111</c:v>
                </c:pt>
                <c:pt idx="26">
                  <c:v>1.2107686920584724</c:v>
                </c:pt>
                <c:pt idx="27">
                  <c:v>1.4066591844369625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0-4113-82FA-17FA688DE72F}"/>
            </c:ext>
          </c:extLst>
        </c:ser>
        <c:ser>
          <c:idx val="0"/>
          <c:order val="1"/>
          <c:tx>
            <c:v>% Overfete i 2022</c:v>
          </c:tx>
          <c:spPr>
            <a:ln w="76200"/>
          </c:spPr>
          <c:marker>
            <c:symbol val="none"/>
          </c:marker>
          <c:val>
            <c:numRef>
              <c:f>År!$AW$8:$AW$35</c:f>
              <c:numCache>
                <c:formatCode>0.00</c:formatCode>
                <c:ptCount val="28"/>
                <c:pt idx="0">
                  <c:v>1.4066591844369625</c:v>
                </c:pt>
                <c:pt idx="1">
                  <c:v>1.4066591844369625</c:v>
                </c:pt>
                <c:pt idx="2">
                  <c:v>1.4066591844369625</c:v>
                </c:pt>
                <c:pt idx="3">
                  <c:v>1.4066591844369625</c:v>
                </c:pt>
                <c:pt idx="4">
                  <c:v>1.4066591844369625</c:v>
                </c:pt>
                <c:pt idx="5">
                  <c:v>1.4066591844369625</c:v>
                </c:pt>
                <c:pt idx="6">
                  <c:v>1.4066591844369625</c:v>
                </c:pt>
                <c:pt idx="7">
                  <c:v>1.4066591844369625</c:v>
                </c:pt>
                <c:pt idx="8">
                  <c:v>1.4066591844369625</c:v>
                </c:pt>
                <c:pt idx="9">
                  <c:v>1.4066591844369625</c:v>
                </c:pt>
                <c:pt idx="10">
                  <c:v>1.4066591844369625</c:v>
                </c:pt>
                <c:pt idx="11">
                  <c:v>1.4066591844369625</c:v>
                </c:pt>
                <c:pt idx="12">
                  <c:v>1.4066591844369625</c:v>
                </c:pt>
                <c:pt idx="13">
                  <c:v>1.4066591844369625</c:v>
                </c:pt>
                <c:pt idx="14">
                  <c:v>1.4066591844369625</c:v>
                </c:pt>
                <c:pt idx="15">
                  <c:v>1.4066591844369625</c:v>
                </c:pt>
                <c:pt idx="16">
                  <c:v>1.4066591844369625</c:v>
                </c:pt>
                <c:pt idx="17">
                  <c:v>1.4066591844369625</c:v>
                </c:pt>
                <c:pt idx="18">
                  <c:v>1.4066591844369625</c:v>
                </c:pt>
                <c:pt idx="19">
                  <c:v>1.4066591844369625</c:v>
                </c:pt>
                <c:pt idx="20">
                  <c:v>1.4066591844369625</c:v>
                </c:pt>
                <c:pt idx="21">
                  <c:v>1.4066591844369625</c:v>
                </c:pt>
                <c:pt idx="22">
                  <c:v>1.4066591844369625</c:v>
                </c:pt>
                <c:pt idx="23">
                  <c:v>1.4066591844369625</c:v>
                </c:pt>
                <c:pt idx="24">
                  <c:v>1.4066591844369625</c:v>
                </c:pt>
                <c:pt idx="25">
                  <c:v>1.4066591844369625</c:v>
                </c:pt>
                <c:pt idx="26">
                  <c:v>1.4066591844369625</c:v>
                </c:pt>
                <c:pt idx="27">
                  <c:v>1.4066591844369625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B-4B1A-AC61-6448FC3E4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2567351458812137E-2"/>
              <c:y val="0.3506532555700485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906452364582043"/>
          <c:y val="0.64817208584994779"/>
          <c:w val="0.11514611244242813"/>
          <c:h val="7.6196108397153281E-2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714543212218958E-2"/>
          <c:y val="0.15680818897637797"/>
          <c:w val="0.84749492458021058"/>
          <c:h val="0.724403779527559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Regioner!$S$15:$S$18</c:f>
              <c:numCache>
                <c:formatCode>0.00</c:formatCode>
                <c:ptCount val="4"/>
                <c:pt idx="0">
                  <c:v>5.0479555779909129</c:v>
                </c:pt>
                <c:pt idx="1">
                  <c:v>4.8338948384035296</c:v>
                </c:pt>
                <c:pt idx="2">
                  <c:v>4.5384615384615392</c:v>
                </c:pt>
                <c:pt idx="3">
                  <c:v>4.5346884666372071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AE-4AB2-ABFA-61FDA88CCFBB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Regioner!$S$10:$S$13</c:f>
              <c:numCache>
                <c:formatCode>0.00</c:formatCode>
                <c:ptCount val="4"/>
                <c:pt idx="0">
                  <c:v>4.9912195121951219</c:v>
                </c:pt>
                <c:pt idx="1">
                  <c:v>4.6774233896185118</c:v>
                </c:pt>
                <c:pt idx="2">
                  <c:v>4.5657530802112163</c:v>
                </c:pt>
                <c:pt idx="3">
                  <c:v>4.8748890860692109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AE-4AB2-ABFA-61FDA88CC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45126023572802"/>
          <c:y val="0.1598587943644269"/>
          <c:w val="0.10424542794872259"/>
          <c:h val="0.140008182307654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75933952258121E-2"/>
          <c:y val="0.16080809016519995"/>
          <c:w val="0.85713345729288071"/>
          <c:h val="0.7204038906901343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Regioner!$S$130:$S$133</c:f>
              <c:numCache>
                <c:formatCode>0.00</c:formatCode>
                <c:ptCount val="4"/>
                <c:pt idx="0">
                  <c:v>3.9613330484939127</c:v>
                </c:pt>
                <c:pt idx="1">
                  <c:v>3.3968506441864159</c:v>
                </c:pt>
                <c:pt idx="2">
                  <c:v>3.9707446808510634</c:v>
                </c:pt>
                <c:pt idx="3">
                  <c:v>4.5144291091593471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1-4295-9414-5E11076E2C9C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Regioner!$S$110:$S$113</c:f>
              <c:numCache>
                <c:formatCode>0.00</c:formatCode>
                <c:ptCount val="4"/>
                <c:pt idx="0">
                  <c:v>3.44359171143515</c:v>
                </c:pt>
                <c:pt idx="1">
                  <c:v>3.0334271057421804</c:v>
                </c:pt>
                <c:pt idx="2">
                  <c:v>4.3727296657014998</c:v>
                </c:pt>
                <c:pt idx="3">
                  <c:v>4.8305982905982896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D1-4295-9414-5E11076E2C9C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Regioner!$S$85:$S$88</c:f>
              <c:numCache>
                <c:formatCode>0.00</c:formatCode>
                <c:ptCount val="4"/>
                <c:pt idx="0">
                  <c:v>4.0149622088539267</c:v>
                </c:pt>
                <c:pt idx="1">
                  <c:v>3.6986899563318785</c:v>
                </c:pt>
                <c:pt idx="2">
                  <c:v>4.1806569343065698</c:v>
                </c:pt>
                <c:pt idx="3">
                  <c:v>4.7267529846981677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D1-4295-9414-5E11076E2C9C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Regioner!$S$60:$S$63</c:f>
              <c:numCache>
                <c:formatCode>0.00</c:formatCode>
                <c:ptCount val="4"/>
                <c:pt idx="0">
                  <c:v>4.7214961067853158</c:v>
                </c:pt>
                <c:pt idx="1">
                  <c:v>4.3247863247863236</c:v>
                </c:pt>
                <c:pt idx="2">
                  <c:v>4.5990205081114173</c:v>
                </c:pt>
                <c:pt idx="3">
                  <c:v>5.0749796251018733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D1-4295-9414-5E11076E2C9C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Regioner!$S$35:$S$38</c:f>
              <c:numCache>
                <c:formatCode>0.00</c:formatCode>
                <c:ptCount val="4"/>
                <c:pt idx="0">
                  <c:v>4.7626808276872383</c:v>
                </c:pt>
                <c:pt idx="1">
                  <c:v>4.448781088401871</c:v>
                </c:pt>
                <c:pt idx="2">
                  <c:v>4.2977717758271421</c:v>
                </c:pt>
                <c:pt idx="3">
                  <c:v>4.8642166344294004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D1-4295-9414-5E11076E2C9C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Regioner!$S$15:$S$18</c:f>
              <c:numCache>
                <c:formatCode>0.00</c:formatCode>
                <c:ptCount val="4"/>
                <c:pt idx="0">
                  <c:v>5.0479555779909129</c:v>
                </c:pt>
                <c:pt idx="1">
                  <c:v>4.8338948384035296</c:v>
                </c:pt>
                <c:pt idx="2">
                  <c:v>4.5384615384615392</c:v>
                </c:pt>
                <c:pt idx="3">
                  <c:v>4.5346884666372071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D1-4295-9414-5E11076E2C9C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Regioner!$S$10:$S$13</c:f>
              <c:numCache>
                <c:formatCode>0.00</c:formatCode>
                <c:ptCount val="4"/>
                <c:pt idx="0">
                  <c:v>4.9912195121951219</c:v>
                </c:pt>
                <c:pt idx="1">
                  <c:v>4.6774233896185118</c:v>
                </c:pt>
                <c:pt idx="2">
                  <c:v>4.5657530802112163</c:v>
                </c:pt>
                <c:pt idx="3">
                  <c:v>4.8748890860692109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D1-4295-9414-5E11076E2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46788039917293"/>
          <c:y val="0.22052605377964843"/>
          <c:w val="8.1853568454664669E-2"/>
          <c:h val="0.300990968422580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8528880401"/>
          <c:y val="1.0722595410874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941589458701252E-2"/>
          <c:y val="0.16080809016519995"/>
          <c:w val="0.8392679232735103"/>
          <c:h val="0.686925592789182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Regioner!$N$15:$N$18</c:f>
              <c:numCache>
                <c:formatCode>0.00</c:formatCode>
                <c:ptCount val="4"/>
                <c:pt idx="0">
                  <c:v>5.5339727410398796</c:v>
                </c:pt>
                <c:pt idx="1">
                  <c:v>5.2316665198822738</c:v>
                </c:pt>
                <c:pt idx="2">
                  <c:v>4.7574157868275515</c:v>
                </c:pt>
                <c:pt idx="3">
                  <c:v>4.9494034467520995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7-47ED-BD41-A4D819F34E53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Regioner!$N$10:$N$13</c:f>
              <c:numCache>
                <c:formatCode>0.00</c:formatCode>
                <c:ptCount val="4"/>
                <c:pt idx="0">
                  <c:v>5.5128780487804878</c:v>
                </c:pt>
                <c:pt idx="1">
                  <c:v>5.2834271419637284</c:v>
                </c:pt>
                <c:pt idx="2">
                  <c:v>4.9720895147095794</c:v>
                </c:pt>
                <c:pt idx="3">
                  <c:v>5.1523957409050594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A7-47ED-BD41-A4D819F34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483499780762885"/>
          <c:y val="0.14370370756899883"/>
          <c:w val="7.9489423607976978E-2"/>
          <c:h val="0.16644415786391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2477716277644E-2"/>
          <c:y val="0.16080809016519995"/>
          <c:w val="0.8488169700214554"/>
          <c:h val="0.7204038906901343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Regioner!$N$130:$N$133</c:f>
              <c:numCache>
                <c:formatCode>0.00</c:formatCode>
                <c:ptCount val="4"/>
                <c:pt idx="0">
                  <c:v>3.3909421063875245</c:v>
                </c:pt>
                <c:pt idx="1">
                  <c:v>3.274534754254812</c:v>
                </c:pt>
                <c:pt idx="2">
                  <c:v>3.6830270793036752</c:v>
                </c:pt>
                <c:pt idx="3">
                  <c:v>3.7185875604947118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7-459D-BD62-7601C3F1EDBE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Regioner!$N$110:$N$113</c:f>
              <c:numCache>
                <c:formatCode>0.00</c:formatCode>
                <c:ptCount val="4"/>
                <c:pt idx="0">
                  <c:v>3.9286262471220255</c:v>
                </c:pt>
                <c:pt idx="1">
                  <c:v>3.2146284957802407</c:v>
                </c:pt>
                <c:pt idx="2">
                  <c:v>3.5980521189786794</c:v>
                </c:pt>
                <c:pt idx="3">
                  <c:v>4.2282051282051274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7-459D-BD62-7601C3F1EDBE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Regioner!$N$85:$N$88</c:f>
              <c:numCache>
                <c:formatCode>0.00</c:formatCode>
                <c:ptCount val="4"/>
                <c:pt idx="0">
                  <c:v>4.5876908838500681</c:v>
                </c:pt>
                <c:pt idx="1">
                  <c:v>3.9426679814058314</c:v>
                </c:pt>
                <c:pt idx="2">
                  <c:v>4.0768704379562051</c:v>
                </c:pt>
                <c:pt idx="3">
                  <c:v>4.1459559441735321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E7-459D-BD62-7601C3F1EDBE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Regioner!$N$60:$N$63</c:f>
              <c:numCache>
                <c:formatCode>0.00</c:formatCode>
                <c:ptCount val="4"/>
                <c:pt idx="0">
                  <c:v>5.1988320355951059</c:v>
                </c:pt>
                <c:pt idx="1">
                  <c:v>4.3861461921163425</c:v>
                </c:pt>
                <c:pt idx="2">
                  <c:v>4.7086011631466178</c:v>
                </c:pt>
                <c:pt idx="3">
                  <c:v>4.546251018744905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7-459D-BD62-7601C3F1EDBE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Regioner!$N$35:$N$38</c:f>
              <c:numCache>
                <c:formatCode>0.00</c:formatCode>
                <c:ptCount val="4"/>
                <c:pt idx="0">
                  <c:v>5.3557956418238408</c:v>
                </c:pt>
                <c:pt idx="1">
                  <c:v>4.9428712139867006</c:v>
                </c:pt>
                <c:pt idx="2">
                  <c:v>4.9153724960612193</c:v>
                </c:pt>
                <c:pt idx="3">
                  <c:v>4.9235976789168276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E7-459D-BD62-7601C3F1EDBE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Regioner!$N$15:$N$18</c:f>
              <c:numCache>
                <c:formatCode>0.00</c:formatCode>
                <c:ptCount val="4"/>
                <c:pt idx="0">
                  <c:v>5.5339727410398796</c:v>
                </c:pt>
                <c:pt idx="1">
                  <c:v>5.2316665198822738</c:v>
                </c:pt>
                <c:pt idx="2">
                  <c:v>4.7574157868275515</c:v>
                </c:pt>
                <c:pt idx="3">
                  <c:v>4.9494034467520995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E7-459D-BD62-7601C3F1EDBE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Regioner!$N$10:$N$13</c:f>
              <c:numCache>
                <c:formatCode>0.00</c:formatCode>
                <c:ptCount val="4"/>
                <c:pt idx="0">
                  <c:v>5.5128780487804878</c:v>
                </c:pt>
                <c:pt idx="1">
                  <c:v>5.2834271419637284</c:v>
                </c:pt>
                <c:pt idx="2">
                  <c:v>4.9720895147095794</c:v>
                </c:pt>
                <c:pt idx="3">
                  <c:v>5.1523957409050594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E7-459D-BD62-7601C3F1E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004496981816545"/>
          <c:y val="2.8383884546332051E-2"/>
          <c:w val="9.4842626880588907E-2"/>
          <c:h val="0.288381078533624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54482772204218E-2"/>
          <c:y val="0.16301224665907507"/>
          <c:w val="0.84124066802864716"/>
          <c:h val="0.6685713284017624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Regioner!$U$15:$U$18</c:f>
              <c:numCache>
                <c:formatCode>0.00</c:formatCode>
                <c:ptCount val="4"/>
                <c:pt idx="0">
                  <c:v>11.31429581019686</c:v>
                </c:pt>
                <c:pt idx="1">
                  <c:v>12.556495998044031</c:v>
                </c:pt>
                <c:pt idx="2">
                  <c:v>12.138758169934649</c:v>
                </c:pt>
                <c:pt idx="3">
                  <c:v>15.825508174988965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A-4BE5-A7BF-7CF3D7058BDF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Regioner!$U$10:$U$13</c:f>
              <c:numCache>
                <c:formatCode>0.00</c:formatCode>
                <c:ptCount val="4"/>
                <c:pt idx="0">
                  <c:v>11.388497560975612</c:v>
                </c:pt>
                <c:pt idx="1">
                  <c:v>11.929493433395908</c:v>
                </c:pt>
                <c:pt idx="2">
                  <c:v>12.009529796328888</c:v>
                </c:pt>
                <c:pt idx="3">
                  <c:v>15.76732475598938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A-4BE5-A7BF-7CF3D7058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5586332768628036E-2"/>
              <c:y val="0.3507993279012116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31522258583656"/>
          <c:y val="0.19332586050259626"/>
          <c:w val="8.1981805968105156E-2"/>
          <c:h val="0.14696928121148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10303754141024E-2"/>
          <c:y val="0.15635762675514403"/>
          <c:w val="0.84339908887317372"/>
          <c:h val="0.7248543249748037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Regioner!$U$130:$U$133</c:f>
              <c:numCache>
                <c:formatCode>0.00</c:formatCode>
                <c:ptCount val="4"/>
                <c:pt idx="0">
                  <c:v>12.257573168126463</c:v>
                </c:pt>
                <c:pt idx="1">
                  <c:v>12.109861619214279</c:v>
                </c:pt>
                <c:pt idx="2">
                  <c:v>10.048428433268851</c:v>
                </c:pt>
                <c:pt idx="3">
                  <c:v>15.74871840831689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D-45DB-97A7-59CD280D6687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Regioner!$U$110:$U$113</c:f>
              <c:numCache>
                <c:formatCode>0.00</c:formatCode>
                <c:ptCount val="4"/>
                <c:pt idx="0">
                  <c:v>11.532252494244039</c:v>
                </c:pt>
                <c:pt idx="1">
                  <c:v>10.987588945887785</c:v>
                </c:pt>
                <c:pt idx="2">
                  <c:v>10.308949723611484</c:v>
                </c:pt>
                <c:pt idx="3">
                  <c:v>15.55225641025646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D-45DB-97A7-59CD280D6687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Regioner!$U$85:$U$88</c:f>
              <c:numCache>
                <c:formatCode>0.00</c:formatCode>
                <c:ptCount val="4"/>
                <c:pt idx="0">
                  <c:v>11.433811507018349</c:v>
                </c:pt>
                <c:pt idx="1">
                  <c:v>11.790745175376742</c:v>
                </c:pt>
                <c:pt idx="2">
                  <c:v>10.353558394160583</c:v>
                </c:pt>
                <c:pt idx="3">
                  <c:v>16.621288044392127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BD-45DB-97A7-59CD280D6687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Regioner!$U$60:$U$63</c:f>
              <c:numCache>
                <c:formatCode>0.00</c:formatCode>
                <c:ptCount val="4"/>
                <c:pt idx="0">
                  <c:v>12.563556729699627</c:v>
                </c:pt>
                <c:pt idx="1">
                  <c:v>14.668354381936476</c:v>
                </c:pt>
                <c:pt idx="2">
                  <c:v>14.497337006427887</c:v>
                </c:pt>
                <c:pt idx="3">
                  <c:v>17.115851670741652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BD-45DB-97A7-59CD280D6687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Regioner!$U$35:$U$38</c:f>
              <c:numCache>
                <c:formatCode>0.00</c:formatCode>
                <c:ptCount val="4"/>
                <c:pt idx="0">
                  <c:v>11.178986449368258</c:v>
                </c:pt>
                <c:pt idx="1">
                  <c:v>12.146207830583595</c:v>
                </c:pt>
                <c:pt idx="2">
                  <c:v>10.980085527796552</c:v>
                </c:pt>
                <c:pt idx="3">
                  <c:v>15.400290135396538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BD-45DB-97A7-59CD280D6687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Regioner!$U$15:$U$18</c:f>
              <c:numCache>
                <c:formatCode>0.00</c:formatCode>
                <c:ptCount val="4"/>
                <c:pt idx="0">
                  <c:v>11.31429581019686</c:v>
                </c:pt>
                <c:pt idx="1">
                  <c:v>12.556495998044031</c:v>
                </c:pt>
                <c:pt idx="2">
                  <c:v>12.138758169934649</c:v>
                </c:pt>
                <c:pt idx="3">
                  <c:v>15.825508174988965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BD-45DB-97A7-59CD280D6687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Regioner!$U$10:$U$13</c:f>
              <c:numCache>
                <c:formatCode>0.00</c:formatCode>
                <c:ptCount val="4"/>
                <c:pt idx="0">
                  <c:v>11.388497560975612</c:v>
                </c:pt>
                <c:pt idx="1">
                  <c:v>11.929493433395908</c:v>
                </c:pt>
                <c:pt idx="2">
                  <c:v>12.009529796328888</c:v>
                </c:pt>
                <c:pt idx="3">
                  <c:v>15.76732475598938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BD-45DB-97A7-59CD280D6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0476852931372504E-2"/>
              <c:y val="0.3530870700011073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77898963760437"/>
          <c:y val="0.12732749555409897"/>
          <c:w val="8.742900611993018E-2"/>
          <c:h val="0.292191462332774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93608479921326E-2"/>
          <c:y val="0.16865110452389864"/>
          <c:w val="0.86371577670847888"/>
          <c:h val="0.703617689423533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34.21861414858494</c:v>
                </c:pt>
                <c:pt idx="1">
                  <c:v>29.167052537165304</c:v>
                </c:pt>
                <c:pt idx="2">
                  <c:v>14.744139997328309</c:v>
                </c:pt>
                <c:pt idx="3">
                  <c:v>21.870193316921444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4-4EE7-BCE9-9592E2E13CD1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35.2718874849146</c:v>
                </c:pt>
                <c:pt idx="1">
                  <c:v>28.818997707806741</c:v>
                </c:pt>
                <c:pt idx="2">
                  <c:v>14.431783227284877</c:v>
                </c:pt>
                <c:pt idx="3">
                  <c:v>21.477331579993812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4-4EE7-BCE9-9592E2E13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364284149181307"/>
          <c:y val="0.28971528015225095"/>
          <c:w val="7.5273009932072518E-2"/>
          <c:h val="0.137140345202544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Regioner!$I$130:$I$133</c:f>
              <c:numCache>
                <c:formatCode>0.0</c:formatCode>
                <c:ptCount val="4"/>
                <c:pt idx="0">
                  <c:v>21.82202584062664</c:v>
                </c:pt>
                <c:pt idx="1">
                  <c:v>28.955733512642741</c:v>
                </c:pt>
                <c:pt idx="2">
                  <c:v>15.806313960723328</c:v>
                </c:pt>
                <c:pt idx="3">
                  <c:v>33.415926686007303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3-432B-BA21-1390EDB65677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Regioner!$I$110:$I$113</c:f>
              <c:numCache>
                <c:formatCode>0.0</c:formatCode>
                <c:ptCount val="4"/>
                <c:pt idx="0">
                  <c:v>23.419618661320797</c:v>
                </c:pt>
                <c:pt idx="1">
                  <c:v>25.871181791438435</c:v>
                </c:pt>
                <c:pt idx="2">
                  <c:v>15.25966448274586</c:v>
                </c:pt>
                <c:pt idx="3">
                  <c:v>35.449535064494924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63-432B-BA21-1390EDB65677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Regioner!$I$85:$I$88</c:f>
              <c:numCache>
                <c:formatCode>0.0</c:formatCode>
                <c:ptCount val="4"/>
                <c:pt idx="0">
                  <c:v>24.539577117087859</c:v>
                </c:pt>
                <c:pt idx="1">
                  <c:v>27.710123029933541</c:v>
                </c:pt>
                <c:pt idx="2">
                  <c:v>15.026582053447514</c:v>
                </c:pt>
                <c:pt idx="3">
                  <c:v>32.72371779953108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63-432B-BA21-1390EDB65677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Regioner!$I$60:$I$63</c:f>
              <c:numCache>
                <c:formatCode>0.0</c:formatCode>
                <c:ptCount val="4"/>
                <c:pt idx="0">
                  <c:v>26.83531004583676</c:v>
                </c:pt>
                <c:pt idx="1">
                  <c:v>34.149660599353673</c:v>
                </c:pt>
                <c:pt idx="2">
                  <c:v>14.066359175305079</c:v>
                </c:pt>
                <c:pt idx="3">
                  <c:v>24.9486701795045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63-432B-BA21-1390EDB65677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Regioner!$I$35:$I$38</c:f>
              <c:numCache>
                <c:formatCode>0.0</c:formatCode>
                <c:ptCount val="4"/>
                <c:pt idx="0">
                  <c:v>34.969510879217481</c:v>
                </c:pt>
                <c:pt idx="1">
                  <c:v>28.254566537289513</c:v>
                </c:pt>
                <c:pt idx="2">
                  <c:v>13.972270734147312</c:v>
                </c:pt>
                <c:pt idx="3">
                  <c:v>22.80365184934568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63-432B-BA21-1390EDB65677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34.21861414858494</c:v>
                </c:pt>
                <c:pt idx="1">
                  <c:v>29.167052537165304</c:v>
                </c:pt>
                <c:pt idx="2">
                  <c:v>14.744139997328309</c:v>
                </c:pt>
                <c:pt idx="3">
                  <c:v>21.870193316921444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63-432B-BA21-1390EDB65677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35.2718874849146</c:v>
                </c:pt>
                <c:pt idx="1">
                  <c:v>28.818997707806741</c:v>
                </c:pt>
                <c:pt idx="2">
                  <c:v>14.431783227284877</c:v>
                </c:pt>
                <c:pt idx="3">
                  <c:v>21.477331579993812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63-432B-BA21-1390EDB65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823102683433962"/>
          <c:y val="0.18002044241116597"/>
          <c:w val="7.3907069791584165E-2"/>
          <c:h val="0.318513326954378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47838864115534E-2"/>
          <c:y val="0.17495427777023156"/>
          <c:w val="0.8529616448363353"/>
          <c:h val="0.706257774893179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#,##0</c:formatCode>
                <c:ptCount val="4"/>
                <c:pt idx="0">
                  <c:v>9905</c:v>
                </c:pt>
                <c:pt idx="1">
                  <c:v>7607.53</c:v>
                </c:pt>
                <c:pt idx="2">
                  <c:v>3978</c:v>
                </c:pt>
                <c:pt idx="3">
                  <c:v>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1-4923-BC49-B7C0D1D90091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10250</c:v>
                </c:pt>
                <c:pt idx="1">
                  <c:v>7995</c:v>
                </c:pt>
                <c:pt idx="2">
                  <c:v>3977</c:v>
                </c:pt>
                <c:pt idx="3">
                  <c:v>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1-4923-BC49-B7C0D1D90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91707923256362"/>
          <c:y val="0.2202482222460648"/>
          <c:w val="7.9431591293217363E-2"/>
          <c:h val="0.151647676393392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KROPPSLENGDE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8528880401"/>
          <c:y val="1.0722595410874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941589458701252E-2"/>
          <c:y val="0.16080809016519995"/>
          <c:w val="0.8392679232735103"/>
          <c:h val="0.686925592789182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Regioner!$P$15:$P$18</c:f>
              <c:numCache>
                <c:formatCode>0.0</c:formatCode>
                <c:ptCount val="4"/>
                <c:pt idx="0">
                  <c:v>84.67333333333336</c:v>
                </c:pt>
                <c:pt idx="1">
                  <c:v>92.285620915032624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E-4EFF-957C-BB3154BE8EB3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Regioner!$P$10:$P$13</c:f>
              <c:numCache>
                <c:formatCode>0.0</c:formatCode>
                <c:ptCount val="4"/>
                <c:pt idx="0">
                  <c:v>93.631967917501825</c:v>
                </c:pt>
                <c:pt idx="1">
                  <c:v>92.698148148148036</c:v>
                </c:pt>
                <c:pt idx="2">
                  <c:v>0</c:v>
                </c:pt>
                <c:pt idx="3">
                  <c:v>80.319999999999993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E-4EFF-957C-BB3154BE8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483499780762885"/>
          <c:y val="0.14370370756899883"/>
          <c:w val="7.9489423607976978E-2"/>
          <c:h val="0.16644415786391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antall produsenter og antall slakt per produsent, hittil i år </a:t>
            </a:r>
          </a:p>
        </c:rich>
      </c:tx>
      <c:layout>
        <c:manualLayout>
          <c:xMode val="edge"/>
          <c:yMode val="edge"/>
          <c:x val="0.12079195917446384"/>
          <c:y val="2.2792942777085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01273163905512E-2"/>
          <c:y val="0.1281266639831514"/>
          <c:w val="0.8313823824073231"/>
          <c:h val="0.76048713537014401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7475">
              <a:solidFill>
                <a:srgbClr val="000080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bg2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År!$Z$8:$Z$35</c:f>
              <c:numCache>
                <c:formatCode>0</c:formatCode>
                <c:ptCount val="28"/>
                <c:pt idx="0">
                  <c:v>1646</c:v>
                </c:pt>
                <c:pt idx="1">
                  <c:v>1540</c:v>
                </c:pt>
                <c:pt idx="2">
                  <c:v>1377</c:v>
                </c:pt>
                <c:pt idx="3">
                  <c:v>1316</c:v>
                </c:pt>
                <c:pt idx="4">
                  <c:v>1216</c:v>
                </c:pt>
                <c:pt idx="5">
                  <c:v>1065</c:v>
                </c:pt>
                <c:pt idx="6">
                  <c:v>1038</c:v>
                </c:pt>
                <c:pt idx="7">
                  <c:v>995</c:v>
                </c:pt>
                <c:pt idx="8">
                  <c:v>937</c:v>
                </c:pt>
                <c:pt idx="9">
                  <c:v>874</c:v>
                </c:pt>
                <c:pt idx="10">
                  <c:v>860</c:v>
                </c:pt>
                <c:pt idx="11">
                  <c:v>833</c:v>
                </c:pt>
                <c:pt idx="12">
                  <c:v>839</c:v>
                </c:pt>
                <c:pt idx="13">
                  <c:v>801</c:v>
                </c:pt>
                <c:pt idx="14">
                  <c:v>812</c:v>
                </c:pt>
                <c:pt idx="15">
                  <c:v>745</c:v>
                </c:pt>
                <c:pt idx="16">
                  <c:v>725</c:v>
                </c:pt>
                <c:pt idx="17">
                  <c:v>730</c:v>
                </c:pt>
                <c:pt idx="18">
                  <c:v>698</c:v>
                </c:pt>
                <c:pt idx="19">
                  <c:v>700</c:v>
                </c:pt>
                <c:pt idx="20">
                  <c:v>715</c:v>
                </c:pt>
                <c:pt idx="21">
                  <c:v>743</c:v>
                </c:pt>
                <c:pt idx="22">
                  <c:v>752</c:v>
                </c:pt>
                <c:pt idx="23">
                  <c:v>701</c:v>
                </c:pt>
                <c:pt idx="24">
                  <c:v>720</c:v>
                </c:pt>
                <c:pt idx="25">
                  <c:v>731</c:v>
                </c:pt>
                <c:pt idx="26">
                  <c:v>726</c:v>
                </c:pt>
                <c:pt idx="27">
                  <c:v>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9-4657-AB66-F8D81521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square"/>
            <c:size val="11"/>
            <c:spPr>
              <a:solidFill>
                <a:srgbClr val="FF0000"/>
              </a:solidFill>
              <a:ln>
                <a:solidFill>
                  <a:schemeClr val="bg2"/>
                </a:solidFill>
                <a:prstDash val="solid"/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År!$AB$8:$AB$35</c:f>
              <c:numCache>
                <c:formatCode>0</c:formatCode>
                <c:ptCount val="28"/>
                <c:pt idx="0">
                  <c:v>15.144137302551639</c:v>
                </c:pt>
                <c:pt idx="1">
                  <c:v>16.65762987012987</c:v>
                </c:pt>
                <c:pt idx="2">
                  <c:v>17.798474945533769</c:v>
                </c:pt>
                <c:pt idx="3">
                  <c:v>15.716565349544073</c:v>
                </c:pt>
                <c:pt idx="4">
                  <c:v>17.591282894736842</c:v>
                </c:pt>
                <c:pt idx="5">
                  <c:v>19.232863849765259</c:v>
                </c:pt>
                <c:pt idx="6">
                  <c:v>21.068400770712909</c:v>
                </c:pt>
                <c:pt idx="7">
                  <c:v>21.009045226130652</c:v>
                </c:pt>
                <c:pt idx="8">
                  <c:v>21.65314834578442</c:v>
                </c:pt>
                <c:pt idx="9">
                  <c:v>24.816933638443935</c:v>
                </c:pt>
                <c:pt idx="10">
                  <c:v>26.534883720930232</c:v>
                </c:pt>
                <c:pt idx="11">
                  <c:v>25.384153661464588</c:v>
                </c:pt>
                <c:pt idx="12">
                  <c:v>28.501787842669845</c:v>
                </c:pt>
                <c:pt idx="13">
                  <c:v>29.348314606741575</c:v>
                </c:pt>
                <c:pt idx="14">
                  <c:v>28.302500000000002</c:v>
                </c:pt>
                <c:pt idx="15">
                  <c:v>26.230872483221475</c:v>
                </c:pt>
                <c:pt idx="16">
                  <c:v>28.183448275862069</c:v>
                </c:pt>
                <c:pt idx="17">
                  <c:v>31.789041095890411</c:v>
                </c:pt>
                <c:pt idx="18">
                  <c:v>30.094555873925501</c:v>
                </c:pt>
                <c:pt idx="19">
                  <c:v>33.635714285714286</c:v>
                </c:pt>
                <c:pt idx="20">
                  <c:v>32.539860139860139</c:v>
                </c:pt>
                <c:pt idx="21">
                  <c:v>37.641991924629878</c:v>
                </c:pt>
                <c:pt idx="22">
                  <c:v>38.107712765957444</c:v>
                </c:pt>
                <c:pt idx="23">
                  <c:v>38.781740370898717</c:v>
                </c:pt>
                <c:pt idx="24">
                  <c:v>37.81527777777778</c:v>
                </c:pt>
                <c:pt idx="25">
                  <c:v>36.434883720930237</c:v>
                </c:pt>
                <c:pt idx="26">
                  <c:v>35.835440771349859</c:v>
                </c:pt>
                <c:pt idx="27">
                  <c:v>34.357326478149098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9-4657-AB66-F8D81521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ax val="1700"/>
          <c:min val="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40"/>
          <c:min val="1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425603281828143"/>
              <c:y val="0.354301049190302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705975776143831"/>
          <c:y val="0.23993055244008576"/>
          <c:w val="0.18445812361934499"/>
          <c:h val="0.129866947332634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K-FAKTOR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8528880401"/>
          <c:y val="1.0722595410874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941589458701252E-2"/>
          <c:y val="0.16080809016519995"/>
          <c:w val="0.8392679232735103"/>
          <c:h val="0.686925592789182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Regioner!$R$15:$R$18</c:f>
              <c:numCache>
                <c:formatCode>0.00</c:formatCode>
                <c:ptCount val="4"/>
                <c:pt idx="0">
                  <c:v>15.346124919884646</c:v>
                </c:pt>
                <c:pt idx="1">
                  <c:v>14.800403539571002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4-443A-948E-56CBC6D159A7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Regioner!$R$10:$R$13</c:f>
              <c:numCache>
                <c:formatCode>0.00</c:formatCode>
                <c:ptCount val="4"/>
                <c:pt idx="0">
                  <c:v>14.741272867126202</c:v>
                </c:pt>
                <c:pt idx="1">
                  <c:v>15.592907139762564</c:v>
                </c:pt>
                <c:pt idx="2">
                  <c:v>0</c:v>
                </c:pt>
                <c:pt idx="3">
                  <c:v>13.697433569673173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4-443A-948E-56CBC6D15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483499780762885"/>
          <c:y val="0.14370370756899883"/>
          <c:w val="7.9489423607976978E-2"/>
          <c:h val="0.16644415786391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utvikling i markedsandeler (antalls%)</a:t>
            </a:r>
          </a:p>
        </c:rich>
      </c:tx>
      <c:layout>
        <c:manualLayout>
          <c:xMode val="edge"/>
          <c:yMode val="edge"/>
          <c:x val="0.24780535297651732"/>
          <c:y val="4.64118593056820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3123128033"/>
          <c:w val="0.83050649345437322"/>
          <c:h val="0.72274668038190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Organisasjon!$I$17:$I$44</c:f>
              <c:numCache>
                <c:formatCode>0.0</c:formatCode>
                <c:ptCount val="28"/>
                <c:pt idx="0">
                  <c:v>76.032153513338386</c:v>
                </c:pt>
                <c:pt idx="1">
                  <c:v>78.499428910811545</c:v>
                </c:pt>
                <c:pt idx="2">
                  <c:v>76.477044510623287</c:v>
                </c:pt>
                <c:pt idx="3">
                  <c:v>76.560767155964143</c:v>
                </c:pt>
                <c:pt idx="4">
                  <c:v>79.231570109948493</c:v>
                </c:pt>
                <c:pt idx="5">
                  <c:v>75.564940335714539</c:v>
                </c:pt>
                <c:pt idx="6">
                  <c:v>79.661138007842013</c:v>
                </c:pt>
                <c:pt idx="7">
                  <c:v>76.052694638776416</c:v>
                </c:pt>
                <c:pt idx="8">
                  <c:v>72.853454281034075</c:v>
                </c:pt>
                <c:pt idx="9">
                  <c:v>71.125544739119121</c:v>
                </c:pt>
                <c:pt idx="10">
                  <c:v>71.263655325049925</c:v>
                </c:pt>
                <c:pt idx="11">
                  <c:v>68.252391538979595</c:v>
                </c:pt>
                <c:pt idx="12">
                  <c:v>70.759244625406481</c:v>
                </c:pt>
                <c:pt idx="13">
                  <c:v>67.744407521672258</c:v>
                </c:pt>
                <c:pt idx="14">
                  <c:v>65.320619938357311</c:v>
                </c:pt>
                <c:pt idx="15">
                  <c:v>67.998516246474665</c:v>
                </c:pt>
                <c:pt idx="16">
                  <c:v>62.606144765676397</c:v>
                </c:pt>
                <c:pt idx="17">
                  <c:v>67.676877053716453</c:v>
                </c:pt>
                <c:pt idx="18">
                  <c:v>67.842448816384305</c:v>
                </c:pt>
                <c:pt idx="19">
                  <c:v>65.466890044349995</c:v>
                </c:pt>
                <c:pt idx="20">
                  <c:v>65.100289424941806</c:v>
                </c:pt>
                <c:pt idx="21">
                  <c:v>66.017312034646991</c:v>
                </c:pt>
                <c:pt idx="22">
                  <c:v>65.126060564783202</c:v>
                </c:pt>
                <c:pt idx="23">
                  <c:v>62.74706504271095</c:v>
                </c:pt>
                <c:pt idx="24">
                  <c:v>65.426179729627364</c:v>
                </c:pt>
                <c:pt idx="25">
                  <c:v>63.422200120965314</c:v>
                </c:pt>
                <c:pt idx="26">
                  <c:v>64.539333218831644</c:v>
                </c:pt>
                <c:pt idx="27">
                  <c:v>63.996792258876994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Organisasjon!$I$46:$I$73</c:f>
              <c:numCache>
                <c:formatCode>0.0</c:formatCode>
                <c:ptCount val="28"/>
                <c:pt idx="0">
                  <c:v>23.967846486661593</c:v>
                </c:pt>
                <c:pt idx="1">
                  <c:v>21.500571089188441</c:v>
                </c:pt>
                <c:pt idx="2">
                  <c:v>23.522955489376734</c:v>
                </c:pt>
                <c:pt idx="3">
                  <c:v>23.439232844035871</c:v>
                </c:pt>
                <c:pt idx="4">
                  <c:v>20.768429890051536</c:v>
                </c:pt>
                <c:pt idx="5">
                  <c:v>24.435059664285443</c:v>
                </c:pt>
                <c:pt idx="6">
                  <c:v>20.338861992157995</c:v>
                </c:pt>
                <c:pt idx="7">
                  <c:v>23.947305361223592</c:v>
                </c:pt>
                <c:pt idx="8">
                  <c:v>27.146545718965896</c:v>
                </c:pt>
                <c:pt idx="9">
                  <c:v>28.874455260880858</c:v>
                </c:pt>
                <c:pt idx="10">
                  <c:v>28.736344674950089</c:v>
                </c:pt>
                <c:pt idx="11">
                  <c:v>31.747608461020405</c:v>
                </c:pt>
                <c:pt idx="12">
                  <c:v>29.24075537459348</c:v>
                </c:pt>
                <c:pt idx="13">
                  <c:v>32.255592478327742</c:v>
                </c:pt>
                <c:pt idx="14">
                  <c:v>34.679380061642689</c:v>
                </c:pt>
                <c:pt idx="15">
                  <c:v>32.001483753525306</c:v>
                </c:pt>
                <c:pt idx="16">
                  <c:v>37.393855234323595</c:v>
                </c:pt>
                <c:pt idx="17">
                  <c:v>32.323122946283561</c:v>
                </c:pt>
                <c:pt idx="18">
                  <c:v>32.157551183615681</c:v>
                </c:pt>
                <c:pt idx="19">
                  <c:v>34.533109955650005</c:v>
                </c:pt>
                <c:pt idx="20">
                  <c:v>34.89971057505818</c:v>
                </c:pt>
                <c:pt idx="21">
                  <c:v>33.982687965352994</c:v>
                </c:pt>
                <c:pt idx="22">
                  <c:v>34.873939435216798</c:v>
                </c:pt>
                <c:pt idx="23">
                  <c:v>37.252934957289007</c:v>
                </c:pt>
                <c:pt idx="24">
                  <c:v>34.573820270372622</c:v>
                </c:pt>
                <c:pt idx="25">
                  <c:v>36.577799879034671</c:v>
                </c:pt>
                <c:pt idx="26">
                  <c:v>35.460666781168371</c:v>
                </c:pt>
                <c:pt idx="27">
                  <c:v>36.003207741122999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85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65"/>
          <c:min val="15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995639724184173"/>
          <c:y val="0.41563432908626174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</a:t>
            </a:r>
            <a:r>
              <a:rPr lang="nb-NO" sz="2800" baseline="0"/>
              <a:t> m</a:t>
            </a:r>
            <a:r>
              <a:rPr lang="nb-NO" sz="2800"/>
              <a:t>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Organisasjon!$X$17:$X$44</c:f>
              <c:numCache>
                <c:formatCode>0.00</c:formatCode>
                <c:ptCount val="28"/>
                <c:pt idx="0">
                  <c:v>3.4555321741056595</c:v>
                </c:pt>
                <c:pt idx="1">
                  <c:v>3.4969852671315476</c:v>
                </c:pt>
                <c:pt idx="2">
                  <c:v>3.7473315637883311</c:v>
                </c:pt>
                <c:pt idx="3">
                  <c:v>4.0543299308528153</c:v>
                </c:pt>
                <c:pt idx="4">
                  <c:v>4.1567021403802471</c:v>
                </c:pt>
                <c:pt idx="5">
                  <c:v>3.9529442865640072</c:v>
                </c:pt>
                <c:pt idx="6">
                  <c:v>3.9347528698031282</c:v>
                </c:pt>
                <c:pt idx="7">
                  <c:v>4.0061329679650308</c:v>
                </c:pt>
                <c:pt idx="8">
                  <c:v>3.8100943331267638</c:v>
                </c:pt>
                <c:pt idx="9">
                  <c:v>3.971811087190527</c:v>
                </c:pt>
                <c:pt idx="10">
                  <c:v>3.9895853423336551</c:v>
                </c:pt>
                <c:pt idx="11">
                  <c:v>4.1595986907641951</c:v>
                </c:pt>
                <c:pt idx="12">
                  <c:v>4.2013109182496811</c:v>
                </c:pt>
                <c:pt idx="13">
                  <c:v>4.2250128139415679</c:v>
                </c:pt>
                <c:pt idx="14">
                  <c:v>4.3090240207747224</c:v>
                </c:pt>
                <c:pt idx="15">
                  <c:v>4.3927902621722827</c:v>
                </c:pt>
                <c:pt idx="16">
                  <c:v>4.557341650671785</c:v>
                </c:pt>
                <c:pt idx="17">
                  <c:v>4.6611515552614176</c:v>
                </c:pt>
                <c:pt idx="18">
                  <c:v>4.8157193605683828</c:v>
                </c:pt>
                <c:pt idx="19">
                  <c:v>4.488522621113038</c:v>
                </c:pt>
                <c:pt idx="20">
                  <c:v>4.7318138392247846</c:v>
                </c:pt>
                <c:pt idx="21">
                  <c:v>4.6630393175479838</c:v>
                </c:pt>
                <c:pt idx="22">
                  <c:v>4.7249542666523192</c:v>
                </c:pt>
                <c:pt idx="23">
                  <c:v>4.8714486145212224</c:v>
                </c:pt>
                <c:pt idx="24">
                  <c:v>5.137445887445887</c:v>
                </c:pt>
                <c:pt idx="25">
                  <c:v>4.8906760045106523</c:v>
                </c:pt>
                <c:pt idx="26">
                  <c:v>4.869166568708124</c:v>
                </c:pt>
                <c:pt idx="27">
                  <c:v>4.8757467830882355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9-40D1-8017-F58CAAA6B05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Organisasjon!$X$46:$X$73</c:f>
              <c:numCache>
                <c:formatCode>0.00</c:formatCode>
                <c:ptCount val="28"/>
                <c:pt idx="0">
                  <c:v>3.2150525894384376</c:v>
                </c:pt>
                <c:pt idx="1">
                  <c:v>3.3355370644781326</c:v>
                </c:pt>
                <c:pt idx="2">
                  <c:v>3.5436300815996473</c:v>
                </c:pt>
                <c:pt idx="3">
                  <c:v>3.6273190251000367</c:v>
                </c:pt>
                <c:pt idx="4">
                  <c:v>3.355627009646303</c:v>
                </c:pt>
                <c:pt idx="5">
                  <c:v>3.4919656203288501</c:v>
                </c:pt>
                <c:pt idx="6">
                  <c:v>3.4974287974683538</c:v>
                </c:pt>
                <c:pt idx="7">
                  <c:v>3.5409718486641557</c:v>
                </c:pt>
                <c:pt idx="8">
                  <c:v>3.2962192160943458</c:v>
                </c:pt>
                <c:pt idx="9">
                  <c:v>3.4539994140052745</c:v>
                </c:pt>
                <c:pt idx="10">
                  <c:v>3.4717136958017898</c:v>
                </c:pt>
                <c:pt idx="11">
                  <c:v>3.529121421520236</c:v>
                </c:pt>
                <c:pt idx="12">
                  <c:v>3.9670521785906399</c:v>
                </c:pt>
                <c:pt idx="13">
                  <c:v>4.0815189873417728</c:v>
                </c:pt>
                <c:pt idx="14">
                  <c:v>3.8004897665548434</c:v>
                </c:pt>
                <c:pt idx="15">
                  <c:v>3.8737734165923272</c:v>
                </c:pt>
                <c:pt idx="16">
                  <c:v>4.4140496910076941</c:v>
                </c:pt>
                <c:pt idx="17">
                  <c:v>4.6148715415019756</c:v>
                </c:pt>
                <c:pt idx="18">
                  <c:v>4.3142514011208979</c:v>
                </c:pt>
                <c:pt idx="19">
                  <c:v>4.0873933870779293</c:v>
                </c:pt>
                <c:pt idx="20">
                  <c:v>4.1449140733859728</c:v>
                </c:pt>
                <c:pt idx="21">
                  <c:v>4.2356161553558529</c:v>
                </c:pt>
                <c:pt idx="22">
                  <c:v>4.4261741634395788</c:v>
                </c:pt>
                <c:pt idx="23">
                  <c:v>4.5758928571428559</c:v>
                </c:pt>
                <c:pt idx="24">
                  <c:v>4.478544100920276</c:v>
                </c:pt>
                <c:pt idx="25">
                  <c:v>4.5683655428261911</c:v>
                </c:pt>
                <c:pt idx="26">
                  <c:v>4.7217837652304393</c:v>
                </c:pt>
                <c:pt idx="27">
                  <c:v>4.6999570907530579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9-40D1-8017-F58CAAA6B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4499979176524"/>
          <c:y val="0.2194996653245711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452302508835337E-2"/>
          <c:y val="0.14344782671881909"/>
          <c:w val="0.89156512807399857"/>
          <c:h val="0.7529578990643804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Organisasjon!$Q$17:$Q$44</c:f>
              <c:numCache>
                <c:formatCode>0.00</c:formatCode>
                <c:ptCount val="28"/>
                <c:pt idx="0">
                  <c:v>5.2869088492634813</c:v>
                </c:pt>
                <c:pt idx="1">
                  <c:v>5.0768625806113343</c:v>
                </c:pt>
                <c:pt idx="2">
                  <c:v>5.1231151521996949</c:v>
                </c:pt>
                <c:pt idx="3">
                  <c:v>3.6433322357589728</c:v>
                </c:pt>
                <c:pt idx="4">
                  <c:v>3.603551357168481</c:v>
                </c:pt>
                <c:pt idx="5">
                  <c:v>3.5061793668627321</c:v>
                </c:pt>
                <c:pt idx="6">
                  <c:v>3.5062154285374407</c:v>
                </c:pt>
                <c:pt idx="7">
                  <c:v>3.8122267893260249</c:v>
                </c:pt>
                <c:pt idx="8">
                  <c:v>3.8449356193623903</c:v>
                </c:pt>
                <c:pt idx="9">
                  <c:v>3.772403121636168</c:v>
                </c:pt>
                <c:pt idx="10">
                  <c:v>3.686660237865639</c:v>
                </c:pt>
                <c:pt idx="11">
                  <c:v>4.0088231108581187</c:v>
                </c:pt>
                <c:pt idx="12">
                  <c:v>4.0111670813861746</c:v>
                </c:pt>
                <c:pt idx="13">
                  <c:v>4.1315351101998976</c:v>
                </c:pt>
                <c:pt idx="14">
                  <c:v>4.5057346894611552</c:v>
                </c:pt>
                <c:pt idx="15">
                  <c:v>4.4140137328339568</c:v>
                </c:pt>
                <c:pt idx="16">
                  <c:v>4.6692258477287263</c:v>
                </c:pt>
                <c:pt idx="17">
                  <c:v>4.4710787557908676</c:v>
                </c:pt>
                <c:pt idx="18">
                  <c:v>4.7790112492599182</c:v>
                </c:pt>
                <c:pt idx="19">
                  <c:v>4.7370879487521682</c:v>
                </c:pt>
                <c:pt idx="20">
                  <c:v>4.9401528592875668</c:v>
                </c:pt>
                <c:pt idx="21">
                  <c:v>4.7879914693498113</c:v>
                </c:pt>
                <c:pt idx="22">
                  <c:v>5.0455181319272571</c:v>
                </c:pt>
                <c:pt idx="23">
                  <c:v>4.8954168128142177</c:v>
                </c:pt>
                <c:pt idx="24">
                  <c:v>5.022556390977444</c:v>
                </c:pt>
                <c:pt idx="25">
                  <c:v>5.0778087720339471</c:v>
                </c:pt>
                <c:pt idx="26">
                  <c:v>5.1536381803220879</c:v>
                </c:pt>
                <c:pt idx="27">
                  <c:v>5.2829733455882355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F8-4580-A35D-07546E0834C1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Organisasjon!$Q$46:$Q$73</c:f>
              <c:numCache>
                <c:formatCode>0.00</c:formatCode>
                <c:ptCount val="28"/>
                <c:pt idx="0">
                  <c:v>4.0506605524620589</c:v>
                </c:pt>
                <c:pt idx="1">
                  <c:v>4.5415099357878317</c:v>
                </c:pt>
                <c:pt idx="2">
                  <c:v>4.087039623612438</c:v>
                </c:pt>
                <c:pt idx="3">
                  <c:v>3.1129501636958889</c:v>
                </c:pt>
                <c:pt idx="4">
                  <c:v>3.162057877813504</c:v>
                </c:pt>
                <c:pt idx="5">
                  <c:v>3.4379671150971598</c:v>
                </c:pt>
                <c:pt idx="6">
                  <c:v>3.4238528481012649</c:v>
                </c:pt>
                <c:pt idx="7">
                  <c:v>3.5639232562309497</c:v>
                </c:pt>
                <c:pt idx="8">
                  <c:v>3.8907388137356902</c:v>
                </c:pt>
                <c:pt idx="9">
                  <c:v>4.02285379431585</c:v>
                </c:pt>
                <c:pt idx="10">
                  <c:v>3.9143840330351001</c:v>
                </c:pt>
                <c:pt idx="11">
                  <c:v>4.1487801438443093</c:v>
                </c:pt>
                <c:pt idx="12">
                  <c:v>4.5949435180204405</c:v>
                </c:pt>
                <c:pt idx="13">
                  <c:v>4.80860759493671</c:v>
                </c:pt>
                <c:pt idx="14">
                  <c:v>4.7209131196243277</c:v>
                </c:pt>
                <c:pt idx="15">
                  <c:v>4.5667558727326796</c:v>
                </c:pt>
                <c:pt idx="16">
                  <c:v>5.0378357926598563</c:v>
                </c:pt>
                <c:pt idx="17">
                  <c:v>5.1767539525691699</c:v>
                </c:pt>
                <c:pt idx="18">
                  <c:v>5.0282892981051504</c:v>
                </c:pt>
                <c:pt idx="19">
                  <c:v>5.1994391868208911</c:v>
                </c:pt>
                <c:pt idx="20">
                  <c:v>5.3453320947515088</c:v>
                </c:pt>
                <c:pt idx="21">
                  <c:v>5.1866542712529684</c:v>
                </c:pt>
                <c:pt idx="22">
                  <c:v>5.1792274848575124</c:v>
                </c:pt>
                <c:pt idx="23">
                  <c:v>5.3290674603174608</c:v>
                </c:pt>
                <c:pt idx="24">
                  <c:v>5.3389515044979836</c:v>
                </c:pt>
                <c:pt idx="25">
                  <c:v>5.3229670206133939</c:v>
                </c:pt>
                <c:pt idx="26">
                  <c:v>5.3602776108493932</c:v>
                </c:pt>
                <c:pt idx="27">
                  <c:v>5.3403776013730946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F8-4580-A35D-07546E083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66020799199572"/>
          <c:y val="0.5939614262627369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8775144886"/>
          <c:y val="4.83999502979972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4503841050289723"/>
          <c:w val="0.9011703039300426"/>
          <c:h val="0.751367489624386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Organisasjon!$Z$17:$Z$44</c:f>
              <c:numCache>
                <c:formatCode>0.0</c:formatCode>
                <c:ptCount val="28"/>
                <c:pt idx="0">
                  <c:v>12.532257171336772</c:v>
                </c:pt>
                <c:pt idx="1">
                  <c:v>13.06956430556289</c:v>
                </c:pt>
                <c:pt idx="2">
                  <c:v>12.73790026543179</c:v>
                </c:pt>
                <c:pt idx="3">
                  <c:v>13.256825814948956</c:v>
                </c:pt>
                <c:pt idx="4">
                  <c:v>11.984269998804248</c:v>
                </c:pt>
                <c:pt idx="5">
                  <c:v>12.102121472473732</c:v>
                </c:pt>
                <c:pt idx="6">
                  <c:v>12.869303515137139</c:v>
                </c:pt>
                <c:pt idx="7">
                  <c:v>12.734918770796632</c:v>
                </c:pt>
                <c:pt idx="8">
                  <c:v>12.148578117468862</c:v>
                </c:pt>
                <c:pt idx="9">
                  <c:v>13.012668191603852</c:v>
                </c:pt>
                <c:pt idx="10">
                  <c:v>13.370202507232404</c:v>
                </c:pt>
                <c:pt idx="11">
                  <c:v>13.161313505051956</c:v>
                </c:pt>
                <c:pt idx="12">
                  <c:v>12.97194270801729</c:v>
                </c:pt>
                <c:pt idx="13">
                  <c:v>12.698282931829835</c:v>
                </c:pt>
                <c:pt idx="14">
                  <c:v>13.957635432446097</c:v>
                </c:pt>
                <c:pt idx="15">
                  <c:v>13.382442259675388</c:v>
                </c:pt>
                <c:pt idx="16">
                  <c:v>14.195337492002528</c:v>
                </c:pt>
                <c:pt idx="17">
                  <c:v>15.08104765056264</c:v>
                </c:pt>
                <c:pt idx="18">
                  <c:v>14.314646240378931</c:v>
                </c:pt>
                <c:pt idx="19">
                  <c:v>12.432864006406001</c:v>
                </c:pt>
                <c:pt idx="20">
                  <c:v>13.028551931213336</c:v>
                </c:pt>
                <c:pt idx="21">
                  <c:v>12.556805380871621</c:v>
                </c:pt>
                <c:pt idx="22">
                  <c:v>12.234435058646296</c:v>
                </c:pt>
                <c:pt idx="23">
                  <c:v>12.356160411551484</c:v>
                </c:pt>
                <c:pt idx="24">
                  <c:v>12.714179767600765</c:v>
                </c:pt>
                <c:pt idx="25">
                  <c:v>12.753864917799296</c:v>
                </c:pt>
                <c:pt idx="26">
                  <c:v>12.423319031385873</c:v>
                </c:pt>
                <c:pt idx="27">
                  <c:v>12.166647518382362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A-4E52-BA87-F756A18CEB99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Organisasjon!$Z$46:$Z$73</c:f>
              <c:numCache>
                <c:formatCode>0.0</c:formatCode>
                <c:ptCount val="28"/>
                <c:pt idx="0">
                  <c:v>10.385355024202056</c:v>
                </c:pt>
                <c:pt idx="1">
                  <c:v>10.376579657281821</c:v>
                </c:pt>
                <c:pt idx="2">
                  <c:v>10.199970594721748</c:v>
                </c:pt>
                <c:pt idx="3">
                  <c:v>11.209512550018188</c:v>
                </c:pt>
                <c:pt idx="4">
                  <c:v>11.263086816720264</c:v>
                </c:pt>
                <c:pt idx="5">
                  <c:v>11.063845291479797</c:v>
                </c:pt>
                <c:pt idx="6">
                  <c:v>10.926305379746852</c:v>
                </c:pt>
                <c:pt idx="7">
                  <c:v>11.020333512641182</c:v>
                </c:pt>
                <c:pt idx="8">
                  <c:v>11.401751647589336</c:v>
                </c:pt>
                <c:pt idx="9">
                  <c:v>11.503340169938436</c:v>
                </c:pt>
                <c:pt idx="10">
                  <c:v>11.543454920853421</c:v>
                </c:pt>
                <c:pt idx="11">
                  <c:v>12.13346495557747</c:v>
                </c:pt>
                <c:pt idx="12">
                  <c:v>11.878160301237211</c:v>
                </c:pt>
                <c:pt idx="13">
                  <c:v>11.945291139240524</c:v>
                </c:pt>
                <c:pt idx="14">
                  <c:v>11.265760317065148</c:v>
                </c:pt>
                <c:pt idx="15">
                  <c:v>12.000564971751389</c:v>
                </c:pt>
                <c:pt idx="16">
                  <c:v>13.370866439651904</c:v>
                </c:pt>
                <c:pt idx="17">
                  <c:v>13.443070652173898</c:v>
                </c:pt>
                <c:pt idx="18">
                  <c:v>12.233987189751844</c:v>
                </c:pt>
                <c:pt idx="19">
                  <c:v>11.482801729173962</c:v>
                </c:pt>
                <c:pt idx="20">
                  <c:v>11.884672549930348</c:v>
                </c:pt>
                <c:pt idx="21">
                  <c:v>12.209596116103709</c:v>
                </c:pt>
                <c:pt idx="22">
                  <c:v>12.090477608976242</c:v>
                </c:pt>
                <c:pt idx="23">
                  <c:v>12.449117063492103</c:v>
                </c:pt>
                <c:pt idx="24">
                  <c:v>12.196587736531898</c:v>
                </c:pt>
                <c:pt idx="25">
                  <c:v>12.665893366309328</c:v>
                </c:pt>
                <c:pt idx="26">
                  <c:v>12.900362453665799</c:v>
                </c:pt>
                <c:pt idx="27">
                  <c:v>12.781849388543263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A-4E52-BA87-F756A18CE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47279806961709"/>
          <c:y val="0.6890568567683421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5333257619580223"/>
          <c:y val="4.84438630390915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68496243203963E-2"/>
          <c:y val="0.15060464844369836"/>
          <c:w val="0.87253791890866705"/>
          <c:h val="0.7458010234760604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Organisasjon!$E$17:$E$44</c:f>
              <c:numCache>
                <c:formatCode>General</c:formatCode>
                <c:ptCount val="28"/>
                <c:pt idx="0">
                  <c:v>1223</c:v>
                </c:pt>
                <c:pt idx="1">
                  <c:v>1167</c:v>
                </c:pt>
                <c:pt idx="2">
                  <c:v>1037</c:v>
                </c:pt>
                <c:pt idx="3">
                  <c:v>991</c:v>
                </c:pt>
                <c:pt idx="4">
                  <c:v>902</c:v>
                </c:pt>
                <c:pt idx="5">
                  <c:v>808</c:v>
                </c:pt>
                <c:pt idx="6">
                  <c:v>773</c:v>
                </c:pt>
                <c:pt idx="7">
                  <c:v>735</c:v>
                </c:pt>
                <c:pt idx="8">
                  <c:v>649</c:v>
                </c:pt>
                <c:pt idx="9">
                  <c:v>602</c:v>
                </c:pt>
                <c:pt idx="10">
                  <c:v>589</c:v>
                </c:pt>
                <c:pt idx="11">
                  <c:v>545</c:v>
                </c:pt>
                <c:pt idx="12">
                  <c:v>569</c:v>
                </c:pt>
                <c:pt idx="13">
                  <c:v>523</c:v>
                </c:pt>
                <c:pt idx="14">
                  <c:v>494</c:v>
                </c:pt>
                <c:pt idx="15">
                  <c:v>448</c:v>
                </c:pt>
                <c:pt idx="16">
                  <c:v>434</c:v>
                </c:pt>
                <c:pt idx="17">
                  <c:v>443</c:v>
                </c:pt>
                <c:pt idx="18">
                  <c:v>417</c:v>
                </c:pt>
                <c:pt idx="19">
                  <c:v>414</c:v>
                </c:pt>
                <c:pt idx="20">
                  <c:v>431</c:v>
                </c:pt>
                <c:pt idx="21">
                  <c:v>445</c:v>
                </c:pt>
                <c:pt idx="22">
                  <c:v>452</c:v>
                </c:pt>
                <c:pt idx="23">
                  <c:v>425</c:v>
                </c:pt>
                <c:pt idx="24">
                  <c:v>426</c:v>
                </c:pt>
                <c:pt idx="25">
                  <c:v>426</c:v>
                </c:pt>
                <c:pt idx="26">
                  <c:v>421</c:v>
                </c:pt>
                <c:pt idx="27">
                  <c:v>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D-4844-AE8D-9D89D44164DE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Organisasjon!$E$46:$E$73</c:f>
              <c:numCache>
                <c:formatCode>General</c:formatCode>
                <c:ptCount val="28"/>
                <c:pt idx="0">
                  <c:v>468</c:v>
                </c:pt>
                <c:pt idx="1">
                  <c:v>415</c:v>
                </c:pt>
                <c:pt idx="2">
                  <c:v>388</c:v>
                </c:pt>
                <c:pt idx="3">
                  <c:v>369</c:v>
                </c:pt>
                <c:pt idx="4">
                  <c:v>317</c:v>
                </c:pt>
                <c:pt idx="5">
                  <c:v>299</c:v>
                </c:pt>
                <c:pt idx="6">
                  <c:v>304</c:v>
                </c:pt>
                <c:pt idx="7">
                  <c:v>305</c:v>
                </c:pt>
                <c:pt idx="8">
                  <c:v>332</c:v>
                </c:pt>
                <c:pt idx="9">
                  <c:v>309</c:v>
                </c:pt>
                <c:pt idx="10">
                  <c:v>296</c:v>
                </c:pt>
                <c:pt idx="11">
                  <c:v>316</c:v>
                </c:pt>
                <c:pt idx="12">
                  <c:v>299</c:v>
                </c:pt>
                <c:pt idx="13">
                  <c:v>309</c:v>
                </c:pt>
                <c:pt idx="14">
                  <c:v>355</c:v>
                </c:pt>
                <c:pt idx="15">
                  <c:v>317</c:v>
                </c:pt>
                <c:pt idx="16">
                  <c:v>308</c:v>
                </c:pt>
                <c:pt idx="17">
                  <c:v>311</c:v>
                </c:pt>
                <c:pt idx="18">
                  <c:v>299</c:v>
                </c:pt>
                <c:pt idx="19">
                  <c:v>303</c:v>
                </c:pt>
                <c:pt idx="20">
                  <c:v>294</c:v>
                </c:pt>
                <c:pt idx="21">
                  <c:v>317</c:v>
                </c:pt>
                <c:pt idx="22">
                  <c:v>319</c:v>
                </c:pt>
                <c:pt idx="23">
                  <c:v>286</c:v>
                </c:pt>
                <c:pt idx="24">
                  <c:v>305</c:v>
                </c:pt>
                <c:pt idx="25">
                  <c:v>323</c:v>
                </c:pt>
                <c:pt idx="26">
                  <c:v>316</c:v>
                </c:pt>
                <c:pt idx="27">
                  <c:v>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D-4844-AE8D-9D89D4416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76151833102974"/>
          <c:y val="0.2101599644210681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Organisasjon!$D$17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Organisasjon!$AM$17:$AM$44</c:f>
              <c:numCache>
                <c:formatCode>0</c:formatCode>
                <c:ptCount val="28"/>
                <c:pt idx="0">
                  <c:v>14.765331152902698</c:v>
                </c:pt>
                <c:pt idx="1">
                  <c:v>16.343616109682948</c:v>
                </c:pt>
                <c:pt idx="2">
                  <c:v>17.075216972034717</c:v>
                </c:pt>
                <c:pt idx="3">
                  <c:v>15.322906155398588</c:v>
                </c:pt>
                <c:pt idx="4">
                  <c:v>18.543237250554323</c:v>
                </c:pt>
                <c:pt idx="5">
                  <c:v>18.72648514851485</c:v>
                </c:pt>
                <c:pt idx="6">
                  <c:v>21.7503234152652</c:v>
                </c:pt>
                <c:pt idx="7">
                  <c:v>20.853061224489796</c:v>
                </c:pt>
                <c:pt idx="8">
                  <c:v>22.377503852080125</c:v>
                </c:pt>
                <c:pt idx="9">
                  <c:v>24.691029900332225</c:v>
                </c:pt>
                <c:pt idx="10">
                  <c:v>26.409168081494059</c:v>
                </c:pt>
                <c:pt idx="11">
                  <c:v>25.787155963302752</c:v>
                </c:pt>
                <c:pt idx="12">
                  <c:v>28.957820738137084</c:v>
                </c:pt>
                <c:pt idx="13">
                  <c:v>29.843212237093692</c:v>
                </c:pt>
                <c:pt idx="14">
                  <c:v>28.062753036437247</c:v>
                </c:pt>
                <c:pt idx="15">
                  <c:v>28.607142857142858</c:v>
                </c:pt>
                <c:pt idx="16">
                  <c:v>28.8110599078341</c:v>
                </c:pt>
                <c:pt idx="17">
                  <c:v>34.108352144469528</c:v>
                </c:pt>
                <c:pt idx="18">
                  <c:v>32.402877697841724</c:v>
                </c:pt>
                <c:pt idx="19">
                  <c:v>36.19806763285024</c:v>
                </c:pt>
                <c:pt idx="20">
                  <c:v>34</c:v>
                </c:pt>
                <c:pt idx="21">
                  <c:v>41.094382022471912</c:v>
                </c:pt>
                <c:pt idx="22">
                  <c:v>41.119469026548671</c:v>
                </c:pt>
                <c:pt idx="23">
                  <c:v>40.249411764705883</c:v>
                </c:pt>
                <c:pt idx="24">
                  <c:v>41.2112676056338</c:v>
                </c:pt>
                <c:pt idx="25">
                  <c:v>39.551643192488264</c:v>
                </c:pt>
                <c:pt idx="26">
                  <c:v>40.413301662707838</c:v>
                </c:pt>
                <c:pt idx="27">
                  <c:v>38.513274336283189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3-4B30-8D32-5D5F322751DC}"/>
            </c:ext>
          </c:extLst>
        </c:ser>
        <c:ser>
          <c:idx val="1"/>
          <c:order val="1"/>
          <c:tx>
            <c:strRef>
              <c:f>Organisasjon!$D$48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Organisasjon!$AM$46:$AM$73</c:f>
              <c:numCache>
                <c:formatCode>0</c:formatCode>
                <c:ptCount val="28"/>
                <c:pt idx="0">
                  <c:v>14.677884615384615</c:v>
                </c:pt>
                <c:pt idx="1">
                  <c:v>15.854819277108433</c:v>
                </c:pt>
                <c:pt idx="2">
                  <c:v>17.529639175257731</c:v>
                </c:pt>
                <c:pt idx="3">
                  <c:v>14.899728997289973</c:v>
                </c:pt>
                <c:pt idx="4">
                  <c:v>14.71608832807571</c:v>
                </c:pt>
                <c:pt idx="5">
                  <c:v>17.899665551839465</c:v>
                </c:pt>
                <c:pt idx="6">
                  <c:v>16.631578947368421</c:v>
                </c:pt>
                <c:pt idx="7">
                  <c:v>18.285245901639342</c:v>
                </c:pt>
                <c:pt idx="8">
                  <c:v>17.367469879518072</c:v>
                </c:pt>
                <c:pt idx="9">
                  <c:v>22.090614886731391</c:v>
                </c:pt>
                <c:pt idx="10">
                  <c:v>24.543918918918919</c:v>
                </c:pt>
                <c:pt idx="11">
                  <c:v>22.439873417721518</c:v>
                </c:pt>
                <c:pt idx="12">
                  <c:v>24.869565217391305</c:v>
                </c:pt>
                <c:pt idx="13">
                  <c:v>25.566343042071196</c:v>
                </c:pt>
                <c:pt idx="14">
                  <c:v>25.686281690140849</c:v>
                </c:pt>
                <c:pt idx="15">
                  <c:v>21.217665615141957</c:v>
                </c:pt>
                <c:pt idx="16">
                  <c:v>25.743506493506494</c:v>
                </c:pt>
                <c:pt idx="17">
                  <c:v>26.032154340836012</c:v>
                </c:pt>
                <c:pt idx="18">
                  <c:v>25.063545150501671</c:v>
                </c:pt>
                <c:pt idx="19">
                  <c:v>28.247524752475247</c:v>
                </c:pt>
                <c:pt idx="20">
                  <c:v>29.292517006802722</c:v>
                </c:pt>
                <c:pt idx="21">
                  <c:v>30.539432176656153</c:v>
                </c:pt>
                <c:pt idx="22">
                  <c:v>31.570532915360502</c:v>
                </c:pt>
                <c:pt idx="23">
                  <c:v>35.244755244755247</c:v>
                </c:pt>
                <c:pt idx="24">
                  <c:v>31.708196721311474</c:v>
                </c:pt>
                <c:pt idx="25">
                  <c:v>30.293808049535603</c:v>
                </c:pt>
                <c:pt idx="26">
                  <c:v>28.489018987341769</c:v>
                </c:pt>
                <c:pt idx="27">
                  <c:v>27.257309941520468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E3-4B30-8D32-5D5F3227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71419214381717"/>
          <c:y val="0.28517370040503059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Organisasjon!$D$17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Organisasjon!$AL$17:$AL$44</c:f>
              <c:numCache>
                <c:formatCode>0.00</c:formatCode>
                <c:ptCount val="28"/>
                <c:pt idx="0">
                  <c:v>2.370431858889082</c:v>
                </c:pt>
                <c:pt idx="1">
                  <c:v>2.5743387964598226</c:v>
                </c:pt>
                <c:pt idx="2">
                  <c:v>2.4863583751309122</c:v>
                </c:pt>
                <c:pt idx="3">
                  <c:v>3.6386541103318613</c:v>
                </c:pt>
                <c:pt idx="4">
                  <c:v>3.3256831417052379</c:v>
                </c:pt>
                <c:pt idx="5">
                  <c:v>3.4516549800196041</c:v>
                </c:pt>
                <c:pt idx="6">
                  <c:v>3.6704257845632018</c:v>
                </c:pt>
                <c:pt idx="7">
                  <c:v>3.340545952421702</c:v>
                </c:pt>
                <c:pt idx="8">
                  <c:v>3.1596310888252201</c:v>
                </c:pt>
                <c:pt idx="9">
                  <c:v>3.4494373406095566</c:v>
                </c:pt>
                <c:pt idx="10">
                  <c:v>3.6266435322428765</c:v>
                </c:pt>
                <c:pt idx="11">
                  <c:v>3.2830866169684092</c:v>
                </c:pt>
                <c:pt idx="12">
                  <c:v>3.2339572111602144</c:v>
                </c:pt>
                <c:pt idx="13">
                  <c:v>3.0735023648910609</c:v>
                </c:pt>
                <c:pt idx="14">
                  <c:v>3.0977490674479333</c:v>
                </c:pt>
                <c:pt idx="15">
                  <c:v>3.0318080254551849</c:v>
                </c:pt>
                <c:pt idx="16">
                  <c:v>3.0401908057001856</c:v>
                </c:pt>
                <c:pt idx="17">
                  <c:v>3.3730221439356027</c:v>
                </c:pt>
                <c:pt idx="18">
                  <c:v>2.9953154520395215</c:v>
                </c:pt>
                <c:pt idx="19">
                  <c:v>2.6245795182420109</c:v>
                </c:pt>
                <c:pt idx="20">
                  <c:v>2.6372770848010196</c:v>
                </c:pt>
                <c:pt idx="21">
                  <c:v>2.6225621873500917</c:v>
                </c:pt>
                <c:pt idx="22">
                  <c:v>2.4248124253540357</c:v>
                </c:pt>
                <c:pt idx="23">
                  <c:v>2.5240262237135891</c:v>
                </c:pt>
                <c:pt idx="24">
                  <c:v>2.5314160315732059</c:v>
                </c:pt>
                <c:pt idx="25">
                  <c:v>2.5116867314975035</c:v>
                </c:pt>
                <c:pt idx="26">
                  <c:v>2.410592012225711</c:v>
                </c:pt>
                <c:pt idx="27">
                  <c:v>2.3029924102385682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3-4E66-8743-F5CBBB3729F0}"/>
            </c:ext>
          </c:extLst>
        </c:ser>
        <c:ser>
          <c:idx val="1"/>
          <c:order val="1"/>
          <c:tx>
            <c:strRef>
              <c:f>Organisasjon!$D$46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Organisasjon!$AL$46:$AL$73</c:f>
              <c:numCache>
                <c:formatCode>0.00</c:formatCode>
                <c:ptCount val="28"/>
                <c:pt idx="0">
                  <c:v>2.5638670260557044</c:v>
                </c:pt>
                <c:pt idx="1">
                  <c:v>2.2848303326417274</c:v>
                </c:pt>
                <c:pt idx="2">
                  <c:v>2.4956867400532405</c:v>
                </c:pt>
                <c:pt idx="3">
                  <c:v>3.6009290096406663</c:v>
                </c:pt>
                <c:pt idx="4">
                  <c:v>3.5619483424852585</c:v>
                </c:pt>
                <c:pt idx="5">
                  <c:v>3.2181358695652107</c:v>
                </c:pt>
                <c:pt idx="6">
                  <c:v>3.191231009184917</c:v>
                </c:pt>
                <c:pt idx="7">
                  <c:v>3.0921915878446291</c:v>
                </c:pt>
                <c:pt idx="8">
                  <c:v>2.9304849781581592</c:v>
                </c:pt>
                <c:pt idx="9">
                  <c:v>2.8594974508375741</c:v>
                </c:pt>
                <c:pt idx="10">
                  <c:v>2.9489837541317989</c:v>
                </c:pt>
                <c:pt idx="11">
                  <c:v>2.9245861518066505</c:v>
                </c:pt>
                <c:pt idx="12">
                  <c:v>2.5850503394989439</c:v>
                </c:pt>
                <c:pt idx="13">
                  <c:v>2.4841476255659711</c:v>
                </c:pt>
                <c:pt idx="14">
                  <c:v>2.3863519686974528</c:v>
                </c:pt>
                <c:pt idx="15">
                  <c:v>2.6278096106263784</c:v>
                </c:pt>
                <c:pt idx="16">
                  <c:v>2.6540893728877193</c:v>
                </c:pt>
                <c:pt idx="17">
                  <c:v>2.5968146787239599</c:v>
                </c:pt>
                <c:pt idx="18">
                  <c:v>2.4330316862162391</c:v>
                </c:pt>
                <c:pt idx="19">
                  <c:v>2.2084692822794465</c:v>
                </c:pt>
                <c:pt idx="20">
                  <c:v>2.2233740278924312</c:v>
                </c:pt>
                <c:pt idx="21">
                  <c:v>2.3540408667250863</c:v>
                </c:pt>
                <c:pt idx="22">
                  <c:v>2.334417177914105</c:v>
                </c:pt>
                <c:pt idx="23">
                  <c:v>2.3360779641454359</c:v>
                </c:pt>
                <c:pt idx="24">
                  <c:v>2.2844537408246661</c:v>
                </c:pt>
                <c:pt idx="25">
                  <c:v>2.3794799624457883</c:v>
                </c:pt>
                <c:pt idx="26">
                  <c:v>2.4066593915872949</c:v>
                </c:pt>
                <c:pt idx="27">
                  <c:v>2.3934355101139007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3-4E66-8743-F5CBBB372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33604236559295"/>
          <c:y val="0.17675445620172703"/>
          <c:w val="0.11153522655888455"/>
          <c:h val="0.154269289535696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% SLAKT over 23 kg innen ORGANISASJON</a:t>
            </a:r>
            <a:endParaRPr lang="nb-NO" sz="28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76809734883174E-2"/>
          <c:y val="0.12626056158824817"/>
          <c:w val="0.8924309927524392"/>
          <c:h val="0.7701452875083074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Organisasjon!$AD$17:$AD$44</c:f>
              <c:numCache>
                <c:formatCode>0</c:formatCode>
                <c:ptCount val="28"/>
                <c:pt idx="0">
                  <c:v>7.4592978181415441</c:v>
                </c:pt>
                <c:pt idx="1">
                  <c:v>7.523724636921302</c:v>
                </c:pt>
                <c:pt idx="2">
                  <c:v>7.5337437171739987</c:v>
                </c:pt>
                <c:pt idx="3">
                  <c:v>7.2900889035232126</c:v>
                </c:pt>
                <c:pt idx="4">
                  <c:v>6.1580772450077745</c:v>
                </c:pt>
                <c:pt idx="5">
                  <c:v>6.3511995241557084</c:v>
                </c:pt>
                <c:pt idx="6">
                  <c:v>6.7745197168857425</c:v>
                </c:pt>
                <c:pt idx="7">
                  <c:v>8.3512755268480401</c:v>
                </c:pt>
                <c:pt idx="8">
                  <c:v>7.381395028575362</c:v>
                </c:pt>
                <c:pt idx="9">
                  <c:v>8.8132400430570499</c:v>
                </c:pt>
                <c:pt idx="10">
                  <c:v>8.5567341690774654</c:v>
                </c:pt>
                <c:pt idx="11">
                  <c:v>9.2144585171481435</c:v>
                </c:pt>
                <c:pt idx="12">
                  <c:v>9.5951932997511697</c:v>
                </c:pt>
                <c:pt idx="13">
                  <c:v>10.641978472578169</c:v>
                </c:pt>
                <c:pt idx="14">
                  <c:v>12.760585731804079</c:v>
                </c:pt>
                <c:pt idx="15">
                  <c:v>11.665106117353311</c:v>
                </c:pt>
                <c:pt idx="16">
                  <c:v>12.963851567498399</c:v>
                </c:pt>
                <c:pt idx="17">
                  <c:v>12.58769027134348</c:v>
                </c:pt>
                <c:pt idx="18">
                  <c:v>13.580521018354055</c:v>
                </c:pt>
                <c:pt idx="19">
                  <c:v>11.817696516748963</c:v>
                </c:pt>
                <c:pt idx="20">
                  <c:v>13.05445612119558</c:v>
                </c:pt>
                <c:pt idx="21">
                  <c:v>11.281238037950455</c:v>
                </c:pt>
                <c:pt idx="22">
                  <c:v>10.276552243624236</c:v>
                </c:pt>
                <c:pt idx="23">
                  <c:v>11.072138430959898</c:v>
                </c:pt>
                <c:pt idx="24">
                  <c:v>12.349054454317612</c:v>
                </c:pt>
                <c:pt idx="25">
                  <c:v>12.267790373315924</c:v>
                </c:pt>
                <c:pt idx="26">
                  <c:v>11.190784060185726</c:v>
                </c:pt>
                <c:pt idx="27">
                  <c:v>10.018382352941174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A-40B6-83E9-AE8F4EC734D1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Organisasjon!$AD$46:$AD$73</c:f>
              <c:numCache>
                <c:formatCode>0</c:formatCode>
                <c:ptCount val="28"/>
                <c:pt idx="0">
                  <c:v>5.429995996651745</c:v>
                </c:pt>
                <c:pt idx="1">
                  <c:v>5.4105399141304762</c:v>
                </c:pt>
                <c:pt idx="2">
                  <c:v>4.8518709108284943</c:v>
                </c:pt>
                <c:pt idx="3">
                  <c:v>5.8748635867588197</c:v>
                </c:pt>
                <c:pt idx="4">
                  <c:v>6.1093247588424431</c:v>
                </c:pt>
                <c:pt idx="5">
                  <c:v>5.5306427503736924</c:v>
                </c:pt>
                <c:pt idx="6">
                  <c:v>5.8544303797468364</c:v>
                </c:pt>
                <c:pt idx="7">
                  <c:v>4.8592433207817827</c:v>
                </c:pt>
                <c:pt idx="8">
                  <c:v>6.3128685397155753</c:v>
                </c:pt>
                <c:pt idx="9">
                  <c:v>6.3287430413126291</c:v>
                </c:pt>
                <c:pt idx="10">
                  <c:v>6.4143152099105283</c:v>
                </c:pt>
                <c:pt idx="11">
                  <c:v>6.7832463686363011</c:v>
                </c:pt>
                <c:pt idx="12">
                  <c:v>8.83539537385691</c:v>
                </c:pt>
                <c:pt idx="13">
                  <c:v>9.2278481012658222</c:v>
                </c:pt>
                <c:pt idx="14">
                  <c:v>7.2598625012748608</c:v>
                </c:pt>
                <c:pt idx="15">
                  <c:v>8.5191793041926864</c:v>
                </c:pt>
                <c:pt idx="16">
                  <c:v>10.316559465254132</c:v>
                </c:pt>
                <c:pt idx="17">
                  <c:v>11.734189723320158</c:v>
                </c:pt>
                <c:pt idx="18">
                  <c:v>10.341606618628235</c:v>
                </c:pt>
                <c:pt idx="19">
                  <c:v>9.1716322000233674</c:v>
                </c:pt>
                <c:pt idx="20">
                  <c:v>10.404087320018578</c:v>
                </c:pt>
                <c:pt idx="21">
                  <c:v>9.7820473091622784</c:v>
                </c:pt>
                <c:pt idx="22">
                  <c:v>9.3436600139012995</c:v>
                </c:pt>
                <c:pt idx="23">
                  <c:v>10.952380952380953</c:v>
                </c:pt>
                <c:pt idx="24">
                  <c:v>10.857201943956156</c:v>
                </c:pt>
                <c:pt idx="25">
                  <c:v>12.365992498645875</c:v>
                </c:pt>
                <c:pt idx="26">
                  <c:v>11.707819912846722</c:v>
                </c:pt>
                <c:pt idx="27">
                  <c:v>10.974039905599655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A-40B6-83E9-AE8F4EC73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 over 23 kg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2450037104398"/>
          <c:y val="0.2519576556538951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middel KROPPSLENGDE innen ORGANISASJON</a:t>
            </a:r>
            <a:endParaRPr lang="nb-NO" sz="28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63440782273106E-2"/>
          <c:y val="0.12426780034994009"/>
          <c:w val="0.87284433993337895"/>
          <c:h val="0.77213804102279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55575">
              <a:solidFill>
                <a:srgbClr val="80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Organisasjon!$B$72:$B$73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Organisasjon!$T$43:$T$44</c:f>
              <c:numCache>
                <c:formatCode>0.0</c:formatCode>
                <c:ptCount val="2"/>
                <c:pt idx="1">
                  <c:v>93.427993019197018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DE-4AB8-9DE5-32075AF2EDAF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triangle"/>
            <c:size val="14"/>
            <c:spPr>
              <a:solidFill>
                <a:srgbClr val="FFFFFF"/>
              </a:solidFill>
              <a:ln w="41275"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Organisasjon!$B$72:$B$73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Organisasjon!$T$72:$T$73</c:f>
              <c:numCache>
                <c:formatCode>0.0</c:formatCode>
                <c:ptCount val="2"/>
                <c:pt idx="0">
                  <c:v>91.818609406952902</c:v>
                </c:pt>
                <c:pt idx="1">
                  <c:v>93.795341922695854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DE-4AB8-9DE5-32075AF2E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823600930082873"/>
          <c:y val="0.6345663352367005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</a:t>
            </a:r>
            <a:r>
              <a:rPr lang="nb-NO" sz="2800" baseline="0"/>
              <a:t> </a:t>
            </a:r>
            <a:r>
              <a:rPr lang="nb-NO" sz="2800"/>
              <a:t>forhold mellom slaktevekt og klasse (kg per klasse)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12865317065997E-2"/>
          <c:y val="0.12282889996736766"/>
          <c:w val="0.89635833652178165"/>
          <c:h val="0.77128888012949548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marker>
            <c:symbol val="circle"/>
            <c:size val="14"/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År!$AC$8:$AC$35</c:f>
              <c:numCache>
                <c:formatCode>0.00</c:formatCode>
                <c:ptCount val="28"/>
                <c:pt idx="0">
                  <c:v>2.4140856151051135</c:v>
                </c:pt>
                <c:pt idx="1">
                  <c:v>2.5060656759764228</c:v>
                </c:pt>
                <c:pt idx="2">
                  <c:v>2.4885464041919461</c:v>
                </c:pt>
                <c:pt idx="3">
                  <c:v>3.6297408854346349</c:v>
                </c:pt>
                <c:pt idx="4">
                  <c:v>3.372136916186808</c:v>
                </c:pt>
                <c:pt idx="5">
                  <c:v>3.3915201813805163</c:v>
                </c:pt>
                <c:pt idx="6">
                  <c:v>3.5616501226052555</c:v>
                </c:pt>
                <c:pt idx="7">
                  <c:v>3.2775074706919138</c:v>
                </c:pt>
                <c:pt idx="8">
                  <c:v>3.093955847407825</c:v>
                </c:pt>
                <c:pt idx="9">
                  <c:v>3.2555050099960536</c:v>
                </c:pt>
                <c:pt idx="10">
                  <c:v>3.4019945444371906</c:v>
                </c:pt>
                <c:pt idx="11">
                  <c:v>3.160105644888592</c:v>
                </c:pt>
                <c:pt idx="12">
                  <c:v>3.0128136844205309</c:v>
                </c:pt>
                <c:pt idx="13">
                  <c:v>2.8550213226898884</c:v>
                </c:pt>
                <c:pt idx="14">
                  <c:v>2.8075013036523373</c:v>
                </c:pt>
                <c:pt idx="15">
                  <c:v>2.8896407213069728</c:v>
                </c:pt>
                <c:pt idx="16">
                  <c:v>2.8833416387840751</c:v>
                </c:pt>
                <c:pt idx="17">
                  <c:v>3.0758454905041748</c:v>
                </c:pt>
                <c:pt idx="18">
                  <c:v>2.7881102331403569</c:v>
                </c:pt>
                <c:pt idx="19">
                  <c:v>2.4642416790773414</c:v>
                </c:pt>
                <c:pt idx="20">
                  <c:v>2.4763879858478304</c:v>
                </c:pt>
                <c:pt idx="21">
                  <c:v>2.5246962328518379</c:v>
                </c:pt>
                <c:pt idx="22">
                  <c:v>2.3925036317289781</c:v>
                </c:pt>
                <c:pt idx="23">
                  <c:v>2.4505782129814113</c:v>
                </c:pt>
                <c:pt idx="24">
                  <c:v>2.4402101438391091</c:v>
                </c:pt>
                <c:pt idx="25">
                  <c:v>2.4616582885730702</c:v>
                </c:pt>
                <c:pt idx="26">
                  <c:v>2.409196008888034</c:v>
                </c:pt>
                <c:pt idx="27">
                  <c:v>2.334756506218719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D-472B-8AE1-CE77F9E2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2800984"/>
        <c:scaling>
          <c:orientation val="minMax"/>
          <c:min val="1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per klasse</a:t>
                </a:r>
              </a:p>
            </c:rich>
          </c:tx>
          <c:layout>
            <c:manualLayout>
              <c:xMode val="edge"/>
              <c:yMode val="edge"/>
              <c:x val="1.6950438567470926E-2"/>
              <c:y val="0.3151014994717439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Regorg!$K$46:$K$53</c:f>
              <c:numCache>
                <c:formatCode>0.0</c:formatCode>
                <c:ptCount val="8"/>
                <c:pt idx="0">
                  <c:v>63.727650443377819</c:v>
                </c:pt>
                <c:pt idx="1">
                  <c:v>36.272349556622174</c:v>
                </c:pt>
                <c:pt idx="2">
                  <c:v>69.092298321168656</c:v>
                </c:pt>
                <c:pt idx="3">
                  <c:v>30.907701678831319</c:v>
                </c:pt>
                <c:pt idx="4">
                  <c:v>30.475798114673385</c:v>
                </c:pt>
                <c:pt idx="5">
                  <c:v>69.524201885326633</c:v>
                </c:pt>
                <c:pt idx="6">
                  <c:v>76.32673152238641</c:v>
                </c:pt>
                <c:pt idx="7">
                  <c:v>23.673268477613593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9-4766-86FA-4595F7CF16E8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Regorg!$K$37:$K$44</c:f>
              <c:numCache>
                <c:formatCode>0.0</c:formatCode>
                <c:ptCount val="8"/>
                <c:pt idx="0">
                  <c:v>67.170391799335931</c:v>
                </c:pt>
                <c:pt idx="1">
                  <c:v>32.829608200664069</c:v>
                </c:pt>
                <c:pt idx="2">
                  <c:v>70.169688304867876</c:v>
                </c:pt>
                <c:pt idx="3">
                  <c:v>29.830311695132121</c:v>
                </c:pt>
                <c:pt idx="4">
                  <c:v>36.80940294476045</c:v>
                </c:pt>
                <c:pt idx="5">
                  <c:v>63.19059705523955</c:v>
                </c:pt>
                <c:pt idx="6">
                  <c:v>77.882822471133025</c:v>
                </c:pt>
                <c:pt idx="7">
                  <c:v>22.117177528866968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9-4766-86FA-4595F7CF16E8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65.350778577571873</c:v>
                </c:pt>
                <c:pt idx="1">
                  <c:v>34.64922142242812</c:v>
                </c:pt>
                <c:pt idx="2">
                  <c:v>72.328772649967675</c:v>
                </c:pt>
                <c:pt idx="3">
                  <c:v>27.671227350032279</c:v>
                </c:pt>
                <c:pt idx="4">
                  <c:v>30.681463209391399</c:v>
                </c:pt>
                <c:pt idx="5">
                  <c:v>69.318536790608604</c:v>
                </c:pt>
                <c:pt idx="6">
                  <c:v>74.681058325806092</c:v>
                </c:pt>
                <c:pt idx="7">
                  <c:v>25.318941674193912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65.230159162152347</c:v>
                </c:pt>
                <c:pt idx="1">
                  <c:v>34.769840837847653</c:v>
                </c:pt>
                <c:pt idx="2">
                  <c:v>68.594672412941208</c:v>
                </c:pt>
                <c:pt idx="3">
                  <c:v>31.405327587058803</c:v>
                </c:pt>
                <c:pt idx="4">
                  <c:v>37.815580606188114</c:v>
                </c:pt>
                <c:pt idx="5">
                  <c:v>62.184419393811886</c:v>
                </c:pt>
                <c:pt idx="6">
                  <c:v>76.066316469171582</c:v>
                </c:pt>
                <c:pt idx="7">
                  <c:v>23.933683530828421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63.399955967552998</c:v>
                </c:pt>
                <c:pt idx="1">
                  <c:v>36.600044032447009</c:v>
                </c:pt>
                <c:pt idx="2">
                  <c:v>67.635775344608746</c:v>
                </c:pt>
                <c:pt idx="3">
                  <c:v>32.364224655391268</c:v>
                </c:pt>
                <c:pt idx="4">
                  <c:v>36.792506160768319</c:v>
                </c:pt>
                <c:pt idx="5">
                  <c:v>63.207493839231681</c:v>
                </c:pt>
                <c:pt idx="6">
                  <c:v>78.374093087841587</c:v>
                </c:pt>
                <c:pt idx="7">
                  <c:v>21.625906912158413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1.3607113490998416E-2"/>
              <c:y val="0.401179266268869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antall SLAKT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Regorg!$I$46:$I$53</c:f>
              <c:numCache>
                <c:formatCode>#,##0</c:formatCode>
                <c:ptCount val="8"/>
                <c:pt idx="0">
                  <c:v>6468</c:v>
                </c:pt>
                <c:pt idx="1">
                  <c:v>3180</c:v>
                </c:pt>
                <c:pt idx="2">
                  <c:v>5828</c:v>
                </c:pt>
                <c:pt idx="3">
                  <c:v>2190</c:v>
                </c:pt>
                <c:pt idx="4">
                  <c:v>1133</c:v>
                </c:pt>
                <c:pt idx="5">
                  <c:v>3511</c:v>
                </c:pt>
                <c:pt idx="6">
                  <c:v>3677</c:v>
                </c:pt>
                <c:pt idx="7">
                  <c:v>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8-489F-8F7D-BDF02B854A09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Regorg!$I$37:$I$44</c:f>
              <c:numCache>
                <c:formatCode>#,##0</c:formatCode>
                <c:ptCount val="8"/>
                <c:pt idx="0">
                  <c:v>6636</c:v>
                </c:pt>
                <c:pt idx="1">
                  <c:v>3040</c:v>
                </c:pt>
                <c:pt idx="2">
                  <c:v>5557</c:v>
                </c:pt>
                <c:pt idx="3">
                  <c:v>2056</c:v>
                </c:pt>
                <c:pt idx="4">
                  <c:v>1551</c:v>
                </c:pt>
                <c:pt idx="5">
                  <c:v>3360</c:v>
                </c:pt>
                <c:pt idx="6">
                  <c:v>3812</c:v>
                </c:pt>
                <c:pt idx="7">
                  <c:v>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8-489F-8F7D-BDF02B854A09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#,##0</c:formatCode>
                <c:ptCount val="8"/>
                <c:pt idx="0">
                  <c:v>6402</c:v>
                </c:pt>
                <c:pt idx="1">
                  <c:v>3189.9</c:v>
                </c:pt>
                <c:pt idx="2">
                  <c:v>5560</c:v>
                </c:pt>
                <c:pt idx="3">
                  <c:v>1811</c:v>
                </c:pt>
                <c:pt idx="4">
                  <c:v>1350</c:v>
                </c:pt>
                <c:pt idx="5">
                  <c:v>3514</c:v>
                </c:pt>
                <c:pt idx="6">
                  <c:v>3537</c:v>
                </c:pt>
                <c:pt idx="7">
                  <c:v>1270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C8-489F-8F7D-BDF02B854A09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#,##0</c:formatCode>
                <c:ptCount val="8"/>
                <c:pt idx="0">
                  <c:v>6593</c:v>
                </c:pt>
                <c:pt idx="1">
                  <c:v>3312</c:v>
                </c:pt>
                <c:pt idx="2">
                  <c:v>5619</c:v>
                </c:pt>
                <c:pt idx="3">
                  <c:v>1988.53</c:v>
                </c:pt>
                <c:pt idx="4">
                  <c:v>1359</c:v>
                </c:pt>
                <c:pt idx="5">
                  <c:v>2619</c:v>
                </c:pt>
                <c:pt idx="6">
                  <c:v>3443</c:v>
                </c:pt>
                <c:pt idx="7">
                  <c:v>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C8-489F-8F7D-BDF02B854A09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#,##0</c:formatCode>
                <c:ptCount val="8"/>
                <c:pt idx="0">
                  <c:v>6885</c:v>
                </c:pt>
                <c:pt idx="1">
                  <c:v>3365</c:v>
                </c:pt>
                <c:pt idx="2">
                  <c:v>5704</c:v>
                </c:pt>
                <c:pt idx="3">
                  <c:v>2291</c:v>
                </c:pt>
                <c:pt idx="4">
                  <c:v>1318</c:v>
                </c:pt>
                <c:pt idx="5">
                  <c:v>2659</c:v>
                </c:pt>
                <c:pt idx="6">
                  <c:v>3501</c:v>
                </c:pt>
                <c:pt idx="7">
                  <c:v>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C8-489F-8F7D-BDF02B854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607113490998416E-2"/>
              <c:y val="0.401179266268869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SLAKTEVEKT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Regorg!$P$46:$P$53</c:f>
              <c:numCache>
                <c:formatCode>0.0</c:formatCode>
                <c:ptCount val="8"/>
                <c:pt idx="0">
                  <c:v>10.614024427953002</c:v>
                </c:pt>
                <c:pt idx="1">
                  <c:v>12.287704402515724</c:v>
                </c:pt>
                <c:pt idx="2">
                  <c:v>11.537522306108437</c:v>
                </c:pt>
                <c:pt idx="3">
                  <c:v>13.734885844748844</c:v>
                </c:pt>
                <c:pt idx="4">
                  <c:v>14.742577228596645</c:v>
                </c:pt>
                <c:pt idx="5">
                  <c:v>10.853090287667325</c:v>
                </c:pt>
                <c:pt idx="6">
                  <c:v>15.982852869186845</c:v>
                </c:pt>
                <c:pt idx="7">
                  <c:v>15.202335279399483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A-427E-813E-0A7FC57686E5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Regorg!$P$37:$P$44</c:f>
              <c:numCache>
                <c:formatCode>0.0</c:formatCode>
                <c:ptCount val="8"/>
                <c:pt idx="0">
                  <c:v>10.771137733574456</c:v>
                </c:pt>
                <c:pt idx="1">
                  <c:v>11.49164473684211</c:v>
                </c:pt>
                <c:pt idx="2">
                  <c:v>11.776755443584651</c:v>
                </c:pt>
                <c:pt idx="3">
                  <c:v>13.531663424124497</c:v>
                </c:pt>
                <c:pt idx="4">
                  <c:v>13.81234042553189</c:v>
                </c:pt>
                <c:pt idx="5">
                  <c:v>10.945446428571419</c:v>
                </c:pt>
                <c:pt idx="6">
                  <c:v>17.01639559286463</c:v>
                </c:pt>
                <c:pt idx="7">
                  <c:v>15.161152263374497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A-427E-813E-0A7FC57686E5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Regorg!$P$28:$P$35</c:f>
              <c:numCache>
                <c:formatCode>0.0</c:formatCode>
                <c:ptCount val="8"/>
                <c:pt idx="0">
                  <c:v>10.959550140581056</c:v>
                </c:pt>
                <c:pt idx="1">
                  <c:v>11.66202702279068</c:v>
                </c:pt>
                <c:pt idx="2">
                  <c:v>12.31721402877699</c:v>
                </c:pt>
                <c:pt idx="3">
                  <c:v>14.467255659856416</c:v>
                </c:pt>
                <c:pt idx="4">
                  <c:v>13.379711111111083</c:v>
                </c:pt>
                <c:pt idx="5">
                  <c:v>11.613204325554936</c:v>
                </c:pt>
                <c:pt idx="6">
                  <c:v>16.44911224201303</c:v>
                </c:pt>
                <c:pt idx="7">
                  <c:v>15.53133858267714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EA-427E-813E-0A7FC57686E5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Regorg!$P$19:$P$26</c:f>
              <c:numCache>
                <c:formatCode>0.0</c:formatCode>
                <c:ptCount val="8"/>
                <c:pt idx="0">
                  <c:v>11.087850750796312</c:v>
                </c:pt>
                <c:pt idx="1">
                  <c:v>11.765066425120764</c:v>
                </c:pt>
                <c:pt idx="2">
                  <c:v>11.661206620395108</c:v>
                </c:pt>
                <c:pt idx="3">
                  <c:v>15.086320045460724</c:v>
                </c:pt>
                <c:pt idx="4">
                  <c:v>13.436629874908013</c:v>
                </c:pt>
                <c:pt idx="5">
                  <c:v>11.46529209621993</c:v>
                </c:pt>
                <c:pt idx="6">
                  <c:v>15.824411850130724</c:v>
                </c:pt>
                <c:pt idx="7">
                  <c:v>15.828993536472774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EA-427E-813E-0A7FC57686E5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Regorg!$P$10:$P$17</c:f>
              <c:numCache>
                <c:formatCode>0.0</c:formatCode>
                <c:ptCount val="8"/>
                <c:pt idx="0">
                  <c:v>10.749179375453876</c:v>
                </c:pt>
                <c:pt idx="1">
                  <c:v>12.696582466567632</c:v>
                </c:pt>
                <c:pt idx="2">
                  <c:v>11.309344319775628</c:v>
                </c:pt>
                <c:pt idx="3">
                  <c:v>13.473505019642079</c:v>
                </c:pt>
                <c:pt idx="4">
                  <c:v>13.332928679817902</c:v>
                </c:pt>
                <c:pt idx="5">
                  <c:v>11.353553967656998</c:v>
                </c:pt>
                <c:pt idx="6">
                  <c:v>15.911910882604973</c:v>
                </c:pt>
                <c:pt idx="7">
                  <c:v>15.26464746772591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EA-427E-813E-0A7FC5768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607113490998416E-2"/>
              <c:y val="0.401179266268869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423838735385943"/>
          <c:y val="0.1892902711498335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KLASSE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Regorg!$S$46:$S$53</c:f>
              <c:numCache>
                <c:formatCode>0.00</c:formatCode>
                <c:ptCount val="8"/>
                <c:pt idx="0">
                  <c:v>4.870129870129869</c:v>
                </c:pt>
                <c:pt idx="1">
                  <c:v>6.0811320754716993</c:v>
                </c:pt>
                <c:pt idx="2">
                  <c:v>4.6654083733699379</c:v>
                </c:pt>
                <c:pt idx="3">
                  <c:v>5.0009132420091316</c:v>
                </c:pt>
                <c:pt idx="4">
                  <c:v>5.3530450132391891</c:v>
                </c:pt>
                <c:pt idx="5">
                  <c:v>4.8080318997436606</c:v>
                </c:pt>
                <c:pt idx="6">
                  <c:v>5.1634484634212683</c:v>
                </c:pt>
                <c:pt idx="7">
                  <c:v>5.4595496246872406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0A-4D42-873D-10959EB9AF1B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Regorg!$S$37:$S$44</c:f>
              <c:numCache>
                <c:formatCode>0.00</c:formatCode>
                <c:ptCount val="8"/>
                <c:pt idx="0">
                  <c:v>4.9457504520795661</c:v>
                </c:pt>
                <c:pt idx="1">
                  <c:v>6.0832236842105276</c:v>
                </c:pt>
                <c:pt idx="2">
                  <c:v>4.915242037070362</c:v>
                </c:pt>
                <c:pt idx="3">
                  <c:v>5.0462062256809324</c:v>
                </c:pt>
                <c:pt idx="4">
                  <c:v>5.3623468729851718</c:v>
                </c:pt>
                <c:pt idx="5">
                  <c:v>4.7422619047619055</c:v>
                </c:pt>
                <c:pt idx="6">
                  <c:v>5.1744491080797488</c:v>
                </c:pt>
                <c:pt idx="7">
                  <c:v>5.6222222222222227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0A-4D42-873D-10959EB9AF1B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Regorg!$S$28:$S$35</c:f>
              <c:numCache>
                <c:formatCode>0.00</c:formatCode>
                <c:ptCount val="8"/>
                <c:pt idx="0">
                  <c:v>5.0224929709465798</c:v>
                </c:pt>
                <c:pt idx="1">
                  <c:v>5.8552619204363774</c:v>
                </c:pt>
                <c:pt idx="2">
                  <c:v>5.0719424460431668</c:v>
                </c:pt>
                <c:pt idx="3">
                  <c:v>5.4544450579790178</c:v>
                </c:pt>
                <c:pt idx="4">
                  <c:v>5.5385185185185186</c:v>
                </c:pt>
                <c:pt idx="5">
                  <c:v>4.5816733067729087</c:v>
                </c:pt>
                <c:pt idx="6">
                  <c:v>5.0113090189426064</c:v>
                </c:pt>
                <c:pt idx="7">
                  <c:v>5.8496062992125992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0A-4D42-873D-10959EB9AF1B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Regorg!$S$19:$S$26</c:f>
              <c:numCache>
                <c:formatCode>0.00</c:formatCode>
                <c:ptCount val="8"/>
                <c:pt idx="0">
                  <c:v>5.3062338844228734</c:v>
                </c:pt>
                <c:pt idx="1">
                  <c:v>5.98731884057971</c:v>
                </c:pt>
                <c:pt idx="2">
                  <c:v>5.1696031322299323</c:v>
                </c:pt>
                <c:pt idx="3">
                  <c:v>5.4070393707914919</c:v>
                </c:pt>
                <c:pt idx="4">
                  <c:v>5.4628403237674759</c:v>
                </c:pt>
                <c:pt idx="5">
                  <c:v>4.3913707521954946</c:v>
                </c:pt>
                <c:pt idx="6">
                  <c:v>4.713331397037468</c:v>
                </c:pt>
                <c:pt idx="7">
                  <c:v>5.6999076638965844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0A-4D42-873D-10959EB9AF1B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Regorg!$S$10:$S$17</c:f>
              <c:numCache>
                <c:formatCode>0.00</c:formatCode>
                <c:ptCount val="8"/>
                <c:pt idx="0">
                  <c:v>5.3111111111111109</c:v>
                </c:pt>
                <c:pt idx="1">
                  <c:v>5.9257057949479934</c:v>
                </c:pt>
                <c:pt idx="2">
                  <c:v>5.3285413744740531</c:v>
                </c:pt>
                <c:pt idx="3">
                  <c:v>5.1711043212570944</c:v>
                </c:pt>
                <c:pt idx="4">
                  <c:v>5.6350531107738995</c:v>
                </c:pt>
                <c:pt idx="5">
                  <c:v>4.6434749905979684</c:v>
                </c:pt>
                <c:pt idx="6">
                  <c:v>5.0208511853756068</c:v>
                </c:pt>
                <c:pt idx="7">
                  <c:v>5.6097318768619644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0A-4D42-873D-10959EB9A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1749957958309264E-2"/>
              <c:y val="0.2985261644829603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452427085085073"/>
          <c:y val="0.1572111986779044"/>
          <c:w val="5.5762081784386575E-2"/>
          <c:h val="0.20544027390307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middel</a:t>
            </a:r>
            <a:r>
              <a:rPr lang="nb-NO" sz="2800" baseline="0"/>
              <a:t> FETTGRUPPE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1003955574728198E-2"/>
          <c:y val="3.6816166370657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96008126217341E-2"/>
          <c:y val="0.18324307981969801"/>
          <c:w val="0.88894921922812697"/>
          <c:h val="0.58488874687370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Regorg!$X$46:$X$53</c:f>
              <c:numCache>
                <c:formatCode>0.00</c:formatCode>
                <c:ptCount val="8"/>
                <c:pt idx="0">
                  <c:v>5.1669758812615951</c:v>
                </c:pt>
                <c:pt idx="1">
                  <c:v>4.6301886792452818</c:v>
                </c:pt>
                <c:pt idx="2">
                  <c:v>4.4492107069320532</c:v>
                </c:pt>
                <c:pt idx="3">
                  <c:v>4.6246575342465741</c:v>
                </c:pt>
                <c:pt idx="4">
                  <c:v>4.7881729920564879</c:v>
                </c:pt>
                <c:pt idx="5">
                  <c:v>4.4386214753631439</c:v>
                </c:pt>
                <c:pt idx="6">
                  <c:v>5.0465053032363354</c:v>
                </c:pt>
                <c:pt idx="7">
                  <c:v>4.7447873227689756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7-49BC-A1DF-7BB61471FA7F}"/>
            </c:ext>
          </c:extLst>
        </c:ser>
        <c:ser>
          <c:idx val="4"/>
          <c:order val="1"/>
          <c:tx>
            <c:strRef>
              <c:f>Regorg!$B$37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Regorg!$X$37:$X$44</c:f>
              <c:numCache>
                <c:formatCode>0.00</c:formatCode>
                <c:ptCount val="8"/>
                <c:pt idx="0">
                  <c:v>5.6220614828209756</c:v>
                </c:pt>
                <c:pt idx="1">
                  <c:v>4.5805921052631557</c:v>
                </c:pt>
                <c:pt idx="2">
                  <c:v>4.6409933417311491</c:v>
                </c:pt>
                <c:pt idx="3">
                  <c:v>4.5666342412451364</c:v>
                </c:pt>
                <c:pt idx="4">
                  <c:v>4.9400386847195357</c:v>
                </c:pt>
                <c:pt idx="5">
                  <c:v>4.3241071428571436</c:v>
                </c:pt>
                <c:pt idx="6">
                  <c:v>5.0978488982161592</c:v>
                </c:pt>
                <c:pt idx="7">
                  <c:v>4.5012345679012364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7-49BC-A1DF-7BB61471FA7F}"/>
            </c:ext>
          </c:extLst>
        </c:ser>
        <c:ser>
          <c:idx val="10"/>
          <c:order val="2"/>
          <c:tx>
            <c:strRef>
              <c:f>Regorg!$B$28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Regorg!$X$28:$X$35</c:f>
              <c:numCache>
                <c:formatCode>0.00</c:formatCode>
                <c:ptCount val="8"/>
                <c:pt idx="0">
                  <c:v>5.2610121836925972</c:v>
                </c:pt>
                <c:pt idx="1">
                  <c:v>4.2854007962632057</c:v>
                </c:pt>
                <c:pt idx="2">
                  <c:v>4.6789568345323742</c:v>
                </c:pt>
                <c:pt idx="3">
                  <c:v>4.9221424627277743</c:v>
                </c:pt>
                <c:pt idx="4">
                  <c:v>4.9244444444444442</c:v>
                </c:pt>
                <c:pt idx="5">
                  <c:v>4.5014228799089357</c:v>
                </c:pt>
                <c:pt idx="6">
                  <c:v>4.5402883799830382</c:v>
                </c:pt>
                <c:pt idx="7">
                  <c:v>4.9598425196850391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7-49BC-A1DF-7BB61471FA7F}"/>
            </c:ext>
          </c:extLst>
        </c:ser>
        <c:ser>
          <c:idx val="13"/>
          <c:order val="3"/>
          <c:tx>
            <c:strRef>
              <c:f>Regorg!$B$19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Regorg!$X$19:$X$26</c:f>
              <c:numCache>
                <c:formatCode>0.00</c:formatCode>
                <c:ptCount val="8"/>
                <c:pt idx="0">
                  <c:v>5.2470802366145914</c:v>
                </c:pt>
                <c:pt idx="1">
                  <c:v>4.6515700483091793</c:v>
                </c:pt>
                <c:pt idx="2">
                  <c:v>4.724506139882541</c:v>
                </c:pt>
                <c:pt idx="3">
                  <c:v>5.1429950767652484</c:v>
                </c:pt>
                <c:pt idx="4">
                  <c:v>4.9668874172185431</c:v>
                </c:pt>
                <c:pt idx="5">
                  <c:v>4.3161512027491398</c:v>
                </c:pt>
                <c:pt idx="6">
                  <c:v>4.343014812663375</c:v>
                </c:pt>
                <c:pt idx="7">
                  <c:v>5.1440443213296403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F7-49BC-A1DF-7BB61471FA7F}"/>
            </c:ext>
          </c:extLst>
        </c:ser>
        <c:ser>
          <c:idx val="1"/>
          <c:order val="4"/>
          <c:tx>
            <c:strRef>
              <c:f>Regorg!$B$10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Regorg!$X$10:$X$17</c:f>
              <c:numCache>
                <c:formatCode>0.00</c:formatCode>
                <c:ptCount val="8"/>
                <c:pt idx="0">
                  <c:v>5.1272331154684068</c:v>
                </c:pt>
                <c:pt idx="1">
                  <c:v>4.7129271916790492</c:v>
                </c:pt>
                <c:pt idx="2">
                  <c:v>4.6065918653576441</c:v>
                </c:pt>
                <c:pt idx="3">
                  <c:v>4.8537756438236572</c:v>
                </c:pt>
                <c:pt idx="4">
                  <c:v>4.9226100151745076</c:v>
                </c:pt>
                <c:pt idx="5">
                  <c:v>4.3888679954870247</c:v>
                </c:pt>
                <c:pt idx="6">
                  <c:v>4.8020565552699219</c:v>
                </c:pt>
                <c:pt idx="7">
                  <c:v>5.1281032770605757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F7-49BC-A1DF-7BB61471F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1749957958309264E-2"/>
              <c:y val="0.2985261644829603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452427085085073"/>
          <c:y val="0.1572111986779044"/>
          <c:w val="5.5762081784386575E-2"/>
          <c:h val="0.20544027390307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andels%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98353662005981E-2"/>
          <c:y val="0.17910464792875172"/>
          <c:w val="0.89493989150263198"/>
          <c:h val="0.605329313057799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Bedrifter!$J$36:$J$41</c:f>
              <c:numCache>
                <c:formatCode>0</c:formatCode>
                <c:ptCount val="6"/>
                <c:pt idx="0">
                  <c:v>17.343988708617587</c:v>
                </c:pt>
                <c:pt idx="1">
                  <c:v>24.912212078684608</c:v>
                </c:pt>
                <c:pt idx="2">
                  <c:v>20.490864255408848</c:v>
                </c:pt>
                <c:pt idx="3">
                  <c:v>9.2213906195719684</c:v>
                </c:pt>
                <c:pt idx="4">
                  <c:v>0.34492936028383736</c:v>
                </c:pt>
                <c:pt idx="5">
                  <c:v>27.686614977433155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4-4AC6-B6E9-684E94141688}"/>
            </c:ext>
          </c:extLst>
        </c:ser>
        <c:ser>
          <c:idx val="4"/>
          <c:order val="1"/>
          <c:tx>
            <c:strRef>
              <c:f>Bedrifter!$B$30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Bedrifter!$J$30:$J$35</c:f>
              <c:numCache>
                <c:formatCode>0</c:formatCode>
                <c:ptCount val="6"/>
                <c:pt idx="0">
                  <c:v>17.14620627175244</c:v>
                </c:pt>
                <c:pt idx="1">
                  <c:v>25.473809700655369</c:v>
                </c:pt>
                <c:pt idx="2">
                  <c:v>22.806163757219696</c:v>
                </c:pt>
                <c:pt idx="3">
                  <c:v>8.6298838556334978</c:v>
                </c:pt>
                <c:pt idx="4">
                  <c:v>0.42179209524681055</c:v>
                </c:pt>
                <c:pt idx="5">
                  <c:v>25.522144319492192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4-4AC6-B6E9-684E94141688}"/>
            </c:ext>
          </c:extLst>
        </c:ser>
        <c:ser>
          <c:idx val="10"/>
          <c:order val="2"/>
          <c:tx>
            <c:strRef>
              <c:f>Bedrifter!$B$24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Bedrifter!$J$24:$J$29</c:f>
              <c:numCache>
                <c:formatCode>0</c:formatCode>
                <c:ptCount val="6"/>
                <c:pt idx="0">
                  <c:v>16.435869120039975</c:v>
                </c:pt>
                <c:pt idx="1">
                  <c:v>25.768105169058551</c:v>
                </c:pt>
                <c:pt idx="2">
                  <c:v>21.2182258318668</c:v>
                </c:pt>
                <c:pt idx="3">
                  <c:v>8.1559363631370445</c:v>
                </c:pt>
                <c:pt idx="4">
                  <c:v>0.50138070056767159</c:v>
                </c:pt>
                <c:pt idx="5">
                  <c:v>27.920482815329954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3"/>
          <c:tx>
            <c:strRef>
              <c:f>Bedrifter!$B$17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Bedrifter!$J$17:$J$22</c:f>
              <c:numCache>
                <c:formatCode>0</c:formatCode>
                <c:ptCount val="6"/>
                <c:pt idx="0">
                  <c:v>18.630331482223596</c:v>
                </c:pt>
                <c:pt idx="1">
                  <c:v>25.044835022232423</c:v>
                </c:pt>
                <c:pt idx="2">
                  <c:v>20.86416671437572</c:v>
                </c:pt>
                <c:pt idx="3">
                  <c:v>10.194645140359906</c:v>
                </c:pt>
                <c:pt idx="4">
                  <c:v>0.50985286540333163</c:v>
                </c:pt>
                <c:pt idx="5">
                  <c:v>24.756168775405023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4"/>
          <c:tx>
            <c:strRef>
              <c:f>Bedrifter!$B$10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Bedrifter!$J$10:$J$15</c:f>
              <c:numCache>
                <c:formatCode>0</c:formatCode>
                <c:ptCount val="6"/>
                <c:pt idx="0">
                  <c:v>19.487117970299956</c:v>
                </c:pt>
                <c:pt idx="1">
                  <c:v>23.481535243756369</c:v>
                </c:pt>
                <c:pt idx="2">
                  <c:v>21.028139044820744</c:v>
                </c:pt>
                <c:pt idx="3">
                  <c:v>11.192224551547744</c:v>
                </c:pt>
                <c:pt idx="4">
                  <c:v>0.68104066663967278</c:v>
                </c:pt>
                <c:pt idx="5">
                  <c:v>24.129942522935504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1.2577987770781021E-2"/>
              <c:y val="0.429271941616759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74035396740199"/>
          <c:y val="0.2772893002645965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antall SLAKT i bedriftsgruppene, hittil i år</a:t>
            </a:r>
          </a:p>
        </c:rich>
      </c:tx>
      <c:layout>
        <c:manualLayout>
          <c:xMode val="edge"/>
          <c:yMode val="edge"/>
          <c:x val="0.13055730515933964"/>
          <c:y val="3.9517557620496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258768860263413E-2"/>
          <c:y val="0.18804374584390376"/>
          <c:w val="0.87597947630437456"/>
          <c:h val="0.59639019890665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Bedrifter!$H$36:$H$41</c:f>
              <c:numCache>
                <c:formatCode>0</c:formatCode>
                <c:ptCount val="6"/>
                <c:pt idx="0">
                  <c:v>5712</c:v>
                </c:pt>
                <c:pt idx="1">
                  <c:v>6865</c:v>
                </c:pt>
                <c:pt idx="2">
                  <c:v>4529</c:v>
                </c:pt>
                <c:pt idx="3">
                  <c:v>2305</c:v>
                </c:pt>
                <c:pt idx="4">
                  <c:v>116</c:v>
                </c:pt>
                <c:pt idx="5">
                  <c:v>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30E-8DF3-82ED62E28C98}"/>
            </c:ext>
          </c:extLst>
        </c:ser>
        <c:ser>
          <c:idx val="4"/>
          <c:order val="1"/>
          <c:tx>
            <c:strRef>
              <c:f>Bedrifter!$B$30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Bedrifter!$H$30:$H$35</c:f>
              <c:numCache>
                <c:formatCode>0</c:formatCode>
                <c:ptCount val="6"/>
                <c:pt idx="0">
                  <c:v>5593</c:v>
                </c:pt>
                <c:pt idx="1">
                  <c:v>7103</c:v>
                </c:pt>
                <c:pt idx="2">
                  <c:v>4860</c:v>
                </c:pt>
                <c:pt idx="3">
                  <c:v>2275</c:v>
                </c:pt>
                <c:pt idx="4">
                  <c:v>157</c:v>
                </c:pt>
                <c:pt idx="5">
                  <c:v>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5-430E-8DF3-82ED62E28C98}"/>
            </c:ext>
          </c:extLst>
        </c:ser>
        <c:ser>
          <c:idx val="10"/>
          <c:order val="2"/>
          <c:tx>
            <c:strRef>
              <c:f>Bedrifter!$B$24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Bedrifter!$H$24:$H$29</c:f>
              <c:numCache>
                <c:formatCode>0</c:formatCode>
                <c:ptCount val="6"/>
                <c:pt idx="0">
                  <c:v>5182</c:v>
                </c:pt>
                <c:pt idx="1">
                  <c:v>6924</c:v>
                </c:pt>
                <c:pt idx="2">
                  <c:v>4743</c:v>
                </c:pt>
                <c:pt idx="3">
                  <c:v>2050</c:v>
                </c:pt>
                <c:pt idx="4">
                  <c:v>188</c:v>
                </c:pt>
                <c:pt idx="5">
                  <c:v>7546.9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5-430E-8DF3-82ED62E28C98}"/>
            </c:ext>
          </c:extLst>
        </c:ser>
        <c:ser>
          <c:idx val="13"/>
          <c:order val="3"/>
          <c:tx>
            <c:strRef>
              <c:f>Bedrifter!$B$17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Bedrifter!$H$17:$H$22</c:f>
              <c:numCache>
                <c:formatCode>0</c:formatCode>
                <c:ptCount val="6"/>
                <c:pt idx="0">
                  <c:v>5623</c:v>
                </c:pt>
                <c:pt idx="1">
                  <c:v>6642</c:v>
                </c:pt>
                <c:pt idx="2">
                  <c:v>4749</c:v>
                </c:pt>
                <c:pt idx="3">
                  <c:v>2332</c:v>
                </c:pt>
                <c:pt idx="4">
                  <c:v>180</c:v>
                </c:pt>
                <c:pt idx="5">
                  <c:v>6490.53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5-430E-8DF3-82ED62E28C98}"/>
            </c:ext>
          </c:extLst>
        </c:ser>
        <c:ser>
          <c:idx val="1"/>
          <c:order val="4"/>
          <c:tx>
            <c:strRef>
              <c:f>Bedrifter!$B$10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Bedrifter!$H$10:$H$15</c:f>
              <c:numCache>
                <c:formatCode>General</c:formatCode>
                <c:ptCount val="6"/>
                <c:pt idx="0">
                  <c:v>5982</c:v>
                </c:pt>
                <c:pt idx="1">
                  <c:v>6730</c:v>
                </c:pt>
                <c:pt idx="2">
                  <c:v>4696</c:v>
                </c:pt>
                <c:pt idx="3">
                  <c:v>2726</c:v>
                </c:pt>
                <c:pt idx="4">
                  <c:v>202</c:v>
                </c:pt>
                <c:pt idx="5">
                  <c:v>6394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95-430E-8DF3-82ED62E28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2577987770781021E-2"/>
              <c:y val="0.429271941616759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74035396740199"/>
          <c:y val="0.2772893002645965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VEKT i bedriftsgruppene, hittil i år</a:t>
            </a:r>
          </a:p>
        </c:rich>
      </c:tx>
      <c:layout>
        <c:manualLayout>
          <c:xMode val="edge"/>
          <c:yMode val="edge"/>
          <c:x val="0.13055730515933964"/>
          <c:y val="3.9517557620496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1779261618722E-2"/>
          <c:y val="0.19251328147146968"/>
          <c:w val="0.89072646590301918"/>
          <c:h val="0.591920663279087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Bedrifter!$U$36:$U$41</c:f>
              <c:numCache>
                <c:formatCode>0.0</c:formatCode>
                <c:ptCount val="6"/>
                <c:pt idx="0">
                  <c:v>10.228203781512603</c:v>
                </c:pt>
                <c:pt idx="1">
                  <c:v>12.223915513474141</c:v>
                </c:pt>
                <c:pt idx="2">
                  <c:v>15.24040627069993</c:v>
                </c:pt>
                <c:pt idx="3">
                  <c:v>13.476095444685461</c:v>
                </c:pt>
                <c:pt idx="4">
                  <c:v>10.016379310344826</c:v>
                </c:pt>
                <c:pt idx="5">
                  <c:v>12.17688993341171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8-48BA-8002-C42F80CE3833}"/>
            </c:ext>
          </c:extLst>
        </c:ser>
        <c:ser>
          <c:idx val="4"/>
          <c:order val="1"/>
          <c:tx>
            <c:strRef>
              <c:f>Bedrifter!$B$30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Bedrifter!$U$30:$U$35</c:f>
              <c:numCache>
                <c:formatCode>0.0</c:formatCode>
                <c:ptCount val="6"/>
                <c:pt idx="0">
                  <c:v>10.458889683533002</c:v>
                </c:pt>
                <c:pt idx="1">
                  <c:v>12.235294945797531</c:v>
                </c:pt>
                <c:pt idx="2">
                  <c:v>16.009520576131727</c:v>
                </c:pt>
                <c:pt idx="3">
                  <c:v>12.94153846153846</c:v>
                </c:pt>
                <c:pt idx="4">
                  <c:v>9.1656050955413981</c:v>
                </c:pt>
                <c:pt idx="5">
                  <c:v>12.02820831606572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8-48BA-8002-C42F80CE3833}"/>
            </c:ext>
          </c:extLst>
        </c:ser>
        <c:ser>
          <c:idx val="10"/>
          <c:order val="2"/>
          <c:tx>
            <c:strRef>
              <c:f>Bedrifter!$B$24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Bedrifter!$U$24:$U$29</c:f>
              <c:numCache>
                <c:formatCode>0.0</c:formatCode>
                <c:ptCount val="6"/>
                <c:pt idx="0">
                  <c:v>10.746570822076418</c:v>
                </c:pt>
                <c:pt idx="1">
                  <c:v>12.609563835933001</c:v>
                </c:pt>
                <c:pt idx="2">
                  <c:v>15.157604891418933</c:v>
                </c:pt>
                <c:pt idx="3">
                  <c:v>13.480146341463415</c:v>
                </c:pt>
                <c:pt idx="4">
                  <c:v>9.0361702127659527</c:v>
                </c:pt>
                <c:pt idx="5">
                  <c:v>12.535133631027303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48-48BA-8002-C42F80CE3833}"/>
            </c:ext>
          </c:extLst>
        </c:ser>
        <c:ser>
          <c:idx val="13"/>
          <c:order val="3"/>
          <c:tx>
            <c:strRef>
              <c:f>Bedrifter!$B$17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Bedrifter!$U$17:$U$22</c:f>
              <c:numCache>
                <c:formatCode>0.0</c:formatCode>
                <c:ptCount val="6"/>
                <c:pt idx="0">
                  <c:v>10.851058154010312</c:v>
                </c:pt>
                <c:pt idx="1">
                  <c:v>12.34920204757605</c:v>
                </c:pt>
                <c:pt idx="2">
                  <c:v>14.38859759949467</c:v>
                </c:pt>
                <c:pt idx="3">
                  <c:v>14.31736706689537</c:v>
                </c:pt>
                <c:pt idx="4">
                  <c:v>9.2766666666666637</c:v>
                </c:pt>
                <c:pt idx="5">
                  <c:v>12.491737962847404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48-48BA-8002-C42F80CE3833}"/>
            </c:ext>
          </c:extLst>
        </c:ser>
        <c:ser>
          <c:idx val="1"/>
          <c:order val="4"/>
          <c:tx>
            <c:strRef>
              <c:f>Bedrifter!$B$10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Bedrifter!$U$10:$U$15</c:f>
              <c:numCache>
                <c:formatCode>0.0</c:formatCode>
                <c:ptCount val="6"/>
                <c:pt idx="0">
                  <c:v>10.781093279839514</c:v>
                </c:pt>
                <c:pt idx="1">
                  <c:v>11.547102526003018</c:v>
                </c:pt>
                <c:pt idx="2">
                  <c:v>14.819527257240219</c:v>
                </c:pt>
                <c:pt idx="3">
                  <c:v>13.587894350696988</c:v>
                </c:pt>
                <c:pt idx="4">
                  <c:v>11.15792079207921</c:v>
                </c:pt>
                <c:pt idx="5">
                  <c:v>12.489505786675011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48-48BA-8002-C42F80CE3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577987770781021E-2"/>
              <c:y val="0.429271941616759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83504306071194"/>
          <c:y val="0.1253250751330698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KLASSE i bedriftsgruppene, hittil i år</a:t>
            </a:r>
          </a:p>
        </c:rich>
      </c:tx>
      <c:layout>
        <c:manualLayout>
          <c:xMode val="edge"/>
          <c:yMode val="edge"/>
          <c:x val="0.13055730515933964"/>
          <c:y val="3.9517557620496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1779261618722E-2"/>
          <c:y val="0.16122653207850826"/>
          <c:w val="0.89072646590301918"/>
          <c:h val="0.6232074126720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Bedrifter!$N$36:$N$41</c:f>
              <c:numCache>
                <c:formatCode>0.00</c:formatCode>
                <c:ptCount val="6"/>
                <c:pt idx="0">
                  <c:v>4.7914915966386564</c:v>
                </c:pt>
                <c:pt idx="1">
                  <c:v>4.6795338674435536</c:v>
                </c:pt>
                <c:pt idx="2">
                  <c:v>5.353720468094501</c:v>
                </c:pt>
                <c:pt idx="3">
                  <c:v>5.087635574837309</c:v>
                </c:pt>
                <c:pt idx="4">
                  <c:v>5.8275862068965516</c:v>
                </c:pt>
                <c:pt idx="5">
                  <c:v>5.3941767854811342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5-4390-98DC-03EF785A2646}"/>
            </c:ext>
          </c:extLst>
        </c:ser>
        <c:ser>
          <c:idx val="4"/>
          <c:order val="1"/>
          <c:tx>
            <c:strRef>
              <c:f>Bedrifter!$B$30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Bedrifter!$N$30:$N$35</c:f>
              <c:numCache>
                <c:formatCode>0.00</c:formatCode>
                <c:ptCount val="6"/>
                <c:pt idx="0">
                  <c:v>4.8830681208653681</c:v>
                </c:pt>
                <c:pt idx="1">
                  <c:v>4.8789243981416313</c:v>
                </c:pt>
                <c:pt idx="2">
                  <c:v>5.3930041152263364</c:v>
                </c:pt>
                <c:pt idx="3">
                  <c:v>5.0980219780219773</c:v>
                </c:pt>
                <c:pt idx="4">
                  <c:v>5.1210191082802554</c:v>
                </c:pt>
                <c:pt idx="5">
                  <c:v>5.419394944053046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5-4390-98DC-03EF785A2646}"/>
            </c:ext>
          </c:extLst>
        </c:ser>
        <c:ser>
          <c:idx val="10"/>
          <c:order val="2"/>
          <c:tx>
            <c:strRef>
              <c:f>Bedrifter!$B$24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Bedrifter!$N$24:$N$29</c:f>
              <c:numCache>
                <c:formatCode>0.00</c:formatCode>
                <c:ptCount val="6"/>
                <c:pt idx="0">
                  <c:v>4.8983018139714396</c:v>
                </c:pt>
                <c:pt idx="1">
                  <c:v>5.0840554592720952</c:v>
                </c:pt>
                <c:pt idx="2">
                  <c:v>5.2648113008644311</c:v>
                </c:pt>
                <c:pt idx="3">
                  <c:v>5.3643902439024389</c:v>
                </c:pt>
                <c:pt idx="4">
                  <c:v>4.9202127659574462</c:v>
                </c:pt>
                <c:pt idx="5">
                  <c:v>5.3217480024910877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B5-4390-98DC-03EF785A2646}"/>
            </c:ext>
          </c:extLst>
        </c:ser>
        <c:ser>
          <c:idx val="13"/>
          <c:order val="3"/>
          <c:tx>
            <c:strRef>
              <c:f>Bedrifter!$B$17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Bedrifter!$N$17:$N$22</c:f>
              <c:numCache>
                <c:formatCode>0.00</c:formatCode>
                <c:ptCount val="6"/>
                <c:pt idx="0">
                  <c:v>5.1764182820558409</c:v>
                </c:pt>
                <c:pt idx="1">
                  <c:v>5.1723878349894603</c:v>
                </c:pt>
                <c:pt idx="2">
                  <c:v>5.1004421983575501</c:v>
                </c:pt>
                <c:pt idx="3">
                  <c:v>5.3516295025728988</c:v>
                </c:pt>
                <c:pt idx="4">
                  <c:v>4.5388888888888888</c:v>
                </c:pt>
                <c:pt idx="5">
                  <c:v>5.386164149923041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B5-4390-98DC-03EF785A2646}"/>
            </c:ext>
          </c:extLst>
        </c:ser>
        <c:ser>
          <c:idx val="1"/>
          <c:order val="4"/>
          <c:tx>
            <c:strRef>
              <c:f>Bedrifter!$B$10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Bedrifter!$N$10:$N$15</c:f>
              <c:numCache>
                <c:formatCode>0.00</c:formatCode>
                <c:ptCount val="6"/>
                <c:pt idx="0">
                  <c:v>5.2348712805081909</c:v>
                </c:pt>
                <c:pt idx="1">
                  <c:v>5.302080237741456</c:v>
                </c:pt>
                <c:pt idx="2">
                  <c:v>5.3168654173764924</c:v>
                </c:pt>
                <c:pt idx="3">
                  <c:v>5.1757153338224517</c:v>
                </c:pt>
                <c:pt idx="4">
                  <c:v>4.9306930693069315</c:v>
                </c:pt>
                <c:pt idx="5">
                  <c:v>5.4235220519236798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B5-4390-98DC-03EF785A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(1 -15)</a:t>
                </a:r>
              </a:p>
            </c:rich>
          </c:tx>
          <c:layout>
            <c:manualLayout>
              <c:xMode val="edge"/>
              <c:yMode val="edge"/>
              <c:x val="1.1524631370877831E-2"/>
              <c:y val="0.308594512290079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710182506022797"/>
          <c:y val="0.1789595026638608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FETTGRUPPE i bedriftsgruppene</a:t>
            </a:r>
          </a:p>
        </c:rich>
      </c:tx>
      <c:layout>
        <c:manualLayout>
          <c:xMode val="edge"/>
          <c:yMode val="edge"/>
          <c:x val="0.13055730515933964"/>
          <c:y val="3.9517557620496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1779261618722E-2"/>
          <c:y val="0.16122653207850826"/>
          <c:w val="0.89072646590301918"/>
          <c:h val="0.6232074126720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Bedrifter!$B$36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Bedrifter!$S$36:$S$41</c:f>
              <c:numCache>
                <c:formatCode>0.00</c:formatCode>
                <c:ptCount val="6"/>
                <c:pt idx="0">
                  <c:v>5.2373949579831924</c:v>
                </c:pt>
                <c:pt idx="1">
                  <c:v>4.5018208302986151</c:v>
                </c:pt>
                <c:pt idx="2">
                  <c:v>4.9701920953852952</c:v>
                </c:pt>
                <c:pt idx="3">
                  <c:v>4.681127982646422</c:v>
                </c:pt>
                <c:pt idx="4">
                  <c:v>3.7068965517241392</c:v>
                </c:pt>
                <c:pt idx="5">
                  <c:v>4.5573834704269469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8-44DD-873F-F6E84A9446CF}"/>
            </c:ext>
          </c:extLst>
        </c:ser>
        <c:ser>
          <c:idx val="4"/>
          <c:order val="1"/>
          <c:tx>
            <c:strRef>
              <c:f>Bedrifter!$B$30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Bedrifter!$S$30:$S$35</c:f>
              <c:numCache>
                <c:formatCode>0.00</c:formatCode>
                <c:ptCount val="6"/>
                <c:pt idx="0">
                  <c:v>5.8018952261755761</c:v>
                </c:pt>
                <c:pt idx="1">
                  <c:v>4.6794312262424311</c:v>
                </c:pt>
                <c:pt idx="2">
                  <c:v>5.042181069958847</c:v>
                </c:pt>
                <c:pt idx="3">
                  <c:v>4.526593406593407</c:v>
                </c:pt>
                <c:pt idx="4">
                  <c:v>3.7961783439490446</c:v>
                </c:pt>
                <c:pt idx="5">
                  <c:v>4.4782428512225447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48-44DD-873F-F6E84A9446CF}"/>
            </c:ext>
          </c:extLst>
        </c:ser>
        <c:ser>
          <c:idx val="10"/>
          <c:order val="2"/>
          <c:tx>
            <c:strRef>
              <c:f>Bedrifter!$B$24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Bedrifter!$S$24:$S$29</c:f>
              <c:numCache>
                <c:formatCode>0.00</c:formatCode>
                <c:ptCount val="6"/>
                <c:pt idx="0">
                  <c:v>5.4417213431107667</c:v>
                </c:pt>
                <c:pt idx="1">
                  <c:v>4.6854419410745241</c:v>
                </c:pt>
                <c:pt idx="2">
                  <c:v>4.5882352941176476</c:v>
                </c:pt>
                <c:pt idx="3">
                  <c:v>4.7409756097560969</c:v>
                </c:pt>
                <c:pt idx="4">
                  <c:v>4.1382978723404245</c:v>
                </c:pt>
                <c:pt idx="5">
                  <c:v>4.5321920258649238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48-44DD-873F-F6E84A9446CF}"/>
            </c:ext>
          </c:extLst>
        </c:ser>
        <c:ser>
          <c:idx val="13"/>
          <c:order val="3"/>
          <c:tx>
            <c:strRef>
              <c:f>Bedrifter!$B$17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Bedrifter!$S$17:$S$22</c:f>
              <c:numCache>
                <c:formatCode>0.00</c:formatCode>
                <c:ptCount val="6"/>
                <c:pt idx="0">
                  <c:v>5.3483905388582604</c:v>
                </c:pt>
                <c:pt idx="1">
                  <c:v>4.7375790424570923</c:v>
                </c:pt>
                <c:pt idx="2">
                  <c:v>4.4857864813644994</c:v>
                </c:pt>
                <c:pt idx="3">
                  <c:v>5.163379073756432</c:v>
                </c:pt>
                <c:pt idx="4">
                  <c:v>3.7333333333333343</c:v>
                </c:pt>
                <c:pt idx="5">
                  <c:v>4.5905342090707526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48-44DD-873F-F6E84A9446CF}"/>
            </c:ext>
          </c:extLst>
        </c:ser>
        <c:ser>
          <c:idx val="1"/>
          <c:order val="4"/>
          <c:tx>
            <c:strRef>
              <c:f>Bedrifter!$B$10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Bedrifter!$D$36:$E$41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Bedrifter!$S$10:$S$15</c:f>
              <c:numCache>
                <c:formatCode>0.00</c:formatCode>
                <c:ptCount val="6"/>
                <c:pt idx="0">
                  <c:v>5.1925777331995988</c:v>
                </c:pt>
                <c:pt idx="1">
                  <c:v>4.6246656760772646</c:v>
                </c:pt>
                <c:pt idx="2">
                  <c:v>4.831984667802387</c:v>
                </c:pt>
                <c:pt idx="3">
                  <c:v>4.8950843727072639</c:v>
                </c:pt>
                <c:pt idx="4">
                  <c:v>4.3762376237623757</c:v>
                </c:pt>
                <c:pt idx="5">
                  <c:v>4.6269940569283712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48-44DD-873F-F6E84A944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1524631370877831E-2"/>
              <c:y val="0.308594512290079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08978345480657"/>
          <c:y val="0.1834290382914267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807897633396893E-2"/>
          <c:y val="0.15253062121936017"/>
          <c:w val="0.86615624332551167"/>
          <c:h val="0.7521269121213574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År!$I$8:$I$35</c:f>
              <c:numCache>
                <c:formatCode>0.0</c:formatCode>
                <c:ptCount val="28"/>
                <c:pt idx="0">
                  <c:v>11.940631236899378</c:v>
                </c:pt>
                <c:pt idx="1">
                  <c:v>12.378832678757652</c:v>
                </c:pt>
                <c:pt idx="2">
                  <c:v>12.03358426668299</c:v>
                </c:pt>
                <c:pt idx="3">
                  <c:v>12.712604554464997</c:v>
                </c:pt>
                <c:pt idx="4">
                  <c:v>11.826992660464644</c:v>
                </c:pt>
                <c:pt idx="5">
                  <c:v>11.830830444759092</c:v>
                </c:pt>
                <c:pt idx="6">
                  <c:v>12.420092368192391</c:v>
                </c:pt>
                <c:pt idx="7">
                  <c:v>12.277482778415662</c:v>
                </c:pt>
                <c:pt idx="8">
                  <c:v>11.936334959830456</c:v>
                </c:pt>
                <c:pt idx="9">
                  <c:v>12.537671738128184</c:v>
                </c:pt>
                <c:pt idx="10">
                  <c:v>12.788637160385628</c:v>
                </c:pt>
                <c:pt idx="11">
                  <c:v>12.816623315204575</c:v>
                </c:pt>
                <c:pt idx="12">
                  <c:v>12.631819512399218</c:v>
                </c:pt>
                <c:pt idx="13">
                  <c:v>12.445235664454698</c:v>
                </c:pt>
                <c:pt idx="14">
                  <c:v>12.889555701662616</c:v>
                </c:pt>
                <c:pt idx="15">
                  <c:v>12.906825299355257</c:v>
                </c:pt>
                <c:pt idx="16">
                  <c:v>13.875402535114731</c:v>
                </c:pt>
                <c:pt idx="17">
                  <c:v>14.509597948806404</c:v>
                </c:pt>
                <c:pt idx="18">
                  <c:v>13.57236027801582</c:v>
                </c:pt>
                <c:pt idx="19">
                  <c:v>12.087500530898296</c:v>
                </c:pt>
                <c:pt idx="20">
                  <c:v>12.605140548439827</c:v>
                </c:pt>
                <c:pt idx="21">
                  <c:v>12.43662042334088</c:v>
                </c:pt>
                <c:pt idx="22">
                  <c:v>12.183843738004684</c:v>
                </c:pt>
                <c:pt idx="23">
                  <c:v>12.390626793202344</c:v>
                </c:pt>
                <c:pt idx="24">
                  <c:v>12.530331656076758</c:v>
                </c:pt>
                <c:pt idx="25">
                  <c:v>12.721545474001163</c:v>
                </c:pt>
                <c:pt idx="26">
                  <c:v>12.588390919157931</c:v>
                </c:pt>
                <c:pt idx="27">
                  <c:v>12.381197156752608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9-4E82-9344-505987E42A54}"/>
            </c:ext>
          </c:extLst>
        </c:ser>
        <c:ser>
          <c:idx val="1"/>
          <c:order val="1"/>
          <c:tx>
            <c:v>Middelvekt 2023</c:v>
          </c:tx>
          <c:spPr>
            <a:ln w="79375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År!$AT$8:$AT$35</c:f>
              <c:numCache>
                <c:formatCode>0.0</c:formatCode>
                <c:ptCount val="28"/>
                <c:pt idx="0">
                  <c:v>12.381197156752608</c:v>
                </c:pt>
                <c:pt idx="1">
                  <c:v>12.381197156752608</c:v>
                </c:pt>
                <c:pt idx="2">
                  <c:v>12.381197156752608</c:v>
                </c:pt>
                <c:pt idx="3">
                  <c:v>12.381197156752608</c:v>
                </c:pt>
                <c:pt idx="4">
                  <c:v>12.381197156752608</c:v>
                </c:pt>
                <c:pt idx="5">
                  <c:v>12.381197156752608</c:v>
                </c:pt>
                <c:pt idx="6">
                  <c:v>12.381197156752608</c:v>
                </c:pt>
                <c:pt idx="7">
                  <c:v>12.381197156752608</c:v>
                </c:pt>
                <c:pt idx="8">
                  <c:v>12.381197156752608</c:v>
                </c:pt>
                <c:pt idx="9">
                  <c:v>12.381197156752608</c:v>
                </c:pt>
                <c:pt idx="10">
                  <c:v>12.381197156752608</c:v>
                </c:pt>
                <c:pt idx="11">
                  <c:v>12.381197156752608</c:v>
                </c:pt>
                <c:pt idx="12">
                  <c:v>12.381197156752608</c:v>
                </c:pt>
                <c:pt idx="13">
                  <c:v>12.381197156752608</c:v>
                </c:pt>
                <c:pt idx="14">
                  <c:v>12.381197156752608</c:v>
                </c:pt>
                <c:pt idx="15">
                  <c:v>12.381197156752608</c:v>
                </c:pt>
                <c:pt idx="16">
                  <c:v>12.381197156752608</c:v>
                </c:pt>
                <c:pt idx="17">
                  <c:v>12.381197156752608</c:v>
                </c:pt>
                <c:pt idx="18">
                  <c:v>12.381197156752608</c:v>
                </c:pt>
                <c:pt idx="19">
                  <c:v>12.381197156752608</c:v>
                </c:pt>
                <c:pt idx="20">
                  <c:v>12.381197156752608</c:v>
                </c:pt>
                <c:pt idx="21">
                  <c:v>12.381197156752608</c:v>
                </c:pt>
                <c:pt idx="22">
                  <c:v>12.381197156752608</c:v>
                </c:pt>
                <c:pt idx="23">
                  <c:v>12.381197156752608</c:v>
                </c:pt>
                <c:pt idx="24">
                  <c:v>12.381197156752608</c:v>
                </c:pt>
                <c:pt idx="25">
                  <c:v>12.381197156752608</c:v>
                </c:pt>
                <c:pt idx="26">
                  <c:v>12.381197156752608</c:v>
                </c:pt>
                <c:pt idx="27">
                  <c:v>12.381197156752608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C-4E2C-A594-FC250097A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15"/>
          <c:min val="1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66810829805299"/>
          <c:y val="0.35674770421090363"/>
          <c:w val="0.12021588670948251"/>
          <c:h val="8.2557958687433694E-2"/>
        </c:manualLayout>
      </c:layout>
      <c:overlay val="0"/>
      <c:spPr>
        <a:solidFill>
          <a:schemeClr val="accent3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geit, a</a:t>
            </a:r>
            <a:r>
              <a:rPr lang="nb-NO" sz="2800"/>
              <a:t>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91909426410102E-2"/>
          <c:y val="0.12656987266367464"/>
          <c:w val="0.87489111359558835"/>
          <c:h val="0.654934440725723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(Slakteri!$D$9:$D$22,Slakteri!$D$24:$D$27,Slakteri!$D$29:$D$33)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Slakteri!$G$35:$G$59</c15:sqref>
                  </c15:fullRef>
                </c:ext>
              </c:extLst>
              <c:f>(Slakteri!$G$35:$G$48,Slakteri!$G$50:$G$53,Slakteri!$G$55:$G$59)</c:f>
              <c:numCache>
                <c:formatCode>#,##0</c:formatCode>
                <c:ptCount val="23"/>
                <c:pt idx="0">
                  <c:v>560</c:v>
                </c:pt>
                <c:pt idx="1">
                  <c:v>336</c:v>
                </c:pt>
                <c:pt idx="2">
                  <c:v>5063</c:v>
                </c:pt>
                <c:pt idx="3">
                  <c:v>190</c:v>
                </c:pt>
                <c:pt idx="4">
                  <c:v>1382</c:v>
                </c:pt>
                <c:pt idx="5">
                  <c:v>488</c:v>
                </c:pt>
                <c:pt idx="6">
                  <c:v>5070</c:v>
                </c:pt>
                <c:pt idx="7">
                  <c:v>1433</c:v>
                </c:pt>
                <c:pt idx="8">
                  <c:v>347.53</c:v>
                </c:pt>
                <c:pt idx="9">
                  <c:v>180</c:v>
                </c:pt>
                <c:pt idx="10">
                  <c:v>2767</c:v>
                </c:pt>
                <c:pt idx="11">
                  <c:v>411</c:v>
                </c:pt>
                <c:pt idx="12">
                  <c:v>0</c:v>
                </c:pt>
                <c:pt idx="13">
                  <c:v>1848</c:v>
                </c:pt>
                <c:pt idx="14">
                  <c:v>856</c:v>
                </c:pt>
                <c:pt idx="15">
                  <c:v>677</c:v>
                </c:pt>
                <c:pt idx="16">
                  <c:v>3</c:v>
                </c:pt>
                <c:pt idx="17">
                  <c:v>0</c:v>
                </c:pt>
                <c:pt idx="18">
                  <c:v>1336</c:v>
                </c:pt>
                <c:pt idx="19">
                  <c:v>406</c:v>
                </c:pt>
                <c:pt idx="20">
                  <c:v>727</c:v>
                </c:pt>
                <c:pt idx="21">
                  <c:v>71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(Slakteri!$D$9:$D$22,Slakteri!$D$24:$D$27,Slakteri!$D$29:$D$33)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Slakteri!$G$9:$G$33</c15:sqref>
                  </c15:fullRef>
                </c:ext>
              </c:extLst>
              <c:f>(Slakteri!$G$9:$G$22,Slakteri!$G$24:$G$27,Slakteri!$G$29:$G$33)</c:f>
              <c:numCache>
                <c:formatCode>#,##0</c:formatCode>
                <c:ptCount val="23"/>
                <c:pt idx="0">
                  <c:v>403</c:v>
                </c:pt>
                <c:pt idx="1">
                  <c:v>459</c:v>
                </c:pt>
                <c:pt idx="2">
                  <c:v>5579</c:v>
                </c:pt>
                <c:pt idx="3">
                  <c:v>194</c:v>
                </c:pt>
                <c:pt idx="4">
                  <c:v>1272</c:v>
                </c:pt>
                <c:pt idx="5">
                  <c:v>285</c:v>
                </c:pt>
                <c:pt idx="6">
                  <c:v>5261</c:v>
                </c:pt>
                <c:pt idx="7">
                  <c:v>1929</c:v>
                </c:pt>
                <c:pt idx="8">
                  <c:v>467</c:v>
                </c:pt>
                <c:pt idx="9">
                  <c:v>202</c:v>
                </c:pt>
                <c:pt idx="10">
                  <c:v>2753</c:v>
                </c:pt>
                <c:pt idx="11">
                  <c:v>512</c:v>
                </c:pt>
                <c:pt idx="12">
                  <c:v>3</c:v>
                </c:pt>
                <c:pt idx="13">
                  <c:v>1896</c:v>
                </c:pt>
                <c:pt idx="14">
                  <c:v>593</c:v>
                </c:pt>
                <c:pt idx="15">
                  <c:v>815</c:v>
                </c:pt>
                <c:pt idx="16">
                  <c:v>0</c:v>
                </c:pt>
                <c:pt idx="17">
                  <c:v>0</c:v>
                </c:pt>
                <c:pt idx="18">
                  <c:v>1014</c:v>
                </c:pt>
                <c:pt idx="19">
                  <c:v>192</c:v>
                </c:pt>
                <c:pt idx="20">
                  <c:v>747</c:v>
                </c:pt>
                <c:pt idx="21">
                  <c:v>0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156554951330635"/>
          <c:y val="0.2008545266179709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geit: andel OVERFETE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97359217040443E-2"/>
          <c:y val="0.15554157892836132"/>
          <c:w val="0.8820098267124904"/>
          <c:h val="0.6676682811977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(Slakteri!$D$9:$D$10,Slakteri!$D$12:$D$13,Slakteri!$D$15:$D$27,Slakteri!$D$29:$D$33)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Slakteri!$Z$35:$Z$59</c15:sqref>
                  </c15:fullRef>
                </c:ext>
              </c:extLst>
              <c:f>(Slakteri!$Z$35:$Z$36,Slakteri!$Z$38:$Z$39,Slakteri!$Z$41:$Z$53,Slakteri!$Z$55:$Z$59)</c:f>
              <c:numCache>
                <c:formatCode>0</c:formatCode>
                <c:ptCount val="22"/>
                <c:pt idx="0">
                  <c:v>1.6071428571428577</c:v>
                </c:pt>
                <c:pt idx="1">
                  <c:v>3.2738095238095242</c:v>
                </c:pt>
                <c:pt idx="2">
                  <c:v>0</c:v>
                </c:pt>
                <c:pt idx="3">
                  <c:v>0.36179450072358887</c:v>
                </c:pt>
                <c:pt idx="4">
                  <c:v>0.21696252465483232</c:v>
                </c:pt>
                <c:pt idx="5">
                  <c:v>2.861130495464062</c:v>
                </c:pt>
                <c:pt idx="6">
                  <c:v>0.86323482864788659</c:v>
                </c:pt>
                <c:pt idx="7">
                  <c:v>2.2222222222222223</c:v>
                </c:pt>
                <c:pt idx="8">
                  <c:v>1.7347307553306828</c:v>
                </c:pt>
                <c:pt idx="9">
                  <c:v>1.7031630170316303</c:v>
                </c:pt>
                <c:pt idx="10">
                  <c:v>0</c:v>
                </c:pt>
                <c:pt idx="11">
                  <c:v>0.32467532467532462</c:v>
                </c:pt>
                <c:pt idx="12">
                  <c:v>0.49180327868852464</c:v>
                </c:pt>
                <c:pt idx="13">
                  <c:v>0.46728971962616805</c:v>
                </c:pt>
                <c:pt idx="14">
                  <c:v>1.6248153618906938</c:v>
                </c:pt>
                <c:pt idx="15">
                  <c:v>0</c:v>
                </c:pt>
                <c:pt idx="16">
                  <c:v>0</c:v>
                </c:pt>
                <c:pt idx="17">
                  <c:v>0.44910179640718562</c:v>
                </c:pt>
                <c:pt idx="18">
                  <c:v>6.6502463054187197</c:v>
                </c:pt>
                <c:pt idx="19">
                  <c:v>1.3755158184319125</c:v>
                </c:pt>
                <c:pt idx="20">
                  <c:v>4.2253521126760551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4-4088-9F87-B4DB8CA90C1D}"/>
            </c:ext>
          </c:extLst>
        </c:ser>
        <c:ser>
          <c:idx val="1"/>
          <c:order val="1"/>
          <c:tx>
            <c:strRef>
              <c:f>Slakteri!$B$28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(Slakteri!$D$9:$D$10,Slakteri!$D$12:$D$13,Slakteri!$D$15:$D$27,Slakteri!$D$29:$D$33)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Slakteri!$Z$9:$Z$33</c15:sqref>
                  </c15:fullRef>
                </c:ext>
              </c:extLst>
              <c:f>(Slakteri!$Z$9:$Z$10,Slakteri!$Z$12:$Z$13,Slakteri!$Z$15:$Z$27,Slakteri!$Z$29:$Z$33)</c:f>
              <c:numCache>
                <c:formatCode>0</c:formatCode>
                <c:ptCount val="22"/>
                <c:pt idx="0">
                  <c:v>0.74441687344913132</c:v>
                </c:pt>
                <c:pt idx="1">
                  <c:v>2.3965141612200438</c:v>
                </c:pt>
                <c:pt idx="2">
                  <c:v>1.0309278350515465</c:v>
                </c:pt>
                <c:pt idx="3">
                  <c:v>0.55031446540880513</c:v>
                </c:pt>
                <c:pt idx="4">
                  <c:v>0.55122600266109101</c:v>
                </c:pt>
                <c:pt idx="5">
                  <c:v>1.192327630896838</c:v>
                </c:pt>
                <c:pt idx="6">
                  <c:v>0.42826552462526762</c:v>
                </c:pt>
                <c:pt idx="7">
                  <c:v>3.4653465346534662</c:v>
                </c:pt>
                <c:pt idx="8">
                  <c:v>2.179440610243371</c:v>
                </c:pt>
                <c:pt idx="9">
                  <c:v>8.59375</c:v>
                </c:pt>
                <c:pt idx="10">
                  <c:v>0</c:v>
                </c:pt>
                <c:pt idx="11">
                  <c:v>0.58016877637130804</c:v>
                </c:pt>
                <c:pt idx="12">
                  <c:v>0.10438413361169106</c:v>
                </c:pt>
                <c:pt idx="13">
                  <c:v>0.33726812816188873</c:v>
                </c:pt>
                <c:pt idx="14">
                  <c:v>1.1042944785276076</c:v>
                </c:pt>
                <c:pt idx="15">
                  <c:v>0</c:v>
                </c:pt>
                <c:pt idx="16">
                  <c:v>0</c:v>
                </c:pt>
                <c:pt idx="17">
                  <c:v>0.49309664694280081</c:v>
                </c:pt>
                <c:pt idx="18">
                  <c:v>6.25</c:v>
                </c:pt>
                <c:pt idx="19">
                  <c:v>0.8032128514056226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4-4088-9F87-B4DB8CA90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110666330429951"/>
          <c:y val="0.2162756041316707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GEIT: m</a:t>
            </a:r>
            <a:r>
              <a:rPr lang="nb-NO" sz="2800"/>
              <a:t>iddel FETTGRUPPE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16914104295377E-2"/>
          <c:y val="0.15335529773147366"/>
          <c:w val="0.8985301863266576"/>
          <c:h val="0.61494698018739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(Slakteri!$D$9:$D$10,Slakteri!$D$12:$D$13,Slakteri!$D$15:$D$27,Slakteri!$D$29:$D$33)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Slakteri!$U$35:$U$59</c15:sqref>
                  </c15:fullRef>
                </c:ext>
              </c:extLst>
              <c:f>(Slakteri!$U$35:$U$36,Slakteri!$U$38:$U$39,Slakteri!$U$41:$U$53,Slakteri!$U$55:$U$59)</c:f>
              <c:numCache>
                <c:formatCode>0.00</c:formatCode>
                <c:ptCount val="22"/>
                <c:pt idx="0">
                  <c:v>4.5446428571428559</c:v>
                </c:pt>
                <c:pt idx="1">
                  <c:v>4.6696428571428559</c:v>
                </c:pt>
                <c:pt idx="2">
                  <c:v>4.73157894736842</c:v>
                </c:pt>
                <c:pt idx="3">
                  <c:v>4.4703328509406646</c:v>
                </c:pt>
                <c:pt idx="4">
                  <c:v>4.8106508875739662</c:v>
                </c:pt>
                <c:pt idx="5">
                  <c:v>5.5010467550593161</c:v>
                </c:pt>
                <c:pt idx="6">
                  <c:v>4.5492475469743612</c:v>
                </c:pt>
                <c:pt idx="7">
                  <c:v>3.7333333333333343</c:v>
                </c:pt>
                <c:pt idx="8">
                  <c:v>4.2974340440910739</c:v>
                </c:pt>
                <c:pt idx="9">
                  <c:v>5.0729927007299267</c:v>
                </c:pt>
                <c:pt idx="10">
                  <c:v>0</c:v>
                </c:pt>
                <c:pt idx="11">
                  <c:v>4.5167748917748911</c:v>
                </c:pt>
                <c:pt idx="12">
                  <c:v>3.9114754098360658</c:v>
                </c:pt>
                <c:pt idx="13">
                  <c:v>4.481308411214953</c:v>
                </c:pt>
                <c:pt idx="14">
                  <c:v>4.9025110782865591</c:v>
                </c:pt>
                <c:pt idx="15">
                  <c:v>5.3333333333333321</c:v>
                </c:pt>
                <c:pt idx="16">
                  <c:v>0</c:v>
                </c:pt>
                <c:pt idx="17">
                  <c:v>4.5755988023952092</c:v>
                </c:pt>
                <c:pt idx="18">
                  <c:v>5.5467980295566512</c:v>
                </c:pt>
                <c:pt idx="19">
                  <c:v>4.5006877579092173</c:v>
                </c:pt>
                <c:pt idx="20">
                  <c:v>5.295774647887324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8-4057-A838-790395F9BAFF}"/>
            </c:ext>
          </c:extLst>
        </c:ser>
        <c:ser>
          <c:idx val="1"/>
          <c:order val="1"/>
          <c:tx>
            <c:strRef>
              <c:f>Slakteri!$B$13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(Slakteri!$D$9:$D$10,Slakteri!$D$12:$D$13,Slakteri!$D$15:$D$27,Slakteri!$D$29:$D$33)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Slakteri!$U$9:$U$33</c15:sqref>
                  </c15:fullRef>
                </c:ext>
              </c:extLst>
              <c:f>(Slakteri!$U$9:$U$10,Slakteri!$U$12:$U$13,Slakteri!$U$15:$U$27,Slakteri!$U$29:$U$33)</c:f>
              <c:numCache>
                <c:formatCode>0.00</c:formatCode>
                <c:ptCount val="22"/>
                <c:pt idx="0">
                  <c:v>4.2531017369727051</c:v>
                </c:pt>
                <c:pt idx="1">
                  <c:v>4.3267973856209139</c:v>
                </c:pt>
                <c:pt idx="2">
                  <c:v>4.8350515463917532</c:v>
                </c:pt>
                <c:pt idx="3">
                  <c:v>4.1886792452830193</c:v>
                </c:pt>
                <c:pt idx="4">
                  <c:v>4.7226762972818843</c:v>
                </c:pt>
                <c:pt idx="5">
                  <c:v>4.9237947122861581</c:v>
                </c:pt>
                <c:pt idx="6">
                  <c:v>4.967880085653106</c:v>
                </c:pt>
                <c:pt idx="7">
                  <c:v>4.3762376237623757</c:v>
                </c:pt>
                <c:pt idx="8">
                  <c:v>4.8953868507083191</c:v>
                </c:pt>
                <c:pt idx="9">
                  <c:v>5.115234375</c:v>
                </c:pt>
                <c:pt idx="10">
                  <c:v>4</c:v>
                </c:pt>
                <c:pt idx="11">
                  <c:v>4.5406118143459926</c:v>
                </c:pt>
                <c:pt idx="12">
                  <c:v>4.143006263048016</c:v>
                </c:pt>
                <c:pt idx="13">
                  <c:v>4.1096121416526126</c:v>
                </c:pt>
                <c:pt idx="14">
                  <c:v>4.9006134969325155</c:v>
                </c:pt>
                <c:pt idx="15">
                  <c:v>0</c:v>
                </c:pt>
                <c:pt idx="16">
                  <c:v>0</c:v>
                </c:pt>
                <c:pt idx="17">
                  <c:v>5.0295857988165684</c:v>
                </c:pt>
                <c:pt idx="18">
                  <c:v>6.09375</c:v>
                </c:pt>
                <c:pt idx="19">
                  <c:v>4.4658634538152624</c:v>
                </c:pt>
                <c:pt idx="20">
                  <c:v>0</c:v>
                </c:pt>
                <c:pt idx="21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8-4057-A838-790395F9B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9250012567163471E-3"/>
              <c:y val="0.2615588416899798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01391725719918"/>
          <c:y val="0.1618194842643784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GEIT: m</a:t>
            </a:r>
            <a:r>
              <a:rPr lang="nb-NO" sz="2800"/>
              <a:t>iddel KLASSE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(Slakteri!$D$9:$D$25,Slakteri!$D$28:$D$31)</c:f>
              <c:strCache>
                <c:ptCount val="21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Slakteri!$O$9:$O$33</c15:sqref>
                  </c15:fullRef>
                </c:ext>
              </c:extLst>
              <c:f>(Slakteri!$O$9:$O$25,Slakteri!$O$28:$O$31)</c:f>
              <c:numCache>
                <c:formatCode>0.00</c:formatCode>
                <c:ptCount val="21"/>
                <c:pt idx="0">
                  <c:v>6.2109181141439205</c:v>
                </c:pt>
                <c:pt idx="1">
                  <c:v>7.2832244008714593</c:v>
                </c:pt>
                <c:pt idx="2">
                  <c:v>5.1643663739021308</c:v>
                </c:pt>
                <c:pt idx="3">
                  <c:v>5.3195876288659774</c:v>
                </c:pt>
                <c:pt idx="4">
                  <c:v>5.2075471698113205</c:v>
                </c:pt>
                <c:pt idx="5">
                  <c:v>5.4947368421052625</c:v>
                </c:pt>
                <c:pt idx="6">
                  <c:v>5.3244630298422351</c:v>
                </c:pt>
                <c:pt idx="7">
                  <c:v>4.9984447900466558</c:v>
                </c:pt>
                <c:pt idx="8">
                  <c:v>5.5653104925053558</c:v>
                </c:pt>
                <c:pt idx="9">
                  <c:v>4.9306930693069315</c:v>
                </c:pt>
                <c:pt idx="10">
                  <c:v>5.1253178350889952</c:v>
                </c:pt>
                <c:pt idx="11">
                  <c:v>5.666015625</c:v>
                </c:pt>
                <c:pt idx="12">
                  <c:v>5</c:v>
                </c:pt>
                <c:pt idx="13">
                  <c:v>4.5142405063291129</c:v>
                </c:pt>
                <c:pt idx="14">
                  <c:v>5.0542797494780789</c:v>
                </c:pt>
                <c:pt idx="15">
                  <c:v>4.8836424957841489</c:v>
                </c:pt>
                <c:pt idx="16">
                  <c:v>5.4957055214723933</c:v>
                </c:pt>
                <c:pt idx="17">
                  <c:v>6.187817258883249</c:v>
                </c:pt>
                <c:pt idx="18">
                  <c:v>6.6962524654832363</c:v>
                </c:pt>
                <c:pt idx="19">
                  <c:v>6.09375</c:v>
                </c:pt>
                <c:pt idx="20">
                  <c:v>4.6224899598393563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9-46E0-A807-D1304BF6C7E8}"/>
            </c:ext>
          </c:extLst>
        </c:ser>
        <c:ser>
          <c:idx val="1"/>
          <c:order val="1"/>
          <c:tx>
            <c:strRef>
              <c:f>Slakteri!$B$12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(Slakteri!$D$9:$D$25,Slakteri!$D$28:$D$31)</c:f>
              <c:strCache>
                <c:ptCount val="21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Slakteri!$O$9:$O$33</c15:sqref>
                  </c15:fullRef>
                </c:ext>
              </c:extLst>
              <c:f>(Slakteri!$O$9:$O$25,Slakteri!$O$28:$O$31)</c:f>
              <c:numCache>
                <c:formatCode>0.00</c:formatCode>
                <c:ptCount val="21"/>
                <c:pt idx="0">
                  <c:v>6.2109181141439205</c:v>
                </c:pt>
                <c:pt idx="1">
                  <c:v>7.2832244008714593</c:v>
                </c:pt>
                <c:pt idx="2">
                  <c:v>5.1643663739021308</c:v>
                </c:pt>
                <c:pt idx="3">
                  <c:v>5.3195876288659774</c:v>
                </c:pt>
                <c:pt idx="4">
                  <c:v>5.2075471698113205</c:v>
                </c:pt>
                <c:pt idx="5">
                  <c:v>5.4947368421052625</c:v>
                </c:pt>
                <c:pt idx="6">
                  <c:v>5.3244630298422351</c:v>
                </c:pt>
                <c:pt idx="7">
                  <c:v>4.9984447900466558</c:v>
                </c:pt>
                <c:pt idx="8">
                  <c:v>5.5653104925053558</c:v>
                </c:pt>
                <c:pt idx="9">
                  <c:v>4.9306930693069315</c:v>
                </c:pt>
                <c:pt idx="10">
                  <c:v>5.1253178350889952</c:v>
                </c:pt>
                <c:pt idx="11">
                  <c:v>5.666015625</c:v>
                </c:pt>
                <c:pt idx="12">
                  <c:v>5</c:v>
                </c:pt>
                <c:pt idx="13">
                  <c:v>4.5142405063291129</c:v>
                </c:pt>
                <c:pt idx="14">
                  <c:v>5.0542797494780789</c:v>
                </c:pt>
                <c:pt idx="15">
                  <c:v>4.8836424957841489</c:v>
                </c:pt>
                <c:pt idx="16">
                  <c:v>5.4957055214723933</c:v>
                </c:pt>
                <c:pt idx="17">
                  <c:v>6.187817258883249</c:v>
                </c:pt>
                <c:pt idx="18">
                  <c:v>6.6962524654832363</c:v>
                </c:pt>
                <c:pt idx="19">
                  <c:v>6.09375</c:v>
                </c:pt>
                <c:pt idx="20">
                  <c:v>4.6224899598393563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D9-46E0-A807-D1304BF6C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852480908018604E-2"/>
              <c:y val="0.25622181576169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58565994093089"/>
          <c:y val="0.2211956650579967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geit: m</a:t>
            </a:r>
            <a:r>
              <a:rPr lang="nb-NO" sz="2800"/>
              <a:t>iddel VEKT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(Slakteri!$D$9:$D$25,Slakteri!$D$28:$D$33)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Slakteri!$W$35:$W$59</c15:sqref>
                  </c15:fullRef>
                </c:ext>
              </c:extLst>
              <c:f>(Slakteri!$W$35:$W$51,Slakteri!$W$54:$W$59)</c:f>
              <c:numCache>
                <c:formatCode>0.0</c:formatCode>
                <c:ptCount val="23"/>
                <c:pt idx="0">
                  <c:v>14.875535714285702</c:v>
                </c:pt>
                <c:pt idx="1">
                  <c:v>14.621726190476187</c:v>
                </c:pt>
                <c:pt idx="2">
                  <c:v>10.4059253407071</c:v>
                </c:pt>
                <c:pt idx="3">
                  <c:v>18.793157894736833</c:v>
                </c:pt>
                <c:pt idx="4">
                  <c:v>12.303046309696079</c:v>
                </c:pt>
                <c:pt idx="5">
                  <c:v>12.130737704918021</c:v>
                </c:pt>
                <c:pt idx="6">
                  <c:v>12.120293885601596</c:v>
                </c:pt>
                <c:pt idx="7">
                  <c:v>15.308234473133275</c:v>
                </c:pt>
                <c:pt idx="8">
                  <c:v>14.584640174948929</c:v>
                </c:pt>
                <c:pt idx="9">
                  <c:v>9.2766666666666637</c:v>
                </c:pt>
                <c:pt idx="10">
                  <c:v>16.376873870618027</c:v>
                </c:pt>
                <c:pt idx="11">
                  <c:v>13.458880778588821</c:v>
                </c:pt>
                <c:pt idx="12">
                  <c:v>0</c:v>
                </c:pt>
                <c:pt idx="13">
                  <c:v>11.474458874458888</c:v>
                </c:pt>
                <c:pt idx="14">
                  <c:v>12.992131147540984</c:v>
                </c:pt>
                <c:pt idx="15">
                  <c:v>12.90630841121496</c:v>
                </c:pt>
                <c:pt idx="16">
                  <c:v>14.128508124076804</c:v>
                </c:pt>
                <c:pt idx="17">
                  <c:v>10.522629482071702</c:v>
                </c:pt>
                <c:pt idx="18">
                  <c:v>9.4377245508982064</c:v>
                </c:pt>
                <c:pt idx="19">
                  <c:v>18.664532019704449</c:v>
                </c:pt>
                <c:pt idx="20">
                  <c:v>13.494828060522702</c:v>
                </c:pt>
                <c:pt idx="21">
                  <c:v>15.708450704225349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6-415C-8795-C512786C0968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(Slakteri!$D$9:$D$25,Slakteri!$D$28:$D$33)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Slakteri!$W$9:$W$33</c15:sqref>
                  </c15:fullRef>
                </c:ext>
              </c:extLst>
              <c:f>(Slakteri!$W$9:$W$25,Slakteri!$W$28:$W$33)</c:f>
              <c:numCache>
                <c:formatCode>0.0</c:formatCode>
                <c:ptCount val="23"/>
                <c:pt idx="0">
                  <c:v>15.734491315136459</c:v>
                </c:pt>
                <c:pt idx="1">
                  <c:v>14.430718954248372</c:v>
                </c:pt>
                <c:pt idx="2">
                  <c:v>10.42328374260619</c:v>
                </c:pt>
                <c:pt idx="3">
                  <c:v>16.24896907216495</c:v>
                </c:pt>
                <c:pt idx="4">
                  <c:v>11.668946540880505</c:v>
                </c:pt>
                <c:pt idx="5">
                  <c:v>12.032631578947372</c:v>
                </c:pt>
                <c:pt idx="6">
                  <c:v>11.342235316479782</c:v>
                </c:pt>
                <c:pt idx="7">
                  <c:v>13.579419388284103</c:v>
                </c:pt>
                <c:pt idx="8">
                  <c:v>16.562098501070643</c:v>
                </c:pt>
                <c:pt idx="9">
                  <c:v>11.15792079207921</c:v>
                </c:pt>
                <c:pt idx="10">
                  <c:v>16.651507446422091</c:v>
                </c:pt>
                <c:pt idx="11">
                  <c:v>14.48554687500001</c:v>
                </c:pt>
                <c:pt idx="12">
                  <c:v>15.1</c:v>
                </c:pt>
                <c:pt idx="13">
                  <c:v>11.244778481012657</c:v>
                </c:pt>
                <c:pt idx="14">
                  <c:v>12.938830897703545</c:v>
                </c:pt>
                <c:pt idx="15">
                  <c:v>11.746711635750424</c:v>
                </c:pt>
                <c:pt idx="16">
                  <c:v>13.885030674846622</c:v>
                </c:pt>
                <c:pt idx="17">
                  <c:v>11.504737732656523</c:v>
                </c:pt>
                <c:pt idx="18">
                  <c:v>9.3164694280078884</c:v>
                </c:pt>
                <c:pt idx="19">
                  <c:v>21.120833333333341</c:v>
                </c:pt>
                <c:pt idx="20">
                  <c:v>13.265863453815269</c:v>
                </c:pt>
                <c:pt idx="21">
                  <c:v>0</c:v>
                </c:pt>
                <c:pt idx="22">
                  <c:v>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6-415C-8795-C512786C0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44192245116823"/>
          <c:y val="0.2023679115936925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antall%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(Slakteri!$D$9:$D$27,Slakteri!$D$29:$D$33)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Slakteri!$I$35:$I$59</c15:sqref>
                  </c15:fullRef>
                </c:ext>
              </c:extLst>
              <c:f>(Slakteri!$I$35:$I$53,Slakteri!$I$55:$I$59)</c:f>
              <c:numCache>
                <c:formatCode>0.0</c:formatCode>
                <c:ptCount val="24"/>
                <c:pt idx="0">
                  <c:v>2.5435545123184657</c:v>
                </c:pt>
                <c:pt idx="1">
                  <c:v>1.5000935096658452</c:v>
                </c:pt>
                <c:pt idx="2">
                  <c:v>16.086776969905163</c:v>
                </c:pt>
                <c:pt idx="3">
                  <c:v>1.0902692696704253</c:v>
                </c:pt>
                <c:pt idx="4">
                  <c:v>5.1915986336138555</c:v>
                </c:pt>
                <c:pt idx="5">
                  <c:v>1.8075380240835073</c:v>
                </c:pt>
                <c:pt idx="6">
                  <c:v>18.762967118948129</c:v>
                </c:pt>
                <c:pt idx="7">
                  <c:v>6.6981011812751614</c:v>
                </c:pt>
                <c:pt idx="8">
                  <c:v>1.5476345871261996</c:v>
                </c:pt>
                <c:pt idx="9">
                  <c:v>0.50985286540333197</c:v>
                </c:pt>
                <c:pt idx="10">
                  <c:v>13.836319154214641</c:v>
                </c:pt>
                <c:pt idx="11">
                  <c:v>1.6890059350012403</c:v>
                </c:pt>
                <c:pt idx="12">
                  <c:v>0</c:v>
                </c:pt>
                <c:pt idx="13">
                  <c:v>6.4746245300662251</c:v>
                </c:pt>
                <c:pt idx="14">
                  <c:v>2.4198622163699155</c:v>
                </c:pt>
                <c:pt idx="15">
                  <c:v>3.3733096696627922</c:v>
                </c:pt>
                <c:pt idx="16">
                  <c:v>2.9205549512413875</c:v>
                </c:pt>
                <c:pt idx="17">
                  <c:v>1.5816492051678396E-2</c:v>
                </c:pt>
                <c:pt idx="18">
                  <c:v>0</c:v>
                </c:pt>
                <c:pt idx="19">
                  <c:v>3.8499417950039128</c:v>
                </c:pt>
                <c:pt idx="20">
                  <c:v>2.3137879048109777</c:v>
                </c:pt>
                <c:pt idx="21">
                  <c:v>2.9955886338046986</c:v>
                </c:pt>
                <c:pt idx="22">
                  <c:v>0.34054311940611809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C-443D-9DA0-25DEBF307B88}"/>
            </c:ext>
          </c:extLst>
        </c:ser>
        <c:ser>
          <c:idx val="1"/>
          <c:order val="1"/>
          <c:tx>
            <c:strRef>
              <c:f>Slakteri!$B$11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(Slakteri!$D$9:$D$27,Slakteri!$D$29:$D$33)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Slakteri!$I$9:$I$33</c15:sqref>
                  </c15:fullRef>
                </c:ext>
              </c:extLst>
              <c:f>(Slakteri!$I$9:$I$27,Slakteri!$I$29:$I$33)</c:f>
              <c:numCache>
                <c:formatCode>0.0</c:formatCode>
                <c:ptCount val="24"/>
                <c:pt idx="0">
                  <c:v>1.9160028693208055</c:v>
                </c:pt>
                <c:pt idx="1">
                  <c:v>2.0014237826084593</c:v>
                </c:pt>
                <c:pt idx="2">
                  <c:v>17.571115100979156</c:v>
                </c:pt>
                <c:pt idx="3">
                  <c:v>0.95250210455132978</c:v>
                </c:pt>
                <c:pt idx="4">
                  <c:v>4.4849454327459108</c:v>
                </c:pt>
                <c:pt idx="5">
                  <c:v>1.0362007001674576</c:v>
                </c:pt>
                <c:pt idx="6">
                  <c:v>18.030399813385404</c:v>
                </c:pt>
                <c:pt idx="7">
                  <c:v>7.9150166158331201</c:v>
                </c:pt>
                <c:pt idx="8">
                  <c:v>2.3370642158589763</c:v>
                </c:pt>
                <c:pt idx="9">
                  <c:v>0.681040666639673</c:v>
                </c:pt>
                <c:pt idx="10">
                  <c:v>13.851543468578578</c:v>
                </c:pt>
                <c:pt idx="11">
                  <c:v>2.2410072355471873</c:v>
                </c:pt>
                <c:pt idx="12">
                  <c:v>1.3687893073684372E-2</c:v>
                </c:pt>
                <c:pt idx="13">
                  <c:v>6.4421026295862784</c:v>
                </c:pt>
                <c:pt idx="14">
                  <c:v>3.7454063974734466</c:v>
                </c:pt>
                <c:pt idx="15">
                  <c:v>2.1047930589993511</c:v>
                </c:pt>
                <c:pt idx="16">
                  <c:v>3.4193444677645557</c:v>
                </c:pt>
                <c:pt idx="17">
                  <c:v>0</c:v>
                </c:pt>
                <c:pt idx="18">
                  <c:v>0</c:v>
                </c:pt>
                <c:pt idx="19">
                  <c:v>2.8544847037039478</c:v>
                </c:pt>
                <c:pt idx="20">
                  <c:v>1.2253232669405043</c:v>
                </c:pt>
                <c:pt idx="21">
                  <c:v>2.9942945960923342</c:v>
                </c:pt>
                <c:pt idx="22">
                  <c:v>0</c:v>
                </c:pt>
                <c:pt idx="23">
                  <c:v>1.0696499223144076E-2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C-443D-9DA0-25DEBF307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GEIT,</a:t>
            </a:r>
            <a:r>
              <a:rPr lang="en-US" sz="2800" baseline="0"/>
              <a:t> a</a:t>
            </a:r>
            <a:r>
              <a:rPr lang="en-US" sz="2800"/>
              <a:t>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69813544964293E-2"/>
          <c:y val="0.17596169103211121"/>
          <c:w val="0.87370015918314758"/>
          <c:h val="0.7106054388097533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Klasse!$F$25:$F$39</c:f>
              <c:numCache>
                <c:formatCode>#,##0</c:formatCode>
                <c:ptCount val="15"/>
                <c:pt idx="0">
                  <c:v>275</c:v>
                </c:pt>
                <c:pt idx="1">
                  <c:v>967.53</c:v>
                </c:pt>
                <c:pt idx="2">
                  <c:v>1877</c:v>
                </c:pt>
                <c:pt idx="3">
                  <c:v>3598</c:v>
                </c:pt>
                <c:pt idx="4">
                  <c:v>8541</c:v>
                </c:pt>
                <c:pt idx="5">
                  <c:v>7753</c:v>
                </c:pt>
                <c:pt idx="6">
                  <c:v>0</c:v>
                </c:pt>
                <c:pt idx="7">
                  <c:v>2857</c:v>
                </c:pt>
                <c:pt idx="8">
                  <c:v>0</c:v>
                </c:pt>
                <c:pt idx="9">
                  <c:v>0</c:v>
                </c:pt>
                <c:pt idx="10">
                  <c:v>148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6-4CD7-9AD8-6272F4C0BE00}"/>
            </c:ext>
          </c:extLst>
        </c:ser>
        <c:ser>
          <c:idx val="1"/>
          <c:order val="1"/>
          <c:tx>
            <c:strRef>
              <c:f>Klasse!$B$9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Klasse!$F$9:$F$23</c:f>
              <c:numCache>
                <c:formatCode>#,##0</c:formatCode>
                <c:ptCount val="15"/>
                <c:pt idx="0">
                  <c:v>209</c:v>
                </c:pt>
                <c:pt idx="1">
                  <c:v>992</c:v>
                </c:pt>
                <c:pt idx="2">
                  <c:v>1782</c:v>
                </c:pt>
                <c:pt idx="3">
                  <c:v>3312</c:v>
                </c:pt>
                <c:pt idx="4">
                  <c:v>8857</c:v>
                </c:pt>
                <c:pt idx="5">
                  <c:v>8187</c:v>
                </c:pt>
                <c:pt idx="6">
                  <c:v>2</c:v>
                </c:pt>
                <c:pt idx="7">
                  <c:v>3246</c:v>
                </c:pt>
                <c:pt idx="8">
                  <c:v>0</c:v>
                </c:pt>
                <c:pt idx="9">
                  <c:v>0</c:v>
                </c:pt>
                <c:pt idx="10">
                  <c:v>143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6-4CD7-9AD8-6272F4C0B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42150590551186"/>
          <c:y val="0.34453194509238094"/>
          <c:w val="8.7172375329273771E-2"/>
          <c:h val="0.15322138054145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KL!$X$251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C-4106-9201-2D300A81B786}"/>
            </c:ext>
          </c:extLst>
        </c:ser>
        <c:ser>
          <c:idx val="5"/>
          <c:order val="1"/>
          <c:tx>
            <c:strRef>
              <c:f>KL!$X$176</c:f>
              <c:strCache>
                <c:ptCount val="1"/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C-4106-9201-2D300A81B786}"/>
            </c:ext>
          </c:extLst>
        </c:ser>
        <c:ser>
          <c:idx val="1"/>
          <c:order val="2"/>
          <c:tx>
            <c:strRef>
              <c:f>KL!$X$101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7C-4106-9201-2D300A81B786}"/>
            </c:ext>
          </c:extLst>
        </c:ser>
        <c:ser>
          <c:idx val="4"/>
          <c:order val="3"/>
          <c:tx>
            <c:strRef>
              <c:f>KL!$X$26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7C-4106-9201-2D300A81B786}"/>
            </c:ext>
          </c:extLst>
        </c:ser>
        <c:ser>
          <c:idx val="6"/>
          <c:order val="4"/>
          <c:tx>
            <c:strRef>
              <c:f>KL!$X$11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7C-4106-9201-2D300A81B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fettgruppe innen KLASSE</a:t>
            </a:r>
          </a:p>
        </c:rich>
      </c:tx>
      <c:layout>
        <c:manualLayout>
          <c:xMode val="edge"/>
          <c:yMode val="edge"/>
          <c:x val="0.19257787730662107"/>
          <c:y val="4.72984718671993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4429444280313247"/>
          <c:w val="0.90304877314647591"/>
          <c:h val="0.670045557111233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Klasse!$B$101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Klasse!$V$101:$V$115</c:f>
              <c:numCache>
                <c:formatCode>0.00</c:formatCode>
                <c:ptCount val="15"/>
                <c:pt idx="0">
                  <c:v>2.1858190709046466</c:v>
                </c:pt>
                <c:pt idx="1">
                  <c:v>2.6584337349397593</c:v>
                </c:pt>
                <c:pt idx="2">
                  <c:v>3.2397235358312129</c:v>
                </c:pt>
                <c:pt idx="3">
                  <c:v>3.9888220120378328</c:v>
                </c:pt>
                <c:pt idx="4">
                  <c:v>4.654771451483561</c:v>
                </c:pt>
                <c:pt idx="5">
                  <c:v>5.3464442493415278</c:v>
                </c:pt>
                <c:pt idx="6">
                  <c:v>0</c:v>
                </c:pt>
                <c:pt idx="7">
                  <c:v>5.8876239441792144</c:v>
                </c:pt>
                <c:pt idx="8">
                  <c:v>0</c:v>
                </c:pt>
                <c:pt idx="9">
                  <c:v>0</c:v>
                </c:pt>
                <c:pt idx="10">
                  <c:v>5.6796116504854348</c:v>
                </c:pt>
                <c:pt idx="11">
                  <c:v>0</c:v>
                </c:pt>
                <c:pt idx="12">
                  <c:v>0</c:v>
                </c:pt>
                <c:pt idx="13">
                  <c:v>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01-4A36-8220-890C2084314F}"/>
            </c:ext>
          </c:extLst>
        </c:ser>
        <c:ser>
          <c:idx val="4"/>
          <c:order val="1"/>
          <c:tx>
            <c:strRef>
              <c:f>Klasse!$B$25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Klasse!$V$25:$V$39</c:f>
              <c:numCache>
                <c:formatCode>0.00</c:formatCode>
                <c:ptCount val="15"/>
                <c:pt idx="0">
                  <c:v>2.2836363636363641</c:v>
                </c:pt>
                <c:pt idx="1">
                  <c:v>2.6727853399894568</c:v>
                </c:pt>
                <c:pt idx="2">
                  <c:v>3.3596164091635594</c:v>
                </c:pt>
                <c:pt idx="3">
                  <c:v>4.0597554196776002</c:v>
                </c:pt>
                <c:pt idx="4">
                  <c:v>4.7769582016157361</c:v>
                </c:pt>
                <c:pt idx="5">
                  <c:v>5.4195795176060884</c:v>
                </c:pt>
                <c:pt idx="6">
                  <c:v>0</c:v>
                </c:pt>
                <c:pt idx="7">
                  <c:v>6.1302065103255154</c:v>
                </c:pt>
                <c:pt idx="8">
                  <c:v>0</c:v>
                </c:pt>
                <c:pt idx="9">
                  <c:v>0</c:v>
                </c:pt>
                <c:pt idx="10">
                  <c:v>6.0337837837837824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01-4A36-8220-890C2084314F}"/>
            </c:ext>
          </c:extLst>
        </c:ser>
        <c:ser>
          <c:idx val="6"/>
          <c:order val="2"/>
          <c:tx>
            <c:strRef>
              <c:f>Klasse!$B$9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Klasse!$V$9:$V$23</c:f>
              <c:numCache>
                <c:formatCode>0.00</c:formatCode>
                <c:ptCount val="15"/>
                <c:pt idx="0">
                  <c:v>2.2009569377990434</c:v>
                </c:pt>
                <c:pt idx="1">
                  <c:v>2.6068548387096779</c:v>
                </c:pt>
                <c:pt idx="2">
                  <c:v>3.3041526374859704</c:v>
                </c:pt>
                <c:pt idx="3">
                  <c:v>3.9655797101449282</c:v>
                </c:pt>
                <c:pt idx="4">
                  <c:v>4.6669301117759954</c:v>
                </c:pt>
                <c:pt idx="5">
                  <c:v>5.4156589715402461</c:v>
                </c:pt>
                <c:pt idx="6">
                  <c:v>10.5</c:v>
                </c:pt>
                <c:pt idx="7">
                  <c:v>6.1617375231053595</c:v>
                </c:pt>
                <c:pt idx="8">
                  <c:v>0</c:v>
                </c:pt>
                <c:pt idx="9">
                  <c:v>0</c:v>
                </c:pt>
                <c:pt idx="10">
                  <c:v>6.4825174825174807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01-4A36-8220-890C20843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8112"/>
        <c:axId val="666698504"/>
      </c:barChart>
      <c:catAx>
        <c:axId val="666698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1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94403404843883"/>
          <c:y val="0.21224659791885631"/>
          <c:w val="6.897719463609403E-2"/>
          <c:h val="0.245177045303024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 fettgruppe i P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46872026701679"/>
          <c:y val="0.17808653703009783"/>
          <c:w val="0.83807509717358031"/>
          <c:h val="0.7073868015063732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Klasse!$B$25</c:f>
              <c:strCache>
                <c:ptCount val="1"/>
                <c:pt idx="0">
                  <c:v>2022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Klasse!$D$9:$D$11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Klasse!$V$25:$V$27</c:f>
              <c:numCache>
                <c:formatCode>0.00</c:formatCode>
                <c:ptCount val="3"/>
                <c:pt idx="0">
                  <c:v>2.2836363636363641</c:v>
                </c:pt>
                <c:pt idx="1">
                  <c:v>2.6727853399894568</c:v>
                </c:pt>
                <c:pt idx="2">
                  <c:v>3.3596164091635594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28-425D-8AC9-1CE617C38F60}"/>
            </c:ext>
          </c:extLst>
        </c:ser>
        <c:ser>
          <c:idx val="6"/>
          <c:order val="1"/>
          <c:tx>
            <c:strRef>
              <c:f>Klasse!$B$9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Klasse!$D$9:$D$11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Klasse!$V$9:$V$11</c:f>
              <c:numCache>
                <c:formatCode>0.00</c:formatCode>
                <c:ptCount val="3"/>
                <c:pt idx="0">
                  <c:v>2.2009569377990434</c:v>
                </c:pt>
                <c:pt idx="1">
                  <c:v>2.6068548387096779</c:v>
                </c:pt>
                <c:pt idx="2">
                  <c:v>3.3041526374859704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28-425D-8AC9-1CE617C38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600019202860164"/>
          <c:y val="0.29347585556297862"/>
          <c:w val="0.16586645347204523"/>
          <c:h val="0.196586549918121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Måned!$F$22:$F$33</c:f>
              <c:numCache>
                <c:formatCode>#,##0</c:formatCode>
                <c:ptCount val="12"/>
                <c:pt idx="0">
                  <c:v>917</c:v>
                </c:pt>
                <c:pt idx="1">
                  <c:v>1614</c:v>
                </c:pt>
                <c:pt idx="2">
                  <c:v>4313</c:v>
                </c:pt>
                <c:pt idx="3">
                  <c:v>3735</c:v>
                </c:pt>
                <c:pt idx="4">
                  <c:v>2028</c:v>
                </c:pt>
                <c:pt idx="5">
                  <c:v>1753</c:v>
                </c:pt>
                <c:pt idx="6">
                  <c:v>226</c:v>
                </c:pt>
                <c:pt idx="7">
                  <c:v>1662.53</c:v>
                </c:pt>
                <c:pt idx="8">
                  <c:v>2275</c:v>
                </c:pt>
                <c:pt idx="9">
                  <c:v>4187</c:v>
                </c:pt>
                <c:pt idx="10">
                  <c:v>2580</c:v>
                </c:pt>
                <c:pt idx="11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01-4133-91FD-07455A8DF530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Måned!$F$9:$F$20</c:f>
              <c:numCache>
                <c:formatCode>#,##0</c:formatCode>
                <c:ptCount val="12"/>
                <c:pt idx="0">
                  <c:v>733</c:v>
                </c:pt>
                <c:pt idx="1">
                  <c:v>1687</c:v>
                </c:pt>
                <c:pt idx="2">
                  <c:v>4561</c:v>
                </c:pt>
                <c:pt idx="3">
                  <c:v>3221</c:v>
                </c:pt>
                <c:pt idx="4">
                  <c:v>1847</c:v>
                </c:pt>
                <c:pt idx="5">
                  <c:v>2248</c:v>
                </c:pt>
                <c:pt idx="6">
                  <c:v>476</c:v>
                </c:pt>
                <c:pt idx="7">
                  <c:v>1565</c:v>
                </c:pt>
                <c:pt idx="8">
                  <c:v>2686</c:v>
                </c:pt>
                <c:pt idx="9">
                  <c:v>4700</c:v>
                </c:pt>
                <c:pt idx="10">
                  <c:v>2487</c:v>
                </c:pt>
                <c:pt idx="11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01-4133-91FD-07455A8DF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720647563869809"/>
          <c:y val="0.22411843942620985"/>
          <c:w val="7.785918259229109E-2"/>
          <c:h val="0.109145540779008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</a:t>
            </a:r>
            <a:r>
              <a:rPr lang="nb-NO" sz="2400" baseline="0"/>
              <a:t> m</a:t>
            </a:r>
            <a:r>
              <a:rPr lang="nb-NO" sz="2400"/>
              <a:t>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1"/>
          <c:order val="0"/>
          <c:tx>
            <c:strRef>
              <c:f>Klasse!$B$101</c:f>
              <c:strCache>
                <c:ptCount val="1"/>
                <c:pt idx="0">
                  <c:v>2017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Klasse!$D$15:$D$17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Klasse!$O$107:$O$109</c:f>
              <c:numCache>
                <c:formatCode>0.0</c:formatCode>
                <c:ptCount val="3"/>
                <c:pt idx="0">
                  <c:v>0</c:v>
                </c:pt>
                <c:pt idx="1">
                  <c:v>16.435512302607396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B-48B6-85D1-62B72346F6A8}"/>
            </c:ext>
          </c:extLst>
        </c:ser>
        <c:ser>
          <c:idx val="4"/>
          <c:order val="1"/>
          <c:tx>
            <c:strRef>
              <c:f>Klasse!$B$25</c:f>
              <c:strCache>
                <c:ptCount val="1"/>
                <c:pt idx="0">
                  <c:v>2022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Klasse!$D$15:$D$17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Klasse!$O$31:$O$33</c:f>
              <c:numCache>
                <c:formatCode>0.0</c:formatCode>
                <c:ptCount val="3"/>
                <c:pt idx="0">
                  <c:v>0</c:v>
                </c:pt>
                <c:pt idx="1">
                  <c:v>16.426699334966777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3B-48B6-85D1-62B72346F6A8}"/>
            </c:ext>
          </c:extLst>
        </c:ser>
        <c:ser>
          <c:idx val="6"/>
          <c:order val="2"/>
          <c:tx>
            <c:strRef>
              <c:f>Klasse!$B$9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Klasse!$D$15:$D$17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Klasse!$O$15:$O$17</c:f>
              <c:numCache>
                <c:formatCode>0.0</c:formatCode>
                <c:ptCount val="3"/>
                <c:pt idx="0">
                  <c:v>20.6</c:v>
                </c:pt>
                <c:pt idx="1">
                  <c:v>15.835304990757839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3B-48B6-85D1-62B72346F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45813549269138"/>
          <c:y val="0.32804636516443003"/>
          <c:w val="0.24356989406435001"/>
          <c:h val="0.259541547014597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All geit: 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1"/>
          <c:order val="0"/>
          <c:tx>
            <c:strRef>
              <c:f>Klasse!$B$101</c:f>
              <c:strCache>
                <c:ptCount val="1"/>
                <c:pt idx="0">
                  <c:v>2017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Klasse!$D$18:$D$20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Klasse!$O$110:$O$112</c:f>
              <c:numCache>
                <c:formatCode>0.0</c:formatCode>
                <c:ptCount val="3"/>
                <c:pt idx="0">
                  <c:v>0</c:v>
                </c:pt>
                <c:pt idx="1">
                  <c:v>16.534951456310676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1-4B47-BC17-D21E860EF1E4}"/>
            </c:ext>
          </c:extLst>
        </c:ser>
        <c:ser>
          <c:idx val="4"/>
          <c:order val="1"/>
          <c:tx>
            <c:strRef>
              <c:f>Klasse!$B$25</c:f>
              <c:strCache>
                <c:ptCount val="1"/>
                <c:pt idx="0">
                  <c:v>2022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Klasse!$D$18:$D$20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Klasse!$O$34:$O$36</c:f>
              <c:numCache>
                <c:formatCode>0.0</c:formatCode>
                <c:ptCount val="3"/>
                <c:pt idx="0">
                  <c:v>0</c:v>
                </c:pt>
                <c:pt idx="1">
                  <c:v>18.737162162162164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31-4B47-BC17-D21E860EF1E4}"/>
            </c:ext>
          </c:extLst>
        </c:ser>
        <c:ser>
          <c:idx val="6"/>
          <c:order val="2"/>
          <c:tx>
            <c:strRef>
              <c:f>Klasse!$B$9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Klasse!$D$18:$D$20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Klasse!$O$18:$O$20</c:f>
              <c:numCache>
                <c:formatCode>0.0</c:formatCode>
                <c:ptCount val="3"/>
                <c:pt idx="0">
                  <c:v>0</c:v>
                </c:pt>
                <c:pt idx="1">
                  <c:v>19.712587412587403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31-4B47-BC17-D21E860EF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282788959892618"/>
          <c:y val="0.13544718841962936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geit, middel vekt i P klassene</a:t>
            </a:r>
          </a:p>
        </c:rich>
      </c:tx>
      <c:layout>
        <c:manualLayout>
          <c:xMode val="edge"/>
          <c:yMode val="edge"/>
          <c:x val="0.17349006401718489"/>
          <c:y val="4.9065055741833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718774227957067"/>
          <c:y val="0.17373454980383629"/>
          <c:w val="0.81435641174335649"/>
          <c:h val="0.71173882046535308"/>
        </c:manualLayout>
      </c:layout>
      <c:lineChart>
        <c:grouping val="standard"/>
        <c:varyColors val="0"/>
        <c:ser>
          <c:idx val="4"/>
          <c:order val="0"/>
          <c:tx>
            <c:strRef>
              <c:f>Klasse!$B$25</c:f>
              <c:strCache>
                <c:ptCount val="1"/>
                <c:pt idx="0">
                  <c:v>2022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Klasse!$D$9:$D$11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Klasse!$O$25:$O$27</c:f>
              <c:numCache>
                <c:formatCode>0.0</c:formatCode>
                <c:ptCount val="3"/>
                <c:pt idx="0">
                  <c:v>9.335527272727278</c:v>
                </c:pt>
                <c:pt idx="1">
                  <c:v>11.239651483674924</c:v>
                </c:pt>
                <c:pt idx="2">
                  <c:v>11.648145977623882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C-4423-9F25-D97B001A70FD}"/>
            </c:ext>
          </c:extLst>
        </c:ser>
        <c:ser>
          <c:idx val="6"/>
          <c:order val="1"/>
          <c:tx>
            <c:strRef>
              <c:f>Klasse!$B$9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Klasse!$D$9:$D$11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Klasse!$O$9:$O$11</c:f>
              <c:numCache>
                <c:formatCode>0.0</c:formatCode>
                <c:ptCount val="3"/>
                <c:pt idx="0">
                  <c:v>8.7755980861244023</c:v>
                </c:pt>
                <c:pt idx="1">
                  <c:v>10.124294354838716</c:v>
                </c:pt>
                <c:pt idx="2">
                  <c:v>10.953872053872049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C-4423-9F25-D97B001A7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88707032980705"/>
          <c:y val="0.64917480560128671"/>
          <c:w val="0.16713421003157408"/>
          <c:h val="0.12237940413049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geit: 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1297176127256"/>
          <c:y val="0.18575035128473463"/>
          <c:w val="0.7515310074734588"/>
          <c:h val="0.6997229738696837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Klasse!$B$25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Klasse!$D$12:$D$14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Klasse!$O$28:$O$30</c:f>
              <c:numCache>
                <c:formatCode>0.0</c:formatCode>
                <c:ptCount val="3"/>
                <c:pt idx="0">
                  <c:v>10.941525847693178</c:v>
                </c:pt>
                <c:pt idx="1">
                  <c:v>11.394651680131139</c:v>
                </c:pt>
                <c:pt idx="2">
                  <c:v>13.64725912549984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D-4D7C-AF3D-554CF6F42485}"/>
            </c:ext>
          </c:extLst>
        </c:ser>
        <c:ser>
          <c:idx val="6"/>
          <c:order val="1"/>
          <c:tx>
            <c:strRef>
              <c:f>Klasse!$B$9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Klasse!$D$12:$D$14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Klasse!$O$12:$O$14</c:f>
              <c:numCache>
                <c:formatCode>0.0</c:formatCode>
                <c:ptCount val="3"/>
                <c:pt idx="0">
                  <c:v>11.171739130434782</c:v>
                </c:pt>
                <c:pt idx="1">
                  <c:v>11.436536073162499</c:v>
                </c:pt>
                <c:pt idx="2">
                  <c:v>13.069072920483713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D-4D7C-AF3D-554CF6F4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14021781585845"/>
          <c:y val="0.19560202656087433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GEIT,</a:t>
            </a:r>
            <a:r>
              <a:rPr lang="en-US" sz="2800" baseline="0"/>
              <a:t> a</a:t>
            </a:r>
            <a:r>
              <a:rPr lang="en-US" sz="2800"/>
              <a:t>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69813544964293E-2"/>
          <c:y val="0.17596169103211121"/>
          <c:w val="0.87370015918314758"/>
          <c:h val="0.71060543880975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Klasse!$B$101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val>
            <c:numRef>
              <c:f>Klasse!$F$101:$F$115</c:f>
              <c:numCache>
                <c:formatCode>#,##0</c:formatCode>
                <c:ptCount val="15"/>
                <c:pt idx="0">
                  <c:v>409</c:v>
                </c:pt>
                <c:pt idx="1">
                  <c:v>1660</c:v>
                </c:pt>
                <c:pt idx="2">
                  <c:v>2749</c:v>
                </c:pt>
                <c:pt idx="3">
                  <c:v>4652</c:v>
                </c:pt>
                <c:pt idx="4">
                  <c:v>9976</c:v>
                </c:pt>
                <c:pt idx="5">
                  <c:v>5695</c:v>
                </c:pt>
                <c:pt idx="6">
                  <c:v>0</c:v>
                </c:pt>
                <c:pt idx="7">
                  <c:v>2723</c:v>
                </c:pt>
                <c:pt idx="8">
                  <c:v>0</c:v>
                </c:pt>
                <c:pt idx="9">
                  <c:v>0</c:v>
                </c:pt>
                <c:pt idx="10">
                  <c:v>103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D3-4DAE-AF3C-3DBCDF883908}"/>
            </c:ext>
          </c:extLst>
        </c:ser>
        <c:ser>
          <c:idx val="13"/>
          <c:order val="1"/>
          <c:tx>
            <c:strRef>
              <c:f>Klasse!$B$25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Klasse!$F$25:$F$39</c:f>
              <c:numCache>
                <c:formatCode>#,##0</c:formatCode>
                <c:ptCount val="15"/>
                <c:pt idx="0">
                  <c:v>275</c:v>
                </c:pt>
                <c:pt idx="1">
                  <c:v>967.53</c:v>
                </c:pt>
                <c:pt idx="2">
                  <c:v>1877</c:v>
                </c:pt>
                <c:pt idx="3">
                  <c:v>3598</c:v>
                </c:pt>
                <c:pt idx="4">
                  <c:v>8541</c:v>
                </c:pt>
                <c:pt idx="5">
                  <c:v>7753</c:v>
                </c:pt>
                <c:pt idx="6">
                  <c:v>0</c:v>
                </c:pt>
                <c:pt idx="7">
                  <c:v>2857</c:v>
                </c:pt>
                <c:pt idx="8">
                  <c:v>0</c:v>
                </c:pt>
                <c:pt idx="9">
                  <c:v>0</c:v>
                </c:pt>
                <c:pt idx="10">
                  <c:v>148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3-4DAE-AF3C-3DBCDF883908}"/>
            </c:ext>
          </c:extLst>
        </c:ser>
        <c:ser>
          <c:idx val="1"/>
          <c:order val="2"/>
          <c:tx>
            <c:strRef>
              <c:f>Klasse!$B$9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Klasse!$F$9:$F$23</c:f>
              <c:numCache>
                <c:formatCode>#,##0</c:formatCode>
                <c:ptCount val="15"/>
                <c:pt idx="0">
                  <c:v>209</c:v>
                </c:pt>
                <c:pt idx="1">
                  <c:v>992</c:v>
                </c:pt>
                <c:pt idx="2">
                  <c:v>1782</c:v>
                </c:pt>
                <c:pt idx="3">
                  <c:v>3312</c:v>
                </c:pt>
                <c:pt idx="4">
                  <c:v>8857</c:v>
                </c:pt>
                <c:pt idx="5">
                  <c:v>8187</c:v>
                </c:pt>
                <c:pt idx="6">
                  <c:v>2</c:v>
                </c:pt>
                <c:pt idx="7">
                  <c:v>3246</c:v>
                </c:pt>
                <c:pt idx="8">
                  <c:v>0</c:v>
                </c:pt>
                <c:pt idx="9">
                  <c:v>0</c:v>
                </c:pt>
                <c:pt idx="10">
                  <c:v>143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3-4DAE-AF3C-3DBCDF883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42150590551186"/>
          <c:y val="0.34453194509238094"/>
          <c:w val="5.7699638128474943E-2"/>
          <c:h val="0.152723312505053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GEIT,</a:t>
            </a:r>
            <a:r>
              <a:rPr lang="en-US" sz="2800" baseline="0"/>
              <a:t> a</a:t>
            </a:r>
            <a:r>
              <a:rPr lang="en-US" sz="2800"/>
              <a:t>ntall%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69813544964293E-2"/>
          <c:y val="0.17596169103211121"/>
          <c:w val="0.87370015918314758"/>
          <c:h val="0.7106054388097533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Klasse!$G$25:$G$39</c:f>
              <c:numCache>
                <c:formatCode>0.0</c:formatCode>
                <c:ptCount val="15"/>
                <c:pt idx="0">
                  <c:v>0.78388427701761343</c:v>
                </c:pt>
                <c:pt idx="1">
                  <c:v>3.3204557164939561</c:v>
                </c:pt>
                <c:pt idx="2">
                  <c:v>6.6757718364153362</c:v>
                </c:pt>
                <c:pt idx="3">
                  <c:v>12.020414877578675</c:v>
                </c:pt>
                <c:pt idx="4">
                  <c:v>29.715988626171232</c:v>
                </c:pt>
                <c:pt idx="5">
                  <c:v>32.306925440354227</c:v>
                </c:pt>
                <c:pt idx="6">
                  <c:v>0</c:v>
                </c:pt>
                <c:pt idx="7">
                  <c:v>14.32982729337227</c:v>
                </c:pt>
                <c:pt idx="8">
                  <c:v>0</c:v>
                </c:pt>
                <c:pt idx="9">
                  <c:v>0</c:v>
                </c:pt>
                <c:pt idx="10">
                  <c:v>0.84673193259670532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8-4A3D-881C-A4FC5D0C43D0}"/>
            </c:ext>
          </c:extLst>
        </c:ser>
        <c:ser>
          <c:idx val="1"/>
          <c:order val="1"/>
          <c:tx>
            <c:strRef>
              <c:f>Klasse!$B$9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Klasse!$G$9:$G$23</c:f>
              <c:numCache>
                <c:formatCode>0.0</c:formatCode>
                <c:ptCount val="15"/>
                <c:pt idx="0">
                  <c:v>0.55419348093696441</c:v>
                </c:pt>
                <c:pt idx="1">
                  <c:v>3.0346935211243751</c:v>
                </c:pt>
                <c:pt idx="2">
                  <c:v>5.8981221902804375</c:v>
                </c:pt>
                <c:pt idx="3">
                  <c:v>11.180198543946579</c:v>
                </c:pt>
                <c:pt idx="4">
                  <c:v>30.606914531345293</c:v>
                </c:pt>
                <c:pt idx="5">
                  <c:v>32.330168901953002</c:v>
                </c:pt>
                <c:pt idx="6">
                  <c:v>1.2449032994167672E-2</c:v>
                </c:pt>
                <c:pt idx="7">
                  <c:v>15.531498168602177</c:v>
                </c:pt>
                <c:pt idx="8">
                  <c:v>0</c:v>
                </c:pt>
                <c:pt idx="9">
                  <c:v>0</c:v>
                </c:pt>
                <c:pt idx="10">
                  <c:v>0.85176162881697248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8-4A3D-881C-A4FC5D0C4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42150590551186"/>
          <c:y val="0.34453194509238094"/>
          <c:w val="8.7172375329273771E-2"/>
          <c:h val="0.15322138054145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GEIT,</a:t>
            </a:r>
            <a:r>
              <a:rPr lang="en-US" sz="2800" baseline="0"/>
              <a:t> a</a:t>
            </a:r>
            <a:r>
              <a:rPr lang="en-US" sz="2800"/>
              <a:t>ntall%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69813544964293E-2"/>
          <c:y val="0.17596169103211121"/>
          <c:w val="0.87370015918314758"/>
          <c:h val="0.71060543880975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Klasse!$B$101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val>
            <c:numRef>
              <c:f>Klasse!$G$101:$G$115</c:f>
              <c:numCache>
                <c:formatCode>0.0</c:formatCode>
                <c:ptCount val="15"/>
                <c:pt idx="0">
                  <c:v>1.2191966475326543</c:v>
                </c:pt>
                <c:pt idx="1">
                  <c:v>5.6063150861605378</c:v>
                </c:pt>
                <c:pt idx="2">
                  <c:v>9.1165905848705435</c:v>
                </c:pt>
                <c:pt idx="3">
                  <c:v>14.942612341638403</c:v>
                </c:pt>
                <c:pt idx="4">
                  <c:v>32.397648948875279</c:v>
                </c:pt>
                <c:pt idx="5">
                  <c:v>23.358280572490841</c:v>
                </c:pt>
                <c:pt idx="6">
                  <c:v>0</c:v>
                </c:pt>
                <c:pt idx="7">
                  <c:v>12.866697678216241</c:v>
                </c:pt>
                <c:pt idx="8">
                  <c:v>0</c:v>
                </c:pt>
                <c:pt idx="9">
                  <c:v>0</c:v>
                </c:pt>
                <c:pt idx="10">
                  <c:v>0.48963940161125874</c:v>
                </c:pt>
                <c:pt idx="11">
                  <c:v>0</c:v>
                </c:pt>
                <c:pt idx="12">
                  <c:v>0</c:v>
                </c:pt>
                <c:pt idx="13">
                  <c:v>3.0187386042617678E-3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8E-4CFF-8F27-ADFE4DED69A5}"/>
            </c:ext>
          </c:extLst>
        </c:ser>
        <c:ser>
          <c:idx val="13"/>
          <c:order val="1"/>
          <c:tx>
            <c:strRef>
              <c:f>Klasse!$B$25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Klasse!$G$25:$G$39</c:f>
              <c:numCache>
                <c:formatCode>0.0</c:formatCode>
                <c:ptCount val="15"/>
                <c:pt idx="0">
                  <c:v>0.78388427701761343</c:v>
                </c:pt>
                <c:pt idx="1">
                  <c:v>3.3204557164939561</c:v>
                </c:pt>
                <c:pt idx="2">
                  <c:v>6.6757718364153362</c:v>
                </c:pt>
                <c:pt idx="3">
                  <c:v>12.020414877578675</c:v>
                </c:pt>
                <c:pt idx="4">
                  <c:v>29.715988626171232</c:v>
                </c:pt>
                <c:pt idx="5">
                  <c:v>32.306925440354227</c:v>
                </c:pt>
                <c:pt idx="6">
                  <c:v>0</c:v>
                </c:pt>
                <c:pt idx="7">
                  <c:v>14.32982729337227</c:v>
                </c:pt>
                <c:pt idx="8">
                  <c:v>0</c:v>
                </c:pt>
                <c:pt idx="9">
                  <c:v>0</c:v>
                </c:pt>
                <c:pt idx="10">
                  <c:v>0.84673193259670532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CFF-8F27-ADFE4DED69A5}"/>
            </c:ext>
          </c:extLst>
        </c:ser>
        <c:ser>
          <c:idx val="1"/>
          <c:order val="2"/>
          <c:tx>
            <c:strRef>
              <c:f>Klasse!$B$9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Klasse!$D$9:$D$23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Klasse!$G$9:$G$23</c:f>
              <c:numCache>
                <c:formatCode>0.0</c:formatCode>
                <c:ptCount val="15"/>
                <c:pt idx="0">
                  <c:v>0.55419348093696441</c:v>
                </c:pt>
                <c:pt idx="1">
                  <c:v>3.0346935211243751</c:v>
                </c:pt>
                <c:pt idx="2">
                  <c:v>5.8981221902804375</c:v>
                </c:pt>
                <c:pt idx="3">
                  <c:v>11.180198543946579</c:v>
                </c:pt>
                <c:pt idx="4">
                  <c:v>30.606914531345293</c:v>
                </c:pt>
                <c:pt idx="5">
                  <c:v>32.330168901953002</c:v>
                </c:pt>
                <c:pt idx="6">
                  <c:v>1.2449032994167672E-2</c:v>
                </c:pt>
                <c:pt idx="7">
                  <c:v>15.531498168602177</c:v>
                </c:pt>
                <c:pt idx="8">
                  <c:v>0</c:v>
                </c:pt>
                <c:pt idx="9">
                  <c:v>0</c:v>
                </c:pt>
                <c:pt idx="10">
                  <c:v>0.85176162881697248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8E-4CFF-8F27-ADFE4DED6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42150590551186"/>
          <c:y val="0.34453194509238094"/>
          <c:w val="5.7699638128474943E-2"/>
          <c:h val="0.152723312505053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andels% over 23 kg per KLASSE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9478085960289E-2"/>
          <c:y val="0.18854727636566052"/>
          <c:w val="0.88164496114765989"/>
          <c:h val="0.697870930343133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Klasse!$B$101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Klasse!$AA$101:$AA$115</c:f>
              <c:numCache>
                <c:formatCode>0</c:formatCode>
                <c:ptCount val="15"/>
                <c:pt idx="0">
                  <c:v>0.48899755501222497</c:v>
                </c:pt>
                <c:pt idx="1">
                  <c:v>1.8072289156626504</c:v>
                </c:pt>
                <c:pt idx="2">
                  <c:v>2.6555110949436158</c:v>
                </c:pt>
                <c:pt idx="3">
                  <c:v>4.1487532244196048</c:v>
                </c:pt>
                <c:pt idx="4">
                  <c:v>7.939053728949478</c:v>
                </c:pt>
                <c:pt idx="5">
                  <c:v>19.473222124670762</c:v>
                </c:pt>
                <c:pt idx="6">
                  <c:v>0</c:v>
                </c:pt>
                <c:pt idx="7">
                  <c:v>28.791773778920305</c:v>
                </c:pt>
                <c:pt idx="8">
                  <c:v>0</c:v>
                </c:pt>
                <c:pt idx="9">
                  <c:v>0</c:v>
                </c:pt>
                <c:pt idx="10">
                  <c:v>26.213592233009713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F-4ED2-AD0A-22C4EAD24B15}"/>
            </c:ext>
          </c:extLst>
        </c:ser>
        <c:ser>
          <c:idx val="4"/>
          <c:order val="1"/>
          <c:tx>
            <c:strRef>
              <c:f>Klasse!$B$25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Klasse!$AA$25:$AA$39</c:f>
              <c:numCache>
                <c:formatCode>0</c:formatCode>
                <c:ptCount val="15"/>
                <c:pt idx="0">
                  <c:v>0.7272727272727274</c:v>
                </c:pt>
                <c:pt idx="1">
                  <c:v>2.2738313023885564</c:v>
                </c:pt>
                <c:pt idx="2">
                  <c:v>3.0367607884922743</c:v>
                </c:pt>
                <c:pt idx="3">
                  <c:v>4.3079488604780432</c:v>
                </c:pt>
                <c:pt idx="4">
                  <c:v>7.1068961479920398</c:v>
                </c:pt>
                <c:pt idx="5">
                  <c:v>16.135689410550754</c:v>
                </c:pt>
                <c:pt idx="6">
                  <c:v>0</c:v>
                </c:pt>
                <c:pt idx="7">
                  <c:v>28.736436821841089</c:v>
                </c:pt>
                <c:pt idx="8">
                  <c:v>0</c:v>
                </c:pt>
                <c:pt idx="9">
                  <c:v>0</c:v>
                </c:pt>
                <c:pt idx="10">
                  <c:v>29.054054054054056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F-4ED2-AD0A-22C4EAD24B15}"/>
            </c:ext>
          </c:extLst>
        </c:ser>
        <c:ser>
          <c:idx val="6"/>
          <c:order val="2"/>
          <c:tx>
            <c:strRef>
              <c:f>Klasse!$B$9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Klasse!$AA$9:$AA$23</c:f>
              <c:numCache>
                <c:formatCode>0</c:formatCode>
                <c:ptCount val="15"/>
                <c:pt idx="0">
                  <c:v>0.95693779904306242</c:v>
                </c:pt>
                <c:pt idx="1">
                  <c:v>0.7056451612903224</c:v>
                </c:pt>
                <c:pt idx="2">
                  <c:v>2.0763187429854097</c:v>
                </c:pt>
                <c:pt idx="3">
                  <c:v>4.1666666666666679</c:v>
                </c:pt>
                <c:pt idx="4">
                  <c:v>6.8081743253923479</c:v>
                </c:pt>
                <c:pt idx="5">
                  <c:v>13.54586539636008</c:v>
                </c:pt>
                <c:pt idx="6">
                  <c:v>0</c:v>
                </c:pt>
                <c:pt idx="7">
                  <c:v>25.385089340727045</c:v>
                </c:pt>
                <c:pt idx="8">
                  <c:v>0</c:v>
                </c:pt>
                <c:pt idx="9">
                  <c:v>0</c:v>
                </c:pt>
                <c:pt idx="10">
                  <c:v>32.867132867132874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F-4ED2-AD0A-22C4EAD24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28976783307494"/>
          <c:y val="0.20799015345474456"/>
          <c:w val="5.8057134479190135E-2"/>
          <c:h val="0.181263653722341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antall produsenter per KLASSE</a:t>
            </a:r>
          </a:p>
        </c:rich>
      </c:tx>
      <c:layout>
        <c:manualLayout>
          <c:xMode val="edge"/>
          <c:yMode val="edge"/>
          <c:x val="0.17251547260296166"/>
          <c:y val="3.0448900073057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052474631482627E-2"/>
          <c:y val="0.13625085107650878"/>
          <c:w val="0.86748657655641515"/>
          <c:h val="0.6986856335749522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KL!$X$101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KL!$AA$101:$AA$115</c:f>
              <c:numCache>
                <c:formatCode>General</c:formatCode>
                <c:ptCount val="15"/>
                <c:pt idx="0">
                  <c:v>121</c:v>
                </c:pt>
                <c:pt idx="1">
                  <c:v>322</c:v>
                </c:pt>
                <c:pt idx="2">
                  <c:v>393</c:v>
                </c:pt>
                <c:pt idx="3">
                  <c:v>486</c:v>
                </c:pt>
                <c:pt idx="4">
                  <c:v>621</c:v>
                </c:pt>
                <c:pt idx="5">
                  <c:v>567</c:v>
                </c:pt>
                <c:pt idx="6">
                  <c:v>0</c:v>
                </c:pt>
                <c:pt idx="7">
                  <c:v>420</c:v>
                </c:pt>
                <c:pt idx="8">
                  <c:v>0</c:v>
                </c:pt>
                <c:pt idx="9">
                  <c:v>0</c:v>
                </c:pt>
                <c:pt idx="10">
                  <c:v>24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8-426F-A22A-01479CFB9682}"/>
            </c:ext>
          </c:extLst>
        </c:ser>
        <c:ser>
          <c:idx val="2"/>
          <c:order val="1"/>
          <c:tx>
            <c:strRef>
              <c:f>KL!$X$26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KL!$AA$26:$AA$40</c:f>
              <c:numCache>
                <c:formatCode>General</c:formatCode>
                <c:ptCount val="15"/>
                <c:pt idx="0">
                  <c:v>85</c:v>
                </c:pt>
                <c:pt idx="1">
                  <c:v>248</c:v>
                </c:pt>
                <c:pt idx="2">
                  <c:v>326</c:v>
                </c:pt>
                <c:pt idx="3">
                  <c:v>428</c:v>
                </c:pt>
                <c:pt idx="4">
                  <c:v>592</c:v>
                </c:pt>
                <c:pt idx="5">
                  <c:v>609</c:v>
                </c:pt>
                <c:pt idx="6">
                  <c:v>0</c:v>
                </c:pt>
                <c:pt idx="7">
                  <c:v>417</c:v>
                </c:pt>
                <c:pt idx="8">
                  <c:v>0</c:v>
                </c:pt>
                <c:pt idx="9">
                  <c:v>0</c:v>
                </c:pt>
                <c:pt idx="10">
                  <c:v>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8-426F-A22A-01479CFB9682}"/>
            </c:ext>
          </c:extLst>
        </c:ser>
        <c:ser>
          <c:idx val="3"/>
          <c:order val="2"/>
          <c:tx>
            <c:strRef>
              <c:f>KL!$X$11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KL!$AA$11:$AA$25</c:f>
              <c:numCache>
                <c:formatCode>General</c:formatCode>
                <c:ptCount val="15"/>
                <c:pt idx="0">
                  <c:v>84</c:v>
                </c:pt>
                <c:pt idx="1">
                  <c:v>247</c:v>
                </c:pt>
                <c:pt idx="2">
                  <c:v>328</c:v>
                </c:pt>
                <c:pt idx="3">
                  <c:v>435</c:v>
                </c:pt>
                <c:pt idx="4">
                  <c:v>616</c:v>
                </c:pt>
                <c:pt idx="5">
                  <c:v>650</c:v>
                </c:pt>
                <c:pt idx="6">
                  <c:v>1</c:v>
                </c:pt>
                <c:pt idx="7">
                  <c:v>460</c:v>
                </c:pt>
                <c:pt idx="8">
                  <c:v>0</c:v>
                </c:pt>
                <c:pt idx="9">
                  <c:v>0</c:v>
                </c:pt>
                <c:pt idx="10">
                  <c:v>29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58-426F-A22A-01479CFB9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1640"/>
        <c:axId val="666702032"/>
      </c:barChart>
      <c:catAx>
        <c:axId val="666701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1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7.5969864081431387E-2"/>
          <c:h val="0.266539989693564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antall SLAKT</a:t>
            </a:r>
            <a:r>
              <a:rPr lang="nb-NO" sz="2800" baseline="0"/>
              <a:t> per </a:t>
            </a:r>
            <a:r>
              <a:rPr lang="nb-NO" sz="2800"/>
              <a:t>produsent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86529287377461E-2"/>
          <c:y val="0.15311912502493019"/>
          <c:w val="0.88252748005710169"/>
          <c:h val="0.7443024345804277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KL!$X$101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KL!$AC$101:$AC$115</c:f>
              <c:numCache>
                <c:formatCode>0.0</c:formatCode>
                <c:ptCount val="15"/>
                <c:pt idx="0">
                  <c:v>3.3801652892561984</c:v>
                </c:pt>
                <c:pt idx="1">
                  <c:v>5.1552795031055902</c:v>
                </c:pt>
                <c:pt idx="2">
                  <c:v>6.994910941475827</c:v>
                </c:pt>
                <c:pt idx="3">
                  <c:v>9.5720164609053491</c:v>
                </c:pt>
                <c:pt idx="4">
                  <c:v>16.064412238325282</c:v>
                </c:pt>
                <c:pt idx="5">
                  <c:v>10.044091710758378</c:v>
                </c:pt>
                <c:pt idx="6">
                  <c:v>0</c:v>
                </c:pt>
                <c:pt idx="7">
                  <c:v>6.4833333333333334</c:v>
                </c:pt>
                <c:pt idx="8">
                  <c:v>0</c:v>
                </c:pt>
                <c:pt idx="9">
                  <c:v>0</c:v>
                </c:pt>
                <c:pt idx="10">
                  <c:v>4.291666666666667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C-4FD9-B6E7-723EFFCFCF1F}"/>
            </c:ext>
          </c:extLst>
        </c:ser>
        <c:ser>
          <c:idx val="2"/>
          <c:order val="1"/>
          <c:tx>
            <c:strRef>
              <c:f>KL!$X$26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KL!$AC$26:$AC$40</c:f>
              <c:numCache>
                <c:formatCode>0.0</c:formatCode>
                <c:ptCount val="15"/>
                <c:pt idx="0">
                  <c:v>3.2352941176470589</c:v>
                </c:pt>
                <c:pt idx="1">
                  <c:v>3.9013306451612904</c:v>
                </c:pt>
                <c:pt idx="2">
                  <c:v>5.757668711656442</c:v>
                </c:pt>
                <c:pt idx="3">
                  <c:v>8.4065420560747661</c:v>
                </c:pt>
                <c:pt idx="4">
                  <c:v>14.427364864864865</c:v>
                </c:pt>
                <c:pt idx="5">
                  <c:v>12.730706075533663</c:v>
                </c:pt>
                <c:pt idx="6">
                  <c:v>0</c:v>
                </c:pt>
                <c:pt idx="7">
                  <c:v>6.8513189448441247</c:v>
                </c:pt>
                <c:pt idx="8">
                  <c:v>0</c:v>
                </c:pt>
                <c:pt idx="9">
                  <c:v>0</c:v>
                </c:pt>
                <c:pt idx="10">
                  <c:v>6.4347826086956523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C-4FD9-B6E7-723EFFCFCF1F}"/>
            </c:ext>
          </c:extLst>
        </c:ser>
        <c:ser>
          <c:idx val="3"/>
          <c:order val="2"/>
          <c:tx>
            <c:strRef>
              <c:f>KL!$X$11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KL!$AC$11:$AC$25</c:f>
              <c:numCache>
                <c:formatCode>0.0</c:formatCode>
                <c:ptCount val="15"/>
                <c:pt idx="0">
                  <c:v>2.4880952380952381</c:v>
                </c:pt>
                <c:pt idx="1">
                  <c:v>4.0161943319838054</c:v>
                </c:pt>
                <c:pt idx="2">
                  <c:v>5.4329268292682924</c:v>
                </c:pt>
                <c:pt idx="3">
                  <c:v>7.613793103448276</c:v>
                </c:pt>
                <c:pt idx="4">
                  <c:v>14.378246753246753</c:v>
                </c:pt>
                <c:pt idx="5">
                  <c:v>12.595384615384615</c:v>
                </c:pt>
                <c:pt idx="6">
                  <c:v>2</c:v>
                </c:pt>
                <c:pt idx="7">
                  <c:v>7.0565217391304351</c:v>
                </c:pt>
                <c:pt idx="8">
                  <c:v>0</c:v>
                </c:pt>
                <c:pt idx="9">
                  <c:v>0</c:v>
                </c:pt>
                <c:pt idx="10">
                  <c:v>4.931034482758621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2C-4FD9-B6E7-723EFFCF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157305697698774"/>
          <c:y val="0.17888586393168815"/>
          <c:w val="7.7375633806538668E-2"/>
          <c:h val="0.18118509226309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andels% av slakt med fettgruppe 3 eller høyere </a:t>
            </a:r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3472787049375E-2"/>
          <c:y val="0.14042400741275199"/>
          <c:w val="0.89900340032100901"/>
          <c:h val="0.77162208970080137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Måned!$Z$22:$Z$33</c:f>
              <c:numCache>
                <c:formatCode>0</c:formatCode>
                <c:ptCount val="12"/>
                <c:pt idx="0">
                  <c:v>3.2715376226826614</c:v>
                </c:pt>
                <c:pt idx="1">
                  <c:v>1.1152416356877326</c:v>
                </c:pt>
                <c:pt idx="2">
                  <c:v>0.88105726872246704</c:v>
                </c:pt>
                <c:pt idx="3">
                  <c:v>0.7496653279785811</c:v>
                </c:pt>
                <c:pt idx="4">
                  <c:v>1.4299802761341223</c:v>
                </c:pt>
                <c:pt idx="5">
                  <c:v>1.4831717056474611</c:v>
                </c:pt>
                <c:pt idx="6">
                  <c:v>0.44247787610619471</c:v>
                </c:pt>
                <c:pt idx="7">
                  <c:v>0.36089574323470847</c:v>
                </c:pt>
                <c:pt idx="8">
                  <c:v>0.96703296703296671</c:v>
                </c:pt>
                <c:pt idx="9">
                  <c:v>1.2419393360401247</c:v>
                </c:pt>
                <c:pt idx="10">
                  <c:v>1.9379844961240311</c:v>
                </c:pt>
                <c:pt idx="11">
                  <c:v>2.0661157024793391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D-4777-9E5A-FA1EE49440DF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Måned!$Z$9:$Z$20</c:f>
              <c:numCache>
                <c:formatCode>0</c:formatCode>
                <c:ptCount val="12"/>
                <c:pt idx="0">
                  <c:v>4.774897680763984</c:v>
                </c:pt>
                <c:pt idx="1">
                  <c:v>0.65204505038529925</c:v>
                </c:pt>
                <c:pt idx="2">
                  <c:v>0.54812541109405821</c:v>
                </c:pt>
                <c:pt idx="3">
                  <c:v>0.37255510710959328</c:v>
                </c:pt>
                <c:pt idx="4">
                  <c:v>0.7579859231185706</c:v>
                </c:pt>
                <c:pt idx="5">
                  <c:v>3.9590747330960849</c:v>
                </c:pt>
                <c:pt idx="6">
                  <c:v>2.100840336134453</c:v>
                </c:pt>
                <c:pt idx="7">
                  <c:v>1.2140575079872205</c:v>
                </c:pt>
                <c:pt idx="8">
                  <c:v>1.3775130305286671</c:v>
                </c:pt>
                <c:pt idx="9">
                  <c:v>1.4893617021276597</c:v>
                </c:pt>
                <c:pt idx="10">
                  <c:v>2.0104543626859672</c:v>
                </c:pt>
                <c:pt idx="11">
                  <c:v>0.77071290944123316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D-4777-9E5A-FA1EE4944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968884718425742E-2"/>
              <c:y val="0.480292285949463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65708331744305"/>
          <c:y val="0.38620831437797376"/>
          <c:w val="8.2292958472153357E-2"/>
          <c:h val="0.11744886593971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</a:t>
            </a:r>
            <a:r>
              <a:rPr lang="nb-NO" sz="2800" baseline="0"/>
              <a:t> LENGDE </a:t>
            </a:r>
            <a:r>
              <a:rPr lang="nb-NO" sz="2800"/>
              <a:t>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86529287377461E-2"/>
          <c:y val="0.15311912502493019"/>
          <c:w val="0.88252748005710169"/>
          <c:h val="0.744302434580427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Klasse!$R$25:$R$36</c:f>
              <c:numCache>
                <c:formatCode>0.0</c:formatCode>
                <c:ptCount val="12"/>
                <c:pt idx="0">
                  <c:v>0</c:v>
                </c:pt>
                <c:pt idx="1">
                  <c:v>101.53749999999999</c:v>
                </c:pt>
                <c:pt idx="2">
                  <c:v>97.821621621621631</c:v>
                </c:pt>
                <c:pt idx="3">
                  <c:v>94.661165048543708</c:v>
                </c:pt>
                <c:pt idx="4">
                  <c:v>90.263120567375879</c:v>
                </c:pt>
                <c:pt idx="5">
                  <c:v>89.526829268292659</c:v>
                </c:pt>
                <c:pt idx="6">
                  <c:v>0</c:v>
                </c:pt>
                <c:pt idx="7">
                  <c:v>91.888888888888829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5-40A4-9F7E-FA4CFB63A104}"/>
            </c:ext>
          </c:extLst>
        </c:ser>
        <c:ser>
          <c:idx val="3"/>
          <c:order val="1"/>
          <c:tx>
            <c:strRef>
              <c:f>Klasse!$B$9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Klasse!$R$9:$R$19</c:f>
              <c:numCache>
                <c:formatCode>0.0</c:formatCode>
                <c:ptCount val="11"/>
                <c:pt idx="0">
                  <c:v>106.9392857142857</c:v>
                </c:pt>
                <c:pt idx="1">
                  <c:v>101.40638297872341</c:v>
                </c:pt>
                <c:pt idx="2">
                  <c:v>101.78695652173911</c:v>
                </c:pt>
                <c:pt idx="3">
                  <c:v>97.214843749999929</c:v>
                </c:pt>
                <c:pt idx="4">
                  <c:v>91.39550473186128</c:v>
                </c:pt>
                <c:pt idx="5">
                  <c:v>90.799452269170644</c:v>
                </c:pt>
                <c:pt idx="6">
                  <c:v>0</c:v>
                </c:pt>
                <c:pt idx="7">
                  <c:v>95.591666666666725</c:v>
                </c:pt>
                <c:pt idx="8">
                  <c:v>0</c:v>
                </c:pt>
                <c:pt idx="9">
                  <c:v>0</c:v>
                </c:pt>
                <c:pt idx="10">
                  <c:v>101.44999999999997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B5-40A4-9F7E-FA4CFB63A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9.2073631251340451E-3"/>
              <c:y val="0.361769675858056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547940078819081"/>
          <c:y val="0.17675201428316756"/>
          <c:w val="7.9326753195994998E-2"/>
          <c:h val="0.125704408933297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geit: middel</a:t>
            </a:r>
            <a:r>
              <a:rPr lang="nb-NO" sz="2800" baseline="0"/>
              <a:t> K-FAKTOR </a:t>
            </a:r>
            <a:r>
              <a:rPr lang="nb-NO" sz="2800"/>
              <a:t>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86529287377461E-2"/>
          <c:y val="0.15311912502493019"/>
          <c:w val="0.88252748005710169"/>
          <c:h val="0.744302434580427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Klasse!$T$25:$T$35</c:f>
              <c:numCache>
                <c:formatCode>0.0</c:formatCode>
                <c:ptCount val="11"/>
                <c:pt idx="0">
                  <c:v>0</c:v>
                </c:pt>
                <c:pt idx="1">
                  <c:v>10.980791066983937</c:v>
                </c:pt>
                <c:pt idx="2">
                  <c:v>12.01974302813962</c:v>
                </c:pt>
                <c:pt idx="3">
                  <c:v>13.157596130047452</c:v>
                </c:pt>
                <c:pt idx="4">
                  <c:v>14.456773517177702</c:v>
                </c:pt>
                <c:pt idx="5">
                  <c:v>16.214448873933229</c:v>
                </c:pt>
                <c:pt idx="6">
                  <c:v>0</c:v>
                </c:pt>
                <c:pt idx="7">
                  <c:v>18.566251917794578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D-4BCB-AC1B-B1698006722E}"/>
            </c:ext>
          </c:extLst>
        </c:ser>
        <c:ser>
          <c:idx val="3"/>
          <c:order val="1"/>
          <c:tx>
            <c:strRef>
              <c:f>Klasse!$B$9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KL!$Z$11:$Z$27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Klasse!$T$9:$T$19</c:f>
              <c:numCache>
                <c:formatCode>0.0</c:formatCode>
                <c:ptCount val="11"/>
                <c:pt idx="0">
                  <c:v>11.982933130651839</c:v>
                </c:pt>
                <c:pt idx="1">
                  <c:v>11.705010071164722</c:v>
                </c:pt>
                <c:pt idx="2">
                  <c:v>12.440931577090812</c:v>
                </c:pt>
                <c:pt idx="3">
                  <c:v>13.116912178591171</c:v>
                </c:pt>
                <c:pt idx="4">
                  <c:v>13.743974660392285</c:v>
                </c:pt>
                <c:pt idx="5">
                  <c:v>15.836603656787972</c:v>
                </c:pt>
                <c:pt idx="6">
                  <c:v>0</c:v>
                </c:pt>
                <c:pt idx="7">
                  <c:v>18.298044464025903</c:v>
                </c:pt>
                <c:pt idx="8">
                  <c:v>0</c:v>
                </c:pt>
                <c:pt idx="9">
                  <c:v>0</c:v>
                </c:pt>
                <c:pt idx="10">
                  <c:v>20.292076662182403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D-4BCB-AC1B-B16980067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9.2073631251340451E-3"/>
              <c:y val="0.361769675858056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965132630614573"/>
          <c:y val="0.22803401978598828"/>
          <c:w val="7.9326753195994998E-2"/>
          <c:h val="0.125704408933297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7543924934877"/>
          <c:y val="0.1364063466128338"/>
          <c:w val="0.85556191032778139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mnd'!$I$14:$I$25</c:f>
              <c:numCache>
                <c:formatCode>0.0</c:formatCode>
                <c:ptCount val="12"/>
                <c:pt idx="0">
                  <c:v>0.25171113082487678</c:v>
                </c:pt>
                <c:pt idx="1">
                  <c:v>0.13898985199616171</c:v>
                </c:pt>
                <c:pt idx="2">
                  <c:v>0.28157636066056041</c:v>
                </c:pt>
                <c:pt idx="3">
                  <c:v>0.52143469030503931</c:v>
                </c:pt>
                <c:pt idx="4">
                  <c:v>0.39163748806329857</c:v>
                </c:pt>
                <c:pt idx="5">
                  <c:v>0.65863998643378019</c:v>
                </c:pt>
                <c:pt idx="6">
                  <c:v>0.64544189283228948</c:v>
                </c:pt>
                <c:pt idx="7">
                  <c:v>1.0672635557069405</c:v>
                </c:pt>
                <c:pt idx="8">
                  <c:v>0.72249551678578716</c:v>
                </c:pt>
                <c:pt idx="9">
                  <c:v>0.88469650808530642</c:v>
                </c:pt>
                <c:pt idx="10">
                  <c:v>0.20736607509798832</c:v>
                </c:pt>
                <c:pt idx="11">
                  <c:v>0.34870916432154664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C-4CBD-9BE3-3CEE96DE0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7656"/>
        <c:axId val="536558048"/>
      </c:barChart>
      <c:catAx>
        <c:axId val="536557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7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0"/>
          <c:order val="0"/>
          <c:tx>
            <c:strRef>
              <c:f>'Klasse per mnd'!$D$14</c:f>
              <c:strCache>
                <c:ptCount val="1"/>
                <c:pt idx="0">
                  <c:v>P-</c:v>
                </c:pt>
              </c:strCache>
            </c:strRef>
          </c:tx>
          <c:marker>
            <c:symbol val="none"/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mnd'!$Q$14:$Q$25</c:f>
              <c:numCache>
                <c:formatCode>0.0</c:formatCode>
                <c:ptCount val="12"/>
                <c:pt idx="0">
                  <c:v>17.450000000000003</c:v>
                </c:pt>
                <c:pt idx="1">
                  <c:v>5.9749999999999996</c:v>
                </c:pt>
                <c:pt idx="2">
                  <c:v>5.2434782608695665</c:v>
                </c:pt>
                <c:pt idx="3">
                  <c:v>10.769230769230772</c:v>
                </c:pt>
                <c:pt idx="4">
                  <c:v>4.9214285714285699</c:v>
                </c:pt>
                <c:pt idx="5">
                  <c:v>9.2476190476190432</c:v>
                </c:pt>
                <c:pt idx="6">
                  <c:v>18.55</c:v>
                </c:pt>
                <c:pt idx="7">
                  <c:v>6.3677419354838722</c:v>
                </c:pt>
                <c:pt idx="8">
                  <c:v>7.3823529411764701</c:v>
                </c:pt>
                <c:pt idx="9">
                  <c:v>13.251020408163264</c:v>
                </c:pt>
                <c:pt idx="10">
                  <c:v>7.3583333333333316</c:v>
                </c:pt>
                <c:pt idx="11">
                  <c:v>7.125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A24-B917-BB1725737CAD}"/>
            </c:ext>
          </c:extLst>
        </c:ser>
        <c:ser>
          <c:idx val="1"/>
          <c:order val="1"/>
          <c:tx>
            <c:v>Middel</c:v>
          </c:tx>
          <c:marker>
            <c:symbol val="none"/>
          </c:marker>
          <c:val>
            <c:numRef>
              <c:f>'Klasse per mnd'!$BE$4:$BP$4</c:f>
              <c:numCache>
                <c:formatCode>General</c:formatCode>
                <c:ptCount val="12"/>
                <c:pt idx="0">
                  <c:v>13.785185185185185</c:v>
                </c:pt>
                <c:pt idx="1">
                  <c:v>13.785185185185185</c:v>
                </c:pt>
                <c:pt idx="2">
                  <c:v>13.785185185185185</c:v>
                </c:pt>
                <c:pt idx="3">
                  <c:v>13.785185185185185</c:v>
                </c:pt>
                <c:pt idx="4">
                  <c:v>13.785185185185185</c:v>
                </c:pt>
                <c:pt idx="5">
                  <c:v>13.785185185185185</c:v>
                </c:pt>
                <c:pt idx="6">
                  <c:v>13.785185185185185</c:v>
                </c:pt>
                <c:pt idx="7">
                  <c:v>13.785185185185185</c:v>
                </c:pt>
                <c:pt idx="8">
                  <c:v>13.785185185185185</c:v>
                </c:pt>
                <c:pt idx="9">
                  <c:v>13.785185185185185</c:v>
                </c:pt>
                <c:pt idx="10">
                  <c:v>13.785185185185185</c:v>
                </c:pt>
                <c:pt idx="11">
                  <c:v>13.785185185185185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A24-B917-BB172573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58832"/>
        <c:axId val="536559224"/>
      </c:lineChart>
      <c:catAx>
        <c:axId val="53655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9224"/>
        <c:crosses val="autoZero"/>
        <c:auto val="1"/>
        <c:lblAlgn val="ctr"/>
        <c:lblOffset val="100"/>
        <c:noMultiLvlLbl val="0"/>
      </c:catAx>
      <c:valAx>
        <c:axId val="536559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mnd'!$P$14:$P$25</c:f>
              <c:numCache>
                <c:formatCode>0.00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2.2608695652173911</c:v>
                </c:pt>
                <c:pt idx="3">
                  <c:v>2.7692307692307705</c:v>
                </c:pt>
                <c:pt idx="4">
                  <c:v>2</c:v>
                </c:pt>
                <c:pt idx="5">
                  <c:v>2.0476190476190474</c:v>
                </c:pt>
                <c:pt idx="6">
                  <c:v>3</c:v>
                </c:pt>
                <c:pt idx="7">
                  <c:v>2.096774193548387</c:v>
                </c:pt>
                <c:pt idx="8">
                  <c:v>2.2647058823529407</c:v>
                </c:pt>
                <c:pt idx="9">
                  <c:v>2.1020408163265305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mnd'!$I$29:$I$40</c:f>
              <c:numCache>
                <c:formatCode>0.0</c:formatCode>
                <c:ptCount val="12"/>
                <c:pt idx="0">
                  <c:v>1.2650467721112719</c:v>
                </c:pt>
                <c:pt idx="1">
                  <c:v>2.4221453287197221</c:v>
                </c:pt>
                <c:pt idx="2">
                  <c:v>2.0373427223250822</c:v>
                </c:pt>
                <c:pt idx="3">
                  <c:v>2.2224291407501218</c:v>
                </c:pt>
                <c:pt idx="4">
                  <c:v>3.3348869992269594</c:v>
                </c:pt>
                <c:pt idx="5">
                  <c:v>4.5250127183313591</c:v>
                </c:pt>
                <c:pt idx="6">
                  <c:v>5.1861517049408494</c:v>
                </c:pt>
                <c:pt idx="7">
                  <c:v>3.8462578193004946</c:v>
                </c:pt>
                <c:pt idx="8">
                  <c:v>2.6507813601913592</c:v>
                </c:pt>
                <c:pt idx="9">
                  <c:v>4.3766112022498245</c:v>
                </c:pt>
                <c:pt idx="10">
                  <c:v>1.8895440999302535</c:v>
                </c:pt>
                <c:pt idx="11">
                  <c:v>1.3960601982136305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1-4B80-A21F-A47A9A32A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mnd'!$Q$29:$Q$40</c:f>
              <c:numCache>
                <c:formatCode>0.0</c:formatCode>
                <c:ptCount val="12"/>
                <c:pt idx="0">
                  <c:v>14.616666666666667</c:v>
                </c:pt>
                <c:pt idx="1">
                  <c:v>8.8617021276595693</c:v>
                </c:pt>
                <c:pt idx="2">
                  <c:v>7.9327272727272717</c:v>
                </c:pt>
                <c:pt idx="3">
                  <c:v>8.2874999999999996</c:v>
                </c:pt>
                <c:pt idx="4">
                  <c:v>7.333750000000002</c:v>
                </c:pt>
                <c:pt idx="5">
                  <c:v>10.184732824427485</c:v>
                </c:pt>
                <c:pt idx="6">
                  <c:v>8.7676470588235293</c:v>
                </c:pt>
                <c:pt idx="7">
                  <c:v>7.1858585858585879</c:v>
                </c:pt>
                <c:pt idx="8">
                  <c:v>8.0780701754385955</c:v>
                </c:pt>
                <c:pt idx="9">
                  <c:v>14.212831858407077</c:v>
                </c:pt>
                <c:pt idx="10">
                  <c:v>14.367857142857151</c:v>
                </c:pt>
                <c:pt idx="11">
                  <c:v>10.372727272727271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mnd'!$P$29:$P$40</c:f>
              <c:numCache>
                <c:formatCode>0.00</c:formatCode>
                <c:ptCount val="12"/>
                <c:pt idx="0">
                  <c:v>3.25</c:v>
                </c:pt>
                <c:pt idx="1">
                  <c:v>2.9574468085106376</c:v>
                </c:pt>
                <c:pt idx="2">
                  <c:v>2.7727272727272729</c:v>
                </c:pt>
                <c:pt idx="3">
                  <c:v>2.6666666666666661</c:v>
                </c:pt>
                <c:pt idx="4">
                  <c:v>2.5249999999999999</c:v>
                </c:pt>
                <c:pt idx="5">
                  <c:v>2.351145038167938</c:v>
                </c:pt>
                <c:pt idx="6">
                  <c:v>2.6176470588235294</c:v>
                </c:pt>
                <c:pt idx="7">
                  <c:v>2.131313131313131</c:v>
                </c:pt>
                <c:pt idx="8">
                  <c:v>2.3859649122807025</c:v>
                </c:pt>
                <c:pt idx="9">
                  <c:v>2.7920353982300874</c:v>
                </c:pt>
                <c:pt idx="10">
                  <c:v>3.0714285714285721</c:v>
                </c:pt>
                <c:pt idx="11">
                  <c:v>2.3636363636363642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mnd'!$I$44:$I$55</c:f>
              <c:numCache>
                <c:formatCode>0.0</c:formatCode>
                <c:ptCount val="12"/>
                <c:pt idx="0">
                  <c:v>3.3523018225616821</c:v>
                </c:pt>
                <c:pt idx="1">
                  <c:v>4.4680294263033939</c:v>
                </c:pt>
                <c:pt idx="2">
                  <c:v>4.169478149814501</c:v>
                </c:pt>
                <c:pt idx="3">
                  <c:v>3.7141048083727504</c:v>
                </c:pt>
                <c:pt idx="4">
                  <c:v>5.7648583511436478</c:v>
                </c:pt>
                <c:pt idx="5">
                  <c:v>8.3011700864846567</c:v>
                </c:pt>
                <c:pt idx="6">
                  <c:v>11.581419624217119</c:v>
                </c:pt>
                <c:pt idx="7">
                  <c:v>8.7154450445774394</c:v>
                </c:pt>
                <c:pt idx="8">
                  <c:v>5.5753050456668953</c:v>
                </c:pt>
                <c:pt idx="9">
                  <c:v>8.2351851145350263</c:v>
                </c:pt>
                <c:pt idx="10">
                  <c:v>3.640765868906128</c:v>
                </c:pt>
                <c:pt idx="11">
                  <c:v>2.8508503609445741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A-48BE-98ED-29A98A41F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mnd'!$Q$44:$Q$55</c:f>
              <c:numCache>
                <c:formatCode>0.0</c:formatCode>
                <c:ptCount val="12"/>
                <c:pt idx="0">
                  <c:v>16.599999999999994</c:v>
                </c:pt>
                <c:pt idx="1">
                  <c:v>8.8310344827586231</c:v>
                </c:pt>
                <c:pt idx="2">
                  <c:v>8.0080717488789279</c:v>
                </c:pt>
                <c:pt idx="3">
                  <c:v>7.3866666666666685</c:v>
                </c:pt>
                <c:pt idx="4">
                  <c:v>9.6590476190476089</c:v>
                </c:pt>
                <c:pt idx="5">
                  <c:v>11.176255707762556</c:v>
                </c:pt>
                <c:pt idx="6">
                  <c:v>8.9959459459459481</c:v>
                </c:pt>
                <c:pt idx="7">
                  <c:v>9.2643678160919514</c:v>
                </c:pt>
                <c:pt idx="8">
                  <c:v>9.8319796954314711</c:v>
                </c:pt>
                <c:pt idx="9">
                  <c:v>14.528846153846157</c:v>
                </c:pt>
                <c:pt idx="10">
                  <c:v>14.625471698113204</c:v>
                </c:pt>
                <c:pt idx="11">
                  <c:v>12.944444444444445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10" Type="http://schemas.openxmlformats.org/officeDocument/2006/relationships/chart" Target="../charts/chart85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4.xml"/><Relationship Id="rId18" Type="http://schemas.openxmlformats.org/officeDocument/2006/relationships/chart" Target="../charts/chart109.xml"/><Relationship Id="rId26" Type="http://schemas.openxmlformats.org/officeDocument/2006/relationships/chart" Target="../charts/chart117.xml"/><Relationship Id="rId39" Type="http://schemas.openxmlformats.org/officeDocument/2006/relationships/chart" Target="../charts/chart130.xml"/><Relationship Id="rId21" Type="http://schemas.openxmlformats.org/officeDocument/2006/relationships/chart" Target="../charts/chart112.xml"/><Relationship Id="rId34" Type="http://schemas.openxmlformats.org/officeDocument/2006/relationships/chart" Target="../charts/chart125.xml"/><Relationship Id="rId42" Type="http://schemas.openxmlformats.org/officeDocument/2006/relationships/chart" Target="../charts/chart133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6" Type="http://schemas.openxmlformats.org/officeDocument/2006/relationships/chart" Target="../charts/chart107.xml"/><Relationship Id="rId20" Type="http://schemas.openxmlformats.org/officeDocument/2006/relationships/chart" Target="../charts/chart111.xml"/><Relationship Id="rId29" Type="http://schemas.openxmlformats.org/officeDocument/2006/relationships/chart" Target="../charts/chart120.xml"/><Relationship Id="rId41" Type="http://schemas.openxmlformats.org/officeDocument/2006/relationships/chart" Target="../charts/chart132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11" Type="http://schemas.openxmlformats.org/officeDocument/2006/relationships/chart" Target="../charts/chart102.xml"/><Relationship Id="rId24" Type="http://schemas.openxmlformats.org/officeDocument/2006/relationships/chart" Target="../charts/chart115.xml"/><Relationship Id="rId32" Type="http://schemas.openxmlformats.org/officeDocument/2006/relationships/chart" Target="../charts/chart123.xml"/><Relationship Id="rId37" Type="http://schemas.openxmlformats.org/officeDocument/2006/relationships/chart" Target="../charts/chart128.xml"/><Relationship Id="rId40" Type="http://schemas.openxmlformats.org/officeDocument/2006/relationships/chart" Target="../charts/chart131.xml"/><Relationship Id="rId5" Type="http://schemas.openxmlformats.org/officeDocument/2006/relationships/chart" Target="../charts/chart96.xml"/><Relationship Id="rId15" Type="http://schemas.openxmlformats.org/officeDocument/2006/relationships/chart" Target="../charts/chart106.xml"/><Relationship Id="rId23" Type="http://schemas.openxmlformats.org/officeDocument/2006/relationships/chart" Target="../charts/chart114.xml"/><Relationship Id="rId28" Type="http://schemas.openxmlformats.org/officeDocument/2006/relationships/chart" Target="../charts/chart119.xml"/><Relationship Id="rId36" Type="http://schemas.openxmlformats.org/officeDocument/2006/relationships/chart" Target="../charts/chart127.xml"/><Relationship Id="rId10" Type="http://schemas.openxmlformats.org/officeDocument/2006/relationships/chart" Target="../charts/chart101.xml"/><Relationship Id="rId19" Type="http://schemas.openxmlformats.org/officeDocument/2006/relationships/chart" Target="../charts/chart110.xml"/><Relationship Id="rId31" Type="http://schemas.openxmlformats.org/officeDocument/2006/relationships/chart" Target="../charts/chart122.xml"/><Relationship Id="rId4" Type="http://schemas.openxmlformats.org/officeDocument/2006/relationships/chart" Target="../charts/chart95.xml"/><Relationship Id="rId9" Type="http://schemas.openxmlformats.org/officeDocument/2006/relationships/chart" Target="../charts/chart100.xml"/><Relationship Id="rId14" Type="http://schemas.openxmlformats.org/officeDocument/2006/relationships/chart" Target="../charts/chart105.xml"/><Relationship Id="rId22" Type="http://schemas.openxmlformats.org/officeDocument/2006/relationships/chart" Target="../charts/chart113.xml"/><Relationship Id="rId27" Type="http://schemas.openxmlformats.org/officeDocument/2006/relationships/chart" Target="../charts/chart118.xml"/><Relationship Id="rId30" Type="http://schemas.openxmlformats.org/officeDocument/2006/relationships/chart" Target="../charts/chart121.xml"/><Relationship Id="rId35" Type="http://schemas.openxmlformats.org/officeDocument/2006/relationships/chart" Target="../charts/chart126.xml"/><Relationship Id="rId43" Type="http://schemas.openxmlformats.org/officeDocument/2006/relationships/chart" Target="../charts/chart134.xml"/><Relationship Id="rId8" Type="http://schemas.openxmlformats.org/officeDocument/2006/relationships/chart" Target="../charts/chart99.xml"/><Relationship Id="rId3" Type="http://schemas.openxmlformats.org/officeDocument/2006/relationships/chart" Target="../charts/chart94.xml"/><Relationship Id="rId12" Type="http://schemas.openxmlformats.org/officeDocument/2006/relationships/chart" Target="../charts/chart103.xml"/><Relationship Id="rId17" Type="http://schemas.openxmlformats.org/officeDocument/2006/relationships/chart" Target="../charts/chart108.xml"/><Relationship Id="rId25" Type="http://schemas.openxmlformats.org/officeDocument/2006/relationships/chart" Target="../charts/chart116.xml"/><Relationship Id="rId33" Type="http://schemas.openxmlformats.org/officeDocument/2006/relationships/chart" Target="../charts/chart124.xml"/><Relationship Id="rId38" Type="http://schemas.openxmlformats.org/officeDocument/2006/relationships/chart" Target="../charts/chart12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2.xml"/><Relationship Id="rId13" Type="http://schemas.openxmlformats.org/officeDocument/2006/relationships/chart" Target="../charts/chart147.xml"/><Relationship Id="rId18" Type="http://schemas.openxmlformats.org/officeDocument/2006/relationships/chart" Target="../charts/chart152.xml"/><Relationship Id="rId3" Type="http://schemas.openxmlformats.org/officeDocument/2006/relationships/chart" Target="../charts/chart137.xml"/><Relationship Id="rId21" Type="http://schemas.openxmlformats.org/officeDocument/2006/relationships/chart" Target="../charts/chart155.xml"/><Relationship Id="rId7" Type="http://schemas.openxmlformats.org/officeDocument/2006/relationships/chart" Target="../charts/chart141.xml"/><Relationship Id="rId12" Type="http://schemas.openxmlformats.org/officeDocument/2006/relationships/chart" Target="../charts/chart146.xml"/><Relationship Id="rId17" Type="http://schemas.openxmlformats.org/officeDocument/2006/relationships/chart" Target="../charts/chart151.xml"/><Relationship Id="rId2" Type="http://schemas.openxmlformats.org/officeDocument/2006/relationships/chart" Target="../charts/chart136.xml"/><Relationship Id="rId16" Type="http://schemas.openxmlformats.org/officeDocument/2006/relationships/chart" Target="../charts/chart150.xml"/><Relationship Id="rId20" Type="http://schemas.openxmlformats.org/officeDocument/2006/relationships/chart" Target="../charts/chart154.xml"/><Relationship Id="rId1" Type="http://schemas.openxmlformats.org/officeDocument/2006/relationships/chart" Target="../charts/chart135.xml"/><Relationship Id="rId6" Type="http://schemas.openxmlformats.org/officeDocument/2006/relationships/chart" Target="../charts/chart140.xml"/><Relationship Id="rId11" Type="http://schemas.openxmlformats.org/officeDocument/2006/relationships/chart" Target="../charts/chart145.xml"/><Relationship Id="rId24" Type="http://schemas.openxmlformats.org/officeDocument/2006/relationships/chart" Target="../charts/chart158.xml"/><Relationship Id="rId5" Type="http://schemas.openxmlformats.org/officeDocument/2006/relationships/chart" Target="../charts/chart139.xml"/><Relationship Id="rId15" Type="http://schemas.openxmlformats.org/officeDocument/2006/relationships/chart" Target="../charts/chart149.xml"/><Relationship Id="rId23" Type="http://schemas.openxmlformats.org/officeDocument/2006/relationships/chart" Target="../charts/chart157.xml"/><Relationship Id="rId10" Type="http://schemas.openxmlformats.org/officeDocument/2006/relationships/chart" Target="../charts/chart144.xml"/><Relationship Id="rId19" Type="http://schemas.openxmlformats.org/officeDocument/2006/relationships/chart" Target="../charts/chart153.xml"/><Relationship Id="rId4" Type="http://schemas.openxmlformats.org/officeDocument/2006/relationships/chart" Target="../charts/chart138.xml"/><Relationship Id="rId9" Type="http://schemas.openxmlformats.org/officeDocument/2006/relationships/chart" Target="../charts/chart143.xml"/><Relationship Id="rId14" Type="http://schemas.openxmlformats.org/officeDocument/2006/relationships/chart" Target="../charts/chart148.xml"/><Relationship Id="rId22" Type="http://schemas.openxmlformats.org/officeDocument/2006/relationships/chart" Target="../charts/chart156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6.xml"/><Relationship Id="rId3" Type="http://schemas.openxmlformats.org/officeDocument/2006/relationships/chart" Target="../charts/chart161.xml"/><Relationship Id="rId7" Type="http://schemas.openxmlformats.org/officeDocument/2006/relationships/chart" Target="../charts/chart165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Relationship Id="rId6" Type="http://schemas.openxmlformats.org/officeDocument/2006/relationships/chart" Target="../charts/chart164.xml"/><Relationship Id="rId5" Type="http://schemas.openxmlformats.org/officeDocument/2006/relationships/chart" Target="../charts/chart163.xml"/><Relationship Id="rId10" Type="http://schemas.openxmlformats.org/officeDocument/2006/relationships/chart" Target="../charts/chart168.xml"/><Relationship Id="rId4" Type="http://schemas.openxmlformats.org/officeDocument/2006/relationships/chart" Target="../charts/chart162.xml"/><Relationship Id="rId9" Type="http://schemas.openxmlformats.org/officeDocument/2006/relationships/chart" Target="../charts/chart167.xml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9" Type="http://schemas.openxmlformats.org/officeDocument/2006/relationships/chart" Target="../charts/chart207.xml"/><Relationship Id="rId21" Type="http://schemas.openxmlformats.org/officeDocument/2006/relationships/chart" Target="../charts/chart189.xml"/><Relationship Id="rId34" Type="http://schemas.openxmlformats.org/officeDocument/2006/relationships/chart" Target="../charts/chart202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33" Type="http://schemas.openxmlformats.org/officeDocument/2006/relationships/chart" Target="../charts/chart201.xml"/><Relationship Id="rId38" Type="http://schemas.openxmlformats.org/officeDocument/2006/relationships/chart" Target="../charts/chart206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29" Type="http://schemas.openxmlformats.org/officeDocument/2006/relationships/chart" Target="../charts/chart197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32" Type="http://schemas.openxmlformats.org/officeDocument/2006/relationships/chart" Target="../charts/chart200.xml"/><Relationship Id="rId37" Type="http://schemas.openxmlformats.org/officeDocument/2006/relationships/chart" Target="../charts/chart205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36" Type="http://schemas.openxmlformats.org/officeDocument/2006/relationships/chart" Target="../charts/chart204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31" Type="http://schemas.openxmlformats.org/officeDocument/2006/relationships/chart" Target="../charts/chart199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Relationship Id="rId30" Type="http://schemas.openxmlformats.org/officeDocument/2006/relationships/chart" Target="../charts/chart198.xml"/><Relationship Id="rId35" Type="http://schemas.openxmlformats.org/officeDocument/2006/relationships/chart" Target="../charts/chart203.xml"/><Relationship Id="rId8" Type="http://schemas.openxmlformats.org/officeDocument/2006/relationships/chart" Target="../charts/chart176.xml"/><Relationship Id="rId3" Type="http://schemas.openxmlformats.org/officeDocument/2006/relationships/chart" Target="../charts/chart171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5.xml"/><Relationship Id="rId3" Type="http://schemas.openxmlformats.org/officeDocument/2006/relationships/chart" Target="../charts/chart210.xml"/><Relationship Id="rId7" Type="http://schemas.openxmlformats.org/officeDocument/2006/relationships/chart" Target="../charts/chart214.xml"/><Relationship Id="rId2" Type="http://schemas.openxmlformats.org/officeDocument/2006/relationships/chart" Target="../charts/chart209.xml"/><Relationship Id="rId1" Type="http://schemas.openxmlformats.org/officeDocument/2006/relationships/chart" Target="../charts/chart208.xml"/><Relationship Id="rId6" Type="http://schemas.openxmlformats.org/officeDocument/2006/relationships/chart" Target="../charts/chart213.xml"/><Relationship Id="rId5" Type="http://schemas.openxmlformats.org/officeDocument/2006/relationships/chart" Target="../charts/chart212.xml"/><Relationship Id="rId10" Type="http://schemas.openxmlformats.org/officeDocument/2006/relationships/chart" Target="../charts/chart217.xml"/><Relationship Id="rId4" Type="http://schemas.openxmlformats.org/officeDocument/2006/relationships/chart" Target="../charts/chart211.xml"/><Relationship Id="rId9" Type="http://schemas.openxmlformats.org/officeDocument/2006/relationships/chart" Target="../charts/chart216.xml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0.xml"/><Relationship Id="rId18" Type="http://schemas.openxmlformats.org/officeDocument/2006/relationships/chart" Target="../charts/chart235.xml"/><Relationship Id="rId26" Type="http://schemas.openxmlformats.org/officeDocument/2006/relationships/chart" Target="../charts/chart243.xml"/><Relationship Id="rId39" Type="http://schemas.openxmlformats.org/officeDocument/2006/relationships/chart" Target="../charts/chart256.xml"/><Relationship Id="rId21" Type="http://schemas.openxmlformats.org/officeDocument/2006/relationships/chart" Target="../charts/chart238.xml"/><Relationship Id="rId34" Type="http://schemas.openxmlformats.org/officeDocument/2006/relationships/chart" Target="../charts/chart251.xml"/><Relationship Id="rId42" Type="http://schemas.openxmlformats.org/officeDocument/2006/relationships/chart" Target="../charts/chart259.xml"/><Relationship Id="rId47" Type="http://schemas.openxmlformats.org/officeDocument/2006/relationships/chart" Target="../charts/chart264.xml"/><Relationship Id="rId50" Type="http://schemas.openxmlformats.org/officeDocument/2006/relationships/chart" Target="../charts/chart267.xml"/><Relationship Id="rId55" Type="http://schemas.openxmlformats.org/officeDocument/2006/relationships/chart" Target="../charts/chart272.xml"/><Relationship Id="rId7" Type="http://schemas.openxmlformats.org/officeDocument/2006/relationships/chart" Target="../charts/chart224.xml"/><Relationship Id="rId2" Type="http://schemas.openxmlformats.org/officeDocument/2006/relationships/chart" Target="../charts/chart219.xml"/><Relationship Id="rId16" Type="http://schemas.openxmlformats.org/officeDocument/2006/relationships/chart" Target="../charts/chart233.xml"/><Relationship Id="rId29" Type="http://schemas.openxmlformats.org/officeDocument/2006/relationships/chart" Target="../charts/chart246.xml"/><Relationship Id="rId11" Type="http://schemas.openxmlformats.org/officeDocument/2006/relationships/chart" Target="../charts/chart228.xml"/><Relationship Id="rId24" Type="http://schemas.openxmlformats.org/officeDocument/2006/relationships/chart" Target="../charts/chart241.xml"/><Relationship Id="rId32" Type="http://schemas.openxmlformats.org/officeDocument/2006/relationships/chart" Target="../charts/chart249.xml"/><Relationship Id="rId37" Type="http://schemas.openxmlformats.org/officeDocument/2006/relationships/chart" Target="../charts/chart254.xml"/><Relationship Id="rId40" Type="http://schemas.openxmlformats.org/officeDocument/2006/relationships/chart" Target="../charts/chart257.xml"/><Relationship Id="rId45" Type="http://schemas.openxmlformats.org/officeDocument/2006/relationships/chart" Target="../charts/chart262.xml"/><Relationship Id="rId53" Type="http://schemas.openxmlformats.org/officeDocument/2006/relationships/chart" Target="../charts/chart270.xml"/><Relationship Id="rId5" Type="http://schemas.openxmlformats.org/officeDocument/2006/relationships/chart" Target="../charts/chart222.xml"/><Relationship Id="rId10" Type="http://schemas.openxmlformats.org/officeDocument/2006/relationships/chart" Target="../charts/chart227.xml"/><Relationship Id="rId19" Type="http://schemas.openxmlformats.org/officeDocument/2006/relationships/chart" Target="../charts/chart236.xml"/><Relationship Id="rId31" Type="http://schemas.openxmlformats.org/officeDocument/2006/relationships/chart" Target="../charts/chart248.xml"/><Relationship Id="rId44" Type="http://schemas.openxmlformats.org/officeDocument/2006/relationships/chart" Target="../charts/chart261.xml"/><Relationship Id="rId52" Type="http://schemas.openxmlformats.org/officeDocument/2006/relationships/chart" Target="../charts/chart269.xml"/><Relationship Id="rId4" Type="http://schemas.openxmlformats.org/officeDocument/2006/relationships/chart" Target="../charts/chart221.xml"/><Relationship Id="rId9" Type="http://schemas.openxmlformats.org/officeDocument/2006/relationships/chart" Target="../charts/chart226.xml"/><Relationship Id="rId14" Type="http://schemas.openxmlformats.org/officeDocument/2006/relationships/chart" Target="../charts/chart231.xml"/><Relationship Id="rId22" Type="http://schemas.openxmlformats.org/officeDocument/2006/relationships/chart" Target="../charts/chart239.xml"/><Relationship Id="rId27" Type="http://schemas.openxmlformats.org/officeDocument/2006/relationships/chart" Target="../charts/chart244.xml"/><Relationship Id="rId30" Type="http://schemas.openxmlformats.org/officeDocument/2006/relationships/chart" Target="../charts/chart247.xml"/><Relationship Id="rId35" Type="http://schemas.openxmlformats.org/officeDocument/2006/relationships/chart" Target="../charts/chart252.xml"/><Relationship Id="rId43" Type="http://schemas.openxmlformats.org/officeDocument/2006/relationships/chart" Target="../charts/chart260.xml"/><Relationship Id="rId48" Type="http://schemas.openxmlformats.org/officeDocument/2006/relationships/chart" Target="../charts/chart265.xml"/><Relationship Id="rId8" Type="http://schemas.openxmlformats.org/officeDocument/2006/relationships/chart" Target="../charts/chart225.xml"/><Relationship Id="rId51" Type="http://schemas.openxmlformats.org/officeDocument/2006/relationships/chart" Target="../charts/chart268.xml"/><Relationship Id="rId3" Type="http://schemas.openxmlformats.org/officeDocument/2006/relationships/chart" Target="../charts/chart220.xml"/><Relationship Id="rId12" Type="http://schemas.openxmlformats.org/officeDocument/2006/relationships/chart" Target="../charts/chart229.xml"/><Relationship Id="rId17" Type="http://schemas.openxmlformats.org/officeDocument/2006/relationships/chart" Target="../charts/chart234.xml"/><Relationship Id="rId25" Type="http://schemas.openxmlformats.org/officeDocument/2006/relationships/chart" Target="../charts/chart242.xml"/><Relationship Id="rId33" Type="http://schemas.openxmlformats.org/officeDocument/2006/relationships/chart" Target="../charts/chart250.xml"/><Relationship Id="rId38" Type="http://schemas.openxmlformats.org/officeDocument/2006/relationships/chart" Target="../charts/chart255.xml"/><Relationship Id="rId46" Type="http://schemas.openxmlformats.org/officeDocument/2006/relationships/chart" Target="../charts/chart263.xml"/><Relationship Id="rId20" Type="http://schemas.openxmlformats.org/officeDocument/2006/relationships/chart" Target="../charts/chart237.xml"/><Relationship Id="rId41" Type="http://schemas.openxmlformats.org/officeDocument/2006/relationships/chart" Target="../charts/chart258.xml"/><Relationship Id="rId54" Type="http://schemas.openxmlformats.org/officeDocument/2006/relationships/chart" Target="../charts/chart271.xml"/><Relationship Id="rId1" Type="http://schemas.openxmlformats.org/officeDocument/2006/relationships/chart" Target="../charts/chart218.xml"/><Relationship Id="rId6" Type="http://schemas.openxmlformats.org/officeDocument/2006/relationships/chart" Target="../charts/chart223.xml"/><Relationship Id="rId15" Type="http://schemas.openxmlformats.org/officeDocument/2006/relationships/chart" Target="../charts/chart232.xml"/><Relationship Id="rId23" Type="http://schemas.openxmlformats.org/officeDocument/2006/relationships/chart" Target="../charts/chart240.xml"/><Relationship Id="rId28" Type="http://schemas.openxmlformats.org/officeDocument/2006/relationships/chart" Target="../charts/chart245.xml"/><Relationship Id="rId36" Type="http://schemas.openxmlformats.org/officeDocument/2006/relationships/chart" Target="../charts/chart253.xml"/><Relationship Id="rId49" Type="http://schemas.openxmlformats.org/officeDocument/2006/relationships/chart" Target="../charts/chart26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Relationship Id="rId4" Type="http://schemas.openxmlformats.org/officeDocument/2006/relationships/chart" Target="../charts/chart276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4.xml"/><Relationship Id="rId3" Type="http://schemas.openxmlformats.org/officeDocument/2006/relationships/chart" Target="../charts/chart279.xml"/><Relationship Id="rId7" Type="http://schemas.openxmlformats.org/officeDocument/2006/relationships/chart" Target="../charts/chart283.xml"/><Relationship Id="rId2" Type="http://schemas.openxmlformats.org/officeDocument/2006/relationships/chart" Target="../charts/chart278.xml"/><Relationship Id="rId1" Type="http://schemas.openxmlformats.org/officeDocument/2006/relationships/chart" Target="../charts/chart277.xml"/><Relationship Id="rId6" Type="http://schemas.openxmlformats.org/officeDocument/2006/relationships/chart" Target="../charts/chart282.xml"/><Relationship Id="rId5" Type="http://schemas.openxmlformats.org/officeDocument/2006/relationships/chart" Target="../charts/chart281.xml"/><Relationship Id="rId4" Type="http://schemas.openxmlformats.org/officeDocument/2006/relationships/chart" Target="../charts/chart28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Relationship Id="rId5" Type="http://schemas.openxmlformats.org/officeDocument/2006/relationships/chart" Target="../charts/chart289.xml"/><Relationship Id="rId4" Type="http://schemas.openxmlformats.org/officeDocument/2006/relationships/chart" Target="../charts/chart2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2.xml"/><Relationship Id="rId7" Type="http://schemas.openxmlformats.org/officeDocument/2006/relationships/chart" Target="../charts/chart296.xml"/><Relationship Id="rId12" Type="http://schemas.openxmlformats.org/officeDocument/2006/relationships/chart" Target="../charts/chart301.xml"/><Relationship Id="rId2" Type="http://schemas.openxmlformats.org/officeDocument/2006/relationships/chart" Target="../charts/chart291.xml"/><Relationship Id="rId1" Type="http://schemas.openxmlformats.org/officeDocument/2006/relationships/chart" Target="../charts/chart290.xml"/><Relationship Id="rId6" Type="http://schemas.openxmlformats.org/officeDocument/2006/relationships/chart" Target="../charts/chart295.xml"/><Relationship Id="rId11" Type="http://schemas.openxmlformats.org/officeDocument/2006/relationships/chart" Target="../charts/chart300.xml"/><Relationship Id="rId5" Type="http://schemas.openxmlformats.org/officeDocument/2006/relationships/chart" Target="../charts/chart294.xml"/><Relationship Id="rId10" Type="http://schemas.openxmlformats.org/officeDocument/2006/relationships/chart" Target="../charts/chart299.xml"/><Relationship Id="rId4" Type="http://schemas.openxmlformats.org/officeDocument/2006/relationships/chart" Target="../charts/chart293.xml"/><Relationship Id="rId9" Type="http://schemas.openxmlformats.org/officeDocument/2006/relationships/chart" Target="../charts/chart29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chart" Target="../charts/chart32.xml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124145</xdr:colOff>
      <xdr:row>1</xdr:row>
      <xdr:rowOff>111303</xdr:rowOff>
    </xdr:from>
    <xdr:to>
      <xdr:col>22</xdr:col>
      <xdr:colOff>727753</xdr:colOff>
      <xdr:row>34</xdr:row>
      <xdr:rowOff>85617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74</xdr:row>
      <xdr:rowOff>119865</xdr:rowOff>
    </xdr:from>
    <xdr:to>
      <xdr:col>22</xdr:col>
      <xdr:colOff>727752</xdr:colOff>
      <xdr:row>108</xdr:row>
      <xdr:rowOff>171235</xdr:rowOff>
    </xdr:to>
    <xdr:graphicFrame macro="">
      <xdr:nvGraphicFramePr>
        <xdr:cNvPr id="13" name="Diagram 1025">
          <a:extLst>
            <a:ext uri="{FF2B5EF4-FFF2-40B4-BE49-F238E27FC236}">
              <a16:creationId xmlns:a16="http://schemas.microsoft.com/office/drawing/2014/main" id="{E4D4A44F-36B7-4BE4-9F4D-A239A3A05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265416</xdr:colOff>
      <xdr:row>112</xdr:row>
      <xdr:rowOff>85617</xdr:rowOff>
    </xdr:from>
    <xdr:to>
      <xdr:col>22</xdr:col>
      <xdr:colOff>505148</xdr:colOff>
      <xdr:row>145</xdr:row>
      <xdr:rowOff>145550</xdr:rowOff>
    </xdr:to>
    <xdr:graphicFrame macro="">
      <xdr:nvGraphicFramePr>
        <xdr:cNvPr id="14" name="Diagram 1031">
          <a:extLst>
            <a:ext uri="{FF2B5EF4-FFF2-40B4-BE49-F238E27FC236}">
              <a16:creationId xmlns:a16="http://schemas.microsoft.com/office/drawing/2014/main" id="{547F8667-B2E6-4FE5-AC0C-5571A5979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282538</xdr:colOff>
      <xdr:row>148</xdr:row>
      <xdr:rowOff>162674</xdr:rowOff>
    </xdr:from>
    <xdr:to>
      <xdr:col>22</xdr:col>
      <xdr:colOff>607887</xdr:colOff>
      <xdr:row>182</xdr:row>
      <xdr:rowOff>42810</xdr:rowOff>
    </xdr:to>
    <xdr:graphicFrame macro="">
      <xdr:nvGraphicFramePr>
        <xdr:cNvPr id="15" name="Diagram 1031">
          <a:extLst>
            <a:ext uri="{FF2B5EF4-FFF2-40B4-BE49-F238E27FC236}">
              <a16:creationId xmlns:a16="http://schemas.microsoft.com/office/drawing/2014/main" id="{ED4D410C-B704-4506-BABB-D3DBC5CEC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42809</xdr:colOff>
      <xdr:row>186</xdr:row>
      <xdr:rowOff>34247</xdr:rowOff>
    </xdr:from>
    <xdr:to>
      <xdr:col>23</xdr:col>
      <xdr:colOff>136989</xdr:colOff>
      <xdr:row>220</xdr:row>
      <xdr:rowOff>94180</xdr:rowOff>
    </xdr:to>
    <xdr:graphicFrame macro="">
      <xdr:nvGraphicFramePr>
        <xdr:cNvPr id="16" name="Diagram 1036">
          <a:extLst>
            <a:ext uri="{FF2B5EF4-FFF2-40B4-BE49-F238E27FC236}">
              <a16:creationId xmlns:a16="http://schemas.microsoft.com/office/drawing/2014/main" id="{FA9DE7EC-60DA-4DB2-A700-8F470DCD1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376719</xdr:colOff>
      <xdr:row>223</xdr:row>
      <xdr:rowOff>128426</xdr:rowOff>
    </xdr:from>
    <xdr:to>
      <xdr:col>22</xdr:col>
      <xdr:colOff>702068</xdr:colOff>
      <xdr:row>256</xdr:row>
      <xdr:rowOff>102741</xdr:rowOff>
    </xdr:to>
    <xdr:graphicFrame macro="">
      <xdr:nvGraphicFramePr>
        <xdr:cNvPr id="17" name="Diagram 1034">
          <a:extLst>
            <a:ext uri="{FF2B5EF4-FFF2-40B4-BE49-F238E27FC236}">
              <a16:creationId xmlns:a16="http://schemas.microsoft.com/office/drawing/2014/main" id="{E4524ABE-242A-47C9-AF21-1CBA33EEB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389561</xdr:colOff>
      <xdr:row>38</xdr:row>
      <xdr:rowOff>8560</xdr:rowOff>
    </xdr:from>
    <xdr:to>
      <xdr:col>22</xdr:col>
      <xdr:colOff>749157</xdr:colOff>
      <xdr:row>72</xdr:row>
      <xdr:rowOff>68494</xdr:rowOff>
    </xdr:to>
    <xdr:graphicFrame macro="">
      <xdr:nvGraphicFramePr>
        <xdr:cNvPr id="18" name="Diagram 1025">
          <a:extLst>
            <a:ext uri="{FF2B5EF4-FFF2-40B4-BE49-F238E27FC236}">
              <a16:creationId xmlns:a16="http://schemas.microsoft.com/office/drawing/2014/main" id="{70C33B4A-2971-4CF4-AA44-3964B524E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65497</xdr:colOff>
      <xdr:row>234</xdr:row>
      <xdr:rowOff>51371</xdr:rowOff>
    </xdr:from>
    <xdr:to>
      <xdr:col>24</xdr:col>
      <xdr:colOff>493193</xdr:colOff>
      <xdr:row>239</xdr:row>
      <xdr:rowOff>87981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F3B445C6-54FB-4AD2-BF5B-3AE04EF41F24}"/>
            </a:ext>
          </a:extLst>
        </xdr:cNvPr>
        <xdr:cNvSpPr/>
      </xdr:nvSpPr>
      <xdr:spPr bwMode="auto">
        <a:xfrm>
          <a:off x="14843160" y="44170315"/>
          <a:ext cx="427696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29967</xdr:colOff>
      <xdr:row>14</xdr:row>
      <xdr:rowOff>94178</xdr:rowOff>
    </xdr:from>
    <xdr:to>
      <xdr:col>24</xdr:col>
      <xdr:colOff>514599</xdr:colOff>
      <xdr:row>19</xdr:row>
      <xdr:rowOff>130789</xdr:rowOff>
    </xdr:to>
    <xdr:sp macro="" textlink="">
      <xdr:nvSpPr>
        <xdr:cNvPr id="11" name="Pil: ned 10">
          <a:extLst>
            <a:ext uri="{FF2B5EF4-FFF2-40B4-BE49-F238E27FC236}">
              <a16:creationId xmlns:a16="http://schemas.microsoft.com/office/drawing/2014/main" id="{B6D727D4-6B4C-48F7-BBA7-47FBD7CB6FE7}"/>
            </a:ext>
          </a:extLst>
        </xdr:cNvPr>
        <xdr:cNvSpPr/>
      </xdr:nvSpPr>
      <xdr:spPr bwMode="auto">
        <a:xfrm>
          <a:off x="14807630" y="2739774"/>
          <a:ext cx="484632" cy="978408"/>
        </a:xfrm>
        <a:prstGeom prst="downArrow">
          <a:avLst/>
        </a:prstGeom>
        <a:solidFill>
          <a:srgbClr val="00B0F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770023</xdr:colOff>
      <xdr:row>0</xdr:row>
      <xdr:rowOff>144381</xdr:rowOff>
    </xdr:from>
    <xdr:to>
      <xdr:col>14</xdr:col>
      <xdr:colOff>665747</xdr:colOff>
      <xdr:row>28</xdr:row>
      <xdr:rowOff>192506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D04D5-4215-4C73-B885-630238B63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122321</xdr:colOff>
      <xdr:row>35</xdr:row>
      <xdr:rowOff>125352</xdr:rowOff>
    </xdr:from>
    <xdr:to>
      <xdr:col>27</xdr:col>
      <xdr:colOff>514921</xdr:colOff>
      <xdr:row>55</xdr:row>
      <xdr:rowOff>68180</xdr:rowOff>
    </xdr:to>
    <xdr:graphicFrame macro="">
      <xdr:nvGraphicFramePr>
        <xdr:cNvPr id="3" name="Diagram 3">
          <a:extLst>
            <a:ext uri="{FF2B5EF4-FFF2-40B4-BE49-F238E27FC236}">
              <a16:creationId xmlns:a16="http://schemas.microsoft.com/office/drawing/2014/main" id="{C2FB7169-0B83-45FE-B7B8-068D9EF7E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705854</xdr:colOff>
      <xdr:row>227</xdr:row>
      <xdr:rowOff>144378</xdr:rowOff>
    </xdr:from>
    <xdr:to>
      <xdr:col>14</xdr:col>
      <xdr:colOff>513349</xdr:colOff>
      <xdr:row>257</xdr:row>
      <xdr:rowOff>184484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DB48B8C0-ED07-45AA-B6B9-4F6944AA1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8021</xdr:colOff>
      <xdr:row>195</xdr:row>
      <xdr:rowOff>24062</xdr:rowOff>
    </xdr:from>
    <xdr:to>
      <xdr:col>10</xdr:col>
      <xdr:colOff>641684</xdr:colOff>
      <xdr:row>224</xdr:row>
      <xdr:rowOff>144380</xdr:rowOff>
    </xdr:to>
    <xdr:graphicFrame macro="">
      <xdr:nvGraphicFramePr>
        <xdr:cNvPr id="28" name="Diagram 3">
          <a:extLst>
            <a:ext uri="{FF2B5EF4-FFF2-40B4-BE49-F238E27FC236}">
              <a16:creationId xmlns:a16="http://schemas.microsoft.com/office/drawing/2014/main" id="{C315A9BF-E97C-4C85-9E1B-2D9555568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878303</xdr:colOff>
      <xdr:row>161</xdr:row>
      <xdr:rowOff>168440</xdr:rowOff>
    </xdr:from>
    <xdr:to>
      <xdr:col>7</xdr:col>
      <xdr:colOff>517357</xdr:colOff>
      <xdr:row>192</xdr:row>
      <xdr:rowOff>124325</xdr:rowOff>
    </xdr:to>
    <xdr:graphicFrame macro="">
      <xdr:nvGraphicFramePr>
        <xdr:cNvPr id="29" name="Diagram 3">
          <a:extLst>
            <a:ext uri="{FF2B5EF4-FFF2-40B4-BE49-F238E27FC236}">
              <a16:creationId xmlns:a16="http://schemas.microsoft.com/office/drawing/2014/main" id="{7CA5C498-6961-487B-A78E-40E8F7290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770021</xdr:colOff>
      <xdr:row>161</xdr:row>
      <xdr:rowOff>188493</xdr:rowOff>
    </xdr:from>
    <xdr:to>
      <xdr:col>14</xdr:col>
      <xdr:colOff>525379</xdr:colOff>
      <xdr:row>191</xdr:row>
      <xdr:rowOff>184483</xdr:rowOff>
    </xdr:to>
    <xdr:graphicFrame macro="">
      <xdr:nvGraphicFramePr>
        <xdr:cNvPr id="30" name="Diagram 3">
          <a:extLst>
            <a:ext uri="{FF2B5EF4-FFF2-40B4-BE49-F238E27FC236}">
              <a16:creationId xmlns:a16="http://schemas.microsoft.com/office/drawing/2014/main" id="{D1597E49-B8F3-437C-819B-D9D653B32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657727</xdr:colOff>
      <xdr:row>129</xdr:row>
      <xdr:rowOff>8022</xdr:rowOff>
    </xdr:from>
    <xdr:to>
      <xdr:col>7</xdr:col>
      <xdr:colOff>473242</xdr:colOff>
      <xdr:row>158</xdr:row>
      <xdr:rowOff>96253</xdr:rowOff>
    </xdr:to>
    <xdr:graphicFrame macro="">
      <xdr:nvGraphicFramePr>
        <xdr:cNvPr id="31" name="Diagram 3">
          <a:extLst>
            <a:ext uri="{FF2B5EF4-FFF2-40B4-BE49-F238E27FC236}">
              <a16:creationId xmlns:a16="http://schemas.microsoft.com/office/drawing/2014/main" id="{A01E2A10-BCB0-4387-9A89-24012A0E2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40105</xdr:colOff>
      <xdr:row>128</xdr:row>
      <xdr:rowOff>164432</xdr:rowOff>
    </xdr:from>
    <xdr:to>
      <xdr:col>15</xdr:col>
      <xdr:colOff>1</xdr:colOff>
      <xdr:row>158</xdr:row>
      <xdr:rowOff>12033</xdr:rowOff>
    </xdr:to>
    <xdr:graphicFrame macro="">
      <xdr:nvGraphicFramePr>
        <xdr:cNvPr id="32" name="Diagram 3">
          <a:extLst>
            <a:ext uri="{FF2B5EF4-FFF2-40B4-BE49-F238E27FC236}">
              <a16:creationId xmlns:a16="http://schemas.microsoft.com/office/drawing/2014/main" id="{B19358B4-0808-4571-A280-18FEDA375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14</xdr:col>
      <xdr:colOff>810124</xdr:colOff>
      <xdr:row>61</xdr:row>
      <xdr:rowOff>40104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7D88441F-6E3D-4456-89A0-86E4FEF10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14</xdr:col>
      <xdr:colOff>810124</xdr:colOff>
      <xdr:row>93</xdr:row>
      <xdr:rowOff>128335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A78CE309-2ED9-4F51-BF11-4786C0E39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96</xdr:row>
      <xdr:rowOff>0</xdr:rowOff>
    </xdr:from>
    <xdr:to>
      <xdr:col>14</xdr:col>
      <xdr:colOff>810124</xdr:colOff>
      <xdr:row>126</xdr:row>
      <xdr:rowOff>64167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C655BBFF-197C-45CA-8A37-204A94034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261</xdr:row>
      <xdr:rowOff>0</xdr:rowOff>
    </xdr:from>
    <xdr:to>
      <xdr:col>14</xdr:col>
      <xdr:colOff>144379</xdr:colOff>
      <xdr:row>291</xdr:row>
      <xdr:rowOff>40106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104A798-F6D0-4593-AC11-C88173B13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294</xdr:row>
      <xdr:rowOff>0</xdr:rowOff>
    </xdr:from>
    <xdr:to>
      <xdr:col>14</xdr:col>
      <xdr:colOff>336884</xdr:colOff>
      <xdr:row>324</xdr:row>
      <xdr:rowOff>176464</xdr:rowOff>
    </xdr:to>
    <xdr:graphicFrame macro="">
      <xdr:nvGraphicFramePr>
        <xdr:cNvPr id="11" name="Diagram 9">
          <a:extLst>
            <a:ext uri="{FF2B5EF4-FFF2-40B4-BE49-F238E27FC236}">
              <a16:creationId xmlns:a16="http://schemas.microsoft.com/office/drawing/2014/main" id="{9D34B12E-A675-4C1A-AC1C-13E74B9D7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327</xdr:row>
      <xdr:rowOff>0</xdr:rowOff>
    </xdr:from>
    <xdr:to>
      <xdr:col>15</xdr:col>
      <xdr:colOff>216568</xdr:colOff>
      <xdr:row>357</xdr:row>
      <xdr:rowOff>176463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7873B9B-5A9C-4235-B407-4BD5F4AE3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360</xdr:row>
      <xdr:rowOff>0</xdr:rowOff>
    </xdr:from>
    <xdr:to>
      <xdr:col>14</xdr:col>
      <xdr:colOff>770021</xdr:colOff>
      <xdr:row>390</xdr:row>
      <xdr:rowOff>168442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EA2D90E0-235B-4422-B7AE-3961894E4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393</xdr:row>
      <xdr:rowOff>0</xdr:rowOff>
    </xdr:from>
    <xdr:to>
      <xdr:col>14</xdr:col>
      <xdr:colOff>770021</xdr:colOff>
      <xdr:row>423</xdr:row>
      <xdr:rowOff>168442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421E05DD-B76E-4C46-85AA-F0ABEB006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410</xdr:row>
      <xdr:rowOff>0</xdr:rowOff>
    </xdr:from>
    <xdr:to>
      <xdr:col>15</xdr:col>
      <xdr:colOff>484632</xdr:colOff>
      <xdr:row>415</xdr:row>
      <xdr:rowOff>15883</xdr:rowOff>
    </xdr:to>
    <xdr:sp macro="" textlink="">
      <xdr:nvSpPr>
        <xdr:cNvPr id="15" name="Pil: opp 14">
          <a:extLst>
            <a:ext uri="{FF2B5EF4-FFF2-40B4-BE49-F238E27FC236}">
              <a16:creationId xmlns:a16="http://schemas.microsoft.com/office/drawing/2014/main" id="{5768E597-6747-4072-B8D8-5A33A05C593B}"/>
            </a:ext>
          </a:extLst>
        </xdr:cNvPr>
        <xdr:cNvSpPr/>
      </xdr:nvSpPr>
      <xdr:spPr bwMode="auto">
        <a:xfrm>
          <a:off x="13716000" y="80026042"/>
          <a:ext cx="484632" cy="978409"/>
        </a:xfrm>
        <a:prstGeom prst="upArrow">
          <a:avLst/>
        </a:prstGeom>
        <a:solidFill>
          <a:schemeClr val="accent3"/>
        </a:solidFill>
        <a:ln w="9525" cap="flat" cmpd="sng" algn="ctr">
          <a:solidFill>
            <a:schemeClr val="accent3">
              <a:lumMod val="40000"/>
              <a:lumOff val="6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435429</xdr:colOff>
      <xdr:row>6</xdr:row>
      <xdr:rowOff>133978</xdr:rowOff>
    </xdr:from>
    <xdr:to>
      <xdr:col>40</xdr:col>
      <xdr:colOff>1107414</xdr:colOff>
      <xdr:row>22</xdr:row>
      <xdr:rowOff>232368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41868</xdr:colOff>
      <xdr:row>6</xdr:row>
      <xdr:rowOff>0</xdr:rowOff>
    </xdr:from>
    <xdr:to>
      <xdr:col>47</xdr:col>
      <xdr:colOff>125604</xdr:colOff>
      <xdr:row>24</xdr:row>
      <xdr:rowOff>83736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198873</xdr:colOff>
      <xdr:row>6</xdr:row>
      <xdr:rowOff>0</xdr:rowOff>
    </xdr:from>
    <xdr:to>
      <xdr:col>53</xdr:col>
      <xdr:colOff>334945</xdr:colOff>
      <xdr:row>24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471017</xdr:colOff>
      <xdr:row>25</xdr:row>
      <xdr:rowOff>73269</xdr:rowOff>
    </xdr:from>
    <xdr:to>
      <xdr:col>40</xdr:col>
      <xdr:colOff>1015302</xdr:colOff>
      <xdr:row>38</xdr:row>
      <xdr:rowOff>94203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1140907</xdr:colOff>
      <xdr:row>25</xdr:row>
      <xdr:rowOff>83737</xdr:rowOff>
    </xdr:from>
    <xdr:to>
      <xdr:col>47</xdr:col>
      <xdr:colOff>31400</xdr:colOff>
      <xdr:row>38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125605</xdr:colOff>
      <xdr:row>24</xdr:row>
      <xdr:rowOff>136070</xdr:rowOff>
    </xdr:from>
    <xdr:to>
      <xdr:col>53</xdr:col>
      <xdr:colOff>293079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429148</xdr:colOff>
      <xdr:row>39</xdr:row>
      <xdr:rowOff>104670</xdr:rowOff>
    </xdr:from>
    <xdr:to>
      <xdr:col>40</xdr:col>
      <xdr:colOff>1078104</xdr:colOff>
      <xdr:row>61</xdr:row>
      <xdr:rowOff>167473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40</xdr:col>
      <xdr:colOff>1151374</xdr:colOff>
      <xdr:row>38</xdr:row>
      <xdr:rowOff>146539</xdr:rowOff>
    </xdr:from>
    <xdr:to>
      <xdr:col>47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47</xdr:col>
      <xdr:colOff>198873</xdr:colOff>
      <xdr:row>38</xdr:row>
      <xdr:rowOff>125605</xdr:rowOff>
    </xdr:from>
    <xdr:to>
      <xdr:col>53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450083</xdr:colOff>
      <xdr:row>60</xdr:row>
      <xdr:rowOff>136071</xdr:rowOff>
    </xdr:from>
    <xdr:to>
      <xdr:col>40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40</xdr:col>
      <xdr:colOff>1172308</xdr:colOff>
      <xdr:row>60</xdr:row>
      <xdr:rowOff>177940</xdr:rowOff>
    </xdr:from>
    <xdr:to>
      <xdr:col>47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47</xdr:col>
      <xdr:colOff>188406</xdr:colOff>
      <xdr:row>60</xdr:row>
      <xdr:rowOff>177939</xdr:rowOff>
    </xdr:from>
    <xdr:to>
      <xdr:col>53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450082</xdr:colOff>
      <xdr:row>80</xdr:row>
      <xdr:rowOff>94204</xdr:rowOff>
    </xdr:from>
    <xdr:to>
      <xdr:col>40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40</xdr:col>
      <xdr:colOff>1193242</xdr:colOff>
      <xdr:row>80</xdr:row>
      <xdr:rowOff>83737</xdr:rowOff>
    </xdr:from>
    <xdr:to>
      <xdr:col>47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47</xdr:col>
      <xdr:colOff>198873</xdr:colOff>
      <xdr:row>80</xdr:row>
      <xdr:rowOff>62803</xdr:rowOff>
    </xdr:from>
    <xdr:to>
      <xdr:col>53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471017</xdr:colOff>
      <xdr:row>103</xdr:row>
      <xdr:rowOff>104671</xdr:rowOff>
    </xdr:from>
    <xdr:to>
      <xdr:col>40</xdr:col>
      <xdr:colOff>1119973</xdr:colOff>
      <xdr:row>123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41</xdr:col>
      <xdr:colOff>10467</xdr:colOff>
      <xdr:row>103</xdr:row>
      <xdr:rowOff>94204</xdr:rowOff>
    </xdr:from>
    <xdr:to>
      <xdr:col>47</xdr:col>
      <xdr:colOff>157005</xdr:colOff>
      <xdr:row>122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47</xdr:col>
      <xdr:colOff>240741</xdr:colOff>
      <xdr:row>103</xdr:row>
      <xdr:rowOff>41868</xdr:rowOff>
    </xdr:from>
    <xdr:to>
      <xdr:col>53</xdr:col>
      <xdr:colOff>324478</xdr:colOff>
      <xdr:row>122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429149</xdr:colOff>
      <xdr:row>123</xdr:row>
      <xdr:rowOff>125605</xdr:rowOff>
    </xdr:from>
    <xdr:to>
      <xdr:col>40</xdr:col>
      <xdr:colOff>1078105</xdr:colOff>
      <xdr:row>143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40</xdr:col>
      <xdr:colOff>1172308</xdr:colOff>
      <xdr:row>123</xdr:row>
      <xdr:rowOff>188407</xdr:rowOff>
    </xdr:from>
    <xdr:to>
      <xdr:col>47</xdr:col>
      <xdr:colOff>115137</xdr:colOff>
      <xdr:row>143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47</xdr:col>
      <xdr:colOff>209340</xdr:colOff>
      <xdr:row>123</xdr:row>
      <xdr:rowOff>83737</xdr:rowOff>
    </xdr:from>
    <xdr:to>
      <xdr:col>53</xdr:col>
      <xdr:colOff>293077</xdr:colOff>
      <xdr:row>142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439616</xdr:colOff>
      <xdr:row>143</xdr:row>
      <xdr:rowOff>157006</xdr:rowOff>
    </xdr:from>
    <xdr:to>
      <xdr:col>40</xdr:col>
      <xdr:colOff>1088572</xdr:colOff>
      <xdr:row>166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40</xdr:col>
      <xdr:colOff>1172308</xdr:colOff>
      <xdr:row>143</xdr:row>
      <xdr:rowOff>177940</xdr:rowOff>
    </xdr:from>
    <xdr:to>
      <xdr:col>47</xdr:col>
      <xdr:colOff>115137</xdr:colOff>
      <xdr:row>166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47</xdr:col>
      <xdr:colOff>167472</xdr:colOff>
      <xdr:row>143</xdr:row>
      <xdr:rowOff>115138</xdr:rowOff>
    </xdr:from>
    <xdr:to>
      <xdr:col>53</xdr:col>
      <xdr:colOff>251209</xdr:colOff>
      <xdr:row>165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418682</xdr:colOff>
      <xdr:row>166</xdr:row>
      <xdr:rowOff>146539</xdr:rowOff>
    </xdr:from>
    <xdr:to>
      <xdr:col>40</xdr:col>
      <xdr:colOff>1067638</xdr:colOff>
      <xdr:row>186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40</xdr:col>
      <xdr:colOff>1172308</xdr:colOff>
      <xdr:row>166</xdr:row>
      <xdr:rowOff>167473</xdr:rowOff>
    </xdr:from>
    <xdr:to>
      <xdr:col>47</xdr:col>
      <xdr:colOff>115137</xdr:colOff>
      <xdr:row>185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47</xdr:col>
      <xdr:colOff>230274</xdr:colOff>
      <xdr:row>166</xdr:row>
      <xdr:rowOff>167473</xdr:rowOff>
    </xdr:from>
    <xdr:to>
      <xdr:col>53</xdr:col>
      <xdr:colOff>314011</xdr:colOff>
      <xdr:row>185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439616</xdr:colOff>
      <xdr:row>186</xdr:row>
      <xdr:rowOff>115138</xdr:rowOff>
    </xdr:from>
    <xdr:to>
      <xdr:col>40</xdr:col>
      <xdr:colOff>1088572</xdr:colOff>
      <xdr:row>209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40</xdr:col>
      <xdr:colOff>1151374</xdr:colOff>
      <xdr:row>186</xdr:row>
      <xdr:rowOff>104671</xdr:rowOff>
    </xdr:from>
    <xdr:to>
      <xdr:col>47</xdr:col>
      <xdr:colOff>94203</xdr:colOff>
      <xdr:row>209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47</xdr:col>
      <xdr:colOff>146538</xdr:colOff>
      <xdr:row>186</xdr:row>
      <xdr:rowOff>83737</xdr:rowOff>
    </xdr:from>
    <xdr:to>
      <xdr:col>53</xdr:col>
      <xdr:colOff>230275</xdr:colOff>
      <xdr:row>208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439616</xdr:colOff>
      <xdr:row>210</xdr:row>
      <xdr:rowOff>10467</xdr:rowOff>
    </xdr:from>
    <xdr:to>
      <xdr:col>40</xdr:col>
      <xdr:colOff>1088572</xdr:colOff>
      <xdr:row>230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40</xdr:col>
      <xdr:colOff>1161841</xdr:colOff>
      <xdr:row>210</xdr:row>
      <xdr:rowOff>20934</xdr:rowOff>
    </xdr:from>
    <xdr:to>
      <xdr:col>47</xdr:col>
      <xdr:colOff>104670</xdr:colOff>
      <xdr:row>230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47</xdr:col>
      <xdr:colOff>157005</xdr:colOff>
      <xdr:row>209</xdr:row>
      <xdr:rowOff>157006</xdr:rowOff>
    </xdr:from>
    <xdr:to>
      <xdr:col>53</xdr:col>
      <xdr:colOff>240742</xdr:colOff>
      <xdr:row>229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40</xdr:col>
      <xdr:colOff>1151374</xdr:colOff>
      <xdr:row>231</xdr:row>
      <xdr:rowOff>10467</xdr:rowOff>
    </xdr:from>
    <xdr:to>
      <xdr:col>47</xdr:col>
      <xdr:colOff>94203</xdr:colOff>
      <xdr:row>255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47</xdr:col>
      <xdr:colOff>230275</xdr:colOff>
      <xdr:row>230</xdr:row>
      <xdr:rowOff>167473</xdr:rowOff>
    </xdr:from>
    <xdr:to>
      <xdr:col>53</xdr:col>
      <xdr:colOff>314012</xdr:colOff>
      <xdr:row>254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40</xdr:col>
      <xdr:colOff>1161841</xdr:colOff>
      <xdr:row>255</xdr:row>
      <xdr:rowOff>167472</xdr:rowOff>
    </xdr:from>
    <xdr:to>
      <xdr:col>47</xdr:col>
      <xdr:colOff>104670</xdr:colOff>
      <xdr:row>275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47</xdr:col>
      <xdr:colOff>198874</xdr:colOff>
      <xdr:row>255</xdr:row>
      <xdr:rowOff>157005</xdr:rowOff>
    </xdr:from>
    <xdr:to>
      <xdr:col>53</xdr:col>
      <xdr:colOff>282611</xdr:colOff>
      <xdr:row>275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34</xdr:col>
      <xdr:colOff>334946</xdr:colOff>
      <xdr:row>276</xdr:row>
      <xdr:rowOff>167473</xdr:rowOff>
    </xdr:from>
    <xdr:to>
      <xdr:col>40</xdr:col>
      <xdr:colOff>983902</xdr:colOff>
      <xdr:row>300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40</xdr:col>
      <xdr:colOff>1078104</xdr:colOff>
      <xdr:row>276</xdr:row>
      <xdr:rowOff>167473</xdr:rowOff>
    </xdr:from>
    <xdr:to>
      <xdr:col>47</xdr:col>
      <xdr:colOff>20933</xdr:colOff>
      <xdr:row>299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47</xdr:col>
      <xdr:colOff>125604</xdr:colOff>
      <xdr:row>276</xdr:row>
      <xdr:rowOff>157006</xdr:rowOff>
    </xdr:from>
    <xdr:to>
      <xdr:col>53</xdr:col>
      <xdr:colOff>209341</xdr:colOff>
      <xdr:row>299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34</xdr:col>
      <xdr:colOff>355880</xdr:colOff>
      <xdr:row>300</xdr:row>
      <xdr:rowOff>146539</xdr:rowOff>
    </xdr:from>
    <xdr:to>
      <xdr:col>40</xdr:col>
      <xdr:colOff>1004836</xdr:colOff>
      <xdr:row>321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40</xdr:col>
      <xdr:colOff>1119973</xdr:colOff>
      <xdr:row>300</xdr:row>
      <xdr:rowOff>146539</xdr:rowOff>
    </xdr:from>
    <xdr:to>
      <xdr:col>47</xdr:col>
      <xdr:colOff>62802</xdr:colOff>
      <xdr:row>320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47</xdr:col>
      <xdr:colOff>177940</xdr:colOff>
      <xdr:row>300</xdr:row>
      <xdr:rowOff>125605</xdr:rowOff>
    </xdr:from>
    <xdr:to>
      <xdr:col>53</xdr:col>
      <xdr:colOff>261677</xdr:colOff>
      <xdr:row>320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38100</xdr:rowOff>
    </xdr:from>
    <xdr:to>
      <xdr:col>12</xdr:col>
      <xdr:colOff>678180</xdr:colOff>
      <xdr:row>30</xdr:row>
      <xdr:rowOff>179070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1FB8ABF-F616-425F-A408-5A3CD963F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72390</xdr:rowOff>
    </xdr:from>
    <xdr:to>
      <xdr:col>12</xdr:col>
      <xdr:colOff>701040</xdr:colOff>
      <xdr:row>62</xdr:row>
      <xdr:rowOff>179070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3EE4B03-4039-4481-9197-FFEB83057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910590</xdr:colOff>
      <xdr:row>65</xdr:row>
      <xdr:rowOff>38100</xdr:rowOff>
    </xdr:from>
    <xdr:to>
      <xdr:col>12</xdr:col>
      <xdr:colOff>788670</xdr:colOff>
      <xdr:row>94</xdr:row>
      <xdr:rowOff>144780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162BE77-5E6F-44CB-AE93-E8645EC98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182880</xdr:rowOff>
    </xdr:from>
    <xdr:to>
      <xdr:col>12</xdr:col>
      <xdr:colOff>815340</xdr:colOff>
      <xdr:row>126</xdr:row>
      <xdr:rowOff>163830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4C48224-0DE2-414A-8855-6104F0917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3810</xdr:rowOff>
    </xdr:from>
    <xdr:to>
      <xdr:col>12</xdr:col>
      <xdr:colOff>807720</xdr:colOff>
      <xdr:row>158</xdr:row>
      <xdr:rowOff>179070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149A9C9-72AD-4235-A83C-EE33C8AFE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11430</xdr:rowOff>
    </xdr:from>
    <xdr:to>
      <xdr:col>12</xdr:col>
      <xdr:colOff>731520</xdr:colOff>
      <xdr:row>190</xdr:row>
      <xdr:rowOff>179070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D6C3D23-EB63-4B6F-9C59-FEE963F0A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60960</xdr:colOff>
      <xdr:row>0</xdr:row>
      <xdr:rowOff>144780</xdr:rowOff>
    </xdr:from>
    <xdr:to>
      <xdr:col>25</xdr:col>
      <xdr:colOff>784860</xdr:colOff>
      <xdr:row>30</xdr:row>
      <xdr:rowOff>102870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5E45D7A9-99BE-48D0-959B-BD04B72F7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7620</xdr:colOff>
      <xdr:row>32</xdr:row>
      <xdr:rowOff>80010</xdr:rowOff>
    </xdr:from>
    <xdr:to>
      <xdr:col>25</xdr:col>
      <xdr:colOff>811530</xdr:colOff>
      <xdr:row>62</xdr:row>
      <xdr:rowOff>171450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2FEC1E1B-5064-4C82-8AFF-466CD5872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45720</xdr:colOff>
      <xdr:row>43</xdr:row>
      <xdr:rowOff>19050</xdr:rowOff>
    </xdr:from>
    <xdr:to>
      <xdr:col>13</xdr:col>
      <xdr:colOff>670560</xdr:colOff>
      <xdr:row>45</xdr:row>
      <xdr:rowOff>30480</xdr:rowOff>
    </xdr:to>
    <xdr:sp macro="" textlink="">
      <xdr:nvSpPr>
        <xdr:cNvPr id="12" name="Pil: høyre 11">
          <a:extLst>
            <a:ext uri="{FF2B5EF4-FFF2-40B4-BE49-F238E27FC236}">
              <a16:creationId xmlns:a16="http://schemas.microsoft.com/office/drawing/2014/main" id="{1517F2D3-E05A-4748-B5F3-3F83A4174FD0}"/>
            </a:ext>
          </a:extLst>
        </xdr:cNvPr>
        <xdr:cNvSpPr/>
      </xdr:nvSpPr>
      <xdr:spPr bwMode="auto">
        <a:xfrm>
          <a:off x="11932920" y="8210550"/>
          <a:ext cx="624840" cy="39243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53340</xdr:colOff>
      <xdr:row>13</xdr:row>
      <xdr:rowOff>1</xdr:rowOff>
    </xdr:from>
    <xdr:to>
      <xdr:col>13</xdr:col>
      <xdr:colOff>678180</xdr:colOff>
      <xdr:row>14</xdr:row>
      <xdr:rowOff>171450</xdr:rowOff>
    </xdr:to>
    <xdr:sp macro="" textlink="">
      <xdr:nvSpPr>
        <xdr:cNvPr id="13" name="Pil: høyre 12">
          <a:extLst>
            <a:ext uri="{FF2B5EF4-FFF2-40B4-BE49-F238E27FC236}">
              <a16:creationId xmlns:a16="http://schemas.microsoft.com/office/drawing/2014/main" id="{E2675244-C66F-4F68-9404-1B08ED000D4C}"/>
            </a:ext>
          </a:extLst>
        </xdr:cNvPr>
        <xdr:cNvSpPr/>
      </xdr:nvSpPr>
      <xdr:spPr bwMode="auto">
        <a:xfrm>
          <a:off x="11940540" y="2476501"/>
          <a:ext cx="624840" cy="361949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193</xdr:row>
      <xdr:rowOff>19050</xdr:rowOff>
    </xdr:from>
    <xdr:to>
      <xdr:col>12</xdr:col>
      <xdr:colOff>792480</xdr:colOff>
      <xdr:row>222</xdr:row>
      <xdr:rowOff>163830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D018C3E2-CEE9-4832-809D-F534539A0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225</xdr:row>
      <xdr:rowOff>11430</xdr:rowOff>
    </xdr:from>
    <xdr:to>
      <xdr:col>12</xdr:col>
      <xdr:colOff>739140</xdr:colOff>
      <xdr:row>254</xdr:row>
      <xdr:rowOff>179070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E6E5238-2F06-442F-8797-8F29E7D90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15240</xdr:colOff>
      <xdr:row>64</xdr:row>
      <xdr:rowOff>118110</xdr:rowOff>
    </xdr:from>
    <xdr:to>
      <xdr:col>25</xdr:col>
      <xdr:colOff>868680</xdr:colOff>
      <xdr:row>94</xdr:row>
      <xdr:rowOff>163830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405A369-7BCA-4244-AFA1-094EF85E9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76200</xdr:colOff>
      <xdr:row>76</xdr:row>
      <xdr:rowOff>72391</xdr:rowOff>
    </xdr:from>
    <xdr:to>
      <xdr:col>13</xdr:col>
      <xdr:colOff>693420</xdr:colOff>
      <xdr:row>78</xdr:row>
      <xdr:rowOff>1</xdr:rowOff>
    </xdr:to>
    <xdr:sp macro="" textlink="">
      <xdr:nvSpPr>
        <xdr:cNvPr id="17" name="Pil: høyre 16">
          <a:extLst>
            <a:ext uri="{FF2B5EF4-FFF2-40B4-BE49-F238E27FC236}">
              <a16:creationId xmlns:a16="http://schemas.microsoft.com/office/drawing/2014/main" id="{030F67D1-D112-4BB9-8C9B-300B8431EFF1}"/>
            </a:ext>
          </a:extLst>
        </xdr:cNvPr>
        <xdr:cNvSpPr/>
      </xdr:nvSpPr>
      <xdr:spPr bwMode="auto">
        <a:xfrm>
          <a:off x="11963400" y="14550391"/>
          <a:ext cx="617220" cy="30861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15240</xdr:colOff>
      <xdr:row>96</xdr:row>
      <xdr:rowOff>87630</xdr:rowOff>
    </xdr:from>
    <xdr:to>
      <xdr:col>25</xdr:col>
      <xdr:colOff>662940</xdr:colOff>
      <xdr:row>126</xdr:row>
      <xdr:rowOff>140970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CD79E7A-84F6-49B9-9243-FFE55D914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30480</xdr:colOff>
      <xdr:row>106</xdr:row>
      <xdr:rowOff>179070</xdr:rowOff>
    </xdr:from>
    <xdr:to>
      <xdr:col>13</xdr:col>
      <xdr:colOff>739140</xdr:colOff>
      <xdr:row>108</xdr:row>
      <xdr:rowOff>156210</xdr:rowOff>
    </xdr:to>
    <xdr:sp macro="" textlink="">
      <xdr:nvSpPr>
        <xdr:cNvPr id="19" name="Pil: høyre 18">
          <a:extLst>
            <a:ext uri="{FF2B5EF4-FFF2-40B4-BE49-F238E27FC236}">
              <a16:creationId xmlns:a16="http://schemas.microsoft.com/office/drawing/2014/main" id="{7E0D46CE-5130-42BF-BCD9-62286DC058D9}"/>
            </a:ext>
          </a:extLst>
        </xdr:cNvPr>
        <xdr:cNvSpPr/>
      </xdr:nvSpPr>
      <xdr:spPr bwMode="auto">
        <a:xfrm>
          <a:off x="11917680" y="20372070"/>
          <a:ext cx="708660" cy="35814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22860</xdr:colOff>
      <xdr:row>128</xdr:row>
      <xdr:rowOff>152400</xdr:rowOff>
    </xdr:from>
    <xdr:to>
      <xdr:col>25</xdr:col>
      <xdr:colOff>769620</xdr:colOff>
      <xdr:row>158</xdr:row>
      <xdr:rowOff>114300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FE5AE681-40A5-4E91-9E21-6E2311429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11430</xdr:colOff>
      <xdr:row>140</xdr:row>
      <xdr:rowOff>182880</xdr:rowOff>
    </xdr:from>
    <xdr:to>
      <xdr:col>13</xdr:col>
      <xdr:colOff>731520</xdr:colOff>
      <xdr:row>142</xdr:row>
      <xdr:rowOff>160020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6F4AADF1-8F4C-4661-BD53-AFC81ECFB6E2}"/>
            </a:ext>
          </a:extLst>
        </xdr:cNvPr>
        <xdr:cNvSpPr/>
      </xdr:nvSpPr>
      <xdr:spPr bwMode="auto">
        <a:xfrm>
          <a:off x="11898630" y="26852880"/>
          <a:ext cx="720090" cy="35814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41910</xdr:colOff>
      <xdr:row>160</xdr:row>
      <xdr:rowOff>156210</xdr:rowOff>
    </xdr:from>
    <xdr:to>
      <xdr:col>25</xdr:col>
      <xdr:colOff>670560</xdr:colOff>
      <xdr:row>190</xdr:row>
      <xdr:rowOff>148590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4318C2AE-7160-443C-9D8C-55F17AC26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53340</xdr:colOff>
      <xdr:row>192</xdr:row>
      <xdr:rowOff>95250</xdr:rowOff>
    </xdr:from>
    <xdr:to>
      <xdr:col>25</xdr:col>
      <xdr:colOff>830580</xdr:colOff>
      <xdr:row>222</xdr:row>
      <xdr:rowOff>118110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7AD305DA-749E-4B7C-83FB-2AC7C18BD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34290</xdr:colOff>
      <xdr:row>172</xdr:row>
      <xdr:rowOff>106680</xdr:rowOff>
    </xdr:from>
    <xdr:to>
      <xdr:col>13</xdr:col>
      <xdr:colOff>712470</xdr:colOff>
      <xdr:row>174</xdr:row>
      <xdr:rowOff>125730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5E14DDFA-2B39-4627-8474-71681D91E4FA}"/>
            </a:ext>
          </a:extLst>
        </xdr:cNvPr>
        <xdr:cNvSpPr/>
      </xdr:nvSpPr>
      <xdr:spPr bwMode="auto">
        <a:xfrm>
          <a:off x="11921490" y="32872680"/>
          <a:ext cx="678180" cy="40005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19050</xdr:colOff>
      <xdr:row>202</xdr:row>
      <xdr:rowOff>167640</xdr:rowOff>
    </xdr:from>
    <xdr:to>
      <xdr:col>13</xdr:col>
      <xdr:colOff>689610</xdr:colOff>
      <xdr:row>204</xdr:row>
      <xdr:rowOff>140970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1B7B00F3-8E5E-4E73-B81D-B0D83BB052B9}"/>
            </a:ext>
          </a:extLst>
        </xdr:cNvPr>
        <xdr:cNvSpPr/>
      </xdr:nvSpPr>
      <xdr:spPr bwMode="auto">
        <a:xfrm>
          <a:off x="11906250" y="38648640"/>
          <a:ext cx="670560" cy="35433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30480</xdr:colOff>
      <xdr:row>224</xdr:row>
      <xdr:rowOff>160020</xdr:rowOff>
    </xdr:from>
    <xdr:to>
      <xdr:col>25</xdr:col>
      <xdr:colOff>838200</xdr:colOff>
      <xdr:row>254</xdr:row>
      <xdr:rowOff>148590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AB33D211-1815-4287-B728-74EE533FF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163830</xdr:colOff>
      <xdr:row>235</xdr:row>
      <xdr:rowOff>99060</xdr:rowOff>
    </xdr:from>
    <xdr:to>
      <xdr:col>13</xdr:col>
      <xdr:colOff>727710</xdr:colOff>
      <xdr:row>237</xdr:row>
      <xdr:rowOff>156210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9436B7A4-AB35-464B-9DFF-57DF1F3916ED}"/>
            </a:ext>
          </a:extLst>
        </xdr:cNvPr>
        <xdr:cNvSpPr/>
      </xdr:nvSpPr>
      <xdr:spPr bwMode="auto">
        <a:xfrm>
          <a:off x="12051030" y="44866560"/>
          <a:ext cx="563880" cy="43815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910590</xdr:colOff>
      <xdr:row>0</xdr:row>
      <xdr:rowOff>110490</xdr:rowOff>
    </xdr:from>
    <xdr:to>
      <xdr:col>38</xdr:col>
      <xdr:colOff>872490</xdr:colOff>
      <xdr:row>30</xdr:row>
      <xdr:rowOff>64770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49BD8A0F-6892-4933-890D-9DBDB7F9D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106680</xdr:colOff>
      <xdr:row>10</xdr:row>
      <xdr:rowOff>87630</xdr:rowOff>
    </xdr:from>
    <xdr:to>
      <xdr:col>26</xdr:col>
      <xdr:colOff>853440</xdr:colOff>
      <xdr:row>12</xdr:row>
      <xdr:rowOff>163830</xdr:rowOff>
    </xdr:to>
    <xdr:sp macro="" textlink="">
      <xdr:nvSpPr>
        <xdr:cNvPr id="9" name="Pil: høyre 8">
          <a:extLst>
            <a:ext uri="{FF2B5EF4-FFF2-40B4-BE49-F238E27FC236}">
              <a16:creationId xmlns:a16="http://schemas.microsoft.com/office/drawing/2014/main" id="{703F8F22-EE7F-47F3-86B1-983622662895}"/>
            </a:ext>
          </a:extLst>
        </xdr:cNvPr>
        <xdr:cNvSpPr/>
      </xdr:nvSpPr>
      <xdr:spPr bwMode="auto">
        <a:xfrm>
          <a:off x="23881080" y="1992630"/>
          <a:ext cx="746760" cy="45720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7620</xdr:colOff>
      <xdr:row>32</xdr:row>
      <xdr:rowOff>95250</xdr:rowOff>
    </xdr:from>
    <xdr:to>
      <xdr:col>38</xdr:col>
      <xdr:colOff>845820</xdr:colOff>
      <xdr:row>62</xdr:row>
      <xdr:rowOff>22860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1FAADAD9-50B3-40DB-83C7-E62D34704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125730</xdr:colOff>
      <xdr:row>43</xdr:row>
      <xdr:rowOff>57150</xdr:rowOff>
    </xdr:from>
    <xdr:to>
      <xdr:col>26</xdr:col>
      <xdr:colOff>830580</xdr:colOff>
      <xdr:row>45</xdr:row>
      <xdr:rowOff>167640</xdr:rowOff>
    </xdr:to>
    <xdr:sp macro="" textlink="">
      <xdr:nvSpPr>
        <xdr:cNvPr id="30" name="Pil: høyre 29">
          <a:extLst>
            <a:ext uri="{FF2B5EF4-FFF2-40B4-BE49-F238E27FC236}">
              <a16:creationId xmlns:a16="http://schemas.microsoft.com/office/drawing/2014/main" id="{43E0249B-4AB0-4471-B60D-3B03B357EC41}"/>
            </a:ext>
          </a:extLst>
        </xdr:cNvPr>
        <xdr:cNvSpPr/>
      </xdr:nvSpPr>
      <xdr:spPr bwMode="auto">
        <a:xfrm>
          <a:off x="23900130" y="8248650"/>
          <a:ext cx="704850" cy="49149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883920</xdr:colOff>
      <xdr:row>64</xdr:row>
      <xdr:rowOff>114300</xdr:rowOff>
    </xdr:from>
    <xdr:to>
      <xdr:col>38</xdr:col>
      <xdr:colOff>842010</xdr:colOff>
      <xdr:row>94</xdr:row>
      <xdr:rowOff>57150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F71331D-EACD-4AEF-9198-F4CBD29A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152400</xdr:colOff>
      <xdr:row>76</xdr:row>
      <xdr:rowOff>11430</xdr:rowOff>
    </xdr:from>
    <xdr:to>
      <xdr:col>26</xdr:col>
      <xdr:colOff>800100</xdr:colOff>
      <xdr:row>78</xdr:row>
      <xdr:rowOff>118110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B8C0EBDB-6DD0-40D5-943A-E135B6AC9192}"/>
            </a:ext>
          </a:extLst>
        </xdr:cNvPr>
        <xdr:cNvSpPr/>
      </xdr:nvSpPr>
      <xdr:spPr bwMode="auto">
        <a:xfrm>
          <a:off x="23926800" y="14489430"/>
          <a:ext cx="64770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41910</xdr:colOff>
      <xdr:row>96</xdr:row>
      <xdr:rowOff>114300</xdr:rowOff>
    </xdr:from>
    <xdr:to>
      <xdr:col>38</xdr:col>
      <xdr:colOff>891540</xdr:colOff>
      <xdr:row>126</xdr:row>
      <xdr:rowOff>60960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CCFF4E65-D61B-4CE8-8027-50EEA4218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57150</xdr:colOff>
      <xdr:row>107</xdr:row>
      <xdr:rowOff>182880</xdr:rowOff>
    </xdr:from>
    <xdr:to>
      <xdr:col>26</xdr:col>
      <xdr:colOff>861060</xdr:colOff>
      <xdr:row>110</xdr:row>
      <xdr:rowOff>87630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A9B4747B-9E98-4DB3-BFD8-DDE7C31570B7}"/>
            </a:ext>
          </a:extLst>
        </xdr:cNvPr>
        <xdr:cNvSpPr/>
      </xdr:nvSpPr>
      <xdr:spPr bwMode="auto">
        <a:xfrm>
          <a:off x="23831550" y="20566380"/>
          <a:ext cx="803910" cy="47625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902970</xdr:colOff>
      <xdr:row>128</xdr:row>
      <xdr:rowOff>163830</xdr:rowOff>
    </xdr:from>
    <xdr:to>
      <xdr:col>38</xdr:col>
      <xdr:colOff>803910</xdr:colOff>
      <xdr:row>158</xdr:row>
      <xdr:rowOff>125730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CAC6E2FA-1CA1-4FE3-A822-9267AB3BA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87630</xdr:colOff>
      <xdr:row>140</xdr:row>
      <xdr:rowOff>152400</xdr:rowOff>
    </xdr:from>
    <xdr:to>
      <xdr:col>26</xdr:col>
      <xdr:colOff>795528</xdr:colOff>
      <xdr:row>143</xdr:row>
      <xdr:rowOff>45720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E7134F48-C523-4C65-A050-1D6994AD5CFE}"/>
            </a:ext>
          </a:extLst>
        </xdr:cNvPr>
        <xdr:cNvSpPr/>
      </xdr:nvSpPr>
      <xdr:spPr bwMode="auto">
        <a:xfrm>
          <a:off x="23862030" y="26822400"/>
          <a:ext cx="707898" cy="46482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</xdr:colOff>
      <xdr:row>160</xdr:row>
      <xdr:rowOff>160020</xdr:rowOff>
    </xdr:from>
    <xdr:to>
      <xdr:col>38</xdr:col>
      <xdr:colOff>807720</xdr:colOff>
      <xdr:row>190</xdr:row>
      <xdr:rowOff>106680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849ECA62-A307-455A-BBD0-12FCE43FA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27</xdr:col>
      <xdr:colOff>53340</xdr:colOff>
      <xdr:row>192</xdr:row>
      <xdr:rowOff>106680</xdr:rowOff>
    </xdr:from>
    <xdr:to>
      <xdr:col>39</xdr:col>
      <xdr:colOff>407670</xdr:colOff>
      <xdr:row>222</xdr:row>
      <xdr:rowOff>95250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7B2C3068-03E4-4628-AA74-A0E8A72A0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95250</xdr:colOff>
      <xdr:row>169</xdr:row>
      <xdr:rowOff>95250</xdr:rowOff>
    </xdr:from>
    <xdr:to>
      <xdr:col>26</xdr:col>
      <xdr:colOff>845820</xdr:colOff>
      <xdr:row>172</xdr:row>
      <xdr:rowOff>38100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C8615202-5383-4254-B54B-1D16A5F869FD}"/>
            </a:ext>
          </a:extLst>
        </xdr:cNvPr>
        <xdr:cNvSpPr/>
      </xdr:nvSpPr>
      <xdr:spPr bwMode="auto">
        <a:xfrm>
          <a:off x="23869650" y="32289750"/>
          <a:ext cx="750570" cy="51435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133350</xdr:colOff>
      <xdr:row>202</xdr:row>
      <xdr:rowOff>102870</xdr:rowOff>
    </xdr:from>
    <xdr:to>
      <xdr:col>26</xdr:col>
      <xdr:colOff>883920</xdr:colOff>
      <xdr:row>205</xdr:row>
      <xdr:rowOff>45720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01B8ADD1-1C02-4A17-9B9D-4BC87790E32B}"/>
            </a:ext>
          </a:extLst>
        </xdr:cNvPr>
        <xdr:cNvSpPr/>
      </xdr:nvSpPr>
      <xdr:spPr bwMode="auto">
        <a:xfrm>
          <a:off x="23907750" y="38583870"/>
          <a:ext cx="750570" cy="51435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41910</xdr:colOff>
      <xdr:row>224</xdr:row>
      <xdr:rowOff>171450</xdr:rowOff>
    </xdr:from>
    <xdr:to>
      <xdr:col>39</xdr:col>
      <xdr:colOff>396240</xdr:colOff>
      <xdr:row>254</xdr:row>
      <xdr:rowOff>160020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ACC709A5-9EF7-46CD-8E65-34B451B2F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102870</xdr:colOff>
      <xdr:row>235</xdr:row>
      <xdr:rowOff>152400</xdr:rowOff>
    </xdr:from>
    <xdr:to>
      <xdr:col>26</xdr:col>
      <xdr:colOff>853440</xdr:colOff>
      <xdr:row>238</xdr:row>
      <xdr:rowOff>95250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A008E15D-4D6B-4C23-9A5D-11FB8FE09991}"/>
            </a:ext>
          </a:extLst>
        </xdr:cNvPr>
        <xdr:cNvSpPr/>
      </xdr:nvSpPr>
      <xdr:spPr bwMode="auto">
        <a:xfrm>
          <a:off x="23877270" y="44919900"/>
          <a:ext cx="750570" cy="51435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99060</xdr:colOff>
      <xdr:row>11</xdr:row>
      <xdr:rowOff>19050</xdr:rowOff>
    </xdr:from>
    <xdr:to>
      <xdr:col>39</xdr:col>
      <xdr:colOff>845820</xdr:colOff>
      <xdr:row>13</xdr:row>
      <xdr:rowOff>95250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BF5F0515-2D3D-4B73-88E2-F353BB951D83}"/>
            </a:ext>
          </a:extLst>
        </xdr:cNvPr>
        <xdr:cNvSpPr/>
      </xdr:nvSpPr>
      <xdr:spPr bwMode="auto">
        <a:xfrm>
          <a:off x="35760660" y="2114550"/>
          <a:ext cx="746760" cy="45720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194310</xdr:colOff>
      <xdr:row>45</xdr:row>
      <xdr:rowOff>11430</xdr:rowOff>
    </xdr:from>
    <xdr:to>
      <xdr:col>39</xdr:col>
      <xdr:colOff>899160</xdr:colOff>
      <xdr:row>47</xdr:row>
      <xdr:rowOff>121920</xdr:rowOff>
    </xdr:to>
    <xdr:sp macro="" textlink="">
      <xdr:nvSpPr>
        <xdr:cNvPr id="44" name="Pil: høyre 43">
          <a:extLst>
            <a:ext uri="{FF2B5EF4-FFF2-40B4-BE49-F238E27FC236}">
              <a16:creationId xmlns:a16="http://schemas.microsoft.com/office/drawing/2014/main" id="{8A210BEE-90FF-49CD-8DC4-8FB83928B543}"/>
            </a:ext>
          </a:extLst>
        </xdr:cNvPr>
        <xdr:cNvSpPr/>
      </xdr:nvSpPr>
      <xdr:spPr bwMode="auto">
        <a:xfrm>
          <a:off x="35855910" y="8583930"/>
          <a:ext cx="704850" cy="49149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102870</xdr:colOff>
      <xdr:row>77</xdr:row>
      <xdr:rowOff>99060</xdr:rowOff>
    </xdr:from>
    <xdr:to>
      <xdr:col>39</xdr:col>
      <xdr:colOff>750570</xdr:colOff>
      <xdr:row>80</xdr:row>
      <xdr:rowOff>15240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07AB620B-C45E-4BDE-B345-CD6949C6AF15}"/>
            </a:ext>
          </a:extLst>
        </xdr:cNvPr>
        <xdr:cNvSpPr/>
      </xdr:nvSpPr>
      <xdr:spPr bwMode="auto">
        <a:xfrm>
          <a:off x="35764470" y="14767560"/>
          <a:ext cx="64770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163830</xdr:colOff>
      <xdr:row>107</xdr:row>
      <xdr:rowOff>167640</xdr:rowOff>
    </xdr:from>
    <xdr:to>
      <xdr:col>39</xdr:col>
      <xdr:colOff>811530</xdr:colOff>
      <xdr:row>110</xdr:row>
      <xdr:rowOff>83820</xdr:rowOff>
    </xdr:to>
    <xdr:sp macro="" textlink="">
      <xdr:nvSpPr>
        <xdr:cNvPr id="46" name="Pil: høyre 45">
          <a:extLst>
            <a:ext uri="{FF2B5EF4-FFF2-40B4-BE49-F238E27FC236}">
              <a16:creationId xmlns:a16="http://schemas.microsoft.com/office/drawing/2014/main" id="{A2EC80A4-89EC-4DF9-B106-9B2CE451CCDA}"/>
            </a:ext>
          </a:extLst>
        </xdr:cNvPr>
        <xdr:cNvSpPr/>
      </xdr:nvSpPr>
      <xdr:spPr bwMode="auto">
        <a:xfrm>
          <a:off x="35825430" y="20551140"/>
          <a:ext cx="64770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647700</xdr:colOff>
      <xdr:row>142</xdr:row>
      <xdr:rowOff>106680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1B838521-EDFA-4E7C-8BD4-C19D56E8FC2F}"/>
            </a:ext>
          </a:extLst>
        </xdr:cNvPr>
        <xdr:cNvSpPr/>
      </xdr:nvSpPr>
      <xdr:spPr bwMode="auto">
        <a:xfrm>
          <a:off x="35661600" y="26670000"/>
          <a:ext cx="64770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647700</xdr:colOff>
      <xdr:row>174</xdr:row>
      <xdr:rowOff>106680</xdr:rowOff>
    </xdr:to>
    <xdr:sp macro="" textlink="">
      <xdr:nvSpPr>
        <xdr:cNvPr id="48" name="Pil: høyre 47">
          <a:extLst>
            <a:ext uri="{FF2B5EF4-FFF2-40B4-BE49-F238E27FC236}">
              <a16:creationId xmlns:a16="http://schemas.microsoft.com/office/drawing/2014/main" id="{46CE5DAA-041B-436D-8390-1B08071EEF79}"/>
            </a:ext>
          </a:extLst>
        </xdr:cNvPr>
        <xdr:cNvSpPr/>
      </xdr:nvSpPr>
      <xdr:spPr bwMode="auto">
        <a:xfrm>
          <a:off x="35661600" y="32766000"/>
          <a:ext cx="64770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560070</xdr:colOff>
      <xdr:row>1</xdr:row>
      <xdr:rowOff>53340</xdr:rowOff>
    </xdr:from>
    <xdr:to>
      <xdr:col>13</xdr:col>
      <xdr:colOff>800100</xdr:colOff>
      <xdr:row>29</xdr:row>
      <xdr:rowOff>156210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E901578-F768-47AB-962A-763D789D94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887730</xdr:colOff>
      <xdr:row>61</xdr:row>
      <xdr:rowOff>129540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45A5804-4340-4EF4-9359-184BCAFF4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887730</xdr:colOff>
      <xdr:row>93</xdr:row>
      <xdr:rowOff>129540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9A28AC2-3FE9-4315-A3D6-0447F6A91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91440</xdr:colOff>
      <xdr:row>97</xdr:row>
      <xdr:rowOff>0</xdr:rowOff>
    </xdr:from>
    <xdr:to>
      <xdr:col>14</xdr:col>
      <xdr:colOff>64770</xdr:colOff>
      <xdr:row>125</xdr:row>
      <xdr:rowOff>129540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44074072-9B0A-48CE-87DF-C4FDEC66A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887730</xdr:colOff>
      <xdr:row>157</xdr:row>
      <xdr:rowOff>129540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601C6D7-5716-4DEB-A213-6A3D60EC5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887730</xdr:colOff>
      <xdr:row>189</xdr:row>
      <xdr:rowOff>129540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9256A95-CCC7-4D88-95FA-DEFACC038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13</xdr:col>
      <xdr:colOff>887730</xdr:colOff>
      <xdr:row>221</xdr:row>
      <xdr:rowOff>129540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804350A-A4C0-46DE-8E1E-734D9A863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13</xdr:col>
      <xdr:colOff>887730</xdr:colOff>
      <xdr:row>253</xdr:row>
      <xdr:rowOff>129540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D3A071E-2915-4D78-A39F-271F98125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213360</xdr:colOff>
      <xdr:row>18</xdr:row>
      <xdr:rowOff>22860</xdr:rowOff>
    </xdr:from>
    <xdr:to>
      <xdr:col>5</xdr:col>
      <xdr:colOff>277368</xdr:colOff>
      <xdr:row>20</xdr:row>
      <xdr:rowOff>126492</xdr:rowOff>
    </xdr:to>
    <xdr:sp macro="" textlink="">
      <xdr:nvSpPr>
        <xdr:cNvPr id="10" name="Pil: høyre 9">
          <a:extLst>
            <a:ext uri="{FF2B5EF4-FFF2-40B4-BE49-F238E27FC236}">
              <a16:creationId xmlns:a16="http://schemas.microsoft.com/office/drawing/2014/main" id="{2CDA2603-BBC3-5F8F-2CC3-7ECFB098D6C3}"/>
            </a:ext>
          </a:extLst>
        </xdr:cNvPr>
        <xdr:cNvSpPr/>
      </xdr:nvSpPr>
      <xdr:spPr bwMode="auto">
        <a:xfrm>
          <a:off x="3870960" y="3444240"/>
          <a:ext cx="978408" cy="484632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38100</xdr:colOff>
      <xdr:row>12</xdr:row>
      <xdr:rowOff>106680</xdr:rowOff>
    </xdr:from>
    <xdr:to>
      <xdr:col>14</xdr:col>
      <xdr:colOff>723900</xdr:colOff>
      <xdr:row>15</xdr:row>
      <xdr:rowOff>83820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70F33A6A-B004-A979-02EB-088632B3766A}"/>
            </a:ext>
          </a:extLst>
        </xdr:cNvPr>
        <xdr:cNvSpPr/>
      </xdr:nvSpPr>
      <xdr:spPr bwMode="auto">
        <a:xfrm>
          <a:off x="12839700" y="2392680"/>
          <a:ext cx="685800" cy="5410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1</xdr:row>
      <xdr:rowOff>0</xdr:rowOff>
    </xdr:from>
    <xdr:to>
      <xdr:col>27</xdr:col>
      <xdr:colOff>887730</xdr:colOff>
      <xdr:row>29</xdr:row>
      <xdr:rowOff>133350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7B75C28-2A1D-4455-8092-5A7E9984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167640</xdr:colOff>
      <xdr:row>44</xdr:row>
      <xdr:rowOff>60960</xdr:rowOff>
    </xdr:from>
    <xdr:to>
      <xdr:col>14</xdr:col>
      <xdr:colOff>853440</xdr:colOff>
      <xdr:row>47</xdr:row>
      <xdr:rowOff>30480</xdr:rowOff>
    </xdr:to>
    <xdr:sp macro="" textlink="">
      <xdr:nvSpPr>
        <xdr:cNvPr id="13" name="Pil: høyre 12">
          <a:extLst>
            <a:ext uri="{FF2B5EF4-FFF2-40B4-BE49-F238E27FC236}">
              <a16:creationId xmlns:a16="http://schemas.microsoft.com/office/drawing/2014/main" id="{33D25599-F55B-460E-BC3C-EC6ACEC9E1F0}"/>
            </a:ext>
          </a:extLst>
        </xdr:cNvPr>
        <xdr:cNvSpPr/>
      </xdr:nvSpPr>
      <xdr:spPr bwMode="auto">
        <a:xfrm>
          <a:off x="12969240" y="8435340"/>
          <a:ext cx="685800" cy="5410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22860</xdr:colOff>
      <xdr:row>33</xdr:row>
      <xdr:rowOff>0</xdr:rowOff>
    </xdr:from>
    <xdr:to>
      <xdr:col>27</xdr:col>
      <xdr:colOff>910590</xdr:colOff>
      <xdr:row>61</xdr:row>
      <xdr:rowOff>125730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EC6B6440-D467-4A90-8E4A-5F38FC12F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102870</xdr:colOff>
      <xdr:row>0</xdr:row>
      <xdr:rowOff>15240</xdr:rowOff>
    </xdr:from>
    <xdr:to>
      <xdr:col>9</xdr:col>
      <xdr:colOff>43981</xdr:colOff>
      <xdr:row>19</xdr:row>
      <xdr:rowOff>167640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6C5EF8C-35C1-4997-AEE5-62D9DC111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19</xdr:row>
      <xdr:rowOff>167640</xdr:rowOff>
    </xdr:from>
    <xdr:to>
      <xdr:col>9</xdr:col>
      <xdr:colOff>26670</xdr:colOff>
      <xdr:row>39</xdr:row>
      <xdr:rowOff>76200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27459264-5FAD-4EE8-8D70-8F62F582D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182880</xdr:colOff>
      <xdr:row>39</xdr:row>
      <xdr:rowOff>171451</xdr:rowOff>
    </xdr:from>
    <xdr:to>
      <xdr:col>9</xdr:col>
      <xdr:colOff>38100</xdr:colOff>
      <xdr:row>59</xdr:row>
      <xdr:rowOff>179071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81C9FE30-30E3-453A-A8F2-E00B8662C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209550</xdr:colOff>
      <xdr:row>60</xdr:row>
      <xdr:rowOff>49530</xdr:rowOff>
    </xdr:from>
    <xdr:to>
      <xdr:col>9</xdr:col>
      <xdr:colOff>102869</xdr:colOff>
      <xdr:row>79</xdr:row>
      <xdr:rowOff>163830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B1964D0F-CB8E-4339-9A89-415F32AE9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213360</xdr:colOff>
      <xdr:row>80</xdr:row>
      <xdr:rowOff>38099</xdr:rowOff>
    </xdr:from>
    <xdr:to>
      <xdr:col>9</xdr:col>
      <xdr:colOff>137160</xdr:colOff>
      <xdr:row>99</xdr:row>
      <xdr:rowOff>144780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B4CEDE7F-287F-4D1F-A066-81A8AC19A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243840</xdr:colOff>
      <xdr:row>99</xdr:row>
      <xdr:rowOff>175260</xdr:rowOff>
    </xdr:from>
    <xdr:to>
      <xdr:col>9</xdr:col>
      <xdr:colOff>129540</xdr:colOff>
      <xdr:row>119</xdr:row>
      <xdr:rowOff>175260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42B1F55A-7AC1-4FB3-A16C-FBF6B402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228600</xdr:colOff>
      <xdr:row>120</xdr:row>
      <xdr:rowOff>53341</xdr:rowOff>
    </xdr:from>
    <xdr:to>
      <xdr:col>9</xdr:col>
      <xdr:colOff>137160</xdr:colOff>
      <xdr:row>139</xdr:row>
      <xdr:rowOff>175261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AB0BA48C-0002-4663-98CF-C6AD46AC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220981</xdr:colOff>
      <xdr:row>140</xdr:row>
      <xdr:rowOff>30481</xdr:rowOff>
    </xdr:from>
    <xdr:to>
      <xdr:col>9</xdr:col>
      <xdr:colOff>129541</xdr:colOff>
      <xdr:row>159</xdr:row>
      <xdr:rowOff>182881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99060</xdr:colOff>
      <xdr:row>160</xdr:row>
      <xdr:rowOff>106680</xdr:rowOff>
    </xdr:from>
    <xdr:to>
      <xdr:col>9</xdr:col>
      <xdr:colOff>60960</xdr:colOff>
      <xdr:row>180</xdr:row>
      <xdr:rowOff>22860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118110</xdr:colOff>
      <xdr:row>0</xdr:row>
      <xdr:rowOff>15240</xdr:rowOff>
    </xdr:from>
    <xdr:to>
      <xdr:col>17</xdr:col>
      <xdr:colOff>887730</xdr:colOff>
      <xdr:row>19</xdr:row>
      <xdr:rowOff>121920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0B40E7B-F1BC-48BE-918B-C20FBD88B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83820</xdr:colOff>
      <xdr:row>19</xdr:row>
      <xdr:rowOff>175260</xdr:rowOff>
    </xdr:from>
    <xdr:to>
      <xdr:col>17</xdr:col>
      <xdr:colOff>838200</xdr:colOff>
      <xdr:row>39</xdr:row>
      <xdr:rowOff>121920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BCF62582-D3D3-4CB3-A963-90BF7E795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83820</xdr:colOff>
      <xdr:row>39</xdr:row>
      <xdr:rowOff>167640</xdr:rowOff>
    </xdr:from>
    <xdr:to>
      <xdr:col>17</xdr:col>
      <xdr:colOff>830580</xdr:colOff>
      <xdr:row>59</xdr:row>
      <xdr:rowOff>83820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5F00920E-C01B-4542-BAE9-A3A366591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190501</xdr:colOff>
      <xdr:row>59</xdr:row>
      <xdr:rowOff>182881</xdr:rowOff>
    </xdr:from>
    <xdr:to>
      <xdr:col>18</xdr:col>
      <xdr:colOff>99060</xdr:colOff>
      <xdr:row>79</xdr:row>
      <xdr:rowOff>121921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A709972A-6348-4C41-9925-C93ED2F18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247650</xdr:colOff>
      <xdr:row>79</xdr:row>
      <xdr:rowOff>167640</xdr:rowOff>
    </xdr:from>
    <xdr:to>
      <xdr:col>18</xdr:col>
      <xdr:colOff>140970</xdr:colOff>
      <xdr:row>99</xdr:row>
      <xdr:rowOff>38100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22860</xdr:colOff>
      <xdr:row>100</xdr:row>
      <xdr:rowOff>45720</xdr:rowOff>
    </xdr:from>
    <xdr:to>
      <xdr:col>26</xdr:col>
      <xdr:colOff>838200</xdr:colOff>
      <xdr:row>119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45720</xdr:colOff>
      <xdr:row>120</xdr:row>
      <xdr:rowOff>45721</xdr:rowOff>
    </xdr:from>
    <xdr:to>
      <xdr:col>26</xdr:col>
      <xdr:colOff>708660</xdr:colOff>
      <xdr:row>139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15241</xdr:colOff>
      <xdr:row>140</xdr:row>
      <xdr:rowOff>38100</xdr:rowOff>
    </xdr:from>
    <xdr:to>
      <xdr:col>26</xdr:col>
      <xdr:colOff>822960</xdr:colOff>
      <xdr:row>159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45720</xdr:colOff>
      <xdr:row>160</xdr:row>
      <xdr:rowOff>45721</xdr:rowOff>
    </xdr:from>
    <xdr:to>
      <xdr:col>26</xdr:col>
      <xdr:colOff>693420</xdr:colOff>
      <xdr:row>179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99060</xdr:colOff>
      <xdr:row>179</xdr:row>
      <xdr:rowOff>175260</xdr:rowOff>
    </xdr:from>
    <xdr:to>
      <xdr:col>26</xdr:col>
      <xdr:colOff>847585</xdr:colOff>
      <xdr:row>199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76200</xdr:colOff>
      <xdr:row>200</xdr:row>
      <xdr:rowOff>76200</xdr:rowOff>
    </xdr:from>
    <xdr:to>
      <xdr:col>26</xdr:col>
      <xdr:colOff>822960</xdr:colOff>
      <xdr:row>219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0</xdr:colOff>
      <xdr:row>220</xdr:row>
      <xdr:rowOff>22860</xdr:rowOff>
    </xdr:from>
    <xdr:to>
      <xdr:col>26</xdr:col>
      <xdr:colOff>861060</xdr:colOff>
      <xdr:row>239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45720</xdr:colOff>
      <xdr:row>240</xdr:row>
      <xdr:rowOff>7621</xdr:rowOff>
    </xdr:from>
    <xdr:to>
      <xdr:col>26</xdr:col>
      <xdr:colOff>805675</xdr:colOff>
      <xdr:row>259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7620</xdr:colOff>
      <xdr:row>260</xdr:row>
      <xdr:rowOff>45721</xdr:rowOff>
    </xdr:from>
    <xdr:to>
      <xdr:col>26</xdr:col>
      <xdr:colOff>830580</xdr:colOff>
      <xdr:row>279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1</xdr:colOff>
      <xdr:row>280</xdr:row>
      <xdr:rowOff>22860</xdr:rowOff>
    </xdr:from>
    <xdr:to>
      <xdr:col>26</xdr:col>
      <xdr:colOff>716281</xdr:colOff>
      <xdr:row>299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30480</xdr:colOff>
      <xdr:row>0</xdr:row>
      <xdr:rowOff>1</xdr:rowOff>
    </xdr:from>
    <xdr:to>
      <xdr:col>35</xdr:col>
      <xdr:colOff>843195</xdr:colOff>
      <xdr:row>19</xdr:row>
      <xdr:rowOff>167641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9CC28D6-8271-4B24-9093-5488D4E56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27</xdr:col>
      <xdr:colOff>0</xdr:colOff>
      <xdr:row>20</xdr:row>
      <xdr:rowOff>1</xdr:rowOff>
    </xdr:from>
    <xdr:to>
      <xdr:col>35</xdr:col>
      <xdr:colOff>838200</xdr:colOff>
      <xdr:row>39</xdr:row>
      <xdr:rowOff>152401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F95DE38C-116A-4B2D-B798-141DC6B75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899160</xdr:colOff>
      <xdr:row>40</xdr:row>
      <xdr:rowOff>22861</xdr:rowOff>
    </xdr:from>
    <xdr:to>
      <xdr:col>35</xdr:col>
      <xdr:colOff>845820</xdr:colOff>
      <xdr:row>59</xdr:row>
      <xdr:rowOff>167641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2E72531-F579-4DCD-B612-59B4CCE14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7620</xdr:colOff>
      <xdr:row>60</xdr:row>
      <xdr:rowOff>53341</xdr:rowOff>
    </xdr:from>
    <xdr:to>
      <xdr:col>35</xdr:col>
      <xdr:colOff>853440</xdr:colOff>
      <xdr:row>79</xdr:row>
      <xdr:rowOff>152401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7C1CE9E4-05EC-4542-BAB8-EE67515A6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76200</xdr:colOff>
      <xdr:row>80</xdr:row>
      <xdr:rowOff>30481</xdr:rowOff>
    </xdr:from>
    <xdr:to>
      <xdr:col>35</xdr:col>
      <xdr:colOff>822960</xdr:colOff>
      <xdr:row>99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27</xdr:col>
      <xdr:colOff>38100</xdr:colOff>
      <xdr:row>100</xdr:row>
      <xdr:rowOff>38100</xdr:rowOff>
    </xdr:from>
    <xdr:to>
      <xdr:col>35</xdr:col>
      <xdr:colOff>883920</xdr:colOff>
      <xdr:row>119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27</xdr:col>
      <xdr:colOff>0</xdr:colOff>
      <xdr:row>120</xdr:row>
      <xdr:rowOff>22860</xdr:rowOff>
    </xdr:from>
    <xdr:to>
      <xdr:col>35</xdr:col>
      <xdr:colOff>830580</xdr:colOff>
      <xdr:row>139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26</xdr:col>
      <xdr:colOff>899160</xdr:colOff>
      <xdr:row>140</xdr:row>
      <xdr:rowOff>22860</xdr:rowOff>
    </xdr:from>
    <xdr:to>
      <xdr:col>35</xdr:col>
      <xdr:colOff>906780</xdr:colOff>
      <xdr:row>159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27</xdr:col>
      <xdr:colOff>30480</xdr:colOff>
      <xdr:row>160</xdr:row>
      <xdr:rowOff>22861</xdr:rowOff>
    </xdr:from>
    <xdr:to>
      <xdr:col>36</xdr:col>
      <xdr:colOff>0</xdr:colOff>
      <xdr:row>180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76200</xdr:colOff>
      <xdr:row>180</xdr:row>
      <xdr:rowOff>53340</xdr:rowOff>
    </xdr:from>
    <xdr:to>
      <xdr:col>36</xdr:col>
      <xdr:colOff>30480</xdr:colOff>
      <xdr:row>200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27</xdr:col>
      <xdr:colOff>83820</xdr:colOff>
      <xdr:row>200</xdr:row>
      <xdr:rowOff>83820</xdr:rowOff>
    </xdr:from>
    <xdr:to>
      <xdr:col>35</xdr:col>
      <xdr:colOff>891540</xdr:colOff>
      <xdr:row>219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1</xdr:colOff>
      <xdr:row>220</xdr:row>
      <xdr:rowOff>38101</xdr:rowOff>
    </xdr:from>
    <xdr:to>
      <xdr:col>35</xdr:col>
      <xdr:colOff>853440</xdr:colOff>
      <xdr:row>239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26</xdr:col>
      <xdr:colOff>899160</xdr:colOff>
      <xdr:row>240</xdr:row>
      <xdr:rowOff>15239</xdr:rowOff>
    </xdr:from>
    <xdr:to>
      <xdr:col>35</xdr:col>
      <xdr:colOff>853440</xdr:colOff>
      <xdr:row>259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27</xdr:col>
      <xdr:colOff>1</xdr:colOff>
      <xdr:row>260</xdr:row>
      <xdr:rowOff>53340</xdr:rowOff>
    </xdr:from>
    <xdr:to>
      <xdr:col>35</xdr:col>
      <xdr:colOff>792480</xdr:colOff>
      <xdr:row>279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26</xdr:col>
      <xdr:colOff>899160</xdr:colOff>
      <xdr:row>280</xdr:row>
      <xdr:rowOff>30481</xdr:rowOff>
    </xdr:from>
    <xdr:to>
      <xdr:col>35</xdr:col>
      <xdr:colOff>769620</xdr:colOff>
      <xdr:row>299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407148</xdr:colOff>
      <xdr:row>0</xdr:row>
      <xdr:rowOff>164353</xdr:rowOff>
    </xdr:from>
    <xdr:to>
      <xdr:col>13</xdr:col>
      <xdr:colOff>739589</xdr:colOff>
      <xdr:row>26</xdr:row>
      <xdr:rowOff>201705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00201AC7-A907-4219-867C-13E1CD9E6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776942</xdr:colOff>
      <xdr:row>274</xdr:row>
      <xdr:rowOff>156882</xdr:rowOff>
    </xdr:from>
    <xdr:to>
      <xdr:col>13</xdr:col>
      <xdr:colOff>265206</xdr:colOff>
      <xdr:row>301</xdr:row>
      <xdr:rowOff>97118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8531FB6-1CBA-4155-A184-C57FF5777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747059</xdr:colOff>
      <xdr:row>150</xdr:row>
      <xdr:rowOff>52294</xdr:rowOff>
    </xdr:from>
    <xdr:to>
      <xdr:col>13</xdr:col>
      <xdr:colOff>205441</xdr:colOff>
      <xdr:row>178</xdr:row>
      <xdr:rowOff>70970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4D3061A4-281F-40C9-8A29-75492775F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694765</xdr:colOff>
      <xdr:row>119</xdr:row>
      <xdr:rowOff>14942</xdr:rowOff>
    </xdr:from>
    <xdr:to>
      <xdr:col>13</xdr:col>
      <xdr:colOff>89647</xdr:colOff>
      <xdr:row>147</xdr:row>
      <xdr:rowOff>194234</xdr:rowOff>
    </xdr:to>
    <xdr:graphicFrame macro="">
      <xdr:nvGraphicFramePr>
        <xdr:cNvPr id="30" name="Diagram 3">
          <a:extLst>
            <a:ext uri="{FF2B5EF4-FFF2-40B4-BE49-F238E27FC236}">
              <a16:creationId xmlns:a16="http://schemas.microsoft.com/office/drawing/2014/main" id="{9797FA93-F57E-4ECE-84E4-B0CE8EDDB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545353</xdr:colOff>
      <xdr:row>89</xdr:row>
      <xdr:rowOff>7469</xdr:rowOff>
    </xdr:from>
    <xdr:to>
      <xdr:col>13</xdr:col>
      <xdr:colOff>418353</xdr:colOff>
      <xdr:row>115</xdr:row>
      <xdr:rowOff>149413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B0F844EB-8094-4797-A4E4-9A45D0010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776942</xdr:colOff>
      <xdr:row>243</xdr:row>
      <xdr:rowOff>74707</xdr:rowOff>
    </xdr:from>
    <xdr:to>
      <xdr:col>13</xdr:col>
      <xdr:colOff>265206</xdr:colOff>
      <xdr:row>270</xdr:row>
      <xdr:rowOff>14942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7694C0B-9447-4A62-952C-D4C40A71A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881529</xdr:colOff>
      <xdr:row>59</xdr:row>
      <xdr:rowOff>74706</xdr:rowOff>
    </xdr:from>
    <xdr:to>
      <xdr:col>13</xdr:col>
      <xdr:colOff>179293</xdr:colOff>
      <xdr:row>87</xdr:row>
      <xdr:rowOff>59765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1121C1FD-75CD-4FFA-8848-2C02A5583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896471</xdr:colOff>
      <xdr:row>30</xdr:row>
      <xdr:rowOff>29882</xdr:rowOff>
    </xdr:from>
    <xdr:to>
      <xdr:col>13</xdr:col>
      <xdr:colOff>769471</xdr:colOff>
      <xdr:row>56</xdr:row>
      <xdr:rowOff>22414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24FAE1B0-4C58-45B8-987D-07D76F909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484632</xdr:colOff>
      <xdr:row>284</xdr:row>
      <xdr:rowOff>25906</xdr:rowOff>
    </xdr:to>
    <xdr:sp macro="" textlink="">
      <xdr:nvSpPr>
        <xdr:cNvPr id="8" name="Pil: opp 7">
          <a:extLst>
            <a:ext uri="{FF2B5EF4-FFF2-40B4-BE49-F238E27FC236}">
              <a16:creationId xmlns:a16="http://schemas.microsoft.com/office/drawing/2014/main" id="{46542466-CEAD-4C44-81C6-78ED7FD2F7B5}"/>
            </a:ext>
          </a:extLst>
        </xdr:cNvPr>
        <xdr:cNvSpPr/>
      </xdr:nvSpPr>
      <xdr:spPr bwMode="auto">
        <a:xfrm>
          <a:off x="12759765" y="55237529"/>
          <a:ext cx="484632" cy="997083"/>
        </a:xfrm>
        <a:prstGeom prst="up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rot="0" spcFirstLastPara="0" vertOverflow="clip" horzOverflow="overflow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889000</xdr:colOff>
      <xdr:row>212</xdr:row>
      <xdr:rowOff>149411</xdr:rowOff>
    </xdr:from>
    <xdr:to>
      <xdr:col>13</xdr:col>
      <xdr:colOff>377264</xdr:colOff>
      <xdr:row>239</xdr:row>
      <xdr:rowOff>89647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B304DF0E-8016-4667-8155-74CD1770E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181</xdr:row>
      <xdr:rowOff>52293</xdr:rowOff>
    </xdr:from>
    <xdr:to>
      <xdr:col>13</xdr:col>
      <xdr:colOff>369794</xdr:colOff>
      <xdr:row>209</xdr:row>
      <xdr:rowOff>70969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351A9CAF-8FBC-4142-B386-7237790D2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439615</xdr:colOff>
      <xdr:row>0</xdr:row>
      <xdr:rowOff>73270</xdr:rowOff>
    </xdr:from>
    <xdr:to>
      <xdr:col>42</xdr:col>
      <xdr:colOff>1119973</xdr:colOff>
      <xdr:row>18</xdr:row>
      <xdr:rowOff>10467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1172308</xdr:colOff>
      <xdr:row>0</xdr:row>
      <xdr:rowOff>73269</xdr:rowOff>
    </xdr:from>
    <xdr:to>
      <xdr:col>49</xdr:col>
      <xdr:colOff>94203</xdr:colOff>
      <xdr:row>18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146539</xdr:colOff>
      <xdr:row>0</xdr:row>
      <xdr:rowOff>52336</xdr:rowOff>
    </xdr:from>
    <xdr:to>
      <xdr:col>55</xdr:col>
      <xdr:colOff>293078</xdr:colOff>
      <xdr:row>18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439615</xdr:colOff>
      <xdr:row>18</xdr:row>
      <xdr:rowOff>31401</xdr:rowOff>
    </xdr:from>
    <xdr:to>
      <xdr:col>42</xdr:col>
      <xdr:colOff>1088571</xdr:colOff>
      <xdr:row>37</xdr:row>
      <xdr:rowOff>177939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1151374</xdr:colOff>
      <xdr:row>18</xdr:row>
      <xdr:rowOff>41868</xdr:rowOff>
    </xdr:from>
    <xdr:to>
      <xdr:col>49</xdr:col>
      <xdr:colOff>73269</xdr:colOff>
      <xdr:row>38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136072</xdr:colOff>
      <xdr:row>18</xdr:row>
      <xdr:rowOff>83736</xdr:rowOff>
    </xdr:from>
    <xdr:to>
      <xdr:col>55</xdr:col>
      <xdr:colOff>282612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439615</xdr:colOff>
      <xdr:row>38</xdr:row>
      <xdr:rowOff>20934</xdr:rowOff>
    </xdr:from>
    <xdr:to>
      <xdr:col>42</xdr:col>
      <xdr:colOff>1088571</xdr:colOff>
      <xdr:row>60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1151374</xdr:colOff>
      <xdr:row>38</xdr:row>
      <xdr:rowOff>146539</xdr:rowOff>
    </xdr:from>
    <xdr:to>
      <xdr:col>49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198873</xdr:colOff>
      <xdr:row>38</xdr:row>
      <xdr:rowOff>125605</xdr:rowOff>
    </xdr:from>
    <xdr:to>
      <xdr:col>55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450083</xdr:colOff>
      <xdr:row>60</xdr:row>
      <xdr:rowOff>136071</xdr:rowOff>
    </xdr:from>
    <xdr:to>
      <xdr:col>42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42</xdr:col>
      <xdr:colOff>1172308</xdr:colOff>
      <xdr:row>60</xdr:row>
      <xdr:rowOff>177940</xdr:rowOff>
    </xdr:from>
    <xdr:to>
      <xdr:col>49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49</xdr:col>
      <xdr:colOff>188406</xdr:colOff>
      <xdr:row>60</xdr:row>
      <xdr:rowOff>177939</xdr:rowOff>
    </xdr:from>
    <xdr:to>
      <xdr:col>55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542194</xdr:colOff>
      <xdr:row>71</xdr:row>
      <xdr:rowOff>83737</xdr:rowOff>
    </xdr:from>
    <xdr:to>
      <xdr:col>37</xdr:col>
      <xdr:colOff>736879</xdr:colOff>
      <xdr:row>84</xdr:row>
      <xdr:rowOff>121416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450082</xdr:colOff>
      <xdr:row>80</xdr:row>
      <xdr:rowOff>94204</xdr:rowOff>
    </xdr:from>
    <xdr:to>
      <xdr:col>42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42</xdr:col>
      <xdr:colOff>1193242</xdr:colOff>
      <xdr:row>80</xdr:row>
      <xdr:rowOff>83737</xdr:rowOff>
    </xdr:from>
    <xdr:to>
      <xdr:col>49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49</xdr:col>
      <xdr:colOff>198873</xdr:colOff>
      <xdr:row>80</xdr:row>
      <xdr:rowOff>62803</xdr:rowOff>
    </xdr:from>
    <xdr:to>
      <xdr:col>55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546379</xdr:colOff>
      <xdr:row>86</xdr:row>
      <xdr:rowOff>23028</xdr:rowOff>
    </xdr:from>
    <xdr:to>
      <xdr:col>37</xdr:col>
      <xdr:colOff>741064</xdr:colOff>
      <xdr:row>99</xdr:row>
      <xdr:rowOff>83737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36</xdr:col>
      <xdr:colOff>471017</xdr:colOff>
      <xdr:row>103</xdr:row>
      <xdr:rowOff>104671</xdr:rowOff>
    </xdr:from>
    <xdr:to>
      <xdr:col>42</xdr:col>
      <xdr:colOff>1119973</xdr:colOff>
      <xdr:row>123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43</xdr:col>
      <xdr:colOff>10467</xdr:colOff>
      <xdr:row>103</xdr:row>
      <xdr:rowOff>94204</xdr:rowOff>
    </xdr:from>
    <xdr:to>
      <xdr:col>49</xdr:col>
      <xdr:colOff>157005</xdr:colOff>
      <xdr:row>122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49</xdr:col>
      <xdr:colOff>240741</xdr:colOff>
      <xdr:row>103</xdr:row>
      <xdr:rowOff>41868</xdr:rowOff>
    </xdr:from>
    <xdr:to>
      <xdr:col>55</xdr:col>
      <xdr:colOff>324478</xdr:colOff>
      <xdr:row>122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30</xdr:col>
      <xdr:colOff>324477</xdr:colOff>
      <xdr:row>100</xdr:row>
      <xdr:rowOff>186313</xdr:rowOff>
    </xdr:from>
    <xdr:to>
      <xdr:col>37</xdr:col>
      <xdr:colOff>519163</xdr:colOff>
      <xdr:row>114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36</xdr:col>
      <xdr:colOff>429149</xdr:colOff>
      <xdr:row>123</xdr:row>
      <xdr:rowOff>125605</xdr:rowOff>
    </xdr:from>
    <xdr:to>
      <xdr:col>42</xdr:col>
      <xdr:colOff>1078105</xdr:colOff>
      <xdr:row>143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42</xdr:col>
      <xdr:colOff>1172308</xdr:colOff>
      <xdr:row>123</xdr:row>
      <xdr:rowOff>188407</xdr:rowOff>
    </xdr:from>
    <xdr:to>
      <xdr:col>49</xdr:col>
      <xdr:colOff>115137</xdr:colOff>
      <xdr:row>143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49</xdr:col>
      <xdr:colOff>261675</xdr:colOff>
      <xdr:row>123</xdr:row>
      <xdr:rowOff>136072</xdr:rowOff>
    </xdr:from>
    <xdr:to>
      <xdr:col>55</xdr:col>
      <xdr:colOff>345412</xdr:colOff>
      <xdr:row>142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30</xdr:col>
      <xdr:colOff>244928</xdr:colOff>
      <xdr:row>116</xdr:row>
      <xdr:rowOff>4187</xdr:rowOff>
    </xdr:from>
    <xdr:to>
      <xdr:col>37</xdr:col>
      <xdr:colOff>439614</xdr:colOff>
      <xdr:row>129</xdr:row>
      <xdr:rowOff>58615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36</xdr:col>
      <xdr:colOff>439616</xdr:colOff>
      <xdr:row>143</xdr:row>
      <xdr:rowOff>157006</xdr:rowOff>
    </xdr:from>
    <xdr:to>
      <xdr:col>42</xdr:col>
      <xdr:colOff>1088572</xdr:colOff>
      <xdr:row>166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42</xdr:col>
      <xdr:colOff>1172308</xdr:colOff>
      <xdr:row>143</xdr:row>
      <xdr:rowOff>177940</xdr:rowOff>
    </xdr:from>
    <xdr:to>
      <xdr:col>49</xdr:col>
      <xdr:colOff>115137</xdr:colOff>
      <xdr:row>166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49</xdr:col>
      <xdr:colOff>167472</xdr:colOff>
      <xdr:row>143</xdr:row>
      <xdr:rowOff>115138</xdr:rowOff>
    </xdr:from>
    <xdr:to>
      <xdr:col>55</xdr:col>
      <xdr:colOff>251209</xdr:colOff>
      <xdr:row>165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30</xdr:col>
      <xdr:colOff>215620</xdr:colOff>
      <xdr:row>130</xdr:row>
      <xdr:rowOff>106763</xdr:rowOff>
    </xdr:from>
    <xdr:to>
      <xdr:col>37</xdr:col>
      <xdr:colOff>410306</xdr:colOff>
      <xdr:row>143</xdr:row>
      <xdr:rowOff>152818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36</xdr:col>
      <xdr:colOff>418682</xdr:colOff>
      <xdr:row>166</xdr:row>
      <xdr:rowOff>146539</xdr:rowOff>
    </xdr:from>
    <xdr:to>
      <xdr:col>42</xdr:col>
      <xdr:colOff>1067638</xdr:colOff>
      <xdr:row>186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42</xdr:col>
      <xdr:colOff>1172308</xdr:colOff>
      <xdr:row>166</xdr:row>
      <xdr:rowOff>167473</xdr:rowOff>
    </xdr:from>
    <xdr:to>
      <xdr:col>49</xdr:col>
      <xdr:colOff>115137</xdr:colOff>
      <xdr:row>185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49</xdr:col>
      <xdr:colOff>230274</xdr:colOff>
      <xdr:row>166</xdr:row>
      <xdr:rowOff>167473</xdr:rowOff>
    </xdr:from>
    <xdr:to>
      <xdr:col>55</xdr:col>
      <xdr:colOff>314011</xdr:colOff>
      <xdr:row>185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30</xdr:col>
      <xdr:colOff>318198</xdr:colOff>
      <xdr:row>145</xdr:row>
      <xdr:rowOff>167474</xdr:rowOff>
    </xdr:from>
    <xdr:to>
      <xdr:col>37</xdr:col>
      <xdr:colOff>494043</xdr:colOff>
      <xdr:row>158</xdr:row>
      <xdr:rowOff>167474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36</xdr:col>
      <xdr:colOff>439616</xdr:colOff>
      <xdr:row>186</xdr:row>
      <xdr:rowOff>115138</xdr:rowOff>
    </xdr:from>
    <xdr:to>
      <xdr:col>42</xdr:col>
      <xdr:colOff>1088572</xdr:colOff>
      <xdr:row>209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42</xdr:col>
      <xdr:colOff>1151374</xdr:colOff>
      <xdr:row>186</xdr:row>
      <xdr:rowOff>104671</xdr:rowOff>
    </xdr:from>
    <xdr:to>
      <xdr:col>49</xdr:col>
      <xdr:colOff>94203</xdr:colOff>
      <xdr:row>209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49</xdr:col>
      <xdr:colOff>146538</xdr:colOff>
      <xdr:row>186</xdr:row>
      <xdr:rowOff>73270</xdr:rowOff>
    </xdr:from>
    <xdr:to>
      <xdr:col>55</xdr:col>
      <xdr:colOff>230275</xdr:colOff>
      <xdr:row>208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30</xdr:col>
      <xdr:colOff>280517</xdr:colOff>
      <xdr:row>161</xdr:row>
      <xdr:rowOff>52339</xdr:rowOff>
    </xdr:from>
    <xdr:to>
      <xdr:col>37</xdr:col>
      <xdr:colOff>466829</xdr:colOff>
      <xdr:row>173</xdr:row>
      <xdr:rowOff>41869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36</xdr:col>
      <xdr:colOff>439616</xdr:colOff>
      <xdr:row>210</xdr:row>
      <xdr:rowOff>10467</xdr:rowOff>
    </xdr:from>
    <xdr:to>
      <xdr:col>42</xdr:col>
      <xdr:colOff>1088572</xdr:colOff>
      <xdr:row>230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42</xdr:col>
      <xdr:colOff>1161841</xdr:colOff>
      <xdr:row>210</xdr:row>
      <xdr:rowOff>20934</xdr:rowOff>
    </xdr:from>
    <xdr:to>
      <xdr:col>49</xdr:col>
      <xdr:colOff>104670</xdr:colOff>
      <xdr:row>230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49</xdr:col>
      <xdr:colOff>157005</xdr:colOff>
      <xdr:row>209</xdr:row>
      <xdr:rowOff>157006</xdr:rowOff>
    </xdr:from>
    <xdr:to>
      <xdr:col>55</xdr:col>
      <xdr:colOff>240742</xdr:colOff>
      <xdr:row>229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31</xdr:col>
      <xdr:colOff>468923</xdr:colOff>
      <xdr:row>220</xdr:row>
      <xdr:rowOff>169568</xdr:rowOff>
    </xdr:from>
    <xdr:to>
      <xdr:col>38</xdr:col>
      <xdr:colOff>311916</xdr:colOff>
      <xdr:row>234</xdr:row>
      <xdr:rowOff>154913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36</xdr:col>
      <xdr:colOff>439616</xdr:colOff>
      <xdr:row>230</xdr:row>
      <xdr:rowOff>157005</xdr:rowOff>
    </xdr:from>
    <xdr:to>
      <xdr:col>42</xdr:col>
      <xdr:colOff>1088572</xdr:colOff>
      <xdr:row>253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42</xdr:col>
      <xdr:colOff>1151374</xdr:colOff>
      <xdr:row>231</xdr:row>
      <xdr:rowOff>10467</xdr:rowOff>
    </xdr:from>
    <xdr:to>
      <xdr:col>49</xdr:col>
      <xdr:colOff>94203</xdr:colOff>
      <xdr:row>253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49</xdr:col>
      <xdr:colOff>230275</xdr:colOff>
      <xdr:row>230</xdr:row>
      <xdr:rowOff>167473</xdr:rowOff>
    </xdr:from>
    <xdr:to>
      <xdr:col>55</xdr:col>
      <xdr:colOff>314012</xdr:colOff>
      <xdr:row>252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366347</xdr:colOff>
      <xdr:row>246</xdr:row>
      <xdr:rowOff>188406</xdr:rowOff>
    </xdr:from>
    <xdr:to>
      <xdr:col>38</xdr:col>
      <xdr:colOff>209340</xdr:colOff>
      <xdr:row>270</xdr:row>
      <xdr:rowOff>115137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36</xdr:col>
      <xdr:colOff>376814</xdr:colOff>
      <xdr:row>253</xdr:row>
      <xdr:rowOff>167472</xdr:rowOff>
    </xdr:from>
    <xdr:to>
      <xdr:col>42</xdr:col>
      <xdr:colOff>1025770</xdr:colOff>
      <xdr:row>274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42</xdr:col>
      <xdr:colOff>1161841</xdr:colOff>
      <xdr:row>253</xdr:row>
      <xdr:rowOff>167472</xdr:rowOff>
    </xdr:from>
    <xdr:to>
      <xdr:col>49</xdr:col>
      <xdr:colOff>104670</xdr:colOff>
      <xdr:row>273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49</xdr:col>
      <xdr:colOff>198874</xdr:colOff>
      <xdr:row>253</xdr:row>
      <xdr:rowOff>157005</xdr:rowOff>
    </xdr:from>
    <xdr:to>
      <xdr:col>55</xdr:col>
      <xdr:colOff>282611</xdr:colOff>
      <xdr:row>273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36</xdr:col>
      <xdr:colOff>334946</xdr:colOff>
      <xdr:row>274</xdr:row>
      <xdr:rowOff>167473</xdr:rowOff>
    </xdr:from>
    <xdr:to>
      <xdr:col>42</xdr:col>
      <xdr:colOff>983902</xdr:colOff>
      <xdr:row>298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42</xdr:col>
      <xdr:colOff>1078104</xdr:colOff>
      <xdr:row>274</xdr:row>
      <xdr:rowOff>167473</xdr:rowOff>
    </xdr:from>
    <xdr:to>
      <xdr:col>49</xdr:col>
      <xdr:colOff>20933</xdr:colOff>
      <xdr:row>297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49</xdr:col>
      <xdr:colOff>125604</xdr:colOff>
      <xdr:row>274</xdr:row>
      <xdr:rowOff>157006</xdr:rowOff>
    </xdr:from>
    <xdr:to>
      <xdr:col>55</xdr:col>
      <xdr:colOff>209341</xdr:colOff>
      <xdr:row>297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29</xdr:col>
      <xdr:colOff>0</xdr:colOff>
      <xdr:row>298</xdr:row>
      <xdr:rowOff>167473</xdr:rowOff>
    </xdr:from>
    <xdr:to>
      <xdr:col>36</xdr:col>
      <xdr:colOff>240741</xdr:colOff>
      <xdr:row>319</xdr:row>
      <xdr:rowOff>94203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36</xdr:col>
      <xdr:colOff>355880</xdr:colOff>
      <xdr:row>298</xdr:row>
      <xdr:rowOff>146539</xdr:rowOff>
    </xdr:from>
    <xdr:to>
      <xdr:col>42</xdr:col>
      <xdr:colOff>1004836</xdr:colOff>
      <xdr:row>319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42</xdr:col>
      <xdr:colOff>1119973</xdr:colOff>
      <xdr:row>298</xdr:row>
      <xdr:rowOff>146539</xdr:rowOff>
    </xdr:from>
    <xdr:to>
      <xdr:col>49</xdr:col>
      <xdr:colOff>62802</xdr:colOff>
      <xdr:row>318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49</xdr:col>
      <xdr:colOff>177940</xdr:colOff>
      <xdr:row>298</xdr:row>
      <xdr:rowOff>125605</xdr:rowOff>
    </xdr:from>
    <xdr:to>
      <xdr:col>55</xdr:col>
      <xdr:colOff>261677</xdr:colOff>
      <xdr:row>318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876300</xdr:colOff>
      <xdr:row>0</xdr:row>
      <xdr:rowOff>175260</xdr:rowOff>
    </xdr:from>
    <xdr:to>
      <xdr:col>13</xdr:col>
      <xdr:colOff>586740</xdr:colOff>
      <xdr:row>29</xdr:row>
      <xdr:rowOff>186690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059D200-EE57-47E1-B41E-0300B8789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666750</xdr:colOff>
      <xdr:row>33</xdr:row>
      <xdr:rowOff>3810</xdr:rowOff>
    </xdr:from>
    <xdr:to>
      <xdr:col>12</xdr:col>
      <xdr:colOff>674370</xdr:colOff>
      <xdr:row>62</xdr:row>
      <xdr:rowOff>41910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113B444-6B68-4DAD-ACD7-786C82B87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</xdr:colOff>
      <xdr:row>65</xdr:row>
      <xdr:rowOff>19050</xdr:rowOff>
    </xdr:from>
    <xdr:to>
      <xdr:col>12</xdr:col>
      <xdr:colOff>826770</xdr:colOff>
      <xdr:row>94</xdr:row>
      <xdr:rowOff>15240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A03AC85-FC0C-41AE-BF0F-CF6846D15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30480</xdr:colOff>
      <xdr:row>96</xdr:row>
      <xdr:rowOff>129540</xdr:rowOff>
    </xdr:from>
    <xdr:to>
      <xdr:col>12</xdr:col>
      <xdr:colOff>849630</xdr:colOff>
      <xdr:row>125</xdr:row>
      <xdr:rowOff>125730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D2F8ED7-C895-4C53-BB7F-00FD528F3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582073</xdr:colOff>
      <xdr:row>32</xdr:row>
      <xdr:rowOff>122848</xdr:rowOff>
    </xdr:from>
    <xdr:to>
      <xdr:col>15</xdr:col>
      <xdr:colOff>782935</xdr:colOff>
      <xdr:row>64</xdr:row>
      <xdr:rowOff>41868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9623544-D336-48E0-959C-E108D91E5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628022</xdr:colOff>
      <xdr:row>0</xdr:row>
      <xdr:rowOff>242835</xdr:rowOff>
    </xdr:from>
    <xdr:to>
      <xdr:col>15</xdr:col>
      <xdr:colOff>837362</xdr:colOff>
      <xdr:row>29</xdr:row>
      <xdr:rowOff>125604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879230</xdr:colOff>
      <xdr:row>239</xdr:row>
      <xdr:rowOff>0</xdr:rowOff>
    </xdr:from>
    <xdr:to>
      <xdr:col>15</xdr:col>
      <xdr:colOff>883417</xdr:colOff>
      <xdr:row>271</xdr:row>
      <xdr:rowOff>180033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9183A4BF-F0D3-4149-9B65-8541B9B1C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895977</xdr:colOff>
      <xdr:row>204</xdr:row>
      <xdr:rowOff>8374</xdr:rowOff>
    </xdr:from>
    <xdr:to>
      <xdr:col>15</xdr:col>
      <xdr:colOff>770373</xdr:colOff>
      <xdr:row>237</xdr:row>
      <xdr:rowOff>29308</xdr:rowOff>
    </xdr:to>
    <xdr:graphicFrame macro="">
      <xdr:nvGraphicFramePr>
        <xdr:cNvPr id="17" name="Diagram 9">
          <a:extLst>
            <a:ext uri="{FF2B5EF4-FFF2-40B4-BE49-F238E27FC236}">
              <a16:creationId xmlns:a16="http://schemas.microsoft.com/office/drawing/2014/main" id="{07FFB4B2-7801-443F-BB12-DBF25C331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25121</xdr:colOff>
      <xdr:row>168</xdr:row>
      <xdr:rowOff>167473</xdr:rowOff>
    </xdr:from>
    <xdr:to>
      <xdr:col>15</xdr:col>
      <xdr:colOff>615462</xdr:colOff>
      <xdr:row>202</xdr:row>
      <xdr:rowOff>54051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EDCF1F3-825B-413D-94D4-822CC1165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8374</xdr:colOff>
      <xdr:row>133</xdr:row>
      <xdr:rowOff>175845</xdr:rowOff>
    </xdr:from>
    <xdr:to>
      <xdr:col>15</xdr:col>
      <xdr:colOff>753627</xdr:colOff>
      <xdr:row>166</xdr:row>
      <xdr:rowOff>142351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1D3401C-7E2E-49E7-9129-B7018DBA0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8374</xdr:colOff>
      <xdr:row>99</xdr:row>
      <xdr:rowOff>108857</xdr:rowOff>
    </xdr:from>
    <xdr:to>
      <xdr:col>16</xdr:col>
      <xdr:colOff>71177</xdr:colOff>
      <xdr:row>131</xdr:row>
      <xdr:rowOff>184220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DA4E04A4-8A10-4625-92CC-0B9BF38A8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8374</xdr:colOff>
      <xdr:row>65</xdr:row>
      <xdr:rowOff>125603</xdr:rowOff>
    </xdr:from>
    <xdr:to>
      <xdr:col>15</xdr:col>
      <xdr:colOff>908537</xdr:colOff>
      <xdr:row>97</xdr:row>
      <xdr:rowOff>41866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C480927F-E276-4D1D-B17C-1B3553D1F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202659</xdr:colOff>
      <xdr:row>33</xdr:row>
      <xdr:rowOff>178340</xdr:rowOff>
    </xdr:from>
    <xdr:to>
      <xdr:col>25</xdr:col>
      <xdr:colOff>672830</xdr:colOff>
      <xdr:row>64</xdr:row>
      <xdr:rowOff>162128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87DCA459-DD25-4208-B246-D7A56CF88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25</xdr:col>
      <xdr:colOff>502596</xdr:colOff>
      <xdr:row>32</xdr:row>
      <xdr:rowOff>182394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3EA8C791-7A4F-441F-8CFC-C6D5D5B72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113490</xdr:colOff>
      <xdr:row>66</xdr:row>
      <xdr:rowOff>145914</xdr:rowOff>
    </xdr:from>
    <xdr:to>
      <xdr:col>25</xdr:col>
      <xdr:colOff>616085</xdr:colOff>
      <xdr:row>98</xdr:row>
      <xdr:rowOff>72957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74258B95-18F9-4E14-A0EB-01D0F80D7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194553</xdr:colOff>
      <xdr:row>100</xdr:row>
      <xdr:rowOff>16212</xdr:rowOff>
    </xdr:from>
    <xdr:to>
      <xdr:col>25</xdr:col>
      <xdr:colOff>689043</xdr:colOff>
      <xdr:row>131</xdr:row>
      <xdr:rowOff>20266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980A0345-D445-4BC4-9B3B-F8506821A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259404</xdr:colOff>
      <xdr:row>132</xdr:row>
      <xdr:rowOff>137809</xdr:rowOff>
    </xdr:from>
    <xdr:to>
      <xdr:col>25</xdr:col>
      <xdr:colOff>543128</xdr:colOff>
      <xdr:row>163</xdr:row>
      <xdr:rowOff>141863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E9910B78-F15C-4B67-821F-0D892138B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557463</xdr:colOff>
      <xdr:row>0</xdr:row>
      <xdr:rowOff>136358</xdr:rowOff>
    </xdr:from>
    <xdr:to>
      <xdr:col>14</xdr:col>
      <xdr:colOff>525378</xdr:colOff>
      <xdr:row>30</xdr:row>
      <xdr:rowOff>8021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F2C0F56F-FDDF-46D1-8D79-090FF85D7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112295</xdr:colOff>
      <xdr:row>264</xdr:row>
      <xdr:rowOff>4011</xdr:rowOff>
    </xdr:from>
    <xdr:to>
      <xdr:col>14</xdr:col>
      <xdr:colOff>368969</xdr:colOff>
      <xdr:row>295</xdr:row>
      <xdr:rowOff>92243</xdr:rowOff>
    </xdr:to>
    <xdr:graphicFrame macro="">
      <xdr:nvGraphicFramePr>
        <xdr:cNvPr id="26" name="Diagram 6">
          <a:extLst>
            <a:ext uri="{FF2B5EF4-FFF2-40B4-BE49-F238E27FC236}">
              <a16:creationId xmlns:a16="http://schemas.microsoft.com/office/drawing/2014/main" id="{4FC571CA-EBDE-4567-8419-D266986C7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749969</xdr:colOff>
      <xdr:row>231</xdr:row>
      <xdr:rowOff>40106</xdr:rowOff>
    </xdr:from>
    <xdr:to>
      <xdr:col>13</xdr:col>
      <xdr:colOff>741948</xdr:colOff>
      <xdr:row>262</xdr:row>
      <xdr:rowOff>88232</xdr:rowOff>
    </xdr:to>
    <xdr:graphicFrame macro="">
      <xdr:nvGraphicFramePr>
        <xdr:cNvPr id="27" name="Diagram 7">
          <a:extLst>
            <a:ext uri="{FF2B5EF4-FFF2-40B4-BE49-F238E27FC236}">
              <a16:creationId xmlns:a16="http://schemas.microsoft.com/office/drawing/2014/main" id="{6F9ADFFE-0EE6-4680-90F7-69BD34CA1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717884</xdr:colOff>
      <xdr:row>198</xdr:row>
      <xdr:rowOff>44116</xdr:rowOff>
    </xdr:from>
    <xdr:to>
      <xdr:col>14</xdr:col>
      <xdr:colOff>172452</xdr:colOff>
      <xdr:row>228</xdr:row>
      <xdr:rowOff>172454</xdr:rowOff>
    </xdr:to>
    <xdr:graphicFrame macro="">
      <xdr:nvGraphicFramePr>
        <xdr:cNvPr id="28" name="Diagram 7">
          <a:extLst>
            <a:ext uri="{FF2B5EF4-FFF2-40B4-BE49-F238E27FC236}">
              <a16:creationId xmlns:a16="http://schemas.microsoft.com/office/drawing/2014/main" id="{0FC4E447-6FE1-4256-9F90-D523B96ED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617621</xdr:colOff>
      <xdr:row>164</xdr:row>
      <xdr:rowOff>184483</xdr:rowOff>
    </xdr:from>
    <xdr:to>
      <xdr:col>13</xdr:col>
      <xdr:colOff>521368</xdr:colOff>
      <xdr:row>195</xdr:row>
      <xdr:rowOff>120315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DBA22EC5-CF0A-4565-9948-E93245F4F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721895</xdr:colOff>
      <xdr:row>131</xdr:row>
      <xdr:rowOff>156411</xdr:rowOff>
    </xdr:from>
    <xdr:to>
      <xdr:col>14</xdr:col>
      <xdr:colOff>312821</xdr:colOff>
      <xdr:row>163</xdr:row>
      <xdr:rowOff>124327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1C7BE2F4-99ED-49DA-876E-B1EC39BD7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549441</xdr:colOff>
      <xdr:row>99</xdr:row>
      <xdr:rowOff>8020</xdr:rowOff>
    </xdr:from>
    <xdr:to>
      <xdr:col>13</xdr:col>
      <xdr:colOff>878304</xdr:colOff>
      <xdr:row>130</xdr:row>
      <xdr:rowOff>64169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4606D642-C6F0-4B9B-B538-CE13497A8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669758</xdr:colOff>
      <xdr:row>67</xdr:row>
      <xdr:rowOff>28074</xdr:rowOff>
    </xdr:from>
    <xdr:to>
      <xdr:col>14</xdr:col>
      <xdr:colOff>100263</xdr:colOff>
      <xdr:row>97</xdr:row>
      <xdr:rowOff>148390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ECE83C72-A3BA-46C6-BA83-48E0F2352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693820</xdr:colOff>
      <xdr:row>33</xdr:row>
      <xdr:rowOff>40105</xdr:rowOff>
    </xdr:from>
    <xdr:to>
      <xdr:col>14</xdr:col>
      <xdr:colOff>124325</xdr:colOff>
      <xdr:row>63</xdr:row>
      <xdr:rowOff>160421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62993478-DC93-48F5-932F-08A4B7DC3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176463</xdr:colOff>
      <xdr:row>3</xdr:row>
      <xdr:rowOff>32084</xdr:rowOff>
    </xdr:from>
    <xdr:to>
      <xdr:col>15</xdr:col>
      <xdr:colOff>661095</xdr:colOff>
      <xdr:row>7</xdr:row>
      <xdr:rowOff>128177</xdr:rowOff>
    </xdr:to>
    <xdr:sp macro="" textlink="">
      <xdr:nvSpPr>
        <xdr:cNvPr id="2" name="Pil: ned 1">
          <a:extLst>
            <a:ext uri="{FF2B5EF4-FFF2-40B4-BE49-F238E27FC236}">
              <a16:creationId xmlns:a16="http://schemas.microsoft.com/office/drawing/2014/main" id="{7DAC09D0-0AD6-407C-956D-1D92C3EBB13F}"/>
            </a:ext>
          </a:extLst>
        </xdr:cNvPr>
        <xdr:cNvSpPr/>
      </xdr:nvSpPr>
      <xdr:spPr bwMode="auto">
        <a:xfrm>
          <a:off x="13892463" y="874295"/>
          <a:ext cx="484632" cy="978408"/>
        </a:xfrm>
        <a:prstGeom prst="down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188495</xdr:colOff>
      <xdr:row>297</xdr:row>
      <xdr:rowOff>28073</xdr:rowOff>
    </xdr:from>
    <xdr:to>
      <xdr:col>14</xdr:col>
      <xdr:colOff>445169</xdr:colOff>
      <xdr:row>328</xdr:row>
      <xdr:rowOff>116305</xdr:rowOff>
    </xdr:to>
    <xdr:graphicFrame macro="">
      <xdr:nvGraphicFramePr>
        <xdr:cNvPr id="13" name="Diagram 6">
          <a:extLst>
            <a:ext uri="{FF2B5EF4-FFF2-40B4-BE49-F238E27FC236}">
              <a16:creationId xmlns:a16="http://schemas.microsoft.com/office/drawing/2014/main" id="{6E5A91BF-8492-4477-971D-5247F941B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906379</xdr:colOff>
      <xdr:row>329</xdr:row>
      <xdr:rowOff>152399</xdr:rowOff>
    </xdr:from>
    <xdr:to>
      <xdr:col>14</xdr:col>
      <xdr:colOff>786063</xdr:colOff>
      <xdr:row>361</xdr:row>
      <xdr:rowOff>16042</xdr:rowOff>
    </xdr:to>
    <xdr:graphicFrame macro="">
      <xdr:nvGraphicFramePr>
        <xdr:cNvPr id="14" name="Diagram 6">
          <a:extLst>
            <a:ext uri="{FF2B5EF4-FFF2-40B4-BE49-F238E27FC236}">
              <a16:creationId xmlns:a16="http://schemas.microsoft.com/office/drawing/2014/main" id="{001E0C9D-252C-4A9B-B0DF-632743AC2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208547</xdr:colOff>
      <xdr:row>336</xdr:row>
      <xdr:rowOff>168442</xdr:rowOff>
    </xdr:from>
    <xdr:to>
      <xdr:col>15</xdr:col>
      <xdr:colOff>693179</xdr:colOff>
      <xdr:row>341</xdr:row>
      <xdr:rowOff>184325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4E7F2903-F805-4CA7-A220-53D0B6C095DC}"/>
            </a:ext>
          </a:extLst>
        </xdr:cNvPr>
        <xdr:cNvSpPr/>
      </xdr:nvSpPr>
      <xdr:spPr bwMode="auto">
        <a:xfrm>
          <a:off x="13924547" y="65347516"/>
          <a:ext cx="484632" cy="978409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589429</xdr:colOff>
      <xdr:row>0</xdr:row>
      <xdr:rowOff>116540</xdr:rowOff>
    </xdr:from>
    <xdr:to>
      <xdr:col>17</xdr:col>
      <xdr:colOff>345140</xdr:colOff>
      <xdr:row>34</xdr:row>
      <xdr:rowOff>107575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905435</xdr:colOff>
      <xdr:row>415</xdr:row>
      <xdr:rowOff>179294</xdr:rowOff>
    </xdr:from>
    <xdr:to>
      <xdr:col>16</xdr:col>
      <xdr:colOff>17929</xdr:colOff>
      <xdr:row>449</xdr:row>
      <xdr:rowOff>125505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743D6E8C-12C8-4D20-85EE-0BACC66F4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378</xdr:row>
      <xdr:rowOff>0</xdr:rowOff>
    </xdr:from>
    <xdr:to>
      <xdr:col>17</xdr:col>
      <xdr:colOff>381000</xdr:colOff>
      <xdr:row>412</xdr:row>
      <xdr:rowOff>15689</xdr:rowOff>
    </xdr:to>
    <xdr:graphicFrame macro="">
      <xdr:nvGraphicFramePr>
        <xdr:cNvPr id="15" name="Diagram 9">
          <a:extLst>
            <a:ext uri="{FF2B5EF4-FFF2-40B4-BE49-F238E27FC236}">
              <a16:creationId xmlns:a16="http://schemas.microsoft.com/office/drawing/2014/main" id="{995458AF-4835-46E8-B72D-EDDB71FEC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609600</xdr:colOff>
      <xdr:row>302</xdr:row>
      <xdr:rowOff>4483</xdr:rowOff>
    </xdr:from>
    <xdr:to>
      <xdr:col>16</xdr:col>
      <xdr:colOff>121024</xdr:colOff>
      <xdr:row>337</xdr:row>
      <xdr:rowOff>13448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5E6DB053-847F-4351-A2E4-856FB65FB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264</xdr:row>
      <xdr:rowOff>0</xdr:rowOff>
    </xdr:from>
    <xdr:to>
      <xdr:col>16</xdr:col>
      <xdr:colOff>721659</xdr:colOff>
      <xdr:row>299</xdr:row>
      <xdr:rowOff>17929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BE8E844C-EB44-4D8B-892B-AD262BDC2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226</xdr:row>
      <xdr:rowOff>0</xdr:rowOff>
    </xdr:from>
    <xdr:to>
      <xdr:col>16</xdr:col>
      <xdr:colOff>721659</xdr:colOff>
      <xdr:row>261</xdr:row>
      <xdr:rowOff>17929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134ACB58-6DD1-46A4-B2D9-93AC449F8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905435</xdr:colOff>
      <xdr:row>187</xdr:row>
      <xdr:rowOff>179295</xdr:rowOff>
    </xdr:from>
    <xdr:to>
      <xdr:col>16</xdr:col>
      <xdr:colOff>712694</xdr:colOff>
      <xdr:row>223</xdr:row>
      <xdr:rowOff>4482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3E9B35BA-10DB-405D-A95F-C355F8064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150</xdr:row>
      <xdr:rowOff>0</xdr:rowOff>
    </xdr:from>
    <xdr:to>
      <xdr:col>16</xdr:col>
      <xdr:colOff>721659</xdr:colOff>
      <xdr:row>185</xdr:row>
      <xdr:rowOff>17929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E9FCC2E6-07A7-46C8-8211-9C779A9EC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905435</xdr:colOff>
      <xdr:row>111</xdr:row>
      <xdr:rowOff>175483</xdr:rowOff>
    </xdr:from>
    <xdr:to>
      <xdr:col>17</xdr:col>
      <xdr:colOff>71717</xdr:colOff>
      <xdr:row>147</xdr:row>
      <xdr:rowOff>183776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CA0D3A96-9830-4488-9D36-4EAE26445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914399</xdr:colOff>
      <xdr:row>74</xdr:row>
      <xdr:rowOff>0</xdr:rowOff>
    </xdr:from>
    <xdr:to>
      <xdr:col>16</xdr:col>
      <xdr:colOff>703728</xdr:colOff>
      <xdr:row>108</xdr:row>
      <xdr:rowOff>116542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4B1AD7B8-2A94-4B10-A82F-4AA655115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36</xdr:row>
      <xdr:rowOff>210670</xdr:rowOff>
    </xdr:from>
    <xdr:to>
      <xdr:col>16</xdr:col>
      <xdr:colOff>896471</xdr:colOff>
      <xdr:row>72</xdr:row>
      <xdr:rowOff>17929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C14F854E-BB3E-48ED-BD4B-3167E5C90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40341</xdr:colOff>
      <xdr:row>430</xdr:row>
      <xdr:rowOff>53789</xdr:rowOff>
    </xdr:from>
    <xdr:to>
      <xdr:col>17</xdr:col>
      <xdr:colOff>524973</xdr:colOff>
      <xdr:row>435</xdr:row>
      <xdr:rowOff>68491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26E92151-AFEE-4D00-9698-0C7B4AA4E95E}"/>
            </a:ext>
          </a:extLst>
        </xdr:cNvPr>
        <xdr:cNvSpPr/>
      </xdr:nvSpPr>
      <xdr:spPr bwMode="auto">
        <a:xfrm>
          <a:off x="15585141" y="83407624"/>
          <a:ext cx="484632" cy="978408"/>
        </a:xfrm>
        <a:prstGeom prst="up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340</xdr:row>
      <xdr:rowOff>0</xdr:rowOff>
    </xdr:from>
    <xdr:to>
      <xdr:col>16</xdr:col>
      <xdr:colOff>721659</xdr:colOff>
      <xdr:row>375</xdr:row>
      <xdr:rowOff>17928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86B7CBD1-7DD8-4E0D-BD7A-1E4202B9E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58615</xdr:colOff>
      <xdr:row>1</xdr:row>
      <xdr:rowOff>16748</xdr:rowOff>
    </xdr:from>
    <xdr:to>
      <xdr:col>23</xdr:col>
      <xdr:colOff>535912</xdr:colOff>
      <xdr:row>32</xdr:row>
      <xdr:rowOff>159099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281</xdr:row>
      <xdr:rowOff>71176</xdr:rowOff>
    </xdr:from>
    <xdr:to>
      <xdr:col>23</xdr:col>
      <xdr:colOff>339132</xdr:colOff>
      <xdr:row>313</xdr:row>
      <xdr:rowOff>100483</xdr:rowOff>
    </xdr:to>
    <xdr:graphicFrame macro="">
      <xdr:nvGraphicFramePr>
        <xdr:cNvPr id="17" name="Diagram 37">
          <a:extLst>
            <a:ext uri="{FF2B5EF4-FFF2-40B4-BE49-F238E27FC236}">
              <a16:creationId xmlns:a16="http://schemas.microsoft.com/office/drawing/2014/main" id="{3C1D5E2B-FB01-4402-8DE0-BF31F3B6E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246</xdr:row>
      <xdr:rowOff>0</xdr:rowOff>
    </xdr:from>
    <xdr:to>
      <xdr:col>23</xdr:col>
      <xdr:colOff>452176</xdr:colOff>
      <xdr:row>278</xdr:row>
      <xdr:rowOff>125605</xdr:rowOff>
    </xdr:to>
    <xdr:graphicFrame macro="">
      <xdr:nvGraphicFramePr>
        <xdr:cNvPr id="18" name="Diagram 36">
          <a:extLst>
            <a:ext uri="{FF2B5EF4-FFF2-40B4-BE49-F238E27FC236}">
              <a16:creationId xmlns:a16="http://schemas.microsoft.com/office/drawing/2014/main" id="{505758AF-F709-4CA4-809C-0DBDE5501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211</xdr:row>
      <xdr:rowOff>0</xdr:rowOff>
    </xdr:from>
    <xdr:to>
      <xdr:col>24</xdr:col>
      <xdr:colOff>192593</xdr:colOff>
      <xdr:row>240</xdr:row>
      <xdr:rowOff>83737</xdr:rowOff>
    </xdr:to>
    <xdr:graphicFrame macro="">
      <xdr:nvGraphicFramePr>
        <xdr:cNvPr id="19" name="Diagram 32">
          <a:extLst>
            <a:ext uri="{FF2B5EF4-FFF2-40B4-BE49-F238E27FC236}">
              <a16:creationId xmlns:a16="http://schemas.microsoft.com/office/drawing/2014/main" id="{3B0C0ABB-E134-431F-B55C-2AAB623CA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176</xdr:row>
      <xdr:rowOff>0</xdr:rowOff>
    </xdr:from>
    <xdr:to>
      <xdr:col>22</xdr:col>
      <xdr:colOff>586154</xdr:colOff>
      <xdr:row>209</xdr:row>
      <xdr:rowOff>16747</xdr:rowOff>
    </xdr:to>
    <xdr:graphicFrame macro="">
      <xdr:nvGraphicFramePr>
        <xdr:cNvPr id="20" name="Diagram 33">
          <a:extLst>
            <a:ext uri="{FF2B5EF4-FFF2-40B4-BE49-F238E27FC236}">
              <a16:creationId xmlns:a16="http://schemas.microsoft.com/office/drawing/2014/main" id="{B279183C-FF17-4006-BA30-079277065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23</xdr:col>
      <xdr:colOff>468923</xdr:colOff>
      <xdr:row>103</xdr:row>
      <xdr:rowOff>125604</xdr:rowOff>
    </xdr:to>
    <xdr:graphicFrame macro="">
      <xdr:nvGraphicFramePr>
        <xdr:cNvPr id="22" name="Diagram 28">
          <a:extLst>
            <a:ext uri="{FF2B5EF4-FFF2-40B4-BE49-F238E27FC236}">
              <a16:creationId xmlns:a16="http://schemas.microsoft.com/office/drawing/2014/main" id="{8F3A2C23-6CF1-42AE-8923-03E4348B6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24</xdr:col>
      <xdr:colOff>8373</xdr:colOff>
      <xdr:row>68</xdr:row>
      <xdr:rowOff>175846</xdr:rowOff>
    </xdr:to>
    <xdr:graphicFrame macro="">
      <xdr:nvGraphicFramePr>
        <xdr:cNvPr id="23" name="Diagram 28">
          <a:extLst>
            <a:ext uri="{FF2B5EF4-FFF2-40B4-BE49-F238E27FC236}">
              <a16:creationId xmlns:a16="http://schemas.microsoft.com/office/drawing/2014/main" id="{D53D8FC3-A43C-4B3D-A738-8AA4D1908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105</xdr:row>
      <xdr:rowOff>163286</xdr:rowOff>
    </xdr:from>
    <xdr:to>
      <xdr:col>23</xdr:col>
      <xdr:colOff>83736</xdr:colOff>
      <xdr:row>138</xdr:row>
      <xdr:rowOff>117231</xdr:rowOff>
    </xdr:to>
    <xdr:graphicFrame macro="">
      <xdr:nvGraphicFramePr>
        <xdr:cNvPr id="24" name="Diagram 34">
          <a:extLst>
            <a:ext uri="{FF2B5EF4-FFF2-40B4-BE49-F238E27FC236}">
              <a16:creationId xmlns:a16="http://schemas.microsoft.com/office/drawing/2014/main" id="{0815057F-CD90-409D-B85E-E082B1E4C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401934</xdr:colOff>
      <xdr:row>141</xdr:row>
      <xdr:rowOff>175846</xdr:rowOff>
    </xdr:from>
    <xdr:to>
      <xdr:col>23</xdr:col>
      <xdr:colOff>75362</xdr:colOff>
      <xdr:row>174</xdr:row>
      <xdr:rowOff>104671</xdr:rowOff>
    </xdr:to>
    <xdr:graphicFrame macro="">
      <xdr:nvGraphicFramePr>
        <xdr:cNvPr id="25" name="Diagram 34">
          <a:extLst>
            <a:ext uri="{FF2B5EF4-FFF2-40B4-BE49-F238E27FC236}">
              <a16:creationId xmlns:a16="http://schemas.microsoft.com/office/drawing/2014/main" id="{5D4C4564-DBC7-4218-A85B-1FB0E834B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12560</xdr:colOff>
      <xdr:row>315</xdr:row>
      <xdr:rowOff>180033</xdr:rowOff>
    </xdr:from>
    <xdr:to>
      <xdr:col>23</xdr:col>
      <xdr:colOff>351692</xdr:colOff>
      <xdr:row>348</xdr:row>
      <xdr:rowOff>16747</xdr:rowOff>
    </xdr:to>
    <xdr:graphicFrame macro="">
      <xdr:nvGraphicFramePr>
        <xdr:cNvPr id="12" name="Diagram 37">
          <a:extLst>
            <a:ext uri="{FF2B5EF4-FFF2-40B4-BE49-F238E27FC236}">
              <a16:creationId xmlns:a16="http://schemas.microsoft.com/office/drawing/2014/main" id="{D8ADB9EA-B0CE-4B8E-B630-6A4BFBB24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351</xdr:row>
      <xdr:rowOff>0</xdr:rowOff>
    </xdr:from>
    <xdr:to>
      <xdr:col>23</xdr:col>
      <xdr:colOff>339132</xdr:colOff>
      <xdr:row>383</xdr:row>
      <xdr:rowOff>29307</xdr:rowOff>
    </xdr:to>
    <xdr:graphicFrame macro="">
      <xdr:nvGraphicFramePr>
        <xdr:cNvPr id="13" name="Diagram 37">
          <a:extLst>
            <a:ext uri="{FF2B5EF4-FFF2-40B4-BE49-F238E27FC236}">
              <a16:creationId xmlns:a16="http://schemas.microsoft.com/office/drawing/2014/main" id="{403A9BF2-E3E2-4D09-84A5-F48C4FA1A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484632</xdr:colOff>
      <xdr:row>362</xdr:row>
      <xdr:rowOff>15441</xdr:rowOff>
    </xdr:to>
    <xdr:sp macro="" textlink="">
      <xdr:nvSpPr>
        <xdr:cNvPr id="15" name="Pil: opp 14">
          <a:extLst>
            <a:ext uri="{FF2B5EF4-FFF2-40B4-BE49-F238E27FC236}">
              <a16:creationId xmlns:a16="http://schemas.microsoft.com/office/drawing/2014/main" id="{B962B69F-1212-4952-A234-6273706A33A4}"/>
            </a:ext>
          </a:extLst>
        </xdr:cNvPr>
        <xdr:cNvSpPr/>
      </xdr:nvSpPr>
      <xdr:spPr bwMode="auto">
        <a:xfrm>
          <a:off x="14239352" y="68768407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121920</xdr:colOff>
      <xdr:row>4</xdr:row>
      <xdr:rowOff>7620</xdr:rowOff>
    </xdr:from>
    <xdr:to>
      <xdr:col>10</xdr:col>
      <xdr:colOff>205740</xdr:colOff>
      <xdr:row>23</xdr:row>
      <xdr:rowOff>87630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7AC39C2-7940-D62B-2996-9B8CA48D4E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872347</xdr:colOff>
      <xdr:row>1</xdr:row>
      <xdr:rowOff>8504</xdr:rowOff>
    </xdr:from>
    <xdr:to>
      <xdr:col>14</xdr:col>
      <xdr:colOff>194388</xdr:colOff>
      <xdr:row>30</xdr:row>
      <xdr:rowOff>54427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443204</xdr:colOff>
      <xdr:row>545</xdr:row>
      <xdr:rowOff>77832</xdr:rowOff>
    </xdr:from>
    <xdr:to>
      <xdr:col>13</xdr:col>
      <xdr:colOff>773663</xdr:colOff>
      <xdr:row>575</xdr:row>
      <xdr:rowOff>34988</xdr:rowOff>
    </xdr:to>
    <xdr:graphicFrame macro="">
      <xdr:nvGraphicFramePr>
        <xdr:cNvPr id="36" name="Diagram 7">
          <a:extLst>
            <a:ext uri="{FF2B5EF4-FFF2-40B4-BE49-F238E27FC236}">
              <a16:creationId xmlns:a16="http://schemas.microsoft.com/office/drawing/2014/main" id="{08089B62-E777-4DA4-A70B-6DE815709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555947</xdr:colOff>
      <xdr:row>514</xdr:row>
      <xdr:rowOff>54429</xdr:rowOff>
    </xdr:from>
    <xdr:to>
      <xdr:col>13</xdr:col>
      <xdr:colOff>571498</xdr:colOff>
      <xdr:row>543</xdr:row>
      <xdr:rowOff>163286</xdr:rowOff>
    </xdr:to>
    <xdr:graphicFrame macro="">
      <xdr:nvGraphicFramePr>
        <xdr:cNvPr id="37" name="Diagram 7">
          <a:extLst>
            <a:ext uri="{FF2B5EF4-FFF2-40B4-BE49-F238E27FC236}">
              <a16:creationId xmlns:a16="http://schemas.microsoft.com/office/drawing/2014/main" id="{7998BA53-8F25-4E6C-B40B-77D90DD65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649255</xdr:colOff>
      <xdr:row>481</xdr:row>
      <xdr:rowOff>112822</xdr:rowOff>
    </xdr:from>
    <xdr:to>
      <xdr:col>13</xdr:col>
      <xdr:colOff>796990</xdr:colOff>
      <xdr:row>511</xdr:row>
      <xdr:rowOff>128295</xdr:rowOff>
    </xdr:to>
    <xdr:graphicFrame macro="">
      <xdr:nvGraphicFramePr>
        <xdr:cNvPr id="38" name="Diagram 7">
          <a:extLst>
            <a:ext uri="{FF2B5EF4-FFF2-40B4-BE49-F238E27FC236}">
              <a16:creationId xmlns:a16="http://schemas.microsoft.com/office/drawing/2014/main" id="{32D0CE78-401D-4F60-A6DB-BD279267E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622118</xdr:colOff>
      <xdr:row>449</xdr:row>
      <xdr:rowOff>124484</xdr:rowOff>
    </xdr:from>
    <xdr:to>
      <xdr:col>13</xdr:col>
      <xdr:colOff>777550</xdr:colOff>
      <xdr:row>479</xdr:row>
      <xdr:rowOff>101081</xdr:rowOff>
    </xdr:to>
    <xdr:graphicFrame macro="">
      <xdr:nvGraphicFramePr>
        <xdr:cNvPr id="39" name="Diagram 7">
          <a:extLst>
            <a:ext uri="{FF2B5EF4-FFF2-40B4-BE49-F238E27FC236}">
              <a16:creationId xmlns:a16="http://schemas.microsoft.com/office/drawing/2014/main" id="{6040AF52-D129-48C9-95B5-EA332BD30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629892</xdr:colOff>
      <xdr:row>417</xdr:row>
      <xdr:rowOff>81643</xdr:rowOff>
    </xdr:from>
    <xdr:to>
      <xdr:col>13</xdr:col>
      <xdr:colOff>765886</xdr:colOff>
      <xdr:row>447</xdr:row>
      <xdr:rowOff>34990</xdr:rowOff>
    </xdr:to>
    <xdr:graphicFrame macro="">
      <xdr:nvGraphicFramePr>
        <xdr:cNvPr id="40" name="Diagram 7">
          <a:extLst>
            <a:ext uri="{FF2B5EF4-FFF2-40B4-BE49-F238E27FC236}">
              <a16:creationId xmlns:a16="http://schemas.microsoft.com/office/drawing/2014/main" id="{D9811B4A-3D33-425A-B6D3-CA42E2D2C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855307</xdr:colOff>
      <xdr:row>385</xdr:row>
      <xdr:rowOff>182801</xdr:rowOff>
    </xdr:from>
    <xdr:to>
      <xdr:col>14</xdr:col>
      <xdr:colOff>120522</xdr:colOff>
      <xdr:row>415</xdr:row>
      <xdr:rowOff>151622</xdr:rowOff>
    </xdr:to>
    <xdr:graphicFrame macro="">
      <xdr:nvGraphicFramePr>
        <xdr:cNvPr id="41" name="Diagram 7">
          <a:extLst>
            <a:ext uri="{FF2B5EF4-FFF2-40B4-BE49-F238E27FC236}">
              <a16:creationId xmlns:a16="http://schemas.microsoft.com/office/drawing/2014/main" id="{3EC6A113-DA24-4E9E-B0D1-0F8D87CA2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555948</xdr:colOff>
      <xdr:row>354</xdr:row>
      <xdr:rowOff>0</xdr:rowOff>
    </xdr:from>
    <xdr:to>
      <xdr:col>13</xdr:col>
      <xdr:colOff>719234</xdr:colOff>
      <xdr:row>383</xdr:row>
      <xdr:rowOff>171061</xdr:rowOff>
    </xdr:to>
    <xdr:graphicFrame macro="">
      <xdr:nvGraphicFramePr>
        <xdr:cNvPr id="42" name="Diagram 7">
          <a:extLst>
            <a:ext uri="{FF2B5EF4-FFF2-40B4-BE49-F238E27FC236}">
              <a16:creationId xmlns:a16="http://schemas.microsoft.com/office/drawing/2014/main" id="{682346E1-2922-4032-B2BC-5A091F5D8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668771</xdr:colOff>
      <xdr:row>321</xdr:row>
      <xdr:rowOff>139961</xdr:rowOff>
    </xdr:from>
    <xdr:to>
      <xdr:col>13</xdr:col>
      <xdr:colOff>478193</xdr:colOff>
      <xdr:row>350</xdr:row>
      <xdr:rowOff>89419</xdr:rowOff>
    </xdr:to>
    <xdr:graphicFrame macro="">
      <xdr:nvGraphicFramePr>
        <xdr:cNvPr id="43" name="Diagram 7">
          <a:extLst>
            <a:ext uri="{FF2B5EF4-FFF2-40B4-BE49-F238E27FC236}">
              <a16:creationId xmlns:a16="http://schemas.microsoft.com/office/drawing/2014/main" id="{D5FA259A-960B-47B2-A594-5C89E1BCC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839755</xdr:colOff>
      <xdr:row>289</xdr:row>
      <xdr:rowOff>31103</xdr:rowOff>
    </xdr:from>
    <xdr:to>
      <xdr:col>13</xdr:col>
      <xdr:colOff>734786</xdr:colOff>
      <xdr:row>319</xdr:row>
      <xdr:rowOff>73868</xdr:rowOff>
    </xdr:to>
    <xdr:graphicFrame macro="">
      <xdr:nvGraphicFramePr>
        <xdr:cNvPr id="44" name="Diagram 7">
          <a:extLst>
            <a:ext uri="{FF2B5EF4-FFF2-40B4-BE49-F238E27FC236}">
              <a16:creationId xmlns:a16="http://schemas.microsoft.com/office/drawing/2014/main" id="{58363379-2B16-4539-A612-0A5511560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540397</xdr:colOff>
      <xdr:row>257</xdr:row>
      <xdr:rowOff>27214</xdr:rowOff>
    </xdr:from>
    <xdr:to>
      <xdr:col>13</xdr:col>
      <xdr:colOff>688132</xdr:colOff>
      <xdr:row>286</xdr:row>
      <xdr:rowOff>167173</xdr:rowOff>
    </xdr:to>
    <xdr:graphicFrame macro="">
      <xdr:nvGraphicFramePr>
        <xdr:cNvPr id="45" name="Diagram 7">
          <a:extLst>
            <a:ext uri="{FF2B5EF4-FFF2-40B4-BE49-F238E27FC236}">
              <a16:creationId xmlns:a16="http://schemas.microsoft.com/office/drawing/2014/main" id="{6B696060-286B-4837-A0F0-517A6AFE7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699873</xdr:colOff>
      <xdr:row>225</xdr:row>
      <xdr:rowOff>120521</xdr:rowOff>
    </xdr:from>
    <xdr:to>
      <xdr:col>13</xdr:col>
      <xdr:colOff>723121</xdr:colOff>
      <xdr:row>255</xdr:row>
      <xdr:rowOff>77755</xdr:rowOff>
    </xdr:to>
    <xdr:graphicFrame macro="">
      <xdr:nvGraphicFramePr>
        <xdr:cNvPr id="46" name="Diagram 7">
          <a:extLst>
            <a:ext uri="{FF2B5EF4-FFF2-40B4-BE49-F238E27FC236}">
              <a16:creationId xmlns:a16="http://schemas.microsoft.com/office/drawing/2014/main" id="{62946657-8541-4E04-8279-F7EB47DD8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835944</xdr:colOff>
      <xdr:row>193</xdr:row>
      <xdr:rowOff>112745</xdr:rowOff>
    </xdr:from>
    <xdr:to>
      <xdr:col>14</xdr:col>
      <xdr:colOff>229376</xdr:colOff>
      <xdr:row>223</xdr:row>
      <xdr:rowOff>101083</xdr:rowOff>
    </xdr:to>
    <xdr:graphicFrame macro="">
      <xdr:nvGraphicFramePr>
        <xdr:cNvPr id="47" name="Diagram 7">
          <a:extLst>
            <a:ext uri="{FF2B5EF4-FFF2-40B4-BE49-F238E27FC236}">
              <a16:creationId xmlns:a16="http://schemas.microsoft.com/office/drawing/2014/main" id="{F968EB32-E487-4CEE-9813-47B6B6CA0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715424</xdr:colOff>
      <xdr:row>161</xdr:row>
      <xdr:rowOff>62204</xdr:rowOff>
    </xdr:from>
    <xdr:to>
      <xdr:col>13</xdr:col>
      <xdr:colOff>769774</xdr:colOff>
      <xdr:row>190</xdr:row>
      <xdr:rowOff>186612</xdr:rowOff>
    </xdr:to>
    <xdr:graphicFrame macro="">
      <xdr:nvGraphicFramePr>
        <xdr:cNvPr id="48" name="Diagram 7">
          <a:extLst>
            <a:ext uri="{FF2B5EF4-FFF2-40B4-BE49-F238E27FC236}">
              <a16:creationId xmlns:a16="http://schemas.microsoft.com/office/drawing/2014/main" id="{6BF0FBDB-2D0D-4AAB-97D9-79C9D090B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730898</xdr:colOff>
      <xdr:row>129</xdr:row>
      <xdr:rowOff>19439</xdr:rowOff>
    </xdr:from>
    <xdr:to>
      <xdr:col>13</xdr:col>
      <xdr:colOff>824204</xdr:colOff>
      <xdr:row>158</xdr:row>
      <xdr:rowOff>124408</xdr:rowOff>
    </xdr:to>
    <xdr:graphicFrame macro="">
      <xdr:nvGraphicFramePr>
        <xdr:cNvPr id="49" name="Diagram 7">
          <a:extLst>
            <a:ext uri="{FF2B5EF4-FFF2-40B4-BE49-F238E27FC236}">
              <a16:creationId xmlns:a16="http://schemas.microsoft.com/office/drawing/2014/main" id="{E3EE1754-5768-49A6-ADBE-FCECAF960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707570</xdr:colOff>
      <xdr:row>97</xdr:row>
      <xdr:rowOff>97196</xdr:rowOff>
    </xdr:from>
    <xdr:to>
      <xdr:col>13</xdr:col>
      <xdr:colOff>668692</xdr:colOff>
      <xdr:row>127</xdr:row>
      <xdr:rowOff>73869</xdr:rowOff>
    </xdr:to>
    <xdr:graphicFrame macro="">
      <xdr:nvGraphicFramePr>
        <xdr:cNvPr id="50" name="Diagram 7">
          <a:extLst>
            <a:ext uri="{FF2B5EF4-FFF2-40B4-BE49-F238E27FC236}">
              <a16:creationId xmlns:a16="http://schemas.microsoft.com/office/drawing/2014/main" id="{5706C88A-211C-480C-8CB8-44F844D5F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699795</xdr:colOff>
      <xdr:row>66</xdr:row>
      <xdr:rowOff>19439</xdr:rowOff>
    </xdr:from>
    <xdr:to>
      <xdr:col>14</xdr:col>
      <xdr:colOff>19438</xdr:colOff>
      <xdr:row>95</xdr:row>
      <xdr:rowOff>159399</xdr:rowOff>
    </xdr:to>
    <xdr:graphicFrame macro="">
      <xdr:nvGraphicFramePr>
        <xdr:cNvPr id="51" name="Diagram 7">
          <a:extLst>
            <a:ext uri="{FF2B5EF4-FFF2-40B4-BE49-F238E27FC236}">
              <a16:creationId xmlns:a16="http://schemas.microsoft.com/office/drawing/2014/main" id="{AF38F63E-2CE3-4BFE-AD4F-8AF5A4C05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33</xdr:row>
      <xdr:rowOff>34990</xdr:rowOff>
    </xdr:from>
    <xdr:to>
      <xdr:col>14</xdr:col>
      <xdr:colOff>326571</xdr:colOff>
      <xdr:row>62</xdr:row>
      <xdr:rowOff>73868</xdr:rowOff>
    </xdr:to>
    <xdr:graphicFrame macro="">
      <xdr:nvGraphicFramePr>
        <xdr:cNvPr id="52" name="Diagram 7">
          <a:extLst>
            <a:ext uri="{FF2B5EF4-FFF2-40B4-BE49-F238E27FC236}">
              <a16:creationId xmlns:a16="http://schemas.microsoft.com/office/drawing/2014/main" id="{1304685C-D8B3-4526-B219-8BB5031FC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14</xdr:col>
      <xdr:colOff>23248</xdr:colOff>
      <xdr:row>606</xdr:row>
      <xdr:rowOff>151622</xdr:rowOff>
    </xdr:to>
    <xdr:graphicFrame macro="">
      <xdr:nvGraphicFramePr>
        <xdr:cNvPr id="3" name="Diagram 7">
          <a:extLst>
            <a:ext uri="{FF2B5EF4-FFF2-40B4-BE49-F238E27FC236}">
              <a16:creationId xmlns:a16="http://schemas.microsoft.com/office/drawing/2014/main" id="{CAA9798B-8011-4E2A-8898-C4021258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777550</xdr:colOff>
      <xdr:row>608</xdr:row>
      <xdr:rowOff>178837</xdr:rowOff>
    </xdr:from>
    <xdr:to>
      <xdr:col>13</xdr:col>
      <xdr:colOff>800798</xdr:colOff>
      <xdr:row>638</xdr:row>
      <xdr:rowOff>136071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515959AD-1535-4675-98F0-E93F86920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217714</xdr:colOff>
      <xdr:row>619</xdr:row>
      <xdr:rowOff>62204</xdr:rowOff>
    </xdr:from>
    <xdr:to>
      <xdr:col>14</xdr:col>
      <xdr:colOff>702346</xdr:colOff>
      <xdr:row>624</xdr:row>
      <xdr:rowOff>68674</xdr:rowOff>
    </xdr:to>
    <xdr:sp macro="" textlink="">
      <xdr:nvSpPr>
        <xdr:cNvPr id="5" name="Pil: opp 4">
          <a:extLst>
            <a:ext uri="{FF2B5EF4-FFF2-40B4-BE49-F238E27FC236}">
              <a16:creationId xmlns:a16="http://schemas.microsoft.com/office/drawing/2014/main" id="{9714C8AB-4D65-408B-A5AE-9CBF516D4C68}"/>
            </a:ext>
          </a:extLst>
        </xdr:cNvPr>
        <xdr:cNvSpPr/>
      </xdr:nvSpPr>
      <xdr:spPr bwMode="auto">
        <a:xfrm>
          <a:off x="13062857" y="1204659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886115</xdr:colOff>
      <xdr:row>1</xdr:row>
      <xdr:rowOff>45460</xdr:rowOff>
    </xdr:from>
    <xdr:to>
      <xdr:col>16</xdr:col>
      <xdr:colOff>51955</xdr:colOff>
      <xdr:row>32</xdr:row>
      <xdr:rowOff>181841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822615</xdr:colOff>
      <xdr:row>106</xdr:row>
      <xdr:rowOff>173181</xdr:rowOff>
    </xdr:from>
    <xdr:to>
      <xdr:col>15</xdr:col>
      <xdr:colOff>736023</xdr:colOff>
      <xdr:row>140</xdr:row>
      <xdr:rowOff>181840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A3F78E52-082E-415B-BCAB-8B2983D4F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554183</xdr:colOff>
      <xdr:row>71</xdr:row>
      <xdr:rowOff>77931</xdr:rowOff>
    </xdr:from>
    <xdr:to>
      <xdr:col>15</xdr:col>
      <xdr:colOff>614796</xdr:colOff>
      <xdr:row>103</xdr:row>
      <xdr:rowOff>147203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7B227F55-7928-4541-AA54-1CD077564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35</xdr:row>
      <xdr:rowOff>199158</xdr:rowOff>
    </xdr:from>
    <xdr:to>
      <xdr:col>15</xdr:col>
      <xdr:colOff>796636</xdr:colOff>
      <xdr:row>68</xdr:row>
      <xdr:rowOff>190499</xdr:rowOff>
    </xdr:to>
    <xdr:graphicFrame macro="">
      <xdr:nvGraphicFramePr>
        <xdr:cNvPr id="24" name="Diagram 8">
          <a:extLst>
            <a:ext uri="{FF2B5EF4-FFF2-40B4-BE49-F238E27FC236}">
              <a16:creationId xmlns:a16="http://schemas.microsoft.com/office/drawing/2014/main" id="{C3153F88-CF32-4F95-83CC-A9150CDD1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15</xdr:col>
      <xdr:colOff>787977</xdr:colOff>
      <xdr:row>176</xdr:row>
      <xdr:rowOff>138545</xdr:rowOff>
    </xdr:to>
    <xdr:graphicFrame macro="">
      <xdr:nvGraphicFramePr>
        <xdr:cNvPr id="5" name="Diagram 8">
          <a:extLst>
            <a:ext uri="{FF2B5EF4-FFF2-40B4-BE49-F238E27FC236}">
              <a16:creationId xmlns:a16="http://schemas.microsoft.com/office/drawing/2014/main" id="{5A96F1EF-36E2-44FA-87FD-740403CA6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180</xdr:row>
      <xdr:rowOff>0</xdr:rowOff>
    </xdr:from>
    <xdr:to>
      <xdr:col>16</xdr:col>
      <xdr:colOff>298739</xdr:colOff>
      <xdr:row>213</xdr:row>
      <xdr:rowOff>147204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819980C-1C80-4E5E-81C9-B2FC9B006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217</xdr:row>
      <xdr:rowOff>0</xdr:rowOff>
    </xdr:from>
    <xdr:to>
      <xdr:col>16</xdr:col>
      <xdr:colOff>51436</xdr:colOff>
      <xdr:row>250</xdr:row>
      <xdr:rowOff>147204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97D6CD5-3FB7-4286-8DD9-E76190BCD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254</xdr:row>
      <xdr:rowOff>0</xdr:rowOff>
    </xdr:from>
    <xdr:to>
      <xdr:col>15</xdr:col>
      <xdr:colOff>766330</xdr:colOff>
      <xdr:row>287</xdr:row>
      <xdr:rowOff>86591</xdr:rowOff>
    </xdr:to>
    <xdr:graphicFrame macro="">
      <xdr:nvGraphicFramePr>
        <xdr:cNvPr id="8" name="Diagram 8">
          <a:extLst>
            <a:ext uri="{FF2B5EF4-FFF2-40B4-BE49-F238E27FC236}">
              <a16:creationId xmlns:a16="http://schemas.microsoft.com/office/drawing/2014/main" id="{92FA7C33-87A3-447A-93E5-7E58077F8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291</xdr:row>
      <xdr:rowOff>0</xdr:rowOff>
    </xdr:from>
    <xdr:to>
      <xdr:col>15</xdr:col>
      <xdr:colOff>766330</xdr:colOff>
      <xdr:row>324</xdr:row>
      <xdr:rowOff>86591</xdr:rowOff>
    </xdr:to>
    <xdr:graphicFrame macro="">
      <xdr:nvGraphicFramePr>
        <xdr:cNvPr id="10" name="Diagram 8">
          <a:extLst>
            <a:ext uri="{FF2B5EF4-FFF2-40B4-BE49-F238E27FC236}">
              <a16:creationId xmlns:a16="http://schemas.microsoft.com/office/drawing/2014/main" id="{0558AEB4-1983-4440-ABB9-6440771C0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303</xdr:row>
      <xdr:rowOff>0</xdr:rowOff>
    </xdr:from>
    <xdr:to>
      <xdr:col>16</xdr:col>
      <xdr:colOff>484632</xdr:colOff>
      <xdr:row>308</xdr:row>
      <xdr:rowOff>25908</xdr:rowOff>
    </xdr:to>
    <xdr:sp macro="" textlink="">
      <xdr:nvSpPr>
        <xdr:cNvPr id="11" name="Pil: opp 10">
          <a:extLst>
            <a:ext uri="{FF2B5EF4-FFF2-40B4-BE49-F238E27FC236}">
              <a16:creationId xmlns:a16="http://schemas.microsoft.com/office/drawing/2014/main" id="{62CCA203-0476-4A9E-ADE9-20888B4DCF3B}"/>
            </a:ext>
          </a:extLst>
        </xdr:cNvPr>
        <xdr:cNvSpPr/>
      </xdr:nvSpPr>
      <xdr:spPr bwMode="auto">
        <a:xfrm>
          <a:off x="14685818" y="58552773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647079</xdr:colOff>
      <xdr:row>0</xdr:row>
      <xdr:rowOff>149089</xdr:rowOff>
    </xdr:from>
    <xdr:to>
      <xdr:col>15</xdr:col>
      <xdr:colOff>583660</xdr:colOff>
      <xdr:row>29</xdr:row>
      <xdr:rowOff>173934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852602</xdr:colOff>
      <xdr:row>64</xdr:row>
      <xdr:rowOff>32951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B0559E6E-64EF-4067-909B-678D05EC4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867382</xdr:colOff>
      <xdr:row>65</xdr:row>
      <xdr:rowOff>109436</xdr:rowOff>
    </xdr:from>
    <xdr:to>
      <xdr:col>15</xdr:col>
      <xdr:colOff>803963</xdr:colOff>
      <xdr:row>96</xdr:row>
      <xdr:rowOff>146440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1E62D10A-1E31-4F59-8D4D-613716E90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8106</xdr:colOff>
      <xdr:row>98</xdr:row>
      <xdr:rowOff>113490</xdr:rowOff>
    </xdr:from>
    <xdr:to>
      <xdr:col>15</xdr:col>
      <xdr:colOff>860708</xdr:colOff>
      <xdr:row>129</xdr:row>
      <xdr:rowOff>146441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CB149F7E-7134-4E91-A818-C60CBD1B5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12161</xdr:colOff>
      <xdr:row>131</xdr:row>
      <xdr:rowOff>162128</xdr:rowOff>
    </xdr:from>
    <xdr:to>
      <xdr:col>14</xdr:col>
      <xdr:colOff>822799</xdr:colOff>
      <xdr:row>163</xdr:row>
      <xdr:rowOff>61324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9F1EBED5-B1B1-4E0F-9245-64A997299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170234</xdr:colOff>
      <xdr:row>147</xdr:row>
      <xdr:rowOff>174287</xdr:rowOff>
    </xdr:from>
    <xdr:to>
      <xdr:col>15</xdr:col>
      <xdr:colOff>654866</xdr:colOff>
      <xdr:row>153</xdr:row>
      <xdr:rowOff>9695</xdr:rowOff>
    </xdr:to>
    <xdr:sp macro="" textlink="">
      <xdr:nvSpPr>
        <xdr:cNvPr id="19" name="Pil: opp 18">
          <a:extLst>
            <a:ext uri="{FF2B5EF4-FFF2-40B4-BE49-F238E27FC236}">
              <a16:creationId xmlns:a16="http://schemas.microsoft.com/office/drawing/2014/main" id="{C1AA4A8A-CC71-4FDC-A5B7-9CEAC300D120}"/>
            </a:ext>
          </a:extLst>
        </xdr:cNvPr>
        <xdr:cNvSpPr/>
      </xdr:nvSpPr>
      <xdr:spPr bwMode="auto">
        <a:xfrm>
          <a:off x="13910553" y="28631744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688754</xdr:colOff>
      <xdr:row>0</xdr:row>
      <xdr:rowOff>160421</xdr:rowOff>
    </xdr:from>
    <xdr:to>
      <xdr:col>13</xdr:col>
      <xdr:colOff>858252</xdr:colOff>
      <xdr:row>28</xdr:row>
      <xdr:rowOff>176464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898358</xdr:colOff>
      <xdr:row>31</xdr:row>
      <xdr:rowOff>168442</xdr:rowOff>
    </xdr:from>
    <xdr:to>
      <xdr:col>14</xdr:col>
      <xdr:colOff>153456</xdr:colOff>
      <xdr:row>61</xdr:row>
      <xdr:rowOff>68180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079139CE-D6FD-4D8C-A4B1-8AEDDEB0E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906379</xdr:colOff>
      <xdr:row>65</xdr:row>
      <xdr:rowOff>12030</xdr:rowOff>
    </xdr:from>
    <xdr:to>
      <xdr:col>14</xdr:col>
      <xdr:colOff>161477</xdr:colOff>
      <xdr:row>94</xdr:row>
      <xdr:rowOff>112295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02FABACF-2035-4425-9B9A-EA44B3FFA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910390</xdr:colOff>
      <xdr:row>97</xdr:row>
      <xdr:rowOff>144378</xdr:rowOff>
    </xdr:from>
    <xdr:to>
      <xdr:col>14</xdr:col>
      <xdr:colOff>165488</xdr:colOff>
      <xdr:row>127</xdr:row>
      <xdr:rowOff>52137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62D07BA2-7AC8-4C1B-B24A-2D4470F99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24063</xdr:colOff>
      <xdr:row>130</xdr:row>
      <xdr:rowOff>176463</xdr:rowOff>
    </xdr:from>
    <xdr:to>
      <xdr:col>14</xdr:col>
      <xdr:colOff>193561</xdr:colOff>
      <xdr:row>160</xdr:row>
      <xdr:rowOff>84222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417C5417-5F8F-4811-8C37-5E46EB6BD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139</xdr:row>
      <xdr:rowOff>0</xdr:rowOff>
    </xdr:from>
    <xdr:to>
      <xdr:col>15</xdr:col>
      <xdr:colOff>484632</xdr:colOff>
      <xdr:row>144</xdr:row>
      <xdr:rowOff>15881</xdr:rowOff>
    </xdr:to>
    <xdr:sp macro="" textlink="">
      <xdr:nvSpPr>
        <xdr:cNvPr id="24" name="Pil: opp 23">
          <a:extLst>
            <a:ext uri="{FF2B5EF4-FFF2-40B4-BE49-F238E27FC236}">
              <a16:creationId xmlns:a16="http://schemas.microsoft.com/office/drawing/2014/main" id="{7C75365F-5FD1-491F-B432-7EB03565265F}"/>
            </a:ext>
          </a:extLst>
        </xdr:cNvPr>
        <xdr:cNvSpPr/>
      </xdr:nvSpPr>
      <xdr:spPr bwMode="auto">
        <a:xfrm>
          <a:off x="13716000" y="27099126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35308</xdr:colOff>
      <xdr:row>1</xdr:row>
      <xdr:rowOff>24320</xdr:rowOff>
    </xdr:from>
    <xdr:to>
      <xdr:col>26</xdr:col>
      <xdr:colOff>48638</xdr:colOff>
      <xdr:row>31</xdr:row>
      <xdr:rowOff>154022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247245</xdr:colOff>
      <xdr:row>165</xdr:row>
      <xdr:rowOff>178341</xdr:rowOff>
    </xdr:from>
    <xdr:to>
      <xdr:col>25</xdr:col>
      <xdr:colOff>709309</xdr:colOff>
      <xdr:row>197</xdr:row>
      <xdr:rowOff>4053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D294638E-0B7E-4928-A16A-A0B943727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125649</xdr:colOff>
      <xdr:row>133</xdr:row>
      <xdr:rowOff>40532</xdr:rowOff>
    </xdr:from>
    <xdr:to>
      <xdr:col>26</xdr:col>
      <xdr:colOff>279670</xdr:colOff>
      <xdr:row>164</xdr:row>
      <xdr:rowOff>56745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92DA9ED-AC3A-4E44-9CF1-987F903F5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328309</xdr:colOff>
      <xdr:row>100</xdr:row>
      <xdr:rowOff>28372</xdr:rowOff>
    </xdr:from>
    <xdr:to>
      <xdr:col>26</xdr:col>
      <xdr:colOff>449904</xdr:colOff>
      <xdr:row>131</xdr:row>
      <xdr:rowOff>28371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61C4B1E2-A4A2-43A2-A71D-45627D7D6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40532</xdr:colOff>
      <xdr:row>66</xdr:row>
      <xdr:rowOff>166181</xdr:rowOff>
    </xdr:from>
    <xdr:to>
      <xdr:col>26</xdr:col>
      <xdr:colOff>210766</xdr:colOff>
      <xdr:row>96</xdr:row>
      <xdr:rowOff>190501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B01894C5-9D92-403C-A711-A12071C02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26</xdr:col>
      <xdr:colOff>121595</xdr:colOff>
      <xdr:row>64</xdr:row>
      <xdr:rowOff>162128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57163AF5-0A4B-4FD1-BCB1-95ED61B06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218872</xdr:colOff>
      <xdr:row>172</xdr:row>
      <xdr:rowOff>8107</xdr:rowOff>
    </xdr:from>
    <xdr:to>
      <xdr:col>26</xdr:col>
      <xdr:colOff>703504</xdr:colOff>
      <xdr:row>177</xdr:row>
      <xdr:rowOff>13749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565F29AC-3164-4621-A735-EE22B7BFF808}"/>
            </a:ext>
          </a:extLst>
        </xdr:cNvPr>
        <xdr:cNvSpPr/>
      </xdr:nvSpPr>
      <xdr:spPr bwMode="auto">
        <a:xfrm>
          <a:off x="13691681" y="33576639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SAU/ALL%20SAU%202023_0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AU/3_LAM/LAM%202016_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Måned"/>
      <sheetName val="M"/>
      <sheetName val="Uke"/>
      <sheetName val="U"/>
      <sheetName val="Kategori"/>
      <sheetName val="K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RNR"/>
      <sheetName val="S"/>
      <sheetName val="Klasse"/>
      <sheetName val="KL"/>
      <sheetName val="Klasse per mnd"/>
      <sheetName val="KPM"/>
      <sheetName val="Klasse_Slakteri"/>
      <sheetName val="KLS"/>
      <sheetName val="KS"/>
      <sheetName val="Fettgruppe"/>
      <sheetName val="FE"/>
      <sheetName val="Fett per mnd"/>
      <sheetName val="Ark3"/>
      <sheetName val="Vektgrupper"/>
      <sheetName val="VK"/>
      <sheetName val="Variant"/>
      <sheetName val="V"/>
      <sheetName val="Fylker"/>
      <sheetName val="F"/>
      <sheetName val="Komm_nr"/>
      <sheetName val="Kategorisering"/>
      <sheetName val="Ark2"/>
    </sheetNames>
    <sheetDataSet>
      <sheetData sheetId="0"/>
      <sheetData sheetId="1">
        <row r="2">
          <cell r="Q2">
            <v>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  <sheetName val="Ark1"/>
      <sheetName val="Klasse per slakte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 t="str">
            <v>Sarpsborg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Slaktedato"/>
      <sheetName val="Regioner"/>
      <sheetName val="Organisasjon"/>
      <sheetName val="Regorg"/>
      <sheetName val="Bedrifter"/>
      <sheetName val="Variant"/>
      <sheetName val="Slakteri"/>
      <sheetName val="Klasse"/>
      <sheetName val="Fettgruppe"/>
      <sheetName val="Vektgrupper"/>
      <sheetName val="Fylker"/>
      <sheetName val="Kommuner"/>
      <sheetName val="Klasse per mnd"/>
      <sheetName val="Fett per mnd"/>
      <sheetName val="Org per uke"/>
      <sheetName val="Saukontroll"/>
      <sheetName val="Klasse_Saukontroll"/>
    </sheetNames>
    <sheetDataSet>
      <sheetData sheetId="0">
        <row r="8545">
          <cell r="D8545">
            <v>1</v>
          </cell>
        </row>
      </sheetData>
      <sheetData sheetId="1">
        <row r="2">
          <cell r="M2">
            <v>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rtlCol="0" anchor="ctr" upright="1"/>
      <a:lstStyle>
        <a:defPPr algn="l">
          <a:defRPr sz="1100"/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3016"/>
  <sheetViews>
    <sheetView workbookViewId="0">
      <pane xSplit="3" ySplit="1" topLeftCell="Y2988" activePane="bottomRight" state="frozen"/>
      <selection pane="topRight" activeCell="D1" sqref="D1"/>
      <selection pane="bottomLeft" activeCell="A2" sqref="A2"/>
      <selection pane="bottomRight" sqref="A1:AL3016"/>
    </sheetView>
  </sheetViews>
  <sheetFormatPr baseColWidth="10" defaultColWidth="8.90625" defaultRowHeight="15"/>
  <cols>
    <col min="1" max="34" width="13" customWidth="1"/>
  </cols>
  <sheetData>
    <row r="1" spans="1:38">
      <c r="A1" t="s">
        <v>414</v>
      </c>
      <c r="B1" t="s">
        <v>415</v>
      </c>
      <c r="C1" t="s">
        <v>9</v>
      </c>
      <c r="D1" t="s">
        <v>65</v>
      </c>
      <c r="E1" t="s">
        <v>23</v>
      </c>
      <c r="F1" t="s">
        <v>448</v>
      </c>
      <c r="G1" t="s">
        <v>86</v>
      </c>
      <c r="H1" t="s">
        <v>25</v>
      </c>
      <c r="I1" t="s">
        <v>26</v>
      </c>
      <c r="J1" t="s">
        <v>41</v>
      </c>
      <c r="K1" t="s">
        <v>42</v>
      </c>
      <c r="L1" t="s">
        <v>27</v>
      </c>
      <c r="M1" t="s">
        <v>110</v>
      </c>
      <c r="N1" t="s">
        <v>111</v>
      </c>
      <c r="O1" t="s">
        <v>588</v>
      </c>
      <c r="P1" t="s">
        <v>591</v>
      </c>
      <c r="Q1" t="s">
        <v>70</v>
      </c>
      <c r="R1" t="s">
        <v>76</v>
      </c>
      <c r="S1" t="s">
        <v>10</v>
      </c>
      <c r="T1" t="s">
        <v>11</v>
      </c>
      <c r="U1" t="s">
        <v>12</v>
      </c>
      <c r="V1" t="s">
        <v>13</v>
      </c>
      <c r="W1" t="s">
        <v>14</v>
      </c>
      <c r="X1" t="s">
        <v>484</v>
      </c>
      <c r="Y1" t="s">
        <v>15</v>
      </c>
      <c r="Z1" t="s">
        <v>16</v>
      </c>
      <c r="AA1" t="s">
        <v>17</v>
      </c>
      <c r="AB1" t="s">
        <v>18</v>
      </c>
      <c r="AC1" t="s">
        <v>19</v>
      </c>
      <c r="AD1" t="s">
        <v>20</v>
      </c>
      <c r="AE1" t="s">
        <v>21</v>
      </c>
      <c r="AF1" t="s">
        <v>24</v>
      </c>
      <c r="AG1" t="s">
        <v>77</v>
      </c>
      <c r="AH1" t="s">
        <v>583</v>
      </c>
      <c r="AI1" t="s">
        <v>662</v>
      </c>
      <c r="AJ1" t="s">
        <v>663</v>
      </c>
      <c r="AK1" t="s">
        <v>664</v>
      </c>
      <c r="AL1" t="s">
        <v>576</v>
      </c>
    </row>
    <row r="2" spans="1:38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1646</v>
      </c>
      <c r="R2">
        <v>24927.25</v>
      </c>
      <c r="S2">
        <v>4.9462335396002359</v>
      </c>
      <c r="T2">
        <v>3.389262754615932</v>
      </c>
      <c r="U2">
        <v>11.940631236899378</v>
      </c>
      <c r="V2">
        <v>0.29285219990171391</v>
      </c>
      <c r="W2">
        <v>0.66593787922855507</v>
      </c>
      <c r="X2">
        <v>32.911773260187147</v>
      </c>
      <c r="Y2">
        <v>6.900079230560932</v>
      </c>
      <c r="Z2">
        <v>7.5302641522013412</v>
      </c>
      <c r="AA2">
        <v>12.04228348792536</v>
      </c>
      <c r="AB2">
        <v>1.9191896252090033</v>
      </c>
      <c r="AC2">
        <v>-2.1250811017733979</v>
      </c>
      <c r="AD2">
        <v>43.009399840010751</v>
      </c>
      <c r="AE2">
        <v>-13.336351243198484</v>
      </c>
      <c r="AF2">
        <v>100</v>
      </c>
      <c r="AG2">
        <v>100</v>
      </c>
      <c r="AH2">
        <v>7.2210131482614404E-2</v>
      </c>
    </row>
    <row r="3" spans="1:38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1540</v>
      </c>
      <c r="R3">
        <v>25652.75</v>
      </c>
      <c r="S3">
        <v>4.9395483914979854</v>
      </c>
      <c r="T3">
        <v>3.4555749383594345</v>
      </c>
      <c r="U3">
        <v>12.378832678757652</v>
      </c>
      <c r="V3">
        <v>0.44439679956339961</v>
      </c>
      <c r="W3">
        <v>0.61202015378468211</v>
      </c>
      <c r="X3">
        <v>34.456344836323595</v>
      </c>
      <c r="Y3">
        <v>6.98170761419341</v>
      </c>
      <c r="Z3">
        <v>7.4477519613000931</v>
      </c>
      <c r="AA3">
        <v>12.985380100700272</v>
      </c>
      <c r="AB3">
        <v>1.9241299224049444</v>
      </c>
      <c r="AC3">
        <v>-0.73323263181881859</v>
      </c>
      <c r="AD3">
        <v>47.76558484773679</v>
      </c>
      <c r="AE3">
        <v>-7.7484047389607005</v>
      </c>
      <c r="AF3">
        <v>100</v>
      </c>
      <c r="AG3">
        <v>100</v>
      </c>
      <c r="AH3">
        <v>5.0676828020387685E-2</v>
      </c>
    </row>
    <row r="4" spans="1:38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1377</v>
      </c>
      <c r="R4">
        <v>24508.5</v>
      </c>
      <c r="S4">
        <v>4.8355876532631532</v>
      </c>
      <c r="T4">
        <v>3.6908011506212119</v>
      </c>
      <c r="U4">
        <v>12.03358426668299</v>
      </c>
      <c r="V4">
        <v>0.56306995532162307</v>
      </c>
      <c r="W4">
        <v>1.0526960034273816</v>
      </c>
      <c r="X4">
        <v>33.00487585939571</v>
      </c>
      <c r="Y4">
        <v>6.7894812003998606</v>
      </c>
      <c r="Z4">
        <v>7.489274365070318</v>
      </c>
      <c r="AA4">
        <v>11.7611298226151</v>
      </c>
      <c r="AB4">
        <v>2.0816633182172604</v>
      </c>
      <c r="AC4">
        <v>-0.52287736893049364</v>
      </c>
      <c r="AD4">
        <v>51.107303498044089</v>
      </c>
      <c r="AE4">
        <v>-2.9016797743202143</v>
      </c>
      <c r="AF4">
        <v>100</v>
      </c>
      <c r="AG4">
        <v>100</v>
      </c>
      <c r="AH4">
        <v>6.5283473080767887E-2</v>
      </c>
    </row>
    <row r="5" spans="1:38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1316</v>
      </c>
      <c r="R5">
        <v>20683</v>
      </c>
      <c r="S5">
        <v>3.5023449209495725</v>
      </c>
      <c r="T5">
        <v>3.9408209640767775</v>
      </c>
      <c r="U5">
        <v>12.712604554464997</v>
      </c>
      <c r="V5">
        <v>0.43997485857950991</v>
      </c>
      <c r="W5">
        <v>0.90412415993811357</v>
      </c>
      <c r="X5">
        <v>35.362374897258618</v>
      </c>
      <c r="Y5">
        <v>6.9138906348208682</v>
      </c>
      <c r="Z5">
        <v>7.2272372103294371</v>
      </c>
      <c r="AA5">
        <v>1.5236636282237161</v>
      </c>
      <c r="AB5">
        <v>1.9990879908224453</v>
      </c>
      <c r="AC5">
        <v>23.924022613102167</v>
      </c>
      <c r="AD5">
        <v>44.200444274302669</v>
      </c>
      <c r="AE5">
        <v>53.532280378095663</v>
      </c>
      <c r="AF5">
        <v>100</v>
      </c>
      <c r="AG5">
        <v>100</v>
      </c>
      <c r="AH5">
        <v>0.38679108446550303</v>
      </c>
    </row>
    <row r="6" spans="1:38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1216</v>
      </c>
      <c r="R6">
        <v>21391</v>
      </c>
      <c r="S6">
        <v>3.5072694123696895</v>
      </c>
      <c r="T6">
        <v>3.98200177644804</v>
      </c>
      <c r="U6">
        <v>11.826992660464644</v>
      </c>
      <c r="V6">
        <v>0.29919124865597685</v>
      </c>
      <c r="W6">
        <v>0.76200271142069109</v>
      </c>
      <c r="X6">
        <v>31.415081108877558</v>
      </c>
      <c r="Y6">
        <v>6.1474451872282732</v>
      </c>
      <c r="Z6">
        <v>7.2467696814924496</v>
      </c>
      <c r="AA6">
        <v>1.4709665792004922</v>
      </c>
      <c r="AB6">
        <v>1.9630792353675828</v>
      </c>
      <c r="AC6">
        <v>17.074781854299903</v>
      </c>
      <c r="AD6">
        <v>40.358778109299074</v>
      </c>
      <c r="AE6">
        <v>53.73927158528641</v>
      </c>
      <c r="AF6">
        <v>100</v>
      </c>
      <c r="AG6">
        <v>100</v>
      </c>
      <c r="AH6">
        <v>0.53293441166845879</v>
      </c>
    </row>
    <row r="7" spans="1:38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1065</v>
      </c>
      <c r="R7">
        <v>20483</v>
      </c>
      <c r="S7">
        <v>3.4883561978225823</v>
      </c>
      <c r="T7">
        <v>3.8324952399550849</v>
      </c>
      <c r="U7">
        <v>11.830830444759092</v>
      </c>
      <c r="V7">
        <v>0.48820973490211378</v>
      </c>
      <c r="W7">
        <v>0.48820973490211378</v>
      </c>
      <c r="X7">
        <v>31.714104379241324</v>
      </c>
      <c r="Y7">
        <v>6.1367963677195725</v>
      </c>
      <c r="Z7">
        <v>7.2755622875027006</v>
      </c>
      <c r="AA7">
        <v>1.4314380660483097</v>
      </c>
      <c r="AB7">
        <v>1.9492698478957031</v>
      </c>
      <c r="AC7">
        <v>20.795232111280036</v>
      </c>
      <c r="AD7">
        <v>42.13770654373635</v>
      </c>
      <c r="AE7">
        <v>50.25915045419044</v>
      </c>
      <c r="AF7">
        <v>100</v>
      </c>
      <c r="AG7">
        <v>100</v>
      </c>
      <c r="AH7">
        <v>0.63467265537274797</v>
      </c>
    </row>
    <row r="8" spans="1:38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1038</v>
      </c>
      <c r="R8">
        <v>21869</v>
      </c>
      <c r="S8">
        <v>3.4871736247656502</v>
      </c>
      <c r="T8">
        <v>3.8336457999908542</v>
      </c>
      <c r="U8">
        <v>12.420092368192391</v>
      </c>
      <c r="V8">
        <v>0.3338058438886094</v>
      </c>
      <c r="W8">
        <v>0.60816681146828844</v>
      </c>
      <c r="X8">
        <v>33.622936576889657</v>
      </c>
      <c r="Y8">
        <v>6.5617998079473239</v>
      </c>
      <c r="Z8">
        <v>7.1192116753398418</v>
      </c>
      <c r="AA8">
        <v>1.4661833892565297</v>
      </c>
      <c r="AB8">
        <v>1.9427397307788781</v>
      </c>
      <c r="AC8">
        <v>8.9716661796255863</v>
      </c>
      <c r="AD8">
        <v>42.952770960586314</v>
      </c>
      <c r="AE8">
        <v>44.452522442227199</v>
      </c>
      <c r="AF8">
        <v>100</v>
      </c>
      <c r="AG8">
        <v>100</v>
      </c>
      <c r="AH8">
        <v>0.74534729525812804</v>
      </c>
    </row>
    <row r="9" spans="1:38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995</v>
      </c>
      <c r="R9">
        <v>20904</v>
      </c>
      <c r="S9">
        <v>3.7459816303099882</v>
      </c>
      <c r="T9">
        <v>3.8820321469575192</v>
      </c>
      <c r="U9">
        <v>12.277482778415662</v>
      </c>
      <c r="V9">
        <v>0.52143130501339441</v>
      </c>
      <c r="W9">
        <v>0.98545732874091108</v>
      </c>
      <c r="X9">
        <v>33.716035208572507</v>
      </c>
      <c r="Y9">
        <v>7.4196326061997695</v>
      </c>
      <c r="Z9">
        <v>7.4515535743777628</v>
      </c>
      <c r="AA9">
        <v>1.5916841104172839</v>
      </c>
      <c r="AB9">
        <v>2.0852632615562094</v>
      </c>
      <c r="AC9">
        <v>24.196044257485237</v>
      </c>
      <c r="AD9">
        <v>52.996793654433922</v>
      </c>
      <c r="AE9">
        <v>49.159454673503049</v>
      </c>
      <c r="AF9">
        <v>100</v>
      </c>
      <c r="AG9">
        <v>100</v>
      </c>
      <c r="AH9">
        <v>0.55970149253731349</v>
      </c>
    </row>
    <row r="10" spans="1:38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937</v>
      </c>
      <c r="R10">
        <v>20289</v>
      </c>
      <c r="S10">
        <v>3.8579525851446599</v>
      </c>
      <c r="T10">
        <v>3.6640544137217215</v>
      </c>
      <c r="U10">
        <v>11.936334959830456</v>
      </c>
      <c r="V10">
        <v>0.68017152151412108</v>
      </c>
      <c r="W10">
        <v>0.83296367489772805</v>
      </c>
      <c r="X10">
        <v>31.440682143033175</v>
      </c>
      <c r="Y10">
        <v>7.077726847059985</v>
      </c>
      <c r="Z10">
        <v>7.3962222383633858</v>
      </c>
      <c r="AA10">
        <v>1.6004740067247971</v>
      </c>
      <c r="AB10">
        <v>2.0232055462400749</v>
      </c>
      <c r="AC10">
        <v>20.848092666481595</v>
      </c>
      <c r="AD10">
        <v>47.599215928783437</v>
      </c>
      <c r="AE10">
        <v>46.546329008252442</v>
      </c>
      <c r="AF10">
        <v>100</v>
      </c>
      <c r="AG10">
        <v>100</v>
      </c>
      <c r="AH10">
        <v>0.74917442949381441</v>
      </c>
    </row>
    <row r="11" spans="1:38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874</v>
      </c>
      <c r="R11">
        <v>21690</v>
      </c>
      <c r="S11">
        <v>3.851221761180267</v>
      </c>
      <c r="T11">
        <v>3.8088520055325024</v>
      </c>
      <c r="U11">
        <v>12.537671738128184</v>
      </c>
      <c r="V11">
        <v>0.69617335177501205</v>
      </c>
      <c r="W11">
        <v>1.1987090825265099</v>
      </c>
      <c r="X11">
        <v>34.868603042876906</v>
      </c>
      <c r="Y11">
        <v>8.0313508529276145</v>
      </c>
      <c r="Z11">
        <v>7.4867993508081296</v>
      </c>
      <c r="AA11">
        <v>1.6629681317058054</v>
      </c>
      <c r="AB11">
        <v>2.1348661118628378</v>
      </c>
      <c r="AC11">
        <v>17.896229753863924</v>
      </c>
      <c r="AD11">
        <v>48.953278027687162</v>
      </c>
      <c r="AE11">
        <v>46.670427738364047</v>
      </c>
      <c r="AF11">
        <v>100</v>
      </c>
      <c r="AG11">
        <v>100</v>
      </c>
      <c r="AH11">
        <v>0.37344398340248969</v>
      </c>
    </row>
    <row r="12" spans="1:38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860</v>
      </c>
      <c r="R12">
        <v>22820</v>
      </c>
      <c r="S12">
        <v>3.7591586327782656</v>
      </c>
      <c r="T12">
        <v>3.8247151621384754</v>
      </c>
      <c r="U12">
        <v>12.788637160385628</v>
      </c>
      <c r="V12">
        <v>0.63978965819456601</v>
      </c>
      <c r="W12">
        <v>1.4460999123575813</v>
      </c>
      <c r="X12">
        <v>35.587204206836105</v>
      </c>
      <c r="Y12">
        <v>7.8746713409290097</v>
      </c>
      <c r="Z12">
        <v>7.3715007849076706</v>
      </c>
      <c r="AA12">
        <v>1.5948857770368539</v>
      </c>
      <c r="AB12">
        <v>2.1306459321100872</v>
      </c>
      <c r="AC12">
        <v>16.98494193792795</v>
      </c>
      <c r="AD12">
        <v>47.430451931939437</v>
      </c>
      <c r="AE12">
        <v>47.282746444604911</v>
      </c>
      <c r="AF12">
        <v>100</v>
      </c>
      <c r="AG12">
        <v>100</v>
      </c>
      <c r="AH12">
        <v>0.24978089395267303</v>
      </c>
    </row>
    <row r="13" spans="1:38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833</v>
      </c>
      <c r="R13">
        <v>21145</v>
      </c>
      <c r="S13">
        <v>4.0557578623788126</v>
      </c>
      <c r="T13">
        <v>3.9481674154646487</v>
      </c>
      <c r="U13">
        <v>12.816623315204575</v>
      </c>
      <c r="V13">
        <v>0.80870182076140928</v>
      </c>
      <c r="W13">
        <v>1.4518798770394896</v>
      </c>
      <c r="X13">
        <v>34.906597304327256</v>
      </c>
      <c r="Y13">
        <v>8.3991487349255145</v>
      </c>
      <c r="Z13">
        <v>7.3400652843206302</v>
      </c>
      <c r="AA13">
        <v>1.6693481279808773</v>
      </c>
      <c r="AB13">
        <v>2.1020004376845356</v>
      </c>
      <c r="AC13">
        <v>18.129909271548012</v>
      </c>
      <c r="AD13">
        <v>45.931588102176811</v>
      </c>
      <c r="AE13">
        <v>48.131357651185503</v>
      </c>
      <c r="AF13">
        <v>100</v>
      </c>
      <c r="AG13">
        <v>100</v>
      </c>
      <c r="AH13">
        <v>0.49657129344998818</v>
      </c>
    </row>
    <row r="14" spans="1:38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839</v>
      </c>
      <c r="R14">
        <v>23913</v>
      </c>
      <c r="S14">
        <v>4.1926985321791506</v>
      </c>
      <c r="T14">
        <v>4.1284656881194328</v>
      </c>
      <c r="U14">
        <v>12.631819512399218</v>
      </c>
      <c r="V14">
        <v>0.94927445322627835</v>
      </c>
      <c r="W14">
        <v>1.2420022581859238</v>
      </c>
      <c r="X14">
        <v>35.658428469869939</v>
      </c>
      <c r="Y14">
        <v>9.3589261071383767</v>
      </c>
      <c r="Z14">
        <v>7.7083257732430388</v>
      </c>
      <c r="AA14">
        <v>1.6521136700080474</v>
      </c>
      <c r="AB14">
        <v>2.0321029223140528</v>
      </c>
      <c r="AC14">
        <v>19.736126725640357</v>
      </c>
      <c r="AD14">
        <v>46.644205659722722</v>
      </c>
      <c r="AE14">
        <v>51.606694481164368</v>
      </c>
      <c r="AF14">
        <v>100</v>
      </c>
      <c r="AG14">
        <v>100</v>
      </c>
      <c r="AH14">
        <v>0.17145485719064943</v>
      </c>
    </row>
    <row r="15" spans="1:38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801</v>
      </c>
      <c r="R15">
        <v>23508</v>
      </c>
      <c r="S15">
        <v>4.3590692530202499</v>
      </c>
      <c r="T15">
        <v>4.176790879700528</v>
      </c>
      <c r="U15">
        <v>12.445235664454698</v>
      </c>
      <c r="V15">
        <v>1.2931767908797003</v>
      </c>
      <c r="W15">
        <v>1.088990981793432</v>
      </c>
      <c r="X15">
        <v>33.665135273098521</v>
      </c>
      <c r="Y15">
        <v>10.166751744087119</v>
      </c>
      <c r="Z15">
        <v>7.8196693584216064</v>
      </c>
      <c r="AA15">
        <v>1.7354869463913529</v>
      </c>
      <c r="AB15">
        <v>1.9552294714940597</v>
      </c>
      <c r="AC15">
        <v>18.795758405927121</v>
      </c>
      <c r="AD15">
        <v>48.213920577671267</v>
      </c>
      <c r="AE15">
        <v>49.314460468978211</v>
      </c>
      <c r="AF15">
        <v>100</v>
      </c>
      <c r="AG15">
        <v>100</v>
      </c>
      <c r="AH15">
        <v>0.17440871192785437</v>
      </c>
    </row>
    <row r="16" spans="1:38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812</v>
      </c>
      <c r="R16">
        <v>22981.63</v>
      </c>
      <c r="S16">
        <v>4.5911129889394253</v>
      </c>
      <c r="T16">
        <v>4.1072482674205446</v>
      </c>
      <c r="U16">
        <v>12.889555701662616</v>
      </c>
      <c r="V16">
        <v>1.2227157081547304</v>
      </c>
      <c r="W16">
        <v>0.97904282681428612</v>
      </c>
      <c r="X16">
        <v>36.681471244641905</v>
      </c>
      <c r="Y16">
        <v>10.578013831046798</v>
      </c>
      <c r="Z16">
        <v>7.8467676449466017</v>
      </c>
      <c r="AA16">
        <v>1.4742474748866643</v>
      </c>
      <c r="AB16">
        <v>1.9938951719776723</v>
      </c>
      <c r="AC16">
        <v>19.883274793067034</v>
      </c>
      <c r="AD16">
        <v>47.672817258117078</v>
      </c>
      <c r="AE16">
        <v>56.916483430498253</v>
      </c>
      <c r="AF16">
        <v>100</v>
      </c>
      <c r="AG16">
        <v>100</v>
      </c>
      <c r="AH16">
        <v>0.3045911016755557</v>
      </c>
    </row>
    <row r="17" spans="1:37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745</v>
      </c>
      <c r="R17">
        <v>19542</v>
      </c>
      <c r="S17">
        <v>4.4665847917306314</v>
      </c>
      <c r="T17">
        <v>4.2141541295670866</v>
      </c>
      <c r="U17">
        <v>12.906825299355257</v>
      </c>
      <c r="V17">
        <v>1.4276941971139088</v>
      </c>
      <c r="W17">
        <v>0.82386654385426261</v>
      </c>
      <c r="X17">
        <v>35.74352676286972</v>
      </c>
      <c r="Y17">
        <v>10.582335482550405</v>
      </c>
      <c r="Z17">
        <v>7.7777272611585699</v>
      </c>
      <c r="AA17">
        <v>1.7438236970310086</v>
      </c>
      <c r="AB17">
        <v>1.9624554640959655</v>
      </c>
      <c r="AC17">
        <v>25.8350126735746</v>
      </c>
      <c r="AD17">
        <v>45.885556320162578</v>
      </c>
      <c r="AE17">
        <v>48.271817306546687</v>
      </c>
      <c r="AF17">
        <v>100</v>
      </c>
      <c r="AG17">
        <v>100</v>
      </c>
      <c r="AH17">
        <v>0.28144509262102141</v>
      </c>
    </row>
    <row r="18" spans="1:37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725</v>
      </c>
      <c r="R18">
        <v>20433</v>
      </c>
      <c r="S18">
        <v>4.8122644741349774</v>
      </c>
      <c r="T18">
        <v>4.5017373856017215</v>
      </c>
      <c r="U18">
        <v>13.875402535114731</v>
      </c>
      <c r="V18">
        <v>1.5905642832672635</v>
      </c>
      <c r="W18">
        <v>0.95923261390887282</v>
      </c>
      <c r="X18">
        <v>40.302451916018207</v>
      </c>
      <c r="Y18">
        <v>11.936573190427248</v>
      </c>
      <c r="Z18">
        <v>7.6694211270171646</v>
      </c>
      <c r="AA18">
        <v>1.7167084416621399</v>
      </c>
      <c r="AB18">
        <v>1.9760989051970537</v>
      </c>
      <c r="AC18">
        <v>22.412316802654697</v>
      </c>
      <c r="AD18">
        <v>50.107323847993008</v>
      </c>
      <c r="AE18">
        <v>45.440280021788816</v>
      </c>
      <c r="AF18">
        <v>100</v>
      </c>
      <c r="AG18">
        <v>100</v>
      </c>
      <c r="AH18">
        <v>0.33279498849899675</v>
      </c>
    </row>
    <row r="19" spans="1:37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730</v>
      </c>
      <c r="R19">
        <v>23206</v>
      </c>
      <c r="S19">
        <v>4.717271395328793</v>
      </c>
      <c r="T19">
        <v>4.6450056019994808</v>
      </c>
      <c r="U19">
        <v>14.509597948806404</v>
      </c>
      <c r="V19">
        <v>1.4004998707230889</v>
      </c>
      <c r="W19">
        <v>1.4866844781522015</v>
      </c>
      <c r="X19">
        <v>44.876325088339222</v>
      </c>
      <c r="Y19">
        <v>12.289925019391539</v>
      </c>
      <c r="Z19">
        <v>7.5430614454295268</v>
      </c>
      <c r="AA19">
        <v>1.7362505459024902</v>
      </c>
      <c r="AB19">
        <v>2.0066204754606152</v>
      </c>
      <c r="AC19">
        <v>21.790577228191612</v>
      </c>
      <c r="AD19">
        <v>48.773900204926754</v>
      </c>
      <c r="AE19">
        <v>50.764477878898319</v>
      </c>
      <c r="AF19">
        <v>100</v>
      </c>
      <c r="AG19">
        <v>100</v>
      </c>
      <c r="AH19">
        <v>0.67223993794708248</v>
      </c>
    </row>
    <row r="20" spans="1:37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698</v>
      </c>
      <c r="R20">
        <v>21006</v>
      </c>
      <c r="S20">
        <v>4.8679424926211556</v>
      </c>
      <c r="T20">
        <v>4.636818051985145</v>
      </c>
      <c r="U20">
        <v>13.57236027801582</v>
      </c>
      <c r="V20">
        <v>1.1092068932685899</v>
      </c>
      <c r="W20">
        <v>1.4234028372845851</v>
      </c>
      <c r="X20">
        <v>39.41730934018851</v>
      </c>
      <c r="Y20">
        <v>12.42502142245073</v>
      </c>
      <c r="Z20">
        <v>7.8689215477558401</v>
      </c>
      <c r="AA20">
        <v>1.6408696555292821</v>
      </c>
      <c r="AB20">
        <v>2.0399966783342363</v>
      </c>
      <c r="AC20">
        <v>22.749971186954685</v>
      </c>
      <c r="AD20">
        <v>51.791176508110809</v>
      </c>
      <c r="AE20">
        <v>46.527219410537697</v>
      </c>
      <c r="AF20">
        <v>100</v>
      </c>
      <c r="AG20">
        <v>100</v>
      </c>
      <c r="AH20">
        <v>0.5617442635437494</v>
      </c>
    </row>
    <row r="21" spans="1:37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700</v>
      </c>
      <c r="R21">
        <v>23545</v>
      </c>
      <c r="S21">
        <v>4.9051603312805279</v>
      </c>
      <c r="T21">
        <v>4.3427054576343194</v>
      </c>
      <c r="U21">
        <v>12.087500530898296</v>
      </c>
      <c r="V21">
        <v>1.2189424506264601</v>
      </c>
      <c r="W21">
        <v>0.90040348269271619</v>
      </c>
      <c r="X21">
        <v>29.433000637077928</v>
      </c>
      <c r="Y21">
        <v>10.855808027181993</v>
      </c>
      <c r="Z21">
        <v>7.7595599971097373</v>
      </c>
      <c r="AA21">
        <v>1.5800468395839491</v>
      </c>
      <c r="AB21">
        <v>1.9730581784614172</v>
      </c>
      <c r="AC21">
        <v>20.386993158593157</v>
      </c>
      <c r="AD21">
        <v>49.140867367680123</v>
      </c>
      <c r="AE21">
        <v>40.969205183457127</v>
      </c>
      <c r="AF21">
        <v>100</v>
      </c>
      <c r="AG21">
        <v>100</v>
      </c>
      <c r="AH21">
        <v>0.31004459545551077</v>
      </c>
    </row>
    <row r="22" spans="1:37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715</v>
      </c>
      <c r="R22">
        <v>23266</v>
      </c>
      <c r="S22">
        <v>5.0901315223931922</v>
      </c>
      <c r="T22">
        <v>4.5145706180692864</v>
      </c>
      <c r="U22">
        <v>12.605140548439827</v>
      </c>
      <c r="V22">
        <v>1.2249634660018915</v>
      </c>
      <c r="W22">
        <v>1.5688128599673341</v>
      </c>
      <c r="X22">
        <v>31.55677813117855</v>
      </c>
      <c r="Y22">
        <v>12.073411845611622</v>
      </c>
      <c r="Z22">
        <v>7.9603097165061953</v>
      </c>
      <c r="AA22">
        <v>1.6162640746200725</v>
      </c>
      <c r="AB22">
        <v>2.0214779921154236</v>
      </c>
      <c r="AC22">
        <v>18.602864916119664</v>
      </c>
      <c r="AD22">
        <v>49.500618386084909</v>
      </c>
      <c r="AE22">
        <v>43.042375913882722</v>
      </c>
      <c r="AF22">
        <v>100</v>
      </c>
      <c r="AG22">
        <v>100</v>
      </c>
      <c r="AH22">
        <v>0.47709103412705239</v>
      </c>
    </row>
    <row r="23" spans="1:37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743</v>
      </c>
      <c r="R23">
        <v>27968</v>
      </c>
      <c r="S23">
        <v>4.9259868421052637</v>
      </c>
      <c r="T23">
        <v>4.5150886727688784</v>
      </c>
      <c r="U23">
        <v>12.43662042334088</v>
      </c>
      <c r="V23">
        <v>0.91890732265446173</v>
      </c>
      <c r="W23">
        <v>1.519593821510298</v>
      </c>
      <c r="X23">
        <v>30.667191075514872</v>
      </c>
      <c r="Y23">
        <v>10.762299771167047</v>
      </c>
      <c r="Z23">
        <v>7.7051847323241107</v>
      </c>
      <c r="AA23">
        <v>1.8670674376573848</v>
      </c>
      <c r="AB23">
        <v>2.0093427429703294</v>
      </c>
      <c r="AC23">
        <v>15.08806740693918</v>
      </c>
      <c r="AD23">
        <v>47.591598129291135</v>
      </c>
      <c r="AE23">
        <v>36.492299841042787</v>
      </c>
      <c r="AF23">
        <v>100</v>
      </c>
      <c r="AG23">
        <v>100</v>
      </c>
      <c r="AH23">
        <v>0.59353546910755151</v>
      </c>
    </row>
    <row r="24" spans="1:37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752</v>
      </c>
      <c r="R24">
        <v>28657</v>
      </c>
      <c r="S24">
        <v>5.0925079387235241</v>
      </c>
      <c r="T24">
        <v>4.6199532400460628</v>
      </c>
      <c r="U24">
        <v>12.183843738004684</v>
      </c>
      <c r="V24">
        <v>1.0049900547859159</v>
      </c>
      <c r="W24">
        <v>1.3679031301252751</v>
      </c>
      <c r="X24">
        <v>28.70851798862407</v>
      </c>
      <c r="Y24">
        <v>9.9487036326203011</v>
      </c>
      <c r="Z24">
        <v>7.5114881121665107</v>
      </c>
      <c r="AA24">
        <v>1.5986891533108729</v>
      </c>
      <c r="AB24">
        <v>1.9042940947995632</v>
      </c>
      <c r="AC24">
        <v>14.537197390503364</v>
      </c>
      <c r="AD24">
        <v>44.914635657261421</v>
      </c>
      <c r="AE24">
        <v>41.700372848786635</v>
      </c>
      <c r="AF24">
        <v>100</v>
      </c>
      <c r="AG24">
        <v>100</v>
      </c>
      <c r="AH24">
        <v>0.66650382105593753</v>
      </c>
    </row>
    <row r="25" spans="1:37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701</v>
      </c>
      <c r="R25">
        <v>27186</v>
      </c>
      <c r="S25">
        <v>5.0562053998381531</v>
      </c>
      <c r="T25">
        <v>4.7618627234606032</v>
      </c>
      <c r="U25">
        <v>12.390626793202344</v>
      </c>
      <c r="V25">
        <v>1.0924740675347606</v>
      </c>
      <c r="W25">
        <v>1.4272051791363196</v>
      </c>
      <c r="X25">
        <v>29.434267637754729</v>
      </c>
      <c r="Y25">
        <v>11.0277348635327</v>
      </c>
      <c r="Z25">
        <v>7.7347305295197284</v>
      </c>
      <c r="AA25">
        <v>1.5725440547965575</v>
      </c>
      <c r="AB25">
        <v>1.9970578969918391</v>
      </c>
      <c r="AC25">
        <v>23.067106516835981</v>
      </c>
      <c r="AD25">
        <v>45.333749202084718</v>
      </c>
      <c r="AE25">
        <v>41.628360915192815</v>
      </c>
      <c r="AF25">
        <v>100</v>
      </c>
      <c r="AG25">
        <v>100</v>
      </c>
      <c r="AH25">
        <v>0.62532185683807828</v>
      </c>
    </row>
    <row r="26" spans="1:37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720</v>
      </c>
      <c r="R26">
        <v>27227</v>
      </c>
      <c r="S26">
        <v>5.1349395820325396</v>
      </c>
      <c r="T26">
        <v>4.9034047085613564</v>
      </c>
      <c r="U26">
        <v>12.530331656076758</v>
      </c>
      <c r="V26">
        <v>1.1275572042457855</v>
      </c>
      <c r="W26">
        <v>1.4544386087339769</v>
      </c>
      <c r="X26">
        <v>30.609321629265065</v>
      </c>
      <c r="Y26">
        <v>11.81915010834833</v>
      </c>
      <c r="Z26">
        <v>7.8209382201244253</v>
      </c>
      <c r="AA26">
        <v>1.5678275496091929</v>
      </c>
      <c r="AB26">
        <v>2.0416743296904998</v>
      </c>
      <c r="AC26">
        <v>17.639517115901754</v>
      </c>
      <c r="AD26">
        <v>38.848536831389438</v>
      </c>
      <c r="AE26">
        <v>37.650710944037797</v>
      </c>
      <c r="AF26">
        <v>100</v>
      </c>
      <c r="AG26">
        <v>100</v>
      </c>
      <c r="AH26">
        <v>0.52888676681235536</v>
      </c>
    </row>
    <row r="27" spans="1:37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731</v>
      </c>
      <c r="R27">
        <v>26633.9</v>
      </c>
      <c r="S27">
        <v>5.1678762779765668</v>
      </c>
      <c r="T27">
        <v>4.772263919290828</v>
      </c>
      <c r="U27">
        <v>12.721545474001163</v>
      </c>
      <c r="V27">
        <v>1.5243730734139564</v>
      </c>
      <c r="W27">
        <v>1.3892069880866111</v>
      </c>
      <c r="X27">
        <v>30.453669946947315</v>
      </c>
      <c r="Y27">
        <v>12.303868378269797</v>
      </c>
      <c r="Z27">
        <v>7.8305832945917375</v>
      </c>
      <c r="AA27">
        <v>1.5730591994833043</v>
      </c>
      <c r="AB27">
        <v>2.0402144649503189</v>
      </c>
      <c r="AC27">
        <v>27.296508212358695</v>
      </c>
      <c r="AD27">
        <v>43.771903695755881</v>
      </c>
      <c r="AE27">
        <v>44.291092521061827</v>
      </c>
      <c r="AF27">
        <v>100</v>
      </c>
      <c r="AG27">
        <v>100</v>
      </c>
      <c r="AH27">
        <v>0.67207581315541454</v>
      </c>
    </row>
    <row r="28" spans="1:37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726</v>
      </c>
      <c r="R28">
        <v>26016.53</v>
      </c>
      <c r="S28">
        <v>5.2251418617317533</v>
      </c>
      <c r="T28">
        <v>4.8181675265686863</v>
      </c>
      <c r="U28">
        <v>12.588390919157931</v>
      </c>
      <c r="V28">
        <v>1.4029541987344203</v>
      </c>
      <c r="W28">
        <v>1.2107686920584724</v>
      </c>
      <c r="X28">
        <v>30.046282113717705</v>
      </c>
      <c r="Y28">
        <v>11.369694574949078</v>
      </c>
      <c r="Z28">
        <v>7.6048596646866304</v>
      </c>
      <c r="AA28">
        <v>1.5398529743096501</v>
      </c>
      <c r="AB28">
        <v>1.8763755241826272</v>
      </c>
      <c r="AC28">
        <v>20.847863361685597</v>
      </c>
      <c r="AD28">
        <v>43.785277947460813</v>
      </c>
      <c r="AE28">
        <v>45.505807054950559</v>
      </c>
      <c r="AF28">
        <v>100</v>
      </c>
      <c r="AG28">
        <v>100</v>
      </c>
      <c r="AH28">
        <v>0.81871025843953826</v>
      </c>
      <c r="AI28">
        <v>489</v>
      </c>
      <c r="AJ28">
        <v>91.818609406952902</v>
      </c>
      <c r="AK28">
        <v>14.833883378854054</v>
      </c>
    </row>
    <row r="29" spans="1:37">
      <c r="A29">
        <v>1</v>
      </c>
      <c r="B29">
        <v>28</v>
      </c>
      <c r="C29">
        <v>2023</v>
      </c>
      <c r="D29">
        <v>99</v>
      </c>
      <c r="E29">
        <v>99</v>
      </c>
      <c r="F29">
        <v>99</v>
      </c>
      <c r="G29">
        <v>99</v>
      </c>
      <c r="H29">
        <v>99</v>
      </c>
      <c r="I29">
        <v>99</v>
      </c>
      <c r="J29">
        <v>999</v>
      </c>
      <c r="K29">
        <v>99</v>
      </c>
      <c r="L29">
        <v>99</v>
      </c>
      <c r="M29">
        <v>99</v>
      </c>
      <c r="N29">
        <v>99</v>
      </c>
      <c r="O29">
        <v>99</v>
      </c>
      <c r="P29">
        <v>9999</v>
      </c>
      <c r="Q29">
        <v>778</v>
      </c>
      <c r="R29">
        <v>26730</v>
      </c>
      <c r="S29">
        <v>5.3029928918817806</v>
      </c>
      <c r="T29">
        <v>4.8144407033295931</v>
      </c>
      <c r="U29">
        <v>12.381197156752608</v>
      </c>
      <c r="V29">
        <v>1.0662177328843994</v>
      </c>
      <c r="W29">
        <v>1.4066591844369625</v>
      </c>
      <c r="X29">
        <v>28.735503179947621</v>
      </c>
      <c r="Y29">
        <v>10.351664796109239</v>
      </c>
      <c r="Z29">
        <v>7.4481889916397277</v>
      </c>
      <c r="AA29">
        <v>1.5329656096496356</v>
      </c>
      <c r="AB29">
        <v>1.894264739529212</v>
      </c>
      <c r="AC29">
        <v>21.105783306498942</v>
      </c>
      <c r="AD29">
        <v>46.064232906371686</v>
      </c>
      <c r="AE29">
        <v>46.953077003176226</v>
      </c>
      <c r="AF29">
        <v>100</v>
      </c>
      <c r="AG29">
        <v>100</v>
      </c>
      <c r="AH29">
        <v>0.98391320613542821</v>
      </c>
      <c r="AI29">
        <v>3874</v>
      </c>
      <c r="AJ29">
        <v>93.523670624676981</v>
      </c>
      <c r="AK29">
        <v>14.823022624113628</v>
      </c>
    </row>
    <row r="30" spans="1:37">
      <c r="A30">
        <v>2</v>
      </c>
      <c r="B30">
        <v>1</v>
      </c>
      <c r="C30">
        <v>2023</v>
      </c>
      <c r="D30">
        <v>1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58</v>
      </c>
      <c r="R30">
        <v>733</v>
      </c>
      <c r="S30">
        <v>5.7489768076398358</v>
      </c>
      <c r="T30">
        <v>5.8158253751705322</v>
      </c>
      <c r="U30">
        <v>18.915552523874474</v>
      </c>
      <c r="V30">
        <v>2.7285129604365626</v>
      </c>
      <c r="W30">
        <v>4.774897680763984</v>
      </c>
      <c r="X30">
        <v>65.6207366984993</v>
      </c>
      <c r="Y30">
        <v>30.422919508867672</v>
      </c>
      <c r="Z30">
        <v>7.8066542698163888</v>
      </c>
      <c r="AA30">
        <v>1.7942654341826052</v>
      </c>
      <c r="AB30">
        <v>2.0611843195051986</v>
      </c>
      <c r="AC30">
        <v>32.716163115865143</v>
      </c>
      <c r="AD30">
        <v>49.781809736960177</v>
      </c>
      <c r="AE30">
        <v>49.72999746376324</v>
      </c>
      <c r="AF30">
        <v>2.7422371866816322</v>
      </c>
      <c r="AG30">
        <v>4.1894924118309289</v>
      </c>
      <c r="AH30">
        <v>2.3192360163710783</v>
      </c>
      <c r="AI30">
        <v>2</v>
      </c>
      <c r="AJ30">
        <v>105.25</v>
      </c>
      <c r="AK30">
        <v>21.322369125260167</v>
      </c>
    </row>
    <row r="31" spans="1:37">
      <c r="A31">
        <v>2</v>
      </c>
      <c r="B31">
        <v>2</v>
      </c>
      <c r="C31">
        <v>2023</v>
      </c>
      <c r="D31">
        <v>2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76</v>
      </c>
      <c r="R31">
        <v>1687</v>
      </c>
      <c r="S31">
        <v>5.3882631890930659</v>
      </c>
      <c r="T31">
        <v>4.975103734439835</v>
      </c>
      <c r="U31">
        <v>10.192946058091289</v>
      </c>
      <c r="V31">
        <v>0.88915234143449884</v>
      </c>
      <c r="W31">
        <v>0.65204505038529925</v>
      </c>
      <c r="X31">
        <v>20.331950207468875</v>
      </c>
      <c r="Y31">
        <v>8.4765856550088898</v>
      </c>
      <c r="Z31">
        <v>7.1353668041531799</v>
      </c>
      <c r="AA31">
        <v>1.3592179337076189</v>
      </c>
      <c r="AB31">
        <v>1.5689931145505696</v>
      </c>
      <c r="AC31">
        <v>7.8362504016003554</v>
      </c>
      <c r="AD31">
        <v>34.613028203767541</v>
      </c>
      <c r="AE31">
        <v>32.584882693880722</v>
      </c>
      <c r="AF31">
        <v>6.3112607557052005</v>
      </c>
      <c r="AG31">
        <v>5.1958093895924886</v>
      </c>
      <c r="AH31">
        <v>1.8375815056312976</v>
      </c>
      <c r="AI31">
        <v>55</v>
      </c>
      <c r="AJ31">
        <v>95.467272727272743</v>
      </c>
      <c r="AK31">
        <v>13.420007289847312</v>
      </c>
    </row>
    <row r="32" spans="1:37">
      <c r="A32">
        <v>2</v>
      </c>
      <c r="B32">
        <v>3</v>
      </c>
      <c r="C32">
        <v>2023</v>
      </c>
      <c r="D32">
        <v>3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186</v>
      </c>
      <c r="R32">
        <v>4561</v>
      </c>
      <c r="S32">
        <v>5.342030256522694</v>
      </c>
      <c r="T32">
        <v>4.9739092304319215</v>
      </c>
      <c r="U32">
        <v>9.3905503179127496</v>
      </c>
      <c r="V32">
        <v>0.92085069063801772</v>
      </c>
      <c r="W32">
        <v>0.54812541109405821</v>
      </c>
      <c r="X32">
        <v>16.399912299934226</v>
      </c>
      <c r="Y32">
        <v>6.9721552291164244</v>
      </c>
      <c r="Z32">
        <v>6.6898212320178301</v>
      </c>
      <c r="AA32">
        <v>1.39630489278383</v>
      </c>
      <c r="AB32">
        <v>1.592151821738258</v>
      </c>
      <c r="AC32">
        <v>20.200809665815232</v>
      </c>
      <c r="AD32">
        <v>43.49361869121261</v>
      </c>
      <c r="AE32">
        <v>40.954904266011589</v>
      </c>
      <c r="AF32">
        <v>17.063224841002619</v>
      </c>
      <c r="AG32">
        <v>12.94164606432283</v>
      </c>
      <c r="AH32">
        <v>8.770006577504931E-2</v>
      </c>
      <c r="AI32">
        <v>19</v>
      </c>
      <c r="AJ32">
        <v>91.952631578947418</v>
      </c>
      <c r="AK32">
        <v>15.676635904300268</v>
      </c>
    </row>
    <row r="33" spans="1:37">
      <c r="A33">
        <v>2</v>
      </c>
      <c r="B33">
        <v>4</v>
      </c>
      <c r="C33">
        <v>2023</v>
      </c>
      <c r="D33">
        <v>4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99</v>
      </c>
      <c r="R33">
        <v>3221</v>
      </c>
      <c r="S33">
        <v>5.3703818689847882</v>
      </c>
      <c r="T33">
        <v>4.7755355479664718</v>
      </c>
      <c r="U33">
        <v>8.3356100589879016</v>
      </c>
      <c r="V33">
        <v>0.34150884818379401</v>
      </c>
      <c r="W33">
        <v>0.37255510710959328</v>
      </c>
      <c r="X33">
        <v>10.152126668736416</v>
      </c>
      <c r="Y33">
        <v>3.9739211425023289</v>
      </c>
      <c r="Z33">
        <v>5.4780628675267682</v>
      </c>
      <c r="AA33">
        <v>1.3378559573630131</v>
      </c>
      <c r="AB33">
        <v>1.8122622274365827</v>
      </c>
      <c r="AC33">
        <v>18.636235202670687</v>
      </c>
      <c r="AD33">
        <v>40.071973106651448</v>
      </c>
      <c r="AE33">
        <v>50.538514075994549</v>
      </c>
      <c r="AF33">
        <v>12.050130939019828</v>
      </c>
      <c r="AG33">
        <v>8.1127205548642891</v>
      </c>
      <c r="AH33">
        <v>0</v>
      </c>
      <c r="AI33">
        <v>45</v>
      </c>
      <c r="AJ33">
        <v>80.086666666666687</v>
      </c>
      <c r="AK33">
        <v>15.487498297726347</v>
      </c>
    </row>
    <row r="34" spans="1:37">
      <c r="A34">
        <v>2</v>
      </c>
      <c r="B34">
        <v>5</v>
      </c>
      <c r="C34">
        <v>2023</v>
      </c>
      <c r="D34">
        <v>5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94</v>
      </c>
      <c r="R34">
        <v>1847</v>
      </c>
      <c r="S34">
        <v>5.4136437466161347</v>
      </c>
      <c r="T34">
        <v>4.7606930157011371</v>
      </c>
      <c r="U34">
        <v>9.5250676773145599</v>
      </c>
      <c r="V34">
        <v>0.32485110990795896</v>
      </c>
      <c r="W34">
        <v>0.7579859231185706</v>
      </c>
      <c r="X34">
        <v>16.567406605305905</v>
      </c>
      <c r="Y34">
        <v>6.1180292365998916</v>
      </c>
      <c r="Z34">
        <v>6.6311903224741799</v>
      </c>
      <c r="AA34">
        <v>1.5521918375599013</v>
      </c>
      <c r="AB34">
        <v>1.6901617150853274</v>
      </c>
      <c r="AC34">
        <v>6.6101294194980396</v>
      </c>
      <c r="AD34">
        <v>41.29835265156359</v>
      </c>
      <c r="AE34">
        <v>50.125262916126658</v>
      </c>
      <c r="AF34">
        <v>6.9098391320613519</v>
      </c>
      <c r="AG34">
        <v>5.3158579529076002</v>
      </c>
      <c r="AH34">
        <v>0.59556036816459135</v>
      </c>
      <c r="AI34">
        <v>517</v>
      </c>
      <c r="AJ34">
        <v>79.421856866537595</v>
      </c>
      <c r="AK34">
        <v>14.557706101447344</v>
      </c>
    </row>
    <row r="35" spans="1:37">
      <c r="A35">
        <v>2</v>
      </c>
      <c r="B35">
        <v>6</v>
      </c>
      <c r="C35">
        <v>2023</v>
      </c>
      <c r="D35">
        <v>6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131</v>
      </c>
      <c r="R35">
        <v>2248</v>
      </c>
      <c r="S35">
        <v>5.104982206405694</v>
      </c>
      <c r="T35">
        <v>4.8309608540925266</v>
      </c>
      <c r="U35">
        <v>13.116103202846983</v>
      </c>
      <c r="V35">
        <v>1.023131672597865</v>
      </c>
      <c r="W35">
        <v>3.9590747330960849</v>
      </c>
      <c r="X35">
        <v>29.804270462633447</v>
      </c>
      <c r="Y35">
        <v>14.768683274021351</v>
      </c>
      <c r="Z35">
        <v>8.4483441139036</v>
      </c>
      <c r="AA35">
        <v>1.5668984993153501</v>
      </c>
      <c r="AB35">
        <v>2.1679652796997497</v>
      </c>
      <c r="AC35">
        <v>30.212028952220876</v>
      </c>
      <c r="AD35">
        <v>62.34878037873623</v>
      </c>
      <c r="AE35">
        <v>59.05773230198789</v>
      </c>
      <c r="AF35">
        <v>8.4100261878039682</v>
      </c>
      <c r="AG35">
        <v>8.9092169376950103</v>
      </c>
      <c r="AH35">
        <v>2.3576512455516014</v>
      </c>
      <c r="AI35">
        <v>661</v>
      </c>
      <c r="AJ35">
        <v>88.85083207261718</v>
      </c>
      <c r="AK35">
        <v>15.734838327899499</v>
      </c>
    </row>
    <row r="36" spans="1:37">
      <c r="A36">
        <v>2</v>
      </c>
      <c r="B36">
        <v>7</v>
      </c>
      <c r="C36">
        <v>2023</v>
      </c>
      <c r="D36">
        <v>7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34</v>
      </c>
      <c r="R36">
        <v>476</v>
      </c>
      <c r="S36">
        <v>4.829831932773109</v>
      </c>
      <c r="T36">
        <v>4.7268907563025202</v>
      </c>
      <c r="U36">
        <v>12.075630252100844</v>
      </c>
      <c r="V36">
        <v>0.21008403361344527</v>
      </c>
      <c r="W36">
        <v>2.100840336134453</v>
      </c>
      <c r="X36">
        <v>24.369747899159659</v>
      </c>
      <c r="Y36">
        <v>9.4537815126050404</v>
      </c>
      <c r="Z36">
        <v>7.397304941740706</v>
      </c>
      <c r="AA36">
        <v>1.5712867302183056</v>
      </c>
      <c r="AB36">
        <v>1.8564535395124575</v>
      </c>
      <c r="AC36">
        <v>30.325712641629814</v>
      </c>
      <c r="AD36">
        <v>58.897894791868019</v>
      </c>
      <c r="AE36">
        <v>54.798495249981251</v>
      </c>
      <c r="AF36">
        <v>1.7807706696595595</v>
      </c>
      <c r="AG36">
        <v>1.7368213992833947</v>
      </c>
      <c r="AH36">
        <v>0</v>
      </c>
      <c r="AI36">
        <v>178</v>
      </c>
      <c r="AJ36">
        <v>112.10112359550556</v>
      </c>
      <c r="AK36">
        <v>10.18595903893595</v>
      </c>
    </row>
    <row r="37" spans="1:37">
      <c r="A37">
        <v>2</v>
      </c>
      <c r="B37">
        <v>8</v>
      </c>
      <c r="C37">
        <v>2023</v>
      </c>
      <c r="D37">
        <v>8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111</v>
      </c>
      <c r="R37">
        <v>1565</v>
      </c>
      <c r="S37">
        <v>4.8434504792332254</v>
      </c>
      <c r="T37">
        <v>3.8913738019169326</v>
      </c>
      <c r="U37">
        <v>11.818466453674121</v>
      </c>
      <c r="V37">
        <v>0.4472843450479233</v>
      </c>
      <c r="W37">
        <v>1.2140575079872205</v>
      </c>
      <c r="X37">
        <v>19.169329073482423</v>
      </c>
      <c r="Y37">
        <v>6.6453674121405744</v>
      </c>
      <c r="Z37">
        <v>6.2058879760722672</v>
      </c>
      <c r="AA37">
        <v>1.5559111991653849</v>
      </c>
      <c r="AB37">
        <v>2.0457285892588746</v>
      </c>
      <c r="AC37">
        <v>42.985087600267377</v>
      </c>
      <c r="AD37">
        <v>65.54396703276042</v>
      </c>
      <c r="AE37">
        <v>48.950304367977054</v>
      </c>
      <c r="AF37">
        <v>5.8548447437336337</v>
      </c>
      <c r="AG37">
        <v>5.5887395474957797</v>
      </c>
      <c r="AH37">
        <v>0.76677316293929698</v>
      </c>
      <c r="AI37">
        <v>217</v>
      </c>
      <c r="AJ37">
        <v>95.34239631336402</v>
      </c>
      <c r="AK37">
        <v>14.475819313179027</v>
      </c>
    </row>
    <row r="38" spans="1:37">
      <c r="A38">
        <v>2</v>
      </c>
      <c r="B38">
        <v>9</v>
      </c>
      <c r="C38">
        <v>2023</v>
      </c>
      <c r="D38">
        <v>9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175</v>
      </c>
      <c r="R38">
        <v>2686</v>
      </c>
      <c r="S38">
        <v>5.2464631422189134</v>
      </c>
      <c r="T38">
        <v>4.352941176470587</v>
      </c>
      <c r="U38">
        <v>12.933991064780351</v>
      </c>
      <c r="V38">
        <v>0.74460163812360403</v>
      </c>
      <c r="W38">
        <v>1.3775130305286671</v>
      </c>
      <c r="X38">
        <v>25.204765450483993</v>
      </c>
      <c r="Y38">
        <v>6.3663440059568108</v>
      </c>
      <c r="Z38">
        <v>6.0831770824259586</v>
      </c>
      <c r="AA38">
        <v>1.5799423865584581</v>
      </c>
      <c r="AB38">
        <v>1.9589430421549408</v>
      </c>
      <c r="AC38">
        <v>32.09525972855716</v>
      </c>
      <c r="AD38">
        <v>60.802262634014205</v>
      </c>
      <c r="AE38">
        <v>39.639929007130931</v>
      </c>
      <c r="AF38">
        <v>10.048634493078936</v>
      </c>
      <c r="AG38">
        <v>10.497284479137898</v>
      </c>
      <c r="AH38">
        <v>0.37230081906180201</v>
      </c>
      <c r="AI38">
        <v>490</v>
      </c>
      <c r="AJ38">
        <v>89.837755102040845</v>
      </c>
      <c r="AK38">
        <v>14.920804580798828</v>
      </c>
    </row>
    <row r="39" spans="1:37">
      <c r="A39">
        <v>2</v>
      </c>
      <c r="B39">
        <v>10</v>
      </c>
      <c r="C39">
        <v>2023</v>
      </c>
      <c r="D39">
        <v>10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324</v>
      </c>
      <c r="R39">
        <v>4700</v>
      </c>
      <c r="S39">
        <v>5.2282978723404252</v>
      </c>
      <c r="T39">
        <v>4.828936170212768</v>
      </c>
      <c r="U39">
        <v>15.615404255319156</v>
      </c>
      <c r="V39">
        <v>1.3617021276595749</v>
      </c>
      <c r="W39">
        <v>1.4893617021276597</v>
      </c>
      <c r="X39">
        <v>45.723404255319153</v>
      </c>
      <c r="Y39">
        <v>12.25531914893617</v>
      </c>
      <c r="Z39">
        <v>6.5155719321127652</v>
      </c>
      <c r="AA39">
        <v>1.6880075364722069</v>
      </c>
      <c r="AB39">
        <v>1.9652548251666111</v>
      </c>
      <c r="AC39">
        <v>17.070033713638598</v>
      </c>
      <c r="AD39">
        <v>44.536607399365394</v>
      </c>
      <c r="AE39">
        <v>45.053391565463237</v>
      </c>
      <c r="AF39">
        <v>17.583239805462028</v>
      </c>
      <c r="AG39">
        <v>22.176320609736724</v>
      </c>
      <c r="AH39">
        <v>1.7234042553191484</v>
      </c>
      <c r="AI39">
        <v>1149</v>
      </c>
      <c r="AJ39">
        <v>98.048476936466585</v>
      </c>
      <c r="AK39">
        <v>14.908258711320876</v>
      </c>
    </row>
    <row r="40" spans="1:37">
      <c r="A40">
        <v>2</v>
      </c>
      <c r="B40">
        <v>11</v>
      </c>
      <c r="C40">
        <v>2023</v>
      </c>
      <c r="D40">
        <v>11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217</v>
      </c>
      <c r="R40">
        <v>2487</v>
      </c>
      <c r="S40">
        <v>5.6264575794129472</v>
      </c>
      <c r="T40">
        <v>5.2621632488942494</v>
      </c>
      <c r="U40">
        <v>17.121712907117001</v>
      </c>
      <c r="V40">
        <v>2.6940088459991958</v>
      </c>
      <c r="W40">
        <v>2.0104543626859672</v>
      </c>
      <c r="X40">
        <v>53.75954965822276</v>
      </c>
      <c r="Y40">
        <v>21.632488942501006</v>
      </c>
      <c r="Z40">
        <v>7.3406954172676508</v>
      </c>
      <c r="AA40">
        <v>1.5115131261582579</v>
      </c>
      <c r="AB40">
        <v>1.888856871802516</v>
      </c>
      <c r="AC40">
        <v>25.354084662897701</v>
      </c>
      <c r="AD40">
        <v>51.558613505183679</v>
      </c>
      <c r="AE40">
        <v>45.399137911485539</v>
      </c>
      <c r="AF40">
        <v>9.3041526374859682</v>
      </c>
      <c r="AG40">
        <v>12.866528840964801</v>
      </c>
      <c r="AH40">
        <v>1.3671089666264575</v>
      </c>
      <c r="AI40">
        <v>477</v>
      </c>
      <c r="AJ40">
        <v>101.29224318658279</v>
      </c>
      <c r="AK40">
        <v>15.436012918462501</v>
      </c>
    </row>
    <row r="41" spans="1:37">
      <c r="A41">
        <v>2</v>
      </c>
      <c r="B41">
        <v>12</v>
      </c>
      <c r="C41">
        <v>2023</v>
      </c>
      <c r="D41">
        <v>12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41</v>
      </c>
      <c r="R41">
        <v>519</v>
      </c>
      <c r="S41">
        <v>5.3371868978805388</v>
      </c>
      <c r="T41">
        <v>4.8131021194605008</v>
      </c>
      <c r="U41">
        <v>15.747591522157997</v>
      </c>
      <c r="V41">
        <v>1.7341040462427737</v>
      </c>
      <c r="W41">
        <v>0.77071290944123316</v>
      </c>
      <c r="X41">
        <v>43.737957610789991</v>
      </c>
      <c r="Y41">
        <v>14.643545279383424</v>
      </c>
      <c r="Z41">
        <v>7.4919242956685181</v>
      </c>
      <c r="AA41">
        <v>1.3500819163550017</v>
      </c>
      <c r="AB41">
        <v>1.8761616340410356</v>
      </c>
      <c r="AC41">
        <v>30.741225640777621</v>
      </c>
      <c r="AD41">
        <v>51.404622666629486</v>
      </c>
      <c r="AE41">
        <v>51.932198591433377</v>
      </c>
      <c r="AF41">
        <v>1.9416386083052752</v>
      </c>
      <c r="AG41">
        <v>2.4695618121682648</v>
      </c>
      <c r="AH41">
        <v>1.9267822736030829</v>
      </c>
      <c r="AI41">
        <v>64</v>
      </c>
      <c r="AJ41">
        <v>94.829687499999977</v>
      </c>
      <c r="AK41">
        <v>15.057400718104089</v>
      </c>
    </row>
    <row r="42" spans="1:37">
      <c r="A42">
        <v>2</v>
      </c>
      <c r="B42">
        <v>13</v>
      </c>
      <c r="C42">
        <v>2022</v>
      </c>
      <c r="D42">
        <v>1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60</v>
      </c>
      <c r="R42">
        <v>917</v>
      </c>
      <c r="S42">
        <v>5.468920392584514</v>
      </c>
      <c r="T42">
        <v>5.3893129770992383</v>
      </c>
      <c r="U42">
        <v>19.028844056706653</v>
      </c>
      <c r="V42">
        <v>4.4711014176663042</v>
      </c>
      <c r="W42">
        <v>3.2715376226826614</v>
      </c>
      <c r="X42">
        <v>71.864776444929134</v>
      </c>
      <c r="Y42">
        <v>29.33478735005453</v>
      </c>
      <c r="Z42">
        <v>7.4909102587456173</v>
      </c>
      <c r="AA42">
        <v>1.3027796100301936</v>
      </c>
      <c r="AB42">
        <v>1.8416054548212679</v>
      </c>
      <c r="AC42">
        <v>43.0193735069358</v>
      </c>
      <c r="AD42">
        <v>50.27925898087576</v>
      </c>
      <c r="AE42">
        <v>52.661706250742071</v>
      </c>
      <c r="AF42">
        <v>3.5246821924368845</v>
      </c>
      <c r="AG42">
        <v>5.3279746569721969</v>
      </c>
      <c r="AH42">
        <v>0.21810250817884405</v>
      </c>
      <c r="AI42">
        <v>1</v>
      </c>
      <c r="AJ42">
        <v>100.5</v>
      </c>
      <c r="AK42">
        <v>19.407430558403249</v>
      </c>
    </row>
    <row r="43" spans="1:37">
      <c r="A43">
        <v>2</v>
      </c>
      <c r="B43">
        <v>14</v>
      </c>
      <c r="C43">
        <v>2022</v>
      </c>
      <c r="D43">
        <v>2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78</v>
      </c>
      <c r="R43">
        <v>1614</v>
      </c>
      <c r="S43">
        <v>5.5384138785625794</v>
      </c>
      <c r="T43">
        <v>5.1412639405204468</v>
      </c>
      <c r="U43">
        <v>10.047273853779419</v>
      </c>
      <c r="V43">
        <v>1.1152416356877326</v>
      </c>
      <c r="W43">
        <v>1.1152416356877326</v>
      </c>
      <c r="X43">
        <v>17.719950433705083</v>
      </c>
      <c r="Y43">
        <v>8.736059479553905</v>
      </c>
      <c r="Z43">
        <v>7.3529265264716797</v>
      </c>
      <c r="AA43">
        <v>1.4091923257173471</v>
      </c>
      <c r="AB43">
        <v>1.4867843725584773</v>
      </c>
      <c r="AC43">
        <v>9.1661125797501182</v>
      </c>
      <c r="AD43">
        <v>38.07523373619393</v>
      </c>
      <c r="AE43">
        <v>34.517472148694651</v>
      </c>
      <c r="AF43">
        <v>6.203748155499599</v>
      </c>
      <c r="AG43">
        <v>4.9514474914600841</v>
      </c>
      <c r="AH43">
        <v>0.61957868649318448</v>
      </c>
      <c r="AI43">
        <v>4</v>
      </c>
      <c r="AJ43">
        <v>88.35</v>
      </c>
      <c r="AK43">
        <v>13.419418485420922</v>
      </c>
    </row>
    <row r="44" spans="1:37">
      <c r="A44">
        <v>2</v>
      </c>
      <c r="B44">
        <v>15</v>
      </c>
      <c r="C44">
        <v>2022</v>
      </c>
      <c r="D44">
        <v>3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171</v>
      </c>
      <c r="R44">
        <v>4313</v>
      </c>
      <c r="S44">
        <v>5.3060514722930678</v>
      </c>
      <c r="T44">
        <v>5.1479248782749822</v>
      </c>
      <c r="U44">
        <v>9.4057500579642888</v>
      </c>
      <c r="V44">
        <v>0.97380013911430563</v>
      </c>
      <c r="W44">
        <v>0.88105726872246704</v>
      </c>
      <c r="X44">
        <v>17.180616740088102</v>
      </c>
      <c r="Y44">
        <v>7.8599582657083245</v>
      </c>
      <c r="Z44">
        <v>7.0401899720932946</v>
      </c>
      <c r="AA44">
        <v>1.3256998865989016</v>
      </c>
      <c r="AB44">
        <v>1.6707702426497069</v>
      </c>
      <c r="AC44">
        <v>11.422243212381028</v>
      </c>
      <c r="AD44">
        <v>37.728837534107655</v>
      </c>
      <c r="AE44">
        <v>33.107163003901569</v>
      </c>
      <c r="AF44">
        <v>16.577921805867277</v>
      </c>
      <c r="AG44">
        <v>12.386633842865589</v>
      </c>
      <c r="AH44">
        <v>0.32460004637143514</v>
      </c>
      <c r="AI44">
        <v>29</v>
      </c>
      <c r="AJ44">
        <v>94.765517241379328</v>
      </c>
      <c r="AK44">
        <v>15.159274444594187</v>
      </c>
    </row>
    <row r="45" spans="1:37">
      <c r="A45">
        <v>2</v>
      </c>
      <c r="B45">
        <v>16</v>
      </c>
      <c r="C45">
        <v>2022</v>
      </c>
      <c r="D45">
        <v>4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121</v>
      </c>
      <c r="R45">
        <v>3735</v>
      </c>
      <c r="S45">
        <v>5.2334672021419024</v>
      </c>
      <c r="T45">
        <v>4.7906291834002683</v>
      </c>
      <c r="U45">
        <v>9.5218206157965248</v>
      </c>
      <c r="V45">
        <v>0.93708165997322646</v>
      </c>
      <c r="W45">
        <v>0.7496653279785811</v>
      </c>
      <c r="X45">
        <v>15.930388219544849</v>
      </c>
      <c r="Y45">
        <v>7.8714859437751006</v>
      </c>
      <c r="Z45">
        <v>6.9094799673317748</v>
      </c>
      <c r="AA45">
        <v>1.2122110304141092</v>
      </c>
      <c r="AB45">
        <v>1.6008926577334108</v>
      </c>
      <c r="AC45">
        <v>20.455477060480042</v>
      </c>
      <c r="AD45">
        <v>45.145044133257343</v>
      </c>
      <c r="AE45">
        <v>45.053457675045593</v>
      </c>
      <c r="AF45">
        <v>14.35625734869331</v>
      </c>
      <c r="AG45">
        <v>10.859029407835736</v>
      </c>
      <c r="AH45">
        <v>8.0321285140562262E-2</v>
      </c>
      <c r="AI45">
        <v>205</v>
      </c>
      <c r="AJ45">
        <v>94.226341463414627</v>
      </c>
      <c r="AK45">
        <v>13.949753011729673</v>
      </c>
    </row>
    <row r="46" spans="1:37">
      <c r="A46">
        <v>2</v>
      </c>
      <c r="B46">
        <v>17</v>
      </c>
      <c r="C46">
        <v>2022</v>
      </c>
      <c r="D46">
        <v>5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102</v>
      </c>
      <c r="R46">
        <v>2028</v>
      </c>
      <c r="S46">
        <v>5.3673570019723842</v>
      </c>
      <c r="T46">
        <v>4.735207100591718</v>
      </c>
      <c r="U46">
        <v>10.579092702169632</v>
      </c>
      <c r="V46">
        <v>1.4299802761341223</v>
      </c>
      <c r="W46">
        <v>1.4299802761341223</v>
      </c>
      <c r="X46">
        <v>19.871794871794876</v>
      </c>
      <c r="Y46">
        <v>9.6646942800788977</v>
      </c>
      <c r="Z46">
        <v>7.4892340063098528</v>
      </c>
      <c r="AA46">
        <v>1.498078821224327</v>
      </c>
      <c r="AB46">
        <v>1.8832813453513504</v>
      </c>
      <c r="AC46">
        <v>21.046723792192413</v>
      </c>
      <c r="AD46">
        <v>49.390556936808451</v>
      </c>
      <c r="AE46">
        <v>47.229248407598277</v>
      </c>
      <c r="AF46">
        <v>7.7950441507764481</v>
      </c>
      <c r="AG46">
        <v>6.5508368160913024</v>
      </c>
      <c r="AH46">
        <v>0</v>
      </c>
      <c r="AI46">
        <v>25</v>
      </c>
      <c r="AJ46">
        <v>87.588000000000022</v>
      </c>
      <c r="AK46">
        <v>16.309013437146131</v>
      </c>
    </row>
    <row r="47" spans="1:37">
      <c r="A47">
        <v>2</v>
      </c>
      <c r="B47">
        <v>18</v>
      </c>
      <c r="C47">
        <v>2022</v>
      </c>
      <c r="D47">
        <v>6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111</v>
      </c>
      <c r="R47">
        <v>1753</v>
      </c>
      <c r="S47">
        <v>5.0484883057615511</v>
      </c>
      <c r="T47">
        <v>4.5579007415858532</v>
      </c>
      <c r="U47">
        <v>13.19669138619509</v>
      </c>
      <c r="V47">
        <v>2.1106674272675408</v>
      </c>
      <c r="W47">
        <v>1.4831717056474611</v>
      </c>
      <c r="X47">
        <v>31.54592127780948</v>
      </c>
      <c r="Y47">
        <v>15.173987450085573</v>
      </c>
      <c r="Z47">
        <v>8.2225186052310892</v>
      </c>
      <c r="AA47">
        <v>1.7161490098038374</v>
      </c>
      <c r="AB47">
        <v>2.0429463576299471</v>
      </c>
      <c r="AC47">
        <v>34.857846744680593</v>
      </c>
      <c r="AD47">
        <v>56.426912702761953</v>
      </c>
      <c r="AE47">
        <v>51.164479281499837</v>
      </c>
      <c r="AF47">
        <v>6.7380238640587313</v>
      </c>
      <c r="AG47">
        <v>7.0636209232648239</v>
      </c>
      <c r="AH47">
        <v>0.96976611523103229</v>
      </c>
      <c r="AI47">
        <v>44</v>
      </c>
      <c r="AJ47">
        <v>86.393181818181773</v>
      </c>
      <c r="AK47">
        <v>16.739190518501577</v>
      </c>
    </row>
    <row r="48" spans="1:37">
      <c r="A48">
        <v>2</v>
      </c>
      <c r="B48">
        <v>19</v>
      </c>
      <c r="C48">
        <v>2022</v>
      </c>
      <c r="D48">
        <v>7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21</v>
      </c>
      <c r="R48">
        <v>226</v>
      </c>
      <c r="S48">
        <v>4.7876106194690244</v>
      </c>
      <c r="T48">
        <v>4.5353982300884956</v>
      </c>
      <c r="U48">
        <v>14.063274336283184</v>
      </c>
      <c r="V48">
        <v>0.44247787610619471</v>
      </c>
      <c r="W48">
        <v>0.44247787610619471</v>
      </c>
      <c r="X48">
        <v>37.610619469026553</v>
      </c>
      <c r="Y48">
        <v>11.504424778761061</v>
      </c>
      <c r="Z48">
        <v>6.6701571464522473</v>
      </c>
      <c r="AA48">
        <v>1.2405488896040544</v>
      </c>
      <c r="AB48">
        <v>1.9304463399694096</v>
      </c>
      <c r="AC48">
        <v>10.948088580935424</v>
      </c>
      <c r="AD48">
        <v>43.85624132052213</v>
      </c>
      <c r="AE48">
        <v>42.994675353303059</v>
      </c>
      <c r="AF48">
        <v>0.86867849017528453</v>
      </c>
      <c r="AG48">
        <v>0.97045476231369632</v>
      </c>
      <c r="AH48">
        <v>0</v>
      </c>
      <c r="AI48">
        <v>0</v>
      </c>
    </row>
    <row r="49" spans="1:37">
      <c r="A49">
        <v>2</v>
      </c>
      <c r="B49">
        <v>20</v>
      </c>
      <c r="C49">
        <v>2022</v>
      </c>
      <c r="D49">
        <v>8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111</v>
      </c>
      <c r="R49">
        <v>1662.53</v>
      </c>
      <c r="S49">
        <v>4.933480899592789</v>
      </c>
      <c r="T49">
        <v>3.9788755691626623</v>
      </c>
      <c r="U49">
        <v>11.801170505193879</v>
      </c>
      <c r="V49">
        <v>0.78194077700853515</v>
      </c>
      <c r="W49">
        <v>0.36089574323470847</v>
      </c>
      <c r="X49">
        <v>16.120009864483652</v>
      </c>
      <c r="Y49">
        <v>6.075078344450926</v>
      </c>
      <c r="Z49">
        <v>5.8813005118040556</v>
      </c>
      <c r="AA49">
        <v>1.4368620185871852</v>
      </c>
      <c r="AB49">
        <v>1.8829154994719124</v>
      </c>
      <c r="AC49">
        <v>31.058194290088007</v>
      </c>
      <c r="AD49">
        <v>50.353838607211486</v>
      </c>
      <c r="AE49">
        <v>45.843556013375185</v>
      </c>
      <c r="AF49">
        <v>6.3902834082792754</v>
      </c>
      <c r="AG49">
        <v>5.9906643002996081</v>
      </c>
      <c r="AH49">
        <v>1.9247772972517796</v>
      </c>
      <c r="AI49">
        <v>72</v>
      </c>
      <c r="AJ49">
        <v>86.730555555555597</v>
      </c>
      <c r="AK49">
        <v>15.528984250484422</v>
      </c>
    </row>
    <row r="50" spans="1:37">
      <c r="A50">
        <v>2</v>
      </c>
      <c r="B50">
        <v>21</v>
      </c>
      <c r="C50">
        <v>2022</v>
      </c>
      <c r="D50">
        <v>9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152</v>
      </c>
      <c r="R50">
        <v>2275</v>
      </c>
      <c r="S50">
        <v>4.9960439560439562</v>
      </c>
      <c r="T50">
        <v>4.3195604395604397</v>
      </c>
      <c r="U50">
        <v>12.438329670329672</v>
      </c>
      <c r="V50">
        <v>0.35164835164835156</v>
      </c>
      <c r="W50">
        <v>0.96703296703296671</v>
      </c>
      <c r="X50">
        <v>22.5054945054945</v>
      </c>
      <c r="Y50">
        <v>6.2857142857142847</v>
      </c>
      <c r="Z50">
        <v>6.1438727684266254</v>
      </c>
      <c r="AA50">
        <v>1.9307761231246623</v>
      </c>
      <c r="AB50">
        <v>2.0221498254770163</v>
      </c>
      <c r="AC50">
        <v>33.891227217172997</v>
      </c>
      <c r="AD50">
        <v>60.061932297165313</v>
      </c>
      <c r="AE50">
        <v>44.77291842357215</v>
      </c>
      <c r="AF50">
        <v>8.7444405537556307</v>
      </c>
      <c r="AG50">
        <v>8.6402015228717062</v>
      </c>
      <c r="AH50">
        <v>2.5494505494505502</v>
      </c>
      <c r="AI50">
        <v>9</v>
      </c>
      <c r="AJ50">
        <v>90.155555555555551</v>
      </c>
      <c r="AK50">
        <v>14.870761715402361</v>
      </c>
    </row>
    <row r="51" spans="1:37">
      <c r="A51">
        <v>2</v>
      </c>
      <c r="B51">
        <v>22</v>
      </c>
      <c r="C51">
        <v>2022</v>
      </c>
      <c r="D51">
        <v>10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298</v>
      </c>
      <c r="R51">
        <v>4187</v>
      </c>
      <c r="S51">
        <v>5.2252209219011236</v>
      </c>
      <c r="T51">
        <v>4.8824934320515876</v>
      </c>
      <c r="U51">
        <v>15.692142345354663</v>
      </c>
      <c r="V51">
        <v>1.1941724385001196</v>
      </c>
      <c r="W51">
        <v>1.2419393360401247</v>
      </c>
      <c r="X51">
        <v>44.494865058514463</v>
      </c>
      <c r="Y51">
        <v>14.592787198471463</v>
      </c>
      <c r="Z51">
        <v>6.8372696935597039</v>
      </c>
      <c r="AA51">
        <v>1.7715621497978624</v>
      </c>
      <c r="AB51">
        <v>1.9855091691433155</v>
      </c>
      <c r="AC51">
        <v>17.475095695559752</v>
      </c>
      <c r="AD51">
        <v>49.672953076829288</v>
      </c>
      <c r="AE51">
        <v>46.76811065149063</v>
      </c>
      <c r="AF51">
        <v>16.093614329043877</v>
      </c>
      <c r="AG51">
        <v>20.061601877826753</v>
      </c>
      <c r="AH51">
        <v>1.1225220921901125</v>
      </c>
      <c r="AI51">
        <v>57</v>
      </c>
      <c r="AJ51">
        <v>93.385964912280699</v>
      </c>
      <c r="AK51">
        <v>14.56665291440912</v>
      </c>
    </row>
    <row r="52" spans="1:37">
      <c r="A52">
        <v>2</v>
      </c>
      <c r="B52">
        <v>23</v>
      </c>
      <c r="C52">
        <v>2022</v>
      </c>
      <c r="D52">
        <v>11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194</v>
      </c>
      <c r="R52">
        <v>2580</v>
      </c>
      <c r="S52">
        <v>5.2151162790697665</v>
      </c>
      <c r="T52">
        <v>4.9755813953488364</v>
      </c>
      <c r="U52">
        <v>17.043372093023244</v>
      </c>
      <c r="V52">
        <v>2.9457364341085257</v>
      </c>
      <c r="W52">
        <v>1.9379844961240311</v>
      </c>
      <c r="X52">
        <v>56.046511627906995</v>
      </c>
      <c r="Y52">
        <v>17.596899224806201</v>
      </c>
      <c r="Z52">
        <v>6.7472554472799793</v>
      </c>
      <c r="AA52">
        <v>1.5788832361200389</v>
      </c>
      <c r="AB52">
        <v>2.0132758630498553</v>
      </c>
      <c r="AC52">
        <v>37.674373384748819</v>
      </c>
      <c r="AD52">
        <v>50.583391286667442</v>
      </c>
      <c r="AE52">
        <v>50.036505245298038</v>
      </c>
      <c r="AF52">
        <v>9.9167721444789141</v>
      </c>
      <c r="AG52">
        <v>13.426278124463259</v>
      </c>
      <c r="AH52">
        <v>0.85271317829457371</v>
      </c>
      <c r="AI52">
        <v>43</v>
      </c>
      <c r="AJ52">
        <v>93.274418604651189</v>
      </c>
      <c r="AK52">
        <v>15.230067095911444</v>
      </c>
    </row>
    <row r="53" spans="1:37">
      <c r="A53">
        <v>2</v>
      </c>
      <c r="B53">
        <v>24</v>
      </c>
      <c r="C53">
        <v>2022</v>
      </c>
      <c r="D53">
        <v>12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75</v>
      </c>
      <c r="R53">
        <v>726</v>
      </c>
      <c r="S53">
        <v>5.2837465564738286</v>
      </c>
      <c r="T53">
        <v>5.0633608815426996</v>
      </c>
      <c r="U53">
        <v>17.012534435261703</v>
      </c>
      <c r="V53">
        <v>2.0661157024793391</v>
      </c>
      <c r="W53">
        <v>2.0661157024793391</v>
      </c>
      <c r="X53">
        <v>55.922865013774114</v>
      </c>
      <c r="Y53">
        <v>16.253443526170798</v>
      </c>
      <c r="Z53">
        <v>6.5883836265656237</v>
      </c>
      <c r="AA53">
        <v>1.515552163407383</v>
      </c>
      <c r="AB53">
        <v>1.9796086513410265</v>
      </c>
      <c r="AC53">
        <v>30.671478415489688</v>
      </c>
      <c r="AD53">
        <v>52.242359752392389</v>
      </c>
      <c r="AE53">
        <v>54.172127270278899</v>
      </c>
      <c r="AF53">
        <v>2.7905335569347658</v>
      </c>
      <c r="AG53">
        <v>3.7712562737352342</v>
      </c>
      <c r="AH53">
        <v>1.1019283746556476</v>
      </c>
      <c r="AI53">
        <v>0</v>
      </c>
    </row>
    <row r="54" spans="1:37">
      <c r="A54">
        <v>2</v>
      </c>
      <c r="B54">
        <v>25</v>
      </c>
      <c r="C54">
        <v>2021</v>
      </c>
      <c r="D54">
        <v>1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68</v>
      </c>
      <c r="R54">
        <v>910</v>
      </c>
      <c r="S54">
        <v>5.4604395604395588</v>
      </c>
      <c r="T54">
        <v>5.5241758241758223</v>
      </c>
      <c r="U54">
        <v>19.097131868131846</v>
      </c>
      <c r="V54">
        <v>4.5054945054945055</v>
      </c>
      <c r="W54">
        <v>2.9670329670329672</v>
      </c>
      <c r="X54">
        <v>67.362637362637358</v>
      </c>
      <c r="Y54">
        <v>34.505494505494504</v>
      </c>
      <c r="Z54">
        <v>8.3178967923715543</v>
      </c>
      <c r="AA54">
        <v>1.3732434631136683</v>
      </c>
      <c r="AB54">
        <v>2.0936765422555981</v>
      </c>
      <c r="AC54">
        <v>42.319816534295889</v>
      </c>
      <c r="AD54">
        <v>54.183271968468318</v>
      </c>
      <c r="AE54">
        <v>58.109998706758354</v>
      </c>
      <c r="AF54">
        <v>3.416698267996801</v>
      </c>
      <c r="AG54">
        <v>5.1290259906629485</v>
      </c>
      <c r="AH54">
        <v>0</v>
      </c>
    </row>
    <row r="55" spans="1:37">
      <c r="A55">
        <v>2</v>
      </c>
      <c r="B55">
        <v>26</v>
      </c>
      <c r="C55">
        <v>2021</v>
      </c>
      <c r="D55">
        <v>2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72</v>
      </c>
      <c r="R55">
        <v>1436</v>
      </c>
      <c r="S55">
        <v>5.5612813370473528</v>
      </c>
      <c r="T55">
        <v>5.2068245125348191</v>
      </c>
      <c r="U55">
        <v>10.939707520891352</v>
      </c>
      <c r="V55">
        <v>1.114206128133705</v>
      </c>
      <c r="W55">
        <v>2.298050139275766</v>
      </c>
      <c r="X55">
        <v>22.841225626740943</v>
      </c>
      <c r="Y55">
        <v>11.977715877437328</v>
      </c>
      <c r="Z55">
        <v>8.1373067189758856</v>
      </c>
      <c r="AA55">
        <v>1.4380443724823999</v>
      </c>
      <c r="AB55">
        <v>1.9035908597712647</v>
      </c>
      <c r="AC55">
        <v>24.162966641244672</v>
      </c>
      <c r="AD55">
        <v>50.205824356585914</v>
      </c>
      <c r="AE55">
        <v>40.09944709167155</v>
      </c>
      <c r="AF55">
        <v>5.3916249591685776</v>
      </c>
      <c r="AG55">
        <v>4.636449261309032</v>
      </c>
      <c r="AH55">
        <v>0</v>
      </c>
    </row>
    <row r="56" spans="1:37">
      <c r="A56">
        <v>2</v>
      </c>
      <c r="B56">
        <v>27</v>
      </c>
      <c r="C56">
        <v>2021</v>
      </c>
      <c r="D56">
        <v>3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187</v>
      </c>
      <c r="R56">
        <v>4375</v>
      </c>
      <c r="S56">
        <v>5.2397714285714301</v>
      </c>
      <c r="T56">
        <v>5.1076571428571409</v>
      </c>
      <c r="U56">
        <v>9.7249234285714365</v>
      </c>
      <c r="V56">
        <v>1.5314285714285711</v>
      </c>
      <c r="W56">
        <v>0.96</v>
      </c>
      <c r="X56">
        <v>18.559999999999999</v>
      </c>
      <c r="Y56">
        <v>9.0514285714285752</v>
      </c>
      <c r="Z56">
        <v>7.4599456842043885</v>
      </c>
      <c r="AA56">
        <v>1.4268830983393601</v>
      </c>
      <c r="AB56">
        <v>1.9808392729613689</v>
      </c>
      <c r="AC56">
        <v>30.055825972284723</v>
      </c>
      <c r="AD56">
        <v>37.399166405756688</v>
      </c>
      <c r="AE56">
        <v>46.20124494205993</v>
      </c>
      <c r="AF56">
        <v>16.426433980753849</v>
      </c>
      <c r="AG56">
        <v>12.55710738870407</v>
      </c>
      <c r="AH56">
        <v>0.34285714285714297</v>
      </c>
    </row>
    <row r="57" spans="1:37">
      <c r="A57">
        <v>2</v>
      </c>
      <c r="B57">
        <v>28</v>
      </c>
      <c r="C57">
        <v>2021</v>
      </c>
      <c r="D57">
        <v>4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131</v>
      </c>
      <c r="R57">
        <v>4196</v>
      </c>
      <c r="S57">
        <v>5.0629170638703522</v>
      </c>
      <c r="T57">
        <v>4.6260724499523356</v>
      </c>
      <c r="U57">
        <v>8.803693994280275</v>
      </c>
      <c r="V57">
        <v>0.71496663489037204</v>
      </c>
      <c r="W57">
        <v>0.61963775023832213</v>
      </c>
      <c r="X57">
        <v>11.463298379408959</v>
      </c>
      <c r="Y57">
        <v>5.7197330791229755</v>
      </c>
      <c r="Z57">
        <v>6.1078864837324911</v>
      </c>
      <c r="AA57">
        <v>1.2397712948259099</v>
      </c>
      <c r="AB57">
        <v>1.8102496334639704</v>
      </c>
      <c r="AC57">
        <v>37.189117832158942</v>
      </c>
      <c r="AD57">
        <v>42.348894770656301</v>
      </c>
      <c r="AE57">
        <v>40.965176107270374</v>
      </c>
      <c r="AF57">
        <v>15.754358167598438</v>
      </c>
      <c r="AG57">
        <v>10.902492049199424</v>
      </c>
      <c r="AH57">
        <v>0.16682554814108672</v>
      </c>
    </row>
    <row r="58" spans="1:37">
      <c r="A58">
        <v>2</v>
      </c>
      <c r="B58">
        <v>29</v>
      </c>
      <c r="C58">
        <v>2021</v>
      </c>
      <c r="D58">
        <v>5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93</v>
      </c>
      <c r="R58">
        <v>1835</v>
      </c>
      <c r="S58">
        <v>5.2441416893732971</v>
      </c>
      <c r="T58">
        <v>4.7629427792915529</v>
      </c>
      <c r="U58">
        <v>10.677863760217981</v>
      </c>
      <c r="V58">
        <v>0.98092643051771122</v>
      </c>
      <c r="W58">
        <v>1.5258855585831066</v>
      </c>
      <c r="X58">
        <v>21.525885558583106</v>
      </c>
      <c r="Y58">
        <v>9.6457765667574904</v>
      </c>
      <c r="Z58">
        <v>7.6797822625363228</v>
      </c>
      <c r="AA58">
        <v>1.4131774781777244</v>
      </c>
      <c r="AB58">
        <v>1.8838016101125337</v>
      </c>
      <c r="AC58">
        <v>35.001330697598348</v>
      </c>
      <c r="AD58">
        <v>56.558325252674649</v>
      </c>
      <c r="AE58">
        <v>42.705945510418701</v>
      </c>
      <c r="AF58">
        <v>6.8897157382133294</v>
      </c>
      <c r="AG58">
        <v>5.7829016254055121</v>
      </c>
      <c r="AH58">
        <v>0.87193460490463237</v>
      </c>
    </row>
    <row r="59" spans="1:37">
      <c r="A59">
        <v>2</v>
      </c>
      <c r="B59">
        <v>30</v>
      </c>
      <c r="C59">
        <v>2021</v>
      </c>
      <c r="D59">
        <v>6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126</v>
      </c>
      <c r="R59">
        <v>1984</v>
      </c>
      <c r="S59">
        <v>5.064516129032258</v>
      </c>
      <c r="T59">
        <v>4.6764112903225801</v>
      </c>
      <c r="U59">
        <v>13.319385080645157</v>
      </c>
      <c r="V59">
        <v>1.411290322580645</v>
      </c>
      <c r="W59">
        <v>2.6713709677419355</v>
      </c>
      <c r="X59">
        <v>32.45967741935484</v>
      </c>
      <c r="Y59">
        <v>15.070564516129028</v>
      </c>
      <c r="Z59">
        <v>8.285752852186663</v>
      </c>
      <c r="AA59">
        <v>1.48441872779121</v>
      </c>
      <c r="AB59">
        <v>2.2948329108901997</v>
      </c>
      <c r="AC59">
        <v>23.78766751385966</v>
      </c>
      <c r="AD59">
        <v>59.093805336456207</v>
      </c>
      <c r="AE59">
        <v>44.868349860619389</v>
      </c>
      <c r="AF59">
        <v>7.44915314692929</v>
      </c>
      <c r="AG59">
        <v>7.7992205814475444</v>
      </c>
      <c r="AH59">
        <v>0</v>
      </c>
    </row>
    <row r="60" spans="1:37">
      <c r="A60">
        <v>2</v>
      </c>
      <c r="B60">
        <v>31</v>
      </c>
      <c r="C60">
        <v>2021</v>
      </c>
      <c r="D60">
        <v>7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32</v>
      </c>
      <c r="R60">
        <v>549</v>
      </c>
      <c r="S60">
        <v>4.9672131147540988</v>
      </c>
      <c r="T60">
        <v>4.5956284153005456</v>
      </c>
      <c r="U60">
        <v>13.741748633879778</v>
      </c>
      <c r="V60">
        <v>1.2750455373406191</v>
      </c>
      <c r="W60">
        <v>2.0036429872495445</v>
      </c>
      <c r="X60">
        <v>28.051001821493632</v>
      </c>
      <c r="Y60">
        <v>15.664845173041893</v>
      </c>
      <c r="Z60">
        <v>8.01407926859574</v>
      </c>
      <c r="AA60">
        <v>1.5999828300909178</v>
      </c>
      <c r="AB60">
        <v>2.2177580649390976</v>
      </c>
      <c r="AC60">
        <v>37.36294596986901</v>
      </c>
      <c r="AD60">
        <v>60.586386000148018</v>
      </c>
      <c r="AE60">
        <v>56.76019075901408</v>
      </c>
      <c r="AF60">
        <v>2.0612828012420263</v>
      </c>
      <c r="AG60">
        <v>2.2265871843870024</v>
      </c>
      <c r="AH60">
        <v>0</v>
      </c>
    </row>
    <row r="61" spans="1:37">
      <c r="A61">
        <v>2</v>
      </c>
      <c r="B61">
        <v>32</v>
      </c>
      <c r="C61">
        <v>2021</v>
      </c>
      <c r="D61">
        <v>8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104</v>
      </c>
      <c r="R61">
        <v>1539</v>
      </c>
      <c r="S61">
        <v>5.0571799870045488</v>
      </c>
      <c r="T61">
        <v>4.1500974658869376</v>
      </c>
      <c r="U61">
        <v>13.654243014944749</v>
      </c>
      <c r="V61">
        <v>0.84470435347628303</v>
      </c>
      <c r="W61">
        <v>1.4944769330734251</v>
      </c>
      <c r="X61">
        <v>26.38076673164392</v>
      </c>
      <c r="Y61">
        <v>10.786224821312544</v>
      </c>
      <c r="Z61">
        <v>6.7059221542115557</v>
      </c>
      <c r="AA61">
        <v>1.4848089690452564</v>
      </c>
      <c r="AB61">
        <v>2.2011172491479196</v>
      </c>
      <c r="AC61">
        <v>32.144328509484005</v>
      </c>
      <c r="AD61">
        <v>56.28905279416108</v>
      </c>
      <c r="AE61">
        <v>41.329346380696727</v>
      </c>
      <c r="AF61">
        <v>5.7783501477440398</v>
      </c>
      <c r="AG61">
        <v>6.2019978078908444</v>
      </c>
      <c r="AH61">
        <v>0</v>
      </c>
    </row>
    <row r="62" spans="1:37">
      <c r="A62">
        <v>2</v>
      </c>
      <c r="B62">
        <v>33</v>
      </c>
      <c r="C62">
        <v>2021</v>
      </c>
      <c r="D62">
        <v>9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178</v>
      </c>
      <c r="R62">
        <v>2414</v>
      </c>
      <c r="S62">
        <v>5.1868268434134208</v>
      </c>
      <c r="T62">
        <v>4.3251864125932036</v>
      </c>
      <c r="U62">
        <v>13.245095277547616</v>
      </c>
      <c r="V62">
        <v>0.53852526926263466</v>
      </c>
      <c r="W62">
        <v>0.78707539353769684</v>
      </c>
      <c r="X62">
        <v>24.813587406793705</v>
      </c>
      <c r="Y62">
        <v>6.9594034797017388</v>
      </c>
      <c r="Z62">
        <v>6.0142434061294781</v>
      </c>
      <c r="AA62">
        <v>1.7095110292847751</v>
      </c>
      <c r="AB62">
        <v>2.0350825955519465</v>
      </c>
      <c r="AC62">
        <v>27.209155778466581</v>
      </c>
      <c r="AD62">
        <v>52.369094751041935</v>
      </c>
      <c r="AE62">
        <v>45.02509340037205</v>
      </c>
      <c r="AF62">
        <v>9.0636369438948101</v>
      </c>
      <c r="AG62">
        <v>9.4366470747071514</v>
      </c>
      <c r="AH62">
        <v>1.7398508699254347</v>
      </c>
    </row>
    <row r="63" spans="1:37">
      <c r="A63">
        <v>2</v>
      </c>
      <c r="B63">
        <v>34</v>
      </c>
      <c r="C63">
        <v>2021</v>
      </c>
      <c r="D63">
        <v>10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270</v>
      </c>
      <c r="R63">
        <v>3696</v>
      </c>
      <c r="S63">
        <v>5.2083333333333321</v>
      </c>
      <c r="T63">
        <v>4.6314935064935057</v>
      </c>
      <c r="U63">
        <v>16.35943181818185</v>
      </c>
      <c r="V63">
        <v>2.1915584415584419</v>
      </c>
      <c r="W63">
        <v>1.1634199134199139</v>
      </c>
      <c r="X63">
        <v>50.081168831168839</v>
      </c>
      <c r="Y63">
        <v>14.556277056277056</v>
      </c>
      <c r="Z63">
        <v>6.7326831584938542</v>
      </c>
      <c r="AA63">
        <v>1.9976706763911647</v>
      </c>
      <c r="AB63">
        <v>2.0392585070598201</v>
      </c>
      <c r="AC63">
        <v>18.385016688522224</v>
      </c>
      <c r="AD63">
        <v>41.644667946028306</v>
      </c>
      <c r="AE63">
        <v>38.140973225257397</v>
      </c>
      <c r="AF63">
        <v>13.877051426940858</v>
      </c>
      <c r="AG63">
        <v>17.845369269040507</v>
      </c>
      <c r="AH63">
        <v>1.109307359307359</v>
      </c>
    </row>
    <row r="64" spans="1:37">
      <c r="A64">
        <v>2</v>
      </c>
      <c r="B64">
        <v>35</v>
      </c>
      <c r="C64">
        <v>2021</v>
      </c>
      <c r="D64">
        <v>11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225</v>
      </c>
      <c r="R64">
        <v>2947.9</v>
      </c>
      <c r="S64">
        <v>5.0848739780860948</v>
      </c>
      <c r="T64">
        <v>5.0215407578276068</v>
      </c>
      <c r="U64">
        <v>16.122287051799582</v>
      </c>
      <c r="V64">
        <v>2.4084941822992638</v>
      </c>
      <c r="W64">
        <v>1.5604328505037477</v>
      </c>
      <c r="X64">
        <v>49.492859323586281</v>
      </c>
      <c r="Y64">
        <v>18.894806472404088</v>
      </c>
      <c r="Z64">
        <v>7.6252406842965454</v>
      </c>
      <c r="AA64">
        <v>1.705074163532361</v>
      </c>
      <c r="AB64">
        <v>1.9790542953861088</v>
      </c>
      <c r="AC64">
        <v>35.556826027863217</v>
      </c>
      <c r="AD64">
        <v>46.387408461352656</v>
      </c>
      <c r="AE64">
        <v>48.189121949060628</v>
      </c>
      <c r="AF64">
        <v>11.068225081568976</v>
      </c>
      <c r="AG64">
        <v>14.026998707324385</v>
      </c>
      <c r="AH64">
        <v>1.9675022897655965</v>
      </c>
    </row>
    <row r="65" spans="1:34">
      <c r="A65">
        <v>2</v>
      </c>
      <c r="B65">
        <v>36</v>
      </c>
      <c r="C65">
        <v>2021</v>
      </c>
      <c r="D65">
        <v>12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58</v>
      </c>
      <c r="R65">
        <v>752</v>
      </c>
      <c r="S65">
        <v>4.755319148936171</v>
      </c>
      <c r="T65">
        <v>4.7247340425531918</v>
      </c>
      <c r="U65">
        <v>15.567912234042538</v>
      </c>
      <c r="V65">
        <v>2.7925531914893624</v>
      </c>
      <c r="W65">
        <v>2.5265957446808516</v>
      </c>
      <c r="X65">
        <v>49.069148936170201</v>
      </c>
      <c r="Y65">
        <v>21.808510638297875</v>
      </c>
      <c r="Z65">
        <v>8.5238006130618622</v>
      </c>
      <c r="AA65">
        <v>1.653887555754662</v>
      </c>
      <c r="AB65">
        <v>2.3017165041413872</v>
      </c>
      <c r="AC65">
        <v>54.547204374178733</v>
      </c>
      <c r="AD65">
        <v>63.023071350663763</v>
      </c>
      <c r="AE65">
        <v>66.348268348339587</v>
      </c>
      <c r="AF65">
        <v>2.8234693379490046</v>
      </c>
      <c r="AG65">
        <v>3.4552030599215735</v>
      </c>
      <c r="AH65">
        <v>0</v>
      </c>
    </row>
    <row r="66" spans="1:34">
      <c r="A66">
        <v>2</v>
      </c>
      <c r="B66">
        <v>37</v>
      </c>
      <c r="C66">
        <v>2020</v>
      </c>
      <c r="D66">
        <v>1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83</v>
      </c>
      <c r="R66">
        <v>1119</v>
      </c>
      <c r="S66">
        <v>5.4745308310991954</v>
      </c>
      <c r="T66">
        <v>5.1823056300268115</v>
      </c>
      <c r="U66">
        <v>16.567229669347629</v>
      </c>
      <c r="V66">
        <v>3.3958891867739061</v>
      </c>
      <c r="W66">
        <v>2.8596961572832882</v>
      </c>
      <c r="X66">
        <v>55.317247542448627</v>
      </c>
      <c r="Y66">
        <v>23.145665773011626</v>
      </c>
      <c r="Z66">
        <v>8.5688085463186141</v>
      </c>
      <c r="AA66">
        <v>1.3973753415304584</v>
      </c>
      <c r="AB66">
        <v>2.0170873389280257</v>
      </c>
      <c r="AC66">
        <v>11.58050926018047</v>
      </c>
      <c r="AD66">
        <v>47.204502540245194</v>
      </c>
      <c r="AE66">
        <v>21.756054279312519</v>
      </c>
      <c r="AF66">
        <v>4.1098909171043445</v>
      </c>
      <c r="AG66">
        <v>5.4339748227344655</v>
      </c>
      <c r="AH66">
        <v>0</v>
      </c>
    </row>
    <row r="67" spans="1:34">
      <c r="A67">
        <v>2</v>
      </c>
      <c r="B67">
        <v>38</v>
      </c>
      <c r="C67">
        <v>2020</v>
      </c>
      <c r="D67">
        <v>2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86</v>
      </c>
      <c r="R67">
        <v>1606</v>
      </c>
      <c r="S67">
        <v>5.551058530510586</v>
      </c>
      <c r="T67">
        <v>5.435865504358655</v>
      </c>
      <c r="U67">
        <v>12.068835616438376</v>
      </c>
      <c r="V67">
        <v>1.1207970112079699</v>
      </c>
      <c r="W67">
        <v>2.0547945205479454</v>
      </c>
      <c r="X67">
        <v>28.331257783312576</v>
      </c>
      <c r="Y67">
        <v>15.193026151930262</v>
      </c>
      <c r="Z67">
        <v>8.4100758345771585</v>
      </c>
      <c r="AA67">
        <v>1.327764908264172</v>
      </c>
      <c r="AB67">
        <v>1.870811077850808</v>
      </c>
      <c r="AC67">
        <v>6.9480912266922958</v>
      </c>
      <c r="AD67">
        <v>53.703118239252809</v>
      </c>
      <c r="AE67">
        <v>19.157724245071464</v>
      </c>
      <c r="AF67">
        <v>5.8985565798655744</v>
      </c>
      <c r="AG67">
        <v>5.6813108934858052</v>
      </c>
      <c r="AH67">
        <v>0</v>
      </c>
    </row>
    <row r="68" spans="1:34">
      <c r="A68">
        <v>2</v>
      </c>
      <c r="B68">
        <v>39</v>
      </c>
      <c r="C68">
        <v>2020</v>
      </c>
      <c r="D68">
        <v>3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192</v>
      </c>
      <c r="R68">
        <v>4359</v>
      </c>
      <c r="S68">
        <v>5.3734801559990837</v>
      </c>
      <c r="T68">
        <v>5.344345033264509</v>
      </c>
      <c r="U68">
        <v>9.3328423950447377</v>
      </c>
      <c r="V68">
        <v>0.80293645331498043</v>
      </c>
      <c r="W68">
        <v>1.2846983253039688</v>
      </c>
      <c r="X68">
        <v>16.678137187428309</v>
      </c>
      <c r="Y68">
        <v>8.1211286992429468</v>
      </c>
      <c r="Z68">
        <v>6.984876371944118</v>
      </c>
      <c r="AA68">
        <v>1.397731448333132</v>
      </c>
      <c r="AB68">
        <v>1.9958742778152845</v>
      </c>
      <c r="AC68">
        <v>15.869254508097599</v>
      </c>
      <c r="AD68">
        <v>32.138265687934926</v>
      </c>
      <c r="AE68">
        <v>32.601258786168337</v>
      </c>
      <c r="AF68">
        <v>16.009843170382339</v>
      </c>
      <c r="AG68">
        <v>11.924452375217101</v>
      </c>
      <c r="AH68">
        <v>4.5882083046570314E-2</v>
      </c>
    </row>
    <row r="69" spans="1:34">
      <c r="A69">
        <v>2</v>
      </c>
      <c r="B69">
        <v>40</v>
      </c>
      <c r="C69">
        <v>2020</v>
      </c>
      <c r="D69">
        <v>4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116</v>
      </c>
      <c r="R69">
        <v>3845</v>
      </c>
      <c r="S69">
        <v>5.1191157347204159</v>
      </c>
      <c r="T69">
        <v>5.0983094928478527</v>
      </c>
      <c r="U69">
        <v>8.4981066319895984</v>
      </c>
      <c r="V69">
        <v>0.57217165149544891</v>
      </c>
      <c r="W69">
        <v>0.80624187256176849</v>
      </c>
      <c r="X69">
        <v>11.44343302990897</v>
      </c>
      <c r="Y69">
        <v>5.695708712613782</v>
      </c>
      <c r="Z69">
        <v>6.3353362346283353</v>
      </c>
      <c r="AA69">
        <v>1.2584636735141641</v>
      </c>
      <c r="AB69">
        <v>1.9699193683342049</v>
      </c>
      <c r="AC69">
        <v>24.43133075270886</v>
      </c>
      <c r="AD69">
        <v>33.827239019201151</v>
      </c>
      <c r="AE69">
        <v>35.752863165680182</v>
      </c>
      <c r="AF69">
        <v>14.122011238843788</v>
      </c>
      <c r="AG69">
        <v>9.5775882602157605</v>
      </c>
      <c r="AH69">
        <v>0</v>
      </c>
    </row>
    <row r="70" spans="1:34">
      <c r="A70">
        <v>2</v>
      </c>
      <c r="B70">
        <v>41</v>
      </c>
      <c r="C70">
        <v>2020</v>
      </c>
      <c r="D70">
        <v>5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134</v>
      </c>
      <c r="R70">
        <v>2599</v>
      </c>
      <c r="S70">
        <v>5.0015390534821087</v>
      </c>
      <c r="T70">
        <v>4.5867641400538677</v>
      </c>
      <c r="U70">
        <v>10.165798383993852</v>
      </c>
      <c r="V70">
        <v>0.88495575221238942</v>
      </c>
      <c r="W70">
        <v>1.6160061562139281</v>
      </c>
      <c r="X70">
        <v>18.507118122354751</v>
      </c>
      <c r="Y70">
        <v>8.8880338591766073</v>
      </c>
      <c r="Z70">
        <v>7.3727039367597182</v>
      </c>
      <c r="AA70">
        <v>1.6802949872693265</v>
      </c>
      <c r="AB70">
        <v>1.94876512891404</v>
      </c>
      <c r="AC70">
        <v>28.185731523453239</v>
      </c>
      <c r="AD70">
        <v>48.803591974312226</v>
      </c>
      <c r="AE70">
        <v>40.769438019557505</v>
      </c>
      <c r="AF70">
        <v>9.5456715760091111</v>
      </c>
      <c r="AG70">
        <v>7.7443578785458067</v>
      </c>
      <c r="AH70">
        <v>0.65409772989611392</v>
      </c>
    </row>
    <row r="71" spans="1:34">
      <c r="A71">
        <v>2</v>
      </c>
      <c r="B71">
        <v>42</v>
      </c>
      <c r="C71">
        <v>2020</v>
      </c>
      <c r="D71">
        <v>6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124</v>
      </c>
      <c r="R71">
        <v>1797</v>
      </c>
      <c r="S71">
        <v>5.011129660545353</v>
      </c>
      <c r="T71">
        <v>5.0016694490818034</v>
      </c>
      <c r="U71">
        <v>14.261435726210347</v>
      </c>
      <c r="V71">
        <v>0.83472454090150261</v>
      </c>
      <c r="W71">
        <v>2.5598219254312742</v>
      </c>
      <c r="X71">
        <v>38.564273789649405</v>
      </c>
      <c r="Y71">
        <v>14.691151919866444</v>
      </c>
      <c r="Z71">
        <v>7.9079712429704143</v>
      </c>
      <c r="AA71">
        <v>1.7750163466981621</v>
      </c>
      <c r="AB71">
        <v>2.2006973892951014</v>
      </c>
      <c r="AC71">
        <v>7.1672407278250301</v>
      </c>
      <c r="AD71">
        <v>49.081336538934337</v>
      </c>
      <c r="AE71">
        <v>33.035716712262541</v>
      </c>
      <c r="AF71">
        <v>6.6000661108458516</v>
      </c>
      <c r="AG71">
        <v>7.5118856557096576</v>
      </c>
      <c r="AH71">
        <v>5.564830272676681E-2</v>
      </c>
    </row>
    <row r="72" spans="1:34">
      <c r="A72">
        <v>2</v>
      </c>
      <c r="B72">
        <v>43</v>
      </c>
      <c r="C72">
        <v>2020</v>
      </c>
      <c r="D72">
        <v>7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48</v>
      </c>
      <c r="R72">
        <v>578</v>
      </c>
      <c r="S72">
        <v>5.4117647058823524</v>
      </c>
      <c r="T72">
        <v>4.766435986159169</v>
      </c>
      <c r="U72">
        <v>12.983494809688583</v>
      </c>
      <c r="V72">
        <v>1.3840830449826991</v>
      </c>
      <c r="W72">
        <v>1.2110726643598613</v>
      </c>
      <c r="X72">
        <v>29.757785467128024</v>
      </c>
      <c r="Y72">
        <v>13.667820069204151</v>
      </c>
      <c r="Z72">
        <v>7.9911547706393549</v>
      </c>
      <c r="AA72">
        <v>1.6141673804720269</v>
      </c>
      <c r="AB72">
        <v>2.0711683922071638</v>
      </c>
      <c r="AC72">
        <v>23.035503477715793</v>
      </c>
      <c r="AD72">
        <v>60.028490834748077</v>
      </c>
      <c r="AE72">
        <v>34.237020182269283</v>
      </c>
      <c r="AF72">
        <v>2.1228927167884826</v>
      </c>
      <c r="AG72">
        <v>2.1996677603168022</v>
      </c>
      <c r="AH72">
        <v>2.2491349480968861</v>
      </c>
    </row>
    <row r="73" spans="1:34">
      <c r="A73">
        <v>2</v>
      </c>
      <c r="B73">
        <v>44</v>
      </c>
      <c r="C73">
        <v>2020</v>
      </c>
      <c r="D73">
        <v>8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105</v>
      </c>
      <c r="R73">
        <v>1420</v>
      </c>
      <c r="S73">
        <v>4.7035211267605614</v>
      </c>
      <c r="T73">
        <v>3.7936619718309874</v>
      </c>
      <c r="U73">
        <v>12.263014084507033</v>
      </c>
      <c r="V73">
        <v>0.42253521126760551</v>
      </c>
      <c r="W73">
        <v>1.0563380281690138</v>
      </c>
      <c r="X73">
        <v>21.478873239436624</v>
      </c>
      <c r="Y73">
        <v>8.0281690140845061</v>
      </c>
      <c r="Z73">
        <v>6.4173943804011859</v>
      </c>
      <c r="AA73">
        <v>1.9519189536623536</v>
      </c>
      <c r="AB73">
        <v>2.1293626233010672</v>
      </c>
      <c r="AC73">
        <v>39.188284808178317</v>
      </c>
      <c r="AD73">
        <v>69.429264782564587</v>
      </c>
      <c r="AE73">
        <v>49.646357154294591</v>
      </c>
      <c r="AF73">
        <v>5.2154111727329484</v>
      </c>
      <c r="AG73">
        <v>5.1041474737584593</v>
      </c>
      <c r="AH73">
        <v>0</v>
      </c>
    </row>
    <row r="74" spans="1:34">
      <c r="A74">
        <v>2</v>
      </c>
      <c r="B74">
        <v>45</v>
      </c>
      <c r="C74">
        <v>2020</v>
      </c>
      <c r="D74">
        <v>9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139</v>
      </c>
      <c r="R74">
        <v>2082</v>
      </c>
      <c r="S74">
        <v>4.8073967339097008</v>
      </c>
      <c r="T74">
        <v>4.097982708933718</v>
      </c>
      <c r="U74">
        <v>12.76805955811721</v>
      </c>
      <c r="V74">
        <v>0.24015369836695488</v>
      </c>
      <c r="W74">
        <v>0.52833813640730076</v>
      </c>
      <c r="X74">
        <v>23.102785782901055</v>
      </c>
      <c r="Y74">
        <v>4.5148895292987508</v>
      </c>
      <c r="Z74">
        <v>5.4523047484912013</v>
      </c>
      <c r="AA74">
        <v>1.55182116839012</v>
      </c>
      <c r="AB74">
        <v>1.93456991913844</v>
      </c>
      <c r="AC74">
        <v>16.668563910269949</v>
      </c>
      <c r="AD74">
        <v>41.388046435863821</v>
      </c>
      <c r="AE74">
        <v>37.362350507562304</v>
      </c>
      <c r="AF74">
        <v>7.6468211701619744</v>
      </c>
      <c r="AG74">
        <v>7.7918981564666403</v>
      </c>
      <c r="AH74">
        <v>2.7377521613832858</v>
      </c>
    </row>
    <row r="75" spans="1:34">
      <c r="A75">
        <v>2</v>
      </c>
      <c r="B75">
        <v>46</v>
      </c>
      <c r="C75">
        <v>2020</v>
      </c>
      <c r="D75">
        <v>10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275</v>
      </c>
      <c r="R75">
        <v>3853</v>
      </c>
      <c r="S75">
        <v>4.9460160913573841</v>
      </c>
      <c r="T75">
        <v>4.7864002076304191</v>
      </c>
      <c r="U75">
        <v>16.104334284972765</v>
      </c>
      <c r="V75">
        <v>1.2198287049052681</v>
      </c>
      <c r="W75">
        <v>1.686997145081754</v>
      </c>
      <c r="X75">
        <v>49.441993252011407</v>
      </c>
      <c r="Y75">
        <v>15.36465092135998</v>
      </c>
      <c r="Z75">
        <v>7.3282897656650308</v>
      </c>
      <c r="AA75">
        <v>1.681549109908042</v>
      </c>
      <c r="AB75">
        <v>2.0240705281569347</v>
      </c>
      <c r="AC75">
        <v>14.39994493766515</v>
      </c>
      <c r="AD75">
        <v>43.583785513098753</v>
      </c>
      <c r="AE75">
        <v>38.116382860618643</v>
      </c>
      <c r="AF75">
        <v>14.151393837000038</v>
      </c>
      <c r="AG75">
        <v>18.187768943755803</v>
      </c>
      <c r="AH75">
        <v>0.72670646249675552</v>
      </c>
    </row>
    <row r="76" spans="1:34">
      <c r="A76">
        <v>2</v>
      </c>
      <c r="B76">
        <v>47</v>
      </c>
      <c r="C76">
        <v>2020</v>
      </c>
      <c r="D76">
        <v>11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210</v>
      </c>
      <c r="R76">
        <v>2773</v>
      </c>
      <c r="S76">
        <v>5.141002524341868</v>
      </c>
      <c r="T76">
        <v>4.8052650558961405</v>
      </c>
      <c r="U76">
        <v>15.824904435629284</v>
      </c>
      <c r="V76">
        <v>2.6325279480706807</v>
      </c>
      <c r="W76">
        <v>1.226108907320592</v>
      </c>
      <c r="X76">
        <v>47.998557518932571</v>
      </c>
      <c r="Y76">
        <v>18.139199423007575</v>
      </c>
      <c r="Z76">
        <v>7.5040694212830816</v>
      </c>
      <c r="AA76">
        <v>1.5822067802097244</v>
      </c>
      <c r="AB76">
        <v>1.8863148206656248</v>
      </c>
      <c r="AC76">
        <v>36.172289924729199</v>
      </c>
      <c r="AD76">
        <v>48.939590915320061</v>
      </c>
      <c r="AE76">
        <v>45.361074582896173</v>
      </c>
      <c r="AF76">
        <v>10.184743085907373</v>
      </c>
      <c r="AG76">
        <v>12.862595377334502</v>
      </c>
      <c r="AH76">
        <v>0.79336458708979485</v>
      </c>
    </row>
    <row r="77" spans="1:34">
      <c r="A77">
        <v>2</v>
      </c>
      <c r="B77">
        <v>48</v>
      </c>
      <c r="C77">
        <v>2020</v>
      </c>
      <c r="D77">
        <v>12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83</v>
      </c>
      <c r="R77">
        <v>1196</v>
      </c>
      <c r="S77">
        <v>5.4590301003344486</v>
      </c>
      <c r="T77">
        <v>5.6245819397993309</v>
      </c>
      <c r="U77">
        <v>17.059172240802678</v>
      </c>
      <c r="V77">
        <v>1.4214046822742477</v>
      </c>
      <c r="W77">
        <v>2.0066889632107019</v>
      </c>
      <c r="X77">
        <v>60.618729096989966</v>
      </c>
      <c r="Y77">
        <v>22.157190635451503</v>
      </c>
      <c r="Z77">
        <v>8.1214250833858301</v>
      </c>
      <c r="AA77">
        <v>1.5872065011695351</v>
      </c>
      <c r="AB77">
        <v>1.9342099946713489</v>
      </c>
      <c r="AC77">
        <v>17.719682266311555</v>
      </c>
      <c r="AD77">
        <v>48.458279065607719</v>
      </c>
      <c r="AE77">
        <v>26.039769323380831</v>
      </c>
      <c r="AF77">
        <v>4.3926984243581746</v>
      </c>
      <c r="AG77">
        <v>5.9803524024591805</v>
      </c>
      <c r="AH77">
        <v>0.33444816053511711</v>
      </c>
    </row>
    <row r="78" spans="1:34">
      <c r="A78">
        <v>2</v>
      </c>
      <c r="B78">
        <v>49</v>
      </c>
      <c r="C78">
        <v>2019</v>
      </c>
      <c r="D78">
        <v>1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81</v>
      </c>
      <c r="R78">
        <v>1288</v>
      </c>
      <c r="S78">
        <v>4.6902173913043477</v>
      </c>
      <c r="T78">
        <v>5.1816770186335406</v>
      </c>
      <c r="U78">
        <v>15.102018633540387</v>
      </c>
      <c r="V78">
        <v>0.93167701863354069</v>
      </c>
      <c r="W78">
        <v>3.1832298136645965</v>
      </c>
      <c r="X78">
        <v>50.077639751552802</v>
      </c>
      <c r="Y78">
        <v>20.729813664596275</v>
      </c>
      <c r="Z78">
        <v>9.0218047952517413</v>
      </c>
      <c r="AA78">
        <v>1.428252183813177</v>
      </c>
      <c r="AB78">
        <v>2.2387551265828614</v>
      </c>
      <c r="AC78">
        <v>41.213159663406131</v>
      </c>
      <c r="AD78">
        <v>66.69016006385273</v>
      </c>
      <c r="AE78">
        <v>54.4992032786908</v>
      </c>
      <c r="AF78">
        <v>4.7377326565143827</v>
      </c>
      <c r="AG78">
        <v>5.7744719499311898</v>
      </c>
      <c r="AH78">
        <v>0</v>
      </c>
    </row>
    <row r="79" spans="1:34">
      <c r="A79">
        <v>2</v>
      </c>
      <c r="B79">
        <v>50</v>
      </c>
      <c r="C79">
        <v>2019</v>
      </c>
      <c r="D79">
        <v>2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95</v>
      </c>
      <c r="R79">
        <v>1809</v>
      </c>
      <c r="S79">
        <v>5.4648977335544489</v>
      </c>
      <c r="T79">
        <v>4.67330016583748</v>
      </c>
      <c r="U79">
        <v>9.9211829740187873</v>
      </c>
      <c r="V79">
        <v>0.82918739635157523</v>
      </c>
      <c r="W79">
        <v>1.2714206744057492</v>
      </c>
      <c r="X79">
        <v>17.744610281923713</v>
      </c>
      <c r="Y79">
        <v>7.8496406854615808</v>
      </c>
      <c r="Z79">
        <v>7.3772383742218608</v>
      </c>
      <c r="AA79">
        <v>1.4459147395285863</v>
      </c>
      <c r="AB79">
        <v>1.7155227955755297</v>
      </c>
      <c r="AC79">
        <v>3.4201041642606347</v>
      </c>
      <c r="AD79">
        <v>48.408995556942543</v>
      </c>
      <c r="AE79">
        <v>19.96233240096231</v>
      </c>
      <c r="AF79">
        <v>6.6541602295299054</v>
      </c>
      <c r="AG79">
        <v>5.3279904461187311</v>
      </c>
      <c r="AH79">
        <v>0.38695411829740189</v>
      </c>
    </row>
    <row r="80" spans="1:34">
      <c r="A80">
        <v>2</v>
      </c>
      <c r="B80">
        <v>51</v>
      </c>
      <c r="C80">
        <v>2019</v>
      </c>
      <c r="D80">
        <v>3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173</v>
      </c>
      <c r="R80">
        <v>4202</v>
      </c>
      <c r="S80">
        <v>5.1520704426463588</v>
      </c>
      <c r="T80">
        <v>5.0799619228938591</v>
      </c>
      <c r="U80">
        <v>9.9172965254640495</v>
      </c>
      <c r="V80">
        <v>1.1661113755354593</v>
      </c>
      <c r="W80">
        <v>1.5230842455973339</v>
      </c>
      <c r="X80">
        <v>21.204188481675388</v>
      </c>
      <c r="Y80">
        <v>9.9714421703950489</v>
      </c>
      <c r="Z80">
        <v>7.9077484020564253</v>
      </c>
      <c r="AA80">
        <v>1.3620814302892936</v>
      </c>
      <c r="AB80">
        <v>1.8378544281508529</v>
      </c>
      <c r="AC80">
        <v>26.638465137820315</v>
      </c>
      <c r="AD80">
        <v>46.750710683166943</v>
      </c>
      <c r="AE80">
        <v>41.980675925209127</v>
      </c>
      <c r="AF80">
        <v>15.456484955491796</v>
      </c>
      <c r="AG80">
        <v>12.371169522197269</v>
      </c>
      <c r="AH80">
        <v>2.3798191337458342E-2</v>
      </c>
    </row>
    <row r="81" spans="1:34">
      <c r="A81">
        <v>2</v>
      </c>
      <c r="B81">
        <v>52</v>
      </c>
      <c r="C81">
        <v>2019</v>
      </c>
      <c r="D81">
        <v>4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138</v>
      </c>
      <c r="R81">
        <v>3690</v>
      </c>
      <c r="S81">
        <v>5.0124661246612465</v>
      </c>
      <c r="T81">
        <v>4.7219512195121949</v>
      </c>
      <c r="U81">
        <v>9.0875934959349571</v>
      </c>
      <c r="V81">
        <v>0.48780487804878048</v>
      </c>
      <c r="W81">
        <v>0.92140921409214083</v>
      </c>
      <c r="X81">
        <v>13.441734417344177</v>
      </c>
      <c r="Y81">
        <v>6.3685636856368548</v>
      </c>
      <c r="Z81">
        <v>6.430837218066511</v>
      </c>
      <c r="AA81">
        <v>1.3273674006589644</v>
      </c>
      <c r="AB81">
        <v>1.8533440041234837</v>
      </c>
      <c r="AC81">
        <v>19.424889826052887</v>
      </c>
      <c r="AD81">
        <v>47.143324668058526</v>
      </c>
      <c r="AE81">
        <v>41.351993443726961</v>
      </c>
      <c r="AF81">
        <v>13.57316265725005</v>
      </c>
      <c r="AG81">
        <v>9.9548946749782203</v>
      </c>
      <c r="AH81">
        <v>0.10840108401084014</v>
      </c>
    </row>
    <row r="82" spans="1:34">
      <c r="A82">
        <v>2</v>
      </c>
      <c r="B82">
        <v>53</v>
      </c>
      <c r="C82">
        <v>2019</v>
      </c>
      <c r="D82">
        <v>5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118</v>
      </c>
      <c r="R82">
        <v>2508</v>
      </c>
      <c r="S82">
        <v>4.9346092503987249</v>
      </c>
      <c r="T82">
        <v>4.9210526315789487</v>
      </c>
      <c r="U82">
        <v>10.573321371610833</v>
      </c>
      <c r="V82">
        <v>0.71770334928229684</v>
      </c>
      <c r="W82">
        <v>1.5151515151515151</v>
      </c>
      <c r="X82">
        <v>18.859649122807014</v>
      </c>
      <c r="Y82">
        <v>9.3700159489633155</v>
      </c>
      <c r="Z82">
        <v>7.5587867591252094</v>
      </c>
      <c r="AA82">
        <v>1.5968564510142076</v>
      </c>
      <c r="AB82">
        <v>1.9906448288307204</v>
      </c>
      <c r="AC82">
        <v>33.790371791732902</v>
      </c>
      <c r="AD82">
        <v>49.233032556749379</v>
      </c>
      <c r="AE82">
        <v>52.444318376673287</v>
      </c>
      <c r="AF82">
        <v>9.2253365702935319</v>
      </c>
      <c r="AG82">
        <v>7.8722771613539599</v>
      </c>
      <c r="AH82">
        <v>0</v>
      </c>
    </row>
    <row r="83" spans="1:34">
      <c r="A83">
        <v>2</v>
      </c>
      <c r="B83">
        <v>54</v>
      </c>
      <c r="C83">
        <v>2019</v>
      </c>
      <c r="D83">
        <v>6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136</v>
      </c>
      <c r="R83">
        <v>2072</v>
      </c>
      <c r="S83">
        <v>4.8392857142857153</v>
      </c>
      <c r="T83">
        <v>5.2075289575289565</v>
      </c>
      <c r="U83">
        <v>13.352215250965244</v>
      </c>
      <c r="V83">
        <v>1.0135135135135138</v>
      </c>
      <c r="W83">
        <v>3.0405405405405408</v>
      </c>
      <c r="X83">
        <v>30.88803088803088</v>
      </c>
      <c r="Y83">
        <v>14.671814671814673</v>
      </c>
      <c r="Z83">
        <v>8.2349488401333026</v>
      </c>
      <c r="AA83">
        <v>1.5152828499255653</v>
      </c>
      <c r="AB83">
        <v>2.1218620424414358</v>
      </c>
      <c r="AC83">
        <v>23.127016535430176</v>
      </c>
      <c r="AD83">
        <v>52.081646368219346</v>
      </c>
      <c r="AE83">
        <v>45.994229129195986</v>
      </c>
      <c r="AF83">
        <v>7.6215699256970497</v>
      </c>
      <c r="AG83">
        <v>8.2130503885420403</v>
      </c>
      <c r="AH83">
        <v>0.67567567567567588</v>
      </c>
    </row>
    <row r="84" spans="1:34">
      <c r="A84">
        <v>2</v>
      </c>
      <c r="B84">
        <v>55</v>
      </c>
      <c r="C84">
        <v>2019</v>
      </c>
      <c r="D84">
        <v>7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45</v>
      </c>
      <c r="R84">
        <v>434</v>
      </c>
      <c r="S84">
        <v>5.2465437788018443</v>
      </c>
      <c r="T84">
        <v>4.5161290322580641</v>
      </c>
      <c r="U84">
        <v>13.439308755760372</v>
      </c>
      <c r="V84">
        <v>0.92165898617511521</v>
      </c>
      <c r="W84">
        <v>0.46082949308755761</v>
      </c>
      <c r="X84">
        <v>28.801843317972352</v>
      </c>
      <c r="Y84">
        <v>11.981566820276498</v>
      </c>
      <c r="Z84">
        <v>7.0214670819573488</v>
      </c>
      <c r="AA84">
        <v>1.6367185162817812</v>
      </c>
      <c r="AB84">
        <v>2.0197111035680368</v>
      </c>
      <c r="AC84">
        <v>20.267544028149512</v>
      </c>
      <c r="AD84">
        <v>59.615012834393937</v>
      </c>
      <c r="AE84">
        <v>34.974808351079439</v>
      </c>
      <c r="AF84">
        <v>1.5964099168689769</v>
      </c>
      <c r="AG84">
        <v>1.731522233026191</v>
      </c>
      <c r="AH84">
        <v>0</v>
      </c>
    </row>
    <row r="85" spans="1:34">
      <c r="A85">
        <v>2</v>
      </c>
      <c r="B85">
        <v>56</v>
      </c>
      <c r="C85">
        <v>2019</v>
      </c>
      <c r="D85">
        <v>8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126</v>
      </c>
      <c r="R85">
        <v>2153</v>
      </c>
      <c r="S85">
        <v>4.9944263817928469</v>
      </c>
      <c r="T85">
        <v>4.0455178820250808</v>
      </c>
      <c r="U85">
        <v>12.095434277751965</v>
      </c>
      <c r="V85">
        <v>0.6967022758941015</v>
      </c>
      <c r="W85">
        <v>1.3005109150023222</v>
      </c>
      <c r="X85">
        <v>17.974918718067812</v>
      </c>
      <c r="Y85">
        <v>7.1063632141198356</v>
      </c>
      <c r="Z85">
        <v>5.8509871981740007</v>
      </c>
      <c r="AA85">
        <v>1.5067479609500052</v>
      </c>
      <c r="AB85">
        <v>2.0353973066214661</v>
      </c>
      <c r="AC85">
        <v>40.211781992709042</v>
      </c>
      <c r="AD85">
        <v>60.387294350544153</v>
      </c>
      <c r="AE85">
        <v>42.580561967807839</v>
      </c>
      <c r="AF85">
        <v>7.9195173986610756</v>
      </c>
      <c r="AG85">
        <v>7.7308439521049568</v>
      </c>
      <c r="AH85">
        <v>1.0682768230376221</v>
      </c>
    </row>
    <row r="86" spans="1:34">
      <c r="A86">
        <v>2</v>
      </c>
      <c r="B86">
        <v>57</v>
      </c>
      <c r="C86">
        <v>2019</v>
      </c>
      <c r="D86">
        <v>9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153</v>
      </c>
      <c r="R86">
        <v>1960</v>
      </c>
      <c r="S86">
        <v>4.9566326530612246</v>
      </c>
      <c r="T86">
        <v>3.9760204081632655</v>
      </c>
      <c r="U86">
        <v>12.739704081632652</v>
      </c>
      <c r="V86">
        <v>0.40816326530612246</v>
      </c>
      <c r="W86">
        <v>0.51020408163265307</v>
      </c>
      <c r="X86">
        <v>23.163265306122454</v>
      </c>
      <c r="Y86">
        <v>5.4081632653061211</v>
      </c>
      <c r="Z86">
        <v>5.793661342291851</v>
      </c>
      <c r="AA86">
        <v>1.5214979487049487</v>
      </c>
      <c r="AB86">
        <v>1.9647237121004124</v>
      </c>
      <c r="AC86">
        <v>21.165781059154074</v>
      </c>
      <c r="AD86">
        <v>48.084724625785363</v>
      </c>
      <c r="AE86">
        <v>32.820237016478366</v>
      </c>
      <c r="AF86">
        <v>7.2095931729566685</v>
      </c>
      <c r="AG86">
        <v>7.4127068069563489</v>
      </c>
      <c r="AH86">
        <v>2.5510204081632657</v>
      </c>
    </row>
    <row r="87" spans="1:34">
      <c r="A87">
        <v>2</v>
      </c>
      <c r="B87">
        <v>58</v>
      </c>
      <c r="C87">
        <v>2019</v>
      </c>
      <c r="D87">
        <v>10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291</v>
      </c>
      <c r="R87">
        <v>3785</v>
      </c>
      <c r="S87">
        <v>4.8642007926023796</v>
      </c>
      <c r="T87">
        <v>4.6533685601056805</v>
      </c>
      <c r="U87">
        <v>16.291231175693557</v>
      </c>
      <c r="V87">
        <v>1.6380449141347424</v>
      </c>
      <c r="W87">
        <v>1.2945838837516508</v>
      </c>
      <c r="X87">
        <v>50.673712021136062</v>
      </c>
      <c r="Y87">
        <v>14.346103038309121</v>
      </c>
      <c r="Z87">
        <v>6.9006854609980355</v>
      </c>
      <c r="AA87">
        <v>1.8727129923606296</v>
      </c>
      <c r="AB87">
        <v>2.1263410284607129</v>
      </c>
      <c r="AC87">
        <v>25.355588321123705</v>
      </c>
      <c r="AD87">
        <v>43.974648639669375</v>
      </c>
      <c r="AE87">
        <v>45.162187519211315</v>
      </c>
      <c r="AF87">
        <v>13.922607224306628</v>
      </c>
      <c r="AG87">
        <v>18.305483382325271</v>
      </c>
      <c r="AH87">
        <v>0.50198150594451796</v>
      </c>
    </row>
    <row r="88" spans="1:34">
      <c r="A88">
        <v>2</v>
      </c>
      <c r="B88">
        <v>59</v>
      </c>
      <c r="C88">
        <v>2019</v>
      </c>
      <c r="D88">
        <v>11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171</v>
      </c>
      <c r="R88">
        <v>2421</v>
      </c>
      <c r="S88">
        <v>5.4427922346137994</v>
      </c>
      <c r="T88">
        <v>5.0755885997521695</v>
      </c>
      <c r="U88">
        <v>15.775059892606341</v>
      </c>
      <c r="V88">
        <v>2.1065675340768277</v>
      </c>
      <c r="W88">
        <v>1.363073110285006</v>
      </c>
      <c r="X88">
        <v>49.772821148285821</v>
      </c>
      <c r="Y88">
        <v>16.480793060718714</v>
      </c>
      <c r="Z88">
        <v>7.5115579211269106</v>
      </c>
      <c r="AA88">
        <v>1.6679458194766501</v>
      </c>
      <c r="AB88">
        <v>1.8326479834505855</v>
      </c>
      <c r="AC88">
        <v>21.422591605224127</v>
      </c>
      <c r="AD88">
        <v>44.3206833391868</v>
      </c>
      <c r="AE88">
        <v>43.78093938637047</v>
      </c>
      <c r="AF88">
        <v>8.9053189141469904</v>
      </c>
      <c r="AG88">
        <v>11.33775890260036</v>
      </c>
      <c r="AH88">
        <v>1.6935150764147047</v>
      </c>
    </row>
    <row r="89" spans="1:34">
      <c r="A89">
        <v>2</v>
      </c>
      <c r="B89">
        <v>60</v>
      </c>
      <c r="C89">
        <v>2019</v>
      </c>
      <c r="D89">
        <v>12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61</v>
      </c>
      <c r="R89">
        <v>864</v>
      </c>
      <c r="S89">
        <v>5.3819444444444438</v>
      </c>
      <c r="T89">
        <v>4.7013888888888884</v>
      </c>
      <c r="U89">
        <v>15.469560185185181</v>
      </c>
      <c r="V89">
        <v>2.7777777777777781</v>
      </c>
      <c r="W89">
        <v>0.34722222222222221</v>
      </c>
      <c r="X89">
        <v>51.736111111111114</v>
      </c>
      <c r="Y89">
        <v>16.550925925925927</v>
      </c>
      <c r="Z89">
        <v>7.9904995840597728</v>
      </c>
      <c r="AA89">
        <v>2.0069204150810602</v>
      </c>
      <c r="AB89">
        <v>1.9349844282717923</v>
      </c>
      <c r="AC89">
        <v>38.826742786833258</v>
      </c>
      <c r="AD89">
        <v>47.371994565356658</v>
      </c>
      <c r="AE89">
        <v>44.6033466154773</v>
      </c>
      <c r="AF89">
        <v>3.1781063782829402</v>
      </c>
      <c r="AG89">
        <v>3.9678305798654696</v>
      </c>
      <c r="AH89">
        <v>1.2731481481481479</v>
      </c>
    </row>
    <row r="90" spans="1:34">
      <c r="A90">
        <v>2</v>
      </c>
      <c r="B90">
        <v>61</v>
      </c>
      <c r="C90">
        <v>2018</v>
      </c>
      <c r="D90">
        <v>1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94</v>
      </c>
      <c r="R90">
        <v>1343</v>
      </c>
      <c r="S90">
        <v>4.9441548771407309</v>
      </c>
      <c r="T90">
        <v>4.231571109456441</v>
      </c>
      <c r="U90">
        <v>12.972822040208488</v>
      </c>
      <c r="V90">
        <v>2.4571854058078926</v>
      </c>
      <c r="W90">
        <v>1.7125837676842881</v>
      </c>
      <c r="X90">
        <v>37.527922561429634</v>
      </c>
      <c r="Y90">
        <v>16.157855547282203</v>
      </c>
      <c r="Z90">
        <v>8.999414145094514</v>
      </c>
      <c r="AA90">
        <v>1.3824804280237095</v>
      </c>
      <c r="AB90">
        <v>2.1369670062549111</v>
      </c>
      <c r="AC90">
        <v>50.555301431208029</v>
      </c>
      <c r="AD90">
        <v>69.523634796223021</v>
      </c>
      <c r="AE90">
        <v>61.254667569004646</v>
      </c>
      <c r="AF90">
        <v>4.6864640401996009</v>
      </c>
      <c r="AG90">
        <v>4.9899412122058679</v>
      </c>
      <c r="AH90">
        <v>1.7125837676842881</v>
      </c>
    </row>
    <row r="91" spans="1:34">
      <c r="A91">
        <v>2</v>
      </c>
      <c r="B91">
        <v>62</v>
      </c>
      <c r="C91">
        <v>2018</v>
      </c>
      <c r="D91">
        <v>2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86</v>
      </c>
      <c r="R91">
        <v>1868</v>
      </c>
      <c r="S91">
        <v>5.6258029978586723</v>
      </c>
      <c r="T91">
        <v>4.8174518201284799</v>
      </c>
      <c r="U91">
        <v>9.3780513918629431</v>
      </c>
      <c r="V91">
        <v>0.85653104925053525</v>
      </c>
      <c r="W91">
        <v>0.69593147751605988</v>
      </c>
      <c r="X91">
        <v>16.64882226980728</v>
      </c>
      <c r="Y91">
        <v>7.2805139186295502</v>
      </c>
      <c r="Z91">
        <v>6.7147868128247117</v>
      </c>
      <c r="AA91">
        <v>1.3197227937755387</v>
      </c>
      <c r="AB91">
        <v>1.4791106243663403</v>
      </c>
      <c r="AC91">
        <v>4.2828083608098044</v>
      </c>
      <c r="AD91">
        <v>40.482355399682525</v>
      </c>
      <c r="AE91">
        <v>38.323055372394421</v>
      </c>
      <c r="AF91">
        <v>6.5184771609030951</v>
      </c>
      <c r="AG91">
        <v>5.0173504458983915</v>
      </c>
      <c r="AH91">
        <v>0.42826552462526762</v>
      </c>
    </row>
    <row r="92" spans="1:34">
      <c r="A92">
        <v>2</v>
      </c>
      <c r="B92">
        <v>63</v>
      </c>
      <c r="C92">
        <v>2018</v>
      </c>
      <c r="D92">
        <v>3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146</v>
      </c>
      <c r="R92">
        <v>3321</v>
      </c>
      <c r="S92">
        <v>5.6389641674194522</v>
      </c>
      <c r="T92">
        <v>4.7615176151761522</v>
      </c>
      <c r="U92">
        <v>9.0204456489009353</v>
      </c>
      <c r="V92">
        <v>0.69256248118036723</v>
      </c>
      <c r="W92">
        <v>1.1141222523336345</v>
      </c>
      <c r="X92">
        <v>17.374284853959651</v>
      </c>
      <c r="Y92">
        <v>7.5880758807588098</v>
      </c>
      <c r="Z92">
        <v>7.0261506999685936</v>
      </c>
      <c r="AA92">
        <v>1.5292115013757082</v>
      </c>
      <c r="AB92">
        <v>1.6940942773120449</v>
      </c>
      <c r="AC92">
        <v>6.7260477091090483</v>
      </c>
      <c r="AD92">
        <v>48.330434233399217</v>
      </c>
      <c r="AE92">
        <v>20.80623451628718</v>
      </c>
      <c r="AF92">
        <v>11.588791569250098</v>
      </c>
      <c r="AG92">
        <v>8.5798920878134552</v>
      </c>
      <c r="AH92">
        <v>0</v>
      </c>
    </row>
    <row r="93" spans="1:34">
      <c r="A93">
        <v>2</v>
      </c>
      <c r="B93">
        <v>64</v>
      </c>
      <c r="C93">
        <v>2018</v>
      </c>
      <c r="D93">
        <v>4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181</v>
      </c>
      <c r="R93">
        <v>4633</v>
      </c>
      <c r="S93">
        <v>5.1696524929851053</v>
      </c>
      <c r="T93">
        <v>4.7910641053313201</v>
      </c>
      <c r="U93">
        <v>9.3643643427584866</v>
      </c>
      <c r="V93">
        <v>0.90654003885171586</v>
      </c>
      <c r="W93">
        <v>1.0360457586876757</v>
      </c>
      <c r="X93">
        <v>15.734944960069061</v>
      </c>
      <c r="Y93">
        <v>6.6911288581912363</v>
      </c>
      <c r="Z93">
        <v>6.7458501293637427</v>
      </c>
      <c r="AA93">
        <v>1.433665494289833</v>
      </c>
      <c r="AB93">
        <v>1.6752119268246852</v>
      </c>
      <c r="AC93">
        <v>13.14035015155962</v>
      </c>
      <c r="AD93">
        <v>42.378882838964529</v>
      </c>
      <c r="AE93">
        <v>46.815871380796921</v>
      </c>
      <c r="AF93">
        <v>16.167079596608161</v>
      </c>
      <c r="AG93">
        <v>12.425834322610029</v>
      </c>
      <c r="AH93">
        <v>0</v>
      </c>
    </row>
    <row r="94" spans="1:34">
      <c r="A94">
        <v>2</v>
      </c>
      <c r="B94">
        <v>65</v>
      </c>
      <c r="C94">
        <v>2018</v>
      </c>
      <c r="D94">
        <v>5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136</v>
      </c>
      <c r="R94">
        <v>2361</v>
      </c>
      <c r="S94">
        <v>5.1901736552308364</v>
      </c>
      <c r="T94">
        <v>4.6581956797966972</v>
      </c>
      <c r="U94">
        <v>10.933290978398986</v>
      </c>
      <c r="V94">
        <v>0.88945362134688721</v>
      </c>
      <c r="W94">
        <v>1.1435832274459972</v>
      </c>
      <c r="X94">
        <v>21.304531977975422</v>
      </c>
      <c r="Y94">
        <v>9.2757306226175373</v>
      </c>
      <c r="Z94">
        <v>7.6477723273503422</v>
      </c>
      <c r="AA94">
        <v>1.4854385731765525</v>
      </c>
      <c r="AB94">
        <v>1.8385909648308445</v>
      </c>
      <c r="AC94">
        <v>21.889967264989593</v>
      </c>
      <c r="AD94">
        <v>54.070410142416755</v>
      </c>
      <c r="AE94">
        <v>45.182969014083859</v>
      </c>
      <c r="AF94">
        <v>8.238824719963711</v>
      </c>
      <c r="AG94">
        <v>7.3931896961558996</v>
      </c>
      <c r="AH94">
        <v>0.12706480304955522</v>
      </c>
    </row>
    <row r="95" spans="1:34">
      <c r="A95">
        <v>2</v>
      </c>
      <c r="B95">
        <v>66</v>
      </c>
      <c r="C95">
        <v>2018</v>
      </c>
      <c r="D95">
        <v>6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156</v>
      </c>
      <c r="R95">
        <v>2227</v>
      </c>
      <c r="S95">
        <v>5.1315671306690627</v>
      </c>
      <c r="T95">
        <v>4.8652896273013031</v>
      </c>
      <c r="U95">
        <v>12.23704535249216</v>
      </c>
      <c r="V95">
        <v>0.80826223619218684</v>
      </c>
      <c r="W95">
        <v>1.8859452177817699</v>
      </c>
      <c r="X95">
        <v>27.121688370004488</v>
      </c>
      <c r="Y95">
        <v>11.001347103726989</v>
      </c>
      <c r="Z95">
        <v>7.6387566654522612</v>
      </c>
      <c r="AA95">
        <v>1.5121793867960576</v>
      </c>
      <c r="AB95">
        <v>1.8886357953759607</v>
      </c>
      <c r="AC95">
        <v>20.815389158981663</v>
      </c>
      <c r="AD95">
        <v>53.853392885146761</v>
      </c>
      <c r="AE95">
        <v>40.068935231811551</v>
      </c>
      <c r="AF95">
        <v>7.7712251805841506</v>
      </c>
      <c r="AG95">
        <v>7.8051587843830275</v>
      </c>
      <c r="AH95">
        <v>0.85316569375841933</v>
      </c>
    </row>
    <row r="96" spans="1:34">
      <c r="A96">
        <v>2</v>
      </c>
      <c r="B96">
        <v>67</v>
      </c>
      <c r="C96">
        <v>2018</v>
      </c>
      <c r="D96">
        <v>7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48</v>
      </c>
      <c r="R96">
        <v>559</v>
      </c>
      <c r="S96">
        <v>4.9033989266547406</v>
      </c>
      <c r="T96">
        <v>4.3559928443649376</v>
      </c>
      <c r="U96">
        <v>12.317531305903396</v>
      </c>
      <c r="V96">
        <v>0.53667262969588558</v>
      </c>
      <c r="W96">
        <v>3.7567084078711992</v>
      </c>
      <c r="X96">
        <v>20.035778175313055</v>
      </c>
      <c r="Y96">
        <v>9.1234347048300553</v>
      </c>
      <c r="Z96">
        <v>6.8222025455722575</v>
      </c>
      <c r="AA96">
        <v>1.5487218701876129</v>
      </c>
      <c r="AB96">
        <v>2.1765367050824875</v>
      </c>
      <c r="AC96">
        <v>32.690039913137504</v>
      </c>
      <c r="AD96">
        <v>67.438527855309914</v>
      </c>
      <c r="AE96">
        <v>50.216049910948811</v>
      </c>
      <c r="AF96">
        <v>1.9506577799490523</v>
      </c>
      <c r="AG96">
        <v>1.9720614272718311</v>
      </c>
      <c r="AH96">
        <v>0</v>
      </c>
    </row>
    <row r="97" spans="1:34">
      <c r="A97">
        <v>2</v>
      </c>
      <c r="B97">
        <v>68</v>
      </c>
      <c r="C97">
        <v>2018</v>
      </c>
      <c r="D97">
        <v>8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157</v>
      </c>
      <c r="R97">
        <v>2388</v>
      </c>
      <c r="S97">
        <v>4.7625628140703515</v>
      </c>
      <c r="T97">
        <v>4.2671691792294801</v>
      </c>
      <c r="U97">
        <v>12.768132328308202</v>
      </c>
      <c r="V97">
        <v>0.58626465661641547</v>
      </c>
      <c r="W97">
        <v>0.96314907872696831</v>
      </c>
      <c r="X97">
        <v>27.931323283082072</v>
      </c>
      <c r="Y97">
        <v>8.1239530988274709</v>
      </c>
      <c r="Z97">
        <v>6.5377106337691311</v>
      </c>
      <c r="AA97">
        <v>1.6001430416034941</v>
      </c>
      <c r="AB97">
        <v>2.0078933500180542</v>
      </c>
      <c r="AC97">
        <v>33.940015345923847</v>
      </c>
      <c r="AD97">
        <v>56.958048318029647</v>
      </c>
      <c r="AE97">
        <v>43.265022064101309</v>
      </c>
      <c r="AF97">
        <v>8.3330425375998889</v>
      </c>
      <c r="AG97">
        <v>8.7326620486451709</v>
      </c>
      <c r="AH97">
        <v>0.50251256281407031</v>
      </c>
    </row>
    <row r="98" spans="1:34">
      <c r="A98">
        <v>2</v>
      </c>
      <c r="B98">
        <v>69</v>
      </c>
      <c r="C98">
        <v>2018</v>
      </c>
      <c r="D98">
        <v>9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160</v>
      </c>
      <c r="R98">
        <v>2133</v>
      </c>
      <c r="S98">
        <v>4.8776371308016877</v>
      </c>
      <c r="T98">
        <v>3.9409282700421944</v>
      </c>
      <c r="U98">
        <v>12.735583684950738</v>
      </c>
      <c r="V98">
        <v>0.56258790436005612</v>
      </c>
      <c r="W98">
        <v>1.3127051101734648</v>
      </c>
      <c r="X98">
        <v>20.300046882325368</v>
      </c>
      <c r="Y98">
        <v>5.1101734646038439</v>
      </c>
      <c r="Z98">
        <v>5.4983170590734147</v>
      </c>
      <c r="AA98">
        <v>1.6480056980047124</v>
      </c>
      <c r="AB98">
        <v>1.9873671541404871</v>
      </c>
      <c r="AC98">
        <v>38.635748926362403</v>
      </c>
      <c r="AD98">
        <v>55.100690118545138</v>
      </c>
      <c r="AE98">
        <v>44.297004813180685</v>
      </c>
      <c r="AF98">
        <v>7.4432075932581903</v>
      </c>
      <c r="AG98">
        <v>7.7802699399955264</v>
      </c>
      <c r="AH98">
        <v>3.0942334739803097</v>
      </c>
    </row>
    <row r="99" spans="1:34">
      <c r="A99">
        <v>2</v>
      </c>
      <c r="B99">
        <v>70</v>
      </c>
      <c r="C99">
        <v>2018</v>
      </c>
      <c r="D99">
        <v>10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306</v>
      </c>
      <c r="R99">
        <v>4336</v>
      </c>
      <c r="S99">
        <v>4.8191881918819197</v>
      </c>
      <c r="T99">
        <v>4.5823339483394836</v>
      </c>
      <c r="U99">
        <v>15.394757841328415</v>
      </c>
      <c r="V99">
        <v>1.0608856088560883</v>
      </c>
      <c r="W99">
        <v>1.3837638376383763</v>
      </c>
      <c r="X99">
        <v>44.23431734317343</v>
      </c>
      <c r="Y99">
        <v>12.038745387453877</v>
      </c>
      <c r="Z99">
        <v>6.721025296033333</v>
      </c>
      <c r="AA99">
        <v>1.8666476664623353</v>
      </c>
      <c r="AB99">
        <v>2.0347877880390968</v>
      </c>
      <c r="AC99">
        <v>18.074165509052243</v>
      </c>
      <c r="AD99">
        <v>42.294179184605717</v>
      </c>
      <c r="AE99">
        <v>38.06241444109115</v>
      </c>
      <c r="AF99">
        <v>15.130683602610182</v>
      </c>
      <c r="AG99">
        <v>19.118203995785112</v>
      </c>
      <c r="AH99">
        <v>0.53044280442804403</v>
      </c>
    </row>
    <row r="100" spans="1:34">
      <c r="A100">
        <v>2</v>
      </c>
      <c r="B100">
        <v>71</v>
      </c>
      <c r="C100">
        <v>2018</v>
      </c>
      <c r="D100">
        <v>11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203</v>
      </c>
      <c r="R100">
        <v>2325</v>
      </c>
      <c r="S100">
        <v>4.8627956989247316</v>
      </c>
      <c r="T100">
        <v>4.9419354838709681</v>
      </c>
      <c r="U100">
        <v>16.930576344086017</v>
      </c>
      <c r="V100">
        <v>1.5913978494623655</v>
      </c>
      <c r="W100">
        <v>2.32258064516129</v>
      </c>
      <c r="X100">
        <v>55.913978494623663</v>
      </c>
      <c r="Y100">
        <v>18.107526881720432</v>
      </c>
      <c r="Z100">
        <v>7.282335240123798</v>
      </c>
      <c r="AA100">
        <v>1.6143485423927462</v>
      </c>
      <c r="AB100">
        <v>2.1177347697427678</v>
      </c>
      <c r="AC100">
        <v>26.843165905406515</v>
      </c>
      <c r="AD100">
        <v>48.144228406114571</v>
      </c>
      <c r="AE100">
        <v>48.366591657133711</v>
      </c>
      <c r="AF100">
        <v>8.1132009631154691</v>
      </c>
      <c r="AG100">
        <v>11.274042186906284</v>
      </c>
      <c r="AH100">
        <v>1.1182795698924732</v>
      </c>
    </row>
    <row r="101" spans="1:34">
      <c r="A101">
        <v>2</v>
      </c>
      <c r="B101">
        <v>72</v>
      </c>
      <c r="C101">
        <v>2018</v>
      </c>
      <c r="D101">
        <v>12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89</v>
      </c>
      <c r="R101">
        <v>1163</v>
      </c>
      <c r="S101">
        <v>4.9071367153912302</v>
      </c>
      <c r="T101">
        <v>4.7110920034393811</v>
      </c>
      <c r="U101">
        <v>14.744840928632859</v>
      </c>
      <c r="V101">
        <v>1.9776440240756672</v>
      </c>
      <c r="W101">
        <v>1.3757523645743761</v>
      </c>
      <c r="X101">
        <v>48.925193465176278</v>
      </c>
      <c r="Y101">
        <v>15.047291487532251</v>
      </c>
      <c r="Z101">
        <v>7.9690311612400349</v>
      </c>
      <c r="AA101">
        <v>1.5910245797809401</v>
      </c>
      <c r="AB101">
        <v>1.8478047939253968</v>
      </c>
      <c r="AC101">
        <v>26.55182361954008</v>
      </c>
      <c r="AD101">
        <v>39.256409688019957</v>
      </c>
      <c r="AE101">
        <v>44.625626869020302</v>
      </c>
      <c r="AF101">
        <v>4.0583452559584057</v>
      </c>
      <c r="AG101">
        <v>4.9113938523294225</v>
      </c>
      <c r="AH101">
        <v>0.9458297506448845</v>
      </c>
    </row>
    <row r="102" spans="1:34">
      <c r="A102">
        <v>2</v>
      </c>
      <c r="B102">
        <v>73</v>
      </c>
      <c r="C102">
        <v>2017</v>
      </c>
      <c r="D102">
        <v>1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130</v>
      </c>
      <c r="R102">
        <v>1826</v>
      </c>
      <c r="S102">
        <v>4.9534501642935362</v>
      </c>
      <c r="T102">
        <v>5.3543263964950709</v>
      </c>
      <c r="U102">
        <v>17.425191675794071</v>
      </c>
      <c r="V102">
        <v>1.4786418400876224</v>
      </c>
      <c r="W102">
        <v>2.3001095290251921</v>
      </c>
      <c r="X102">
        <v>62.376779846659375</v>
      </c>
      <c r="Y102">
        <v>23.932092004381161</v>
      </c>
      <c r="Z102">
        <v>8.1221284818070085</v>
      </c>
      <c r="AA102">
        <v>1.4529954073805882</v>
      </c>
      <c r="AB102">
        <v>2.0465222847359774</v>
      </c>
      <c r="AC102">
        <v>30.484124946215861</v>
      </c>
      <c r="AD102">
        <v>55.63820847978868</v>
      </c>
      <c r="AE102">
        <v>43.595169244829989</v>
      </c>
      <c r="AF102">
        <v>6.5288901601830656</v>
      </c>
      <c r="AG102">
        <v>9.1477554672231065</v>
      </c>
      <c r="AH102">
        <v>0.76670317634173057</v>
      </c>
    </row>
    <row r="103" spans="1:34">
      <c r="A103">
        <v>2</v>
      </c>
      <c r="B103">
        <v>74</v>
      </c>
      <c r="C103">
        <v>2017</v>
      </c>
      <c r="D103">
        <v>2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121</v>
      </c>
      <c r="R103">
        <v>2283</v>
      </c>
      <c r="S103">
        <v>5.2141918528252305</v>
      </c>
      <c r="T103">
        <v>4.8282961016206736</v>
      </c>
      <c r="U103">
        <v>10.993254489706517</v>
      </c>
      <c r="V103">
        <v>1.0950503723171263</v>
      </c>
      <c r="W103">
        <v>1.971090670170828</v>
      </c>
      <c r="X103">
        <v>26.062198861147607</v>
      </c>
      <c r="Y103">
        <v>12.877792378449405</v>
      </c>
      <c r="Z103">
        <v>8.3061085585486936</v>
      </c>
      <c r="AA103">
        <v>1.4494338895147283</v>
      </c>
      <c r="AB103">
        <v>1.9150477352337625</v>
      </c>
      <c r="AC103">
        <v>10.800277541010862</v>
      </c>
      <c r="AD103">
        <v>52.871775595508318</v>
      </c>
      <c r="AE103">
        <v>37.44614180620713</v>
      </c>
      <c r="AF103">
        <v>8.1629004576659057</v>
      </c>
      <c r="AG103">
        <v>7.215532761363824</v>
      </c>
      <c r="AH103">
        <v>0</v>
      </c>
    </row>
    <row r="104" spans="1:34">
      <c r="A104">
        <v>2</v>
      </c>
      <c r="B104">
        <v>75</v>
      </c>
      <c r="C104">
        <v>2017</v>
      </c>
      <c r="D104">
        <v>3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175</v>
      </c>
      <c r="R104">
        <v>4199</v>
      </c>
      <c r="S104">
        <v>5.296022862586331</v>
      </c>
      <c r="T104">
        <v>4.6408668730650158</v>
      </c>
      <c r="U104">
        <v>9.3090259585615698</v>
      </c>
      <c r="V104">
        <v>0.33341271731364608</v>
      </c>
      <c r="W104">
        <v>1.0716837342224337</v>
      </c>
      <c r="X104">
        <v>18.861633722314838</v>
      </c>
      <c r="Y104">
        <v>6.9064062872112411</v>
      </c>
      <c r="Z104">
        <v>7.0795922088307108</v>
      </c>
      <c r="AA104">
        <v>2.9940420150610354</v>
      </c>
      <c r="AB104">
        <v>1.7184835805912198</v>
      </c>
      <c r="AC104">
        <v>2.9302710457641015E-2</v>
      </c>
      <c r="AD104">
        <v>45.065846013614816</v>
      </c>
      <c r="AE104">
        <v>16.794469989105739</v>
      </c>
      <c r="AF104">
        <v>15.013586956521738</v>
      </c>
      <c r="AG104">
        <v>11.237930076813976</v>
      </c>
      <c r="AH104">
        <v>0.38104310550130993</v>
      </c>
    </row>
    <row r="105" spans="1:34">
      <c r="A105">
        <v>2</v>
      </c>
      <c r="B105">
        <v>76</v>
      </c>
      <c r="C105">
        <v>2017</v>
      </c>
      <c r="D105">
        <v>4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113</v>
      </c>
      <c r="R105">
        <v>3115</v>
      </c>
      <c r="S105">
        <v>4.8398073836276092</v>
      </c>
      <c r="T105">
        <v>4.639807383627609</v>
      </c>
      <c r="U105">
        <v>7.9110754414125184</v>
      </c>
      <c r="V105">
        <v>0.38523274478330671</v>
      </c>
      <c r="W105">
        <v>0.70626003210272881</v>
      </c>
      <c r="X105">
        <v>9.1171749598715905</v>
      </c>
      <c r="Y105">
        <v>3.7881219903691825</v>
      </c>
      <c r="Z105">
        <v>5.3453367834194392</v>
      </c>
      <c r="AA105">
        <v>1.3523730862835419</v>
      </c>
      <c r="AB105">
        <v>1.6757992160930757</v>
      </c>
      <c r="AC105">
        <v>22.758809253704104</v>
      </c>
      <c r="AD105">
        <v>43.951574444487086</v>
      </c>
      <c r="AE105">
        <v>39.680530430012119</v>
      </c>
      <c r="AF105">
        <v>11.137728832951945</v>
      </c>
      <c r="AG105">
        <v>7.0848357547450282</v>
      </c>
      <c r="AH105">
        <v>3.2102728731942198E-2</v>
      </c>
    </row>
    <row r="106" spans="1:34">
      <c r="A106">
        <v>2</v>
      </c>
      <c r="B106">
        <v>77</v>
      </c>
      <c r="C106">
        <v>2017</v>
      </c>
      <c r="D106">
        <v>5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139</v>
      </c>
      <c r="R106">
        <v>2999</v>
      </c>
      <c r="S106">
        <v>5.0583527842614204</v>
      </c>
      <c r="T106">
        <v>4.7542514171390451</v>
      </c>
      <c r="U106">
        <v>11.435811937312453</v>
      </c>
      <c r="V106">
        <v>1.0003334444814937</v>
      </c>
      <c r="W106">
        <v>2.4674891630543514</v>
      </c>
      <c r="X106">
        <v>25.075025008336112</v>
      </c>
      <c r="Y106">
        <v>11.537179059686562</v>
      </c>
      <c r="Z106">
        <v>8.0027640648009726</v>
      </c>
      <c r="AA106">
        <v>1.6433186705573628</v>
      </c>
      <c r="AB106">
        <v>2.0330614544990393</v>
      </c>
      <c r="AC106">
        <v>18.678523838653224</v>
      </c>
      <c r="AD106">
        <v>54.179118502322915</v>
      </c>
      <c r="AE106">
        <v>47.886381941223824</v>
      </c>
      <c r="AF106">
        <v>10.722969107551483</v>
      </c>
      <c r="AG106">
        <v>9.8600627782630319</v>
      </c>
      <c r="AH106">
        <v>0</v>
      </c>
    </row>
    <row r="107" spans="1:34">
      <c r="A107">
        <v>2</v>
      </c>
      <c r="B107">
        <v>78</v>
      </c>
      <c r="C107">
        <v>2017</v>
      </c>
      <c r="D107">
        <v>6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162</v>
      </c>
      <c r="R107">
        <v>2488</v>
      </c>
      <c r="S107">
        <v>4.4196141479099689</v>
      </c>
      <c r="T107">
        <v>4.351688102893891</v>
      </c>
      <c r="U107">
        <v>12.97853697749194</v>
      </c>
      <c r="V107">
        <v>1.0048231511254015</v>
      </c>
      <c r="W107">
        <v>2.4517684887459805</v>
      </c>
      <c r="X107">
        <v>31.55144694533762</v>
      </c>
      <c r="Y107">
        <v>12.741157556270096</v>
      </c>
      <c r="Z107">
        <v>7.8725579042664675</v>
      </c>
      <c r="AA107">
        <v>1.6873754365818827</v>
      </c>
      <c r="AB107">
        <v>2.2251912839095596</v>
      </c>
      <c r="AC107">
        <v>25.78904646469422</v>
      </c>
      <c r="AD107">
        <v>62.293670952112741</v>
      </c>
      <c r="AE107">
        <v>53.79959471316505</v>
      </c>
      <c r="AF107">
        <v>8.8958810068649896</v>
      </c>
      <c r="AG107">
        <v>9.283512454740471</v>
      </c>
      <c r="AH107">
        <v>0.44212218649517687</v>
      </c>
    </row>
    <row r="108" spans="1:34">
      <c r="A108">
        <v>2</v>
      </c>
      <c r="B108">
        <v>79</v>
      </c>
      <c r="C108">
        <v>2017</v>
      </c>
      <c r="D108">
        <v>7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31</v>
      </c>
      <c r="R108">
        <v>383</v>
      </c>
      <c r="S108">
        <v>5.0287206266318529</v>
      </c>
      <c r="T108">
        <v>4.3890339425587452</v>
      </c>
      <c r="U108">
        <v>12.864490861618805</v>
      </c>
      <c r="V108">
        <v>0.52219321148825071</v>
      </c>
      <c r="W108">
        <v>2.8720626631853792</v>
      </c>
      <c r="X108">
        <v>26.63185378590078</v>
      </c>
      <c r="Y108">
        <v>14.099216710182764</v>
      </c>
      <c r="Z108">
        <v>8.2981669427789697</v>
      </c>
      <c r="AA108">
        <v>1.45487751999635</v>
      </c>
      <c r="AB108">
        <v>2.2430827482636664</v>
      </c>
      <c r="AC108">
        <v>49.752291459227109</v>
      </c>
      <c r="AD108">
        <v>70.223288979723392</v>
      </c>
      <c r="AE108">
        <v>67.023747411938672</v>
      </c>
      <c r="AF108">
        <v>1.3694221967963387</v>
      </c>
      <c r="AG108">
        <v>1.416535902576969</v>
      </c>
      <c r="AH108">
        <v>1.0443864229765014</v>
      </c>
    </row>
    <row r="109" spans="1:34">
      <c r="A109">
        <v>2</v>
      </c>
      <c r="B109">
        <v>80</v>
      </c>
      <c r="C109">
        <v>2017</v>
      </c>
      <c r="D109">
        <v>8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128</v>
      </c>
      <c r="R109">
        <v>1969</v>
      </c>
      <c r="S109">
        <v>4.6658202133062492</v>
      </c>
      <c r="T109">
        <v>3.4794311833417977</v>
      </c>
      <c r="U109">
        <v>11.442813610970029</v>
      </c>
      <c r="V109">
        <v>0.35551041137633321</v>
      </c>
      <c r="W109">
        <v>0.8633824276282378</v>
      </c>
      <c r="X109">
        <v>17.623158963941094</v>
      </c>
      <c r="Y109">
        <v>5.8913153885220915</v>
      </c>
      <c r="Z109">
        <v>5.9521735646335125</v>
      </c>
      <c r="AA109">
        <v>1.4750523486859377</v>
      </c>
      <c r="AB109">
        <v>2.0181272165365631</v>
      </c>
      <c r="AC109">
        <v>28.468029089505759</v>
      </c>
      <c r="AD109">
        <v>51.820261719531203</v>
      </c>
      <c r="AE109">
        <v>29.761906667225055</v>
      </c>
      <c r="AF109">
        <v>7.0401887871853521</v>
      </c>
      <c r="AG109">
        <v>6.4776092970249026</v>
      </c>
      <c r="AH109">
        <v>0.15236160487557129</v>
      </c>
    </row>
    <row r="110" spans="1:34">
      <c r="A110">
        <v>2</v>
      </c>
      <c r="B110">
        <v>81</v>
      </c>
      <c r="C110">
        <v>2017</v>
      </c>
      <c r="D110">
        <v>9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170</v>
      </c>
      <c r="R110">
        <v>1990</v>
      </c>
      <c r="S110">
        <v>4.5939698492462311</v>
      </c>
      <c r="T110">
        <v>3.8497487437185929</v>
      </c>
      <c r="U110">
        <v>12.664472361809048</v>
      </c>
      <c r="V110">
        <v>0.50251256281407031</v>
      </c>
      <c r="W110">
        <v>1.0050251256281406</v>
      </c>
      <c r="X110">
        <v>24.874371859296485</v>
      </c>
      <c r="Y110">
        <v>5.5276381909547743</v>
      </c>
      <c r="Z110">
        <v>5.9029972029367537</v>
      </c>
      <c r="AA110">
        <v>1.795013701910295</v>
      </c>
      <c r="AB110">
        <v>1.9932139741935724</v>
      </c>
      <c r="AC110">
        <v>32.786711987657618</v>
      </c>
      <c r="AD110">
        <v>53.911173005337922</v>
      </c>
      <c r="AE110">
        <v>42.494851016164006</v>
      </c>
      <c r="AF110">
        <v>7.1152745995423343</v>
      </c>
      <c r="AG110">
        <v>7.2456338977320396</v>
      </c>
      <c r="AH110">
        <v>1.8090452261306535</v>
      </c>
    </row>
    <row r="111" spans="1:34">
      <c r="A111">
        <v>2</v>
      </c>
      <c r="B111">
        <v>82</v>
      </c>
      <c r="C111">
        <v>2017</v>
      </c>
      <c r="D111">
        <v>10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274</v>
      </c>
      <c r="R111">
        <v>3521</v>
      </c>
      <c r="S111">
        <v>4.7850042601533644</v>
      </c>
      <c r="T111">
        <v>4.3294518602669694</v>
      </c>
      <c r="U111">
        <v>15.563731894348196</v>
      </c>
      <c r="V111">
        <v>1.1360408974723091</v>
      </c>
      <c r="W111">
        <v>1.1644419199091169</v>
      </c>
      <c r="X111">
        <v>45.583641011076409</v>
      </c>
      <c r="Y111">
        <v>10.877591593297362</v>
      </c>
      <c r="Z111">
        <v>6.6156158278187824</v>
      </c>
      <c r="AA111">
        <v>1.5838083217481382</v>
      </c>
      <c r="AB111">
        <v>2.0608353337119074</v>
      </c>
      <c r="AC111">
        <v>25.537783780705205</v>
      </c>
      <c r="AD111">
        <v>46.663109760739843</v>
      </c>
      <c r="AE111">
        <v>43.893190922301805</v>
      </c>
      <c r="AF111">
        <v>12.589387871853544</v>
      </c>
      <c r="AG111">
        <v>15.754911775208058</v>
      </c>
      <c r="AH111">
        <v>0.73842658335700095</v>
      </c>
    </row>
    <row r="112" spans="1:34">
      <c r="A112">
        <v>2</v>
      </c>
      <c r="B112">
        <v>83</v>
      </c>
      <c r="C112">
        <v>2017</v>
      </c>
      <c r="D112">
        <v>11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183</v>
      </c>
      <c r="R112">
        <v>2252</v>
      </c>
      <c r="S112">
        <v>5.0754884547069281</v>
      </c>
      <c r="T112">
        <v>4.5608348134991115</v>
      </c>
      <c r="U112">
        <v>16.122735346358773</v>
      </c>
      <c r="V112">
        <v>1.5985790408525753</v>
      </c>
      <c r="W112">
        <v>1.5097690941385435</v>
      </c>
      <c r="X112">
        <v>48.756660746003561</v>
      </c>
      <c r="Y112">
        <v>14.831261101243344</v>
      </c>
      <c r="Z112">
        <v>6.9357574764316698</v>
      </c>
      <c r="AA112">
        <v>1.6085869380470852</v>
      </c>
      <c r="AB112">
        <v>2.0177570543650418</v>
      </c>
      <c r="AC112">
        <v>27.225962753165504</v>
      </c>
      <c r="AD112">
        <v>49.802268121848442</v>
      </c>
      <c r="AE112">
        <v>45.826710069690243</v>
      </c>
      <c r="AF112">
        <v>8.0520594965675052</v>
      </c>
      <c r="AG112">
        <v>10.438625594188368</v>
      </c>
      <c r="AH112">
        <v>1.33214920071048</v>
      </c>
    </row>
    <row r="113" spans="1:34">
      <c r="A113">
        <v>2</v>
      </c>
      <c r="B113">
        <v>84</v>
      </c>
      <c r="C113">
        <v>2017</v>
      </c>
      <c r="D113">
        <v>12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89</v>
      </c>
      <c r="R113">
        <v>943</v>
      </c>
      <c r="S113">
        <v>5.0986214209968175</v>
      </c>
      <c r="T113">
        <v>5.0318133616118761</v>
      </c>
      <c r="U113">
        <v>17.841569459172852</v>
      </c>
      <c r="V113">
        <v>3.0752916224814424</v>
      </c>
      <c r="W113">
        <v>1.3785790031813359</v>
      </c>
      <c r="X113">
        <v>61.823966065747605</v>
      </c>
      <c r="Y113">
        <v>22.375397667020152</v>
      </c>
      <c r="Z113">
        <v>7.6616347718832802</v>
      </c>
      <c r="AA113">
        <v>1.5175984991110223</v>
      </c>
      <c r="AB113">
        <v>2.0129605508742783</v>
      </c>
      <c r="AC113">
        <v>38.405968869263859</v>
      </c>
      <c r="AD113">
        <v>56.35825612665645</v>
      </c>
      <c r="AE113">
        <v>49.502630339646245</v>
      </c>
      <c r="AF113">
        <v>3.3717105263157889</v>
      </c>
      <c r="AG113">
        <v>4.837054240120243</v>
      </c>
      <c r="AH113">
        <v>2.6511134676564159</v>
      </c>
    </row>
    <row r="114" spans="1:34">
      <c r="A114">
        <v>2</v>
      </c>
      <c r="B114">
        <v>85</v>
      </c>
      <c r="C114">
        <v>2016</v>
      </c>
      <c r="D114">
        <v>1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132</v>
      </c>
      <c r="R114">
        <v>1515</v>
      </c>
      <c r="S114">
        <v>5.0587458745874567</v>
      </c>
      <c r="T114">
        <v>5.0092409240924081</v>
      </c>
      <c r="U114">
        <v>17.631551155115531</v>
      </c>
      <c r="V114">
        <v>3.0363036303630362</v>
      </c>
      <c r="W114">
        <v>3.4323432343234304</v>
      </c>
      <c r="X114">
        <v>62.244224422442258</v>
      </c>
      <c r="Y114">
        <v>28.184818481848197</v>
      </c>
      <c r="Z114">
        <v>8.3208256704573049</v>
      </c>
      <c r="AA114">
        <v>1.5405994326845429</v>
      </c>
      <c r="AB114">
        <v>2.2500268611616567</v>
      </c>
      <c r="AC114">
        <v>45.439209175944278</v>
      </c>
      <c r="AD114">
        <v>61.782496294967821</v>
      </c>
      <c r="AE114">
        <v>48.921982783860145</v>
      </c>
      <c r="AF114">
        <v>6.5116478982205797</v>
      </c>
      <c r="AG114">
        <v>9.108224742149936</v>
      </c>
      <c r="AH114">
        <v>6.6006600660066014E-2</v>
      </c>
    </row>
    <row r="115" spans="1:34">
      <c r="A115">
        <v>2</v>
      </c>
      <c r="B115">
        <v>86</v>
      </c>
      <c r="C115">
        <v>2016</v>
      </c>
      <c r="D115">
        <v>2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114</v>
      </c>
      <c r="R115">
        <v>1718</v>
      </c>
      <c r="S115">
        <v>5.4138533178114079</v>
      </c>
      <c r="T115">
        <v>4.8928987194412095</v>
      </c>
      <c r="U115">
        <v>12.320896391152498</v>
      </c>
      <c r="V115">
        <v>1.6298020954598371</v>
      </c>
      <c r="W115">
        <v>2.561117578579744</v>
      </c>
      <c r="X115">
        <v>34.982537834691499</v>
      </c>
      <c r="Y115">
        <v>15.890570430733412</v>
      </c>
      <c r="Z115">
        <v>8.7704353028440103</v>
      </c>
      <c r="AA115">
        <v>1.4323613633117569</v>
      </c>
      <c r="AB115">
        <v>1.9547103439489673</v>
      </c>
      <c r="AC115">
        <v>8.9844285389009464</v>
      </c>
      <c r="AD115">
        <v>56.872487033300558</v>
      </c>
      <c r="AE115">
        <v>35.844013216375693</v>
      </c>
      <c r="AF115">
        <v>7.3841657354078896</v>
      </c>
      <c r="AG115">
        <v>7.2176538303113187</v>
      </c>
      <c r="AH115">
        <v>0.93131548311990642</v>
      </c>
    </row>
    <row r="116" spans="1:34">
      <c r="A116">
        <v>2</v>
      </c>
      <c r="B116">
        <v>87</v>
      </c>
      <c r="C116">
        <v>2016</v>
      </c>
      <c r="D116">
        <v>3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122</v>
      </c>
      <c r="R116">
        <v>2033</v>
      </c>
      <c r="S116">
        <v>5.629119527791441</v>
      </c>
      <c r="T116">
        <v>4.640432857845548</v>
      </c>
      <c r="U116">
        <v>10.344761436301038</v>
      </c>
      <c r="V116">
        <v>0.68863748155435311</v>
      </c>
      <c r="W116">
        <v>1.4264633546483028</v>
      </c>
      <c r="X116">
        <v>23.954746679783575</v>
      </c>
      <c r="Y116">
        <v>11.116576487948841</v>
      </c>
      <c r="Z116">
        <v>8.0854744786656187</v>
      </c>
      <c r="AA116">
        <v>1.5340625224871156</v>
      </c>
      <c r="AB116">
        <v>1.950967625914386</v>
      </c>
      <c r="AC116">
        <v>6.2897148757433392</v>
      </c>
      <c r="AD116">
        <v>57.828117111982486</v>
      </c>
      <c r="AE116">
        <v>27.937619058878902</v>
      </c>
      <c r="AF116">
        <v>8.738072724146825</v>
      </c>
      <c r="AG116">
        <v>7.1711439786791189</v>
      </c>
      <c r="AH116">
        <v>0</v>
      </c>
    </row>
    <row r="117" spans="1:34">
      <c r="A117">
        <v>2</v>
      </c>
      <c r="B117">
        <v>88</v>
      </c>
      <c r="C117">
        <v>2016</v>
      </c>
      <c r="D117">
        <v>4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162</v>
      </c>
      <c r="R117">
        <v>4322</v>
      </c>
      <c r="S117">
        <v>5.2535863026376681</v>
      </c>
      <c r="T117">
        <v>4.5127255900046306</v>
      </c>
      <c r="U117">
        <v>9.2606663581675193</v>
      </c>
      <c r="V117">
        <v>0.83294770939379936</v>
      </c>
      <c r="W117">
        <v>0.83294770939379936</v>
      </c>
      <c r="X117">
        <v>16.311892642295227</v>
      </c>
      <c r="Y117">
        <v>7.1957427117075436</v>
      </c>
      <c r="Z117">
        <v>6.8974123684935309</v>
      </c>
      <c r="AA117">
        <v>1.4454502982202355</v>
      </c>
      <c r="AB117">
        <v>1.7118824251170817</v>
      </c>
      <c r="AC117">
        <v>16.137265560115519</v>
      </c>
      <c r="AD117">
        <v>46.133482454299134</v>
      </c>
      <c r="AE117">
        <v>47.258280072998353</v>
      </c>
      <c r="AF117">
        <v>18.576463508983071</v>
      </c>
      <c r="AG117">
        <v>13.647640818464268</v>
      </c>
      <c r="AH117">
        <v>0</v>
      </c>
    </row>
    <row r="118" spans="1:34">
      <c r="A118">
        <v>2</v>
      </c>
      <c r="B118">
        <v>89</v>
      </c>
      <c r="C118">
        <v>2016</v>
      </c>
      <c r="D118">
        <v>5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131</v>
      </c>
      <c r="R118">
        <v>2368</v>
      </c>
      <c r="S118">
        <v>5.3783783783783772</v>
      </c>
      <c r="T118">
        <v>4.5967060810810798</v>
      </c>
      <c r="U118">
        <v>10.290160472972987</v>
      </c>
      <c r="V118">
        <v>0.92905405405405372</v>
      </c>
      <c r="W118">
        <v>1.5202702702702704</v>
      </c>
      <c r="X118">
        <v>20.143581081081077</v>
      </c>
      <c r="Y118">
        <v>9.6283783783783825</v>
      </c>
      <c r="Z118">
        <v>7.6829768812636514</v>
      </c>
      <c r="AA118">
        <v>1.6275931716818788</v>
      </c>
      <c r="AB118">
        <v>1.8366407610725877</v>
      </c>
      <c r="AC118">
        <v>13.40981243098356</v>
      </c>
      <c r="AD118">
        <v>54.396993310256526</v>
      </c>
      <c r="AE118">
        <v>40.831831744557675</v>
      </c>
      <c r="AF118">
        <v>10.177942061377111</v>
      </c>
      <c r="AG118">
        <v>8.3087258482933279</v>
      </c>
      <c r="AH118">
        <v>0.12668918918918923</v>
      </c>
    </row>
    <row r="119" spans="1:34">
      <c r="A119">
        <v>2</v>
      </c>
      <c r="B119">
        <v>90</v>
      </c>
      <c r="C119">
        <v>2016</v>
      </c>
      <c r="D119">
        <v>6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139</v>
      </c>
      <c r="R119">
        <v>1874</v>
      </c>
      <c r="S119">
        <v>4.8665955176093911</v>
      </c>
      <c r="T119">
        <v>4.5341515474919971</v>
      </c>
      <c r="U119">
        <v>12.911686232657431</v>
      </c>
      <c r="V119">
        <v>1.3874066168623265</v>
      </c>
      <c r="W119">
        <v>1.4407684098185696</v>
      </c>
      <c r="X119">
        <v>31.43009605122732</v>
      </c>
      <c r="Y119">
        <v>13.34044823906083</v>
      </c>
      <c r="Z119">
        <v>8.4606728513076082</v>
      </c>
      <c r="AA119">
        <v>1.540393316175382</v>
      </c>
      <c r="AB119">
        <v>1.9842380907893704</v>
      </c>
      <c r="AC119">
        <v>34.741361596461275</v>
      </c>
      <c r="AD119">
        <v>57.554684627070067</v>
      </c>
      <c r="AE119">
        <v>58.722066356522639</v>
      </c>
      <c r="AF119">
        <v>8.0546720536405019</v>
      </c>
      <c r="AG119">
        <v>8.2505544356213623</v>
      </c>
      <c r="AH119">
        <v>0.26680896478121657</v>
      </c>
    </row>
    <row r="120" spans="1:34">
      <c r="A120">
        <v>2</v>
      </c>
      <c r="B120">
        <v>91</v>
      </c>
      <c r="C120">
        <v>2016</v>
      </c>
      <c r="D120">
        <v>7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16</v>
      </c>
      <c r="R120">
        <v>221</v>
      </c>
      <c r="S120">
        <v>5.1176470588235299</v>
      </c>
      <c r="T120">
        <v>4.606334841628958</v>
      </c>
      <c r="U120">
        <v>11.269683257918549</v>
      </c>
      <c r="V120">
        <v>0.45248868778280527</v>
      </c>
      <c r="W120">
        <v>2.714932126696834</v>
      </c>
      <c r="X120">
        <v>18.552036199095024</v>
      </c>
      <c r="Y120">
        <v>10.407239819004529</v>
      </c>
      <c r="Z120">
        <v>7.1006107945253989</v>
      </c>
      <c r="AA120">
        <v>1.462875703331056</v>
      </c>
      <c r="AB120">
        <v>2.1279768940561219</v>
      </c>
      <c r="AC120">
        <v>49.063004386492381</v>
      </c>
      <c r="AD120">
        <v>70.274171278516079</v>
      </c>
      <c r="AE120">
        <v>54.688111332366006</v>
      </c>
      <c r="AF120">
        <v>0.94988395082953681</v>
      </c>
      <c r="AG120">
        <v>0.84924806799985741</v>
      </c>
      <c r="AH120">
        <v>0</v>
      </c>
    </row>
    <row r="121" spans="1:34">
      <c r="A121">
        <v>2</v>
      </c>
      <c r="B121">
        <v>92</v>
      </c>
      <c r="C121">
        <v>2016</v>
      </c>
      <c r="D121">
        <v>8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145</v>
      </c>
      <c r="R121">
        <v>2262</v>
      </c>
      <c r="S121">
        <v>4.6312997347480085</v>
      </c>
      <c r="T121">
        <v>3.7948717948717952</v>
      </c>
      <c r="U121">
        <v>12.634969053934597</v>
      </c>
      <c r="V121">
        <v>0.57471264367816099</v>
      </c>
      <c r="W121">
        <v>0.97259062776304173</v>
      </c>
      <c r="X121">
        <v>26.92307692307692</v>
      </c>
      <c r="Y121">
        <v>8.4880636604774526</v>
      </c>
      <c r="Z121">
        <v>6.750665682466038</v>
      </c>
      <c r="AA121">
        <v>1.7107999352813676</v>
      </c>
      <c r="AB121">
        <v>2.1517188770644151</v>
      </c>
      <c r="AC121">
        <v>41.053418413820495</v>
      </c>
      <c r="AD121">
        <v>53.334613071112898</v>
      </c>
      <c r="AE121">
        <v>40.975274869508866</v>
      </c>
      <c r="AF121">
        <v>9.7223416143729064</v>
      </c>
      <c r="AG121">
        <v>9.7453483328741584</v>
      </c>
      <c r="AH121">
        <v>0.53050397877984079</v>
      </c>
    </row>
    <row r="122" spans="1:34">
      <c r="A122">
        <v>2</v>
      </c>
      <c r="B122">
        <v>93</v>
      </c>
      <c r="C122">
        <v>2016</v>
      </c>
      <c r="D122">
        <v>9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170</v>
      </c>
      <c r="R122">
        <v>1878</v>
      </c>
      <c r="S122">
        <v>4.7108626198083083</v>
      </c>
      <c r="T122">
        <v>4.2497337593184241</v>
      </c>
      <c r="U122">
        <v>13.962087326943561</v>
      </c>
      <c r="V122">
        <v>0.74547390841320516</v>
      </c>
      <c r="W122">
        <v>1.9169329073482424</v>
      </c>
      <c r="X122">
        <v>33.333333333333343</v>
      </c>
      <c r="Y122">
        <v>10.91586794462194</v>
      </c>
      <c r="Z122">
        <v>6.848962384107006</v>
      </c>
      <c r="AA122">
        <v>1.7497905553283963</v>
      </c>
      <c r="AB122">
        <v>2.2046367618724863</v>
      </c>
      <c r="AC122">
        <v>19.077282136286904</v>
      </c>
      <c r="AD122">
        <v>55.886679653316413</v>
      </c>
      <c r="AE122">
        <v>36.559358310783054</v>
      </c>
      <c r="AF122">
        <v>8.0718645233387782</v>
      </c>
      <c r="AG122">
        <v>8.9408029155266497</v>
      </c>
      <c r="AH122">
        <v>2.0234291799787001</v>
      </c>
    </row>
    <row r="123" spans="1:34">
      <c r="A123">
        <v>2</v>
      </c>
      <c r="B123">
        <v>94</v>
      </c>
      <c r="C123">
        <v>2016</v>
      </c>
      <c r="D123">
        <v>10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221</v>
      </c>
      <c r="R123">
        <v>2823</v>
      </c>
      <c r="S123">
        <v>4.7460148777895848</v>
      </c>
      <c r="T123">
        <v>4.320935175345376</v>
      </c>
      <c r="U123">
        <v>15.275982996811919</v>
      </c>
      <c r="V123">
        <v>1.8420120439249024</v>
      </c>
      <c r="W123">
        <v>0.95642933049946877</v>
      </c>
      <c r="X123">
        <v>41.976620616365551</v>
      </c>
      <c r="Y123">
        <v>12.504427913567124</v>
      </c>
      <c r="Z123">
        <v>6.9445935272451313</v>
      </c>
      <c r="AA123">
        <v>1.7265090189811183</v>
      </c>
      <c r="AB123">
        <v>2.1156127894113568</v>
      </c>
      <c r="AC123">
        <v>35.749703278056522</v>
      </c>
      <c r="AD123">
        <v>44.370685146665274</v>
      </c>
      <c r="AE123">
        <v>44.136863628662638</v>
      </c>
      <c r="AF123">
        <v>12.133585489555578</v>
      </c>
      <c r="AG123">
        <v>14.704512410356015</v>
      </c>
      <c r="AH123">
        <v>0.46050301098122559</v>
      </c>
    </row>
    <row r="124" spans="1:34">
      <c r="A124">
        <v>2</v>
      </c>
      <c r="B124">
        <v>95</v>
      </c>
      <c r="C124">
        <v>2016</v>
      </c>
      <c r="D124">
        <v>11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175</v>
      </c>
      <c r="R124">
        <v>1919</v>
      </c>
      <c r="S124">
        <v>5.1172485669619592</v>
      </c>
      <c r="T124">
        <v>4.8129233976029182</v>
      </c>
      <c r="U124">
        <v>16.060656591974997</v>
      </c>
      <c r="V124">
        <v>1.4069828035435121</v>
      </c>
      <c r="W124">
        <v>2.0323084940072964</v>
      </c>
      <c r="X124">
        <v>49.973944762897347</v>
      </c>
      <c r="Y124">
        <v>13.913496612819179</v>
      </c>
      <c r="Z124">
        <v>7.2746054968146252</v>
      </c>
      <c r="AA124">
        <v>1.6100613617353812</v>
      </c>
      <c r="AB124">
        <v>2.042007959941011</v>
      </c>
      <c r="AC124">
        <v>21.984175252930903</v>
      </c>
      <c r="AD124">
        <v>45.9117653492196</v>
      </c>
      <c r="AE124">
        <v>40.307631413151128</v>
      </c>
      <c r="AF124">
        <v>8.2480873377460693</v>
      </c>
      <c r="AG124">
        <v>10.509180580977603</v>
      </c>
      <c r="AH124">
        <v>1.1985409067222517</v>
      </c>
    </row>
    <row r="125" spans="1:34">
      <c r="A125">
        <v>2</v>
      </c>
      <c r="B125">
        <v>96</v>
      </c>
      <c r="C125">
        <v>2016</v>
      </c>
      <c r="D125">
        <v>12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43</v>
      </c>
      <c r="R125">
        <v>333</v>
      </c>
      <c r="S125">
        <v>5.3573573573573592</v>
      </c>
      <c r="T125">
        <v>5.1171171171171181</v>
      </c>
      <c r="U125">
        <v>13.624024024024028</v>
      </c>
      <c r="V125">
        <v>1.8018018018018012</v>
      </c>
      <c r="W125">
        <v>3.303303303303303</v>
      </c>
      <c r="X125">
        <v>36.036036036036023</v>
      </c>
      <c r="Y125">
        <v>16.216216216216221</v>
      </c>
      <c r="Z125">
        <v>9.0896449363268239</v>
      </c>
      <c r="AA125">
        <v>1.3495349821666407</v>
      </c>
      <c r="AB125">
        <v>2.0956356998017518</v>
      </c>
      <c r="AC125">
        <v>24.851415461815943</v>
      </c>
      <c r="AD125">
        <v>45.790340138797667</v>
      </c>
      <c r="AE125">
        <v>34.19768839297047</v>
      </c>
      <c r="AF125">
        <v>1.4312731023811571</v>
      </c>
      <c r="AG125">
        <v>1.5469640387463879</v>
      </c>
      <c r="AH125">
        <v>0</v>
      </c>
    </row>
    <row r="126" spans="1:34">
      <c r="A126">
        <v>2</v>
      </c>
      <c r="B126">
        <v>97</v>
      </c>
      <c r="C126">
        <v>2015</v>
      </c>
      <c r="D126">
        <v>1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144</v>
      </c>
      <c r="R126">
        <v>1842</v>
      </c>
      <c r="S126">
        <v>4.9641693811074941</v>
      </c>
      <c r="T126">
        <v>5.1102062975027156</v>
      </c>
      <c r="U126">
        <v>18.215580890336607</v>
      </c>
      <c r="V126">
        <v>3.583061889250815</v>
      </c>
      <c r="W126">
        <v>1.9001085776330076</v>
      </c>
      <c r="X126">
        <v>69.48968512486428</v>
      </c>
      <c r="Y126">
        <v>29.20738327904451</v>
      </c>
      <c r="Z126">
        <v>8.2532230675960747</v>
      </c>
      <c r="AA126">
        <v>1.5740214510334021</v>
      </c>
      <c r="AB126">
        <v>2.1166610823842844</v>
      </c>
      <c r="AC126">
        <v>49.458595198207085</v>
      </c>
      <c r="AD126">
        <v>67.78004082737732</v>
      </c>
      <c r="AE126">
        <v>57.231712862511806</v>
      </c>
      <c r="AF126">
        <v>7.8233170524527491</v>
      </c>
      <c r="AG126">
        <v>11.789556015772304</v>
      </c>
      <c r="AH126">
        <v>1.0314875135722044</v>
      </c>
    </row>
    <row r="127" spans="1:34">
      <c r="A127">
        <v>2</v>
      </c>
      <c r="B127">
        <v>98</v>
      </c>
      <c r="C127">
        <v>2015</v>
      </c>
      <c r="D127">
        <v>2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108</v>
      </c>
      <c r="R127">
        <v>1775</v>
      </c>
      <c r="S127">
        <v>5.1115492957746476</v>
      </c>
      <c r="T127">
        <v>4.3690140845070422</v>
      </c>
      <c r="U127">
        <v>10.451492957746478</v>
      </c>
      <c r="V127">
        <v>0.73239436619718301</v>
      </c>
      <c r="W127">
        <v>0.90140845070422526</v>
      </c>
      <c r="X127">
        <v>25.577464788732392</v>
      </c>
      <c r="Y127">
        <v>9.7464788732394378</v>
      </c>
      <c r="Z127">
        <v>7.9095247820662093</v>
      </c>
      <c r="AA127">
        <v>1.6013925699412013</v>
      </c>
      <c r="AB127">
        <v>1.9023033887632688</v>
      </c>
      <c r="AC127">
        <v>11.449317484594001</v>
      </c>
      <c r="AD127">
        <v>54.082668393108065</v>
      </c>
      <c r="AE127">
        <v>19.195273181361877</v>
      </c>
      <c r="AF127">
        <v>7.5387555744319394</v>
      </c>
      <c r="AG127">
        <v>6.5184072252935845</v>
      </c>
      <c r="AH127">
        <v>0</v>
      </c>
    </row>
    <row r="128" spans="1:34">
      <c r="A128">
        <v>2</v>
      </c>
      <c r="B128">
        <v>99</v>
      </c>
      <c r="C128">
        <v>2015</v>
      </c>
      <c r="D128">
        <v>3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162</v>
      </c>
      <c r="R128">
        <v>3826</v>
      </c>
      <c r="S128">
        <v>5.1259801359121795</v>
      </c>
      <c r="T128">
        <v>4.529012023000524</v>
      </c>
      <c r="U128">
        <v>8.7935964453737725</v>
      </c>
      <c r="V128">
        <v>0.81024568740198621</v>
      </c>
      <c r="W128">
        <v>0.78410872974385792</v>
      </c>
      <c r="X128">
        <v>15.499215891270255</v>
      </c>
      <c r="Y128">
        <v>6.9001568217459477</v>
      </c>
      <c r="Z128">
        <v>6.8986508433664335</v>
      </c>
      <c r="AA128">
        <v>1.3690704084127343</v>
      </c>
      <c r="AB128">
        <v>1.6416622064752198</v>
      </c>
      <c r="AC128">
        <v>15.326412330930861</v>
      </c>
      <c r="AD128">
        <v>49.909645918004415</v>
      </c>
      <c r="AE128">
        <v>38.387789694039554</v>
      </c>
      <c r="AF128">
        <v>16.249734550860062</v>
      </c>
      <c r="AG128">
        <v>11.821600968657091</v>
      </c>
      <c r="AH128">
        <v>0.18295870360690017</v>
      </c>
    </row>
    <row r="129" spans="1:34">
      <c r="A129">
        <v>2</v>
      </c>
      <c r="B129">
        <v>100</v>
      </c>
      <c r="C129">
        <v>2015</v>
      </c>
      <c r="D129">
        <v>4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131</v>
      </c>
      <c r="R129">
        <v>3196</v>
      </c>
      <c r="S129">
        <v>4.9574468085106389</v>
      </c>
      <c r="T129">
        <v>4.4152065081351699</v>
      </c>
      <c r="U129">
        <v>8.6449311639549347</v>
      </c>
      <c r="V129">
        <v>0.8135168961201501</v>
      </c>
      <c r="W129">
        <v>0.40675844806007505</v>
      </c>
      <c r="X129">
        <v>13.297872340425537</v>
      </c>
      <c r="Y129">
        <v>6.5081351689612008</v>
      </c>
      <c r="Z129">
        <v>6.3898907144955635</v>
      </c>
      <c r="AA129">
        <v>1.2889989865573557</v>
      </c>
      <c r="AB129">
        <v>1.6676278900378938</v>
      </c>
      <c r="AC129">
        <v>23.43146150913692</v>
      </c>
      <c r="AD129">
        <v>47.049757847864761</v>
      </c>
      <c r="AE129">
        <v>45.72715224483801</v>
      </c>
      <c r="AF129">
        <v>13.574007220216604</v>
      </c>
      <c r="AG129">
        <v>9.7080746956607751</v>
      </c>
      <c r="AH129">
        <v>0</v>
      </c>
    </row>
    <row r="130" spans="1:34">
      <c r="A130">
        <v>2</v>
      </c>
      <c r="B130">
        <v>101</v>
      </c>
      <c r="C130">
        <v>2015</v>
      </c>
      <c r="D130">
        <v>5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102</v>
      </c>
      <c r="R130">
        <v>1674</v>
      </c>
      <c r="S130">
        <v>5.1367980884109921</v>
      </c>
      <c r="T130">
        <v>4.3393070489844678</v>
      </c>
      <c r="U130">
        <v>9.2241935483871025</v>
      </c>
      <c r="V130">
        <v>0.83632019115890077</v>
      </c>
      <c r="W130">
        <v>0.23894862604540024</v>
      </c>
      <c r="X130">
        <v>17.383512544802873</v>
      </c>
      <c r="Y130">
        <v>7.228195937873358</v>
      </c>
      <c r="Z130">
        <v>6.9516889879882342</v>
      </c>
      <c r="AA130">
        <v>1.7515436505975388</v>
      </c>
      <c r="AB130">
        <v>1.7166820815984685</v>
      </c>
      <c r="AC130">
        <v>14.777358847139553</v>
      </c>
      <c r="AD130">
        <v>50.868658431329024</v>
      </c>
      <c r="AE130">
        <v>43.097597463119357</v>
      </c>
      <c r="AF130">
        <v>7.109789764281162</v>
      </c>
      <c r="AG130">
        <v>5.425611085304932</v>
      </c>
      <c r="AH130">
        <v>0</v>
      </c>
    </row>
    <row r="131" spans="1:34">
      <c r="A131">
        <v>2</v>
      </c>
      <c r="B131">
        <v>102</v>
      </c>
      <c r="C131">
        <v>2015</v>
      </c>
      <c r="D131">
        <v>6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126</v>
      </c>
      <c r="R131">
        <v>2133</v>
      </c>
      <c r="S131">
        <v>4.899671823722457</v>
      </c>
      <c r="T131">
        <v>4.2587904360056257</v>
      </c>
      <c r="U131">
        <v>12.253070792311309</v>
      </c>
      <c r="V131">
        <v>0.6563525550867324</v>
      </c>
      <c r="W131">
        <v>1.1251758087201122</v>
      </c>
      <c r="X131">
        <v>26.44163150492264</v>
      </c>
      <c r="Y131">
        <v>12.330051570557901</v>
      </c>
      <c r="Z131">
        <v>8.0530313437777856</v>
      </c>
      <c r="AA131">
        <v>1.5240730845745285</v>
      </c>
      <c r="AB131">
        <v>2.1269096853910097</v>
      </c>
      <c r="AC131">
        <v>27.129028349574956</v>
      </c>
      <c r="AD131">
        <v>59.780754516970113</v>
      </c>
      <c r="AE131">
        <v>39.734999960396806</v>
      </c>
      <c r="AF131">
        <v>9.0592482480356775</v>
      </c>
      <c r="AG131">
        <v>9.1833385921724631</v>
      </c>
      <c r="AH131">
        <v>0</v>
      </c>
    </row>
    <row r="132" spans="1:34">
      <c r="A132">
        <v>2</v>
      </c>
      <c r="B132">
        <v>103</v>
      </c>
      <c r="C132">
        <v>2015</v>
      </c>
      <c r="D132">
        <v>7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44</v>
      </c>
      <c r="R132">
        <v>516</v>
      </c>
      <c r="S132">
        <v>4.612403100775194</v>
      </c>
      <c r="T132">
        <v>3.5213178294573657</v>
      </c>
      <c r="U132">
        <v>10.198062015503876</v>
      </c>
      <c r="V132">
        <v>1.1627906976744189</v>
      </c>
      <c r="W132">
        <v>0.96899224806201567</v>
      </c>
      <c r="X132">
        <v>15.891472868217052</v>
      </c>
      <c r="Y132">
        <v>7.1705426356589186</v>
      </c>
      <c r="Z132">
        <v>6.5862021119701399</v>
      </c>
      <c r="AA132">
        <v>1.6261433784024601</v>
      </c>
      <c r="AB132">
        <v>1.8887495883551024</v>
      </c>
      <c r="AC132">
        <v>45.695298773002158</v>
      </c>
      <c r="AD132">
        <v>64.262339278530092</v>
      </c>
      <c r="AE132">
        <v>62.483864404284198</v>
      </c>
      <c r="AF132">
        <v>2.1915480993841578</v>
      </c>
      <c r="AG132">
        <v>1.8489797266481187</v>
      </c>
      <c r="AH132">
        <v>0</v>
      </c>
    </row>
    <row r="133" spans="1:34">
      <c r="A133">
        <v>2</v>
      </c>
      <c r="B133">
        <v>104</v>
      </c>
      <c r="C133">
        <v>2015</v>
      </c>
      <c r="D133">
        <v>8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115</v>
      </c>
      <c r="R133">
        <v>1429</v>
      </c>
      <c r="S133">
        <v>4.8943317004898521</v>
      </c>
      <c r="T133">
        <v>3.9433170048985295</v>
      </c>
      <c r="U133">
        <v>13.188103568929328</v>
      </c>
      <c r="V133">
        <v>1.5395381385584324</v>
      </c>
      <c r="W133">
        <v>1.0496850944716585</v>
      </c>
      <c r="X133">
        <v>27.221833449965004</v>
      </c>
      <c r="Y133">
        <v>9.7970608817354812</v>
      </c>
      <c r="Z133">
        <v>6.9181699971623427</v>
      </c>
      <c r="AA133">
        <v>1.661115008005416</v>
      </c>
      <c r="AB133">
        <v>2.1272349507323023</v>
      </c>
      <c r="AC133">
        <v>33.189866496578794</v>
      </c>
      <c r="AD133">
        <v>57.870881227898813</v>
      </c>
      <c r="AE133">
        <v>39.79493868561147</v>
      </c>
      <c r="AF133">
        <v>6.0692291356976016</v>
      </c>
      <c r="AG133">
        <v>6.621850581974293</v>
      </c>
      <c r="AH133">
        <v>0.27991602519244224</v>
      </c>
    </row>
    <row r="134" spans="1:34">
      <c r="A134">
        <v>2</v>
      </c>
      <c r="B134">
        <v>105</v>
      </c>
      <c r="C134">
        <v>2015</v>
      </c>
      <c r="D134">
        <v>9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172</v>
      </c>
      <c r="R134">
        <v>2215</v>
      </c>
      <c r="S134">
        <v>4.2573363431151252</v>
      </c>
      <c r="T134">
        <v>3.9616252821670424</v>
      </c>
      <c r="U134">
        <v>13.642753950338601</v>
      </c>
      <c r="V134">
        <v>0.45146726862302489</v>
      </c>
      <c r="W134">
        <v>0.94808126410835181</v>
      </c>
      <c r="X134">
        <v>32.911963882618508</v>
      </c>
      <c r="Y134">
        <v>8.2167042889390505</v>
      </c>
      <c r="Z134">
        <v>6.566898357751529</v>
      </c>
      <c r="AA134">
        <v>1.6726883626834397</v>
      </c>
      <c r="AB134">
        <v>2.0846356301767348</v>
      </c>
      <c r="AC134">
        <v>20.440816461092226</v>
      </c>
      <c r="AD134">
        <v>57.23263909939881</v>
      </c>
      <c r="AE134">
        <v>46.557054218836718</v>
      </c>
      <c r="AF134">
        <v>9.407517519643239</v>
      </c>
      <c r="AG134">
        <v>10.617947562932139</v>
      </c>
      <c r="AH134">
        <v>0.40632054176072246</v>
      </c>
    </row>
    <row r="135" spans="1:34">
      <c r="A135">
        <v>2</v>
      </c>
      <c r="B135">
        <v>106</v>
      </c>
      <c r="C135">
        <v>2015</v>
      </c>
      <c r="D135">
        <v>10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248</v>
      </c>
      <c r="R135">
        <v>2884</v>
      </c>
      <c r="S135">
        <v>4.7139389736477115</v>
      </c>
      <c r="T135">
        <v>3.9278779472954226</v>
      </c>
      <c r="U135">
        <v>14.818273231622729</v>
      </c>
      <c r="V135">
        <v>1.1442441054091541</v>
      </c>
      <c r="W135">
        <v>0.93619972260748974</v>
      </c>
      <c r="X135">
        <v>40.533980582524258</v>
      </c>
      <c r="Y135">
        <v>10.471567267683772</v>
      </c>
      <c r="Z135">
        <v>6.6082852369415281</v>
      </c>
      <c r="AA135">
        <v>1.7601498459863327</v>
      </c>
      <c r="AB135">
        <v>2.1976691893513811</v>
      </c>
      <c r="AC135">
        <v>24.925807621614538</v>
      </c>
      <c r="AD135">
        <v>47.399682177581049</v>
      </c>
      <c r="AE135">
        <v>30.848955838312055</v>
      </c>
      <c r="AF135">
        <v>12.24888511361223</v>
      </c>
      <c r="AG135">
        <v>15.016117346368675</v>
      </c>
      <c r="AH135">
        <v>0.27739251040221918</v>
      </c>
    </row>
    <row r="136" spans="1:34">
      <c r="A136">
        <v>2</v>
      </c>
      <c r="B136">
        <v>107</v>
      </c>
      <c r="C136">
        <v>2015</v>
      </c>
      <c r="D136">
        <v>11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152</v>
      </c>
      <c r="R136">
        <v>1418</v>
      </c>
      <c r="S136">
        <v>5.10296191819464</v>
      </c>
      <c r="T136">
        <v>4.7045133991537389</v>
      </c>
      <c r="U136">
        <v>17.009873060648829</v>
      </c>
      <c r="V136">
        <v>2.5387870239774326</v>
      </c>
      <c r="W136">
        <v>1.2693935119887163</v>
      </c>
      <c r="X136">
        <v>52.256699576868819</v>
      </c>
      <c r="Y136">
        <v>17.418899858956276</v>
      </c>
      <c r="Z136">
        <v>6.8343291440999323</v>
      </c>
      <c r="AA136">
        <v>1.6993667533650842</v>
      </c>
      <c r="AB136">
        <v>2.1063392655801096</v>
      </c>
      <c r="AC136">
        <v>32.425507226298294</v>
      </c>
      <c r="AD136">
        <v>48.216242743804123</v>
      </c>
      <c r="AE136">
        <v>41.357087646444526</v>
      </c>
      <c r="AF136">
        <v>6.0225100870673192</v>
      </c>
      <c r="AG136">
        <v>8.4750467497914741</v>
      </c>
      <c r="AH136">
        <v>0.70521861777150896</v>
      </c>
    </row>
    <row r="137" spans="1:34">
      <c r="A137">
        <v>2</v>
      </c>
      <c r="B137">
        <v>108</v>
      </c>
      <c r="C137">
        <v>2015</v>
      </c>
      <c r="D137">
        <v>12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58</v>
      </c>
      <c r="R137">
        <v>637</v>
      </c>
      <c r="S137">
        <v>4.9199372056514914</v>
      </c>
      <c r="T137">
        <v>4.8163265306122449</v>
      </c>
      <c r="U137">
        <v>13.28492935635793</v>
      </c>
      <c r="V137">
        <v>2.5117739403453689</v>
      </c>
      <c r="W137">
        <v>0.62794348508634223</v>
      </c>
      <c r="X137">
        <v>33.437990580847732</v>
      </c>
      <c r="Y137">
        <v>12.715855572998429</v>
      </c>
      <c r="Z137">
        <v>7.7306415258762717</v>
      </c>
      <c r="AA137">
        <v>1.2881032734810636</v>
      </c>
      <c r="AB137">
        <v>1.8050644800693996</v>
      </c>
      <c r="AC137">
        <v>38.662614218508246</v>
      </c>
      <c r="AD137">
        <v>44.796766570694238</v>
      </c>
      <c r="AE137">
        <v>50.815969972693118</v>
      </c>
      <c r="AF137">
        <v>2.7054576343172649</v>
      </c>
      <c r="AG137">
        <v>2.9734694494241398</v>
      </c>
      <c r="AH137">
        <v>2.5117739403453689</v>
      </c>
    </row>
    <row r="138" spans="1:34">
      <c r="A138">
        <v>2</v>
      </c>
      <c r="B138">
        <v>109</v>
      </c>
      <c r="C138">
        <v>2014</v>
      </c>
      <c r="D138">
        <v>1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159</v>
      </c>
      <c r="R138">
        <v>3196</v>
      </c>
      <c r="S138">
        <v>5.0040675844806008</v>
      </c>
      <c r="T138">
        <v>5.4937421777221518</v>
      </c>
      <c r="U138">
        <v>18.330350438047574</v>
      </c>
      <c r="V138">
        <v>1.658322903629537</v>
      </c>
      <c r="W138">
        <v>2.1902377972465592</v>
      </c>
      <c r="X138">
        <v>72.684605757196493</v>
      </c>
      <c r="Y138">
        <v>20.244055068836047</v>
      </c>
      <c r="Z138">
        <v>6.5367038232917798</v>
      </c>
      <c r="AA138">
        <v>1.6176191888817177</v>
      </c>
      <c r="AB138">
        <v>1.9421285275781319</v>
      </c>
      <c r="AC138">
        <v>47.473284136720949</v>
      </c>
      <c r="AD138">
        <v>61.133364715692736</v>
      </c>
      <c r="AE138">
        <v>57.073913657983397</v>
      </c>
      <c r="AF138">
        <v>15.214700561744262</v>
      </c>
      <c r="AG138">
        <v>20.548437220493796</v>
      </c>
      <c r="AH138">
        <v>0.34418022528160203</v>
      </c>
    </row>
    <row r="139" spans="1:34">
      <c r="A139">
        <v>2</v>
      </c>
      <c r="B139">
        <v>110</v>
      </c>
      <c r="C139">
        <v>2014</v>
      </c>
      <c r="D139">
        <v>2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93</v>
      </c>
      <c r="R139">
        <v>1512</v>
      </c>
      <c r="S139">
        <v>5.302910052910053</v>
      </c>
      <c r="T139">
        <v>4.7665343915343916</v>
      </c>
      <c r="U139">
        <v>13.253373015873036</v>
      </c>
      <c r="V139">
        <v>1.7195767195767191</v>
      </c>
      <c r="W139">
        <v>0.99206349206349242</v>
      </c>
      <c r="X139">
        <v>42.261904761904773</v>
      </c>
      <c r="Y139">
        <v>14.02116402116402</v>
      </c>
      <c r="Z139">
        <v>8.4219322990165626</v>
      </c>
      <c r="AA139">
        <v>1.7618208466280629</v>
      </c>
      <c r="AB139">
        <v>2.1412716021593439</v>
      </c>
      <c r="AC139">
        <v>13.71232792999589</v>
      </c>
      <c r="AD139">
        <v>58.306070411910781</v>
      </c>
      <c r="AE139">
        <v>32.905019033481715</v>
      </c>
      <c r="AF139">
        <v>7.1979434447300763</v>
      </c>
      <c r="AG139">
        <v>7.0287722596553559</v>
      </c>
      <c r="AH139">
        <v>0.13227513227513227</v>
      </c>
    </row>
    <row r="140" spans="1:34">
      <c r="A140">
        <v>2</v>
      </c>
      <c r="B140">
        <v>111</v>
      </c>
      <c r="C140">
        <v>2014</v>
      </c>
      <c r="D140">
        <v>3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127</v>
      </c>
      <c r="R140">
        <v>2020</v>
      </c>
      <c r="S140">
        <v>5.1188118811881189</v>
      </c>
      <c r="T140">
        <v>4.9118811881188122</v>
      </c>
      <c r="U140">
        <v>10.300891089108918</v>
      </c>
      <c r="V140">
        <v>1.2376237623762376</v>
      </c>
      <c r="W140">
        <v>0.59405940594059403</v>
      </c>
      <c r="X140">
        <v>24.950495049504955</v>
      </c>
      <c r="Y140">
        <v>10.396039603960395</v>
      </c>
      <c r="Z140">
        <v>8.0321556233949565</v>
      </c>
      <c r="AA140">
        <v>1.4193648608358838</v>
      </c>
      <c r="AB140">
        <v>1.5632402961501146</v>
      </c>
      <c r="AC140">
        <v>16.670565167873317</v>
      </c>
      <c r="AD140">
        <v>51.744267716206991</v>
      </c>
      <c r="AE140">
        <v>45.050239457224798</v>
      </c>
      <c r="AF140">
        <v>9.616300104731982</v>
      </c>
      <c r="AG140">
        <v>7.2983960070290896</v>
      </c>
      <c r="AH140">
        <v>0</v>
      </c>
    </row>
    <row r="141" spans="1:34">
      <c r="A141">
        <v>2</v>
      </c>
      <c r="B141">
        <v>112</v>
      </c>
      <c r="C141">
        <v>2014</v>
      </c>
      <c r="D141">
        <v>4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117</v>
      </c>
      <c r="R141">
        <v>2526</v>
      </c>
      <c r="S141">
        <v>5.0985748218527309</v>
      </c>
      <c r="T141">
        <v>4.5467141726049078</v>
      </c>
      <c r="U141">
        <v>8.35657165479018</v>
      </c>
      <c r="V141">
        <v>0.43547110055423593</v>
      </c>
      <c r="W141">
        <v>0.98970704671417253</v>
      </c>
      <c r="X141">
        <v>14.726840855106886</v>
      </c>
      <c r="Y141">
        <v>5.6215360253364999</v>
      </c>
      <c r="Z141">
        <v>6.5426006966574644</v>
      </c>
      <c r="AA141">
        <v>1.5586266552382289</v>
      </c>
      <c r="AB141">
        <v>1.8100611451062121</v>
      </c>
      <c r="AC141">
        <v>21.1104971123616</v>
      </c>
      <c r="AD141">
        <v>48.524738826424809</v>
      </c>
      <c r="AE141">
        <v>47.118879102234359</v>
      </c>
      <c r="AF141">
        <v>12.02513567552128</v>
      </c>
      <c r="AG141">
        <v>7.4039375519552637</v>
      </c>
      <c r="AH141">
        <v>0</v>
      </c>
    </row>
    <row r="142" spans="1:34">
      <c r="A142">
        <v>2</v>
      </c>
      <c r="B142">
        <v>113</v>
      </c>
      <c r="C142">
        <v>2014</v>
      </c>
      <c r="D142">
        <v>5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102</v>
      </c>
      <c r="R142">
        <v>1561</v>
      </c>
      <c r="S142">
        <v>5.4183215887251759</v>
      </c>
      <c r="T142">
        <v>4.9634849455477266</v>
      </c>
      <c r="U142">
        <v>11.367841127482372</v>
      </c>
      <c r="V142">
        <v>1.1531069827033951</v>
      </c>
      <c r="W142">
        <v>4.0358744394618844</v>
      </c>
      <c r="X142">
        <v>26.32927610506086</v>
      </c>
      <c r="Y142">
        <v>12.87636130685458</v>
      </c>
      <c r="Z142">
        <v>8.6726164740053608</v>
      </c>
      <c r="AA142">
        <v>1.6511669630556052</v>
      </c>
      <c r="AB142">
        <v>2.2406355260219435</v>
      </c>
      <c r="AC142">
        <v>19.0176679435009</v>
      </c>
      <c r="AD142">
        <v>64.754770595229132</v>
      </c>
      <c r="AE142">
        <v>39.476631062165872</v>
      </c>
      <c r="AF142">
        <v>7.4312101304389202</v>
      </c>
      <c r="AG142">
        <v>6.2241802028053108</v>
      </c>
      <c r="AH142">
        <v>0</v>
      </c>
    </row>
    <row r="143" spans="1:34">
      <c r="A143">
        <v>2</v>
      </c>
      <c r="B143">
        <v>114</v>
      </c>
      <c r="C143">
        <v>2014</v>
      </c>
      <c r="D143">
        <v>6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100</v>
      </c>
      <c r="R143">
        <v>1388</v>
      </c>
      <c r="S143">
        <v>4.9884726224783869</v>
      </c>
      <c r="T143">
        <v>4.8033141210374648</v>
      </c>
      <c r="U143">
        <v>13.944380403458203</v>
      </c>
      <c r="V143">
        <v>1.0806916426512969</v>
      </c>
      <c r="W143">
        <v>1.1527377521613831</v>
      </c>
      <c r="X143">
        <v>39.841498559077827</v>
      </c>
      <c r="Y143">
        <v>14.409221902017288</v>
      </c>
      <c r="Z143">
        <v>8.1847016817341895</v>
      </c>
      <c r="AA143">
        <v>1.6787825718663083</v>
      </c>
      <c r="AB143">
        <v>1.9219842868073376</v>
      </c>
      <c r="AC143">
        <v>29.735914883751207</v>
      </c>
      <c r="AD143">
        <v>57.363106571028361</v>
      </c>
      <c r="AE143">
        <v>49.142504969944085</v>
      </c>
      <c r="AF143">
        <v>6.6076359135485081</v>
      </c>
      <c r="AG143">
        <v>6.7887520562888142</v>
      </c>
      <c r="AH143">
        <v>0</v>
      </c>
    </row>
    <row r="144" spans="1:34">
      <c r="A144">
        <v>2</v>
      </c>
      <c r="B144">
        <v>115</v>
      </c>
      <c r="C144">
        <v>2014</v>
      </c>
      <c r="D144">
        <v>7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40</v>
      </c>
      <c r="R144">
        <v>383</v>
      </c>
      <c r="S144">
        <v>4.7075718015665799</v>
      </c>
      <c r="T144">
        <v>4.6187989556135749</v>
      </c>
      <c r="U144">
        <v>14.779634464751952</v>
      </c>
      <c r="V144">
        <v>1.3054830287206267</v>
      </c>
      <c r="W144">
        <v>1.0443864229765014</v>
      </c>
      <c r="X144">
        <v>41.253263707571811</v>
      </c>
      <c r="Y144">
        <v>13.577023498694516</v>
      </c>
      <c r="Z144">
        <v>7.8426631907678788</v>
      </c>
      <c r="AA144">
        <v>1.6535806877190886</v>
      </c>
      <c r="AB144">
        <v>1.9325064877294471</v>
      </c>
      <c r="AC144">
        <v>35.748849413098874</v>
      </c>
      <c r="AD144">
        <v>56.309544731551291</v>
      </c>
      <c r="AE144">
        <v>49.784019745529264</v>
      </c>
      <c r="AF144">
        <v>1.8232885842140345</v>
      </c>
      <c r="AG144">
        <v>1.9854718152514352</v>
      </c>
      <c r="AH144">
        <v>0</v>
      </c>
    </row>
    <row r="145" spans="1:34">
      <c r="A145">
        <v>2</v>
      </c>
      <c r="B145">
        <v>116</v>
      </c>
      <c r="C145">
        <v>2014</v>
      </c>
      <c r="D145">
        <v>8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135</v>
      </c>
      <c r="R145">
        <v>1861</v>
      </c>
      <c r="S145">
        <v>4.4841483073616324</v>
      </c>
      <c r="T145">
        <v>3.9591617409994626</v>
      </c>
      <c r="U145">
        <v>14.091080064481449</v>
      </c>
      <c r="V145">
        <v>0.91348737238044064</v>
      </c>
      <c r="W145">
        <v>0.80601826974744739</v>
      </c>
      <c r="X145">
        <v>37.184309511015591</v>
      </c>
      <c r="Y145">
        <v>9.9408919935518529</v>
      </c>
      <c r="Z145">
        <v>6.6413418657763987</v>
      </c>
      <c r="AA145">
        <v>1.5496064527979421</v>
      </c>
      <c r="AB145">
        <v>2.032632264790343</v>
      </c>
      <c r="AC145">
        <v>29.980218042094378</v>
      </c>
      <c r="AD145">
        <v>61.328239713615488</v>
      </c>
      <c r="AE145">
        <v>32.051831734386823</v>
      </c>
      <c r="AF145">
        <v>8.8593735123298121</v>
      </c>
      <c r="AG145">
        <v>9.1979684392548506</v>
      </c>
      <c r="AH145">
        <v>0.64481461579795796</v>
      </c>
    </row>
    <row r="146" spans="1:34">
      <c r="A146">
        <v>2</v>
      </c>
      <c r="B146">
        <v>117</v>
      </c>
      <c r="C146">
        <v>2014</v>
      </c>
      <c r="D146">
        <v>9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134</v>
      </c>
      <c r="R146">
        <v>1495</v>
      </c>
      <c r="S146">
        <v>4.556521739130436</v>
      </c>
      <c r="T146">
        <v>3.6742474916387962</v>
      </c>
      <c r="U146">
        <v>13.534381270903012</v>
      </c>
      <c r="V146">
        <v>0.80267558528428085</v>
      </c>
      <c r="W146">
        <v>0.86956521739130432</v>
      </c>
      <c r="X146">
        <v>30.3010033444816</v>
      </c>
      <c r="Y146">
        <v>8.4280936454849495</v>
      </c>
      <c r="Z146">
        <v>6.4930481374699518</v>
      </c>
      <c r="AA146">
        <v>1.7239167337913404</v>
      </c>
      <c r="AB146">
        <v>2.0388137623326426</v>
      </c>
      <c r="AC146">
        <v>32.101807165075087</v>
      </c>
      <c r="AD146">
        <v>52.888952176633246</v>
      </c>
      <c r="AE146">
        <v>44.514349472093507</v>
      </c>
      <c r="AF146">
        <v>7.1170141864229244</v>
      </c>
      <c r="AG146">
        <v>7.0970989228378691</v>
      </c>
      <c r="AH146">
        <v>1.2709030100334453</v>
      </c>
    </row>
    <row r="147" spans="1:34">
      <c r="A147">
        <v>2</v>
      </c>
      <c r="B147">
        <v>118</v>
      </c>
      <c r="C147">
        <v>2014</v>
      </c>
      <c r="D147">
        <v>10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243</v>
      </c>
      <c r="R147">
        <v>3271</v>
      </c>
      <c r="S147">
        <v>4.4347294405380628</v>
      </c>
      <c r="T147">
        <v>4.3191684500152867</v>
      </c>
      <c r="U147">
        <v>14.381106695200272</v>
      </c>
      <c r="V147">
        <v>0.51971874044634681</v>
      </c>
      <c r="W147">
        <v>1.7425863650259861</v>
      </c>
      <c r="X147">
        <v>39.773769489452761</v>
      </c>
      <c r="Y147">
        <v>11.556099052277588</v>
      </c>
      <c r="Z147">
        <v>7.1948509135296383</v>
      </c>
      <c r="AA147">
        <v>1.6206983121864724</v>
      </c>
      <c r="AB147">
        <v>2.1643556507929902</v>
      </c>
      <c r="AC147">
        <v>27.051914064862995</v>
      </c>
      <c r="AD147">
        <v>49.17361180314699</v>
      </c>
      <c r="AE147">
        <v>46.85537503798389</v>
      </c>
      <c r="AF147">
        <v>15.571741407216988</v>
      </c>
      <c r="AG147">
        <v>16.499626448171021</v>
      </c>
      <c r="AH147">
        <v>1.7731580556404765</v>
      </c>
    </row>
    <row r="148" spans="1:34">
      <c r="A148">
        <v>2</v>
      </c>
      <c r="B148">
        <v>119</v>
      </c>
      <c r="C148">
        <v>2014</v>
      </c>
      <c r="D148">
        <v>11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141</v>
      </c>
      <c r="R148">
        <v>1415</v>
      </c>
      <c r="S148">
        <v>4.5180212014134256</v>
      </c>
      <c r="T148">
        <v>4.3950530035335689</v>
      </c>
      <c r="U148">
        <v>15.74042402826856</v>
      </c>
      <c r="V148">
        <v>1.2720848056537102</v>
      </c>
      <c r="W148">
        <v>0.56537102473498235</v>
      </c>
      <c r="X148">
        <v>48.268551236749111</v>
      </c>
      <c r="Y148">
        <v>13.286219081272089</v>
      </c>
      <c r="Z148">
        <v>6.8101611747858284</v>
      </c>
      <c r="AA148">
        <v>1.5237322737125869</v>
      </c>
      <c r="AB148">
        <v>1.8521624017784328</v>
      </c>
      <c r="AC148">
        <v>31.370207346357422</v>
      </c>
      <c r="AD148">
        <v>42.371945656969331</v>
      </c>
      <c r="AE148">
        <v>50.74422344243208</v>
      </c>
      <c r="AF148">
        <v>6.7361706179186882</v>
      </c>
      <c r="AG148">
        <v>7.8122139171732128</v>
      </c>
      <c r="AH148">
        <v>0.77738515901060079</v>
      </c>
    </row>
    <row r="149" spans="1:34">
      <c r="A149">
        <v>2</v>
      </c>
      <c r="B149">
        <v>120</v>
      </c>
      <c r="C149">
        <v>2014</v>
      </c>
      <c r="D149">
        <v>12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39</v>
      </c>
      <c r="R149">
        <v>378</v>
      </c>
      <c r="S149">
        <v>4.7222222222222223</v>
      </c>
      <c r="T149">
        <v>4.85978835978836</v>
      </c>
      <c r="U149">
        <v>15.953174603174604</v>
      </c>
      <c r="V149">
        <v>4.2328042328042326</v>
      </c>
      <c r="W149">
        <v>0.26455026455026454</v>
      </c>
      <c r="X149">
        <v>50.529100529100525</v>
      </c>
      <c r="Y149">
        <v>18.253968253968257</v>
      </c>
      <c r="Z149">
        <v>7.5955851125714977</v>
      </c>
      <c r="AA149">
        <v>1.6001267586472581</v>
      </c>
      <c r="AB149">
        <v>1.8698164914831013</v>
      </c>
      <c r="AC149">
        <v>65.671945678440395</v>
      </c>
      <c r="AD149">
        <v>57.131878035308446</v>
      </c>
      <c r="AE149">
        <v>59.797075343743153</v>
      </c>
      <c r="AF149">
        <v>1.7994858611825191</v>
      </c>
      <c r="AG149">
        <v>2.1151451590839736</v>
      </c>
      <c r="AH149">
        <v>1.3227513227513228</v>
      </c>
    </row>
    <row r="150" spans="1:34">
      <c r="A150">
        <v>2</v>
      </c>
      <c r="B150">
        <v>121</v>
      </c>
      <c r="C150">
        <v>2013</v>
      </c>
      <c r="D150">
        <v>1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157</v>
      </c>
      <c r="R150">
        <v>2318</v>
      </c>
      <c r="S150">
        <v>4.6988783433994818</v>
      </c>
      <c r="T150">
        <v>4.823123382226056</v>
      </c>
      <c r="U150">
        <v>16.398244176013829</v>
      </c>
      <c r="V150">
        <v>2.3727351164797246</v>
      </c>
      <c r="W150">
        <v>1.0353753235547889</v>
      </c>
      <c r="X150">
        <v>59.31837791199311</v>
      </c>
      <c r="Y150">
        <v>18.809318377911989</v>
      </c>
      <c r="Z150">
        <v>8.138507243507819</v>
      </c>
      <c r="AA150">
        <v>1.8575008356615972</v>
      </c>
      <c r="AB150">
        <v>1.9006243679980743</v>
      </c>
      <c r="AC150">
        <v>47.612433744524786</v>
      </c>
      <c r="AD150">
        <v>66.887540606899734</v>
      </c>
      <c r="AE150">
        <v>58.380202939990248</v>
      </c>
      <c r="AF150">
        <v>9.9887960010342152</v>
      </c>
      <c r="AG150">
        <v>11.288990668609452</v>
      </c>
      <c r="AH150">
        <v>0.56082830025884389</v>
      </c>
    </row>
    <row r="151" spans="1:34">
      <c r="A151">
        <v>2</v>
      </c>
      <c r="B151">
        <v>122</v>
      </c>
      <c r="C151">
        <v>2013</v>
      </c>
      <c r="D151">
        <v>2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101</v>
      </c>
      <c r="R151">
        <v>1385</v>
      </c>
      <c r="S151">
        <v>5.3444043321299617</v>
      </c>
      <c r="T151">
        <v>4.9364620938628159</v>
      </c>
      <c r="U151">
        <v>11.772274368231043</v>
      </c>
      <c r="V151">
        <v>2.2382671480144403</v>
      </c>
      <c r="W151">
        <v>1.6606498194945856</v>
      </c>
      <c r="X151">
        <v>34.80144404332129</v>
      </c>
      <c r="Y151">
        <v>13.212996389891698</v>
      </c>
      <c r="Z151">
        <v>8.960775951756311</v>
      </c>
      <c r="AA151">
        <v>1.4977044127582979</v>
      </c>
      <c r="AB151">
        <v>1.9629066828749244</v>
      </c>
      <c r="AC151">
        <v>15.835489454939571</v>
      </c>
      <c r="AD151">
        <v>45.596493715789087</v>
      </c>
      <c r="AE151">
        <v>35.668353982745337</v>
      </c>
      <c r="AF151">
        <v>5.9682840644660864</v>
      </c>
      <c r="AG151">
        <v>4.8423311081625133</v>
      </c>
      <c r="AH151">
        <v>0</v>
      </c>
    </row>
    <row r="152" spans="1:34">
      <c r="A152">
        <v>2</v>
      </c>
      <c r="B152">
        <v>123</v>
      </c>
      <c r="C152">
        <v>2013</v>
      </c>
      <c r="D152">
        <v>3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131</v>
      </c>
      <c r="R152">
        <v>2066</v>
      </c>
      <c r="S152">
        <v>5.1873184898354312</v>
      </c>
      <c r="T152">
        <v>4.8964181994191662</v>
      </c>
      <c r="U152">
        <v>11.085818005808324</v>
      </c>
      <c r="V152">
        <v>1.9845111326234264</v>
      </c>
      <c r="W152">
        <v>1.5004840271055173</v>
      </c>
      <c r="X152">
        <v>30.735721200387232</v>
      </c>
      <c r="Y152">
        <v>11.374636979670862</v>
      </c>
      <c r="Z152">
        <v>8.3966853296093742</v>
      </c>
      <c r="AA152">
        <v>1.5035465888482509</v>
      </c>
      <c r="AB152">
        <v>1.6439971910322213</v>
      </c>
      <c r="AC152">
        <v>26.783069220065151</v>
      </c>
      <c r="AD152">
        <v>51.456912953586638</v>
      </c>
      <c r="AE152">
        <v>50.659700053929754</v>
      </c>
      <c r="AF152">
        <v>8.9028699474273907</v>
      </c>
      <c r="AG152">
        <v>6.8020903346036388</v>
      </c>
      <c r="AH152">
        <v>0</v>
      </c>
    </row>
    <row r="153" spans="1:34">
      <c r="A153">
        <v>2</v>
      </c>
      <c r="B153">
        <v>124</v>
      </c>
      <c r="C153">
        <v>2013</v>
      </c>
      <c r="D153">
        <v>4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140</v>
      </c>
      <c r="R153">
        <v>2353</v>
      </c>
      <c r="S153">
        <v>5.2915427114322142</v>
      </c>
      <c r="T153">
        <v>4.6727581810454719</v>
      </c>
      <c r="U153">
        <v>10.321334466638332</v>
      </c>
      <c r="V153">
        <v>1.444963875903102</v>
      </c>
      <c r="W153">
        <v>0.89247768805779859</v>
      </c>
      <c r="X153">
        <v>23.841903952401193</v>
      </c>
      <c r="Y153">
        <v>10.072248193795156</v>
      </c>
      <c r="Z153">
        <v>7.7226726162220451</v>
      </c>
      <c r="AA153">
        <v>1.6093122678127316</v>
      </c>
      <c r="AB153">
        <v>1.8155516266563196</v>
      </c>
      <c r="AC153">
        <v>19.131286644202778</v>
      </c>
      <c r="AD153">
        <v>47.109611166750994</v>
      </c>
      <c r="AE153">
        <v>41.389091083902827</v>
      </c>
      <c r="AF153">
        <v>10.139619064035164</v>
      </c>
      <c r="AG153">
        <v>7.2127704774079486</v>
      </c>
      <c r="AH153">
        <v>0</v>
      </c>
    </row>
    <row r="154" spans="1:34">
      <c r="A154">
        <v>2</v>
      </c>
      <c r="B154">
        <v>125</v>
      </c>
      <c r="C154">
        <v>2013</v>
      </c>
      <c r="D154">
        <v>5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104</v>
      </c>
      <c r="R154">
        <v>1328</v>
      </c>
      <c r="S154">
        <v>5.2484939759036147</v>
      </c>
      <c r="T154">
        <v>4.538403614457831</v>
      </c>
      <c r="U154">
        <v>12.071234939759035</v>
      </c>
      <c r="V154">
        <v>1.7319277108433739</v>
      </c>
      <c r="W154">
        <v>1.3554216867469879</v>
      </c>
      <c r="X154">
        <v>32.530120481927725</v>
      </c>
      <c r="Y154">
        <v>10.090361445783127</v>
      </c>
      <c r="Z154">
        <v>8.0313852151994087</v>
      </c>
      <c r="AA154">
        <v>1.7381260222552373</v>
      </c>
      <c r="AB154">
        <v>1.9043469249559937</v>
      </c>
      <c r="AC154">
        <v>21.345503605081973</v>
      </c>
      <c r="AD154">
        <v>51.861489380074957</v>
      </c>
      <c r="AE154">
        <v>44.619485543923808</v>
      </c>
      <c r="AF154">
        <v>5.7226579332931138</v>
      </c>
      <c r="AG154">
        <v>4.7609553783907606</v>
      </c>
      <c r="AH154">
        <v>0</v>
      </c>
    </row>
    <row r="155" spans="1:34">
      <c r="A155">
        <v>2</v>
      </c>
      <c r="B155">
        <v>126</v>
      </c>
      <c r="C155">
        <v>2013</v>
      </c>
      <c r="D155">
        <v>6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122</v>
      </c>
      <c r="R155">
        <v>2465</v>
      </c>
      <c r="S155">
        <v>4.9014198782961449</v>
      </c>
      <c r="T155">
        <v>5.0572008113590243</v>
      </c>
      <c r="U155">
        <v>16.542880324543603</v>
      </c>
      <c r="V155">
        <v>2.0283975659229214</v>
      </c>
      <c r="W155">
        <v>2.9208924949290038</v>
      </c>
      <c r="X155">
        <v>57.403651115618658</v>
      </c>
      <c r="Y155">
        <v>17.687626774847871</v>
      </c>
      <c r="Z155">
        <v>7.3079977181827456</v>
      </c>
      <c r="AA155">
        <v>1.652466965227058</v>
      </c>
      <c r="AB155">
        <v>2.1596460048740656</v>
      </c>
      <c r="AC155">
        <v>41.491077106724426</v>
      </c>
      <c r="AD155">
        <v>59.222087053005552</v>
      </c>
      <c r="AE155">
        <v>56.382018877854279</v>
      </c>
      <c r="AF155">
        <v>10.622252865638197</v>
      </c>
      <c r="AG155">
        <v>12.110787532038358</v>
      </c>
      <c r="AH155">
        <v>4.0567951318458424E-2</v>
      </c>
    </row>
    <row r="156" spans="1:34">
      <c r="A156">
        <v>2</v>
      </c>
      <c r="B156">
        <v>127</v>
      </c>
      <c r="C156">
        <v>2013</v>
      </c>
      <c r="D156">
        <v>7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33</v>
      </c>
      <c r="R156">
        <v>433</v>
      </c>
      <c r="S156">
        <v>4.2863741339491908</v>
      </c>
      <c r="T156">
        <v>4.6951501154734414</v>
      </c>
      <c r="U156">
        <v>16.559584295612012</v>
      </c>
      <c r="V156">
        <v>1.8475750577367205</v>
      </c>
      <c r="W156">
        <v>0.23094688221709003</v>
      </c>
      <c r="X156">
        <v>53.11778290993071</v>
      </c>
      <c r="Y156">
        <v>19.168591224018478</v>
      </c>
      <c r="Z156">
        <v>7.2069383308257731</v>
      </c>
      <c r="AA156">
        <v>1.3748731685282107</v>
      </c>
      <c r="AB156">
        <v>1.9209311488494527</v>
      </c>
      <c r="AC156">
        <v>32.509792340909719</v>
      </c>
      <c r="AD156">
        <v>64.695756526661796</v>
      </c>
      <c r="AE156">
        <v>55.772887127131924</v>
      </c>
      <c r="AF156">
        <v>1.8658967508402999</v>
      </c>
      <c r="AG156">
        <v>2.1295196904467271</v>
      </c>
      <c r="AH156">
        <v>0</v>
      </c>
    </row>
    <row r="157" spans="1:34">
      <c r="A157">
        <v>2</v>
      </c>
      <c r="B157">
        <v>128</v>
      </c>
      <c r="C157">
        <v>2013</v>
      </c>
      <c r="D157">
        <v>8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130</v>
      </c>
      <c r="R157">
        <v>1969</v>
      </c>
      <c r="S157">
        <v>4.7105129507364154</v>
      </c>
      <c r="T157">
        <v>4.4240731335703396</v>
      </c>
      <c r="U157">
        <v>14.535906551549003</v>
      </c>
      <c r="V157">
        <v>0.96495683087861839</v>
      </c>
      <c r="W157">
        <v>2.5393600812595221</v>
      </c>
      <c r="X157">
        <v>37.734890807516507</v>
      </c>
      <c r="Y157">
        <v>10.106653123412899</v>
      </c>
      <c r="Z157">
        <v>6.5273838692184176</v>
      </c>
      <c r="AA157">
        <v>1.6811614739316605</v>
      </c>
      <c r="AB157">
        <v>2.2954565645532305</v>
      </c>
      <c r="AC157">
        <v>35.072290235871073</v>
      </c>
      <c r="AD157">
        <v>64.704116854754389</v>
      </c>
      <c r="AE157">
        <v>47.242900584530723</v>
      </c>
      <c r="AF157">
        <v>8.4848746013961911</v>
      </c>
      <c r="AG157">
        <v>8.5002592589171702</v>
      </c>
      <c r="AH157">
        <v>0.71102082275266643</v>
      </c>
    </row>
    <row r="158" spans="1:34">
      <c r="A158">
        <v>2</v>
      </c>
      <c r="B158">
        <v>129</v>
      </c>
      <c r="C158">
        <v>2013</v>
      </c>
      <c r="D158">
        <v>9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175</v>
      </c>
      <c r="R158">
        <v>3166</v>
      </c>
      <c r="S158">
        <v>4.1332912192040441</v>
      </c>
      <c r="T158">
        <v>4.2972204674668353</v>
      </c>
      <c r="U158">
        <v>15.836860391661398</v>
      </c>
      <c r="V158">
        <v>0.53695514845230574</v>
      </c>
      <c r="W158">
        <v>0.97915350600126316</v>
      </c>
      <c r="X158">
        <v>49.557801642451054</v>
      </c>
      <c r="Y158">
        <v>8.2438408085912815</v>
      </c>
      <c r="Z158">
        <v>5.5655681723956487</v>
      </c>
      <c r="AA158">
        <v>1.73785389697881</v>
      </c>
      <c r="AB158">
        <v>2.1082004208720972</v>
      </c>
      <c r="AC158">
        <v>20.871736144374587</v>
      </c>
      <c r="AD158">
        <v>49.599297143937648</v>
      </c>
      <c r="AE158">
        <v>48.576356668590051</v>
      </c>
      <c r="AF158">
        <v>13.64302335602861</v>
      </c>
      <c r="AG158">
        <v>14.891016068944612</v>
      </c>
      <c r="AH158">
        <v>0.85281111813013277</v>
      </c>
    </row>
    <row r="159" spans="1:34">
      <c r="A159">
        <v>2</v>
      </c>
      <c r="B159">
        <v>130</v>
      </c>
      <c r="C159">
        <v>2013</v>
      </c>
      <c r="D159">
        <v>10</v>
      </c>
      <c r="E159">
        <v>99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204</v>
      </c>
      <c r="R159">
        <v>3752</v>
      </c>
      <c r="S159">
        <v>4.0970149253731352</v>
      </c>
      <c r="T159">
        <v>4.4549573560767595</v>
      </c>
      <c r="U159">
        <v>16.167164179104422</v>
      </c>
      <c r="V159">
        <v>0.74626865671641807</v>
      </c>
      <c r="W159">
        <v>1.3059701492537317</v>
      </c>
      <c r="X159">
        <v>52.292110874200432</v>
      </c>
      <c r="Y159">
        <v>10.074626865671641</v>
      </c>
      <c r="Z159">
        <v>5.9988550486035352</v>
      </c>
      <c r="AA159">
        <v>1.704181375233266</v>
      </c>
      <c r="AB159">
        <v>1.9862525784043017</v>
      </c>
      <c r="AC159">
        <v>30.864476789339637</v>
      </c>
      <c r="AD159">
        <v>44.234458932521243</v>
      </c>
      <c r="AE159">
        <v>58.623893059585107</v>
      </c>
      <c r="AF159">
        <v>16.168232353701626</v>
      </c>
      <c r="AG159">
        <v>18.01527980792234</v>
      </c>
      <c r="AH159">
        <v>2.4253731343283591</v>
      </c>
    </row>
    <row r="160" spans="1:34">
      <c r="A160">
        <v>2</v>
      </c>
      <c r="B160">
        <v>131</v>
      </c>
      <c r="C160">
        <v>2013</v>
      </c>
      <c r="D160">
        <v>11</v>
      </c>
      <c r="E160">
        <v>99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136</v>
      </c>
      <c r="R160">
        <v>1561</v>
      </c>
      <c r="S160">
        <v>4.7142857142857153</v>
      </c>
      <c r="T160">
        <v>4.5765534913516994</v>
      </c>
      <c r="U160">
        <v>15.99474695707881</v>
      </c>
      <c r="V160">
        <v>0.83279948750800781</v>
      </c>
      <c r="W160">
        <v>0.96092248558616256</v>
      </c>
      <c r="X160">
        <v>51.057014734144786</v>
      </c>
      <c r="Y160">
        <v>12.87636130685458</v>
      </c>
      <c r="Z160">
        <v>6.5301555913159852</v>
      </c>
      <c r="AA160">
        <v>1.73086156603469</v>
      </c>
      <c r="AB160">
        <v>1.9988949313783964</v>
      </c>
      <c r="AC160">
        <v>40.490214159380173</v>
      </c>
      <c r="AD160">
        <v>52.107330505159858</v>
      </c>
      <c r="AE160">
        <v>51.995288631640896</v>
      </c>
      <c r="AF160">
        <v>6.726708609842281</v>
      </c>
      <c r="AG160">
        <v>7.4152297291795009</v>
      </c>
      <c r="AH160">
        <v>0.57655349135169753</v>
      </c>
    </row>
    <row r="161" spans="1:34">
      <c r="A161">
        <v>2</v>
      </c>
      <c r="B161">
        <v>132</v>
      </c>
      <c r="C161">
        <v>2013</v>
      </c>
      <c r="D161">
        <v>12</v>
      </c>
      <c r="E161">
        <v>99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46</v>
      </c>
      <c r="R161">
        <v>410</v>
      </c>
      <c r="S161">
        <v>4.8951219512195117</v>
      </c>
      <c r="T161">
        <v>4.7878048780487807</v>
      </c>
      <c r="U161">
        <v>16.677560975609744</v>
      </c>
      <c r="V161">
        <v>1.4634146341463412</v>
      </c>
      <c r="W161">
        <v>2.4390243902439024</v>
      </c>
      <c r="X161">
        <v>51.951219512195117</v>
      </c>
      <c r="Y161">
        <v>16.829268292682922</v>
      </c>
      <c r="Z161">
        <v>7.1541210298468521</v>
      </c>
      <c r="AA161">
        <v>1.5401063028740212</v>
      </c>
      <c r="AB161">
        <v>1.978259289270736</v>
      </c>
      <c r="AC161">
        <v>47.496874439901426</v>
      </c>
      <c r="AD161">
        <v>56.158315305512311</v>
      </c>
      <c r="AE161">
        <v>49.223160765553679</v>
      </c>
      <c r="AF161">
        <v>1.7667844522968199</v>
      </c>
      <c r="AG161">
        <v>2.0307699453769872</v>
      </c>
      <c r="AH161">
        <v>0.24390243902439024</v>
      </c>
    </row>
    <row r="162" spans="1:34">
      <c r="A162">
        <v>2</v>
      </c>
      <c r="B162">
        <v>133</v>
      </c>
      <c r="C162">
        <v>2012</v>
      </c>
      <c r="D162">
        <v>1</v>
      </c>
      <c r="E162">
        <v>99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167</v>
      </c>
      <c r="R162">
        <v>1974</v>
      </c>
      <c r="S162">
        <v>4.8490374873353588</v>
      </c>
      <c r="T162">
        <v>4.9837892603850067</v>
      </c>
      <c r="U162">
        <v>17.365957446808519</v>
      </c>
      <c r="V162">
        <v>2.5835866261398186</v>
      </c>
      <c r="W162">
        <v>1.2664640324214795</v>
      </c>
      <c r="X162">
        <v>63.221884498480243</v>
      </c>
      <c r="Y162">
        <v>17.730496453900702</v>
      </c>
      <c r="Z162">
        <v>7.2410169460918556</v>
      </c>
      <c r="AA162">
        <v>1.7009165493983505</v>
      </c>
      <c r="AB162">
        <v>1.9261283034375196</v>
      </c>
      <c r="AC162">
        <v>48.571116065835312</v>
      </c>
      <c r="AD162">
        <v>57.096912202561683</v>
      </c>
      <c r="AE162">
        <v>51.787115342776517</v>
      </c>
      <c r="AF162">
        <v>9.6608427543679358</v>
      </c>
      <c r="AG162">
        <v>12.091165193087802</v>
      </c>
      <c r="AH162">
        <v>5.0658561296859181E-2</v>
      </c>
    </row>
    <row r="163" spans="1:34">
      <c r="A163">
        <v>2</v>
      </c>
      <c r="B163">
        <v>134</v>
      </c>
      <c r="C163">
        <v>2012</v>
      </c>
      <c r="D163">
        <v>2</v>
      </c>
      <c r="E163">
        <v>99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115</v>
      </c>
      <c r="R163">
        <v>1781</v>
      </c>
      <c r="S163">
        <v>5.2172936552498594</v>
      </c>
      <c r="T163">
        <v>4.4587310499719246</v>
      </c>
      <c r="U163">
        <v>11.837113980909605</v>
      </c>
      <c r="V163">
        <v>1.9651880965749575</v>
      </c>
      <c r="W163">
        <v>0.44918585064570471</v>
      </c>
      <c r="X163">
        <v>35.429533969679945</v>
      </c>
      <c r="Y163">
        <v>12.015721504772602</v>
      </c>
      <c r="Z163">
        <v>8.4507117656654973</v>
      </c>
      <c r="AA163">
        <v>1.8081646750485356</v>
      </c>
      <c r="AB163">
        <v>1.9113151549804723</v>
      </c>
      <c r="AC163">
        <v>16.239833569943965</v>
      </c>
      <c r="AD163">
        <v>52.986253400696803</v>
      </c>
      <c r="AE163">
        <v>42.590316580318408</v>
      </c>
      <c r="AF163">
        <v>8.7162922723046083</v>
      </c>
      <c r="AG163">
        <v>7.435874012093139</v>
      </c>
      <c r="AH163">
        <v>5.6148231330713089E-2</v>
      </c>
    </row>
    <row r="164" spans="1:34">
      <c r="A164">
        <v>2</v>
      </c>
      <c r="B164">
        <v>135</v>
      </c>
      <c r="C164">
        <v>2012</v>
      </c>
      <c r="D164">
        <v>3</v>
      </c>
      <c r="E164">
        <v>99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166</v>
      </c>
      <c r="R164">
        <v>2255</v>
      </c>
      <c r="S164">
        <v>5.094013303769402</v>
      </c>
      <c r="T164">
        <v>4.5050997782705089</v>
      </c>
      <c r="U164">
        <v>9.7738802660753912</v>
      </c>
      <c r="V164">
        <v>0.97560975609756095</v>
      </c>
      <c r="W164">
        <v>0.57649667405764971</v>
      </c>
      <c r="X164">
        <v>22.217294900221734</v>
      </c>
      <c r="Y164">
        <v>7.0066518847006636</v>
      </c>
      <c r="Z164">
        <v>7.4098320117548324</v>
      </c>
      <c r="AA164">
        <v>1.6142477025090751</v>
      </c>
      <c r="AB164">
        <v>1.7084232889329471</v>
      </c>
      <c r="AC164">
        <v>7.5129085644934452</v>
      </c>
      <c r="AD164">
        <v>45.975251703368478</v>
      </c>
      <c r="AE164">
        <v>41.211901065552595</v>
      </c>
      <c r="AF164">
        <v>11.036069103900555</v>
      </c>
      <c r="AG164">
        <v>7.7738442367117777</v>
      </c>
      <c r="AH164">
        <v>0</v>
      </c>
    </row>
    <row r="165" spans="1:34">
      <c r="A165">
        <v>2</v>
      </c>
      <c r="B165">
        <v>136</v>
      </c>
      <c r="C165">
        <v>2012</v>
      </c>
      <c r="D165">
        <v>4</v>
      </c>
      <c r="E165">
        <v>99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93</v>
      </c>
      <c r="R165">
        <v>1869</v>
      </c>
      <c r="S165">
        <v>5.0042803638309268</v>
      </c>
      <c r="T165">
        <v>4.6169074371321557</v>
      </c>
      <c r="U165">
        <v>9.0666131621187827</v>
      </c>
      <c r="V165">
        <v>1.4981273408239701</v>
      </c>
      <c r="W165">
        <v>0.48154093097913342</v>
      </c>
      <c r="X165">
        <v>17.014446227929373</v>
      </c>
      <c r="Y165">
        <v>7.1696094168004274</v>
      </c>
      <c r="Z165">
        <v>7.0442170181108876</v>
      </c>
      <c r="AA165">
        <v>1.5871281589667559</v>
      </c>
      <c r="AB165">
        <v>1.5139277991189743</v>
      </c>
      <c r="AC165">
        <v>24.619904732992111</v>
      </c>
      <c r="AD165">
        <v>39.339562402278993</v>
      </c>
      <c r="AE165">
        <v>54.067190177370435</v>
      </c>
      <c r="AF165">
        <v>9.1469681397738949</v>
      </c>
      <c r="AG165">
        <v>5.9769092478346044</v>
      </c>
      <c r="AH165">
        <v>0.10700909577314072</v>
      </c>
    </row>
    <row r="166" spans="1:34">
      <c r="A166">
        <v>2</v>
      </c>
      <c r="B166">
        <v>137</v>
      </c>
      <c r="C166">
        <v>2012</v>
      </c>
      <c r="D166">
        <v>5</v>
      </c>
      <c r="E166">
        <v>99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126</v>
      </c>
      <c r="R166">
        <v>1977</v>
      </c>
      <c r="S166">
        <v>5.0495700556398591</v>
      </c>
      <c r="T166">
        <v>4.3621648963075366</v>
      </c>
      <c r="U166">
        <v>12.82822458270107</v>
      </c>
      <c r="V166">
        <v>1.6186140617096612</v>
      </c>
      <c r="W166">
        <v>0.85988872028325747</v>
      </c>
      <c r="X166">
        <v>33.687405159332329</v>
      </c>
      <c r="Y166">
        <v>13.808801213960548</v>
      </c>
      <c r="Z166">
        <v>8.1584710583079652</v>
      </c>
      <c r="AA166">
        <v>1.6804902900178749</v>
      </c>
      <c r="AB166">
        <v>2.1048262019791775</v>
      </c>
      <c r="AC166">
        <v>21.531106975443073</v>
      </c>
      <c r="AD166">
        <v>64.389391565298965</v>
      </c>
      <c r="AE166">
        <v>41.649345870896305</v>
      </c>
      <c r="AF166">
        <v>9.6755248862134788</v>
      </c>
      <c r="AG166">
        <v>8.9453121004415657</v>
      </c>
      <c r="AH166">
        <v>0.15174506828528075</v>
      </c>
    </row>
    <row r="167" spans="1:34">
      <c r="A167">
        <v>2</v>
      </c>
      <c r="B167">
        <v>138</v>
      </c>
      <c r="C167">
        <v>2012</v>
      </c>
      <c r="D167">
        <v>6</v>
      </c>
      <c r="E167">
        <v>99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128</v>
      </c>
      <c r="R167">
        <v>1302</v>
      </c>
      <c r="S167">
        <v>4.4615975422427052</v>
      </c>
      <c r="T167">
        <v>4.2027649769585249</v>
      </c>
      <c r="U167">
        <v>14.755453149001543</v>
      </c>
      <c r="V167">
        <v>2.6113671274961594</v>
      </c>
      <c r="W167">
        <v>1.0752688172043012</v>
      </c>
      <c r="X167">
        <v>42.012288786482351</v>
      </c>
      <c r="Y167">
        <v>15.360983102918588</v>
      </c>
      <c r="Z167">
        <v>7.9654253004521296</v>
      </c>
      <c r="AA167">
        <v>1.9203774024867279</v>
      </c>
      <c r="AB167">
        <v>2.0968248335405111</v>
      </c>
      <c r="AC167">
        <v>29.730931701790581</v>
      </c>
      <c r="AD167">
        <v>60.627139520288722</v>
      </c>
      <c r="AE167">
        <v>51.82651584715331</v>
      </c>
      <c r="AF167">
        <v>6.3720452209660845</v>
      </c>
      <c r="AG167">
        <v>6.7761936623705008</v>
      </c>
      <c r="AH167">
        <v>0</v>
      </c>
    </row>
    <row r="168" spans="1:34">
      <c r="A168">
        <v>2</v>
      </c>
      <c r="B168">
        <v>139</v>
      </c>
      <c r="C168">
        <v>2012</v>
      </c>
      <c r="D168">
        <v>7</v>
      </c>
      <c r="E168">
        <v>99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19</v>
      </c>
      <c r="R168">
        <v>326</v>
      </c>
      <c r="S168">
        <v>4.7269938650306758</v>
      </c>
      <c r="T168">
        <v>4.6748466257668735</v>
      </c>
      <c r="U168">
        <v>15.666871165644171</v>
      </c>
      <c r="V168">
        <v>0.92024539877300626</v>
      </c>
      <c r="W168">
        <v>0.61349693251533743</v>
      </c>
      <c r="X168">
        <v>54.907975460122685</v>
      </c>
      <c r="Y168">
        <v>15.6441717791411</v>
      </c>
      <c r="Z168">
        <v>7.742600308394386</v>
      </c>
      <c r="AA168">
        <v>1.5652499888419493</v>
      </c>
      <c r="AB168">
        <v>2.0704862520757361</v>
      </c>
      <c r="AC168">
        <v>38.636241290294706</v>
      </c>
      <c r="AD168">
        <v>76.835439148855343</v>
      </c>
      <c r="AE168">
        <v>39.096771780827119</v>
      </c>
      <c r="AF168">
        <v>1.5954583272157785</v>
      </c>
      <c r="AG168">
        <v>1.8014497236664873</v>
      </c>
      <c r="AH168">
        <v>0</v>
      </c>
    </row>
    <row r="169" spans="1:34">
      <c r="A169">
        <v>2</v>
      </c>
      <c r="B169">
        <v>140</v>
      </c>
      <c r="C169">
        <v>2012</v>
      </c>
      <c r="D169">
        <v>8</v>
      </c>
      <c r="E169">
        <v>99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127</v>
      </c>
      <c r="R169">
        <v>2349</v>
      </c>
      <c r="S169">
        <v>4.6551724137931023</v>
      </c>
      <c r="T169">
        <v>4.1021711366538955</v>
      </c>
      <c r="U169">
        <v>14.574670072371235</v>
      </c>
      <c r="V169">
        <v>1.4048531289910602</v>
      </c>
      <c r="W169">
        <v>1.1068539804171993</v>
      </c>
      <c r="X169">
        <v>39.293316304810567</v>
      </c>
      <c r="Y169">
        <v>8.5568326947637257</v>
      </c>
      <c r="Z169">
        <v>6.2892335333757297</v>
      </c>
      <c r="AA169">
        <v>1.5975035940965221</v>
      </c>
      <c r="AB169">
        <v>2.0917115240164694</v>
      </c>
      <c r="AC169">
        <v>38.950673038363192</v>
      </c>
      <c r="AD169">
        <v>59.377874432566145</v>
      </c>
      <c r="AE169">
        <v>49.58145260606932</v>
      </c>
      <c r="AF169">
        <v>11.496109235060937</v>
      </c>
      <c r="AG169">
        <v>12.075469435421841</v>
      </c>
      <c r="AH169">
        <v>0.21285653469561519</v>
      </c>
    </row>
    <row r="170" spans="1:34">
      <c r="A170">
        <v>2</v>
      </c>
      <c r="B170">
        <v>141</v>
      </c>
      <c r="C170">
        <v>2012</v>
      </c>
      <c r="D170">
        <v>9</v>
      </c>
      <c r="E170">
        <v>99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Q170">
        <v>151</v>
      </c>
      <c r="R170">
        <v>1771</v>
      </c>
      <c r="S170">
        <v>4.562394127611519</v>
      </c>
      <c r="T170">
        <v>4.3771880293619425</v>
      </c>
      <c r="U170">
        <v>16.133822699040088</v>
      </c>
      <c r="V170">
        <v>1.2987012987012985</v>
      </c>
      <c r="W170">
        <v>0.734048560135517</v>
      </c>
      <c r="X170">
        <v>49.06832298136645</v>
      </c>
      <c r="Y170">
        <v>12.535290796160361</v>
      </c>
      <c r="Z170">
        <v>6.1836053990702222</v>
      </c>
      <c r="AA170">
        <v>1.8393796748662523</v>
      </c>
      <c r="AB170">
        <v>2.1128573618977935</v>
      </c>
      <c r="AC170">
        <v>31.789212799108181</v>
      </c>
      <c r="AD170">
        <v>59.678698591318209</v>
      </c>
      <c r="AE170">
        <v>43.548489198574529</v>
      </c>
      <c r="AF170">
        <v>8.6673518328194561</v>
      </c>
      <c r="AG170">
        <v>10.078087276172324</v>
      </c>
      <c r="AH170">
        <v>0.56465273856578213</v>
      </c>
    </row>
    <row r="171" spans="1:34">
      <c r="A171">
        <v>2</v>
      </c>
      <c r="B171">
        <v>142</v>
      </c>
      <c r="C171">
        <v>2012</v>
      </c>
      <c r="D171">
        <v>10</v>
      </c>
      <c r="E171">
        <v>99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219</v>
      </c>
      <c r="R171">
        <v>2631</v>
      </c>
      <c r="S171">
        <v>4.4538198403648801</v>
      </c>
      <c r="T171">
        <v>4.5324971493728636</v>
      </c>
      <c r="U171">
        <v>16.239110604332947</v>
      </c>
      <c r="V171">
        <v>1.3302926643861648</v>
      </c>
      <c r="W171">
        <v>0.60813378943367524</v>
      </c>
      <c r="X171">
        <v>50.741163055872313</v>
      </c>
      <c r="Y171">
        <v>13.112884834663628</v>
      </c>
      <c r="Z171">
        <v>6.4942650933383153</v>
      </c>
      <c r="AA171">
        <v>1.6260118459669211</v>
      </c>
      <c r="AB171">
        <v>1.9445927811898056</v>
      </c>
      <c r="AC171">
        <v>34.498804550063028</v>
      </c>
      <c r="AD171">
        <v>42.977962269151931</v>
      </c>
      <c r="AE171">
        <v>46.341865342936408</v>
      </c>
      <c r="AF171">
        <v>12.87622962854207</v>
      </c>
      <c r="AG171">
        <v>15.069726198970701</v>
      </c>
      <c r="AH171">
        <v>0.41809198023565186</v>
      </c>
    </row>
    <row r="172" spans="1:34">
      <c r="A172">
        <v>2</v>
      </c>
      <c r="B172">
        <v>143</v>
      </c>
      <c r="C172">
        <v>2012</v>
      </c>
      <c r="D172">
        <v>11</v>
      </c>
      <c r="E172">
        <v>99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137</v>
      </c>
      <c r="R172">
        <v>1638</v>
      </c>
      <c r="S172">
        <v>4.7478632478632496</v>
      </c>
      <c r="T172">
        <v>4.6746031746031749</v>
      </c>
      <c r="U172">
        <v>14.76105006105006</v>
      </c>
      <c r="V172">
        <v>1.343101343101343</v>
      </c>
      <c r="W172">
        <v>2.6251526251526247</v>
      </c>
      <c r="X172">
        <v>41.452991452991448</v>
      </c>
      <c r="Y172">
        <v>12.210012210012209</v>
      </c>
      <c r="Z172">
        <v>6.8520023273280239</v>
      </c>
      <c r="AA172">
        <v>1.7612134236564263</v>
      </c>
      <c r="AB172">
        <v>2.0769041444986285</v>
      </c>
      <c r="AC172">
        <v>33.793055685210156</v>
      </c>
      <c r="AD172">
        <v>47.66922757412371</v>
      </c>
      <c r="AE172">
        <v>46.892552618574626</v>
      </c>
      <c r="AF172">
        <v>8.0164439876670102</v>
      </c>
      <c r="AG172">
        <v>8.5281223888167208</v>
      </c>
      <c r="AH172">
        <v>2.1367521367521367</v>
      </c>
    </row>
    <row r="173" spans="1:34">
      <c r="A173">
        <v>2</v>
      </c>
      <c r="B173">
        <v>144</v>
      </c>
      <c r="C173">
        <v>2012</v>
      </c>
      <c r="D173">
        <v>12</v>
      </c>
      <c r="E173">
        <v>99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50</v>
      </c>
      <c r="R173">
        <v>560</v>
      </c>
      <c r="S173">
        <v>4.9678571428571408</v>
      </c>
      <c r="T173">
        <v>5.0482142857142884</v>
      </c>
      <c r="U173">
        <v>17.455714285714297</v>
      </c>
      <c r="V173">
        <v>1.25</v>
      </c>
      <c r="W173">
        <v>1.785714285714286</v>
      </c>
      <c r="X173">
        <v>60.535714285714306</v>
      </c>
      <c r="Y173">
        <v>16.25</v>
      </c>
      <c r="Z173">
        <v>6.2979052234915187</v>
      </c>
      <c r="AA173">
        <v>1.663377281193849</v>
      </c>
      <c r="AB173">
        <v>2.2134726329771444</v>
      </c>
      <c r="AC173">
        <v>25.746481399441077</v>
      </c>
      <c r="AD173">
        <v>48.559261855854416</v>
      </c>
      <c r="AE173">
        <v>30.209460578180487</v>
      </c>
      <c r="AF173">
        <v>2.7406646111682087</v>
      </c>
      <c r="AG173">
        <v>3.447846524412546</v>
      </c>
      <c r="AH173">
        <v>0</v>
      </c>
    </row>
    <row r="174" spans="1:34">
      <c r="A174">
        <v>2</v>
      </c>
      <c r="B174">
        <v>145</v>
      </c>
      <c r="C174">
        <v>2011</v>
      </c>
      <c r="D174">
        <v>1</v>
      </c>
      <c r="E174">
        <v>99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162</v>
      </c>
      <c r="R174">
        <v>2063</v>
      </c>
      <c r="S174">
        <v>4.5123606398448866</v>
      </c>
      <c r="T174">
        <v>4.5748909355307807</v>
      </c>
      <c r="U174">
        <v>16.389287445467748</v>
      </c>
      <c r="V174">
        <v>1.9873969946679595</v>
      </c>
      <c r="W174">
        <v>0.7270964614638874</v>
      </c>
      <c r="X174">
        <v>59.767329132331547</v>
      </c>
      <c r="Y174">
        <v>16.917111003393117</v>
      </c>
      <c r="Z174">
        <v>7.5553922554722686</v>
      </c>
      <c r="AA174">
        <v>1.6624265539717675</v>
      </c>
      <c r="AB174">
        <v>2.1094827045705897</v>
      </c>
      <c r="AC174">
        <v>39.730147686588957</v>
      </c>
      <c r="AD174">
        <v>49.257877114702751</v>
      </c>
      <c r="AE174">
        <v>40.587165148374496</v>
      </c>
      <c r="AF174">
        <v>10.556749565039398</v>
      </c>
      <c r="AG174">
        <v>13.405124738140721</v>
      </c>
      <c r="AH174">
        <v>0.38778477944740675</v>
      </c>
    </row>
    <row r="175" spans="1:34">
      <c r="A175">
        <v>2</v>
      </c>
      <c r="B175">
        <v>146</v>
      </c>
      <c r="C175">
        <v>2011</v>
      </c>
      <c r="D175">
        <v>2</v>
      </c>
      <c r="E175">
        <v>99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97</v>
      </c>
      <c r="R175">
        <v>1608</v>
      </c>
      <c r="S175">
        <v>4.6616915422885556</v>
      </c>
      <c r="T175">
        <v>4.3824626865671643</v>
      </c>
      <c r="U175">
        <v>11.513121890547263</v>
      </c>
      <c r="V175">
        <v>1.1815920398009949</v>
      </c>
      <c r="W175">
        <v>0.37313432835820903</v>
      </c>
      <c r="X175">
        <v>34.825870646766155</v>
      </c>
      <c r="Y175">
        <v>11.380597014925369</v>
      </c>
      <c r="Z175">
        <v>8.8870781147674425</v>
      </c>
      <c r="AA175">
        <v>1.6935567460576935</v>
      </c>
      <c r="AB175">
        <v>1.7434642431135965</v>
      </c>
      <c r="AC175">
        <v>18.8435094633688</v>
      </c>
      <c r="AD175">
        <v>51.019113507421821</v>
      </c>
      <c r="AE175">
        <v>55.141770132201117</v>
      </c>
      <c r="AF175">
        <v>8.2284310715382247</v>
      </c>
      <c r="AG175">
        <v>7.3399095205324079</v>
      </c>
      <c r="AH175">
        <v>6.2189054726368154E-2</v>
      </c>
    </row>
    <row r="176" spans="1:34">
      <c r="A176">
        <v>2</v>
      </c>
      <c r="B176">
        <v>147</v>
      </c>
      <c r="C176">
        <v>2011</v>
      </c>
      <c r="D176">
        <v>3</v>
      </c>
      <c r="E176">
        <v>99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168</v>
      </c>
      <c r="R176">
        <v>2451</v>
      </c>
      <c r="S176">
        <v>4.4141166870665032</v>
      </c>
      <c r="T176">
        <v>4.0571195430436555</v>
      </c>
      <c r="U176">
        <v>9.753569971440232</v>
      </c>
      <c r="V176">
        <v>1.4687882496940019</v>
      </c>
      <c r="W176">
        <v>0.97919216646266849</v>
      </c>
      <c r="X176">
        <v>22.521419828641367</v>
      </c>
      <c r="Y176">
        <v>8.0783353733170138</v>
      </c>
      <c r="Z176">
        <v>7.7939545000845314</v>
      </c>
      <c r="AA176">
        <v>1.7154435157067622</v>
      </c>
      <c r="AB176">
        <v>1.8903007024829095</v>
      </c>
      <c r="AC176">
        <v>21.613083868315925</v>
      </c>
      <c r="AD176">
        <v>45.80428024831231</v>
      </c>
      <c r="AE176">
        <v>53.398267564141136</v>
      </c>
      <c r="AF176">
        <v>12.542216763893157</v>
      </c>
      <c r="AG176">
        <v>9.4780386319875003</v>
      </c>
      <c r="AH176">
        <v>4.0799673602611185E-2</v>
      </c>
    </row>
    <row r="177" spans="1:34">
      <c r="A177">
        <v>2</v>
      </c>
      <c r="B177">
        <v>148</v>
      </c>
      <c r="C177">
        <v>2011</v>
      </c>
      <c r="D177">
        <v>4</v>
      </c>
      <c r="E177">
        <v>99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108</v>
      </c>
      <c r="R177">
        <v>1812</v>
      </c>
      <c r="S177">
        <v>4.6274834437086092</v>
      </c>
      <c r="T177">
        <v>4.6821192052980143</v>
      </c>
      <c r="U177">
        <v>9.8016556291390557</v>
      </c>
      <c r="V177">
        <v>1.4348785871964678</v>
      </c>
      <c r="W177">
        <v>0.55187637969094927</v>
      </c>
      <c r="X177">
        <v>24.227373068432676</v>
      </c>
      <c r="Y177">
        <v>9.2163355408388519</v>
      </c>
      <c r="Z177">
        <v>8.0322994157018393</v>
      </c>
      <c r="AA177">
        <v>1.6759484357277119</v>
      </c>
      <c r="AB177">
        <v>1.5704396577652795</v>
      </c>
      <c r="AC177">
        <v>26.989774916022139</v>
      </c>
      <c r="AD177">
        <v>42.125612501596002</v>
      </c>
      <c r="AE177">
        <v>49.619644430037447</v>
      </c>
      <c r="AF177">
        <v>9.2723365059871075</v>
      </c>
      <c r="AG177">
        <v>7.0415650015593103</v>
      </c>
      <c r="AH177">
        <v>0</v>
      </c>
    </row>
    <row r="178" spans="1:34">
      <c r="A178">
        <v>2</v>
      </c>
      <c r="B178">
        <v>149</v>
      </c>
      <c r="C178">
        <v>2011</v>
      </c>
      <c r="D178">
        <v>5</v>
      </c>
      <c r="E178">
        <v>99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136</v>
      </c>
      <c r="R178">
        <v>2200</v>
      </c>
      <c r="S178">
        <v>4.9309090909090916</v>
      </c>
      <c r="T178">
        <v>4.0740909090909092</v>
      </c>
      <c r="U178">
        <v>9.7291272727272808</v>
      </c>
      <c r="V178">
        <v>0.9545454545454547</v>
      </c>
      <c r="W178">
        <v>0.27272727272727271</v>
      </c>
      <c r="X178">
        <v>19.090909090909086</v>
      </c>
      <c r="Y178">
        <v>6.545454545454545</v>
      </c>
      <c r="Z178">
        <v>6.8470922801501848</v>
      </c>
      <c r="AA178">
        <v>1.6678099659867227</v>
      </c>
      <c r="AB178">
        <v>1.7525206757719749</v>
      </c>
      <c r="AC178">
        <v>10.362631047255515</v>
      </c>
      <c r="AD178">
        <v>45.749483336315194</v>
      </c>
      <c r="AE178">
        <v>46.222631508389696</v>
      </c>
      <c r="AF178">
        <v>11.257803704840857</v>
      </c>
      <c r="AG178">
        <v>8.4860996035368181</v>
      </c>
      <c r="AH178">
        <v>0</v>
      </c>
    </row>
    <row r="179" spans="1:34">
      <c r="A179">
        <v>2</v>
      </c>
      <c r="B179">
        <v>150</v>
      </c>
      <c r="C179">
        <v>2011</v>
      </c>
      <c r="D179">
        <v>6</v>
      </c>
      <c r="E179">
        <v>99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155</v>
      </c>
      <c r="R179">
        <v>1855</v>
      </c>
      <c r="S179">
        <v>4.7832884097035047</v>
      </c>
      <c r="T179">
        <v>4.4366576819407006</v>
      </c>
      <c r="U179">
        <v>14.698005390835579</v>
      </c>
      <c r="V179">
        <v>2.6954177897574119</v>
      </c>
      <c r="W179">
        <v>1.8328840970350404</v>
      </c>
      <c r="X179">
        <v>43.018867924528315</v>
      </c>
      <c r="Y179">
        <v>17.897574123989223</v>
      </c>
      <c r="Z179">
        <v>8.4492849701444648</v>
      </c>
      <c r="AA179">
        <v>1.6721730685749261</v>
      </c>
      <c r="AB179">
        <v>2.2484864364247352</v>
      </c>
      <c r="AC179">
        <v>36.962560969801075</v>
      </c>
      <c r="AD179">
        <v>64.075672655156524</v>
      </c>
      <c r="AE179">
        <v>49.946486239577645</v>
      </c>
      <c r="AF179">
        <v>9.4923753965817212</v>
      </c>
      <c r="AG179">
        <v>10.80970583507959</v>
      </c>
      <c r="AH179">
        <v>0</v>
      </c>
    </row>
    <row r="180" spans="1:34">
      <c r="A180">
        <v>2</v>
      </c>
      <c r="B180">
        <v>151</v>
      </c>
      <c r="C180">
        <v>2011</v>
      </c>
      <c r="D180">
        <v>7</v>
      </c>
      <c r="E180">
        <v>99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36</v>
      </c>
      <c r="R180">
        <v>258</v>
      </c>
      <c r="S180">
        <v>4.6550387596899219</v>
      </c>
      <c r="T180">
        <v>4.4844961240310068</v>
      </c>
      <c r="U180">
        <v>13.950000000000003</v>
      </c>
      <c r="V180">
        <v>1.1627906976744189</v>
      </c>
      <c r="W180">
        <v>2.7131782945736433</v>
      </c>
      <c r="X180">
        <v>32.170542635658911</v>
      </c>
      <c r="Y180">
        <v>15.503875968992251</v>
      </c>
      <c r="Z180">
        <v>7.6207349235617503</v>
      </c>
      <c r="AA180">
        <v>2.0688708391016779</v>
      </c>
      <c r="AB180">
        <v>2.6650464926759754</v>
      </c>
      <c r="AC180">
        <v>44.225133540651029</v>
      </c>
      <c r="AD180">
        <v>49.425749048279378</v>
      </c>
      <c r="AE180">
        <v>44.225802769158442</v>
      </c>
      <c r="AF180">
        <v>1.3202333435677003</v>
      </c>
      <c r="AG180">
        <v>1.4269392136027024</v>
      </c>
      <c r="AH180">
        <v>1.5503875968992249</v>
      </c>
    </row>
    <row r="181" spans="1:34">
      <c r="A181">
        <v>2</v>
      </c>
      <c r="B181">
        <v>152</v>
      </c>
      <c r="C181">
        <v>2011</v>
      </c>
      <c r="D181">
        <v>8</v>
      </c>
      <c r="E181">
        <v>99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132</v>
      </c>
      <c r="R181">
        <v>1480</v>
      </c>
      <c r="S181">
        <v>4.185135135135134</v>
      </c>
      <c r="T181">
        <v>3.5750000000000002</v>
      </c>
      <c r="U181">
        <v>13.160743243243243</v>
      </c>
      <c r="V181">
        <v>1.0135135135135138</v>
      </c>
      <c r="W181">
        <v>0.54054054054054068</v>
      </c>
      <c r="X181">
        <v>30.135135135135144</v>
      </c>
      <c r="Y181">
        <v>6.7567567567567588</v>
      </c>
      <c r="Z181">
        <v>6.2762900677993878</v>
      </c>
      <c r="AA181">
        <v>1.7115018244956717</v>
      </c>
      <c r="AB181">
        <v>2.0536182636928828</v>
      </c>
      <c r="AC181">
        <v>40.296655611817499</v>
      </c>
      <c r="AD181">
        <v>54.598324644093374</v>
      </c>
      <c r="AE181">
        <v>54.393026464004627</v>
      </c>
      <c r="AF181">
        <v>7.5734315832565757</v>
      </c>
      <c r="AG181">
        <v>7.7224248586124515</v>
      </c>
      <c r="AH181">
        <v>0.13513513513513517</v>
      </c>
    </row>
    <row r="182" spans="1:34">
      <c r="A182">
        <v>2</v>
      </c>
      <c r="B182">
        <v>153</v>
      </c>
      <c r="C182">
        <v>2011</v>
      </c>
      <c r="D182">
        <v>9</v>
      </c>
      <c r="E182">
        <v>99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178</v>
      </c>
      <c r="R182">
        <v>1850</v>
      </c>
      <c r="S182">
        <v>3.9870270270270272</v>
      </c>
      <c r="T182">
        <v>3.824864864864864</v>
      </c>
      <c r="U182">
        <v>14.379459459459456</v>
      </c>
      <c r="V182">
        <v>1.0810810810810811</v>
      </c>
      <c r="W182">
        <v>0.91891891891891908</v>
      </c>
      <c r="X182">
        <v>38</v>
      </c>
      <c r="Y182">
        <v>7.6756756756756754</v>
      </c>
      <c r="Z182">
        <v>6.1414655993350804</v>
      </c>
      <c r="AA182">
        <v>1.6445961713554804</v>
      </c>
      <c r="AB182">
        <v>1.9985476099673141</v>
      </c>
      <c r="AC182">
        <v>33.837637356626857</v>
      </c>
      <c r="AD182">
        <v>46.382972077975758</v>
      </c>
      <c r="AE182">
        <v>46.19285584858563</v>
      </c>
      <c r="AF182">
        <v>9.4667894790707194</v>
      </c>
      <c r="AG182">
        <v>10.546924775710336</v>
      </c>
      <c r="AH182">
        <v>0.59459459459459485</v>
      </c>
    </row>
    <row r="183" spans="1:34">
      <c r="A183">
        <v>2</v>
      </c>
      <c r="B183">
        <v>154</v>
      </c>
      <c r="C183">
        <v>2011</v>
      </c>
      <c r="D183">
        <v>10</v>
      </c>
      <c r="E183">
        <v>99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194</v>
      </c>
      <c r="R183">
        <v>1906</v>
      </c>
      <c r="S183">
        <v>4.1647429171038812</v>
      </c>
      <c r="T183">
        <v>4.0314795383001032</v>
      </c>
      <c r="U183">
        <v>14.957764952780687</v>
      </c>
      <c r="V183">
        <v>1.2067156348373556</v>
      </c>
      <c r="W183">
        <v>1.4690451206715638</v>
      </c>
      <c r="X183">
        <v>41.867785939139551</v>
      </c>
      <c r="Y183">
        <v>10.125918153200418</v>
      </c>
      <c r="Z183">
        <v>6.6013119176376396</v>
      </c>
      <c r="AA183">
        <v>1.9319849798173832</v>
      </c>
      <c r="AB183">
        <v>2.035636243253911</v>
      </c>
      <c r="AC183">
        <v>37.725028325639443</v>
      </c>
      <c r="AD183">
        <v>47.847324192805722</v>
      </c>
      <c r="AE183">
        <v>45.185925301780145</v>
      </c>
      <c r="AF183">
        <v>9.7533517551939397</v>
      </c>
      <c r="AG183">
        <v>11.303193440083978</v>
      </c>
      <c r="AH183">
        <v>0.47219307450157411</v>
      </c>
    </row>
    <row r="184" spans="1:34">
      <c r="A184">
        <v>2</v>
      </c>
      <c r="B184">
        <v>155</v>
      </c>
      <c r="C184">
        <v>2011</v>
      </c>
      <c r="D184">
        <v>11</v>
      </c>
      <c r="E184">
        <v>99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163</v>
      </c>
      <c r="R184">
        <v>1467</v>
      </c>
      <c r="S184">
        <v>4.2992501704158155</v>
      </c>
      <c r="T184">
        <v>4.466939331970007</v>
      </c>
      <c r="U184">
        <v>15.240967961826884</v>
      </c>
      <c r="V184">
        <v>1.0224948875255622</v>
      </c>
      <c r="W184">
        <v>0.4089979550102249</v>
      </c>
      <c r="X184">
        <v>47.920927062031346</v>
      </c>
      <c r="Y184">
        <v>11.451942740286301</v>
      </c>
      <c r="Z184">
        <v>6.9016376658996883</v>
      </c>
      <c r="AA184">
        <v>1.7258666406594523</v>
      </c>
      <c r="AB184">
        <v>1.8304302274939672</v>
      </c>
      <c r="AC184">
        <v>41.389848690141726</v>
      </c>
      <c r="AD184">
        <v>38.435793007052446</v>
      </c>
      <c r="AE184">
        <v>46.392810870017613</v>
      </c>
      <c r="AF184">
        <v>7.5069081977279684</v>
      </c>
      <c r="AG184">
        <v>8.864499571375088</v>
      </c>
      <c r="AH184">
        <v>1.2951601908657124</v>
      </c>
    </row>
    <row r="185" spans="1:34">
      <c r="A185">
        <v>2</v>
      </c>
      <c r="B185">
        <v>156</v>
      </c>
      <c r="C185">
        <v>2011</v>
      </c>
      <c r="D185">
        <v>12</v>
      </c>
      <c r="E185">
        <v>99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58</v>
      </c>
      <c r="R185">
        <v>592</v>
      </c>
      <c r="S185">
        <v>4.2905405405405403</v>
      </c>
      <c r="T185">
        <v>4.1993243243243246</v>
      </c>
      <c r="U185">
        <v>15.233952702702698</v>
      </c>
      <c r="V185">
        <v>1.6891891891891897</v>
      </c>
      <c r="W185">
        <v>0</v>
      </c>
      <c r="X185">
        <v>42.22972972972974</v>
      </c>
      <c r="Y185">
        <v>8.7837837837837824</v>
      </c>
      <c r="Z185">
        <v>5.5559694508072734</v>
      </c>
      <c r="AA185">
        <v>1.8435548004902156</v>
      </c>
      <c r="AB185">
        <v>1.637029140952367</v>
      </c>
      <c r="AC185">
        <v>47.678163397570657</v>
      </c>
      <c r="AD185">
        <v>52.00188295838452</v>
      </c>
      <c r="AE185">
        <v>53.548704248151793</v>
      </c>
      <c r="AF185">
        <v>3.0293726333026303</v>
      </c>
      <c r="AG185">
        <v>3.5755748097791007</v>
      </c>
      <c r="AH185">
        <v>0</v>
      </c>
    </row>
    <row r="186" spans="1:34">
      <c r="A186">
        <v>2</v>
      </c>
      <c r="B186">
        <v>157</v>
      </c>
      <c r="C186">
        <v>2010</v>
      </c>
      <c r="D186">
        <v>1</v>
      </c>
      <c r="E186">
        <v>99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175</v>
      </c>
      <c r="R186">
        <v>2549</v>
      </c>
      <c r="S186">
        <v>4.3640643389564531</v>
      </c>
      <c r="T186">
        <v>4.1545704197724609</v>
      </c>
      <c r="U186">
        <v>15.0599843075716</v>
      </c>
      <c r="V186">
        <v>2.5892506865437421</v>
      </c>
      <c r="W186">
        <v>0.70615927814829349</v>
      </c>
      <c r="X186">
        <v>53.785798352295011</v>
      </c>
      <c r="Y186">
        <v>15.339348764221263</v>
      </c>
      <c r="Z186">
        <v>8.3206242975635547</v>
      </c>
      <c r="AA186">
        <v>1.5061204144438127</v>
      </c>
      <c r="AB186">
        <v>1.940776665705606</v>
      </c>
      <c r="AC186">
        <v>46.83561021279705</v>
      </c>
      <c r="AD186">
        <v>62.814192524309647</v>
      </c>
      <c r="AE186">
        <v>59.879961704391889</v>
      </c>
      <c r="AF186">
        <v>11.091467402442731</v>
      </c>
      <c r="AG186">
        <v>12.959122012807924</v>
      </c>
      <c r="AH186">
        <v>7.8462142016477054E-2</v>
      </c>
    </row>
    <row r="187" spans="1:34">
      <c r="A187">
        <v>2</v>
      </c>
      <c r="B187">
        <v>158</v>
      </c>
      <c r="C187">
        <v>2010</v>
      </c>
      <c r="D187">
        <v>2</v>
      </c>
      <c r="E187">
        <v>99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141</v>
      </c>
      <c r="R187">
        <v>2045</v>
      </c>
      <c r="S187">
        <v>4.8704156479217593</v>
      </c>
      <c r="T187">
        <v>4.41320293398533</v>
      </c>
      <c r="U187">
        <v>11.556136919315405</v>
      </c>
      <c r="V187">
        <v>1.1735941320293397</v>
      </c>
      <c r="W187">
        <v>1.3691931540342297</v>
      </c>
      <c r="X187">
        <v>31.980440097799512</v>
      </c>
      <c r="Y187">
        <v>12.420537897310515</v>
      </c>
      <c r="Z187">
        <v>8.644633579399672</v>
      </c>
      <c r="AA187">
        <v>1.4087848978327038</v>
      </c>
      <c r="AB187">
        <v>1.9040355445489501</v>
      </c>
      <c r="AC187">
        <v>17.122246527261964</v>
      </c>
      <c r="AD187">
        <v>52.998602869729858</v>
      </c>
      <c r="AE187">
        <v>60.769721909795315</v>
      </c>
      <c r="AF187">
        <v>8.8984114703787327</v>
      </c>
      <c r="AG187">
        <v>7.9778747767729055</v>
      </c>
      <c r="AH187">
        <v>0</v>
      </c>
    </row>
    <row r="188" spans="1:34">
      <c r="A188">
        <v>2</v>
      </c>
      <c r="B188">
        <v>159</v>
      </c>
      <c r="C188">
        <v>2010</v>
      </c>
      <c r="D188">
        <v>3</v>
      </c>
      <c r="E188">
        <v>99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217</v>
      </c>
      <c r="R188">
        <v>3059</v>
      </c>
      <c r="S188">
        <v>4.9192546583850945</v>
      </c>
      <c r="T188">
        <v>3.9970578620464199</v>
      </c>
      <c r="U188">
        <v>8.9907486106570609</v>
      </c>
      <c r="V188">
        <v>0.91533180778032031</v>
      </c>
      <c r="W188">
        <v>0.91533180778032031</v>
      </c>
      <c r="X188">
        <v>19.581562602157565</v>
      </c>
      <c r="Y188">
        <v>7.5514874141876396</v>
      </c>
      <c r="Z188">
        <v>7.2899292889225107</v>
      </c>
      <c r="AA188">
        <v>1.0328149565289568</v>
      </c>
      <c r="AB188">
        <v>1.9017183538073457</v>
      </c>
      <c r="AC188">
        <v>21.613787712754345</v>
      </c>
      <c r="AD188">
        <v>49.511315662584963</v>
      </c>
      <c r="AE188">
        <v>71.855720398283268</v>
      </c>
      <c r="AF188">
        <v>13.31063114322178</v>
      </c>
      <c r="AG188">
        <v>9.2844579927959501</v>
      </c>
      <c r="AH188">
        <v>0</v>
      </c>
    </row>
    <row r="189" spans="1:34">
      <c r="A189">
        <v>2</v>
      </c>
      <c r="B189">
        <v>160</v>
      </c>
      <c r="C189">
        <v>2010</v>
      </c>
      <c r="D189">
        <v>4</v>
      </c>
      <c r="E189">
        <v>99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157</v>
      </c>
      <c r="R189">
        <v>2663</v>
      </c>
      <c r="S189">
        <v>4.9470521967705583</v>
      </c>
      <c r="T189">
        <v>4.3702591062711242</v>
      </c>
      <c r="U189">
        <v>8.7303041682313207</v>
      </c>
      <c r="V189">
        <v>1.0514457378895985</v>
      </c>
      <c r="W189">
        <v>0.6383777694329702</v>
      </c>
      <c r="X189">
        <v>17.68681937664288</v>
      </c>
      <c r="Y189">
        <v>6.7592940292902757</v>
      </c>
      <c r="Z189">
        <v>7.0884393474258003</v>
      </c>
      <c r="AA189">
        <v>1.3655179471146095</v>
      </c>
      <c r="AB189">
        <v>1.728135720487642</v>
      </c>
      <c r="AC189">
        <v>24.012338576778831</v>
      </c>
      <c r="AD189">
        <v>42.838489925707549</v>
      </c>
      <c r="AE189">
        <v>50.368106834923694</v>
      </c>
      <c r="AF189">
        <v>11.58751576802864</v>
      </c>
      <c r="AG189">
        <v>7.8484115007950095</v>
      </c>
      <c r="AH189">
        <v>0</v>
      </c>
    </row>
    <row r="190" spans="1:34">
      <c r="A190">
        <v>2</v>
      </c>
      <c r="B190">
        <v>161</v>
      </c>
      <c r="C190">
        <v>2010</v>
      </c>
      <c r="D190">
        <v>5</v>
      </c>
      <c r="E190">
        <v>99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126</v>
      </c>
      <c r="R190">
        <v>1751</v>
      </c>
      <c r="S190">
        <v>5.2529982866933196</v>
      </c>
      <c r="T190">
        <v>4.0491147915476873</v>
      </c>
      <c r="U190">
        <v>10.638435179897206</v>
      </c>
      <c r="V190">
        <v>0.6282124500285553</v>
      </c>
      <c r="W190">
        <v>1.1422044545973729</v>
      </c>
      <c r="X190">
        <v>23.358081096516273</v>
      </c>
      <c r="Y190">
        <v>7.1958880639634515</v>
      </c>
      <c r="Z190">
        <v>7.0886538838387185</v>
      </c>
      <c r="AA190">
        <v>1.5433802857528405</v>
      </c>
      <c r="AB190">
        <v>1.9778580341259129</v>
      </c>
      <c r="AC190">
        <v>16.137214561877851</v>
      </c>
      <c r="AD190">
        <v>48.893169855281243</v>
      </c>
      <c r="AE190">
        <v>52.520114627505563</v>
      </c>
      <c r="AF190">
        <v>7.6191288433413984</v>
      </c>
      <c r="AG190">
        <v>6.2884718607265508</v>
      </c>
      <c r="AH190">
        <v>0</v>
      </c>
    </row>
    <row r="191" spans="1:34">
      <c r="A191">
        <v>2</v>
      </c>
      <c r="B191">
        <v>162</v>
      </c>
      <c r="C191">
        <v>2010</v>
      </c>
      <c r="D191">
        <v>6</v>
      </c>
      <c r="E191">
        <v>99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174</v>
      </c>
      <c r="R191">
        <v>1706</v>
      </c>
      <c r="S191">
        <v>4.8663540445486513</v>
      </c>
      <c r="T191">
        <v>4.3798358733880427</v>
      </c>
      <c r="U191">
        <v>15.10773739742087</v>
      </c>
      <c r="V191">
        <v>1.8757327080890975</v>
      </c>
      <c r="W191">
        <v>1.6412661195779603</v>
      </c>
      <c r="X191">
        <v>45.017584994138325</v>
      </c>
      <c r="Y191">
        <v>17.467760844079717</v>
      </c>
      <c r="Z191">
        <v>8.486684897810278</v>
      </c>
      <c r="AA191">
        <v>1.3915522892912862</v>
      </c>
      <c r="AB191">
        <v>2.2420716578425126</v>
      </c>
      <c r="AC191">
        <v>41.561739511110929</v>
      </c>
      <c r="AD191">
        <v>62.823589963181036</v>
      </c>
      <c r="AE191">
        <v>59.718403066815661</v>
      </c>
      <c r="AF191">
        <v>7.423320277978541</v>
      </c>
      <c r="AG191">
        <v>8.7008098628398258</v>
      </c>
      <c r="AH191">
        <v>0.29308323563892152</v>
      </c>
    </row>
    <row r="192" spans="1:34">
      <c r="A192">
        <v>2</v>
      </c>
      <c r="B192">
        <v>163</v>
      </c>
      <c r="C192">
        <v>2010</v>
      </c>
      <c r="D192">
        <v>7</v>
      </c>
      <c r="E192">
        <v>99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40</v>
      </c>
      <c r="R192">
        <v>492</v>
      </c>
      <c r="S192">
        <v>4.4735772357723578</v>
      </c>
      <c r="T192">
        <v>3.9085365853658542</v>
      </c>
      <c r="U192">
        <v>12.627439024390252</v>
      </c>
      <c r="V192">
        <v>0.81300813008130068</v>
      </c>
      <c r="W192">
        <v>0.40650406504065034</v>
      </c>
      <c r="X192">
        <v>29.878048780487799</v>
      </c>
      <c r="Y192">
        <v>7.926829268292682</v>
      </c>
      <c r="Z192">
        <v>6.9127194496356719</v>
      </c>
      <c r="AA192">
        <v>1.3709059553242804</v>
      </c>
      <c r="AB192">
        <v>1.9121371786890504</v>
      </c>
      <c r="AC192">
        <v>28.137224460240041</v>
      </c>
      <c r="AD192">
        <v>57.700565531795995</v>
      </c>
      <c r="AE192">
        <v>55.773111707487104</v>
      </c>
      <c r="AF192">
        <v>2.1408403146339059</v>
      </c>
      <c r="AG192">
        <v>2.0973050708419017</v>
      </c>
      <c r="AH192">
        <v>0</v>
      </c>
    </row>
    <row r="193" spans="1:34">
      <c r="A193">
        <v>2</v>
      </c>
      <c r="B193">
        <v>164</v>
      </c>
      <c r="C193">
        <v>2010</v>
      </c>
      <c r="D193">
        <v>8</v>
      </c>
      <c r="E193">
        <v>99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111</v>
      </c>
      <c r="R193">
        <v>1279</v>
      </c>
      <c r="S193">
        <v>4.0860046911649732</v>
      </c>
      <c r="T193">
        <v>3.7099296325254096</v>
      </c>
      <c r="U193">
        <v>15.547771696637971</v>
      </c>
      <c r="V193">
        <v>0.7036747458952306</v>
      </c>
      <c r="W193">
        <v>0.54730258014073485</v>
      </c>
      <c r="X193">
        <v>45.73885848319</v>
      </c>
      <c r="Y193">
        <v>8.9913995308835002</v>
      </c>
      <c r="Z193">
        <v>6.0845008204485698</v>
      </c>
      <c r="AA193">
        <v>1.4530815665581325</v>
      </c>
      <c r="AB193">
        <v>2.0088513854228607</v>
      </c>
      <c r="AC193">
        <v>17.872714415919535</v>
      </c>
      <c r="AD193">
        <v>57.15731559607611</v>
      </c>
      <c r="AE193">
        <v>42.85352907143988</v>
      </c>
      <c r="AF193">
        <v>5.5653145577576524</v>
      </c>
      <c r="AG193">
        <v>6.7130506409022805</v>
      </c>
      <c r="AH193">
        <v>0.15637216575449564</v>
      </c>
    </row>
    <row r="194" spans="1:34">
      <c r="A194">
        <v>2</v>
      </c>
      <c r="B194">
        <v>165</v>
      </c>
      <c r="C194">
        <v>2010</v>
      </c>
      <c r="D194">
        <v>9</v>
      </c>
      <c r="E194">
        <v>99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202</v>
      </c>
      <c r="R194">
        <v>2553</v>
      </c>
      <c r="S194">
        <v>3.9447708578143361</v>
      </c>
      <c r="T194">
        <v>3.5891108499804152</v>
      </c>
      <c r="U194">
        <v>14.777751664708177</v>
      </c>
      <c r="V194">
        <v>0.82256169212690944</v>
      </c>
      <c r="W194">
        <v>0.78339208773991387</v>
      </c>
      <c r="X194">
        <v>42.616529573051317</v>
      </c>
      <c r="Y194">
        <v>9.1265178221699976</v>
      </c>
      <c r="Z194">
        <v>6.5518808814288141</v>
      </c>
      <c r="AA194">
        <v>1.686007562429265</v>
      </c>
      <c r="AB194">
        <v>2.1321386883734497</v>
      </c>
      <c r="AC194">
        <v>34.480331861903473</v>
      </c>
      <c r="AD194">
        <v>58.186843945068205</v>
      </c>
      <c r="AE194">
        <v>55.418668971637686</v>
      </c>
      <c r="AF194">
        <v>11.108872608252764</v>
      </c>
      <c r="AG194">
        <v>12.736215621339319</v>
      </c>
      <c r="AH194">
        <v>0.19584802193497847</v>
      </c>
    </row>
    <row r="195" spans="1:34">
      <c r="A195">
        <v>2</v>
      </c>
      <c r="B195">
        <v>166</v>
      </c>
      <c r="C195">
        <v>2010</v>
      </c>
      <c r="D195">
        <v>10</v>
      </c>
      <c r="E195">
        <v>99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239</v>
      </c>
      <c r="R195">
        <v>2285.6300000000006</v>
      </c>
      <c r="S195">
        <v>4.2378950223789502</v>
      </c>
      <c r="T195">
        <v>4.0300748590104245</v>
      </c>
      <c r="U195">
        <v>15.672221663173827</v>
      </c>
      <c r="V195">
        <v>1.312548400222258</v>
      </c>
      <c r="W195">
        <v>1.0937903335185484</v>
      </c>
      <c r="X195">
        <v>46.595468207890157</v>
      </c>
      <c r="Y195">
        <v>10.719145268481775</v>
      </c>
      <c r="Z195">
        <v>6.2529445034559004</v>
      </c>
      <c r="AA195">
        <v>1.5291040726044445</v>
      </c>
      <c r="AB195">
        <v>1.9606669252142941</v>
      </c>
      <c r="AC195">
        <v>25.337830321444848</v>
      </c>
      <c r="AD195">
        <v>40.241296906483271</v>
      </c>
      <c r="AE195">
        <v>53.661964776787912</v>
      </c>
      <c r="AF195">
        <v>9.9454651388957149</v>
      </c>
      <c r="AG195">
        <v>12.092545143354837</v>
      </c>
      <c r="AH195">
        <v>1.1375419468592902</v>
      </c>
    </row>
    <row r="196" spans="1:34">
      <c r="A196">
        <v>2</v>
      </c>
      <c r="B196">
        <v>167</v>
      </c>
      <c r="C196">
        <v>2010</v>
      </c>
      <c r="D196">
        <v>11</v>
      </c>
      <c r="E196">
        <v>99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192</v>
      </c>
      <c r="R196">
        <v>1905</v>
      </c>
      <c r="S196">
        <v>4.4104986876640409</v>
      </c>
      <c r="T196">
        <v>4.3706036745406811</v>
      </c>
      <c r="U196">
        <v>16.538477690288722</v>
      </c>
      <c r="V196">
        <v>1.1023622047244095</v>
      </c>
      <c r="W196">
        <v>1.2598425196850391</v>
      </c>
      <c r="X196">
        <v>56.272965879265122</v>
      </c>
      <c r="Y196">
        <v>12.965879265091868</v>
      </c>
      <c r="Z196">
        <v>6.3633906009132524</v>
      </c>
      <c r="AA196">
        <v>1.3377204778166221</v>
      </c>
      <c r="AB196">
        <v>2.0752704413174499</v>
      </c>
      <c r="AC196">
        <v>47.051178215518682</v>
      </c>
      <c r="AD196">
        <v>53.645716898790319</v>
      </c>
      <c r="AE196">
        <v>64.482706386587722</v>
      </c>
      <c r="AF196">
        <v>8.289229267027622</v>
      </c>
      <c r="AG196">
        <v>10.635838540558979</v>
      </c>
      <c r="AH196">
        <v>1.4698162729658797</v>
      </c>
    </row>
    <row r="197" spans="1:34">
      <c r="A197">
        <v>2</v>
      </c>
      <c r="B197">
        <v>168</v>
      </c>
      <c r="C197">
        <v>2010</v>
      </c>
      <c r="D197">
        <v>12</v>
      </c>
      <c r="E197">
        <v>99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59</v>
      </c>
      <c r="R197">
        <v>694</v>
      </c>
      <c r="S197">
        <v>4.4942363112391934</v>
      </c>
      <c r="T197">
        <v>4.2953890489913524</v>
      </c>
      <c r="U197">
        <v>11.378962536023057</v>
      </c>
      <c r="V197">
        <v>1.0086455331412103</v>
      </c>
      <c r="W197">
        <v>1.1527377521613831</v>
      </c>
      <c r="X197">
        <v>28.96253602305476</v>
      </c>
      <c r="Y197">
        <v>10.374639769452452</v>
      </c>
      <c r="Z197">
        <v>7.8931748189140816</v>
      </c>
      <c r="AA197">
        <v>1.2936761201364015</v>
      </c>
      <c r="AB197">
        <v>1.9813413662082056</v>
      </c>
      <c r="AC197">
        <v>62.62280594331569</v>
      </c>
      <c r="AD197">
        <v>52.793141365937437</v>
      </c>
      <c r="AE197">
        <v>71.094637819023774</v>
      </c>
      <c r="AF197">
        <v>3.0198032080405088</v>
      </c>
      <c r="AG197">
        <v>2.6658969762645044</v>
      </c>
      <c r="AH197">
        <v>0.28818443804034577</v>
      </c>
    </row>
    <row r="198" spans="1:34">
      <c r="A198">
        <v>2</v>
      </c>
      <c r="B198">
        <v>169</v>
      </c>
      <c r="C198">
        <v>2009</v>
      </c>
      <c r="D198">
        <v>1</v>
      </c>
      <c r="E198">
        <v>99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218</v>
      </c>
      <c r="R198">
        <v>3081</v>
      </c>
      <c r="S198">
        <v>4.1914962674456344</v>
      </c>
      <c r="T198">
        <v>4.3573515092502433</v>
      </c>
      <c r="U198">
        <v>15.298409607270372</v>
      </c>
      <c r="V198">
        <v>1.5579357351509251</v>
      </c>
      <c r="W198">
        <v>0.51931191171697511</v>
      </c>
      <c r="X198">
        <v>54.917234664070122</v>
      </c>
      <c r="Y198">
        <v>15.124959428756901</v>
      </c>
      <c r="Z198">
        <v>8.2706992932152286</v>
      </c>
      <c r="AA198">
        <v>1.6187213311365125</v>
      </c>
      <c r="AB198">
        <v>1.8572520724802173</v>
      </c>
      <c r="AC198">
        <v>32.771870423620989</v>
      </c>
      <c r="AD198">
        <v>56.447712870396721</v>
      </c>
      <c r="AE198">
        <v>53.971268272653589</v>
      </c>
      <c r="AF198">
        <v>13.106176620724856</v>
      </c>
      <c r="AG198">
        <v>16.110876783293563</v>
      </c>
      <c r="AH198">
        <v>0.29211295034079843</v>
      </c>
    </row>
    <row r="199" spans="1:34">
      <c r="A199">
        <v>2</v>
      </c>
      <c r="B199">
        <v>170</v>
      </c>
      <c r="C199">
        <v>2009</v>
      </c>
      <c r="D199">
        <v>2</v>
      </c>
      <c r="E199">
        <v>99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119</v>
      </c>
      <c r="R199">
        <v>1832</v>
      </c>
      <c r="S199">
        <v>4.4514192139738</v>
      </c>
      <c r="T199">
        <v>4.0960698689956336</v>
      </c>
      <c r="U199">
        <v>9.9755458515283877</v>
      </c>
      <c r="V199">
        <v>1.4737991266375547</v>
      </c>
      <c r="W199">
        <v>0.92794759825327522</v>
      </c>
      <c r="X199">
        <v>26.910480349344976</v>
      </c>
      <c r="Y199">
        <v>9.7161572052401741</v>
      </c>
      <c r="Z199">
        <v>8.3383205603735373</v>
      </c>
      <c r="AA199">
        <v>1.6690864310202691</v>
      </c>
      <c r="AB199">
        <v>1.9318480674776195</v>
      </c>
      <c r="AC199">
        <v>21.576664429170656</v>
      </c>
      <c r="AD199">
        <v>58.941683965243854</v>
      </c>
      <c r="AE199">
        <v>48.899301851319606</v>
      </c>
      <c r="AF199">
        <v>7.7930917134592494</v>
      </c>
      <c r="AG199">
        <v>6.2465947458766093</v>
      </c>
      <c r="AH199">
        <v>0</v>
      </c>
    </row>
    <row r="200" spans="1:34">
      <c r="A200">
        <v>2</v>
      </c>
      <c r="B200">
        <v>171</v>
      </c>
      <c r="C200">
        <v>2009</v>
      </c>
      <c r="D200">
        <v>3</v>
      </c>
      <c r="E200">
        <v>99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208</v>
      </c>
      <c r="R200">
        <v>3193</v>
      </c>
      <c r="S200">
        <v>4.640776699029125</v>
      </c>
      <c r="T200">
        <v>4.2471030378953971</v>
      </c>
      <c r="U200">
        <v>9.6083933604760343</v>
      </c>
      <c r="V200">
        <v>0.84559974945192606</v>
      </c>
      <c r="W200">
        <v>0.93955527716880671</v>
      </c>
      <c r="X200">
        <v>21.985593485750076</v>
      </c>
      <c r="Y200">
        <v>7.0153460695270899</v>
      </c>
      <c r="Z200">
        <v>7.313133059433949</v>
      </c>
      <c r="AA200">
        <v>1.7430431605028138</v>
      </c>
      <c r="AB200">
        <v>1.8175498717241196</v>
      </c>
      <c r="AC200">
        <v>10.013945574339992</v>
      </c>
      <c r="AD200">
        <v>49.535417435081719</v>
      </c>
      <c r="AE200">
        <v>43.066250631104126</v>
      </c>
      <c r="AF200">
        <v>13.582610175259484</v>
      </c>
      <c r="AG200">
        <v>10.48650784481679</v>
      </c>
      <c r="AH200">
        <v>6.2637018477920442E-2</v>
      </c>
    </row>
    <row r="201" spans="1:34">
      <c r="A201">
        <v>2</v>
      </c>
      <c r="B201">
        <v>172</v>
      </c>
      <c r="C201">
        <v>2009</v>
      </c>
      <c r="D201">
        <v>4</v>
      </c>
      <c r="E201">
        <v>99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158</v>
      </c>
      <c r="R201">
        <v>3461</v>
      </c>
      <c r="S201">
        <v>4.9390349609939346</v>
      </c>
      <c r="T201">
        <v>4.433111817393816</v>
      </c>
      <c r="U201">
        <v>9.0194741404218526</v>
      </c>
      <c r="V201">
        <v>0.75122796879514597</v>
      </c>
      <c r="W201">
        <v>1.4446691707598964</v>
      </c>
      <c r="X201">
        <v>17.79832418376192</v>
      </c>
      <c r="Y201">
        <v>6.4432245015891354</v>
      </c>
      <c r="Z201">
        <v>6.8136271550526848</v>
      </c>
      <c r="AA201">
        <v>1.7651917378454685</v>
      </c>
      <c r="AB201">
        <v>1.8905141471193601</v>
      </c>
      <c r="AC201">
        <v>10.473591170736082</v>
      </c>
      <c r="AD201">
        <v>53.020701846239845</v>
      </c>
      <c r="AE201">
        <v>40.731423353666301</v>
      </c>
      <c r="AF201">
        <v>14.722647609324484</v>
      </c>
      <c r="AG201">
        <v>10.669989944032501</v>
      </c>
      <c r="AH201">
        <v>0</v>
      </c>
    </row>
    <row r="202" spans="1:34">
      <c r="A202">
        <v>2</v>
      </c>
      <c r="B202">
        <v>173</v>
      </c>
      <c r="C202">
        <v>2009</v>
      </c>
      <c r="D202">
        <v>5</v>
      </c>
      <c r="E202">
        <v>99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137</v>
      </c>
      <c r="R202">
        <v>1898</v>
      </c>
      <c r="S202">
        <v>4.5964172813487876</v>
      </c>
      <c r="T202">
        <v>4.2144362486828246</v>
      </c>
      <c r="U202">
        <v>9.7538461538461672</v>
      </c>
      <c r="V202">
        <v>1.4225500526870387</v>
      </c>
      <c r="W202">
        <v>1.3171759747102219</v>
      </c>
      <c r="X202">
        <v>18.598524762908323</v>
      </c>
      <c r="Y202">
        <v>8.4299262381454199</v>
      </c>
      <c r="Z202">
        <v>7.2701823631026947</v>
      </c>
      <c r="AA202">
        <v>1.5794477629163419</v>
      </c>
      <c r="AB202">
        <v>1.9267027758048312</v>
      </c>
      <c r="AC202">
        <v>29.124540856836408</v>
      </c>
      <c r="AD202">
        <v>56.013592388985487</v>
      </c>
      <c r="AE202">
        <v>47.287521814124752</v>
      </c>
      <c r="AF202">
        <v>8.0738472009528657</v>
      </c>
      <c r="AG202">
        <v>6.3278081340540524</v>
      </c>
      <c r="AH202">
        <v>5.2687038988408874E-2</v>
      </c>
    </row>
    <row r="203" spans="1:34">
      <c r="A203">
        <v>2</v>
      </c>
      <c r="B203">
        <v>174</v>
      </c>
      <c r="C203">
        <v>2009</v>
      </c>
      <c r="D203">
        <v>6</v>
      </c>
      <c r="E203">
        <v>99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141</v>
      </c>
      <c r="R203">
        <v>1478</v>
      </c>
      <c r="S203">
        <v>4.4059539918809199</v>
      </c>
      <c r="T203">
        <v>4.5493910690121799</v>
      </c>
      <c r="U203">
        <v>13.375575101488497</v>
      </c>
      <c r="V203">
        <v>1.9621109607577805</v>
      </c>
      <c r="W203">
        <v>3.4506089309878201</v>
      </c>
      <c r="X203">
        <v>35.72395128552099</v>
      </c>
      <c r="Y203">
        <v>13.531799729364002</v>
      </c>
      <c r="Z203">
        <v>8.484893376050918</v>
      </c>
      <c r="AA203">
        <v>1.8623881399456408</v>
      </c>
      <c r="AB203">
        <v>2.3104596037344094</v>
      </c>
      <c r="AC203">
        <v>37.705968178495503</v>
      </c>
      <c r="AD203">
        <v>62.364139789620594</v>
      </c>
      <c r="AE203">
        <v>57.08307018962612</v>
      </c>
      <c r="AF203">
        <v>6.2872213714480178</v>
      </c>
      <c r="AG203">
        <v>6.7572205059703441</v>
      </c>
      <c r="AH203">
        <v>0</v>
      </c>
    </row>
    <row r="204" spans="1:34">
      <c r="A204">
        <v>2</v>
      </c>
      <c r="B204">
        <v>175</v>
      </c>
      <c r="C204">
        <v>2009</v>
      </c>
      <c r="D204">
        <v>7</v>
      </c>
      <c r="E204">
        <v>99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48</v>
      </c>
      <c r="R204">
        <v>399</v>
      </c>
      <c r="S204">
        <v>4.44360902255639</v>
      </c>
      <c r="T204">
        <v>3.6240601503759393</v>
      </c>
      <c r="U204">
        <v>12.043107769423564</v>
      </c>
      <c r="V204">
        <v>1.0025062656641601</v>
      </c>
      <c r="W204">
        <v>0.75187969924812015</v>
      </c>
      <c r="X204">
        <v>26.065162907268167</v>
      </c>
      <c r="Y204">
        <v>6.5162907268170418</v>
      </c>
      <c r="Z204">
        <v>6.6481305994303597</v>
      </c>
      <c r="AA204">
        <v>1.6787640182859316</v>
      </c>
      <c r="AB204">
        <v>1.917868113725522</v>
      </c>
      <c r="AC204">
        <v>29.661831363347257</v>
      </c>
      <c r="AD204">
        <v>61.504896252167192</v>
      </c>
      <c r="AE204">
        <v>53.520176639467103</v>
      </c>
      <c r="AF204">
        <v>1.6972945380296069</v>
      </c>
      <c r="AG204">
        <v>1.64245190601943</v>
      </c>
      <c r="AH204">
        <v>0</v>
      </c>
    </row>
    <row r="205" spans="1:34">
      <c r="A205">
        <v>2</v>
      </c>
      <c r="B205">
        <v>176</v>
      </c>
      <c r="C205">
        <v>2009</v>
      </c>
      <c r="D205">
        <v>8</v>
      </c>
      <c r="E205">
        <v>99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123</v>
      </c>
      <c r="R205">
        <v>1216</v>
      </c>
      <c r="S205">
        <v>4.1365131578947363</v>
      </c>
      <c r="T205">
        <v>4.364309210526315</v>
      </c>
      <c r="U205">
        <v>15.9936677631579</v>
      </c>
      <c r="V205">
        <v>1.5625</v>
      </c>
      <c r="W205">
        <v>2.4671052631578951</v>
      </c>
      <c r="X205">
        <v>46.217105263157904</v>
      </c>
      <c r="Y205">
        <v>11.595394736842103</v>
      </c>
      <c r="Z205">
        <v>6.1825253288806117</v>
      </c>
      <c r="AA205">
        <v>1.6645833838928379</v>
      </c>
      <c r="AB205">
        <v>2.1642298032397003</v>
      </c>
      <c r="AC205">
        <v>33.145807126901495</v>
      </c>
      <c r="AD205">
        <v>60.294158491563792</v>
      </c>
      <c r="AE205">
        <v>49.159487663707182</v>
      </c>
      <c r="AF205">
        <v>5.1727071635188011</v>
      </c>
      <c r="AG205">
        <v>6.6475687596432396</v>
      </c>
      <c r="AH205">
        <v>0.32894736842105271</v>
      </c>
    </row>
    <row r="206" spans="1:34">
      <c r="A206">
        <v>2</v>
      </c>
      <c r="B206">
        <v>177</v>
      </c>
      <c r="C206">
        <v>2009</v>
      </c>
      <c r="D206">
        <v>9</v>
      </c>
      <c r="E206">
        <v>99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195</v>
      </c>
      <c r="R206">
        <v>2087</v>
      </c>
      <c r="S206">
        <v>3.7589841878294199</v>
      </c>
      <c r="T206">
        <v>3.7422137038811698</v>
      </c>
      <c r="U206">
        <v>14.267321514135135</v>
      </c>
      <c r="V206">
        <v>1.0062290368950644</v>
      </c>
      <c r="W206">
        <v>0.38332534738859608</v>
      </c>
      <c r="X206">
        <v>34.403449928126491</v>
      </c>
      <c r="Y206">
        <v>8.0977479635840925</v>
      </c>
      <c r="Z206">
        <v>6.3432004020310924</v>
      </c>
      <c r="AA206">
        <v>1.600157072800074</v>
      </c>
      <c r="AB206">
        <v>1.8189903543696764</v>
      </c>
      <c r="AC206">
        <v>28.958492845019993</v>
      </c>
      <c r="AD206">
        <v>50.788969870372014</v>
      </c>
      <c r="AE206">
        <v>45.440813155481237</v>
      </c>
      <c r="AF206">
        <v>8.8778288242300505</v>
      </c>
      <c r="AG206">
        <v>10.177616687847328</v>
      </c>
      <c r="AH206">
        <v>0.28749401054144702</v>
      </c>
    </row>
    <row r="207" spans="1:34">
      <c r="A207">
        <v>2</v>
      </c>
      <c r="B207">
        <v>178</v>
      </c>
      <c r="C207">
        <v>2009</v>
      </c>
      <c r="D207">
        <v>10</v>
      </c>
      <c r="E207">
        <v>99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260</v>
      </c>
      <c r="R207">
        <v>2613</v>
      </c>
      <c r="S207">
        <v>3.8771526980482198</v>
      </c>
      <c r="T207">
        <v>3.6532721010332954</v>
      </c>
      <c r="U207">
        <v>14.762035973976252</v>
      </c>
      <c r="V207">
        <v>1.4925373134328361</v>
      </c>
      <c r="W207">
        <v>0.38270187523918869</v>
      </c>
      <c r="X207">
        <v>40.757749712973592</v>
      </c>
      <c r="Y207">
        <v>11.021814006888636</v>
      </c>
      <c r="Z207">
        <v>6.8961459468497424</v>
      </c>
      <c r="AA207">
        <v>1.7290173402560316</v>
      </c>
      <c r="AB207">
        <v>1.9298711881187889</v>
      </c>
      <c r="AC207">
        <v>42.223993133652627</v>
      </c>
      <c r="AD207">
        <v>47.454887632746576</v>
      </c>
      <c r="AE207">
        <v>52.089644764832762</v>
      </c>
      <c r="AF207">
        <v>11.115364982133743</v>
      </c>
      <c r="AG207">
        <v>13.184597074267163</v>
      </c>
      <c r="AH207">
        <v>0.57405281285878285</v>
      </c>
    </row>
    <row r="208" spans="1:34">
      <c r="A208">
        <v>2</v>
      </c>
      <c r="B208">
        <v>179</v>
      </c>
      <c r="C208">
        <v>2009</v>
      </c>
      <c r="D208">
        <v>11</v>
      </c>
      <c r="E208">
        <v>99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148</v>
      </c>
      <c r="R208">
        <v>1565</v>
      </c>
      <c r="S208">
        <v>4.2415335463258783</v>
      </c>
      <c r="T208">
        <v>4.2319488817891395</v>
      </c>
      <c r="U208">
        <v>16.24837060702875</v>
      </c>
      <c r="V208">
        <v>1.8530351437699679</v>
      </c>
      <c r="W208">
        <v>0.83067092651757179</v>
      </c>
      <c r="X208">
        <v>53.226837060702891</v>
      </c>
      <c r="Y208">
        <v>16.102236421725244</v>
      </c>
      <c r="Z208">
        <v>6.8271890353667004</v>
      </c>
      <c r="AA208">
        <v>1.7257123952845863</v>
      </c>
      <c r="AB208">
        <v>2.0664368796502406</v>
      </c>
      <c r="AC208">
        <v>56.250982375716944</v>
      </c>
      <c r="AD208">
        <v>52.953340277205363</v>
      </c>
      <c r="AE208">
        <v>58.759667995459303</v>
      </c>
      <c r="AF208">
        <v>6.6573081504168812</v>
      </c>
      <c r="AG208">
        <v>8.6917124745268257</v>
      </c>
      <c r="AH208">
        <v>0.19169329073482425</v>
      </c>
    </row>
    <row r="209" spans="1:34">
      <c r="A209">
        <v>2</v>
      </c>
      <c r="B209">
        <v>180</v>
      </c>
      <c r="C209">
        <v>2009</v>
      </c>
      <c r="D209">
        <v>12</v>
      </c>
      <c r="E209">
        <v>99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59</v>
      </c>
      <c r="R209">
        <v>685</v>
      </c>
      <c r="S209">
        <v>4.1445255474452551</v>
      </c>
      <c r="T209">
        <v>4.2335766423357661</v>
      </c>
      <c r="U209">
        <v>13.056642335766409</v>
      </c>
      <c r="V209">
        <v>1.1678832116788329</v>
      </c>
      <c r="W209">
        <v>0.43795620437956223</v>
      </c>
      <c r="X209">
        <v>36.204379562043805</v>
      </c>
      <c r="Y209">
        <v>9.197080291970801</v>
      </c>
      <c r="Z209">
        <v>7.5483823642772849</v>
      </c>
      <c r="AA209">
        <v>1.6507870146071253</v>
      </c>
      <c r="AB209">
        <v>1.8013084203289156</v>
      </c>
      <c r="AC209">
        <v>19.373996904950353</v>
      </c>
      <c r="AD209">
        <v>34.040843644421194</v>
      </c>
      <c r="AE209">
        <v>47.909860221371162</v>
      </c>
      <c r="AF209">
        <v>2.9139016505019573</v>
      </c>
      <c r="AG209">
        <v>3.0570551396521592</v>
      </c>
      <c r="AH209">
        <v>0.14598540145985411</v>
      </c>
    </row>
    <row r="210" spans="1:34">
      <c r="A210">
        <v>2</v>
      </c>
      <c r="B210">
        <v>181</v>
      </c>
      <c r="C210">
        <v>2008</v>
      </c>
      <c r="D210">
        <v>1</v>
      </c>
      <c r="E210">
        <v>99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206</v>
      </c>
      <c r="R210">
        <v>3248</v>
      </c>
      <c r="S210">
        <v>4.2743226600985222</v>
      </c>
      <c r="T210">
        <v>4.6499384236453212</v>
      </c>
      <c r="U210">
        <v>14.800584975369498</v>
      </c>
      <c r="V210">
        <v>1.1699507389162562</v>
      </c>
      <c r="W210">
        <v>2.4938423645320205</v>
      </c>
      <c r="X210">
        <v>51.600985221674883</v>
      </c>
      <c r="Y210">
        <v>13.331280788177342</v>
      </c>
      <c r="Z210">
        <v>8.0283650635582937</v>
      </c>
      <c r="AA210">
        <v>1.6927273542689798</v>
      </c>
      <c r="AB210">
        <v>2.2184417924201054</v>
      </c>
      <c r="AC210">
        <v>50.412756371148738</v>
      </c>
      <c r="AD210">
        <v>56.30229815622792</v>
      </c>
      <c r="AE210">
        <v>64.154628572512209</v>
      </c>
      <c r="AF210">
        <v>13.582570150127545</v>
      </c>
      <c r="AG210">
        <v>15.914570620135381</v>
      </c>
      <c r="AH210">
        <v>0.2463054187192118</v>
      </c>
    </row>
    <row r="211" spans="1:34">
      <c r="A211">
        <v>2</v>
      </c>
      <c r="B211">
        <v>182</v>
      </c>
      <c r="C211">
        <v>2008</v>
      </c>
      <c r="D211">
        <v>2</v>
      </c>
      <c r="E211">
        <v>99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173</v>
      </c>
      <c r="R211">
        <v>2444</v>
      </c>
      <c r="S211">
        <v>4.3923895253682499</v>
      </c>
      <c r="T211">
        <v>4.1096563011456633</v>
      </c>
      <c r="U211">
        <v>9.8756955810147264</v>
      </c>
      <c r="V211">
        <v>0.61374795417348627</v>
      </c>
      <c r="W211">
        <v>1.8412438625204588</v>
      </c>
      <c r="X211">
        <v>26.268412438625202</v>
      </c>
      <c r="Y211">
        <v>8.0196399345335507</v>
      </c>
      <c r="Z211">
        <v>7.866730488270643</v>
      </c>
      <c r="AA211">
        <v>1.5799348488157319</v>
      </c>
      <c r="AB211">
        <v>2.0535598518614329</v>
      </c>
      <c r="AC211">
        <v>12.81759109763613</v>
      </c>
      <c r="AD211">
        <v>56.75022288047348</v>
      </c>
      <c r="AE211">
        <v>49.433407934134387</v>
      </c>
      <c r="AF211">
        <v>10.220382218876763</v>
      </c>
      <c r="AG211">
        <v>7.9904073531266588</v>
      </c>
      <c r="AH211">
        <v>4.0916530278232409E-2</v>
      </c>
    </row>
    <row r="212" spans="1:34">
      <c r="A212">
        <v>2</v>
      </c>
      <c r="B212">
        <v>183</v>
      </c>
      <c r="C212">
        <v>2008</v>
      </c>
      <c r="D212">
        <v>3</v>
      </c>
      <c r="E212">
        <v>99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184</v>
      </c>
      <c r="R212">
        <v>2748</v>
      </c>
      <c r="S212">
        <v>4.5877001455604081</v>
      </c>
      <c r="T212">
        <v>4.073144104803494</v>
      </c>
      <c r="U212">
        <v>8.9328238719068302</v>
      </c>
      <c r="V212">
        <v>0.61863173216885003</v>
      </c>
      <c r="W212">
        <v>0.72780203784570596</v>
      </c>
      <c r="X212">
        <v>20.997088791848629</v>
      </c>
      <c r="Y212">
        <v>6.8777292576419198</v>
      </c>
      <c r="Z212">
        <v>7.3541015125109199</v>
      </c>
      <c r="AA212">
        <v>1.6053341153410128</v>
      </c>
      <c r="AB212">
        <v>1.8165799995620264</v>
      </c>
      <c r="AC212">
        <v>13.58901170964964</v>
      </c>
      <c r="AD212">
        <v>51.838408384046808</v>
      </c>
      <c r="AE212">
        <v>43.311371863781055</v>
      </c>
      <c r="AF212">
        <v>11.491657257558652</v>
      </c>
      <c r="AG212">
        <v>8.1265371292971178</v>
      </c>
      <c r="AH212">
        <v>0</v>
      </c>
    </row>
    <row r="213" spans="1:34">
      <c r="A213">
        <v>2</v>
      </c>
      <c r="B213">
        <v>184</v>
      </c>
      <c r="C213">
        <v>2008</v>
      </c>
      <c r="D213">
        <v>4</v>
      </c>
      <c r="E213">
        <v>99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206</v>
      </c>
      <c r="R213">
        <v>3275</v>
      </c>
      <c r="S213">
        <v>4.4800000000000004</v>
      </c>
      <c r="T213">
        <v>4.1212213740458008</v>
      </c>
      <c r="U213">
        <v>9.0530076335877947</v>
      </c>
      <c r="V213">
        <v>0.67175572519083981</v>
      </c>
      <c r="W213">
        <v>0.85496183206106879</v>
      </c>
      <c r="X213">
        <v>19.572519083969464</v>
      </c>
      <c r="Y213">
        <v>7.0229007633587779</v>
      </c>
      <c r="Z213">
        <v>7.3834479186813935</v>
      </c>
      <c r="AA213">
        <v>1.7234299193825364</v>
      </c>
      <c r="AB213">
        <v>1.8175459601907575</v>
      </c>
      <c r="AC213">
        <v>13.286906099708498</v>
      </c>
      <c r="AD213">
        <v>43.274369721419227</v>
      </c>
      <c r="AE213">
        <v>47.330191062091842</v>
      </c>
      <c r="AF213">
        <v>13.695479446326267</v>
      </c>
      <c r="AG213">
        <v>9.8153144011862423</v>
      </c>
      <c r="AH213">
        <v>3.0534351145038184E-2</v>
      </c>
    </row>
    <row r="214" spans="1:34">
      <c r="A214">
        <v>2</v>
      </c>
      <c r="B214">
        <v>185</v>
      </c>
      <c r="C214">
        <v>2008</v>
      </c>
      <c r="D214">
        <v>5</v>
      </c>
      <c r="E214">
        <v>99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127</v>
      </c>
      <c r="R214">
        <v>1575</v>
      </c>
      <c r="S214">
        <v>4.353650793650794</v>
      </c>
      <c r="T214">
        <v>4.0107936507936515</v>
      </c>
      <c r="U214">
        <v>10.377777777777782</v>
      </c>
      <c r="V214">
        <v>1.0158730158730156</v>
      </c>
      <c r="W214">
        <v>1.9047619047619055</v>
      </c>
      <c r="X214">
        <v>22.349206349206352</v>
      </c>
      <c r="Y214">
        <v>7.174603174603174</v>
      </c>
      <c r="Z214">
        <v>7.2394519753223108</v>
      </c>
      <c r="AA214">
        <v>1.6933139308855627</v>
      </c>
      <c r="AB214">
        <v>2.0700151840462202</v>
      </c>
      <c r="AC214">
        <v>22.778201198058976</v>
      </c>
      <c r="AD214">
        <v>58.821400506163855</v>
      </c>
      <c r="AE214">
        <v>49.540894575324096</v>
      </c>
      <c r="AF214">
        <v>6.5863756115920209</v>
      </c>
      <c r="AG214">
        <v>5.411092391795532</v>
      </c>
      <c r="AH214">
        <v>0</v>
      </c>
    </row>
    <row r="215" spans="1:34">
      <c r="A215">
        <v>2</v>
      </c>
      <c r="B215">
        <v>186</v>
      </c>
      <c r="C215">
        <v>2008</v>
      </c>
      <c r="D215">
        <v>6</v>
      </c>
      <c r="E215">
        <v>99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141</v>
      </c>
      <c r="R215">
        <v>1215</v>
      </c>
      <c r="S215">
        <v>3.9901234567901249</v>
      </c>
      <c r="T215">
        <v>4.1111111111111116</v>
      </c>
      <c r="U215">
        <v>13.923045267489702</v>
      </c>
      <c r="V215">
        <v>1.2345679012345681</v>
      </c>
      <c r="W215">
        <v>2.2222222222222223</v>
      </c>
      <c r="X215">
        <v>34.23868312757201</v>
      </c>
      <c r="Y215">
        <v>13.333333333333337</v>
      </c>
      <c r="Z215">
        <v>7.6799463482195645</v>
      </c>
      <c r="AA215">
        <v>1.7721859932396944</v>
      </c>
      <c r="AB215">
        <v>2.2781842455758765</v>
      </c>
      <c r="AC215">
        <v>41.749909982211747</v>
      </c>
      <c r="AD215">
        <v>61.342843630485611</v>
      </c>
      <c r="AE215">
        <v>58.941847059204797</v>
      </c>
      <c r="AF215">
        <v>5.0809183289424178</v>
      </c>
      <c r="AG215">
        <v>5.6002902689390641</v>
      </c>
      <c r="AH215">
        <v>0.16460905349794236</v>
      </c>
    </row>
    <row r="216" spans="1:34">
      <c r="A216">
        <v>2</v>
      </c>
      <c r="B216">
        <v>187</v>
      </c>
      <c r="C216">
        <v>2008</v>
      </c>
      <c r="D216">
        <v>7</v>
      </c>
      <c r="E216">
        <v>99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59</v>
      </c>
      <c r="R216">
        <v>465</v>
      </c>
      <c r="S216">
        <v>4.1118279569892469</v>
      </c>
      <c r="T216">
        <v>3.956989247311828</v>
      </c>
      <c r="U216">
        <v>13.565376344086031</v>
      </c>
      <c r="V216">
        <v>0.86021505376344098</v>
      </c>
      <c r="W216">
        <v>1.5053763440860217</v>
      </c>
      <c r="X216">
        <v>38.064516129032256</v>
      </c>
      <c r="Y216">
        <v>9.2473118279569881</v>
      </c>
      <c r="Z216">
        <v>7.1791293327704109</v>
      </c>
      <c r="AA216">
        <v>1.4913261373088564</v>
      </c>
      <c r="AB216">
        <v>2.0930708956167563</v>
      </c>
      <c r="AC216">
        <v>37.099635005816111</v>
      </c>
      <c r="AD216">
        <v>56.167819379327909</v>
      </c>
      <c r="AE216">
        <v>51.687877931355558</v>
      </c>
      <c r="AF216">
        <v>1.9445489900890724</v>
      </c>
      <c r="AG216">
        <v>2.0882612235060902</v>
      </c>
      <c r="AH216">
        <v>0</v>
      </c>
    </row>
    <row r="217" spans="1:34">
      <c r="A217">
        <v>2</v>
      </c>
      <c r="B217">
        <v>188</v>
      </c>
      <c r="C217">
        <v>2008</v>
      </c>
      <c r="D217">
        <v>8</v>
      </c>
      <c r="E217">
        <v>99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132</v>
      </c>
      <c r="R217">
        <v>1481</v>
      </c>
      <c r="S217">
        <v>4.0013504388926409</v>
      </c>
      <c r="T217">
        <v>4.1742066171505741</v>
      </c>
      <c r="U217">
        <v>15.75401755570558</v>
      </c>
      <c r="V217">
        <v>1.0128291694800813</v>
      </c>
      <c r="W217">
        <v>0.94530722484807606</v>
      </c>
      <c r="X217">
        <v>46.792707629979759</v>
      </c>
      <c r="Y217">
        <v>11.411208642808916</v>
      </c>
      <c r="Z217">
        <v>6.3641296537330394</v>
      </c>
      <c r="AA217">
        <v>1.6022429626069963</v>
      </c>
      <c r="AB217">
        <v>2.1194980316085874</v>
      </c>
      <c r="AC217">
        <v>39.187893682935297</v>
      </c>
      <c r="AD217">
        <v>56.139287446563138</v>
      </c>
      <c r="AE217">
        <v>54.075036531066509</v>
      </c>
      <c r="AF217">
        <v>6.1932839877890684</v>
      </c>
      <c r="AG217">
        <v>7.7240736835518868</v>
      </c>
      <c r="AH217">
        <v>0.13504388926401079</v>
      </c>
    </row>
    <row r="218" spans="1:34">
      <c r="A218">
        <v>2</v>
      </c>
      <c r="B218">
        <v>189</v>
      </c>
      <c r="C218">
        <v>2008</v>
      </c>
      <c r="D218">
        <v>9</v>
      </c>
      <c r="E218">
        <v>99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182</v>
      </c>
      <c r="R218">
        <v>2326</v>
      </c>
      <c r="S218">
        <v>3.486242476354255</v>
      </c>
      <c r="T218">
        <v>3.5240756663800505</v>
      </c>
      <c r="U218">
        <v>15.88658641444543</v>
      </c>
      <c r="V218">
        <v>0.47291487532244225</v>
      </c>
      <c r="W218">
        <v>0.73086844368013748</v>
      </c>
      <c r="X218">
        <v>48.452278589853826</v>
      </c>
      <c r="Y218">
        <v>9.5012897678417882</v>
      </c>
      <c r="Z218">
        <v>5.7276576846103398</v>
      </c>
      <c r="AA218">
        <v>1.4768287349298219</v>
      </c>
      <c r="AB218">
        <v>2.0769951262287023</v>
      </c>
      <c r="AC218">
        <v>29.979880360821447</v>
      </c>
      <c r="AD218">
        <v>48.356877755845261</v>
      </c>
      <c r="AE218">
        <v>46.158540872042153</v>
      </c>
      <c r="AF218">
        <v>9.7269267762305027</v>
      </c>
      <c r="AG218">
        <v>12.233206991747148</v>
      </c>
      <c r="AH218">
        <v>0.34393809114359403</v>
      </c>
    </row>
    <row r="219" spans="1:34">
      <c r="A219">
        <v>2</v>
      </c>
      <c r="B219">
        <v>190</v>
      </c>
      <c r="C219">
        <v>2008</v>
      </c>
      <c r="D219">
        <v>10</v>
      </c>
      <c r="E219">
        <v>99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284</v>
      </c>
      <c r="R219">
        <v>2666</v>
      </c>
      <c r="S219">
        <v>3.8927231807951999</v>
      </c>
      <c r="T219">
        <v>4.1024006001500375</v>
      </c>
      <c r="U219">
        <v>15.696811702925737</v>
      </c>
      <c r="V219">
        <v>1.2753188297074267</v>
      </c>
      <c r="W219">
        <v>0.67516879219804948</v>
      </c>
      <c r="X219">
        <v>46.886721680420109</v>
      </c>
      <c r="Y219">
        <v>10.165041260315078</v>
      </c>
      <c r="Z219">
        <v>6.0865864999282611</v>
      </c>
      <c r="AA219">
        <v>1.5604016388285737</v>
      </c>
      <c r="AB219">
        <v>2.006277155720523</v>
      </c>
      <c r="AC219">
        <v>35.329981746082822</v>
      </c>
      <c r="AD219">
        <v>38.710681277887673</v>
      </c>
      <c r="AE219">
        <v>56.903752231702121</v>
      </c>
      <c r="AF219">
        <v>11.148747543177352</v>
      </c>
      <c r="AG219">
        <v>13.853886270060681</v>
      </c>
      <c r="AH219">
        <v>0.63765941485371347</v>
      </c>
    </row>
    <row r="220" spans="1:34">
      <c r="A220">
        <v>2</v>
      </c>
      <c r="B220">
        <v>191</v>
      </c>
      <c r="C220">
        <v>2008</v>
      </c>
      <c r="D220">
        <v>11</v>
      </c>
      <c r="E220">
        <v>99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151</v>
      </c>
      <c r="R220">
        <v>1711</v>
      </c>
      <c r="S220">
        <v>4.2098188194038579</v>
      </c>
      <c r="T220">
        <v>4.1548801870251308</v>
      </c>
      <c r="U220">
        <v>14.3178258328463</v>
      </c>
      <c r="V220">
        <v>1.3442431326709527</v>
      </c>
      <c r="W220">
        <v>0.2922267679719463</v>
      </c>
      <c r="X220">
        <v>41.846873173582701</v>
      </c>
      <c r="Y220">
        <v>7.9485680888369394</v>
      </c>
      <c r="Z220">
        <v>6.7545471971663362</v>
      </c>
      <c r="AA220">
        <v>1.5704152316833253</v>
      </c>
      <c r="AB220">
        <v>1.8465309776273524</v>
      </c>
      <c r="AC220">
        <v>27.6924755297876</v>
      </c>
      <c r="AD220">
        <v>42.970469052617247</v>
      </c>
      <c r="AE220">
        <v>45.981163106040391</v>
      </c>
      <c r="AF220">
        <v>7.1551039183707621</v>
      </c>
      <c r="AG220">
        <v>8.110116806101475</v>
      </c>
      <c r="AH220">
        <v>0.11689070718877852</v>
      </c>
    </row>
    <row r="221" spans="1:34">
      <c r="A221">
        <v>2</v>
      </c>
      <c r="B221">
        <v>192</v>
      </c>
      <c r="C221">
        <v>2008</v>
      </c>
      <c r="D221">
        <v>12</v>
      </c>
      <c r="E221">
        <v>99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66</v>
      </c>
      <c r="R221">
        <v>759</v>
      </c>
      <c r="S221">
        <v>4.1238471673254278</v>
      </c>
      <c r="T221">
        <v>4.3610013175230558</v>
      </c>
      <c r="U221">
        <v>12.465612648221327</v>
      </c>
      <c r="V221">
        <v>2.2397891963109355</v>
      </c>
      <c r="W221">
        <v>0.65876152832674562</v>
      </c>
      <c r="X221">
        <v>34.255599472990774</v>
      </c>
      <c r="Y221">
        <v>9.8814229249011856</v>
      </c>
      <c r="Z221">
        <v>8.0343951394659143</v>
      </c>
      <c r="AA221">
        <v>1.50989636857496</v>
      </c>
      <c r="AB221">
        <v>1.7778781297566604</v>
      </c>
      <c r="AC221">
        <v>30.167037814378457</v>
      </c>
      <c r="AD221">
        <v>39.131560431157119</v>
      </c>
      <c r="AE221">
        <v>44.519258783534283</v>
      </c>
      <c r="AF221">
        <v>3.1740057709195826</v>
      </c>
      <c r="AG221">
        <v>3.1322428605527168</v>
      </c>
      <c r="AH221">
        <v>0</v>
      </c>
    </row>
    <row r="222" spans="1:34">
      <c r="A222">
        <v>2</v>
      </c>
      <c r="B222">
        <v>193</v>
      </c>
      <c r="C222">
        <v>2007</v>
      </c>
      <c r="D222">
        <v>1</v>
      </c>
      <c r="E222">
        <v>99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201</v>
      </c>
      <c r="R222">
        <v>2336</v>
      </c>
      <c r="S222">
        <v>3.8904109589041105</v>
      </c>
      <c r="T222">
        <v>4.136558219178081</v>
      </c>
      <c r="U222">
        <v>14.338784246575353</v>
      </c>
      <c r="V222">
        <v>0.9845890410958904</v>
      </c>
      <c r="W222">
        <v>1.3270547945205478</v>
      </c>
      <c r="X222">
        <v>47.474315068493162</v>
      </c>
      <c r="Y222">
        <v>11.386986301369859</v>
      </c>
      <c r="Z222">
        <v>7.7070491813395652</v>
      </c>
      <c r="AA222">
        <v>1.5617902779210362</v>
      </c>
      <c r="AB222">
        <v>2.1435469748985749</v>
      </c>
      <c r="AC222">
        <v>40.625038419848039</v>
      </c>
      <c r="AD222">
        <v>55.778897144419936</v>
      </c>
      <c r="AE222">
        <v>58.756115076189694</v>
      </c>
      <c r="AF222">
        <v>11.047528966658785</v>
      </c>
      <c r="AG222">
        <v>12.359584144350247</v>
      </c>
      <c r="AH222">
        <v>0.77054794520547953</v>
      </c>
    </row>
    <row r="223" spans="1:34">
      <c r="A223">
        <v>2</v>
      </c>
      <c r="B223">
        <v>194</v>
      </c>
      <c r="C223">
        <v>2007</v>
      </c>
      <c r="D223">
        <v>2</v>
      </c>
      <c r="E223">
        <v>99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127</v>
      </c>
      <c r="R223">
        <v>1700</v>
      </c>
      <c r="S223">
        <v>4.2752941176470589</v>
      </c>
      <c r="T223">
        <v>4.0635294117647049</v>
      </c>
      <c r="U223">
        <v>11.236999999999998</v>
      </c>
      <c r="V223">
        <v>0.29411764705882354</v>
      </c>
      <c r="W223">
        <v>1.8235294117647061</v>
      </c>
      <c r="X223">
        <v>32.588235294117645</v>
      </c>
      <c r="Y223">
        <v>7.7058823529411757</v>
      </c>
      <c r="Z223">
        <v>7.9659194181507216</v>
      </c>
      <c r="AA223">
        <v>1.7592047589985205</v>
      </c>
      <c r="AB223">
        <v>2.1225870485204399</v>
      </c>
      <c r="AC223">
        <v>11.965129025785387</v>
      </c>
      <c r="AD223">
        <v>50.283884053134443</v>
      </c>
      <c r="AE223">
        <v>56.432238730977261</v>
      </c>
      <c r="AF223">
        <v>8.0397257034759999</v>
      </c>
      <c r="AG223">
        <v>7.0488455116555757</v>
      </c>
      <c r="AH223">
        <v>0.23529411764705879</v>
      </c>
    </row>
    <row r="224" spans="1:34">
      <c r="A224">
        <v>2</v>
      </c>
      <c r="B224">
        <v>195</v>
      </c>
      <c r="C224">
        <v>2007</v>
      </c>
      <c r="D224">
        <v>3</v>
      </c>
      <c r="E224">
        <v>99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225</v>
      </c>
      <c r="R224">
        <v>2994</v>
      </c>
      <c r="S224">
        <v>4.3159652638610551</v>
      </c>
      <c r="T224">
        <v>3.8864395457581824</v>
      </c>
      <c r="U224">
        <v>10.316566466265876</v>
      </c>
      <c r="V224">
        <v>0.76820307281229117</v>
      </c>
      <c r="W224">
        <v>1.1690046760187041</v>
      </c>
      <c r="X224">
        <v>25.016700066800265</v>
      </c>
      <c r="Y224">
        <v>7.2144288577154301</v>
      </c>
      <c r="Z224">
        <v>7.6125809604134114</v>
      </c>
      <c r="AA224">
        <v>1.6386180432442987</v>
      </c>
      <c r="AB224">
        <v>2.0144260488947037</v>
      </c>
      <c r="AC224">
        <v>8.4357151717856116</v>
      </c>
      <c r="AD224">
        <v>47.812305938935758</v>
      </c>
      <c r="AE224">
        <v>47.015209115812191</v>
      </c>
      <c r="AF224">
        <v>14.15937573894538</v>
      </c>
      <c r="AG224">
        <v>11.39739675101243</v>
      </c>
      <c r="AH224">
        <v>0.36740146960587849</v>
      </c>
    </row>
    <row r="225" spans="1:34">
      <c r="A225">
        <v>2</v>
      </c>
      <c r="B225">
        <v>196</v>
      </c>
      <c r="C225">
        <v>2007</v>
      </c>
      <c r="D225">
        <v>4</v>
      </c>
      <c r="E225">
        <v>99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141</v>
      </c>
      <c r="R225">
        <v>2483</v>
      </c>
      <c r="S225">
        <v>4.5022150624244865</v>
      </c>
      <c r="T225">
        <v>4.1180024164317359</v>
      </c>
      <c r="U225">
        <v>8.7710028191703557</v>
      </c>
      <c r="V225">
        <v>0.44301248489730177</v>
      </c>
      <c r="W225">
        <v>1.4901329037454687</v>
      </c>
      <c r="X225">
        <v>18.244059605316153</v>
      </c>
      <c r="Y225">
        <v>6.1216270640354411</v>
      </c>
      <c r="Z225">
        <v>7.0309726210516876</v>
      </c>
      <c r="AA225">
        <v>1.6245124200703462</v>
      </c>
      <c r="AB225">
        <v>1.9614103611706488</v>
      </c>
      <c r="AC225">
        <v>15.498480416680689</v>
      </c>
      <c r="AD225">
        <v>51.28799950137541</v>
      </c>
      <c r="AE225">
        <v>36.387394982636579</v>
      </c>
      <c r="AF225">
        <v>11.742728777488768</v>
      </c>
      <c r="AG225">
        <v>8.036087562152332</v>
      </c>
      <c r="AH225">
        <v>0.24164317358034632</v>
      </c>
    </row>
    <row r="226" spans="1:34">
      <c r="A226">
        <v>2</v>
      </c>
      <c r="B226">
        <v>197</v>
      </c>
      <c r="C226">
        <v>2007</v>
      </c>
      <c r="D226">
        <v>5</v>
      </c>
      <c r="E226">
        <v>99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142</v>
      </c>
      <c r="R226">
        <v>1566</v>
      </c>
      <c r="S226">
        <v>4.4853128991060034</v>
      </c>
      <c r="T226">
        <v>4.0766283524904212</v>
      </c>
      <c r="U226">
        <v>10.754661558109836</v>
      </c>
      <c r="V226">
        <v>1.2132822477650069</v>
      </c>
      <c r="W226">
        <v>2.554278416347382</v>
      </c>
      <c r="X226">
        <v>24.776500638569601</v>
      </c>
      <c r="Y226">
        <v>9.6424010217113629</v>
      </c>
      <c r="Z226">
        <v>7.763310613381222</v>
      </c>
      <c r="AA226">
        <v>1.756426295411488</v>
      </c>
      <c r="AB226">
        <v>2.2704729982592817</v>
      </c>
      <c r="AC226">
        <v>22.292653677742923</v>
      </c>
      <c r="AD226">
        <v>51.800821992858118</v>
      </c>
      <c r="AE226">
        <v>42.861937852152096</v>
      </c>
      <c r="AF226">
        <v>7.406006148025539</v>
      </c>
      <c r="AG226">
        <v>6.214514358458711</v>
      </c>
      <c r="AH226">
        <v>0</v>
      </c>
    </row>
    <row r="227" spans="1:34">
      <c r="A227">
        <v>2</v>
      </c>
      <c r="B227">
        <v>198</v>
      </c>
      <c r="C227">
        <v>2007</v>
      </c>
      <c r="D227">
        <v>6</v>
      </c>
      <c r="E227">
        <v>99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144</v>
      </c>
      <c r="R227">
        <v>1127</v>
      </c>
      <c r="S227">
        <v>4.174800354924578</v>
      </c>
      <c r="T227">
        <v>3.9387755102040822</v>
      </c>
      <c r="U227">
        <v>13.269920141969836</v>
      </c>
      <c r="V227">
        <v>2.1295474711623785</v>
      </c>
      <c r="W227">
        <v>2.3070097604259101</v>
      </c>
      <c r="X227">
        <v>31.765749778172147</v>
      </c>
      <c r="Y227">
        <v>11.712511091393081</v>
      </c>
      <c r="Z227">
        <v>7.3623632382187676</v>
      </c>
      <c r="AA227">
        <v>1.779445974735046</v>
      </c>
      <c r="AB227">
        <v>2.3094219864394514</v>
      </c>
      <c r="AC227">
        <v>35.700078638632597</v>
      </c>
      <c r="AD227">
        <v>63.165242086261799</v>
      </c>
      <c r="AE227">
        <v>52.663616890088953</v>
      </c>
      <c r="AF227">
        <v>5.3298652163632072</v>
      </c>
      <c r="AG227">
        <v>5.5183712627879284</v>
      </c>
      <c r="AH227">
        <v>0</v>
      </c>
    </row>
    <row r="228" spans="1:34">
      <c r="A228">
        <v>2</v>
      </c>
      <c r="B228">
        <v>199</v>
      </c>
      <c r="C228">
        <v>2007</v>
      </c>
      <c r="D228">
        <v>7</v>
      </c>
      <c r="E228">
        <v>99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55</v>
      </c>
      <c r="R228">
        <v>338</v>
      </c>
      <c r="S228">
        <v>3.7218934911242609</v>
      </c>
      <c r="T228">
        <v>3.6331360946745552</v>
      </c>
      <c r="U228">
        <v>13.155917159763316</v>
      </c>
      <c r="V228">
        <v>0.8875739644970414</v>
      </c>
      <c r="W228">
        <v>1.1834319526627219</v>
      </c>
      <c r="X228">
        <v>30.473372781065081</v>
      </c>
      <c r="Y228">
        <v>13.01775147928994</v>
      </c>
      <c r="Z228">
        <v>7.2170190796134275</v>
      </c>
      <c r="AA228">
        <v>1.5440839456646815</v>
      </c>
      <c r="AB228">
        <v>2.0629938001235151</v>
      </c>
      <c r="AC228">
        <v>53.835689485936193</v>
      </c>
      <c r="AD228">
        <v>62.655058508906947</v>
      </c>
      <c r="AE228">
        <v>62.46206114341301</v>
      </c>
      <c r="AF228">
        <v>1.5984866398675803</v>
      </c>
      <c r="AG228">
        <v>1.6408032988016932</v>
      </c>
      <c r="AH228">
        <v>0</v>
      </c>
    </row>
    <row r="229" spans="1:34">
      <c r="A229">
        <v>2</v>
      </c>
      <c r="B229">
        <v>200</v>
      </c>
      <c r="C229">
        <v>2007</v>
      </c>
      <c r="D229">
        <v>8</v>
      </c>
      <c r="E229">
        <v>99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135</v>
      </c>
      <c r="R229">
        <v>1865</v>
      </c>
      <c r="S229">
        <v>3.6203753351206425</v>
      </c>
      <c r="T229">
        <v>3.7635388739946394</v>
      </c>
      <c r="U229">
        <v>15.18965147453082</v>
      </c>
      <c r="V229">
        <v>0.21447721179624665</v>
      </c>
      <c r="W229">
        <v>1.662198391420912</v>
      </c>
      <c r="X229">
        <v>42.252010723860593</v>
      </c>
      <c r="Y229">
        <v>7.1849865951742613</v>
      </c>
      <c r="Z229">
        <v>5.3566510622207684</v>
      </c>
      <c r="AA229">
        <v>1.5175869333947265</v>
      </c>
      <c r="AB229">
        <v>2.1990395958079452</v>
      </c>
      <c r="AC229">
        <v>37.828643630346491</v>
      </c>
      <c r="AD229">
        <v>57.730364026673904</v>
      </c>
      <c r="AE229">
        <v>53.978428563043934</v>
      </c>
      <c r="AF229">
        <v>8.8200520217545524</v>
      </c>
      <c r="AG229">
        <v>10.453105541359545</v>
      </c>
      <c r="AH229">
        <v>0.64343163538874004</v>
      </c>
    </row>
    <row r="230" spans="1:34">
      <c r="A230">
        <v>2</v>
      </c>
      <c r="B230">
        <v>201</v>
      </c>
      <c r="C230">
        <v>2007</v>
      </c>
      <c r="D230">
        <v>9</v>
      </c>
      <c r="E230">
        <v>99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180</v>
      </c>
      <c r="R230">
        <v>2038</v>
      </c>
      <c r="S230">
        <v>3.5112855740922484</v>
      </c>
      <c r="T230">
        <v>3.6511285574092249</v>
      </c>
      <c r="U230">
        <v>15.392100098135449</v>
      </c>
      <c r="V230">
        <v>0.39254170755642787</v>
      </c>
      <c r="W230">
        <v>0.63788027477919507</v>
      </c>
      <c r="X230">
        <v>42.541707556427859</v>
      </c>
      <c r="Y230">
        <v>7.1638861629048085</v>
      </c>
      <c r="Z230">
        <v>5.3372633607800335</v>
      </c>
      <c r="AA230">
        <v>1.6091678634790461</v>
      </c>
      <c r="AB230">
        <v>1.9212862171787104</v>
      </c>
      <c r="AC230">
        <v>31.044310562344375</v>
      </c>
      <c r="AD230">
        <v>44.73234079030555</v>
      </c>
      <c r="AE230">
        <v>39.574547928923657</v>
      </c>
      <c r="AF230">
        <v>9.6382123433435805</v>
      </c>
      <c r="AG230">
        <v>11.57499331199322</v>
      </c>
      <c r="AH230">
        <v>9.8135426889106966E-2</v>
      </c>
    </row>
    <row r="231" spans="1:34">
      <c r="A231">
        <v>2</v>
      </c>
      <c r="B231">
        <v>202</v>
      </c>
      <c r="C231">
        <v>2007</v>
      </c>
      <c r="D231">
        <v>10</v>
      </c>
      <c r="E231">
        <v>99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275</v>
      </c>
      <c r="R231">
        <v>3418</v>
      </c>
      <c r="S231">
        <v>3.7861322410766527</v>
      </c>
      <c r="T231">
        <v>3.9555295494441198</v>
      </c>
      <c r="U231">
        <v>15.018519602106512</v>
      </c>
      <c r="V231">
        <v>0.8777062609713282</v>
      </c>
      <c r="W231">
        <v>1.3750731421884144</v>
      </c>
      <c r="X231">
        <v>43.12463428905793</v>
      </c>
      <c r="Y231">
        <v>7.4312463428905779</v>
      </c>
      <c r="Z231">
        <v>6.008878687938549</v>
      </c>
      <c r="AA231">
        <v>1.6118946642049541</v>
      </c>
      <c r="AB231">
        <v>2.0997116252385561</v>
      </c>
      <c r="AC231">
        <v>34.438039922083881</v>
      </c>
      <c r="AD231">
        <v>41.828822005968448</v>
      </c>
      <c r="AE231">
        <v>48.369312901902283</v>
      </c>
      <c r="AF231">
        <v>16.164577914400564</v>
      </c>
      <c r="AG231">
        <v>18.941652906284901</v>
      </c>
      <c r="AH231">
        <v>1.2287887653598597</v>
      </c>
    </row>
    <row r="232" spans="1:34">
      <c r="A232">
        <v>2</v>
      </c>
      <c r="B232">
        <v>203</v>
      </c>
      <c r="C232">
        <v>2007</v>
      </c>
      <c r="D232">
        <v>11</v>
      </c>
      <c r="E232">
        <v>99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127</v>
      </c>
      <c r="R232">
        <v>936</v>
      </c>
      <c r="S232">
        <v>4.1965811965811959</v>
      </c>
      <c r="T232">
        <v>3.8568376068376073</v>
      </c>
      <c r="U232">
        <v>14.263247863247862</v>
      </c>
      <c r="V232">
        <v>1.3888888888888891</v>
      </c>
      <c r="W232">
        <v>0.32051282051282048</v>
      </c>
      <c r="X232">
        <v>40.064102564102562</v>
      </c>
      <c r="Y232">
        <v>10.897435897435898</v>
      </c>
      <c r="Z232">
        <v>6.7026413761439025</v>
      </c>
      <c r="AA232">
        <v>1.6145138520464444</v>
      </c>
      <c r="AB232">
        <v>1.9749543539343355</v>
      </c>
      <c r="AC232">
        <v>34.948035841034759</v>
      </c>
      <c r="AD232">
        <v>38.411558196396719</v>
      </c>
      <c r="AE232">
        <v>47.657286525571266</v>
      </c>
      <c r="AF232">
        <v>4.4265783873256099</v>
      </c>
      <c r="AG232">
        <v>4.9262105292288956</v>
      </c>
      <c r="AH232">
        <v>0.85470085470085477</v>
      </c>
    </row>
    <row r="233" spans="1:34">
      <c r="A233">
        <v>2</v>
      </c>
      <c r="B233">
        <v>204</v>
      </c>
      <c r="C233">
        <v>2007</v>
      </c>
      <c r="D233">
        <v>12</v>
      </c>
      <c r="E233">
        <v>99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56</v>
      </c>
      <c r="R233">
        <v>344</v>
      </c>
      <c r="S233">
        <v>4.4709302325581399</v>
      </c>
      <c r="T233">
        <v>4.1017441860465098</v>
      </c>
      <c r="U233">
        <v>14.87732558139535</v>
      </c>
      <c r="V233">
        <v>2.3255813953488378</v>
      </c>
      <c r="W233">
        <v>2.6162790697674421</v>
      </c>
      <c r="X233">
        <v>47.383720930232549</v>
      </c>
      <c r="Y233">
        <v>13.95348837209302</v>
      </c>
      <c r="Z233">
        <v>8.7410590764344782</v>
      </c>
      <c r="AA233">
        <v>1.5304176568619523</v>
      </c>
      <c r="AB233">
        <v>2.4360655907561681</v>
      </c>
      <c r="AC233">
        <v>49.727244872770719</v>
      </c>
      <c r="AD233">
        <v>49.767390003886788</v>
      </c>
      <c r="AE233">
        <v>49.630988035268551</v>
      </c>
      <c r="AF233">
        <v>1.6268621423504372</v>
      </c>
      <c r="AG233">
        <v>1.8884348219145219</v>
      </c>
      <c r="AH233">
        <v>0.58139534883720945</v>
      </c>
    </row>
    <row r="234" spans="1:34">
      <c r="A234">
        <v>2</v>
      </c>
      <c r="B234">
        <v>205</v>
      </c>
      <c r="C234">
        <v>2006</v>
      </c>
      <c r="D234">
        <v>1</v>
      </c>
      <c r="E234">
        <v>99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241</v>
      </c>
      <c r="R234">
        <v>2855</v>
      </c>
      <c r="S234">
        <v>3.8917688266199648</v>
      </c>
      <c r="T234">
        <v>4.4269702276707532</v>
      </c>
      <c r="U234">
        <v>13.955621716287228</v>
      </c>
      <c r="V234">
        <v>0.87565674255691739</v>
      </c>
      <c r="W234">
        <v>2.3117338003502632</v>
      </c>
      <c r="X234">
        <v>47.425569176882654</v>
      </c>
      <c r="Y234">
        <v>10.577933450087562</v>
      </c>
      <c r="Z234">
        <v>7.9729764084447181</v>
      </c>
      <c r="AA234">
        <v>1.52475849397459</v>
      </c>
      <c r="AB234">
        <v>2.2830007055475088</v>
      </c>
      <c r="AC234">
        <v>45.568334696949613</v>
      </c>
      <c r="AD234">
        <v>50.757007309549685</v>
      </c>
      <c r="AE234">
        <v>61.870923405885847</v>
      </c>
      <c r="AF234">
        <v>12.510955302366344</v>
      </c>
      <c r="AG234">
        <v>13.652600923735781</v>
      </c>
      <c r="AH234">
        <v>0.35026269702276697</v>
      </c>
    </row>
    <row r="235" spans="1:34">
      <c r="A235">
        <v>2</v>
      </c>
      <c r="B235">
        <v>206</v>
      </c>
      <c r="C235">
        <v>2006</v>
      </c>
      <c r="D235">
        <v>2</v>
      </c>
      <c r="E235">
        <v>99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172</v>
      </c>
      <c r="R235">
        <v>2229</v>
      </c>
      <c r="S235">
        <v>4.0659488559892338</v>
      </c>
      <c r="T235">
        <v>4.1305518169582776</v>
      </c>
      <c r="U235">
        <v>12.312382234185748</v>
      </c>
      <c r="V235">
        <v>0.49349484073575595</v>
      </c>
      <c r="W235">
        <v>1.8393898609241817</v>
      </c>
      <c r="X235">
        <v>37.460744728577851</v>
      </c>
      <c r="Y235">
        <v>8.9726334679228348</v>
      </c>
      <c r="Z235">
        <v>7.9944102906450052</v>
      </c>
      <c r="AA235">
        <v>1.6531039252822464</v>
      </c>
      <c r="AB235">
        <v>2.234664042591278</v>
      </c>
      <c r="AC235">
        <v>15.161747824242932</v>
      </c>
      <c r="AD235">
        <v>61.598628573792531</v>
      </c>
      <c r="AE235">
        <v>41.458800959113717</v>
      </c>
      <c r="AF235">
        <v>9.7677475898334816</v>
      </c>
      <c r="AG235">
        <v>9.4039920270480089</v>
      </c>
      <c r="AH235">
        <v>0</v>
      </c>
    </row>
    <row r="236" spans="1:34">
      <c r="A236">
        <v>2</v>
      </c>
      <c r="B236">
        <v>207</v>
      </c>
      <c r="C236">
        <v>2006</v>
      </c>
      <c r="D236">
        <v>3</v>
      </c>
      <c r="E236">
        <v>99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214</v>
      </c>
      <c r="R236">
        <v>2857</v>
      </c>
      <c r="S236">
        <v>4.079103955197759</v>
      </c>
      <c r="T236">
        <v>3.5208260413020631</v>
      </c>
      <c r="U236">
        <v>8.421631081554084</v>
      </c>
      <c r="V236">
        <v>0.45502275113755686</v>
      </c>
      <c r="W236">
        <v>0.84004200210010493</v>
      </c>
      <c r="X236">
        <v>17.640882044102202</v>
      </c>
      <c r="Y236">
        <v>5.2852642632131603</v>
      </c>
      <c r="Z236">
        <v>6.932888529817423</v>
      </c>
      <c r="AA236">
        <v>1.5947633180650629</v>
      </c>
      <c r="AB236">
        <v>1.8953188147011977</v>
      </c>
      <c r="AC236">
        <v>13.837931514007851</v>
      </c>
      <c r="AD236">
        <v>52.700173656014179</v>
      </c>
      <c r="AE236">
        <v>30.8874478063467</v>
      </c>
      <c r="AF236">
        <v>12.519719544259422</v>
      </c>
      <c r="AG236">
        <v>8.2445422388616691</v>
      </c>
      <c r="AH236">
        <v>0.17500875043752187</v>
      </c>
    </row>
    <row r="237" spans="1:34">
      <c r="A237">
        <v>2</v>
      </c>
      <c r="B237">
        <v>208</v>
      </c>
      <c r="C237">
        <v>2006</v>
      </c>
      <c r="D237">
        <v>4</v>
      </c>
      <c r="E237">
        <v>99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172</v>
      </c>
      <c r="R237">
        <v>2626</v>
      </c>
      <c r="S237">
        <v>4.3648134044173652</v>
      </c>
      <c r="T237">
        <v>4.0392231530845404</v>
      </c>
      <c r="U237">
        <v>8.4254379284082326</v>
      </c>
      <c r="V237">
        <v>0.99009900990099009</v>
      </c>
      <c r="W237">
        <v>0.83777608530083802</v>
      </c>
      <c r="X237">
        <v>17.745620715917745</v>
      </c>
      <c r="Y237">
        <v>5.8644325971058642</v>
      </c>
      <c r="Z237">
        <v>7.0569374277548143</v>
      </c>
      <c r="AA237">
        <v>1.5504352579753036</v>
      </c>
      <c r="AB237">
        <v>1.8785436191853877</v>
      </c>
      <c r="AC237">
        <v>24.864091441331045</v>
      </c>
      <c r="AD237">
        <v>45.126567342221747</v>
      </c>
      <c r="AE237">
        <v>38.222773698999504</v>
      </c>
      <c r="AF237">
        <v>11.507449605609111</v>
      </c>
      <c r="AG237">
        <v>7.5813631390431695</v>
      </c>
      <c r="AH237">
        <v>3.8080731150038072E-2</v>
      </c>
    </row>
    <row r="238" spans="1:34">
      <c r="A238">
        <v>2</v>
      </c>
      <c r="B238">
        <v>209</v>
      </c>
      <c r="C238">
        <v>2006</v>
      </c>
      <c r="D238">
        <v>5</v>
      </c>
      <c r="E238">
        <v>99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155</v>
      </c>
      <c r="R238">
        <v>1442</v>
      </c>
      <c r="S238">
        <v>4.067961165048545</v>
      </c>
      <c r="T238">
        <v>3.8744798890429961</v>
      </c>
      <c r="U238">
        <v>10.564285714285727</v>
      </c>
      <c r="V238">
        <v>0.83217753120665727</v>
      </c>
      <c r="W238">
        <v>2.7045769764216367</v>
      </c>
      <c r="X238">
        <v>25.797503467406393</v>
      </c>
      <c r="Y238">
        <v>8.5298196948682392</v>
      </c>
      <c r="Z238">
        <v>7.7083591491792944</v>
      </c>
      <c r="AA238">
        <v>1.5834047056066676</v>
      </c>
      <c r="AB238">
        <v>2.2180511588051406</v>
      </c>
      <c r="AC238">
        <v>32.334177753839931</v>
      </c>
      <c r="AD238">
        <v>61.749157104191951</v>
      </c>
      <c r="AE238">
        <v>50.791733011274523</v>
      </c>
      <c r="AF238">
        <v>6.3190184049079763</v>
      </c>
      <c r="AG238">
        <v>5.2199397813914485</v>
      </c>
      <c r="AH238">
        <v>0</v>
      </c>
    </row>
    <row r="239" spans="1:34">
      <c r="A239">
        <v>2</v>
      </c>
      <c r="B239">
        <v>210</v>
      </c>
      <c r="C239">
        <v>2006</v>
      </c>
      <c r="D239">
        <v>6</v>
      </c>
      <c r="E239">
        <v>99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139</v>
      </c>
      <c r="R239">
        <v>1326</v>
      </c>
      <c r="S239">
        <v>3.8687782805429856</v>
      </c>
      <c r="T239">
        <v>3.883107088989441</v>
      </c>
      <c r="U239">
        <v>12.460030165912523</v>
      </c>
      <c r="V239">
        <v>0.45248868778280527</v>
      </c>
      <c r="W239">
        <v>2.337858220211162</v>
      </c>
      <c r="X239">
        <v>29.638009049773753</v>
      </c>
      <c r="Y239">
        <v>8.7481146304675708</v>
      </c>
      <c r="Z239">
        <v>7.1707688423868099</v>
      </c>
      <c r="AA239">
        <v>1.6188853912851584</v>
      </c>
      <c r="AB239">
        <v>2.34486724834542</v>
      </c>
      <c r="AC239">
        <v>25.505921078224301</v>
      </c>
      <c r="AD239">
        <v>65.582553351951361</v>
      </c>
      <c r="AE239">
        <v>48.547067765529405</v>
      </c>
      <c r="AF239">
        <v>5.8106923751095527</v>
      </c>
      <c r="AG239">
        <v>5.6613852884164313</v>
      </c>
      <c r="AH239">
        <v>0</v>
      </c>
    </row>
    <row r="240" spans="1:34">
      <c r="A240">
        <v>2</v>
      </c>
      <c r="B240">
        <v>211</v>
      </c>
      <c r="C240">
        <v>2006</v>
      </c>
      <c r="D240">
        <v>7</v>
      </c>
      <c r="E240">
        <v>99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47</v>
      </c>
      <c r="R240">
        <v>381</v>
      </c>
      <c r="S240">
        <v>3.9658792650918624</v>
      </c>
      <c r="T240">
        <v>4.622047244094488</v>
      </c>
      <c r="U240">
        <v>15.381102362204716</v>
      </c>
      <c r="V240">
        <v>1.3123359580052492</v>
      </c>
      <c r="W240">
        <v>5.7742782152230978</v>
      </c>
      <c r="X240">
        <v>45.669291338582681</v>
      </c>
      <c r="Y240">
        <v>15.22309711286089</v>
      </c>
      <c r="Z240">
        <v>7.2857974840797901</v>
      </c>
      <c r="AA240">
        <v>1.5271441021667405</v>
      </c>
      <c r="AB240">
        <v>2.7145833451794177</v>
      </c>
      <c r="AC240">
        <v>56.974533659367637</v>
      </c>
      <c r="AD240">
        <v>72.03986494713287</v>
      </c>
      <c r="AE240">
        <v>67.117098808951908</v>
      </c>
      <c r="AF240">
        <v>1.6695880806310253</v>
      </c>
      <c r="AG240">
        <v>2.0080407981586945</v>
      </c>
      <c r="AH240">
        <v>0</v>
      </c>
    </row>
    <row r="241" spans="1:34">
      <c r="A241">
        <v>2</v>
      </c>
      <c r="B241">
        <v>212</v>
      </c>
      <c r="C241">
        <v>2006</v>
      </c>
      <c r="D241">
        <v>8</v>
      </c>
      <c r="E241">
        <v>99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134</v>
      </c>
      <c r="R241">
        <v>1745</v>
      </c>
      <c r="S241">
        <v>3.4905444126074503</v>
      </c>
      <c r="T241">
        <v>3.3713467048710593</v>
      </c>
      <c r="U241">
        <v>14.191346704871044</v>
      </c>
      <c r="V241">
        <v>0.68767908309455594</v>
      </c>
      <c r="W241">
        <v>0.63037249283667629</v>
      </c>
      <c r="X241">
        <v>34.670487106017177</v>
      </c>
      <c r="Y241">
        <v>6.3037249283667629</v>
      </c>
      <c r="Z241">
        <v>5.9000597022497612</v>
      </c>
      <c r="AA241">
        <v>1.399978301675491</v>
      </c>
      <c r="AB241">
        <v>1.9907187706040437</v>
      </c>
      <c r="AC241">
        <v>42.479308998456531</v>
      </c>
      <c r="AD241">
        <v>60.048868106226259</v>
      </c>
      <c r="AE241">
        <v>46.905401700069341</v>
      </c>
      <c r="AF241">
        <v>7.6468010517090272</v>
      </c>
      <c r="AG241">
        <v>8.4855331766018303</v>
      </c>
      <c r="AH241">
        <v>0.97421203438395387</v>
      </c>
    </row>
    <row r="242" spans="1:34">
      <c r="A242">
        <v>2</v>
      </c>
      <c r="B242">
        <v>213</v>
      </c>
      <c r="C242">
        <v>2006</v>
      </c>
      <c r="D242">
        <v>9</v>
      </c>
      <c r="E242">
        <v>99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185</v>
      </c>
      <c r="R242">
        <v>3324</v>
      </c>
      <c r="S242">
        <v>2.7879061371841161</v>
      </c>
      <c r="T242">
        <v>3.4136582430806248</v>
      </c>
      <c r="U242">
        <v>16.04741275571601</v>
      </c>
      <c r="V242">
        <v>0.18050541516245483</v>
      </c>
      <c r="W242">
        <v>0.9025270758122742</v>
      </c>
      <c r="X242">
        <v>46.780986762936223</v>
      </c>
      <c r="Y242">
        <v>5.6558363417569195</v>
      </c>
      <c r="Z242">
        <v>4.474933788970902</v>
      </c>
      <c r="AA242">
        <v>1.3009153755315763</v>
      </c>
      <c r="AB242">
        <v>2.0003173571740045</v>
      </c>
      <c r="AC242">
        <v>40.326324477335675</v>
      </c>
      <c r="AD242">
        <v>54.624465733598711</v>
      </c>
      <c r="AE242">
        <v>54.077525882388258</v>
      </c>
      <c r="AF242">
        <v>14.566170026292724</v>
      </c>
      <c r="AG242">
        <v>18.27789308198728</v>
      </c>
      <c r="AH242">
        <v>3.0084235860409141E-2</v>
      </c>
    </row>
    <row r="243" spans="1:34">
      <c r="A243">
        <v>2</v>
      </c>
      <c r="B243">
        <v>214</v>
      </c>
      <c r="C243">
        <v>2006</v>
      </c>
      <c r="D243">
        <v>10</v>
      </c>
      <c r="E243">
        <v>99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252</v>
      </c>
      <c r="R243">
        <v>2033</v>
      </c>
      <c r="S243">
        <v>3.2567634038366946</v>
      </c>
      <c r="T243">
        <v>3.4904082636497802</v>
      </c>
      <c r="U243">
        <v>15.536940482046241</v>
      </c>
      <c r="V243">
        <v>0.4426955238563699</v>
      </c>
      <c r="W243">
        <v>0.54107230693556307</v>
      </c>
      <c r="X243">
        <v>45.056566650270547</v>
      </c>
      <c r="Y243">
        <v>8.8047220855877981</v>
      </c>
      <c r="Z243">
        <v>5.9990307370000924</v>
      </c>
      <c r="AA243">
        <v>1.4176821496446848</v>
      </c>
      <c r="AB243">
        <v>1.9963152186242423</v>
      </c>
      <c r="AC243">
        <v>27.504288064108941</v>
      </c>
      <c r="AD243">
        <v>47.555812287039153</v>
      </c>
      <c r="AE243">
        <v>48.942747445753426</v>
      </c>
      <c r="AF243">
        <v>8.9088518843120088</v>
      </c>
      <c r="AG243">
        <v>10.823381706276139</v>
      </c>
      <c r="AH243">
        <v>0.59026069847515983</v>
      </c>
    </row>
    <row r="244" spans="1:34">
      <c r="A244">
        <v>2</v>
      </c>
      <c r="B244">
        <v>215</v>
      </c>
      <c r="C244">
        <v>2006</v>
      </c>
      <c r="D244">
        <v>11</v>
      </c>
      <c r="E244">
        <v>99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215</v>
      </c>
      <c r="R244">
        <v>1647</v>
      </c>
      <c r="S244">
        <v>4.0127504553734061</v>
      </c>
      <c r="T244">
        <v>3.911353976927749</v>
      </c>
      <c r="U244">
        <v>15.48816029143898</v>
      </c>
      <c r="V244">
        <v>1.1536126290224653</v>
      </c>
      <c r="W244">
        <v>1.5786278081360052</v>
      </c>
      <c r="X244">
        <v>47.055251973284761</v>
      </c>
      <c r="Y244">
        <v>10.200364298724953</v>
      </c>
      <c r="Z244">
        <v>6.2653691602198158</v>
      </c>
      <c r="AA244">
        <v>1.5966594301939974</v>
      </c>
      <c r="AB244">
        <v>2.1855430607354212</v>
      </c>
      <c r="AC244">
        <v>32.979114979111621</v>
      </c>
      <c r="AD244">
        <v>38.899774330843933</v>
      </c>
      <c r="AE244">
        <v>43.739730326157179</v>
      </c>
      <c r="AF244">
        <v>7.21735319894829</v>
      </c>
      <c r="AG244">
        <v>8.7408471929678484</v>
      </c>
      <c r="AH244">
        <v>0.66788099574984805</v>
      </c>
    </row>
    <row r="245" spans="1:34">
      <c r="A245">
        <v>2</v>
      </c>
      <c r="B245">
        <v>216</v>
      </c>
      <c r="C245">
        <v>2006</v>
      </c>
      <c r="D245">
        <v>12</v>
      </c>
      <c r="E245">
        <v>99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55</v>
      </c>
      <c r="R245">
        <v>355</v>
      </c>
      <c r="S245">
        <v>3.9408450704225344</v>
      </c>
      <c r="T245">
        <v>4.2338028169014086</v>
      </c>
      <c r="U245">
        <v>15.623380281690132</v>
      </c>
      <c r="V245">
        <v>0.56338028169014076</v>
      </c>
      <c r="W245">
        <v>1.9718309859154923</v>
      </c>
      <c r="X245">
        <v>48.450704225352112</v>
      </c>
      <c r="Y245">
        <v>13.521126760563378</v>
      </c>
      <c r="Z245">
        <v>7.7108074774291868</v>
      </c>
      <c r="AA245">
        <v>1.5489730777890027</v>
      </c>
      <c r="AB245">
        <v>2.1080625683562486</v>
      </c>
      <c r="AC245">
        <v>45.940166562893843</v>
      </c>
      <c r="AD245">
        <v>42.027018954314997</v>
      </c>
      <c r="AE245">
        <v>52.615043574000815</v>
      </c>
      <c r="AF245">
        <v>1.555652936021034</v>
      </c>
      <c r="AG245">
        <v>1.9004806455116836</v>
      </c>
      <c r="AH245">
        <v>0</v>
      </c>
    </row>
    <row r="246" spans="1:34">
      <c r="A246">
        <v>2</v>
      </c>
      <c r="B246">
        <v>217</v>
      </c>
      <c r="C246">
        <v>2005</v>
      </c>
      <c r="D246">
        <v>1</v>
      </c>
      <c r="E246">
        <v>99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194</v>
      </c>
      <c r="R246">
        <v>2290</v>
      </c>
      <c r="S246">
        <v>3.9152838427947607</v>
      </c>
      <c r="T246">
        <v>4.5013100436681217</v>
      </c>
      <c r="U246">
        <v>14.964716157205284</v>
      </c>
      <c r="V246">
        <v>0.78602620087336283</v>
      </c>
      <c r="W246">
        <v>1.5283842794759823</v>
      </c>
      <c r="X246">
        <v>53.449781659388655</v>
      </c>
      <c r="Y246">
        <v>10.393013100436683</v>
      </c>
      <c r="Z246">
        <v>7.6322250919328622</v>
      </c>
      <c r="AA246">
        <v>1.531840384342112</v>
      </c>
      <c r="AB246">
        <v>2.1395114397488393</v>
      </c>
      <c r="AC246">
        <v>33.834794986980278</v>
      </c>
      <c r="AD246">
        <v>39.021040715064466</v>
      </c>
      <c r="AE246">
        <v>58.069614395233046</v>
      </c>
      <c r="AF246">
        <v>10.557860765329645</v>
      </c>
      <c r="AG246">
        <v>12.60165307247391</v>
      </c>
      <c r="AH246">
        <v>0</v>
      </c>
    </row>
    <row r="247" spans="1:34">
      <c r="A247">
        <v>2</v>
      </c>
      <c r="B247">
        <v>218</v>
      </c>
      <c r="C247">
        <v>2005</v>
      </c>
      <c r="D247">
        <v>2</v>
      </c>
      <c r="E247">
        <v>99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138</v>
      </c>
      <c r="R247">
        <v>1968</v>
      </c>
      <c r="S247">
        <v>4.0792682926829276</v>
      </c>
      <c r="T247">
        <v>3.3958333333333344</v>
      </c>
      <c r="U247">
        <v>10.098170731707322</v>
      </c>
      <c r="V247">
        <v>0.45731707317073184</v>
      </c>
      <c r="W247">
        <v>0.86382113821138207</v>
      </c>
      <c r="X247">
        <v>28.658536585365848</v>
      </c>
      <c r="Y247">
        <v>6.7581300813008109</v>
      </c>
      <c r="Z247">
        <v>7.9815460879826174</v>
      </c>
      <c r="AA247">
        <v>1.799338483109703</v>
      </c>
      <c r="AB247">
        <v>2.082720946581158</v>
      </c>
      <c r="AC247">
        <v>22.140920625718536</v>
      </c>
      <c r="AD247">
        <v>72.583611159831747</v>
      </c>
      <c r="AE247">
        <v>28.721569449442928</v>
      </c>
      <c r="AF247">
        <v>9.0733056708160404</v>
      </c>
      <c r="AG247">
        <v>7.3078791404493826</v>
      </c>
      <c r="AH247">
        <v>0</v>
      </c>
    </row>
    <row r="248" spans="1:34">
      <c r="A248">
        <v>2</v>
      </c>
      <c r="B248">
        <v>219</v>
      </c>
      <c r="C248">
        <v>2005</v>
      </c>
      <c r="D248">
        <v>3</v>
      </c>
      <c r="E248">
        <v>99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180</v>
      </c>
      <c r="R248">
        <v>2584</v>
      </c>
      <c r="S248">
        <v>4.4702012383900946</v>
      </c>
      <c r="T248">
        <v>3.8142414860681111</v>
      </c>
      <c r="U248">
        <v>9.0052631578947437</v>
      </c>
      <c r="V248">
        <v>0.50309597523219807</v>
      </c>
      <c r="W248">
        <v>0.65789473684210542</v>
      </c>
      <c r="X248">
        <v>19.272445820433436</v>
      </c>
      <c r="Y248">
        <v>5.1083591331269345</v>
      </c>
      <c r="Z248">
        <v>6.9720136149577652</v>
      </c>
      <c r="AA248">
        <v>1.7257503298534169</v>
      </c>
      <c r="AB248">
        <v>1.9363753515411204</v>
      </c>
      <c r="AC248">
        <v>3.2913684886354955</v>
      </c>
      <c r="AD248">
        <v>50.571486816083826</v>
      </c>
      <c r="AE248">
        <v>34.970616532925</v>
      </c>
      <c r="AF248">
        <v>11.913324112494237</v>
      </c>
      <c r="AG248">
        <v>8.5568214704527197</v>
      </c>
      <c r="AH248">
        <v>0.23219814241486059</v>
      </c>
    </row>
    <row r="249" spans="1:34">
      <c r="A249">
        <v>2</v>
      </c>
      <c r="B249">
        <v>220</v>
      </c>
      <c r="C249">
        <v>2005</v>
      </c>
      <c r="D249">
        <v>4</v>
      </c>
      <c r="E249">
        <v>99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211</v>
      </c>
      <c r="R249">
        <v>3342</v>
      </c>
      <c r="S249">
        <v>4.0655296229802511</v>
      </c>
      <c r="T249">
        <v>3.7722920406941953</v>
      </c>
      <c r="U249">
        <v>8.5344404548174708</v>
      </c>
      <c r="V249">
        <v>0.65828845002992242</v>
      </c>
      <c r="W249">
        <v>0.56852184320766008</v>
      </c>
      <c r="X249">
        <v>19.38958707360862</v>
      </c>
      <c r="Y249">
        <v>5.5655296229802511</v>
      </c>
      <c r="Z249">
        <v>7.0968356731720998</v>
      </c>
      <c r="AA249">
        <v>1.5674204941737091</v>
      </c>
      <c r="AB249">
        <v>1.8583689304543716</v>
      </c>
      <c r="AC249">
        <v>13.315647967335648</v>
      </c>
      <c r="AD249">
        <v>44.734471736843552</v>
      </c>
      <c r="AE249">
        <v>46.491973862207203</v>
      </c>
      <c r="AF249">
        <v>15.408022130013828</v>
      </c>
      <c r="AG249">
        <v>10.488298795956927</v>
      </c>
      <c r="AH249">
        <v>0.32914422501496121</v>
      </c>
    </row>
    <row r="250" spans="1:34">
      <c r="A250">
        <v>2</v>
      </c>
      <c r="B250">
        <v>221</v>
      </c>
      <c r="C250">
        <v>2005</v>
      </c>
      <c r="D250">
        <v>5</v>
      </c>
      <c r="E250">
        <v>99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135</v>
      </c>
      <c r="R250">
        <v>1146</v>
      </c>
      <c r="S250">
        <v>4.1151832460732996</v>
      </c>
      <c r="T250">
        <v>3.7251308900523559</v>
      </c>
      <c r="U250">
        <v>10.330977312390916</v>
      </c>
      <c r="V250">
        <v>0.6980802792321118</v>
      </c>
      <c r="W250">
        <v>1.2216404886561956</v>
      </c>
      <c r="X250">
        <v>25.043630017452003</v>
      </c>
      <c r="Y250">
        <v>8.2024432809773131</v>
      </c>
      <c r="Z250">
        <v>7.5602184184890975</v>
      </c>
      <c r="AA250">
        <v>1.6310672240232784</v>
      </c>
      <c r="AB250">
        <v>2.1599270054174671</v>
      </c>
      <c r="AC250">
        <v>25.777090454497639</v>
      </c>
      <c r="AD250">
        <v>53.692190879457435</v>
      </c>
      <c r="AE250">
        <v>50.584831822977137</v>
      </c>
      <c r="AF250">
        <v>5.2835408022130004</v>
      </c>
      <c r="AG250">
        <v>4.3536105663668794</v>
      </c>
      <c r="AH250">
        <v>0</v>
      </c>
    </row>
    <row r="251" spans="1:34">
      <c r="A251">
        <v>2</v>
      </c>
      <c r="B251">
        <v>222</v>
      </c>
      <c r="C251">
        <v>2005</v>
      </c>
      <c r="D251">
        <v>6</v>
      </c>
      <c r="E251">
        <v>99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168</v>
      </c>
      <c r="R251">
        <v>1429</v>
      </c>
      <c r="S251">
        <v>3.9573128061581513</v>
      </c>
      <c r="T251">
        <v>3.8124562631210641</v>
      </c>
      <c r="U251">
        <v>12.486773967809658</v>
      </c>
      <c r="V251">
        <v>1.119664100769769</v>
      </c>
      <c r="W251">
        <v>1.9594121763470964</v>
      </c>
      <c r="X251">
        <v>32.470258922323303</v>
      </c>
      <c r="Y251">
        <v>9.6571028691392566</v>
      </c>
      <c r="Z251">
        <v>7.5596012955756899</v>
      </c>
      <c r="AA251">
        <v>1.6689642369852189</v>
      </c>
      <c r="AB251">
        <v>2.2657177123233887</v>
      </c>
      <c r="AC251">
        <v>33.468870936613961</v>
      </c>
      <c r="AD251">
        <v>67.532233985868316</v>
      </c>
      <c r="AE251">
        <v>51.142718873724803</v>
      </c>
      <c r="AF251">
        <v>6.5882895343476244</v>
      </c>
      <c r="AG251">
        <v>6.5615437992131405</v>
      </c>
      <c r="AH251">
        <v>0</v>
      </c>
    </row>
    <row r="252" spans="1:34">
      <c r="A252">
        <v>2</v>
      </c>
      <c r="B252">
        <v>223</v>
      </c>
      <c r="C252">
        <v>2005</v>
      </c>
      <c r="D252">
        <v>7</v>
      </c>
      <c r="E252">
        <v>99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56</v>
      </c>
      <c r="R252">
        <v>403</v>
      </c>
      <c r="S252">
        <v>4.0223325062034743</v>
      </c>
      <c r="T252">
        <v>2.8089330024813899</v>
      </c>
      <c r="U252">
        <v>12.673697270471459</v>
      </c>
      <c r="V252">
        <v>2.4813895781637725</v>
      </c>
      <c r="W252">
        <v>0.99255583126550895</v>
      </c>
      <c r="X252">
        <v>27.543424317617873</v>
      </c>
      <c r="Y252">
        <v>11.414392059553348</v>
      </c>
      <c r="Z252">
        <v>8.2349285133821102</v>
      </c>
      <c r="AA252">
        <v>1.6482180824320549</v>
      </c>
      <c r="AB252">
        <v>2.1041656906184576</v>
      </c>
      <c r="AC252">
        <v>38.699718622707074</v>
      </c>
      <c r="AD252">
        <v>57.351412330724919</v>
      </c>
      <c r="AE252">
        <v>48.704445338293688</v>
      </c>
      <c r="AF252">
        <v>1.8579990779160904</v>
      </c>
      <c r="AG252">
        <v>1.8781571518348936</v>
      </c>
      <c r="AH252">
        <v>0</v>
      </c>
    </row>
    <row r="253" spans="1:34">
      <c r="A253">
        <v>2</v>
      </c>
      <c r="B253">
        <v>224</v>
      </c>
      <c r="C253">
        <v>2005</v>
      </c>
      <c r="D253">
        <v>8</v>
      </c>
      <c r="E253">
        <v>99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139</v>
      </c>
      <c r="R253">
        <v>1362</v>
      </c>
      <c r="S253">
        <v>3.7121879588839937</v>
      </c>
      <c r="T253">
        <v>3.6079295154185034</v>
      </c>
      <c r="U253">
        <v>14.582745961820851</v>
      </c>
      <c r="V253">
        <v>0.44052863436123352</v>
      </c>
      <c r="W253">
        <v>1.2481644640234943</v>
      </c>
      <c r="X253">
        <v>39.060205580029368</v>
      </c>
      <c r="Y253">
        <v>7.5624082232011745</v>
      </c>
      <c r="Z253">
        <v>6.048430612221126</v>
      </c>
      <c r="AA253">
        <v>1.5577897855829157</v>
      </c>
      <c r="AB253">
        <v>2.1674799718148305</v>
      </c>
      <c r="AC253">
        <v>25.49702245444648</v>
      </c>
      <c r="AD253">
        <v>59.476439958380077</v>
      </c>
      <c r="AE253">
        <v>50.759481207799759</v>
      </c>
      <c r="AF253">
        <v>6.2793914246196403</v>
      </c>
      <c r="AG253">
        <v>7.3036502990894014</v>
      </c>
      <c r="AH253">
        <v>2.7900146842878124</v>
      </c>
    </row>
    <row r="254" spans="1:34">
      <c r="A254">
        <v>2</v>
      </c>
      <c r="B254">
        <v>225</v>
      </c>
      <c r="C254">
        <v>2005</v>
      </c>
      <c r="D254">
        <v>9</v>
      </c>
      <c r="E254">
        <v>99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215</v>
      </c>
      <c r="R254">
        <v>2455</v>
      </c>
      <c r="S254">
        <v>3.123828920570265</v>
      </c>
      <c r="T254">
        <v>3.5665987780040744</v>
      </c>
      <c r="U254">
        <v>15.88786150712831</v>
      </c>
      <c r="V254">
        <v>0.44806517311608968</v>
      </c>
      <c r="W254">
        <v>1.0997963340122197</v>
      </c>
      <c r="X254">
        <v>45.824847250509158</v>
      </c>
      <c r="Y254">
        <v>7.4134419551934814</v>
      </c>
      <c r="Z254">
        <v>5.0785174429848317</v>
      </c>
      <c r="AA254">
        <v>1.4486957415507322</v>
      </c>
      <c r="AB254">
        <v>2.0723041378705922</v>
      </c>
      <c r="AC254">
        <v>37.890562527108749</v>
      </c>
      <c r="AD254">
        <v>49.504156625387438</v>
      </c>
      <c r="AE254">
        <v>52.19299715377015</v>
      </c>
      <c r="AF254">
        <v>11.318579990779162</v>
      </c>
      <c r="AG254">
        <v>14.34301639944678</v>
      </c>
      <c r="AH254">
        <v>0.40733197556008149</v>
      </c>
    </row>
    <row r="255" spans="1:34">
      <c r="A255">
        <v>2</v>
      </c>
      <c r="B255">
        <v>226</v>
      </c>
      <c r="C255">
        <v>2005</v>
      </c>
      <c r="D255">
        <v>10</v>
      </c>
      <c r="E255">
        <v>99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262</v>
      </c>
      <c r="R255">
        <v>2358</v>
      </c>
      <c r="S255">
        <v>3.3791348600508906</v>
      </c>
      <c r="T255">
        <v>3.6081424936386761</v>
      </c>
      <c r="U255">
        <v>15.750720949957612</v>
      </c>
      <c r="V255">
        <v>0.76335877862595458</v>
      </c>
      <c r="W255">
        <v>1.272264631043257</v>
      </c>
      <c r="X255">
        <v>45.674300254452945</v>
      </c>
      <c r="Y255">
        <v>9.9660729431721791</v>
      </c>
      <c r="Z255">
        <v>6.00677641699993</v>
      </c>
      <c r="AA255">
        <v>1.585431639627898</v>
      </c>
      <c r="AB255">
        <v>2.2250333468183872</v>
      </c>
      <c r="AC255">
        <v>52.387535318109002</v>
      </c>
      <c r="AD255">
        <v>44.775251715330704</v>
      </c>
      <c r="AE255">
        <v>53.958022649658211</v>
      </c>
      <c r="AF255">
        <v>10.871369294605811</v>
      </c>
      <c r="AG255">
        <v>13.657392511126464</v>
      </c>
      <c r="AH255">
        <v>0.59372349448685313</v>
      </c>
    </row>
    <row r="256" spans="1:34">
      <c r="A256">
        <v>2</v>
      </c>
      <c r="B256">
        <v>227</v>
      </c>
      <c r="C256">
        <v>2005</v>
      </c>
      <c r="D256">
        <v>11</v>
      </c>
      <c r="E256">
        <v>99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178</v>
      </c>
      <c r="R256">
        <v>1699</v>
      </c>
      <c r="S256">
        <v>3.7098293113596239</v>
      </c>
      <c r="T256">
        <v>4.2825191288993514</v>
      </c>
      <c r="U256">
        <v>15.239846968805155</v>
      </c>
      <c r="V256">
        <v>0.64743967039434958</v>
      </c>
      <c r="W256">
        <v>1.8246027074749849</v>
      </c>
      <c r="X256">
        <v>45.379635079458509</v>
      </c>
      <c r="Y256">
        <v>10.417892878163622</v>
      </c>
      <c r="Z256">
        <v>6.3067213022763857</v>
      </c>
      <c r="AA256">
        <v>1.5752548399453381</v>
      </c>
      <c r="AB256">
        <v>2.285969542651078</v>
      </c>
      <c r="AC256">
        <v>45.235053759131034</v>
      </c>
      <c r="AD256">
        <v>56.49312766258015</v>
      </c>
      <c r="AE256">
        <v>52.897080995474333</v>
      </c>
      <c r="AF256">
        <v>7.8331028123559232</v>
      </c>
      <c r="AG256">
        <v>9.5213282533303829</v>
      </c>
      <c r="AH256">
        <v>0</v>
      </c>
    </row>
    <row r="257" spans="1:34">
      <c r="A257">
        <v>2</v>
      </c>
      <c r="B257">
        <v>228</v>
      </c>
      <c r="C257">
        <v>2005</v>
      </c>
      <c r="D257">
        <v>12</v>
      </c>
      <c r="E257">
        <v>99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74</v>
      </c>
      <c r="R257">
        <v>654</v>
      </c>
      <c r="S257">
        <v>3.68960244648318</v>
      </c>
      <c r="T257">
        <v>4.3685015290519882</v>
      </c>
      <c r="U257">
        <v>14.24847094801223</v>
      </c>
      <c r="V257">
        <v>1.3761467889908259</v>
      </c>
      <c r="W257">
        <v>3.2110091743119242</v>
      </c>
      <c r="X257">
        <v>40.061162079510694</v>
      </c>
      <c r="Y257">
        <v>11.926605504587158</v>
      </c>
      <c r="Z257">
        <v>7.2393962813393005</v>
      </c>
      <c r="AA257">
        <v>1.8923592125576512</v>
      </c>
      <c r="AB257">
        <v>2.4470512528542425</v>
      </c>
      <c r="AC257">
        <v>71.74106845093425</v>
      </c>
      <c r="AD257">
        <v>59.705536959013479</v>
      </c>
      <c r="AE257">
        <v>72.571303609007003</v>
      </c>
      <c r="AF257">
        <v>3.0152143845089898</v>
      </c>
      <c r="AG257">
        <v>3.426648540259118</v>
      </c>
      <c r="AH257">
        <v>0.3058103975535168</v>
      </c>
    </row>
    <row r="258" spans="1:34">
      <c r="A258">
        <v>2</v>
      </c>
      <c r="B258">
        <v>229</v>
      </c>
      <c r="C258">
        <v>2004</v>
      </c>
      <c r="D258">
        <v>1</v>
      </c>
      <c r="E258">
        <v>99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221</v>
      </c>
      <c r="R258">
        <v>2339</v>
      </c>
      <c r="S258">
        <v>3.768277041470713</v>
      </c>
      <c r="T258">
        <v>4.0389055151774258</v>
      </c>
      <c r="U258">
        <v>14.22235998289867</v>
      </c>
      <c r="V258">
        <v>0.85506626763574212</v>
      </c>
      <c r="W258">
        <v>0.89781958101752946</v>
      </c>
      <c r="X258">
        <v>47.028644719965811</v>
      </c>
      <c r="Y258">
        <v>8.6361693031209938</v>
      </c>
      <c r="Z258">
        <v>7.3785419845829487</v>
      </c>
      <c r="AA258">
        <v>1.4512759429337756</v>
      </c>
      <c r="AB258">
        <v>2.1327731956568599</v>
      </c>
      <c r="AC258">
        <v>45.058280875020031</v>
      </c>
      <c r="AD258">
        <v>45.717344472488399</v>
      </c>
      <c r="AE258">
        <v>59.022394110980976</v>
      </c>
      <c r="AF258">
        <v>11.528414411750211</v>
      </c>
      <c r="AG258">
        <v>13.736315238113722</v>
      </c>
      <c r="AH258">
        <v>0.42753313381787106</v>
      </c>
    </row>
    <row r="259" spans="1:34">
      <c r="A259">
        <v>2</v>
      </c>
      <c r="B259">
        <v>230</v>
      </c>
      <c r="C259">
        <v>2004</v>
      </c>
      <c r="D259">
        <v>2</v>
      </c>
      <c r="E259">
        <v>99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178</v>
      </c>
      <c r="R259">
        <v>2051</v>
      </c>
      <c r="S259">
        <v>3.940516821062896</v>
      </c>
      <c r="T259">
        <v>3.0741101901511447</v>
      </c>
      <c r="U259">
        <v>10.175719161384697</v>
      </c>
      <c r="V259">
        <v>0.43881033642125794</v>
      </c>
      <c r="W259">
        <v>0.19502681618722575</v>
      </c>
      <c r="X259">
        <v>26.279863481228674</v>
      </c>
      <c r="Y259">
        <v>5.1194539249146764</v>
      </c>
      <c r="Z259">
        <v>7.319855740487581</v>
      </c>
      <c r="AA259">
        <v>1.5698809223227348</v>
      </c>
      <c r="AB259">
        <v>1.7359501128471462</v>
      </c>
      <c r="AC259">
        <v>8.9539996059212221</v>
      </c>
      <c r="AD259">
        <v>60.933832526886285</v>
      </c>
      <c r="AE259">
        <v>27.928320548102445</v>
      </c>
      <c r="AF259">
        <v>10.108926019025088</v>
      </c>
      <c r="AG259">
        <v>8.6178540179200009</v>
      </c>
      <c r="AH259">
        <v>9.7513408093612877E-2</v>
      </c>
    </row>
    <row r="260" spans="1:34">
      <c r="A260">
        <v>2</v>
      </c>
      <c r="B260">
        <v>231</v>
      </c>
      <c r="C260">
        <v>2004</v>
      </c>
      <c r="D260">
        <v>3</v>
      </c>
      <c r="E260">
        <v>99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268</v>
      </c>
      <c r="R260">
        <v>3534</v>
      </c>
      <c r="S260">
        <v>4.1692133559705695</v>
      </c>
      <c r="T260">
        <v>3.6293152235427271</v>
      </c>
      <c r="U260">
        <v>8.6988398415393249</v>
      </c>
      <c r="V260">
        <v>0.82059988681380869</v>
      </c>
      <c r="W260">
        <v>0.65082059988681396</v>
      </c>
      <c r="X260">
        <v>19.241652518392755</v>
      </c>
      <c r="Y260">
        <v>5.4895302773061676</v>
      </c>
      <c r="Z260">
        <v>7.1703195158283828</v>
      </c>
      <c r="AA260">
        <v>1.5359132609985351</v>
      </c>
      <c r="AB260">
        <v>1.8886971269237032</v>
      </c>
      <c r="AC260">
        <v>25.465104308459633</v>
      </c>
      <c r="AD260">
        <v>50.10379017771988</v>
      </c>
      <c r="AE260">
        <v>41.580155220915941</v>
      </c>
      <c r="AF260">
        <v>17.418305485731182</v>
      </c>
      <c r="AG260">
        <v>12.69393412980542</v>
      </c>
      <c r="AH260">
        <v>0.28296547821165807</v>
      </c>
    </row>
    <row r="261" spans="1:34">
      <c r="A261">
        <v>2</v>
      </c>
      <c r="B261">
        <v>232</v>
      </c>
      <c r="C261">
        <v>2004</v>
      </c>
      <c r="D261">
        <v>4</v>
      </c>
      <c r="E261">
        <v>99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152</v>
      </c>
      <c r="R261">
        <v>2516</v>
      </c>
      <c r="S261">
        <v>4.2285373608903027</v>
      </c>
      <c r="T261">
        <v>3.7392686804451514</v>
      </c>
      <c r="U261">
        <v>7.623410174880771</v>
      </c>
      <c r="V261">
        <v>0.35771065182829886</v>
      </c>
      <c r="W261">
        <v>0.3974562798092211</v>
      </c>
      <c r="X261">
        <v>14.546899841017492</v>
      </c>
      <c r="Y261">
        <v>4.0540540540540553</v>
      </c>
      <c r="Z261">
        <v>6.4446083977937514</v>
      </c>
      <c r="AA261">
        <v>1.6038000156682821</v>
      </c>
      <c r="AB261">
        <v>1.7917138652334099</v>
      </c>
      <c r="AC261">
        <v>17.702494078689259</v>
      </c>
      <c r="AD261">
        <v>47.012473222838942</v>
      </c>
      <c r="AE261">
        <v>50.705321285517755</v>
      </c>
      <c r="AF261">
        <v>12.400808319779188</v>
      </c>
      <c r="AG261">
        <v>7.9200565868749404</v>
      </c>
      <c r="AH261">
        <v>0.23847376788553259</v>
      </c>
    </row>
    <row r="262" spans="1:34">
      <c r="A262">
        <v>2</v>
      </c>
      <c r="B262">
        <v>233</v>
      </c>
      <c r="C262">
        <v>2004</v>
      </c>
      <c r="D262">
        <v>5</v>
      </c>
      <c r="E262">
        <v>99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175</v>
      </c>
      <c r="R262">
        <v>1622</v>
      </c>
      <c r="S262">
        <v>4.1411837237977798</v>
      </c>
      <c r="T262">
        <v>3.7903822441430344</v>
      </c>
      <c r="U262">
        <v>10.849136868064118</v>
      </c>
      <c r="V262">
        <v>0.49321824907521566</v>
      </c>
      <c r="W262">
        <v>1.2330456226880393</v>
      </c>
      <c r="X262">
        <v>26.017262638717625</v>
      </c>
      <c r="Y262">
        <v>9.0012330456226888</v>
      </c>
      <c r="Z262">
        <v>7.5235878066484689</v>
      </c>
      <c r="AA262">
        <v>1.7081564191223371</v>
      </c>
      <c r="AB262">
        <v>2.0990764751934647</v>
      </c>
      <c r="AC262">
        <v>26.601714857790437</v>
      </c>
      <c r="AD262">
        <v>59.020758536185149</v>
      </c>
      <c r="AE262">
        <v>49.245509939436019</v>
      </c>
      <c r="AF262">
        <v>7.9944797673616224</v>
      </c>
      <c r="AG262">
        <v>7.2663179675302638</v>
      </c>
      <c r="AH262">
        <v>0</v>
      </c>
    </row>
    <row r="263" spans="1:34">
      <c r="A263">
        <v>2</v>
      </c>
      <c r="B263">
        <v>234</v>
      </c>
      <c r="C263">
        <v>2004</v>
      </c>
      <c r="D263">
        <v>6</v>
      </c>
      <c r="E263">
        <v>99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140</v>
      </c>
      <c r="R263">
        <v>1142</v>
      </c>
      <c r="S263">
        <v>3.836252189141856</v>
      </c>
      <c r="T263">
        <v>3.6733800350262698</v>
      </c>
      <c r="U263">
        <v>12.287828371278456</v>
      </c>
      <c r="V263">
        <v>0.43782837127845869</v>
      </c>
      <c r="W263">
        <v>1.2259194395796849</v>
      </c>
      <c r="X263">
        <v>28.896672504378291</v>
      </c>
      <c r="Y263">
        <v>8.0560420315236456</v>
      </c>
      <c r="Z263">
        <v>7.2609154989559155</v>
      </c>
      <c r="AA263">
        <v>1.7204801083711536</v>
      </c>
      <c r="AB263">
        <v>2.1398501414591218</v>
      </c>
      <c r="AC263">
        <v>29.80566177738476</v>
      </c>
      <c r="AD263">
        <v>64.025244714359658</v>
      </c>
      <c r="AE263">
        <v>50.374512439869008</v>
      </c>
      <c r="AF263">
        <v>5.6286657794864201</v>
      </c>
      <c r="AG263">
        <v>5.7944150604332441</v>
      </c>
      <c r="AH263">
        <v>0.87565674255691739</v>
      </c>
    </row>
    <row r="264" spans="1:34">
      <c r="A264">
        <v>2</v>
      </c>
      <c r="B264">
        <v>235</v>
      </c>
      <c r="C264">
        <v>2004</v>
      </c>
      <c r="D264">
        <v>7</v>
      </c>
      <c r="E264">
        <v>99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55</v>
      </c>
      <c r="R264">
        <v>357</v>
      </c>
      <c r="S264">
        <v>3.8823529411764697</v>
      </c>
      <c r="T264">
        <v>3.4369747899159671</v>
      </c>
      <c r="U264">
        <v>12.032492997198878</v>
      </c>
      <c r="V264">
        <v>0.56022408963585435</v>
      </c>
      <c r="W264">
        <v>2.801120448179272</v>
      </c>
      <c r="X264">
        <v>27.731092436974794</v>
      </c>
      <c r="Y264">
        <v>7.282913165266109</v>
      </c>
      <c r="Z264">
        <v>6.951992858838012</v>
      </c>
      <c r="AA264">
        <v>1.7497969658366117</v>
      </c>
      <c r="AB264">
        <v>2.3068719242720661</v>
      </c>
      <c r="AC264">
        <v>48.454618481904966</v>
      </c>
      <c r="AD264">
        <v>75.838880250680674</v>
      </c>
      <c r="AE264">
        <v>62.895270556192976</v>
      </c>
      <c r="AF264">
        <v>1.7595741534821829</v>
      </c>
      <c r="AG264">
        <v>1.7737491240885253</v>
      </c>
      <c r="AH264">
        <v>0</v>
      </c>
    </row>
    <row r="265" spans="1:34">
      <c r="A265">
        <v>2</v>
      </c>
      <c r="B265">
        <v>236</v>
      </c>
      <c r="C265">
        <v>2004</v>
      </c>
      <c r="D265">
        <v>8</v>
      </c>
      <c r="E265">
        <v>99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147</v>
      </c>
      <c r="R265">
        <v>1193</v>
      </c>
      <c r="S265">
        <v>3.549874266554903</v>
      </c>
      <c r="T265">
        <v>3.4518021793797153</v>
      </c>
      <c r="U265">
        <v>14.305867560771176</v>
      </c>
      <c r="V265">
        <v>0.83822296730930435</v>
      </c>
      <c r="W265">
        <v>0.92204526404023435</v>
      </c>
      <c r="X265">
        <v>34.199497066219621</v>
      </c>
      <c r="Y265">
        <v>7.3763621123218748</v>
      </c>
      <c r="Z265">
        <v>5.8641307349577216</v>
      </c>
      <c r="AA265">
        <v>1.60293174433049</v>
      </c>
      <c r="AB265">
        <v>2.1575572604683688</v>
      </c>
      <c r="AC265">
        <v>42.071218683277806</v>
      </c>
      <c r="AD265">
        <v>51.736452367496803</v>
      </c>
      <c r="AE265">
        <v>45.411222434866993</v>
      </c>
      <c r="AF265">
        <v>5.8800335156981616</v>
      </c>
      <c r="AG265">
        <v>7.0473039682248064</v>
      </c>
      <c r="AH265">
        <v>2.2632020117351206</v>
      </c>
    </row>
    <row r="266" spans="1:34">
      <c r="A266">
        <v>2</v>
      </c>
      <c r="B266">
        <v>237</v>
      </c>
      <c r="C266">
        <v>2004</v>
      </c>
      <c r="D266">
        <v>9</v>
      </c>
      <c r="E266">
        <v>99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194</v>
      </c>
      <c r="R266">
        <v>1892</v>
      </c>
      <c r="S266">
        <v>3.2515856236786473</v>
      </c>
      <c r="T266">
        <v>3.6802325581395352</v>
      </c>
      <c r="U266">
        <v>15.32552854122622</v>
      </c>
      <c r="V266">
        <v>0.36997885835095135</v>
      </c>
      <c r="W266">
        <v>0.89852008456659616</v>
      </c>
      <c r="X266">
        <v>42.019027484143749</v>
      </c>
      <c r="Y266">
        <v>7.5052854122621566</v>
      </c>
      <c r="Z266">
        <v>5.6681455224404704</v>
      </c>
      <c r="AA266">
        <v>1.5226002230677369</v>
      </c>
      <c r="AB266">
        <v>2.1142750367720753</v>
      </c>
      <c r="AC266">
        <v>48.349310143539</v>
      </c>
      <c r="AD266">
        <v>50.637138118707583</v>
      </c>
      <c r="AE266">
        <v>60.029198672188265</v>
      </c>
      <c r="AF266">
        <v>9.3252501355414239</v>
      </c>
      <c r="AG266">
        <v>11.973054340990428</v>
      </c>
      <c r="AH266">
        <v>2.5369978858350954</v>
      </c>
    </row>
    <row r="267" spans="1:34">
      <c r="A267">
        <v>2</v>
      </c>
      <c r="B267">
        <v>238</v>
      </c>
      <c r="C267">
        <v>2004</v>
      </c>
      <c r="D267">
        <v>10</v>
      </c>
      <c r="E267">
        <v>99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278</v>
      </c>
      <c r="R267">
        <v>1995</v>
      </c>
      <c r="S267">
        <v>3.5814536340852121</v>
      </c>
      <c r="T267">
        <v>3.6907268170426062</v>
      </c>
      <c r="U267">
        <v>15.981353383458652</v>
      </c>
      <c r="V267">
        <v>1.2030075187969922</v>
      </c>
      <c r="W267">
        <v>1.1528822055137844</v>
      </c>
      <c r="X267">
        <v>47.318295739348358</v>
      </c>
      <c r="Y267">
        <v>9.824561403508774</v>
      </c>
      <c r="Z267">
        <v>5.8342617096917042</v>
      </c>
      <c r="AA267">
        <v>1.6019276897033061</v>
      </c>
      <c r="AB267">
        <v>2.1324769325193089</v>
      </c>
      <c r="AC267">
        <v>45.507899409622965</v>
      </c>
      <c r="AD267">
        <v>42.836086430056568</v>
      </c>
      <c r="AE267">
        <v>49.152220128179472</v>
      </c>
      <c r="AF267">
        <v>9.832914387106312</v>
      </c>
      <c r="AG267">
        <v>13.165119790830071</v>
      </c>
      <c r="AH267">
        <v>1.9548872180451125</v>
      </c>
    </row>
    <row r="268" spans="1:34">
      <c r="A268">
        <v>2</v>
      </c>
      <c r="B268">
        <v>239</v>
      </c>
      <c r="C268">
        <v>2004</v>
      </c>
      <c r="D268">
        <v>11</v>
      </c>
      <c r="E268">
        <v>99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179</v>
      </c>
      <c r="R268">
        <v>1165</v>
      </c>
      <c r="S268">
        <v>3.6317596566523607</v>
      </c>
      <c r="T268">
        <v>3.7407725321888425</v>
      </c>
      <c r="U268">
        <v>15.149785407725313</v>
      </c>
      <c r="V268">
        <v>0.77253218884120178</v>
      </c>
      <c r="W268">
        <v>1.0300429184549351</v>
      </c>
      <c r="X268">
        <v>43.776824034334773</v>
      </c>
      <c r="Y268">
        <v>8.4120171673819737</v>
      </c>
      <c r="Z268">
        <v>5.8633313449256947</v>
      </c>
      <c r="AA268">
        <v>1.4151312569595502</v>
      </c>
      <c r="AB268">
        <v>2.0549768551730754</v>
      </c>
      <c r="AC268">
        <v>30.689212793773095</v>
      </c>
      <c r="AD268">
        <v>42.934342046280506</v>
      </c>
      <c r="AE268">
        <v>37.480277966377379</v>
      </c>
      <c r="AF268">
        <v>5.7420276997387747</v>
      </c>
      <c r="AG268">
        <v>7.2878725127107762</v>
      </c>
      <c r="AH268">
        <v>0</v>
      </c>
    </row>
    <row r="269" spans="1:34">
      <c r="A269">
        <v>2</v>
      </c>
      <c r="B269">
        <v>240</v>
      </c>
      <c r="C269">
        <v>2004</v>
      </c>
      <c r="D269">
        <v>12</v>
      </c>
      <c r="E269">
        <v>99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67</v>
      </c>
      <c r="R269">
        <v>483</v>
      </c>
      <c r="S269">
        <v>3.639751552795031</v>
      </c>
      <c r="T269">
        <v>4.1035196687370608</v>
      </c>
      <c r="U269">
        <v>13.658178053830232</v>
      </c>
      <c r="V269">
        <v>1.2422360248447204</v>
      </c>
      <c r="W269">
        <v>0.82815734989648049</v>
      </c>
      <c r="X269">
        <v>38.509316770186338</v>
      </c>
      <c r="Y269">
        <v>9.3167701863354058</v>
      </c>
      <c r="Z269">
        <v>7.6682582554469727</v>
      </c>
      <c r="AA269">
        <v>1.5599256566311153</v>
      </c>
      <c r="AB269">
        <v>2.0383608974280945</v>
      </c>
      <c r="AC269">
        <v>53.323541134549309</v>
      </c>
      <c r="AD269">
        <v>46.855236830758656</v>
      </c>
      <c r="AE269">
        <v>58.081629361761941</v>
      </c>
      <c r="AF269">
        <v>2.3806003252994237</v>
      </c>
      <c r="AG269">
        <v>2.7240072624777913</v>
      </c>
      <c r="AH269">
        <v>0</v>
      </c>
    </row>
    <row r="270" spans="1:34">
      <c r="A270">
        <v>2</v>
      </c>
      <c r="B270">
        <v>241</v>
      </c>
      <c r="C270">
        <v>2003</v>
      </c>
      <c r="D270">
        <v>1</v>
      </c>
      <c r="E270">
        <v>99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222</v>
      </c>
      <c r="R270">
        <v>2286</v>
      </c>
      <c r="S270">
        <v>3.492125984251969</v>
      </c>
      <c r="T270">
        <v>4.6255468066491687</v>
      </c>
      <c r="U270">
        <v>15.154680664916899</v>
      </c>
      <c r="V270">
        <v>8.7489063867016603E-2</v>
      </c>
      <c r="W270">
        <v>1.3123359580052492</v>
      </c>
      <c r="X270">
        <v>55.205599300087485</v>
      </c>
      <c r="Y270">
        <v>8.0927384076990379</v>
      </c>
      <c r="Z270">
        <v>6.9058771715618112</v>
      </c>
      <c r="AA270">
        <v>1.3140598913106056</v>
      </c>
      <c r="AB270">
        <v>2.0511256396284998</v>
      </c>
      <c r="AC270">
        <v>37.334496922416925</v>
      </c>
      <c r="AD270">
        <v>45.359640891527214</v>
      </c>
      <c r="AE270">
        <v>60.525584961944531</v>
      </c>
      <c r="AF270">
        <v>10.93570608495982</v>
      </c>
      <c r="AG270">
        <v>13.498461904121797</v>
      </c>
      <c r="AH270">
        <v>1.0061242344706915</v>
      </c>
    </row>
    <row r="271" spans="1:34">
      <c r="A271">
        <v>2</v>
      </c>
      <c r="B271">
        <v>242</v>
      </c>
      <c r="C271">
        <v>2003</v>
      </c>
      <c r="D271">
        <v>2</v>
      </c>
      <c r="E271">
        <v>99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134</v>
      </c>
      <c r="R271">
        <v>2481</v>
      </c>
      <c r="S271">
        <v>4.002821442966547</v>
      </c>
      <c r="T271">
        <v>3.875453446191051</v>
      </c>
      <c r="U271">
        <v>9.6269246271664617</v>
      </c>
      <c r="V271">
        <v>0.3224506247480855</v>
      </c>
      <c r="W271">
        <v>0.48367593712212809</v>
      </c>
      <c r="X271">
        <v>24.264409512293433</v>
      </c>
      <c r="Y271">
        <v>4.9576783555018116</v>
      </c>
      <c r="Z271">
        <v>7.5097631317776852</v>
      </c>
      <c r="AA271">
        <v>1.5586065679495489</v>
      </c>
      <c r="AB271">
        <v>1.9166967330105591</v>
      </c>
      <c r="AC271">
        <v>10.181335777409299</v>
      </c>
      <c r="AD271">
        <v>53.790219693899424</v>
      </c>
      <c r="AE271">
        <v>35.833600123111559</v>
      </c>
      <c r="AF271">
        <v>11.868541905855341</v>
      </c>
      <c r="AG271">
        <v>9.3062690800842365</v>
      </c>
      <c r="AH271">
        <v>0.4030632809351069</v>
      </c>
    </row>
    <row r="272" spans="1:34">
      <c r="A272">
        <v>2</v>
      </c>
      <c r="B272">
        <v>243</v>
      </c>
      <c r="C272">
        <v>2003</v>
      </c>
      <c r="D272">
        <v>3</v>
      </c>
      <c r="E272">
        <v>99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212</v>
      </c>
      <c r="R272">
        <v>2273</v>
      </c>
      <c r="S272">
        <v>3.8468983721953367</v>
      </c>
      <c r="T272">
        <v>3.2322921249450074</v>
      </c>
      <c r="U272">
        <v>8.1669599648042226</v>
      </c>
      <c r="V272">
        <v>0.39595248570171593</v>
      </c>
      <c r="W272">
        <v>0.30796304443466777</v>
      </c>
      <c r="X272">
        <v>18.389793224813015</v>
      </c>
      <c r="Y272">
        <v>3.8715354157501105</v>
      </c>
      <c r="Z272">
        <v>6.8902153534532493</v>
      </c>
      <c r="AA272">
        <v>1.7241230717981078</v>
      </c>
      <c r="AB272">
        <v>1.7782166479366723</v>
      </c>
      <c r="AC272">
        <v>16.357883368295429</v>
      </c>
      <c r="AD272">
        <v>58.435030543967386</v>
      </c>
      <c r="AE272">
        <v>24.205882298212057</v>
      </c>
      <c r="AF272">
        <v>10.873517030233444</v>
      </c>
      <c r="AG272">
        <v>7.2330444167801504</v>
      </c>
      <c r="AH272">
        <v>0.13198416190057197</v>
      </c>
    </row>
    <row r="273" spans="1:34">
      <c r="A273">
        <v>2</v>
      </c>
      <c r="B273">
        <v>244</v>
      </c>
      <c r="C273">
        <v>2003</v>
      </c>
      <c r="D273">
        <v>4</v>
      </c>
      <c r="E273">
        <v>99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199</v>
      </c>
      <c r="R273">
        <v>2660</v>
      </c>
      <c r="S273">
        <v>4.0804511278195488</v>
      </c>
      <c r="T273">
        <v>3.7740601503759392</v>
      </c>
      <c r="U273">
        <v>8.8235714285714302</v>
      </c>
      <c r="V273">
        <v>0.33834586466165406</v>
      </c>
      <c r="W273">
        <v>0.56390977443609025</v>
      </c>
      <c r="X273">
        <v>21.46616541353383</v>
      </c>
      <c r="Y273">
        <v>6.0902255639097751</v>
      </c>
      <c r="Z273">
        <v>7.2816545688418657</v>
      </c>
      <c r="AA273">
        <v>1.4782614583830676</v>
      </c>
      <c r="AB273">
        <v>1.9871022229624316</v>
      </c>
      <c r="AC273">
        <v>18.784283475873472</v>
      </c>
      <c r="AD273">
        <v>57.352765153163219</v>
      </c>
      <c r="AE273">
        <v>42.67349681875244</v>
      </c>
      <c r="AF273">
        <v>12.724837351703025</v>
      </c>
      <c r="AG273">
        <v>9.1450758527714004</v>
      </c>
      <c r="AH273">
        <v>0.45112781954887199</v>
      </c>
    </row>
    <row r="274" spans="1:34">
      <c r="A274">
        <v>2</v>
      </c>
      <c r="B274">
        <v>245</v>
      </c>
      <c r="C274">
        <v>2003</v>
      </c>
      <c r="D274">
        <v>5</v>
      </c>
      <c r="E274">
        <v>99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178</v>
      </c>
      <c r="R274">
        <v>1786</v>
      </c>
      <c r="S274">
        <v>3.9423292273236279</v>
      </c>
      <c r="T274">
        <v>3.9238521836506153</v>
      </c>
      <c r="U274">
        <v>10.986170212765952</v>
      </c>
      <c r="V274">
        <v>0.67189249720044786</v>
      </c>
      <c r="W274">
        <v>1.7357222844344902</v>
      </c>
      <c r="X274">
        <v>26.595744680851073</v>
      </c>
      <c r="Y274">
        <v>8.1187010078387445</v>
      </c>
      <c r="Z274">
        <v>7.5632839021314995</v>
      </c>
      <c r="AA274">
        <v>1.6770401174876881</v>
      </c>
      <c r="AB274">
        <v>2.1881852018488788</v>
      </c>
      <c r="AC274">
        <v>26.337102673568783</v>
      </c>
      <c r="AD274">
        <v>60.002648474208016</v>
      </c>
      <c r="AE274">
        <v>51.039627172112255</v>
      </c>
      <c r="AF274">
        <v>8.5438193647148886</v>
      </c>
      <c r="AG274">
        <v>7.6452034592058782</v>
      </c>
      <c r="AH274">
        <v>0</v>
      </c>
    </row>
    <row r="275" spans="1:34">
      <c r="A275">
        <v>2</v>
      </c>
      <c r="B275">
        <v>246</v>
      </c>
      <c r="C275">
        <v>2003</v>
      </c>
      <c r="D275">
        <v>6</v>
      </c>
      <c r="E275">
        <v>99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169</v>
      </c>
      <c r="R275">
        <v>1180</v>
      </c>
      <c r="S275">
        <v>3.8406779661016945</v>
      </c>
      <c r="T275">
        <v>3.998305084745764</v>
      </c>
      <c r="U275">
        <v>12.780169491525424</v>
      </c>
      <c r="V275">
        <v>0.25423728813559321</v>
      </c>
      <c r="W275">
        <v>1.6949152542372876</v>
      </c>
      <c r="X275">
        <v>31.779661016949152</v>
      </c>
      <c r="Y275">
        <v>7.2881355932203391</v>
      </c>
      <c r="Z275">
        <v>6.7585317371792408</v>
      </c>
      <c r="AA275">
        <v>1.7149140062512005</v>
      </c>
      <c r="AB275">
        <v>2.2781658192817393</v>
      </c>
      <c r="AC275">
        <v>23.290564725903607</v>
      </c>
      <c r="AD275">
        <v>64.767693830258892</v>
      </c>
      <c r="AE275">
        <v>54.227351976399689</v>
      </c>
      <c r="AF275">
        <v>5.6448526597780324</v>
      </c>
      <c r="AG275">
        <v>5.8759743384434353</v>
      </c>
      <c r="AH275">
        <v>1.35593220338983</v>
      </c>
    </row>
    <row r="276" spans="1:34">
      <c r="A276">
        <v>2</v>
      </c>
      <c r="B276">
        <v>247</v>
      </c>
      <c r="C276">
        <v>2003</v>
      </c>
      <c r="D276">
        <v>7</v>
      </c>
      <c r="E276">
        <v>99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80</v>
      </c>
      <c r="R276">
        <v>606</v>
      </c>
      <c r="S276">
        <v>3.6914191419141913</v>
      </c>
      <c r="T276">
        <v>3.9075907590759087</v>
      </c>
      <c r="U276">
        <v>13.11155115511551</v>
      </c>
      <c r="V276">
        <v>0.33003300330033003</v>
      </c>
      <c r="W276">
        <v>1.1551155115511551</v>
      </c>
      <c r="X276">
        <v>32.673267326732677</v>
      </c>
      <c r="Y276">
        <v>11.056105610561056</v>
      </c>
      <c r="Z276">
        <v>7.6206466923588145</v>
      </c>
      <c r="AA276">
        <v>1.5173884219275975</v>
      </c>
      <c r="AB276">
        <v>2.1597981060563285</v>
      </c>
      <c r="AC276">
        <v>38.25432358686291</v>
      </c>
      <c r="AD276">
        <v>59.705572756651378</v>
      </c>
      <c r="AE276">
        <v>59.350982381902888</v>
      </c>
      <c r="AF276">
        <v>2.8989667049368553</v>
      </c>
      <c r="AG276">
        <v>3.0959074376043509</v>
      </c>
      <c r="AH276">
        <v>1.1551155115511551</v>
      </c>
    </row>
    <row r="277" spans="1:34">
      <c r="A277">
        <v>2</v>
      </c>
      <c r="B277">
        <v>248</v>
      </c>
      <c r="C277">
        <v>2003</v>
      </c>
      <c r="D277">
        <v>8</v>
      </c>
      <c r="E277">
        <v>99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147</v>
      </c>
      <c r="R277">
        <v>1226</v>
      </c>
      <c r="S277">
        <v>3.6223491027732466</v>
      </c>
      <c r="T277">
        <v>3.5660685154975527</v>
      </c>
      <c r="U277">
        <v>12.40203915171289</v>
      </c>
      <c r="V277">
        <v>0.40783034257748785</v>
      </c>
      <c r="W277">
        <v>1.060358890701468</v>
      </c>
      <c r="X277">
        <v>23.327895595432295</v>
      </c>
      <c r="Y277">
        <v>6.8515497553017957</v>
      </c>
      <c r="Z277">
        <v>6.2286362377191002</v>
      </c>
      <c r="AA277">
        <v>1.4917247630942931</v>
      </c>
      <c r="AB277">
        <v>2.0176926338361811</v>
      </c>
      <c r="AC277">
        <v>44.04200956299637</v>
      </c>
      <c r="AD277">
        <v>62.490642960268815</v>
      </c>
      <c r="AE277">
        <v>51.925616747913281</v>
      </c>
      <c r="AF277">
        <v>5.8649062380405654</v>
      </c>
      <c r="AG277">
        <v>5.9244063378511855</v>
      </c>
      <c r="AH277">
        <v>0.24469820554649263</v>
      </c>
    </row>
    <row r="278" spans="1:34">
      <c r="A278">
        <v>2</v>
      </c>
      <c r="B278">
        <v>249</v>
      </c>
      <c r="C278">
        <v>2003</v>
      </c>
      <c r="D278">
        <v>9</v>
      </c>
      <c r="E278">
        <v>99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204</v>
      </c>
      <c r="R278">
        <v>1539</v>
      </c>
      <c r="S278">
        <v>3.3775178687459402</v>
      </c>
      <c r="T278">
        <v>3.9811565951916816</v>
      </c>
      <c r="U278">
        <v>16.141715399610121</v>
      </c>
      <c r="V278">
        <v>0.64977257959714108</v>
      </c>
      <c r="W278">
        <v>2.3391812865497075</v>
      </c>
      <c r="X278">
        <v>47.043534762833005</v>
      </c>
      <c r="Y278">
        <v>11.760883690708251</v>
      </c>
      <c r="Z278">
        <v>6.205384584143979</v>
      </c>
      <c r="AA278">
        <v>1.6976959730182011</v>
      </c>
      <c r="AB278">
        <v>2.3307495498459128</v>
      </c>
      <c r="AC278">
        <v>59.45462110984699</v>
      </c>
      <c r="AD278">
        <v>59.278908895574574</v>
      </c>
      <c r="AE278">
        <v>70.561199110578812</v>
      </c>
      <c r="AF278">
        <v>7.3622273249138912</v>
      </c>
      <c r="AG278">
        <v>9.679425361924956</v>
      </c>
      <c r="AH278">
        <v>1.4294996751137103</v>
      </c>
    </row>
    <row r="279" spans="1:34">
      <c r="A279">
        <v>2</v>
      </c>
      <c r="B279">
        <v>250</v>
      </c>
      <c r="C279">
        <v>2003</v>
      </c>
      <c r="D279">
        <v>10</v>
      </c>
      <c r="E279">
        <v>99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325</v>
      </c>
      <c r="R279">
        <v>2652</v>
      </c>
      <c r="S279">
        <v>3.4728506787330318</v>
      </c>
      <c r="T279">
        <v>3.8329562594268487</v>
      </c>
      <c r="U279">
        <v>15.270776772247364</v>
      </c>
      <c r="V279">
        <v>1.0558069381598794</v>
      </c>
      <c r="W279">
        <v>0.45248868778280527</v>
      </c>
      <c r="X279">
        <v>43.853695324283549</v>
      </c>
      <c r="Y279">
        <v>7.9939668174962275</v>
      </c>
      <c r="Z279">
        <v>5.8605689936262122</v>
      </c>
      <c r="AA279">
        <v>1.6072804346165137</v>
      </c>
      <c r="AB279">
        <v>2.0292914996484073</v>
      </c>
      <c r="AC279">
        <v>55.863664571759806</v>
      </c>
      <c r="AD279">
        <v>51.995254487767184</v>
      </c>
      <c r="AE279">
        <v>65.035340600510224</v>
      </c>
      <c r="AF279">
        <v>12.686567164179104</v>
      </c>
      <c r="AG279">
        <v>15.779597387087795</v>
      </c>
      <c r="AH279">
        <v>0.52790346907993968</v>
      </c>
    </row>
    <row r="280" spans="1:34">
      <c r="A280">
        <v>2</v>
      </c>
      <c r="B280">
        <v>251</v>
      </c>
      <c r="C280">
        <v>2003</v>
      </c>
      <c r="D280">
        <v>11</v>
      </c>
      <c r="E280">
        <v>99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183</v>
      </c>
      <c r="R280">
        <v>1425</v>
      </c>
      <c r="S280">
        <v>3.7192982456140351</v>
      </c>
      <c r="T280">
        <v>4.0343859649122811</v>
      </c>
      <c r="U280">
        <v>15.698175438596495</v>
      </c>
      <c r="V280">
        <v>0.77192982456140324</v>
      </c>
      <c r="W280">
        <v>1.4035087719298245</v>
      </c>
      <c r="X280">
        <v>47.087719298245617</v>
      </c>
      <c r="Y280">
        <v>10.315789473684212</v>
      </c>
      <c r="Z280">
        <v>6.2480579582717395</v>
      </c>
      <c r="AA280">
        <v>1.5915829697650214</v>
      </c>
      <c r="AB280">
        <v>2.2719209103665801</v>
      </c>
      <c r="AC280">
        <v>57.957687439497917</v>
      </c>
      <c r="AD280">
        <v>45.649029202989915</v>
      </c>
      <c r="AE280">
        <v>59.536490288214637</v>
      </c>
      <c r="AF280">
        <v>6.8168771526980478</v>
      </c>
      <c r="AG280">
        <v>8.7161623777267394</v>
      </c>
      <c r="AH280">
        <v>0.42105263157894729</v>
      </c>
    </row>
    <row r="281" spans="1:34">
      <c r="A281">
        <v>2</v>
      </c>
      <c r="B281">
        <v>252</v>
      </c>
      <c r="C281">
        <v>2003</v>
      </c>
      <c r="D281">
        <v>12</v>
      </c>
      <c r="E281">
        <v>99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89</v>
      </c>
      <c r="R281">
        <v>790</v>
      </c>
      <c r="S281">
        <v>3.5886075949367098</v>
      </c>
      <c r="T281">
        <v>3.8835443037974682</v>
      </c>
      <c r="U281">
        <v>13.321265822784804</v>
      </c>
      <c r="V281">
        <v>1.2658227848101264</v>
      </c>
      <c r="W281">
        <v>0.37974683544303806</v>
      </c>
      <c r="X281">
        <v>38.354430379746837</v>
      </c>
      <c r="Y281">
        <v>8.9873417721519022</v>
      </c>
      <c r="Z281">
        <v>7.4230450892940736</v>
      </c>
      <c r="AA281">
        <v>1.4854984537672364</v>
      </c>
      <c r="AB281">
        <v>1.9137365121433501</v>
      </c>
      <c r="AC281">
        <v>37.569860655532743</v>
      </c>
      <c r="AD281">
        <v>27.669807683917352</v>
      </c>
      <c r="AE281">
        <v>62.521969945920361</v>
      </c>
      <c r="AF281">
        <v>3.7791810179869878</v>
      </c>
      <c r="AG281">
        <v>4.100472046398087</v>
      </c>
      <c r="AH281">
        <v>0.12658227848101264</v>
      </c>
    </row>
    <row r="282" spans="1:34">
      <c r="A282">
        <v>2</v>
      </c>
      <c r="B282">
        <v>253</v>
      </c>
      <c r="C282">
        <v>2002</v>
      </c>
      <c r="D282">
        <v>1</v>
      </c>
      <c r="E282">
        <v>99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192</v>
      </c>
      <c r="R282">
        <v>2300</v>
      </c>
      <c r="S282">
        <v>3.4095652173913047</v>
      </c>
      <c r="T282">
        <v>4.5221739130434786</v>
      </c>
      <c r="U282">
        <v>14.721478260869556</v>
      </c>
      <c r="V282">
        <v>0.17391304347826086</v>
      </c>
      <c r="W282">
        <v>0.91304347826086962</v>
      </c>
      <c r="X282">
        <v>49.608695652173914</v>
      </c>
      <c r="Y282">
        <v>7.3913043478260878</v>
      </c>
      <c r="Z282">
        <v>6.7412403378759764</v>
      </c>
      <c r="AA282">
        <v>1.3233997005764451</v>
      </c>
      <c r="AB282">
        <v>1.9965044594768064</v>
      </c>
      <c r="AC282">
        <v>30.173653771448716</v>
      </c>
      <c r="AD282">
        <v>53.031934610395119</v>
      </c>
      <c r="AE282">
        <v>49.253130668334158</v>
      </c>
      <c r="AF282">
        <v>10.517170423887695</v>
      </c>
      <c r="AG282">
        <v>12.465953647626227</v>
      </c>
      <c r="AH282">
        <v>0.69565217391304346</v>
      </c>
    </row>
    <row r="283" spans="1:34">
      <c r="A283">
        <v>2</v>
      </c>
      <c r="B283">
        <v>254</v>
      </c>
      <c r="C283">
        <v>2002</v>
      </c>
      <c r="D283">
        <v>2</v>
      </c>
      <c r="E283">
        <v>99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160</v>
      </c>
      <c r="R283">
        <v>1956</v>
      </c>
      <c r="S283">
        <v>3.8133946830265857</v>
      </c>
      <c r="T283">
        <v>3.8522494887525558</v>
      </c>
      <c r="U283">
        <v>10.223977505112472</v>
      </c>
      <c r="V283">
        <v>0.25562372188139054</v>
      </c>
      <c r="W283">
        <v>0.30674846625766872</v>
      </c>
      <c r="X283">
        <v>25.66462167689162</v>
      </c>
      <c r="Y283">
        <v>4.8568507157464209</v>
      </c>
      <c r="Z283">
        <v>7.1808704583338194</v>
      </c>
      <c r="AA283">
        <v>1.6530459366772561</v>
      </c>
      <c r="AB283">
        <v>1.9247473610874313</v>
      </c>
      <c r="AC283">
        <v>8.9418676384563156</v>
      </c>
      <c r="AD283">
        <v>55.150210694591763</v>
      </c>
      <c r="AE283">
        <v>45.603246368874125</v>
      </c>
      <c r="AF283">
        <v>8.9441675430975369</v>
      </c>
      <c r="AG283">
        <v>7.3626640649448625</v>
      </c>
      <c r="AH283">
        <v>0.76687116564417179</v>
      </c>
    </row>
    <row r="284" spans="1:34">
      <c r="A284">
        <v>2</v>
      </c>
      <c r="B284">
        <v>255</v>
      </c>
      <c r="C284">
        <v>2002</v>
      </c>
      <c r="D284">
        <v>3</v>
      </c>
      <c r="E284">
        <v>99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240</v>
      </c>
      <c r="R284">
        <v>2172</v>
      </c>
      <c r="S284">
        <v>3.921731123388581</v>
      </c>
      <c r="T284">
        <v>3.6390423572744006</v>
      </c>
      <c r="U284">
        <v>9.6763351749539641</v>
      </c>
      <c r="V284">
        <v>0.18416206261510129</v>
      </c>
      <c r="W284">
        <v>0.5524861878453039</v>
      </c>
      <c r="X284">
        <v>24.401473296500921</v>
      </c>
      <c r="Y284">
        <v>5.3406998158379366</v>
      </c>
      <c r="Z284">
        <v>7.4070005594227855</v>
      </c>
      <c r="AA284">
        <v>1.4965728637607825</v>
      </c>
      <c r="AB284">
        <v>1.8929705683901941</v>
      </c>
      <c r="AC284">
        <v>-7.9334351128735907</v>
      </c>
      <c r="AD284">
        <v>54.184939749710949</v>
      </c>
      <c r="AE284">
        <v>17.692191114850317</v>
      </c>
      <c r="AF284">
        <v>9.9318670263843831</v>
      </c>
      <c r="AG284">
        <v>7.7377906227564814</v>
      </c>
      <c r="AH284">
        <v>0.27624309392265195</v>
      </c>
    </row>
    <row r="285" spans="1:34">
      <c r="A285">
        <v>2</v>
      </c>
      <c r="B285">
        <v>256</v>
      </c>
      <c r="C285">
        <v>2002</v>
      </c>
      <c r="D285">
        <v>4</v>
      </c>
      <c r="E285">
        <v>99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251</v>
      </c>
      <c r="R285">
        <v>3784</v>
      </c>
      <c r="S285">
        <v>3.9878435517970408</v>
      </c>
      <c r="T285">
        <v>3.9241543340380551</v>
      </c>
      <c r="U285">
        <v>7.898837209302342</v>
      </c>
      <c r="V285">
        <v>0.39640591966173366</v>
      </c>
      <c r="W285">
        <v>0.15856236786469349</v>
      </c>
      <c r="X285">
        <v>15.036997885835097</v>
      </c>
      <c r="Y285">
        <v>3.7526427061310783</v>
      </c>
      <c r="Z285">
        <v>6.4971947696011982</v>
      </c>
      <c r="AA285">
        <v>1.4295877526556344</v>
      </c>
      <c r="AB285">
        <v>1.683870777844009</v>
      </c>
      <c r="AC285">
        <v>-0.29121572088149689</v>
      </c>
      <c r="AD285">
        <v>31.806057838665719</v>
      </c>
      <c r="AE285">
        <v>37.309376026899855</v>
      </c>
      <c r="AF285">
        <v>17.303031688691757</v>
      </c>
      <c r="AG285">
        <v>11.004252342470062</v>
      </c>
      <c r="AH285">
        <v>0.60782241014799188</v>
      </c>
    </row>
    <row r="286" spans="1:34">
      <c r="A286">
        <v>2</v>
      </c>
      <c r="B286">
        <v>257</v>
      </c>
      <c r="C286">
        <v>2002</v>
      </c>
      <c r="D286">
        <v>5</v>
      </c>
      <c r="E286">
        <v>99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104</v>
      </c>
      <c r="R286">
        <v>822</v>
      </c>
      <c r="S286">
        <v>3.6228710462287106</v>
      </c>
      <c r="T286">
        <v>3.4160583941605838</v>
      </c>
      <c r="U286">
        <v>9.134063260340632</v>
      </c>
      <c r="V286">
        <v>0.24330900243309003</v>
      </c>
      <c r="W286">
        <v>0.24330900243309003</v>
      </c>
      <c r="X286">
        <v>18.856447688564476</v>
      </c>
      <c r="Y286">
        <v>5.3527980535279802</v>
      </c>
      <c r="Z286">
        <v>6.663004428593978</v>
      </c>
      <c r="AA286">
        <v>1.4990224001396095</v>
      </c>
      <c r="AB286">
        <v>1.8369378509146601</v>
      </c>
      <c r="AC286">
        <v>16.86525772881479</v>
      </c>
      <c r="AD286">
        <v>46.104773622480394</v>
      </c>
      <c r="AE286">
        <v>39.584302092665204</v>
      </c>
      <c r="AF286">
        <v>3.7587452558416024</v>
      </c>
      <c r="AG286">
        <v>2.7642803232516608</v>
      </c>
      <c r="AH286">
        <v>1.5815085158150852</v>
      </c>
    </row>
    <row r="287" spans="1:34">
      <c r="A287">
        <v>2</v>
      </c>
      <c r="B287">
        <v>258</v>
      </c>
      <c r="C287">
        <v>2002</v>
      </c>
      <c r="D287">
        <v>6</v>
      </c>
      <c r="E287">
        <v>99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176</v>
      </c>
      <c r="R287">
        <v>1286</v>
      </c>
      <c r="S287">
        <v>3.3973561430793162</v>
      </c>
      <c r="T287">
        <v>3.826594090202176</v>
      </c>
      <c r="U287">
        <v>13.147278382581659</v>
      </c>
      <c r="V287">
        <v>0.46656298600311047</v>
      </c>
      <c r="W287">
        <v>1.710730948678072</v>
      </c>
      <c r="X287">
        <v>33.125972006220842</v>
      </c>
      <c r="Y287">
        <v>9.8755832037325018</v>
      </c>
      <c r="Z287">
        <v>7.1834799177070989</v>
      </c>
      <c r="AA287">
        <v>1.6796168495186599</v>
      </c>
      <c r="AB287">
        <v>2.169405979376712</v>
      </c>
      <c r="AC287">
        <v>37.860630944638913</v>
      </c>
      <c r="AD287">
        <v>61.186165583093015</v>
      </c>
      <c r="AE287">
        <v>66.062389113632236</v>
      </c>
      <c r="AF287">
        <v>5.8804700717911196</v>
      </c>
      <c r="AG287">
        <v>6.2247666734164211</v>
      </c>
      <c r="AH287">
        <v>2.0995334370139966</v>
      </c>
    </row>
    <row r="288" spans="1:34">
      <c r="A288">
        <v>2</v>
      </c>
      <c r="B288">
        <v>259</v>
      </c>
      <c r="C288">
        <v>2002</v>
      </c>
      <c r="D288">
        <v>7</v>
      </c>
      <c r="E288">
        <v>99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51</v>
      </c>
      <c r="R288">
        <v>420</v>
      </c>
      <c r="S288">
        <v>3.2952380952380942</v>
      </c>
      <c r="T288">
        <v>3.1095238095238087</v>
      </c>
      <c r="U288">
        <v>11.066190476190476</v>
      </c>
      <c r="V288">
        <v>0.23809523809523819</v>
      </c>
      <c r="W288">
        <v>0</v>
      </c>
      <c r="X288">
        <v>19.047619047619055</v>
      </c>
      <c r="Y288">
        <v>4.5238095238095219</v>
      </c>
      <c r="Z288">
        <v>5.9685125978241524</v>
      </c>
      <c r="AA288">
        <v>1.1946213548258271</v>
      </c>
      <c r="AB288">
        <v>1.6966085952934404</v>
      </c>
      <c r="AC288">
        <v>17.928401182396549</v>
      </c>
      <c r="AD288">
        <v>48.207083972699081</v>
      </c>
      <c r="AE288">
        <v>42.574522683778191</v>
      </c>
      <c r="AF288">
        <v>1.9205267730577529</v>
      </c>
      <c r="AG288">
        <v>1.711172063398561</v>
      </c>
      <c r="AH288">
        <v>0</v>
      </c>
    </row>
    <row r="289" spans="1:34">
      <c r="A289">
        <v>2</v>
      </c>
      <c r="B289">
        <v>260</v>
      </c>
      <c r="C289">
        <v>2002</v>
      </c>
      <c r="D289">
        <v>8</v>
      </c>
      <c r="E289">
        <v>99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136</v>
      </c>
      <c r="R289">
        <v>1391</v>
      </c>
      <c r="S289">
        <v>3.3486700215672194</v>
      </c>
      <c r="T289">
        <v>3.3357296908698792</v>
      </c>
      <c r="U289">
        <v>12.462113587347231</v>
      </c>
      <c r="V289">
        <v>0.50323508267433514</v>
      </c>
      <c r="W289">
        <v>0.28756290438533422</v>
      </c>
      <c r="X289">
        <v>23.07692307692308</v>
      </c>
      <c r="Y289">
        <v>6.1826024442846874</v>
      </c>
      <c r="Z289">
        <v>5.9765437373026646</v>
      </c>
      <c r="AA289">
        <v>1.3875006983864659</v>
      </c>
      <c r="AB289">
        <v>1.8692360211919381</v>
      </c>
      <c r="AC289">
        <v>32.842976473185374</v>
      </c>
      <c r="AD289">
        <v>53.329967345990895</v>
      </c>
      <c r="AE289">
        <v>50.591680031541912</v>
      </c>
      <c r="AF289">
        <v>6.3606017650555602</v>
      </c>
      <c r="AG289">
        <v>6.3821217532168726</v>
      </c>
      <c r="AH289">
        <v>0.57512580877066843</v>
      </c>
    </row>
    <row r="290" spans="1:34">
      <c r="A290">
        <v>2</v>
      </c>
      <c r="B290">
        <v>261</v>
      </c>
      <c r="C290">
        <v>2002</v>
      </c>
      <c r="D290">
        <v>9</v>
      </c>
      <c r="E290">
        <v>99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202</v>
      </c>
      <c r="R290">
        <v>1364</v>
      </c>
      <c r="S290">
        <v>2.8797653958944278</v>
      </c>
      <c r="T290">
        <v>3.5615835777126112</v>
      </c>
      <c r="U290">
        <v>14.889369501466252</v>
      </c>
      <c r="V290">
        <v>7.331378299120235E-2</v>
      </c>
      <c r="W290">
        <v>0.87976539589442848</v>
      </c>
      <c r="X290">
        <v>39.149560117302059</v>
      </c>
      <c r="Y290">
        <v>7.7712609970674498</v>
      </c>
      <c r="Z290">
        <v>5.5062198806198319</v>
      </c>
      <c r="AA290">
        <v>1.284432370300542</v>
      </c>
      <c r="AB290">
        <v>1.9343755157612608</v>
      </c>
      <c r="AC290">
        <v>43.350087016256623</v>
      </c>
      <c r="AD290">
        <v>41.141267783685535</v>
      </c>
      <c r="AE290">
        <v>50.04779868437511</v>
      </c>
      <c r="AF290">
        <v>6.2371393296447026</v>
      </c>
      <c r="AG290">
        <v>7.4771643686836065</v>
      </c>
      <c r="AH290">
        <v>0.5865102639296188</v>
      </c>
    </row>
    <row r="291" spans="1:34">
      <c r="A291">
        <v>2</v>
      </c>
      <c r="B291">
        <v>262</v>
      </c>
      <c r="C291">
        <v>2002</v>
      </c>
      <c r="D291">
        <v>10</v>
      </c>
      <c r="E291">
        <v>99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334</v>
      </c>
      <c r="R291">
        <v>2379</v>
      </c>
      <c r="S291">
        <v>2.9617486338797812</v>
      </c>
      <c r="T291">
        <v>3.5102984447246741</v>
      </c>
      <c r="U291">
        <v>15.892433795712474</v>
      </c>
      <c r="V291">
        <v>0.25220680958385883</v>
      </c>
      <c r="W291">
        <v>0.7566204287515762</v>
      </c>
      <c r="X291">
        <v>47.583018074821368</v>
      </c>
      <c r="Y291">
        <v>8.8692728036990349</v>
      </c>
      <c r="Z291">
        <v>5.6959475357948639</v>
      </c>
      <c r="AA291">
        <v>1.2842236572016144</v>
      </c>
      <c r="AB291">
        <v>1.9450736089685965</v>
      </c>
      <c r="AC291">
        <v>49.556219215207278</v>
      </c>
      <c r="AD291">
        <v>47.157382962967645</v>
      </c>
      <c r="AE291">
        <v>54.613757166666446</v>
      </c>
      <c r="AF291">
        <v>10.878412364534272</v>
      </c>
      <c r="AG291">
        <v>13.919739336929098</v>
      </c>
      <c r="AH291">
        <v>0.84068936527952898</v>
      </c>
    </row>
    <row r="292" spans="1:34">
      <c r="A292">
        <v>2</v>
      </c>
      <c r="B292">
        <v>263</v>
      </c>
      <c r="C292">
        <v>2002</v>
      </c>
      <c r="D292">
        <v>11</v>
      </c>
      <c r="E292">
        <v>99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234</v>
      </c>
      <c r="R292">
        <v>1879</v>
      </c>
      <c r="S292">
        <v>3.1112293773283661</v>
      </c>
      <c r="T292">
        <v>3.7062267163384774</v>
      </c>
      <c r="U292">
        <v>16.322352315061202</v>
      </c>
      <c r="V292">
        <v>0.85151676423629596</v>
      </c>
      <c r="W292">
        <v>0.42575838211814798</v>
      </c>
      <c r="X292">
        <v>50.399148483235777</v>
      </c>
      <c r="Y292">
        <v>8.6748270356572643</v>
      </c>
      <c r="Z292">
        <v>5.174625999282128</v>
      </c>
      <c r="AA292">
        <v>1.37756544940583</v>
      </c>
      <c r="AB292">
        <v>1.9612853725613513</v>
      </c>
      <c r="AC292">
        <v>47.339973420529368</v>
      </c>
      <c r="AD292">
        <v>38.308906192541251</v>
      </c>
      <c r="AE292">
        <v>59.140983173986918</v>
      </c>
      <c r="AF292">
        <v>8.5920709680369498</v>
      </c>
      <c r="AG292">
        <v>11.29160760635458</v>
      </c>
      <c r="AH292">
        <v>0.21287919105907399</v>
      </c>
    </row>
    <row r="293" spans="1:34">
      <c r="A293">
        <v>2</v>
      </c>
      <c r="B293">
        <v>264</v>
      </c>
      <c r="C293">
        <v>2002</v>
      </c>
      <c r="D293">
        <v>12</v>
      </c>
      <c r="E293">
        <v>99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181</v>
      </c>
      <c r="R293">
        <v>2116</v>
      </c>
      <c r="S293">
        <v>3.3757088846880903</v>
      </c>
      <c r="T293">
        <v>4.3955576559546321</v>
      </c>
      <c r="U293">
        <v>14.96512287334591</v>
      </c>
      <c r="V293">
        <v>0.28355387523629488</v>
      </c>
      <c r="W293">
        <v>1.0396975425330812</v>
      </c>
      <c r="X293">
        <v>48.015122873345938</v>
      </c>
      <c r="Y293">
        <v>7.3724007561436675</v>
      </c>
      <c r="Z293">
        <v>6.2550314744785922</v>
      </c>
      <c r="AA293">
        <v>1.2765722795114629</v>
      </c>
      <c r="AB293">
        <v>1.9952588228862145</v>
      </c>
      <c r="AC293">
        <v>38.787444617086173</v>
      </c>
      <c r="AD293">
        <v>48.424077354190082</v>
      </c>
      <c r="AE293">
        <v>49.660612603819487</v>
      </c>
      <c r="AF293">
        <v>9.6757967899766815</v>
      </c>
      <c r="AG293">
        <v>11.658487196951544</v>
      </c>
      <c r="AH293">
        <v>1.0869565217391304</v>
      </c>
    </row>
    <row r="294" spans="1:34">
      <c r="A294">
        <v>2</v>
      </c>
      <c r="B294">
        <v>265</v>
      </c>
      <c r="C294">
        <v>2001</v>
      </c>
      <c r="D294">
        <v>1</v>
      </c>
      <c r="E294">
        <v>99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186</v>
      </c>
      <c r="R294">
        <v>2211</v>
      </c>
      <c r="S294">
        <v>3.4658525554047945</v>
      </c>
      <c r="T294">
        <v>4.4843962008141114</v>
      </c>
      <c r="U294">
        <v>13.920850293984641</v>
      </c>
      <c r="V294">
        <v>0.45228403437358655</v>
      </c>
      <c r="W294">
        <v>0.45228403437358655</v>
      </c>
      <c r="X294">
        <v>46.359113523292621</v>
      </c>
      <c r="Y294">
        <v>6.5581184984170031</v>
      </c>
      <c r="Z294">
        <v>7.052425278392028</v>
      </c>
      <c r="AA294">
        <v>1.4010676080416358</v>
      </c>
      <c r="AB294">
        <v>1.84547948059843</v>
      </c>
      <c r="AC294">
        <v>37.176393477874598</v>
      </c>
      <c r="AD294">
        <v>45.955260159460686</v>
      </c>
      <c r="AE294">
        <v>58.057670513740909</v>
      </c>
      <c r="AF294">
        <v>10.794317238685743</v>
      </c>
      <c r="AG294">
        <v>12.701227949056443</v>
      </c>
      <c r="AH294">
        <v>0.58796924468566247</v>
      </c>
    </row>
    <row r="295" spans="1:34">
      <c r="A295">
        <v>2</v>
      </c>
      <c r="B295">
        <v>266</v>
      </c>
      <c r="C295">
        <v>2001</v>
      </c>
      <c r="D295">
        <v>2</v>
      </c>
      <c r="E295">
        <v>99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149</v>
      </c>
      <c r="R295">
        <v>1673</v>
      </c>
      <c r="S295">
        <v>3.7806335923490737</v>
      </c>
      <c r="T295">
        <v>3.4423191870890615</v>
      </c>
      <c r="U295">
        <v>9.9032277346084818</v>
      </c>
      <c r="V295">
        <v>0.71727435744172141</v>
      </c>
      <c r="W295">
        <v>5.9772863120143439E-2</v>
      </c>
      <c r="X295">
        <v>27.794381350866704</v>
      </c>
      <c r="Y295">
        <v>5.2600119545726249</v>
      </c>
      <c r="Z295">
        <v>7.541384628178144</v>
      </c>
      <c r="AA295">
        <v>1.5032327245849413</v>
      </c>
      <c r="AB295">
        <v>1.9727194724258901</v>
      </c>
      <c r="AC295">
        <v>21.661437072697204</v>
      </c>
      <c r="AD295">
        <v>56.202551859209059</v>
      </c>
      <c r="AE295">
        <v>51.062781475427265</v>
      </c>
      <c r="AF295">
        <v>8.1677488649123688</v>
      </c>
      <c r="AG295">
        <v>6.8369737412768998</v>
      </c>
      <c r="AH295">
        <v>5.9772863120143439E-2</v>
      </c>
    </row>
    <row r="296" spans="1:34">
      <c r="A296">
        <v>2</v>
      </c>
      <c r="B296">
        <v>267</v>
      </c>
      <c r="C296">
        <v>2001</v>
      </c>
      <c r="D296">
        <v>3</v>
      </c>
      <c r="E296">
        <v>99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303</v>
      </c>
      <c r="R296">
        <v>3910</v>
      </c>
      <c r="S296">
        <v>3.7130434782608694</v>
      </c>
      <c r="T296">
        <v>3.6365728900255752</v>
      </c>
      <c r="U296">
        <v>8.7420716112531949</v>
      </c>
      <c r="V296">
        <v>0.25575447570332477</v>
      </c>
      <c r="W296">
        <v>0.17902813299232737</v>
      </c>
      <c r="X296">
        <v>18.951406649616363</v>
      </c>
      <c r="Y296">
        <v>3.8618925831202038</v>
      </c>
      <c r="Z296">
        <v>6.8621126916815758</v>
      </c>
      <c r="AA296">
        <v>1.3575623918354585</v>
      </c>
      <c r="AB296">
        <v>1.755413262724169</v>
      </c>
      <c r="AC296">
        <v>9.1034831472327262</v>
      </c>
      <c r="AD296">
        <v>42.034606394084449</v>
      </c>
      <c r="AE296">
        <v>44.884095589818365</v>
      </c>
      <c r="AF296">
        <v>19.089000634672654</v>
      </c>
      <c r="AG296">
        <v>14.105299819379198</v>
      </c>
      <c r="AH296">
        <v>0.30690537084398978</v>
      </c>
    </row>
    <row r="297" spans="1:34">
      <c r="A297">
        <v>2</v>
      </c>
      <c r="B297">
        <v>268</v>
      </c>
      <c r="C297">
        <v>2001</v>
      </c>
      <c r="D297">
        <v>4</v>
      </c>
      <c r="E297">
        <v>99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227</v>
      </c>
      <c r="R297">
        <v>3095</v>
      </c>
      <c r="S297">
        <v>3.6445880452342494</v>
      </c>
      <c r="T297">
        <v>3.9570274636510496</v>
      </c>
      <c r="U297">
        <v>8.1132471728594524</v>
      </c>
      <c r="V297">
        <v>0.25848142164781895</v>
      </c>
      <c r="W297">
        <v>0.32310177705977366</v>
      </c>
      <c r="X297">
        <v>16.736672051696289</v>
      </c>
      <c r="Y297">
        <v>3.3925686591276247</v>
      </c>
      <c r="Z297">
        <v>6.4795215340696721</v>
      </c>
      <c r="AA297">
        <v>1.3754184970127936</v>
      </c>
      <c r="AB297">
        <v>1.7673474051863525</v>
      </c>
      <c r="AC297">
        <v>14.204761585377321</v>
      </c>
      <c r="AD297">
        <v>35.098055658064879</v>
      </c>
      <c r="AE297">
        <v>42.968680879304145</v>
      </c>
      <c r="AF297">
        <v>15.110091295220421</v>
      </c>
      <c r="AG297">
        <v>10.362071035926498</v>
      </c>
      <c r="AH297">
        <v>0.67851373182552499</v>
      </c>
    </row>
    <row r="298" spans="1:34">
      <c r="A298">
        <v>2</v>
      </c>
      <c r="B298">
        <v>269</v>
      </c>
      <c r="C298">
        <v>2001</v>
      </c>
      <c r="D298">
        <v>5</v>
      </c>
      <c r="E298">
        <v>99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172</v>
      </c>
      <c r="R298">
        <v>1148</v>
      </c>
      <c r="S298">
        <v>3.6315331010452967</v>
      </c>
      <c r="T298">
        <v>4.1175958188153308</v>
      </c>
      <c r="U298">
        <v>11.053919860627175</v>
      </c>
      <c r="V298">
        <v>0.6097560975609756</v>
      </c>
      <c r="W298">
        <v>0.87108013937282203</v>
      </c>
      <c r="X298">
        <v>28.658536585365848</v>
      </c>
      <c r="Y298">
        <v>6.9686411149825771</v>
      </c>
      <c r="Z298">
        <v>7.5963688121013568</v>
      </c>
      <c r="AA298">
        <v>1.4438197323890636</v>
      </c>
      <c r="AB298">
        <v>1.9910786573897152</v>
      </c>
      <c r="AC298">
        <v>27.989060363106876</v>
      </c>
      <c r="AD298">
        <v>46.293880400970473</v>
      </c>
      <c r="AE298">
        <v>57.109567093394489</v>
      </c>
      <c r="AF298">
        <v>5.6046477566762691</v>
      </c>
      <c r="AG298">
        <v>5.2366000373868946</v>
      </c>
      <c r="AH298">
        <v>1.132404181184669</v>
      </c>
    </row>
    <row r="299" spans="1:34">
      <c r="A299">
        <v>2</v>
      </c>
      <c r="B299">
        <v>270</v>
      </c>
      <c r="C299">
        <v>2001</v>
      </c>
      <c r="D299">
        <v>6</v>
      </c>
      <c r="E299">
        <v>99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155</v>
      </c>
      <c r="R299">
        <v>976</v>
      </c>
      <c r="S299">
        <v>3.3165983606557368</v>
      </c>
      <c r="T299">
        <v>3.6895491803278686</v>
      </c>
      <c r="U299">
        <v>12.987295081967222</v>
      </c>
      <c r="V299">
        <v>1.1270491803278688</v>
      </c>
      <c r="W299">
        <v>1.2295081967213115</v>
      </c>
      <c r="X299">
        <v>36.270491803278688</v>
      </c>
      <c r="Y299">
        <v>9.221311475409836</v>
      </c>
      <c r="Z299">
        <v>7.4726099898540994</v>
      </c>
      <c r="AA299">
        <v>1.6722086805996201</v>
      </c>
      <c r="AB299">
        <v>2.1450795300417753</v>
      </c>
      <c r="AC299">
        <v>45.565655507673803</v>
      </c>
      <c r="AD299">
        <v>66.605248884199526</v>
      </c>
      <c r="AE299">
        <v>58.72519760809336</v>
      </c>
      <c r="AF299">
        <v>4.7649270126446321</v>
      </c>
      <c r="AG299">
        <v>5.2306990152720942</v>
      </c>
      <c r="AH299">
        <v>1.1270491803278688</v>
      </c>
    </row>
    <row r="300" spans="1:34">
      <c r="A300">
        <v>2</v>
      </c>
      <c r="B300">
        <v>271</v>
      </c>
      <c r="C300">
        <v>2001</v>
      </c>
      <c r="D300">
        <v>7</v>
      </c>
      <c r="E300">
        <v>99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84</v>
      </c>
      <c r="R300">
        <v>412</v>
      </c>
      <c r="S300">
        <v>3.453883495145631</v>
      </c>
      <c r="T300">
        <v>3.4733009708737863</v>
      </c>
      <c r="U300">
        <v>12.384223300970888</v>
      </c>
      <c r="V300">
        <v>1.4563106796116505</v>
      </c>
      <c r="W300">
        <v>0.48543689320388361</v>
      </c>
      <c r="X300">
        <v>28.398058252427177</v>
      </c>
      <c r="Y300">
        <v>10.436893203883493</v>
      </c>
      <c r="Z300">
        <v>7.516155327133192</v>
      </c>
      <c r="AA300">
        <v>1.6191540000095757</v>
      </c>
      <c r="AB300">
        <v>2.0789667375463945</v>
      </c>
      <c r="AC300">
        <v>44.712142257082888</v>
      </c>
      <c r="AD300">
        <v>56.552721653379379</v>
      </c>
      <c r="AE300">
        <v>55.484490267115007</v>
      </c>
      <c r="AF300">
        <v>2.0114241077967101</v>
      </c>
      <c r="AG300">
        <v>2.1055094500948925</v>
      </c>
      <c r="AH300">
        <v>0</v>
      </c>
    </row>
    <row r="301" spans="1:34">
      <c r="A301">
        <v>2</v>
      </c>
      <c r="B301">
        <v>272</v>
      </c>
      <c r="C301">
        <v>2001</v>
      </c>
      <c r="D301">
        <v>8</v>
      </c>
      <c r="E301">
        <v>99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127</v>
      </c>
      <c r="R301">
        <v>762</v>
      </c>
      <c r="S301">
        <v>3.526246719160103</v>
      </c>
      <c r="T301">
        <v>3.9278215223097122</v>
      </c>
      <c r="U301">
        <v>13.586745406824139</v>
      </c>
      <c r="V301">
        <v>0.26246719160104987</v>
      </c>
      <c r="W301">
        <v>1.3123359580052492</v>
      </c>
      <c r="X301">
        <v>32.15223097112861</v>
      </c>
      <c r="Y301">
        <v>7.7427821522309692</v>
      </c>
      <c r="Z301">
        <v>6.3648844019053517</v>
      </c>
      <c r="AA301">
        <v>1.4160567155111952</v>
      </c>
      <c r="AB301">
        <v>2.1089206179631619</v>
      </c>
      <c r="AC301">
        <v>36.440579330722571</v>
      </c>
      <c r="AD301">
        <v>53.233113769732086</v>
      </c>
      <c r="AE301">
        <v>50.182095346270515</v>
      </c>
      <c r="AF301">
        <v>3.7201581799541086</v>
      </c>
      <c r="AG301">
        <v>4.272298745228114</v>
      </c>
      <c r="AH301">
        <v>0.39370078740157488</v>
      </c>
    </row>
    <row r="302" spans="1:34">
      <c r="A302">
        <v>2</v>
      </c>
      <c r="B302">
        <v>273</v>
      </c>
      <c r="C302">
        <v>2001</v>
      </c>
      <c r="D302">
        <v>9</v>
      </c>
      <c r="E302">
        <v>99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251</v>
      </c>
      <c r="R302">
        <v>1729</v>
      </c>
      <c r="S302">
        <v>3.1278195488721798</v>
      </c>
      <c r="T302">
        <v>3.6437246963562751</v>
      </c>
      <c r="U302">
        <v>14.500983227299024</v>
      </c>
      <c r="V302">
        <v>0.34702139965297862</v>
      </c>
      <c r="W302">
        <v>0.40485829959514158</v>
      </c>
      <c r="X302">
        <v>36.148062463851936</v>
      </c>
      <c r="Y302">
        <v>8.2128397917871592</v>
      </c>
      <c r="Z302">
        <v>6.0639157975356595</v>
      </c>
      <c r="AA302">
        <v>1.3191545831211773</v>
      </c>
      <c r="AB302">
        <v>1.9986308808512181</v>
      </c>
      <c r="AC302">
        <v>45.21960019996812</v>
      </c>
      <c r="AD302">
        <v>44.801981290568705</v>
      </c>
      <c r="AE302">
        <v>57.60072111890215</v>
      </c>
      <c r="AF302">
        <v>8.441146316457548</v>
      </c>
      <c r="AG302">
        <v>10.346266200472163</v>
      </c>
      <c r="AH302">
        <v>1.0989010989010985</v>
      </c>
    </row>
    <row r="303" spans="1:34">
      <c r="A303">
        <v>2</v>
      </c>
      <c r="B303">
        <v>274</v>
      </c>
      <c r="C303">
        <v>2001</v>
      </c>
      <c r="D303">
        <v>10</v>
      </c>
      <c r="E303">
        <v>99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348</v>
      </c>
      <c r="R303">
        <v>2298</v>
      </c>
      <c r="S303">
        <v>3.0913838120104442</v>
      </c>
      <c r="T303">
        <v>3.6409921671018273</v>
      </c>
      <c r="U303">
        <v>15.46862489120975</v>
      </c>
      <c r="V303">
        <v>0.6092254134029591</v>
      </c>
      <c r="W303">
        <v>0.73977371627502142</v>
      </c>
      <c r="X303">
        <v>46.170583115752819</v>
      </c>
      <c r="Y303">
        <v>7.5282854656222797</v>
      </c>
      <c r="Z303">
        <v>5.5140215230915821</v>
      </c>
      <c r="AA303">
        <v>1.4399511341369431</v>
      </c>
      <c r="AB303">
        <v>2.049731831773141</v>
      </c>
      <c r="AC303">
        <v>51.169130886373679</v>
      </c>
      <c r="AD303">
        <v>50.480169561351182</v>
      </c>
      <c r="AE303">
        <v>55.898972428732122</v>
      </c>
      <c r="AF303">
        <v>11.219059708050581</v>
      </c>
      <c r="AG303">
        <v>14.668744266620561</v>
      </c>
      <c r="AH303">
        <v>0.95735422106179291</v>
      </c>
    </row>
    <row r="304" spans="1:34">
      <c r="A304">
        <v>2</v>
      </c>
      <c r="B304">
        <v>275</v>
      </c>
      <c r="C304">
        <v>2001</v>
      </c>
      <c r="D304">
        <v>11</v>
      </c>
      <c r="E304">
        <v>99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184</v>
      </c>
      <c r="R304">
        <v>1195</v>
      </c>
      <c r="S304">
        <v>3.3573221757322185</v>
      </c>
      <c r="T304">
        <v>3.9071129707112968</v>
      </c>
      <c r="U304">
        <v>16.09916317991631</v>
      </c>
      <c r="V304">
        <v>0.7531380753138075</v>
      </c>
      <c r="W304">
        <v>0.92050209205020928</v>
      </c>
      <c r="X304">
        <v>51.63179916317992</v>
      </c>
      <c r="Y304">
        <v>9.0376569037656882</v>
      </c>
      <c r="Z304">
        <v>5.840549292329805</v>
      </c>
      <c r="AA304">
        <v>1.3814138142961796</v>
      </c>
      <c r="AB304">
        <v>2.2557577727887876</v>
      </c>
      <c r="AC304">
        <v>49.158831330298838</v>
      </c>
      <c r="AD304">
        <v>40.18941799685107</v>
      </c>
      <c r="AE304">
        <v>51.336601855132514</v>
      </c>
      <c r="AF304">
        <v>5.8341063320802604</v>
      </c>
      <c r="AG304">
        <v>7.9389380388551283</v>
      </c>
      <c r="AH304">
        <v>0.16736401673640164</v>
      </c>
    </row>
    <row r="305" spans="1:34">
      <c r="A305">
        <v>2</v>
      </c>
      <c r="B305">
        <v>276</v>
      </c>
      <c r="C305">
        <v>2001</v>
      </c>
      <c r="D305">
        <v>12</v>
      </c>
      <c r="E305">
        <v>99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123</v>
      </c>
      <c r="R305">
        <v>1074</v>
      </c>
      <c r="S305">
        <v>3.3761638733705759</v>
      </c>
      <c r="T305">
        <v>3.9785847299813777</v>
      </c>
      <c r="U305">
        <v>13.978864059590304</v>
      </c>
      <c r="V305">
        <v>0.46554934823091265</v>
      </c>
      <c r="W305">
        <v>0.27932960893854758</v>
      </c>
      <c r="X305">
        <v>37.150837988826808</v>
      </c>
      <c r="Y305">
        <v>6.7970204841713215</v>
      </c>
      <c r="Z305">
        <v>6.5501723728262888</v>
      </c>
      <c r="AA305">
        <v>1.3342745031919228</v>
      </c>
      <c r="AB305">
        <v>1.7991585682779028</v>
      </c>
      <c r="AC305">
        <v>26.497069580307219</v>
      </c>
      <c r="AD305">
        <v>27.699682507371296</v>
      </c>
      <c r="AE305">
        <v>49.245404855203049</v>
      </c>
      <c r="AF305">
        <v>5.2433725528487036</v>
      </c>
      <c r="AG305">
        <v>6.1953717004310995</v>
      </c>
      <c r="AH305">
        <v>1.2104283054003722</v>
      </c>
    </row>
    <row r="306" spans="1:34">
      <c r="A306">
        <v>2</v>
      </c>
      <c r="B306">
        <v>277</v>
      </c>
      <c r="C306">
        <v>2000</v>
      </c>
      <c r="D306">
        <v>1</v>
      </c>
      <c r="E306">
        <v>99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202</v>
      </c>
      <c r="R306">
        <v>1987</v>
      </c>
      <c r="S306">
        <v>3.3175641670860596</v>
      </c>
      <c r="T306">
        <v>4.2154001006542527</v>
      </c>
      <c r="U306">
        <v>13.687267237040764</v>
      </c>
      <c r="V306">
        <v>0.30196275792652238</v>
      </c>
      <c r="W306">
        <v>0.80523402113739317</v>
      </c>
      <c r="X306">
        <v>42.375440362355299</v>
      </c>
      <c r="Y306">
        <v>7.3477604428787107</v>
      </c>
      <c r="Z306">
        <v>7.2648060591144574</v>
      </c>
      <c r="AA306">
        <v>1.4100468124751255</v>
      </c>
      <c r="AB306">
        <v>1.926663590328348</v>
      </c>
      <c r="AC306">
        <v>42.411427776277293</v>
      </c>
      <c r="AD306">
        <v>55.859011914475445</v>
      </c>
      <c r="AE306">
        <v>60.338078469873842</v>
      </c>
      <c r="AF306">
        <v>9.2889532981160308</v>
      </c>
      <c r="AG306">
        <v>10.75001818245061</v>
      </c>
      <c r="AH306">
        <v>0.20130850528434829</v>
      </c>
    </row>
    <row r="307" spans="1:34">
      <c r="A307">
        <v>2</v>
      </c>
      <c r="B307">
        <v>278</v>
      </c>
      <c r="C307">
        <v>2000</v>
      </c>
      <c r="D307">
        <v>2</v>
      </c>
      <c r="E307">
        <v>99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195</v>
      </c>
      <c r="R307">
        <v>2098</v>
      </c>
      <c r="S307">
        <v>3.6291706387035263</v>
      </c>
      <c r="T307">
        <v>4.0810295519542423</v>
      </c>
      <c r="U307">
        <v>10.596186844613921</v>
      </c>
      <c r="V307">
        <v>0.28598665395614875</v>
      </c>
      <c r="W307">
        <v>0.23832221163012393</v>
      </c>
      <c r="X307">
        <v>29.170638703527167</v>
      </c>
      <c r="Y307">
        <v>5.2430886558627261</v>
      </c>
      <c r="Z307">
        <v>7.6698687909960084</v>
      </c>
      <c r="AA307">
        <v>1.5102911601485811</v>
      </c>
      <c r="AB307">
        <v>1.8796264785431951</v>
      </c>
      <c r="AC307">
        <v>23.076608277474485</v>
      </c>
      <c r="AD307">
        <v>49.586560134935056</v>
      </c>
      <c r="AE307">
        <v>54.049140037188678</v>
      </c>
      <c r="AF307">
        <v>9.8078631200037432</v>
      </c>
      <c r="AG307">
        <v>8.7871831115074315</v>
      </c>
      <c r="AH307">
        <v>0</v>
      </c>
    </row>
    <row r="308" spans="1:34">
      <c r="A308">
        <v>2</v>
      </c>
      <c r="B308">
        <v>279</v>
      </c>
      <c r="C308">
        <v>2000</v>
      </c>
      <c r="D308">
        <v>3</v>
      </c>
      <c r="E308">
        <v>99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336</v>
      </c>
      <c r="R308">
        <v>3739</v>
      </c>
      <c r="S308">
        <v>3.9515913345814391</v>
      </c>
      <c r="T308">
        <v>4.0965498796469655</v>
      </c>
      <c r="U308">
        <v>8.6208344477132997</v>
      </c>
      <c r="V308">
        <v>0.16047071409467775</v>
      </c>
      <c r="W308">
        <v>0.64188285637871101</v>
      </c>
      <c r="X308">
        <v>19.577427119550681</v>
      </c>
      <c r="Y308">
        <v>3.7978069002407073</v>
      </c>
      <c r="Z308">
        <v>6.8956965117038953</v>
      </c>
      <c r="AA308">
        <v>1.4881396158729079</v>
      </c>
      <c r="AB308">
        <v>1.8298983067840919</v>
      </c>
      <c r="AC308">
        <v>4.4678872453501057</v>
      </c>
      <c r="AD308">
        <v>44.924651836494682</v>
      </c>
      <c r="AE308">
        <v>46.587624429982753</v>
      </c>
      <c r="AF308">
        <v>17.479313730073397</v>
      </c>
      <c r="AG308">
        <v>12.740877943580648</v>
      </c>
      <c r="AH308">
        <v>0.37443166622091456</v>
      </c>
    </row>
    <row r="309" spans="1:34">
      <c r="A309">
        <v>2</v>
      </c>
      <c r="B309">
        <v>280</v>
      </c>
      <c r="C309">
        <v>2000</v>
      </c>
      <c r="D309">
        <v>4</v>
      </c>
      <c r="E309">
        <v>99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256</v>
      </c>
      <c r="R309">
        <v>3298</v>
      </c>
      <c r="S309">
        <v>3.9396604002425719</v>
      </c>
      <c r="T309">
        <v>4.2962401455427539</v>
      </c>
      <c r="U309">
        <v>8.0151607034566261</v>
      </c>
      <c r="V309">
        <v>0.27289266221952696</v>
      </c>
      <c r="W309">
        <v>0.78835657974530016</v>
      </c>
      <c r="X309">
        <v>16.889023650697396</v>
      </c>
      <c r="Y309">
        <v>3.5476046088538506</v>
      </c>
      <c r="Z309">
        <v>6.5241832624640308</v>
      </c>
      <c r="AA309">
        <v>1.2975921652912317</v>
      </c>
      <c r="AB309">
        <v>1.7078612318352453</v>
      </c>
      <c r="AC309">
        <v>14.52944370032289</v>
      </c>
      <c r="AD309">
        <v>37.291891933126337</v>
      </c>
      <c r="AE309">
        <v>46.437007241171408</v>
      </c>
      <c r="AF309">
        <v>15.417699032303307</v>
      </c>
      <c r="AG309">
        <v>10.448584772909076</v>
      </c>
      <c r="AH309">
        <v>0.18192844147968465</v>
      </c>
    </row>
    <row r="310" spans="1:34">
      <c r="A310">
        <v>2</v>
      </c>
      <c r="B310">
        <v>281</v>
      </c>
      <c r="C310">
        <v>2000</v>
      </c>
      <c r="D310">
        <v>5</v>
      </c>
      <c r="E310">
        <v>99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163</v>
      </c>
      <c r="R310">
        <v>1283</v>
      </c>
      <c r="S310">
        <v>3.3413873733437249</v>
      </c>
      <c r="T310">
        <v>3.7030397505845665</v>
      </c>
      <c r="U310">
        <v>10.327357755261097</v>
      </c>
      <c r="V310">
        <v>0.23382696804364769</v>
      </c>
      <c r="W310">
        <v>1.2470771628994539</v>
      </c>
      <c r="X310">
        <v>25.954793452844903</v>
      </c>
      <c r="Y310">
        <v>6.6250974279033512</v>
      </c>
      <c r="Z310">
        <v>7.4140925480349056</v>
      </c>
      <c r="AA310">
        <v>1.4915904379772604</v>
      </c>
      <c r="AB310">
        <v>2.0666709263517338</v>
      </c>
      <c r="AC310">
        <v>28.868015495826121</v>
      </c>
      <c r="AD310">
        <v>60.540069204740142</v>
      </c>
      <c r="AE310">
        <v>55.804375592605822</v>
      </c>
      <c r="AF310">
        <v>5.9978495629002859</v>
      </c>
      <c r="AG310">
        <v>5.2373363184173938</v>
      </c>
      <c r="AH310">
        <v>1.2470771628994539</v>
      </c>
    </row>
    <row r="311" spans="1:34">
      <c r="A311">
        <v>2</v>
      </c>
      <c r="B311">
        <v>282</v>
      </c>
      <c r="C311">
        <v>2000</v>
      </c>
      <c r="D311">
        <v>6</v>
      </c>
      <c r="E311">
        <v>99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170</v>
      </c>
      <c r="R311">
        <v>1074</v>
      </c>
      <c r="S311">
        <v>3.2690875232774665</v>
      </c>
      <c r="T311">
        <v>3.7560521415270007</v>
      </c>
      <c r="U311">
        <v>12.678864059590325</v>
      </c>
      <c r="V311">
        <v>0.18621973929236504</v>
      </c>
      <c r="W311">
        <v>1.6759776536312851</v>
      </c>
      <c r="X311">
        <v>31.9366852886406</v>
      </c>
      <c r="Y311">
        <v>7.9143389199255116</v>
      </c>
      <c r="Z311">
        <v>7.005159724747851</v>
      </c>
      <c r="AA311">
        <v>1.5835613005855238</v>
      </c>
      <c r="AB311">
        <v>2.2932346579747094</v>
      </c>
      <c r="AC311">
        <v>45.336689341680255</v>
      </c>
      <c r="AD311">
        <v>71.237390498511431</v>
      </c>
      <c r="AE311">
        <v>61.830075391115955</v>
      </c>
      <c r="AF311">
        <v>5.0208031415081109</v>
      </c>
      <c r="AG311">
        <v>5.3824401797374808</v>
      </c>
      <c r="AH311">
        <v>1.3035381750465549</v>
      </c>
    </row>
    <row r="312" spans="1:34">
      <c r="A312">
        <v>2</v>
      </c>
      <c r="B312">
        <v>283</v>
      </c>
      <c r="C312">
        <v>2000</v>
      </c>
      <c r="D312">
        <v>7</v>
      </c>
      <c r="E312">
        <v>99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88</v>
      </c>
      <c r="R312">
        <v>533</v>
      </c>
      <c r="S312">
        <v>3.2926829268292686</v>
      </c>
      <c r="T312">
        <v>3.303939962476548</v>
      </c>
      <c r="U312">
        <v>11.931519699812384</v>
      </c>
      <c r="V312">
        <v>0.56285178236397748</v>
      </c>
      <c r="W312">
        <v>1.1257035647279547</v>
      </c>
      <c r="X312">
        <v>27.767354596622887</v>
      </c>
      <c r="Y312">
        <v>10.694183864915576</v>
      </c>
      <c r="Z312">
        <v>7.5564554945908258</v>
      </c>
      <c r="AA312">
        <v>1.5242514008064671</v>
      </c>
      <c r="AB312">
        <v>2.1530386599100262</v>
      </c>
      <c r="AC312">
        <v>38.360638059966625</v>
      </c>
      <c r="AD312">
        <v>58.162482785994541</v>
      </c>
      <c r="AE312">
        <v>58.632198004215425</v>
      </c>
      <c r="AF312">
        <v>2.4917021177130563</v>
      </c>
      <c r="AG312">
        <v>2.513723797507581</v>
      </c>
      <c r="AH312">
        <v>0</v>
      </c>
    </row>
    <row r="313" spans="1:34">
      <c r="A313">
        <v>2</v>
      </c>
      <c r="B313">
        <v>284</v>
      </c>
      <c r="C313">
        <v>2000</v>
      </c>
      <c r="D313">
        <v>8</v>
      </c>
      <c r="E313">
        <v>99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128</v>
      </c>
      <c r="R313">
        <v>929</v>
      </c>
      <c r="S313">
        <v>3.2863293864370293</v>
      </c>
      <c r="T313">
        <v>3.4714747039827776</v>
      </c>
      <c r="U313">
        <v>13.21367061356297</v>
      </c>
      <c r="V313">
        <v>0.43057050592034446</v>
      </c>
      <c r="W313">
        <v>0.21528525296017223</v>
      </c>
      <c r="X313">
        <v>31.431646932185153</v>
      </c>
      <c r="Y313">
        <v>6.1356297093649106</v>
      </c>
      <c r="Z313">
        <v>6.5877529636454195</v>
      </c>
      <c r="AA313">
        <v>1.4360559188088429</v>
      </c>
      <c r="AB313">
        <v>1.9280642449554175</v>
      </c>
      <c r="AC313">
        <v>42.421130922768953</v>
      </c>
      <c r="AD313">
        <v>44.422903747430631</v>
      </c>
      <c r="AE313">
        <v>54.178346608208557</v>
      </c>
      <c r="AF313">
        <v>4.342947968771913</v>
      </c>
      <c r="AG313">
        <v>4.8521450548477567</v>
      </c>
      <c r="AH313">
        <v>0.32292787944025825</v>
      </c>
    </row>
    <row r="314" spans="1:34">
      <c r="A314">
        <v>2</v>
      </c>
      <c r="B314">
        <v>285</v>
      </c>
      <c r="C314">
        <v>2000</v>
      </c>
      <c r="D314">
        <v>9</v>
      </c>
      <c r="E314">
        <v>99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259</v>
      </c>
      <c r="R314">
        <v>1472</v>
      </c>
      <c r="S314">
        <v>3.2262228260869561</v>
      </c>
      <c r="T314">
        <v>3.8084239130434785</v>
      </c>
      <c r="U314">
        <v>15.155502717391323</v>
      </c>
      <c r="V314">
        <v>0.40760869565217395</v>
      </c>
      <c r="W314">
        <v>0.81521739130434789</v>
      </c>
      <c r="X314">
        <v>41.440217391304351</v>
      </c>
      <c r="Y314">
        <v>8.695652173913043</v>
      </c>
      <c r="Z314">
        <v>5.4550245727829312</v>
      </c>
      <c r="AA314">
        <v>1.4015877542834161</v>
      </c>
      <c r="AB314">
        <v>2.0493198009058249</v>
      </c>
      <c r="AC314">
        <v>44.402093273572177</v>
      </c>
      <c r="AD314">
        <v>48.251914093865643</v>
      </c>
      <c r="AE314">
        <v>58.887853095177746</v>
      </c>
      <c r="AF314">
        <v>6.881398719087465</v>
      </c>
      <c r="AG314">
        <v>8.8180537504861931</v>
      </c>
      <c r="AH314">
        <v>1.2228260869565217</v>
      </c>
    </row>
    <row r="315" spans="1:34">
      <c r="A315">
        <v>2</v>
      </c>
      <c r="B315">
        <v>286</v>
      </c>
      <c r="C315">
        <v>2000</v>
      </c>
      <c r="D315">
        <v>10</v>
      </c>
      <c r="E315">
        <v>99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393</v>
      </c>
      <c r="R315">
        <v>2706</v>
      </c>
      <c r="S315">
        <v>3.0705838876570581</v>
      </c>
      <c r="T315">
        <v>3.7930524759793038</v>
      </c>
      <c r="U315">
        <v>16.038026607538821</v>
      </c>
      <c r="V315">
        <v>0.59127864005912811</v>
      </c>
      <c r="W315">
        <v>0.8499630450849962</v>
      </c>
      <c r="X315">
        <v>48.632668144863281</v>
      </c>
      <c r="Y315">
        <v>8.2039911308203983</v>
      </c>
      <c r="Z315">
        <v>5.2565342106413446</v>
      </c>
      <c r="AA315">
        <v>1.4356765696562128</v>
      </c>
      <c r="AB315">
        <v>2.1320166437344099</v>
      </c>
      <c r="AC315">
        <v>55.496092233540381</v>
      </c>
      <c r="AD315">
        <v>39.493896747094631</v>
      </c>
      <c r="AE315">
        <v>54.831092925055117</v>
      </c>
      <c r="AF315">
        <v>12.650179982235523</v>
      </c>
      <c r="AG315">
        <v>17.15431208674454</v>
      </c>
      <c r="AH315">
        <v>0.3325942350332593</v>
      </c>
    </row>
    <row r="316" spans="1:34">
      <c r="A316">
        <v>2</v>
      </c>
      <c r="B316">
        <v>287</v>
      </c>
      <c r="C316">
        <v>2000</v>
      </c>
      <c r="D316">
        <v>11</v>
      </c>
      <c r="E316">
        <v>99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186</v>
      </c>
      <c r="R316">
        <v>1271</v>
      </c>
      <c r="S316">
        <v>3.2092840283241544</v>
      </c>
      <c r="T316">
        <v>3.9425649095200632</v>
      </c>
      <c r="U316">
        <v>14.90597954366641</v>
      </c>
      <c r="V316">
        <v>0.15735641227380021</v>
      </c>
      <c r="W316">
        <v>0.86546026750590099</v>
      </c>
      <c r="X316">
        <v>41.778127458693938</v>
      </c>
      <c r="Y316">
        <v>8.1825334382376074</v>
      </c>
      <c r="Z316">
        <v>5.9230958262026601</v>
      </c>
      <c r="AA316">
        <v>1.3423825503410305</v>
      </c>
      <c r="AB316">
        <v>2.0201205139664435</v>
      </c>
      <c r="AC316">
        <v>44.387484278201299</v>
      </c>
      <c r="AD316">
        <v>45.680199591079955</v>
      </c>
      <c r="AE316">
        <v>57.48390081573335</v>
      </c>
      <c r="AF316">
        <v>5.9417512037772902</v>
      </c>
      <c r="AG316">
        <v>7.4886003940058004</v>
      </c>
      <c r="AH316">
        <v>0.47206923682140051</v>
      </c>
    </row>
    <row r="317" spans="1:34">
      <c r="A317">
        <v>2</v>
      </c>
      <c r="B317">
        <v>288</v>
      </c>
      <c r="C317">
        <v>2000</v>
      </c>
      <c r="D317">
        <v>12</v>
      </c>
      <c r="E317">
        <v>99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153</v>
      </c>
      <c r="R317">
        <v>1001</v>
      </c>
      <c r="S317">
        <v>3.3036963036963041</v>
      </c>
      <c r="T317">
        <v>4.0989010989010994</v>
      </c>
      <c r="U317">
        <v>14.726373626373627</v>
      </c>
      <c r="V317">
        <v>9.9900099900099917E-2</v>
      </c>
      <c r="W317">
        <v>0.39960039960039967</v>
      </c>
      <c r="X317">
        <v>40.359640359640359</v>
      </c>
      <c r="Y317">
        <v>6.1938061938061937</v>
      </c>
      <c r="Z317">
        <v>5.7536110136649778</v>
      </c>
      <c r="AA317">
        <v>1.3571420298506478</v>
      </c>
      <c r="AB317">
        <v>1.8654031902370725</v>
      </c>
      <c r="AC317">
        <v>33.389077934724952</v>
      </c>
      <c r="AD317">
        <v>36.684277793601446</v>
      </c>
      <c r="AE317">
        <v>54.019484799357535</v>
      </c>
      <c r="AF317">
        <v>4.6795381235098876</v>
      </c>
      <c r="AG317">
        <v>5.8267244078054885</v>
      </c>
      <c r="AH317">
        <v>2.3976023976023981</v>
      </c>
    </row>
    <row r="318" spans="1:34">
      <c r="A318">
        <v>2</v>
      </c>
      <c r="B318">
        <v>289</v>
      </c>
      <c r="C318">
        <v>1999</v>
      </c>
      <c r="D318">
        <v>1</v>
      </c>
      <c r="E318">
        <v>99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278</v>
      </c>
      <c r="R318">
        <v>2632</v>
      </c>
      <c r="S318">
        <v>3.5402735562310026</v>
      </c>
      <c r="T318">
        <v>4.3050911854103324</v>
      </c>
      <c r="U318">
        <v>14.422226443768999</v>
      </c>
      <c r="V318">
        <v>7.5987841945288764E-2</v>
      </c>
      <c r="W318">
        <v>0.9878419452887538</v>
      </c>
      <c r="X318">
        <v>46.618541033434653</v>
      </c>
      <c r="Y318">
        <v>7.1048632218844991</v>
      </c>
      <c r="Z318">
        <v>6.7833323617884522</v>
      </c>
      <c r="AA318">
        <v>1.431799487774494</v>
      </c>
      <c r="AB318">
        <v>2.1494337080360144</v>
      </c>
      <c r="AC318">
        <v>40.830533488391637</v>
      </c>
      <c r="AD318">
        <v>51.287404574324448</v>
      </c>
      <c r="AE318">
        <v>49.038212051342384</v>
      </c>
      <c r="AF318">
        <v>12.725426678915049</v>
      </c>
      <c r="AG318">
        <v>14.436772918609485</v>
      </c>
      <c r="AH318">
        <v>0.45592705167173264</v>
      </c>
    </row>
    <row r="319" spans="1:34">
      <c r="A319">
        <v>2</v>
      </c>
      <c r="B319">
        <v>290</v>
      </c>
      <c r="C319">
        <v>1999</v>
      </c>
      <c r="D319">
        <v>2</v>
      </c>
      <c r="E319">
        <v>99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183</v>
      </c>
      <c r="R319">
        <v>1850</v>
      </c>
      <c r="S319">
        <v>3.7718918918918929</v>
      </c>
      <c r="T319">
        <v>3.7378378378378376</v>
      </c>
      <c r="U319">
        <v>9.6919999999999824</v>
      </c>
      <c r="V319">
        <v>0.54054054054054068</v>
      </c>
      <c r="W319">
        <v>0.27027027027027034</v>
      </c>
      <c r="X319">
        <v>27.081081081081088</v>
      </c>
      <c r="Y319">
        <v>5.2972972972972991</v>
      </c>
      <c r="Z319">
        <v>7.7822417947113181</v>
      </c>
      <c r="AA319">
        <v>1.5358312087681216</v>
      </c>
      <c r="AB319">
        <v>1.8156751929064481</v>
      </c>
      <c r="AC319">
        <v>26.584359089794404</v>
      </c>
      <c r="AD319">
        <v>49.293619810089758</v>
      </c>
      <c r="AE319">
        <v>44.726344760904198</v>
      </c>
      <c r="AF319">
        <v>8.9445438282647576</v>
      </c>
      <c r="AG319">
        <v>6.8192570933934862</v>
      </c>
      <c r="AH319">
        <v>0</v>
      </c>
    </row>
    <row r="320" spans="1:34">
      <c r="A320">
        <v>2</v>
      </c>
      <c r="B320">
        <v>291</v>
      </c>
      <c r="C320">
        <v>1999</v>
      </c>
      <c r="D320">
        <v>3</v>
      </c>
      <c r="E320">
        <v>99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300</v>
      </c>
      <c r="R320">
        <v>3041</v>
      </c>
      <c r="S320">
        <v>3.8579414666228224</v>
      </c>
      <c r="T320">
        <v>3.9217362709635002</v>
      </c>
      <c r="U320">
        <v>8.6926011180532736</v>
      </c>
      <c r="V320">
        <v>0.39460703715882928</v>
      </c>
      <c r="W320">
        <v>0.65767839526471572</v>
      </c>
      <c r="X320">
        <v>20.059191055573823</v>
      </c>
      <c r="Y320">
        <v>4.8997040447221316</v>
      </c>
      <c r="Z320">
        <v>7.2246791846419232</v>
      </c>
      <c r="AA320">
        <v>1.5746920186169451</v>
      </c>
      <c r="AB320">
        <v>1.8185869635684015</v>
      </c>
      <c r="AC320">
        <v>19.507544978882763</v>
      </c>
      <c r="AD320">
        <v>42.847505549334969</v>
      </c>
      <c r="AE320">
        <v>43.821160746157616</v>
      </c>
      <c r="AF320">
        <v>14.702896098244935</v>
      </c>
      <c r="AG320">
        <v>10.053518971243063</v>
      </c>
      <c r="AH320">
        <v>0.13153567905294317</v>
      </c>
    </row>
    <row r="321" spans="1:34">
      <c r="A321">
        <v>2</v>
      </c>
      <c r="B321">
        <v>292</v>
      </c>
      <c r="C321">
        <v>1999</v>
      </c>
      <c r="D321">
        <v>4</v>
      </c>
      <c r="E321">
        <v>99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326</v>
      </c>
      <c r="R321">
        <v>2879</v>
      </c>
      <c r="S321">
        <v>3.801319902744007</v>
      </c>
      <c r="T321">
        <v>4.2344564084751646</v>
      </c>
      <c r="U321">
        <v>10.239944425147621</v>
      </c>
      <c r="V321">
        <v>0.24313997915943039</v>
      </c>
      <c r="W321">
        <v>1.4588398749565821</v>
      </c>
      <c r="X321">
        <v>27.162209100382078</v>
      </c>
      <c r="Y321">
        <v>7.0510593956234775</v>
      </c>
      <c r="Z321">
        <v>7.7462623373063346</v>
      </c>
      <c r="AA321">
        <v>1.4506295700439125</v>
      </c>
      <c r="AB321">
        <v>2.0228584252247366</v>
      </c>
      <c r="AC321">
        <v>27.104244257284591</v>
      </c>
      <c r="AD321">
        <v>47.011177427163432</v>
      </c>
      <c r="AE321">
        <v>54.569191649314199</v>
      </c>
      <c r="AF321">
        <v>13.919644152202295</v>
      </c>
      <c r="AG321">
        <v>11.212209262524404</v>
      </c>
      <c r="AH321">
        <v>0.10420284821118445</v>
      </c>
    </row>
    <row r="322" spans="1:34">
      <c r="A322">
        <v>2</v>
      </c>
      <c r="B322">
        <v>293</v>
      </c>
      <c r="C322">
        <v>1999</v>
      </c>
      <c r="D322">
        <v>5</v>
      </c>
      <c r="E322">
        <v>99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177</v>
      </c>
      <c r="R322">
        <v>990</v>
      </c>
      <c r="S322">
        <v>3.6606060606060606</v>
      </c>
      <c r="T322">
        <v>3.9171717171717182</v>
      </c>
      <c r="U322">
        <v>11.667979797979804</v>
      </c>
      <c r="V322">
        <v>1.2121212121212122</v>
      </c>
      <c r="W322">
        <v>0.80808080808080818</v>
      </c>
      <c r="X322">
        <v>30.707070707070709</v>
      </c>
      <c r="Y322">
        <v>8.3838383838383859</v>
      </c>
      <c r="Z322">
        <v>7.5291738959295644</v>
      </c>
      <c r="AA322">
        <v>1.673912623488568</v>
      </c>
      <c r="AB322">
        <v>1.9784720358842165</v>
      </c>
      <c r="AC322">
        <v>28.692785993971555</v>
      </c>
      <c r="AD322">
        <v>54.661366902166677</v>
      </c>
      <c r="AE322">
        <v>61.401996030873136</v>
      </c>
      <c r="AF322">
        <v>4.7865396702606011</v>
      </c>
      <c r="AG322">
        <v>4.393218394826401</v>
      </c>
      <c r="AH322">
        <v>1.5151515151515151</v>
      </c>
    </row>
    <row r="323" spans="1:34">
      <c r="A323">
        <v>2</v>
      </c>
      <c r="B323">
        <v>294</v>
      </c>
      <c r="C323">
        <v>1999</v>
      </c>
      <c r="D323">
        <v>6</v>
      </c>
      <c r="E323">
        <v>99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187</v>
      </c>
      <c r="R323">
        <v>1012</v>
      </c>
      <c r="S323">
        <v>3.6492094861660074</v>
      </c>
      <c r="T323">
        <v>4.0009881422924902</v>
      </c>
      <c r="U323">
        <v>13.129545454545465</v>
      </c>
      <c r="V323">
        <v>0.59288537549407117</v>
      </c>
      <c r="W323">
        <v>1.1857707509881421</v>
      </c>
      <c r="X323">
        <v>33.201581027667991</v>
      </c>
      <c r="Y323">
        <v>9.0909090909090917</v>
      </c>
      <c r="Z323">
        <v>7.2690506547861311</v>
      </c>
      <c r="AA323">
        <v>1.713832750079769</v>
      </c>
      <c r="AB323">
        <v>2.1630655973676625</v>
      </c>
      <c r="AC323">
        <v>37.706239589961086</v>
      </c>
      <c r="AD323">
        <v>61.333585769829938</v>
      </c>
      <c r="AE323">
        <v>62.302468767258894</v>
      </c>
      <c r="AF323">
        <v>4.8929072184886158</v>
      </c>
      <c r="AG323">
        <v>5.0533820551710971</v>
      </c>
      <c r="AH323">
        <v>0.88932806324110636</v>
      </c>
    </row>
    <row r="324" spans="1:34">
      <c r="A324">
        <v>2</v>
      </c>
      <c r="B324">
        <v>295</v>
      </c>
      <c r="C324">
        <v>1999</v>
      </c>
      <c r="D324">
        <v>7</v>
      </c>
      <c r="E324">
        <v>99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83</v>
      </c>
      <c r="R324">
        <v>297</v>
      </c>
      <c r="S324">
        <v>3.592592592592593</v>
      </c>
      <c r="T324">
        <v>3.8855218855218849</v>
      </c>
      <c r="U324">
        <v>14.289562289562284</v>
      </c>
      <c r="V324">
        <v>0.67340067340067344</v>
      </c>
      <c r="W324">
        <v>1.6835016835016836</v>
      </c>
      <c r="X324">
        <v>36.026936026936035</v>
      </c>
      <c r="Y324">
        <v>12.45791245791246</v>
      </c>
      <c r="Z324">
        <v>7.1696652507916721</v>
      </c>
      <c r="AA324">
        <v>1.49488882699115</v>
      </c>
      <c r="AB324">
        <v>2.0679596347288367</v>
      </c>
      <c r="AC324">
        <v>29.587722743651096</v>
      </c>
      <c r="AD324">
        <v>54.330612135517747</v>
      </c>
      <c r="AE324">
        <v>56.652574952198606</v>
      </c>
      <c r="AF324">
        <v>1.4359619010781799</v>
      </c>
      <c r="AG324">
        <v>1.6140883595476903</v>
      </c>
      <c r="AH324">
        <v>0</v>
      </c>
    </row>
    <row r="325" spans="1:34">
      <c r="A325">
        <v>2</v>
      </c>
      <c r="B325">
        <v>296</v>
      </c>
      <c r="C325">
        <v>1999</v>
      </c>
      <c r="D325">
        <v>8</v>
      </c>
      <c r="E325">
        <v>99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140</v>
      </c>
      <c r="R325">
        <v>796</v>
      </c>
      <c r="S325">
        <v>3.3731155778894486</v>
      </c>
      <c r="T325">
        <v>3.4007537688442202</v>
      </c>
      <c r="U325">
        <v>13.360804020100492</v>
      </c>
      <c r="V325">
        <v>0.37688442211055279</v>
      </c>
      <c r="W325">
        <v>0.62814070351758799</v>
      </c>
      <c r="X325">
        <v>29.648241206030157</v>
      </c>
      <c r="Y325">
        <v>7.9145728643216078</v>
      </c>
      <c r="Z325">
        <v>6.6823002807412202</v>
      </c>
      <c r="AA325">
        <v>1.3991134456783461</v>
      </c>
      <c r="AB325">
        <v>1.8167145326492713</v>
      </c>
      <c r="AC325">
        <v>31.119710230115366</v>
      </c>
      <c r="AD325">
        <v>52.56486094314932</v>
      </c>
      <c r="AE325">
        <v>42.504382280610912</v>
      </c>
      <c r="AF325">
        <v>3.8485712904317562</v>
      </c>
      <c r="AG325">
        <v>4.0448050239070659</v>
      </c>
      <c r="AH325">
        <v>1.2562814070351758</v>
      </c>
    </row>
    <row r="326" spans="1:34">
      <c r="A326">
        <v>2</v>
      </c>
      <c r="B326">
        <v>297</v>
      </c>
      <c r="C326">
        <v>1999</v>
      </c>
      <c r="D326">
        <v>9</v>
      </c>
      <c r="E326">
        <v>99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315</v>
      </c>
      <c r="R326">
        <v>1901</v>
      </c>
      <c r="S326">
        <v>3.1230931088900569</v>
      </c>
      <c r="T326">
        <v>3.7922146238821681</v>
      </c>
      <c r="U326">
        <v>15.177169910573388</v>
      </c>
      <c r="V326">
        <v>0.736454497632825</v>
      </c>
      <c r="W326">
        <v>1.1046817464492373</v>
      </c>
      <c r="X326">
        <v>40.978432403997907</v>
      </c>
      <c r="Y326">
        <v>7.1015255128879549</v>
      </c>
      <c r="Z326">
        <v>5.4322012773441424</v>
      </c>
      <c r="AA326">
        <v>1.4442463641999781</v>
      </c>
      <c r="AB326">
        <v>2.0597243443644913</v>
      </c>
      <c r="AC326">
        <v>43.422730166371693</v>
      </c>
      <c r="AD326">
        <v>51.359156654337312</v>
      </c>
      <c r="AE326">
        <v>61.655572777153687</v>
      </c>
      <c r="AF326">
        <v>9.1911231446115131</v>
      </c>
      <c r="AG326">
        <v>10.97298645900049</v>
      </c>
      <c r="AH326">
        <v>1.0520778537611781</v>
      </c>
    </row>
    <row r="327" spans="1:34">
      <c r="A327">
        <v>2</v>
      </c>
      <c r="B327">
        <v>298</v>
      </c>
      <c r="C327">
        <v>1999</v>
      </c>
      <c r="D327">
        <v>10</v>
      </c>
      <c r="E327">
        <v>99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502</v>
      </c>
      <c r="R327">
        <v>3278</v>
      </c>
      <c r="S327">
        <v>3.0515558267236118</v>
      </c>
      <c r="T327">
        <v>3.8248932275777903</v>
      </c>
      <c r="U327">
        <v>15.902013422818758</v>
      </c>
      <c r="V327">
        <v>0.45759609517998784</v>
      </c>
      <c r="W327">
        <v>1.0677242220866383</v>
      </c>
      <c r="X327">
        <v>46.857840146430753</v>
      </c>
      <c r="Y327">
        <v>7.4740695546064675</v>
      </c>
      <c r="Z327">
        <v>5.1371384239798576</v>
      </c>
      <c r="AA327">
        <v>1.4729912398184772</v>
      </c>
      <c r="AB327">
        <v>2.0603678146422504</v>
      </c>
      <c r="AC327">
        <v>59.768441189872448</v>
      </c>
      <c r="AD327">
        <v>54.973052980340121</v>
      </c>
      <c r="AE327">
        <v>64.066420499708741</v>
      </c>
      <c r="AF327">
        <v>15.848764685973988</v>
      </c>
      <c r="AG327">
        <v>19.824990834229592</v>
      </c>
      <c r="AH327">
        <v>6.1012812690665039E-2</v>
      </c>
    </row>
    <row r="328" spans="1:34">
      <c r="A328">
        <v>2</v>
      </c>
      <c r="B328">
        <v>299</v>
      </c>
      <c r="C328">
        <v>1999</v>
      </c>
      <c r="D328">
        <v>11</v>
      </c>
      <c r="E328">
        <v>99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192</v>
      </c>
      <c r="R328">
        <v>1304</v>
      </c>
      <c r="S328">
        <v>3.1786809815950923</v>
      </c>
      <c r="T328">
        <v>3.8190184049079754</v>
      </c>
      <c r="U328">
        <v>15.878144171779148</v>
      </c>
      <c r="V328">
        <v>0.46012269938650313</v>
      </c>
      <c r="W328">
        <v>0.61349693251533743</v>
      </c>
      <c r="X328">
        <v>49.846625766871163</v>
      </c>
      <c r="Y328">
        <v>7.5153374233128849</v>
      </c>
      <c r="Z328">
        <v>5.2134505657290076</v>
      </c>
      <c r="AA328">
        <v>1.3615466584495852</v>
      </c>
      <c r="AB328">
        <v>1.9615335226290311</v>
      </c>
      <c r="AC328">
        <v>44.700494380835949</v>
      </c>
      <c r="AD328">
        <v>45.842247315199486</v>
      </c>
      <c r="AE328">
        <v>60.333020802399915</v>
      </c>
      <c r="AF328">
        <v>6.304694676787701</v>
      </c>
      <c r="AG328">
        <v>7.8746137825803251</v>
      </c>
      <c r="AH328">
        <v>0.3834355828220859</v>
      </c>
    </row>
    <row r="329" spans="1:34">
      <c r="A329">
        <v>2</v>
      </c>
      <c r="B329">
        <v>300</v>
      </c>
      <c r="C329">
        <v>1999</v>
      </c>
      <c r="D329">
        <v>12</v>
      </c>
      <c r="E329">
        <v>99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103</v>
      </c>
      <c r="R329">
        <v>703</v>
      </c>
      <c r="S329">
        <v>3.2901849217638697</v>
      </c>
      <c r="T329">
        <v>3.7411095305832154</v>
      </c>
      <c r="U329">
        <v>13.839260312944536</v>
      </c>
      <c r="V329">
        <v>0.28449502133712656</v>
      </c>
      <c r="W329">
        <v>0</v>
      </c>
      <c r="X329">
        <v>34.992887624466555</v>
      </c>
      <c r="Y329">
        <v>5.6899004267425308</v>
      </c>
      <c r="Z329">
        <v>5.9338022486170896</v>
      </c>
      <c r="AA329">
        <v>1.3306766137191115</v>
      </c>
      <c r="AB329">
        <v>1.6904391571987492</v>
      </c>
      <c r="AC329">
        <v>28.036891359849456</v>
      </c>
      <c r="AD329">
        <v>23.9909287201354</v>
      </c>
      <c r="AE329">
        <v>46.84697855147072</v>
      </c>
      <c r="AF329">
        <v>3.3989266547406074</v>
      </c>
      <c r="AG329">
        <v>3.7001568449668945</v>
      </c>
      <c r="AH329">
        <v>0</v>
      </c>
    </row>
    <row r="330" spans="1:34">
      <c r="A330">
        <v>2</v>
      </c>
      <c r="B330">
        <v>301</v>
      </c>
      <c r="C330">
        <v>1998</v>
      </c>
      <c r="D330">
        <v>1</v>
      </c>
      <c r="E330">
        <v>99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227</v>
      </c>
      <c r="R330">
        <v>1651.25</v>
      </c>
      <c r="S330">
        <v>4.0538985616956849</v>
      </c>
      <c r="T330">
        <v>4.0320968962906889</v>
      </c>
      <c r="U330">
        <v>14.33102195306587</v>
      </c>
      <c r="V330">
        <v>0.48448145344436033</v>
      </c>
      <c r="W330">
        <v>0.66616199848599533</v>
      </c>
      <c r="X330">
        <v>48.266464799394392</v>
      </c>
      <c r="Y330">
        <v>9.0840272520817571</v>
      </c>
      <c r="Z330">
        <v>7.3084747878559506</v>
      </c>
      <c r="AA330">
        <v>9.322815266775148</v>
      </c>
      <c r="AB330">
        <v>2.0350150407792538</v>
      </c>
      <c r="AC330">
        <v>3.7860481851791192</v>
      </c>
      <c r="AD330">
        <v>52.657515457940967</v>
      </c>
      <c r="AE330">
        <v>8.4370998557398913</v>
      </c>
      <c r="AF330">
        <v>6.7374584327886229</v>
      </c>
      <c r="AG330">
        <v>8.0237660341558055</v>
      </c>
      <c r="AH330">
        <v>0</v>
      </c>
    </row>
    <row r="331" spans="1:34">
      <c r="A331">
        <v>2</v>
      </c>
      <c r="B331">
        <v>302</v>
      </c>
      <c r="C331">
        <v>1998</v>
      </c>
      <c r="D331">
        <v>2</v>
      </c>
      <c r="E331">
        <v>99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218</v>
      </c>
      <c r="R331">
        <v>2393.25</v>
      </c>
      <c r="S331">
        <v>5.3997701869842256</v>
      </c>
      <c r="T331">
        <v>3.1576308367282997</v>
      </c>
      <c r="U331">
        <v>9.741982659563357</v>
      </c>
      <c r="V331">
        <v>0.33427347748877062</v>
      </c>
      <c r="W331">
        <v>0.62676277029144489</v>
      </c>
      <c r="X331">
        <v>26.449388906298964</v>
      </c>
      <c r="Y331">
        <v>5.055886347017652</v>
      </c>
      <c r="Z331">
        <v>7.7914511000420061</v>
      </c>
      <c r="AA331">
        <v>13.685958157691344</v>
      </c>
      <c r="AB331">
        <v>2.0139266263243596</v>
      </c>
      <c r="AC331">
        <v>-3.5582374398805428</v>
      </c>
      <c r="AD331">
        <v>64.229051821044237</v>
      </c>
      <c r="AE331">
        <v>0.43195794491694528</v>
      </c>
      <c r="AF331">
        <v>9.7649794969092358</v>
      </c>
      <c r="AG331">
        <v>7.9053969974071503</v>
      </c>
      <c r="AH331">
        <v>0</v>
      </c>
    </row>
    <row r="332" spans="1:34">
      <c r="A332">
        <v>2</v>
      </c>
      <c r="B332">
        <v>303</v>
      </c>
      <c r="C332">
        <v>1998</v>
      </c>
      <c r="D332">
        <v>3</v>
      </c>
      <c r="E332">
        <v>99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382</v>
      </c>
      <c r="R332">
        <v>3985.25</v>
      </c>
      <c r="S332">
        <v>4.2880622294711728</v>
      </c>
      <c r="T332">
        <v>3.521234552412019</v>
      </c>
      <c r="U332">
        <v>8.8794429458628716</v>
      </c>
      <c r="V332">
        <v>0.57712816009033319</v>
      </c>
      <c r="W332">
        <v>0.75277586098739135</v>
      </c>
      <c r="X332">
        <v>21.328649394642749</v>
      </c>
      <c r="Y332">
        <v>4.9683206825167803</v>
      </c>
      <c r="Z332">
        <v>7.3556679619877698</v>
      </c>
      <c r="AA332">
        <v>8.1546636659377221</v>
      </c>
      <c r="AB332">
        <v>1.9943786206937777</v>
      </c>
      <c r="AC332">
        <v>3.8195167411856303</v>
      </c>
      <c r="AD332">
        <v>55.432262682681291</v>
      </c>
      <c r="AE332">
        <v>11.66818219607533</v>
      </c>
      <c r="AF332">
        <v>16.260685068445643</v>
      </c>
      <c r="AG332">
        <v>11.99857184078264</v>
      </c>
      <c r="AH332">
        <v>0</v>
      </c>
    </row>
    <row r="333" spans="1:34">
      <c r="A333">
        <v>2</v>
      </c>
      <c r="B333">
        <v>304</v>
      </c>
      <c r="C333">
        <v>1998</v>
      </c>
      <c r="D333">
        <v>4</v>
      </c>
      <c r="E333">
        <v>99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383</v>
      </c>
      <c r="R333">
        <v>4583</v>
      </c>
      <c r="S333">
        <v>5.4473052585642572</v>
      </c>
      <c r="T333">
        <v>3.5031638664630136</v>
      </c>
      <c r="U333">
        <v>8.1053240235653199</v>
      </c>
      <c r="V333">
        <v>0.69823259873445331</v>
      </c>
      <c r="W333">
        <v>0.72005236744490497</v>
      </c>
      <c r="X333">
        <v>17.521274274492693</v>
      </c>
      <c r="Y333">
        <v>4.6039711979053042</v>
      </c>
      <c r="Z333">
        <v>7.011375690044642</v>
      </c>
      <c r="AA333">
        <v>11.955733541920702</v>
      </c>
      <c r="AB333">
        <v>1.8785805364039303</v>
      </c>
      <c r="AC333">
        <v>5.220244796688184</v>
      </c>
      <c r="AD333">
        <v>44.918687698702151</v>
      </c>
      <c r="AE333">
        <v>-2.194125605253753</v>
      </c>
      <c r="AF333">
        <v>18.699634820572452</v>
      </c>
      <c r="AG333">
        <v>12.595299620140811</v>
      </c>
      <c r="AH333">
        <v>0.24001745581496833</v>
      </c>
    </row>
    <row r="334" spans="1:34">
      <c r="A334">
        <v>2</v>
      </c>
      <c r="B334">
        <v>305</v>
      </c>
      <c r="C334">
        <v>1998</v>
      </c>
      <c r="D334">
        <v>5</v>
      </c>
      <c r="E334">
        <v>99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177</v>
      </c>
      <c r="R334">
        <v>1188.5</v>
      </c>
      <c r="S334">
        <v>5.496844762305428</v>
      </c>
      <c r="T334">
        <v>3.6979385780395457</v>
      </c>
      <c r="U334">
        <v>10.693815734118637</v>
      </c>
      <c r="V334">
        <v>1.0096760622633569</v>
      </c>
      <c r="W334">
        <v>1.0938157341186372</v>
      </c>
      <c r="X334">
        <v>26.335717290702561</v>
      </c>
      <c r="Y334">
        <v>6.0580563735801425</v>
      </c>
      <c r="Z334">
        <v>7.2091075330101582</v>
      </c>
      <c r="AA334">
        <v>14.988985246763344</v>
      </c>
      <c r="AB334">
        <v>2.0998747783079819</v>
      </c>
      <c r="AC334">
        <v>-4.855043902908375</v>
      </c>
      <c r="AD334">
        <v>50.260123159140655</v>
      </c>
      <c r="AE334">
        <v>-17.170198645571173</v>
      </c>
      <c r="AF334">
        <v>4.8493379847807887</v>
      </c>
      <c r="AG334">
        <v>4.309433140821179</v>
      </c>
      <c r="AH334">
        <v>0.16827934371055955</v>
      </c>
    </row>
    <row r="335" spans="1:34">
      <c r="A335">
        <v>2</v>
      </c>
      <c r="B335">
        <v>306</v>
      </c>
      <c r="C335">
        <v>1998</v>
      </c>
      <c r="D335">
        <v>6</v>
      </c>
      <c r="E335">
        <v>99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211</v>
      </c>
      <c r="R335">
        <v>1215.25</v>
      </c>
      <c r="S335">
        <v>7.1318658712199117</v>
      </c>
      <c r="T335">
        <v>3.9629705821847354</v>
      </c>
      <c r="U335">
        <v>12.555688130014392</v>
      </c>
      <c r="V335">
        <v>0.16457519029006373</v>
      </c>
      <c r="W335">
        <v>2.221765068915861</v>
      </c>
      <c r="X335">
        <v>32.174449701707466</v>
      </c>
      <c r="Y335">
        <v>6.7475828018926158</v>
      </c>
      <c r="Z335">
        <v>7.0114297669602479</v>
      </c>
      <c r="AA335">
        <v>19.332714237178063</v>
      </c>
      <c r="AB335">
        <v>2.4714071909854032</v>
      </c>
      <c r="AC335">
        <v>-13.038889463521148</v>
      </c>
      <c r="AD335">
        <v>54.714058901950075</v>
      </c>
      <c r="AE335">
        <v>-19.7952973657002</v>
      </c>
      <c r="AF335">
        <v>4.9584837913376996</v>
      </c>
      <c r="AG335">
        <v>5.1736186577541243</v>
      </c>
      <c r="AH335">
        <v>0</v>
      </c>
    </row>
    <row r="336" spans="1:34">
      <c r="A336">
        <v>2</v>
      </c>
      <c r="B336">
        <v>307</v>
      </c>
      <c r="C336">
        <v>1998</v>
      </c>
      <c r="D336">
        <v>7</v>
      </c>
      <c r="E336">
        <v>99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123</v>
      </c>
      <c r="R336">
        <v>688.25</v>
      </c>
      <c r="S336">
        <v>4.385034507809662</v>
      </c>
      <c r="T336">
        <v>3.9607700690156191</v>
      </c>
      <c r="U336">
        <v>12.855357791500175</v>
      </c>
      <c r="V336">
        <v>0.1452960406828914</v>
      </c>
      <c r="W336">
        <v>1.162368325463131</v>
      </c>
      <c r="X336">
        <v>28.187431892480927</v>
      </c>
      <c r="Y336">
        <v>6.5383218307301139</v>
      </c>
      <c r="Z336">
        <v>6.6987050451352212</v>
      </c>
      <c r="AA336">
        <v>11.137157375177164</v>
      </c>
      <c r="AB336">
        <v>2.0888164291361311</v>
      </c>
      <c r="AC336">
        <v>3.1724226287222441</v>
      </c>
      <c r="AD336">
        <v>51.815862385910087</v>
      </c>
      <c r="AE336">
        <v>-12.451396413655075</v>
      </c>
      <c r="AF336">
        <v>2.8082093967399073</v>
      </c>
      <c r="AG336">
        <v>2.9999820293355861</v>
      </c>
      <c r="AH336">
        <v>0</v>
      </c>
    </row>
    <row r="337" spans="1:34">
      <c r="A337">
        <v>2</v>
      </c>
      <c r="B337">
        <v>308</v>
      </c>
      <c r="C337">
        <v>1998</v>
      </c>
      <c r="D337">
        <v>8</v>
      </c>
      <c r="E337">
        <v>99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128</v>
      </c>
      <c r="R337">
        <v>824.25</v>
      </c>
      <c r="S337">
        <v>4.5774946921443744</v>
      </c>
      <c r="T337">
        <v>3.5620260843190774</v>
      </c>
      <c r="U337">
        <v>14.426084319077953</v>
      </c>
      <c r="V337">
        <v>0.2426448286320898</v>
      </c>
      <c r="W337">
        <v>1.091901728844404</v>
      </c>
      <c r="X337">
        <v>36.396724294813474</v>
      </c>
      <c r="Y337">
        <v>6.430087958750379</v>
      </c>
      <c r="Z337">
        <v>6.1391368397324522</v>
      </c>
      <c r="AA337">
        <v>12.600056931210563</v>
      </c>
      <c r="AB337">
        <v>2.0446610137461363</v>
      </c>
      <c r="AC337">
        <v>-3.7474413021757935</v>
      </c>
      <c r="AD337">
        <v>62.125389362765233</v>
      </c>
      <c r="AE337">
        <v>-4.1701123986182473</v>
      </c>
      <c r="AF337">
        <v>3.363118917926434</v>
      </c>
      <c r="AG337">
        <v>4.0317694221346434</v>
      </c>
      <c r="AH337">
        <v>0</v>
      </c>
    </row>
    <row r="338" spans="1:34">
      <c r="A338">
        <v>2</v>
      </c>
      <c r="B338">
        <v>309</v>
      </c>
      <c r="C338">
        <v>1998</v>
      </c>
      <c r="D338">
        <v>9</v>
      </c>
      <c r="E338">
        <v>99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336</v>
      </c>
      <c r="R338">
        <v>2018.25</v>
      </c>
      <c r="S338">
        <v>4.1213922953053377</v>
      </c>
      <c r="T338">
        <v>3.9806763285024154</v>
      </c>
      <c r="U338">
        <v>15.427424749163862</v>
      </c>
      <c r="V338">
        <v>0.14864362690449651</v>
      </c>
      <c r="W338">
        <v>2.1305586522977826</v>
      </c>
      <c r="X338">
        <v>41.818407035798344</v>
      </c>
      <c r="Y338">
        <v>9.3150006193484476</v>
      </c>
      <c r="Z338">
        <v>5.9162498810136785</v>
      </c>
      <c r="AA338">
        <v>9.3727272602552567</v>
      </c>
      <c r="AB338">
        <v>2.3050251145701766</v>
      </c>
      <c r="AC338">
        <v>11.563871021764562</v>
      </c>
      <c r="AD338">
        <v>55.213900838786515</v>
      </c>
      <c r="AE338">
        <v>0.23561278986681392</v>
      </c>
      <c r="AF338">
        <v>8.2348980965787355</v>
      </c>
      <c r="AG338">
        <v>10.557392368435236</v>
      </c>
      <c r="AH338">
        <v>4.954787563483215E-2</v>
      </c>
    </row>
    <row r="339" spans="1:34">
      <c r="A339">
        <v>2</v>
      </c>
      <c r="B339">
        <v>310</v>
      </c>
      <c r="C339">
        <v>1998</v>
      </c>
      <c r="D339">
        <v>10</v>
      </c>
      <c r="E339">
        <v>99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495</v>
      </c>
      <c r="R339">
        <v>3212.25</v>
      </c>
      <c r="S339">
        <v>4.4791034321737104</v>
      </c>
      <c r="T339">
        <v>3.6052611098139944</v>
      </c>
      <c r="U339">
        <v>16.100303525566169</v>
      </c>
      <c r="V339">
        <v>0.71600902793991761</v>
      </c>
      <c r="W339">
        <v>0.59148571873297551</v>
      </c>
      <c r="X339">
        <v>49.217837964043902</v>
      </c>
      <c r="Y339">
        <v>8.3119308895633903</v>
      </c>
      <c r="Z339">
        <v>5.3206877538421935</v>
      </c>
      <c r="AA339">
        <v>13.104994682003602</v>
      </c>
      <c r="AB339">
        <v>1.9585931669124816</v>
      </c>
      <c r="AC339">
        <v>-3.2938150522237004</v>
      </c>
      <c r="AD339">
        <v>48.033328540743447</v>
      </c>
      <c r="AE339">
        <v>-8.3171626537812493</v>
      </c>
      <c r="AF339">
        <v>13.10667727523105</v>
      </c>
      <c r="AG339">
        <v>17.536045592592821</v>
      </c>
      <c r="AH339">
        <v>3.1130827301735543E-2</v>
      </c>
    </row>
    <row r="340" spans="1:34">
      <c r="A340">
        <v>2</v>
      </c>
      <c r="B340">
        <v>311</v>
      </c>
      <c r="C340">
        <v>1998</v>
      </c>
      <c r="D340">
        <v>11</v>
      </c>
      <c r="E340">
        <v>99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258</v>
      </c>
      <c r="R340">
        <v>1604</v>
      </c>
      <c r="S340">
        <v>4.2817955112219446</v>
      </c>
      <c r="T340">
        <v>4.3572319201995011</v>
      </c>
      <c r="U340">
        <v>16.535099750623413</v>
      </c>
      <c r="V340">
        <v>0.81047381546134656</v>
      </c>
      <c r="W340">
        <v>2.3067331670822946</v>
      </c>
      <c r="X340">
        <v>51.870324189526173</v>
      </c>
      <c r="Y340">
        <v>10.972568578553618</v>
      </c>
      <c r="Z340">
        <v>5.518970564091406</v>
      </c>
      <c r="AA340">
        <v>8.0926919877786734</v>
      </c>
      <c r="AB340">
        <v>2.2511158371567226</v>
      </c>
      <c r="AC340">
        <v>9.3874048537348838</v>
      </c>
      <c r="AD340">
        <v>57.608282307799001</v>
      </c>
      <c r="AE340">
        <v>10.261559070580757</v>
      </c>
      <c r="AF340">
        <v>6.5446681763469812</v>
      </c>
      <c r="AG340">
        <v>8.9928934498962576</v>
      </c>
      <c r="AH340">
        <v>0</v>
      </c>
    </row>
    <row r="341" spans="1:34">
      <c r="A341">
        <v>2</v>
      </c>
      <c r="B341">
        <v>312</v>
      </c>
      <c r="C341">
        <v>1998</v>
      </c>
      <c r="D341">
        <v>12</v>
      </c>
      <c r="E341">
        <v>99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194</v>
      </c>
      <c r="R341">
        <v>1145</v>
      </c>
      <c r="S341">
        <v>4.6087336244541488</v>
      </c>
      <c r="T341">
        <v>4.0838427947598257</v>
      </c>
      <c r="U341">
        <v>15.1347598253275</v>
      </c>
      <c r="V341">
        <v>0.96069868995633179</v>
      </c>
      <c r="W341">
        <v>1.1353711790393013</v>
      </c>
      <c r="X341">
        <v>48.12227074235809</v>
      </c>
      <c r="Y341">
        <v>8.8209606986899605</v>
      </c>
      <c r="Z341">
        <v>6.418628494822193</v>
      </c>
      <c r="AA341">
        <v>9.0104603289468184</v>
      </c>
      <c r="AB341">
        <v>2.0817256638372537</v>
      </c>
      <c r="AC341">
        <v>8.2084010891976504</v>
      </c>
      <c r="AD341">
        <v>46.403878483699003</v>
      </c>
      <c r="AE341">
        <v>2.4703576271455634</v>
      </c>
      <c r="AF341">
        <v>4.6718485423424516</v>
      </c>
      <c r="AG341">
        <v>5.8758308465437521</v>
      </c>
      <c r="AH341">
        <v>8.7336244541484684E-2</v>
      </c>
    </row>
    <row r="342" spans="1:34">
      <c r="A342">
        <v>2</v>
      </c>
      <c r="B342">
        <v>313</v>
      </c>
      <c r="C342">
        <v>1997</v>
      </c>
      <c r="D342">
        <v>1</v>
      </c>
      <c r="E342">
        <v>99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212</v>
      </c>
      <c r="R342">
        <v>1516.25</v>
      </c>
      <c r="S342">
        <v>5.2563891178895314</v>
      </c>
      <c r="T342">
        <v>3.463808738664468</v>
      </c>
      <c r="U342">
        <v>13.129892827699912</v>
      </c>
      <c r="V342">
        <v>0.59356966199505357</v>
      </c>
      <c r="W342">
        <v>0.59356966199505357</v>
      </c>
      <c r="X342">
        <v>42.209398186314928</v>
      </c>
      <c r="Y342">
        <v>8.6397361912613349</v>
      </c>
      <c r="Z342">
        <v>7.687842142390882</v>
      </c>
      <c r="AA342">
        <v>12.935315737429368</v>
      </c>
      <c r="AB342">
        <v>1.8242800483105517</v>
      </c>
      <c r="AC342">
        <v>-6.9644108740176387</v>
      </c>
      <c r="AD342">
        <v>41.425697743751407</v>
      </c>
      <c r="AE342">
        <v>-18.327474696049212</v>
      </c>
      <c r="AF342">
        <v>5.9106723450702185</v>
      </c>
      <c r="AG342">
        <v>6.2692902024272579</v>
      </c>
      <c r="AH342">
        <v>0</v>
      </c>
    </row>
    <row r="343" spans="1:34">
      <c r="A343">
        <v>2</v>
      </c>
      <c r="B343">
        <v>314</v>
      </c>
      <c r="C343">
        <v>1997</v>
      </c>
      <c r="D343">
        <v>2</v>
      </c>
      <c r="E343">
        <v>99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303</v>
      </c>
      <c r="R343">
        <v>2981</v>
      </c>
      <c r="S343">
        <v>4.1600134183160007</v>
      </c>
      <c r="T343">
        <v>3.4018785642401879</v>
      </c>
      <c r="U343">
        <v>10.373029184837282</v>
      </c>
      <c r="V343">
        <v>0.3354579000335457</v>
      </c>
      <c r="W343">
        <v>0.67091580006709139</v>
      </c>
      <c r="X343">
        <v>29.620932572962101</v>
      </c>
      <c r="Y343">
        <v>5.6356927205635694</v>
      </c>
      <c r="Z343">
        <v>7.8899547501807694</v>
      </c>
      <c r="AA343">
        <v>8.4629483039377931</v>
      </c>
      <c r="AB343">
        <v>1.8536299899289477</v>
      </c>
      <c r="AC343">
        <v>16.793405360765941</v>
      </c>
      <c r="AD343">
        <v>51.434868772463794</v>
      </c>
      <c r="AE343">
        <v>14.614621657907984</v>
      </c>
      <c r="AF343">
        <v>11.620586486828898</v>
      </c>
      <c r="AG343">
        <v>9.7376453742405378</v>
      </c>
      <c r="AH343">
        <v>0</v>
      </c>
    </row>
    <row r="344" spans="1:34">
      <c r="A344">
        <v>2</v>
      </c>
      <c r="B344">
        <v>315</v>
      </c>
      <c r="C344">
        <v>1997</v>
      </c>
      <c r="D344">
        <v>3</v>
      </c>
      <c r="E344">
        <v>99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406</v>
      </c>
      <c r="R344">
        <v>3718.5</v>
      </c>
      <c r="S344">
        <v>5.6353368293666799</v>
      </c>
      <c r="T344">
        <v>3.3201559768723956</v>
      </c>
      <c r="U344">
        <v>9.2523060373806683</v>
      </c>
      <c r="V344">
        <v>0.43028102729595263</v>
      </c>
      <c r="W344">
        <v>0.26892564205997038</v>
      </c>
      <c r="X344">
        <v>23.853704450719381</v>
      </c>
      <c r="Y344">
        <v>5.0558020707274443</v>
      </c>
      <c r="Z344">
        <v>7.6363635342079297</v>
      </c>
      <c r="AA344">
        <v>14.655785811387236</v>
      </c>
      <c r="AB344">
        <v>1.8265042766642223</v>
      </c>
      <c r="AC344">
        <v>-5.9217834389723754</v>
      </c>
      <c r="AD344">
        <v>49.732552889682495</v>
      </c>
      <c r="AE344">
        <v>-18.455767047113703</v>
      </c>
      <c r="AF344">
        <v>14.49552192260089</v>
      </c>
      <c r="AG344">
        <v>10.834382245881059</v>
      </c>
      <c r="AH344">
        <v>0</v>
      </c>
    </row>
    <row r="345" spans="1:34">
      <c r="A345">
        <v>2</v>
      </c>
      <c r="B345">
        <v>316</v>
      </c>
      <c r="C345">
        <v>1997</v>
      </c>
      <c r="D345">
        <v>4</v>
      </c>
      <c r="E345">
        <v>99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377</v>
      </c>
      <c r="R345">
        <v>4086.75</v>
      </c>
      <c r="S345">
        <v>5.4133480149262851</v>
      </c>
      <c r="T345">
        <v>3.3106992108643798</v>
      </c>
      <c r="U345">
        <v>8.691870067902375</v>
      </c>
      <c r="V345">
        <v>0.1957545727044718</v>
      </c>
      <c r="W345">
        <v>0.46491711017312037</v>
      </c>
      <c r="X345">
        <v>21.043616565730716</v>
      </c>
      <c r="Y345">
        <v>5.0162109255520884</v>
      </c>
      <c r="Z345">
        <v>7.3796283202629391</v>
      </c>
      <c r="AA345">
        <v>14.165573977478122</v>
      </c>
      <c r="AB345">
        <v>1.7842414034943777</v>
      </c>
      <c r="AC345">
        <v>-3.9016495573676342</v>
      </c>
      <c r="AD345">
        <v>50.705255767495721</v>
      </c>
      <c r="AE345">
        <v>-10.73231200977758</v>
      </c>
      <c r="AF345">
        <v>15.931040531716871</v>
      </c>
      <c r="AG345">
        <v>11.186073674441683</v>
      </c>
      <c r="AH345">
        <v>0</v>
      </c>
    </row>
    <row r="346" spans="1:34">
      <c r="A346">
        <v>2</v>
      </c>
      <c r="B346">
        <v>317</v>
      </c>
      <c r="C346">
        <v>1997</v>
      </c>
      <c r="D346">
        <v>5</v>
      </c>
      <c r="E346">
        <v>99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280</v>
      </c>
      <c r="R346">
        <v>1733.25</v>
      </c>
      <c r="S346">
        <v>4.7552286167604221</v>
      </c>
      <c r="T346">
        <v>3.7646040675032446</v>
      </c>
      <c r="U346">
        <v>11.944266551276502</v>
      </c>
      <c r="V346">
        <v>0.86542622241453893</v>
      </c>
      <c r="W346">
        <v>0.7500360594259341</v>
      </c>
      <c r="X346">
        <v>32.078465310832257</v>
      </c>
      <c r="Y346">
        <v>7.2118851867878258</v>
      </c>
      <c r="Z346">
        <v>7.2640291506135313</v>
      </c>
      <c r="AA346">
        <v>12.254614733486939</v>
      </c>
      <c r="AB346">
        <v>1.9172192559017696</v>
      </c>
      <c r="AC346">
        <v>10.246546986970094</v>
      </c>
      <c r="AD346">
        <v>48.791154687421376</v>
      </c>
      <c r="AE346">
        <v>2.8415200799946119</v>
      </c>
      <c r="AF346">
        <v>6.7565855512566886</v>
      </c>
      <c r="AG346">
        <v>6.5193916821576066</v>
      </c>
      <c r="AH346">
        <v>0</v>
      </c>
    </row>
    <row r="347" spans="1:34">
      <c r="A347">
        <v>2</v>
      </c>
      <c r="B347">
        <v>318</v>
      </c>
      <c r="C347">
        <v>1997</v>
      </c>
      <c r="D347">
        <v>6</v>
      </c>
      <c r="E347">
        <v>99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267</v>
      </c>
      <c r="R347">
        <v>1376.5</v>
      </c>
      <c r="S347">
        <v>6.7657101343988364</v>
      </c>
      <c r="T347">
        <v>3.5684707591718126</v>
      </c>
      <c r="U347">
        <v>13.459789320741004</v>
      </c>
      <c r="V347">
        <v>0.36324010170722848</v>
      </c>
      <c r="W347">
        <v>1.0170722847802398</v>
      </c>
      <c r="X347">
        <v>35.670177987649822</v>
      </c>
      <c r="Y347">
        <v>8.2818743189248067</v>
      </c>
      <c r="Z347">
        <v>7.0911423820517268</v>
      </c>
      <c r="AA347">
        <v>18.932248513968322</v>
      </c>
      <c r="AB347">
        <v>2.1277185138225501</v>
      </c>
      <c r="AC347">
        <v>-3.4973632627797362</v>
      </c>
      <c r="AD347">
        <v>64.331414638194701</v>
      </c>
      <c r="AE347">
        <v>-16.107037977921216</v>
      </c>
      <c r="AF347">
        <v>5.3658964438510512</v>
      </c>
      <c r="AG347">
        <v>5.8344625479174805</v>
      </c>
      <c r="AH347">
        <v>0</v>
      </c>
    </row>
    <row r="348" spans="1:34">
      <c r="A348">
        <v>2</v>
      </c>
      <c r="B348">
        <v>319</v>
      </c>
      <c r="C348">
        <v>1997</v>
      </c>
      <c r="D348">
        <v>7</v>
      </c>
      <c r="E348">
        <v>99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131</v>
      </c>
      <c r="R348">
        <v>724</v>
      </c>
      <c r="S348">
        <v>4.4102209944751376</v>
      </c>
      <c r="T348">
        <v>3.7886740331491713</v>
      </c>
      <c r="U348">
        <v>14.008287292817679</v>
      </c>
      <c r="V348">
        <v>0.69060773480662996</v>
      </c>
      <c r="W348">
        <v>1.2430939226519335</v>
      </c>
      <c r="X348">
        <v>35.497237569060779</v>
      </c>
      <c r="Y348">
        <v>11.325966850828728</v>
      </c>
      <c r="Z348">
        <v>7.2794107470000862</v>
      </c>
      <c r="AA348">
        <v>10.728001026682907</v>
      </c>
      <c r="AB348">
        <v>2.2626767282620244</v>
      </c>
      <c r="AC348">
        <v>5.1426484678045812</v>
      </c>
      <c r="AD348">
        <v>62.759636631186112</v>
      </c>
      <c r="AE348">
        <v>1.9958821709654873</v>
      </c>
      <c r="AF348">
        <v>2.8223094989815904</v>
      </c>
      <c r="AG348">
        <v>3.1938166802130401</v>
      </c>
      <c r="AH348">
        <v>0</v>
      </c>
    </row>
    <row r="349" spans="1:34">
      <c r="A349">
        <v>2</v>
      </c>
      <c r="B349">
        <v>320</v>
      </c>
      <c r="C349">
        <v>1997</v>
      </c>
      <c r="D349">
        <v>8</v>
      </c>
      <c r="E349">
        <v>99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155</v>
      </c>
      <c r="R349">
        <v>937</v>
      </c>
      <c r="S349">
        <v>3.6659551760939175</v>
      </c>
      <c r="T349">
        <v>2.7321237993596594</v>
      </c>
      <c r="U349">
        <v>12.618996798292413</v>
      </c>
      <c r="V349">
        <v>0.10672358591248669</v>
      </c>
      <c r="W349">
        <v>0.32017075773745995</v>
      </c>
      <c r="X349">
        <v>23.906083244397017</v>
      </c>
      <c r="Y349">
        <v>5.6563500533617921</v>
      </c>
      <c r="Z349">
        <v>6.1203809370243443</v>
      </c>
      <c r="AA349">
        <v>9.4855079020688517</v>
      </c>
      <c r="AB349">
        <v>1.8560130648642881</v>
      </c>
      <c r="AC349">
        <v>4.6396392778027353</v>
      </c>
      <c r="AD349">
        <v>49.326740135211935</v>
      </c>
      <c r="AE349">
        <v>1.746805584673448</v>
      </c>
      <c r="AF349">
        <v>3.6526298350079425</v>
      </c>
      <c r="AG349">
        <v>3.7234952106920689</v>
      </c>
      <c r="AH349">
        <v>0</v>
      </c>
    </row>
    <row r="350" spans="1:34">
      <c r="A350">
        <v>2</v>
      </c>
      <c r="B350">
        <v>321</v>
      </c>
      <c r="C350">
        <v>1997</v>
      </c>
      <c r="D350">
        <v>9</v>
      </c>
      <c r="E350">
        <v>99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391</v>
      </c>
      <c r="R350">
        <v>2159.25</v>
      </c>
      <c r="S350">
        <v>4.3251128864188964</v>
      </c>
      <c r="T350">
        <v>3.417853421326849</v>
      </c>
      <c r="U350">
        <v>14.993354173903015</v>
      </c>
      <c r="V350">
        <v>0.41681139284473778</v>
      </c>
      <c r="W350">
        <v>0.78731040870672708</v>
      </c>
      <c r="X350">
        <v>38.068773879819375</v>
      </c>
      <c r="Y350">
        <v>8.8456640037049894</v>
      </c>
      <c r="Z350">
        <v>5.69976689498115</v>
      </c>
      <c r="AA350">
        <v>11.000831923107253</v>
      </c>
      <c r="AB350">
        <v>1.9871349279809905</v>
      </c>
      <c r="AC350">
        <v>1.5165597667898163</v>
      </c>
      <c r="AD350">
        <v>50.482869822539151</v>
      </c>
      <c r="AE350">
        <v>-5.1424912783309358</v>
      </c>
      <c r="AF350">
        <v>8.4172262233093917</v>
      </c>
      <c r="AG350">
        <v>10.195020580939593</v>
      </c>
      <c r="AH350">
        <v>0</v>
      </c>
    </row>
    <row r="351" spans="1:34">
      <c r="A351">
        <v>2</v>
      </c>
      <c r="B351">
        <v>322</v>
      </c>
      <c r="C351">
        <v>1997</v>
      </c>
      <c r="D351">
        <v>10</v>
      </c>
      <c r="E351">
        <v>99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516</v>
      </c>
      <c r="R351">
        <v>3365.5</v>
      </c>
      <c r="S351">
        <v>4.3265488040410052</v>
      </c>
      <c r="T351">
        <v>3.5492497400089129</v>
      </c>
      <c r="U351">
        <v>16.055623235774785</v>
      </c>
      <c r="V351">
        <v>0.5645520725003712</v>
      </c>
      <c r="W351">
        <v>0.92111127618481614</v>
      </c>
      <c r="X351">
        <v>49.442876244243052</v>
      </c>
      <c r="Y351">
        <v>7.8443024810577935</v>
      </c>
      <c r="Z351">
        <v>5.2697880668559378</v>
      </c>
      <c r="AA351">
        <v>12.179098818704222</v>
      </c>
      <c r="AB351">
        <v>2.0014266086826926</v>
      </c>
      <c r="AC351">
        <v>4.0161977840333627</v>
      </c>
      <c r="AD351">
        <v>51.624560343691563</v>
      </c>
      <c r="AE351">
        <v>-4.8669193969066553</v>
      </c>
      <c r="AF351">
        <v>13.11945113097036</v>
      </c>
      <c r="AG351">
        <v>17.01622195608833</v>
      </c>
      <c r="AH351">
        <v>5.942653394740751E-2</v>
      </c>
    </row>
    <row r="352" spans="1:34">
      <c r="A352">
        <v>2</v>
      </c>
      <c r="B352">
        <v>323</v>
      </c>
      <c r="C352">
        <v>1997</v>
      </c>
      <c r="D352">
        <v>11</v>
      </c>
      <c r="E352">
        <v>99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305</v>
      </c>
      <c r="R352">
        <v>1784.75</v>
      </c>
      <c r="S352">
        <v>5.0668160806835694</v>
      </c>
      <c r="T352">
        <v>3.6907129850119071</v>
      </c>
      <c r="U352">
        <v>16.52892561983472</v>
      </c>
      <c r="V352">
        <v>0.84045384507634147</v>
      </c>
      <c r="W352">
        <v>0.22412102535369099</v>
      </c>
      <c r="X352">
        <v>52.612410701778941</v>
      </c>
      <c r="Y352">
        <v>9.1889620395013303</v>
      </c>
      <c r="Z352">
        <v>5.4698575122740642</v>
      </c>
      <c r="AA352">
        <v>14.4268426992491</v>
      </c>
      <c r="AB352">
        <v>1.9631388926041824</v>
      </c>
      <c r="AC352">
        <v>-5.407410860828505</v>
      </c>
      <c r="AD352">
        <v>47.254153606261283</v>
      </c>
      <c r="AE352">
        <v>-9.8958744524301157</v>
      </c>
      <c r="AF352">
        <v>6.957343754568222</v>
      </c>
      <c r="AG352">
        <v>9.2898434299235646</v>
      </c>
      <c r="AH352">
        <v>5.6030256338422749E-2</v>
      </c>
    </row>
    <row r="353" spans="1:37">
      <c r="A353">
        <v>2</v>
      </c>
      <c r="B353">
        <v>324</v>
      </c>
      <c r="C353">
        <v>1997</v>
      </c>
      <c r="D353">
        <v>12</v>
      </c>
      <c r="E353">
        <v>99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233</v>
      </c>
      <c r="R353">
        <v>1270</v>
      </c>
      <c r="S353">
        <v>4.833070866141731</v>
      </c>
      <c r="T353">
        <v>3.7196850393700793</v>
      </c>
      <c r="U353">
        <v>15.50338582677168</v>
      </c>
      <c r="V353">
        <v>0.15748031496062989</v>
      </c>
      <c r="W353">
        <v>0.62992125984251957</v>
      </c>
      <c r="X353">
        <v>48.503937007874008</v>
      </c>
      <c r="Y353">
        <v>8.3464566929133852</v>
      </c>
      <c r="Z353">
        <v>5.9618521828004205</v>
      </c>
      <c r="AA353">
        <v>11.67595992525156</v>
      </c>
      <c r="AB353">
        <v>1.9258310148219639</v>
      </c>
      <c r="AC353">
        <v>1.2453097003715556</v>
      </c>
      <c r="AD353">
        <v>39.042578369909563</v>
      </c>
      <c r="AE353">
        <v>-7.7718843086329583</v>
      </c>
      <c r="AF353">
        <v>4.9507362758378735</v>
      </c>
      <c r="AG353">
        <v>6.2003564150777715</v>
      </c>
      <c r="AH353">
        <v>0.78740157480314976</v>
      </c>
    </row>
    <row r="354" spans="1:37">
      <c r="A354">
        <v>2</v>
      </c>
      <c r="B354">
        <v>325</v>
      </c>
      <c r="C354">
        <v>1996</v>
      </c>
      <c r="D354">
        <v>1</v>
      </c>
      <c r="E354">
        <v>99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128</v>
      </c>
      <c r="R354">
        <v>744</v>
      </c>
      <c r="S354">
        <v>4.735215053763441</v>
      </c>
      <c r="T354">
        <v>3.6290322580645151</v>
      </c>
      <c r="U354">
        <v>13.70174731182796</v>
      </c>
      <c r="V354">
        <v>0.26881720430107531</v>
      </c>
      <c r="W354">
        <v>0.53763440860215062</v>
      </c>
      <c r="X354">
        <v>44.086021505376344</v>
      </c>
      <c r="Y354">
        <v>9.8118279569892479</v>
      </c>
      <c r="Z354">
        <v>8.1245527361175487</v>
      </c>
      <c r="AA354">
        <v>9.8213092171409677</v>
      </c>
      <c r="AB354">
        <v>2.0548961015600593</v>
      </c>
      <c r="AC354">
        <v>-0.24703438108114689</v>
      </c>
      <c r="AD354">
        <v>39.187008527794994</v>
      </c>
      <c r="AE354">
        <v>-17.995591170096187</v>
      </c>
      <c r="AF354">
        <v>2.9846854346147289</v>
      </c>
      <c r="AG354">
        <v>3.424894783117324</v>
      </c>
      <c r="AH354">
        <v>0</v>
      </c>
    </row>
    <row r="355" spans="1:37">
      <c r="A355">
        <v>2</v>
      </c>
      <c r="B355">
        <v>326</v>
      </c>
      <c r="C355">
        <v>1996</v>
      </c>
      <c r="D355">
        <v>2</v>
      </c>
      <c r="E355">
        <v>99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331</v>
      </c>
      <c r="R355">
        <v>3252</v>
      </c>
      <c r="S355">
        <v>4.7792127921279217</v>
      </c>
      <c r="T355">
        <v>3.4034440344403443</v>
      </c>
      <c r="U355">
        <v>9.5398831488314855</v>
      </c>
      <c r="V355">
        <v>0.30750307503075042</v>
      </c>
      <c r="W355">
        <v>0.43050430504305054</v>
      </c>
      <c r="X355">
        <v>26.691266912669128</v>
      </c>
      <c r="Y355">
        <v>5.2275522755227568</v>
      </c>
      <c r="Z355">
        <v>7.7865858280195805</v>
      </c>
      <c r="AA355">
        <v>10.869892918431145</v>
      </c>
      <c r="AB355">
        <v>1.7787077266254725</v>
      </c>
      <c r="AC355">
        <v>2.3878222939184379</v>
      </c>
      <c r="AD355">
        <v>42.898319902064607</v>
      </c>
      <c r="AE355">
        <v>-10.021936246750876</v>
      </c>
      <c r="AF355">
        <v>13.045963754525671</v>
      </c>
      <c r="AG355">
        <v>10.422980771524397</v>
      </c>
      <c r="AH355">
        <v>0</v>
      </c>
    </row>
    <row r="356" spans="1:37">
      <c r="A356">
        <v>2</v>
      </c>
      <c r="B356">
        <v>327</v>
      </c>
      <c r="C356">
        <v>1996</v>
      </c>
      <c r="D356">
        <v>3</v>
      </c>
      <c r="E356">
        <v>99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463</v>
      </c>
      <c r="R356">
        <v>4564</v>
      </c>
      <c r="S356">
        <v>5.4975898334794051</v>
      </c>
      <c r="T356">
        <v>3.457712532865906</v>
      </c>
      <c r="U356">
        <v>8.5437773882559203</v>
      </c>
      <c r="V356">
        <v>0.32865907099035946</v>
      </c>
      <c r="W356">
        <v>0.5477651183172656</v>
      </c>
      <c r="X356">
        <v>21.340929009640671</v>
      </c>
      <c r="Y356">
        <v>5.587204206836109</v>
      </c>
      <c r="Z356">
        <v>7.5265582548315741</v>
      </c>
      <c r="AA356">
        <v>12.19620244023635</v>
      </c>
      <c r="AB356">
        <v>1.8587759087098097</v>
      </c>
      <c r="AC356">
        <v>-1.7185785125145689</v>
      </c>
      <c r="AD356">
        <v>41.262101486946243</v>
      </c>
      <c r="AE356">
        <v>-17.665204507828122</v>
      </c>
      <c r="AF356">
        <v>18.309280004814013</v>
      </c>
      <c r="AG356">
        <v>13.100681982119092</v>
      </c>
      <c r="AH356">
        <v>0</v>
      </c>
    </row>
    <row r="357" spans="1:37">
      <c r="A357">
        <v>2</v>
      </c>
      <c r="B357">
        <v>328</v>
      </c>
      <c r="C357">
        <v>1996</v>
      </c>
      <c r="D357">
        <v>4</v>
      </c>
      <c r="E357">
        <v>99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350</v>
      </c>
      <c r="R357">
        <v>3523</v>
      </c>
      <c r="S357">
        <v>5.4496168038603443</v>
      </c>
      <c r="T357">
        <v>3.1649162645472608</v>
      </c>
      <c r="U357">
        <v>8.3646040306556948</v>
      </c>
      <c r="V357">
        <v>0.28384899233607713</v>
      </c>
      <c r="W357">
        <v>0.36900369003690031</v>
      </c>
      <c r="X357">
        <v>18.648878796480272</v>
      </c>
      <c r="Y357">
        <v>4.8822026681805282</v>
      </c>
      <c r="Z357">
        <v>7.1479569605049811</v>
      </c>
      <c r="AA357">
        <v>13.390813350866836</v>
      </c>
      <c r="AB357">
        <v>1.7577680195436036</v>
      </c>
      <c r="AC357">
        <v>-2.7334924197433539</v>
      </c>
      <c r="AD357">
        <v>43.227281542834824</v>
      </c>
      <c r="AE357">
        <v>-15.27688082524922</v>
      </c>
      <c r="AF357">
        <v>14.133127400736145</v>
      </c>
      <c r="AG357">
        <v>9.9004828200913106</v>
      </c>
      <c r="AH357">
        <v>0</v>
      </c>
    </row>
    <row r="358" spans="1:37">
      <c r="A358">
        <v>2</v>
      </c>
      <c r="B358">
        <v>329</v>
      </c>
      <c r="C358">
        <v>1996</v>
      </c>
      <c r="D358">
        <v>5</v>
      </c>
      <c r="E358">
        <v>99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264</v>
      </c>
      <c r="R358">
        <v>1523</v>
      </c>
      <c r="S358">
        <v>5.9855548260013123</v>
      </c>
      <c r="T358">
        <v>3.4471437951411681</v>
      </c>
      <c r="U358">
        <v>11.737163493105696</v>
      </c>
      <c r="V358">
        <v>0.3282994090610637</v>
      </c>
      <c r="W358">
        <v>1.0505581089954037</v>
      </c>
      <c r="X358">
        <v>31.385423506237697</v>
      </c>
      <c r="Y358">
        <v>8.7984241628365112</v>
      </c>
      <c r="Z358">
        <v>7.62687246187871</v>
      </c>
      <c r="AA358">
        <v>14.495514786328378</v>
      </c>
      <c r="AB358">
        <v>2.0268219636085534</v>
      </c>
      <c r="AC358">
        <v>-0.3739741004020789</v>
      </c>
      <c r="AD358">
        <v>50.568689393841368</v>
      </c>
      <c r="AE358">
        <v>-19.074917252755569</v>
      </c>
      <c r="AF358">
        <v>6.1097794582234304</v>
      </c>
      <c r="AG358">
        <v>6.0056691296505065</v>
      </c>
      <c r="AH358">
        <v>0</v>
      </c>
    </row>
    <row r="359" spans="1:37">
      <c r="A359">
        <v>2</v>
      </c>
      <c r="B359">
        <v>330</v>
      </c>
      <c r="C359">
        <v>1996</v>
      </c>
      <c r="D359">
        <v>6</v>
      </c>
      <c r="E359">
        <v>99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241</v>
      </c>
      <c r="R359">
        <v>1244.75</v>
      </c>
      <c r="S359">
        <v>4.9431612773649318</v>
      </c>
      <c r="T359">
        <v>3.33319943763808</v>
      </c>
      <c r="U359">
        <v>12.739827274553136</v>
      </c>
      <c r="V359">
        <v>0.40168708576019285</v>
      </c>
      <c r="W359">
        <v>1.1247238401285398</v>
      </c>
      <c r="X359">
        <v>32.375979112271537</v>
      </c>
      <c r="Y359">
        <v>8.5961036352681273</v>
      </c>
      <c r="Z359">
        <v>7.5368132107982948</v>
      </c>
      <c r="AA359">
        <v>13.605485722443799</v>
      </c>
      <c r="AB359">
        <v>2.0547938028901465</v>
      </c>
      <c r="AC359">
        <v>4.3060004261867908</v>
      </c>
      <c r="AD359">
        <v>60.465279247565682</v>
      </c>
      <c r="AE359">
        <v>-11.920452897293478</v>
      </c>
      <c r="AF359">
        <v>4.9935311757213485</v>
      </c>
      <c r="AG359">
        <v>5.3277522273860596</v>
      </c>
      <c r="AH359">
        <v>0</v>
      </c>
    </row>
    <row r="360" spans="1:37">
      <c r="A360">
        <v>2</v>
      </c>
      <c r="B360">
        <v>331</v>
      </c>
      <c r="C360">
        <v>1996</v>
      </c>
      <c r="D360">
        <v>7</v>
      </c>
      <c r="E360">
        <v>99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130</v>
      </c>
      <c r="R360">
        <v>508.25</v>
      </c>
      <c r="S360">
        <v>3.4018691588785037</v>
      </c>
      <c r="T360">
        <v>3.1519921298573546</v>
      </c>
      <c r="U360">
        <v>14.032661091982302</v>
      </c>
      <c r="V360">
        <v>0</v>
      </c>
      <c r="W360">
        <v>0.39350713231677342</v>
      </c>
      <c r="X360">
        <v>33.054599114608955</v>
      </c>
      <c r="Y360">
        <v>8.4604033448106239</v>
      </c>
      <c r="Z360">
        <v>6.5153098786852404</v>
      </c>
      <c r="AA360">
        <v>10.733105048076389</v>
      </c>
      <c r="AB360">
        <v>1.9600077335887047</v>
      </c>
      <c r="AC360">
        <v>-3.2966120950133746</v>
      </c>
      <c r="AD360">
        <v>59.458395812365779</v>
      </c>
      <c r="AE360">
        <v>-2.158562861168011</v>
      </c>
      <c r="AF360">
        <v>2.0389332958910433</v>
      </c>
      <c r="AG360">
        <v>2.3961597475668341</v>
      </c>
      <c r="AH360">
        <v>0</v>
      </c>
    </row>
    <row r="361" spans="1:37">
      <c r="A361">
        <v>2</v>
      </c>
      <c r="B361">
        <v>332</v>
      </c>
      <c r="C361">
        <v>1996</v>
      </c>
      <c r="D361">
        <v>8</v>
      </c>
      <c r="E361">
        <v>99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176</v>
      </c>
      <c r="R361">
        <v>780</v>
      </c>
      <c r="S361">
        <v>3.7551282051282047</v>
      </c>
      <c r="T361">
        <v>3.1038461538461544</v>
      </c>
      <c r="U361">
        <v>13.788846153846171</v>
      </c>
      <c r="V361">
        <v>0.12820512820512819</v>
      </c>
      <c r="W361">
        <v>1.0256410256410255</v>
      </c>
      <c r="X361">
        <v>35</v>
      </c>
      <c r="Y361">
        <v>7.3076923076923102</v>
      </c>
      <c r="Z361">
        <v>6.3562056252681023</v>
      </c>
      <c r="AA361">
        <v>8.5591628430184148</v>
      </c>
      <c r="AB361">
        <v>1.90498282566404</v>
      </c>
      <c r="AC361">
        <v>0.12788891813770861</v>
      </c>
      <c r="AD361">
        <v>60.227039632816407</v>
      </c>
      <c r="AE361">
        <v>-9.7748916553225609</v>
      </c>
      <c r="AF361">
        <v>3.1291056975799565</v>
      </c>
      <c r="AG361">
        <v>3.6134402115794191</v>
      </c>
      <c r="AH361">
        <v>0</v>
      </c>
    </row>
    <row r="362" spans="1:37">
      <c r="A362">
        <v>2</v>
      </c>
      <c r="B362">
        <v>333</v>
      </c>
      <c r="C362">
        <v>1996</v>
      </c>
      <c r="D362">
        <v>9</v>
      </c>
      <c r="E362">
        <v>99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421</v>
      </c>
      <c r="R362">
        <v>2404</v>
      </c>
      <c r="S362">
        <v>4.2533277870216306</v>
      </c>
      <c r="T362">
        <v>3.2179700499168042</v>
      </c>
      <c r="U362">
        <v>15.06447587354409</v>
      </c>
      <c r="V362">
        <v>0.2495840266222962</v>
      </c>
      <c r="W362">
        <v>1.2895174708818635</v>
      </c>
      <c r="X362">
        <v>40.59900166389351</v>
      </c>
      <c r="Y362">
        <v>8.3610648918469241</v>
      </c>
      <c r="Z362">
        <v>5.6817063564829295</v>
      </c>
      <c r="AA362">
        <v>10.725758632546102</v>
      </c>
      <c r="AB362">
        <v>2.1310812655006575</v>
      </c>
      <c r="AC362">
        <v>-2.5751769024176254</v>
      </c>
      <c r="AD362">
        <v>50.809001770351891</v>
      </c>
      <c r="AE362">
        <v>-6.321720427081976</v>
      </c>
      <c r="AF362">
        <v>9.6440642269002819</v>
      </c>
      <c r="AG362">
        <v>12.167093178465359</v>
      </c>
      <c r="AH362">
        <v>0</v>
      </c>
    </row>
    <row r="363" spans="1:37">
      <c r="A363">
        <v>2</v>
      </c>
      <c r="B363">
        <v>334</v>
      </c>
      <c r="C363">
        <v>1996</v>
      </c>
      <c r="D363">
        <v>10</v>
      </c>
      <c r="E363">
        <v>99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626</v>
      </c>
      <c r="R363">
        <v>3747.25</v>
      </c>
      <c r="S363">
        <v>4.3426512776035757</v>
      </c>
      <c r="T363">
        <v>3.5407298685702848</v>
      </c>
      <c r="U363">
        <v>15.623724064313841</v>
      </c>
      <c r="V363">
        <v>0.40029354860230842</v>
      </c>
      <c r="W363">
        <v>0.53372473146974453</v>
      </c>
      <c r="X363">
        <v>46.807658949896577</v>
      </c>
      <c r="Y363">
        <v>7.7656948428847805</v>
      </c>
      <c r="Z363">
        <v>5.3767035878805745</v>
      </c>
      <c r="AA363">
        <v>11.121644793975353</v>
      </c>
      <c r="AB363">
        <v>1.9544206605631351</v>
      </c>
      <c r="AC363">
        <v>-1.2138945780048325</v>
      </c>
      <c r="AD363">
        <v>51.808245021311961</v>
      </c>
      <c r="AE363">
        <v>-9.7939083588738374</v>
      </c>
      <c r="AF363">
        <v>15.032745288790379</v>
      </c>
      <c r="AG363">
        <v>19.669602021991818</v>
      </c>
      <c r="AH363">
        <v>0.16011741944092336</v>
      </c>
    </row>
    <row r="364" spans="1:37">
      <c r="A364">
        <v>2</v>
      </c>
      <c r="B364">
        <v>335</v>
      </c>
      <c r="C364">
        <v>1996</v>
      </c>
      <c r="D364">
        <v>11</v>
      </c>
      <c r="E364">
        <v>99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317</v>
      </c>
      <c r="R364">
        <v>1671</v>
      </c>
      <c r="S364">
        <v>5.8420107719928209</v>
      </c>
      <c r="T364">
        <v>3.6074207061639751</v>
      </c>
      <c r="U364">
        <v>16.349970077797735</v>
      </c>
      <c r="V364">
        <v>5.9844404548174759E-2</v>
      </c>
      <c r="W364">
        <v>0.47875523638539808</v>
      </c>
      <c r="X364">
        <v>53.979652902453608</v>
      </c>
      <c r="Y364">
        <v>7.5403949730700193</v>
      </c>
      <c r="Z364">
        <v>5.0806780989592282</v>
      </c>
      <c r="AA364">
        <v>14.789188694463888</v>
      </c>
      <c r="AB364">
        <v>1.9025429427109144</v>
      </c>
      <c r="AC364">
        <v>-8.6256196465264185</v>
      </c>
      <c r="AD364">
        <v>42.995788502072806</v>
      </c>
      <c r="AE364">
        <v>-22.829257929159432</v>
      </c>
      <c r="AF364">
        <v>6.7035072059693714</v>
      </c>
      <c r="AG364">
        <v>9.178923631374202</v>
      </c>
      <c r="AH364">
        <v>0.71813285457809684</v>
      </c>
    </row>
    <row r="365" spans="1:37">
      <c r="A365">
        <v>2</v>
      </c>
      <c r="B365">
        <v>336</v>
      </c>
      <c r="C365">
        <v>1996</v>
      </c>
      <c r="D365">
        <v>12</v>
      </c>
      <c r="E365">
        <v>99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191</v>
      </c>
      <c r="R365">
        <v>966</v>
      </c>
      <c r="S365">
        <v>3.8861283643892337</v>
      </c>
      <c r="T365">
        <v>3.4492753623188404</v>
      </c>
      <c r="U365">
        <v>14.766252587991724</v>
      </c>
      <c r="V365">
        <v>0.3105590062111801</v>
      </c>
      <c r="W365">
        <v>1.1387163561076603</v>
      </c>
      <c r="X365">
        <v>43.788819875776397</v>
      </c>
      <c r="Y365">
        <v>9.420289855072463</v>
      </c>
      <c r="Z365">
        <v>7.0643683394609189</v>
      </c>
      <c r="AA365">
        <v>8.2204974158539148</v>
      </c>
      <c r="AB365">
        <v>1.9229838714155272</v>
      </c>
      <c r="AC365">
        <v>5.1753714750247743</v>
      </c>
      <c r="AD365">
        <v>47.406058139210359</v>
      </c>
      <c r="AE365">
        <v>-6.6817414626525293</v>
      </c>
      <c r="AF365">
        <v>3.87527705623364</v>
      </c>
      <c r="AG365">
        <v>4.7923194951336683</v>
      </c>
      <c r="AH365">
        <v>0</v>
      </c>
    </row>
    <row r="366" spans="1:37">
      <c r="A366">
        <v>3</v>
      </c>
      <c r="B366">
        <v>1</v>
      </c>
      <c r="C366">
        <v>2023</v>
      </c>
      <c r="D366">
        <v>99</v>
      </c>
      <c r="E366">
        <v>1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2</v>
      </c>
      <c r="R366">
        <v>11</v>
      </c>
      <c r="S366">
        <v>6.3636363636363633</v>
      </c>
      <c r="T366">
        <v>5.5454545454545459</v>
      </c>
      <c r="U366">
        <v>17.190909090909088</v>
      </c>
      <c r="V366">
        <v>9.0909090909090917</v>
      </c>
      <c r="W366">
        <v>0</v>
      </c>
      <c r="X366">
        <v>45.454545454545446</v>
      </c>
      <c r="Y366">
        <v>18.181818181818183</v>
      </c>
      <c r="Z366">
        <v>5.2192745134051854</v>
      </c>
      <c r="AA366">
        <v>1.2984415324623368</v>
      </c>
      <c r="AB366">
        <v>1.1570838237598038</v>
      </c>
      <c r="AC366">
        <v>-38.853295660979647</v>
      </c>
      <c r="AD366">
        <v>22.662092108457525</v>
      </c>
      <c r="AE366">
        <v>23.103442669455376</v>
      </c>
      <c r="AF366">
        <v>4.115226337448559E-2</v>
      </c>
      <c r="AG366">
        <v>5.7138644155269619E-2</v>
      </c>
      <c r="AH366">
        <v>0</v>
      </c>
      <c r="AI366">
        <v>0</v>
      </c>
    </row>
    <row r="367" spans="1:37">
      <c r="A367">
        <v>3</v>
      </c>
      <c r="B367">
        <v>2</v>
      </c>
      <c r="C367">
        <v>2023</v>
      </c>
      <c r="D367">
        <v>99</v>
      </c>
      <c r="E367">
        <v>2</v>
      </c>
      <c r="F367">
        <v>99</v>
      </c>
      <c r="G367">
        <v>99</v>
      </c>
      <c r="H367">
        <v>99</v>
      </c>
      <c r="I367">
        <v>99</v>
      </c>
      <c r="J367">
        <v>999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36</v>
      </c>
      <c r="R367">
        <v>463</v>
      </c>
      <c r="S367">
        <v>5.7580993520518353</v>
      </c>
      <c r="T367">
        <v>5.6825053995680355</v>
      </c>
      <c r="U367">
        <v>18.364794816414697</v>
      </c>
      <c r="V367">
        <v>2.1598272138228936</v>
      </c>
      <c r="W367">
        <v>3.4557235421166297</v>
      </c>
      <c r="X367">
        <v>67.602591792656597</v>
      </c>
      <c r="Y367">
        <v>26.781857451403887</v>
      </c>
      <c r="Z367">
        <v>7.4503013050972191</v>
      </c>
      <c r="AA367">
        <v>2.0442761726446781</v>
      </c>
      <c r="AB367">
        <v>1.9432156410209955</v>
      </c>
      <c r="AC367">
        <v>29.726935124297047</v>
      </c>
      <c r="AD367">
        <v>44.329101012270307</v>
      </c>
      <c r="AE367">
        <v>53.306446664014508</v>
      </c>
      <c r="AF367">
        <v>1.7321361765806211</v>
      </c>
      <c r="AG367">
        <v>2.5692447244201086</v>
      </c>
      <c r="AH367">
        <v>0</v>
      </c>
      <c r="AI367">
        <v>2</v>
      </c>
      <c r="AJ367">
        <v>105.25</v>
      </c>
      <c r="AK367">
        <v>21.322369125260167</v>
      </c>
    </row>
    <row r="368" spans="1:37">
      <c r="A368">
        <v>3</v>
      </c>
      <c r="B368">
        <v>3</v>
      </c>
      <c r="C368">
        <v>2023</v>
      </c>
      <c r="D368">
        <v>99</v>
      </c>
      <c r="E368">
        <v>3</v>
      </c>
      <c r="F368">
        <v>99</v>
      </c>
      <c r="G368">
        <v>99</v>
      </c>
      <c r="H368">
        <v>99</v>
      </c>
      <c r="I368">
        <v>99</v>
      </c>
      <c r="J368">
        <v>999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10</v>
      </c>
      <c r="R368">
        <v>137</v>
      </c>
      <c r="S368">
        <v>5.7956204379562006</v>
      </c>
      <c r="T368">
        <v>6.0072992700729904</v>
      </c>
      <c r="U368">
        <v>20.986861313868619</v>
      </c>
      <c r="V368">
        <v>3.649635036496353</v>
      </c>
      <c r="W368">
        <v>8.0291970802919703</v>
      </c>
      <c r="X368">
        <v>68.613138686131407</v>
      </c>
      <c r="Y368">
        <v>38.686131386861319</v>
      </c>
      <c r="Z368">
        <v>7.3906116961683024</v>
      </c>
      <c r="AA368">
        <v>1.2564501386140099</v>
      </c>
      <c r="AB368">
        <v>2.3568392491224017</v>
      </c>
      <c r="AC368">
        <v>22.106434664048088</v>
      </c>
      <c r="AD368">
        <v>50.865219152014049</v>
      </c>
      <c r="AE368">
        <v>42.447137160766943</v>
      </c>
      <c r="AF368">
        <v>0.51253273475495686</v>
      </c>
      <c r="AG368">
        <v>0.86877329283570259</v>
      </c>
      <c r="AH368">
        <v>12.408759124087595</v>
      </c>
      <c r="AI368">
        <v>0</v>
      </c>
    </row>
    <row r="369" spans="1:37">
      <c r="A369">
        <v>3</v>
      </c>
      <c r="B369">
        <v>4</v>
      </c>
      <c r="C369">
        <v>2023</v>
      </c>
      <c r="D369">
        <v>99</v>
      </c>
      <c r="E369">
        <v>4</v>
      </c>
      <c r="F369">
        <v>99</v>
      </c>
      <c r="G369">
        <v>99</v>
      </c>
      <c r="H369">
        <v>99</v>
      </c>
      <c r="I369">
        <v>99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10</v>
      </c>
      <c r="R369">
        <v>121</v>
      </c>
      <c r="S369">
        <v>5.6033057851239683</v>
      </c>
      <c r="T369">
        <v>6.1404958677685935</v>
      </c>
      <c r="U369">
        <v>18.823966942148751</v>
      </c>
      <c r="V369">
        <v>3.3057851239669431</v>
      </c>
      <c r="W369">
        <v>6.6115702479338863</v>
      </c>
      <c r="X369">
        <v>56.198347107438011</v>
      </c>
      <c r="Y369">
        <v>36.363636363636367</v>
      </c>
      <c r="Z369">
        <v>9.2824193981528822</v>
      </c>
      <c r="AA369">
        <v>1.229656532324042</v>
      </c>
      <c r="AB369">
        <v>2.1563122219992295</v>
      </c>
      <c r="AC369">
        <v>73.082195676011324</v>
      </c>
      <c r="AD369">
        <v>65.340653812952482</v>
      </c>
      <c r="AE369">
        <v>61.945927068564394</v>
      </c>
      <c r="AF369">
        <v>0.45267489711934178</v>
      </c>
      <c r="AG369">
        <v>0.68823209832077037</v>
      </c>
      <c r="AH369">
        <v>0</v>
      </c>
      <c r="AI369">
        <v>0</v>
      </c>
    </row>
    <row r="370" spans="1:37">
      <c r="A370">
        <v>3</v>
      </c>
      <c r="B370">
        <v>5</v>
      </c>
      <c r="C370">
        <v>2023</v>
      </c>
      <c r="D370">
        <v>99</v>
      </c>
      <c r="E370">
        <v>5</v>
      </c>
      <c r="F370">
        <v>99</v>
      </c>
      <c r="G370">
        <v>99</v>
      </c>
      <c r="H370">
        <v>99</v>
      </c>
      <c r="I370">
        <v>99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22</v>
      </c>
      <c r="R370">
        <v>355</v>
      </c>
      <c r="S370">
        <v>4.8760563380281683</v>
      </c>
      <c r="T370">
        <v>4.957746478873239</v>
      </c>
      <c r="U370">
        <v>14.536056338028169</v>
      </c>
      <c r="V370">
        <v>1.9718309859154923</v>
      </c>
      <c r="W370">
        <v>1.1267605633802815</v>
      </c>
      <c r="X370">
        <v>45.633802816901408</v>
      </c>
      <c r="Y370">
        <v>17.1830985915493</v>
      </c>
      <c r="Z370">
        <v>8.4674086826869921</v>
      </c>
      <c r="AA370">
        <v>1.57135133274215</v>
      </c>
      <c r="AB370">
        <v>1.8902017160283011</v>
      </c>
      <c r="AC370">
        <v>48.441798827423057</v>
      </c>
      <c r="AD370">
        <v>45.502030761652115</v>
      </c>
      <c r="AE370">
        <v>27.422032524704473</v>
      </c>
      <c r="AF370">
        <v>1.3280957725402169</v>
      </c>
      <c r="AG370">
        <v>1.5592413825195024</v>
      </c>
      <c r="AH370">
        <v>0</v>
      </c>
      <c r="AI370">
        <v>44</v>
      </c>
      <c r="AJ370">
        <v>94.922727272727286</v>
      </c>
      <c r="AK370">
        <v>12.649890516016876</v>
      </c>
    </row>
    <row r="371" spans="1:37">
      <c r="A371">
        <v>3</v>
      </c>
      <c r="B371">
        <v>6</v>
      </c>
      <c r="C371">
        <v>2023</v>
      </c>
      <c r="D371">
        <v>99</v>
      </c>
      <c r="E371">
        <v>6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6</v>
      </c>
      <c r="R371">
        <v>64</v>
      </c>
      <c r="S371">
        <v>5.265625</v>
      </c>
      <c r="T371">
        <v>5.546875</v>
      </c>
      <c r="U371">
        <v>19.201562499999994</v>
      </c>
      <c r="V371">
        <v>3.125</v>
      </c>
      <c r="W371">
        <v>0</v>
      </c>
      <c r="X371">
        <v>68.75</v>
      </c>
      <c r="Y371">
        <v>26.5625</v>
      </c>
      <c r="Z371">
        <v>4.9675978911938792</v>
      </c>
      <c r="AA371">
        <v>1.2404911766614868</v>
      </c>
      <c r="AB371">
        <v>1.4569841228973639</v>
      </c>
      <c r="AC371">
        <v>29.659728079855928</v>
      </c>
      <c r="AD371">
        <v>29.974365251056103</v>
      </c>
      <c r="AE371">
        <v>30.865815628271903</v>
      </c>
      <c r="AF371">
        <v>0.23943135054246156</v>
      </c>
      <c r="AG371">
        <v>0.37132564676050162</v>
      </c>
      <c r="AH371">
        <v>1.5625</v>
      </c>
      <c r="AI371">
        <v>3</v>
      </c>
      <c r="AJ371">
        <v>99.2</v>
      </c>
      <c r="AK371">
        <v>13.906384788235645</v>
      </c>
    </row>
    <row r="372" spans="1:37">
      <c r="A372">
        <v>3</v>
      </c>
      <c r="B372">
        <v>7</v>
      </c>
      <c r="C372">
        <v>2023</v>
      </c>
      <c r="D372">
        <v>99</v>
      </c>
      <c r="E372">
        <v>7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29</v>
      </c>
      <c r="R372">
        <v>915</v>
      </c>
      <c r="S372">
        <v>5.7551912568306012</v>
      </c>
      <c r="T372">
        <v>5.0754098360655755</v>
      </c>
      <c r="U372">
        <v>8.4203278688524605</v>
      </c>
      <c r="V372">
        <v>0.43715846994535529</v>
      </c>
      <c r="W372">
        <v>0.43715846994535529</v>
      </c>
      <c r="X372">
        <v>9.5081967213114744</v>
      </c>
      <c r="Y372">
        <v>5.2459016393442628</v>
      </c>
      <c r="Z372">
        <v>5.6437287505196396</v>
      </c>
      <c r="AA372">
        <v>1.1561963461035609</v>
      </c>
      <c r="AB372">
        <v>1.2163713488338617</v>
      </c>
      <c r="AC372">
        <v>-11.540636129044822</v>
      </c>
      <c r="AD372">
        <v>30.754464083490163</v>
      </c>
      <c r="AE372">
        <v>20.196388393200756</v>
      </c>
      <c r="AF372">
        <v>3.4231200897867562</v>
      </c>
      <c r="AG372">
        <v>2.3280296021083591</v>
      </c>
      <c r="AH372">
        <v>3.2786885245901645</v>
      </c>
      <c r="AI372">
        <v>0</v>
      </c>
    </row>
    <row r="373" spans="1:37">
      <c r="A373">
        <v>3</v>
      </c>
      <c r="B373">
        <v>8</v>
      </c>
      <c r="C373">
        <v>2023</v>
      </c>
      <c r="D373">
        <v>99</v>
      </c>
      <c r="E373">
        <v>8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17</v>
      </c>
      <c r="R373">
        <v>275</v>
      </c>
      <c r="S373">
        <v>5.1781818181818178</v>
      </c>
      <c r="T373">
        <v>5.1345454545454556</v>
      </c>
      <c r="U373">
        <v>9.6712727272727328</v>
      </c>
      <c r="V373">
        <v>0.7272727272727274</v>
      </c>
      <c r="W373">
        <v>1.0909090909090908</v>
      </c>
      <c r="X373">
        <v>18.545454545454547</v>
      </c>
      <c r="Y373">
        <v>6.1818181818181808</v>
      </c>
      <c r="Z373">
        <v>6.8859073620218769</v>
      </c>
      <c r="AA373">
        <v>1.2273683464434144</v>
      </c>
      <c r="AB373">
        <v>1.7331231065562931</v>
      </c>
      <c r="AC373">
        <v>17.516222794551389</v>
      </c>
      <c r="AD373">
        <v>24.661529957959711</v>
      </c>
      <c r="AE373">
        <v>47.763999069847486</v>
      </c>
      <c r="AF373">
        <v>1.0288065843621399</v>
      </c>
      <c r="AG373">
        <v>0.80362738231282482</v>
      </c>
      <c r="AH373">
        <v>0</v>
      </c>
      <c r="AI373">
        <v>8</v>
      </c>
      <c r="AJ373">
        <v>97.0625</v>
      </c>
      <c r="AK373">
        <v>17.473257984019067</v>
      </c>
    </row>
    <row r="374" spans="1:37">
      <c r="A374">
        <v>3</v>
      </c>
      <c r="B374">
        <v>9</v>
      </c>
      <c r="C374">
        <v>2023</v>
      </c>
      <c r="D374">
        <v>99</v>
      </c>
      <c r="E374">
        <v>9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12</v>
      </c>
      <c r="R374">
        <v>192</v>
      </c>
      <c r="S374">
        <v>5.015625</v>
      </c>
      <c r="T374">
        <v>4.109375</v>
      </c>
      <c r="U374">
        <v>9.7526041666666696</v>
      </c>
      <c r="V374">
        <v>1.041666666666667</v>
      </c>
      <c r="W374">
        <v>0.52083333333333348</v>
      </c>
      <c r="X374">
        <v>19.791666666666671</v>
      </c>
      <c r="Y374">
        <v>8.3333333333333357</v>
      </c>
      <c r="Z374">
        <v>7.4526137395982897</v>
      </c>
      <c r="AA374">
        <v>1.6691956723848564</v>
      </c>
      <c r="AB374">
        <v>1.9614821205850952</v>
      </c>
      <c r="AC374">
        <v>8.4046873155300137</v>
      </c>
      <c r="AD374">
        <v>59.717898484447602</v>
      </c>
      <c r="AE374">
        <v>43.375801419410784</v>
      </c>
      <c r="AF374">
        <v>0.7182940516273848</v>
      </c>
      <c r="AG374">
        <v>0.56579646314512122</v>
      </c>
      <c r="AH374">
        <v>0</v>
      </c>
      <c r="AI374">
        <v>0</v>
      </c>
    </row>
    <row r="375" spans="1:37">
      <c r="A375">
        <v>3</v>
      </c>
      <c r="B375">
        <v>10</v>
      </c>
      <c r="C375">
        <v>2023</v>
      </c>
      <c r="D375">
        <v>99</v>
      </c>
      <c r="E375">
        <v>10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51</v>
      </c>
      <c r="R375">
        <v>715</v>
      </c>
      <c r="S375">
        <v>5.3006993006992991</v>
      </c>
      <c r="T375">
        <v>5.2055944055944066</v>
      </c>
      <c r="U375">
        <v>11.943636363636369</v>
      </c>
      <c r="V375">
        <v>1.2587412587412583</v>
      </c>
      <c r="W375">
        <v>0.97902097902097907</v>
      </c>
      <c r="X375">
        <v>30.069930069930074</v>
      </c>
      <c r="Y375">
        <v>12.307692307692305</v>
      </c>
      <c r="Z375">
        <v>7.9413284320930755</v>
      </c>
      <c r="AA375">
        <v>1.2750152338865861</v>
      </c>
      <c r="AB375">
        <v>1.8308840855701047</v>
      </c>
      <c r="AC375">
        <v>29.036385614006008</v>
      </c>
      <c r="AD375">
        <v>54.999686092604783</v>
      </c>
      <c r="AE375">
        <v>41.806803092095286</v>
      </c>
      <c r="AF375">
        <v>2.6748971193415634</v>
      </c>
      <c r="AG375">
        <v>2.5803642490362568</v>
      </c>
      <c r="AH375">
        <v>0.27972027972027969</v>
      </c>
      <c r="AI375">
        <v>4</v>
      </c>
      <c r="AJ375">
        <v>94.05</v>
      </c>
      <c r="AK375">
        <v>15.718476389375557</v>
      </c>
    </row>
    <row r="376" spans="1:37">
      <c r="A376">
        <v>3</v>
      </c>
      <c r="B376">
        <v>11</v>
      </c>
      <c r="C376">
        <v>2023</v>
      </c>
      <c r="D376">
        <v>99</v>
      </c>
      <c r="E376">
        <v>11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65</v>
      </c>
      <c r="R376">
        <v>2358</v>
      </c>
      <c r="S376">
        <v>5.3481764206955038</v>
      </c>
      <c r="T376">
        <v>4.857082273112808</v>
      </c>
      <c r="U376">
        <v>7.4811704834605699</v>
      </c>
      <c r="V376">
        <v>0.3392705682782019</v>
      </c>
      <c r="W376">
        <v>0.46649703138252735</v>
      </c>
      <c r="X376">
        <v>6.0220525869380852</v>
      </c>
      <c r="Y376">
        <v>2.6293469041560642</v>
      </c>
      <c r="Z376">
        <v>4.5700514920672948</v>
      </c>
      <c r="AA376">
        <v>1.372075061344967</v>
      </c>
      <c r="AB376">
        <v>1.4953755015385899</v>
      </c>
      <c r="AC376">
        <v>17.340091230720237</v>
      </c>
      <c r="AD376">
        <v>35.819149031891563</v>
      </c>
      <c r="AE376">
        <v>39.423497327784659</v>
      </c>
      <c r="AF376">
        <v>8.82154882154882</v>
      </c>
      <c r="AG376">
        <v>5.3303012484688006</v>
      </c>
      <c r="AH376">
        <v>8.4817642069550475E-2</v>
      </c>
      <c r="AI376">
        <v>0</v>
      </c>
    </row>
    <row r="377" spans="1:37">
      <c r="A377">
        <v>3</v>
      </c>
      <c r="B377">
        <v>12</v>
      </c>
      <c r="C377">
        <v>2023</v>
      </c>
      <c r="D377">
        <v>99</v>
      </c>
      <c r="E377">
        <v>12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39</v>
      </c>
      <c r="R377">
        <v>420</v>
      </c>
      <c r="S377">
        <v>5.6547619047619024</v>
      </c>
      <c r="T377">
        <v>5.1619047619047613</v>
      </c>
      <c r="U377">
        <v>13.335000000000003</v>
      </c>
      <c r="V377">
        <v>2.8571428571428577</v>
      </c>
      <c r="W377">
        <v>1.1904761904761909</v>
      </c>
      <c r="X377">
        <v>38.333333333333343</v>
      </c>
      <c r="Y377">
        <v>15.238095238095244</v>
      </c>
      <c r="Z377">
        <v>8.4366766617690345</v>
      </c>
      <c r="AA377">
        <v>1.6525164621256774</v>
      </c>
      <c r="AB377">
        <v>1.6811209951855075</v>
      </c>
      <c r="AC377">
        <v>9.8176361485093722</v>
      </c>
      <c r="AD377">
        <v>54.122526269263837</v>
      </c>
      <c r="AE377">
        <v>43.664635166400039</v>
      </c>
      <c r="AF377">
        <v>1.5712682379349043</v>
      </c>
      <c r="AG377">
        <v>1.6923130847192955</v>
      </c>
      <c r="AH377">
        <v>0</v>
      </c>
      <c r="AI377">
        <v>2</v>
      </c>
      <c r="AJ377">
        <v>87.449999999999989</v>
      </c>
      <c r="AK377">
        <v>20.56288075298588</v>
      </c>
    </row>
    <row r="378" spans="1:37">
      <c r="A378">
        <v>3</v>
      </c>
      <c r="B378">
        <v>13</v>
      </c>
      <c r="C378">
        <v>2023</v>
      </c>
      <c r="D378">
        <v>99</v>
      </c>
      <c r="E378">
        <v>13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50</v>
      </c>
      <c r="R378">
        <v>955</v>
      </c>
      <c r="S378">
        <v>5.1979057591623041</v>
      </c>
      <c r="T378">
        <v>5.0062827225130881</v>
      </c>
      <c r="U378">
        <v>10.093298429319359</v>
      </c>
      <c r="V378">
        <v>1.1518324607329848</v>
      </c>
      <c r="W378">
        <v>0.10471204188481675</v>
      </c>
      <c r="X378">
        <v>20.104712041884813</v>
      </c>
      <c r="Y378">
        <v>9.2146596858638787</v>
      </c>
      <c r="Z378">
        <v>7.26259563813701</v>
      </c>
      <c r="AA378">
        <v>1.3704418256173423</v>
      </c>
      <c r="AB378">
        <v>1.5410482268071524</v>
      </c>
      <c r="AC378">
        <v>35.523805130638557</v>
      </c>
      <c r="AD378">
        <v>40.592160840506395</v>
      </c>
      <c r="AE378">
        <v>48.431846950062202</v>
      </c>
      <c r="AF378">
        <v>3.572764683875794</v>
      </c>
      <c r="AG378">
        <v>2.9125600469437298</v>
      </c>
      <c r="AH378">
        <v>0</v>
      </c>
      <c r="AI378">
        <v>13</v>
      </c>
      <c r="AJ378">
        <v>92</v>
      </c>
      <c r="AK378">
        <v>14.912031932171622</v>
      </c>
    </row>
    <row r="379" spans="1:37">
      <c r="A379">
        <v>3</v>
      </c>
      <c r="B379">
        <v>14</v>
      </c>
      <c r="C379">
        <v>2023</v>
      </c>
      <c r="D379">
        <v>99</v>
      </c>
      <c r="E379">
        <v>14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</row>
    <row r="380" spans="1:37">
      <c r="A380">
        <v>3</v>
      </c>
      <c r="B380">
        <v>15</v>
      </c>
      <c r="C380">
        <v>2023</v>
      </c>
      <c r="D380">
        <v>99</v>
      </c>
      <c r="E380">
        <v>15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22</v>
      </c>
      <c r="R380">
        <v>429</v>
      </c>
      <c r="S380">
        <v>5.0349650349650332</v>
      </c>
      <c r="T380">
        <v>4.4265734265734258</v>
      </c>
      <c r="U380">
        <v>8.9531468531468512</v>
      </c>
      <c r="V380">
        <v>0.93240093240093247</v>
      </c>
      <c r="W380">
        <v>0</v>
      </c>
      <c r="X380">
        <v>18.414918414918425</v>
      </c>
      <c r="Y380">
        <v>7.6923076923076898</v>
      </c>
      <c r="Z380">
        <v>7.0816135169942118</v>
      </c>
      <c r="AA380">
        <v>1.5179389815441191</v>
      </c>
      <c r="AB380">
        <v>1.8109592964171963</v>
      </c>
      <c r="AC380">
        <v>29.378678539096374</v>
      </c>
      <c r="AD380">
        <v>53.964506558549502</v>
      </c>
      <c r="AE380">
        <v>58.221633810426894</v>
      </c>
      <c r="AF380">
        <v>1.6049382716049383</v>
      </c>
      <c r="AG380">
        <v>1.1605701657111329</v>
      </c>
      <c r="AH380">
        <v>0</v>
      </c>
      <c r="AI380">
        <v>0</v>
      </c>
    </row>
    <row r="381" spans="1:37">
      <c r="A381">
        <v>3</v>
      </c>
      <c r="B381">
        <v>16</v>
      </c>
      <c r="C381">
        <v>2023</v>
      </c>
      <c r="D381">
        <v>99</v>
      </c>
      <c r="E381">
        <v>16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12</v>
      </c>
      <c r="R381">
        <v>324</v>
      </c>
      <c r="S381">
        <v>5.6388888888888884</v>
      </c>
      <c r="T381">
        <v>4.9166666666666679</v>
      </c>
      <c r="U381">
        <v>8.4348765432098745</v>
      </c>
      <c r="V381">
        <v>0.61728395061728403</v>
      </c>
      <c r="W381">
        <v>0.61728395061728403</v>
      </c>
      <c r="X381">
        <v>12.345679012345681</v>
      </c>
      <c r="Y381">
        <v>4.0123456790123457</v>
      </c>
      <c r="Z381">
        <v>5.9167255852730802</v>
      </c>
      <c r="AA381">
        <v>1.0581109419300478</v>
      </c>
      <c r="AB381">
        <v>1.3249155575235347</v>
      </c>
      <c r="AC381">
        <v>33.502969433830501</v>
      </c>
      <c r="AD381">
        <v>57.582910237331745</v>
      </c>
      <c r="AE381">
        <v>34.39977568557299</v>
      </c>
      <c r="AF381">
        <v>1.2121212121212122</v>
      </c>
      <c r="AG381">
        <v>0.82577578324662304</v>
      </c>
      <c r="AH381">
        <v>0</v>
      </c>
      <c r="AI381">
        <v>45</v>
      </c>
      <c r="AJ381">
        <v>80.086666666666687</v>
      </c>
      <c r="AK381">
        <v>15.487498297726347</v>
      </c>
    </row>
    <row r="382" spans="1:37">
      <c r="A382">
        <v>3</v>
      </c>
      <c r="B382">
        <v>17</v>
      </c>
      <c r="C382">
        <v>2023</v>
      </c>
      <c r="D382">
        <v>99</v>
      </c>
      <c r="E382">
        <v>17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69</v>
      </c>
      <c r="R382">
        <v>2468</v>
      </c>
      <c r="S382">
        <v>5.3934359805510548</v>
      </c>
      <c r="T382">
        <v>4.8176661264181524</v>
      </c>
      <c r="U382">
        <v>8.2152350081037255</v>
      </c>
      <c r="V382">
        <v>0.20259319286871952</v>
      </c>
      <c r="W382">
        <v>0.40518638573743904</v>
      </c>
      <c r="X382">
        <v>8.4278768233387371</v>
      </c>
      <c r="Y382">
        <v>3.3225283630470024</v>
      </c>
      <c r="Z382">
        <v>5.076421133534736</v>
      </c>
      <c r="AA382">
        <v>1.326236566018957</v>
      </c>
      <c r="AB382">
        <v>1.8601804687644801</v>
      </c>
      <c r="AC382">
        <v>14.756993123997463</v>
      </c>
      <c r="AD382">
        <v>36.398130980328915</v>
      </c>
      <c r="AE382">
        <v>49.91327514869824</v>
      </c>
      <c r="AF382">
        <v>9.233071455293679</v>
      </c>
      <c r="AG382">
        <v>6.1263746059065189</v>
      </c>
      <c r="AH382">
        <v>0</v>
      </c>
      <c r="AI382">
        <v>0</v>
      </c>
    </row>
    <row r="383" spans="1:37">
      <c r="A383">
        <v>3</v>
      </c>
      <c r="B383">
        <v>18</v>
      </c>
      <c r="C383">
        <v>2023</v>
      </c>
      <c r="D383">
        <v>99</v>
      </c>
      <c r="E383">
        <v>18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10</v>
      </c>
      <c r="R383">
        <v>128</v>
      </c>
      <c r="S383">
        <v>6.09375</v>
      </c>
      <c r="T383">
        <v>5.3515625</v>
      </c>
      <c r="U383">
        <v>12.468750000000002</v>
      </c>
      <c r="V383">
        <v>0.78125</v>
      </c>
      <c r="W383">
        <v>0</v>
      </c>
      <c r="X383">
        <v>31.25</v>
      </c>
      <c r="Y383">
        <v>7.8125</v>
      </c>
      <c r="Z383">
        <v>6.7532717765169155</v>
      </c>
      <c r="AA383">
        <v>1.5584322049739601</v>
      </c>
      <c r="AB383">
        <v>1.332231702292717</v>
      </c>
      <c r="AC383">
        <v>-1.0485190970871436</v>
      </c>
      <c r="AD383">
        <v>50.165264291945562</v>
      </c>
      <c r="AE383">
        <v>24.376518318697354</v>
      </c>
      <c r="AF383">
        <v>0.47886270108492313</v>
      </c>
      <c r="AG383">
        <v>0.48224894802649593</v>
      </c>
      <c r="AH383">
        <v>0</v>
      </c>
      <c r="AI383">
        <v>0</v>
      </c>
    </row>
    <row r="384" spans="1:37">
      <c r="A384">
        <v>3</v>
      </c>
      <c r="B384">
        <v>19</v>
      </c>
      <c r="C384">
        <v>2023</v>
      </c>
      <c r="D384">
        <v>99</v>
      </c>
      <c r="E384">
        <v>19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39</v>
      </c>
      <c r="R384">
        <v>848</v>
      </c>
      <c r="S384">
        <v>5.1957547169811322</v>
      </c>
      <c r="T384">
        <v>4.676886792452831</v>
      </c>
      <c r="U384">
        <v>8.4886792452830218</v>
      </c>
      <c r="V384">
        <v>0.23584905660377353</v>
      </c>
      <c r="W384">
        <v>0.47169811320754707</v>
      </c>
      <c r="X384">
        <v>12.028301886792452</v>
      </c>
      <c r="Y384">
        <v>4.245283018867922</v>
      </c>
      <c r="Z384">
        <v>5.8569233464162451</v>
      </c>
      <c r="AA384">
        <v>1.4776258673924132</v>
      </c>
      <c r="AB384">
        <v>1.6009530553071376</v>
      </c>
      <c r="AC384">
        <v>11.99064517328077</v>
      </c>
      <c r="AD384">
        <v>42.539616787594255</v>
      </c>
      <c r="AE384">
        <v>54.567129270647754</v>
      </c>
      <c r="AF384">
        <v>3.1724653946876171</v>
      </c>
      <c r="AG384">
        <v>2.1750757064372972</v>
      </c>
      <c r="AH384">
        <v>0</v>
      </c>
      <c r="AI384">
        <v>277</v>
      </c>
      <c r="AJ384">
        <v>75.95631768953065</v>
      </c>
      <c r="AK384">
        <v>13.881229319982316</v>
      </c>
    </row>
    <row r="385" spans="1:37">
      <c r="A385">
        <v>3</v>
      </c>
      <c r="B385">
        <v>20</v>
      </c>
      <c r="C385">
        <v>2023</v>
      </c>
      <c r="D385">
        <v>99</v>
      </c>
      <c r="E385">
        <v>20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1</v>
      </c>
      <c r="R385">
        <v>7</v>
      </c>
      <c r="S385">
        <v>5.8571428571428559</v>
      </c>
      <c r="T385">
        <v>5.4285714285714306</v>
      </c>
      <c r="U385">
        <v>7.4428571428571395</v>
      </c>
      <c r="V385">
        <v>0</v>
      </c>
      <c r="W385">
        <v>0</v>
      </c>
      <c r="X385">
        <v>14.285714285714288</v>
      </c>
      <c r="Y385">
        <v>0</v>
      </c>
      <c r="Z385">
        <v>5.0335608364136784</v>
      </c>
      <c r="AA385">
        <v>0.34992710611188921</v>
      </c>
      <c r="AB385">
        <v>1.0497813183356461</v>
      </c>
      <c r="AC385">
        <v>30.356542409658932</v>
      </c>
      <c r="AD385">
        <v>96.167672519147771</v>
      </c>
      <c r="AE385">
        <v>16.6666666666659</v>
      </c>
      <c r="AF385">
        <v>2.6187803965581746E-2</v>
      </c>
      <c r="AG385">
        <v>1.5742587839712049E-2</v>
      </c>
      <c r="AH385">
        <v>0</v>
      </c>
      <c r="AI385">
        <v>0</v>
      </c>
    </row>
    <row r="386" spans="1:37">
      <c r="A386">
        <v>3</v>
      </c>
      <c r="B386">
        <v>21</v>
      </c>
      <c r="C386">
        <v>2023</v>
      </c>
      <c r="D386">
        <v>99</v>
      </c>
      <c r="E386">
        <v>21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41</v>
      </c>
      <c r="R386">
        <v>744</v>
      </c>
      <c r="S386">
        <v>5.646505376344086</v>
      </c>
      <c r="T386">
        <v>4.844086021505376</v>
      </c>
      <c r="U386">
        <v>10.287096774193552</v>
      </c>
      <c r="V386">
        <v>0.26881720430107531</v>
      </c>
      <c r="W386">
        <v>1.209677419354839</v>
      </c>
      <c r="X386">
        <v>18.413978494623656</v>
      </c>
      <c r="Y386">
        <v>8.198924731182796</v>
      </c>
      <c r="Z386">
        <v>7.1710735508956436</v>
      </c>
      <c r="AA386">
        <v>1.448966499487742</v>
      </c>
      <c r="AB386">
        <v>1.7482379679552509</v>
      </c>
      <c r="AC386">
        <v>-13.138543909151428</v>
      </c>
      <c r="AD386">
        <v>34.668022441232139</v>
      </c>
      <c r="AE386">
        <v>45.949772735547185</v>
      </c>
      <c r="AF386">
        <v>2.783389450056116</v>
      </c>
      <c r="AG386">
        <v>2.3126193913631514</v>
      </c>
      <c r="AH386">
        <v>0</v>
      </c>
      <c r="AI386">
        <v>192</v>
      </c>
      <c r="AJ386">
        <v>82.964062500000011</v>
      </c>
      <c r="AK386">
        <v>15.792505242306545</v>
      </c>
    </row>
    <row r="387" spans="1:37">
      <c r="A387">
        <v>3</v>
      </c>
      <c r="B387">
        <v>22</v>
      </c>
      <c r="C387">
        <v>2023</v>
      </c>
      <c r="D387">
        <v>99</v>
      </c>
      <c r="E387">
        <v>22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10</v>
      </c>
      <c r="R387">
        <v>145</v>
      </c>
      <c r="S387">
        <v>4.9655172413793087</v>
      </c>
      <c r="T387">
        <v>4.3310344827586222</v>
      </c>
      <c r="U387">
        <v>9.1531034482758624</v>
      </c>
      <c r="V387">
        <v>0.68965517241379304</v>
      </c>
      <c r="W387">
        <v>0.68965517241379304</v>
      </c>
      <c r="X387">
        <v>17.931034482758619</v>
      </c>
      <c r="Y387">
        <v>4.1379310344827589</v>
      </c>
      <c r="Z387">
        <v>6.1267537128779672</v>
      </c>
      <c r="AA387">
        <v>2.0048692213035535</v>
      </c>
      <c r="AB387">
        <v>1.8939292213181211</v>
      </c>
      <c r="AC387">
        <v>46.065507448727971</v>
      </c>
      <c r="AD387">
        <v>57.660337678126979</v>
      </c>
      <c r="AE387">
        <v>53.88081166489269</v>
      </c>
      <c r="AF387">
        <v>0.54246165357276444</v>
      </c>
      <c r="AG387">
        <v>0.40102807256940193</v>
      </c>
      <c r="AH387">
        <v>7.5862068965517215</v>
      </c>
      <c r="AI387">
        <v>48</v>
      </c>
      <c r="AJ387">
        <v>85.252083333333317</v>
      </c>
      <c r="AK387">
        <v>13.522344297715035</v>
      </c>
    </row>
    <row r="388" spans="1:37">
      <c r="A388">
        <v>3</v>
      </c>
      <c r="B388">
        <v>23</v>
      </c>
      <c r="C388">
        <v>2023</v>
      </c>
      <c r="D388">
        <v>99</v>
      </c>
      <c r="E388">
        <v>23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39</v>
      </c>
      <c r="R388">
        <v>728</v>
      </c>
      <c r="S388">
        <v>5.4931318681318677</v>
      </c>
      <c r="T388">
        <v>4.7651098901098914</v>
      </c>
      <c r="U388">
        <v>10.047939560439564</v>
      </c>
      <c r="V388">
        <v>0.41208791208791201</v>
      </c>
      <c r="W388">
        <v>0.82417582417582402</v>
      </c>
      <c r="X388">
        <v>14.560439560439557</v>
      </c>
      <c r="Y388">
        <v>6.7307692307692308</v>
      </c>
      <c r="Z388">
        <v>6.4691020604775149</v>
      </c>
      <c r="AA388">
        <v>1.192908107039921</v>
      </c>
      <c r="AB388">
        <v>1.8310635350098703</v>
      </c>
      <c r="AC388">
        <v>17.826419151516809</v>
      </c>
      <c r="AD388">
        <v>49.878180813779117</v>
      </c>
      <c r="AE388">
        <v>51.210177094356837</v>
      </c>
      <c r="AF388">
        <v>2.7235316124205018</v>
      </c>
      <c r="AG388">
        <v>2.2102774623552728</v>
      </c>
      <c r="AH388">
        <v>0.54945054945054927</v>
      </c>
      <c r="AI388">
        <v>363</v>
      </c>
      <c r="AJ388">
        <v>81.93691460055102</v>
      </c>
      <c r="AK388">
        <v>15.0714204380188</v>
      </c>
    </row>
    <row r="389" spans="1:37">
      <c r="A389">
        <v>3</v>
      </c>
      <c r="B389">
        <v>24</v>
      </c>
      <c r="C389">
        <v>2023</v>
      </c>
      <c r="D389">
        <v>99</v>
      </c>
      <c r="E389">
        <v>24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22</v>
      </c>
      <c r="R389">
        <v>317</v>
      </c>
      <c r="S389">
        <v>5.1514195583596223</v>
      </c>
      <c r="T389">
        <v>4.6435331230283916</v>
      </c>
      <c r="U389">
        <v>14.047634069400639</v>
      </c>
      <c r="V389">
        <v>1.577287066246057</v>
      </c>
      <c r="W389">
        <v>1.577287066246057</v>
      </c>
      <c r="X389">
        <v>35.962145110410091</v>
      </c>
      <c r="Y389">
        <v>16.088328075709779</v>
      </c>
      <c r="Z389">
        <v>8.4223959226250429</v>
      </c>
      <c r="AA389">
        <v>1.5733705317819862</v>
      </c>
      <c r="AB389">
        <v>2.2929870060220878</v>
      </c>
      <c r="AC389">
        <v>32.251774094739382</v>
      </c>
      <c r="AD389">
        <v>66.315793672462988</v>
      </c>
      <c r="AE389">
        <v>60.430413645513617</v>
      </c>
      <c r="AF389">
        <v>1.1859334081556301</v>
      </c>
      <c r="AG389">
        <v>1.3455531268526248</v>
      </c>
      <c r="AH389">
        <v>0</v>
      </c>
      <c r="AI389">
        <v>6</v>
      </c>
      <c r="AJ389">
        <v>74.5</v>
      </c>
      <c r="AK389">
        <v>15.707599556249356</v>
      </c>
    </row>
    <row r="390" spans="1:37">
      <c r="A390">
        <v>3</v>
      </c>
      <c r="B390">
        <v>25</v>
      </c>
      <c r="C390">
        <v>2023</v>
      </c>
      <c r="D390">
        <v>99</v>
      </c>
      <c r="E390">
        <v>25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30</v>
      </c>
      <c r="R390">
        <v>378</v>
      </c>
      <c r="S390">
        <v>4.5634920634920642</v>
      </c>
      <c r="T390">
        <v>4.7010582010582018</v>
      </c>
      <c r="U390">
        <v>14.62804232804231</v>
      </c>
      <c r="V390">
        <v>0.26455026455026454</v>
      </c>
      <c r="W390">
        <v>5.5555555555555562</v>
      </c>
      <c r="X390">
        <v>39.682539682539698</v>
      </c>
      <c r="Y390">
        <v>19.576719576719569</v>
      </c>
      <c r="Z390">
        <v>8.4404359875295647</v>
      </c>
      <c r="AA390">
        <v>1.7495095234631728</v>
      </c>
      <c r="AB390">
        <v>2.4908401382859235</v>
      </c>
      <c r="AC390">
        <v>31.766315711427495</v>
      </c>
      <c r="AD390">
        <v>66.938178905691245</v>
      </c>
      <c r="AE390">
        <v>65.241362081064807</v>
      </c>
      <c r="AF390">
        <v>1.4141414141414139</v>
      </c>
      <c r="AG390">
        <v>1.6707690057755027</v>
      </c>
      <c r="AH390">
        <v>0</v>
      </c>
      <c r="AI390">
        <v>164</v>
      </c>
      <c r="AJ390">
        <v>97.570121951219548</v>
      </c>
      <c r="AK390">
        <v>15.029911952962427</v>
      </c>
    </row>
    <row r="391" spans="1:37">
      <c r="A391">
        <v>3</v>
      </c>
      <c r="B391">
        <v>26</v>
      </c>
      <c r="C391">
        <v>2023</v>
      </c>
      <c r="D391">
        <v>99</v>
      </c>
      <c r="E391">
        <v>26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46</v>
      </c>
      <c r="R391">
        <v>800</v>
      </c>
      <c r="S391">
        <v>4.9625000000000004</v>
      </c>
      <c r="T391">
        <v>5.0175000000000001</v>
      </c>
      <c r="U391">
        <v>14.941374999999995</v>
      </c>
      <c r="V391">
        <v>1.75</v>
      </c>
      <c r="W391">
        <v>7.125</v>
      </c>
      <c r="X391">
        <v>37.5</v>
      </c>
      <c r="Y391">
        <v>19.75</v>
      </c>
      <c r="Z391">
        <v>9.3186453205053112</v>
      </c>
      <c r="AA391">
        <v>1.6825854361666155</v>
      </c>
      <c r="AB391">
        <v>2.2510428138975942</v>
      </c>
      <c r="AC391">
        <v>50.182360811873195</v>
      </c>
      <c r="AD391">
        <v>69.833659146181461</v>
      </c>
      <c r="AE391">
        <v>64.009511711164137</v>
      </c>
      <c r="AF391">
        <v>2.9928918817807713</v>
      </c>
      <c r="AG391">
        <v>3.6117605893831497</v>
      </c>
      <c r="AH391">
        <v>6.125</v>
      </c>
      <c r="AI391">
        <v>128</v>
      </c>
      <c r="AJ391">
        <v>97.959375000000023</v>
      </c>
      <c r="AK391">
        <v>18.520713735292304</v>
      </c>
    </row>
    <row r="392" spans="1:37">
      <c r="A392">
        <v>3</v>
      </c>
      <c r="B392">
        <v>27</v>
      </c>
      <c r="C392">
        <v>2023</v>
      </c>
      <c r="D392">
        <v>99</v>
      </c>
      <c r="E392">
        <v>27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19</v>
      </c>
      <c r="R392">
        <v>214</v>
      </c>
      <c r="S392">
        <v>4.8738317757009364</v>
      </c>
      <c r="T392">
        <v>5.3084112149532707</v>
      </c>
      <c r="U392">
        <v>14.188317757009347</v>
      </c>
      <c r="V392">
        <v>0.46728971962616805</v>
      </c>
      <c r="W392">
        <v>4.2056074766355156</v>
      </c>
      <c r="X392">
        <v>38.317757009345797</v>
      </c>
      <c r="Y392">
        <v>13.551401869158878</v>
      </c>
      <c r="Z392">
        <v>8.005909264497495</v>
      </c>
      <c r="AA392">
        <v>1.3596203736652499</v>
      </c>
      <c r="AB392">
        <v>1.7821084590658971</v>
      </c>
      <c r="AC392">
        <v>15.85327787481623</v>
      </c>
      <c r="AD392">
        <v>52.821915293638256</v>
      </c>
      <c r="AE392">
        <v>42.298672048591257</v>
      </c>
      <c r="AF392">
        <v>0.80059857837635617</v>
      </c>
      <c r="AG392">
        <v>0.91745142913085787</v>
      </c>
      <c r="AH392">
        <v>0</v>
      </c>
      <c r="AI392">
        <v>154</v>
      </c>
      <c r="AJ392">
        <v>114.73506493506484</v>
      </c>
      <c r="AK392">
        <v>9.6422218229675281</v>
      </c>
    </row>
    <row r="393" spans="1:37">
      <c r="A393">
        <v>3</v>
      </c>
      <c r="B393">
        <v>28</v>
      </c>
      <c r="C393">
        <v>2023</v>
      </c>
      <c r="D393">
        <v>99</v>
      </c>
      <c r="E393">
        <v>28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10</v>
      </c>
      <c r="R393">
        <v>154</v>
      </c>
      <c r="S393">
        <v>5.4675324675324681</v>
      </c>
      <c r="T393">
        <v>4.7662337662337668</v>
      </c>
      <c r="U393">
        <v>11.479220779220778</v>
      </c>
      <c r="V393">
        <v>0</v>
      </c>
      <c r="W393">
        <v>0.64935064935064923</v>
      </c>
      <c r="X393">
        <v>18.831168831168828</v>
      </c>
      <c r="Y393">
        <v>9.0909090909090917</v>
      </c>
      <c r="Z393">
        <v>6.7910624546491132</v>
      </c>
      <c r="AA393">
        <v>1.6909569686201604</v>
      </c>
      <c r="AB393">
        <v>1.6933491282156421</v>
      </c>
      <c r="AC393">
        <v>38.683531585275318</v>
      </c>
      <c r="AD393">
        <v>61.162387687112016</v>
      </c>
      <c r="AE393">
        <v>60.964895695164493</v>
      </c>
      <c r="AF393">
        <v>0.57613168724279851</v>
      </c>
      <c r="AG393">
        <v>0.53416020696819488</v>
      </c>
      <c r="AH393">
        <v>0</v>
      </c>
      <c r="AI393">
        <v>3</v>
      </c>
      <c r="AJ393">
        <v>97.433333333333366</v>
      </c>
      <c r="AK393">
        <v>15.446575564460304</v>
      </c>
    </row>
    <row r="394" spans="1:37">
      <c r="A394">
        <v>3</v>
      </c>
      <c r="B394">
        <v>29</v>
      </c>
      <c r="C394">
        <v>2023</v>
      </c>
      <c r="D394">
        <v>99</v>
      </c>
      <c r="E394">
        <v>29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2</v>
      </c>
      <c r="R394">
        <v>8</v>
      </c>
      <c r="S394">
        <v>4.25</v>
      </c>
      <c r="T394">
        <v>2.75</v>
      </c>
      <c r="U394">
        <v>12.0875</v>
      </c>
      <c r="V394">
        <v>0</v>
      </c>
      <c r="W394">
        <v>0</v>
      </c>
      <c r="X394">
        <v>12.5</v>
      </c>
      <c r="Y394">
        <v>12.5</v>
      </c>
      <c r="Z394">
        <v>9.8452320312931185</v>
      </c>
      <c r="AA394">
        <v>0.96824583655185403</v>
      </c>
      <c r="AB394">
        <v>1.299038105676658</v>
      </c>
      <c r="AC394">
        <v>82.250602666921054</v>
      </c>
      <c r="AD394">
        <v>79.24084965826998</v>
      </c>
      <c r="AE394">
        <v>74.535599249992998</v>
      </c>
      <c r="AF394">
        <v>2.9928918817807692E-2</v>
      </c>
      <c r="AG394">
        <v>2.9218968216893577E-2</v>
      </c>
      <c r="AH394">
        <v>0</v>
      </c>
      <c r="AI394">
        <v>7</v>
      </c>
      <c r="AJ394">
        <v>86.328571428571436</v>
      </c>
      <c r="AK394">
        <v>13.117162945168259</v>
      </c>
    </row>
    <row r="395" spans="1:37">
      <c r="A395">
        <v>3</v>
      </c>
      <c r="B395">
        <v>30</v>
      </c>
      <c r="C395">
        <v>2023</v>
      </c>
      <c r="D395">
        <v>99</v>
      </c>
      <c r="E395">
        <v>30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3</v>
      </c>
      <c r="R395">
        <v>91</v>
      </c>
      <c r="S395">
        <v>3.7032967032967039</v>
      </c>
      <c r="T395">
        <v>3.3846153846153846</v>
      </c>
      <c r="U395">
        <v>7.5791208791208815</v>
      </c>
      <c r="V395">
        <v>0</v>
      </c>
      <c r="W395">
        <v>0</v>
      </c>
      <c r="X395">
        <v>0</v>
      </c>
      <c r="Y395">
        <v>0</v>
      </c>
      <c r="Z395">
        <v>2.5707362644643541</v>
      </c>
      <c r="AA395">
        <v>1.2447207683203623</v>
      </c>
      <c r="AB395">
        <v>1.5602847779603388</v>
      </c>
      <c r="AC395">
        <v>35.144608093893197</v>
      </c>
      <c r="AD395">
        <v>44.610150315819837</v>
      </c>
      <c r="AE395">
        <v>58.49768999709385</v>
      </c>
      <c r="AF395">
        <v>0.34044145155256278</v>
      </c>
      <c r="AG395">
        <v>0.20840043825430712</v>
      </c>
      <c r="AH395">
        <v>0</v>
      </c>
      <c r="AI395">
        <v>5</v>
      </c>
      <c r="AJ395">
        <v>92.62</v>
      </c>
      <c r="AK395">
        <v>10.86882700288119</v>
      </c>
    </row>
    <row r="396" spans="1:37">
      <c r="A396">
        <v>3</v>
      </c>
      <c r="B396">
        <v>31</v>
      </c>
      <c r="C396">
        <v>2023</v>
      </c>
      <c r="D396">
        <v>99</v>
      </c>
      <c r="E396">
        <v>31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13</v>
      </c>
      <c r="R396">
        <v>289</v>
      </c>
      <c r="S396">
        <v>4.5986159169550174</v>
      </c>
      <c r="T396">
        <v>4.1972318339100347</v>
      </c>
      <c r="U396">
        <v>11.774048442906579</v>
      </c>
      <c r="V396">
        <v>0.34602076124567477</v>
      </c>
      <c r="W396">
        <v>2.0761245674740474</v>
      </c>
      <c r="X396">
        <v>20.761245674740476</v>
      </c>
      <c r="Y396">
        <v>7.9584775086505184</v>
      </c>
      <c r="Z396">
        <v>6.8892663525622169</v>
      </c>
      <c r="AA396">
        <v>1.8726213944848249</v>
      </c>
      <c r="AB396">
        <v>2.1738917834256211</v>
      </c>
      <c r="AC396">
        <v>53.462542154418045</v>
      </c>
      <c r="AD396">
        <v>73.1705764981253</v>
      </c>
      <c r="AE396">
        <v>62.379035058795111</v>
      </c>
      <c r="AF396">
        <v>1.0811821922933031</v>
      </c>
      <c r="AG396">
        <v>1.0281632177003499</v>
      </c>
      <c r="AH396">
        <v>0</v>
      </c>
      <c r="AI396">
        <v>9</v>
      </c>
      <c r="AJ396">
        <v>102.78888888888888</v>
      </c>
      <c r="AK396">
        <v>15.077171763292839</v>
      </c>
    </row>
    <row r="397" spans="1:37">
      <c r="A397">
        <v>3</v>
      </c>
      <c r="B397">
        <v>32</v>
      </c>
      <c r="C397">
        <v>2023</v>
      </c>
      <c r="D397">
        <v>99</v>
      </c>
      <c r="E397">
        <v>32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18</v>
      </c>
      <c r="R397">
        <v>412</v>
      </c>
      <c r="S397">
        <v>4.4975728155339807</v>
      </c>
      <c r="T397">
        <v>3.0533980582524274</v>
      </c>
      <c r="U397">
        <v>8.8788834951456295</v>
      </c>
      <c r="V397">
        <v>0.24271844660194181</v>
      </c>
      <c r="W397">
        <v>0.24271844660194181</v>
      </c>
      <c r="X397">
        <v>4.8543689320388363</v>
      </c>
      <c r="Y397">
        <v>1.6990291262135924</v>
      </c>
      <c r="Z397">
        <v>4.4007849824951411</v>
      </c>
      <c r="AA397">
        <v>1.4672786818238683</v>
      </c>
      <c r="AB397">
        <v>1.642004194144602</v>
      </c>
      <c r="AC397">
        <v>45.269440665603135</v>
      </c>
      <c r="AD397">
        <v>53.590219324834123</v>
      </c>
      <c r="AE397">
        <v>43.224229463014993</v>
      </c>
      <c r="AF397">
        <v>1.5413393191170977</v>
      </c>
      <c r="AG397">
        <v>1.1053351358243888</v>
      </c>
      <c r="AH397">
        <v>0</v>
      </c>
      <c r="AI397">
        <v>57</v>
      </c>
      <c r="AJ397">
        <v>81.877192982456151</v>
      </c>
      <c r="AK397">
        <v>15.043044724388125</v>
      </c>
    </row>
    <row r="398" spans="1:37">
      <c r="A398">
        <v>3</v>
      </c>
      <c r="B398">
        <v>33</v>
      </c>
      <c r="C398">
        <v>2023</v>
      </c>
      <c r="D398">
        <v>99</v>
      </c>
      <c r="E398">
        <v>33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18</v>
      </c>
      <c r="R398">
        <v>184</v>
      </c>
      <c r="S398">
        <v>5.1195652173913047</v>
      </c>
      <c r="T398">
        <v>4.3913043478260869</v>
      </c>
      <c r="U398">
        <v>14.992391304347828</v>
      </c>
      <c r="V398">
        <v>1.0869565217391304</v>
      </c>
      <c r="W398">
        <v>0.54347826086956519</v>
      </c>
      <c r="X398">
        <v>38.586956521739125</v>
      </c>
      <c r="Y398">
        <v>16.304347826086957</v>
      </c>
      <c r="Z398">
        <v>7.3424796441761853</v>
      </c>
      <c r="AA398">
        <v>1.607336382263119</v>
      </c>
      <c r="AB398">
        <v>2.2431369811199802</v>
      </c>
      <c r="AC398">
        <v>34.826355235176756</v>
      </c>
      <c r="AD398">
        <v>74.259595500510144</v>
      </c>
      <c r="AE398">
        <v>40.45647572173899</v>
      </c>
      <c r="AF398">
        <v>0.68836513280957701</v>
      </c>
      <c r="AG398">
        <v>0.83354132081822752</v>
      </c>
      <c r="AH398">
        <v>0</v>
      </c>
      <c r="AI398">
        <v>13</v>
      </c>
      <c r="AJ398">
        <v>88.253846153846112</v>
      </c>
      <c r="AK398">
        <v>15.279247907897076</v>
      </c>
    </row>
    <row r="399" spans="1:37">
      <c r="A399">
        <v>3</v>
      </c>
      <c r="B399">
        <v>34</v>
      </c>
      <c r="C399">
        <v>2023</v>
      </c>
      <c r="D399">
        <v>99</v>
      </c>
      <c r="E399">
        <v>34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32</v>
      </c>
      <c r="R399">
        <v>302</v>
      </c>
      <c r="S399">
        <v>5.1026490066225163</v>
      </c>
      <c r="T399">
        <v>3.8807947019867552</v>
      </c>
      <c r="U399">
        <v>12.850662251655628</v>
      </c>
      <c r="V399">
        <v>0.66225165562913901</v>
      </c>
      <c r="W399">
        <v>0.33112582781456951</v>
      </c>
      <c r="X399">
        <v>18.543046357615889</v>
      </c>
      <c r="Y399">
        <v>5.2980132450331112</v>
      </c>
      <c r="Z399">
        <v>5.4697285147435881</v>
      </c>
      <c r="AA399">
        <v>1.2735436830219997</v>
      </c>
      <c r="AB399">
        <v>1.8785197509053424</v>
      </c>
      <c r="AC399">
        <v>38.005628267763058</v>
      </c>
      <c r="AD399">
        <v>47.89561388857345</v>
      </c>
      <c r="AE399">
        <v>49.508156724632919</v>
      </c>
      <c r="AF399">
        <v>1.1298166853722409</v>
      </c>
      <c r="AG399">
        <v>1.1726566055112952</v>
      </c>
      <c r="AH399">
        <v>0</v>
      </c>
      <c r="AI399">
        <v>42</v>
      </c>
      <c r="AJ399">
        <v>93.950000000000017</v>
      </c>
      <c r="AK399">
        <v>14.557071398576486</v>
      </c>
    </row>
    <row r="400" spans="1:37">
      <c r="A400">
        <v>3</v>
      </c>
      <c r="B400">
        <v>35</v>
      </c>
      <c r="C400">
        <v>2023</v>
      </c>
      <c r="D400">
        <v>99</v>
      </c>
      <c r="E400">
        <v>35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43</v>
      </c>
      <c r="R400">
        <v>541</v>
      </c>
      <c r="S400">
        <v>5.0129390018484301</v>
      </c>
      <c r="T400">
        <v>4.6950092421441791</v>
      </c>
      <c r="U400">
        <v>13.861737523105372</v>
      </c>
      <c r="V400">
        <v>0.18484288354898337</v>
      </c>
      <c r="W400">
        <v>2.5878003696857661</v>
      </c>
      <c r="X400">
        <v>32.532347504621065</v>
      </c>
      <c r="Y400">
        <v>8.3179297597042492</v>
      </c>
      <c r="Z400">
        <v>6.2586513825973222</v>
      </c>
      <c r="AA400">
        <v>1.361545704053839</v>
      </c>
      <c r="AB400">
        <v>2.0959764839702659</v>
      </c>
      <c r="AC400">
        <v>31.801222517801399</v>
      </c>
      <c r="AD400">
        <v>66.716919582985668</v>
      </c>
      <c r="AE400">
        <v>43.923832157358326</v>
      </c>
      <c r="AF400">
        <v>2.0239431350542465</v>
      </c>
      <c r="AG400">
        <v>2.2659657337345238</v>
      </c>
      <c r="AH400">
        <v>2.2181146025878005</v>
      </c>
      <c r="AI400">
        <v>105</v>
      </c>
      <c r="AJ400">
        <v>104.08666666666657</v>
      </c>
      <c r="AK400">
        <v>14.035924001208103</v>
      </c>
    </row>
    <row r="401" spans="1:37">
      <c r="A401">
        <v>3</v>
      </c>
      <c r="B401">
        <v>36</v>
      </c>
      <c r="C401">
        <v>2023</v>
      </c>
      <c r="D401">
        <v>99</v>
      </c>
      <c r="E401">
        <v>36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45</v>
      </c>
      <c r="R401">
        <v>554</v>
      </c>
      <c r="S401">
        <v>5.3393501805054164</v>
      </c>
      <c r="T401">
        <v>4.3267148014440435</v>
      </c>
      <c r="U401">
        <v>13.345667870036097</v>
      </c>
      <c r="V401">
        <v>0.9025270758122742</v>
      </c>
      <c r="W401">
        <v>1.4440433212996389</v>
      </c>
      <c r="X401">
        <v>23.646209386281591</v>
      </c>
      <c r="Y401">
        <v>8.3032490974729285</v>
      </c>
      <c r="Z401">
        <v>6.4806341060706005</v>
      </c>
      <c r="AA401">
        <v>1.502225885220194</v>
      </c>
      <c r="AB401">
        <v>2.0463336153306431</v>
      </c>
      <c r="AC401">
        <v>27.046294603988244</v>
      </c>
      <c r="AD401">
        <v>59.254084837515926</v>
      </c>
      <c r="AE401">
        <v>40.667456197167134</v>
      </c>
      <c r="AF401">
        <v>2.0725776281331836</v>
      </c>
      <c r="AG401">
        <v>2.2340273165625923</v>
      </c>
      <c r="AH401">
        <v>0</v>
      </c>
      <c r="AI401">
        <v>55</v>
      </c>
      <c r="AJ401">
        <v>90.847272727272738</v>
      </c>
      <c r="AK401">
        <v>15.401268901915589</v>
      </c>
    </row>
    <row r="402" spans="1:37">
      <c r="A402">
        <v>3</v>
      </c>
      <c r="B402">
        <v>37</v>
      </c>
      <c r="C402">
        <v>2023</v>
      </c>
      <c r="D402">
        <v>99</v>
      </c>
      <c r="E402">
        <v>37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45</v>
      </c>
      <c r="R402">
        <v>826</v>
      </c>
      <c r="S402">
        <v>5.0121065375302658</v>
      </c>
      <c r="T402">
        <v>4.1585956416464889</v>
      </c>
      <c r="U402">
        <v>12.389467312348662</v>
      </c>
      <c r="V402">
        <v>0.72639225181598099</v>
      </c>
      <c r="W402">
        <v>0.60532687651331729</v>
      </c>
      <c r="X402">
        <v>24.455205811138015</v>
      </c>
      <c r="Y402">
        <v>5.690072639225181</v>
      </c>
      <c r="Z402">
        <v>5.9762279645916117</v>
      </c>
      <c r="AA402">
        <v>1.4596588769558105</v>
      </c>
      <c r="AB402">
        <v>1.8319943653445367</v>
      </c>
      <c r="AC402">
        <v>36.432431561545471</v>
      </c>
      <c r="AD402">
        <v>62.396720652741998</v>
      </c>
      <c r="AE402">
        <v>41.308212976460723</v>
      </c>
      <c r="AF402">
        <v>3.0901608679386454</v>
      </c>
      <c r="AG402">
        <v>3.09222497457315</v>
      </c>
      <c r="AH402">
        <v>0.84745762711864381</v>
      </c>
      <c r="AI402">
        <v>180</v>
      </c>
      <c r="AJ402">
        <v>87.562222222222218</v>
      </c>
      <c r="AK402">
        <v>14.43905490592662</v>
      </c>
    </row>
    <row r="403" spans="1:37">
      <c r="A403">
        <v>3</v>
      </c>
      <c r="B403">
        <v>38</v>
      </c>
      <c r="C403">
        <v>2023</v>
      </c>
      <c r="D403">
        <v>99</v>
      </c>
      <c r="E403">
        <v>38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41</v>
      </c>
      <c r="R403">
        <v>646</v>
      </c>
      <c r="S403">
        <v>5.2198142414860689</v>
      </c>
      <c r="T403">
        <v>4.2074303405572753</v>
      </c>
      <c r="U403">
        <v>12.728947368421064</v>
      </c>
      <c r="V403">
        <v>0.92879256965944235</v>
      </c>
      <c r="W403">
        <v>1.3931888544891644</v>
      </c>
      <c r="X403">
        <v>26.006191950464395</v>
      </c>
      <c r="Y403">
        <v>4.0247678018575845</v>
      </c>
      <c r="Z403">
        <v>5.7985223755939606</v>
      </c>
      <c r="AA403">
        <v>1.7817384532972778</v>
      </c>
      <c r="AB403">
        <v>1.9243447416656012</v>
      </c>
      <c r="AC403">
        <v>41.019501458965749</v>
      </c>
      <c r="AD403">
        <v>60.314113683840873</v>
      </c>
      <c r="AE403">
        <v>50.319720159221646</v>
      </c>
      <c r="AF403">
        <v>2.416760194537972</v>
      </c>
      <c r="AG403">
        <v>2.4846396458189703</v>
      </c>
      <c r="AH403">
        <v>0</v>
      </c>
      <c r="AI403">
        <v>116</v>
      </c>
      <c r="AJ403">
        <v>90.84137931034482</v>
      </c>
      <c r="AK403">
        <v>14.438337844022003</v>
      </c>
    </row>
    <row r="404" spans="1:37">
      <c r="A404">
        <v>3</v>
      </c>
      <c r="B404">
        <v>39</v>
      </c>
      <c r="C404">
        <v>2023</v>
      </c>
      <c r="D404">
        <v>99</v>
      </c>
      <c r="E404">
        <v>39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45</v>
      </c>
      <c r="R404">
        <v>506</v>
      </c>
      <c r="S404">
        <v>5.6679841897233203</v>
      </c>
      <c r="T404">
        <v>4.5276679841897245</v>
      </c>
      <c r="U404">
        <v>12.538537549407128</v>
      </c>
      <c r="V404">
        <v>0.59288537549407117</v>
      </c>
      <c r="W404">
        <v>2.1739130434782608</v>
      </c>
      <c r="X404">
        <v>19.169960474308301</v>
      </c>
      <c r="Y404">
        <v>7.1146245059288509</v>
      </c>
      <c r="Z404">
        <v>5.8562656081410509</v>
      </c>
      <c r="AA404">
        <v>1.6017661595219077</v>
      </c>
      <c r="AB404">
        <v>1.9831865643589952</v>
      </c>
      <c r="AC404">
        <v>23.421093736204831</v>
      </c>
      <c r="AD404">
        <v>56.766556639058848</v>
      </c>
      <c r="AE404">
        <v>22.188444628885524</v>
      </c>
      <c r="AF404">
        <v>1.8930041152263375</v>
      </c>
      <c r="AG404">
        <v>1.9170604328033247</v>
      </c>
      <c r="AH404">
        <v>0.59288537549407117</v>
      </c>
      <c r="AI404">
        <v>139</v>
      </c>
      <c r="AJ404">
        <v>91.547482014388493</v>
      </c>
      <c r="AK404">
        <v>15.757175410163477</v>
      </c>
    </row>
    <row r="405" spans="1:37">
      <c r="A405">
        <v>3</v>
      </c>
      <c r="B405">
        <v>40</v>
      </c>
      <c r="C405">
        <v>2023</v>
      </c>
      <c r="D405">
        <v>99</v>
      </c>
      <c r="E405">
        <v>40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77</v>
      </c>
      <c r="R405">
        <v>1180</v>
      </c>
      <c r="S405">
        <v>5.0449152542372877</v>
      </c>
      <c r="T405">
        <v>4.8169491525423718</v>
      </c>
      <c r="U405">
        <v>14.936355932203398</v>
      </c>
      <c r="V405">
        <v>0.93220338983050877</v>
      </c>
      <c r="W405">
        <v>1.6101694915254237</v>
      </c>
      <c r="X405">
        <v>40.677966101694913</v>
      </c>
      <c r="Y405">
        <v>11.101694915254239</v>
      </c>
      <c r="Z405">
        <v>6.4058706079809102</v>
      </c>
      <c r="AA405">
        <v>1.633499801955193</v>
      </c>
      <c r="AB405">
        <v>2.0173949087259837</v>
      </c>
      <c r="AC405">
        <v>10.239906806536657</v>
      </c>
      <c r="AD405">
        <v>32.504045411012378</v>
      </c>
      <c r="AE405">
        <v>52.967846029467665</v>
      </c>
      <c r="AF405">
        <v>4.4145155256266371</v>
      </c>
      <c r="AG405">
        <v>5.3255573208472358</v>
      </c>
      <c r="AH405">
        <v>0.677966101694915</v>
      </c>
      <c r="AI405">
        <v>476</v>
      </c>
      <c r="AJ405">
        <v>95.465966386554683</v>
      </c>
      <c r="AK405">
        <v>15.011730639657541</v>
      </c>
    </row>
    <row r="406" spans="1:37">
      <c r="A406">
        <v>3</v>
      </c>
      <c r="B406">
        <v>41</v>
      </c>
      <c r="C406">
        <v>2023</v>
      </c>
      <c r="D406">
        <v>99</v>
      </c>
      <c r="E406">
        <v>41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83</v>
      </c>
      <c r="R406">
        <v>1263</v>
      </c>
      <c r="S406">
        <v>5.1433095803642122</v>
      </c>
      <c r="T406">
        <v>4.7505938242280283</v>
      </c>
      <c r="U406">
        <v>15.908788598574843</v>
      </c>
      <c r="V406">
        <v>1.0292953285827393</v>
      </c>
      <c r="W406">
        <v>0.95011876484560565</v>
      </c>
      <c r="X406">
        <v>50.118764845605696</v>
      </c>
      <c r="Y406">
        <v>11.005542359461598</v>
      </c>
      <c r="Z406">
        <v>6.2294611024330324</v>
      </c>
      <c r="AA406">
        <v>1.682441804149559</v>
      </c>
      <c r="AB406">
        <v>1.9793944575431439</v>
      </c>
      <c r="AC406">
        <v>23.388823236957546</v>
      </c>
      <c r="AD406">
        <v>52.278353072509091</v>
      </c>
      <c r="AE406">
        <v>40.777862938294277</v>
      </c>
      <c r="AF406">
        <v>4.7250280583613922</v>
      </c>
      <c r="AG406">
        <v>6.0712604404177837</v>
      </c>
      <c r="AH406">
        <v>1.8210609659540775</v>
      </c>
      <c r="AI406">
        <v>185</v>
      </c>
      <c r="AJ406">
        <v>103.47081081081078</v>
      </c>
      <c r="AK406">
        <v>14.602501669878404</v>
      </c>
    </row>
    <row r="407" spans="1:37">
      <c r="A407">
        <v>3</v>
      </c>
      <c r="B407">
        <v>42</v>
      </c>
      <c r="C407">
        <v>2023</v>
      </c>
      <c r="D407">
        <v>99</v>
      </c>
      <c r="E407">
        <v>42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82</v>
      </c>
      <c r="R407">
        <v>995</v>
      </c>
      <c r="S407">
        <v>5.3959798994974877</v>
      </c>
      <c r="T407">
        <v>4.9447236180904532</v>
      </c>
      <c r="U407">
        <v>15.370150753768849</v>
      </c>
      <c r="V407">
        <v>1.306532663316583</v>
      </c>
      <c r="W407">
        <v>1.9095477386934681</v>
      </c>
      <c r="X407">
        <v>43.618090452261306</v>
      </c>
      <c r="Y407">
        <v>12.763819095477388</v>
      </c>
      <c r="Z407">
        <v>6.6096004088911053</v>
      </c>
      <c r="AA407">
        <v>1.7450529990361936</v>
      </c>
      <c r="AB407">
        <v>1.949090703855068</v>
      </c>
      <c r="AC407">
        <v>21.371280690455094</v>
      </c>
      <c r="AD407">
        <v>51.261553774604756</v>
      </c>
      <c r="AE407">
        <v>43.78442516486497</v>
      </c>
      <c r="AF407">
        <v>3.7224092779648346</v>
      </c>
      <c r="AG407">
        <v>4.6210387448957446</v>
      </c>
      <c r="AH407">
        <v>1.0050251256281406</v>
      </c>
      <c r="AI407">
        <v>208</v>
      </c>
      <c r="AJ407">
        <v>93.80865384615376</v>
      </c>
      <c r="AK407">
        <v>15.445306031845302</v>
      </c>
    </row>
    <row r="408" spans="1:37">
      <c r="A408">
        <v>3</v>
      </c>
      <c r="B408">
        <v>43</v>
      </c>
      <c r="C408">
        <v>2023</v>
      </c>
      <c r="D408">
        <v>99</v>
      </c>
      <c r="E408">
        <v>43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87</v>
      </c>
      <c r="R408">
        <v>962</v>
      </c>
      <c r="S408">
        <v>5.5041580041580032</v>
      </c>
      <c r="T408">
        <v>4.7058212058212048</v>
      </c>
      <c r="U408">
        <v>15.586694386694395</v>
      </c>
      <c r="V408">
        <v>2.3908523908523911</v>
      </c>
      <c r="W408">
        <v>1.455301455301456</v>
      </c>
      <c r="X408">
        <v>43.243243243243249</v>
      </c>
      <c r="Y408">
        <v>13.513513513513516</v>
      </c>
      <c r="Z408">
        <v>6.9563526126608108</v>
      </c>
      <c r="AA408">
        <v>1.6673716565741883</v>
      </c>
      <c r="AB408">
        <v>1.9595035757178247</v>
      </c>
      <c r="AC408">
        <v>13.56733957138357</v>
      </c>
      <c r="AD408">
        <v>42.990360373427009</v>
      </c>
      <c r="AE408">
        <v>42.559608113036155</v>
      </c>
      <c r="AF408">
        <v>3.5989524878413759</v>
      </c>
      <c r="AG408">
        <v>4.5307228234890324</v>
      </c>
      <c r="AH408">
        <v>4.1580041580041573</v>
      </c>
      <c r="AI408">
        <v>222</v>
      </c>
      <c r="AJ408">
        <v>99.917567567567488</v>
      </c>
      <c r="AK408">
        <v>14.598460261740922</v>
      </c>
    </row>
    <row r="409" spans="1:37">
      <c r="A409">
        <v>3</v>
      </c>
      <c r="B409">
        <v>44</v>
      </c>
      <c r="C409">
        <v>2023</v>
      </c>
      <c r="D409">
        <v>99</v>
      </c>
      <c r="E409">
        <v>44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72</v>
      </c>
      <c r="R409">
        <v>904</v>
      </c>
      <c r="S409">
        <v>5.5154867256637194</v>
      </c>
      <c r="T409">
        <v>5.3362831858407072</v>
      </c>
      <c r="U409">
        <v>17.652433628318587</v>
      </c>
      <c r="V409">
        <v>1.4380530973451329</v>
      </c>
      <c r="W409">
        <v>2.4336283185840699</v>
      </c>
      <c r="X409">
        <v>57.190265486725664</v>
      </c>
      <c r="Y409">
        <v>20.243362831858406</v>
      </c>
      <c r="Z409">
        <v>6.3651042096400561</v>
      </c>
      <c r="AA409">
        <v>1.5284120344883867</v>
      </c>
      <c r="AB409">
        <v>1.8355420190986036</v>
      </c>
      <c r="AC409">
        <v>23.766562235560592</v>
      </c>
      <c r="AD409">
        <v>52.520932333529679</v>
      </c>
      <c r="AE409">
        <v>46.065756340937085</v>
      </c>
      <c r="AF409">
        <v>3.3819678264122697</v>
      </c>
      <c r="AG409">
        <v>4.821824726075949</v>
      </c>
      <c r="AH409">
        <v>0</v>
      </c>
      <c r="AI409">
        <v>168</v>
      </c>
      <c r="AJ409">
        <v>103.14702380952377</v>
      </c>
      <c r="AK409">
        <v>15.387284627468443</v>
      </c>
    </row>
    <row r="410" spans="1:37">
      <c r="A410">
        <v>3</v>
      </c>
      <c r="B410">
        <v>45</v>
      </c>
      <c r="C410">
        <v>2023</v>
      </c>
      <c r="D410">
        <v>99</v>
      </c>
      <c r="E410">
        <v>45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66</v>
      </c>
      <c r="R410">
        <v>757</v>
      </c>
      <c r="S410">
        <v>5.4134742404227216</v>
      </c>
      <c r="T410">
        <v>5.0792602377807121</v>
      </c>
      <c r="U410">
        <v>17.227476882430643</v>
      </c>
      <c r="V410">
        <v>4.3593130779392348</v>
      </c>
      <c r="W410">
        <v>1.3210039630118895</v>
      </c>
      <c r="X410">
        <v>60.237780713342147</v>
      </c>
      <c r="Y410">
        <v>20.607661822985474</v>
      </c>
      <c r="Z410">
        <v>7.12200791014636</v>
      </c>
      <c r="AA410">
        <v>1.6146548816142881</v>
      </c>
      <c r="AB410">
        <v>1.7743379831304236</v>
      </c>
      <c r="AC410">
        <v>29.263014217258291</v>
      </c>
      <c r="AD410">
        <v>47.107534242357183</v>
      </c>
      <c r="AE410">
        <v>50.037368600417295</v>
      </c>
      <c r="AF410">
        <v>2.832023943135054</v>
      </c>
      <c r="AG410">
        <v>3.9405419680470777</v>
      </c>
      <c r="AH410">
        <v>0</v>
      </c>
      <c r="AI410">
        <v>164</v>
      </c>
      <c r="AJ410">
        <v>104.71768292682928</v>
      </c>
      <c r="AK410">
        <v>15.417830892017973</v>
      </c>
    </row>
    <row r="411" spans="1:37">
      <c r="A411">
        <v>3</v>
      </c>
      <c r="B411">
        <v>46</v>
      </c>
      <c r="C411">
        <v>2023</v>
      </c>
      <c r="D411">
        <v>99</v>
      </c>
      <c r="E411">
        <v>46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45</v>
      </c>
      <c r="R411">
        <v>453</v>
      </c>
      <c r="S411">
        <v>5.5099337748344386</v>
      </c>
      <c r="T411">
        <v>5.4613686534216317</v>
      </c>
      <c r="U411">
        <v>18.256512141280368</v>
      </c>
      <c r="V411">
        <v>2.6490066225165556</v>
      </c>
      <c r="W411">
        <v>1.7660044150110372</v>
      </c>
      <c r="X411">
        <v>55.849889624724049</v>
      </c>
      <c r="Y411">
        <v>27.373068432671086</v>
      </c>
      <c r="Z411">
        <v>7.3433686036128893</v>
      </c>
      <c r="AA411">
        <v>1.3199147892200729</v>
      </c>
      <c r="AB411">
        <v>1.8914084543951233</v>
      </c>
      <c r="AC411">
        <v>21.120404664387316</v>
      </c>
      <c r="AD411">
        <v>54.408243249317763</v>
      </c>
      <c r="AE411">
        <v>36.556625075088448</v>
      </c>
      <c r="AF411">
        <v>1.6947250280583619</v>
      </c>
      <c r="AG411">
        <v>2.4989318608826618</v>
      </c>
      <c r="AH411">
        <v>0.88300220750551861</v>
      </c>
      <c r="AI411">
        <v>19</v>
      </c>
      <c r="AJ411">
        <v>93.378947368421052</v>
      </c>
      <c r="AK411">
        <v>15.854833753034027</v>
      </c>
    </row>
    <row r="412" spans="1:37">
      <c r="A412">
        <v>3</v>
      </c>
      <c r="B412">
        <v>47</v>
      </c>
      <c r="C412">
        <v>2023</v>
      </c>
      <c r="D412">
        <v>99</v>
      </c>
      <c r="E412">
        <v>47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44</v>
      </c>
      <c r="R412">
        <v>483</v>
      </c>
      <c r="S412">
        <v>5.4844720496894412</v>
      </c>
      <c r="T412">
        <v>4.9834368530020701</v>
      </c>
      <c r="U412">
        <v>14.929399585921338</v>
      </c>
      <c r="V412">
        <v>0.6211180124223602</v>
      </c>
      <c r="W412">
        <v>1.4492753623188404</v>
      </c>
      <c r="X412">
        <v>39.544513457556953</v>
      </c>
      <c r="Y412">
        <v>13.457556935817802</v>
      </c>
      <c r="Z412">
        <v>7.3129175431929934</v>
      </c>
      <c r="AA412">
        <v>1.3925515705165001</v>
      </c>
      <c r="AB412">
        <v>1.8749009607102145</v>
      </c>
      <c r="AC412">
        <v>10.326345323373888</v>
      </c>
      <c r="AD412">
        <v>49.384357641576713</v>
      </c>
      <c r="AE412">
        <v>41.700994896456301</v>
      </c>
      <c r="AF412">
        <v>1.8069584736251405</v>
      </c>
      <c r="AG412">
        <v>2.1788527188748499</v>
      </c>
      <c r="AH412">
        <v>6.2111801242236018</v>
      </c>
      <c r="AI412">
        <v>150</v>
      </c>
      <c r="AJ412">
        <v>99.408666666666619</v>
      </c>
      <c r="AK412">
        <v>15.157582337582054</v>
      </c>
    </row>
    <row r="413" spans="1:37">
      <c r="A413">
        <v>3</v>
      </c>
      <c r="B413">
        <v>48</v>
      </c>
      <c r="C413">
        <v>2023</v>
      </c>
      <c r="D413">
        <v>99</v>
      </c>
      <c r="E413">
        <v>48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  <c r="Q413">
        <v>25</v>
      </c>
      <c r="R413">
        <v>221</v>
      </c>
      <c r="S413">
        <v>6.1312217194570149</v>
      </c>
      <c r="T413">
        <v>5.3619909502262439</v>
      </c>
      <c r="U413">
        <v>17.22669683257919</v>
      </c>
      <c r="V413">
        <v>4.5248868778280524</v>
      </c>
      <c r="W413">
        <v>4.0723981900452495</v>
      </c>
      <c r="X413">
        <v>50.226244343891409</v>
      </c>
      <c r="Y413">
        <v>27.149321266968322</v>
      </c>
      <c r="Z413">
        <v>8.9446696603859444</v>
      </c>
      <c r="AA413">
        <v>1.8968830949026232</v>
      </c>
      <c r="AB413">
        <v>2.2722412281738777</v>
      </c>
      <c r="AC413">
        <v>46.431002320501086</v>
      </c>
      <c r="AD413">
        <v>56.692625319562353</v>
      </c>
      <c r="AE413">
        <v>62.30675072085301</v>
      </c>
      <c r="AF413">
        <v>0.8267863823419378</v>
      </c>
      <c r="AG413">
        <v>1.1503571240799957</v>
      </c>
      <c r="AH413">
        <v>0</v>
      </c>
      <c r="AI413">
        <v>34</v>
      </c>
      <c r="AJ413">
        <v>103.18823529411762</v>
      </c>
      <c r="AK413">
        <v>14.810932930261732</v>
      </c>
    </row>
    <row r="414" spans="1:37">
      <c r="A414">
        <v>3</v>
      </c>
      <c r="B414">
        <v>49</v>
      </c>
      <c r="C414">
        <v>2023</v>
      </c>
      <c r="D414">
        <v>99</v>
      </c>
      <c r="E414">
        <v>49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24</v>
      </c>
      <c r="R414">
        <v>230</v>
      </c>
      <c r="S414">
        <v>5.591304347826088</v>
      </c>
      <c r="T414">
        <v>5.4043478260869549</v>
      </c>
      <c r="U414">
        <v>17.747826086956518</v>
      </c>
      <c r="V414">
        <v>1.7391304347826086</v>
      </c>
      <c r="W414">
        <v>1.7391304347826086</v>
      </c>
      <c r="X414">
        <v>58.260869565217391</v>
      </c>
      <c r="Y414">
        <v>18.695652173913043</v>
      </c>
      <c r="Z414">
        <v>6.6968499775587214</v>
      </c>
      <c r="AA414">
        <v>1.2503610064708657</v>
      </c>
      <c r="AB414">
        <v>1.800236279388266</v>
      </c>
      <c r="AC414">
        <v>9.3564366305073268</v>
      </c>
      <c r="AD414">
        <v>43.411937473343158</v>
      </c>
      <c r="AE414">
        <v>41.336971273317424</v>
      </c>
      <c r="AF414">
        <v>0.8604564160119712</v>
      </c>
      <c r="AG414">
        <v>1.2334211816066132</v>
      </c>
      <c r="AH414">
        <v>4.3478260869565215</v>
      </c>
      <c r="AI414">
        <v>51</v>
      </c>
      <c r="AJ414">
        <v>95.996078431372496</v>
      </c>
      <c r="AK414">
        <v>15.196257619745328</v>
      </c>
    </row>
    <row r="415" spans="1:37">
      <c r="A415">
        <v>3</v>
      </c>
      <c r="B415">
        <v>50</v>
      </c>
      <c r="C415">
        <v>2023</v>
      </c>
      <c r="D415">
        <v>99</v>
      </c>
      <c r="E415">
        <v>50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13</v>
      </c>
      <c r="R415">
        <v>224</v>
      </c>
      <c r="S415">
        <v>5.1785714285714306</v>
      </c>
      <c r="T415">
        <v>4.4866071428571441</v>
      </c>
      <c r="U415">
        <v>14.333035714285725</v>
      </c>
      <c r="V415">
        <v>0.44642857142857151</v>
      </c>
      <c r="W415">
        <v>0</v>
      </c>
      <c r="X415">
        <v>33.482142857142847</v>
      </c>
      <c r="Y415">
        <v>9.375</v>
      </c>
      <c r="Z415">
        <v>7.5393833632946592</v>
      </c>
      <c r="AA415">
        <v>1.409244261210632</v>
      </c>
      <c r="AB415">
        <v>1.7524979893871828</v>
      </c>
      <c r="AC415">
        <v>32.075234830748741</v>
      </c>
      <c r="AD415">
        <v>45.251836121974861</v>
      </c>
      <c r="AE415">
        <v>51.433368012377841</v>
      </c>
      <c r="AF415">
        <v>0.83800972689861586</v>
      </c>
      <c r="AG415">
        <v>0.97011809056006781</v>
      </c>
      <c r="AH415">
        <v>0</v>
      </c>
      <c r="AI415">
        <v>13</v>
      </c>
      <c r="AJ415">
        <v>90.253846153846169</v>
      </c>
      <c r="AK415">
        <v>14.512654411665402</v>
      </c>
    </row>
    <row r="416" spans="1:37">
      <c r="A416">
        <v>3</v>
      </c>
      <c r="B416">
        <v>51</v>
      </c>
      <c r="C416">
        <v>2023</v>
      </c>
      <c r="D416">
        <v>99</v>
      </c>
      <c r="E416">
        <v>51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  <c r="Q416">
        <v>4</v>
      </c>
      <c r="R416">
        <v>34</v>
      </c>
      <c r="S416">
        <v>5.6764705882352944</v>
      </c>
      <c r="T416">
        <v>4.9117647058823524</v>
      </c>
      <c r="U416">
        <v>16.526470588235298</v>
      </c>
      <c r="V416">
        <v>11.76470588235294</v>
      </c>
      <c r="W416">
        <v>0</v>
      </c>
      <c r="X416">
        <v>38.235294117647058</v>
      </c>
      <c r="Y416">
        <v>32.352941176470594</v>
      </c>
      <c r="Z416">
        <v>9.4326188997519829</v>
      </c>
      <c r="AA416">
        <v>1.1560731768843271</v>
      </c>
      <c r="AB416">
        <v>1.7041065808083493</v>
      </c>
      <c r="AC416">
        <v>66.670917895214998</v>
      </c>
      <c r="AD416">
        <v>61.713740906680449</v>
      </c>
      <c r="AE416">
        <v>83.647904841352812</v>
      </c>
      <c r="AF416">
        <v>0.12719790497568279</v>
      </c>
      <c r="AG416">
        <v>0.16978426309278699</v>
      </c>
      <c r="AH416">
        <v>0</v>
      </c>
      <c r="AI416">
        <v>0</v>
      </c>
    </row>
    <row r="417" spans="1:37">
      <c r="A417">
        <v>3</v>
      </c>
      <c r="B417">
        <v>52</v>
      </c>
      <c r="C417">
        <v>2023</v>
      </c>
      <c r="D417">
        <v>99</v>
      </c>
      <c r="E417">
        <v>52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</row>
    <row r="418" spans="1:37">
      <c r="A418">
        <v>3</v>
      </c>
      <c r="B418">
        <v>53</v>
      </c>
      <c r="C418">
        <v>2022</v>
      </c>
      <c r="D418">
        <v>99</v>
      </c>
      <c r="E418">
        <v>1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2</v>
      </c>
      <c r="R418">
        <v>46</v>
      </c>
      <c r="S418">
        <v>6.5434782608695654</v>
      </c>
      <c r="T418">
        <v>7.2826086956521747</v>
      </c>
      <c r="U418">
        <v>22.156521739130437</v>
      </c>
      <c r="V418">
        <v>4.3478260869565215</v>
      </c>
      <c r="W418">
        <v>17.391304347826086</v>
      </c>
      <c r="X418">
        <v>78.260869565217391</v>
      </c>
      <c r="Y418">
        <v>50</v>
      </c>
      <c r="Z418">
        <v>7.3044849883601985</v>
      </c>
      <c r="AA418">
        <v>0.99359955495881958</v>
      </c>
      <c r="AB418">
        <v>2.1835655273195478</v>
      </c>
      <c r="AC418">
        <v>22.341074947843875</v>
      </c>
      <c r="AD418">
        <v>72.137268195835702</v>
      </c>
      <c r="AE418">
        <v>17.970520967642059</v>
      </c>
      <c r="AF418">
        <v>0.17681066614187213</v>
      </c>
      <c r="AG418">
        <v>0.31120016793572647</v>
      </c>
      <c r="AH418">
        <v>0</v>
      </c>
      <c r="AI418">
        <v>0</v>
      </c>
    </row>
    <row r="419" spans="1:37">
      <c r="A419">
        <v>3</v>
      </c>
      <c r="B419">
        <v>54</v>
      </c>
      <c r="C419">
        <v>2022</v>
      </c>
      <c r="D419">
        <v>99</v>
      </c>
      <c r="E419">
        <v>2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  <c r="Q419">
        <v>30</v>
      </c>
      <c r="R419">
        <v>407</v>
      </c>
      <c r="S419">
        <v>5.621621621621621</v>
      </c>
      <c r="T419">
        <v>5.3980343980343966</v>
      </c>
      <c r="U419">
        <v>20.450491400491405</v>
      </c>
      <c r="V419">
        <v>6.6339066339066317</v>
      </c>
      <c r="W419">
        <v>2.2113022113022112</v>
      </c>
      <c r="X419">
        <v>81.572481572481564</v>
      </c>
      <c r="Y419">
        <v>31.203931203931209</v>
      </c>
      <c r="Z419">
        <v>6.388097751202519</v>
      </c>
      <c r="AA419">
        <v>1.2904199359625352</v>
      </c>
      <c r="AB419">
        <v>1.5079791279768502</v>
      </c>
      <c r="AC419">
        <v>41.252498634621688</v>
      </c>
      <c r="AD419">
        <v>44.277799020527425</v>
      </c>
      <c r="AE419">
        <v>45.24001378340207</v>
      </c>
      <c r="AF419">
        <v>1.5643900243422164</v>
      </c>
      <c r="AG419">
        <v>2.5414324154119194</v>
      </c>
      <c r="AH419">
        <v>0.49140049140049136</v>
      </c>
      <c r="AI419">
        <v>0</v>
      </c>
    </row>
    <row r="420" spans="1:37">
      <c r="A420">
        <v>3</v>
      </c>
      <c r="B420">
        <v>55</v>
      </c>
      <c r="C420">
        <v>2022</v>
      </c>
      <c r="D420">
        <v>99</v>
      </c>
      <c r="E420">
        <v>3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27</v>
      </c>
      <c r="R420">
        <v>450</v>
      </c>
      <c r="S420">
        <v>5.2044444444444444</v>
      </c>
      <c r="T420">
        <v>5.1533333333333324</v>
      </c>
      <c r="U420">
        <v>17.272444444444442</v>
      </c>
      <c r="V420">
        <v>2.4444444444444442</v>
      </c>
      <c r="W420">
        <v>2.6666666666666661</v>
      </c>
      <c r="X420">
        <v>61.555555555555557</v>
      </c>
      <c r="Y420">
        <v>25.111111111111111</v>
      </c>
      <c r="Z420">
        <v>8.0400661013190984</v>
      </c>
      <c r="AA420">
        <v>1.2589158573163137</v>
      </c>
      <c r="AB420">
        <v>1.9484580798387443</v>
      </c>
      <c r="AC420">
        <v>40.663413027310426</v>
      </c>
      <c r="AD420">
        <v>49.383107695913239</v>
      </c>
      <c r="AE420">
        <v>57.97053403904475</v>
      </c>
      <c r="AF420">
        <v>1.7296695600835321</v>
      </c>
      <c r="AG420">
        <v>2.373267685731189</v>
      </c>
      <c r="AH420">
        <v>0</v>
      </c>
      <c r="AI420">
        <v>0</v>
      </c>
    </row>
    <row r="421" spans="1:37">
      <c r="A421">
        <v>3</v>
      </c>
      <c r="B421">
        <v>56</v>
      </c>
      <c r="C421">
        <v>2022</v>
      </c>
      <c r="D421">
        <v>99</v>
      </c>
      <c r="E421">
        <v>4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4</v>
      </c>
      <c r="R421">
        <v>14</v>
      </c>
      <c r="S421">
        <v>6</v>
      </c>
      <c r="T421">
        <v>6.5</v>
      </c>
      <c r="U421">
        <v>23.878571428571423</v>
      </c>
      <c r="V421">
        <v>7.1428571428571441</v>
      </c>
      <c r="W421">
        <v>7.1428571428571441</v>
      </c>
      <c r="X421">
        <v>100</v>
      </c>
      <c r="Y421">
        <v>42.857142857142847</v>
      </c>
      <c r="Z421">
        <v>4.7351540284841311</v>
      </c>
      <c r="AA421">
        <v>1.2535663410560172</v>
      </c>
      <c r="AB421">
        <v>1.8803495115840256</v>
      </c>
      <c r="AC421">
        <v>61.370647760134041</v>
      </c>
      <c r="AD421">
        <v>59.806297915267507</v>
      </c>
      <c r="AE421">
        <v>36.36363636363636</v>
      </c>
      <c r="AF421">
        <v>5.3811941869265432E-2</v>
      </c>
      <c r="AG421">
        <v>0.10207438789336082</v>
      </c>
      <c r="AH421">
        <v>0</v>
      </c>
      <c r="AI421">
        <v>1</v>
      </c>
      <c r="AJ421">
        <v>100.5</v>
      </c>
      <c r="AK421">
        <v>19.407430558403249</v>
      </c>
    </row>
    <row r="422" spans="1:37">
      <c r="A422">
        <v>3</v>
      </c>
      <c r="B422">
        <v>57</v>
      </c>
      <c r="C422">
        <v>2022</v>
      </c>
      <c r="D422">
        <v>99</v>
      </c>
      <c r="E422">
        <v>5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  <c r="Q422">
        <v>18</v>
      </c>
      <c r="R422">
        <v>208</v>
      </c>
      <c r="S422">
        <v>5.1730769230769242</v>
      </c>
      <c r="T422">
        <v>5.1586538461538476</v>
      </c>
      <c r="U422">
        <v>18.337500000000006</v>
      </c>
      <c r="V422">
        <v>5.2884615384615392</v>
      </c>
      <c r="W422">
        <v>3.3653846153846154</v>
      </c>
      <c r="X422">
        <v>63.942307692307693</v>
      </c>
      <c r="Y422">
        <v>31.730769230769241</v>
      </c>
      <c r="Z422">
        <v>8.8454974150259496</v>
      </c>
      <c r="AA422">
        <v>1.2437714643861633</v>
      </c>
      <c r="AB422">
        <v>2.0425338043018968</v>
      </c>
      <c r="AC422">
        <v>53.411387789487215</v>
      </c>
      <c r="AD422">
        <v>50.595288471570321</v>
      </c>
      <c r="AE422">
        <v>57.39614334658576</v>
      </c>
      <c r="AF422">
        <v>0.79949170777194356</v>
      </c>
      <c r="AG422">
        <v>1.1646189958206905</v>
      </c>
      <c r="AH422">
        <v>0</v>
      </c>
      <c r="AI422">
        <v>0</v>
      </c>
    </row>
    <row r="423" spans="1:37">
      <c r="A423">
        <v>3</v>
      </c>
      <c r="B423">
        <v>58</v>
      </c>
      <c r="C423">
        <v>2022</v>
      </c>
      <c r="D423">
        <v>99</v>
      </c>
      <c r="E423">
        <v>6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17</v>
      </c>
      <c r="R423">
        <v>245</v>
      </c>
      <c r="S423">
        <v>5.8244897959183684</v>
      </c>
      <c r="T423">
        <v>4.8285714285714283</v>
      </c>
      <c r="U423">
        <v>11.580408163265302</v>
      </c>
      <c r="V423">
        <v>1.6326530612244901</v>
      </c>
      <c r="W423">
        <v>0.81632653061224492</v>
      </c>
      <c r="X423">
        <v>26.122448979591841</v>
      </c>
      <c r="Y423">
        <v>13.06122448979592</v>
      </c>
      <c r="Z423">
        <v>9.0064434891470242</v>
      </c>
      <c r="AA423">
        <v>1.3901300206763645</v>
      </c>
      <c r="AB423">
        <v>1.5236904715398156</v>
      </c>
      <c r="AC423">
        <v>-10.612868698776486</v>
      </c>
      <c r="AD423">
        <v>41.234926533921943</v>
      </c>
      <c r="AE423">
        <v>27.484527424100516</v>
      </c>
      <c r="AF423">
        <v>0.94170898271214498</v>
      </c>
      <c r="AG423">
        <v>0.86630407816644717</v>
      </c>
      <c r="AH423">
        <v>0</v>
      </c>
      <c r="AI423">
        <v>0</v>
      </c>
    </row>
    <row r="424" spans="1:37">
      <c r="A424">
        <v>3</v>
      </c>
      <c r="B424">
        <v>59</v>
      </c>
      <c r="C424">
        <v>2022</v>
      </c>
      <c r="D424">
        <v>99</v>
      </c>
      <c r="E424">
        <v>7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  <c r="Q424">
        <v>27</v>
      </c>
      <c r="R424">
        <v>785</v>
      </c>
      <c r="S424">
        <v>5.3617834394904476</v>
      </c>
      <c r="T424">
        <v>5.1184713375796189</v>
      </c>
      <c r="U424">
        <v>7.7350318471337554</v>
      </c>
      <c r="V424">
        <v>0.38216560509554154</v>
      </c>
      <c r="W424">
        <v>0.50955414012738842</v>
      </c>
      <c r="X424">
        <v>5.7324840764331197</v>
      </c>
      <c r="Y424">
        <v>2.8025477707006359</v>
      </c>
      <c r="Z424">
        <v>4.8226095196069529</v>
      </c>
      <c r="AA424">
        <v>1.481629978298223</v>
      </c>
      <c r="AB424">
        <v>1.2927934330910853</v>
      </c>
      <c r="AC424">
        <v>4.3581304587470244</v>
      </c>
      <c r="AD424">
        <v>34.897332780726423</v>
      </c>
      <c r="AE424">
        <v>29.884789191209844</v>
      </c>
      <c r="AF424">
        <v>3.0173124548123833</v>
      </c>
      <c r="AG424">
        <v>1.8540104196484799</v>
      </c>
      <c r="AH424">
        <v>0.50955414012738842</v>
      </c>
      <c r="AI424">
        <v>0</v>
      </c>
    </row>
    <row r="425" spans="1:37">
      <c r="A425">
        <v>3</v>
      </c>
      <c r="B425">
        <v>60</v>
      </c>
      <c r="C425">
        <v>2022</v>
      </c>
      <c r="D425">
        <v>99</v>
      </c>
      <c r="E425">
        <v>8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21</v>
      </c>
      <c r="R425">
        <v>269</v>
      </c>
      <c r="S425">
        <v>5.9479553903345712</v>
      </c>
      <c r="T425">
        <v>5.2676579925650548</v>
      </c>
      <c r="U425">
        <v>10.051301115241637</v>
      </c>
      <c r="V425">
        <v>0</v>
      </c>
      <c r="W425">
        <v>1.8587360594795537</v>
      </c>
      <c r="X425">
        <v>16.356877323420075</v>
      </c>
      <c r="Y425">
        <v>7.8066914498141262</v>
      </c>
      <c r="Z425">
        <v>6.9323743618062972</v>
      </c>
      <c r="AA425">
        <v>1.3236080230768781</v>
      </c>
      <c r="AB425">
        <v>1.484402956012624</v>
      </c>
      <c r="AC425">
        <v>25.836587047174095</v>
      </c>
      <c r="AD425">
        <v>67.645232554768413</v>
      </c>
      <c r="AE425">
        <v>41.01002539106593</v>
      </c>
      <c r="AF425">
        <v>1.0339580259165999</v>
      </c>
      <c r="AG425">
        <v>0.82557203106810939</v>
      </c>
      <c r="AH425">
        <v>2.2304832713754652</v>
      </c>
      <c r="AI425">
        <v>4</v>
      </c>
      <c r="AJ425">
        <v>88.35</v>
      </c>
      <c r="AK425">
        <v>13.419418485420922</v>
      </c>
    </row>
    <row r="426" spans="1:37">
      <c r="A426">
        <v>3</v>
      </c>
      <c r="B426">
        <v>61</v>
      </c>
      <c r="C426">
        <v>2022</v>
      </c>
      <c r="D426">
        <v>99</v>
      </c>
      <c r="E426">
        <v>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  <c r="Q426">
        <v>29</v>
      </c>
      <c r="R426">
        <v>364</v>
      </c>
      <c r="S426">
        <v>5.8983516483516496</v>
      </c>
      <c r="T426">
        <v>5.2307692307692317</v>
      </c>
      <c r="U426">
        <v>11.680219780219783</v>
      </c>
      <c r="V426">
        <v>3.5714285714285721</v>
      </c>
      <c r="W426">
        <v>1.0989010989010985</v>
      </c>
      <c r="X426">
        <v>28.021978021978033</v>
      </c>
      <c r="Y426">
        <v>13.46153846153846</v>
      </c>
      <c r="Z426">
        <v>8.3062298846559504</v>
      </c>
      <c r="AA426">
        <v>1.3780450906802097</v>
      </c>
      <c r="AB426">
        <v>1.5712172300825245</v>
      </c>
      <c r="AC426">
        <v>1.8977225554819128</v>
      </c>
      <c r="AD426">
        <v>41.537761444772407</v>
      </c>
      <c r="AE426">
        <v>37.625301196186008</v>
      </c>
      <c r="AF426">
        <v>1.3991104886009007</v>
      </c>
      <c r="AG426">
        <v>1.2981736989752111</v>
      </c>
      <c r="AH426">
        <v>0</v>
      </c>
      <c r="AI426">
        <v>0</v>
      </c>
    </row>
    <row r="427" spans="1:37">
      <c r="A427">
        <v>3</v>
      </c>
      <c r="B427">
        <v>62</v>
      </c>
      <c r="C427">
        <v>2022</v>
      </c>
      <c r="D427">
        <v>99</v>
      </c>
      <c r="E427">
        <v>10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  <c r="Q427">
        <v>74</v>
      </c>
      <c r="R427">
        <v>1972</v>
      </c>
      <c r="S427">
        <v>5.1840770791075048</v>
      </c>
      <c r="T427">
        <v>5.209432048681542</v>
      </c>
      <c r="U427">
        <v>9.4726166328600474</v>
      </c>
      <c r="V427">
        <v>0.55780933062880322</v>
      </c>
      <c r="W427">
        <v>0.76064908722109503</v>
      </c>
      <c r="X427">
        <v>17.951318458417848</v>
      </c>
      <c r="Y427">
        <v>7.6572008113590257</v>
      </c>
      <c r="Z427">
        <v>6.8747170805948201</v>
      </c>
      <c r="AA427">
        <v>1.2428660565912821</v>
      </c>
      <c r="AB427">
        <v>1.642257722751943</v>
      </c>
      <c r="AC427">
        <v>6.2936139453217006</v>
      </c>
      <c r="AD427">
        <v>37.999065999706843</v>
      </c>
      <c r="AE427">
        <v>31.874695002353995</v>
      </c>
      <c r="AF427">
        <v>7.5797963832993887</v>
      </c>
      <c r="AG427">
        <v>5.7037079445048811</v>
      </c>
      <c r="AH427">
        <v>0.10141987829614606</v>
      </c>
      <c r="AI427">
        <v>14</v>
      </c>
      <c r="AJ427">
        <v>109.26428571428571</v>
      </c>
      <c r="AK427">
        <v>15.271215865278805</v>
      </c>
    </row>
    <row r="428" spans="1:37">
      <c r="A428">
        <v>3</v>
      </c>
      <c r="B428">
        <v>63</v>
      </c>
      <c r="C428">
        <v>2022</v>
      </c>
      <c r="D428">
        <v>99</v>
      </c>
      <c r="E428">
        <v>11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  <c r="Q428">
        <v>33</v>
      </c>
      <c r="R428">
        <v>627</v>
      </c>
      <c r="S428">
        <v>5.1020733652312611</v>
      </c>
      <c r="T428">
        <v>5.1164274322169057</v>
      </c>
      <c r="U428">
        <v>9.4740031897926649</v>
      </c>
      <c r="V428">
        <v>1.2759170653907492</v>
      </c>
      <c r="W428">
        <v>1.5948963317384364</v>
      </c>
      <c r="X428">
        <v>16.746411483253588</v>
      </c>
      <c r="Y428">
        <v>9.7288676236044616</v>
      </c>
      <c r="Z428">
        <v>7.6897129083230444</v>
      </c>
      <c r="AA428">
        <v>1.3715422259457244</v>
      </c>
      <c r="AB428">
        <v>1.7020959016606629</v>
      </c>
      <c r="AC428">
        <v>23.242176127849095</v>
      </c>
      <c r="AD428">
        <v>46.076468498799265</v>
      </c>
      <c r="AE428">
        <v>44.854514390499595</v>
      </c>
      <c r="AF428">
        <v>2.4100062537163871</v>
      </c>
      <c r="AG428">
        <v>1.8137669128451752</v>
      </c>
      <c r="AH428">
        <v>0.63795853269537461</v>
      </c>
      <c r="AI428">
        <v>0</v>
      </c>
    </row>
    <row r="429" spans="1:37">
      <c r="A429">
        <v>3</v>
      </c>
      <c r="B429">
        <v>64</v>
      </c>
      <c r="C429">
        <v>2022</v>
      </c>
      <c r="D429">
        <v>99</v>
      </c>
      <c r="E429">
        <v>12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  <c r="Q429">
        <v>31</v>
      </c>
      <c r="R429">
        <v>649</v>
      </c>
      <c r="S429">
        <v>5.7565485362095519</v>
      </c>
      <c r="T429">
        <v>4.9244992295839758</v>
      </c>
      <c r="U429">
        <v>8.8520801232665622</v>
      </c>
      <c r="V429">
        <v>0.30816640986132504</v>
      </c>
      <c r="W429">
        <v>0.61633281972265008</v>
      </c>
      <c r="X429">
        <v>14.329738058551621</v>
      </c>
      <c r="Y429">
        <v>4.6224961479198763</v>
      </c>
      <c r="Z429">
        <v>6.323863344438065</v>
      </c>
      <c r="AA429">
        <v>1.3997218900088575</v>
      </c>
      <c r="AB429">
        <v>1.654847882278514</v>
      </c>
      <c r="AC429">
        <v>-4.321730303960285</v>
      </c>
      <c r="AD429">
        <v>33.449895849594803</v>
      </c>
      <c r="AE429">
        <v>22.821244531760922</v>
      </c>
      <c r="AF429">
        <v>2.4945678766538042</v>
      </c>
      <c r="AG429">
        <v>1.7541649968512059</v>
      </c>
      <c r="AH429">
        <v>1.2326656394453002</v>
      </c>
      <c r="AI429">
        <v>15</v>
      </c>
      <c r="AJ429">
        <v>81.233333333333348</v>
      </c>
      <c r="AK429">
        <v>15.054795785288547</v>
      </c>
    </row>
    <row r="430" spans="1:37">
      <c r="A430">
        <v>3</v>
      </c>
      <c r="B430">
        <v>65</v>
      </c>
      <c r="C430">
        <v>2022</v>
      </c>
      <c r="D430">
        <v>99</v>
      </c>
      <c r="E430">
        <v>13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43</v>
      </c>
      <c r="R430">
        <v>885</v>
      </c>
      <c r="S430">
        <v>5.1649717514124314</v>
      </c>
      <c r="T430">
        <v>5.1932203389830516</v>
      </c>
      <c r="U430">
        <v>9.2071186440677941</v>
      </c>
      <c r="V430">
        <v>1.0169491525423728</v>
      </c>
      <c r="W430">
        <v>0.56497175141242917</v>
      </c>
      <c r="X430">
        <v>15.028248587570619</v>
      </c>
      <c r="Y430">
        <v>7.4576271186440701</v>
      </c>
      <c r="Z430">
        <v>6.6860175501443919</v>
      </c>
      <c r="AA430">
        <v>1.268440977470497</v>
      </c>
      <c r="AB430">
        <v>1.7563313465597437</v>
      </c>
      <c r="AC430">
        <v>22.939911520692657</v>
      </c>
      <c r="AD430">
        <v>26.165025051915375</v>
      </c>
      <c r="AE430">
        <v>47.260463802076877</v>
      </c>
      <c r="AF430">
        <v>3.4016834681642805</v>
      </c>
      <c r="AG430">
        <v>2.4879830537585157</v>
      </c>
      <c r="AH430">
        <v>0</v>
      </c>
      <c r="AI430">
        <v>0</v>
      </c>
    </row>
    <row r="431" spans="1:37">
      <c r="A431">
        <v>3</v>
      </c>
      <c r="B431">
        <v>66</v>
      </c>
      <c r="C431">
        <v>2022</v>
      </c>
      <c r="D431">
        <v>99</v>
      </c>
      <c r="E431">
        <v>14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49</v>
      </c>
      <c r="R431">
        <v>843</v>
      </c>
      <c r="S431">
        <v>5.2787663107947811</v>
      </c>
      <c r="T431">
        <v>5.0462633451957277</v>
      </c>
      <c r="U431">
        <v>12.169513641755637</v>
      </c>
      <c r="V431">
        <v>1.66073546856465</v>
      </c>
      <c r="W431">
        <v>1.897983392645314</v>
      </c>
      <c r="X431">
        <v>32.621589561091341</v>
      </c>
      <c r="Y431">
        <v>18.505338078291807</v>
      </c>
      <c r="Z431">
        <v>9.4593408805234382</v>
      </c>
      <c r="AA431">
        <v>1.2642966137721658</v>
      </c>
      <c r="AB431">
        <v>2.0098204122770311</v>
      </c>
      <c r="AC431">
        <v>37.344223735755669</v>
      </c>
      <c r="AD431">
        <v>59.620220347360302</v>
      </c>
      <c r="AE431">
        <v>46.689780637594154</v>
      </c>
      <c r="AF431">
        <v>3.2402476425564823</v>
      </c>
      <c r="AG431">
        <v>3.1324287704433127</v>
      </c>
      <c r="AH431">
        <v>0</v>
      </c>
      <c r="AI431">
        <v>5</v>
      </c>
      <c r="AJ431">
        <v>106.72</v>
      </c>
      <c r="AK431">
        <v>11.839360035943187</v>
      </c>
    </row>
    <row r="432" spans="1:37">
      <c r="A432">
        <v>3</v>
      </c>
      <c r="B432">
        <v>67</v>
      </c>
      <c r="C432">
        <v>2022</v>
      </c>
      <c r="D432">
        <v>99</v>
      </c>
      <c r="E432">
        <v>15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1</v>
      </c>
      <c r="R432">
        <v>9</v>
      </c>
      <c r="S432">
        <v>5.3333333333333321</v>
      </c>
      <c r="T432">
        <v>6.6666666666666687</v>
      </c>
      <c r="U432">
        <v>20.555555555555557</v>
      </c>
      <c r="V432">
        <v>0</v>
      </c>
      <c r="W432">
        <v>22.222222222222225</v>
      </c>
      <c r="X432">
        <v>77.777777777777771</v>
      </c>
      <c r="Y432">
        <v>33.333333333333343</v>
      </c>
      <c r="Z432">
        <v>6.7843137884569487</v>
      </c>
      <c r="AA432">
        <v>0.47140452079103162</v>
      </c>
      <c r="AB432">
        <v>2.4944382578492927</v>
      </c>
      <c r="AC432">
        <v>41.111651106495792</v>
      </c>
      <c r="AD432">
        <v>70.55902702689913</v>
      </c>
      <c r="AE432">
        <v>9.449111825230684</v>
      </c>
      <c r="AF432">
        <v>3.4593391201670626E-2</v>
      </c>
      <c r="AG432">
        <v>5.648747161313715E-2</v>
      </c>
      <c r="AH432">
        <v>0</v>
      </c>
    </row>
    <row r="433" spans="1:37">
      <c r="A433">
        <v>3</v>
      </c>
      <c r="B433">
        <v>68</v>
      </c>
      <c r="C433">
        <v>2022</v>
      </c>
      <c r="D433">
        <v>99</v>
      </c>
      <c r="E433">
        <v>16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9</v>
      </c>
      <c r="R433">
        <v>351</v>
      </c>
      <c r="S433">
        <v>4.8404558404558404</v>
      </c>
      <c r="T433">
        <v>4.2079772079772093</v>
      </c>
      <c r="U433">
        <v>10.353561253561251</v>
      </c>
      <c r="V433">
        <v>0.28490028490028496</v>
      </c>
      <c r="W433">
        <v>0</v>
      </c>
      <c r="X433">
        <v>21.652421652421655</v>
      </c>
      <c r="Y433">
        <v>3.9886039886039879</v>
      </c>
      <c r="Z433">
        <v>6.1792809418652244</v>
      </c>
      <c r="AA433">
        <v>1.1584761666416417</v>
      </c>
      <c r="AB433">
        <v>1.3752157705011037</v>
      </c>
      <c r="AC433">
        <v>5.412587471481153</v>
      </c>
      <c r="AD433">
        <v>50.161539233256526</v>
      </c>
      <c r="AE433">
        <v>34.271754255150874</v>
      </c>
      <c r="AF433">
        <v>1.3491422568651543</v>
      </c>
      <c r="AG433">
        <v>1.1096276788610908</v>
      </c>
      <c r="AH433">
        <v>0</v>
      </c>
      <c r="AI433">
        <v>200</v>
      </c>
      <c r="AJ433">
        <v>93.913999999999987</v>
      </c>
      <c r="AK433">
        <v>14.002512836124335</v>
      </c>
    </row>
    <row r="434" spans="1:37">
      <c r="A434">
        <v>3</v>
      </c>
      <c r="B434">
        <v>69</v>
      </c>
      <c r="C434">
        <v>2022</v>
      </c>
      <c r="D434">
        <v>99</v>
      </c>
      <c r="E434">
        <v>17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68</v>
      </c>
      <c r="R434">
        <v>2455</v>
      </c>
      <c r="S434">
        <v>5.2896130346232191</v>
      </c>
      <c r="T434">
        <v>4.7800407331975556</v>
      </c>
      <c r="U434">
        <v>8.178004073319741</v>
      </c>
      <c r="V434">
        <v>0.77393075356415486</v>
      </c>
      <c r="W434">
        <v>0.40733197556008149</v>
      </c>
      <c r="X434">
        <v>7.7800407331975556</v>
      </c>
      <c r="Y434">
        <v>4.1955193482688404</v>
      </c>
      <c r="Z434">
        <v>5.2944097721100309</v>
      </c>
      <c r="AA434">
        <v>1.1707718714170483</v>
      </c>
      <c r="AB434">
        <v>1.4132371004932127</v>
      </c>
      <c r="AC434">
        <v>17.530154648923556</v>
      </c>
      <c r="AD434">
        <v>34.552469861907745</v>
      </c>
      <c r="AE434">
        <v>44.027464830473399</v>
      </c>
      <c r="AF434">
        <v>9.4363083777890431</v>
      </c>
      <c r="AG434">
        <v>6.1302646896051476</v>
      </c>
      <c r="AH434">
        <v>0.12219959266802444</v>
      </c>
      <c r="AI434">
        <v>0</v>
      </c>
    </row>
    <row r="435" spans="1:37">
      <c r="A435">
        <v>3</v>
      </c>
      <c r="B435">
        <v>70</v>
      </c>
      <c r="C435">
        <v>2022</v>
      </c>
      <c r="D435">
        <v>99</v>
      </c>
      <c r="E435">
        <v>18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17</v>
      </c>
      <c r="R435">
        <v>358</v>
      </c>
      <c r="S435">
        <v>5.6480446927374306</v>
      </c>
      <c r="T435">
        <v>5.4106145251396658</v>
      </c>
      <c r="U435">
        <v>12.852793296089384</v>
      </c>
      <c r="V435">
        <v>0.55865921787709516</v>
      </c>
      <c r="W435">
        <v>3.3519553072625703</v>
      </c>
      <c r="X435">
        <v>34.636871508379883</v>
      </c>
      <c r="Y435">
        <v>16.480446927374299</v>
      </c>
      <c r="Z435">
        <v>9.1560298852149593</v>
      </c>
      <c r="AA435">
        <v>1.5799491110581003</v>
      </c>
      <c r="AB435">
        <v>1.8645769247720436</v>
      </c>
      <c r="AC435">
        <v>18.331327741914183</v>
      </c>
      <c r="AD435">
        <v>66.383492797688845</v>
      </c>
      <c r="AE435">
        <v>40.178192721409843</v>
      </c>
      <c r="AF435">
        <v>1.3760482277997876</v>
      </c>
      <c r="AG435">
        <v>1.4049502872082595</v>
      </c>
      <c r="AH435">
        <v>0</v>
      </c>
      <c r="AI435">
        <v>0</v>
      </c>
    </row>
    <row r="436" spans="1:37">
      <c r="A436">
        <v>3</v>
      </c>
      <c r="B436">
        <v>71</v>
      </c>
      <c r="C436">
        <v>2022</v>
      </c>
      <c r="D436">
        <v>99</v>
      </c>
      <c r="E436">
        <v>19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32</v>
      </c>
      <c r="R436">
        <v>540</v>
      </c>
      <c r="S436">
        <v>4.9777777777777779</v>
      </c>
      <c r="T436">
        <v>4.3722222222222227</v>
      </c>
      <c r="U436">
        <v>10.575740740740732</v>
      </c>
      <c r="V436">
        <v>2.9629629629629632</v>
      </c>
      <c r="W436">
        <v>0.1851851851851852</v>
      </c>
      <c r="X436">
        <v>20.555555555555557</v>
      </c>
      <c r="Y436">
        <v>9.629629629629628</v>
      </c>
      <c r="Z436">
        <v>7.1360317071448982</v>
      </c>
      <c r="AA436">
        <v>1.4296680094637184</v>
      </c>
      <c r="AB436">
        <v>1.5457129083570886</v>
      </c>
      <c r="AC436">
        <v>13.648329183628922</v>
      </c>
      <c r="AD436">
        <v>37.107967296214241</v>
      </c>
      <c r="AE436">
        <v>47.385908997762463</v>
      </c>
      <c r="AF436">
        <v>2.0756034721002377</v>
      </c>
      <c r="AG436">
        <v>1.7437529818133237</v>
      </c>
      <c r="AH436">
        <v>0</v>
      </c>
      <c r="AI436">
        <v>0</v>
      </c>
    </row>
    <row r="437" spans="1:37">
      <c r="A437">
        <v>3</v>
      </c>
      <c r="B437">
        <v>72</v>
      </c>
      <c r="C437">
        <v>2022</v>
      </c>
      <c r="D437">
        <v>99</v>
      </c>
      <c r="E437">
        <v>20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22</v>
      </c>
      <c r="R437">
        <v>425</v>
      </c>
      <c r="S437">
        <v>5.2705882352941194</v>
      </c>
      <c r="T437">
        <v>5.1623529411764704</v>
      </c>
      <c r="U437">
        <v>11.626352941176462</v>
      </c>
      <c r="V437">
        <v>2.1176470588235294</v>
      </c>
      <c r="W437">
        <v>2.1176470588235294</v>
      </c>
      <c r="X437">
        <v>24.47058823529412</v>
      </c>
      <c r="Y437">
        <v>14.117647058823531</v>
      </c>
      <c r="Z437">
        <v>8.4616205994803622</v>
      </c>
      <c r="AA437">
        <v>1.3684532728089744</v>
      </c>
      <c r="AB437">
        <v>2.004581603438556</v>
      </c>
      <c r="AC437">
        <v>39.96307626851344</v>
      </c>
      <c r="AD437">
        <v>52.643343056287009</v>
      </c>
      <c r="AE437">
        <v>61.442678547213973</v>
      </c>
      <c r="AF437">
        <v>1.6335768067455572</v>
      </c>
      <c r="AG437">
        <v>1.5087345661342335</v>
      </c>
      <c r="AH437">
        <v>0</v>
      </c>
      <c r="AI437">
        <v>25</v>
      </c>
      <c r="AJ437">
        <v>87.588000000000022</v>
      </c>
      <c r="AK437">
        <v>16.309013437146131</v>
      </c>
    </row>
    <row r="438" spans="1:37">
      <c r="A438">
        <v>3</v>
      </c>
      <c r="B438">
        <v>73</v>
      </c>
      <c r="C438">
        <v>2022</v>
      </c>
      <c r="D438">
        <v>99</v>
      </c>
      <c r="E438">
        <v>21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22</v>
      </c>
      <c r="R438">
        <v>531</v>
      </c>
      <c r="S438">
        <v>5.6214689265536721</v>
      </c>
      <c r="T438">
        <v>3.9491525423728815</v>
      </c>
      <c r="U438">
        <v>8.1723163841807853</v>
      </c>
      <c r="V438">
        <v>0.37664783427495274</v>
      </c>
      <c r="W438">
        <v>0</v>
      </c>
      <c r="X438">
        <v>6.214689265536725</v>
      </c>
      <c r="Y438">
        <v>1.8832391713747636</v>
      </c>
      <c r="Z438">
        <v>4.5776175044079359</v>
      </c>
      <c r="AA438">
        <v>1.6173000997030842</v>
      </c>
      <c r="AB438">
        <v>1.6304697130598285</v>
      </c>
      <c r="AC438">
        <v>20.567168567309096</v>
      </c>
      <c r="AD438">
        <v>37.435655921164944</v>
      </c>
      <c r="AE438">
        <v>51.118898051163882</v>
      </c>
      <c r="AF438">
        <v>2.0410100808985674</v>
      </c>
      <c r="AG438">
        <v>1.3250128814335604</v>
      </c>
      <c r="AH438">
        <v>0</v>
      </c>
      <c r="AI438">
        <v>0</v>
      </c>
    </row>
    <row r="439" spans="1:37">
      <c r="A439">
        <v>3</v>
      </c>
      <c r="B439">
        <v>74</v>
      </c>
      <c r="C439">
        <v>2022</v>
      </c>
      <c r="D439">
        <v>99</v>
      </c>
      <c r="E439">
        <v>22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45</v>
      </c>
      <c r="R439">
        <v>627</v>
      </c>
      <c r="S439">
        <v>5.7799043062200948</v>
      </c>
      <c r="T439">
        <v>5.0813397129186599</v>
      </c>
      <c r="U439">
        <v>13.148006379585327</v>
      </c>
      <c r="V439">
        <v>2.8708133971291874</v>
      </c>
      <c r="W439">
        <v>2.392344497607656</v>
      </c>
      <c r="X439">
        <v>31.100478468899528</v>
      </c>
      <c r="Y439">
        <v>15.151515151515152</v>
      </c>
      <c r="Z439">
        <v>8.464528200217174</v>
      </c>
      <c r="AA439">
        <v>1.7110331500597715</v>
      </c>
      <c r="AB439">
        <v>1.9851328097018963</v>
      </c>
      <c r="AC439">
        <v>37.826936138809437</v>
      </c>
      <c r="AD439">
        <v>51.183077752253375</v>
      </c>
      <c r="AE439">
        <v>38.138249617925631</v>
      </c>
      <c r="AF439">
        <v>2.4100062537163871</v>
      </c>
      <c r="AG439">
        <v>2.5171428026182712</v>
      </c>
      <c r="AH439">
        <v>2.7113237639553431</v>
      </c>
      <c r="AI439">
        <v>0</v>
      </c>
    </row>
    <row r="440" spans="1:37">
      <c r="A440">
        <v>3</v>
      </c>
      <c r="B440">
        <v>75</v>
      </c>
      <c r="C440">
        <v>2022</v>
      </c>
      <c r="D440">
        <v>99</v>
      </c>
      <c r="E440">
        <v>23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16</v>
      </c>
      <c r="R440">
        <v>280</v>
      </c>
      <c r="S440">
        <v>4.8928571428571441</v>
      </c>
      <c r="T440">
        <v>3.95</v>
      </c>
      <c r="U440">
        <v>12.210714285714296</v>
      </c>
      <c r="V440">
        <v>2.8571428571428577</v>
      </c>
      <c r="W440">
        <v>0.71428571428571441</v>
      </c>
      <c r="X440">
        <v>28.214285714285719</v>
      </c>
      <c r="Y440">
        <v>15.357142857142859</v>
      </c>
      <c r="Z440">
        <v>7.8525218554166303</v>
      </c>
      <c r="AA440">
        <v>1.7245969656350297</v>
      </c>
      <c r="AB440">
        <v>1.9940088837744501</v>
      </c>
      <c r="AC440">
        <v>32.62025190988814</v>
      </c>
      <c r="AD440">
        <v>60.280693580405952</v>
      </c>
      <c r="AE440">
        <v>62.157196330237902</v>
      </c>
      <c r="AF440">
        <v>1.0762388373853087</v>
      </c>
      <c r="AG440">
        <v>1.043949542947654</v>
      </c>
      <c r="AH440">
        <v>0</v>
      </c>
      <c r="AI440">
        <v>0</v>
      </c>
    </row>
    <row r="441" spans="1:37">
      <c r="A441">
        <v>3</v>
      </c>
      <c r="B441">
        <v>76</v>
      </c>
      <c r="C441">
        <v>2022</v>
      </c>
      <c r="D441">
        <v>99</v>
      </c>
      <c r="E441">
        <v>24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18</v>
      </c>
      <c r="R441">
        <v>318</v>
      </c>
      <c r="S441">
        <v>4.6572327044025155</v>
      </c>
      <c r="T441">
        <v>4.2704402515723272</v>
      </c>
      <c r="U441">
        <v>11.396540880503144</v>
      </c>
      <c r="V441">
        <v>0.94339622641509413</v>
      </c>
      <c r="W441">
        <v>0.62893081761006253</v>
      </c>
      <c r="X441">
        <v>19.182389937106922</v>
      </c>
      <c r="Y441">
        <v>6.603773584905662</v>
      </c>
      <c r="Z441">
        <v>6.239654631570958</v>
      </c>
      <c r="AA441">
        <v>1.4832803659328437</v>
      </c>
      <c r="AB441">
        <v>1.8503290021618972</v>
      </c>
      <c r="AC441">
        <v>28.229134816654351</v>
      </c>
      <c r="AD441">
        <v>54.264719025818401</v>
      </c>
      <c r="AE441">
        <v>59.176938363473361</v>
      </c>
      <c r="AF441">
        <v>1.2222998224590285</v>
      </c>
      <c r="AG441">
        <v>1.1065743020171372</v>
      </c>
      <c r="AH441">
        <v>0</v>
      </c>
      <c r="AI441">
        <v>41</v>
      </c>
      <c r="AJ441">
        <v>86.070731707317051</v>
      </c>
      <c r="AK441">
        <v>16.798227037545093</v>
      </c>
    </row>
    <row r="442" spans="1:37">
      <c r="A442">
        <v>3</v>
      </c>
      <c r="B442">
        <v>77</v>
      </c>
      <c r="C442">
        <v>2022</v>
      </c>
      <c r="D442">
        <v>99</v>
      </c>
      <c r="E442">
        <v>25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42</v>
      </c>
      <c r="R442">
        <v>562</v>
      </c>
      <c r="S442">
        <v>4.7366548042704606</v>
      </c>
      <c r="T442">
        <v>4.957295373665481</v>
      </c>
      <c r="U442">
        <v>13.36939501779359</v>
      </c>
      <c r="V442">
        <v>0.88967971530249124</v>
      </c>
      <c r="W442">
        <v>2.3131672597864759</v>
      </c>
      <c r="X442">
        <v>33.807829181494654</v>
      </c>
      <c r="Y442">
        <v>16.014234875444846</v>
      </c>
      <c r="Z442">
        <v>8.4937483388643678</v>
      </c>
      <c r="AA442">
        <v>1.432356711565703</v>
      </c>
      <c r="AB442">
        <v>2.1396839694840111</v>
      </c>
      <c r="AC442">
        <v>31.415314577332225</v>
      </c>
      <c r="AD442">
        <v>46.5388738804916</v>
      </c>
      <c r="AE442">
        <v>55.020489384208688</v>
      </c>
      <c r="AF442">
        <v>2.1601650950376556</v>
      </c>
      <c r="AG442">
        <v>2.2941852254727961</v>
      </c>
      <c r="AH442">
        <v>0</v>
      </c>
      <c r="AI442">
        <v>0</v>
      </c>
    </row>
    <row r="443" spans="1:37">
      <c r="A443">
        <v>3</v>
      </c>
      <c r="B443">
        <v>78</v>
      </c>
      <c r="C443">
        <v>2022</v>
      </c>
      <c r="D443">
        <v>99</v>
      </c>
      <c r="E443">
        <v>26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14</v>
      </c>
      <c r="R443">
        <v>163</v>
      </c>
      <c r="S443">
        <v>4.5889570552147214</v>
      </c>
      <c r="T443">
        <v>4.0981595092024543</v>
      </c>
      <c r="U443">
        <v>15.412269938650301</v>
      </c>
      <c r="V443">
        <v>1.8404907975460123</v>
      </c>
      <c r="W443">
        <v>0.61349693251533743</v>
      </c>
      <c r="X443">
        <v>42.944785276073603</v>
      </c>
      <c r="Y443">
        <v>20.245398773006126</v>
      </c>
      <c r="Z443">
        <v>8.700192318628428</v>
      </c>
      <c r="AA443">
        <v>1.7328654992948944</v>
      </c>
      <c r="AB443">
        <v>2.0280690563331913</v>
      </c>
      <c r="AC443">
        <v>48.486494270440865</v>
      </c>
      <c r="AD443">
        <v>67.561110349736396</v>
      </c>
      <c r="AE443">
        <v>64.341719616823269</v>
      </c>
      <c r="AF443">
        <v>0.62652475176359024</v>
      </c>
      <c r="AG443">
        <v>0.76706933073796324</v>
      </c>
      <c r="AH443">
        <v>0</v>
      </c>
      <c r="AI443">
        <v>3</v>
      </c>
      <c r="AJ443">
        <v>90.8</v>
      </c>
      <c r="AK443">
        <v>15.932358091573471</v>
      </c>
    </row>
    <row r="444" spans="1:37">
      <c r="A444">
        <v>3</v>
      </c>
      <c r="B444">
        <v>79</v>
      </c>
      <c r="C444">
        <v>2022</v>
      </c>
      <c r="D444">
        <v>99</v>
      </c>
      <c r="E444">
        <v>27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6</v>
      </c>
      <c r="R444">
        <v>63</v>
      </c>
      <c r="S444">
        <v>4.492063492063493</v>
      </c>
      <c r="T444">
        <v>4.8095238095238084</v>
      </c>
      <c r="U444">
        <v>16.069841269841262</v>
      </c>
      <c r="V444">
        <v>0</v>
      </c>
      <c r="W444">
        <v>0</v>
      </c>
      <c r="X444">
        <v>57.142857142857153</v>
      </c>
      <c r="Y444">
        <v>12.698412698412696</v>
      </c>
      <c r="Z444">
        <v>6.4396005722684686</v>
      </c>
      <c r="AA444">
        <v>1.258280710006757</v>
      </c>
      <c r="AB444">
        <v>2.1956460730282861</v>
      </c>
      <c r="AC444">
        <v>5.8445068019422513</v>
      </c>
      <c r="AD444">
        <v>26.195327546583048</v>
      </c>
      <c r="AE444">
        <v>61.995502893423826</v>
      </c>
      <c r="AF444">
        <v>0.24215373841169449</v>
      </c>
      <c r="AG444">
        <v>0.30912387168183802</v>
      </c>
      <c r="AH444">
        <v>0</v>
      </c>
      <c r="AI444">
        <v>0</v>
      </c>
    </row>
    <row r="445" spans="1:37">
      <c r="A445">
        <v>3</v>
      </c>
      <c r="B445">
        <v>80</v>
      </c>
      <c r="C445">
        <v>2022</v>
      </c>
      <c r="D445">
        <v>99</v>
      </c>
      <c r="E445">
        <v>28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10</v>
      </c>
      <c r="R445">
        <v>116</v>
      </c>
      <c r="S445">
        <v>5.0258620689655196</v>
      </c>
      <c r="T445">
        <v>4.25</v>
      </c>
      <c r="U445">
        <v>13.37931034482758</v>
      </c>
      <c r="V445">
        <v>0.86206896551724133</v>
      </c>
      <c r="W445">
        <v>0</v>
      </c>
      <c r="X445">
        <v>26.724137931034488</v>
      </c>
      <c r="Y445">
        <v>13.793103448275859</v>
      </c>
      <c r="Z445">
        <v>6.6749727784719308</v>
      </c>
      <c r="AA445">
        <v>1.1022016125773613</v>
      </c>
      <c r="AB445">
        <v>1.8840299799942779</v>
      </c>
      <c r="AC445">
        <v>23.207736302706071</v>
      </c>
      <c r="AD445">
        <v>57.807848077012011</v>
      </c>
      <c r="AE445">
        <v>32.069460024624824</v>
      </c>
      <c r="AF445">
        <v>0.4458703754881993</v>
      </c>
      <c r="AG445">
        <v>0.47388408618156141</v>
      </c>
      <c r="AH445">
        <v>0</v>
      </c>
      <c r="AI445">
        <v>0</v>
      </c>
    </row>
    <row r="446" spans="1:37">
      <c r="A446">
        <v>3</v>
      </c>
      <c r="B446">
        <v>81</v>
      </c>
      <c r="C446">
        <v>2022</v>
      </c>
      <c r="D446">
        <v>99</v>
      </c>
      <c r="E446">
        <v>29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2</v>
      </c>
      <c r="R446">
        <v>17</v>
      </c>
      <c r="S446">
        <v>5.4117647058823524</v>
      </c>
      <c r="T446">
        <v>5</v>
      </c>
      <c r="U446">
        <v>10.682352941176475</v>
      </c>
      <c r="V446">
        <v>0</v>
      </c>
      <c r="W446">
        <v>0</v>
      </c>
      <c r="X446">
        <v>23.52941176470588</v>
      </c>
      <c r="Y446">
        <v>0</v>
      </c>
      <c r="Z446">
        <v>5.98293999086202</v>
      </c>
      <c r="AA446">
        <v>0.69102000732180313</v>
      </c>
      <c r="AB446">
        <v>0</v>
      </c>
      <c r="AC446">
        <v>3.3059325167814873</v>
      </c>
      <c r="AF446">
        <v>6.5343072269822292E-2</v>
      </c>
      <c r="AG446">
        <v>5.5449323486193046E-2</v>
      </c>
      <c r="AH446">
        <v>0</v>
      </c>
      <c r="AI446">
        <v>0</v>
      </c>
    </row>
    <row r="447" spans="1:37">
      <c r="A447">
        <v>3</v>
      </c>
      <c r="B447">
        <v>82</v>
      </c>
      <c r="C447">
        <v>2022</v>
      </c>
      <c r="D447">
        <v>99</v>
      </c>
      <c r="E447">
        <v>30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2</v>
      </c>
      <c r="R447">
        <v>7</v>
      </c>
      <c r="S447">
        <v>5.5714285714285694</v>
      </c>
      <c r="T447">
        <v>6.2857142857142847</v>
      </c>
      <c r="U447">
        <v>16.414285714285711</v>
      </c>
      <c r="V447">
        <v>0</v>
      </c>
      <c r="W447">
        <v>14.285714285714288</v>
      </c>
      <c r="X447">
        <v>42.857142857142847</v>
      </c>
      <c r="Y447">
        <v>14.285714285714288</v>
      </c>
      <c r="Z447">
        <v>8.0131015167890745</v>
      </c>
      <c r="AA447">
        <v>1.2936264483053457</v>
      </c>
      <c r="AB447">
        <v>2.185294077254051</v>
      </c>
      <c r="AC447">
        <v>42.230058741789129</v>
      </c>
      <c r="AD447">
        <v>82.129212385916318</v>
      </c>
      <c r="AE447">
        <v>80.132395137478937</v>
      </c>
      <c r="AF447">
        <v>2.6905970934632716E-2</v>
      </c>
      <c r="AG447">
        <v>3.5083299937024116E-2</v>
      </c>
      <c r="AH447">
        <v>0</v>
      </c>
      <c r="AI447">
        <v>0</v>
      </c>
    </row>
    <row r="448" spans="1:37">
      <c r="A448">
        <v>3</v>
      </c>
      <c r="B448">
        <v>83</v>
      </c>
      <c r="C448">
        <v>2022</v>
      </c>
      <c r="D448">
        <v>99</v>
      </c>
      <c r="E448">
        <v>31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Q448">
        <v>27</v>
      </c>
      <c r="R448">
        <v>364.53</v>
      </c>
      <c r="S448">
        <v>4.7267988917235906</v>
      </c>
      <c r="T448">
        <v>3.7884399089238192</v>
      </c>
      <c r="U448">
        <v>11.712890571420743</v>
      </c>
      <c r="V448">
        <v>0.82297753271335694</v>
      </c>
      <c r="W448">
        <v>0.54865168847557133</v>
      </c>
      <c r="X448">
        <v>19.751460785120567</v>
      </c>
      <c r="Y448">
        <v>10.973033769511428</v>
      </c>
      <c r="Z448">
        <v>7.3228103151813215</v>
      </c>
      <c r="AA448">
        <v>1.2411726018388221</v>
      </c>
      <c r="AB448">
        <v>2.0222283091534328</v>
      </c>
      <c r="AC448">
        <v>50.920678262531133</v>
      </c>
      <c r="AD448">
        <v>72.331091948711801</v>
      </c>
      <c r="AE448">
        <v>55.226267182643426</v>
      </c>
      <c r="AF448">
        <v>1.4011476549716662</v>
      </c>
      <c r="AG448">
        <v>1.3037003110627672</v>
      </c>
      <c r="AH448">
        <v>0</v>
      </c>
      <c r="AI448">
        <v>0</v>
      </c>
    </row>
    <row r="449" spans="1:37">
      <c r="A449">
        <v>3</v>
      </c>
      <c r="B449">
        <v>84</v>
      </c>
      <c r="C449">
        <v>2022</v>
      </c>
      <c r="D449">
        <v>99</v>
      </c>
      <c r="E449">
        <v>32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  <c r="Q449">
        <v>17</v>
      </c>
      <c r="R449">
        <v>219</v>
      </c>
      <c r="S449">
        <v>5.5296803652968034</v>
      </c>
      <c r="T449">
        <v>4.5251141552511411</v>
      </c>
      <c r="U449">
        <v>11.638812785388124</v>
      </c>
      <c r="V449">
        <v>1.3698630136986301</v>
      </c>
      <c r="W449">
        <v>0.91324200913242015</v>
      </c>
      <c r="X449">
        <v>19.17808219178082</v>
      </c>
      <c r="Y449">
        <v>5.9360730593607309</v>
      </c>
      <c r="Z449">
        <v>6.1819888966557848</v>
      </c>
      <c r="AA449">
        <v>1.431155419200417</v>
      </c>
      <c r="AB449">
        <v>1.9333788439133881</v>
      </c>
      <c r="AC449">
        <v>51.781030487532846</v>
      </c>
      <c r="AD449">
        <v>55.760373169835525</v>
      </c>
      <c r="AE449">
        <v>60.908876354260947</v>
      </c>
      <c r="AF449">
        <v>0.84177251924065211</v>
      </c>
      <c r="AG449">
        <v>0.77827522375527147</v>
      </c>
      <c r="AH449">
        <v>0</v>
      </c>
      <c r="AI449">
        <v>42</v>
      </c>
      <c r="AJ449">
        <v>86.754761904761907</v>
      </c>
      <c r="AK449">
        <v>15.330223896230523</v>
      </c>
    </row>
    <row r="450" spans="1:37">
      <c r="A450">
        <v>3</v>
      </c>
      <c r="B450">
        <v>85</v>
      </c>
      <c r="C450">
        <v>2022</v>
      </c>
      <c r="D450">
        <v>99</v>
      </c>
      <c r="E450">
        <v>33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  <c r="Q450">
        <v>26</v>
      </c>
      <c r="R450">
        <v>482</v>
      </c>
      <c r="S450">
        <v>5.1742738589211612</v>
      </c>
      <c r="T450">
        <v>4.0290456431535269</v>
      </c>
      <c r="U450">
        <v>12.127800829875529</v>
      </c>
      <c r="V450">
        <v>0.62240663900414928</v>
      </c>
      <c r="W450">
        <v>0.20746887966804975</v>
      </c>
      <c r="X450">
        <v>12.240663900414939</v>
      </c>
      <c r="Y450">
        <v>5.8091286307053949</v>
      </c>
      <c r="Z450">
        <v>5.5157352182347754</v>
      </c>
      <c r="AA450">
        <v>1.3476281575948044</v>
      </c>
      <c r="AB450">
        <v>1.8711576735835171</v>
      </c>
      <c r="AC450">
        <v>19.687619879054822</v>
      </c>
      <c r="AD450">
        <v>45.690041973541909</v>
      </c>
      <c r="AE450">
        <v>25.222505341499922</v>
      </c>
      <c r="AF450">
        <v>1.8526682843561388</v>
      </c>
      <c r="AG450">
        <v>1.7848819679013777</v>
      </c>
      <c r="AH450">
        <v>6.639004149377592</v>
      </c>
      <c r="AI450">
        <v>0</v>
      </c>
    </row>
    <row r="451" spans="1:37">
      <c r="A451">
        <v>3</v>
      </c>
      <c r="B451">
        <v>86</v>
      </c>
      <c r="C451">
        <v>2022</v>
      </c>
      <c r="D451">
        <v>99</v>
      </c>
      <c r="E451">
        <v>34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27</v>
      </c>
      <c r="R451">
        <v>387</v>
      </c>
      <c r="S451">
        <v>4.3746770025839803</v>
      </c>
      <c r="T451">
        <v>3.4909560723514206</v>
      </c>
      <c r="U451">
        <v>11.930749354005163</v>
      </c>
      <c r="V451">
        <v>0.51679586563307489</v>
      </c>
      <c r="W451">
        <v>0</v>
      </c>
      <c r="X451">
        <v>17.312661498708003</v>
      </c>
      <c r="Y451">
        <v>3.6175710594315249</v>
      </c>
      <c r="Z451">
        <v>5.022662872672778</v>
      </c>
      <c r="AA451">
        <v>1.5771886762460827</v>
      </c>
      <c r="AB451">
        <v>1.6224509693488929</v>
      </c>
      <c r="AC451">
        <v>25.023424580841557</v>
      </c>
      <c r="AD451">
        <v>25.920816221906673</v>
      </c>
      <c r="AE451">
        <v>47.643340635307283</v>
      </c>
      <c r="AF451">
        <v>1.4875158216718378</v>
      </c>
      <c r="AG451">
        <v>1.4098051563901453</v>
      </c>
      <c r="AH451">
        <v>0</v>
      </c>
      <c r="AI451">
        <v>6</v>
      </c>
      <c r="AJ451">
        <v>98.066666666666634</v>
      </c>
      <c r="AK451">
        <v>16.697101173645663</v>
      </c>
    </row>
    <row r="452" spans="1:37">
      <c r="A452">
        <v>3</v>
      </c>
      <c r="B452">
        <v>87</v>
      </c>
      <c r="C452">
        <v>2022</v>
      </c>
      <c r="D452">
        <v>99</v>
      </c>
      <c r="E452">
        <v>35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30</v>
      </c>
      <c r="R452">
        <v>453</v>
      </c>
      <c r="S452">
        <v>5.5253863134657824</v>
      </c>
      <c r="T452">
        <v>4.520971302428257</v>
      </c>
      <c r="U452">
        <v>11.856953642384102</v>
      </c>
      <c r="V452">
        <v>0.44150110375275931</v>
      </c>
      <c r="W452">
        <v>0.66225165562913901</v>
      </c>
      <c r="X452">
        <v>19.205298013245031</v>
      </c>
      <c r="Y452">
        <v>6.1810154525386318</v>
      </c>
      <c r="Z452">
        <v>5.5693283737157238</v>
      </c>
      <c r="AA452">
        <v>1.5217032235792671</v>
      </c>
      <c r="AB452">
        <v>2.0247098135778678</v>
      </c>
      <c r="AC452">
        <v>9.7742617422530902</v>
      </c>
      <c r="AD452">
        <v>63.450714008726123</v>
      </c>
      <c r="AE452">
        <v>17.339647388391221</v>
      </c>
      <c r="AF452">
        <v>1.741200690484088</v>
      </c>
      <c r="AG452">
        <v>1.6400297704242284</v>
      </c>
      <c r="AH452">
        <v>0</v>
      </c>
      <c r="AI452">
        <v>24</v>
      </c>
      <c r="AJ452">
        <v>83.854166666666643</v>
      </c>
      <c r="AK452">
        <v>15.584785639638453</v>
      </c>
    </row>
    <row r="453" spans="1:37">
      <c r="A453">
        <v>3</v>
      </c>
      <c r="B453">
        <v>88</v>
      </c>
      <c r="C453">
        <v>2022</v>
      </c>
      <c r="D453">
        <v>99</v>
      </c>
      <c r="E453">
        <v>36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26</v>
      </c>
      <c r="R453">
        <v>422</v>
      </c>
      <c r="S453">
        <v>4.8933649289099508</v>
      </c>
      <c r="T453">
        <v>4.4241706161137451</v>
      </c>
      <c r="U453">
        <v>12.292180094786723</v>
      </c>
      <c r="V453">
        <v>0.47393364928909959</v>
      </c>
      <c r="W453">
        <v>0.94786729857819918</v>
      </c>
      <c r="X453">
        <v>21.563981042654031</v>
      </c>
      <c r="Y453">
        <v>9.0047393364928894</v>
      </c>
      <c r="Z453">
        <v>6.2916525218512973</v>
      </c>
      <c r="AA453">
        <v>1.6920509875745497</v>
      </c>
      <c r="AB453">
        <v>2.192767873531865</v>
      </c>
      <c r="AC453">
        <v>43.11044577564747</v>
      </c>
      <c r="AD453">
        <v>60.488129679528086</v>
      </c>
      <c r="AE453">
        <v>59.8496576817302</v>
      </c>
      <c r="AF453">
        <v>1.6220456763450004</v>
      </c>
      <c r="AG453">
        <v>1.5838781702639257</v>
      </c>
      <c r="AH453">
        <v>9.952606635071092</v>
      </c>
      <c r="AI453">
        <v>0</v>
      </c>
    </row>
    <row r="454" spans="1:37">
      <c r="A454">
        <v>3</v>
      </c>
      <c r="B454">
        <v>89</v>
      </c>
      <c r="C454">
        <v>2022</v>
      </c>
      <c r="D454">
        <v>99</v>
      </c>
      <c r="E454">
        <v>37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37</v>
      </c>
      <c r="R454">
        <v>554</v>
      </c>
      <c r="S454">
        <v>4.7346570397111911</v>
      </c>
      <c r="T454">
        <v>4.0415162454873652</v>
      </c>
      <c r="U454">
        <v>12.198014440433212</v>
      </c>
      <c r="V454">
        <v>0</v>
      </c>
      <c r="W454">
        <v>0.36101083032490966</v>
      </c>
      <c r="X454">
        <v>19.855595667870045</v>
      </c>
      <c r="Y454">
        <v>3.0685920577617334</v>
      </c>
      <c r="Z454">
        <v>5.1162598830715362</v>
      </c>
      <c r="AA454">
        <v>1.670510084899246</v>
      </c>
      <c r="AB454">
        <v>1.8480378541539424</v>
      </c>
      <c r="AC454">
        <v>16.919194074664922</v>
      </c>
      <c r="AD454">
        <v>53.692165128215514</v>
      </c>
      <c r="AE454">
        <v>42.922716838902154</v>
      </c>
      <c r="AF454">
        <v>2.1294154139695034</v>
      </c>
      <c r="AG454">
        <v>2.0633804698383629</v>
      </c>
      <c r="AH454">
        <v>2.8880866425992777</v>
      </c>
      <c r="AI454">
        <v>9</v>
      </c>
      <c r="AJ454">
        <v>90.155555555555551</v>
      </c>
      <c r="AK454">
        <v>14.870761715402361</v>
      </c>
    </row>
    <row r="455" spans="1:37">
      <c r="A455">
        <v>3</v>
      </c>
      <c r="B455">
        <v>90</v>
      </c>
      <c r="C455">
        <v>2022</v>
      </c>
      <c r="D455">
        <v>99</v>
      </c>
      <c r="E455">
        <v>38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  <c r="Q455">
        <v>39</v>
      </c>
      <c r="R455">
        <v>549</v>
      </c>
      <c r="S455">
        <v>5.0182149362477215</v>
      </c>
      <c r="T455">
        <v>4.2896174863387975</v>
      </c>
      <c r="U455">
        <v>12.167395264116569</v>
      </c>
      <c r="V455">
        <v>0.18214936247723129</v>
      </c>
      <c r="W455">
        <v>0.91074681238615651</v>
      </c>
      <c r="X455">
        <v>21.4936247723133</v>
      </c>
      <c r="Y455">
        <v>2.5500910746812382</v>
      </c>
      <c r="Z455">
        <v>5.4323336059752467</v>
      </c>
      <c r="AA455">
        <v>2.0951056898874487</v>
      </c>
      <c r="AB455">
        <v>1.8162145723479328</v>
      </c>
      <c r="AC455">
        <v>30.250046993597977</v>
      </c>
      <c r="AD455">
        <v>53.134617093568437</v>
      </c>
      <c r="AE455">
        <v>31.071965909781568</v>
      </c>
      <c r="AF455">
        <v>2.1101968633019088</v>
      </c>
      <c r="AG455">
        <v>2.0396251979924034</v>
      </c>
      <c r="AH455">
        <v>0</v>
      </c>
      <c r="AI455">
        <v>0</v>
      </c>
    </row>
    <row r="456" spans="1:37">
      <c r="A456">
        <v>3</v>
      </c>
      <c r="B456">
        <v>91</v>
      </c>
      <c r="C456">
        <v>2022</v>
      </c>
      <c r="D456">
        <v>99</v>
      </c>
      <c r="E456">
        <v>39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  <c r="Q456">
        <v>44</v>
      </c>
      <c r="R456">
        <v>507</v>
      </c>
      <c r="S456">
        <v>4.9329388560157774</v>
      </c>
      <c r="T456">
        <v>4.4733727810650876</v>
      </c>
      <c r="U456">
        <v>13.095660749506903</v>
      </c>
      <c r="V456">
        <v>0.98619329388560162</v>
      </c>
      <c r="W456">
        <v>1.7751479289940828</v>
      </c>
      <c r="X456">
        <v>26.42998027613412</v>
      </c>
      <c r="Y456">
        <v>10.256410256410255</v>
      </c>
      <c r="Z456">
        <v>7.6049385041673645</v>
      </c>
      <c r="AA456">
        <v>2.1909442098734924</v>
      </c>
      <c r="AB456">
        <v>2.1245213093713913</v>
      </c>
      <c r="AC456">
        <v>52.788195378792416</v>
      </c>
      <c r="AD456">
        <v>65.382715243048978</v>
      </c>
      <c r="AE456">
        <v>64.836256830127979</v>
      </c>
      <c r="AF456">
        <v>1.948761037694112</v>
      </c>
      <c r="AG456">
        <v>2.0272895555428327</v>
      </c>
      <c r="AH456">
        <v>0</v>
      </c>
      <c r="AI456">
        <v>0</v>
      </c>
    </row>
    <row r="457" spans="1:37">
      <c r="A457">
        <v>3</v>
      </c>
      <c r="B457">
        <v>92</v>
      </c>
      <c r="C457">
        <v>2022</v>
      </c>
      <c r="D457">
        <v>99</v>
      </c>
      <c r="E457">
        <v>40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  <c r="Q457">
        <v>73</v>
      </c>
      <c r="R457">
        <v>1105</v>
      </c>
      <c r="S457">
        <v>5.1800904977375559</v>
      </c>
      <c r="T457">
        <v>5.1945701357466065</v>
      </c>
      <c r="U457">
        <v>16.175022624434376</v>
      </c>
      <c r="V457">
        <v>1.0859728506787327</v>
      </c>
      <c r="W457">
        <v>1.8099547511312213</v>
      </c>
      <c r="X457">
        <v>49.411764705882355</v>
      </c>
      <c r="Y457">
        <v>15.38461538461538</v>
      </c>
      <c r="Z457">
        <v>6.7098759268886337</v>
      </c>
      <c r="AA457">
        <v>1.770845336126178</v>
      </c>
      <c r="AB457">
        <v>1.9747655616202953</v>
      </c>
      <c r="AC457">
        <v>9.4256768877306634</v>
      </c>
      <c r="AD457">
        <v>44.563527396749571</v>
      </c>
      <c r="AE457">
        <v>42.292967180269777</v>
      </c>
      <c r="AF457">
        <v>4.2472996975384509</v>
      </c>
      <c r="AG457">
        <v>5.457422568271598</v>
      </c>
      <c r="AH457">
        <v>0</v>
      </c>
      <c r="AI457">
        <v>1</v>
      </c>
      <c r="AJ457">
        <v>88.1</v>
      </c>
      <c r="AK457">
        <v>15.64789965459982</v>
      </c>
    </row>
    <row r="458" spans="1:37">
      <c r="A458">
        <v>3</v>
      </c>
      <c r="B458">
        <v>93</v>
      </c>
      <c r="C458">
        <v>2022</v>
      </c>
      <c r="D458">
        <v>99</v>
      </c>
      <c r="E458">
        <v>41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  <c r="Q458">
        <v>82</v>
      </c>
      <c r="R458">
        <v>1288</v>
      </c>
      <c r="S458">
        <v>5.3128881987577641</v>
      </c>
      <c r="T458">
        <v>4.8276397515527956</v>
      </c>
      <c r="U458">
        <v>15.863276397515516</v>
      </c>
      <c r="V458">
        <v>1.009316770186335</v>
      </c>
      <c r="W458">
        <v>0.85403726708074557</v>
      </c>
      <c r="X458">
        <v>44.099378881987576</v>
      </c>
      <c r="Y458">
        <v>14.673913043478262</v>
      </c>
      <c r="Z458">
        <v>6.5973334165644815</v>
      </c>
      <c r="AA458">
        <v>1.6877587346853498</v>
      </c>
      <c r="AB458">
        <v>2.0142612706633547</v>
      </c>
      <c r="AC458">
        <v>20.817899386691352</v>
      </c>
      <c r="AD458">
        <v>54.86325357880235</v>
      </c>
      <c r="AE458">
        <v>48.19870152109921</v>
      </c>
      <c r="AF458">
        <v>4.9506986519724201</v>
      </c>
      <c r="AG458">
        <v>6.2386290337970642</v>
      </c>
      <c r="AH458">
        <v>2.3291925465838514</v>
      </c>
      <c r="AI458">
        <v>16</v>
      </c>
      <c r="AJ458">
        <v>92.874999999999986</v>
      </c>
      <c r="AK458">
        <v>12.715801968011171</v>
      </c>
    </row>
    <row r="459" spans="1:37">
      <c r="A459">
        <v>3</v>
      </c>
      <c r="B459">
        <v>94</v>
      </c>
      <c r="C459">
        <v>2022</v>
      </c>
      <c r="D459">
        <v>99</v>
      </c>
      <c r="E459">
        <v>42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  <c r="Q459">
        <v>71</v>
      </c>
      <c r="R459">
        <v>827</v>
      </c>
      <c r="S459">
        <v>5.0060459492140277</v>
      </c>
      <c r="T459">
        <v>4.5151148730350652</v>
      </c>
      <c r="U459">
        <v>15.174002418379684</v>
      </c>
      <c r="V459">
        <v>1.0882708585247882</v>
      </c>
      <c r="W459">
        <v>0.96735187424425617</v>
      </c>
      <c r="X459">
        <v>41.354292623941951</v>
      </c>
      <c r="Y459">
        <v>14.389359129383321</v>
      </c>
      <c r="Z459">
        <v>6.8259401956809356</v>
      </c>
      <c r="AA459">
        <v>1.8664510129173559</v>
      </c>
      <c r="AB459">
        <v>1.9331515841401796</v>
      </c>
      <c r="AC459">
        <v>14.250184961771248</v>
      </c>
      <c r="AD459">
        <v>48.380827129851106</v>
      </c>
      <c r="AE459">
        <v>49.177645119798576</v>
      </c>
      <c r="AF459">
        <v>3.1787482804201801</v>
      </c>
      <c r="AG459">
        <v>3.8316520677086321</v>
      </c>
      <c r="AH459">
        <v>0.96735187424425617</v>
      </c>
      <c r="AI459">
        <v>40</v>
      </c>
      <c r="AJ459">
        <v>93.722499999999997</v>
      </c>
      <c r="AK459">
        <v>15.279962124463536</v>
      </c>
    </row>
    <row r="460" spans="1:37">
      <c r="A460">
        <v>3</v>
      </c>
      <c r="B460">
        <v>95</v>
      </c>
      <c r="C460">
        <v>2022</v>
      </c>
      <c r="D460">
        <v>99</v>
      </c>
      <c r="E460">
        <v>43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  <c r="Q460">
        <v>69</v>
      </c>
      <c r="R460">
        <v>755</v>
      </c>
      <c r="S460">
        <v>5.4503311258278124</v>
      </c>
      <c r="T460">
        <v>4.8887417218543057</v>
      </c>
      <c r="U460">
        <v>15.997880794701977</v>
      </c>
      <c r="V460">
        <v>2.1192052980132443</v>
      </c>
      <c r="W460">
        <v>1.7218543046357619</v>
      </c>
      <c r="X460">
        <v>45.16556291390728</v>
      </c>
      <c r="Y460">
        <v>14.834437086092709</v>
      </c>
      <c r="Z460">
        <v>7.2882829498209949</v>
      </c>
      <c r="AA460">
        <v>1.8773263421662871</v>
      </c>
      <c r="AB460">
        <v>2.0311006720285705</v>
      </c>
      <c r="AC460">
        <v>28.747734867782889</v>
      </c>
      <c r="AD460">
        <v>57.048756146621237</v>
      </c>
      <c r="AE460">
        <v>49.319368168658066</v>
      </c>
      <c r="AF460">
        <v>2.902001150806814</v>
      </c>
      <c r="AG460">
        <v>3.687990687200625</v>
      </c>
      <c r="AH460">
        <v>0.92715231788079444</v>
      </c>
      <c r="AI460">
        <v>0</v>
      </c>
    </row>
    <row r="461" spans="1:37">
      <c r="A461">
        <v>3</v>
      </c>
      <c r="B461">
        <v>96</v>
      </c>
      <c r="C461">
        <v>2022</v>
      </c>
      <c r="D461">
        <v>99</v>
      </c>
      <c r="E461">
        <v>44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  <c r="Q461">
        <v>76</v>
      </c>
      <c r="R461">
        <v>928</v>
      </c>
      <c r="S461">
        <v>5.1206896551724128</v>
      </c>
      <c r="T461">
        <v>5.0851293103448256</v>
      </c>
      <c r="U461">
        <v>15.899676724137921</v>
      </c>
      <c r="V461">
        <v>2.693965517241379</v>
      </c>
      <c r="W461">
        <v>2.4784482758620698</v>
      </c>
      <c r="X461">
        <v>46.65948275862069</v>
      </c>
      <c r="Y461">
        <v>16.379310344827591</v>
      </c>
      <c r="Z461">
        <v>7.0624301875568234</v>
      </c>
      <c r="AA461">
        <v>1.5662395796708339</v>
      </c>
      <c r="AB461">
        <v>1.9767710262383424</v>
      </c>
      <c r="AC461">
        <v>38.30125347335219</v>
      </c>
      <c r="AD461">
        <v>46.068974564618706</v>
      </c>
      <c r="AE461">
        <v>56.643392682704608</v>
      </c>
      <c r="AF461">
        <v>3.5669630039055944</v>
      </c>
      <c r="AG461">
        <v>4.5052269994847407</v>
      </c>
      <c r="AH461">
        <v>0.32327586206896558</v>
      </c>
      <c r="AI461">
        <v>0</v>
      </c>
    </row>
    <row r="462" spans="1:37">
      <c r="A462">
        <v>3</v>
      </c>
      <c r="B462">
        <v>97</v>
      </c>
      <c r="C462">
        <v>2022</v>
      </c>
      <c r="D462">
        <v>99</v>
      </c>
      <c r="E462">
        <v>45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  <c r="Q462">
        <v>51</v>
      </c>
      <c r="R462">
        <v>839</v>
      </c>
      <c r="S462">
        <v>5.2133492252681757</v>
      </c>
      <c r="T462">
        <v>4.9141835518474366</v>
      </c>
      <c r="U462">
        <v>17.018831942789049</v>
      </c>
      <c r="V462">
        <v>2.1454112038140649</v>
      </c>
      <c r="W462">
        <v>1.5494636471990464</v>
      </c>
      <c r="X462">
        <v>56.495828367103691</v>
      </c>
      <c r="Y462">
        <v>17.759237187127528</v>
      </c>
      <c r="Z462">
        <v>6.9532649361370922</v>
      </c>
      <c r="AA462">
        <v>1.7319856010891681</v>
      </c>
      <c r="AB462">
        <v>1.9590020858862232</v>
      </c>
      <c r="AC462">
        <v>42.888087299955963</v>
      </c>
      <c r="AD462">
        <v>56.887690704631048</v>
      </c>
      <c r="AE462">
        <v>51.756878517944678</v>
      </c>
      <c r="AF462">
        <v>3.2248728020224071</v>
      </c>
      <c r="AG462">
        <v>4.3598557279441268</v>
      </c>
      <c r="AH462">
        <v>0.83432657926102527</v>
      </c>
      <c r="AI462">
        <v>28</v>
      </c>
      <c r="AJ462">
        <v>89.678571428571487</v>
      </c>
      <c r="AK462">
        <v>15.052253733950565</v>
      </c>
    </row>
    <row r="463" spans="1:37">
      <c r="A463">
        <v>3</v>
      </c>
      <c r="B463">
        <v>98</v>
      </c>
      <c r="C463">
        <v>2022</v>
      </c>
      <c r="D463">
        <v>99</v>
      </c>
      <c r="E463">
        <v>46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  <c r="Q463">
        <v>28</v>
      </c>
      <c r="R463">
        <v>309</v>
      </c>
      <c r="S463">
        <v>4.983818770226538</v>
      </c>
      <c r="T463">
        <v>4.4530744336569574</v>
      </c>
      <c r="U463">
        <v>16.651132686084139</v>
      </c>
      <c r="V463">
        <v>1.2944983818770228</v>
      </c>
      <c r="W463">
        <v>0.64724919093851141</v>
      </c>
      <c r="X463">
        <v>54.692556634304211</v>
      </c>
      <c r="Y463">
        <v>12.621359223300969</v>
      </c>
      <c r="Z463">
        <v>6.2132992615667728</v>
      </c>
      <c r="AA463">
        <v>1.3640306417933721</v>
      </c>
      <c r="AB463">
        <v>2.0547282116099548</v>
      </c>
      <c r="AC463">
        <v>6.8487327102445743</v>
      </c>
      <c r="AD463">
        <v>42.220201675945937</v>
      </c>
      <c r="AE463">
        <v>36.749581639526738</v>
      </c>
      <c r="AF463">
        <v>1.187706431257358</v>
      </c>
      <c r="AG463">
        <v>1.5710234537508827</v>
      </c>
      <c r="AH463">
        <v>4.5307443365695796</v>
      </c>
      <c r="AI463">
        <v>7</v>
      </c>
      <c r="AJ463">
        <v>97.585714285714246</v>
      </c>
      <c r="AK463">
        <v>16.246171093765557</v>
      </c>
    </row>
    <row r="464" spans="1:37">
      <c r="A464">
        <v>3</v>
      </c>
      <c r="B464">
        <v>99</v>
      </c>
      <c r="C464">
        <v>2022</v>
      </c>
      <c r="D464">
        <v>99</v>
      </c>
      <c r="E464">
        <v>47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  <c r="Q464">
        <v>42</v>
      </c>
      <c r="R464">
        <v>503</v>
      </c>
      <c r="S464">
        <v>5.3280318091451289</v>
      </c>
      <c r="T464">
        <v>5.0258449304174952</v>
      </c>
      <c r="U464">
        <v>16.956262425447317</v>
      </c>
      <c r="V464">
        <v>3.5785288270377742</v>
      </c>
      <c r="W464">
        <v>1.5904572564612327</v>
      </c>
      <c r="X464">
        <v>59.04572564612328</v>
      </c>
      <c r="Y464">
        <v>16.103379721669981</v>
      </c>
      <c r="Z464">
        <v>5.7917089182346198</v>
      </c>
      <c r="AA464">
        <v>1.4834238186129884</v>
      </c>
      <c r="AB464">
        <v>2.004301545104155</v>
      </c>
      <c r="AC464">
        <v>27.738092739695876</v>
      </c>
      <c r="AD464">
        <v>40.629772629488677</v>
      </c>
      <c r="AE464">
        <v>43.177592845502609</v>
      </c>
      <c r="AF464">
        <v>1.9333861971600359</v>
      </c>
      <c r="AG464">
        <v>2.6042251102078202</v>
      </c>
      <c r="AH464">
        <v>0</v>
      </c>
      <c r="AI464">
        <v>1</v>
      </c>
      <c r="AJ464">
        <v>95.5</v>
      </c>
      <c r="AK464">
        <v>19.977407733294726</v>
      </c>
    </row>
    <row r="465" spans="1:37">
      <c r="A465">
        <v>3</v>
      </c>
      <c r="B465">
        <v>100</v>
      </c>
      <c r="C465">
        <v>2022</v>
      </c>
      <c r="D465">
        <v>99</v>
      </c>
      <c r="E465">
        <v>48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  <c r="Q465">
        <v>38</v>
      </c>
      <c r="R465">
        <v>318</v>
      </c>
      <c r="S465">
        <v>5.4213836477987423</v>
      </c>
      <c r="T465">
        <v>5.317610062893082</v>
      </c>
      <c r="U465">
        <v>18.051886792452816</v>
      </c>
      <c r="V465">
        <v>3.7735849056603761</v>
      </c>
      <c r="W465">
        <v>1.5723270440251564</v>
      </c>
      <c r="X465">
        <v>60.691823899371087</v>
      </c>
      <c r="Y465">
        <v>19.811320754716988</v>
      </c>
      <c r="Z465">
        <v>7.1795862488144397</v>
      </c>
      <c r="AA465">
        <v>1.233105441118072</v>
      </c>
      <c r="AB465">
        <v>1.6794366602369355</v>
      </c>
      <c r="AC465">
        <v>22.095130313940022</v>
      </c>
      <c r="AD465">
        <v>47.722980924796289</v>
      </c>
      <c r="AE465">
        <v>42.280591487837455</v>
      </c>
      <c r="AF465">
        <v>1.2222998224590285</v>
      </c>
      <c r="AG465">
        <v>1.7527909772714256</v>
      </c>
      <c r="AH465">
        <v>0</v>
      </c>
      <c r="AI465">
        <v>7</v>
      </c>
      <c r="AJ465">
        <v>103.02857142857148</v>
      </c>
      <c r="AK465">
        <v>14.247025026274695</v>
      </c>
    </row>
    <row r="466" spans="1:37">
      <c r="A466">
        <v>3</v>
      </c>
      <c r="B466">
        <v>101</v>
      </c>
      <c r="C466">
        <v>2022</v>
      </c>
      <c r="D466">
        <v>99</v>
      </c>
      <c r="E466">
        <v>49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  <c r="Q466">
        <v>42</v>
      </c>
      <c r="R466">
        <v>352</v>
      </c>
      <c r="S466">
        <v>5.1107954545454541</v>
      </c>
      <c r="T466">
        <v>4.8636363636363633</v>
      </c>
      <c r="U466">
        <v>16.082102272727269</v>
      </c>
      <c r="V466">
        <v>2.2727272727272729</v>
      </c>
      <c r="W466">
        <v>0.8522727272727274</v>
      </c>
      <c r="X466">
        <v>51.420454545454554</v>
      </c>
      <c r="Y466">
        <v>15.05681818181818</v>
      </c>
      <c r="Z466">
        <v>6.7366992786793451</v>
      </c>
      <c r="AA466">
        <v>1.5709353912926221</v>
      </c>
      <c r="AB466">
        <v>1.8551636670129563</v>
      </c>
      <c r="AC466">
        <v>35.863912235340578</v>
      </c>
      <c r="AD466">
        <v>54.977043737258413</v>
      </c>
      <c r="AE466">
        <v>47.796355243986625</v>
      </c>
      <c r="AF466">
        <v>1.3529859669986739</v>
      </c>
      <c r="AG466">
        <v>1.7284860975935579</v>
      </c>
      <c r="AH466">
        <v>2.2727272727272729</v>
      </c>
      <c r="AI466">
        <v>0</v>
      </c>
    </row>
    <row r="467" spans="1:37">
      <c r="A467">
        <v>3</v>
      </c>
      <c r="B467">
        <v>102</v>
      </c>
      <c r="C467">
        <v>2022</v>
      </c>
      <c r="D467">
        <v>99</v>
      </c>
      <c r="E467">
        <v>50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  <c r="Q467">
        <v>15</v>
      </c>
      <c r="R467">
        <v>259</v>
      </c>
      <c r="S467">
        <v>5.4826254826254814</v>
      </c>
      <c r="T467">
        <v>5.2239382239382239</v>
      </c>
      <c r="U467">
        <v>18.400772200772202</v>
      </c>
      <c r="V467">
        <v>2.316602316602316</v>
      </c>
      <c r="W467">
        <v>4.2471042471042475</v>
      </c>
      <c r="X467">
        <v>62.548262548262549</v>
      </c>
      <c r="Y467">
        <v>20.463320463320464</v>
      </c>
      <c r="Z467">
        <v>6.4362510508085311</v>
      </c>
      <c r="AA467">
        <v>1.4921568627258932</v>
      </c>
      <c r="AB467">
        <v>2.2805299653424078</v>
      </c>
      <c r="AC467">
        <v>28.88561725363996</v>
      </c>
      <c r="AD467">
        <v>53.073585801486971</v>
      </c>
      <c r="AE467">
        <v>65.581842319167379</v>
      </c>
      <c r="AF467">
        <v>0.99552092458141028</v>
      </c>
      <c r="AG467">
        <v>1.4551783362912922</v>
      </c>
      <c r="AH467">
        <v>0</v>
      </c>
      <c r="AI467">
        <v>0</v>
      </c>
    </row>
    <row r="468" spans="1:37">
      <c r="A468">
        <v>3</v>
      </c>
      <c r="B468">
        <v>103</v>
      </c>
      <c r="C468">
        <v>2022</v>
      </c>
      <c r="D468">
        <v>99</v>
      </c>
      <c r="E468">
        <v>51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  <c r="Q468">
        <v>1</v>
      </c>
      <c r="R468">
        <v>10</v>
      </c>
      <c r="S468">
        <v>5.8</v>
      </c>
      <c r="T468">
        <v>7.1</v>
      </c>
      <c r="U468">
        <v>21.83</v>
      </c>
      <c r="V468">
        <v>0</v>
      </c>
      <c r="W468">
        <v>0</v>
      </c>
      <c r="X468">
        <v>90</v>
      </c>
      <c r="Y468">
        <v>30</v>
      </c>
      <c r="Z468">
        <v>4.3715100365891946</v>
      </c>
      <c r="AA468">
        <v>0.40000000000000302</v>
      </c>
      <c r="AB468">
        <v>1.3747727084867529</v>
      </c>
      <c r="AC468">
        <v>-7.0913711144507188</v>
      </c>
      <c r="AD468">
        <v>18.419813936858471</v>
      </c>
      <c r="AE468">
        <v>76.376261582596499</v>
      </c>
      <c r="AF468">
        <v>3.8437101335189593E-2</v>
      </c>
      <c r="AG468">
        <v>6.6655216503501868E-2</v>
      </c>
      <c r="AH468">
        <v>0</v>
      </c>
      <c r="AI468">
        <v>0</v>
      </c>
    </row>
    <row r="469" spans="1:37">
      <c r="A469">
        <v>3</v>
      </c>
      <c r="B469">
        <v>104</v>
      </c>
      <c r="C469">
        <v>2022</v>
      </c>
      <c r="D469">
        <v>99</v>
      </c>
      <c r="E469">
        <v>52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</row>
    <row r="470" spans="1:37">
      <c r="A470">
        <v>3</v>
      </c>
      <c r="B470">
        <v>105</v>
      </c>
      <c r="C470">
        <v>2021</v>
      </c>
      <c r="D470">
        <v>99</v>
      </c>
      <c r="E470">
        <v>1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  <c r="Q470">
        <v>3</v>
      </c>
      <c r="R470">
        <v>57</v>
      </c>
      <c r="S470">
        <v>7.1228070175438605</v>
      </c>
      <c r="T470">
        <v>6.7894736842105239</v>
      </c>
      <c r="U470">
        <v>25.870175438596497</v>
      </c>
      <c r="V470">
        <v>17.543859649122805</v>
      </c>
      <c r="W470">
        <v>3.5087719298245608</v>
      </c>
      <c r="X470">
        <v>100</v>
      </c>
      <c r="Y470">
        <v>66.666666666666686</v>
      </c>
      <c r="Z470">
        <v>5.3508472820561437</v>
      </c>
      <c r="AA470">
        <v>1.0441176151836131</v>
      </c>
      <c r="AB470">
        <v>1.6726577454811264</v>
      </c>
      <c r="AC470">
        <v>62.021112803051366</v>
      </c>
      <c r="AD470">
        <v>43.877036191975776</v>
      </c>
      <c r="AE470">
        <v>38.648479408097927</v>
      </c>
      <c r="AF470">
        <v>0.21401296843496445</v>
      </c>
      <c r="AG470">
        <v>0.4352107258400571</v>
      </c>
      <c r="AH470">
        <v>0</v>
      </c>
    </row>
    <row r="471" spans="1:37">
      <c r="A471">
        <v>3</v>
      </c>
      <c r="B471">
        <v>106</v>
      </c>
      <c r="C471">
        <v>2021</v>
      </c>
      <c r="D471">
        <v>99</v>
      </c>
      <c r="E471">
        <v>2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  <c r="Q471">
        <v>16</v>
      </c>
      <c r="R471">
        <v>271</v>
      </c>
      <c r="S471">
        <v>5.4944649446494447</v>
      </c>
      <c r="T471">
        <v>5.6420664206642082</v>
      </c>
      <c r="U471">
        <v>21.852952029520296</v>
      </c>
      <c r="V471">
        <v>4.428044280442804</v>
      </c>
      <c r="W471">
        <v>2.214022140221402</v>
      </c>
      <c r="X471">
        <v>86.346863468634709</v>
      </c>
      <c r="Y471">
        <v>42.804428044280449</v>
      </c>
      <c r="Z471">
        <v>6.2544030950355243</v>
      </c>
      <c r="AA471">
        <v>1.2824988543861344</v>
      </c>
      <c r="AB471">
        <v>2.1219990251522192</v>
      </c>
      <c r="AC471">
        <v>27.763122940896608</v>
      </c>
      <c r="AD471">
        <v>44.249188164394141</v>
      </c>
      <c r="AE471">
        <v>61.146210929706477</v>
      </c>
      <c r="AF471">
        <v>1.0175002534364102</v>
      </c>
      <c r="AG471">
        <v>1.7478524345813724</v>
      </c>
      <c r="AH471">
        <v>0</v>
      </c>
    </row>
    <row r="472" spans="1:37">
      <c r="A472">
        <v>3</v>
      </c>
      <c r="B472">
        <v>107</v>
      </c>
      <c r="C472">
        <v>2021</v>
      </c>
      <c r="D472">
        <v>99</v>
      </c>
      <c r="E472">
        <v>3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  <c r="Q472">
        <v>41</v>
      </c>
      <c r="R472">
        <v>486</v>
      </c>
      <c r="S472">
        <v>5.261316872427984</v>
      </c>
      <c r="T472">
        <v>5.3086419753086407</v>
      </c>
      <c r="U472">
        <v>16.548271604938268</v>
      </c>
      <c r="V472">
        <v>3.0864197530864201</v>
      </c>
      <c r="W472">
        <v>3.4979423868312756</v>
      </c>
      <c r="X472">
        <v>51.028806584362123</v>
      </c>
      <c r="Y472">
        <v>27.777777777777779</v>
      </c>
      <c r="Z472">
        <v>9.0634118554333831</v>
      </c>
      <c r="AA472">
        <v>1.3316445765265903</v>
      </c>
      <c r="AB472">
        <v>2.0943308269132328</v>
      </c>
      <c r="AC472">
        <v>40.989977205785195</v>
      </c>
      <c r="AD472">
        <v>58.979109773855001</v>
      </c>
      <c r="AE472">
        <v>54.433997015489751</v>
      </c>
      <c r="AF472">
        <v>1.8247421519191711</v>
      </c>
      <c r="AG472">
        <v>2.3736368195711544</v>
      </c>
      <c r="AH472">
        <v>0</v>
      </c>
    </row>
    <row r="473" spans="1:37">
      <c r="A473">
        <v>3</v>
      </c>
      <c r="B473">
        <v>108</v>
      </c>
      <c r="C473">
        <v>2021</v>
      </c>
      <c r="D473">
        <v>99</v>
      </c>
      <c r="E473">
        <v>4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9</v>
      </c>
      <c r="R473">
        <v>96</v>
      </c>
      <c r="S473">
        <v>5.3854166666666679</v>
      </c>
      <c r="T473">
        <v>5.53125</v>
      </c>
      <c r="U473">
        <v>20.199791666666673</v>
      </c>
      <c r="V473">
        <v>4.1666666666666679</v>
      </c>
      <c r="W473">
        <v>2.0833333333333339</v>
      </c>
      <c r="X473">
        <v>77.083333333333314</v>
      </c>
      <c r="Y473">
        <v>26.041666666666671</v>
      </c>
      <c r="Z473">
        <v>5.4562103337937264</v>
      </c>
      <c r="AA473">
        <v>1.3257842935619477</v>
      </c>
      <c r="AB473">
        <v>1.9362395093324587</v>
      </c>
      <c r="AC473">
        <v>41.424369516297759</v>
      </c>
      <c r="AD473">
        <v>47.944496042179026</v>
      </c>
      <c r="AE473">
        <v>61.413141023095399</v>
      </c>
      <c r="AF473">
        <v>0.36044289420625591</v>
      </c>
      <c r="AG473">
        <v>0.57232601067036581</v>
      </c>
      <c r="AH473">
        <v>0</v>
      </c>
    </row>
    <row r="474" spans="1:37">
      <c r="A474">
        <v>3</v>
      </c>
      <c r="B474">
        <v>109</v>
      </c>
      <c r="C474">
        <v>2021</v>
      </c>
      <c r="D474">
        <v>99</v>
      </c>
      <c r="E474">
        <v>5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20</v>
      </c>
      <c r="R474">
        <v>260</v>
      </c>
      <c r="S474">
        <v>5.1461538461538474</v>
      </c>
      <c r="T474">
        <v>4.9884615384615394</v>
      </c>
      <c r="U474">
        <v>16.448461538461547</v>
      </c>
      <c r="V474">
        <v>2.692307692307693</v>
      </c>
      <c r="W474">
        <v>3.8461538461538449</v>
      </c>
      <c r="X474">
        <v>56.923076923076913</v>
      </c>
      <c r="Y474">
        <v>23.461538461538456</v>
      </c>
      <c r="Z474">
        <v>8.8999968419647217</v>
      </c>
      <c r="AA474">
        <v>1.3565314278677423</v>
      </c>
      <c r="AB474">
        <v>2.3013084778141271</v>
      </c>
      <c r="AC474">
        <v>61.187663129006616</v>
      </c>
      <c r="AD474">
        <v>68.905722201662613</v>
      </c>
      <c r="AE474">
        <v>62.148427903988591</v>
      </c>
      <c r="AF474">
        <v>0.97619950514194365</v>
      </c>
      <c r="AG474">
        <v>1.2621878408569023</v>
      </c>
      <c r="AH474">
        <v>0</v>
      </c>
    </row>
    <row r="475" spans="1:37">
      <c r="A475">
        <v>3</v>
      </c>
      <c r="B475">
        <v>110</v>
      </c>
      <c r="C475">
        <v>2021</v>
      </c>
      <c r="D475">
        <v>99</v>
      </c>
      <c r="E475">
        <v>6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  <c r="Q475">
        <v>17</v>
      </c>
      <c r="R475">
        <v>234</v>
      </c>
      <c r="S475">
        <v>5.5512820512820511</v>
      </c>
      <c r="T475">
        <v>5.0512820512820511</v>
      </c>
      <c r="U475">
        <v>13.561025641025639</v>
      </c>
      <c r="V475">
        <v>1.7094017094017093</v>
      </c>
      <c r="W475">
        <v>6.8376068376068373</v>
      </c>
      <c r="X475">
        <v>36.752136752136749</v>
      </c>
      <c r="Y475">
        <v>22.222222222222225</v>
      </c>
      <c r="Z475">
        <v>9.2361381359315651</v>
      </c>
      <c r="AA475">
        <v>1.8138647121412752</v>
      </c>
      <c r="AB475">
        <v>2.5414382960746402</v>
      </c>
      <c r="AC475">
        <v>35.223415388196102</v>
      </c>
      <c r="AD475">
        <v>75.487792935958481</v>
      </c>
      <c r="AE475">
        <v>38.600626690580427</v>
      </c>
      <c r="AF475">
        <v>0.87857955462774884</v>
      </c>
      <c r="AG475">
        <v>0.93655600982892639</v>
      </c>
      <c r="AH475">
        <v>0</v>
      </c>
    </row>
    <row r="476" spans="1:37">
      <c r="A476">
        <v>3</v>
      </c>
      <c r="B476">
        <v>111</v>
      </c>
      <c r="C476">
        <v>2021</v>
      </c>
      <c r="D476">
        <v>99</v>
      </c>
      <c r="E476">
        <v>7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  <c r="Q476">
        <v>29</v>
      </c>
      <c r="R476">
        <v>855</v>
      </c>
      <c r="S476">
        <v>5.7017543859649118</v>
      </c>
      <c r="T476">
        <v>5.3438596491228063</v>
      </c>
      <c r="U476">
        <v>8.5900467836257306</v>
      </c>
      <c r="V476">
        <v>0.23391812865497075</v>
      </c>
      <c r="W476">
        <v>0.70175438596491213</v>
      </c>
      <c r="X476">
        <v>8.6549707602339208</v>
      </c>
      <c r="Y476">
        <v>5.9649122807017561</v>
      </c>
      <c r="Z476">
        <v>6.3622702371803372</v>
      </c>
      <c r="AA476">
        <v>1.3152045483502663</v>
      </c>
      <c r="AB476">
        <v>1.5175022811462548</v>
      </c>
      <c r="AC476">
        <v>14.762608151593669</v>
      </c>
      <c r="AD476">
        <v>42.074163631758097</v>
      </c>
      <c r="AE476">
        <v>27.641561249283406</v>
      </c>
      <c r="AF476">
        <v>3.210194526524468</v>
      </c>
      <c r="AG476">
        <v>2.1676392403533442</v>
      </c>
      <c r="AH476">
        <v>0</v>
      </c>
    </row>
    <row r="477" spans="1:37">
      <c r="A477">
        <v>3</v>
      </c>
      <c r="B477">
        <v>112</v>
      </c>
      <c r="C477">
        <v>2021</v>
      </c>
      <c r="D477">
        <v>99</v>
      </c>
      <c r="E477">
        <v>8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  <c r="Q477">
        <v>11</v>
      </c>
      <c r="R477">
        <v>87</v>
      </c>
      <c r="S477">
        <v>5.4482758620689644</v>
      </c>
      <c r="T477">
        <v>4.9310344827586228</v>
      </c>
      <c r="U477">
        <v>10.517816091954025</v>
      </c>
      <c r="V477">
        <v>3.4482758620689653</v>
      </c>
      <c r="W477">
        <v>1.149425287356322</v>
      </c>
      <c r="X477">
        <v>22.988505747126439</v>
      </c>
      <c r="Y477">
        <v>9.1954022988505759</v>
      </c>
      <c r="Z477">
        <v>8.0848091448534856</v>
      </c>
      <c r="AA477">
        <v>1.4364597340608902</v>
      </c>
      <c r="AB477">
        <v>1.8741625160967159</v>
      </c>
      <c r="AC477">
        <v>57.539559098167011</v>
      </c>
      <c r="AD477">
        <v>41.886502060784188</v>
      </c>
      <c r="AE477">
        <v>60.067866703927216</v>
      </c>
      <c r="AF477">
        <v>0.32665137287441942</v>
      </c>
      <c r="AG477">
        <v>0.27006617026986579</v>
      </c>
      <c r="AH477">
        <v>0</v>
      </c>
    </row>
    <row r="478" spans="1:37">
      <c r="A478">
        <v>3</v>
      </c>
      <c r="B478">
        <v>113</v>
      </c>
      <c r="C478">
        <v>2021</v>
      </c>
      <c r="D478">
        <v>99</v>
      </c>
      <c r="E478">
        <v>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  <c r="Q478">
        <v>37</v>
      </c>
      <c r="R478">
        <v>349</v>
      </c>
      <c r="S478">
        <v>5.6647564469914045</v>
      </c>
      <c r="T478">
        <v>5.1719197707736395</v>
      </c>
      <c r="U478">
        <v>15.018481375358176</v>
      </c>
      <c r="V478">
        <v>3.7249283667621778</v>
      </c>
      <c r="W478">
        <v>1.432664756446991</v>
      </c>
      <c r="X478">
        <v>46.131805157593121</v>
      </c>
      <c r="Y478">
        <v>21.776504297994265</v>
      </c>
      <c r="Z478">
        <v>8.6421398600925787</v>
      </c>
      <c r="AA478">
        <v>1.3196514520920219</v>
      </c>
      <c r="AB478">
        <v>1.9058684922878744</v>
      </c>
      <c r="AC478">
        <v>10.473878234545555</v>
      </c>
      <c r="AD478">
        <v>62.597972906854608</v>
      </c>
      <c r="AE478">
        <v>34.760451670617279</v>
      </c>
      <c r="AF478">
        <v>1.3103601049789924</v>
      </c>
      <c r="AG478">
        <v>1.5469518913294229</v>
      </c>
      <c r="AH478">
        <v>0.57306590257879642</v>
      </c>
    </row>
    <row r="479" spans="1:37">
      <c r="A479">
        <v>3</v>
      </c>
      <c r="B479">
        <v>114</v>
      </c>
      <c r="C479">
        <v>2021</v>
      </c>
      <c r="D479">
        <v>99</v>
      </c>
      <c r="E479">
        <v>10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  <c r="Q479">
        <v>75</v>
      </c>
      <c r="R479">
        <v>2005</v>
      </c>
      <c r="S479">
        <v>5.3665835411471319</v>
      </c>
      <c r="T479">
        <v>5.2708229426433908</v>
      </c>
      <c r="U479">
        <v>8.7480548628428938</v>
      </c>
      <c r="V479">
        <v>1.2967581047381544</v>
      </c>
      <c r="W479">
        <v>0.74812967581047374</v>
      </c>
      <c r="X479">
        <v>12.169576059850373</v>
      </c>
      <c r="Y479">
        <v>6.0847880299251855</v>
      </c>
      <c r="Z479">
        <v>6.3820634884851088</v>
      </c>
      <c r="AA479">
        <v>1.4613151418393659</v>
      </c>
      <c r="AB479">
        <v>2.0873617017392063</v>
      </c>
      <c r="AC479">
        <v>26.691738510000683</v>
      </c>
      <c r="AD479">
        <v>29.785655803547467</v>
      </c>
      <c r="AE479">
        <v>38.145960397075491</v>
      </c>
      <c r="AF479">
        <v>7.5280000300369085</v>
      </c>
      <c r="AG479">
        <v>5.1766789974404759</v>
      </c>
      <c r="AH479">
        <v>0.59850374064837908</v>
      </c>
    </row>
    <row r="480" spans="1:37">
      <c r="A480">
        <v>3</v>
      </c>
      <c r="B480">
        <v>115</v>
      </c>
      <c r="C480">
        <v>2021</v>
      </c>
      <c r="D480">
        <v>99</v>
      </c>
      <c r="E480">
        <v>11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  <c r="Q480">
        <v>46</v>
      </c>
      <c r="R480">
        <v>766</v>
      </c>
      <c r="S480">
        <v>5.1135770234986948</v>
      </c>
      <c r="T480">
        <v>5.3916449086161888</v>
      </c>
      <c r="U480">
        <v>11.154151436031333</v>
      </c>
      <c r="V480">
        <v>2.0887728459530028</v>
      </c>
      <c r="W480">
        <v>1.1749347258485643</v>
      </c>
      <c r="X480">
        <v>25.065274151436036</v>
      </c>
      <c r="Y480">
        <v>12.924281984334202</v>
      </c>
      <c r="Z480">
        <v>8.1476855063402098</v>
      </c>
      <c r="AA480">
        <v>1.2563773604071429</v>
      </c>
      <c r="AB480">
        <v>1.9297406200977576</v>
      </c>
      <c r="AC480">
        <v>34.083751820016992</v>
      </c>
      <c r="AD480">
        <v>33.994415092784159</v>
      </c>
      <c r="AE480">
        <v>48.08040231062003</v>
      </c>
      <c r="AF480">
        <v>2.8760339266874162</v>
      </c>
      <c r="AG480">
        <v>2.5216840217248842</v>
      </c>
      <c r="AH480">
        <v>0.13054830287206268</v>
      </c>
    </row>
    <row r="481" spans="1:34">
      <c r="A481">
        <v>3</v>
      </c>
      <c r="B481">
        <v>116</v>
      </c>
      <c r="C481">
        <v>2021</v>
      </c>
      <c r="D481">
        <v>99</v>
      </c>
      <c r="E481">
        <v>12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  <c r="Q481">
        <v>51</v>
      </c>
      <c r="R481">
        <v>1174</v>
      </c>
      <c r="S481">
        <v>5.0621805792163554</v>
      </c>
      <c r="T481">
        <v>4.7725724020442932</v>
      </c>
      <c r="U481">
        <v>9.1258603066439434</v>
      </c>
      <c r="V481">
        <v>1.0221465076660987</v>
      </c>
      <c r="W481">
        <v>1.1073253833049401</v>
      </c>
      <c r="X481">
        <v>18.143100511073246</v>
      </c>
      <c r="Y481">
        <v>8.3475298126064725</v>
      </c>
      <c r="Z481">
        <v>7.6303113978517345</v>
      </c>
      <c r="AA481">
        <v>1.4506242613542784</v>
      </c>
      <c r="AB481">
        <v>1.7207711989203911</v>
      </c>
      <c r="AC481">
        <v>37.624978085663663</v>
      </c>
      <c r="AD481">
        <v>46.606881701398386</v>
      </c>
      <c r="AE481">
        <v>61.272270002948247</v>
      </c>
      <c r="AF481">
        <v>4.4079162270640051</v>
      </c>
      <c r="AG481">
        <v>3.1620393775099465</v>
      </c>
      <c r="AH481">
        <v>0</v>
      </c>
    </row>
    <row r="482" spans="1:34">
      <c r="A482">
        <v>3</v>
      </c>
      <c r="B482">
        <v>117</v>
      </c>
      <c r="C482">
        <v>2021</v>
      </c>
      <c r="D482">
        <v>99</v>
      </c>
      <c r="E482">
        <v>13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  <c r="Q482">
        <v>1</v>
      </c>
      <c r="R482">
        <v>81</v>
      </c>
      <c r="S482">
        <v>4.0370370370370372</v>
      </c>
      <c r="T482">
        <v>2.9629629629629632</v>
      </c>
      <c r="U482">
        <v>6.2641975308641999</v>
      </c>
      <c r="V482">
        <v>0</v>
      </c>
      <c r="W482">
        <v>0</v>
      </c>
      <c r="X482">
        <v>2.4691358024691361</v>
      </c>
      <c r="Y482">
        <v>1.2345679012345681</v>
      </c>
      <c r="Z482">
        <v>4.829776689926959</v>
      </c>
      <c r="AA482">
        <v>0.97429232873821525</v>
      </c>
      <c r="AB482">
        <v>1.6211902687584663</v>
      </c>
      <c r="AC482">
        <v>43.65875041756064</v>
      </c>
      <c r="AD482">
        <v>62.878333763792405</v>
      </c>
      <c r="AE482">
        <v>65.742328165159918</v>
      </c>
      <c r="AF482">
        <v>0.30412369198652844</v>
      </c>
      <c r="AG482">
        <v>0.14975310069933873</v>
      </c>
      <c r="AH482">
        <v>0</v>
      </c>
    </row>
    <row r="483" spans="1:34">
      <c r="A483">
        <v>3</v>
      </c>
      <c r="B483">
        <v>118</v>
      </c>
      <c r="C483">
        <v>2021</v>
      </c>
      <c r="D483">
        <v>99</v>
      </c>
      <c r="E483">
        <v>14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19</v>
      </c>
      <c r="R483">
        <v>208</v>
      </c>
      <c r="S483">
        <v>5.8028846153846141</v>
      </c>
      <c r="T483">
        <v>6.0240384615384599</v>
      </c>
      <c r="U483">
        <v>17.038653846153849</v>
      </c>
      <c r="V483">
        <v>2.4038461538461529</v>
      </c>
      <c r="W483">
        <v>5.2884615384615392</v>
      </c>
      <c r="X483">
        <v>51.923076923076913</v>
      </c>
      <c r="Y483">
        <v>31.25</v>
      </c>
      <c r="Z483">
        <v>9.3363637252919212</v>
      </c>
      <c r="AA483">
        <v>0.95302723453389038</v>
      </c>
      <c r="AB483">
        <v>2.0034583173327905</v>
      </c>
      <c r="AC483">
        <v>24.768673862236724</v>
      </c>
      <c r="AD483">
        <v>69.448586433401118</v>
      </c>
      <c r="AE483">
        <v>52.873798062279747</v>
      </c>
      <c r="AF483">
        <v>0.78095960411355492</v>
      </c>
      <c r="AG483">
        <v>1.045981432799536</v>
      </c>
      <c r="AH483">
        <v>2.8846153846153846</v>
      </c>
    </row>
    <row r="484" spans="1:34">
      <c r="A484">
        <v>3</v>
      </c>
      <c r="B484">
        <v>119</v>
      </c>
      <c r="C484">
        <v>2021</v>
      </c>
      <c r="D484">
        <v>99</v>
      </c>
      <c r="E484">
        <v>15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48</v>
      </c>
      <c r="R484">
        <v>1149</v>
      </c>
      <c r="S484">
        <v>5.2175805047867696</v>
      </c>
      <c r="T484">
        <v>4.6422976501305477</v>
      </c>
      <c r="U484">
        <v>8.275021758050487</v>
      </c>
      <c r="V484">
        <v>0.6092254134029591</v>
      </c>
      <c r="W484">
        <v>0.17406440382941701</v>
      </c>
      <c r="X484">
        <v>11.836379460400344</v>
      </c>
      <c r="Y484">
        <v>4.6997389033942572</v>
      </c>
      <c r="Z484">
        <v>6.1062315702856358</v>
      </c>
      <c r="AA484">
        <v>1.4048296880391811</v>
      </c>
      <c r="AB484">
        <v>1.8578706880861833</v>
      </c>
      <c r="AC484">
        <v>39.582267753583558</v>
      </c>
      <c r="AD484">
        <v>31.697701446691255</v>
      </c>
      <c r="AE484">
        <v>37.894991636290008</v>
      </c>
      <c r="AF484">
        <v>4.3140508900311261</v>
      </c>
      <c r="AG484">
        <v>2.8061735937116952</v>
      </c>
      <c r="AH484">
        <v>0</v>
      </c>
    </row>
    <row r="485" spans="1:34">
      <c r="A485">
        <v>3</v>
      </c>
      <c r="B485">
        <v>120</v>
      </c>
      <c r="C485">
        <v>2021</v>
      </c>
      <c r="D485">
        <v>99</v>
      </c>
      <c r="E485">
        <v>16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14</v>
      </c>
      <c r="R485">
        <v>244</v>
      </c>
      <c r="S485">
        <v>5.3647540983606561</v>
      </c>
      <c r="T485">
        <v>4.4098360655737698</v>
      </c>
      <c r="U485">
        <v>13.503196721311475</v>
      </c>
      <c r="V485">
        <v>2.459016393442623</v>
      </c>
      <c r="W485">
        <v>2.459016393442623</v>
      </c>
      <c r="X485">
        <v>35.655737704918025</v>
      </c>
      <c r="Y485">
        <v>17.622950819672131</v>
      </c>
      <c r="Z485">
        <v>8.6408299983081189</v>
      </c>
      <c r="AA485">
        <v>1.1638983485519201</v>
      </c>
      <c r="AB485">
        <v>2.2769482681318114</v>
      </c>
      <c r="AC485">
        <v>39.807558080958806</v>
      </c>
      <c r="AD485">
        <v>69.917878664507114</v>
      </c>
      <c r="AE485">
        <v>48.485688485727081</v>
      </c>
      <c r="AF485">
        <v>0.91612568944090012</v>
      </c>
      <c r="AG485">
        <v>0.97241529586552478</v>
      </c>
      <c r="AH485">
        <v>0</v>
      </c>
    </row>
    <row r="486" spans="1:34">
      <c r="A486">
        <v>3</v>
      </c>
      <c r="B486">
        <v>121</v>
      </c>
      <c r="C486">
        <v>2021</v>
      </c>
      <c r="D486">
        <v>99</v>
      </c>
      <c r="E486">
        <v>17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63</v>
      </c>
      <c r="R486">
        <v>2595</v>
      </c>
      <c r="S486">
        <v>4.9067437379576111</v>
      </c>
      <c r="T486">
        <v>4.5271676300578036</v>
      </c>
      <c r="U486">
        <v>7.9358304431599311</v>
      </c>
      <c r="V486">
        <v>0.46242774566473965</v>
      </c>
      <c r="W486">
        <v>0.26974951830443161</v>
      </c>
      <c r="X486">
        <v>5.7803468208092497</v>
      </c>
      <c r="Y486">
        <v>3.0057803468208077</v>
      </c>
      <c r="Z486">
        <v>4.6278316326953757</v>
      </c>
      <c r="AA486">
        <v>1.1505937119651612</v>
      </c>
      <c r="AB486">
        <v>1.6704198221718951</v>
      </c>
      <c r="AC486">
        <v>33.351272432564123</v>
      </c>
      <c r="AD486">
        <v>35.381788409247626</v>
      </c>
      <c r="AE486">
        <v>39.209326904744387</v>
      </c>
      <c r="AF486">
        <v>9.7432219840128553</v>
      </c>
      <c r="AG486">
        <v>6.0779217268226668</v>
      </c>
      <c r="AH486">
        <v>3.8535645472061647E-2</v>
      </c>
    </row>
    <row r="487" spans="1:34">
      <c r="A487">
        <v>3</v>
      </c>
      <c r="B487">
        <v>122</v>
      </c>
      <c r="C487">
        <v>2021</v>
      </c>
      <c r="D487">
        <v>99</v>
      </c>
      <c r="E487">
        <v>18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22</v>
      </c>
      <c r="R487">
        <v>427</v>
      </c>
      <c r="S487">
        <v>5.4309133489461345</v>
      </c>
      <c r="T487">
        <v>4.6416861826697886</v>
      </c>
      <c r="U487">
        <v>10.289437939110069</v>
      </c>
      <c r="V487">
        <v>0</v>
      </c>
      <c r="W487">
        <v>1.405152224824356</v>
      </c>
      <c r="X487">
        <v>14.988290398126464</v>
      </c>
      <c r="Y487">
        <v>5.8548009367681511</v>
      </c>
      <c r="Z487">
        <v>6.1053494923824321</v>
      </c>
      <c r="AA487">
        <v>1.4197601339398338</v>
      </c>
      <c r="AB487">
        <v>1.8868322125918315</v>
      </c>
      <c r="AC487">
        <v>7.821414710790358</v>
      </c>
      <c r="AD487">
        <v>62.265912286672638</v>
      </c>
      <c r="AE487">
        <v>25.171575225064419</v>
      </c>
      <c r="AF487">
        <v>1.6032199565215759</v>
      </c>
      <c r="AG487">
        <v>1.2967160538068732</v>
      </c>
      <c r="AH487">
        <v>0</v>
      </c>
    </row>
    <row r="488" spans="1:34">
      <c r="A488">
        <v>3</v>
      </c>
      <c r="B488">
        <v>123</v>
      </c>
      <c r="C488">
        <v>2021</v>
      </c>
      <c r="D488">
        <v>99</v>
      </c>
      <c r="E488">
        <v>19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21</v>
      </c>
      <c r="R488">
        <v>359</v>
      </c>
      <c r="S488">
        <v>5.5821727019498608</v>
      </c>
      <c r="T488">
        <v>4.9247910863509761</v>
      </c>
      <c r="U488">
        <v>9.9480501392757628</v>
      </c>
      <c r="V488">
        <v>0.83565459610027859</v>
      </c>
      <c r="W488">
        <v>1.114206128133705</v>
      </c>
      <c r="X488">
        <v>19.498607242339826</v>
      </c>
      <c r="Y488">
        <v>7.2423398328690816</v>
      </c>
      <c r="Z488">
        <v>7.2701784959097484</v>
      </c>
      <c r="AA488">
        <v>1.6329868265681344</v>
      </c>
      <c r="AB488">
        <v>2.0447428067534865</v>
      </c>
      <c r="AC488">
        <v>35.503918470988694</v>
      </c>
      <c r="AD488">
        <v>37.952331395964144</v>
      </c>
      <c r="AE488">
        <v>28.590512208037129</v>
      </c>
      <c r="AF488">
        <v>1.3479062397921444</v>
      </c>
      <c r="AG488">
        <v>1.0540416558584611</v>
      </c>
      <c r="AH488">
        <v>0</v>
      </c>
    </row>
    <row r="489" spans="1:34">
      <c r="A489">
        <v>3</v>
      </c>
      <c r="B489">
        <v>124</v>
      </c>
      <c r="C489">
        <v>2021</v>
      </c>
      <c r="D489">
        <v>99</v>
      </c>
      <c r="E489">
        <v>20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53</v>
      </c>
      <c r="R489">
        <v>959</v>
      </c>
      <c r="S489">
        <v>5.0385818561001035</v>
      </c>
      <c r="T489">
        <v>4.8060479666319083</v>
      </c>
      <c r="U489">
        <v>11.389614181439001</v>
      </c>
      <c r="V489">
        <v>1.5641293013555788</v>
      </c>
      <c r="W489">
        <v>1.7726798748696559</v>
      </c>
      <c r="X489">
        <v>26.277372262773721</v>
      </c>
      <c r="Y489">
        <v>12.825860271115744</v>
      </c>
      <c r="Z489">
        <v>8.5032392501201315</v>
      </c>
      <c r="AA489">
        <v>1.3067453425697497</v>
      </c>
      <c r="AB489">
        <v>1.8071590116022889</v>
      </c>
      <c r="AC489">
        <v>49.132950728293217</v>
      </c>
      <c r="AD489">
        <v>62.31345287917771</v>
      </c>
      <c r="AE489">
        <v>58.735848296163098</v>
      </c>
      <c r="AF489">
        <v>3.6006743285812441</v>
      </c>
      <c r="AG489">
        <v>3.2236878356772287</v>
      </c>
      <c r="AH489">
        <v>0</v>
      </c>
    </row>
    <row r="490" spans="1:34">
      <c r="A490">
        <v>3</v>
      </c>
      <c r="B490">
        <v>125</v>
      </c>
      <c r="C490">
        <v>2021</v>
      </c>
      <c r="D490">
        <v>99</v>
      </c>
      <c r="E490">
        <v>21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4</v>
      </c>
      <c r="R490">
        <v>89</v>
      </c>
      <c r="S490">
        <v>5.191011235955056</v>
      </c>
      <c r="T490">
        <v>4.2247191011235952</v>
      </c>
      <c r="U490">
        <v>7.7348314606741599</v>
      </c>
      <c r="V490">
        <v>0</v>
      </c>
      <c r="W490">
        <v>1.1235955056179776</v>
      </c>
      <c r="X490">
        <v>8.9887640449438209</v>
      </c>
      <c r="Y490">
        <v>3.3707865168539315</v>
      </c>
      <c r="Z490">
        <v>5.2250928946872639</v>
      </c>
      <c r="AA490">
        <v>1.1205576911518649</v>
      </c>
      <c r="AB490">
        <v>1.8828188823059264</v>
      </c>
      <c r="AC490">
        <v>33.14315687668514</v>
      </c>
      <c r="AD490">
        <v>67.807377329097278</v>
      </c>
      <c r="AE490">
        <v>64.535305497601897</v>
      </c>
      <c r="AF490">
        <v>0.33416059983704982</v>
      </c>
      <c r="AG490">
        <v>0.20317310705838551</v>
      </c>
      <c r="AH490">
        <v>17.977528089887642</v>
      </c>
    </row>
    <row r="491" spans="1:34">
      <c r="A491">
        <v>3</v>
      </c>
      <c r="B491">
        <v>126</v>
      </c>
      <c r="C491">
        <v>2021</v>
      </c>
      <c r="D491">
        <v>99</v>
      </c>
      <c r="E491">
        <v>22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45</v>
      </c>
      <c r="R491">
        <v>708</v>
      </c>
      <c r="S491">
        <v>5.1765536723163823</v>
      </c>
      <c r="T491">
        <v>4.5169491525423719</v>
      </c>
      <c r="U491">
        <v>12.209887005649723</v>
      </c>
      <c r="V491">
        <v>1.5536723163841812</v>
      </c>
      <c r="W491">
        <v>2.1186440677966099</v>
      </c>
      <c r="X491">
        <v>29.802259887005658</v>
      </c>
      <c r="Y491">
        <v>15.819209039548021</v>
      </c>
      <c r="Z491">
        <v>8.7375896163424951</v>
      </c>
      <c r="AA491">
        <v>1.4126800624995357</v>
      </c>
      <c r="AB491">
        <v>2.2025911199045396</v>
      </c>
      <c r="AC491">
        <v>29.301784921959552</v>
      </c>
      <c r="AD491">
        <v>63.408207374710038</v>
      </c>
      <c r="AE491">
        <v>49.722663802472781</v>
      </c>
      <c r="AF491">
        <v>2.6582663447711377</v>
      </c>
      <c r="AG491">
        <v>2.5513513092343398</v>
      </c>
      <c r="AH491">
        <v>0</v>
      </c>
    </row>
    <row r="492" spans="1:34">
      <c r="A492">
        <v>3</v>
      </c>
      <c r="B492">
        <v>127</v>
      </c>
      <c r="C492">
        <v>2021</v>
      </c>
      <c r="D492">
        <v>99</v>
      </c>
      <c r="E492">
        <v>23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6</v>
      </c>
      <c r="R492">
        <v>42</v>
      </c>
      <c r="S492">
        <v>5.5714285714285694</v>
      </c>
      <c r="T492">
        <v>4.3571428571428559</v>
      </c>
      <c r="U492">
        <v>11.812857142857148</v>
      </c>
      <c r="V492">
        <v>2.3809523809523818</v>
      </c>
      <c r="W492">
        <v>2.3809523809523818</v>
      </c>
      <c r="X492">
        <v>9.5238095238095273</v>
      </c>
      <c r="Y492">
        <v>7.1428571428571441</v>
      </c>
      <c r="Z492">
        <v>6.4107440641303297</v>
      </c>
      <c r="AA492">
        <v>1.7747281098651655</v>
      </c>
      <c r="AB492">
        <v>2.0215673854407012</v>
      </c>
      <c r="AC492">
        <v>36.689808358473968</v>
      </c>
      <c r="AD492">
        <v>61.936658062076177</v>
      </c>
      <c r="AE492">
        <v>62.002666521648322</v>
      </c>
      <c r="AF492">
        <v>0.15769376621523695</v>
      </c>
      <c r="AG492">
        <v>0.14642984505512405</v>
      </c>
      <c r="AH492">
        <v>0</v>
      </c>
    </row>
    <row r="493" spans="1:34">
      <c r="A493">
        <v>3</v>
      </c>
      <c r="B493">
        <v>128</v>
      </c>
      <c r="C493">
        <v>2021</v>
      </c>
      <c r="D493">
        <v>99</v>
      </c>
      <c r="E493">
        <v>24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45</v>
      </c>
      <c r="R493">
        <v>738</v>
      </c>
      <c r="S493">
        <v>5.0040650406504064</v>
      </c>
      <c r="T493">
        <v>4.7926829268292686</v>
      </c>
      <c r="U493">
        <v>13.224051490514888</v>
      </c>
      <c r="V493">
        <v>0.67750677506775092</v>
      </c>
      <c r="W493">
        <v>3.523035230352304</v>
      </c>
      <c r="X493">
        <v>29.403794037940376</v>
      </c>
      <c r="Y493">
        <v>14.092140921409216</v>
      </c>
      <c r="Z493">
        <v>7.9142633567334784</v>
      </c>
      <c r="AA493">
        <v>1.5208522628861125</v>
      </c>
      <c r="AB493">
        <v>2.4029342067363446</v>
      </c>
      <c r="AC493">
        <v>23.055781549219606</v>
      </c>
      <c r="AD493">
        <v>59.257643763178919</v>
      </c>
      <c r="AE493">
        <v>43.404163793294501</v>
      </c>
      <c r="AF493">
        <v>2.770904749210592</v>
      </c>
      <c r="AG493">
        <v>2.8803565693931592</v>
      </c>
      <c r="AH493">
        <v>0</v>
      </c>
    </row>
    <row r="494" spans="1:34">
      <c r="A494">
        <v>3</v>
      </c>
      <c r="B494">
        <v>129</v>
      </c>
      <c r="C494">
        <v>2021</v>
      </c>
      <c r="D494">
        <v>99</v>
      </c>
      <c r="E494">
        <v>25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30</v>
      </c>
      <c r="R494">
        <v>377</v>
      </c>
      <c r="S494">
        <v>4.8514588859416472</v>
      </c>
      <c r="T494">
        <v>4.3713527851458869</v>
      </c>
      <c r="U494">
        <v>14.04549071618036</v>
      </c>
      <c r="V494">
        <v>1.8567639257294433</v>
      </c>
      <c r="W494">
        <v>2.1220159151193632</v>
      </c>
      <c r="X494">
        <v>36.870026525198945</v>
      </c>
      <c r="Y494">
        <v>12.201591511936339</v>
      </c>
      <c r="Z494">
        <v>7.2057695595178748</v>
      </c>
      <c r="AA494">
        <v>1.3066669461865876</v>
      </c>
      <c r="AB494">
        <v>2.1545157130480055</v>
      </c>
      <c r="AC494">
        <v>29.054833238270135</v>
      </c>
      <c r="AD494">
        <v>48.739589817128319</v>
      </c>
      <c r="AE494">
        <v>59.151049454871568</v>
      </c>
      <c r="AF494">
        <v>1.4154892824558176</v>
      </c>
      <c r="AG494">
        <v>1.562800810343127</v>
      </c>
      <c r="AH494">
        <v>0</v>
      </c>
    </row>
    <row r="495" spans="1:34">
      <c r="A495">
        <v>3</v>
      </c>
      <c r="B495">
        <v>130</v>
      </c>
      <c r="C495">
        <v>2021</v>
      </c>
      <c r="D495">
        <v>99</v>
      </c>
      <c r="E495">
        <v>26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23</v>
      </c>
      <c r="R495">
        <v>265</v>
      </c>
      <c r="S495">
        <v>5.2830188679245298</v>
      </c>
      <c r="T495">
        <v>5</v>
      </c>
      <c r="U495">
        <v>15.129396226415098</v>
      </c>
      <c r="V495">
        <v>1.5094339622641504</v>
      </c>
      <c r="W495">
        <v>1.5094339622641504</v>
      </c>
      <c r="X495">
        <v>35.471698113207552</v>
      </c>
      <c r="Y495">
        <v>16.981132075471692</v>
      </c>
      <c r="Z495">
        <v>7.9812208607399198</v>
      </c>
      <c r="AA495">
        <v>1.6156937699126563</v>
      </c>
      <c r="AB495">
        <v>2.2419667915336348</v>
      </c>
      <c r="AC495">
        <v>6.4612350122205582</v>
      </c>
      <c r="AD495">
        <v>56.355665528794816</v>
      </c>
      <c r="AE495">
        <v>20.00171012497492</v>
      </c>
      <c r="AF495">
        <v>0.99497257254851867</v>
      </c>
      <c r="AG495">
        <v>1.1832944601948201</v>
      </c>
      <c r="AH495">
        <v>0</v>
      </c>
    </row>
    <row r="496" spans="1:34">
      <c r="A496">
        <v>3</v>
      </c>
      <c r="B496">
        <v>131</v>
      </c>
      <c r="C496">
        <v>2021</v>
      </c>
      <c r="D496">
        <v>99</v>
      </c>
      <c r="E496">
        <v>27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22</v>
      </c>
      <c r="R496">
        <v>359</v>
      </c>
      <c r="S496">
        <v>4.805013927576602</v>
      </c>
      <c r="T496">
        <v>4.79108635097493</v>
      </c>
      <c r="U496">
        <v>14.164735376044559</v>
      </c>
      <c r="V496">
        <v>1.3927576601671312</v>
      </c>
      <c r="W496">
        <v>2.7855153203342624</v>
      </c>
      <c r="X496">
        <v>31.197771587743723</v>
      </c>
      <c r="Y496">
        <v>18.66295264623955</v>
      </c>
      <c r="Z496">
        <v>8.8737196023868581</v>
      </c>
      <c r="AA496">
        <v>1.7039614461113477</v>
      </c>
      <c r="AB496">
        <v>2.323029596854902</v>
      </c>
      <c r="AC496">
        <v>42.966537709624681</v>
      </c>
      <c r="AD496">
        <v>65.240372194326767</v>
      </c>
      <c r="AE496">
        <v>66.526647353010347</v>
      </c>
      <c r="AF496">
        <v>1.3479062397921444</v>
      </c>
      <c r="AG496">
        <v>1.5008188460587999</v>
      </c>
      <c r="AH496">
        <v>0</v>
      </c>
    </row>
    <row r="497" spans="1:34">
      <c r="A497">
        <v>3</v>
      </c>
      <c r="B497">
        <v>132</v>
      </c>
      <c r="C497">
        <v>2021</v>
      </c>
      <c r="D497">
        <v>99</v>
      </c>
      <c r="E497">
        <v>28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1</v>
      </c>
      <c r="R497">
        <v>2</v>
      </c>
      <c r="S497">
        <v>8</v>
      </c>
      <c r="T497">
        <v>3.5</v>
      </c>
      <c r="U497">
        <v>18.3</v>
      </c>
      <c r="V497">
        <v>0</v>
      </c>
      <c r="W497">
        <v>0</v>
      </c>
      <c r="X497">
        <v>100</v>
      </c>
      <c r="Y497">
        <v>0</v>
      </c>
      <c r="Z497">
        <v>1.2999999999999989</v>
      </c>
      <c r="AA497">
        <v>0</v>
      </c>
      <c r="AB497">
        <v>1.5</v>
      </c>
      <c r="AD497">
        <v>-99.999999999999844</v>
      </c>
      <c r="AF497">
        <v>7.509226962630333E-3</v>
      </c>
      <c r="AG497">
        <v>1.0802056534481267E-2</v>
      </c>
      <c r="AH497">
        <v>0</v>
      </c>
    </row>
    <row r="498" spans="1:34">
      <c r="A498">
        <v>3</v>
      </c>
      <c r="B498">
        <v>133</v>
      </c>
      <c r="C498">
        <v>2021</v>
      </c>
      <c r="D498">
        <v>99</v>
      </c>
      <c r="E498">
        <v>29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1</v>
      </c>
      <c r="R498">
        <v>8</v>
      </c>
      <c r="S498">
        <v>4.75</v>
      </c>
      <c r="T498">
        <v>4.625</v>
      </c>
      <c r="U498">
        <v>10.45</v>
      </c>
      <c r="V498">
        <v>0</v>
      </c>
      <c r="W498">
        <v>0</v>
      </c>
      <c r="X498">
        <v>25</v>
      </c>
      <c r="Y498">
        <v>0</v>
      </c>
      <c r="Z498">
        <v>5.4596245292144383</v>
      </c>
      <c r="AA498">
        <v>1.3919410907075049</v>
      </c>
      <c r="AB498">
        <v>1.7984368212422699</v>
      </c>
      <c r="AC498">
        <v>58.721156079925912</v>
      </c>
      <c r="AD498">
        <v>78.866644166428486</v>
      </c>
      <c r="AE498">
        <v>86.135676921410891</v>
      </c>
      <c r="AF498">
        <v>3.0036907850521332E-2</v>
      </c>
      <c r="AG498">
        <v>2.4673549898432619E-2</v>
      </c>
      <c r="AH498">
        <v>0</v>
      </c>
    </row>
    <row r="499" spans="1:34">
      <c r="A499">
        <v>3</v>
      </c>
      <c r="B499">
        <v>134</v>
      </c>
      <c r="C499">
        <v>2021</v>
      </c>
      <c r="D499">
        <v>99</v>
      </c>
      <c r="E499">
        <v>30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2</v>
      </c>
      <c r="R499">
        <v>35</v>
      </c>
      <c r="S499">
        <v>5.1714285714285699</v>
      </c>
      <c r="T499">
        <v>4.3142857142857132</v>
      </c>
      <c r="U499">
        <v>16.511714285714298</v>
      </c>
      <c r="V499">
        <v>5.7142857142857153</v>
      </c>
      <c r="W499">
        <v>0</v>
      </c>
      <c r="X499">
        <v>51.428571428571438</v>
      </c>
      <c r="Y499">
        <v>22.857142857142861</v>
      </c>
      <c r="Z499">
        <v>7.2676396190684303</v>
      </c>
      <c r="AA499">
        <v>1.1080411102665877</v>
      </c>
      <c r="AB499">
        <v>1.9089477815417224</v>
      </c>
      <c r="AC499">
        <v>39.762251031668058</v>
      </c>
      <c r="AD499">
        <v>59.696587533391643</v>
      </c>
      <c r="AE499">
        <v>1.5051458861654443</v>
      </c>
      <c r="AF499">
        <v>0.1314114718460308</v>
      </c>
      <c r="AG499">
        <v>0.17056329212683252</v>
      </c>
      <c r="AH499">
        <v>0</v>
      </c>
    </row>
    <row r="500" spans="1:34">
      <c r="A500">
        <v>3</v>
      </c>
      <c r="B500">
        <v>135</v>
      </c>
      <c r="C500">
        <v>2021</v>
      </c>
      <c r="D500">
        <v>99</v>
      </c>
      <c r="E500">
        <v>31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20</v>
      </c>
      <c r="R500">
        <v>185</v>
      </c>
      <c r="S500">
        <v>5.0324324324324321</v>
      </c>
      <c r="T500">
        <v>4.6594594594594589</v>
      </c>
      <c r="U500">
        <v>14.928432432432443</v>
      </c>
      <c r="V500">
        <v>0</v>
      </c>
      <c r="W500">
        <v>1.0810810810810811</v>
      </c>
      <c r="X500">
        <v>36.756756756756758</v>
      </c>
      <c r="Y500">
        <v>16.216216216216221</v>
      </c>
      <c r="Z500">
        <v>6.4941534809876078</v>
      </c>
      <c r="AA500">
        <v>1.152682899611273</v>
      </c>
      <c r="AB500">
        <v>2.0996086455748562</v>
      </c>
      <c r="AC500">
        <v>3.8906186763095776</v>
      </c>
      <c r="AD500">
        <v>64.081103283998971</v>
      </c>
      <c r="AE500">
        <v>17.877416004379342</v>
      </c>
      <c r="AF500">
        <v>0.69460349404330557</v>
      </c>
      <c r="AG500">
        <v>0.81510075559204997</v>
      </c>
      <c r="AH500">
        <v>0</v>
      </c>
    </row>
    <row r="501" spans="1:34">
      <c r="A501">
        <v>3</v>
      </c>
      <c r="B501">
        <v>136</v>
      </c>
      <c r="C501">
        <v>2021</v>
      </c>
      <c r="D501">
        <v>99</v>
      </c>
      <c r="E501">
        <v>32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14</v>
      </c>
      <c r="R501">
        <v>161</v>
      </c>
      <c r="S501">
        <v>4.732919254658384</v>
      </c>
      <c r="T501">
        <v>4.8695652173913047</v>
      </c>
      <c r="U501">
        <v>15.960993788819877</v>
      </c>
      <c r="V501">
        <v>0</v>
      </c>
      <c r="W501">
        <v>3.7267080745341623</v>
      </c>
      <c r="X501">
        <v>44.099378881987576</v>
      </c>
      <c r="Y501">
        <v>13.664596273291931</v>
      </c>
      <c r="Z501">
        <v>6.7043464352750188</v>
      </c>
      <c r="AA501">
        <v>1.5633924094028122</v>
      </c>
      <c r="AB501">
        <v>2.3725407268169438</v>
      </c>
      <c r="AC501">
        <v>14.397574728323177</v>
      </c>
      <c r="AD501">
        <v>66.196168423416083</v>
      </c>
      <c r="AE501">
        <v>37.742408039846346</v>
      </c>
      <c r="AF501">
        <v>0.60449277049174166</v>
      </c>
      <c r="AG501">
        <v>0.75842242398325743</v>
      </c>
      <c r="AH501">
        <v>0</v>
      </c>
    </row>
    <row r="502" spans="1:34">
      <c r="A502">
        <v>3</v>
      </c>
      <c r="B502">
        <v>137</v>
      </c>
      <c r="C502">
        <v>2021</v>
      </c>
      <c r="D502">
        <v>99</v>
      </c>
      <c r="E502">
        <v>33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25</v>
      </c>
      <c r="R502">
        <v>579</v>
      </c>
      <c r="S502">
        <v>4.7841105354058735</v>
      </c>
      <c r="T502">
        <v>3.3886010362694283</v>
      </c>
      <c r="U502">
        <v>11.318860103626937</v>
      </c>
      <c r="V502">
        <v>1.5544041450777204</v>
      </c>
      <c r="W502">
        <v>0</v>
      </c>
      <c r="X502">
        <v>12.780656303972364</v>
      </c>
      <c r="Y502">
        <v>6.7357512953367884</v>
      </c>
      <c r="Z502">
        <v>5.8958525347645869</v>
      </c>
      <c r="AA502">
        <v>1.3920659817790531</v>
      </c>
      <c r="AB502">
        <v>1.9393056316774624</v>
      </c>
      <c r="AC502">
        <v>36.864540496073388</v>
      </c>
      <c r="AD502">
        <v>34.892068942403107</v>
      </c>
      <c r="AE502">
        <v>37.590557090044463</v>
      </c>
      <c r="AF502">
        <v>2.1739212056814807</v>
      </c>
      <c r="AG502">
        <v>1.9342233263799755</v>
      </c>
      <c r="AH502">
        <v>0</v>
      </c>
    </row>
    <row r="503" spans="1:34">
      <c r="A503">
        <v>3</v>
      </c>
      <c r="B503">
        <v>138</v>
      </c>
      <c r="C503">
        <v>2021</v>
      </c>
      <c r="D503">
        <v>99</v>
      </c>
      <c r="E503">
        <v>34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37</v>
      </c>
      <c r="R503">
        <v>430</v>
      </c>
      <c r="S503">
        <v>5.3976744186046499</v>
      </c>
      <c r="T503">
        <v>4.7069767441860444</v>
      </c>
      <c r="U503">
        <v>15.091906976744196</v>
      </c>
      <c r="V503">
        <v>0.93023255813953509</v>
      </c>
      <c r="W503">
        <v>2.7906976744186038</v>
      </c>
      <c r="X503">
        <v>33.720930232558132</v>
      </c>
      <c r="Y503">
        <v>13.95348837209302</v>
      </c>
      <c r="Z503">
        <v>7.3420749928510531</v>
      </c>
      <c r="AA503">
        <v>1.7340620911193529</v>
      </c>
      <c r="AB503">
        <v>2.2220245690598666</v>
      </c>
      <c r="AC503">
        <v>39.009356920155753</v>
      </c>
      <c r="AD503">
        <v>62.17855140146473</v>
      </c>
      <c r="AE503">
        <v>52.998731050616485</v>
      </c>
      <c r="AF503">
        <v>1.6144837969655217</v>
      </c>
      <c r="AG503">
        <v>1.9153049705368017</v>
      </c>
      <c r="AH503">
        <v>0</v>
      </c>
    </row>
    <row r="504" spans="1:34">
      <c r="A504">
        <v>3</v>
      </c>
      <c r="B504">
        <v>139</v>
      </c>
      <c r="C504">
        <v>2021</v>
      </c>
      <c r="D504">
        <v>99</v>
      </c>
      <c r="E504">
        <v>35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31</v>
      </c>
      <c r="R504">
        <v>529</v>
      </c>
      <c r="S504">
        <v>5.287334593572778</v>
      </c>
      <c r="T504">
        <v>4.3534971644612463</v>
      </c>
      <c r="U504">
        <v>13.566672967863884</v>
      </c>
      <c r="V504">
        <v>0</v>
      </c>
      <c r="W504">
        <v>2.0793950850661624</v>
      </c>
      <c r="X504">
        <v>27.977315689981097</v>
      </c>
      <c r="Y504">
        <v>6.9943289224952725</v>
      </c>
      <c r="Z504">
        <v>6.3879859685397014</v>
      </c>
      <c r="AA504">
        <v>1.5250430851869836</v>
      </c>
      <c r="AB504">
        <v>2.2113712099201703</v>
      </c>
      <c r="AC504">
        <v>15.862360102954645</v>
      </c>
      <c r="AD504">
        <v>44.726048877403031</v>
      </c>
      <c r="AE504">
        <v>46.707378410736318</v>
      </c>
      <c r="AF504">
        <v>1.9861905316157225</v>
      </c>
      <c r="AG504">
        <v>2.1181386687150026</v>
      </c>
      <c r="AH504">
        <v>0</v>
      </c>
    </row>
    <row r="505" spans="1:34">
      <c r="A505">
        <v>3</v>
      </c>
      <c r="B505">
        <v>140</v>
      </c>
      <c r="C505">
        <v>2021</v>
      </c>
      <c r="D505">
        <v>99</v>
      </c>
      <c r="E505">
        <v>36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32</v>
      </c>
      <c r="R505">
        <v>334</v>
      </c>
      <c r="S505">
        <v>5.5209580838323351</v>
      </c>
      <c r="T505">
        <v>4.4431137724550895</v>
      </c>
      <c r="U505">
        <v>13.323562874251484</v>
      </c>
      <c r="V505">
        <v>0.2994011976047905</v>
      </c>
      <c r="W505">
        <v>0.2994011976047905</v>
      </c>
      <c r="X505">
        <v>21.257485029940121</v>
      </c>
      <c r="Y505">
        <v>6.88622754491018</v>
      </c>
      <c r="Z505">
        <v>5.2907859292397372</v>
      </c>
      <c r="AA505">
        <v>1.8663048231341568</v>
      </c>
      <c r="AB505">
        <v>2.1433780222670169</v>
      </c>
      <c r="AC505">
        <v>25.712335509789543</v>
      </c>
      <c r="AD505">
        <v>55.54932648135469</v>
      </c>
      <c r="AE505">
        <v>38.688082418210989</v>
      </c>
      <c r="AF505">
        <v>1.2540409027592656</v>
      </c>
      <c r="AG505">
        <v>1.3133854568961485</v>
      </c>
      <c r="AH505">
        <v>0</v>
      </c>
    </row>
    <row r="506" spans="1:34">
      <c r="A506">
        <v>3</v>
      </c>
      <c r="B506">
        <v>141</v>
      </c>
      <c r="C506">
        <v>2021</v>
      </c>
      <c r="D506">
        <v>99</v>
      </c>
      <c r="E506">
        <v>37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60</v>
      </c>
      <c r="R506">
        <v>763</v>
      </c>
      <c r="S506">
        <v>4.9318479685452159</v>
      </c>
      <c r="T506">
        <v>4.0760157273918738</v>
      </c>
      <c r="U506">
        <v>13.437850589777176</v>
      </c>
      <c r="V506">
        <v>0.39318479685452151</v>
      </c>
      <c r="W506">
        <v>0.39318479685452151</v>
      </c>
      <c r="X506">
        <v>27.129750982961998</v>
      </c>
      <c r="Y506">
        <v>6.6841415465268685</v>
      </c>
      <c r="Z506">
        <v>5.7388420972577521</v>
      </c>
      <c r="AA506">
        <v>1.6353147657797853</v>
      </c>
      <c r="AB506">
        <v>1.9807696347014392</v>
      </c>
      <c r="AC506">
        <v>29.389500332581353</v>
      </c>
      <c r="AD506">
        <v>52.177039723098972</v>
      </c>
      <c r="AE506">
        <v>43.45355735983901</v>
      </c>
      <c r="AF506">
        <v>2.864770086243472</v>
      </c>
      <c r="AG506">
        <v>3.0260751314906842</v>
      </c>
      <c r="AH506">
        <v>5.1114023591087809</v>
      </c>
    </row>
    <row r="507" spans="1:34">
      <c r="A507">
        <v>3</v>
      </c>
      <c r="B507">
        <v>142</v>
      </c>
      <c r="C507">
        <v>2021</v>
      </c>
      <c r="D507">
        <v>99</v>
      </c>
      <c r="E507">
        <v>38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41</v>
      </c>
      <c r="R507">
        <v>428</v>
      </c>
      <c r="S507">
        <v>5.6962616822429917</v>
      </c>
      <c r="T507">
        <v>4.4672897196261685</v>
      </c>
      <c r="U507">
        <v>14.017383177570103</v>
      </c>
      <c r="V507">
        <v>1.4018691588785048</v>
      </c>
      <c r="W507">
        <v>0.93457943925233611</v>
      </c>
      <c r="X507">
        <v>28.504672897196262</v>
      </c>
      <c r="Y507">
        <v>10.981308411214952</v>
      </c>
      <c r="Z507">
        <v>6.9705633846844437</v>
      </c>
      <c r="AA507">
        <v>1.7323974654366636</v>
      </c>
      <c r="AB507">
        <v>2.0737241636043935</v>
      </c>
      <c r="AC507">
        <v>24.53952563642288</v>
      </c>
      <c r="AD507">
        <v>64.853965480002259</v>
      </c>
      <c r="AE507">
        <v>44.078390914884878</v>
      </c>
      <c r="AF507">
        <v>1.6069745700028901</v>
      </c>
      <c r="AG507">
        <v>1.7706636627111578</v>
      </c>
      <c r="AH507">
        <v>0.46728971962616805</v>
      </c>
    </row>
    <row r="508" spans="1:34">
      <c r="A508">
        <v>3</v>
      </c>
      <c r="B508">
        <v>143</v>
      </c>
      <c r="C508">
        <v>2021</v>
      </c>
      <c r="D508">
        <v>99</v>
      </c>
      <c r="E508">
        <v>39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40</v>
      </c>
      <c r="R508">
        <v>590</v>
      </c>
      <c r="S508">
        <v>4.9355932203389843</v>
      </c>
      <c r="T508">
        <v>4.3644067796610173</v>
      </c>
      <c r="U508">
        <v>12.080915254237283</v>
      </c>
      <c r="V508">
        <v>0.50847457627118642</v>
      </c>
      <c r="W508">
        <v>0.50847457627118642</v>
      </c>
      <c r="X508">
        <v>17.118644067796613</v>
      </c>
      <c r="Y508">
        <v>4.2372881355932197</v>
      </c>
      <c r="Z508">
        <v>5.2842480191992678</v>
      </c>
      <c r="AA508">
        <v>1.5324471082602005</v>
      </c>
      <c r="AB508">
        <v>1.8257353022419045</v>
      </c>
      <c r="AC508">
        <v>36.072745178834438</v>
      </c>
      <c r="AD508">
        <v>45.632372044709122</v>
      </c>
      <c r="AE508">
        <v>43.062684082860159</v>
      </c>
      <c r="AF508">
        <v>2.2152219539759477</v>
      </c>
      <c r="AG508">
        <v>2.1036680448929923</v>
      </c>
      <c r="AH508">
        <v>0.16949152542372875</v>
      </c>
    </row>
    <row r="509" spans="1:34">
      <c r="A509">
        <v>3</v>
      </c>
      <c r="B509">
        <v>144</v>
      </c>
      <c r="C509">
        <v>2021</v>
      </c>
      <c r="D509">
        <v>99</v>
      </c>
      <c r="E509">
        <v>40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  <c r="Q509">
        <v>67</v>
      </c>
      <c r="R509">
        <v>996</v>
      </c>
      <c r="S509">
        <v>4.8283132530120492</v>
      </c>
      <c r="T509">
        <v>4.6204819277108413</v>
      </c>
      <c r="U509">
        <v>16.358443775100387</v>
      </c>
      <c r="V509">
        <v>0.9036144578313251</v>
      </c>
      <c r="W509">
        <v>1.6064257028112452</v>
      </c>
      <c r="X509">
        <v>51.807228915662655</v>
      </c>
      <c r="Y509">
        <v>12.449799196787149</v>
      </c>
      <c r="Z509">
        <v>6.5108462401521487</v>
      </c>
      <c r="AA509">
        <v>2.093123558510062</v>
      </c>
      <c r="AB509">
        <v>2.1926635085488129</v>
      </c>
      <c r="AC509">
        <v>22.964639545698702</v>
      </c>
      <c r="AD509">
        <v>39.614920025540158</v>
      </c>
      <c r="AE509">
        <v>47.342546615869345</v>
      </c>
      <c r="AF509">
        <v>3.739595027389905</v>
      </c>
      <c r="AG509">
        <v>4.8086889381658091</v>
      </c>
      <c r="AH509">
        <v>0.20080321285140565</v>
      </c>
    </row>
    <row r="510" spans="1:34">
      <c r="A510">
        <v>3</v>
      </c>
      <c r="B510">
        <v>145</v>
      </c>
      <c r="C510">
        <v>2021</v>
      </c>
      <c r="D510">
        <v>99</v>
      </c>
      <c r="E510">
        <v>41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  <c r="Q510">
        <v>76</v>
      </c>
      <c r="R510">
        <v>806</v>
      </c>
      <c r="S510">
        <v>5.2270471464019836</v>
      </c>
      <c r="T510">
        <v>4.7506203473945421</v>
      </c>
      <c r="U510">
        <v>16.337493796526051</v>
      </c>
      <c r="V510">
        <v>2.3573200992555834</v>
      </c>
      <c r="W510">
        <v>0.74441687344913132</v>
      </c>
      <c r="X510">
        <v>45.657568238213393</v>
      </c>
      <c r="Y510">
        <v>14.516129032258061</v>
      </c>
      <c r="Z510">
        <v>6.9548472784695532</v>
      </c>
      <c r="AA510">
        <v>1.493347685715654</v>
      </c>
      <c r="AB510">
        <v>1.9753049486048988</v>
      </c>
      <c r="AC510">
        <v>17.087900042235162</v>
      </c>
      <c r="AD510">
        <v>36.864230339909717</v>
      </c>
      <c r="AE510">
        <v>47.722876662843937</v>
      </c>
      <c r="AF510">
        <v>3.0262184659400244</v>
      </c>
      <c r="AG510">
        <v>3.8863851499229529</v>
      </c>
      <c r="AH510">
        <v>0.99255583126550895</v>
      </c>
    </row>
    <row r="511" spans="1:34">
      <c r="A511">
        <v>3</v>
      </c>
      <c r="B511">
        <v>146</v>
      </c>
      <c r="C511">
        <v>2021</v>
      </c>
      <c r="D511">
        <v>99</v>
      </c>
      <c r="E511">
        <v>42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  <c r="Q511">
        <v>65</v>
      </c>
      <c r="R511">
        <v>1001</v>
      </c>
      <c r="S511">
        <v>5.6513486513486493</v>
      </c>
      <c r="T511">
        <v>4.5834165834165823</v>
      </c>
      <c r="U511">
        <v>16.437172827172816</v>
      </c>
      <c r="V511">
        <v>3.1968031968031978</v>
      </c>
      <c r="W511">
        <v>1.0989010989010985</v>
      </c>
      <c r="X511">
        <v>49.650349650349661</v>
      </c>
      <c r="Y511">
        <v>16.483516483516478</v>
      </c>
      <c r="Z511">
        <v>6.5845300715266415</v>
      </c>
      <c r="AA511">
        <v>2.2486138874661834</v>
      </c>
      <c r="AB511">
        <v>1.9701277400140187</v>
      </c>
      <c r="AC511">
        <v>10.22297024335394</v>
      </c>
      <c r="AD511">
        <v>48.281001287055119</v>
      </c>
      <c r="AE511">
        <v>29.870704126572555</v>
      </c>
      <c r="AF511">
        <v>3.7583680947964799</v>
      </c>
      <c r="AG511">
        <v>4.8560881261285855</v>
      </c>
      <c r="AH511">
        <v>3.0969030969030968</v>
      </c>
    </row>
    <row r="512" spans="1:34">
      <c r="A512">
        <v>3</v>
      </c>
      <c r="B512">
        <v>147</v>
      </c>
      <c r="C512">
        <v>2021</v>
      </c>
      <c r="D512">
        <v>99</v>
      </c>
      <c r="E512">
        <v>43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  <c r="Q512">
        <v>74</v>
      </c>
      <c r="R512">
        <v>847</v>
      </c>
      <c r="S512">
        <v>5.1204250295159373</v>
      </c>
      <c r="T512">
        <v>4.6174734356552554</v>
      </c>
      <c r="U512">
        <v>16.712680047225486</v>
      </c>
      <c r="V512">
        <v>2.4793388429752072</v>
      </c>
      <c r="W512">
        <v>1.1806375442739081</v>
      </c>
      <c r="X512">
        <v>55.253837072018896</v>
      </c>
      <c r="Y512">
        <v>15.584415584415581</v>
      </c>
      <c r="Z512">
        <v>6.8433371120495003</v>
      </c>
      <c r="AA512">
        <v>1.9142529613986701</v>
      </c>
      <c r="AB512">
        <v>1.9982463956666925</v>
      </c>
      <c r="AC512">
        <v>27.021679404129888</v>
      </c>
      <c r="AD512">
        <v>42.460178226089447</v>
      </c>
      <c r="AE512">
        <v>35.526320502351126</v>
      </c>
      <c r="AF512">
        <v>3.1801576186739449</v>
      </c>
      <c r="AG512">
        <v>4.1778694962230674</v>
      </c>
      <c r="AH512">
        <v>0</v>
      </c>
    </row>
    <row r="513" spans="1:34">
      <c r="A513">
        <v>3</v>
      </c>
      <c r="B513">
        <v>148</v>
      </c>
      <c r="C513">
        <v>2021</v>
      </c>
      <c r="D513">
        <v>99</v>
      </c>
      <c r="E513">
        <v>44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  <c r="Q513">
        <v>73</v>
      </c>
      <c r="R513">
        <v>1149</v>
      </c>
      <c r="S513">
        <v>5.0748476936466496</v>
      </c>
      <c r="T513">
        <v>4.874673629242821</v>
      </c>
      <c r="U513">
        <v>15.967998259355957</v>
      </c>
      <c r="V513">
        <v>2.0887728459530028</v>
      </c>
      <c r="W513">
        <v>1.6536118363794599</v>
      </c>
      <c r="X513">
        <v>46.910356832027837</v>
      </c>
      <c r="Y513">
        <v>19.06005221932115</v>
      </c>
      <c r="Z513">
        <v>7.8925066750250252</v>
      </c>
      <c r="AA513">
        <v>1.6930624577791424</v>
      </c>
      <c r="AB513">
        <v>2.0220613104182776</v>
      </c>
      <c r="AC513">
        <v>26.880820041120945</v>
      </c>
      <c r="AD513">
        <v>44.626124820897054</v>
      </c>
      <c r="AE513">
        <v>50.991237300695637</v>
      </c>
      <c r="AF513">
        <v>4.3140508900311261</v>
      </c>
      <c r="AG513">
        <v>5.4149676423806241</v>
      </c>
      <c r="AH513">
        <v>1.3054830287206267</v>
      </c>
    </row>
    <row r="514" spans="1:34">
      <c r="A514">
        <v>3</v>
      </c>
      <c r="B514">
        <v>149</v>
      </c>
      <c r="C514">
        <v>2021</v>
      </c>
      <c r="D514">
        <v>99</v>
      </c>
      <c r="E514">
        <v>45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  <c r="Q514">
        <v>72</v>
      </c>
      <c r="R514">
        <v>807.9</v>
      </c>
      <c r="S514">
        <v>5.0051986632008916</v>
      </c>
      <c r="T514">
        <v>5.1045921524941216</v>
      </c>
      <c r="U514">
        <v>16.878561703181077</v>
      </c>
      <c r="V514">
        <v>2.7231092957049139</v>
      </c>
      <c r="W514">
        <v>1.6091100383710859</v>
      </c>
      <c r="X514">
        <v>51.491521227874749</v>
      </c>
      <c r="Y514">
        <v>19.061765069934395</v>
      </c>
      <c r="Z514">
        <v>6.8448492079605163</v>
      </c>
      <c r="AA514">
        <v>1.6425077228959812</v>
      </c>
      <c r="AB514">
        <v>1.8190992538678941</v>
      </c>
      <c r="AC514">
        <v>37.550734208010745</v>
      </c>
      <c r="AD514">
        <v>41.41017043851695</v>
      </c>
      <c r="AE514">
        <v>47.912299143687278</v>
      </c>
      <c r="AF514">
        <v>3.0333522315545238</v>
      </c>
      <c r="AG514">
        <v>4.0245599807357406</v>
      </c>
      <c r="AH514">
        <v>1.9804431241490279</v>
      </c>
    </row>
    <row r="515" spans="1:34">
      <c r="A515">
        <v>3</v>
      </c>
      <c r="B515">
        <v>150</v>
      </c>
      <c r="C515">
        <v>2021</v>
      </c>
      <c r="D515">
        <v>99</v>
      </c>
      <c r="E515">
        <v>46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  <c r="Q515">
        <v>42</v>
      </c>
      <c r="R515">
        <v>572</v>
      </c>
      <c r="S515">
        <v>4.9755244755244759</v>
      </c>
      <c r="T515">
        <v>5.0839160839160815</v>
      </c>
      <c r="U515">
        <v>14.613304195804197</v>
      </c>
      <c r="V515">
        <v>1.9230769230769225</v>
      </c>
      <c r="W515">
        <v>1.0489510489510487</v>
      </c>
      <c r="X515">
        <v>45.454545454545446</v>
      </c>
      <c r="Y515">
        <v>15.38461538461538</v>
      </c>
      <c r="Z515">
        <v>7.65855779105528</v>
      </c>
      <c r="AA515">
        <v>1.8716029098604607</v>
      </c>
      <c r="AB515">
        <v>2.0594197821502878</v>
      </c>
      <c r="AC515">
        <v>50.008604195909363</v>
      </c>
      <c r="AD515">
        <v>47.077114940521398</v>
      </c>
      <c r="AE515">
        <v>54.073605224955664</v>
      </c>
      <c r="AF515">
        <v>2.1476389113122742</v>
      </c>
      <c r="AG515">
        <v>2.4670037754368126</v>
      </c>
      <c r="AH515">
        <v>3.3216783216783208</v>
      </c>
    </row>
    <row r="516" spans="1:34">
      <c r="A516">
        <v>3</v>
      </c>
      <c r="B516">
        <v>151</v>
      </c>
      <c r="C516">
        <v>2021</v>
      </c>
      <c r="D516">
        <v>99</v>
      </c>
      <c r="E516">
        <v>47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  <c r="Q516">
        <v>37</v>
      </c>
      <c r="R516">
        <v>273</v>
      </c>
      <c r="S516">
        <v>5.7106227106227108</v>
      </c>
      <c r="T516">
        <v>5.4835164835164836</v>
      </c>
      <c r="U516">
        <v>19.699963369963356</v>
      </c>
      <c r="V516">
        <v>4.7619047619047636</v>
      </c>
      <c r="W516">
        <v>2.9304029304029302</v>
      </c>
      <c r="X516">
        <v>69.230769230769269</v>
      </c>
      <c r="Y516">
        <v>32.234432234432226</v>
      </c>
      <c r="Z516">
        <v>7.1975456489432723</v>
      </c>
      <c r="AA516">
        <v>1.5120265058377851</v>
      </c>
      <c r="AB516">
        <v>2.0932263197161625</v>
      </c>
      <c r="AC516">
        <v>26.135989988000563</v>
      </c>
      <c r="AD516">
        <v>63.788653874006314</v>
      </c>
      <c r="AE516">
        <v>36.01623263895079</v>
      </c>
      <c r="AF516">
        <v>1.0250094803990399</v>
      </c>
      <c r="AG516">
        <v>1.5872795690581516</v>
      </c>
      <c r="AH516">
        <v>2.9304029304029302</v>
      </c>
    </row>
    <row r="517" spans="1:34">
      <c r="A517">
        <v>3</v>
      </c>
      <c r="B517">
        <v>152</v>
      </c>
      <c r="C517">
        <v>2021</v>
      </c>
      <c r="D517">
        <v>99</v>
      </c>
      <c r="E517">
        <v>48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  <c r="Q517">
        <v>20</v>
      </c>
      <c r="R517">
        <v>232</v>
      </c>
      <c r="S517">
        <v>5.1077586206896548</v>
      </c>
      <c r="T517">
        <v>4.9224137931034484</v>
      </c>
      <c r="U517">
        <v>15.085086206896545</v>
      </c>
      <c r="V517">
        <v>3.4482758620689653</v>
      </c>
      <c r="W517">
        <v>3.879310344827585</v>
      </c>
      <c r="X517">
        <v>49.568965517241402</v>
      </c>
      <c r="Y517">
        <v>15.086206896551722</v>
      </c>
      <c r="Z517">
        <v>8.0646879811898344</v>
      </c>
      <c r="AA517">
        <v>1.5951246228510452</v>
      </c>
      <c r="AB517">
        <v>2.2615636262709513</v>
      </c>
      <c r="AC517">
        <v>45.226243151634407</v>
      </c>
      <c r="AD517">
        <v>59.610055941561086</v>
      </c>
      <c r="AE517">
        <v>41.812077342210422</v>
      </c>
      <c r="AF517">
        <v>0.8710703276651186</v>
      </c>
      <c r="AG517">
        <v>1.0329068124586194</v>
      </c>
      <c r="AH517">
        <v>0</v>
      </c>
    </row>
    <row r="518" spans="1:34">
      <c r="A518">
        <v>3</v>
      </c>
      <c r="B518">
        <v>153</v>
      </c>
      <c r="C518">
        <v>2021</v>
      </c>
      <c r="D518">
        <v>99</v>
      </c>
      <c r="E518">
        <v>49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  <c r="Q518">
        <v>33</v>
      </c>
      <c r="R518">
        <v>521</v>
      </c>
      <c r="S518">
        <v>4.6276391554702485</v>
      </c>
      <c r="T518">
        <v>4.7408829174664113</v>
      </c>
      <c r="U518">
        <v>14.69510556621881</v>
      </c>
      <c r="V518">
        <v>2.1113243761996165</v>
      </c>
      <c r="W518">
        <v>0.95969289827255277</v>
      </c>
      <c r="X518">
        <v>45.297504798464487</v>
      </c>
      <c r="Y518">
        <v>20.729366602687143</v>
      </c>
      <c r="Z518">
        <v>8.4789628140193987</v>
      </c>
      <c r="AA518">
        <v>1.6542633782701173</v>
      </c>
      <c r="AB518">
        <v>2.1480782796054689</v>
      </c>
      <c r="AC518">
        <v>53.262463593609922</v>
      </c>
      <c r="AD518">
        <v>60.77600363592461</v>
      </c>
      <c r="AE518">
        <v>69.879791118543025</v>
      </c>
      <c r="AF518">
        <v>1.9561536237652013</v>
      </c>
      <c r="AG518">
        <v>2.259621998264175</v>
      </c>
      <c r="AH518">
        <v>0</v>
      </c>
    </row>
    <row r="519" spans="1:34">
      <c r="A519">
        <v>3</v>
      </c>
      <c r="B519">
        <v>154</v>
      </c>
      <c r="C519">
        <v>2021</v>
      </c>
      <c r="D519">
        <v>99</v>
      </c>
      <c r="E519">
        <v>50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  <c r="Q519">
        <v>17</v>
      </c>
      <c r="R519">
        <v>145</v>
      </c>
      <c r="S519">
        <v>4.7586206896551744</v>
      </c>
      <c r="T519">
        <v>4.2344827586206906</v>
      </c>
      <c r="U519">
        <v>16.260344827586213</v>
      </c>
      <c r="V519">
        <v>2.0689655172413794</v>
      </c>
      <c r="W519">
        <v>3.4482758620689653</v>
      </c>
      <c r="X519">
        <v>50.344827586206911</v>
      </c>
      <c r="Y519">
        <v>20</v>
      </c>
      <c r="Z519">
        <v>8.3083084641981504</v>
      </c>
      <c r="AA519">
        <v>1.5504209086743812</v>
      </c>
      <c r="AB519">
        <v>2.3312385138212326</v>
      </c>
      <c r="AC519">
        <v>48.445356066354755</v>
      </c>
      <c r="AD519">
        <v>66.154127410906597</v>
      </c>
      <c r="AE519">
        <v>53.847220992160786</v>
      </c>
      <c r="AF519">
        <v>0.54441895479069913</v>
      </c>
      <c r="AG519">
        <v>0.69586198891183637</v>
      </c>
      <c r="AH519">
        <v>0</v>
      </c>
    </row>
    <row r="520" spans="1:34">
      <c r="A520">
        <v>3</v>
      </c>
      <c r="B520">
        <v>155</v>
      </c>
      <c r="C520">
        <v>2021</v>
      </c>
      <c r="D520">
        <v>99</v>
      </c>
      <c r="E520">
        <v>51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</row>
    <row r="521" spans="1:34">
      <c r="A521">
        <v>3</v>
      </c>
      <c r="B521">
        <v>156</v>
      </c>
      <c r="C521">
        <v>2021</v>
      </c>
      <c r="D521">
        <v>99</v>
      </c>
      <c r="E521">
        <v>52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</row>
    <row r="522" spans="1:34">
      <c r="A522">
        <v>3</v>
      </c>
      <c r="B522">
        <v>157</v>
      </c>
      <c r="C522">
        <v>2020</v>
      </c>
      <c r="D522">
        <v>99</v>
      </c>
      <c r="E522">
        <v>1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</row>
    <row r="523" spans="1:34">
      <c r="A523">
        <v>3</v>
      </c>
      <c r="B523">
        <v>158</v>
      </c>
      <c r="C523">
        <v>2020</v>
      </c>
      <c r="D523">
        <v>99</v>
      </c>
      <c r="E523">
        <v>2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  <c r="Q523">
        <v>12</v>
      </c>
      <c r="R523">
        <v>394</v>
      </c>
      <c r="S523">
        <v>5.1319796954314718</v>
      </c>
      <c r="T523">
        <v>4.9314720812182733</v>
      </c>
      <c r="U523">
        <v>15.764213197969543</v>
      </c>
      <c r="V523">
        <v>2.7918781725888322</v>
      </c>
      <c r="W523">
        <v>2.7918781725888322</v>
      </c>
      <c r="X523">
        <v>52.28426395939087</v>
      </c>
      <c r="Y523">
        <v>19.035532994923855</v>
      </c>
      <c r="Z523">
        <v>7.9000855881265153</v>
      </c>
      <c r="AA523">
        <v>0.94134725765054561</v>
      </c>
      <c r="AB523">
        <v>2.0209246427457628</v>
      </c>
      <c r="AC523">
        <v>28.219159759855899</v>
      </c>
      <c r="AD523">
        <v>50.375725980915298</v>
      </c>
      <c r="AE523">
        <v>42.100814186281859</v>
      </c>
      <c r="AF523">
        <v>1.4470929591949171</v>
      </c>
      <c r="AG523">
        <v>1.8205648942233952</v>
      </c>
      <c r="AH523">
        <v>0</v>
      </c>
    </row>
    <row r="524" spans="1:34">
      <c r="A524">
        <v>3</v>
      </c>
      <c r="B524">
        <v>159</v>
      </c>
      <c r="C524">
        <v>2020</v>
      </c>
      <c r="D524">
        <v>99</v>
      </c>
      <c r="E524">
        <v>3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  <c r="Q524">
        <v>36</v>
      </c>
      <c r="R524">
        <v>290</v>
      </c>
      <c r="S524">
        <v>5.9620689655172416</v>
      </c>
      <c r="T524">
        <v>5.2793103448275875</v>
      </c>
      <c r="U524">
        <v>20.738275862068971</v>
      </c>
      <c r="V524">
        <v>5.862068965517242</v>
      </c>
      <c r="W524">
        <v>3.1034482758620681</v>
      </c>
      <c r="X524">
        <v>76.89655172413795</v>
      </c>
      <c r="Y524">
        <v>36.206896551724149</v>
      </c>
      <c r="Z524">
        <v>7.5646112414482172</v>
      </c>
      <c r="AA524">
        <v>1.9213705225434596</v>
      </c>
      <c r="AB524">
        <v>2.1028518091563888</v>
      </c>
      <c r="AC524">
        <v>11.18180392404785</v>
      </c>
      <c r="AD524">
        <v>60.863345642849154</v>
      </c>
      <c r="AE524">
        <v>13.832201611881848</v>
      </c>
      <c r="AF524">
        <v>1.0651191831637712</v>
      </c>
      <c r="AG524">
        <v>1.76282129258085</v>
      </c>
      <c r="AH524">
        <v>0</v>
      </c>
    </row>
    <row r="525" spans="1:34">
      <c r="A525">
        <v>3</v>
      </c>
      <c r="B525">
        <v>160</v>
      </c>
      <c r="C525">
        <v>2020</v>
      </c>
      <c r="D525">
        <v>99</v>
      </c>
      <c r="E525">
        <v>4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  <c r="Q525">
        <v>21</v>
      </c>
      <c r="R525">
        <v>213</v>
      </c>
      <c r="S525">
        <v>5.516431924882629</v>
      </c>
      <c r="T525">
        <v>6.0985915492957741</v>
      </c>
      <c r="U525">
        <v>17.520469483568071</v>
      </c>
      <c r="V525">
        <v>4.6948356807511749</v>
      </c>
      <c r="W525">
        <v>5.1643192488262892</v>
      </c>
      <c r="X525">
        <v>63.380281690140862</v>
      </c>
      <c r="Y525">
        <v>30.516431924882617</v>
      </c>
      <c r="Z525">
        <v>9.252832113845102</v>
      </c>
      <c r="AA525">
        <v>1.1158114339635985</v>
      </c>
      <c r="AB525">
        <v>1.8320690187615876</v>
      </c>
      <c r="AC525">
        <v>9.570656235954738</v>
      </c>
      <c r="AD525">
        <v>31.482200453931469</v>
      </c>
      <c r="AE525">
        <v>32.877142663111641</v>
      </c>
      <c r="AF525">
        <v>0.78231167590994244</v>
      </c>
      <c r="AG525">
        <v>1.0938631331256163</v>
      </c>
      <c r="AH525">
        <v>0</v>
      </c>
    </row>
    <row r="526" spans="1:34">
      <c r="A526">
        <v>3</v>
      </c>
      <c r="B526">
        <v>161</v>
      </c>
      <c r="C526">
        <v>2020</v>
      </c>
      <c r="D526">
        <v>99</v>
      </c>
      <c r="E526">
        <v>5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  <c r="Q526">
        <v>20</v>
      </c>
      <c r="R526">
        <v>222</v>
      </c>
      <c r="S526">
        <v>5.4054054054054061</v>
      </c>
      <c r="T526">
        <v>4.6216216216216228</v>
      </c>
      <c r="U526">
        <v>11.629144144144149</v>
      </c>
      <c r="V526">
        <v>0</v>
      </c>
      <c r="W526">
        <v>0.45045045045045035</v>
      </c>
      <c r="X526">
        <v>24.774774774774777</v>
      </c>
      <c r="Y526">
        <v>6.3063063063063058</v>
      </c>
      <c r="Z526">
        <v>7.3013798946918014</v>
      </c>
      <c r="AA526">
        <v>1.3143585314365231</v>
      </c>
      <c r="AB526">
        <v>1.7375246659940988</v>
      </c>
      <c r="AC526">
        <v>-34.704980347674898</v>
      </c>
      <c r="AD526">
        <v>36.184521600472117</v>
      </c>
      <c r="AE526">
        <v>0.20790507059503485</v>
      </c>
      <c r="AF526">
        <v>0.8153670988357149</v>
      </c>
      <c r="AG526">
        <v>0.75672550280460993</v>
      </c>
      <c r="AH526">
        <v>0</v>
      </c>
    </row>
    <row r="527" spans="1:34">
      <c r="A527">
        <v>3</v>
      </c>
      <c r="B527">
        <v>162</v>
      </c>
      <c r="C527">
        <v>2020</v>
      </c>
      <c r="D527">
        <v>99</v>
      </c>
      <c r="E527">
        <v>6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  <c r="Q527">
        <v>19</v>
      </c>
      <c r="R527">
        <v>368</v>
      </c>
      <c r="S527">
        <v>5.233695652173914</v>
      </c>
      <c r="T527">
        <v>6.3478260869565206</v>
      </c>
      <c r="U527">
        <v>18.905543478260864</v>
      </c>
      <c r="V527">
        <v>0.81521739130434789</v>
      </c>
      <c r="W527">
        <v>4.8913043478260869</v>
      </c>
      <c r="X527">
        <v>62.228260869565212</v>
      </c>
      <c r="Y527">
        <v>38.858695652173914</v>
      </c>
      <c r="Z527">
        <v>9.1223777190001218</v>
      </c>
      <c r="AA527">
        <v>1.1954421752343038</v>
      </c>
      <c r="AB527">
        <v>2.1451906908685379</v>
      </c>
      <c r="AC527">
        <v>54.233159006574887</v>
      </c>
      <c r="AD527">
        <v>73.239809938056482</v>
      </c>
      <c r="AE527">
        <v>50.448003918418991</v>
      </c>
      <c r="AF527">
        <v>1.3515995151871305</v>
      </c>
      <c r="AG527">
        <v>2.0392695182313534</v>
      </c>
      <c r="AH527">
        <v>0</v>
      </c>
    </row>
    <row r="528" spans="1:34">
      <c r="A528">
        <v>3</v>
      </c>
      <c r="B528">
        <v>163</v>
      </c>
      <c r="C528">
        <v>2020</v>
      </c>
      <c r="D528">
        <v>99</v>
      </c>
      <c r="E528">
        <v>7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  <c r="Q528">
        <v>38</v>
      </c>
      <c r="R528">
        <v>748</v>
      </c>
      <c r="S528">
        <v>5.5721925133689858</v>
      </c>
      <c r="T528">
        <v>5.2406417112299453</v>
      </c>
      <c r="U528">
        <v>9.3470855614973161</v>
      </c>
      <c r="V528">
        <v>0.80213903743315507</v>
      </c>
      <c r="W528">
        <v>1.6042780748663099</v>
      </c>
      <c r="X528">
        <v>13.23529411764706</v>
      </c>
      <c r="Y528">
        <v>5.7486631016042784</v>
      </c>
      <c r="Z528">
        <v>6.3579180544681293</v>
      </c>
      <c r="AA528">
        <v>1.2501880095390809</v>
      </c>
      <c r="AB528">
        <v>1.5087465545103356</v>
      </c>
      <c r="AC528">
        <v>-5.4419314655752089</v>
      </c>
      <c r="AD528">
        <v>48.178784098783197</v>
      </c>
      <c r="AE528">
        <v>16.94003875789635</v>
      </c>
      <c r="AF528">
        <v>2.7472729276086243</v>
      </c>
      <c r="AG528">
        <v>2.0493468026195298</v>
      </c>
      <c r="AH528">
        <v>0</v>
      </c>
    </row>
    <row r="529" spans="1:34">
      <c r="A529">
        <v>3</v>
      </c>
      <c r="B529">
        <v>164</v>
      </c>
      <c r="C529">
        <v>2020</v>
      </c>
      <c r="D529">
        <v>99</v>
      </c>
      <c r="E529">
        <v>8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  <c r="Q529">
        <v>22</v>
      </c>
      <c r="R529">
        <v>260</v>
      </c>
      <c r="S529">
        <v>6.1692307692307695</v>
      </c>
      <c r="T529">
        <v>5.45</v>
      </c>
      <c r="U529">
        <v>11.196769230769222</v>
      </c>
      <c r="V529">
        <v>1.9230769230769225</v>
      </c>
      <c r="W529">
        <v>0</v>
      </c>
      <c r="X529">
        <v>23.84615384615384</v>
      </c>
      <c r="Y529">
        <v>12.692307692307695</v>
      </c>
      <c r="Z529">
        <v>7.7148013300492941</v>
      </c>
      <c r="AA529">
        <v>1.4284928127142702</v>
      </c>
      <c r="AB529">
        <v>1.8338169525295087</v>
      </c>
      <c r="AC529">
        <v>9.1197609647235378</v>
      </c>
      <c r="AD529">
        <v>12.12573422783613</v>
      </c>
      <c r="AE529">
        <v>-22.728122712889437</v>
      </c>
      <c r="AF529">
        <v>0.95493444007786388</v>
      </c>
      <c r="AG529">
        <v>0.85330387491223358</v>
      </c>
      <c r="AH529">
        <v>0</v>
      </c>
    </row>
    <row r="530" spans="1:34">
      <c r="A530">
        <v>3</v>
      </c>
      <c r="B530">
        <v>165</v>
      </c>
      <c r="C530">
        <v>2020</v>
      </c>
      <c r="D530">
        <v>99</v>
      </c>
      <c r="E530">
        <v>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  <c r="Q530">
        <v>17</v>
      </c>
      <c r="R530">
        <v>230</v>
      </c>
      <c r="S530">
        <v>5.2913043478260882</v>
      </c>
      <c r="T530">
        <v>4.5956521739130443</v>
      </c>
      <c r="U530">
        <v>10.967521739130436</v>
      </c>
      <c r="V530">
        <v>1.7391304347826086</v>
      </c>
      <c r="W530">
        <v>1.3043478260869563</v>
      </c>
      <c r="X530">
        <v>28.260869565217391</v>
      </c>
      <c r="Y530">
        <v>10.869565217391305</v>
      </c>
      <c r="Z530">
        <v>7.8123831156171262</v>
      </c>
      <c r="AA530">
        <v>1.404159362774771</v>
      </c>
      <c r="AB530">
        <v>1.9262439822143536</v>
      </c>
      <c r="AC530">
        <v>1.8896111298051688</v>
      </c>
      <c r="AD530">
        <v>43.079953850270122</v>
      </c>
      <c r="AE530">
        <v>41.96979778858136</v>
      </c>
      <c r="AF530">
        <v>0.84474969699195646</v>
      </c>
      <c r="AG530">
        <v>0.73939069772267996</v>
      </c>
      <c r="AH530">
        <v>0</v>
      </c>
    </row>
    <row r="531" spans="1:34">
      <c r="A531">
        <v>3</v>
      </c>
      <c r="B531">
        <v>166</v>
      </c>
      <c r="C531">
        <v>2020</v>
      </c>
      <c r="D531">
        <v>99</v>
      </c>
      <c r="E531">
        <v>10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  <c r="Q531">
        <v>62</v>
      </c>
      <c r="R531">
        <v>1787</v>
      </c>
      <c r="S531">
        <v>5.4829322887521004</v>
      </c>
      <c r="T531">
        <v>5.8276440962506992</v>
      </c>
      <c r="U531">
        <v>8.9384051482932261</v>
      </c>
      <c r="V531">
        <v>0.61555679910464467</v>
      </c>
      <c r="W531">
        <v>0.89535534415221052</v>
      </c>
      <c r="X531">
        <v>12.255176273083379</v>
      </c>
      <c r="Y531">
        <v>6.3234471180749887</v>
      </c>
      <c r="Z531">
        <v>5.9179878287352894</v>
      </c>
      <c r="AA531">
        <v>1.3963397340696742</v>
      </c>
      <c r="AB531">
        <v>1.9161076682514393</v>
      </c>
      <c r="AC531">
        <v>13.83482353699806</v>
      </c>
      <c r="AD531">
        <v>18.217110595408322</v>
      </c>
      <c r="AE531">
        <v>13.422261026278056</v>
      </c>
      <c r="AF531">
        <v>6.563337863150549</v>
      </c>
      <c r="AG531">
        <v>4.6819010506814704</v>
      </c>
      <c r="AH531">
        <v>0</v>
      </c>
    </row>
    <row r="532" spans="1:34">
      <c r="A532">
        <v>3</v>
      </c>
      <c r="B532">
        <v>167</v>
      </c>
      <c r="C532">
        <v>2020</v>
      </c>
      <c r="D532">
        <v>99</v>
      </c>
      <c r="E532">
        <v>11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  <c r="Q532">
        <v>55</v>
      </c>
      <c r="R532">
        <v>732</v>
      </c>
      <c r="S532">
        <v>5.4904371584699456</v>
      </c>
      <c r="T532">
        <v>4.8251366120218577</v>
      </c>
      <c r="U532">
        <v>11.603565573770492</v>
      </c>
      <c r="V532">
        <v>1.0928961748633883</v>
      </c>
      <c r="W532">
        <v>3.1420765027322406</v>
      </c>
      <c r="X532">
        <v>28.142076502732237</v>
      </c>
      <c r="Y532">
        <v>14.754098360655737</v>
      </c>
      <c r="Z532">
        <v>8.8287065927513613</v>
      </c>
      <c r="AA532">
        <v>1.4107961264944748</v>
      </c>
      <c r="AB532">
        <v>2.1017873886858278</v>
      </c>
      <c r="AC532">
        <v>16.983185052433058</v>
      </c>
      <c r="AD532">
        <v>57.73977684390357</v>
      </c>
      <c r="AE532">
        <v>43.711886386665071</v>
      </c>
      <c r="AF532">
        <v>2.6885077312961405</v>
      </c>
      <c r="AG532">
        <v>2.4896608176013286</v>
      </c>
      <c r="AH532">
        <v>0</v>
      </c>
    </row>
    <row r="533" spans="1:34">
      <c r="A533">
        <v>3</v>
      </c>
      <c r="B533">
        <v>168</v>
      </c>
      <c r="C533">
        <v>2020</v>
      </c>
      <c r="D533">
        <v>99</v>
      </c>
      <c r="E533">
        <v>12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  <c r="Q533">
        <v>43</v>
      </c>
      <c r="R533">
        <v>636</v>
      </c>
      <c r="S533">
        <v>4.8506289308176092</v>
      </c>
      <c r="T533">
        <v>5.1556603773584913</v>
      </c>
      <c r="U533">
        <v>9.3655503144654091</v>
      </c>
      <c r="V533">
        <v>1.415094339622641</v>
      </c>
      <c r="W533">
        <v>0.78616352201257822</v>
      </c>
      <c r="X533">
        <v>19.654088050314456</v>
      </c>
      <c r="Y533">
        <v>9.4339622641509404</v>
      </c>
      <c r="Z533">
        <v>7.5878720166578404</v>
      </c>
      <c r="AA533">
        <v>1.2342146361018571</v>
      </c>
      <c r="AB533">
        <v>1.9665399260841048</v>
      </c>
      <c r="AC533">
        <v>33.420368775813081</v>
      </c>
      <c r="AD533">
        <v>35.551468206141045</v>
      </c>
      <c r="AE533">
        <v>58.872419087784088</v>
      </c>
      <c r="AF533">
        <v>2.3359165534212361</v>
      </c>
      <c r="AG533">
        <v>1.7459349530345205</v>
      </c>
      <c r="AH533">
        <v>0.31446540880503127</v>
      </c>
    </row>
    <row r="534" spans="1:34">
      <c r="A534">
        <v>3</v>
      </c>
      <c r="B534">
        <v>169</v>
      </c>
      <c r="C534">
        <v>2020</v>
      </c>
      <c r="D534">
        <v>99</v>
      </c>
      <c r="E534">
        <v>13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  <c r="Q534">
        <v>32</v>
      </c>
      <c r="R534">
        <v>820</v>
      </c>
      <c r="S534">
        <v>5.5060975609756087</v>
      </c>
      <c r="T534">
        <v>4.758536585365853</v>
      </c>
      <c r="U534">
        <v>7.5359390243902515</v>
      </c>
      <c r="V534">
        <v>0.48780487804878048</v>
      </c>
      <c r="W534">
        <v>0.24390243902439024</v>
      </c>
      <c r="X534">
        <v>10.365853658536585</v>
      </c>
      <c r="Y534">
        <v>4.5121951219512191</v>
      </c>
      <c r="Z534">
        <v>5.8513502691166579</v>
      </c>
      <c r="AA534">
        <v>1.4704278090750913</v>
      </c>
      <c r="AB534">
        <v>1.6915104535636691</v>
      </c>
      <c r="AC534">
        <v>3.6723653991136849</v>
      </c>
      <c r="AD534">
        <v>30.570614756444876</v>
      </c>
      <c r="AE534">
        <v>46.981538755543482</v>
      </c>
      <c r="AF534">
        <v>3.0117163110148009</v>
      </c>
      <c r="AG534">
        <v>1.8112936753403828</v>
      </c>
      <c r="AH534">
        <v>0</v>
      </c>
    </row>
    <row r="535" spans="1:34">
      <c r="A535">
        <v>3</v>
      </c>
      <c r="B535">
        <v>170</v>
      </c>
      <c r="C535">
        <v>2020</v>
      </c>
      <c r="D535">
        <v>99</v>
      </c>
      <c r="E535">
        <v>14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61</v>
      </c>
      <c r="R535">
        <v>1109</v>
      </c>
      <c r="S535">
        <v>5.1361587015329127</v>
      </c>
      <c r="T535">
        <v>5.7249774571686176</v>
      </c>
      <c r="U535">
        <v>9.5548872858431029</v>
      </c>
      <c r="V535">
        <v>0.90171325518485124</v>
      </c>
      <c r="W535">
        <v>1.352569882777277</v>
      </c>
      <c r="X535">
        <v>19.386834986474302</v>
      </c>
      <c r="Y535">
        <v>9.7385031559963906</v>
      </c>
      <c r="Z535">
        <v>7.7527719066840941</v>
      </c>
      <c r="AA535">
        <v>1.2861333120500258</v>
      </c>
      <c r="AB535">
        <v>2.0007027900554464</v>
      </c>
      <c r="AC535">
        <v>23.395317465521128</v>
      </c>
      <c r="AD535">
        <v>29.381243699502654</v>
      </c>
      <c r="AE535">
        <v>42.315282466308062</v>
      </c>
      <c r="AF535">
        <v>4.0731626694090428</v>
      </c>
      <c r="AG535">
        <v>3.1059521225228939</v>
      </c>
      <c r="AH535">
        <v>0</v>
      </c>
    </row>
    <row r="536" spans="1:34">
      <c r="A536">
        <v>3</v>
      </c>
      <c r="B536">
        <v>171</v>
      </c>
      <c r="C536">
        <v>2020</v>
      </c>
      <c r="D536">
        <v>99</v>
      </c>
      <c r="E536">
        <v>15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</row>
    <row r="537" spans="1:34">
      <c r="A537">
        <v>3</v>
      </c>
      <c r="B537">
        <v>172</v>
      </c>
      <c r="C537">
        <v>2020</v>
      </c>
      <c r="D537">
        <v>99</v>
      </c>
      <c r="E537">
        <v>16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22</v>
      </c>
      <c r="R537">
        <v>515</v>
      </c>
      <c r="S537">
        <v>5.0757281553398066</v>
      </c>
      <c r="T537">
        <v>4.5165048543689341</v>
      </c>
      <c r="U537">
        <v>9.6898446601941757</v>
      </c>
      <c r="V537">
        <v>1.1650485436893201</v>
      </c>
      <c r="W537">
        <v>0.3883495145631069</v>
      </c>
      <c r="X537">
        <v>18.640776699029125</v>
      </c>
      <c r="Y537">
        <v>7.1844660194174788</v>
      </c>
      <c r="Z537">
        <v>7.0245233383632018</v>
      </c>
      <c r="AA537">
        <v>1.3278543916121921</v>
      </c>
      <c r="AB537">
        <v>1.7012900352253317</v>
      </c>
      <c r="AC537">
        <v>28.488045919659569</v>
      </c>
      <c r="AD537">
        <v>49.293911154025238</v>
      </c>
      <c r="AE537">
        <v>37.979130742575073</v>
      </c>
      <c r="AF537">
        <v>1.8915047563080765</v>
      </c>
      <c r="AG537">
        <v>1.462721639435234</v>
      </c>
      <c r="AH537">
        <v>0</v>
      </c>
    </row>
    <row r="538" spans="1:34">
      <c r="A538">
        <v>3</v>
      </c>
      <c r="B538">
        <v>173</v>
      </c>
      <c r="C538">
        <v>2020</v>
      </c>
      <c r="D538">
        <v>99</v>
      </c>
      <c r="E538">
        <v>17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65</v>
      </c>
      <c r="R538">
        <v>2441</v>
      </c>
      <c r="S538">
        <v>5.1310938140106499</v>
      </c>
      <c r="T538">
        <v>5.0589922163047936</v>
      </c>
      <c r="U538">
        <v>7.7241704219582079</v>
      </c>
      <c r="V538">
        <v>0.32773453502662847</v>
      </c>
      <c r="W538">
        <v>0.69643588693158553</v>
      </c>
      <c r="X538">
        <v>6.5956575174108991</v>
      </c>
      <c r="Y538">
        <v>3.359278984022942</v>
      </c>
      <c r="Z538">
        <v>5.2014047335714046</v>
      </c>
      <c r="AA538">
        <v>1.2344983041263595</v>
      </c>
      <c r="AB538">
        <v>1.9572976212694395</v>
      </c>
      <c r="AC538">
        <v>26.505258612129744</v>
      </c>
      <c r="AD538">
        <v>35.825319735544497</v>
      </c>
      <c r="AE538">
        <v>33.555022068510127</v>
      </c>
      <c r="AF538">
        <v>8.9653652624233278</v>
      </c>
      <c r="AG538">
        <v>5.5265902837039844</v>
      </c>
      <c r="AH538">
        <v>0</v>
      </c>
    </row>
    <row r="539" spans="1:34">
      <c r="A539">
        <v>3</v>
      </c>
      <c r="B539">
        <v>174</v>
      </c>
      <c r="C539">
        <v>2020</v>
      </c>
      <c r="D539">
        <v>99</v>
      </c>
      <c r="E539">
        <v>18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14</v>
      </c>
      <c r="R539">
        <v>164</v>
      </c>
      <c r="S539">
        <v>5.2073170731707323</v>
      </c>
      <c r="T539">
        <v>4.5609756097560972</v>
      </c>
      <c r="U539">
        <v>14.10390243902439</v>
      </c>
      <c r="V539">
        <v>0.6097560975609756</v>
      </c>
      <c r="W539">
        <v>4.2682926829268304</v>
      </c>
      <c r="X539">
        <v>36.585365853658544</v>
      </c>
      <c r="Y539">
        <v>17.073170731707322</v>
      </c>
      <c r="Z539">
        <v>7.9468793163436544</v>
      </c>
      <c r="AA539">
        <v>1.1918197285320731</v>
      </c>
      <c r="AB539">
        <v>2.3483131515923734</v>
      </c>
      <c r="AC539">
        <v>31.467338159814343</v>
      </c>
      <c r="AD539">
        <v>67.538686430601317</v>
      </c>
      <c r="AE539">
        <v>56.847099190508864</v>
      </c>
      <c r="AF539">
        <v>0.60234326220296019</v>
      </c>
      <c r="AG539">
        <v>0.67798609311305236</v>
      </c>
      <c r="AH539">
        <v>0</v>
      </c>
    </row>
    <row r="540" spans="1:34">
      <c r="A540">
        <v>3</v>
      </c>
      <c r="B540">
        <v>175</v>
      </c>
      <c r="C540">
        <v>2020</v>
      </c>
      <c r="D540">
        <v>99</v>
      </c>
      <c r="E540">
        <v>19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31</v>
      </c>
      <c r="R540">
        <v>490</v>
      </c>
      <c r="S540">
        <v>5.3204081632653057</v>
      </c>
      <c r="T540">
        <v>4.9020408163265312</v>
      </c>
      <c r="U540">
        <v>11.82640816326531</v>
      </c>
      <c r="V540">
        <v>2.0408163265306123</v>
      </c>
      <c r="W540">
        <v>1.4285714285714288</v>
      </c>
      <c r="X540">
        <v>29.183673469387763</v>
      </c>
      <c r="Y540">
        <v>14.897959183673466</v>
      </c>
      <c r="Z540">
        <v>8.4662221146522736</v>
      </c>
      <c r="AA540">
        <v>1.7558624361342341</v>
      </c>
      <c r="AB540">
        <v>1.835754840676914</v>
      </c>
      <c r="AC540">
        <v>8.6528664381127705</v>
      </c>
      <c r="AD540">
        <v>48.417840324933323</v>
      </c>
      <c r="AE540">
        <v>36.302871729669775</v>
      </c>
      <c r="AF540">
        <v>1.7996841370698204</v>
      </c>
      <c r="AG540">
        <v>1.698582268540342</v>
      </c>
      <c r="AH540">
        <v>0</v>
      </c>
    </row>
    <row r="541" spans="1:34">
      <c r="A541">
        <v>3</v>
      </c>
      <c r="B541">
        <v>176</v>
      </c>
      <c r="C541">
        <v>2020</v>
      </c>
      <c r="D541">
        <v>99</v>
      </c>
      <c r="E541">
        <v>20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53</v>
      </c>
      <c r="R541">
        <v>939</v>
      </c>
      <c r="S541">
        <v>4.8178913738019187</v>
      </c>
      <c r="T541">
        <v>4.5686900958466437</v>
      </c>
      <c r="U541">
        <v>9.9271778487752975</v>
      </c>
      <c r="V541">
        <v>0.53248136315228978</v>
      </c>
      <c r="W541">
        <v>1.9169329073482424</v>
      </c>
      <c r="X541">
        <v>17.039403620873273</v>
      </c>
      <c r="Y541">
        <v>8.2002129925452625</v>
      </c>
      <c r="Z541">
        <v>7.0225013081751682</v>
      </c>
      <c r="AA541">
        <v>1.65818697742387</v>
      </c>
      <c r="AB541">
        <v>2.0006174469735925</v>
      </c>
      <c r="AC541">
        <v>45.457122507531679</v>
      </c>
      <c r="AD541">
        <v>51.450104361642339</v>
      </c>
      <c r="AE541">
        <v>38.755436544302995</v>
      </c>
      <c r="AF541">
        <v>3.4487824585889002</v>
      </c>
      <c r="AG541">
        <v>2.7323041215389678</v>
      </c>
      <c r="AH541">
        <v>0</v>
      </c>
    </row>
    <row r="542" spans="1:34">
      <c r="A542">
        <v>3</v>
      </c>
      <c r="B542">
        <v>177</v>
      </c>
      <c r="C542">
        <v>2020</v>
      </c>
      <c r="D542">
        <v>99</v>
      </c>
      <c r="E542">
        <v>21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14</v>
      </c>
      <c r="R542">
        <v>271</v>
      </c>
      <c r="S542">
        <v>4.8265682656826572</v>
      </c>
      <c r="T542">
        <v>3.9040590405904054</v>
      </c>
      <c r="U542">
        <v>11.049999999999997</v>
      </c>
      <c r="V542">
        <v>1.4760147601476012</v>
      </c>
      <c r="W542">
        <v>3.3210332103321036</v>
      </c>
      <c r="X542">
        <v>23.61623616236162</v>
      </c>
      <c r="Y542">
        <v>12.915129151291511</v>
      </c>
      <c r="Z542">
        <v>8.494445938854291</v>
      </c>
      <c r="AA542">
        <v>1.5449581234691676</v>
      </c>
      <c r="AB542">
        <v>2.3538502141093316</v>
      </c>
      <c r="AC542">
        <v>48.657584306528143</v>
      </c>
      <c r="AD542">
        <v>69.886579486521796</v>
      </c>
      <c r="AE542">
        <v>69.657820062785547</v>
      </c>
      <c r="AF542">
        <v>0.99533551254269692</v>
      </c>
      <c r="AG542">
        <v>0.87774671217604994</v>
      </c>
      <c r="AH542">
        <v>0</v>
      </c>
    </row>
    <row r="543" spans="1:34">
      <c r="A543">
        <v>3</v>
      </c>
      <c r="B543">
        <v>178</v>
      </c>
      <c r="C543">
        <v>2020</v>
      </c>
      <c r="D543">
        <v>99</v>
      </c>
      <c r="E543">
        <v>22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45</v>
      </c>
      <c r="R543">
        <v>899</v>
      </c>
      <c r="S543">
        <v>5.0723025583982198</v>
      </c>
      <c r="T543">
        <v>4.6395995550611788</v>
      </c>
      <c r="U543">
        <v>9.243381535038921</v>
      </c>
      <c r="V543">
        <v>0.44493882091212467</v>
      </c>
      <c r="W543">
        <v>0.88987764182424933</v>
      </c>
      <c r="X543">
        <v>12.68075639599555</v>
      </c>
      <c r="Y543">
        <v>5.1167964404894324</v>
      </c>
      <c r="Z543">
        <v>6.4936522200349502</v>
      </c>
      <c r="AA543">
        <v>1.6690269902612025</v>
      </c>
      <c r="AB543">
        <v>1.7588897852896421</v>
      </c>
      <c r="AC543">
        <v>15.844722671776506</v>
      </c>
      <c r="AD543">
        <v>38.072090571871051</v>
      </c>
      <c r="AE543">
        <v>34.648696535444337</v>
      </c>
      <c r="AF543">
        <v>3.3018694678076916</v>
      </c>
      <c r="AG543">
        <v>2.4357247762904399</v>
      </c>
      <c r="AH543">
        <v>1.8909899888765296</v>
      </c>
    </row>
    <row r="544" spans="1:34">
      <c r="A544">
        <v>3</v>
      </c>
      <c r="B544">
        <v>179</v>
      </c>
      <c r="C544">
        <v>2020</v>
      </c>
      <c r="D544">
        <v>99</v>
      </c>
      <c r="E544">
        <v>23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13</v>
      </c>
      <c r="R544">
        <v>131</v>
      </c>
      <c r="S544">
        <v>6.33587786259542</v>
      </c>
      <c r="T544">
        <v>5.8473282442748094</v>
      </c>
      <c r="U544">
        <v>17.023282442748101</v>
      </c>
      <c r="V544">
        <v>3.0534351145038183</v>
      </c>
      <c r="W544">
        <v>5.3435114503816799</v>
      </c>
      <c r="X544">
        <v>39.694656488549619</v>
      </c>
      <c r="Y544">
        <v>29.007633587786252</v>
      </c>
      <c r="Z544">
        <v>8.4434103166426659</v>
      </c>
      <c r="AA544">
        <v>1.5314050178166123</v>
      </c>
      <c r="AB544">
        <v>2.1382495603488438</v>
      </c>
      <c r="AC544">
        <v>-0.47963791925147886</v>
      </c>
      <c r="AD544">
        <v>53.078145394294339</v>
      </c>
      <c r="AE544">
        <v>14.38762055870334</v>
      </c>
      <c r="AF544">
        <v>0.48114004480846223</v>
      </c>
      <c r="AG544">
        <v>0.65366050174089618</v>
      </c>
      <c r="AH544">
        <v>0</v>
      </c>
    </row>
    <row r="545" spans="1:34">
      <c r="A545">
        <v>3</v>
      </c>
      <c r="B545">
        <v>180</v>
      </c>
      <c r="C545">
        <v>2020</v>
      </c>
      <c r="D545">
        <v>99</v>
      </c>
      <c r="E545">
        <v>24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40</v>
      </c>
      <c r="R545">
        <v>527</v>
      </c>
      <c r="S545">
        <v>5.4800759013282718</v>
      </c>
      <c r="T545">
        <v>4.5104364326375723</v>
      </c>
      <c r="U545">
        <v>13.075958254269455</v>
      </c>
      <c r="V545">
        <v>0.75901328273244784</v>
      </c>
      <c r="W545">
        <v>2.087286527514232</v>
      </c>
      <c r="X545">
        <v>32.827324478178369</v>
      </c>
      <c r="Y545">
        <v>13.282732447817841</v>
      </c>
      <c r="Z545">
        <v>8.255565185350207</v>
      </c>
      <c r="AA545">
        <v>2.0934255073372654</v>
      </c>
      <c r="AB545">
        <v>2.1709189720808526</v>
      </c>
      <c r="AC545">
        <v>5.8567467205477222</v>
      </c>
      <c r="AD545">
        <v>62.27823947736843</v>
      </c>
      <c r="AE545">
        <v>24.586686630662339</v>
      </c>
      <c r="AF545">
        <v>1.9355786535424404</v>
      </c>
      <c r="AG545">
        <v>2.0198623920143364</v>
      </c>
      <c r="AH545">
        <v>0</v>
      </c>
    </row>
    <row r="546" spans="1:34">
      <c r="A546">
        <v>3</v>
      </c>
      <c r="B546">
        <v>181</v>
      </c>
      <c r="C546">
        <v>2020</v>
      </c>
      <c r="D546">
        <v>99</v>
      </c>
      <c r="E546">
        <v>25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27</v>
      </c>
      <c r="R546">
        <v>430</v>
      </c>
      <c r="S546">
        <v>5.0674418604651184</v>
      </c>
      <c r="T546">
        <v>5.467441860465116</v>
      </c>
      <c r="U546">
        <v>15.69832558139534</v>
      </c>
      <c r="V546">
        <v>0.69767441860465107</v>
      </c>
      <c r="W546">
        <v>3.023255813953488</v>
      </c>
      <c r="X546">
        <v>48.13953488372092</v>
      </c>
      <c r="Y546">
        <v>19.302325581395344</v>
      </c>
      <c r="Z546">
        <v>8.067207377447339</v>
      </c>
      <c r="AA546">
        <v>1.4314118790725543</v>
      </c>
      <c r="AB546">
        <v>2.0488477681009769</v>
      </c>
      <c r="AC546">
        <v>18.423777173420032</v>
      </c>
      <c r="AD546">
        <v>49.051157055379761</v>
      </c>
      <c r="AE546">
        <v>39.604469319687723</v>
      </c>
      <c r="AF546">
        <v>1.5793146508980058</v>
      </c>
      <c r="AG546">
        <v>1.9786064938864765</v>
      </c>
      <c r="AH546">
        <v>0.23255813953488377</v>
      </c>
    </row>
    <row r="547" spans="1:34">
      <c r="A547">
        <v>3</v>
      </c>
      <c r="B547">
        <v>182</v>
      </c>
      <c r="C547">
        <v>2020</v>
      </c>
      <c r="D547">
        <v>99</v>
      </c>
      <c r="E547">
        <v>26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34</v>
      </c>
      <c r="R547">
        <v>444</v>
      </c>
      <c r="S547">
        <v>4.4639639639639652</v>
      </c>
      <c r="T547">
        <v>4.4324324324324325</v>
      </c>
      <c r="U547">
        <v>13.349166666666676</v>
      </c>
      <c r="V547">
        <v>0.67567567567567588</v>
      </c>
      <c r="W547">
        <v>0.90090090090090069</v>
      </c>
      <c r="X547">
        <v>32.432432432432442</v>
      </c>
      <c r="Y547">
        <v>9.4594594594594632</v>
      </c>
      <c r="Z547">
        <v>6.9122517210460952</v>
      </c>
      <c r="AA547">
        <v>1.4890164111168396</v>
      </c>
      <c r="AB547">
        <v>2.0140122727093335</v>
      </c>
      <c r="AC547">
        <v>1.0808157915465719</v>
      </c>
      <c r="AD547">
        <v>43.847650500057973</v>
      </c>
      <c r="AE547">
        <v>45.956750545108314</v>
      </c>
      <c r="AF547">
        <v>1.6307341976714298</v>
      </c>
      <c r="AG547">
        <v>1.7372997931137628</v>
      </c>
      <c r="AH547">
        <v>0</v>
      </c>
    </row>
    <row r="548" spans="1:34">
      <c r="A548">
        <v>3</v>
      </c>
      <c r="B548">
        <v>183</v>
      </c>
      <c r="C548">
        <v>2020</v>
      </c>
      <c r="D548">
        <v>99</v>
      </c>
      <c r="E548">
        <v>27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29</v>
      </c>
      <c r="R548">
        <v>393</v>
      </c>
      <c r="S548">
        <v>4.6972010178117047</v>
      </c>
      <c r="T548">
        <v>5.4198473282442761</v>
      </c>
      <c r="U548">
        <v>13.327124681933839</v>
      </c>
      <c r="V548">
        <v>0.2544529262086514</v>
      </c>
      <c r="W548">
        <v>3.0534351145038183</v>
      </c>
      <c r="X548">
        <v>35.114503816793885</v>
      </c>
      <c r="Y548">
        <v>9.6692111959287512</v>
      </c>
      <c r="Z548">
        <v>7.1444833521171027</v>
      </c>
      <c r="AA548">
        <v>1.5457130415831031</v>
      </c>
      <c r="AB548">
        <v>2.1997716691826579</v>
      </c>
      <c r="AC548">
        <v>-10.353906791658911</v>
      </c>
      <c r="AD548">
        <v>31.822408249950023</v>
      </c>
      <c r="AE548">
        <v>39.434844647742437</v>
      </c>
      <c r="AF548">
        <v>1.4434201344253867</v>
      </c>
      <c r="AG548">
        <v>1.53520598080673</v>
      </c>
      <c r="AH548">
        <v>0</v>
      </c>
    </row>
    <row r="549" spans="1:34">
      <c r="A549">
        <v>3</v>
      </c>
      <c r="B549">
        <v>184</v>
      </c>
      <c r="C549">
        <v>2020</v>
      </c>
      <c r="D549">
        <v>99</v>
      </c>
      <c r="E549">
        <v>28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12</v>
      </c>
      <c r="R549">
        <v>188</v>
      </c>
      <c r="S549">
        <v>5.2659574468085086</v>
      </c>
      <c r="T549">
        <v>4.3457446808510634</v>
      </c>
      <c r="U549">
        <v>11.713085106382984</v>
      </c>
      <c r="V549">
        <v>1.0638297872340428</v>
      </c>
      <c r="W549">
        <v>2.1276595744680855</v>
      </c>
      <c r="X549">
        <v>21.276595744680854</v>
      </c>
      <c r="Y549">
        <v>12.765957446808516</v>
      </c>
      <c r="Z549">
        <v>7.3382388933985103</v>
      </c>
      <c r="AA549">
        <v>1.3540760523825977</v>
      </c>
      <c r="AB549">
        <v>2.2319328944774366</v>
      </c>
      <c r="AC549">
        <v>24.512259148390655</v>
      </c>
      <c r="AD549">
        <v>71.004321255404051</v>
      </c>
      <c r="AE549">
        <v>13.149607057168009</v>
      </c>
      <c r="AF549">
        <v>0.69049105667168642</v>
      </c>
      <c r="AG549">
        <v>0.6454562204719887</v>
      </c>
      <c r="AH549">
        <v>0</v>
      </c>
    </row>
    <row r="550" spans="1:34">
      <c r="A550">
        <v>3</v>
      </c>
      <c r="B550">
        <v>185</v>
      </c>
      <c r="C550">
        <v>2020</v>
      </c>
      <c r="D550">
        <v>99</v>
      </c>
      <c r="E550">
        <v>29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12</v>
      </c>
      <c r="R550">
        <v>77</v>
      </c>
      <c r="S550">
        <v>4.7662337662337668</v>
      </c>
      <c r="T550">
        <v>4.9610389610389598</v>
      </c>
      <c r="U550">
        <v>16.766623376623375</v>
      </c>
      <c r="V550">
        <v>1.2987012987012985</v>
      </c>
      <c r="W550">
        <v>1.2987012987012985</v>
      </c>
      <c r="X550">
        <v>46.753246753246763</v>
      </c>
      <c r="Y550">
        <v>16.883116883116884</v>
      </c>
      <c r="Z550">
        <v>8.9138154278362496</v>
      </c>
      <c r="AA550">
        <v>1.6348168323159276</v>
      </c>
      <c r="AB550">
        <v>2.0792203736300778</v>
      </c>
      <c r="AC550">
        <v>-5.4551217164398844</v>
      </c>
      <c r="AD550">
        <v>57.314762060342922</v>
      </c>
      <c r="AE550">
        <v>39.849103275250698</v>
      </c>
      <c r="AF550">
        <v>0.28280750725382903</v>
      </c>
      <c r="AG550">
        <v>0.37841990877448911</v>
      </c>
      <c r="AH550">
        <v>0</v>
      </c>
    </row>
    <row r="551" spans="1:34">
      <c r="A551">
        <v>3</v>
      </c>
      <c r="B551">
        <v>186</v>
      </c>
      <c r="C551">
        <v>2020</v>
      </c>
      <c r="D551">
        <v>99</v>
      </c>
      <c r="E551">
        <v>30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6</v>
      </c>
      <c r="R551">
        <v>80</v>
      </c>
      <c r="S551">
        <v>5.625</v>
      </c>
      <c r="T551">
        <v>5.3375000000000004</v>
      </c>
      <c r="U551">
        <v>8.4687499999999982</v>
      </c>
      <c r="V551">
        <v>0</v>
      </c>
      <c r="W551">
        <v>0</v>
      </c>
      <c r="X551">
        <v>7.5</v>
      </c>
      <c r="Y551">
        <v>1.25</v>
      </c>
      <c r="Z551">
        <v>3.8774216223542224</v>
      </c>
      <c r="AA551">
        <v>1.6611366590380219</v>
      </c>
      <c r="AB551">
        <v>1.7098519672766996</v>
      </c>
      <c r="AC551">
        <v>39.253374113902865</v>
      </c>
      <c r="AD551">
        <v>18.598505464876805</v>
      </c>
      <c r="AE551">
        <v>8.4168111285868292</v>
      </c>
      <c r="AF551">
        <v>0.29382598156241974</v>
      </c>
      <c r="AG551">
        <v>0.19858522899910641</v>
      </c>
      <c r="AH551">
        <v>0</v>
      </c>
    </row>
    <row r="552" spans="1:34">
      <c r="A552">
        <v>3</v>
      </c>
      <c r="B552">
        <v>187</v>
      </c>
      <c r="C552">
        <v>2020</v>
      </c>
      <c r="D552">
        <v>99</v>
      </c>
      <c r="E552">
        <v>31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  <c r="Q552">
        <v>7</v>
      </c>
      <c r="R552">
        <v>105</v>
      </c>
      <c r="S552">
        <v>5.7238095238095239</v>
      </c>
      <c r="T552">
        <v>5</v>
      </c>
      <c r="U552">
        <v>18.340190476190475</v>
      </c>
      <c r="V552">
        <v>4.7619047619047636</v>
      </c>
      <c r="W552">
        <v>0.95238095238095277</v>
      </c>
      <c r="X552">
        <v>65.714285714285694</v>
      </c>
      <c r="Y552">
        <v>32.380952380952372</v>
      </c>
      <c r="Z552">
        <v>9.1527934826012327</v>
      </c>
      <c r="AA552">
        <v>2.0678732488338412</v>
      </c>
      <c r="AB552">
        <v>2.1908902300206639</v>
      </c>
      <c r="AC552">
        <v>59.419622463967613</v>
      </c>
      <c r="AD552">
        <v>82.431094221047857</v>
      </c>
      <c r="AE552">
        <v>69.371343767881186</v>
      </c>
      <c r="AF552">
        <v>0.38564660080067575</v>
      </c>
      <c r="AG552">
        <v>0.56445689621868511</v>
      </c>
      <c r="AH552">
        <v>12.380952380952378</v>
      </c>
    </row>
    <row r="553" spans="1:34">
      <c r="A553">
        <v>3</v>
      </c>
      <c r="B553">
        <v>188</v>
      </c>
      <c r="C553">
        <v>2020</v>
      </c>
      <c r="D553">
        <v>99</v>
      </c>
      <c r="E553">
        <v>32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  <c r="Q553">
        <v>26</v>
      </c>
      <c r="R553">
        <v>381</v>
      </c>
      <c r="S553">
        <v>3.9868766404199474</v>
      </c>
      <c r="T553">
        <v>3.4409448818897639</v>
      </c>
      <c r="U553">
        <v>10.801601049868772</v>
      </c>
      <c r="V553">
        <v>0.52493438320209973</v>
      </c>
      <c r="W553">
        <v>0</v>
      </c>
      <c r="X553">
        <v>13.910761154855642</v>
      </c>
      <c r="Y553">
        <v>4.1994750656167978</v>
      </c>
      <c r="Z553">
        <v>5.5351577147767719</v>
      </c>
      <c r="AA553">
        <v>1.5171239394902918</v>
      </c>
      <c r="AB553">
        <v>1.8513818772013808</v>
      </c>
      <c r="AC553">
        <v>49.273638602266843</v>
      </c>
      <c r="AD553">
        <v>60.501205912632422</v>
      </c>
      <c r="AE553">
        <v>55.619147059225391</v>
      </c>
      <c r="AF553">
        <v>1.3993462371910237</v>
      </c>
      <c r="AG553">
        <v>1.206287287491089</v>
      </c>
      <c r="AH553">
        <v>0</v>
      </c>
    </row>
    <row r="554" spans="1:34">
      <c r="A554">
        <v>3</v>
      </c>
      <c r="B554">
        <v>189</v>
      </c>
      <c r="C554">
        <v>2020</v>
      </c>
      <c r="D554">
        <v>99</v>
      </c>
      <c r="E554">
        <v>33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  <c r="Q554">
        <v>16</v>
      </c>
      <c r="R554">
        <v>163</v>
      </c>
      <c r="S554">
        <v>4.0184049079754596</v>
      </c>
      <c r="T554">
        <v>3.8773006134969328</v>
      </c>
      <c r="U554">
        <v>13.963312883435584</v>
      </c>
      <c r="V554">
        <v>0.61349693251533743</v>
      </c>
      <c r="W554">
        <v>1.2269938650306749</v>
      </c>
      <c r="X554">
        <v>35.582822085889575</v>
      </c>
      <c r="Y554">
        <v>14.7239263803681</v>
      </c>
      <c r="Z554">
        <v>7.4159375758630723</v>
      </c>
      <c r="AA554">
        <v>1.9643209933419452</v>
      </c>
      <c r="AB554">
        <v>2.2559342497243526</v>
      </c>
      <c r="AC554">
        <v>47.801047059208912</v>
      </c>
      <c r="AD554">
        <v>71.474104635243108</v>
      </c>
      <c r="AE554">
        <v>63.181332022968881</v>
      </c>
      <c r="AF554">
        <v>0.59867043743342996</v>
      </c>
      <c r="AG554">
        <v>0.66713498583992048</v>
      </c>
      <c r="AH554">
        <v>0</v>
      </c>
    </row>
    <row r="555" spans="1:34">
      <c r="A555">
        <v>3</v>
      </c>
      <c r="B555">
        <v>190</v>
      </c>
      <c r="C555">
        <v>2020</v>
      </c>
      <c r="D555">
        <v>99</v>
      </c>
      <c r="E555">
        <v>34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  <c r="Q555">
        <v>42</v>
      </c>
      <c r="R555">
        <v>687</v>
      </c>
      <c r="S555">
        <v>5.0713245997088796</v>
      </c>
      <c r="T555">
        <v>3.8733624454148474</v>
      </c>
      <c r="U555">
        <v>12.353813682678309</v>
      </c>
      <c r="V555">
        <v>0.14556040756914118</v>
      </c>
      <c r="W555">
        <v>1.8922852983988352</v>
      </c>
      <c r="X555">
        <v>21.979621542940329</v>
      </c>
      <c r="Y555">
        <v>9.1703056768558948</v>
      </c>
      <c r="Z555">
        <v>6.8565681817992212</v>
      </c>
      <c r="AA555">
        <v>2.2126752414959925</v>
      </c>
      <c r="AB555">
        <v>2.2751049795031362</v>
      </c>
      <c r="AC555">
        <v>39.856215799274786</v>
      </c>
      <c r="AD555">
        <v>75.357052085087801</v>
      </c>
      <c r="AE555">
        <v>46.530271188348237</v>
      </c>
      <c r="AF555">
        <v>2.5232306166672798</v>
      </c>
      <c r="AG555">
        <v>2.4876852243268579</v>
      </c>
      <c r="AH555">
        <v>0</v>
      </c>
    </row>
    <row r="556" spans="1:34">
      <c r="A556">
        <v>3</v>
      </c>
      <c r="B556">
        <v>191</v>
      </c>
      <c r="C556">
        <v>2020</v>
      </c>
      <c r="D556">
        <v>99</v>
      </c>
      <c r="E556">
        <v>35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  <c r="Q556">
        <v>19</v>
      </c>
      <c r="R556">
        <v>143</v>
      </c>
      <c r="S556">
        <v>5.3776223776223757</v>
      </c>
      <c r="T556">
        <v>3.972027972027973</v>
      </c>
      <c r="U556">
        <v>12.825454545454548</v>
      </c>
      <c r="V556">
        <v>0</v>
      </c>
      <c r="W556">
        <v>0</v>
      </c>
      <c r="X556">
        <v>16.08391608391609</v>
      </c>
      <c r="Y556">
        <v>3.4965034965034958</v>
      </c>
      <c r="Z556">
        <v>3.4183072994375978</v>
      </c>
      <c r="AA556">
        <v>0.5769972404122039</v>
      </c>
      <c r="AB556">
        <v>1.8127136708163305</v>
      </c>
      <c r="AC556">
        <v>-105.0338988566842</v>
      </c>
      <c r="AD556">
        <v>44.869390021046641</v>
      </c>
      <c r="AE556">
        <v>61.183158753735938</v>
      </c>
      <c r="AF556">
        <v>0.52521394204282523</v>
      </c>
      <c r="AG556">
        <v>0.53758413785021564</v>
      </c>
      <c r="AH556">
        <v>0</v>
      </c>
    </row>
    <row r="557" spans="1:34">
      <c r="A557">
        <v>3</v>
      </c>
      <c r="B557">
        <v>192</v>
      </c>
      <c r="C557">
        <v>2020</v>
      </c>
      <c r="D557">
        <v>99</v>
      </c>
      <c r="E557">
        <v>36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  <c r="Q557">
        <v>32</v>
      </c>
      <c r="R557">
        <v>319</v>
      </c>
      <c r="S557">
        <v>4.877742946708465</v>
      </c>
      <c r="T557">
        <v>4.0595611285266449</v>
      </c>
      <c r="U557">
        <v>13.516990595611285</v>
      </c>
      <c r="V557">
        <v>0.6269592476489031</v>
      </c>
      <c r="W557">
        <v>0</v>
      </c>
      <c r="X557">
        <v>25.078369905956112</v>
      </c>
      <c r="Y557">
        <v>5.6426332288401246</v>
      </c>
      <c r="Z557">
        <v>5.0492677736547487</v>
      </c>
      <c r="AA557">
        <v>1.4100312085761479</v>
      </c>
      <c r="AB557">
        <v>1.8903055255184595</v>
      </c>
      <c r="AC557">
        <v>20.075756392986634</v>
      </c>
      <c r="AD557">
        <v>31.928677508945025</v>
      </c>
      <c r="AE557">
        <v>29.911213161802802</v>
      </c>
      <c r="AF557">
        <v>1.1716311014801484</v>
      </c>
      <c r="AG557">
        <v>1.2638872629163502</v>
      </c>
      <c r="AH557">
        <v>0</v>
      </c>
    </row>
    <row r="558" spans="1:34">
      <c r="A558">
        <v>3</v>
      </c>
      <c r="B558">
        <v>193</v>
      </c>
      <c r="C558">
        <v>2020</v>
      </c>
      <c r="D558">
        <v>99</v>
      </c>
      <c r="E558">
        <v>37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  <c r="Q558">
        <v>41</v>
      </c>
      <c r="R558">
        <v>624</v>
      </c>
      <c r="S558">
        <v>4.8269230769230784</v>
      </c>
      <c r="T558">
        <v>3.8846153846153855</v>
      </c>
      <c r="U558">
        <v>11.754839743589736</v>
      </c>
      <c r="V558">
        <v>0</v>
      </c>
      <c r="W558">
        <v>0.64102564102564097</v>
      </c>
      <c r="X558">
        <v>19.551282051282048</v>
      </c>
      <c r="Y558">
        <v>4.0064102564102564</v>
      </c>
      <c r="Z558">
        <v>5.9276042886248019</v>
      </c>
      <c r="AA558">
        <v>1.5500763485682036</v>
      </c>
      <c r="AB558">
        <v>1.8282383929077124</v>
      </c>
      <c r="AC558">
        <v>16.406018081342257</v>
      </c>
      <c r="AD558">
        <v>41.49142080583696</v>
      </c>
      <c r="AE558">
        <v>35.260847206169423</v>
      </c>
      <c r="AF558">
        <v>2.2918426561868728</v>
      </c>
      <c r="AG558">
        <v>2.150002400609631</v>
      </c>
      <c r="AH558">
        <v>0</v>
      </c>
    </row>
    <row r="559" spans="1:34">
      <c r="A559">
        <v>3</v>
      </c>
      <c r="B559">
        <v>194</v>
      </c>
      <c r="C559">
        <v>2020</v>
      </c>
      <c r="D559">
        <v>99</v>
      </c>
      <c r="E559">
        <v>38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  <c r="Q559">
        <v>33</v>
      </c>
      <c r="R559">
        <v>685</v>
      </c>
      <c r="S559">
        <v>4.6642335766423351</v>
      </c>
      <c r="T559">
        <v>4.13284671532847</v>
      </c>
      <c r="U559">
        <v>13.082335766423357</v>
      </c>
      <c r="V559">
        <v>0.14598540145985411</v>
      </c>
      <c r="W559">
        <v>0.58394160583941646</v>
      </c>
      <c r="X559">
        <v>22.043795620437951</v>
      </c>
      <c r="Y559">
        <v>4.2335766423357661</v>
      </c>
      <c r="Z559">
        <v>4.8582286373842418</v>
      </c>
      <c r="AA559">
        <v>1.4870603552601604</v>
      </c>
      <c r="AB559">
        <v>1.9612713547260037</v>
      </c>
      <c r="AC559">
        <v>5.6318504313040396</v>
      </c>
      <c r="AD559">
        <v>34.893002660249401</v>
      </c>
      <c r="AE559">
        <v>40.021314813083137</v>
      </c>
      <c r="AF559">
        <v>2.5158849671282182</v>
      </c>
      <c r="AG559">
        <v>2.6267183338045648</v>
      </c>
      <c r="AH559">
        <v>8.3211678832116789</v>
      </c>
    </row>
    <row r="560" spans="1:34">
      <c r="A560">
        <v>3</v>
      </c>
      <c r="B560">
        <v>195</v>
      </c>
      <c r="C560">
        <v>2020</v>
      </c>
      <c r="D560">
        <v>99</v>
      </c>
      <c r="E560">
        <v>39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  <c r="Q560">
        <v>29</v>
      </c>
      <c r="R560">
        <v>282</v>
      </c>
      <c r="S560">
        <v>5.1773049645390081</v>
      </c>
      <c r="T560">
        <v>4.5212765957446805</v>
      </c>
      <c r="U560">
        <v>14.447269503546091</v>
      </c>
      <c r="V560">
        <v>1.4184397163120563</v>
      </c>
      <c r="W560">
        <v>1.0638297872340428</v>
      </c>
      <c r="X560">
        <v>37.234042553191493</v>
      </c>
      <c r="Y560">
        <v>9.2198581560283674</v>
      </c>
      <c r="Z560">
        <v>6.5981631866760013</v>
      </c>
      <c r="AA560">
        <v>1.8442307510246641</v>
      </c>
      <c r="AB560">
        <v>1.9878820302140641</v>
      </c>
      <c r="AC560">
        <v>32.92168547478984</v>
      </c>
      <c r="AD560">
        <v>62.099362779193214</v>
      </c>
      <c r="AE560">
        <v>33.074254792821314</v>
      </c>
      <c r="AF560">
        <v>1.0357365850075293</v>
      </c>
      <c r="AG560">
        <v>1.1941875114717773</v>
      </c>
      <c r="AH560">
        <v>0</v>
      </c>
    </row>
    <row r="561" spans="1:37">
      <c r="A561">
        <v>3</v>
      </c>
      <c r="B561">
        <v>196</v>
      </c>
      <c r="C561">
        <v>2020</v>
      </c>
      <c r="D561">
        <v>99</v>
      </c>
      <c r="E561">
        <v>40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  <c r="Q561">
        <v>41</v>
      </c>
      <c r="R561">
        <v>529</v>
      </c>
      <c r="S561">
        <v>4.6672967863894161</v>
      </c>
      <c r="T561">
        <v>4.4669187145557672</v>
      </c>
      <c r="U561">
        <v>15.693950850661638</v>
      </c>
      <c r="V561">
        <v>0.56710775047258977</v>
      </c>
      <c r="W561">
        <v>0.75614366729678628</v>
      </c>
      <c r="X561">
        <v>44.234404536862002</v>
      </c>
      <c r="Y561">
        <v>13.799621928166356</v>
      </c>
      <c r="Z561">
        <v>6.6736935585948238</v>
      </c>
      <c r="AA561">
        <v>1.5120462945902144</v>
      </c>
      <c r="AB561">
        <v>2.1484029666690327</v>
      </c>
      <c r="AC561">
        <v>10.346283283504237</v>
      </c>
      <c r="AD561">
        <v>47.101799091218282</v>
      </c>
      <c r="AE561">
        <v>48.658876175923609</v>
      </c>
      <c r="AF561">
        <v>1.9429243030815004</v>
      </c>
      <c r="AG561">
        <v>2.4334677928759887</v>
      </c>
      <c r="AH561">
        <v>0</v>
      </c>
    </row>
    <row r="562" spans="1:37">
      <c r="A562">
        <v>3</v>
      </c>
      <c r="B562">
        <v>197</v>
      </c>
      <c r="C562">
        <v>2020</v>
      </c>
      <c r="D562">
        <v>99</v>
      </c>
      <c r="E562">
        <v>41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  <c r="Q562">
        <v>69</v>
      </c>
      <c r="R562">
        <v>1088</v>
      </c>
      <c r="S562">
        <v>4.8198529411764701</v>
      </c>
      <c r="T562">
        <v>4.8566176470588243</v>
      </c>
      <c r="U562">
        <v>16.143244485294101</v>
      </c>
      <c r="V562">
        <v>1.0110294117647061</v>
      </c>
      <c r="W562">
        <v>2.0220588235294121</v>
      </c>
      <c r="X562">
        <v>50.459558823529406</v>
      </c>
      <c r="Y562">
        <v>17.463235294117652</v>
      </c>
      <c r="Z562">
        <v>7.6967419486462481</v>
      </c>
      <c r="AA562">
        <v>1.8392901385229612</v>
      </c>
      <c r="AB562">
        <v>2.139791159610537</v>
      </c>
      <c r="AC562">
        <v>10.649994383373851</v>
      </c>
      <c r="AD562">
        <v>48.396322971507047</v>
      </c>
      <c r="AE562">
        <v>32.0617665795478</v>
      </c>
      <c r="AF562">
        <v>3.9960333492489073</v>
      </c>
      <c r="AG562">
        <v>5.1482231355807375</v>
      </c>
      <c r="AH562">
        <v>0</v>
      </c>
    </row>
    <row r="563" spans="1:37">
      <c r="A563">
        <v>3</v>
      </c>
      <c r="B563">
        <v>198</v>
      </c>
      <c r="C563">
        <v>2020</v>
      </c>
      <c r="D563">
        <v>99</v>
      </c>
      <c r="E563">
        <v>42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  <c r="Q563">
        <v>67</v>
      </c>
      <c r="R563">
        <v>958</v>
      </c>
      <c r="S563">
        <v>5.0386221294363267</v>
      </c>
      <c r="T563">
        <v>4.8496868475991652</v>
      </c>
      <c r="U563">
        <v>16.312849686847603</v>
      </c>
      <c r="V563">
        <v>1.0438413361169105</v>
      </c>
      <c r="W563">
        <v>1.9832985386221289</v>
      </c>
      <c r="X563">
        <v>48.121085594989552</v>
      </c>
      <c r="Y563">
        <v>14.40501043841336</v>
      </c>
      <c r="Z563">
        <v>6.8969503351273715</v>
      </c>
      <c r="AA563">
        <v>1.6749321430840636</v>
      </c>
      <c r="AB563">
        <v>2.0213771184940921</v>
      </c>
      <c r="AC563">
        <v>9.5866015957697144</v>
      </c>
      <c r="AD563">
        <v>42.35822455550219</v>
      </c>
      <c r="AE563">
        <v>38.155464869415098</v>
      </c>
      <c r="AF563">
        <v>3.518566129209975</v>
      </c>
      <c r="AG563">
        <v>4.5807119838843198</v>
      </c>
      <c r="AH563">
        <v>0.31315240083507306</v>
      </c>
    </row>
    <row r="564" spans="1:37">
      <c r="A564">
        <v>3</v>
      </c>
      <c r="B564">
        <v>199</v>
      </c>
      <c r="C564">
        <v>2020</v>
      </c>
      <c r="D564">
        <v>99</v>
      </c>
      <c r="E564">
        <v>43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  <c r="Q564">
        <v>74</v>
      </c>
      <c r="R564">
        <v>902</v>
      </c>
      <c r="S564">
        <v>4.9002217294900223</v>
      </c>
      <c r="T564">
        <v>4.5609756097560972</v>
      </c>
      <c r="U564">
        <v>14.277328159645243</v>
      </c>
      <c r="V564">
        <v>1.1086474501108643</v>
      </c>
      <c r="W564">
        <v>1.2195121951219512</v>
      </c>
      <c r="X564">
        <v>40.465631929046566</v>
      </c>
      <c r="Y564">
        <v>9.9778270509977816</v>
      </c>
      <c r="Z564">
        <v>7.314390992320682</v>
      </c>
      <c r="AA564">
        <v>1.4849652864816549</v>
      </c>
      <c r="AB564">
        <v>1.8917917988108877</v>
      </c>
      <c r="AC564">
        <v>17.124823973700565</v>
      </c>
      <c r="AD564">
        <v>35.775681957262805</v>
      </c>
      <c r="AE564">
        <v>51.480629176459047</v>
      </c>
      <c r="AF564">
        <v>3.3128879421162822</v>
      </c>
      <c r="AG564">
        <v>3.7747754492027217</v>
      </c>
      <c r="AH564">
        <v>0.44345898004434575</v>
      </c>
    </row>
    <row r="565" spans="1:37">
      <c r="A565">
        <v>3</v>
      </c>
      <c r="B565">
        <v>200</v>
      </c>
      <c r="C565">
        <v>2020</v>
      </c>
      <c r="D565">
        <v>99</v>
      </c>
      <c r="E565">
        <v>44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  <c r="Q565">
        <v>59</v>
      </c>
      <c r="R565">
        <v>594</v>
      </c>
      <c r="S565">
        <v>5.2777777777777777</v>
      </c>
      <c r="T565">
        <v>4.9781144781144784</v>
      </c>
      <c r="U565">
        <v>17.305993265993266</v>
      </c>
      <c r="V565">
        <v>2.1885521885521886</v>
      </c>
      <c r="W565">
        <v>1.5151515151515151</v>
      </c>
      <c r="X565">
        <v>57.07070707070708</v>
      </c>
      <c r="Y565">
        <v>17.340067340067339</v>
      </c>
      <c r="Z565">
        <v>6.9677154089526958</v>
      </c>
      <c r="AA565">
        <v>1.6459145762669849</v>
      </c>
      <c r="AB565">
        <v>1.8751949340713396</v>
      </c>
      <c r="AC565">
        <v>25.642585096714608</v>
      </c>
      <c r="AD565">
        <v>42.203398775641809</v>
      </c>
      <c r="AE565">
        <v>27.251595303718474</v>
      </c>
      <c r="AF565">
        <v>2.1816579131009672</v>
      </c>
      <c r="AG565">
        <v>3.0131490681267223</v>
      </c>
      <c r="AH565">
        <v>3.535353535353535</v>
      </c>
    </row>
    <row r="566" spans="1:37">
      <c r="A566">
        <v>3</v>
      </c>
      <c r="B566">
        <v>201</v>
      </c>
      <c r="C566">
        <v>2020</v>
      </c>
      <c r="D566">
        <v>99</v>
      </c>
      <c r="E566">
        <v>45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  <c r="Q566">
        <v>55</v>
      </c>
      <c r="R566">
        <v>938</v>
      </c>
      <c r="S566">
        <v>5.0383795309168447</v>
      </c>
      <c r="T566">
        <v>4.6705756929637516</v>
      </c>
      <c r="U566">
        <v>16.021716417910437</v>
      </c>
      <c r="V566">
        <v>2.6652452025586362</v>
      </c>
      <c r="W566">
        <v>0.74626865671641807</v>
      </c>
      <c r="X566">
        <v>47.228144989339022</v>
      </c>
      <c r="Y566">
        <v>18.443496801705752</v>
      </c>
      <c r="Z566">
        <v>7.6689237448021217</v>
      </c>
      <c r="AA566">
        <v>1.5085464900601162</v>
      </c>
      <c r="AB566">
        <v>1.7893334422380629</v>
      </c>
      <c r="AC566">
        <v>39.665640147945666</v>
      </c>
      <c r="AD566">
        <v>49.989275712037802</v>
      </c>
      <c r="AE566">
        <v>45.611699107673822</v>
      </c>
      <c r="AF566">
        <v>3.4451096338193703</v>
      </c>
      <c r="AG566">
        <v>4.4050366021155698</v>
      </c>
      <c r="AH566">
        <v>0</v>
      </c>
    </row>
    <row r="567" spans="1:37">
      <c r="A567">
        <v>3</v>
      </c>
      <c r="B567">
        <v>202</v>
      </c>
      <c r="C567">
        <v>2020</v>
      </c>
      <c r="D567">
        <v>99</v>
      </c>
      <c r="E567">
        <v>46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  <c r="Q567">
        <v>76</v>
      </c>
      <c r="R567">
        <v>865</v>
      </c>
      <c r="S567">
        <v>5.3803468208092466</v>
      </c>
      <c r="T567">
        <v>4.8300578034682085</v>
      </c>
      <c r="U567">
        <v>15.416069364161862</v>
      </c>
      <c r="V567">
        <v>2.8901734104046248</v>
      </c>
      <c r="W567">
        <v>1.0404624277456649</v>
      </c>
      <c r="X567">
        <v>47.052023121387293</v>
      </c>
      <c r="Y567">
        <v>16.647398843930635</v>
      </c>
      <c r="Z567">
        <v>7.4497994724797216</v>
      </c>
      <c r="AA567">
        <v>1.6170571629211621</v>
      </c>
      <c r="AB567">
        <v>1.7014167836844869</v>
      </c>
      <c r="AC567">
        <v>26.047202847914249</v>
      </c>
      <c r="AD567">
        <v>40.523785914020849</v>
      </c>
      <c r="AE567">
        <v>41.553251022943947</v>
      </c>
      <c r="AF567">
        <v>3.1769934256436634</v>
      </c>
      <c r="AG567">
        <v>3.9086556017419727</v>
      </c>
      <c r="AH567">
        <v>0.92485549132947931</v>
      </c>
    </row>
    <row r="568" spans="1:37">
      <c r="A568">
        <v>3</v>
      </c>
      <c r="B568">
        <v>203</v>
      </c>
      <c r="C568">
        <v>2020</v>
      </c>
      <c r="D568">
        <v>99</v>
      </c>
      <c r="E568">
        <v>47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  <c r="Q568">
        <v>38</v>
      </c>
      <c r="R568">
        <v>353</v>
      </c>
      <c r="S568">
        <v>4.977337110481586</v>
      </c>
      <c r="T568">
        <v>4.7705382436260626</v>
      </c>
      <c r="U568">
        <v>16.228271954674213</v>
      </c>
      <c r="V568">
        <v>3.1161473087818696</v>
      </c>
      <c r="W568">
        <v>0.84985835694051004</v>
      </c>
      <c r="X568">
        <v>50.70821529745043</v>
      </c>
      <c r="Y568">
        <v>17.563739376770545</v>
      </c>
      <c r="Z568">
        <v>6.7581076784454206</v>
      </c>
      <c r="AA568">
        <v>1.6846404084017397</v>
      </c>
      <c r="AB568">
        <v>1.922296193740558</v>
      </c>
      <c r="AC568">
        <v>44.450891800414254</v>
      </c>
      <c r="AD568">
        <v>49.673857496243443</v>
      </c>
      <c r="AE568">
        <v>49.439321316671602</v>
      </c>
      <c r="AF568">
        <v>1.2965071436441764</v>
      </c>
      <c r="AG568">
        <v>1.6791311751139495</v>
      </c>
      <c r="AH568">
        <v>0</v>
      </c>
    </row>
    <row r="569" spans="1:37">
      <c r="A569">
        <v>3</v>
      </c>
      <c r="B569">
        <v>204</v>
      </c>
      <c r="C569">
        <v>2020</v>
      </c>
      <c r="D569">
        <v>99</v>
      </c>
      <c r="E569">
        <v>48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  <c r="Q569">
        <v>50</v>
      </c>
      <c r="R569">
        <v>588</v>
      </c>
      <c r="S569">
        <v>4.9948979591836737</v>
      </c>
      <c r="T569">
        <v>5</v>
      </c>
      <c r="U569">
        <v>16.011989795918371</v>
      </c>
      <c r="V569">
        <v>2.0408163265306123</v>
      </c>
      <c r="W569">
        <v>2.3809523809523818</v>
      </c>
      <c r="X569">
        <v>50.510204081632658</v>
      </c>
      <c r="Y569">
        <v>20.748299319727895</v>
      </c>
      <c r="Z569">
        <v>7.7738137940561405</v>
      </c>
      <c r="AA569">
        <v>1.5135356935699003</v>
      </c>
      <c r="AB569">
        <v>2.2269224668742718</v>
      </c>
      <c r="AC569">
        <v>48.268209651145803</v>
      </c>
      <c r="AD569">
        <v>57.522504487019539</v>
      </c>
      <c r="AE569">
        <v>53.585763937199104</v>
      </c>
      <c r="AF569">
        <v>2.1596209644837843</v>
      </c>
      <c r="AG569">
        <v>2.7596898306834512</v>
      </c>
      <c r="AH569">
        <v>0.17006802721088435</v>
      </c>
    </row>
    <row r="570" spans="1:37">
      <c r="A570">
        <v>3</v>
      </c>
      <c r="B570">
        <v>205</v>
      </c>
      <c r="C570">
        <v>2020</v>
      </c>
      <c r="D570">
        <v>99</v>
      </c>
      <c r="E570">
        <v>49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  <c r="Q570">
        <v>51</v>
      </c>
      <c r="R570">
        <v>515</v>
      </c>
      <c r="S570">
        <v>5.6504854368932049</v>
      </c>
      <c r="T570">
        <v>5.454368932038836</v>
      </c>
      <c r="U570">
        <v>19.704291262135929</v>
      </c>
      <c r="V570">
        <v>2.1359223300970878</v>
      </c>
      <c r="W570">
        <v>2.3300970873786402</v>
      </c>
      <c r="X570">
        <v>75.728155339805852</v>
      </c>
      <c r="Y570">
        <v>25.4368932038835</v>
      </c>
      <c r="Z570">
        <v>6.294206400049835</v>
      </c>
      <c r="AA570">
        <v>1.9313898505072151</v>
      </c>
      <c r="AB570">
        <v>2.0826037054577222</v>
      </c>
      <c r="AC570">
        <v>-0.26766584726699549</v>
      </c>
      <c r="AD570">
        <v>55.453268581002952</v>
      </c>
      <c r="AE570">
        <v>9.741102167202131</v>
      </c>
      <c r="AF570">
        <v>1.8915047563080765</v>
      </c>
      <c r="AG570">
        <v>2.9744432681424691</v>
      </c>
      <c r="AH570">
        <v>3.3009708737864072</v>
      </c>
    </row>
    <row r="571" spans="1:37">
      <c r="A571">
        <v>3</v>
      </c>
      <c r="B571">
        <v>206</v>
      </c>
      <c r="C571">
        <v>2020</v>
      </c>
      <c r="D571">
        <v>99</v>
      </c>
      <c r="E571">
        <v>50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  <c r="Q571">
        <v>36</v>
      </c>
      <c r="R571">
        <v>585</v>
      </c>
      <c r="S571">
        <v>5.063247863247863</v>
      </c>
      <c r="T571">
        <v>5.3487179487179484</v>
      </c>
      <c r="U571">
        <v>13.189094017094016</v>
      </c>
      <c r="V571">
        <v>0.85470085470085477</v>
      </c>
      <c r="W571">
        <v>1.1965811965811963</v>
      </c>
      <c r="X571">
        <v>38.803418803418801</v>
      </c>
      <c r="Y571">
        <v>12.820512820512819</v>
      </c>
      <c r="Z571">
        <v>8.2640501255946148</v>
      </c>
      <c r="AA571">
        <v>1.1160521302193851</v>
      </c>
      <c r="AB571">
        <v>1.6459541375783171</v>
      </c>
      <c r="AC571">
        <v>1.4388515737716436</v>
      </c>
      <c r="AD571">
        <v>41.844955365917777</v>
      </c>
      <c r="AE571">
        <v>31.182650557323861</v>
      </c>
      <c r="AF571">
        <v>2.1486024901751937</v>
      </c>
      <c r="AG571">
        <v>2.2615618665241111</v>
      </c>
      <c r="AH571">
        <v>0</v>
      </c>
    </row>
    <row r="572" spans="1:37">
      <c r="A572">
        <v>3</v>
      </c>
      <c r="B572">
        <v>207</v>
      </c>
      <c r="C572">
        <v>2020</v>
      </c>
      <c r="D572">
        <v>99</v>
      </c>
      <c r="E572">
        <v>51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  <c r="Q572">
        <v>2</v>
      </c>
      <c r="R572">
        <v>125</v>
      </c>
      <c r="S572">
        <v>6.7119999999999997</v>
      </c>
      <c r="T572">
        <v>7.4480000000000013</v>
      </c>
      <c r="U572">
        <v>23.320000000000004</v>
      </c>
      <c r="V572">
        <v>0.8</v>
      </c>
      <c r="W572">
        <v>4.8</v>
      </c>
      <c r="X572">
        <v>90.4</v>
      </c>
      <c r="Y572">
        <v>48.8</v>
      </c>
      <c r="Z572">
        <v>4.5408721629219988</v>
      </c>
      <c r="AA572">
        <v>1.1086279808844821</v>
      </c>
      <c r="AB572">
        <v>1.535999999999998</v>
      </c>
      <c r="AC572">
        <v>69.703294657597354</v>
      </c>
      <c r="AD572">
        <v>59.824685710859086</v>
      </c>
      <c r="AE572">
        <v>21.670930568460232</v>
      </c>
      <c r="AF572">
        <v>0.45910309619128081</v>
      </c>
      <c r="AG572">
        <v>0.8544294354721701</v>
      </c>
      <c r="AH572">
        <v>0</v>
      </c>
    </row>
    <row r="573" spans="1:37">
      <c r="A573">
        <v>3</v>
      </c>
      <c r="B573">
        <v>208</v>
      </c>
      <c r="C573">
        <v>2020</v>
      </c>
      <c r="D573">
        <v>99</v>
      </c>
      <c r="E573">
        <v>52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</row>
    <row r="574" spans="1:37">
      <c r="A574">
        <v>4</v>
      </c>
      <c r="B574">
        <v>1</v>
      </c>
      <c r="C574">
        <v>2023</v>
      </c>
      <c r="D574">
        <v>99</v>
      </c>
      <c r="E574">
        <v>99</v>
      </c>
      <c r="F574">
        <v>186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  <c r="Q574">
        <v>648</v>
      </c>
      <c r="R574">
        <v>9201</v>
      </c>
      <c r="S574">
        <v>5.2643190957504622</v>
      </c>
      <c r="T574">
        <v>5.5855885229866322</v>
      </c>
      <c r="U574">
        <v>20.717976306923219</v>
      </c>
      <c r="V574">
        <v>3.0974894033257256</v>
      </c>
      <c r="W574">
        <v>3.9343549614172368</v>
      </c>
      <c r="X574">
        <v>79.252255189653312</v>
      </c>
      <c r="Y574">
        <v>29.996739484838599</v>
      </c>
      <c r="Z574">
        <v>6.041927796901386</v>
      </c>
      <c r="AA574">
        <v>1.6765118182929299</v>
      </c>
      <c r="AB574">
        <v>2.142587280904229</v>
      </c>
      <c r="AC574">
        <v>44.976994821485434</v>
      </c>
      <c r="AD574">
        <v>54.881466109574006</v>
      </c>
      <c r="AE574">
        <v>56.370575261777077</v>
      </c>
      <c r="AF574">
        <v>34.421997755331098</v>
      </c>
      <c r="AG574">
        <v>57.599772049745447</v>
      </c>
      <c r="AH574">
        <v>1.2172589935876532</v>
      </c>
      <c r="AI574">
        <v>1483</v>
      </c>
      <c r="AJ574">
        <v>108.41935266351997</v>
      </c>
      <c r="AK574">
        <v>15.806684525183243</v>
      </c>
    </row>
    <row r="575" spans="1:37">
      <c r="A575">
        <v>4</v>
      </c>
      <c r="B575">
        <v>2</v>
      </c>
      <c r="C575">
        <v>2023</v>
      </c>
      <c r="D575">
        <v>99</v>
      </c>
      <c r="E575">
        <v>99</v>
      </c>
      <c r="F575">
        <v>187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  <c r="Q575">
        <v>630</v>
      </c>
      <c r="R575">
        <v>17529</v>
      </c>
      <c r="S575">
        <v>5.3232928290261841</v>
      </c>
      <c r="T575">
        <v>4.4096639853956301</v>
      </c>
      <c r="U575">
        <v>8.0052085116093306</v>
      </c>
      <c r="V575">
        <v>0</v>
      </c>
      <c r="W575">
        <v>7.9867647897769442E-2</v>
      </c>
      <c r="X575">
        <v>2.2191796451594499</v>
      </c>
      <c r="Y575">
        <v>3.9933823948884721E-2</v>
      </c>
      <c r="Z575">
        <v>3.1308632094427957</v>
      </c>
      <c r="AA575">
        <v>1.4515370710627939</v>
      </c>
      <c r="AB575">
        <v>1.6081259176149063</v>
      </c>
      <c r="AC575">
        <v>33.917799966404566</v>
      </c>
      <c r="AD575">
        <v>20.566444388202143</v>
      </c>
      <c r="AE575">
        <v>44.559399607933685</v>
      </c>
      <c r="AF575">
        <v>65.578002244668909</v>
      </c>
      <c r="AG575">
        <v>42.40022795025456</v>
      </c>
      <c r="AH575">
        <v>0.8614296308973699</v>
      </c>
      <c r="AI575">
        <v>2391</v>
      </c>
      <c r="AJ575">
        <v>84.284734420744186</v>
      </c>
      <c r="AK575">
        <v>14.212913632358656</v>
      </c>
    </row>
    <row r="576" spans="1:37">
      <c r="A576">
        <v>4</v>
      </c>
      <c r="B576">
        <v>3</v>
      </c>
      <c r="C576">
        <v>2022</v>
      </c>
      <c r="D576">
        <v>99</v>
      </c>
      <c r="E576">
        <v>99</v>
      </c>
      <c r="F576">
        <v>186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  <c r="Q576">
        <v>580</v>
      </c>
      <c r="R576">
        <v>8761.5300000000007</v>
      </c>
      <c r="S576">
        <v>5.2122243489436189</v>
      </c>
      <c r="T576">
        <v>5.5795049494780011</v>
      </c>
      <c r="U576">
        <v>21.397017415907985</v>
      </c>
      <c r="V576">
        <v>4.1431119907139502</v>
      </c>
      <c r="W576">
        <v>3.5496083446612618</v>
      </c>
      <c r="X576">
        <v>84.186209486242689</v>
      </c>
      <c r="Y576">
        <v>33.624264255215699</v>
      </c>
      <c r="Z576">
        <v>5.8245696066613677</v>
      </c>
      <c r="AA576">
        <v>1.6817184762578283</v>
      </c>
      <c r="AB576">
        <v>2.1222230540291296</v>
      </c>
      <c r="AC576">
        <v>48.440574209443049</v>
      </c>
      <c r="AD576">
        <v>54.054049210408067</v>
      </c>
      <c r="AE576">
        <v>56.928559257046885</v>
      </c>
      <c r="AF576">
        <v>33.676781646130379</v>
      </c>
      <c r="AG576">
        <v>57.241841949581158</v>
      </c>
      <c r="AH576">
        <v>0.98156372231790556</v>
      </c>
      <c r="AI576">
        <v>168</v>
      </c>
      <c r="AJ576">
        <v>107.09166666666664</v>
      </c>
      <c r="AK576">
        <v>14.596264535704012</v>
      </c>
    </row>
    <row r="577" spans="1:37">
      <c r="A577">
        <v>4</v>
      </c>
      <c r="B577">
        <v>4</v>
      </c>
      <c r="C577">
        <v>2022</v>
      </c>
      <c r="D577">
        <v>99</v>
      </c>
      <c r="E577">
        <v>99</v>
      </c>
      <c r="F577">
        <v>187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  <c r="Q577">
        <v>591</v>
      </c>
      <c r="R577">
        <v>17255</v>
      </c>
      <c r="S577">
        <v>5.231700956244568</v>
      </c>
      <c r="T577">
        <v>4.4315850478122281</v>
      </c>
      <c r="U577">
        <v>8.1156557519559502</v>
      </c>
      <c r="V577">
        <v>1.1590843233845263E-2</v>
      </c>
      <c r="W577">
        <v>2.3181686467690525E-2</v>
      </c>
      <c r="X577">
        <v>2.5557809330628807</v>
      </c>
      <c r="Y577">
        <v>6.9545059403071555E-2</v>
      </c>
      <c r="Z577">
        <v>3.2511116379420906</v>
      </c>
      <c r="AA577">
        <v>1.4625164892820388</v>
      </c>
      <c r="AB577">
        <v>1.6055717631722874</v>
      </c>
      <c r="AC577">
        <v>28.577745554784105</v>
      </c>
      <c r="AD577">
        <v>17.115820157293971</v>
      </c>
      <c r="AE577">
        <v>40.810552893012947</v>
      </c>
      <c r="AF577">
        <v>66.323218353869621</v>
      </c>
      <c r="AG577">
        <v>42.758158050418821</v>
      </c>
      <c r="AH577">
        <v>0.7360185453491741</v>
      </c>
      <c r="AI577">
        <v>321</v>
      </c>
      <c r="AJ577">
        <v>83.825233644859807</v>
      </c>
      <c r="AK577">
        <v>14.958244642558748</v>
      </c>
    </row>
    <row r="578" spans="1:37">
      <c r="A578">
        <v>4</v>
      </c>
      <c r="B578">
        <v>5</v>
      </c>
      <c r="C578">
        <v>2021</v>
      </c>
      <c r="D578">
        <v>99</v>
      </c>
      <c r="E578">
        <v>99</v>
      </c>
      <c r="F578">
        <v>186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  <c r="Q578">
        <v>581</v>
      </c>
      <c r="R578">
        <v>8953</v>
      </c>
      <c r="S578">
        <v>5.2475147995085445</v>
      </c>
      <c r="T578">
        <v>5.5843851223053695</v>
      </c>
      <c r="U578">
        <v>21.793155366916203</v>
      </c>
      <c r="V578">
        <v>4.5124539260583054</v>
      </c>
      <c r="W578">
        <v>4.0991846308499946</v>
      </c>
      <c r="X578">
        <v>84.932424885513242</v>
      </c>
      <c r="Y578">
        <v>36.468222942030607</v>
      </c>
      <c r="Z578">
        <v>5.9931862196518004</v>
      </c>
      <c r="AA578">
        <v>1.7697050739405835</v>
      </c>
      <c r="AB578">
        <v>2.2713916532502392</v>
      </c>
      <c r="AC578">
        <v>48.391092191373843</v>
      </c>
      <c r="AD578">
        <v>54.535865977197219</v>
      </c>
      <c r="AE578">
        <v>54.462129963222381</v>
      </c>
      <c r="AF578">
        <v>33.61505449821469</v>
      </c>
      <c r="AG578">
        <v>57.585621719004621</v>
      </c>
      <c r="AH578">
        <v>0.6701664246621245</v>
      </c>
    </row>
    <row r="579" spans="1:37">
      <c r="A579">
        <v>4</v>
      </c>
      <c r="B579">
        <v>6</v>
      </c>
      <c r="C579">
        <v>2021</v>
      </c>
      <c r="D579">
        <v>99</v>
      </c>
      <c r="E579">
        <v>99</v>
      </c>
      <c r="F579">
        <v>187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  <c r="Q579">
        <v>580</v>
      </c>
      <c r="R579">
        <v>17680.900000000001</v>
      </c>
      <c r="S579">
        <v>5.1275500681526403</v>
      </c>
      <c r="T579">
        <v>4.3610336577889131</v>
      </c>
      <c r="U579">
        <v>8.1279940500766106</v>
      </c>
      <c r="V579">
        <v>1.1311641375721824E-2</v>
      </c>
      <c r="W579">
        <v>1.6967462063582735E-2</v>
      </c>
      <c r="X579">
        <v>2.8675010887454824</v>
      </c>
      <c r="Y579">
        <v>6.7869848254330942E-2</v>
      </c>
      <c r="Z579">
        <v>3.377569493068044</v>
      </c>
      <c r="AA579">
        <v>1.4617875134551124</v>
      </c>
      <c r="AB579">
        <v>1.7761414709023797</v>
      </c>
      <c r="AC579">
        <v>38.786690932874912</v>
      </c>
      <c r="AD579">
        <v>19.25849013458425</v>
      </c>
      <c r="AE579">
        <v>37.875502743235486</v>
      </c>
      <c r="AF579">
        <v>66.384945501785324</v>
      </c>
      <c r="AG579">
        <v>42.414378280995365</v>
      </c>
      <c r="AH579">
        <v>0.67304266185544848</v>
      </c>
    </row>
    <row r="580" spans="1:37">
      <c r="A580">
        <v>4</v>
      </c>
      <c r="B580">
        <v>7</v>
      </c>
      <c r="C580">
        <v>2020</v>
      </c>
      <c r="D580">
        <v>99</v>
      </c>
      <c r="E580">
        <v>99</v>
      </c>
      <c r="F580">
        <v>186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  <c r="Q580">
        <v>577</v>
      </c>
      <c r="R580">
        <v>9325</v>
      </c>
      <c r="S580">
        <v>5.0553351206434316</v>
      </c>
      <c r="T580">
        <v>5.6423592493297585</v>
      </c>
      <c r="U580">
        <v>21.551197855227809</v>
      </c>
      <c r="V580">
        <v>3.2815013404825741</v>
      </c>
      <c r="W580">
        <v>4.1930294906166239</v>
      </c>
      <c r="X580">
        <v>85.104557640750684</v>
      </c>
      <c r="Y580">
        <v>34.359249329758711</v>
      </c>
      <c r="Z580">
        <v>5.9388347212771109</v>
      </c>
      <c r="AA580">
        <v>1.7210710262817412</v>
      </c>
      <c r="AB580">
        <v>2.2507256642496523</v>
      </c>
      <c r="AC580">
        <v>44.852101428410471</v>
      </c>
      <c r="AD580">
        <v>52.420978587456759</v>
      </c>
      <c r="AE580">
        <v>51.726402439073361</v>
      </c>
      <c r="AF580">
        <v>34.249090975869542</v>
      </c>
      <c r="AG580">
        <v>58.9057780944458</v>
      </c>
      <c r="AH580">
        <v>0.3002680965147454</v>
      </c>
    </row>
    <row r="581" spans="1:37">
      <c r="A581">
        <v>4</v>
      </c>
      <c r="B581">
        <v>8</v>
      </c>
      <c r="C581">
        <v>2020</v>
      </c>
      <c r="D581">
        <v>99</v>
      </c>
      <c r="E581">
        <v>99</v>
      </c>
      <c r="F581">
        <v>187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  <c r="Q581">
        <v>576</v>
      </c>
      <c r="R581">
        <v>17902</v>
      </c>
      <c r="S581">
        <v>5.1764048709641388</v>
      </c>
      <c r="T581">
        <v>4.5184895542397507</v>
      </c>
      <c r="U581">
        <v>7.8314389453692446</v>
      </c>
      <c r="V581">
        <v>5.5859680482627638E-3</v>
      </c>
      <c r="W581">
        <v>2.7929840241313821E-2</v>
      </c>
      <c r="X581">
        <v>2.2232152832085794</v>
      </c>
      <c r="Y581">
        <v>7.8203552675678689E-2</v>
      </c>
      <c r="Z581">
        <v>3.1920357503870118</v>
      </c>
      <c r="AA581">
        <v>1.4800447742062388</v>
      </c>
      <c r="AB581">
        <v>1.8078791411557835</v>
      </c>
      <c r="AC581">
        <v>31.126131450071028</v>
      </c>
      <c r="AD581">
        <v>8.7280997629477977</v>
      </c>
      <c r="AE581">
        <v>31.238529322662423</v>
      </c>
      <c r="AF581">
        <v>65.750909024130479</v>
      </c>
      <c r="AG581">
        <v>41.094221905554221</v>
      </c>
      <c r="AH581">
        <v>0.64797229359848063</v>
      </c>
    </row>
    <row r="582" spans="1:37">
      <c r="A582">
        <v>4</v>
      </c>
      <c r="B582">
        <v>9</v>
      </c>
      <c r="C582">
        <v>2019</v>
      </c>
      <c r="D582">
        <v>99</v>
      </c>
      <c r="E582">
        <v>99</v>
      </c>
      <c r="F582">
        <v>186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  <c r="Q582">
        <v>558</v>
      </c>
      <c r="R582">
        <v>8879</v>
      </c>
      <c r="S582">
        <v>5.008334271877465</v>
      </c>
      <c r="T582">
        <v>5.6163982430453885</v>
      </c>
      <c r="U582">
        <v>21.50410744453206</v>
      </c>
      <c r="V582">
        <v>3.3111836918571904</v>
      </c>
      <c r="W582">
        <v>4.3360738821939391</v>
      </c>
      <c r="X582">
        <v>84.547809437999746</v>
      </c>
      <c r="Y582">
        <v>33.472237864624397</v>
      </c>
      <c r="Z582">
        <v>5.9882170322857116</v>
      </c>
      <c r="AA582">
        <v>1.8231712797958912</v>
      </c>
      <c r="AB582">
        <v>2.2905676918439495</v>
      </c>
      <c r="AC582">
        <v>49.057380110361478</v>
      </c>
      <c r="AD582">
        <v>53.714501231735476</v>
      </c>
      <c r="AE582">
        <v>53.208243684998976</v>
      </c>
      <c r="AF582">
        <v>32.660192746266453</v>
      </c>
      <c r="AG582">
        <v>56.682224854044016</v>
      </c>
      <c r="AH582">
        <v>0.33787588692420312</v>
      </c>
    </row>
    <row r="583" spans="1:37">
      <c r="A583">
        <v>4</v>
      </c>
      <c r="B583">
        <v>10</v>
      </c>
      <c r="C583">
        <v>2019</v>
      </c>
      <c r="D583">
        <v>99</v>
      </c>
      <c r="E583">
        <v>99</v>
      </c>
      <c r="F583">
        <v>187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  <c r="Q583">
        <v>574</v>
      </c>
      <c r="R583">
        <v>18307</v>
      </c>
      <c r="S583">
        <v>5.079423171464466</v>
      </c>
      <c r="T583">
        <v>4.3474080952641074</v>
      </c>
      <c r="U583">
        <v>7.9705364068389244</v>
      </c>
      <c r="V583">
        <v>1.6387174304910695E-2</v>
      </c>
      <c r="W583">
        <v>1.6387174304910695E-2</v>
      </c>
      <c r="X583">
        <v>2.703883760310263</v>
      </c>
      <c r="Y583">
        <v>0.14202217730922601</v>
      </c>
      <c r="Z583">
        <v>3.4103861166126603</v>
      </c>
      <c r="AA583">
        <v>1.434738973560443</v>
      </c>
      <c r="AB583">
        <v>1.6887690884948612</v>
      </c>
      <c r="AC583">
        <v>38.484978327646637</v>
      </c>
      <c r="AD583">
        <v>21.120890071921735</v>
      </c>
      <c r="AE583">
        <v>36.862134632929006</v>
      </c>
      <c r="AF583">
        <v>67.339807253733525</v>
      </c>
      <c r="AG583">
        <v>43.317775145955991</v>
      </c>
      <c r="AH583">
        <v>0.76473480089583212</v>
      </c>
    </row>
    <row r="584" spans="1:37">
      <c r="A584">
        <v>4</v>
      </c>
      <c r="B584">
        <v>11</v>
      </c>
      <c r="C584">
        <v>2018</v>
      </c>
      <c r="D584">
        <v>99</v>
      </c>
      <c r="E584">
        <v>99</v>
      </c>
      <c r="F584">
        <v>186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  <c r="Q584">
        <v>635</v>
      </c>
      <c r="R584">
        <v>9787</v>
      </c>
      <c r="S584">
        <v>4.8662511494840084</v>
      </c>
      <c r="T584">
        <v>5.3726371717584556</v>
      </c>
      <c r="U584">
        <v>20.613320731582775</v>
      </c>
      <c r="V584">
        <v>2.8711556145907831</v>
      </c>
      <c r="W584">
        <v>3.9644426279758864</v>
      </c>
      <c r="X584">
        <v>79.380811280269739</v>
      </c>
      <c r="Y584">
        <v>28.885255951772756</v>
      </c>
      <c r="Z584">
        <v>6.021354307933124</v>
      </c>
      <c r="AA584">
        <v>1.7716222574174405</v>
      </c>
      <c r="AB584">
        <v>2.2866955243827154</v>
      </c>
      <c r="AC584">
        <v>49.705130452302065</v>
      </c>
      <c r="AD584">
        <v>54.307648634554383</v>
      </c>
      <c r="AE584">
        <v>58.321650984435315</v>
      </c>
      <c r="AF584">
        <v>34.152214118714447</v>
      </c>
      <c r="AG584">
        <v>57.780660886745842</v>
      </c>
      <c r="AH584">
        <v>0.48022887503831602</v>
      </c>
    </row>
    <row r="585" spans="1:37">
      <c r="A585">
        <v>4</v>
      </c>
      <c r="B585">
        <v>12</v>
      </c>
      <c r="C585">
        <v>2018</v>
      </c>
      <c r="D585">
        <v>99</v>
      </c>
      <c r="E585">
        <v>99</v>
      </c>
      <c r="F585">
        <v>187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  <c r="Q585">
        <v>586</v>
      </c>
      <c r="R585">
        <v>18870</v>
      </c>
      <c r="S585">
        <v>5.2098569157392687</v>
      </c>
      <c r="T585">
        <v>4.2295707472178048</v>
      </c>
      <c r="U585">
        <v>7.8118622151563102</v>
      </c>
      <c r="V585">
        <v>3.7095919448860634E-2</v>
      </c>
      <c r="W585">
        <v>2.1197668256491786E-2</v>
      </c>
      <c r="X585">
        <v>2.4271330153683088</v>
      </c>
      <c r="Y585">
        <v>0.12718600953895076</v>
      </c>
      <c r="Z585">
        <v>3.3035976323499994</v>
      </c>
      <c r="AA585">
        <v>1.4876806711149173</v>
      </c>
      <c r="AB585">
        <v>1.5326079398010106</v>
      </c>
      <c r="AC585">
        <v>28.552839644556641</v>
      </c>
      <c r="AD585">
        <v>17.400749484548879</v>
      </c>
      <c r="AE585">
        <v>36.695403779769279</v>
      </c>
      <c r="AF585">
        <v>65.847785881285546</v>
      </c>
      <c r="AG585">
        <v>42.219339113254151</v>
      </c>
      <c r="AH585">
        <v>0.76311605723370435</v>
      </c>
    </row>
    <row r="586" spans="1:37">
      <c r="A586">
        <v>4</v>
      </c>
      <c r="B586">
        <v>13</v>
      </c>
      <c r="C586">
        <v>2017</v>
      </c>
      <c r="D586">
        <v>99</v>
      </c>
      <c r="E586">
        <v>99</v>
      </c>
      <c r="F586">
        <v>186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  <c r="Q586">
        <v>599</v>
      </c>
      <c r="R586">
        <v>10480</v>
      </c>
      <c r="S586">
        <v>4.8117366412213753</v>
      </c>
      <c r="T586">
        <v>5.3230916030534363</v>
      </c>
      <c r="U586">
        <v>20.599379770992421</v>
      </c>
      <c r="V586">
        <v>2.4236641221374042</v>
      </c>
      <c r="W586">
        <v>4.0362595419847347</v>
      </c>
      <c r="X586">
        <v>78.69274809160305</v>
      </c>
      <c r="Y586">
        <v>28.540076335877878</v>
      </c>
      <c r="Z586">
        <v>5.9693191874684146</v>
      </c>
      <c r="AA586">
        <v>1.7520858995335924</v>
      </c>
      <c r="AB586">
        <v>2.3484202062006112</v>
      </c>
      <c r="AC586">
        <v>50.168030007742082</v>
      </c>
      <c r="AD586">
        <v>57.219427606117101</v>
      </c>
      <c r="AE586">
        <v>58.844288829802984</v>
      </c>
      <c r="AF586">
        <v>37.471395881006863</v>
      </c>
      <c r="AG586">
        <v>62.065696951994006</v>
      </c>
      <c r="AH586">
        <v>0.53435114503816805</v>
      </c>
    </row>
    <row r="587" spans="1:37">
      <c r="A587">
        <v>4</v>
      </c>
      <c r="B587">
        <v>14</v>
      </c>
      <c r="C587">
        <v>2017</v>
      </c>
      <c r="D587">
        <v>99</v>
      </c>
      <c r="E587">
        <v>99</v>
      </c>
      <c r="F587">
        <v>187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580</v>
      </c>
      <c r="R587">
        <v>17488</v>
      </c>
      <c r="S587">
        <v>4.9944533394327539</v>
      </c>
      <c r="T587">
        <v>4.0308783165599271</v>
      </c>
      <c r="U587">
        <v>7.5449393870082382</v>
      </c>
      <c r="V587">
        <v>1.715462031107045E-2</v>
      </c>
      <c r="W587">
        <v>1.143641354071363E-2</v>
      </c>
      <c r="X587">
        <v>1.8870082342177488</v>
      </c>
      <c r="Y587">
        <v>0.10864592863677951</v>
      </c>
      <c r="Z587">
        <v>3.1203524647962739</v>
      </c>
      <c r="AA587">
        <v>1.9294578908069888</v>
      </c>
      <c r="AB587">
        <v>1.5894229121896164</v>
      </c>
      <c r="AC587">
        <v>20.277190166567625</v>
      </c>
      <c r="AD587">
        <v>13.224795426530804</v>
      </c>
      <c r="AE587">
        <v>26.965799078479957</v>
      </c>
      <c r="AF587">
        <v>62.528604118993137</v>
      </c>
      <c r="AG587">
        <v>37.93430304800593</v>
      </c>
      <c r="AH587">
        <v>0.62900274473924944</v>
      </c>
    </row>
    <row r="588" spans="1:37">
      <c r="A588">
        <v>4</v>
      </c>
      <c r="B588">
        <v>15</v>
      </c>
      <c r="C588">
        <v>2016</v>
      </c>
      <c r="D588">
        <v>99</v>
      </c>
      <c r="E588">
        <v>99</v>
      </c>
      <c r="F588">
        <v>186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611</v>
      </c>
      <c r="R588">
        <v>8517</v>
      </c>
      <c r="S588">
        <v>4.9876717153927439</v>
      </c>
      <c r="T588">
        <v>5.4203357989902559</v>
      </c>
      <c r="U588">
        <v>21.237748033345078</v>
      </c>
      <c r="V588">
        <v>3.3110250088059181</v>
      </c>
      <c r="W588">
        <v>4.2150992133380303</v>
      </c>
      <c r="X588">
        <v>81.918515909357765</v>
      </c>
      <c r="Y588">
        <v>32.758013384994726</v>
      </c>
      <c r="Z588">
        <v>6.0244425426477157</v>
      </c>
      <c r="AA588">
        <v>1.7650443767803088</v>
      </c>
      <c r="AB588">
        <v>2.3226629459936992</v>
      </c>
      <c r="AC588">
        <v>52.871750906324337</v>
      </c>
      <c r="AD588">
        <v>54.707681757357904</v>
      </c>
      <c r="AE588">
        <v>60.702660325929394</v>
      </c>
      <c r="AF588">
        <v>36.607066105045995</v>
      </c>
      <c r="AG588">
        <v>61.677348474722457</v>
      </c>
      <c r="AH588">
        <v>0.37571914993542327</v>
      </c>
    </row>
    <row r="589" spans="1:37">
      <c r="A589">
        <v>4</v>
      </c>
      <c r="B589">
        <v>16</v>
      </c>
      <c r="C589">
        <v>2016</v>
      </c>
      <c r="D589">
        <v>99</v>
      </c>
      <c r="E589">
        <v>99</v>
      </c>
      <c r="F589">
        <v>187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543</v>
      </c>
      <c r="R589">
        <v>14749</v>
      </c>
      <c r="S589">
        <v>5.1492982575089838</v>
      </c>
      <c r="T589">
        <v>3.9915248491423134</v>
      </c>
      <c r="U589">
        <v>7.6201301783171491</v>
      </c>
      <c r="V589">
        <v>2.0340362058444632E-2</v>
      </c>
      <c r="W589">
        <v>4.0680724116889264E-2</v>
      </c>
      <c r="X589">
        <v>2.4747440504440976</v>
      </c>
      <c r="Y589">
        <v>0.12882229303681603</v>
      </c>
      <c r="Z589">
        <v>3.3340664777298024</v>
      </c>
      <c r="AA589">
        <v>1.5206055323322123</v>
      </c>
      <c r="AB589">
        <v>1.6073248455974036</v>
      </c>
      <c r="AC589">
        <v>26.327128669893103</v>
      </c>
      <c r="AD589">
        <v>19.071027200732651</v>
      </c>
      <c r="AE589">
        <v>35.426693535277224</v>
      </c>
      <c r="AF589">
        <v>63.392933894953998</v>
      </c>
      <c r="AG589">
        <v>38.322651525277557</v>
      </c>
      <c r="AH589">
        <v>0.53562953420570913</v>
      </c>
    </row>
    <row r="590" spans="1:37">
      <c r="A590">
        <v>4</v>
      </c>
      <c r="B590">
        <v>17</v>
      </c>
      <c r="C590">
        <v>2015</v>
      </c>
      <c r="D590">
        <v>99</v>
      </c>
      <c r="E590">
        <v>99</v>
      </c>
      <c r="F590">
        <v>186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581</v>
      </c>
      <c r="R590">
        <v>8157</v>
      </c>
      <c r="S590">
        <v>4.8380532058354788</v>
      </c>
      <c r="T590">
        <v>5.3074659801397566</v>
      </c>
      <c r="U590">
        <v>20.902856442319528</v>
      </c>
      <c r="V590">
        <v>3.4816721834007609</v>
      </c>
      <c r="W590">
        <v>2.586735319357607</v>
      </c>
      <c r="X590">
        <v>80.899840627681741</v>
      </c>
      <c r="Y590">
        <v>31.065342650484236</v>
      </c>
      <c r="Z590">
        <v>5.9424585784596049</v>
      </c>
      <c r="AA590">
        <v>1.7843484827167388</v>
      </c>
      <c r="AB590">
        <v>2.2259537483325023</v>
      </c>
      <c r="AC590">
        <v>53.491692667465983</v>
      </c>
      <c r="AD590">
        <v>54.892604469121991</v>
      </c>
      <c r="AE590">
        <v>56.984441512949374</v>
      </c>
      <c r="AF590">
        <v>34.644298152473993</v>
      </c>
      <c r="AG590">
        <v>59.910217912707118</v>
      </c>
      <c r="AH590">
        <v>0.24518818192963096</v>
      </c>
    </row>
    <row r="591" spans="1:37">
      <c r="A591">
        <v>4</v>
      </c>
      <c r="B591">
        <v>18</v>
      </c>
      <c r="C591">
        <v>2015</v>
      </c>
      <c r="D591">
        <v>99</v>
      </c>
      <c r="E591">
        <v>99</v>
      </c>
      <c r="F591">
        <v>187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533</v>
      </c>
      <c r="R591">
        <v>15388</v>
      </c>
      <c r="S591">
        <v>4.9407330387314783</v>
      </c>
      <c r="T591">
        <v>3.831297114634781</v>
      </c>
      <c r="U591">
        <v>7.4145827917857936</v>
      </c>
      <c r="V591">
        <v>1.9495710943592412E-2</v>
      </c>
      <c r="W591">
        <v>6.498570314530802E-3</v>
      </c>
      <c r="X591">
        <v>2.1510267741096953</v>
      </c>
      <c r="Y591">
        <v>0.14296854691967772</v>
      </c>
      <c r="Z591">
        <v>3.2216914889958206</v>
      </c>
      <c r="AA591">
        <v>1.4589511218999962</v>
      </c>
      <c r="AB591">
        <v>1.60472008377881</v>
      </c>
      <c r="AC591">
        <v>27.608921155613913</v>
      </c>
      <c r="AD591">
        <v>14.790035652561798</v>
      </c>
      <c r="AE591">
        <v>34.469457440606966</v>
      </c>
      <c r="AF591">
        <v>65.355701847526007</v>
      </c>
      <c r="AG591">
        <v>40.089782087292882</v>
      </c>
      <c r="AH591">
        <v>0.34442422667013251</v>
      </c>
    </row>
    <row r="592" spans="1:37">
      <c r="A592">
        <v>4</v>
      </c>
      <c r="B592">
        <v>19</v>
      </c>
      <c r="C592">
        <v>2014</v>
      </c>
      <c r="D592">
        <v>99</v>
      </c>
      <c r="E592">
        <v>99</v>
      </c>
      <c r="F592">
        <v>186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614</v>
      </c>
      <c r="R592">
        <v>10014</v>
      </c>
      <c r="S592">
        <v>4.8308368284401837</v>
      </c>
      <c r="T592">
        <v>5.4104254044337932</v>
      </c>
      <c r="U592">
        <v>20.252516476932303</v>
      </c>
      <c r="V592">
        <v>2.3067705212702219</v>
      </c>
      <c r="W592">
        <v>2.9658478130617141</v>
      </c>
      <c r="X592">
        <v>79.288995406431013</v>
      </c>
      <c r="Y592">
        <v>25.843818653884565</v>
      </c>
      <c r="Z592">
        <v>5.5309853227413219</v>
      </c>
      <c r="AA592">
        <v>1.7343392554582662</v>
      </c>
      <c r="AB592">
        <v>2.1625373901111256</v>
      </c>
      <c r="AC592">
        <v>52.753779213392406</v>
      </c>
      <c r="AD592">
        <v>52.635660964589199</v>
      </c>
      <c r="AE592">
        <v>56.600785856800151</v>
      </c>
      <c r="AF592">
        <v>47.672093687517851</v>
      </c>
      <c r="AG592">
        <v>71.135737861319342</v>
      </c>
      <c r="AH592">
        <v>0.35949670461354111</v>
      </c>
    </row>
    <row r="593" spans="1:34">
      <c r="A593">
        <v>4</v>
      </c>
      <c r="B593">
        <v>20</v>
      </c>
      <c r="C593">
        <v>2014</v>
      </c>
      <c r="D593">
        <v>99</v>
      </c>
      <c r="E593">
        <v>99</v>
      </c>
      <c r="F593">
        <v>187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478</v>
      </c>
      <c r="R593">
        <v>10992</v>
      </c>
      <c r="S593">
        <v>4.9017467248908284</v>
      </c>
      <c r="T593">
        <v>3.9320414847161569</v>
      </c>
      <c r="U593">
        <v>7.4865629548762751</v>
      </c>
      <c r="V593">
        <v>1.8195050946142648E-2</v>
      </c>
      <c r="W593">
        <v>1.8195050946142648E-2</v>
      </c>
      <c r="X593">
        <v>3.0931586608442503</v>
      </c>
      <c r="Y593">
        <v>0.20014556040756912</v>
      </c>
      <c r="Z593">
        <v>3.5734669017129299</v>
      </c>
      <c r="AA593">
        <v>1.5500471439185068</v>
      </c>
      <c r="AB593">
        <v>1.6280339214882107</v>
      </c>
      <c r="AC593">
        <v>25.904654269225503</v>
      </c>
      <c r="AD593">
        <v>19.856564366634263</v>
      </c>
      <c r="AE593">
        <v>43.284772535613094</v>
      </c>
      <c r="AF593">
        <v>52.327906312482149</v>
      </c>
      <c r="AG593">
        <v>28.864262138680672</v>
      </c>
      <c r="AH593">
        <v>0.74599708879184867</v>
      </c>
    </row>
    <row r="594" spans="1:34">
      <c r="A594">
        <v>4</v>
      </c>
      <c r="B594">
        <v>21</v>
      </c>
      <c r="C594">
        <v>2013</v>
      </c>
      <c r="D594">
        <v>99</v>
      </c>
      <c r="E594">
        <v>99</v>
      </c>
      <c r="F594">
        <v>186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651</v>
      </c>
      <c r="R594">
        <v>14148</v>
      </c>
      <c r="S594">
        <v>4.5978230138535485</v>
      </c>
      <c r="T594">
        <v>5.0518801243992071</v>
      </c>
      <c r="U594">
        <v>19.252912072377843</v>
      </c>
      <c r="V594">
        <v>2.2900763358778624</v>
      </c>
      <c r="W594">
        <v>2.4385072094995759</v>
      </c>
      <c r="X594">
        <v>72.533220243143901</v>
      </c>
      <c r="Y594">
        <v>20.130053717839981</v>
      </c>
      <c r="Z594">
        <v>5.3240335189439314</v>
      </c>
      <c r="AA594">
        <v>1.8123678419607745</v>
      </c>
      <c r="AB594">
        <v>2.1553977188245423</v>
      </c>
      <c r="AC594">
        <v>55.545217963329151</v>
      </c>
      <c r="AD594">
        <v>57.954042793391984</v>
      </c>
      <c r="AE594">
        <v>60.184149223443406</v>
      </c>
      <c r="AF594">
        <v>60.966991295354646</v>
      </c>
      <c r="AG594">
        <v>80.897632509758608</v>
      </c>
      <c r="AH594">
        <v>0.75629064178682492</v>
      </c>
    </row>
    <row r="595" spans="1:34">
      <c r="A595">
        <v>4</v>
      </c>
      <c r="B595">
        <v>22</v>
      </c>
      <c r="C595">
        <v>2013</v>
      </c>
      <c r="D595">
        <v>99</v>
      </c>
      <c r="E595">
        <v>99</v>
      </c>
      <c r="F595">
        <v>187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466</v>
      </c>
      <c r="R595">
        <v>9058</v>
      </c>
      <c r="S595">
        <v>4.903841907705897</v>
      </c>
      <c r="T595">
        <v>4.0094943696180172</v>
      </c>
      <c r="U595">
        <v>7.1008533892691394</v>
      </c>
      <c r="V595">
        <v>1.1039964672113049E-2</v>
      </c>
      <c r="W595">
        <v>0</v>
      </c>
      <c r="X595">
        <v>1.6780746301611835</v>
      </c>
      <c r="Y595">
        <v>4.4159858688452194E-2</v>
      </c>
      <c r="Z595">
        <v>3.385751714535151</v>
      </c>
      <c r="AA595">
        <v>1.592349169577808</v>
      </c>
      <c r="AB595">
        <v>1.548194750848465</v>
      </c>
      <c r="AC595">
        <v>22.391298961653963</v>
      </c>
      <c r="AD595">
        <v>15.31893012954834</v>
      </c>
      <c r="AE595">
        <v>42.732221385688845</v>
      </c>
      <c r="AF595">
        <v>39.033008704645347</v>
      </c>
      <c r="AG595">
        <v>19.102367490241377</v>
      </c>
      <c r="AH595">
        <v>0.54095826893353938</v>
      </c>
    </row>
    <row r="596" spans="1:34">
      <c r="A596">
        <v>4</v>
      </c>
      <c r="B596">
        <v>23</v>
      </c>
      <c r="C596">
        <v>2012</v>
      </c>
      <c r="D596">
        <v>99</v>
      </c>
      <c r="E596">
        <v>99</v>
      </c>
      <c r="F596">
        <v>186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  <c r="Q596">
        <v>657</v>
      </c>
      <c r="R596">
        <v>11542</v>
      </c>
      <c r="S596">
        <v>4.7222318488996704</v>
      </c>
      <c r="T596">
        <v>5.0243458672673711</v>
      </c>
      <c r="U596">
        <v>19.217986484144824</v>
      </c>
      <c r="V596">
        <v>2.815803153699532</v>
      </c>
      <c r="W596">
        <v>1.6981459019234102</v>
      </c>
      <c r="X596">
        <v>70.473054929821501</v>
      </c>
      <c r="Y596">
        <v>21.13151966730203</v>
      </c>
      <c r="Z596">
        <v>5.577356052618299</v>
      </c>
      <c r="AA596">
        <v>1.8218497902080528</v>
      </c>
      <c r="AB596">
        <v>2.088456253901029</v>
      </c>
      <c r="AC596">
        <v>54.12043799058776</v>
      </c>
      <c r="AD596">
        <v>54.193681700313299</v>
      </c>
      <c r="AE596">
        <v>55.61358985163681</v>
      </c>
      <c r="AF596">
        <v>56.487055253756189</v>
      </c>
      <c r="AG596">
        <v>78.236826762219138</v>
      </c>
      <c r="AH596">
        <v>0.28591232022179847</v>
      </c>
    </row>
    <row r="597" spans="1:34">
      <c r="A597">
        <v>4</v>
      </c>
      <c r="B597">
        <v>24</v>
      </c>
      <c r="C597">
        <v>2012</v>
      </c>
      <c r="D597">
        <v>99</v>
      </c>
      <c r="E597">
        <v>99</v>
      </c>
      <c r="F597">
        <v>187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462</v>
      </c>
      <c r="R597">
        <v>8891</v>
      </c>
      <c r="S597">
        <v>4.9291418288156557</v>
      </c>
      <c r="T597">
        <v>3.8233044651895174</v>
      </c>
      <c r="U597">
        <v>6.9398380384658482</v>
      </c>
      <c r="V597">
        <v>0</v>
      </c>
      <c r="W597">
        <v>0</v>
      </c>
      <c r="X597">
        <v>1.1359802047013829</v>
      </c>
      <c r="Y597">
        <v>0</v>
      </c>
      <c r="Z597">
        <v>3.1048959666563127</v>
      </c>
      <c r="AA597">
        <v>1.562025430426486</v>
      </c>
      <c r="AB597">
        <v>1.5802818313146438</v>
      </c>
      <c r="AC597">
        <v>22.219720043666594</v>
      </c>
      <c r="AD597">
        <v>18.908302345434755</v>
      </c>
      <c r="AE597">
        <v>37.921895224844</v>
      </c>
      <c r="AF597">
        <v>43.512944746243825</v>
      </c>
      <c r="AG597">
        <v>21.763173237780855</v>
      </c>
      <c r="AH597">
        <v>0.39365650657968743</v>
      </c>
    </row>
    <row r="598" spans="1:34">
      <c r="A598">
        <v>4</v>
      </c>
      <c r="B598">
        <v>25</v>
      </c>
      <c r="C598">
        <v>2011</v>
      </c>
      <c r="D598">
        <v>99</v>
      </c>
      <c r="E598">
        <v>99</v>
      </c>
      <c r="F598">
        <v>186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661</v>
      </c>
      <c r="R598">
        <v>9966</v>
      </c>
      <c r="S598">
        <v>4.459963877182421</v>
      </c>
      <c r="T598">
        <v>4.7346979731085694</v>
      </c>
      <c r="U598">
        <v>19.081587397150354</v>
      </c>
      <c r="V598">
        <v>2.7894842464378886</v>
      </c>
      <c r="W598">
        <v>1.6154926750953245</v>
      </c>
      <c r="X598">
        <v>69.185229781256297</v>
      </c>
      <c r="Y598">
        <v>20.720449528396546</v>
      </c>
      <c r="Z598">
        <v>5.6820449034925691</v>
      </c>
      <c r="AA598">
        <v>1.8413801545770112</v>
      </c>
      <c r="AB598">
        <v>2.1415994180797369</v>
      </c>
      <c r="AC598">
        <v>56.329530169680083</v>
      </c>
      <c r="AD598">
        <v>54.128592475986018</v>
      </c>
      <c r="AE598">
        <v>55.278989090662847</v>
      </c>
      <c r="AF598">
        <v>50.997850782929078</v>
      </c>
      <c r="AG598">
        <v>75.395763420606997</v>
      </c>
      <c r="AH598">
        <v>0.22075055187637965</v>
      </c>
    </row>
    <row r="599" spans="1:34">
      <c r="A599">
        <v>4</v>
      </c>
      <c r="B599">
        <v>26</v>
      </c>
      <c r="C599">
        <v>2011</v>
      </c>
      <c r="D599">
        <v>99</v>
      </c>
      <c r="E599">
        <v>99</v>
      </c>
      <c r="F599">
        <v>187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482</v>
      </c>
      <c r="R599">
        <v>9576</v>
      </c>
      <c r="S599">
        <v>4.4734753550543029</v>
      </c>
      <c r="T599">
        <v>3.6724101921470345</v>
      </c>
      <c r="U599">
        <v>6.4805847953216356</v>
      </c>
      <c r="V599">
        <v>1.0442773600668335E-2</v>
      </c>
      <c r="W599">
        <v>0</v>
      </c>
      <c r="X599">
        <v>0.93984962406015027</v>
      </c>
      <c r="Y599">
        <v>3.1328320802005004E-2</v>
      </c>
      <c r="Z599">
        <v>2.9786193123754745</v>
      </c>
      <c r="AA599">
        <v>1.6361001174811611</v>
      </c>
      <c r="AB599">
        <v>1.5844821967262364</v>
      </c>
      <c r="AC599">
        <v>22.650973246262879</v>
      </c>
      <c r="AD599">
        <v>12.949722104291061</v>
      </c>
      <c r="AE599">
        <v>42.809607328406678</v>
      </c>
      <c r="AF599">
        <v>49.002149217070922</v>
      </c>
      <c r="AG599">
        <v>24.604236579393007</v>
      </c>
      <c r="AH599">
        <v>0.34461152882205515</v>
      </c>
    </row>
    <row r="600" spans="1:34">
      <c r="A600">
        <v>4</v>
      </c>
      <c r="B600">
        <v>27</v>
      </c>
      <c r="C600">
        <v>2010</v>
      </c>
      <c r="D600">
        <v>99</v>
      </c>
      <c r="E600">
        <v>99</v>
      </c>
      <c r="F600">
        <v>186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726</v>
      </c>
      <c r="R600">
        <v>11858.63</v>
      </c>
      <c r="S600">
        <v>4.3796172070466808</v>
      </c>
      <c r="T600">
        <v>4.6594977666054191</v>
      </c>
      <c r="U600">
        <v>19.135785499674071</v>
      </c>
      <c r="V600">
        <v>2.3695823210606961</v>
      </c>
      <c r="W600">
        <v>1.8804870377100888</v>
      </c>
      <c r="X600">
        <v>70.320095997598386</v>
      </c>
      <c r="Y600">
        <v>20.474540482332277</v>
      </c>
      <c r="Z600">
        <v>5.5439868704786193</v>
      </c>
      <c r="AA600">
        <v>1.701267934128009</v>
      </c>
      <c r="AB600">
        <v>2.1608028155865995</v>
      </c>
      <c r="AC600">
        <v>61.040322086732353</v>
      </c>
      <c r="AD600">
        <v>55.96648586669005</v>
      </c>
      <c r="AE600">
        <v>65.914851062806036</v>
      </c>
      <c r="AF600">
        <v>51.60047394375421</v>
      </c>
      <c r="AG600">
        <v>76.605867876565924</v>
      </c>
      <c r="AH600">
        <v>0.37103780116252888</v>
      </c>
    </row>
    <row r="601" spans="1:34">
      <c r="A601">
        <v>4</v>
      </c>
      <c r="B601">
        <v>28</v>
      </c>
      <c r="C601">
        <v>2010</v>
      </c>
      <c r="D601">
        <v>99</v>
      </c>
      <c r="E601">
        <v>99</v>
      </c>
      <c r="F601">
        <v>187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521</v>
      </c>
      <c r="R601">
        <v>11123</v>
      </c>
      <c r="S601">
        <v>4.8165962420210384</v>
      </c>
      <c r="T601">
        <v>3.5184752315022938</v>
      </c>
      <c r="U601">
        <v>6.2302256585453648</v>
      </c>
      <c r="V601">
        <v>0</v>
      </c>
      <c r="W601">
        <v>1.7980760586172796E-2</v>
      </c>
      <c r="X601">
        <v>0.8181246066708624</v>
      </c>
      <c r="Y601">
        <v>2.6971140879259184E-2</v>
      </c>
      <c r="Z601">
        <v>2.9162849627190006</v>
      </c>
      <c r="AA601">
        <v>1.1429301555391695</v>
      </c>
      <c r="AB601">
        <v>1.6014061894737461</v>
      </c>
      <c r="AC601">
        <v>45.734144501398085</v>
      </c>
      <c r="AD601">
        <v>14.226055371463262</v>
      </c>
      <c r="AE601">
        <v>61.77648680421828</v>
      </c>
      <c r="AF601">
        <v>48.39952605624579</v>
      </c>
      <c r="AG601">
        <v>23.394132123434066</v>
      </c>
      <c r="AH601">
        <v>0.23374988762024632</v>
      </c>
    </row>
    <row r="602" spans="1:34">
      <c r="A602">
        <v>4</v>
      </c>
      <c r="B602">
        <v>29</v>
      </c>
      <c r="C602">
        <v>2009</v>
      </c>
      <c r="D602">
        <v>99</v>
      </c>
      <c r="E602">
        <v>99</v>
      </c>
      <c r="F602">
        <v>186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729</v>
      </c>
      <c r="R602">
        <v>11478</v>
      </c>
      <c r="S602">
        <v>4.1962885520125459</v>
      </c>
      <c r="T602">
        <v>4.7820177731312068</v>
      </c>
      <c r="U602">
        <v>19.021066387872587</v>
      </c>
      <c r="V602">
        <v>2.6485450426903641</v>
      </c>
      <c r="W602">
        <v>2.2303537201603056</v>
      </c>
      <c r="X602">
        <v>68.295870360690003</v>
      </c>
      <c r="Y602">
        <v>20.813730615089735</v>
      </c>
      <c r="Z602">
        <v>5.7159138865452785</v>
      </c>
      <c r="AA602">
        <v>1.7821979332011462</v>
      </c>
      <c r="AB602">
        <v>2.1666621456727859</v>
      </c>
      <c r="AC602">
        <v>60.301102068087104</v>
      </c>
      <c r="AD602">
        <v>53.123928061664031</v>
      </c>
      <c r="AE602">
        <v>60.634639885908591</v>
      </c>
      <c r="AF602">
        <v>48.82593159775395</v>
      </c>
      <c r="AG602">
        <v>74.624644435071488</v>
      </c>
      <c r="AH602">
        <v>0.17424638438752388</v>
      </c>
    </row>
    <row r="603" spans="1:34">
      <c r="A603">
        <v>4</v>
      </c>
      <c r="B603">
        <v>30</v>
      </c>
      <c r="C603">
        <v>2009</v>
      </c>
      <c r="D603">
        <v>99</v>
      </c>
      <c r="E603">
        <v>99</v>
      </c>
      <c r="F603">
        <v>187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477</v>
      </c>
      <c r="R603">
        <v>12030</v>
      </c>
      <c r="S603">
        <v>4.5143807148794677</v>
      </c>
      <c r="T603">
        <v>3.5993349958437246</v>
      </c>
      <c r="U603">
        <v>6.1711388196176236</v>
      </c>
      <c r="V603">
        <v>0</v>
      </c>
      <c r="W603">
        <v>0</v>
      </c>
      <c r="X603">
        <v>0.6234413965087281</v>
      </c>
      <c r="Y603">
        <v>8.3125519534497112E-3</v>
      </c>
      <c r="Z603">
        <v>2.7738938453944404</v>
      </c>
      <c r="AA603">
        <v>1.6750333339030223</v>
      </c>
      <c r="AB603">
        <v>1.5193622792665626</v>
      </c>
      <c r="AC603">
        <v>24.089289320089023</v>
      </c>
      <c r="AD603">
        <v>16.783660361627629</v>
      </c>
      <c r="AE603">
        <v>47.926732451014786</v>
      </c>
      <c r="AF603">
        <v>51.17406840224605</v>
      </c>
      <c r="AG603">
        <v>25.37535556492853</v>
      </c>
      <c r="AH603">
        <v>0.1745635910224439</v>
      </c>
    </row>
    <row r="604" spans="1:34">
      <c r="A604">
        <v>4</v>
      </c>
      <c r="B604">
        <v>31</v>
      </c>
      <c r="C604">
        <v>2008</v>
      </c>
      <c r="D604">
        <v>99</v>
      </c>
      <c r="E604">
        <v>99</v>
      </c>
      <c r="F604">
        <v>186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  <c r="Q604">
        <v>764</v>
      </c>
      <c r="R604">
        <v>12756</v>
      </c>
      <c r="S604">
        <v>4.0333960489181564</v>
      </c>
      <c r="T604">
        <v>4.6060677328316091</v>
      </c>
      <c r="U604">
        <v>18.561100658513769</v>
      </c>
      <c r="V604">
        <v>1.7795547193477574</v>
      </c>
      <c r="W604">
        <v>2.3204766384446529</v>
      </c>
      <c r="X604">
        <v>66.306052053935403</v>
      </c>
      <c r="Y604">
        <v>17.544684854186269</v>
      </c>
      <c r="Z604">
        <v>5.389840521934584</v>
      </c>
      <c r="AA604">
        <v>1.7185505244013339</v>
      </c>
      <c r="AB604">
        <v>2.2790834936060929</v>
      </c>
      <c r="AC604">
        <v>61.67903693342997</v>
      </c>
      <c r="AD604">
        <v>55.88495712808205</v>
      </c>
      <c r="AE604">
        <v>63.436245270082175</v>
      </c>
      <c r="AF604">
        <v>53.343369715217662</v>
      </c>
      <c r="AG604">
        <v>78.382346563501258</v>
      </c>
      <c r="AH604">
        <v>0.25086233929131391</v>
      </c>
    </row>
    <row r="605" spans="1:34">
      <c r="A605">
        <v>4</v>
      </c>
      <c r="B605">
        <v>32</v>
      </c>
      <c r="C605">
        <v>2008</v>
      </c>
      <c r="D605">
        <v>99</v>
      </c>
      <c r="E605">
        <v>99</v>
      </c>
      <c r="F605">
        <v>187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  <c r="Q605">
        <v>471</v>
      </c>
      <c r="R605">
        <v>11157</v>
      </c>
      <c r="S605">
        <v>4.3748319440709889</v>
      </c>
      <c r="T605">
        <v>3.582414627588062</v>
      </c>
      <c r="U605">
        <v>5.8527650802186901</v>
      </c>
      <c r="V605">
        <v>0</v>
      </c>
      <c r="W605">
        <v>8.9629828807026978E-3</v>
      </c>
      <c r="X605">
        <v>0.61844581876848614</v>
      </c>
      <c r="Y605">
        <v>0</v>
      </c>
      <c r="Z605">
        <v>2.8262985261790381</v>
      </c>
      <c r="AA605">
        <v>1.5528239564870261</v>
      </c>
      <c r="AB605">
        <v>1.5339797910262489</v>
      </c>
      <c r="AC605">
        <v>26.651850247840631</v>
      </c>
      <c r="AD605">
        <v>20.109221788088071</v>
      </c>
      <c r="AE605">
        <v>44.466250637399611</v>
      </c>
      <c r="AF605">
        <v>46.656630284782338</v>
      </c>
      <c r="AG605">
        <v>21.617653436498735</v>
      </c>
      <c r="AH605">
        <v>8.0666845926324282E-2</v>
      </c>
    </row>
    <row r="606" spans="1:34">
      <c r="A606">
        <v>4</v>
      </c>
      <c r="B606">
        <v>33</v>
      </c>
      <c r="C606">
        <v>2007</v>
      </c>
      <c r="D606">
        <v>99</v>
      </c>
      <c r="E606">
        <v>99</v>
      </c>
      <c r="F606">
        <v>186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  <c r="Q606">
        <v>766</v>
      </c>
      <c r="R606">
        <v>11992</v>
      </c>
      <c r="S606">
        <v>3.856154102735156</v>
      </c>
      <c r="T606">
        <v>4.4232821881254152</v>
      </c>
      <c r="U606">
        <v>17.950016677785221</v>
      </c>
      <c r="V606">
        <v>1.4259506337558376</v>
      </c>
      <c r="W606">
        <v>2.5600400266844558</v>
      </c>
      <c r="X606">
        <v>61.174116077384944</v>
      </c>
      <c r="Y606">
        <v>14.801534356237491</v>
      </c>
      <c r="Z606">
        <v>5.2866589173181859</v>
      </c>
      <c r="AA606">
        <v>1.7022055755643919</v>
      </c>
      <c r="AB606">
        <v>2.328962790501953</v>
      </c>
      <c r="AC606">
        <v>62.331462569853443</v>
      </c>
      <c r="AD606">
        <v>52.894652124688491</v>
      </c>
      <c r="AE606">
        <v>59.786923810812098</v>
      </c>
      <c r="AF606">
        <v>56.713170962402451</v>
      </c>
      <c r="AG606">
        <v>79.428281505124389</v>
      </c>
      <c r="AH606">
        <v>0.63375583722481676</v>
      </c>
    </row>
    <row r="607" spans="1:34">
      <c r="A607">
        <v>4</v>
      </c>
      <c r="B607">
        <v>34</v>
      </c>
      <c r="C607">
        <v>2007</v>
      </c>
      <c r="D607">
        <v>99</v>
      </c>
      <c r="E607">
        <v>99</v>
      </c>
      <c r="F607">
        <v>187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  <c r="Q607">
        <v>429</v>
      </c>
      <c r="R607">
        <v>9153</v>
      </c>
      <c r="S607">
        <v>4.3172730252376255</v>
      </c>
      <c r="T607">
        <v>3.3256855675734727</v>
      </c>
      <c r="U607">
        <v>6.0909974871626877</v>
      </c>
      <c r="V607">
        <v>0</v>
      </c>
      <c r="W607">
        <v>0</v>
      </c>
      <c r="X607">
        <v>0.49164208456243857</v>
      </c>
      <c r="Y607">
        <v>1.0925379656943082E-2</v>
      </c>
      <c r="Z607">
        <v>2.8437813838347488</v>
      </c>
      <c r="AA607">
        <v>1.5877631844631683</v>
      </c>
      <c r="AB607">
        <v>1.5548576648785659</v>
      </c>
      <c r="AC607">
        <v>19.584844435985936</v>
      </c>
      <c r="AD607">
        <v>10.331534027866669</v>
      </c>
      <c r="AE607">
        <v>43.883963741533073</v>
      </c>
      <c r="AF607">
        <v>43.286829037597549</v>
      </c>
      <c r="AG607">
        <v>20.571718494875608</v>
      </c>
      <c r="AH607">
        <v>0.31683601005134926</v>
      </c>
    </row>
    <row r="608" spans="1:34">
      <c r="A608">
        <v>4</v>
      </c>
      <c r="B608">
        <v>35</v>
      </c>
      <c r="C608">
        <v>2006</v>
      </c>
      <c r="D608">
        <v>99</v>
      </c>
      <c r="E608">
        <v>99</v>
      </c>
      <c r="F608">
        <v>186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  <c r="Q608">
        <v>809</v>
      </c>
      <c r="R608">
        <v>13415</v>
      </c>
      <c r="S608">
        <v>3.5567648155050318</v>
      </c>
      <c r="T608">
        <v>4.3126351099515476</v>
      </c>
      <c r="U608">
        <v>17.792955646664165</v>
      </c>
      <c r="V608">
        <v>1.0883339545285127</v>
      </c>
      <c r="W608">
        <v>2.4599329109206112</v>
      </c>
      <c r="X608">
        <v>60.19381289601192</v>
      </c>
      <c r="Y608">
        <v>13.395452851285878</v>
      </c>
      <c r="Z608">
        <v>5.1193544621102571</v>
      </c>
      <c r="AA608">
        <v>1.6219819553590811</v>
      </c>
      <c r="AB608">
        <v>2.3585248481785079</v>
      </c>
      <c r="AC608">
        <v>62.329027972227045</v>
      </c>
      <c r="AD608">
        <v>54.040733131644529</v>
      </c>
      <c r="AE608">
        <v>65.003230309248138</v>
      </c>
      <c r="AF608">
        <v>58.786152497808942</v>
      </c>
      <c r="AG608">
        <v>81.789747485494431</v>
      </c>
      <c r="AH608">
        <v>0.36526276556093934</v>
      </c>
    </row>
    <row r="609" spans="1:34">
      <c r="A609">
        <v>4</v>
      </c>
      <c r="B609">
        <v>36</v>
      </c>
      <c r="C609">
        <v>2006</v>
      </c>
      <c r="D609">
        <v>99</v>
      </c>
      <c r="E609">
        <v>99</v>
      </c>
      <c r="F609">
        <v>187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  <c r="Q609">
        <v>433</v>
      </c>
      <c r="R609">
        <v>9405</v>
      </c>
      <c r="S609">
        <v>4.0478468899521536</v>
      </c>
      <c r="T609">
        <v>3.1287612971823497</v>
      </c>
      <c r="U609">
        <v>5.6506326422115984</v>
      </c>
      <c r="V609">
        <v>0</v>
      </c>
      <c r="W609">
        <v>0</v>
      </c>
      <c r="X609">
        <v>0.4891015417331207</v>
      </c>
      <c r="Y609">
        <v>0</v>
      </c>
      <c r="Z609">
        <v>2.7915203248706129</v>
      </c>
      <c r="AA609">
        <v>1.5091593084001924</v>
      </c>
      <c r="AB609">
        <v>1.5021894377087248</v>
      </c>
      <c r="AC609">
        <v>22.985087140297516</v>
      </c>
      <c r="AD609">
        <v>7.5749761710318948</v>
      </c>
      <c r="AE609">
        <v>30.58436256410544</v>
      </c>
      <c r="AF609">
        <v>41.213847502191058</v>
      </c>
      <c r="AG609">
        <v>18.210252514505576</v>
      </c>
      <c r="AH609">
        <v>8.5061137692716657E-2</v>
      </c>
    </row>
    <row r="610" spans="1:34">
      <c r="A610">
        <v>4</v>
      </c>
      <c r="B610">
        <v>37</v>
      </c>
      <c r="C610">
        <v>2005</v>
      </c>
      <c r="D610">
        <v>99</v>
      </c>
      <c r="E610">
        <v>99</v>
      </c>
      <c r="F610">
        <v>186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  <c r="Q610">
        <v>804</v>
      </c>
      <c r="R610">
        <v>12096</v>
      </c>
      <c r="S610">
        <v>3.6666666666666656</v>
      </c>
      <c r="T610">
        <v>4.4036871693121684</v>
      </c>
      <c r="U610">
        <v>17.992162698412724</v>
      </c>
      <c r="V610">
        <v>1.2483465608465609</v>
      </c>
      <c r="W610">
        <v>2.1494708994708986</v>
      </c>
      <c r="X610">
        <v>62.185846560846571</v>
      </c>
      <c r="Y610">
        <v>14.401455026455023</v>
      </c>
      <c r="Z610">
        <v>5.1970455223482528</v>
      </c>
      <c r="AA610">
        <v>1.6671626246204112</v>
      </c>
      <c r="AB610">
        <v>2.3536143043564626</v>
      </c>
      <c r="AC610">
        <v>65.148706714279882</v>
      </c>
      <c r="AD610">
        <v>51.874942978822645</v>
      </c>
      <c r="AE610">
        <v>64.65599948791332</v>
      </c>
      <c r="AF610">
        <v>55.767634854771799</v>
      </c>
      <c r="AG610">
        <v>80.02924151869091</v>
      </c>
      <c r="AH610">
        <v>0.50429894179894175</v>
      </c>
    </row>
    <row r="611" spans="1:34">
      <c r="A611">
        <v>4</v>
      </c>
      <c r="B611">
        <v>38</v>
      </c>
      <c r="C611">
        <v>2005</v>
      </c>
      <c r="D611">
        <v>99</v>
      </c>
      <c r="E611">
        <v>99</v>
      </c>
      <c r="F611">
        <v>187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  <c r="Q611">
        <v>440</v>
      </c>
      <c r="R611">
        <v>9594</v>
      </c>
      <c r="S611">
        <v>4.0839066082968509</v>
      </c>
      <c r="T611">
        <v>3.0588909735251191</v>
      </c>
      <c r="U611">
        <v>5.660715030227232</v>
      </c>
      <c r="V611">
        <v>0</v>
      </c>
      <c r="W611">
        <v>0</v>
      </c>
      <c r="X611">
        <v>0.42735042735042739</v>
      </c>
      <c r="Y611">
        <v>0</v>
      </c>
      <c r="Z611">
        <v>2.8046836013531684</v>
      </c>
      <c r="AA611">
        <v>1.6281175153437577</v>
      </c>
      <c r="AB611">
        <v>1.5202656650412605</v>
      </c>
      <c r="AC611">
        <v>17.298773622996581</v>
      </c>
      <c r="AD611">
        <v>10.344544811091543</v>
      </c>
      <c r="AE611">
        <v>34.752453037259919</v>
      </c>
      <c r="AF611">
        <v>44.232365145228208</v>
      </c>
      <c r="AG611">
        <v>19.970758481309076</v>
      </c>
      <c r="AH611">
        <v>0.20846362309776953</v>
      </c>
    </row>
    <row r="612" spans="1:34">
      <c r="A612">
        <v>4</v>
      </c>
      <c r="B612">
        <v>39</v>
      </c>
      <c r="C612">
        <v>2004</v>
      </c>
      <c r="D612">
        <v>99</v>
      </c>
      <c r="E612">
        <v>99</v>
      </c>
      <c r="F612">
        <v>186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  <c r="Q612">
        <v>843</v>
      </c>
      <c r="R612">
        <v>10456</v>
      </c>
      <c r="S612">
        <v>3.7398622800306049</v>
      </c>
      <c r="T612">
        <v>4.2750573833205809</v>
      </c>
      <c r="U612">
        <v>17.81770275439942</v>
      </c>
      <c r="V612">
        <v>1.3198163733741397</v>
      </c>
      <c r="W612">
        <v>1.6162968630451413</v>
      </c>
      <c r="X612">
        <v>60.721117061973999</v>
      </c>
      <c r="Y612">
        <v>13.724177505738336</v>
      </c>
      <c r="Z612">
        <v>5.2150123296066448</v>
      </c>
      <c r="AA612">
        <v>1.6571708210772484</v>
      </c>
      <c r="AB612">
        <v>2.2748444494265203</v>
      </c>
      <c r="AC612">
        <v>61.871968344842855</v>
      </c>
      <c r="AD612">
        <v>51.432595318300159</v>
      </c>
      <c r="AE612">
        <v>61.562525647353702</v>
      </c>
      <c r="AF612">
        <v>51.535314702548199</v>
      </c>
      <c r="AG612">
        <v>76.928213041490849</v>
      </c>
      <c r="AH612">
        <v>1.0520275439938791</v>
      </c>
    </row>
    <row r="613" spans="1:34">
      <c r="A613">
        <v>4</v>
      </c>
      <c r="B613">
        <v>40</v>
      </c>
      <c r="C613">
        <v>2004</v>
      </c>
      <c r="D613">
        <v>99</v>
      </c>
      <c r="E613">
        <v>99</v>
      </c>
      <c r="F613">
        <v>187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  <c r="Q613">
        <v>477</v>
      </c>
      <c r="R613">
        <v>9833</v>
      </c>
      <c r="S613">
        <v>3.9835248652496702</v>
      </c>
      <c r="T613">
        <v>3.014339469134546</v>
      </c>
      <c r="U613">
        <v>5.6823349944065917</v>
      </c>
      <c r="V613">
        <v>0</v>
      </c>
      <c r="W613">
        <v>0</v>
      </c>
      <c r="X613">
        <v>0.30509508796908374</v>
      </c>
      <c r="Y613">
        <v>1.0169836265636124E-2</v>
      </c>
      <c r="Z613">
        <v>2.8390318525711158</v>
      </c>
      <c r="AA613">
        <v>1.5279134726154171</v>
      </c>
      <c r="AB613">
        <v>1.4574537650140635</v>
      </c>
      <c r="AC613">
        <v>21.442624955129684</v>
      </c>
      <c r="AD613">
        <v>7.8330286381216734</v>
      </c>
      <c r="AE613">
        <v>35.942888027910698</v>
      </c>
      <c r="AF613">
        <v>48.464685297451801</v>
      </c>
      <c r="AG613">
        <v>23.07178695850914</v>
      </c>
      <c r="AH613">
        <v>0.42713312315671698</v>
      </c>
    </row>
    <row r="614" spans="1:34">
      <c r="A614">
        <v>4</v>
      </c>
      <c r="B614">
        <v>41</v>
      </c>
      <c r="C614">
        <v>2003</v>
      </c>
      <c r="D614">
        <v>99</v>
      </c>
      <c r="E614">
        <v>99</v>
      </c>
      <c r="F614">
        <v>186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  <c r="Q614">
        <v>928</v>
      </c>
      <c r="R614">
        <v>11848</v>
      </c>
      <c r="S614">
        <v>3.6744598244429447</v>
      </c>
      <c r="T614">
        <v>4.5142640108035117</v>
      </c>
      <c r="U614">
        <v>17.561453409858245</v>
      </c>
      <c r="V614">
        <v>0.9199864956110736</v>
      </c>
      <c r="W614">
        <v>1.7386900742741389</v>
      </c>
      <c r="X614">
        <v>59.368669817690737</v>
      </c>
      <c r="Y614">
        <v>13.090817015530048</v>
      </c>
      <c r="Z614">
        <v>5.3325923221034408</v>
      </c>
      <c r="AA614">
        <v>1.6558584214816188</v>
      </c>
      <c r="AB614">
        <v>2.2562434829010689</v>
      </c>
      <c r="AC614">
        <v>61.379082758776399</v>
      </c>
      <c r="AD614">
        <v>54.544896921256147</v>
      </c>
      <c r="AE614">
        <v>64.667748112645157</v>
      </c>
      <c r="AF614">
        <v>56.678147722923839</v>
      </c>
      <c r="AG614">
        <v>81.071231665098438</v>
      </c>
      <c r="AH614">
        <v>0.7849426063470627</v>
      </c>
    </row>
    <row r="615" spans="1:34">
      <c r="A615">
        <v>4</v>
      </c>
      <c r="B615">
        <v>42</v>
      </c>
      <c r="C615">
        <v>2003</v>
      </c>
      <c r="D615">
        <v>99</v>
      </c>
      <c r="E615">
        <v>99</v>
      </c>
      <c r="F615">
        <v>187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  <c r="Q615">
        <v>395</v>
      </c>
      <c r="R615">
        <v>9056</v>
      </c>
      <c r="S615">
        <v>3.839553886925795</v>
      </c>
      <c r="T615">
        <v>3.0548807420494697</v>
      </c>
      <c r="U615">
        <v>5.3644434628975217</v>
      </c>
      <c r="V615">
        <v>0</v>
      </c>
      <c r="W615">
        <v>0</v>
      </c>
      <c r="X615">
        <v>0.15459363957597172</v>
      </c>
      <c r="Y615">
        <v>0</v>
      </c>
      <c r="Z615">
        <v>2.5783772064785961</v>
      </c>
      <c r="AA615">
        <v>1.4984485423926548</v>
      </c>
      <c r="AB615">
        <v>1.4730996424033638</v>
      </c>
      <c r="AC615">
        <v>17.468154180236166</v>
      </c>
      <c r="AD615">
        <v>8.7912039361492624</v>
      </c>
      <c r="AE615">
        <v>33.61570386341922</v>
      </c>
      <c r="AF615">
        <v>43.321852277076161</v>
      </c>
      <c r="AG615">
        <v>18.928768334901577</v>
      </c>
      <c r="AH615">
        <v>0.26501766784452296</v>
      </c>
    </row>
    <row r="616" spans="1:34">
      <c r="A616">
        <v>4</v>
      </c>
      <c r="B616">
        <v>43</v>
      </c>
      <c r="C616">
        <v>2002</v>
      </c>
      <c r="D616">
        <v>99</v>
      </c>
      <c r="E616">
        <v>99</v>
      </c>
      <c r="F616">
        <v>186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  <c r="Q616">
        <v>990</v>
      </c>
      <c r="R616">
        <v>13135</v>
      </c>
      <c r="S616">
        <v>3.229691663494481</v>
      </c>
      <c r="T616">
        <v>4.2092120289303372</v>
      </c>
      <c r="U616">
        <v>17.068130947849319</v>
      </c>
      <c r="V616">
        <v>0.55576703464027422</v>
      </c>
      <c r="W616">
        <v>1.0049486105824137</v>
      </c>
      <c r="X616">
        <v>55.866006851922336</v>
      </c>
      <c r="Y616">
        <v>10.925009516558815</v>
      </c>
      <c r="Z616">
        <v>5.0981040208235848</v>
      </c>
      <c r="AA616">
        <v>1.4094147586952359</v>
      </c>
      <c r="AB616">
        <v>2.0966572148425113</v>
      </c>
      <c r="AC616">
        <v>57.825014915344717</v>
      </c>
      <c r="AD616">
        <v>49.43028548199969</v>
      </c>
      <c r="AE616">
        <v>60.646616799717293</v>
      </c>
      <c r="AF616">
        <v>60.06218848598472</v>
      </c>
      <c r="AG616">
        <v>82.539587283471079</v>
      </c>
      <c r="AH616">
        <v>0.96688237533307986</v>
      </c>
    </row>
    <row r="617" spans="1:34">
      <c r="A617">
        <v>4</v>
      </c>
      <c r="B617">
        <v>44</v>
      </c>
      <c r="C617">
        <v>2002</v>
      </c>
      <c r="D617">
        <v>99</v>
      </c>
      <c r="E617">
        <v>99</v>
      </c>
      <c r="F617">
        <v>187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  <c r="Q617">
        <v>386</v>
      </c>
      <c r="R617">
        <v>8734</v>
      </c>
      <c r="S617">
        <v>3.8743989008472632</v>
      </c>
      <c r="T617">
        <v>3.268834440119075</v>
      </c>
      <c r="U617">
        <v>5.4299404625601246</v>
      </c>
      <c r="V617">
        <v>0</v>
      </c>
      <c r="W617">
        <v>1.144950767117014E-2</v>
      </c>
      <c r="X617">
        <v>0.17174261506755212</v>
      </c>
      <c r="Y617">
        <v>0</v>
      </c>
      <c r="Z617">
        <v>2.5427042091704295</v>
      </c>
      <c r="AA617">
        <v>1.4647688988295764</v>
      </c>
      <c r="AB617">
        <v>1.5192368770676059</v>
      </c>
      <c r="AC617">
        <v>16.186340317990695</v>
      </c>
      <c r="AD617">
        <v>9.2038389614214182</v>
      </c>
      <c r="AE617">
        <v>37.718132190870811</v>
      </c>
      <c r="AF617">
        <v>39.937811514015266</v>
      </c>
      <c r="AG617">
        <v>17.460412716528896</v>
      </c>
      <c r="AH617">
        <v>0.41218227616212505</v>
      </c>
    </row>
    <row r="618" spans="1:34">
      <c r="A618">
        <v>4</v>
      </c>
      <c r="B618">
        <v>45</v>
      </c>
      <c r="C618">
        <v>2001</v>
      </c>
      <c r="D618">
        <v>99</v>
      </c>
      <c r="E618">
        <v>99</v>
      </c>
      <c r="F618">
        <v>186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  <c r="Q618">
        <v>1008</v>
      </c>
      <c r="R618">
        <v>11627</v>
      </c>
      <c r="S618">
        <v>3.3774834437086101</v>
      </c>
      <c r="T618">
        <v>4.2232734153263953</v>
      </c>
      <c r="U618">
        <v>17.008110432613798</v>
      </c>
      <c r="V618">
        <v>0.86006708523264819</v>
      </c>
      <c r="W618">
        <v>0.86006708523264819</v>
      </c>
      <c r="X618">
        <v>55.76674980648491</v>
      </c>
      <c r="Y618">
        <v>10.811043261374389</v>
      </c>
      <c r="Z618">
        <v>5.2153512477420589</v>
      </c>
      <c r="AA618">
        <v>1.5010739873975003</v>
      </c>
      <c r="AB618">
        <v>2.124376822172735</v>
      </c>
      <c r="AC618">
        <v>58.722887476650151</v>
      </c>
      <c r="AD618">
        <v>49.651699800848576</v>
      </c>
      <c r="AE618">
        <v>60.85503790431509</v>
      </c>
      <c r="AF618">
        <v>56.764145877068792</v>
      </c>
      <c r="AG618">
        <v>81.604657103159397</v>
      </c>
      <c r="AH618">
        <v>0.82566440182334211</v>
      </c>
    </row>
    <row r="619" spans="1:34">
      <c r="A619">
        <v>4</v>
      </c>
      <c r="B619">
        <v>46</v>
      </c>
      <c r="C619">
        <v>2001</v>
      </c>
      <c r="D619">
        <v>99</v>
      </c>
      <c r="E619">
        <v>99</v>
      </c>
      <c r="F619">
        <v>187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  <c r="Q619">
        <v>416</v>
      </c>
      <c r="R619">
        <v>8856</v>
      </c>
      <c r="S619">
        <v>3.6339205058717257</v>
      </c>
      <c r="T619">
        <v>3.3194444444444442</v>
      </c>
      <c r="U619">
        <v>5.0336043360433687</v>
      </c>
      <c r="V619">
        <v>0</v>
      </c>
      <c r="W619">
        <v>0</v>
      </c>
      <c r="X619">
        <v>0.13550135501355018</v>
      </c>
      <c r="Y619">
        <v>0</v>
      </c>
      <c r="Z619">
        <v>2.3078818874485156</v>
      </c>
      <c r="AA619">
        <v>1.3204479971900489</v>
      </c>
      <c r="AB619">
        <v>1.5490071588793777</v>
      </c>
      <c r="AC619">
        <v>23.512002159016113</v>
      </c>
      <c r="AD619">
        <v>12.753606749399298</v>
      </c>
      <c r="AE619">
        <v>40.447571543317622</v>
      </c>
      <c r="AF619">
        <v>43.235854122931208</v>
      </c>
      <c r="AG619">
        <v>18.395342896840624</v>
      </c>
      <c r="AH619">
        <v>0.38392050587172549</v>
      </c>
    </row>
    <row r="620" spans="1:34">
      <c r="A620">
        <v>4</v>
      </c>
      <c r="B620">
        <v>47</v>
      </c>
      <c r="C620">
        <v>2000</v>
      </c>
      <c r="D620">
        <v>99</v>
      </c>
      <c r="E620">
        <v>99</v>
      </c>
      <c r="F620">
        <v>186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  <c r="Q620">
        <v>1155</v>
      </c>
      <c r="R620">
        <v>12452</v>
      </c>
      <c r="S620">
        <v>3.3377770639254738</v>
      </c>
      <c r="T620">
        <v>4.3091069707677487</v>
      </c>
      <c r="U620">
        <v>16.878413106328267</v>
      </c>
      <c r="V620">
        <v>0.51397365884998403</v>
      </c>
      <c r="W620">
        <v>1.3090266623835527</v>
      </c>
      <c r="X620">
        <v>53.911018310311597</v>
      </c>
      <c r="Y620">
        <v>10.544490844844201</v>
      </c>
      <c r="Z620">
        <v>5.0954868563113394</v>
      </c>
      <c r="AA620">
        <v>1.5042318949318556</v>
      </c>
      <c r="AB620">
        <v>2.1623261303629362</v>
      </c>
      <c r="AC620">
        <v>60.73414908644699</v>
      </c>
      <c r="AD620">
        <v>51.255759699913696</v>
      </c>
      <c r="AE620">
        <v>62.357354264052418</v>
      </c>
      <c r="AF620">
        <v>58.211397316628506</v>
      </c>
      <c r="AG620">
        <v>83.074035776738441</v>
      </c>
      <c r="AH620">
        <v>0.57822036620623196</v>
      </c>
    </row>
    <row r="621" spans="1:34">
      <c r="A621">
        <v>4</v>
      </c>
      <c r="B621">
        <v>48</v>
      </c>
      <c r="C621">
        <v>2000</v>
      </c>
      <c r="D621">
        <v>99</v>
      </c>
      <c r="E621">
        <v>99</v>
      </c>
      <c r="F621">
        <v>187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  <c r="Q621">
        <v>445</v>
      </c>
      <c r="R621">
        <v>8939</v>
      </c>
      <c r="S621">
        <v>3.7433717418055719</v>
      </c>
      <c r="T621">
        <v>3.5263452287727928</v>
      </c>
      <c r="U621">
        <v>4.7903792370511242</v>
      </c>
      <c r="V621">
        <v>0</v>
      </c>
      <c r="W621">
        <v>0</v>
      </c>
      <c r="X621">
        <v>7.8308535630383744E-2</v>
      </c>
      <c r="Y621">
        <v>2.2373867322966777E-2</v>
      </c>
      <c r="Z621">
        <v>2.1079055383022962</v>
      </c>
      <c r="AA621">
        <v>1.3892856585230984</v>
      </c>
      <c r="AB621">
        <v>1.5336238065227492</v>
      </c>
      <c r="AC621">
        <v>24.755909629695488</v>
      </c>
      <c r="AD621">
        <v>11.272517712138203</v>
      </c>
      <c r="AE621">
        <v>50.354584659717986</v>
      </c>
      <c r="AF621">
        <v>41.788602683371494</v>
      </c>
      <c r="AG621">
        <v>16.925964223261548</v>
      </c>
      <c r="AH621">
        <v>0.46985121378230221</v>
      </c>
    </row>
    <row r="622" spans="1:34">
      <c r="A622">
        <v>4</v>
      </c>
      <c r="B622">
        <v>49</v>
      </c>
      <c r="C622">
        <v>1999</v>
      </c>
      <c r="D622">
        <v>99</v>
      </c>
      <c r="E622">
        <v>99</v>
      </c>
      <c r="F622">
        <v>186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  <c r="Q622">
        <v>1257</v>
      </c>
      <c r="R622">
        <v>13680</v>
      </c>
      <c r="S622">
        <v>3.3895467836257311</v>
      </c>
      <c r="T622">
        <v>4.2555555555555555</v>
      </c>
      <c r="U622">
        <v>16.810599415204702</v>
      </c>
      <c r="V622">
        <v>0.66520467836257324</v>
      </c>
      <c r="W622">
        <v>1.3669590643274856</v>
      </c>
      <c r="X622">
        <v>53.421052631578945</v>
      </c>
      <c r="Y622">
        <v>10.453216374269006</v>
      </c>
      <c r="Z622">
        <v>5.1520750594763918</v>
      </c>
      <c r="AA622">
        <v>1.5513412700355091</v>
      </c>
      <c r="AB622">
        <v>2.1262522587798021</v>
      </c>
      <c r="AC622">
        <v>59.783916377576155</v>
      </c>
      <c r="AD622">
        <v>51.714880129287344</v>
      </c>
      <c r="AE622">
        <v>62.687489361375683</v>
      </c>
      <c r="AF622">
        <v>66.141275443601018</v>
      </c>
      <c r="AG622">
        <v>87.462367096329587</v>
      </c>
      <c r="AH622">
        <v>0.38742690058479529</v>
      </c>
    </row>
    <row r="623" spans="1:34">
      <c r="A623">
        <v>4</v>
      </c>
      <c r="B623">
        <v>50</v>
      </c>
      <c r="C623">
        <v>1999</v>
      </c>
      <c r="D623">
        <v>99</v>
      </c>
      <c r="E623">
        <v>99</v>
      </c>
      <c r="F623">
        <v>187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  <c r="Q623">
        <v>416</v>
      </c>
      <c r="R623">
        <v>7003</v>
      </c>
      <c r="S623">
        <v>3.7226902755961726</v>
      </c>
      <c r="T623">
        <v>3.3260031415107809</v>
      </c>
      <c r="U623">
        <v>4.70738255033557</v>
      </c>
      <c r="V623">
        <v>0</v>
      </c>
      <c r="W623">
        <v>0</v>
      </c>
      <c r="X623">
        <v>8.5677566757104098E-2</v>
      </c>
      <c r="Y623">
        <v>0</v>
      </c>
      <c r="Z623">
        <v>2.3508116949340967</v>
      </c>
      <c r="AA623">
        <v>1.4428750490395581</v>
      </c>
      <c r="AB623">
        <v>1.5492179870049239</v>
      </c>
      <c r="AC623">
        <v>32.828768714563445</v>
      </c>
      <c r="AD623">
        <v>9.6906773626797147</v>
      </c>
      <c r="AE623">
        <v>43.899944387910899</v>
      </c>
      <c r="AF623">
        <v>33.858724556398975</v>
      </c>
      <c r="AG623">
        <v>12.537632903670398</v>
      </c>
      <c r="AH623">
        <v>0.38554905040696846</v>
      </c>
    </row>
    <row r="624" spans="1:34">
      <c r="A624">
        <v>4</v>
      </c>
      <c r="B624">
        <v>51</v>
      </c>
      <c r="C624">
        <v>1998</v>
      </c>
      <c r="D624">
        <v>99</v>
      </c>
      <c r="E624">
        <v>99</v>
      </c>
      <c r="F624">
        <v>186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  <c r="Q624">
        <v>1317</v>
      </c>
      <c r="R624">
        <v>14891.25</v>
      </c>
      <c r="S624">
        <v>4.9815159909342732</v>
      </c>
      <c r="T624">
        <v>4.2255015529253752</v>
      </c>
      <c r="U624">
        <v>16.978903718626778</v>
      </c>
      <c r="V624">
        <v>0.92671871065222844</v>
      </c>
      <c r="W624">
        <v>1.7325610677411227</v>
      </c>
      <c r="X624">
        <v>54.31377486779148</v>
      </c>
      <c r="Y624">
        <v>11.174347351632669</v>
      </c>
      <c r="Z624">
        <v>5.2375760594450815</v>
      </c>
      <c r="AA624">
        <v>12.807394621465528</v>
      </c>
      <c r="AB624">
        <v>2.2279071502519234</v>
      </c>
      <c r="AC624">
        <v>-0.73280129193515908</v>
      </c>
      <c r="AD624">
        <v>51.864594838055559</v>
      </c>
      <c r="AE624">
        <v>-6.0757340186528559</v>
      </c>
      <c r="AF624">
        <v>60.759532407124048</v>
      </c>
      <c r="AG624">
        <v>85.729258038735978</v>
      </c>
      <c r="AH624">
        <v>6.715352975740789E-2</v>
      </c>
    </row>
    <row r="625" spans="1:37">
      <c r="A625">
        <v>4</v>
      </c>
      <c r="B625">
        <v>52</v>
      </c>
      <c r="C625">
        <v>1998</v>
      </c>
      <c r="D625">
        <v>99</v>
      </c>
      <c r="E625">
        <v>99</v>
      </c>
      <c r="F625">
        <v>187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  <c r="Q625">
        <v>479</v>
      </c>
      <c r="R625">
        <v>9617.25</v>
      </c>
      <c r="S625">
        <v>4.6096337310561744</v>
      </c>
      <c r="T625">
        <v>2.8628766019392242</v>
      </c>
      <c r="U625">
        <v>4.3763029972185503</v>
      </c>
      <c r="V625">
        <v>0</v>
      </c>
      <c r="W625">
        <v>0</v>
      </c>
      <c r="X625">
        <v>1.0397982791338477E-2</v>
      </c>
      <c r="Y625">
        <v>0</v>
      </c>
      <c r="Z625">
        <v>1.9899285980750336</v>
      </c>
      <c r="AA625">
        <v>9.9216182759175897</v>
      </c>
      <c r="AB625">
        <v>1.4930846968518823</v>
      </c>
      <c r="AC625">
        <v>-16.512792135451686</v>
      </c>
      <c r="AD625">
        <v>16.82755064549265</v>
      </c>
      <c r="AE625">
        <v>3.8210566967792849</v>
      </c>
      <c r="AF625">
        <v>39.240467592875945</v>
      </c>
      <c r="AG625">
        <v>14.270741961264047</v>
      </c>
      <c r="AH625">
        <v>6.2387896748030899E-2</v>
      </c>
    </row>
    <row r="626" spans="1:37">
      <c r="A626">
        <v>4</v>
      </c>
      <c r="B626">
        <v>53</v>
      </c>
      <c r="C626">
        <v>1997</v>
      </c>
      <c r="D626">
        <v>99</v>
      </c>
      <c r="E626">
        <v>99</v>
      </c>
      <c r="F626">
        <v>186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  <c r="Q626">
        <v>1485</v>
      </c>
      <c r="R626">
        <v>16491.75</v>
      </c>
      <c r="S626">
        <v>5.0257249837039719</v>
      </c>
      <c r="T626">
        <v>3.8510164172995598</v>
      </c>
      <c r="U626">
        <v>16.857847105370897</v>
      </c>
      <c r="V626">
        <v>0.69125471826822504</v>
      </c>
      <c r="W626">
        <v>0.95199114708869614</v>
      </c>
      <c r="X626">
        <v>53.560113390028334</v>
      </c>
      <c r="Y626">
        <v>10.859975442266586</v>
      </c>
      <c r="Z626">
        <v>5.2533857069447079</v>
      </c>
      <c r="AA626">
        <v>13.814768844710828</v>
      </c>
      <c r="AB626">
        <v>2.0734017436486556</v>
      </c>
      <c r="AC626">
        <v>-0.86784510677340798</v>
      </c>
      <c r="AD626">
        <v>50.646777008443664</v>
      </c>
      <c r="AE626">
        <v>-8.0241735440917612</v>
      </c>
      <c r="AF626">
        <v>64.288429115786798</v>
      </c>
      <c r="AG626">
        <v>87.549814817205785</v>
      </c>
      <c r="AH626">
        <v>7.882729243409585E-2</v>
      </c>
    </row>
    <row r="627" spans="1:37">
      <c r="A627">
        <v>4</v>
      </c>
      <c r="B627">
        <v>54</v>
      </c>
      <c r="C627">
        <v>1997</v>
      </c>
      <c r="D627">
        <v>99</v>
      </c>
      <c r="E627">
        <v>99</v>
      </c>
      <c r="F627">
        <v>187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  <c r="Q627">
        <v>468</v>
      </c>
      <c r="R627">
        <v>9161</v>
      </c>
      <c r="S627">
        <v>4.7844121820761938</v>
      </c>
      <c r="T627">
        <v>2.7436961030455191</v>
      </c>
      <c r="U627">
        <v>4.3156533129571004</v>
      </c>
      <c r="V627">
        <v>0</v>
      </c>
      <c r="W627">
        <v>0</v>
      </c>
      <c r="X627">
        <v>6.5495033293308594E-2</v>
      </c>
      <c r="Y627">
        <v>0</v>
      </c>
      <c r="Z627">
        <v>2.1243092689964498</v>
      </c>
      <c r="AA627">
        <v>11.338782706399449</v>
      </c>
      <c r="AB627">
        <v>1.3563838496848657</v>
      </c>
      <c r="AC627">
        <v>-11.61457204809353</v>
      </c>
      <c r="AD627">
        <v>10.684652011893506</v>
      </c>
      <c r="AE627">
        <v>-9.4625873287775555</v>
      </c>
      <c r="AF627">
        <v>35.711570884213195</v>
      </c>
      <c r="AG627">
        <v>12.45018518279419</v>
      </c>
      <c r="AH627">
        <v>0</v>
      </c>
    </row>
    <row r="628" spans="1:37">
      <c r="A628">
        <v>4</v>
      </c>
      <c r="B628">
        <v>55</v>
      </c>
      <c r="C628">
        <v>1996</v>
      </c>
      <c r="D628">
        <v>99</v>
      </c>
      <c r="E628">
        <v>99</v>
      </c>
      <c r="F628">
        <v>186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  <c r="Q628">
        <v>1594</v>
      </c>
      <c r="R628">
        <v>15387.25</v>
      </c>
      <c r="S628">
        <v>4.8254236462005853</v>
      </c>
      <c r="T628">
        <v>3.7281515540463679</v>
      </c>
      <c r="U628">
        <v>16.778157240572504</v>
      </c>
      <c r="V628">
        <v>0.47441875578807119</v>
      </c>
      <c r="W628">
        <v>1.0788152528879431</v>
      </c>
      <c r="X628">
        <v>53.271377276641367</v>
      </c>
      <c r="Y628">
        <v>11.178085752814832</v>
      </c>
      <c r="Z628">
        <v>5.315054847556226</v>
      </c>
      <c r="AA628">
        <v>12.102196590329324</v>
      </c>
      <c r="AB628">
        <v>2.0783974624684718</v>
      </c>
      <c r="AC628">
        <v>-1.1405891758892921</v>
      </c>
      <c r="AD628">
        <v>51.331170934811411</v>
      </c>
      <c r="AE628">
        <v>-12.218756303114221</v>
      </c>
      <c r="AF628">
        <v>61.728630314214357</v>
      </c>
      <c r="AG628">
        <v>86.736843732057153</v>
      </c>
      <c r="AH628">
        <v>0.1169799671806203</v>
      </c>
    </row>
    <row r="629" spans="1:37">
      <c r="A629">
        <v>4</v>
      </c>
      <c r="B629">
        <v>56</v>
      </c>
      <c r="C629">
        <v>1996</v>
      </c>
      <c r="D629">
        <v>99</v>
      </c>
      <c r="E629">
        <v>99</v>
      </c>
      <c r="F629">
        <v>187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  <c r="Q629">
        <v>505</v>
      </c>
      <c r="R629">
        <v>9540</v>
      </c>
      <c r="S629">
        <v>5.1410901467505248</v>
      </c>
      <c r="T629">
        <v>2.8426624737945487</v>
      </c>
      <c r="U629">
        <v>4.1380922431865796</v>
      </c>
      <c r="V629">
        <v>0</v>
      </c>
      <c r="W629">
        <v>0</v>
      </c>
      <c r="X629">
        <v>7.337526205450734E-2</v>
      </c>
      <c r="Y629">
        <v>0</v>
      </c>
      <c r="Z629">
        <v>1.9939933981704556</v>
      </c>
      <c r="AA629">
        <v>11.94244029107788</v>
      </c>
      <c r="AB629">
        <v>1.474022483648902</v>
      </c>
      <c r="AC629">
        <v>-5.832461369032762</v>
      </c>
      <c r="AD629">
        <v>6.3328596997890418</v>
      </c>
      <c r="AE629">
        <v>-16.609816159915439</v>
      </c>
      <c r="AF629">
        <v>38.271369685785643</v>
      </c>
      <c r="AG629">
        <v>13.263156267942829</v>
      </c>
      <c r="AH629">
        <v>0</v>
      </c>
    </row>
    <row r="630" spans="1:37">
      <c r="A630">
        <v>5</v>
      </c>
      <c r="B630">
        <v>1</v>
      </c>
      <c r="C630">
        <v>2023</v>
      </c>
      <c r="D630">
        <v>99</v>
      </c>
      <c r="E630">
        <v>99</v>
      </c>
      <c r="F630">
        <v>99</v>
      </c>
      <c r="G630">
        <v>1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  <c r="Q630">
        <v>248</v>
      </c>
      <c r="R630">
        <v>10250</v>
      </c>
      <c r="S630">
        <v>5.5128780487804878</v>
      </c>
      <c r="T630">
        <v>4.9912195121951219</v>
      </c>
      <c r="U630">
        <v>11.388497560975612</v>
      </c>
      <c r="V630">
        <v>1.082926829268293</v>
      </c>
      <c r="W630">
        <v>1.8536585365853655</v>
      </c>
      <c r="X630">
        <v>23.512195121951216</v>
      </c>
      <c r="Y630">
        <v>8.1365853658536569</v>
      </c>
      <c r="Z630">
        <v>7.1791071791009138</v>
      </c>
      <c r="AA630">
        <v>1.6019743945324647</v>
      </c>
      <c r="AB630">
        <v>1.7907951567049227</v>
      </c>
      <c r="AC630">
        <v>18.495231659084119</v>
      </c>
      <c r="AD630">
        <v>40.252541659757192</v>
      </c>
      <c r="AE630">
        <v>39.445835198520506</v>
      </c>
      <c r="AF630">
        <v>38.346427235316128</v>
      </c>
      <c r="AG630">
        <v>35.2718874849146</v>
      </c>
      <c r="AH630">
        <v>2.3804878048780482</v>
      </c>
      <c r="AI630">
        <v>3491</v>
      </c>
      <c r="AJ630">
        <v>93.631967917501825</v>
      </c>
      <c r="AK630">
        <v>14.741272867126202</v>
      </c>
    </row>
    <row r="631" spans="1:37">
      <c r="A631">
        <v>5</v>
      </c>
      <c r="B631">
        <v>2</v>
      </c>
      <c r="C631">
        <v>2023</v>
      </c>
      <c r="D631">
        <v>99</v>
      </c>
      <c r="E631">
        <v>99</v>
      </c>
      <c r="F631">
        <v>99</v>
      </c>
      <c r="G631">
        <v>2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  <c r="Q631">
        <v>284</v>
      </c>
      <c r="R631">
        <v>7995</v>
      </c>
      <c r="S631">
        <v>5.2834271419637284</v>
      </c>
      <c r="T631">
        <v>4.6774233896185118</v>
      </c>
      <c r="U631">
        <v>11.929493433395908</v>
      </c>
      <c r="V631">
        <v>0.7629768605378362</v>
      </c>
      <c r="W631">
        <v>0.67542213883677293</v>
      </c>
      <c r="X631">
        <v>26.616635397123204</v>
      </c>
      <c r="Y631">
        <v>8.4928080050031269</v>
      </c>
      <c r="Z631">
        <v>7.0634802790184308</v>
      </c>
      <c r="AA631">
        <v>1.4182652907021762</v>
      </c>
      <c r="AB631">
        <v>1.87965224125922</v>
      </c>
      <c r="AC631">
        <v>18.921833051955065</v>
      </c>
      <c r="AD631">
        <v>45.17922500243975</v>
      </c>
      <c r="AE631">
        <v>49.189436539604799</v>
      </c>
      <c r="AF631">
        <v>29.910213243546572</v>
      </c>
      <c r="AG631">
        <v>28.818997707806741</v>
      </c>
      <c r="AH631">
        <v>0.11257035647279548</v>
      </c>
      <c r="AI631">
        <v>378</v>
      </c>
      <c r="AJ631">
        <v>92.698148148148036</v>
      </c>
      <c r="AK631">
        <v>15.592907139762564</v>
      </c>
    </row>
    <row r="632" spans="1:37">
      <c r="A632">
        <v>5</v>
      </c>
      <c r="B632">
        <v>3</v>
      </c>
      <c r="C632">
        <v>2023</v>
      </c>
      <c r="D632">
        <v>99</v>
      </c>
      <c r="E632">
        <v>99</v>
      </c>
      <c r="F632">
        <v>99</v>
      </c>
      <c r="G632">
        <v>3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  <c r="Q632">
        <v>142</v>
      </c>
      <c r="R632">
        <v>3977</v>
      </c>
      <c r="S632">
        <v>4.9720895147095794</v>
      </c>
      <c r="T632">
        <v>4.5657530802112163</v>
      </c>
      <c r="U632">
        <v>12.009529796328888</v>
      </c>
      <c r="V632">
        <v>0.80462660296706012</v>
      </c>
      <c r="W632">
        <v>1.131506160422429</v>
      </c>
      <c r="X632">
        <v>26.778979129997495</v>
      </c>
      <c r="Y632">
        <v>10.309278350515468</v>
      </c>
      <c r="Z632">
        <v>7.58814747499469</v>
      </c>
      <c r="AA632">
        <v>1.6308798719354298</v>
      </c>
      <c r="AB632">
        <v>1.95544124368693</v>
      </c>
      <c r="AC632">
        <v>35.194810849635992</v>
      </c>
      <c r="AD632">
        <v>54.267383452101193</v>
      </c>
      <c r="AE632">
        <v>53.629214154952948</v>
      </c>
      <c r="AF632">
        <v>14.878413767302661</v>
      </c>
      <c r="AG632">
        <v>14.431783227284877</v>
      </c>
      <c r="AH632">
        <v>0.25144581342720645</v>
      </c>
      <c r="AI632">
        <v>0</v>
      </c>
    </row>
    <row r="633" spans="1:37">
      <c r="A633">
        <v>5</v>
      </c>
      <c r="B633">
        <v>4</v>
      </c>
      <c r="C633">
        <v>2023</v>
      </c>
      <c r="D633">
        <v>99</v>
      </c>
      <c r="E633">
        <v>99</v>
      </c>
      <c r="F633">
        <v>99</v>
      </c>
      <c r="G633">
        <v>4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  <c r="Q633">
        <v>105</v>
      </c>
      <c r="R633">
        <v>4508</v>
      </c>
      <c r="S633">
        <v>5.1523957409050594</v>
      </c>
      <c r="T633">
        <v>4.8748890860692109</v>
      </c>
      <c r="U633">
        <v>15.76732475598938</v>
      </c>
      <c r="V633">
        <v>1.7968056787932569</v>
      </c>
      <c r="W633">
        <v>1.9299023957409056</v>
      </c>
      <c r="X633">
        <v>46.095829636202318</v>
      </c>
      <c r="Y633">
        <v>18.722271517302577</v>
      </c>
      <c r="Z633">
        <v>7.6340745518213646</v>
      </c>
      <c r="AA633">
        <v>1.4017912332049629</v>
      </c>
      <c r="AB633">
        <v>2.0451555851493066</v>
      </c>
      <c r="AC633">
        <v>29.040465694032711</v>
      </c>
      <c r="AD633">
        <v>57.841632094769601</v>
      </c>
      <c r="AE633">
        <v>53.172424973816874</v>
      </c>
      <c r="AF633">
        <v>16.86494575383465</v>
      </c>
      <c r="AG633">
        <v>21.477331579993812</v>
      </c>
      <c r="AH633">
        <v>0</v>
      </c>
      <c r="AI633">
        <v>5</v>
      </c>
      <c r="AJ633">
        <v>80.319999999999993</v>
      </c>
      <c r="AK633">
        <v>13.697433569673173</v>
      </c>
    </row>
    <row r="634" spans="1:37">
      <c r="A634">
        <v>5</v>
      </c>
      <c r="B634">
        <v>5</v>
      </c>
      <c r="C634">
        <v>2022</v>
      </c>
      <c r="D634">
        <v>99</v>
      </c>
      <c r="E634">
        <v>99</v>
      </c>
      <c r="F634">
        <v>99</v>
      </c>
      <c r="G634">
        <v>1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  <c r="Q634">
        <v>225</v>
      </c>
      <c r="R634">
        <v>9905</v>
      </c>
      <c r="S634">
        <v>5.5339727410398796</v>
      </c>
      <c r="T634">
        <v>5.0479555779909129</v>
      </c>
      <c r="U634">
        <v>11.31429581019686</v>
      </c>
      <c r="V634">
        <v>0.8177688036345282</v>
      </c>
      <c r="W634">
        <v>1.3023725391216556</v>
      </c>
      <c r="X634">
        <v>22.725896012115097</v>
      </c>
      <c r="Y634">
        <v>8.7228672387683002</v>
      </c>
      <c r="Z634">
        <v>7.3234202508767261</v>
      </c>
      <c r="AA634">
        <v>1.6185078654470275</v>
      </c>
      <c r="AB634">
        <v>1.9294006021402224</v>
      </c>
      <c r="AC634">
        <v>17.1505850791584</v>
      </c>
      <c r="AD634">
        <v>39.397592991098072</v>
      </c>
      <c r="AE634">
        <v>34.419896799560973</v>
      </c>
      <c r="AF634">
        <v>38.071948872505295</v>
      </c>
      <c r="AG634">
        <v>34.21861414858494</v>
      </c>
      <c r="AH634">
        <v>1.9283190307925295</v>
      </c>
      <c r="AI634">
        <v>30</v>
      </c>
      <c r="AJ634">
        <v>84.67333333333336</v>
      </c>
      <c r="AK634">
        <v>15.346124919884646</v>
      </c>
    </row>
    <row r="635" spans="1:37">
      <c r="A635">
        <v>5</v>
      </c>
      <c r="B635">
        <v>6</v>
      </c>
      <c r="C635">
        <v>2022</v>
      </c>
      <c r="D635">
        <v>99</v>
      </c>
      <c r="E635">
        <v>99</v>
      </c>
      <c r="F635">
        <v>99</v>
      </c>
      <c r="G635">
        <v>2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  <c r="Q635">
        <v>261</v>
      </c>
      <c r="R635">
        <v>7607.53</v>
      </c>
      <c r="S635">
        <v>5.2316665198822738</v>
      </c>
      <c r="T635">
        <v>4.8338948384035296</v>
      </c>
      <c r="U635">
        <v>12.556495998044031</v>
      </c>
      <c r="V635">
        <v>1.7351229636951813</v>
      </c>
      <c r="W635">
        <v>0.73611277247674356</v>
      </c>
      <c r="X635">
        <v>30.52239031591068</v>
      </c>
      <c r="Y635">
        <v>10.805083910283631</v>
      </c>
      <c r="Z635">
        <v>7.5235792864339599</v>
      </c>
      <c r="AA635">
        <v>1.311163274976497</v>
      </c>
      <c r="AB635">
        <v>1.5830113195862461</v>
      </c>
      <c r="AC635">
        <v>22.953187230399777</v>
      </c>
      <c r="AD635">
        <v>45.465418709235529</v>
      </c>
      <c r="AE635">
        <v>48.40186328088172</v>
      </c>
      <c r="AF635">
        <v>29.241140152049486</v>
      </c>
      <c r="AG635">
        <v>29.167052537165304</v>
      </c>
      <c r="AH635">
        <v>0.28918716061586341</v>
      </c>
      <c r="AI635">
        <v>459</v>
      </c>
      <c r="AJ635">
        <v>92.285620915032624</v>
      </c>
      <c r="AK635">
        <v>14.800403539571002</v>
      </c>
    </row>
    <row r="636" spans="1:37">
      <c r="A636">
        <v>5</v>
      </c>
      <c r="B636">
        <v>7</v>
      </c>
      <c r="C636">
        <v>2022</v>
      </c>
      <c r="D636">
        <v>99</v>
      </c>
      <c r="E636">
        <v>99</v>
      </c>
      <c r="F636">
        <v>99</v>
      </c>
      <c r="G636">
        <v>3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  <c r="Q636">
        <v>131</v>
      </c>
      <c r="R636">
        <v>3978</v>
      </c>
      <c r="S636">
        <v>4.7574157868275515</v>
      </c>
      <c r="T636">
        <v>4.5384615384615392</v>
      </c>
      <c r="U636">
        <v>12.138758169934649</v>
      </c>
      <c r="V636">
        <v>1.1060834590246358</v>
      </c>
      <c r="W636">
        <v>0.87983911513323243</v>
      </c>
      <c r="X636">
        <v>26.797385620915033</v>
      </c>
      <c r="Y636">
        <v>10.055304172951232</v>
      </c>
      <c r="Z636">
        <v>7.2573726987129197</v>
      </c>
      <c r="AA636">
        <v>1.5980526606643963</v>
      </c>
      <c r="AB636">
        <v>1.796217982561882</v>
      </c>
      <c r="AC636">
        <v>23.25961601237131</v>
      </c>
      <c r="AD636">
        <v>48.385385529021882</v>
      </c>
      <c r="AE636">
        <v>53.978476806922359</v>
      </c>
      <c r="AF636">
        <v>15.290278911138421</v>
      </c>
      <c r="AG636">
        <v>14.744139997328309</v>
      </c>
      <c r="AH636">
        <v>0</v>
      </c>
      <c r="AI636">
        <v>0</v>
      </c>
    </row>
    <row r="637" spans="1:37">
      <c r="A637">
        <v>5</v>
      </c>
      <c r="B637">
        <v>8</v>
      </c>
      <c r="C637">
        <v>2022</v>
      </c>
      <c r="D637">
        <v>99</v>
      </c>
      <c r="E637">
        <v>99</v>
      </c>
      <c r="F637">
        <v>99</v>
      </c>
      <c r="G637">
        <v>4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  <c r="Q637">
        <v>110</v>
      </c>
      <c r="R637">
        <v>4526</v>
      </c>
      <c r="S637">
        <v>4.9494034467520995</v>
      </c>
      <c r="T637">
        <v>4.5346884666372071</v>
      </c>
      <c r="U637">
        <v>15.825508174988965</v>
      </c>
      <c r="V637">
        <v>2.3862129916040655</v>
      </c>
      <c r="W637">
        <v>2.0989836500220944</v>
      </c>
      <c r="X637">
        <v>48.121961997348635</v>
      </c>
      <c r="Y637">
        <v>19.266460450729124</v>
      </c>
      <c r="Z637">
        <v>7.7086706119151556</v>
      </c>
      <c r="AA637">
        <v>1.5118776599375547</v>
      </c>
      <c r="AB637">
        <v>2.1860064896238103</v>
      </c>
      <c r="AC637">
        <v>42.704989896643447</v>
      </c>
      <c r="AD637">
        <v>62.520082913452647</v>
      </c>
      <c r="AE637">
        <v>54.661532338618734</v>
      </c>
      <c r="AF637">
        <v>17.3966320643068</v>
      </c>
      <c r="AG637">
        <v>21.870193316921444</v>
      </c>
      <c r="AH637">
        <v>0</v>
      </c>
      <c r="AI637">
        <v>0</v>
      </c>
    </row>
    <row r="638" spans="1:37">
      <c r="A638">
        <v>5</v>
      </c>
      <c r="B638">
        <v>9</v>
      </c>
      <c r="C638">
        <v>2021</v>
      </c>
      <c r="D638">
        <v>99</v>
      </c>
      <c r="E638">
        <v>99</v>
      </c>
      <c r="F638">
        <v>99</v>
      </c>
      <c r="G638">
        <v>1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  <c r="Q638">
        <v>228</v>
      </c>
      <c r="R638">
        <v>9591.9</v>
      </c>
      <c r="S638">
        <v>5.2994401526287804</v>
      </c>
      <c r="T638">
        <v>4.9365610567249449</v>
      </c>
      <c r="U638">
        <v>11.193167151450689</v>
      </c>
      <c r="V638">
        <v>1.1050990940272525</v>
      </c>
      <c r="W638">
        <v>0.97999353621284635</v>
      </c>
      <c r="X638">
        <v>22.894317080036281</v>
      </c>
      <c r="Y638">
        <v>9.2995131308708352</v>
      </c>
      <c r="Z638">
        <v>7.4578259977726944</v>
      </c>
      <c r="AA638">
        <v>1.7229938372429612</v>
      </c>
      <c r="AB638">
        <v>2.1290008807750413</v>
      </c>
      <c r="AC638">
        <v>21.436975860278171</v>
      </c>
      <c r="AD638">
        <v>34.563618238759631</v>
      </c>
      <c r="AE638">
        <v>30.041345536811519</v>
      </c>
      <c r="AF638">
        <v>36.013877051426938</v>
      </c>
      <c r="AG638">
        <v>31.687136317851021</v>
      </c>
      <c r="AH638">
        <v>1.5742449358312742</v>
      </c>
    </row>
    <row r="639" spans="1:37">
      <c r="A639">
        <v>5</v>
      </c>
      <c r="B639">
        <v>10</v>
      </c>
      <c r="C639">
        <v>2021</v>
      </c>
      <c r="D639">
        <v>99</v>
      </c>
      <c r="E639">
        <v>99</v>
      </c>
      <c r="F639">
        <v>99</v>
      </c>
      <c r="G639">
        <v>2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255</v>
      </c>
      <c r="R639">
        <v>7371</v>
      </c>
      <c r="S639">
        <v>5.1659204992538319</v>
      </c>
      <c r="T639">
        <v>4.7387057387057379</v>
      </c>
      <c r="U639">
        <v>12.845463302129978</v>
      </c>
      <c r="V639">
        <v>1.9400352733686064</v>
      </c>
      <c r="W639">
        <v>0.78686745353412013</v>
      </c>
      <c r="X639">
        <v>30.959164292497633</v>
      </c>
      <c r="Y639">
        <v>11.328177994844664</v>
      </c>
      <c r="Z639">
        <v>7.5644931972880256</v>
      </c>
      <c r="AA639">
        <v>1.3108647783645608</v>
      </c>
      <c r="AB639">
        <v>1.69522729579791</v>
      </c>
      <c r="AC639">
        <v>31.229831084299892</v>
      </c>
      <c r="AD639">
        <v>44.104546295707458</v>
      </c>
      <c r="AE639">
        <v>49.765530812592992</v>
      </c>
      <c r="AF639">
        <v>27.675255970774082</v>
      </c>
      <c r="AG639">
        <v>27.944834664637622</v>
      </c>
      <c r="AH639">
        <v>0.37986704653371345</v>
      </c>
    </row>
    <row r="640" spans="1:37">
      <c r="A640">
        <v>5</v>
      </c>
      <c r="B640">
        <v>11</v>
      </c>
      <c r="C640">
        <v>2021</v>
      </c>
      <c r="D640">
        <v>99</v>
      </c>
      <c r="E640">
        <v>99</v>
      </c>
      <c r="F640">
        <v>99</v>
      </c>
      <c r="G640">
        <v>3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139</v>
      </c>
      <c r="R640">
        <v>4864</v>
      </c>
      <c r="S640">
        <v>4.8472450657894717</v>
      </c>
      <c r="T640">
        <v>4.6188322368421053</v>
      </c>
      <c r="U640">
        <v>12.10349712171055</v>
      </c>
      <c r="V640">
        <v>0.80180921052631549</v>
      </c>
      <c r="W640">
        <v>1.6447368421052628</v>
      </c>
      <c r="X640">
        <v>26.603618421052623</v>
      </c>
      <c r="Y640">
        <v>9.7861842105263115</v>
      </c>
      <c r="Z640">
        <v>7.5622746243869248</v>
      </c>
      <c r="AA640">
        <v>1.6468360241993301</v>
      </c>
      <c r="AB640">
        <v>1.9840707634114123</v>
      </c>
      <c r="AC640">
        <v>33.251327603454826</v>
      </c>
      <c r="AD640">
        <v>52.897636395019056</v>
      </c>
      <c r="AE640">
        <v>56.451843794157959</v>
      </c>
      <c r="AF640">
        <v>18.262439973116969</v>
      </c>
      <c r="AG640">
        <v>17.375199428541723</v>
      </c>
      <c r="AH640">
        <v>0</v>
      </c>
    </row>
    <row r="641" spans="1:34">
      <c r="A641">
        <v>5</v>
      </c>
      <c r="B641">
        <v>12</v>
      </c>
      <c r="C641">
        <v>2021</v>
      </c>
      <c r="D641">
        <v>99</v>
      </c>
      <c r="E641">
        <v>99</v>
      </c>
      <c r="F641">
        <v>99</v>
      </c>
      <c r="G641">
        <v>4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109</v>
      </c>
      <c r="R641">
        <v>4807</v>
      </c>
      <c r="S641">
        <v>5.2327855211150398</v>
      </c>
      <c r="T641">
        <v>4.6511337632619103</v>
      </c>
      <c r="U641">
        <v>16.206638235905974</v>
      </c>
      <c r="V641">
        <v>2.4547534845017678</v>
      </c>
      <c r="W641">
        <v>2.8708133971291874</v>
      </c>
      <c r="X641">
        <v>48.658206781776578</v>
      </c>
      <c r="Y641">
        <v>22.342417308092365</v>
      </c>
      <c r="Z641">
        <v>8.119913616816369</v>
      </c>
      <c r="AA641">
        <v>1.5048989415200325</v>
      </c>
      <c r="AB641">
        <v>2.3525345547042757</v>
      </c>
      <c r="AC641">
        <v>34.120227086488342</v>
      </c>
      <c r="AD641">
        <v>62.429711316401395</v>
      </c>
      <c r="AE641">
        <v>57.328594686785905</v>
      </c>
      <c r="AF641">
        <v>18.048427004682004</v>
      </c>
      <c r="AG641">
        <v>22.992829588969649</v>
      </c>
      <c r="AH641">
        <v>0</v>
      </c>
    </row>
    <row r="642" spans="1:34">
      <c r="A642">
        <v>5</v>
      </c>
      <c r="B642">
        <v>13</v>
      </c>
      <c r="C642">
        <v>2020</v>
      </c>
      <c r="D642">
        <v>99</v>
      </c>
      <c r="E642">
        <v>99</v>
      </c>
      <c r="F642">
        <v>99</v>
      </c>
      <c r="G642">
        <v>1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232</v>
      </c>
      <c r="R642">
        <v>9676</v>
      </c>
      <c r="S642">
        <v>5.3031211244315823</v>
      </c>
      <c r="T642">
        <v>5.2948532451426225</v>
      </c>
      <c r="U642">
        <v>10.997506200909452</v>
      </c>
      <c r="V642">
        <v>0.6097560975609756</v>
      </c>
      <c r="W642">
        <v>1.4778834229020257</v>
      </c>
      <c r="X642">
        <v>22.674658949979328</v>
      </c>
      <c r="Y642">
        <v>8.3402232327408008</v>
      </c>
      <c r="Z642">
        <v>7.2896192332659986</v>
      </c>
      <c r="AA642">
        <v>1.7020142767885702</v>
      </c>
      <c r="AB642">
        <v>2.0818261138068577</v>
      </c>
      <c r="AC642">
        <v>11.484014279622627</v>
      </c>
      <c r="AD642">
        <v>24.67352885091492</v>
      </c>
      <c r="AE642">
        <v>20.333107077652887</v>
      </c>
      <c r="AF642">
        <v>35.538252469974665</v>
      </c>
      <c r="AG642">
        <v>31.190886453392054</v>
      </c>
      <c r="AH642">
        <v>1.281521289789169</v>
      </c>
    </row>
    <row r="643" spans="1:34">
      <c r="A643">
        <v>5</v>
      </c>
      <c r="B643">
        <v>14</v>
      </c>
      <c r="C643">
        <v>2020</v>
      </c>
      <c r="D643">
        <v>99</v>
      </c>
      <c r="E643">
        <v>99</v>
      </c>
      <c r="F643">
        <v>99</v>
      </c>
      <c r="G643">
        <v>2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252</v>
      </c>
      <c r="R643">
        <v>7613</v>
      </c>
      <c r="S643">
        <v>4.9506107973203743</v>
      </c>
      <c r="T643">
        <v>4.6209115985813742</v>
      </c>
      <c r="U643">
        <v>12.250693550505712</v>
      </c>
      <c r="V643">
        <v>1.1165112307894394</v>
      </c>
      <c r="W643">
        <v>0.6961775909628265</v>
      </c>
      <c r="X643">
        <v>30.053855247602776</v>
      </c>
      <c r="Y643">
        <v>10.061736503349533</v>
      </c>
      <c r="Z643">
        <v>7.6080422092324289</v>
      </c>
      <c r="AA643">
        <v>1.4177122441908203</v>
      </c>
      <c r="AB643">
        <v>1.8226197750162505</v>
      </c>
      <c r="AC643">
        <v>12.066406860285372</v>
      </c>
      <c r="AD643">
        <v>38.527661243609998</v>
      </c>
      <c r="AE643">
        <v>45.997561150438713</v>
      </c>
      <c r="AF643">
        <v>27.961214970433765</v>
      </c>
      <c r="AG643">
        <v>27.337207450249483</v>
      </c>
      <c r="AH643">
        <v>0.22330224615788788</v>
      </c>
    </row>
    <row r="644" spans="1:34">
      <c r="A644">
        <v>5</v>
      </c>
      <c r="B644">
        <v>15</v>
      </c>
      <c r="C644">
        <v>2020</v>
      </c>
      <c r="D644">
        <v>99</v>
      </c>
      <c r="E644">
        <v>99</v>
      </c>
      <c r="F644">
        <v>99</v>
      </c>
      <c r="G644">
        <v>3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127</v>
      </c>
      <c r="R644">
        <v>4911</v>
      </c>
      <c r="S644">
        <v>4.9380981470169001</v>
      </c>
      <c r="T644">
        <v>4.5186316432498472</v>
      </c>
      <c r="U644">
        <v>11.850873549175336</v>
      </c>
      <c r="V644">
        <v>0.95703522704133615</v>
      </c>
      <c r="W644">
        <v>1.4864589696599468</v>
      </c>
      <c r="X644">
        <v>26.593361840765624</v>
      </c>
      <c r="Y644">
        <v>10.649562207289758</v>
      </c>
      <c r="Z644">
        <v>7.6907407425358398</v>
      </c>
      <c r="AA644">
        <v>1.5360450181684719</v>
      </c>
      <c r="AB644">
        <v>1.9546916970071619</v>
      </c>
      <c r="AC644">
        <v>25.350523472671121</v>
      </c>
      <c r="AD644">
        <v>51.876987299702762</v>
      </c>
      <c r="AE644">
        <v>47.524890519870304</v>
      </c>
      <c r="AF644">
        <v>18.037242443163034</v>
      </c>
      <c r="AG644">
        <v>17.059171715225936</v>
      </c>
      <c r="AH644">
        <v>6.1087354917532047E-2</v>
      </c>
    </row>
    <row r="645" spans="1:34">
      <c r="A645">
        <v>5</v>
      </c>
      <c r="B645">
        <v>16</v>
      </c>
      <c r="C645">
        <v>2020</v>
      </c>
      <c r="D645">
        <v>99</v>
      </c>
      <c r="E645">
        <v>99</v>
      </c>
      <c r="F645">
        <v>99</v>
      </c>
      <c r="G645">
        <v>4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109</v>
      </c>
      <c r="R645">
        <v>5027</v>
      </c>
      <c r="S645">
        <v>5.2826735627610919</v>
      </c>
      <c r="T645">
        <v>4.9536502884424118</v>
      </c>
      <c r="U645">
        <v>16.567992838671191</v>
      </c>
      <c r="V645">
        <v>2.3075392878456338</v>
      </c>
      <c r="W645">
        <v>2.5263576685896161</v>
      </c>
      <c r="X645">
        <v>50.646508852198131</v>
      </c>
      <c r="Y645">
        <v>22.319474835886211</v>
      </c>
      <c r="Z645">
        <v>7.8850083931347523</v>
      </c>
      <c r="AA645">
        <v>1.490992840809783</v>
      </c>
      <c r="AB645">
        <v>2.2154762679690725</v>
      </c>
      <c r="AC645">
        <v>32.038748625226347</v>
      </c>
      <c r="AD645">
        <v>64.446167454839696</v>
      </c>
      <c r="AE645">
        <v>50.24763387322988</v>
      </c>
      <c r="AF645">
        <v>18.463290116428546</v>
      </c>
      <c r="AG645">
        <v>24.412734381132527</v>
      </c>
      <c r="AH645">
        <v>0</v>
      </c>
    </row>
    <row r="646" spans="1:34">
      <c r="A646">
        <v>5</v>
      </c>
      <c r="B646">
        <v>17</v>
      </c>
      <c r="C646">
        <v>2019</v>
      </c>
      <c r="D646">
        <v>99</v>
      </c>
      <c r="E646">
        <v>99</v>
      </c>
      <c r="F646">
        <v>99</v>
      </c>
      <c r="G646">
        <v>1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206</v>
      </c>
      <c r="R646">
        <v>9648</v>
      </c>
      <c r="S646">
        <v>5.269278606965174</v>
      </c>
      <c r="T646">
        <v>4.9900497512437809</v>
      </c>
      <c r="U646">
        <v>11.165672678275296</v>
      </c>
      <c r="V646">
        <v>0.77736318407960192</v>
      </c>
      <c r="W646">
        <v>1.1194029850746268</v>
      </c>
      <c r="X646">
        <v>23.279436152570476</v>
      </c>
      <c r="Y646">
        <v>8.6131840796019912</v>
      </c>
      <c r="Z646">
        <v>7.4697416753143502</v>
      </c>
      <c r="AA646">
        <v>1.706076782285832</v>
      </c>
      <c r="AB646">
        <v>1.9060936143099605</v>
      </c>
      <c r="AC646">
        <v>20.731422716382635</v>
      </c>
      <c r="AD646">
        <v>35.843778197306037</v>
      </c>
      <c r="AE646">
        <v>31.161538492418519</v>
      </c>
      <c r="AF646">
        <v>35.488854557492822</v>
      </c>
      <c r="AG646">
        <v>31.980378420668234</v>
      </c>
      <c r="AH646">
        <v>1.274875621890547</v>
      </c>
    </row>
    <row r="647" spans="1:34">
      <c r="A647">
        <v>5</v>
      </c>
      <c r="B647">
        <v>18</v>
      </c>
      <c r="C647">
        <v>2019</v>
      </c>
      <c r="D647">
        <v>99</v>
      </c>
      <c r="E647">
        <v>99</v>
      </c>
      <c r="F647">
        <v>99</v>
      </c>
      <c r="G647">
        <v>2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273</v>
      </c>
      <c r="R647">
        <v>8018</v>
      </c>
      <c r="S647">
        <v>4.7570466450486411</v>
      </c>
      <c r="T647">
        <v>4.4971314542279872</v>
      </c>
      <c r="U647">
        <v>12.13770017460716</v>
      </c>
      <c r="V647">
        <v>1.2097779995011229</v>
      </c>
      <c r="W647">
        <v>0.67348465951608882</v>
      </c>
      <c r="X647">
        <v>29.508605637316041</v>
      </c>
      <c r="Y647">
        <v>9.9276627587927173</v>
      </c>
      <c r="Z647">
        <v>7.559467803924762</v>
      </c>
      <c r="AA647">
        <v>1.4222480731261149</v>
      </c>
      <c r="AB647">
        <v>1.8756701312964563</v>
      </c>
      <c r="AC647">
        <v>23.186058869248004</v>
      </c>
      <c r="AD647">
        <v>43.967040989743431</v>
      </c>
      <c r="AE647">
        <v>50.615867490723446</v>
      </c>
      <c r="AF647">
        <v>29.493121459574777</v>
      </c>
      <c r="AG647">
        <v>28.891086097918901</v>
      </c>
      <c r="AH647">
        <v>0.57370915440259407</v>
      </c>
    </row>
    <row r="648" spans="1:34">
      <c r="A648">
        <v>5</v>
      </c>
      <c r="B648">
        <v>19</v>
      </c>
      <c r="C648">
        <v>2019</v>
      </c>
      <c r="D648">
        <v>99</v>
      </c>
      <c r="E648">
        <v>99</v>
      </c>
      <c r="F648">
        <v>99</v>
      </c>
      <c r="G648">
        <v>3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106</v>
      </c>
      <c r="R648">
        <v>4644</v>
      </c>
      <c r="S648">
        <v>4.9409991386735594</v>
      </c>
      <c r="T648">
        <v>4.5239018087855296</v>
      </c>
      <c r="U648">
        <v>11.802011197243758</v>
      </c>
      <c r="V648">
        <v>0.77519379844961245</v>
      </c>
      <c r="W648">
        <v>1.3996554694229111</v>
      </c>
      <c r="X648">
        <v>25.947459086993977</v>
      </c>
      <c r="Y648">
        <v>10.055986218776916</v>
      </c>
      <c r="Z648">
        <v>7.7682481673723203</v>
      </c>
      <c r="AA648">
        <v>1.5490705837877536</v>
      </c>
      <c r="AB648">
        <v>2.0346030527082557</v>
      </c>
      <c r="AC648">
        <v>20.7768003847569</v>
      </c>
      <c r="AD648">
        <v>54.435265413074958</v>
      </c>
      <c r="AE648">
        <v>40.757479093356871</v>
      </c>
      <c r="AF648">
        <v>17.0823217832708</v>
      </c>
      <c r="AG648">
        <v>16.270827644626145</v>
      </c>
      <c r="AH648">
        <v>0</v>
      </c>
    </row>
    <row r="649" spans="1:34">
      <c r="A649">
        <v>5</v>
      </c>
      <c r="B649">
        <v>20</v>
      </c>
      <c r="C649">
        <v>2019</v>
      </c>
      <c r="D649">
        <v>99</v>
      </c>
      <c r="E649">
        <v>99</v>
      </c>
      <c r="F649">
        <v>99</v>
      </c>
      <c r="G649">
        <v>4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116</v>
      </c>
      <c r="R649">
        <v>4876</v>
      </c>
      <c r="S649">
        <v>5.2362592288761292</v>
      </c>
      <c r="T649">
        <v>4.9723133716160799</v>
      </c>
      <c r="U649">
        <v>15.790924938474143</v>
      </c>
      <c r="V649">
        <v>1.8252666119770311</v>
      </c>
      <c r="W649">
        <v>3.301886792452831</v>
      </c>
      <c r="X649">
        <v>44.811320754716995</v>
      </c>
      <c r="Y649">
        <v>18.53978671041838</v>
      </c>
      <c r="Z649">
        <v>7.5329140931739023</v>
      </c>
      <c r="AA649">
        <v>1.4609933302870652</v>
      </c>
      <c r="AB649">
        <v>2.2367677767698848</v>
      </c>
      <c r="AC649">
        <v>33.167311922367794</v>
      </c>
      <c r="AD649">
        <v>59.901360495704409</v>
      </c>
      <c r="AE649">
        <v>47.419075883243714</v>
      </c>
      <c r="AF649">
        <v>17.935702199661595</v>
      </c>
      <c r="AG649">
        <v>22.857707836786716</v>
      </c>
      <c r="AH649">
        <v>2.0508613617719437E-2</v>
      </c>
    </row>
    <row r="650" spans="1:34">
      <c r="A650">
        <v>5</v>
      </c>
      <c r="B650">
        <v>21</v>
      </c>
      <c r="C650">
        <v>2018</v>
      </c>
      <c r="D650">
        <v>99</v>
      </c>
      <c r="E650">
        <v>99</v>
      </c>
      <c r="F650">
        <v>99</v>
      </c>
      <c r="G650">
        <v>1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242</v>
      </c>
      <c r="R650">
        <v>10922</v>
      </c>
      <c r="S650">
        <v>5.3557956418238408</v>
      </c>
      <c r="T650">
        <v>4.7626808276872383</v>
      </c>
      <c r="U650">
        <v>11.178986449368258</v>
      </c>
      <c r="V650">
        <v>0.71415491668192654</v>
      </c>
      <c r="W650">
        <v>1.2268815235304884</v>
      </c>
      <c r="X650">
        <v>23.731917231276324</v>
      </c>
      <c r="Y650">
        <v>7.8740157480314972</v>
      </c>
      <c r="Z650">
        <v>7.2861523524612508</v>
      </c>
      <c r="AA650">
        <v>1.6130243260021611</v>
      </c>
      <c r="AB650">
        <v>1.8040542326042697</v>
      </c>
      <c r="AC650">
        <v>6.5533837750683057</v>
      </c>
      <c r="AD650">
        <v>38.783651335002496</v>
      </c>
      <c r="AE650">
        <v>27.669719816494489</v>
      </c>
      <c r="AF650">
        <v>38.112852008235343</v>
      </c>
      <c r="AG650">
        <v>34.969510879217481</v>
      </c>
      <c r="AH650">
        <v>1.3001281816517123</v>
      </c>
    </row>
    <row r="651" spans="1:34">
      <c r="A651">
        <v>5</v>
      </c>
      <c r="B651">
        <v>22</v>
      </c>
      <c r="C651">
        <v>2018</v>
      </c>
      <c r="D651">
        <v>99</v>
      </c>
      <c r="E651">
        <v>99</v>
      </c>
      <c r="F651">
        <v>99</v>
      </c>
      <c r="G651">
        <v>2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291</v>
      </c>
      <c r="R651">
        <v>8122</v>
      </c>
      <c r="S651">
        <v>4.9428712139867006</v>
      </c>
      <c r="T651">
        <v>4.448781088401871</v>
      </c>
      <c r="U651">
        <v>12.146207830583595</v>
      </c>
      <c r="V651">
        <v>1.0342280226545184</v>
      </c>
      <c r="W651">
        <v>0.80029549372075859</v>
      </c>
      <c r="X651">
        <v>29.315439546909619</v>
      </c>
      <c r="Y651">
        <v>9.5912336862841681</v>
      </c>
      <c r="Z651">
        <v>7.3711264453126564</v>
      </c>
      <c r="AA651">
        <v>1.4621335621176346</v>
      </c>
      <c r="AB651">
        <v>1.8401120691642321</v>
      </c>
      <c r="AC651">
        <v>12.919042991297845</v>
      </c>
      <c r="AD651">
        <v>42.569549695655375</v>
      </c>
      <c r="AE651">
        <v>53.139992596897471</v>
      </c>
      <c r="AF651">
        <v>28.342115364483377</v>
      </c>
      <c r="AG651">
        <v>28.254566537289513</v>
      </c>
      <c r="AH651">
        <v>0.52942624969219421</v>
      </c>
    </row>
    <row r="652" spans="1:34">
      <c r="A652">
        <v>5</v>
      </c>
      <c r="B652">
        <v>23</v>
      </c>
      <c r="C652">
        <v>2018</v>
      </c>
      <c r="D652">
        <v>99</v>
      </c>
      <c r="E652">
        <v>99</v>
      </c>
      <c r="F652">
        <v>99</v>
      </c>
      <c r="G652">
        <v>3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103</v>
      </c>
      <c r="R652">
        <v>4443</v>
      </c>
      <c r="S652">
        <v>4.9153724960612193</v>
      </c>
      <c r="T652">
        <v>4.2977717758271421</v>
      </c>
      <c r="U652">
        <v>10.980085527796552</v>
      </c>
      <c r="V652">
        <v>0.83277065046139986</v>
      </c>
      <c r="W652">
        <v>1.5079900967814539</v>
      </c>
      <c r="X652">
        <v>22.259734413684452</v>
      </c>
      <c r="Y652">
        <v>8.6428089128966903</v>
      </c>
      <c r="Z652">
        <v>7.398888328387466</v>
      </c>
      <c r="AA652">
        <v>1.7380944534672902</v>
      </c>
      <c r="AB652">
        <v>1.9748046077861243</v>
      </c>
      <c r="AC652">
        <v>23.384289278168911</v>
      </c>
      <c r="AD652">
        <v>46.974677949140158</v>
      </c>
      <c r="AE652">
        <v>41.782976165444488</v>
      </c>
      <c r="AF652">
        <v>15.504065324353562</v>
      </c>
      <c r="AG652">
        <v>13.972270734147312</v>
      </c>
      <c r="AH652">
        <v>0.13504388926401079</v>
      </c>
    </row>
    <row r="653" spans="1:34">
      <c r="A653">
        <v>5</v>
      </c>
      <c r="B653">
        <v>24</v>
      </c>
      <c r="C653">
        <v>2018</v>
      </c>
      <c r="D653">
        <v>99</v>
      </c>
      <c r="E653">
        <v>99</v>
      </c>
      <c r="F653">
        <v>99</v>
      </c>
      <c r="G653">
        <v>4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116</v>
      </c>
      <c r="R653">
        <v>5170</v>
      </c>
      <c r="S653">
        <v>4.9235976789168276</v>
      </c>
      <c r="T653">
        <v>4.8642166344294004</v>
      </c>
      <c r="U653">
        <v>15.400290135396538</v>
      </c>
      <c r="V653">
        <v>1.7214700193423595</v>
      </c>
      <c r="W653">
        <v>2.4371373307543518</v>
      </c>
      <c r="X653">
        <v>43.810444874274658</v>
      </c>
      <c r="Y653">
        <v>16.015473887814309</v>
      </c>
      <c r="Z653">
        <v>7.380044313852574</v>
      </c>
      <c r="AA653">
        <v>1.574262351173856</v>
      </c>
      <c r="AB653">
        <v>2.0775431888696914</v>
      </c>
      <c r="AC653">
        <v>36.043883029492626</v>
      </c>
      <c r="AD653">
        <v>58.999752150012817</v>
      </c>
      <c r="AE653">
        <v>52.891181695447152</v>
      </c>
      <c r="AF653">
        <v>18.040967302927736</v>
      </c>
      <c r="AG653">
        <v>22.80365184934568</v>
      </c>
      <c r="AH653">
        <v>0</v>
      </c>
    </row>
    <row r="654" spans="1:34">
      <c r="A654">
        <v>5</v>
      </c>
      <c r="B654">
        <v>25</v>
      </c>
      <c r="C654">
        <v>2017</v>
      </c>
      <c r="D654">
        <v>99</v>
      </c>
      <c r="E654">
        <v>99</v>
      </c>
      <c r="F654">
        <v>99</v>
      </c>
      <c r="G654">
        <v>1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  <c r="Q654">
        <v>254</v>
      </c>
      <c r="R654">
        <v>11217</v>
      </c>
      <c r="S654">
        <v>5.24623339573861</v>
      </c>
      <c r="T654">
        <v>4.5543371668003916</v>
      </c>
      <c r="U654">
        <v>11.003851297138288</v>
      </c>
      <c r="V654">
        <v>0.73103325309797651</v>
      </c>
      <c r="W654">
        <v>0.97173932423999299</v>
      </c>
      <c r="X654">
        <v>23.196933226352847</v>
      </c>
      <c r="Y654">
        <v>7.3816528483551744</v>
      </c>
      <c r="Z654">
        <v>7.1004436262891053</v>
      </c>
      <c r="AA654">
        <v>2.2151363885820894</v>
      </c>
      <c r="AB654">
        <v>1.7713441042128324</v>
      </c>
      <c r="AC654">
        <v>5.2683622877861485</v>
      </c>
      <c r="AD654">
        <v>42.61517984454126</v>
      </c>
      <c r="AE654">
        <v>24.542616379568003</v>
      </c>
      <c r="AF654">
        <v>40.106550343249438</v>
      </c>
      <c r="AG654">
        <v>35.486048540166792</v>
      </c>
      <c r="AH654">
        <v>1.0698047606311849</v>
      </c>
    </row>
    <row r="655" spans="1:34">
      <c r="A655">
        <v>5</v>
      </c>
      <c r="B655">
        <v>26</v>
      </c>
      <c r="C655">
        <v>2017</v>
      </c>
      <c r="D655">
        <v>99</v>
      </c>
      <c r="E655">
        <v>99</v>
      </c>
      <c r="F655">
        <v>99</v>
      </c>
      <c r="G655">
        <v>2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281</v>
      </c>
      <c r="R655">
        <v>8224</v>
      </c>
      <c r="S655">
        <v>4.6060311284046707</v>
      </c>
      <c r="T655">
        <v>4.3764591439688729</v>
      </c>
      <c r="U655">
        <v>12.340479085603132</v>
      </c>
      <c r="V655">
        <v>0.87548638132295742</v>
      </c>
      <c r="W655">
        <v>1.1673151750972763</v>
      </c>
      <c r="X655">
        <v>30.654182879377441</v>
      </c>
      <c r="Y655">
        <v>10.481517509727626</v>
      </c>
      <c r="Z655">
        <v>7.7933244789306881</v>
      </c>
      <c r="AA655">
        <v>1.3774315631251102</v>
      </c>
      <c r="AB655">
        <v>2.0054789522947658</v>
      </c>
      <c r="AC655">
        <v>36.015925501310903</v>
      </c>
      <c r="AD655">
        <v>46.78579478401641</v>
      </c>
      <c r="AE655">
        <v>52.314007778063825</v>
      </c>
      <c r="AF655">
        <v>29.405034324942775</v>
      </c>
      <c r="AG655">
        <v>29.1777186041123</v>
      </c>
      <c r="AH655">
        <v>0.48638132295719838</v>
      </c>
    </row>
    <row r="656" spans="1:34">
      <c r="A656">
        <v>5</v>
      </c>
      <c r="B656">
        <v>27</v>
      </c>
      <c r="C656">
        <v>2017</v>
      </c>
      <c r="D656">
        <v>99</v>
      </c>
      <c r="E656">
        <v>99</v>
      </c>
      <c r="F656">
        <v>99</v>
      </c>
      <c r="G656">
        <v>3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  <c r="Q656">
        <v>101</v>
      </c>
      <c r="R656">
        <v>3947</v>
      </c>
      <c r="S656">
        <v>5.1793767418292385</v>
      </c>
      <c r="T656">
        <v>4.5814542690651123</v>
      </c>
      <c r="U656">
        <v>12.695059538890275</v>
      </c>
      <c r="V656">
        <v>1.266784899923993</v>
      </c>
      <c r="W656">
        <v>2.3055485178616673</v>
      </c>
      <c r="X656">
        <v>31.3149227261211</v>
      </c>
      <c r="Y656">
        <v>12.819863187230805</v>
      </c>
      <c r="Z656">
        <v>8.1308698647992177</v>
      </c>
      <c r="AA656">
        <v>1.5741934259105868</v>
      </c>
      <c r="AB656">
        <v>2.1798163463697078</v>
      </c>
      <c r="AC656">
        <v>17.945211869841003</v>
      </c>
      <c r="AD656">
        <v>45.90886692192376</v>
      </c>
      <c r="AE656">
        <v>29.65406971641853</v>
      </c>
      <c r="AF656">
        <v>14.112557208237984</v>
      </c>
      <c r="AG656">
        <v>14.405823118017699</v>
      </c>
      <c r="AH656">
        <v>0.10134279199391938</v>
      </c>
    </row>
    <row r="657" spans="1:34">
      <c r="A657">
        <v>5</v>
      </c>
      <c r="B657">
        <v>28</v>
      </c>
      <c r="C657">
        <v>2017</v>
      </c>
      <c r="D657">
        <v>99</v>
      </c>
      <c r="E657">
        <v>99</v>
      </c>
      <c r="F657">
        <v>99</v>
      </c>
      <c r="G657">
        <v>4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  <c r="Q657">
        <v>107</v>
      </c>
      <c r="R657">
        <v>4580</v>
      </c>
      <c r="S657">
        <v>4.497816593886462</v>
      </c>
      <c r="T657">
        <v>4.6106986899563323</v>
      </c>
      <c r="U657">
        <v>15.895567685589524</v>
      </c>
      <c r="V657">
        <v>1.1572052401746722</v>
      </c>
      <c r="W657">
        <v>2.8165938864628832</v>
      </c>
      <c r="X657">
        <v>48.427947598253262</v>
      </c>
      <c r="Y657">
        <v>17.772925764192141</v>
      </c>
      <c r="Z657">
        <v>7.4812980802760798</v>
      </c>
      <c r="AA657">
        <v>1.7474234411039025</v>
      </c>
      <c r="AB657">
        <v>2.3669335903237014</v>
      </c>
      <c r="AC657">
        <v>36.691532652406195</v>
      </c>
      <c r="AD657">
        <v>64.908346780637117</v>
      </c>
      <c r="AE657">
        <v>59.133096701966146</v>
      </c>
      <c r="AF657">
        <v>16.375858123569799</v>
      </c>
      <c r="AG657">
        <v>20.930409737703236</v>
      </c>
      <c r="AH657">
        <v>4.3668122270742342E-2</v>
      </c>
    </row>
    <row r="658" spans="1:34">
      <c r="A658">
        <v>5</v>
      </c>
      <c r="B658">
        <v>29</v>
      </c>
      <c r="C658">
        <v>2016</v>
      </c>
      <c r="D658">
        <v>99</v>
      </c>
      <c r="E658">
        <v>99</v>
      </c>
      <c r="F658">
        <v>99</v>
      </c>
      <c r="G658">
        <v>1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  <c r="Q658">
        <v>221</v>
      </c>
      <c r="R658">
        <v>9027</v>
      </c>
      <c r="S658">
        <v>5.434031239614491</v>
      </c>
      <c r="T658">
        <v>4.6705439237842032</v>
      </c>
      <c r="U658">
        <v>11.000243713304515</v>
      </c>
      <c r="V658">
        <v>0.77545142350725604</v>
      </c>
      <c r="W658">
        <v>1.2961116650049851</v>
      </c>
      <c r="X658">
        <v>22.576714301539823</v>
      </c>
      <c r="Y658">
        <v>8.5299656585798136</v>
      </c>
      <c r="Z658">
        <v>7.4083681937155452</v>
      </c>
      <c r="AA658">
        <v>1.6277430803187869</v>
      </c>
      <c r="AB658">
        <v>1.8617974530579151</v>
      </c>
      <c r="AC658">
        <v>12.14564263675371</v>
      </c>
      <c r="AD658">
        <v>49.221944676262851</v>
      </c>
      <c r="AE658">
        <v>35.504476394892343</v>
      </c>
      <c r="AF658">
        <v>38.799105991575686</v>
      </c>
      <c r="AG658">
        <v>33.859171988248406</v>
      </c>
      <c r="AH658">
        <v>0.68682840367785536</v>
      </c>
    </row>
    <row r="659" spans="1:34">
      <c r="A659">
        <v>5</v>
      </c>
      <c r="B659">
        <v>30</v>
      </c>
      <c r="C659">
        <v>2016</v>
      </c>
      <c r="D659">
        <v>99</v>
      </c>
      <c r="E659">
        <v>99</v>
      </c>
      <c r="F659">
        <v>99</v>
      </c>
      <c r="G659">
        <v>2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  <c r="Q659">
        <v>298</v>
      </c>
      <c r="R659">
        <v>7391</v>
      </c>
      <c r="S659">
        <v>4.7630902448924388</v>
      </c>
      <c r="T659">
        <v>4.2988770125828708</v>
      </c>
      <c r="U659">
        <v>12.688472466513311</v>
      </c>
      <c r="V659">
        <v>1.4206467325125149</v>
      </c>
      <c r="W659">
        <v>0.62237856852929219</v>
      </c>
      <c r="X659">
        <v>33.053713976457864</v>
      </c>
      <c r="Y659">
        <v>10.729265322689757</v>
      </c>
      <c r="Z659">
        <v>7.7373437743674112</v>
      </c>
      <c r="AA659">
        <v>1.4263201813580424</v>
      </c>
      <c r="AB659">
        <v>1.8419039125028505</v>
      </c>
      <c r="AC659">
        <v>35.234190184161257</v>
      </c>
      <c r="AD659">
        <v>50.562840826122446</v>
      </c>
      <c r="AE659">
        <v>54.25766430031625</v>
      </c>
      <c r="AF659">
        <v>31.767385884982374</v>
      </c>
      <c r="AG659">
        <v>31.977398394387169</v>
      </c>
      <c r="AH659">
        <v>0.63590853741036391</v>
      </c>
    </row>
    <row r="660" spans="1:34">
      <c r="A660">
        <v>5</v>
      </c>
      <c r="B660">
        <v>31</v>
      </c>
      <c r="C660">
        <v>2016</v>
      </c>
      <c r="D660">
        <v>99</v>
      </c>
      <c r="E660">
        <v>99</v>
      </c>
      <c r="F660">
        <v>99</v>
      </c>
      <c r="G660">
        <v>3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  <c r="Q660">
        <v>89</v>
      </c>
      <c r="R660">
        <v>3125</v>
      </c>
      <c r="S660">
        <v>5.3772799999999998</v>
      </c>
      <c r="T660">
        <v>4.2502399999999989</v>
      </c>
      <c r="U660">
        <v>12.131808000000017</v>
      </c>
      <c r="V660">
        <v>1.6319999999999999</v>
      </c>
      <c r="W660">
        <v>1.024</v>
      </c>
      <c r="X660">
        <v>28.607999999999997</v>
      </c>
      <c r="Y660">
        <v>13.055999999999999</v>
      </c>
      <c r="Z660">
        <v>8.2996462244565645</v>
      </c>
      <c r="AA660">
        <v>1.6012182242280411</v>
      </c>
      <c r="AB660">
        <v>2.1327400081585193</v>
      </c>
      <c r="AC660">
        <v>11.617910938600772</v>
      </c>
      <c r="AD660">
        <v>35.646781547943242</v>
      </c>
      <c r="AE660">
        <v>18.534487782078266</v>
      </c>
      <c r="AF660">
        <v>13.431616951775123</v>
      </c>
      <c r="AG660">
        <v>12.927249590140489</v>
      </c>
      <c r="AH660">
        <v>6.4000000000000001E-2</v>
      </c>
    </row>
    <row r="661" spans="1:34">
      <c r="A661">
        <v>5</v>
      </c>
      <c r="B661">
        <v>32</v>
      </c>
      <c r="C661">
        <v>2016</v>
      </c>
      <c r="D661">
        <v>99</v>
      </c>
      <c r="E661">
        <v>99</v>
      </c>
      <c r="F661">
        <v>99</v>
      </c>
      <c r="G661">
        <v>4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  <c r="Q661">
        <v>107</v>
      </c>
      <c r="R661">
        <v>3723</v>
      </c>
      <c r="S661">
        <v>4.664517861939296</v>
      </c>
      <c r="T661">
        <v>4.7864625302175661</v>
      </c>
      <c r="U661">
        <v>16.728337362342163</v>
      </c>
      <c r="V661">
        <v>1.58474348643567</v>
      </c>
      <c r="W661">
        <v>4.5662100456621006</v>
      </c>
      <c r="X661">
        <v>52.833736234219742</v>
      </c>
      <c r="Y661">
        <v>22.508729519204941</v>
      </c>
      <c r="Z661">
        <v>7.9248484727946238</v>
      </c>
      <c r="AA661">
        <v>1.7206135811892267</v>
      </c>
      <c r="AB661">
        <v>2.5090348540580401</v>
      </c>
      <c r="AC661">
        <v>41.44971926459359</v>
      </c>
      <c r="AD661">
        <v>66.041939454562012</v>
      </c>
      <c r="AE661">
        <v>63.184321392615509</v>
      </c>
      <c r="AF661">
        <v>16.001891171666813</v>
      </c>
      <c r="AG661">
        <v>21.236180027223927</v>
      </c>
      <c r="AH661">
        <v>0</v>
      </c>
    </row>
    <row r="662" spans="1:34">
      <c r="A662">
        <v>5</v>
      </c>
      <c r="B662">
        <v>33</v>
      </c>
      <c r="C662">
        <v>2015</v>
      </c>
      <c r="D662">
        <v>99</v>
      </c>
      <c r="E662">
        <v>99</v>
      </c>
      <c r="F662">
        <v>99</v>
      </c>
      <c r="G662">
        <v>1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  <c r="Q662">
        <v>210</v>
      </c>
      <c r="R662">
        <v>8137</v>
      </c>
      <c r="S662">
        <v>5.4211625906353689</v>
      </c>
      <c r="T662">
        <v>4.4580312154356649</v>
      </c>
      <c r="U662">
        <v>11.296263979353585</v>
      </c>
      <c r="V662">
        <v>1.0814796608086519</v>
      </c>
      <c r="W662">
        <v>1.0691901192085536</v>
      </c>
      <c r="X662">
        <v>24.996927614599969</v>
      </c>
      <c r="Y662">
        <v>10.138871820081112</v>
      </c>
      <c r="Z662">
        <v>7.7066777983191264</v>
      </c>
      <c r="AA662">
        <v>1.5446202652373229</v>
      </c>
      <c r="AB662">
        <v>1.9430226607917904</v>
      </c>
      <c r="AC662">
        <v>13.270744799894851</v>
      </c>
      <c r="AD662">
        <v>46.170961142038045</v>
      </c>
      <c r="AE662">
        <v>30.892751818577153</v>
      </c>
      <c r="AF662">
        <v>34.559354427691645</v>
      </c>
      <c r="AG662">
        <v>32.297131203702627</v>
      </c>
      <c r="AH662">
        <v>0.63905616320511249</v>
      </c>
    </row>
    <row r="663" spans="1:34">
      <c r="A663">
        <v>5</v>
      </c>
      <c r="B663">
        <v>34</v>
      </c>
      <c r="C663">
        <v>2015</v>
      </c>
      <c r="D663">
        <v>99</v>
      </c>
      <c r="E663">
        <v>99</v>
      </c>
      <c r="F663">
        <v>99</v>
      </c>
      <c r="G663">
        <v>2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  <c r="Q663">
        <v>288</v>
      </c>
      <c r="R663">
        <v>7686</v>
      </c>
      <c r="S663">
        <v>4.5597189695550355</v>
      </c>
      <c r="T663">
        <v>4.1878740567265149</v>
      </c>
      <c r="U663">
        <v>11.56139734582359</v>
      </c>
      <c r="V663">
        <v>1.3270882123341139</v>
      </c>
      <c r="W663">
        <v>0.44236273744470461</v>
      </c>
      <c r="X663">
        <v>27.738745771532649</v>
      </c>
      <c r="Y663">
        <v>9.3806921675774166</v>
      </c>
      <c r="Z663">
        <v>7.5802932166328771</v>
      </c>
      <c r="AA663">
        <v>1.4091486234453321</v>
      </c>
      <c r="AB663">
        <v>1.8008696926830439</v>
      </c>
      <c r="AC663">
        <v>33.576451630038505</v>
      </c>
      <c r="AD663">
        <v>47.591162161639993</v>
      </c>
      <c r="AE663">
        <v>52.452799620882509</v>
      </c>
      <c r="AF663">
        <v>32.643873433850075</v>
      </c>
      <c r="AG663">
        <v>31.223063089906503</v>
      </c>
      <c r="AH663">
        <v>0.26021337496747327</v>
      </c>
    </row>
    <row r="664" spans="1:34">
      <c r="A664">
        <v>5</v>
      </c>
      <c r="B664">
        <v>35</v>
      </c>
      <c r="C664">
        <v>2015</v>
      </c>
      <c r="D664">
        <v>99</v>
      </c>
      <c r="E664">
        <v>99</v>
      </c>
      <c r="F664">
        <v>99</v>
      </c>
      <c r="G664">
        <v>3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  <c r="Q664">
        <v>84</v>
      </c>
      <c r="R664">
        <v>3048</v>
      </c>
      <c r="S664">
        <v>4.9202755905511806</v>
      </c>
      <c r="T664">
        <v>4.2066929133858268</v>
      </c>
      <c r="U664">
        <v>10.994849081364832</v>
      </c>
      <c r="V664">
        <v>1.4435695538057745</v>
      </c>
      <c r="W664">
        <v>0.98425196850393726</v>
      </c>
      <c r="X664">
        <v>24.803149606299208</v>
      </c>
      <c r="Y664">
        <v>9.41601049868766</v>
      </c>
      <c r="Z664">
        <v>7.7429022855771183</v>
      </c>
      <c r="AA664">
        <v>1.569854943449368</v>
      </c>
      <c r="AB664">
        <v>2.0037516866389185</v>
      </c>
      <c r="AC664">
        <v>19.420008385386989</v>
      </c>
      <c r="AD664">
        <v>31.502588161310634</v>
      </c>
      <c r="AE664">
        <v>27.224492059718951</v>
      </c>
      <c r="AF664">
        <v>12.945423656827352</v>
      </c>
      <c r="AG664">
        <v>11.775220115797522</v>
      </c>
      <c r="AH664">
        <v>3.2808398950131233E-2</v>
      </c>
    </row>
    <row r="665" spans="1:34">
      <c r="A665">
        <v>5</v>
      </c>
      <c r="B665">
        <v>36</v>
      </c>
      <c r="C665">
        <v>2015</v>
      </c>
      <c r="D665">
        <v>99</v>
      </c>
      <c r="E665">
        <v>99</v>
      </c>
      <c r="F665">
        <v>99</v>
      </c>
      <c r="G665">
        <v>4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  <c r="Q665">
        <v>118</v>
      </c>
      <c r="R665">
        <v>4674</v>
      </c>
      <c r="S665">
        <v>4.5650406504065035</v>
      </c>
      <c r="T665">
        <v>4.485237483953787</v>
      </c>
      <c r="U665">
        <v>15.042640136927654</v>
      </c>
      <c r="V665">
        <v>1.1339323919554984</v>
      </c>
      <c r="W665">
        <v>1.3050919982884035</v>
      </c>
      <c r="X665">
        <v>42.961061189559267</v>
      </c>
      <c r="Y665">
        <v>15.468549422336325</v>
      </c>
      <c r="Z665">
        <v>7.4342856616660988</v>
      </c>
      <c r="AA665">
        <v>1.6657289387422476</v>
      </c>
      <c r="AB665">
        <v>2.2342244653510379</v>
      </c>
      <c r="AC665">
        <v>30.942522963975115</v>
      </c>
      <c r="AD665">
        <v>69.230938180976182</v>
      </c>
      <c r="AE665">
        <v>51.880328866161882</v>
      </c>
      <c r="AF665">
        <v>19.851348481630925</v>
      </c>
      <c r="AG665">
        <v>24.704585590593339</v>
      </c>
      <c r="AH665">
        <v>0</v>
      </c>
    </row>
    <row r="666" spans="1:34">
      <c r="A666">
        <v>5</v>
      </c>
      <c r="B666">
        <v>37</v>
      </c>
      <c r="C666">
        <v>2014</v>
      </c>
      <c r="D666">
        <v>99</v>
      </c>
      <c r="E666">
        <v>99</v>
      </c>
      <c r="F666">
        <v>99</v>
      </c>
      <c r="G666">
        <v>1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  <c r="Q666">
        <v>221</v>
      </c>
      <c r="R666">
        <v>7290</v>
      </c>
      <c r="S666">
        <v>5.2640603566529487</v>
      </c>
      <c r="T666">
        <v>4.6015089163237315</v>
      </c>
      <c r="U666">
        <v>11.968299039780524</v>
      </c>
      <c r="V666">
        <v>0.89163237311385468</v>
      </c>
      <c r="W666">
        <v>0.93278463648833998</v>
      </c>
      <c r="X666">
        <v>30.233196159122073</v>
      </c>
      <c r="Y666">
        <v>9.423868312757202</v>
      </c>
      <c r="Z666">
        <v>7.6156112127504878</v>
      </c>
      <c r="AA666">
        <v>1.5851974650546796</v>
      </c>
      <c r="AB666">
        <v>1.8698159575051956</v>
      </c>
      <c r="AC666">
        <v>12.567482069945562</v>
      </c>
      <c r="AD666">
        <v>44.456085798544024</v>
      </c>
      <c r="AE666">
        <v>42.517572782473238</v>
      </c>
      <c r="AF666">
        <v>34.704370179948576</v>
      </c>
      <c r="AG666">
        <v>30.602803918611318</v>
      </c>
      <c r="AH666">
        <v>1.1385459533607685</v>
      </c>
    </row>
    <row r="667" spans="1:34">
      <c r="A667">
        <v>5</v>
      </c>
      <c r="B667">
        <v>38</v>
      </c>
      <c r="C667">
        <v>2014</v>
      </c>
      <c r="D667">
        <v>99</v>
      </c>
      <c r="E667">
        <v>99</v>
      </c>
      <c r="F667">
        <v>99</v>
      </c>
      <c r="G667">
        <v>2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  <c r="Q667">
        <v>285</v>
      </c>
      <c r="R667">
        <v>5426</v>
      </c>
      <c r="S667">
        <v>4.5084776999631409</v>
      </c>
      <c r="T667">
        <v>4.1326944342056757</v>
      </c>
      <c r="U667">
        <v>12.735901216365653</v>
      </c>
      <c r="V667">
        <v>1.3453741245853299</v>
      </c>
      <c r="W667">
        <v>0.46074456321415408</v>
      </c>
      <c r="X667">
        <v>31.994102469590871</v>
      </c>
      <c r="Y667">
        <v>9.8230740877257627</v>
      </c>
      <c r="Z667">
        <v>7.4577661641939264</v>
      </c>
      <c r="AA667">
        <v>1.5633867200582265</v>
      </c>
      <c r="AB667">
        <v>1.8254285687265379</v>
      </c>
      <c r="AC667">
        <v>31.467857614738399</v>
      </c>
      <c r="AD667">
        <v>45.525639292176066</v>
      </c>
      <c r="AE667">
        <v>51.07458148619012</v>
      </c>
      <c r="AF667">
        <v>25.830715033799876</v>
      </c>
      <c r="AG667">
        <v>24.23877853813212</v>
      </c>
      <c r="AH667">
        <v>0.64504238849981554</v>
      </c>
    </row>
    <row r="668" spans="1:34">
      <c r="A668">
        <v>5</v>
      </c>
      <c r="B668">
        <v>39</v>
      </c>
      <c r="C668">
        <v>2014</v>
      </c>
      <c r="D668">
        <v>99</v>
      </c>
      <c r="E668">
        <v>99</v>
      </c>
      <c r="F668">
        <v>99</v>
      </c>
      <c r="G668">
        <v>3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  <c r="Q668">
        <v>79</v>
      </c>
      <c r="R668">
        <v>3146</v>
      </c>
      <c r="S668">
        <v>4.7460267005721564</v>
      </c>
      <c r="T668">
        <v>4.4879211697393506</v>
      </c>
      <c r="U668">
        <v>12.340368722186916</v>
      </c>
      <c r="V668">
        <v>1.621106166560712</v>
      </c>
      <c r="W668">
        <v>1.3668150031786397</v>
      </c>
      <c r="X668">
        <v>35.982199618563243</v>
      </c>
      <c r="Y668">
        <v>11.02987921169739</v>
      </c>
      <c r="Z668">
        <v>8.2997662551105975</v>
      </c>
      <c r="AA668">
        <v>1.5874663382265055</v>
      </c>
      <c r="AB668">
        <v>1.9719940795694564</v>
      </c>
      <c r="AC668">
        <v>27.359071838932113</v>
      </c>
      <c r="AD668">
        <v>39.428419117325355</v>
      </c>
      <c r="AE668">
        <v>36.633592014093431</v>
      </c>
      <c r="AF668">
        <v>14.976673331429124</v>
      </c>
      <c r="AG668">
        <v>13.617209339847998</v>
      </c>
      <c r="AH668">
        <v>0</v>
      </c>
    </row>
    <row r="669" spans="1:34">
      <c r="A669">
        <v>5</v>
      </c>
      <c r="B669">
        <v>40</v>
      </c>
      <c r="C669">
        <v>2014</v>
      </c>
      <c r="D669">
        <v>99</v>
      </c>
      <c r="E669">
        <v>99</v>
      </c>
      <c r="F669">
        <v>99</v>
      </c>
      <c r="G669">
        <v>4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  <c r="Q669">
        <v>113</v>
      </c>
      <c r="R669">
        <v>5144</v>
      </c>
      <c r="S669">
        <v>4.7603032659409026</v>
      </c>
      <c r="T669">
        <v>5.3096811819595642</v>
      </c>
      <c r="U669">
        <v>17.4813958009331</v>
      </c>
      <c r="V669">
        <v>0.85536547433903598</v>
      </c>
      <c r="W669">
        <v>3.1687402799377926</v>
      </c>
      <c r="X669">
        <v>62.363919129082412</v>
      </c>
      <c r="Y669">
        <v>20.276049766718504</v>
      </c>
      <c r="Z669">
        <v>7.019407798621077</v>
      </c>
      <c r="AA669">
        <v>1.7131736126729402</v>
      </c>
      <c r="AB669">
        <v>2.3259673265352059</v>
      </c>
      <c r="AC669">
        <v>38.940276631355573</v>
      </c>
      <c r="AD669">
        <v>68.764535804164581</v>
      </c>
      <c r="AE669">
        <v>55.83951104024009</v>
      </c>
      <c r="AF669">
        <v>24.488241454822433</v>
      </c>
      <c r="AG669">
        <v>31.541208203408569</v>
      </c>
      <c r="AH669">
        <v>0</v>
      </c>
    </row>
    <row r="670" spans="1:34">
      <c r="A670">
        <v>5</v>
      </c>
      <c r="B670">
        <v>41</v>
      </c>
      <c r="C670">
        <v>2013</v>
      </c>
      <c r="D670">
        <v>99</v>
      </c>
      <c r="E670">
        <v>99</v>
      </c>
      <c r="F670">
        <v>99</v>
      </c>
      <c r="G670">
        <v>1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  <c r="Q670">
        <v>211</v>
      </c>
      <c r="R670">
        <v>7192</v>
      </c>
      <c r="S670">
        <v>5.1988320355951059</v>
      </c>
      <c r="T670">
        <v>4.7214961067853158</v>
      </c>
      <c r="U670">
        <v>12.563556729699627</v>
      </c>
      <c r="V670">
        <v>1.0984427141268078</v>
      </c>
      <c r="W670">
        <v>1.5711902113459397</v>
      </c>
      <c r="X670">
        <v>33.467741935483879</v>
      </c>
      <c r="Y670">
        <v>9.844271412680758</v>
      </c>
      <c r="Z670">
        <v>7.6706446974765852</v>
      </c>
      <c r="AA670">
        <v>1.5893691508600651</v>
      </c>
      <c r="AB670">
        <v>1.9051171031120215</v>
      </c>
      <c r="AC670">
        <v>13.913037658034298</v>
      </c>
      <c r="AD670">
        <v>45.064651772775193</v>
      </c>
      <c r="AE670">
        <v>44.819321556180903</v>
      </c>
      <c r="AF670">
        <v>30.99198483150909</v>
      </c>
      <c r="AG670">
        <v>26.83531004583676</v>
      </c>
      <c r="AH670">
        <v>0.69521690767519473</v>
      </c>
    </row>
    <row r="671" spans="1:34">
      <c r="A671">
        <v>5</v>
      </c>
      <c r="B671">
        <v>42</v>
      </c>
      <c r="C671">
        <v>2013</v>
      </c>
      <c r="D671">
        <v>99</v>
      </c>
      <c r="E671">
        <v>99</v>
      </c>
      <c r="F671">
        <v>99</v>
      </c>
      <c r="G671">
        <v>2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  <c r="Q671">
        <v>299</v>
      </c>
      <c r="R671">
        <v>7839</v>
      </c>
      <c r="S671">
        <v>4.3861461921163425</v>
      </c>
      <c r="T671">
        <v>4.3247863247863236</v>
      </c>
      <c r="U671">
        <v>14.668354381936476</v>
      </c>
      <c r="V671">
        <v>1.6583747927031505</v>
      </c>
      <c r="W671">
        <v>0.4209720627631075</v>
      </c>
      <c r="X671">
        <v>45.184334736573554</v>
      </c>
      <c r="Y671">
        <v>11.213164944508224</v>
      </c>
      <c r="Z671">
        <v>7.1405141828298477</v>
      </c>
      <c r="AA671">
        <v>1.7440561306238564</v>
      </c>
      <c r="AB671">
        <v>1.8507623683737873</v>
      </c>
      <c r="AC671">
        <v>32.157731960075424</v>
      </c>
      <c r="AD671">
        <v>48.281459085600432</v>
      </c>
      <c r="AE671">
        <v>57.933366174650558</v>
      </c>
      <c r="AF671">
        <v>33.780056881840899</v>
      </c>
      <c r="AG671">
        <v>34.149660599353673</v>
      </c>
      <c r="AH671">
        <v>0.40821533358846807</v>
      </c>
    </row>
    <row r="672" spans="1:34">
      <c r="A672">
        <v>5</v>
      </c>
      <c r="B672">
        <v>43</v>
      </c>
      <c r="C672">
        <v>2013</v>
      </c>
      <c r="D672">
        <v>99</v>
      </c>
      <c r="E672">
        <v>99</v>
      </c>
      <c r="F672">
        <v>99</v>
      </c>
      <c r="G672">
        <v>3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  <c r="Q672">
        <v>90</v>
      </c>
      <c r="R672">
        <v>3267</v>
      </c>
      <c r="S672">
        <v>4.7086011631466178</v>
      </c>
      <c r="T672">
        <v>4.5990205081114173</v>
      </c>
      <c r="U672">
        <v>14.497337006427887</v>
      </c>
      <c r="V672">
        <v>1.8671564126109588</v>
      </c>
      <c r="W672">
        <v>0.88766452402816021</v>
      </c>
      <c r="X672">
        <v>45.974900520355057</v>
      </c>
      <c r="Y672">
        <v>13.07009488827671</v>
      </c>
      <c r="Z672">
        <v>7.9189424853515344</v>
      </c>
      <c r="AA672">
        <v>1.6810753029720278</v>
      </c>
      <c r="AB672">
        <v>1.9536030039804135</v>
      </c>
      <c r="AC672">
        <v>15.988823488169349</v>
      </c>
      <c r="AD672">
        <v>39.96973114456776</v>
      </c>
      <c r="AE672">
        <v>33.313053196428598</v>
      </c>
      <c r="AF672">
        <v>14.078255623545637</v>
      </c>
      <c r="AG672">
        <v>14.066359175305079</v>
      </c>
      <c r="AH672">
        <v>2.2650749923477203</v>
      </c>
    </row>
    <row r="673" spans="1:34">
      <c r="A673">
        <v>5</v>
      </c>
      <c r="B673">
        <v>44</v>
      </c>
      <c r="C673">
        <v>2013</v>
      </c>
      <c r="D673">
        <v>99</v>
      </c>
      <c r="E673">
        <v>99</v>
      </c>
      <c r="F673">
        <v>99</v>
      </c>
      <c r="G673">
        <v>4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  <c r="Q673">
        <v>131</v>
      </c>
      <c r="R673">
        <v>4908</v>
      </c>
      <c r="S673">
        <v>4.546251018744905</v>
      </c>
      <c r="T673">
        <v>5.0749796251018733</v>
      </c>
      <c r="U673">
        <v>17.115851670741652</v>
      </c>
      <c r="V673">
        <v>1.1206193969030156</v>
      </c>
      <c r="W673">
        <v>3.4637326813365927</v>
      </c>
      <c r="X673">
        <v>60.370823145884273</v>
      </c>
      <c r="Y673">
        <v>17.074164629176853</v>
      </c>
      <c r="Z673">
        <v>6.8733677285853796</v>
      </c>
      <c r="AA673">
        <v>1.8078262475665547</v>
      </c>
      <c r="AB673">
        <v>2.3129453688162345</v>
      </c>
      <c r="AC673">
        <v>41.02443671582499</v>
      </c>
      <c r="AD673">
        <v>63.699725331887592</v>
      </c>
      <c r="AE673">
        <v>59.997968305762114</v>
      </c>
      <c r="AF673">
        <v>21.149702663104371</v>
      </c>
      <c r="AG673">
        <v>24.9486701795045</v>
      </c>
      <c r="AH673">
        <v>0</v>
      </c>
    </row>
    <row r="674" spans="1:34">
      <c r="A674">
        <v>5</v>
      </c>
      <c r="B674">
        <v>45</v>
      </c>
      <c r="C674">
        <v>2012</v>
      </c>
      <c r="D674">
        <v>99</v>
      </c>
      <c r="E674">
        <v>99</v>
      </c>
      <c r="F674">
        <v>99</v>
      </c>
      <c r="G674">
        <v>1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  <c r="Q674">
        <v>220</v>
      </c>
      <c r="R674">
        <v>6282</v>
      </c>
      <c r="S674">
        <v>5.0947150588984407</v>
      </c>
      <c r="T674">
        <v>4.4705507800063673</v>
      </c>
      <c r="U674">
        <v>11.971696911811524</v>
      </c>
      <c r="V674">
        <v>1.0983763132760265</v>
      </c>
      <c r="W674">
        <v>0.92327284304361701</v>
      </c>
      <c r="X674">
        <v>29.433301496338753</v>
      </c>
      <c r="Y674">
        <v>8.2776185928048385</v>
      </c>
      <c r="Z674">
        <v>7.3700926799638689</v>
      </c>
      <c r="AA674">
        <v>1.6120291868711079</v>
      </c>
      <c r="AB674">
        <v>1.8512432425770189</v>
      </c>
      <c r="AC674">
        <v>6.3222708007016362</v>
      </c>
      <c r="AD674">
        <v>41.407921119212503</v>
      </c>
      <c r="AE674">
        <v>38.411373423685056</v>
      </c>
      <c r="AF674">
        <v>30.744384084569088</v>
      </c>
      <c r="AG674">
        <v>26.526253711870314</v>
      </c>
      <c r="AH674">
        <v>0.55714740528494122</v>
      </c>
    </row>
    <row r="675" spans="1:34">
      <c r="A675">
        <v>5</v>
      </c>
      <c r="B675">
        <v>46</v>
      </c>
      <c r="C675">
        <v>2012</v>
      </c>
      <c r="D675">
        <v>99</v>
      </c>
      <c r="E675">
        <v>99</v>
      </c>
      <c r="F675">
        <v>99</v>
      </c>
      <c r="G675">
        <v>2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  <c r="Q675">
        <v>271</v>
      </c>
      <c r="R675">
        <v>6593</v>
      </c>
      <c r="S675">
        <v>4.6068557561049595</v>
      </c>
      <c r="T675">
        <v>4.1490975276808735</v>
      </c>
      <c r="U675">
        <v>12.68293644774759</v>
      </c>
      <c r="V675">
        <v>1.4712573942059763</v>
      </c>
      <c r="W675">
        <v>0.10617321401486424</v>
      </c>
      <c r="X675">
        <v>32.716517518580318</v>
      </c>
      <c r="Y675">
        <v>8.0084938571211861</v>
      </c>
      <c r="Z675">
        <v>7.2845715461104099</v>
      </c>
      <c r="AA675">
        <v>1.6289774210115191</v>
      </c>
      <c r="AB675">
        <v>1.7173394642514512</v>
      </c>
      <c r="AC675">
        <v>25.536808595274316</v>
      </c>
      <c r="AD675">
        <v>37.477884062101474</v>
      </c>
      <c r="AE675">
        <v>48.603761554226161</v>
      </c>
      <c r="AF675">
        <v>32.266431752557139</v>
      </c>
      <c r="AG675">
        <v>29.493422066683276</v>
      </c>
      <c r="AH675">
        <v>0.50053086607007413</v>
      </c>
    </row>
    <row r="676" spans="1:34">
      <c r="A676">
        <v>5</v>
      </c>
      <c r="B676">
        <v>47</v>
      </c>
      <c r="C676">
        <v>2012</v>
      </c>
      <c r="D676">
        <v>99</v>
      </c>
      <c r="E676">
        <v>99</v>
      </c>
      <c r="F676">
        <v>99</v>
      </c>
      <c r="G676">
        <v>3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  <c r="Q676">
        <v>97</v>
      </c>
      <c r="R676">
        <v>2945</v>
      </c>
      <c r="S676">
        <v>4.5952461799660433</v>
      </c>
      <c r="T676">
        <v>4.4227504244482194</v>
      </c>
      <c r="U676">
        <v>15.493989813242761</v>
      </c>
      <c r="V676">
        <v>1.9354838709677424</v>
      </c>
      <c r="W676">
        <v>0.74702886247877776</v>
      </c>
      <c r="X676">
        <v>50.662139219015295</v>
      </c>
      <c r="Y676">
        <v>14.465195246179972</v>
      </c>
      <c r="Z676">
        <v>7.5302559750072895</v>
      </c>
      <c r="AA676">
        <v>1.7179303541483923</v>
      </c>
      <c r="AB676">
        <v>2.0701349349951204</v>
      </c>
      <c r="AC676">
        <v>30.589738064515224</v>
      </c>
      <c r="AD676">
        <v>51.217423227327615</v>
      </c>
      <c r="AE676">
        <v>44.015307586062363</v>
      </c>
      <c r="AF676">
        <v>14.41295942837567</v>
      </c>
      <c r="AG676">
        <v>16.094253553854589</v>
      </c>
      <c r="AH676">
        <v>0</v>
      </c>
    </row>
    <row r="677" spans="1:34">
      <c r="A677">
        <v>5</v>
      </c>
      <c r="B677">
        <v>48</v>
      </c>
      <c r="C677">
        <v>2012</v>
      </c>
      <c r="D677">
        <v>99</v>
      </c>
      <c r="E677">
        <v>99</v>
      </c>
      <c r="F677">
        <v>99</v>
      </c>
      <c r="G677">
        <v>4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  <c r="Q677">
        <v>137</v>
      </c>
      <c r="R677">
        <v>4613</v>
      </c>
      <c r="S677">
        <v>4.8597442011706065</v>
      </c>
      <c r="T677">
        <v>5.0986342943854339</v>
      </c>
      <c r="U677">
        <v>17.138846737481117</v>
      </c>
      <c r="V677">
        <v>2.2111424235855197</v>
      </c>
      <c r="W677">
        <v>2.3628874918707998</v>
      </c>
      <c r="X677">
        <v>59.332321699544785</v>
      </c>
      <c r="Y677">
        <v>20.919141556470844</v>
      </c>
      <c r="Z677">
        <v>7.4320886441051588</v>
      </c>
      <c r="AA677">
        <v>1.9071359883083887</v>
      </c>
      <c r="AB677">
        <v>2.2670277899109719</v>
      </c>
      <c r="AC677">
        <v>39.8040246899698</v>
      </c>
      <c r="AD677">
        <v>68.832166387948746</v>
      </c>
      <c r="AE677">
        <v>50.735010603031718</v>
      </c>
      <c r="AF677">
        <v>22.576224734498119</v>
      </c>
      <c r="AG677">
        <v>27.886070667591841</v>
      </c>
      <c r="AH677">
        <v>0</v>
      </c>
    </row>
    <row r="678" spans="1:34">
      <c r="A678">
        <v>5</v>
      </c>
      <c r="B678">
        <v>49</v>
      </c>
      <c r="C678">
        <v>2011</v>
      </c>
      <c r="D678">
        <v>99</v>
      </c>
      <c r="E678">
        <v>99</v>
      </c>
      <c r="F678">
        <v>99</v>
      </c>
      <c r="G678">
        <v>1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  <c r="Q678">
        <v>219</v>
      </c>
      <c r="R678">
        <v>5989</v>
      </c>
      <c r="S678">
        <v>4.9135080981799959</v>
      </c>
      <c r="T678">
        <v>4.3810318918016362</v>
      </c>
      <c r="U678">
        <v>11.609113374519939</v>
      </c>
      <c r="V678">
        <v>1.0185339789614294</v>
      </c>
      <c r="W678">
        <v>1.2522958757722491</v>
      </c>
      <c r="X678">
        <v>28.051427617298369</v>
      </c>
      <c r="Y678">
        <v>8.7159792953748507</v>
      </c>
      <c r="Z678">
        <v>7.5639301780351023</v>
      </c>
      <c r="AA678">
        <v>1.6702237032937997</v>
      </c>
      <c r="AB678">
        <v>1.9423347002974036</v>
      </c>
      <c r="AC678">
        <v>9.7482800520810393</v>
      </c>
      <c r="AD678">
        <v>38.20213423436433</v>
      </c>
      <c r="AE678">
        <v>41.763993921572123</v>
      </c>
      <c r="AF678">
        <v>30.646811994678131</v>
      </c>
      <c r="AG678">
        <v>27.565439739204486</v>
      </c>
      <c r="AH678">
        <v>0.3339455668725998</v>
      </c>
    </row>
    <row r="679" spans="1:34">
      <c r="A679">
        <v>5</v>
      </c>
      <c r="B679">
        <v>50</v>
      </c>
      <c r="C679">
        <v>2011</v>
      </c>
      <c r="D679">
        <v>99</v>
      </c>
      <c r="E679">
        <v>99</v>
      </c>
      <c r="F679">
        <v>99</v>
      </c>
      <c r="G679">
        <v>2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  <c r="Q679">
        <v>282</v>
      </c>
      <c r="R679">
        <v>6058</v>
      </c>
      <c r="S679">
        <v>4.0861670518322875</v>
      </c>
      <c r="T679">
        <v>3.8405414328161105</v>
      </c>
      <c r="U679">
        <v>11.803582040277304</v>
      </c>
      <c r="V679">
        <v>1.3205678441729944</v>
      </c>
      <c r="W679">
        <v>0.16507098052162428</v>
      </c>
      <c r="X679">
        <v>28.870914493232075</v>
      </c>
      <c r="Y679">
        <v>7.5767580059425521</v>
      </c>
      <c r="Z679">
        <v>7.327448680905162</v>
      </c>
      <c r="AA679">
        <v>1.5912344904266005</v>
      </c>
      <c r="AB679">
        <v>1.6794036648597812</v>
      </c>
      <c r="AC679">
        <v>31.78753033624993</v>
      </c>
      <c r="AD679">
        <v>38.595111559319498</v>
      </c>
      <c r="AE679">
        <v>52.98824191203785</v>
      </c>
      <c r="AF679">
        <v>30.99989765632996</v>
      </c>
      <c r="AG679">
        <v>28.350103665304161</v>
      </c>
      <c r="AH679">
        <v>0.34664905909541111</v>
      </c>
    </row>
    <row r="680" spans="1:34">
      <c r="A680">
        <v>5</v>
      </c>
      <c r="B680">
        <v>51</v>
      </c>
      <c r="C680">
        <v>2011</v>
      </c>
      <c r="D680">
        <v>99</v>
      </c>
      <c r="E680">
        <v>99</v>
      </c>
      <c r="F680">
        <v>99</v>
      </c>
      <c r="G680">
        <v>3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  <c r="Q680">
        <v>96</v>
      </c>
      <c r="R680">
        <v>3553</v>
      </c>
      <c r="S680">
        <v>4.4016324233042496</v>
      </c>
      <c r="T680">
        <v>4.1488882634393445</v>
      </c>
      <c r="U680">
        <v>12.894314663664511</v>
      </c>
      <c r="V680">
        <v>1.6042780748663099</v>
      </c>
      <c r="W680">
        <v>0.50661412890515056</v>
      </c>
      <c r="X680">
        <v>39.347030678300023</v>
      </c>
      <c r="Y680">
        <v>9.9634112018012981</v>
      </c>
      <c r="Z680">
        <v>7.9903608752690012</v>
      </c>
      <c r="AA680">
        <v>1.8323999089676639</v>
      </c>
      <c r="AB680">
        <v>1.9547540401143195</v>
      </c>
      <c r="AC680">
        <v>25.69292307804972</v>
      </c>
      <c r="AD680">
        <v>33.539261761818615</v>
      </c>
      <c r="AE680">
        <v>40.604667645424222</v>
      </c>
      <c r="AF680">
        <v>18.181352983317975</v>
      </c>
      <c r="AG680">
        <v>18.163729727539536</v>
      </c>
      <c r="AH680">
        <v>0.39403321137067265</v>
      </c>
    </row>
    <row r="681" spans="1:34">
      <c r="A681">
        <v>5</v>
      </c>
      <c r="B681">
        <v>52</v>
      </c>
      <c r="C681">
        <v>2011</v>
      </c>
      <c r="D681">
        <v>99</v>
      </c>
      <c r="E681">
        <v>99</v>
      </c>
      <c r="F681">
        <v>99</v>
      </c>
      <c r="G681">
        <v>4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  <c r="Q681">
        <v>148</v>
      </c>
      <c r="R681">
        <v>3942</v>
      </c>
      <c r="S681">
        <v>4.4307458143074578</v>
      </c>
      <c r="T681">
        <v>4.5936073059360734</v>
      </c>
      <c r="U681">
        <v>16.585134449517959</v>
      </c>
      <c r="V681">
        <v>2.0547945205479454</v>
      </c>
      <c r="W681">
        <v>1.4713343480466772</v>
      </c>
      <c r="X681">
        <v>54.743784880771187</v>
      </c>
      <c r="Y681">
        <v>18.594622019279555</v>
      </c>
      <c r="Z681">
        <v>7.4126691102523186</v>
      </c>
      <c r="AA681">
        <v>1.8407276928418312</v>
      </c>
      <c r="AB681">
        <v>2.2753704603066556</v>
      </c>
      <c r="AC681">
        <v>49.692730318809808</v>
      </c>
      <c r="AD681">
        <v>73.943533064854364</v>
      </c>
      <c r="AE681">
        <v>55.438028907503281</v>
      </c>
      <c r="AF681">
        <v>20.171937365673937</v>
      </c>
      <c r="AG681">
        <v>25.920726867951831</v>
      </c>
      <c r="AH681">
        <v>0</v>
      </c>
    </row>
    <row r="682" spans="1:34">
      <c r="A682">
        <v>5</v>
      </c>
      <c r="B682">
        <v>53</v>
      </c>
      <c r="C682">
        <v>2010</v>
      </c>
      <c r="D682">
        <v>99</v>
      </c>
      <c r="E682">
        <v>99</v>
      </c>
      <c r="F682">
        <v>99</v>
      </c>
      <c r="G682">
        <v>1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  <c r="Q682">
        <v>234</v>
      </c>
      <c r="R682">
        <v>6499</v>
      </c>
      <c r="S682">
        <v>4.9618402831204804</v>
      </c>
      <c r="T682">
        <v>4.1063240498538258</v>
      </c>
      <c r="U682">
        <v>11.969426065548523</v>
      </c>
      <c r="V682">
        <v>1.0617018002769656</v>
      </c>
      <c r="W682">
        <v>0.72318818279735342</v>
      </c>
      <c r="X682">
        <v>31.081704877673484</v>
      </c>
      <c r="Y682">
        <v>7.970456993383598</v>
      </c>
      <c r="Z682">
        <v>7.4099957749039396</v>
      </c>
      <c r="AA682">
        <v>1.337409957032738</v>
      </c>
      <c r="AB682">
        <v>1.8849641160130528</v>
      </c>
      <c r="AC682">
        <v>-1.2197270632055019</v>
      </c>
      <c r="AD682">
        <v>40.034718337184422</v>
      </c>
      <c r="AE682">
        <v>51.553225400731407</v>
      </c>
      <c r="AF682">
        <v>28.279108139849079</v>
      </c>
      <c r="AG682">
        <v>26.26038491271775</v>
      </c>
      <c r="AH682">
        <v>0.29235266964148326</v>
      </c>
    </row>
    <row r="683" spans="1:34">
      <c r="A683">
        <v>5</v>
      </c>
      <c r="B683">
        <v>54</v>
      </c>
      <c r="C683">
        <v>2010</v>
      </c>
      <c r="D683">
        <v>99</v>
      </c>
      <c r="E683">
        <v>99</v>
      </c>
      <c r="F683">
        <v>99</v>
      </c>
      <c r="G683">
        <v>2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  <c r="Q683">
        <v>308</v>
      </c>
      <c r="R683">
        <v>7790</v>
      </c>
      <c r="S683">
        <v>4.2847240051347875</v>
      </c>
      <c r="T683">
        <v>3.7157894736842114</v>
      </c>
      <c r="U683">
        <v>11.951835686777915</v>
      </c>
      <c r="V683">
        <v>1.360718870346598</v>
      </c>
      <c r="W683">
        <v>0.14120667522464697</v>
      </c>
      <c r="X683">
        <v>31.976893453145056</v>
      </c>
      <c r="Y683">
        <v>6.9319640564826726</v>
      </c>
      <c r="Z683">
        <v>7.3265745283590817</v>
      </c>
      <c r="AA683">
        <v>1.3478686716142867</v>
      </c>
      <c r="AB683">
        <v>1.7171923039728916</v>
      </c>
      <c r="AC683">
        <v>28.965198694233301</v>
      </c>
      <c r="AD683">
        <v>39.545991983014005</v>
      </c>
      <c r="AE683">
        <v>58.86399052837691</v>
      </c>
      <c r="AF683">
        <v>33.896638315036824</v>
      </c>
      <c r="AG683">
        <v>31.430645155845408</v>
      </c>
      <c r="AH683">
        <v>0.6546854942233632</v>
      </c>
    </row>
    <row r="684" spans="1:34">
      <c r="A684">
        <v>5</v>
      </c>
      <c r="B684">
        <v>55</v>
      </c>
      <c r="C684">
        <v>2010</v>
      </c>
      <c r="D684">
        <v>99</v>
      </c>
      <c r="E684">
        <v>99</v>
      </c>
      <c r="F684">
        <v>99</v>
      </c>
      <c r="G684">
        <v>3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  <c r="Q684">
        <v>109</v>
      </c>
      <c r="R684">
        <v>4203.63</v>
      </c>
      <c r="S684">
        <v>4.4550210175491198</v>
      </c>
      <c r="T684">
        <v>4.0946182228217038</v>
      </c>
      <c r="U684">
        <v>11.038340672228532</v>
      </c>
      <c r="V684">
        <v>1.1656592040688643</v>
      </c>
      <c r="W684">
        <v>0.54714615701191582</v>
      </c>
      <c r="X684">
        <v>27.285940960550761</v>
      </c>
      <c r="Y684">
        <v>8.4450819886621815</v>
      </c>
      <c r="Z684">
        <v>7.7822590850055153</v>
      </c>
      <c r="AA684">
        <v>1.8237917679093871</v>
      </c>
      <c r="AB684">
        <v>1.8219453769491281</v>
      </c>
      <c r="AC684">
        <v>13.856524045555036</v>
      </c>
      <c r="AD684">
        <v>31.592240457737077</v>
      </c>
      <c r="AE684">
        <v>54.678728646973191</v>
      </c>
      <c r="AF684">
        <v>18.291261324805941</v>
      </c>
      <c r="AG684">
        <v>15.664246192901995</v>
      </c>
      <c r="AH684">
        <v>0</v>
      </c>
    </row>
    <row r="685" spans="1:34">
      <c r="A685">
        <v>5</v>
      </c>
      <c r="B685">
        <v>56</v>
      </c>
      <c r="C685">
        <v>2010</v>
      </c>
      <c r="D685">
        <v>99</v>
      </c>
      <c r="E685">
        <v>99</v>
      </c>
      <c r="F685">
        <v>99</v>
      </c>
      <c r="G685">
        <v>4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  <c r="Q685">
        <v>161</v>
      </c>
      <c r="R685">
        <v>4489</v>
      </c>
      <c r="S685">
        <v>4.7135219425261763</v>
      </c>
      <c r="T685">
        <v>4.799732679884162</v>
      </c>
      <c r="U685">
        <v>17.582490532412564</v>
      </c>
      <c r="V685">
        <v>1.2697705502339049</v>
      </c>
      <c r="W685">
        <v>3.2078413900646026</v>
      </c>
      <c r="X685">
        <v>61.750946758743602</v>
      </c>
      <c r="Y685">
        <v>22.677656493651138</v>
      </c>
      <c r="Z685">
        <v>7.6076397531925855</v>
      </c>
      <c r="AA685">
        <v>1.3695271583938109</v>
      </c>
      <c r="AB685">
        <v>2.4976246090493843</v>
      </c>
      <c r="AC685">
        <v>41.559025984284531</v>
      </c>
      <c r="AD685">
        <v>70.264407345241906</v>
      </c>
      <c r="AE685">
        <v>67.942129056905117</v>
      </c>
      <c r="AF685">
        <v>19.532992220308127</v>
      </c>
      <c r="AG685">
        <v>26.644723738534839</v>
      </c>
      <c r="AH685">
        <v>0</v>
      </c>
    </row>
    <row r="686" spans="1:34">
      <c r="A686">
        <v>5</v>
      </c>
      <c r="B686">
        <v>57</v>
      </c>
      <c r="C686">
        <v>2009</v>
      </c>
      <c r="D686">
        <v>99</v>
      </c>
      <c r="E686">
        <v>99</v>
      </c>
      <c r="F686">
        <v>99</v>
      </c>
      <c r="G686">
        <v>1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  <c r="Q686">
        <v>249</v>
      </c>
      <c r="R686">
        <v>7279</v>
      </c>
      <c r="S686">
        <v>4.6024179145487008</v>
      </c>
      <c r="T686">
        <v>4.3005907404863315</v>
      </c>
      <c r="U686">
        <v>11.759170215688991</v>
      </c>
      <c r="V686">
        <v>1.1814809726610798</v>
      </c>
      <c r="W686">
        <v>1.0715757659019103</v>
      </c>
      <c r="X686">
        <v>28.34180519302101</v>
      </c>
      <c r="Y686">
        <v>8.187937903558181</v>
      </c>
      <c r="Z686">
        <v>7.4721105796401215</v>
      </c>
      <c r="AA686">
        <v>1.725072594433618</v>
      </c>
      <c r="AB686">
        <v>1.8963492833477036</v>
      </c>
      <c r="AC686">
        <v>12.064523565812896</v>
      </c>
      <c r="AD686">
        <v>45.919582936730428</v>
      </c>
      <c r="AE686">
        <v>34.944061169455409</v>
      </c>
      <c r="AF686">
        <v>30.963927173728095</v>
      </c>
      <c r="AG686">
        <v>29.256986368045759</v>
      </c>
      <c r="AH686">
        <v>0</v>
      </c>
    </row>
    <row r="687" spans="1:34">
      <c r="A687">
        <v>5</v>
      </c>
      <c r="B687">
        <v>58</v>
      </c>
      <c r="C687">
        <v>2009</v>
      </c>
      <c r="D687">
        <v>99</v>
      </c>
      <c r="E687">
        <v>99</v>
      </c>
      <c r="F687">
        <v>99</v>
      </c>
      <c r="G687">
        <v>2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  <c r="Q687">
        <v>286</v>
      </c>
      <c r="R687">
        <v>7255</v>
      </c>
      <c r="S687">
        <v>4.2434183321847012</v>
      </c>
      <c r="T687">
        <v>3.7292901447277744</v>
      </c>
      <c r="U687">
        <v>11.305017229496878</v>
      </c>
      <c r="V687">
        <v>1.2129565816678152</v>
      </c>
      <c r="W687">
        <v>6.8917987594762226E-2</v>
      </c>
      <c r="X687">
        <v>27.911784975878714</v>
      </c>
      <c r="Y687">
        <v>7.0985527222605107</v>
      </c>
      <c r="Z687">
        <v>7.4442408544051117</v>
      </c>
      <c r="AA687">
        <v>1.5251678275476197</v>
      </c>
      <c r="AB687">
        <v>1.6569435315919088</v>
      </c>
      <c r="AC687">
        <v>15.856315440380907</v>
      </c>
      <c r="AD687">
        <v>34.758963127095257</v>
      </c>
      <c r="AE687">
        <v>52.705086122889718</v>
      </c>
      <c r="AF687">
        <v>30.861834269184961</v>
      </c>
      <c r="AG687">
        <v>28.034307871204295</v>
      </c>
      <c r="AH687">
        <v>0.52377670572019275</v>
      </c>
    </row>
    <row r="688" spans="1:34">
      <c r="A688">
        <v>5</v>
      </c>
      <c r="B688">
        <v>59</v>
      </c>
      <c r="C688">
        <v>2009</v>
      </c>
      <c r="D688">
        <v>99</v>
      </c>
      <c r="E688">
        <v>99</v>
      </c>
      <c r="F688">
        <v>99</v>
      </c>
      <c r="G688">
        <v>3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  <c r="Q688">
        <v>97</v>
      </c>
      <c r="R688">
        <v>3965</v>
      </c>
      <c r="S688">
        <v>4.2895334174022715</v>
      </c>
      <c r="T688">
        <v>4.1129886506935698</v>
      </c>
      <c r="U688">
        <v>10.608852459016372</v>
      </c>
      <c r="V688">
        <v>1.2358133669609079</v>
      </c>
      <c r="W688">
        <v>0.45397225725094592</v>
      </c>
      <c r="X688">
        <v>27.742749054224461</v>
      </c>
      <c r="Y688">
        <v>7.6418663303909184</v>
      </c>
      <c r="Z688">
        <v>7.813431370419142</v>
      </c>
      <c r="AA688">
        <v>1.9289796083913011</v>
      </c>
      <c r="AB688">
        <v>1.7693895103870316</v>
      </c>
      <c r="AC688">
        <v>16.090515694650339</v>
      </c>
      <c r="AD688">
        <v>39.186331849399537</v>
      </c>
      <c r="AE688">
        <v>59.678455677897027</v>
      </c>
      <c r="AF688">
        <v>16.866598604730299</v>
      </c>
      <c r="AG688">
        <v>14.377811791390949</v>
      </c>
      <c r="AH688">
        <v>7.5662042875157612E-2</v>
      </c>
    </row>
    <row r="689" spans="1:34">
      <c r="A689">
        <v>5</v>
      </c>
      <c r="B689">
        <v>60</v>
      </c>
      <c r="C689">
        <v>2009</v>
      </c>
      <c r="D689">
        <v>99</v>
      </c>
      <c r="E689">
        <v>99</v>
      </c>
      <c r="F689">
        <v>99</v>
      </c>
      <c r="G689">
        <v>4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  <c r="Q689">
        <v>169</v>
      </c>
      <c r="R689">
        <v>5009</v>
      </c>
      <c r="S689">
        <v>4.2279896186863644</v>
      </c>
      <c r="T689">
        <v>4.6955480135755643</v>
      </c>
      <c r="U689">
        <v>16.547334797364709</v>
      </c>
      <c r="V689">
        <v>1.6170892393691356</v>
      </c>
      <c r="W689">
        <v>3.0944300259532831</v>
      </c>
      <c r="X689">
        <v>54.422040327410656</v>
      </c>
      <c r="Y689">
        <v>19.484927131163904</v>
      </c>
      <c r="Z689">
        <v>7.4286018844185699</v>
      </c>
      <c r="AA689">
        <v>1.8357182301581785</v>
      </c>
      <c r="AB689">
        <v>2.382503884482313</v>
      </c>
      <c r="AC689">
        <v>41.595318195556473</v>
      </c>
      <c r="AD689">
        <v>66.704474194183121</v>
      </c>
      <c r="AE689">
        <v>59.366648716467814</v>
      </c>
      <c r="AF689">
        <v>21.307639952356652</v>
      </c>
      <c r="AG689">
        <v>28.330893969358993</v>
      </c>
      <c r="AH689">
        <v>0</v>
      </c>
    </row>
    <row r="690" spans="1:34">
      <c r="A690">
        <v>5</v>
      </c>
      <c r="B690">
        <v>61</v>
      </c>
      <c r="C690">
        <v>2008</v>
      </c>
      <c r="D690">
        <v>99</v>
      </c>
      <c r="E690">
        <v>99</v>
      </c>
      <c r="F690">
        <v>99</v>
      </c>
      <c r="G690">
        <v>1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  <c r="Q690">
        <v>251</v>
      </c>
      <c r="R690">
        <v>6483</v>
      </c>
      <c r="S690">
        <v>4.5876908838500681</v>
      </c>
      <c r="T690">
        <v>4.0149622088539267</v>
      </c>
      <c r="U690">
        <v>11.433811507018349</v>
      </c>
      <c r="V690">
        <v>0.89464753971926581</v>
      </c>
      <c r="W690">
        <v>0.786672836649699</v>
      </c>
      <c r="X690">
        <v>26.577201912694729</v>
      </c>
      <c r="Y690">
        <v>6.3242326083603277</v>
      </c>
      <c r="Z690">
        <v>7.0463859252154348</v>
      </c>
      <c r="AA690">
        <v>1.7505600669432724</v>
      </c>
      <c r="AB690">
        <v>1.9132645700717807</v>
      </c>
      <c r="AC690">
        <v>-5.359381211725899</v>
      </c>
      <c r="AD690">
        <v>35.874123514592441</v>
      </c>
      <c r="AE690">
        <v>37.810704618825611</v>
      </c>
      <c r="AF690">
        <v>27.110776565048312</v>
      </c>
      <c r="AG690">
        <v>24.539577117087859</v>
      </c>
      <c r="AH690">
        <v>0.26222427888323313</v>
      </c>
    </row>
    <row r="691" spans="1:34">
      <c r="A691">
        <v>5</v>
      </c>
      <c r="B691">
        <v>62</v>
      </c>
      <c r="C691">
        <v>2008</v>
      </c>
      <c r="D691">
        <v>99</v>
      </c>
      <c r="E691">
        <v>99</v>
      </c>
      <c r="F691">
        <v>99</v>
      </c>
      <c r="G691">
        <v>2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304</v>
      </c>
      <c r="R691">
        <v>7099</v>
      </c>
      <c r="S691">
        <v>3.9426679814058314</v>
      </c>
      <c r="T691">
        <v>3.6986899563318785</v>
      </c>
      <c r="U691">
        <v>11.790745175376742</v>
      </c>
      <c r="V691">
        <v>0.98605437385547234</v>
      </c>
      <c r="W691">
        <v>9.8605437385547265E-2</v>
      </c>
      <c r="X691">
        <v>31.117058740667701</v>
      </c>
      <c r="Y691">
        <v>6.4093534300605723</v>
      </c>
      <c r="Z691">
        <v>7.3234207974201437</v>
      </c>
      <c r="AA691">
        <v>1.3913010218408632</v>
      </c>
      <c r="AB691">
        <v>1.7048978530090304</v>
      </c>
      <c r="AC691">
        <v>23.04452298634164</v>
      </c>
      <c r="AD691">
        <v>32.542245917429177</v>
      </c>
      <c r="AE691">
        <v>54.922260341084531</v>
      </c>
      <c r="AF691">
        <v>29.686781248693176</v>
      </c>
      <c r="AG691">
        <v>27.710123029933541</v>
      </c>
      <c r="AH691">
        <v>0.30990280321171992</v>
      </c>
    </row>
    <row r="692" spans="1:34">
      <c r="A692">
        <v>5</v>
      </c>
      <c r="B692">
        <v>63</v>
      </c>
      <c r="C692">
        <v>2008</v>
      </c>
      <c r="D692">
        <v>99</v>
      </c>
      <c r="E692">
        <v>99</v>
      </c>
      <c r="F692">
        <v>99</v>
      </c>
      <c r="G692">
        <v>3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102</v>
      </c>
      <c r="R692">
        <v>4384</v>
      </c>
      <c r="S692">
        <v>4.0768704379562051</v>
      </c>
      <c r="T692">
        <v>4.1806569343065698</v>
      </c>
      <c r="U692">
        <v>10.353558394160583</v>
      </c>
      <c r="V692">
        <v>0.86678832116788318</v>
      </c>
      <c r="W692">
        <v>0.31934306569343074</v>
      </c>
      <c r="X692">
        <v>27.554744525547441</v>
      </c>
      <c r="Y692">
        <v>7.299270072992706</v>
      </c>
      <c r="Z692">
        <v>7.9199825307090226</v>
      </c>
      <c r="AA692">
        <v>1.5535671413800314</v>
      </c>
      <c r="AB692">
        <v>1.7620103831519065</v>
      </c>
      <c r="AC692">
        <v>23.427971242248496</v>
      </c>
      <c r="AD692">
        <v>40.748675973117763</v>
      </c>
      <c r="AE692">
        <v>55.580765131450605</v>
      </c>
      <c r="AF692">
        <v>18.333124242044072</v>
      </c>
      <c r="AG692">
        <v>15.026582053447514</v>
      </c>
      <c r="AH692">
        <v>0</v>
      </c>
    </row>
    <row r="693" spans="1:34">
      <c r="A693">
        <v>5</v>
      </c>
      <c r="B693">
        <v>64</v>
      </c>
      <c r="C693">
        <v>2008</v>
      </c>
      <c r="D693">
        <v>99</v>
      </c>
      <c r="E693">
        <v>99</v>
      </c>
      <c r="F693">
        <v>99</v>
      </c>
      <c r="G693">
        <v>4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  <c r="Q693">
        <v>182</v>
      </c>
      <c r="R693">
        <v>5947</v>
      </c>
      <c r="S693">
        <v>4.1459559441735321</v>
      </c>
      <c r="T693">
        <v>4.7267529846981677</v>
      </c>
      <c r="U693">
        <v>16.621288044392127</v>
      </c>
      <c r="V693">
        <v>1.0257272574407263</v>
      </c>
      <c r="W693">
        <v>3.7834202118715328</v>
      </c>
      <c r="X693">
        <v>56.953085589372783</v>
      </c>
      <c r="Y693">
        <v>17.706406591558771</v>
      </c>
      <c r="Z693">
        <v>7.2375553181965007</v>
      </c>
      <c r="AA693">
        <v>1.8132645718916407</v>
      </c>
      <c r="AB693">
        <v>2.5022261351511408</v>
      </c>
      <c r="AC693">
        <v>46.90783835000444</v>
      </c>
      <c r="AD693">
        <v>67.287537972177688</v>
      </c>
      <c r="AE693">
        <v>63.089194147677517</v>
      </c>
      <c r="AF693">
        <v>24.869317944214448</v>
      </c>
      <c r="AG693">
        <v>32.72371779953108</v>
      </c>
      <c r="AH693">
        <v>3.3630401883302505E-2</v>
      </c>
    </row>
    <row r="694" spans="1:34">
      <c r="A694">
        <v>5</v>
      </c>
      <c r="B694">
        <v>65</v>
      </c>
      <c r="C694">
        <v>2007</v>
      </c>
      <c r="D694">
        <v>99</v>
      </c>
      <c r="E694">
        <v>99</v>
      </c>
      <c r="F694">
        <v>99</v>
      </c>
      <c r="G694">
        <v>1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  <c r="Q694">
        <v>250</v>
      </c>
      <c r="R694">
        <v>5960</v>
      </c>
      <c r="S694">
        <v>4.3473154362416091</v>
      </c>
      <c r="T694">
        <v>3.8213087248322144</v>
      </c>
      <c r="U694">
        <v>12.018372483221469</v>
      </c>
      <c r="V694">
        <v>1.1409395973154357</v>
      </c>
      <c r="W694">
        <v>0.75503355704697983</v>
      </c>
      <c r="X694">
        <v>29.379194630872487</v>
      </c>
      <c r="Y694">
        <v>7.1644295302013425</v>
      </c>
      <c r="Z694">
        <v>7.1565959416467919</v>
      </c>
      <c r="AA694">
        <v>1.7753465039886747</v>
      </c>
      <c r="AB694">
        <v>1.9357417890350188</v>
      </c>
      <c r="AC694">
        <v>1.845334940828302</v>
      </c>
      <c r="AD694">
        <v>39.332226461548991</v>
      </c>
      <c r="AE694">
        <v>32.998836240287517</v>
      </c>
      <c r="AF694">
        <v>28.186332466304098</v>
      </c>
      <c r="AG694">
        <v>26.430818335285913</v>
      </c>
      <c r="AH694">
        <v>0.31879194630872487</v>
      </c>
    </row>
    <row r="695" spans="1:34">
      <c r="A695">
        <v>5</v>
      </c>
      <c r="B695">
        <v>66</v>
      </c>
      <c r="C695">
        <v>2007</v>
      </c>
      <c r="D695">
        <v>99</v>
      </c>
      <c r="E695">
        <v>99</v>
      </c>
      <c r="F695">
        <v>99</v>
      </c>
      <c r="G695">
        <v>2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287</v>
      </c>
      <c r="R695">
        <v>7005</v>
      </c>
      <c r="S695">
        <v>3.729336188436831</v>
      </c>
      <c r="T695">
        <v>3.5251962883654526</v>
      </c>
      <c r="U695">
        <v>12.067109207708771</v>
      </c>
      <c r="V695">
        <v>0.69950035688793744</v>
      </c>
      <c r="W695">
        <v>9.9928622412562479E-2</v>
      </c>
      <c r="X695">
        <v>30.70663811563168</v>
      </c>
      <c r="Y695">
        <v>6.1099214846538175</v>
      </c>
      <c r="Z695">
        <v>6.9211123484674202</v>
      </c>
      <c r="AA695">
        <v>1.4631725337166257</v>
      </c>
      <c r="AB695">
        <v>1.7246089194563239</v>
      </c>
      <c r="AC695">
        <v>21.624258499019341</v>
      </c>
      <c r="AD695">
        <v>35.01650127248849</v>
      </c>
      <c r="AE695">
        <v>52.017163300982752</v>
      </c>
      <c r="AF695">
        <v>33.128399148734921</v>
      </c>
      <c r="AG695">
        <v>31.191055598092301</v>
      </c>
      <c r="AH695">
        <v>1.1991434689507492</v>
      </c>
    </row>
    <row r="696" spans="1:34">
      <c r="A696">
        <v>5</v>
      </c>
      <c r="B696">
        <v>67</v>
      </c>
      <c r="C696">
        <v>2007</v>
      </c>
      <c r="D696">
        <v>99</v>
      </c>
      <c r="E696">
        <v>99</v>
      </c>
      <c r="F696">
        <v>99</v>
      </c>
      <c r="G696">
        <v>3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108</v>
      </c>
      <c r="R696">
        <v>3475</v>
      </c>
      <c r="S696">
        <v>4.0408633093525177</v>
      </c>
      <c r="T696">
        <v>4.1061870503597122</v>
      </c>
      <c r="U696">
        <v>11.354302158273383</v>
      </c>
      <c r="V696">
        <v>0.94964028776978404</v>
      </c>
      <c r="W696">
        <v>1.5251798561151078</v>
      </c>
      <c r="X696">
        <v>30.762589928057555</v>
      </c>
      <c r="Y696">
        <v>7.5395683453237421</v>
      </c>
      <c r="Z696">
        <v>7.8218197515186274</v>
      </c>
      <c r="AA696">
        <v>1.5994780992401123</v>
      </c>
      <c r="AB696">
        <v>2.1052737465104094</v>
      </c>
      <c r="AC696">
        <v>5.3276182963995087</v>
      </c>
      <c r="AD696">
        <v>36.355198873718713</v>
      </c>
      <c r="AE696">
        <v>41.438446564059873</v>
      </c>
      <c r="AF696">
        <v>16.434145187987706</v>
      </c>
      <c r="AG696">
        <v>14.559080468252731</v>
      </c>
      <c r="AH696">
        <v>5.7553956834532363E-2</v>
      </c>
    </row>
    <row r="697" spans="1:34">
      <c r="A697">
        <v>5</v>
      </c>
      <c r="B697">
        <v>68</v>
      </c>
      <c r="C697">
        <v>2007</v>
      </c>
      <c r="D697">
        <v>99</v>
      </c>
      <c r="E697">
        <v>99</v>
      </c>
      <c r="F697">
        <v>99</v>
      </c>
      <c r="G697">
        <v>4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188</v>
      </c>
      <c r="R697">
        <v>4705</v>
      </c>
      <c r="S697">
        <v>4.1834218916046755</v>
      </c>
      <c r="T697">
        <v>4.6218916046758762</v>
      </c>
      <c r="U697">
        <v>16.023740701381502</v>
      </c>
      <c r="V697">
        <v>0.44633368756641856</v>
      </c>
      <c r="W697">
        <v>4.2933049946865038</v>
      </c>
      <c r="X697">
        <v>51.222104144527101</v>
      </c>
      <c r="Y697">
        <v>14.006376195536671</v>
      </c>
      <c r="Z697">
        <v>6.8729805367686509</v>
      </c>
      <c r="AA697">
        <v>1.7809182760477025</v>
      </c>
      <c r="AB697">
        <v>2.5786808927419922</v>
      </c>
      <c r="AC697">
        <v>44.436385329257192</v>
      </c>
      <c r="AD697">
        <v>66.081556932778327</v>
      </c>
      <c r="AE697">
        <v>63.711267744199489</v>
      </c>
      <c r="AF697">
        <v>22.251123196973278</v>
      </c>
      <c r="AG697">
        <v>27.819045598369044</v>
      </c>
      <c r="AH697">
        <v>0</v>
      </c>
    </row>
    <row r="698" spans="1:34">
      <c r="A698">
        <v>5</v>
      </c>
      <c r="B698">
        <v>69</v>
      </c>
      <c r="C698">
        <v>2006</v>
      </c>
      <c r="D698">
        <v>99</v>
      </c>
      <c r="E698">
        <v>99</v>
      </c>
      <c r="F698">
        <v>99</v>
      </c>
      <c r="G698">
        <v>1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  <c r="Q698">
        <v>261</v>
      </c>
      <c r="R698">
        <v>6217</v>
      </c>
      <c r="S698">
        <v>4.0616052758565226</v>
      </c>
      <c r="T698">
        <v>3.3617500402123199</v>
      </c>
      <c r="U698">
        <v>11.872896895608829</v>
      </c>
      <c r="V698">
        <v>0.70773685057101521</v>
      </c>
      <c r="W698">
        <v>0.83641627794756324</v>
      </c>
      <c r="X698">
        <v>30.127070934534345</v>
      </c>
      <c r="Y698">
        <v>6.2087823709184491</v>
      </c>
      <c r="Z698">
        <v>7.1163060407700813</v>
      </c>
      <c r="AA698">
        <v>1.6729261397215482</v>
      </c>
      <c r="AB698">
        <v>1.9381386844515749</v>
      </c>
      <c r="AC698">
        <v>-3.8121572463883826</v>
      </c>
      <c r="AD698">
        <v>50.786283512711123</v>
      </c>
      <c r="AE698">
        <v>27.773160171162871</v>
      </c>
      <c r="AF698">
        <v>27.243645924627529</v>
      </c>
      <c r="AG698">
        <v>25.292843566282169</v>
      </c>
      <c r="AH698">
        <v>1.6084928422068517E-2</v>
      </c>
    </row>
    <row r="699" spans="1:34">
      <c r="A699">
        <v>5</v>
      </c>
      <c r="B699">
        <v>70</v>
      </c>
      <c r="C699">
        <v>2006</v>
      </c>
      <c r="D699">
        <v>99</v>
      </c>
      <c r="E699">
        <v>99</v>
      </c>
      <c r="F699">
        <v>99</v>
      </c>
      <c r="G699">
        <v>2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295</v>
      </c>
      <c r="R699">
        <v>7316</v>
      </c>
      <c r="S699">
        <v>3.3799890650628757</v>
      </c>
      <c r="T699">
        <v>3.3314652815746313</v>
      </c>
      <c r="U699">
        <v>11.858296883542916</v>
      </c>
      <c r="V699">
        <v>0.57408419901585561</v>
      </c>
      <c r="W699">
        <v>6.8343357025697105E-2</v>
      </c>
      <c r="X699">
        <v>29.93439037725533</v>
      </c>
      <c r="Y699">
        <v>5.3034445051940944</v>
      </c>
      <c r="Z699">
        <v>7.0533544863807984</v>
      </c>
      <c r="AA699">
        <v>1.3760840152181573</v>
      </c>
      <c r="AB699">
        <v>1.6894324968210881</v>
      </c>
      <c r="AC699">
        <v>26.64041570867666</v>
      </c>
      <c r="AD699">
        <v>36.525711094525754</v>
      </c>
      <c r="AE699">
        <v>51.454613747987928</v>
      </c>
      <c r="AF699">
        <v>32.059596844872921</v>
      </c>
      <c r="AG699">
        <v>29.727344093460523</v>
      </c>
      <c r="AH699">
        <v>0.53307818480043712</v>
      </c>
    </row>
    <row r="700" spans="1:34">
      <c r="A700">
        <v>5</v>
      </c>
      <c r="B700">
        <v>71</v>
      </c>
      <c r="C700">
        <v>2006</v>
      </c>
      <c r="D700">
        <v>99</v>
      </c>
      <c r="E700">
        <v>99</v>
      </c>
      <c r="F700">
        <v>99</v>
      </c>
      <c r="G700">
        <v>3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106</v>
      </c>
      <c r="R700">
        <v>3422</v>
      </c>
      <c r="S700">
        <v>3.9675628287551135</v>
      </c>
      <c r="T700">
        <v>4.4894798363530093</v>
      </c>
      <c r="U700">
        <v>11.220368205727624</v>
      </c>
      <c r="V700">
        <v>0.73056691992986578</v>
      </c>
      <c r="W700">
        <v>1.5488018702513155</v>
      </c>
      <c r="X700">
        <v>31.940385739333728</v>
      </c>
      <c r="Y700">
        <v>8.4161309175920493</v>
      </c>
      <c r="Z700">
        <v>8.0491580404148131</v>
      </c>
      <c r="AA700">
        <v>1.4417786714950298</v>
      </c>
      <c r="AB700">
        <v>2.0601079561026414</v>
      </c>
      <c r="AC700">
        <v>10.14955970994879</v>
      </c>
      <c r="AD700">
        <v>31.581775942398515</v>
      </c>
      <c r="AE700">
        <v>46.864317342874358</v>
      </c>
      <c r="AF700">
        <v>14.995617879053466</v>
      </c>
      <c r="AG700">
        <v>13.15670715848967</v>
      </c>
      <c r="AH700">
        <v>0.49678550555230871</v>
      </c>
    </row>
    <row r="701" spans="1:34">
      <c r="A701">
        <v>5</v>
      </c>
      <c r="B701">
        <v>72</v>
      </c>
      <c r="C701">
        <v>2006</v>
      </c>
      <c r="D701">
        <v>99</v>
      </c>
      <c r="E701">
        <v>99</v>
      </c>
      <c r="F701">
        <v>99</v>
      </c>
      <c r="G701">
        <v>4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198</v>
      </c>
      <c r="R701">
        <v>5865</v>
      </c>
      <c r="S701">
        <v>3.7899403239556704</v>
      </c>
      <c r="T701">
        <v>4.5428815004262564</v>
      </c>
      <c r="U701">
        <v>15.834867860187476</v>
      </c>
      <c r="V701">
        <v>0.59676044330775779</v>
      </c>
      <c r="W701">
        <v>3.7510656436487624</v>
      </c>
      <c r="X701">
        <v>50.554134697357192</v>
      </c>
      <c r="Y701">
        <v>12.531969309462912</v>
      </c>
      <c r="Z701">
        <v>6.7232799043492113</v>
      </c>
      <c r="AA701">
        <v>1.74725245178927</v>
      </c>
      <c r="AB701">
        <v>2.5180496012076494</v>
      </c>
      <c r="AC701">
        <v>36.506079184256471</v>
      </c>
      <c r="AD701">
        <v>61.867108665940314</v>
      </c>
      <c r="AE701">
        <v>63.752887401405246</v>
      </c>
      <c r="AF701">
        <v>25.701139351446095</v>
      </c>
      <c r="AG701">
        <v>31.823105181767648</v>
      </c>
      <c r="AH701">
        <v>0</v>
      </c>
    </row>
    <row r="702" spans="1:34">
      <c r="A702">
        <v>5</v>
      </c>
      <c r="B702">
        <v>73</v>
      </c>
      <c r="C702">
        <v>2005</v>
      </c>
      <c r="D702">
        <v>99</v>
      </c>
      <c r="E702">
        <v>99</v>
      </c>
      <c r="F702">
        <v>99</v>
      </c>
      <c r="G702">
        <v>1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248</v>
      </c>
      <c r="R702">
        <v>5637</v>
      </c>
      <c r="S702">
        <v>4.1420968600319332</v>
      </c>
      <c r="T702">
        <v>3.1493702323931161</v>
      </c>
      <c r="U702">
        <v>11.642203299627452</v>
      </c>
      <c r="V702">
        <v>0.745077168706759</v>
      </c>
      <c r="W702">
        <v>0.44349831470640411</v>
      </c>
      <c r="X702">
        <v>28.632251197445449</v>
      </c>
      <c r="Y702">
        <v>6.8121341138903677</v>
      </c>
      <c r="Z702">
        <v>7.1773794354615106</v>
      </c>
      <c r="AA702">
        <v>1.6608474113137648</v>
      </c>
      <c r="AB702">
        <v>1.9262723454630419</v>
      </c>
      <c r="AC702">
        <v>2.0231775165003034</v>
      </c>
      <c r="AD702">
        <v>55.194142391242686</v>
      </c>
      <c r="AE702">
        <v>23.89553496260887</v>
      </c>
      <c r="AF702">
        <v>25.988934993084374</v>
      </c>
      <c r="AG702">
        <v>24.132747375268455</v>
      </c>
      <c r="AH702">
        <v>0.14191946070604936</v>
      </c>
    </row>
    <row r="703" spans="1:34">
      <c r="A703">
        <v>5</v>
      </c>
      <c r="B703">
        <v>74</v>
      </c>
      <c r="C703">
        <v>2005</v>
      </c>
      <c r="D703">
        <v>99</v>
      </c>
      <c r="E703">
        <v>99</v>
      </c>
      <c r="F703">
        <v>99</v>
      </c>
      <c r="G703">
        <v>2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297</v>
      </c>
      <c r="R703">
        <v>6638</v>
      </c>
      <c r="S703">
        <v>3.2109068996685748</v>
      </c>
      <c r="T703">
        <v>3.1877071407050317</v>
      </c>
      <c r="U703">
        <v>11.450210906899688</v>
      </c>
      <c r="V703">
        <v>0.36155468514612815</v>
      </c>
      <c r="W703">
        <v>3.0129557095510694E-2</v>
      </c>
      <c r="X703">
        <v>28.547755347996393</v>
      </c>
      <c r="Y703">
        <v>5.1521542633323278</v>
      </c>
      <c r="Z703">
        <v>7.1134146567205327</v>
      </c>
      <c r="AA703">
        <v>1.2736896710721339</v>
      </c>
      <c r="AB703">
        <v>1.6108305522914159</v>
      </c>
      <c r="AC703">
        <v>25.36225083539534</v>
      </c>
      <c r="AD703">
        <v>39.880245661307811</v>
      </c>
      <c r="AE703">
        <v>45.518256151934033</v>
      </c>
      <c r="AF703">
        <v>30.603964960811425</v>
      </c>
      <c r="AG703">
        <v>27.949515724119255</v>
      </c>
      <c r="AH703">
        <v>0.81349804157878891</v>
      </c>
    </row>
    <row r="704" spans="1:34">
      <c r="A704">
        <v>5</v>
      </c>
      <c r="B704">
        <v>75</v>
      </c>
      <c r="C704">
        <v>2005</v>
      </c>
      <c r="D704">
        <v>99</v>
      </c>
      <c r="E704">
        <v>99</v>
      </c>
      <c r="F704">
        <v>99</v>
      </c>
      <c r="G704">
        <v>3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  <c r="Q704">
        <v>117</v>
      </c>
      <c r="R704">
        <v>4432</v>
      </c>
      <c r="S704">
        <v>4.0361010830324897</v>
      </c>
      <c r="T704">
        <v>4.3770306859205776</v>
      </c>
      <c r="U704">
        <v>10.583438628158852</v>
      </c>
      <c r="V704">
        <v>0.51895306859205803</v>
      </c>
      <c r="W704">
        <v>0.87996389891696747</v>
      </c>
      <c r="X704">
        <v>26.647111913357399</v>
      </c>
      <c r="Y704">
        <v>5.3249097472924172</v>
      </c>
      <c r="Z704">
        <v>7.420392254343934</v>
      </c>
      <c r="AA704">
        <v>1.7284140485879611</v>
      </c>
      <c r="AB704">
        <v>1.8584244304462076</v>
      </c>
      <c r="AC704">
        <v>-17.559435034034188</v>
      </c>
      <c r="AD704">
        <v>19.888097196186905</v>
      </c>
      <c r="AE704">
        <v>46.18999347528348</v>
      </c>
      <c r="AF704">
        <v>20.433379437528814</v>
      </c>
      <c r="AG704">
        <v>17.248451048954919</v>
      </c>
      <c r="AH704">
        <v>0.42870036101083031</v>
      </c>
    </row>
    <row r="705" spans="1:34">
      <c r="A705">
        <v>5</v>
      </c>
      <c r="B705">
        <v>76</v>
      </c>
      <c r="C705">
        <v>2005</v>
      </c>
      <c r="D705">
        <v>99</v>
      </c>
      <c r="E705">
        <v>99</v>
      </c>
      <c r="F705">
        <v>99</v>
      </c>
      <c r="G705">
        <v>4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212</v>
      </c>
      <c r="R705">
        <v>4983</v>
      </c>
      <c r="S705">
        <v>4.2107164358820004</v>
      </c>
      <c r="T705">
        <v>4.8769817379088911</v>
      </c>
      <c r="U705">
        <v>16.737447320891036</v>
      </c>
      <c r="V705">
        <v>1.2442303833032311</v>
      </c>
      <c r="W705">
        <v>3.8932370058197874</v>
      </c>
      <c r="X705">
        <v>57.656030503712614</v>
      </c>
      <c r="Y705">
        <v>15.653220951234202</v>
      </c>
      <c r="Z705">
        <v>6.7683346303545457</v>
      </c>
      <c r="AA705">
        <v>1.8158635891547033</v>
      </c>
      <c r="AB705">
        <v>2.5843036367740502</v>
      </c>
      <c r="AC705">
        <v>53.264405510021078</v>
      </c>
      <c r="AD705">
        <v>67.647186036817303</v>
      </c>
      <c r="AE705">
        <v>63.788098179639277</v>
      </c>
      <c r="AF705">
        <v>22.97372060857538</v>
      </c>
      <c r="AG705">
        <v>30.669285851657385</v>
      </c>
      <c r="AH705">
        <v>0</v>
      </c>
    </row>
    <row r="706" spans="1:34">
      <c r="A706">
        <v>5</v>
      </c>
      <c r="B706">
        <v>77</v>
      </c>
      <c r="C706">
        <v>2004</v>
      </c>
      <c r="D706">
        <v>99</v>
      </c>
      <c r="E706">
        <v>99</v>
      </c>
      <c r="F706">
        <v>99</v>
      </c>
      <c r="G706">
        <v>1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266</v>
      </c>
      <c r="R706">
        <v>5206</v>
      </c>
      <c r="S706">
        <v>3.9996158278908962</v>
      </c>
      <c r="T706">
        <v>2.9967345370726099</v>
      </c>
      <c r="U706">
        <v>11.57159047253168</v>
      </c>
      <c r="V706">
        <v>0.7491356127545139</v>
      </c>
      <c r="W706">
        <v>0.34575489819439098</v>
      </c>
      <c r="X706">
        <v>27.986938148290442</v>
      </c>
      <c r="Y706">
        <v>6.0891279293123306</v>
      </c>
      <c r="Z706">
        <v>7.0606470586240002</v>
      </c>
      <c r="AA706">
        <v>1.5089691657142656</v>
      </c>
      <c r="AB706">
        <v>1.8660968409311036</v>
      </c>
      <c r="AC706">
        <v>9.409939284375648</v>
      </c>
      <c r="AD706">
        <v>56.120372324928752</v>
      </c>
      <c r="AE706">
        <v>21.351319749653381</v>
      </c>
      <c r="AF706">
        <v>25.659224210163138</v>
      </c>
      <c r="AG706">
        <v>24.875142613046723</v>
      </c>
      <c r="AH706">
        <v>0.24971187091817129</v>
      </c>
    </row>
    <row r="707" spans="1:34">
      <c r="A707">
        <v>5</v>
      </c>
      <c r="B707">
        <v>78</v>
      </c>
      <c r="C707">
        <v>2004</v>
      </c>
      <c r="D707">
        <v>99</v>
      </c>
      <c r="E707">
        <v>99</v>
      </c>
      <c r="F707">
        <v>99</v>
      </c>
      <c r="G707">
        <v>2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323</v>
      </c>
      <c r="R707">
        <v>6525</v>
      </c>
      <c r="S707">
        <v>3.2695785440613032</v>
      </c>
      <c r="T707">
        <v>3.2179310344827576</v>
      </c>
      <c r="U707">
        <v>10.927724137931053</v>
      </c>
      <c r="V707">
        <v>0.18390804597701152</v>
      </c>
      <c r="W707">
        <v>6.1302681992337155E-2</v>
      </c>
      <c r="X707">
        <v>25.91570881226054</v>
      </c>
      <c r="Y707">
        <v>4.7509578544061286</v>
      </c>
      <c r="Z707">
        <v>7.0098017276570941</v>
      </c>
      <c r="AA707">
        <v>1.2738941619243151</v>
      </c>
      <c r="AB707">
        <v>1.6149731416086528</v>
      </c>
      <c r="AC707">
        <v>20.433722602248803</v>
      </c>
      <c r="AD707">
        <v>37.524072341292189</v>
      </c>
      <c r="AE707">
        <v>42.317458453549371</v>
      </c>
      <c r="AF707">
        <v>32.160283897678553</v>
      </c>
      <c r="AG707">
        <v>29.44276545640512</v>
      </c>
      <c r="AH707">
        <v>1.9463601532567056</v>
      </c>
    </row>
    <row r="708" spans="1:34">
      <c r="A708">
        <v>5</v>
      </c>
      <c r="B708">
        <v>79</v>
      </c>
      <c r="C708">
        <v>2004</v>
      </c>
      <c r="D708">
        <v>99</v>
      </c>
      <c r="E708">
        <v>99</v>
      </c>
      <c r="F708">
        <v>99</v>
      </c>
      <c r="G708">
        <v>3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  <c r="Q708">
        <v>121</v>
      </c>
      <c r="R708">
        <v>3665</v>
      </c>
      <c r="S708">
        <v>4.1214188267394283</v>
      </c>
      <c r="T708">
        <v>4.2477489768076389</v>
      </c>
      <c r="U708">
        <v>9.9247203274215607</v>
      </c>
      <c r="V708">
        <v>0.51841746248294684</v>
      </c>
      <c r="W708">
        <v>0.60027285129604391</v>
      </c>
      <c r="X708">
        <v>24.338335607094141</v>
      </c>
      <c r="Y708">
        <v>5.4570259208731251</v>
      </c>
      <c r="Z708">
        <v>7.4652764229120976</v>
      </c>
      <c r="AA708">
        <v>1.6274393903292828</v>
      </c>
      <c r="AB708">
        <v>1.7783788568644787</v>
      </c>
      <c r="AC708">
        <v>-0.94077600164869035</v>
      </c>
      <c r="AD708">
        <v>22.613773107194305</v>
      </c>
      <c r="AE708">
        <v>52.046931062143209</v>
      </c>
      <c r="AF708">
        <v>18.063975553255464</v>
      </c>
      <c r="AG708">
        <v>15.019677813229457</v>
      </c>
      <c r="AH708">
        <v>0.32742155525238742</v>
      </c>
    </row>
    <row r="709" spans="1:34">
      <c r="A709">
        <v>5</v>
      </c>
      <c r="B709">
        <v>80</v>
      </c>
      <c r="C709">
        <v>2004</v>
      </c>
      <c r="D709">
        <v>99</v>
      </c>
      <c r="E709">
        <v>99</v>
      </c>
      <c r="F709">
        <v>99</v>
      </c>
      <c r="G709">
        <v>4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  <c r="Q709">
        <v>227</v>
      </c>
      <c r="R709">
        <v>4893</v>
      </c>
      <c r="S709">
        <v>4.2945023502963426</v>
      </c>
      <c r="T709">
        <v>4.5317800940118556</v>
      </c>
      <c r="U709">
        <v>15.176190476190502</v>
      </c>
      <c r="V709">
        <v>1.3897404455344371</v>
      </c>
      <c r="W709">
        <v>2.554669936644185</v>
      </c>
      <c r="X709">
        <v>47.802983854486001</v>
      </c>
      <c r="Y709">
        <v>12.44635193133047</v>
      </c>
      <c r="Z709">
        <v>7.1759877339065836</v>
      </c>
      <c r="AA709">
        <v>1.8235365455761796</v>
      </c>
      <c r="AB709">
        <v>2.381991336988289</v>
      </c>
      <c r="AC709">
        <v>38.7067024237802</v>
      </c>
      <c r="AD709">
        <v>64.137548022133487</v>
      </c>
      <c r="AE709">
        <v>59.334802014727323</v>
      </c>
      <c r="AF709">
        <v>24.116516338902859</v>
      </c>
      <c r="AG709">
        <v>30.662414117318697</v>
      </c>
      <c r="AH709">
        <v>0</v>
      </c>
    </row>
    <row r="710" spans="1:34">
      <c r="A710">
        <v>5</v>
      </c>
      <c r="B710">
        <v>81</v>
      </c>
      <c r="C710">
        <v>2003</v>
      </c>
      <c r="D710">
        <v>99</v>
      </c>
      <c r="E710">
        <v>99</v>
      </c>
      <c r="F710">
        <v>99</v>
      </c>
      <c r="G710">
        <v>1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  <c r="Q710">
        <v>279</v>
      </c>
      <c r="R710">
        <v>5212</v>
      </c>
      <c r="S710">
        <v>3.9286262471220255</v>
      </c>
      <c r="T710">
        <v>3.44359171143515</v>
      </c>
      <c r="U710">
        <v>11.532252494244039</v>
      </c>
      <c r="V710">
        <v>0.34535686876438987</v>
      </c>
      <c r="W710">
        <v>0.65234075211051412</v>
      </c>
      <c r="X710">
        <v>28.184957789716041</v>
      </c>
      <c r="Y710">
        <v>5.8135072908672303</v>
      </c>
      <c r="Z710">
        <v>7.1484487896989553</v>
      </c>
      <c r="AA710">
        <v>1.5441475283778785</v>
      </c>
      <c r="AB710">
        <v>1.9286195284021723</v>
      </c>
      <c r="AC710">
        <v>-3.3884135937801063</v>
      </c>
      <c r="AD710">
        <v>46.782248374282226</v>
      </c>
      <c r="AE710">
        <v>25.841317343031367</v>
      </c>
      <c r="AF710">
        <v>24.933027171833142</v>
      </c>
      <c r="AG710">
        <v>23.419618661320797</v>
      </c>
      <c r="AH710">
        <v>0.19186492709132769</v>
      </c>
    </row>
    <row r="711" spans="1:34">
      <c r="A711">
        <v>5</v>
      </c>
      <c r="B711">
        <v>82</v>
      </c>
      <c r="C711">
        <v>2003</v>
      </c>
      <c r="D711">
        <v>99</v>
      </c>
      <c r="E711">
        <v>99</v>
      </c>
      <c r="F711">
        <v>99</v>
      </c>
      <c r="G711">
        <v>2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  <c r="Q711">
        <v>341</v>
      </c>
      <c r="R711">
        <v>6043</v>
      </c>
      <c r="S711">
        <v>3.2146284957802407</v>
      </c>
      <c r="T711">
        <v>3.0334271057421804</v>
      </c>
      <c r="U711">
        <v>10.987588945887785</v>
      </c>
      <c r="V711">
        <v>0.31441337084229698</v>
      </c>
      <c r="W711">
        <v>1.6548072149594577E-2</v>
      </c>
      <c r="X711">
        <v>26.245242429256997</v>
      </c>
      <c r="Y711">
        <v>4.0873738209498596</v>
      </c>
      <c r="Z711">
        <v>6.8548559433051244</v>
      </c>
      <c r="AA711">
        <v>1.2915685822965861</v>
      </c>
      <c r="AB711">
        <v>1.5476997245286268</v>
      </c>
      <c r="AC711">
        <v>18.063498835844921</v>
      </c>
      <c r="AD711">
        <v>46.586635068055159</v>
      </c>
      <c r="AE711">
        <v>38.516174817892498</v>
      </c>
      <c r="AF711">
        <v>28.908342900880204</v>
      </c>
      <c r="AG711">
        <v>25.871181791438435</v>
      </c>
      <c r="AH711">
        <v>1.2080092669204039</v>
      </c>
    </row>
    <row r="712" spans="1:34">
      <c r="A712">
        <v>5</v>
      </c>
      <c r="B712">
        <v>83</v>
      </c>
      <c r="C712">
        <v>2003</v>
      </c>
      <c r="D712">
        <v>99</v>
      </c>
      <c r="E712">
        <v>99</v>
      </c>
      <c r="F712">
        <v>99</v>
      </c>
      <c r="G712">
        <v>3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  <c r="Q712">
        <v>135</v>
      </c>
      <c r="R712">
        <v>3799</v>
      </c>
      <c r="S712">
        <v>3.5980521189786794</v>
      </c>
      <c r="T712">
        <v>4.3727296657014998</v>
      </c>
      <c r="U712">
        <v>10.308949723611484</v>
      </c>
      <c r="V712">
        <v>0.31587259805211904</v>
      </c>
      <c r="W712">
        <v>1.2371676757041328</v>
      </c>
      <c r="X712">
        <v>27.717820479073445</v>
      </c>
      <c r="Y712">
        <v>5.5277704659120817</v>
      </c>
      <c r="Z712">
        <v>7.7320326621836895</v>
      </c>
      <c r="AA712">
        <v>1.4083827163355369</v>
      </c>
      <c r="AB712">
        <v>1.9505916512120141</v>
      </c>
      <c r="AC712">
        <v>13.283211919435557</v>
      </c>
      <c r="AD712">
        <v>37.445290524764722</v>
      </c>
      <c r="AE712">
        <v>57.705053409994193</v>
      </c>
      <c r="AF712">
        <v>18.173555300420972</v>
      </c>
      <c r="AG712">
        <v>15.25966448274586</v>
      </c>
      <c r="AH712">
        <v>0.8949723611476702</v>
      </c>
    </row>
    <row r="713" spans="1:34">
      <c r="A713">
        <v>5</v>
      </c>
      <c r="B713">
        <v>84</v>
      </c>
      <c r="C713">
        <v>2003</v>
      </c>
      <c r="D713">
        <v>99</v>
      </c>
      <c r="E713">
        <v>99</v>
      </c>
      <c r="F713">
        <v>99</v>
      </c>
      <c r="G713">
        <v>4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  <c r="Q713">
        <v>240</v>
      </c>
      <c r="R713">
        <v>5850</v>
      </c>
      <c r="S713">
        <v>4.2282051282051274</v>
      </c>
      <c r="T713">
        <v>4.8305982905982896</v>
      </c>
      <c r="U713">
        <v>15.55225641025646</v>
      </c>
      <c r="V713">
        <v>1.0256410256410255</v>
      </c>
      <c r="W713">
        <v>2.1196581196581197</v>
      </c>
      <c r="X713">
        <v>50.256410256410241</v>
      </c>
      <c r="Y713">
        <v>13.521367521367521</v>
      </c>
      <c r="Z713">
        <v>7.0757915834585292</v>
      </c>
      <c r="AA713">
        <v>1.8300598352669952</v>
      </c>
      <c r="AB713">
        <v>2.303810403894186</v>
      </c>
      <c r="AC713">
        <v>43.566743177782776</v>
      </c>
      <c r="AD713">
        <v>67.514573606464793</v>
      </c>
      <c r="AE713">
        <v>59.657812663583897</v>
      </c>
      <c r="AF713">
        <v>27.985074626865671</v>
      </c>
      <c r="AG713">
        <v>35.449535064494924</v>
      </c>
      <c r="AH713">
        <v>0</v>
      </c>
    </row>
    <row r="714" spans="1:34">
      <c r="A714">
        <v>5</v>
      </c>
      <c r="B714">
        <v>85</v>
      </c>
      <c r="C714">
        <v>2002</v>
      </c>
      <c r="D714">
        <v>99</v>
      </c>
      <c r="E714">
        <v>99</v>
      </c>
      <c r="F714">
        <v>99</v>
      </c>
      <c r="G714">
        <v>1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  <c r="Q714">
        <v>289</v>
      </c>
      <c r="R714">
        <v>4589</v>
      </c>
      <c r="S714">
        <v>3.6929614295053392</v>
      </c>
      <c r="T714">
        <v>3.2495096971017654</v>
      </c>
      <c r="U714">
        <v>11.581608193506202</v>
      </c>
      <c r="V714">
        <v>0.43582479843103056</v>
      </c>
      <c r="W714">
        <v>0.52298975811723691</v>
      </c>
      <c r="X714">
        <v>28.764436696448023</v>
      </c>
      <c r="Y714">
        <v>6.8642405752887345</v>
      </c>
      <c r="Z714">
        <v>7.2740455350938573</v>
      </c>
      <c r="AA714">
        <v>1.6138687618616181</v>
      </c>
      <c r="AB714">
        <v>1.8386252761936337</v>
      </c>
      <c r="AC714">
        <v>-1.407624499901633</v>
      </c>
      <c r="AD714">
        <v>55.631428554951853</v>
      </c>
      <c r="AE714">
        <v>24.253314984722181</v>
      </c>
      <c r="AF714">
        <v>20.984041337052453</v>
      </c>
      <c r="AG714">
        <v>19.567402389411463</v>
      </c>
      <c r="AH714">
        <v>6.5373719764654614E-2</v>
      </c>
    </row>
    <row r="715" spans="1:34">
      <c r="A715">
        <v>5</v>
      </c>
      <c r="B715">
        <v>86</v>
      </c>
      <c r="C715">
        <v>2002</v>
      </c>
      <c r="D715">
        <v>99</v>
      </c>
      <c r="E715">
        <v>99</v>
      </c>
      <c r="F715">
        <v>99</v>
      </c>
      <c r="G715">
        <v>2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  <c r="Q715">
        <v>343</v>
      </c>
      <c r="R715">
        <v>7223</v>
      </c>
      <c r="S715">
        <v>3.2083621763810055</v>
      </c>
      <c r="T715">
        <v>3.3724214315381427</v>
      </c>
      <c r="U715">
        <v>11.381877336286898</v>
      </c>
      <c r="V715">
        <v>0.16613595458950581</v>
      </c>
      <c r="W715">
        <v>0.13844662882458811</v>
      </c>
      <c r="X715">
        <v>27.800083067977287</v>
      </c>
      <c r="Y715">
        <v>4.8733213346255004</v>
      </c>
      <c r="Z715">
        <v>6.9025448192509646</v>
      </c>
      <c r="AA715">
        <v>1.2237788316931548</v>
      </c>
      <c r="AB715">
        <v>1.660437281509352</v>
      </c>
      <c r="AC715">
        <v>8.9011882409745748</v>
      </c>
      <c r="AD715">
        <v>34.066076071120619</v>
      </c>
      <c r="AE715">
        <v>43.676644534560737</v>
      </c>
      <c r="AF715">
        <v>33.028487813800353</v>
      </c>
      <c r="AG715">
        <v>30.267584632660277</v>
      </c>
      <c r="AH715">
        <v>1.50906825418801</v>
      </c>
    </row>
    <row r="716" spans="1:34">
      <c r="A716">
        <v>5</v>
      </c>
      <c r="B716">
        <v>87</v>
      </c>
      <c r="C716">
        <v>2002</v>
      </c>
      <c r="D716">
        <v>99</v>
      </c>
      <c r="E716">
        <v>99</v>
      </c>
      <c r="F716">
        <v>99</v>
      </c>
      <c r="G716">
        <v>3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  <c r="Q716">
        <v>154</v>
      </c>
      <c r="R716">
        <v>4080</v>
      </c>
      <c r="S716">
        <v>3.7926470588235297</v>
      </c>
      <c r="T716">
        <v>4.5156862745098039</v>
      </c>
      <c r="U716">
        <v>10.342818627450963</v>
      </c>
      <c r="V716">
        <v>0.24509803921568624</v>
      </c>
      <c r="W716">
        <v>0.83333333333333359</v>
      </c>
      <c r="X716">
        <v>26.225490196078422</v>
      </c>
      <c r="Y716">
        <v>5.0490196078431389</v>
      </c>
      <c r="Z716">
        <v>7.3716672360907181</v>
      </c>
      <c r="AA716">
        <v>1.4057462092583761</v>
      </c>
      <c r="AB716">
        <v>1.7436858132421129</v>
      </c>
      <c r="AC716">
        <v>-12.272709061787612</v>
      </c>
      <c r="AD716">
        <v>26.103582578671407</v>
      </c>
      <c r="AE716">
        <v>49.148708784093238</v>
      </c>
      <c r="AF716">
        <v>18.656545795418168</v>
      </c>
      <c r="AG716">
        <v>15.536218544631152</v>
      </c>
      <c r="AH716">
        <v>0.85784313725490224</v>
      </c>
    </row>
    <row r="717" spans="1:34">
      <c r="A717">
        <v>5</v>
      </c>
      <c r="B717">
        <v>88</v>
      </c>
      <c r="C717">
        <v>2002</v>
      </c>
      <c r="D717">
        <v>99</v>
      </c>
      <c r="E717">
        <v>99</v>
      </c>
      <c r="F717">
        <v>99</v>
      </c>
      <c r="G717">
        <v>4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  <c r="Q717">
        <v>252</v>
      </c>
      <c r="R717">
        <v>5977</v>
      </c>
      <c r="S717">
        <v>3.4575874184373432</v>
      </c>
      <c r="T717">
        <v>4.3739334114104063</v>
      </c>
      <c r="U717">
        <v>15.736489877865148</v>
      </c>
      <c r="V717">
        <v>0.51865484356700686</v>
      </c>
      <c r="W717">
        <v>1.0875020913501756</v>
      </c>
      <c r="X717">
        <v>49.439518152919518</v>
      </c>
      <c r="Y717">
        <v>9.4027103898276714</v>
      </c>
      <c r="Z717">
        <v>5.861730531001502</v>
      </c>
      <c r="AA717">
        <v>1.5861569895225964</v>
      </c>
      <c r="AB717">
        <v>2.1629014504919919</v>
      </c>
      <c r="AC717">
        <v>41.158028866145514</v>
      </c>
      <c r="AD717">
        <v>57.070358680035845</v>
      </c>
      <c r="AE717">
        <v>58.181500930693275</v>
      </c>
      <c r="AF717">
        <v>27.330925053729018</v>
      </c>
      <c r="AG717">
        <v>34.628794433297116</v>
      </c>
      <c r="AH717">
        <v>0.26769282248619702</v>
      </c>
    </row>
    <row r="718" spans="1:34">
      <c r="A718">
        <v>5</v>
      </c>
      <c r="B718">
        <v>89</v>
      </c>
      <c r="C718">
        <v>2001</v>
      </c>
      <c r="D718">
        <v>99</v>
      </c>
      <c r="E718">
        <v>99</v>
      </c>
      <c r="F718">
        <v>99</v>
      </c>
      <c r="G718">
        <v>1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  <c r="Q718">
        <v>275</v>
      </c>
      <c r="R718">
        <v>4106</v>
      </c>
      <c r="S718">
        <v>3.481734047735022</v>
      </c>
      <c r="T718">
        <v>3.4245007306380906</v>
      </c>
      <c r="U718">
        <v>11.240599123234306</v>
      </c>
      <c r="V718">
        <v>0.14612761811982464</v>
      </c>
      <c r="W718">
        <v>0.60886507549926949</v>
      </c>
      <c r="X718">
        <v>27.545056015586955</v>
      </c>
      <c r="Y718">
        <v>5.6502679006332199</v>
      </c>
      <c r="Z718">
        <v>7.1149561902670291</v>
      </c>
      <c r="AA718">
        <v>1.4065404641692247</v>
      </c>
      <c r="AB718">
        <v>1.9612102505798537</v>
      </c>
      <c r="AC718">
        <v>7.9577518534733507</v>
      </c>
      <c r="AD718">
        <v>50.354530637824446</v>
      </c>
      <c r="AE718">
        <v>39.882944474372827</v>
      </c>
      <c r="AF718">
        <v>20.045891715080796</v>
      </c>
      <c r="AG718">
        <v>19.04581710380312</v>
      </c>
      <c r="AH718">
        <v>0.31660983925962011</v>
      </c>
    </row>
    <row r="719" spans="1:34">
      <c r="A719">
        <v>5</v>
      </c>
      <c r="B719">
        <v>90</v>
      </c>
      <c r="C719">
        <v>2001</v>
      </c>
      <c r="D719">
        <v>99</v>
      </c>
      <c r="E719">
        <v>99</v>
      </c>
      <c r="F719">
        <v>99</v>
      </c>
      <c r="G719">
        <v>2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  <c r="Q719">
        <v>348</v>
      </c>
      <c r="R719">
        <v>6908</v>
      </c>
      <c r="S719">
        <v>3.4193688477127977</v>
      </c>
      <c r="T719">
        <v>3.5217139548349738</v>
      </c>
      <c r="U719">
        <v>10.874985524030111</v>
      </c>
      <c r="V719">
        <v>0.33294730746960038</v>
      </c>
      <c r="W719">
        <v>5.790387955993051E-2</v>
      </c>
      <c r="X719">
        <v>26.44759698899826</v>
      </c>
      <c r="Y719">
        <v>4.6902142443543715</v>
      </c>
      <c r="Z719">
        <v>7.0192950786844177</v>
      </c>
      <c r="AA719">
        <v>1.2908125108118265</v>
      </c>
      <c r="AB719">
        <v>1.6599153267927302</v>
      </c>
      <c r="AC719">
        <v>16.474310500370621</v>
      </c>
      <c r="AD719">
        <v>33.462892909871755</v>
      </c>
      <c r="AE719">
        <v>42.527155967787152</v>
      </c>
      <c r="AF719">
        <v>33.725528487038027</v>
      </c>
      <c r="AG719">
        <v>31.000751451837129</v>
      </c>
      <c r="AH719">
        <v>1.3317892298784015</v>
      </c>
    </row>
    <row r="720" spans="1:34">
      <c r="A720">
        <v>5</v>
      </c>
      <c r="B720">
        <v>91</v>
      </c>
      <c r="C720">
        <v>2001</v>
      </c>
      <c r="D720">
        <v>99</v>
      </c>
      <c r="E720">
        <v>99</v>
      </c>
      <c r="F720">
        <v>99</v>
      </c>
      <c r="G720">
        <v>3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  <c r="Q720">
        <v>165</v>
      </c>
      <c r="R720">
        <v>4505</v>
      </c>
      <c r="S720">
        <v>3.4841287458379577</v>
      </c>
      <c r="T720">
        <v>4.1291897891231963</v>
      </c>
      <c r="U720">
        <v>9.693385127635965</v>
      </c>
      <c r="V720">
        <v>0.31076581576026635</v>
      </c>
      <c r="W720">
        <v>0.3773584905660376</v>
      </c>
      <c r="X720">
        <v>24.617092119866815</v>
      </c>
      <c r="Y720">
        <v>4.4173140954495009</v>
      </c>
      <c r="Z720">
        <v>7.3498384298504353</v>
      </c>
      <c r="AA720">
        <v>1.3467694898891223</v>
      </c>
      <c r="AB720">
        <v>1.8579290765355525</v>
      </c>
      <c r="AC720">
        <v>2.293421896367942E-2</v>
      </c>
      <c r="AD720">
        <v>26.707416280175419</v>
      </c>
      <c r="AE720">
        <v>51.765606771218302</v>
      </c>
      <c r="AF720">
        <v>21.993848557340236</v>
      </c>
      <c r="AG720">
        <v>18.020277232494919</v>
      </c>
      <c r="AH720">
        <v>0.42175360710321846</v>
      </c>
    </row>
    <row r="721" spans="1:34">
      <c r="A721">
        <v>5</v>
      </c>
      <c r="B721">
        <v>92</v>
      </c>
      <c r="C721">
        <v>2001</v>
      </c>
      <c r="D721">
        <v>99</v>
      </c>
      <c r="E721">
        <v>99</v>
      </c>
      <c r="F721">
        <v>99</v>
      </c>
      <c r="G721">
        <v>4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  <c r="Q721">
        <v>277</v>
      </c>
      <c r="R721">
        <v>4964</v>
      </c>
      <c r="S721">
        <v>3.5936744560838041</v>
      </c>
      <c r="T721">
        <v>4.3331990330378716</v>
      </c>
      <c r="U721">
        <v>15.5890209508461</v>
      </c>
      <c r="V721">
        <v>1.1482675261885578</v>
      </c>
      <c r="W721">
        <v>1.0878323932312652</v>
      </c>
      <c r="X721">
        <v>48.932312651087827</v>
      </c>
      <c r="Y721">
        <v>10.11281224818695</v>
      </c>
      <c r="Z721">
        <v>6.2552191204889391</v>
      </c>
      <c r="AA721">
        <v>1.6840150844268484</v>
      </c>
      <c r="AB721">
        <v>2.219741874315325</v>
      </c>
      <c r="AC721">
        <v>54.105658219269841</v>
      </c>
      <c r="AD721">
        <v>59.002044679116736</v>
      </c>
      <c r="AE721">
        <v>62.848531953770305</v>
      </c>
      <c r="AF721">
        <v>24.234731240540928</v>
      </c>
      <c r="AG721">
        <v>31.933154211864846</v>
      </c>
      <c r="AH721">
        <v>0.12087026591458498</v>
      </c>
    </row>
    <row r="722" spans="1:34">
      <c r="A722">
        <v>5</v>
      </c>
      <c r="B722">
        <v>93</v>
      </c>
      <c r="C722">
        <v>2000</v>
      </c>
      <c r="D722">
        <v>99</v>
      </c>
      <c r="E722">
        <v>99</v>
      </c>
      <c r="F722">
        <v>99</v>
      </c>
      <c r="G722">
        <v>1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  <c r="Q722">
        <v>305</v>
      </c>
      <c r="R722">
        <v>4354</v>
      </c>
      <c r="S722">
        <v>3.4816260909508494</v>
      </c>
      <c r="T722">
        <v>3.7999540652273778</v>
      </c>
      <c r="U722">
        <v>11.865617822691796</v>
      </c>
      <c r="V722">
        <v>0.2526412494258154</v>
      </c>
      <c r="W722">
        <v>1.2402388608176389</v>
      </c>
      <c r="X722">
        <v>30.271015158474956</v>
      </c>
      <c r="Y722">
        <v>6.9820854386770765</v>
      </c>
      <c r="Z722">
        <v>7.2595794345394546</v>
      </c>
      <c r="AA722">
        <v>1.4692554405796698</v>
      </c>
      <c r="AB722">
        <v>2.0545366403016505</v>
      </c>
      <c r="AC722">
        <v>12.013857476721762</v>
      </c>
      <c r="AD722">
        <v>51.546101101998111</v>
      </c>
      <c r="AE722">
        <v>47.108144269846079</v>
      </c>
      <c r="AF722">
        <v>20.354354635126924</v>
      </c>
      <c r="AG722">
        <v>20.420828866774841</v>
      </c>
      <c r="AH722">
        <v>0.29857602204869088</v>
      </c>
    </row>
    <row r="723" spans="1:34">
      <c r="A723">
        <v>5</v>
      </c>
      <c r="B723">
        <v>94</v>
      </c>
      <c r="C723">
        <v>2000</v>
      </c>
      <c r="D723">
        <v>99</v>
      </c>
      <c r="E723">
        <v>99</v>
      </c>
      <c r="F723">
        <v>99</v>
      </c>
      <c r="G723">
        <v>2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  <c r="Q723">
        <v>419</v>
      </c>
      <c r="R723">
        <v>7631</v>
      </c>
      <c r="S723">
        <v>3.4641593500196568</v>
      </c>
      <c r="T723">
        <v>3.6763202725724033</v>
      </c>
      <c r="U723">
        <v>10.424741187262462</v>
      </c>
      <c r="V723">
        <v>0.24898440571353689</v>
      </c>
      <c r="W723">
        <v>5.2417769623902495E-2</v>
      </c>
      <c r="X723">
        <v>25.252260516315037</v>
      </c>
      <c r="Y723">
        <v>4.5079281876556161</v>
      </c>
      <c r="Z723">
        <v>7.0221504835546797</v>
      </c>
      <c r="AA723">
        <v>1.3019922429033799</v>
      </c>
      <c r="AB723">
        <v>1.6481370680895546</v>
      </c>
      <c r="AC723">
        <v>9.2898053021552016</v>
      </c>
      <c r="AD723">
        <v>28.45644185102968</v>
      </c>
      <c r="AE723">
        <v>52.008775249343138</v>
      </c>
      <c r="AF723">
        <v>35.673881538964999</v>
      </c>
      <c r="AG723">
        <v>31.444255768580042</v>
      </c>
      <c r="AH723">
        <v>0.98283318044817181</v>
      </c>
    </row>
    <row r="724" spans="1:34">
      <c r="A724">
        <v>5</v>
      </c>
      <c r="B724">
        <v>95</v>
      </c>
      <c r="C724">
        <v>2000</v>
      </c>
      <c r="D724">
        <v>99</v>
      </c>
      <c r="E724">
        <v>99</v>
      </c>
      <c r="F724">
        <v>99</v>
      </c>
      <c r="G724">
        <v>3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  <c r="Q724">
        <v>191</v>
      </c>
      <c r="R724">
        <v>4396</v>
      </c>
      <c r="S724">
        <v>3.5650591446769782</v>
      </c>
      <c r="T724">
        <v>4.3214285714285694</v>
      </c>
      <c r="U724">
        <v>9.8213830755231903</v>
      </c>
      <c r="V724">
        <v>0.11373976342129211</v>
      </c>
      <c r="W724">
        <v>0.68243858052775253</v>
      </c>
      <c r="X724">
        <v>24.385805277525023</v>
      </c>
      <c r="Y724">
        <v>4.9590536851683344</v>
      </c>
      <c r="Z724">
        <v>7.3568969762359284</v>
      </c>
      <c r="AA724">
        <v>1.4367458527079588</v>
      </c>
      <c r="AB724">
        <v>1.8797337229250799</v>
      </c>
      <c r="AC724">
        <v>-3.7567845923814449</v>
      </c>
      <c r="AD724">
        <v>31.004881650598183</v>
      </c>
      <c r="AE724">
        <v>46.373345979522249</v>
      </c>
      <c r="AF724">
        <v>20.550698892057405</v>
      </c>
      <c r="AG724">
        <v>17.06573193059678</v>
      </c>
      <c r="AH724">
        <v>0.50045495905368509</v>
      </c>
    </row>
    <row r="725" spans="1:34">
      <c r="A725">
        <v>5</v>
      </c>
      <c r="B725">
        <v>96</v>
      </c>
      <c r="C725">
        <v>2000</v>
      </c>
      <c r="D725">
        <v>99</v>
      </c>
      <c r="E725">
        <v>99</v>
      </c>
      <c r="F725">
        <v>99</v>
      </c>
      <c r="G725">
        <v>4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  <c r="Q725">
        <v>301</v>
      </c>
      <c r="R725">
        <v>5010</v>
      </c>
      <c r="S725">
        <v>3.5445109780439128</v>
      </c>
      <c r="T725">
        <v>4.3079840319361269</v>
      </c>
      <c r="U725">
        <v>15.689081836327365</v>
      </c>
      <c r="V725">
        <v>0.57884231536926145</v>
      </c>
      <c r="W725">
        <v>1.4970059880239523</v>
      </c>
      <c r="X725">
        <v>47.964071856287426</v>
      </c>
      <c r="Y725">
        <v>8.9620758483033924</v>
      </c>
      <c r="Z725">
        <v>5.8637291816264723</v>
      </c>
      <c r="AA725">
        <v>1.7208695552907505</v>
      </c>
      <c r="AB725">
        <v>2.2735913644188122</v>
      </c>
      <c r="AC725">
        <v>55.289440265401936</v>
      </c>
      <c r="AD725">
        <v>58.098549377202843</v>
      </c>
      <c r="AE725">
        <v>64.855049423191531</v>
      </c>
      <c r="AF725">
        <v>23.421064933850687</v>
      </c>
      <c r="AG725">
        <v>31.069183434048327</v>
      </c>
      <c r="AH725">
        <v>7.9840319361277459E-2</v>
      </c>
    </row>
    <row r="726" spans="1:34">
      <c r="A726">
        <v>5</v>
      </c>
      <c r="B726">
        <v>97</v>
      </c>
      <c r="C726">
        <v>1999</v>
      </c>
      <c r="D726">
        <v>99</v>
      </c>
      <c r="E726">
        <v>99</v>
      </c>
      <c r="F726">
        <v>99</v>
      </c>
      <c r="G726">
        <v>1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  <c r="Q726">
        <v>352</v>
      </c>
      <c r="R726">
        <v>4681</v>
      </c>
      <c r="S726">
        <v>3.3909421063875245</v>
      </c>
      <c r="T726">
        <v>3.9613330484939127</v>
      </c>
      <c r="U726">
        <v>12.257573168126463</v>
      </c>
      <c r="V726">
        <v>0.14954069643238621</v>
      </c>
      <c r="W726">
        <v>0.68361461226233711</v>
      </c>
      <c r="X726">
        <v>31.85216834009826</v>
      </c>
      <c r="Y726">
        <v>7.0925016022217484</v>
      </c>
      <c r="Z726">
        <v>7.2672465241350706</v>
      </c>
      <c r="AA726">
        <v>1.3636549359352388</v>
      </c>
      <c r="AB726">
        <v>1.9687258559247565</v>
      </c>
      <c r="AC726">
        <v>7.7321294266112046</v>
      </c>
      <c r="AD726">
        <v>49.380609614008065</v>
      </c>
      <c r="AE726">
        <v>43.533073417195318</v>
      </c>
      <c r="AF726">
        <v>22.632113329787757</v>
      </c>
      <c r="AG726">
        <v>21.82202584062664</v>
      </c>
      <c r="AH726">
        <v>0.14954069643238621</v>
      </c>
    </row>
    <row r="727" spans="1:34">
      <c r="A727">
        <v>5</v>
      </c>
      <c r="B727">
        <v>98</v>
      </c>
      <c r="C727">
        <v>1999</v>
      </c>
      <c r="D727">
        <v>99</v>
      </c>
      <c r="E727">
        <v>99</v>
      </c>
      <c r="F727">
        <v>99</v>
      </c>
      <c r="G727">
        <v>2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  <c r="Q727">
        <v>413</v>
      </c>
      <c r="R727">
        <v>6287</v>
      </c>
      <c r="S727">
        <v>3.274534754254812</v>
      </c>
      <c r="T727">
        <v>3.3968506441864159</v>
      </c>
      <c r="U727">
        <v>12.109861619214279</v>
      </c>
      <c r="V727">
        <v>0.50898679815492309</v>
      </c>
      <c r="W727">
        <v>3.1811674884682686E-2</v>
      </c>
      <c r="X727">
        <v>32.193414983298872</v>
      </c>
      <c r="Y727">
        <v>5.6147606171464925</v>
      </c>
      <c r="Z727">
        <v>7.01452795605341</v>
      </c>
      <c r="AA727">
        <v>1.3820265186526981</v>
      </c>
      <c r="AB727">
        <v>1.6546447219382843</v>
      </c>
      <c r="AC727">
        <v>21.76529932557245</v>
      </c>
      <c r="AD727">
        <v>38.158621808478927</v>
      </c>
      <c r="AE727">
        <v>51.673497235628211</v>
      </c>
      <c r="AF727">
        <v>30.396944350432715</v>
      </c>
      <c r="AG727">
        <v>28.955733512642741</v>
      </c>
      <c r="AH727">
        <v>1.161126133290918</v>
      </c>
    </row>
    <row r="728" spans="1:34">
      <c r="A728">
        <v>5</v>
      </c>
      <c r="B728">
        <v>99</v>
      </c>
      <c r="C728">
        <v>1999</v>
      </c>
      <c r="D728">
        <v>99</v>
      </c>
      <c r="E728">
        <v>99</v>
      </c>
      <c r="F728">
        <v>99</v>
      </c>
      <c r="G728">
        <v>3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  <c r="Q728">
        <v>190</v>
      </c>
      <c r="R728">
        <v>4136</v>
      </c>
      <c r="S728">
        <v>3.6830270793036752</v>
      </c>
      <c r="T728">
        <v>3.9707446808510634</v>
      </c>
      <c r="U728">
        <v>10.048428433268851</v>
      </c>
      <c r="V728">
        <v>0.48355899419729198</v>
      </c>
      <c r="W728">
        <v>0.4593810444874275</v>
      </c>
      <c r="X728">
        <v>25.55609284332688</v>
      </c>
      <c r="Y728">
        <v>5.7059961315280461</v>
      </c>
      <c r="Z728">
        <v>7.7234756964629057</v>
      </c>
      <c r="AA728">
        <v>1.4226892171345935</v>
      </c>
      <c r="AB728">
        <v>1.7499281628239027</v>
      </c>
      <c r="AC728">
        <v>11.8003668420134</v>
      </c>
      <c r="AD728">
        <v>22.975149849685156</v>
      </c>
      <c r="AE728">
        <v>30.131550163081897</v>
      </c>
      <c r="AF728">
        <v>19.997099066866504</v>
      </c>
      <c r="AG728">
        <v>15.806313960723328</v>
      </c>
      <c r="AH728">
        <v>0</v>
      </c>
    </row>
    <row r="729" spans="1:34">
      <c r="A729">
        <v>5</v>
      </c>
      <c r="B729">
        <v>100</v>
      </c>
      <c r="C729">
        <v>1999</v>
      </c>
      <c r="D729">
        <v>99</v>
      </c>
      <c r="E729">
        <v>99</v>
      </c>
      <c r="F729">
        <v>99</v>
      </c>
      <c r="G729">
        <v>4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  <c r="Q729">
        <v>361</v>
      </c>
      <c r="R729">
        <v>5579</v>
      </c>
      <c r="S729">
        <v>3.7185875604947118</v>
      </c>
      <c r="T729">
        <v>4.5144291091593471</v>
      </c>
      <c r="U729">
        <v>15.74871840831689</v>
      </c>
      <c r="V729">
        <v>0.57357949453307022</v>
      </c>
      <c r="W729">
        <v>2.4018641333572326</v>
      </c>
      <c r="X729">
        <v>49.148592937802491</v>
      </c>
      <c r="Y729">
        <v>9.1234988349166528</v>
      </c>
      <c r="Z729">
        <v>5.8819128510806351</v>
      </c>
      <c r="AA729">
        <v>1.8037911157650452</v>
      </c>
      <c r="AB729">
        <v>2.3547075210559125</v>
      </c>
      <c r="AC729">
        <v>49.84036996928608</v>
      </c>
      <c r="AD729">
        <v>60.721197775718835</v>
      </c>
      <c r="AE729">
        <v>68.532596781281839</v>
      </c>
      <c r="AF729">
        <v>26.973843252913024</v>
      </c>
      <c r="AG729">
        <v>33.415926686007303</v>
      </c>
      <c r="AH729">
        <v>0</v>
      </c>
    </row>
    <row r="730" spans="1:34">
      <c r="A730">
        <v>5</v>
      </c>
      <c r="B730">
        <v>101</v>
      </c>
      <c r="C730">
        <v>1998</v>
      </c>
      <c r="D730">
        <v>99</v>
      </c>
      <c r="E730">
        <v>99</v>
      </c>
      <c r="F730">
        <v>99</v>
      </c>
      <c r="G730">
        <v>1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  <c r="Q730">
        <v>372</v>
      </c>
      <c r="R730">
        <v>5042.5</v>
      </c>
      <c r="S730">
        <v>4.6318294496777375</v>
      </c>
      <c r="T730">
        <v>3.7160138820029753</v>
      </c>
      <c r="U730">
        <v>11.94835894893405</v>
      </c>
      <c r="V730">
        <v>0.19831432821021319</v>
      </c>
      <c r="W730">
        <v>1.0510659395141302</v>
      </c>
      <c r="X730">
        <v>31.710461080813097</v>
      </c>
      <c r="Y730">
        <v>7.1789786812097178</v>
      </c>
      <c r="Z730">
        <v>7.5230623131960641</v>
      </c>
      <c r="AA730">
        <v>14.257543238283979</v>
      </c>
      <c r="AB730">
        <v>2.0681177270349487</v>
      </c>
      <c r="AC730">
        <v>3.7835317024913873</v>
      </c>
      <c r="AD730">
        <v>55.77775033970493</v>
      </c>
      <c r="AE730">
        <v>-0.92357959793079392</v>
      </c>
      <c r="AF730">
        <v>20.574494563110751</v>
      </c>
      <c r="AG730">
        <v>20.428780052969373</v>
      </c>
      <c r="AH730">
        <v>0.13882002974714922</v>
      </c>
    </row>
    <row r="731" spans="1:34">
      <c r="A731">
        <v>5</v>
      </c>
      <c r="B731">
        <v>102</v>
      </c>
      <c r="C731">
        <v>1998</v>
      </c>
      <c r="D731">
        <v>99</v>
      </c>
      <c r="E731">
        <v>99</v>
      </c>
      <c r="F731">
        <v>99</v>
      </c>
      <c r="G731">
        <v>2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  <c r="Q731">
        <v>422</v>
      </c>
      <c r="R731">
        <v>6603</v>
      </c>
      <c r="S731">
        <v>4.964258670301378</v>
      </c>
      <c r="T731">
        <v>3.2252006663637753</v>
      </c>
      <c r="U731">
        <v>11.673587763138002</v>
      </c>
      <c r="V731">
        <v>0.40890504316219906</v>
      </c>
      <c r="W731">
        <v>9.0867787369377562E-2</v>
      </c>
      <c r="X731">
        <v>30.289262456459181</v>
      </c>
      <c r="Y731">
        <v>5.6943813418143261</v>
      </c>
      <c r="Z731">
        <v>7.3212698613793616</v>
      </c>
      <c r="AA731">
        <v>13.03472897608394</v>
      </c>
      <c r="AB731">
        <v>1.7055568643836185</v>
      </c>
      <c r="AC731">
        <v>-4.9688230842860897</v>
      </c>
      <c r="AD731">
        <v>43.335424023314943</v>
      </c>
      <c r="AE731">
        <v>-17.06866991306838</v>
      </c>
      <c r="AF731">
        <v>26.941673297019396</v>
      </c>
      <c r="AG731">
        <v>26.1356866540014</v>
      </c>
      <c r="AH731">
        <v>0.1363016810540664</v>
      </c>
    </row>
    <row r="732" spans="1:34">
      <c r="A732">
        <v>5</v>
      </c>
      <c r="B732">
        <v>103</v>
      </c>
      <c r="C732">
        <v>1998</v>
      </c>
      <c r="D732">
        <v>99</v>
      </c>
      <c r="E732">
        <v>99</v>
      </c>
      <c r="F732">
        <v>99</v>
      </c>
      <c r="G732">
        <v>3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  <c r="Q732">
        <v>214</v>
      </c>
      <c r="R732">
        <v>5569</v>
      </c>
      <c r="S732">
        <v>5.4905728137906253</v>
      </c>
      <c r="T732">
        <v>3.3282456455377991</v>
      </c>
      <c r="U732">
        <v>8.8422517507631397</v>
      </c>
      <c r="V732">
        <v>0.77213144191057681</v>
      </c>
      <c r="W732">
        <v>0.23343508708924407</v>
      </c>
      <c r="X732">
        <v>21.17076674447836</v>
      </c>
      <c r="Y732">
        <v>4.4891362901777692</v>
      </c>
      <c r="Z732">
        <v>7.4240779053729362</v>
      </c>
      <c r="AA732">
        <v>12.399100332625345</v>
      </c>
      <c r="AB732">
        <v>1.8019563127542728</v>
      </c>
      <c r="AC732">
        <v>-2.087652268481484</v>
      </c>
      <c r="AD732">
        <v>28.151027566810761</v>
      </c>
      <c r="AE732">
        <v>-1.8958489701393844</v>
      </c>
      <c r="AF732">
        <v>22.722728849174775</v>
      </c>
      <c r="AG732">
        <v>16.69661212287458</v>
      </c>
      <c r="AH732">
        <v>0</v>
      </c>
    </row>
    <row r="733" spans="1:34">
      <c r="A733">
        <v>5</v>
      </c>
      <c r="B733">
        <v>104</v>
      </c>
      <c r="C733">
        <v>1998</v>
      </c>
      <c r="D733">
        <v>99</v>
      </c>
      <c r="E733">
        <v>99</v>
      </c>
      <c r="F733">
        <v>99</v>
      </c>
      <c r="G733">
        <v>4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  <c r="Q733">
        <v>369</v>
      </c>
      <c r="R733">
        <v>7294</v>
      </c>
      <c r="S733">
        <v>4.3598848368522072</v>
      </c>
      <c r="T733">
        <v>4.3716753496024126</v>
      </c>
      <c r="U733">
        <v>14.854990403070971</v>
      </c>
      <c r="V733">
        <v>0.79517411571154373</v>
      </c>
      <c r="W733">
        <v>2.5500411296956398</v>
      </c>
      <c r="X733">
        <v>45.393474088291754</v>
      </c>
      <c r="Y733">
        <v>9.2678914176035097</v>
      </c>
      <c r="Z733">
        <v>6.547883083476318</v>
      </c>
      <c r="AA733">
        <v>7.243372984599862</v>
      </c>
      <c r="AB733">
        <v>2.3938211101572704</v>
      </c>
      <c r="AC733">
        <v>9.223840767551863</v>
      </c>
      <c r="AD733">
        <v>64.079621007341686</v>
      </c>
      <c r="AE733">
        <v>12.242403587337423</v>
      </c>
      <c r="AF733">
        <v>29.761103290695072</v>
      </c>
      <c r="AG733">
        <v>36.73892117015464</v>
      </c>
      <c r="AH733">
        <v>0</v>
      </c>
    </row>
    <row r="734" spans="1:34">
      <c r="A734">
        <v>5</v>
      </c>
      <c r="B734">
        <v>105</v>
      </c>
      <c r="C734">
        <v>1997</v>
      </c>
      <c r="D734">
        <v>99</v>
      </c>
      <c r="E734">
        <v>99</v>
      </c>
      <c r="F734">
        <v>99</v>
      </c>
      <c r="G734">
        <v>1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  <c r="Q734">
        <v>406</v>
      </c>
      <c r="R734">
        <v>5507.75</v>
      </c>
      <c r="S734">
        <v>5.3471925922563663</v>
      </c>
      <c r="T734">
        <v>3.4480504743316236</v>
      </c>
      <c r="U734">
        <v>12.180200626390079</v>
      </c>
      <c r="V734">
        <v>0.27234351595479095</v>
      </c>
      <c r="W734">
        <v>1.0530615950251918</v>
      </c>
      <c r="X734">
        <v>32.66306568017793</v>
      </c>
      <c r="Y734">
        <v>7.9161181970859236</v>
      </c>
      <c r="Z734">
        <v>7.5895873301006098</v>
      </c>
      <c r="AA734">
        <v>16.686507052793516</v>
      </c>
      <c r="AB734">
        <v>2.0435578797642719</v>
      </c>
      <c r="AC734">
        <v>0.47308596956324311</v>
      </c>
      <c r="AD734">
        <v>62.494475886298638</v>
      </c>
      <c r="AE734">
        <v>-11.67197512868203</v>
      </c>
      <c r="AF734">
        <v>21.470407656099248</v>
      </c>
      <c r="AG734">
        <v>21.125891234513155</v>
      </c>
      <c r="AH734">
        <v>0.18156234396986071</v>
      </c>
    </row>
    <row r="735" spans="1:34">
      <c r="A735">
        <v>5</v>
      </c>
      <c r="B735">
        <v>106</v>
      </c>
      <c r="C735">
        <v>1997</v>
      </c>
      <c r="D735">
        <v>99</v>
      </c>
      <c r="E735">
        <v>99</v>
      </c>
      <c r="F735">
        <v>99</v>
      </c>
      <c r="G735">
        <v>2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  <c r="Q735">
        <v>497</v>
      </c>
      <c r="R735">
        <v>7927</v>
      </c>
      <c r="S735">
        <v>4.4247508515201215</v>
      </c>
      <c r="T735">
        <v>3.0398637567806248</v>
      </c>
      <c r="U735">
        <v>11.63625583448966</v>
      </c>
      <c r="V735">
        <v>0.327992935536773</v>
      </c>
      <c r="W735">
        <v>0.11353601614734452</v>
      </c>
      <c r="X735">
        <v>30.642109246877759</v>
      </c>
      <c r="Y735">
        <v>5.8155670493250895</v>
      </c>
      <c r="Z735">
        <v>7.3522806008204</v>
      </c>
      <c r="AA735">
        <v>11.024748607442914</v>
      </c>
      <c r="AB735">
        <v>1.5769006786506621</v>
      </c>
      <c r="AC735">
        <v>0.15235282267514627</v>
      </c>
      <c r="AD735">
        <v>52.509192002585422</v>
      </c>
      <c r="AE735">
        <v>-15.7558691199352</v>
      </c>
      <c r="AF735">
        <v>30.901170439816397</v>
      </c>
      <c r="AG735">
        <v>29.047482436684916</v>
      </c>
      <c r="AH735">
        <v>0</v>
      </c>
    </row>
    <row r="736" spans="1:34">
      <c r="A736">
        <v>5</v>
      </c>
      <c r="B736">
        <v>107</v>
      </c>
      <c r="C736">
        <v>1997</v>
      </c>
      <c r="D736">
        <v>99</v>
      </c>
      <c r="E736">
        <v>99</v>
      </c>
      <c r="F736">
        <v>99</v>
      </c>
      <c r="G736">
        <v>3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  <c r="Q736">
        <v>252</v>
      </c>
      <c r="R736">
        <v>5721</v>
      </c>
      <c r="S736">
        <v>5.761230554098935</v>
      </c>
      <c r="T736">
        <v>3.4320922915574195</v>
      </c>
      <c r="U736">
        <v>8.870494668764195</v>
      </c>
      <c r="V736">
        <v>0.19227407795839888</v>
      </c>
      <c r="W736">
        <v>0.24471246285614401</v>
      </c>
      <c r="X736">
        <v>20.695682572976754</v>
      </c>
      <c r="Y736">
        <v>4.0027967138612128</v>
      </c>
      <c r="Z736">
        <v>7.2219913939521554</v>
      </c>
      <c r="AA736">
        <v>14.024210537443771</v>
      </c>
      <c r="AB736">
        <v>1.8006712733468428</v>
      </c>
      <c r="AC736">
        <v>-2.7838165185775097</v>
      </c>
      <c r="AD736">
        <v>17.017495441477539</v>
      </c>
      <c r="AE736">
        <v>-11.138296943156172</v>
      </c>
      <c r="AF736">
        <v>22.301702546510604</v>
      </c>
      <c r="AG736">
        <v>15.98108147003744</v>
      </c>
      <c r="AH736">
        <v>5.2438384897745133E-2</v>
      </c>
    </row>
    <row r="737" spans="1:34">
      <c r="A737">
        <v>5</v>
      </c>
      <c r="B737">
        <v>108</v>
      </c>
      <c r="C737">
        <v>1997</v>
      </c>
      <c r="D737">
        <v>99</v>
      </c>
      <c r="E737">
        <v>99</v>
      </c>
      <c r="F737">
        <v>99</v>
      </c>
      <c r="G737">
        <v>4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  <c r="Q737">
        <v>385</v>
      </c>
      <c r="R737">
        <v>6497</v>
      </c>
      <c r="S737">
        <v>4.4985377866707719</v>
      </c>
      <c r="T737">
        <v>3.9898414652916729</v>
      </c>
      <c r="U737">
        <v>16.542542712020907</v>
      </c>
      <c r="V737">
        <v>0.95428659381252878</v>
      </c>
      <c r="W737">
        <v>1.1697706633831002</v>
      </c>
      <c r="X737">
        <v>52.747421887024785</v>
      </c>
      <c r="Y737">
        <v>10.235493304602125</v>
      </c>
      <c r="Z737">
        <v>5.4240351381029699</v>
      </c>
      <c r="AA737">
        <v>10.343985470684265</v>
      </c>
      <c r="AB737">
        <v>2.1660813700965198</v>
      </c>
      <c r="AC737">
        <v>5.3490943681894407</v>
      </c>
      <c r="AD737">
        <v>57.524701702051317</v>
      </c>
      <c r="AE737">
        <v>6.8865969323156007</v>
      </c>
      <c r="AF737">
        <v>25.326719357573744</v>
      </c>
      <c r="AG737">
        <v>33.845544858764491</v>
      </c>
      <c r="AH737">
        <v>0</v>
      </c>
    </row>
    <row r="738" spans="1:34">
      <c r="A738">
        <v>5</v>
      </c>
      <c r="B738">
        <v>109</v>
      </c>
      <c r="C738">
        <v>1996</v>
      </c>
      <c r="D738">
        <v>99</v>
      </c>
      <c r="E738">
        <v>99</v>
      </c>
      <c r="F738">
        <v>99</v>
      </c>
      <c r="G738">
        <v>1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  <c r="Q738">
        <v>440</v>
      </c>
      <c r="R738">
        <v>5630.75</v>
      </c>
      <c r="S738">
        <v>5.3380100341872749</v>
      </c>
      <c r="T738">
        <v>3.3109266083559028</v>
      </c>
      <c r="U738">
        <v>11.845082804244536</v>
      </c>
      <c r="V738">
        <v>0.14207698796785503</v>
      </c>
      <c r="W738">
        <v>1.5095679971584604</v>
      </c>
      <c r="X738">
        <v>32.002841539759352</v>
      </c>
      <c r="Y738">
        <v>9.0396483594547821</v>
      </c>
      <c r="Z738">
        <v>7.9023504201129997</v>
      </c>
      <c r="AA738">
        <v>14.276037745932628</v>
      </c>
      <c r="AB738">
        <v>2.0971983578075233</v>
      </c>
      <c r="AC738">
        <v>-1.8715229581980479</v>
      </c>
      <c r="AD738">
        <v>52.067660970094153</v>
      </c>
      <c r="AE738">
        <v>-14.199853832410536</v>
      </c>
      <c r="AF738">
        <v>22.588733213651725</v>
      </c>
      <c r="AG738">
        <v>22.407979113520664</v>
      </c>
      <c r="AH738">
        <v>0.21311548195178256</v>
      </c>
    </row>
    <row r="739" spans="1:34">
      <c r="A739">
        <v>5</v>
      </c>
      <c r="B739">
        <v>110</v>
      </c>
      <c r="C739">
        <v>1996</v>
      </c>
      <c r="D739">
        <v>99</v>
      </c>
      <c r="E739">
        <v>99</v>
      </c>
      <c r="F739">
        <v>99</v>
      </c>
      <c r="G739">
        <v>2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  <c r="Q739">
        <v>555</v>
      </c>
      <c r="R739">
        <v>7564.5</v>
      </c>
      <c r="S739">
        <v>5.1269746843809916</v>
      </c>
      <c r="T739">
        <v>3.0310000660982221</v>
      </c>
      <c r="U739">
        <v>11.337880891004041</v>
      </c>
      <c r="V739">
        <v>0.25117324343975156</v>
      </c>
      <c r="W739">
        <v>0.15863573269879039</v>
      </c>
      <c r="X739">
        <v>29.664882014673804</v>
      </c>
      <c r="Y739">
        <v>5.5786899332407955</v>
      </c>
      <c r="Z739">
        <v>7.3013979675703924</v>
      </c>
      <c r="AA739">
        <v>13.07994901919122</v>
      </c>
      <c r="AB739">
        <v>1.6557137816392922</v>
      </c>
      <c r="AC739">
        <v>1.1011352579487717</v>
      </c>
      <c r="AD739">
        <v>46.580714477601283</v>
      </c>
      <c r="AE739">
        <v>-21.431999764491199</v>
      </c>
      <c r="AF739">
        <v>30.346307755568695</v>
      </c>
      <c r="AG739">
        <v>28.814458464403003</v>
      </c>
      <c r="AH739">
        <v>5.287857756626347E-2</v>
      </c>
    </row>
    <row r="740" spans="1:34">
      <c r="A740">
        <v>5</v>
      </c>
      <c r="B740">
        <v>111</v>
      </c>
      <c r="C740">
        <v>1996</v>
      </c>
      <c r="D740">
        <v>99</v>
      </c>
      <c r="E740">
        <v>99</v>
      </c>
      <c r="F740">
        <v>99</v>
      </c>
      <c r="G740">
        <v>3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  <c r="Q740">
        <v>239</v>
      </c>
      <c r="R740">
        <v>5882</v>
      </c>
      <c r="S740">
        <v>5.4908194491669491</v>
      </c>
      <c r="T740">
        <v>3.562223733424005</v>
      </c>
      <c r="U740">
        <v>8.8012580754845082</v>
      </c>
      <c r="V740">
        <v>0.42502550153009183</v>
      </c>
      <c r="W740">
        <v>0.25501530091805502</v>
      </c>
      <c r="X740">
        <v>21.098265895953752</v>
      </c>
      <c r="Y740">
        <v>4.2332539952397132</v>
      </c>
      <c r="Z740">
        <v>7.347289482261675</v>
      </c>
      <c r="AA740">
        <v>10.652003691019891</v>
      </c>
      <c r="AB740">
        <v>1.8014714561354537</v>
      </c>
      <c r="AC740">
        <v>-3.3921941165289042</v>
      </c>
      <c r="AD740">
        <v>19.987847480656548</v>
      </c>
      <c r="AE740">
        <v>-18.43239245109412</v>
      </c>
      <c r="AF740">
        <v>23.59666629892989</v>
      </c>
      <c r="AG740">
        <v>17.392744629462172</v>
      </c>
      <c r="AH740">
        <v>0</v>
      </c>
    </row>
    <row r="741" spans="1:34">
      <c r="A741">
        <v>5</v>
      </c>
      <c r="B741">
        <v>112</v>
      </c>
      <c r="C741">
        <v>1996</v>
      </c>
      <c r="D741">
        <v>99</v>
      </c>
      <c r="E741">
        <v>99</v>
      </c>
      <c r="F741">
        <v>99</v>
      </c>
      <c r="G741">
        <v>4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  <c r="Q741">
        <v>412</v>
      </c>
      <c r="R741">
        <v>5850</v>
      </c>
      <c r="S741">
        <v>3.7878632478632497</v>
      </c>
      <c r="T741">
        <v>3.7540170940170943</v>
      </c>
      <c r="U741">
        <v>15.968547008547002</v>
      </c>
      <c r="V741">
        <v>0.35897435897435903</v>
      </c>
      <c r="W741">
        <v>0.92307692307692324</v>
      </c>
      <c r="X741">
        <v>49.863247863247857</v>
      </c>
      <c r="Y741">
        <v>9.2307692307692282</v>
      </c>
      <c r="Z741">
        <v>5.6295634882558447</v>
      </c>
      <c r="AA741">
        <v>9.1987340107268167</v>
      </c>
      <c r="AB741">
        <v>2.0780920982811528</v>
      </c>
      <c r="AC741">
        <v>3.2677165861816309</v>
      </c>
      <c r="AD741">
        <v>60.080835166509296</v>
      </c>
      <c r="AE741">
        <v>5.0101575157302545</v>
      </c>
      <c r="AF741">
        <v>23.468292731849679</v>
      </c>
      <c r="AG741">
        <v>31.384817792614157</v>
      </c>
      <c r="AH741">
        <v>3.4188034188034185E-2</v>
      </c>
    </row>
    <row r="742" spans="1:34">
      <c r="A742">
        <v>6</v>
      </c>
      <c r="B742">
        <v>1</v>
      </c>
      <c r="C742">
        <v>1996</v>
      </c>
      <c r="D742">
        <v>99</v>
      </c>
      <c r="E742">
        <v>99</v>
      </c>
      <c r="F742">
        <v>99</v>
      </c>
      <c r="G742">
        <v>99</v>
      </c>
      <c r="H742">
        <v>1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  <c r="Q742">
        <v>1223</v>
      </c>
      <c r="R742">
        <v>18058</v>
      </c>
      <c r="S742">
        <v>5.2869088492634813</v>
      </c>
      <c r="T742">
        <v>3.4555321741056595</v>
      </c>
      <c r="U742">
        <v>12.532257171336772</v>
      </c>
      <c r="V742">
        <v>0.32672499723114407</v>
      </c>
      <c r="W742">
        <v>0.82511906080407549</v>
      </c>
      <c r="X742">
        <v>35.723778934544249</v>
      </c>
      <c r="Y742">
        <v>7.4592978181415441</v>
      </c>
      <c r="Z742">
        <v>7.4847790263417986</v>
      </c>
      <c r="AA742">
        <v>13.145843289340096</v>
      </c>
      <c r="AB742">
        <v>1.946550039692722</v>
      </c>
      <c r="AC742">
        <v>-3.0896069196964695</v>
      </c>
      <c r="AD742">
        <v>45.460844625466002</v>
      </c>
      <c r="AE742">
        <v>-15.104109144086859</v>
      </c>
      <c r="AF742">
        <v>72.442808572947257</v>
      </c>
      <c r="AG742">
        <v>76.032153513338386</v>
      </c>
      <c r="AH742">
        <v>3.3226270904862111E-2</v>
      </c>
    </row>
    <row r="743" spans="1:34">
      <c r="A743">
        <v>6</v>
      </c>
      <c r="B743">
        <v>2</v>
      </c>
      <c r="C743">
        <v>1997</v>
      </c>
      <c r="D743">
        <v>99</v>
      </c>
      <c r="E743">
        <v>99</v>
      </c>
      <c r="F743">
        <v>99</v>
      </c>
      <c r="G743">
        <v>99</v>
      </c>
      <c r="H743">
        <v>1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1167</v>
      </c>
      <c r="R743">
        <v>19073</v>
      </c>
      <c r="S743">
        <v>5.0768625806113343</v>
      </c>
      <c r="T743">
        <v>3.4969852671315476</v>
      </c>
      <c r="U743">
        <v>13.06956430556289</v>
      </c>
      <c r="V743">
        <v>0.49808630000524312</v>
      </c>
      <c r="W743">
        <v>0.73402191579720011</v>
      </c>
      <c r="X743">
        <v>37.744455513028882</v>
      </c>
      <c r="Y743">
        <v>7.523724636921302</v>
      </c>
      <c r="Z743">
        <v>7.3604968331007692</v>
      </c>
      <c r="AA743">
        <v>12.667479175528856</v>
      </c>
      <c r="AB743">
        <v>1.9674922826499237</v>
      </c>
      <c r="AC743">
        <v>-1.4096306480326344</v>
      </c>
      <c r="AD743">
        <v>51.184740600017847</v>
      </c>
      <c r="AE743">
        <v>-5.8775676193518231</v>
      </c>
      <c r="AF743">
        <v>74.350703140988784</v>
      </c>
      <c r="AG743">
        <v>78.499428910811545</v>
      </c>
      <c r="AH743">
        <v>6.8159177895454337E-2</v>
      </c>
    </row>
    <row r="744" spans="1:34">
      <c r="A744">
        <v>6</v>
      </c>
      <c r="B744">
        <v>3</v>
      </c>
      <c r="C744">
        <v>1998</v>
      </c>
      <c r="D744">
        <v>99</v>
      </c>
      <c r="E744">
        <v>99</v>
      </c>
      <c r="F744">
        <v>99</v>
      </c>
      <c r="G744">
        <v>99</v>
      </c>
      <c r="H744">
        <v>1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1037</v>
      </c>
      <c r="R744">
        <v>17707</v>
      </c>
      <c r="S744">
        <v>5.1231151521996949</v>
      </c>
      <c r="T744">
        <v>3.7473315637883311</v>
      </c>
      <c r="U744">
        <v>12.73790026543179</v>
      </c>
      <c r="V744">
        <v>0.7059355057321961</v>
      </c>
      <c r="W744">
        <v>1.4062235274185353</v>
      </c>
      <c r="X744">
        <v>35.754221494324277</v>
      </c>
      <c r="Y744">
        <v>7.5337437171739987</v>
      </c>
      <c r="Z744">
        <v>7.3992211180407379</v>
      </c>
      <c r="AA744">
        <v>11.73683933042161</v>
      </c>
      <c r="AB744">
        <v>2.1431734887128169</v>
      </c>
      <c r="AC744">
        <v>0.12738439813350183</v>
      </c>
      <c r="AD744">
        <v>56.85071359122545</v>
      </c>
      <c r="AE744">
        <v>-1.5977838684941119</v>
      </c>
      <c r="AF744">
        <v>72.24840361507232</v>
      </c>
      <c r="AG744">
        <v>76.477044510623287</v>
      </c>
      <c r="AH744">
        <v>8.4712260687863514E-2</v>
      </c>
    </row>
    <row r="745" spans="1:34">
      <c r="A745">
        <v>6</v>
      </c>
      <c r="B745">
        <v>4</v>
      </c>
      <c r="C745">
        <v>1999</v>
      </c>
      <c r="D745">
        <v>99</v>
      </c>
      <c r="E745">
        <v>99</v>
      </c>
      <c r="F745">
        <v>99</v>
      </c>
      <c r="G745">
        <v>99</v>
      </c>
      <c r="H745">
        <v>1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991</v>
      </c>
      <c r="R745">
        <v>15185</v>
      </c>
      <c r="S745">
        <v>3.6433322357589728</v>
      </c>
      <c r="T745">
        <v>4.0543299308528153</v>
      </c>
      <c r="U745">
        <v>13.256825814948956</v>
      </c>
      <c r="V745">
        <v>0.53342113928218637</v>
      </c>
      <c r="W745">
        <v>1.152453078696082</v>
      </c>
      <c r="X745">
        <v>37.741191965755689</v>
      </c>
      <c r="Y745">
        <v>7.2900889035232126</v>
      </c>
      <c r="Z745">
        <v>7.0622006931627928</v>
      </c>
      <c r="AA745">
        <v>1.5931671558124725</v>
      </c>
      <c r="AB745">
        <v>2.03526981036689</v>
      </c>
      <c r="AC745">
        <v>24.849370822758939</v>
      </c>
      <c r="AD745">
        <v>44.109879097082526</v>
      </c>
      <c r="AE745">
        <v>55.58591762518045</v>
      </c>
      <c r="AF745">
        <v>73.417782720108306</v>
      </c>
      <c r="AG745">
        <v>76.560767155964143</v>
      </c>
      <c r="AH745">
        <v>0.50049390846229824</v>
      </c>
    </row>
    <row r="746" spans="1:34">
      <c r="A746">
        <v>6</v>
      </c>
      <c r="B746">
        <v>5</v>
      </c>
      <c r="C746">
        <v>2000</v>
      </c>
      <c r="D746">
        <v>99</v>
      </c>
      <c r="E746">
        <v>99</v>
      </c>
      <c r="F746">
        <v>99</v>
      </c>
      <c r="G746">
        <v>99</v>
      </c>
      <c r="H746">
        <v>1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902</v>
      </c>
      <c r="R746">
        <v>16726</v>
      </c>
      <c r="S746">
        <v>3.603551357168481</v>
      </c>
      <c r="T746">
        <v>4.1567021403802471</v>
      </c>
      <c r="U746">
        <v>11.984269998804248</v>
      </c>
      <c r="V746">
        <v>0.31687193590816692</v>
      </c>
      <c r="W746">
        <v>0.86691378691856991</v>
      </c>
      <c r="X746">
        <v>32.016022958268557</v>
      </c>
      <c r="Y746">
        <v>6.1580772450077745</v>
      </c>
      <c r="Z746">
        <v>7.1946587409647362</v>
      </c>
      <c r="AA746">
        <v>1.4844272956641873</v>
      </c>
      <c r="AB746">
        <v>1.9465579540798721</v>
      </c>
      <c r="AC746">
        <v>16.898852363328437</v>
      </c>
      <c r="AD746">
        <v>38.096724408620027</v>
      </c>
      <c r="AE746">
        <v>54.932745889107117</v>
      </c>
      <c r="AF746">
        <v>78.191762890935436</v>
      </c>
      <c r="AG746">
        <v>79.231570109948493</v>
      </c>
      <c r="AH746">
        <v>0.65765873490374283</v>
      </c>
    </row>
    <row r="747" spans="1:34">
      <c r="A747">
        <v>6</v>
      </c>
      <c r="B747">
        <v>6</v>
      </c>
      <c r="C747">
        <v>2001</v>
      </c>
      <c r="D747">
        <v>99</v>
      </c>
      <c r="E747">
        <v>99</v>
      </c>
      <c r="F747">
        <v>99</v>
      </c>
      <c r="G747">
        <v>99</v>
      </c>
      <c r="H747">
        <v>1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808</v>
      </c>
      <c r="R747">
        <v>15131</v>
      </c>
      <c r="S747">
        <v>3.5061793668627321</v>
      </c>
      <c r="T747">
        <v>3.9529442865640072</v>
      </c>
      <c r="U747">
        <v>12.102121472473732</v>
      </c>
      <c r="V747">
        <v>0.5221069327869936</v>
      </c>
      <c r="W747">
        <v>0.58819641794990396</v>
      </c>
      <c r="X747">
        <v>32.218624016918902</v>
      </c>
      <c r="Y747">
        <v>6.3511995241557084</v>
      </c>
      <c r="Z747">
        <v>7.2057375943994524</v>
      </c>
      <c r="AA747">
        <v>1.4668854217262819</v>
      </c>
      <c r="AB747">
        <v>1.9532994600888516</v>
      </c>
      <c r="AC747">
        <v>25.873492716203504</v>
      </c>
      <c r="AD747">
        <v>43.286546994320808</v>
      </c>
      <c r="AE747">
        <v>52.314014730666806</v>
      </c>
      <c r="AF747">
        <v>73.87101498803888</v>
      </c>
      <c r="AG747">
        <v>75.564940335714539</v>
      </c>
      <c r="AH747">
        <v>0.74681118234088939</v>
      </c>
    </row>
    <row r="748" spans="1:34">
      <c r="A748">
        <v>6</v>
      </c>
      <c r="B748">
        <v>7</v>
      </c>
      <c r="C748">
        <v>2002</v>
      </c>
      <c r="D748">
        <v>99</v>
      </c>
      <c r="E748">
        <v>99</v>
      </c>
      <c r="F748">
        <v>99</v>
      </c>
      <c r="G748">
        <v>99</v>
      </c>
      <c r="H748">
        <v>1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773</v>
      </c>
      <c r="R748">
        <v>16813</v>
      </c>
      <c r="S748">
        <v>3.5062154285374407</v>
      </c>
      <c r="T748">
        <v>3.9347528698031282</v>
      </c>
      <c r="U748">
        <v>12.869303515137139</v>
      </c>
      <c r="V748">
        <v>0.3390233747695236</v>
      </c>
      <c r="W748">
        <v>0.68399452804377581</v>
      </c>
      <c r="X748">
        <v>35.567715458276325</v>
      </c>
      <c r="Y748">
        <v>6.7745197168857425</v>
      </c>
      <c r="Z748">
        <v>6.9866818421391148</v>
      </c>
      <c r="AA748">
        <v>1.5002646624641798</v>
      </c>
      <c r="AB748">
        <v>1.9425126444142575</v>
      </c>
      <c r="AC748">
        <v>10.79803264885064</v>
      </c>
      <c r="AD748">
        <v>44.471886888835442</v>
      </c>
      <c r="AE748">
        <v>44.067897117988437</v>
      </c>
      <c r="AF748">
        <v>76.88051579861903</v>
      </c>
      <c r="AG748">
        <v>79.661138007842013</v>
      </c>
      <c r="AH748">
        <v>0.91595788972818626</v>
      </c>
    </row>
    <row r="749" spans="1:34">
      <c r="A749">
        <v>6</v>
      </c>
      <c r="B749">
        <v>8</v>
      </c>
      <c r="C749">
        <v>2003</v>
      </c>
      <c r="D749">
        <v>99</v>
      </c>
      <c r="E749">
        <v>99</v>
      </c>
      <c r="F749">
        <v>99</v>
      </c>
      <c r="G749">
        <v>99</v>
      </c>
      <c r="H749">
        <v>1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735</v>
      </c>
      <c r="R749">
        <v>15327</v>
      </c>
      <c r="S749">
        <v>3.8122267893260249</v>
      </c>
      <c r="T749">
        <v>4.0061329679650308</v>
      </c>
      <c r="U749">
        <v>12.734918770796632</v>
      </c>
      <c r="V749">
        <v>0.59372349448685313</v>
      </c>
      <c r="W749">
        <v>1.272264631043257</v>
      </c>
      <c r="X749">
        <v>35.734325047302157</v>
      </c>
      <c r="Y749">
        <v>8.3512755268480401</v>
      </c>
      <c r="Z749">
        <v>7.4747464269487427</v>
      </c>
      <c r="AA749">
        <v>1.6622144231875515</v>
      </c>
      <c r="AB749">
        <v>2.1290288815950413</v>
      </c>
      <c r="AC749">
        <v>27.639987817016543</v>
      </c>
      <c r="AD749">
        <v>56.75479385992211</v>
      </c>
      <c r="AE749">
        <v>50.686792129959102</v>
      </c>
      <c r="AF749">
        <v>73.320895522388071</v>
      </c>
      <c r="AG749">
        <v>76.052694638776416</v>
      </c>
      <c r="AH749">
        <v>0.704638872577804</v>
      </c>
    </row>
    <row r="750" spans="1:34">
      <c r="A750">
        <v>6</v>
      </c>
      <c r="B750">
        <v>9</v>
      </c>
      <c r="C750">
        <v>2004</v>
      </c>
      <c r="D750">
        <v>99</v>
      </c>
      <c r="E750">
        <v>99</v>
      </c>
      <c r="F750">
        <v>99</v>
      </c>
      <c r="G750">
        <v>99</v>
      </c>
      <c r="H750">
        <v>1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649</v>
      </c>
      <c r="R750">
        <v>14523</v>
      </c>
      <c r="S750">
        <v>3.8449356193623903</v>
      </c>
      <c r="T750">
        <v>3.8100943331267638</v>
      </c>
      <c r="U750">
        <v>12.148578117468862</v>
      </c>
      <c r="V750">
        <v>0.6541348206293468</v>
      </c>
      <c r="W750">
        <v>1.0466157130069544</v>
      </c>
      <c r="X750">
        <v>32.672312883013163</v>
      </c>
      <c r="Y750">
        <v>7.381395028575362</v>
      </c>
      <c r="Z750">
        <v>7.4090827041159519</v>
      </c>
      <c r="AA750">
        <v>1.6296332105528315</v>
      </c>
      <c r="AB750">
        <v>2.0286836627433127</v>
      </c>
      <c r="AC750">
        <v>23.950399977193847</v>
      </c>
      <c r="AD750">
        <v>51.777565482238415</v>
      </c>
      <c r="AE750">
        <v>50.530560193876482</v>
      </c>
      <c r="AF750">
        <v>71.580659470649138</v>
      </c>
      <c r="AG750">
        <v>72.853454281034075</v>
      </c>
      <c r="AH750">
        <v>0.95021689733526116</v>
      </c>
    </row>
    <row r="751" spans="1:34">
      <c r="A751">
        <v>6</v>
      </c>
      <c r="B751">
        <v>10</v>
      </c>
      <c r="C751">
        <v>2005</v>
      </c>
      <c r="D751">
        <v>99</v>
      </c>
      <c r="E751">
        <v>99</v>
      </c>
      <c r="F751">
        <v>99</v>
      </c>
      <c r="G751">
        <v>99</v>
      </c>
      <c r="H751">
        <v>1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  <c r="Q751">
        <v>602</v>
      </c>
      <c r="R751">
        <v>14864</v>
      </c>
      <c r="S751">
        <v>3.772403121636168</v>
      </c>
      <c r="T751">
        <v>3.971811087190527</v>
      </c>
      <c r="U751">
        <v>13.012668191603852</v>
      </c>
      <c r="V751">
        <v>0.65258342303552208</v>
      </c>
      <c r="W751">
        <v>1.5944564047362748</v>
      </c>
      <c r="X751">
        <v>37.136706135629709</v>
      </c>
      <c r="Y751">
        <v>8.8132400430570499</v>
      </c>
      <c r="Z751">
        <v>7.4580903172327524</v>
      </c>
      <c r="AA751">
        <v>1.6541496194222636</v>
      </c>
      <c r="AB751">
        <v>2.1759459798582679</v>
      </c>
      <c r="AC751">
        <v>25.644757096737155</v>
      </c>
      <c r="AD751">
        <v>54.954389513866722</v>
      </c>
      <c r="AE751">
        <v>50.144559956802688</v>
      </c>
      <c r="AF751">
        <v>68.529276164130948</v>
      </c>
      <c r="AG751">
        <v>71.125544739119121</v>
      </c>
      <c r="AH751">
        <v>0.33638320775026914</v>
      </c>
    </row>
    <row r="752" spans="1:34">
      <c r="A752">
        <v>6</v>
      </c>
      <c r="B752">
        <v>11</v>
      </c>
      <c r="C752">
        <v>2006</v>
      </c>
      <c r="D752">
        <v>99</v>
      </c>
      <c r="E752">
        <v>99</v>
      </c>
      <c r="F752">
        <v>99</v>
      </c>
      <c r="G752">
        <v>99</v>
      </c>
      <c r="H752">
        <v>1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  <c r="Q752">
        <v>589</v>
      </c>
      <c r="R752">
        <v>15555</v>
      </c>
      <c r="S752">
        <v>3.686660237865639</v>
      </c>
      <c r="T752">
        <v>3.9895853423336551</v>
      </c>
      <c r="U752">
        <v>13.370202507232404</v>
      </c>
      <c r="V752">
        <v>0.63002250080360012</v>
      </c>
      <c r="W752">
        <v>1.9543555126968823</v>
      </c>
      <c r="X752">
        <v>38.57923497267759</v>
      </c>
      <c r="Y752">
        <v>8.5567341690774654</v>
      </c>
      <c r="Z752">
        <v>7.3145788596074226</v>
      </c>
      <c r="AA752">
        <v>1.5870494447782086</v>
      </c>
      <c r="AB752">
        <v>2.2005567926584129</v>
      </c>
      <c r="AC752">
        <v>23.074798660636919</v>
      </c>
      <c r="AD752">
        <v>49.666898700181115</v>
      </c>
      <c r="AE752">
        <v>52.404375296767469</v>
      </c>
      <c r="AF752">
        <v>68.163891323400506</v>
      </c>
      <c r="AG752">
        <v>71.263655325049925</v>
      </c>
      <c r="AH752">
        <v>0.32786885245901642</v>
      </c>
    </row>
    <row r="753" spans="1:35">
      <c r="A753">
        <v>6</v>
      </c>
      <c r="B753">
        <v>12</v>
      </c>
      <c r="C753">
        <v>2007</v>
      </c>
      <c r="D753">
        <v>99</v>
      </c>
      <c r="E753">
        <v>99</v>
      </c>
      <c r="F753">
        <v>99</v>
      </c>
      <c r="G753">
        <v>99</v>
      </c>
      <c r="H753">
        <v>1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  <c r="Q753">
        <v>545</v>
      </c>
      <c r="R753">
        <v>14054</v>
      </c>
      <c r="S753">
        <v>4.0088231108581187</v>
      </c>
      <c r="T753">
        <v>4.1595986907641951</v>
      </c>
      <c r="U753">
        <v>13.161313505051956</v>
      </c>
      <c r="V753">
        <v>0.69019496228831645</v>
      </c>
      <c r="W753">
        <v>2.0207770029884728</v>
      </c>
      <c r="X753">
        <v>37.220720079692597</v>
      </c>
      <c r="Y753">
        <v>9.2144585171481435</v>
      </c>
      <c r="Z753">
        <v>7.4025111035677345</v>
      </c>
      <c r="AA753">
        <v>1.6211764341849477</v>
      </c>
      <c r="AB753">
        <v>2.1531153711926674</v>
      </c>
      <c r="AC753">
        <v>22.976667093757769</v>
      </c>
      <c r="AD753">
        <v>47.67504102236235</v>
      </c>
      <c r="AE753">
        <v>55.491420648175826</v>
      </c>
      <c r="AF753">
        <v>66.464885315677492</v>
      </c>
      <c r="AG753">
        <v>68.252391538979595</v>
      </c>
      <c r="AH753">
        <v>0.62615625444713241</v>
      </c>
    </row>
    <row r="754" spans="1:35">
      <c r="A754">
        <v>6</v>
      </c>
      <c r="B754">
        <v>13</v>
      </c>
      <c r="C754">
        <v>2008</v>
      </c>
      <c r="D754">
        <v>99</v>
      </c>
      <c r="E754">
        <v>99</v>
      </c>
      <c r="F754">
        <v>99</v>
      </c>
      <c r="G754">
        <v>99</v>
      </c>
      <c r="H754">
        <v>1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  <c r="Q754">
        <v>569</v>
      </c>
      <c r="R754">
        <v>16477</v>
      </c>
      <c r="S754">
        <v>4.0111670813861746</v>
      </c>
      <c r="T754">
        <v>4.2013109182496811</v>
      </c>
      <c r="U754">
        <v>12.97194270801729</v>
      </c>
      <c r="V754">
        <v>0.92856709352430689</v>
      </c>
      <c r="W754">
        <v>1.5779571523942471</v>
      </c>
      <c r="X754">
        <v>36.990957091703599</v>
      </c>
      <c r="Y754">
        <v>9.5951932997511697</v>
      </c>
      <c r="Z754">
        <v>7.625496417473939</v>
      </c>
      <c r="AA754">
        <v>1.6006224372111972</v>
      </c>
      <c r="AB754">
        <v>2.0781194738711672</v>
      </c>
      <c r="AC754">
        <v>27.407126688179797</v>
      </c>
      <c r="AD754">
        <v>48.737519799044065</v>
      </c>
      <c r="AE754">
        <v>58.833444007895189</v>
      </c>
      <c r="AF754">
        <v>68.903943461715357</v>
      </c>
      <c r="AG754">
        <v>70.759244625406481</v>
      </c>
      <c r="AH754">
        <v>0.20027917703465437</v>
      </c>
    </row>
    <row r="755" spans="1:35">
      <c r="A755">
        <v>6</v>
      </c>
      <c r="B755">
        <v>14</v>
      </c>
      <c r="C755">
        <v>2009</v>
      </c>
      <c r="D755">
        <v>99</v>
      </c>
      <c r="E755">
        <v>99</v>
      </c>
      <c r="F755">
        <v>99</v>
      </c>
      <c r="G755">
        <v>99</v>
      </c>
      <c r="H755">
        <v>1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  <c r="Q755">
        <v>523</v>
      </c>
      <c r="R755">
        <v>15608</v>
      </c>
      <c r="S755">
        <v>4.1315351101998976</v>
      </c>
      <c r="T755">
        <v>4.2250128139415679</v>
      </c>
      <c r="U755">
        <v>12.698282931829835</v>
      </c>
      <c r="V755">
        <v>1.1724756535110201</v>
      </c>
      <c r="W755">
        <v>1.2237314197847262</v>
      </c>
      <c r="X755">
        <v>34.911583803177855</v>
      </c>
      <c r="Y755">
        <v>10.641978472578169</v>
      </c>
      <c r="Z755">
        <v>7.8037724402523585</v>
      </c>
      <c r="AA755">
        <v>1.6491878314820387</v>
      </c>
      <c r="AB755">
        <v>1.9919712469903563</v>
      </c>
      <c r="AC755">
        <v>26.680974869227203</v>
      </c>
      <c r="AD755">
        <v>49.065060485762061</v>
      </c>
      <c r="AE755">
        <v>56.535148692104201</v>
      </c>
      <c r="AF755">
        <v>66.394418921218303</v>
      </c>
      <c r="AG755">
        <v>67.744407521672258</v>
      </c>
      <c r="AH755">
        <v>0.16658124038954378</v>
      </c>
    </row>
    <row r="756" spans="1:35">
      <c r="A756">
        <v>6</v>
      </c>
      <c r="B756">
        <v>15</v>
      </c>
      <c r="C756">
        <v>2010</v>
      </c>
      <c r="D756">
        <v>99</v>
      </c>
      <c r="E756">
        <v>99</v>
      </c>
      <c r="F756">
        <v>99</v>
      </c>
      <c r="G756">
        <v>99</v>
      </c>
      <c r="H756">
        <v>1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494</v>
      </c>
      <c r="R756">
        <v>13863</v>
      </c>
      <c r="S756">
        <v>4.5057346894611552</v>
      </c>
      <c r="T756">
        <v>4.3090240207747224</v>
      </c>
      <c r="U756">
        <v>13.957635432446097</v>
      </c>
      <c r="V756">
        <v>1.3489143763976053</v>
      </c>
      <c r="W756">
        <v>1.2551395801774503</v>
      </c>
      <c r="X756">
        <v>42.422275120825219</v>
      </c>
      <c r="Y756">
        <v>12.760585731804079</v>
      </c>
      <c r="Z756">
        <v>7.943526185431395</v>
      </c>
      <c r="AA756">
        <v>1.2227051440580079</v>
      </c>
      <c r="AB756">
        <v>2.0203848452253363</v>
      </c>
      <c r="AC756">
        <v>31.914971824931765</v>
      </c>
      <c r="AD756">
        <v>52.651294342325293</v>
      </c>
      <c r="AE756">
        <v>75.273730971209019</v>
      </c>
      <c r="AF756">
        <v>60.322092036117525</v>
      </c>
      <c r="AG756">
        <v>65.320619938357311</v>
      </c>
      <c r="AH756">
        <v>0.24525715934501913</v>
      </c>
    </row>
    <row r="757" spans="1:35">
      <c r="A757">
        <v>6</v>
      </c>
      <c r="B757">
        <v>16</v>
      </c>
      <c r="C757">
        <v>2011</v>
      </c>
      <c r="D757">
        <v>99</v>
      </c>
      <c r="E757">
        <v>99</v>
      </c>
      <c r="F757">
        <v>99</v>
      </c>
      <c r="G757">
        <v>99</v>
      </c>
      <c r="H757">
        <v>1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448</v>
      </c>
      <c r="R757">
        <v>12816</v>
      </c>
      <c r="S757">
        <v>4.4140137328339568</v>
      </c>
      <c r="T757">
        <v>4.3927902621722827</v>
      </c>
      <c r="U757">
        <v>13.382442259675388</v>
      </c>
      <c r="V757">
        <v>1.5137328339575526</v>
      </c>
      <c r="W757">
        <v>0.92852684144818975</v>
      </c>
      <c r="X757">
        <v>38.537765293383274</v>
      </c>
      <c r="Y757">
        <v>11.665106117353311</v>
      </c>
      <c r="Z757">
        <v>7.8773756575460947</v>
      </c>
      <c r="AA757">
        <v>1.7126439889889253</v>
      </c>
      <c r="AB757">
        <v>1.8911692291776327</v>
      </c>
      <c r="AC757">
        <v>29.4279468218426</v>
      </c>
      <c r="AD757">
        <v>47.968950061156193</v>
      </c>
      <c r="AE757">
        <v>53.416032573546993</v>
      </c>
      <c r="AF757">
        <v>65.581823764200209</v>
      </c>
      <c r="AG757">
        <v>67.998516246474665</v>
      </c>
      <c r="AH757">
        <v>8.583021223470659E-2</v>
      </c>
    </row>
    <row r="758" spans="1:35">
      <c r="A758">
        <v>6</v>
      </c>
      <c r="B758">
        <v>17</v>
      </c>
      <c r="C758">
        <v>2012</v>
      </c>
      <c r="D758">
        <v>99</v>
      </c>
      <c r="E758">
        <v>99</v>
      </c>
      <c r="F758">
        <v>99</v>
      </c>
      <c r="G758">
        <v>99</v>
      </c>
      <c r="H758">
        <v>1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434</v>
      </c>
      <c r="R758">
        <v>12504</v>
      </c>
      <c r="S758">
        <v>4.6692258477287263</v>
      </c>
      <c r="T758">
        <v>4.557341650671785</v>
      </c>
      <c r="U758">
        <v>14.195337492002528</v>
      </c>
      <c r="V758">
        <v>1.82341650671785</v>
      </c>
      <c r="W758">
        <v>0.9037108125399872</v>
      </c>
      <c r="X758">
        <v>42.122520793346126</v>
      </c>
      <c r="Y758">
        <v>12.963851567498399</v>
      </c>
      <c r="Z758">
        <v>7.7183666947770204</v>
      </c>
      <c r="AA758">
        <v>1.6948021404051981</v>
      </c>
      <c r="AB758">
        <v>1.9123233641593544</v>
      </c>
      <c r="AC758">
        <v>26.598364856664208</v>
      </c>
      <c r="AD758">
        <v>48.266297213215822</v>
      </c>
      <c r="AE758">
        <v>50.166246161708322</v>
      </c>
      <c r="AF758">
        <v>61.19512553222728</v>
      </c>
      <c r="AG758">
        <v>62.606144765676397</v>
      </c>
      <c r="AH758">
        <v>0.1039667306461932</v>
      </c>
    </row>
    <row r="759" spans="1:35">
      <c r="A759">
        <v>6</v>
      </c>
      <c r="B759">
        <v>18</v>
      </c>
      <c r="C759">
        <v>2013</v>
      </c>
      <c r="D759">
        <v>99</v>
      </c>
      <c r="E759">
        <v>99</v>
      </c>
      <c r="F759">
        <v>99</v>
      </c>
      <c r="G759">
        <v>99</v>
      </c>
      <c r="H759">
        <v>1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443</v>
      </c>
      <c r="R759">
        <v>15110</v>
      </c>
      <c r="S759">
        <v>4.4710787557908676</v>
      </c>
      <c r="T759">
        <v>4.6611515552614176</v>
      </c>
      <c r="U759">
        <v>15.08104765056264</v>
      </c>
      <c r="V759">
        <v>1.455989410986102</v>
      </c>
      <c r="W759">
        <v>1.6545334215751155</v>
      </c>
      <c r="X759">
        <v>48.054268696227666</v>
      </c>
      <c r="Y759">
        <v>12.58769027134348</v>
      </c>
      <c r="Z759">
        <v>7.332260536435264</v>
      </c>
      <c r="AA759">
        <v>1.6855531550610054</v>
      </c>
      <c r="AB759">
        <v>1.9922599395260971</v>
      </c>
      <c r="AC759">
        <v>28.098662624021362</v>
      </c>
      <c r="AD759">
        <v>50.907416153616914</v>
      </c>
      <c r="AE759">
        <v>57.869052311528016</v>
      </c>
      <c r="AF759">
        <v>65.112470912695002</v>
      </c>
      <c r="AG759">
        <v>67.676877053716453</v>
      </c>
      <c r="AH759">
        <v>0.27796161482461956</v>
      </c>
    </row>
    <row r="760" spans="1:35">
      <c r="A760">
        <v>6</v>
      </c>
      <c r="B760">
        <v>19</v>
      </c>
      <c r="C760">
        <v>2014</v>
      </c>
      <c r="D760">
        <v>99</v>
      </c>
      <c r="E760">
        <v>99</v>
      </c>
      <c r="F760">
        <v>99</v>
      </c>
      <c r="G760">
        <v>99</v>
      </c>
      <c r="H760">
        <v>1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  <c r="Q760">
        <v>417</v>
      </c>
      <c r="R760">
        <v>13512</v>
      </c>
      <c r="S760">
        <v>4.7790112492599182</v>
      </c>
      <c r="T760">
        <v>4.8157193605683828</v>
      </c>
      <c r="U760">
        <v>14.314646240378931</v>
      </c>
      <c r="V760">
        <v>1.1693309650680879</v>
      </c>
      <c r="W760">
        <v>1.5985790408525753</v>
      </c>
      <c r="X760">
        <v>43.894316163410302</v>
      </c>
      <c r="Y760">
        <v>13.580521018354055</v>
      </c>
      <c r="Z760">
        <v>7.7791839193029695</v>
      </c>
      <c r="AA760">
        <v>1.5662337589129129</v>
      </c>
      <c r="AB760">
        <v>2.0112387969871111</v>
      </c>
      <c r="AC760">
        <v>27.124583749113043</v>
      </c>
      <c r="AD760">
        <v>53.314271049421841</v>
      </c>
      <c r="AE760">
        <v>53.845677402112315</v>
      </c>
      <c r="AF760">
        <v>64.324478720365605</v>
      </c>
      <c r="AG760">
        <v>67.842448816384305</v>
      </c>
      <c r="AH760">
        <v>0.31083481349911191</v>
      </c>
    </row>
    <row r="761" spans="1:35">
      <c r="A761">
        <v>6</v>
      </c>
      <c r="B761">
        <v>20</v>
      </c>
      <c r="C761">
        <v>2015</v>
      </c>
      <c r="D761">
        <v>99</v>
      </c>
      <c r="E761">
        <v>99</v>
      </c>
      <c r="F761">
        <v>99</v>
      </c>
      <c r="G761">
        <v>99</v>
      </c>
      <c r="H761">
        <v>1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  <c r="Q761">
        <v>414</v>
      </c>
      <c r="R761">
        <v>14986</v>
      </c>
      <c r="S761">
        <v>4.7370879487521682</v>
      </c>
      <c r="T761">
        <v>4.488522621113038</v>
      </c>
      <c r="U761">
        <v>12.432864006406001</v>
      </c>
      <c r="V761">
        <v>1.1744294675030027</v>
      </c>
      <c r="W761">
        <v>0.98091552115307645</v>
      </c>
      <c r="X761">
        <v>31.242492993460569</v>
      </c>
      <c r="Y761">
        <v>11.817696516748963</v>
      </c>
      <c r="Z761">
        <v>7.8462050510578143</v>
      </c>
      <c r="AA761">
        <v>1.5239562705030874</v>
      </c>
      <c r="AB761">
        <v>1.9348546399410176</v>
      </c>
      <c r="AC761">
        <v>23.997698793991844</v>
      </c>
      <c r="AD761">
        <v>51.849342950273616</v>
      </c>
      <c r="AE761">
        <v>52.198924173671912</v>
      </c>
      <c r="AF761">
        <v>63.648332979401168</v>
      </c>
      <c r="AG761">
        <v>65.466890044349995</v>
      </c>
      <c r="AH761">
        <v>0.1334578940344322</v>
      </c>
    </row>
    <row r="762" spans="1:35">
      <c r="A762">
        <v>6</v>
      </c>
      <c r="B762">
        <v>21</v>
      </c>
      <c r="C762">
        <v>2016</v>
      </c>
      <c r="D762">
        <v>99</v>
      </c>
      <c r="E762">
        <v>99</v>
      </c>
      <c r="F762">
        <v>99</v>
      </c>
      <c r="G762">
        <v>99</v>
      </c>
      <c r="H762">
        <v>1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  <c r="Q762">
        <v>431</v>
      </c>
      <c r="R762">
        <v>14654</v>
      </c>
      <c r="S762">
        <v>4.9401528592875668</v>
      </c>
      <c r="T762">
        <v>4.7318138392247846</v>
      </c>
      <c r="U762">
        <v>13.028551931213336</v>
      </c>
      <c r="V762">
        <v>1.2692780128292616</v>
      </c>
      <c r="W762">
        <v>2.0199262999863521</v>
      </c>
      <c r="X762">
        <v>33.676811792002184</v>
      </c>
      <c r="Y762">
        <v>13.05445612119558</v>
      </c>
      <c r="Z762">
        <v>8.0440173389691125</v>
      </c>
      <c r="AA762">
        <v>1.5102243340227059</v>
      </c>
      <c r="AB762">
        <v>1.966243519786272</v>
      </c>
      <c r="AC762">
        <v>20.001847083604563</v>
      </c>
      <c r="AD762">
        <v>47.671506666547437</v>
      </c>
      <c r="AE762">
        <v>55.040843691823909</v>
      </c>
      <c r="AF762">
        <v>62.984612739620047</v>
      </c>
      <c r="AG762">
        <v>65.100289424941806</v>
      </c>
      <c r="AH762">
        <v>0.23884263682271048</v>
      </c>
    </row>
    <row r="763" spans="1:35">
      <c r="A763">
        <v>6</v>
      </c>
      <c r="B763">
        <v>22</v>
      </c>
      <c r="C763">
        <v>2017</v>
      </c>
      <c r="D763">
        <v>99</v>
      </c>
      <c r="E763">
        <v>99</v>
      </c>
      <c r="F763">
        <v>99</v>
      </c>
      <c r="G763">
        <v>99</v>
      </c>
      <c r="H763">
        <v>1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  <c r="Q763">
        <v>445</v>
      </c>
      <c r="R763">
        <v>18287</v>
      </c>
      <c r="S763">
        <v>4.7879914693498113</v>
      </c>
      <c r="T763">
        <v>4.6630393175479838</v>
      </c>
      <c r="U763">
        <v>12.556805380871621</v>
      </c>
      <c r="V763">
        <v>0.82572319133810901</v>
      </c>
      <c r="W763">
        <v>1.7225351342483732</v>
      </c>
      <c r="X763">
        <v>31.847760704325481</v>
      </c>
      <c r="Y763">
        <v>11.281238037950455</v>
      </c>
      <c r="Z763">
        <v>7.8181046941655596</v>
      </c>
      <c r="AA763">
        <v>1.4845597654150351</v>
      </c>
      <c r="AB763">
        <v>1.9619563229194807</v>
      </c>
      <c r="AC763">
        <v>17.043740748718076</v>
      </c>
      <c r="AD763">
        <v>45.111912131799691</v>
      </c>
      <c r="AE763">
        <v>51.404089093660431</v>
      </c>
      <c r="AF763">
        <v>65.385440503432491</v>
      </c>
      <c r="AG763">
        <v>66.017312034646991</v>
      </c>
      <c r="AH763">
        <v>0.22420298572756603</v>
      </c>
    </row>
    <row r="764" spans="1:35">
      <c r="A764">
        <v>6</v>
      </c>
      <c r="B764">
        <v>23</v>
      </c>
      <c r="C764">
        <v>2018</v>
      </c>
      <c r="D764">
        <v>99</v>
      </c>
      <c r="E764">
        <v>99</v>
      </c>
      <c r="F764">
        <v>99</v>
      </c>
      <c r="G764">
        <v>99</v>
      </c>
      <c r="H764">
        <v>1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  <c r="Q764">
        <v>452</v>
      </c>
      <c r="R764">
        <v>18586</v>
      </c>
      <c r="S764">
        <v>5.0455181319272571</v>
      </c>
      <c r="T764">
        <v>4.7249542666523192</v>
      </c>
      <c r="U764">
        <v>12.234435058646296</v>
      </c>
      <c r="V764">
        <v>1.0814591628107175</v>
      </c>
      <c r="W764">
        <v>1.5656946088453676</v>
      </c>
      <c r="X764">
        <v>29.210158183579033</v>
      </c>
      <c r="Y764">
        <v>10.276552243624236</v>
      </c>
      <c r="Z764">
        <v>7.5666204880761052</v>
      </c>
      <c r="AA764">
        <v>1.4548606764507701</v>
      </c>
      <c r="AB764">
        <v>1.8643316780512404</v>
      </c>
      <c r="AC764">
        <v>7.914150266713019</v>
      </c>
      <c r="AD764">
        <v>40.742231410831614</v>
      </c>
      <c r="AE764">
        <v>46.010614194584392</v>
      </c>
      <c r="AF764">
        <v>64.856754021704987</v>
      </c>
      <c r="AG764">
        <v>65.126060564783202</v>
      </c>
      <c r="AH764">
        <v>0.4734746583449907</v>
      </c>
    </row>
    <row r="765" spans="1:35">
      <c r="A765">
        <v>6</v>
      </c>
      <c r="B765">
        <v>24</v>
      </c>
      <c r="C765">
        <v>2019</v>
      </c>
      <c r="D765">
        <v>99</v>
      </c>
      <c r="E765">
        <v>99</v>
      </c>
      <c r="F765">
        <v>99</v>
      </c>
      <c r="G765">
        <v>99</v>
      </c>
      <c r="H765">
        <v>1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  <c r="Q765">
        <v>425</v>
      </c>
      <c r="R765">
        <v>17106</v>
      </c>
      <c r="S765">
        <v>4.8954168128142177</v>
      </c>
      <c r="T765">
        <v>4.8714486145212224</v>
      </c>
      <c r="U765">
        <v>12.356160411551484</v>
      </c>
      <c r="V765">
        <v>0.98795744183327505</v>
      </c>
      <c r="W765">
        <v>1.6193148602829412</v>
      </c>
      <c r="X765">
        <v>29.574418332748749</v>
      </c>
      <c r="Y765">
        <v>11.072138430959898</v>
      </c>
      <c r="Z765">
        <v>7.7636063886914908</v>
      </c>
      <c r="AA765">
        <v>1.4320393232370969</v>
      </c>
      <c r="AB765">
        <v>1.9898361450074888</v>
      </c>
      <c r="AC765">
        <v>18.581513285413756</v>
      </c>
      <c r="AD765">
        <v>39.916663971797306</v>
      </c>
      <c r="AE765">
        <v>44.013710858521101</v>
      </c>
      <c r="AF765">
        <v>62.922092253365697</v>
      </c>
      <c r="AG765">
        <v>62.74706504271095</v>
      </c>
      <c r="AH765">
        <v>0.40336723956506487</v>
      </c>
    </row>
    <row r="766" spans="1:35">
      <c r="A766">
        <v>6</v>
      </c>
      <c r="B766">
        <v>25</v>
      </c>
      <c r="C766">
        <v>2020</v>
      </c>
      <c r="D766">
        <v>99</v>
      </c>
      <c r="E766">
        <v>99</v>
      </c>
      <c r="F766">
        <v>99</v>
      </c>
      <c r="G766">
        <v>99</v>
      </c>
      <c r="H766">
        <v>1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  <c r="Q766">
        <v>426</v>
      </c>
      <c r="R766">
        <v>17556</v>
      </c>
      <c r="S766">
        <v>5.022556390977444</v>
      </c>
      <c r="T766">
        <v>5.137445887445887</v>
      </c>
      <c r="U766">
        <v>12.714179767600765</v>
      </c>
      <c r="V766">
        <v>1.0423786739576215</v>
      </c>
      <c r="W766">
        <v>1.7600820232399184</v>
      </c>
      <c r="X766">
        <v>31.926406926406923</v>
      </c>
      <c r="Y766">
        <v>12.349054454317612</v>
      </c>
      <c r="Z766">
        <v>7.9265795805298369</v>
      </c>
      <c r="AA766">
        <v>1.4225478890129672</v>
      </c>
      <c r="AB766">
        <v>2.0515311548645512</v>
      </c>
      <c r="AC766">
        <v>13.341156456721</v>
      </c>
      <c r="AD766">
        <v>32.763099611520971</v>
      </c>
      <c r="AE766">
        <v>40.713158602652072</v>
      </c>
      <c r="AF766">
        <v>64.480111653872996</v>
      </c>
      <c r="AG766">
        <v>65.426179729627364</v>
      </c>
      <c r="AH766">
        <v>0.31328320802005005</v>
      </c>
    </row>
    <row r="767" spans="1:35">
      <c r="A767">
        <v>6</v>
      </c>
      <c r="B767">
        <v>26</v>
      </c>
      <c r="C767">
        <v>2021</v>
      </c>
      <c r="D767">
        <v>99</v>
      </c>
      <c r="E767">
        <v>99</v>
      </c>
      <c r="F767">
        <v>99</v>
      </c>
      <c r="G767">
        <v>99</v>
      </c>
      <c r="H767">
        <v>1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  <c r="Q767">
        <v>426</v>
      </c>
      <c r="R767">
        <v>16849</v>
      </c>
      <c r="S767">
        <v>5.0778087720339471</v>
      </c>
      <c r="T767">
        <v>4.8906760045106523</v>
      </c>
      <c r="U767">
        <v>12.753864917799296</v>
      </c>
      <c r="V767">
        <v>1.6262092705798563</v>
      </c>
      <c r="W767">
        <v>1.4125467386788531</v>
      </c>
      <c r="X767">
        <v>30.998872336637191</v>
      </c>
      <c r="Y767">
        <v>12.267790373315924</v>
      </c>
      <c r="Z767">
        <v>7.8346328021591889</v>
      </c>
      <c r="AA767">
        <v>1.456289204780127</v>
      </c>
      <c r="AB767">
        <v>2.0343163338545045</v>
      </c>
      <c r="AC767">
        <v>22.387835598330746</v>
      </c>
      <c r="AD767">
        <v>36.331696334489266</v>
      </c>
      <c r="AE767">
        <v>46.348462800053824</v>
      </c>
      <c r="AF767">
        <v>63.261482546679218</v>
      </c>
      <c r="AG767">
        <v>63.422200120965314</v>
      </c>
      <c r="AH767">
        <v>0.43919520446317278</v>
      </c>
    </row>
    <row r="768" spans="1:35">
      <c r="A768">
        <v>6</v>
      </c>
      <c r="B768">
        <v>27</v>
      </c>
      <c r="C768">
        <v>2022</v>
      </c>
      <c r="D768">
        <v>99</v>
      </c>
      <c r="E768">
        <v>99</v>
      </c>
      <c r="F768">
        <v>99</v>
      </c>
      <c r="G768">
        <v>99</v>
      </c>
      <c r="H768">
        <v>1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  <c r="Q768">
        <v>421</v>
      </c>
      <c r="R768">
        <v>17014</v>
      </c>
      <c r="S768">
        <v>5.1536381803220879</v>
      </c>
      <c r="T768">
        <v>4.869166568708124</v>
      </c>
      <c r="U768">
        <v>12.423319031385873</v>
      </c>
      <c r="V768">
        <v>1.5692958739861296</v>
      </c>
      <c r="W768">
        <v>1.0932173504173037</v>
      </c>
      <c r="X768">
        <v>29.44046079699072</v>
      </c>
      <c r="Y768">
        <v>11.190784060185726</v>
      </c>
      <c r="Z768">
        <v>7.5862946521715182</v>
      </c>
      <c r="AA768">
        <v>1.4443232655286149</v>
      </c>
      <c r="AB768">
        <v>1.854796659108664</v>
      </c>
      <c r="AC768">
        <v>15.921309234568673</v>
      </c>
      <c r="AD768">
        <v>36.987129109512978</v>
      </c>
      <c r="AE768">
        <v>45.38907555040543</v>
      </c>
      <c r="AF768">
        <v>65.396884211691585</v>
      </c>
      <c r="AG768">
        <v>64.539333218831644</v>
      </c>
      <c r="AH768">
        <v>0.27036558128599969</v>
      </c>
      <c r="AI768">
        <v>0</v>
      </c>
    </row>
    <row r="769" spans="1:37">
      <c r="A769">
        <v>6</v>
      </c>
      <c r="B769">
        <v>28</v>
      </c>
      <c r="C769">
        <v>2023</v>
      </c>
      <c r="D769">
        <v>99</v>
      </c>
      <c r="E769">
        <v>99</v>
      </c>
      <c r="F769">
        <v>99</v>
      </c>
      <c r="G769">
        <v>99</v>
      </c>
      <c r="H769">
        <v>1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  <c r="Q769">
        <v>452</v>
      </c>
      <c r="R769">
        <v>17408</v>
      </c>
      <c r="S769">
        <v>5.2829733455882355</v>
      </c>
      <c r="T769">
        <v>4.8757467830882355</v>
      </c>
      <c r="U769">
        <v>12.166647518382362</v>
      </c>
      <c r="V769">
        <v>0.93635110294117629</v>
      </c>
      <c r="W769">
        <v>1.4188878676470589</v>
      </c>
      <c r="X769">
        <v>27.797564338235297</v>
      </c>
      <c r="Y769">
        <v>10.018382352941174</v>
      </c>
      <c r="Z769">
        <v>7.3435139806768577</v>
      </c>
      <c r="AA769">
        <v>1.4255834658270763</v>
      </c>
      <c r="AB769">
        <v>1.8808157399505927</v>
      </c>
      <c r="AC769">
        <v>12.381147695454665</v>
      </c>
      <c r="AD769">
        <v>40.997836579689931</v>
      </c>
      <c r="AE769">
        <v>47.470584352607879</v>
      </c>
      <c r="AF769">
        <v>65.125327347549586</v>
      </c>
      <c r="AG769">
        <v>63.996792258876994</v>
      </c>
      <c r="AH769">
        <v>0.34466911764705882</v>
      </c>
      <c r="AI769">
        <v>2865</v>
      </c>
      <c r="AJ769">
        <v>93.427993019197018</v>
      </c>
      <c r="AK769">
        <v>14.771254800216409</v>
      </c>
    </row>
    <row r="770" spans="1:37">
      <c r="A770">
        <v>6</v>
      </c>
      <c r="B770">
        <v>29</v>
      </c>
      <c r="C770">
        <v>1996</v>
      </c>
      <c r="D770">
        <v>99</v>
      </c>
      <c r="E770">
        <v>99</v>
      </c>
      <c r="F770">
        <v>99</v>
      </c>
      <c r="G770">
        <v>99</v>
      </c>
      <c r="H770">
        <v>2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  <c r="Q770">
        <v>468</v>
      </c>
      <c r="R770">
        <v>6869.25</v>
      </c>
      <c r="S770">
        <v>4.0506605524620589</v>
      </c>
      <c r="T770">
        <v>3.2150525894384376</v>
      </c>
      <c r="U770">
        <v>10.385355024202056</v>
      </c>
      <c r="V770">
        <v>0.20380682024966337</v>
      </c>
      <c r="W770">
        <v>0.24747971030316257</v>
      </c>
      <c r="X770">
        <v>25.51952542126141</v>
      </c>
      <c r="Y770">
        <v>5.429995996651745</v>
      </c>
      <c r="Z770">
        <v>7.4270607961756943</v>
      </c>
      <c r="AA770">
        <v>8.4164874006493751</v>
      </c>
      <c r="AB770">
        <v>1.8339437017981439</v>
      </c>
      <c r="AC770">
        <v>-1.4783212545802054</v>
      </c>
      <c r="AD770">
        <v>35.019578754400584</v>
      </c>
      <c r="AE770">
        <v>-8.0322913682226869</v>
      </c>
      <c r="AF770">
        <v>27.557191427052729</v>
      </c>
      <c r="AG770">
        <v>23.967846486661593</v>
      </c>
      <c r="AH770">
        <v>0.17469156021399712</v>
      </c>
    </row>
    <row r="771" spans="1:37">
      <c r="A771">
        <v>6</v>
      </c>
      <c r="B771">
        <v>30</v>
      </c>
      <c r="C771">
        <v>1997</v>
      </c>
      <c r="D771">
        <v>99</v>
      </c>
      <c r="E771">
        <v>99</v>
      </c>
      <c r="F771">
        <v>99</v>
      </c>
      <c r="G771">
        <v>99</v>
      </c>
      <c r="H771">
        <v>2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  <c r="Q771">
        <v>415</v>
      </c>
      <c r="R771">
        <v>6579.75</v>
      </c>
      <c r="S771">
        <v>4.5415099357878317</v>
      </c>
      <c r="T771">
        <v>3.3355370644781326</v>
      </c>
      <c r="U771">
        <v>10.376579657281821</v>
      </c>
      <c r="V771">
        <v>0.28876477069797479</v>
      </c>
      <c r="W771">
        <v>0.25836847904555643</v>
      </c>
      <c r="X771">
        <v>24.924959154983096</v>
      </c>
      <c r="Y771">
        <v>5.4105399141304762</v>
      </c>
      <c r="Z771">
        <v>7.3363768308871373</v>
      </c>
      <c r="AA771">
        <v>13.858082318584298</v>
      </c>
      <c r="AB771">
        <v>1.7871019857547703</v>
      </c>
      <c r="AC771">
        <v>-2.6272982391500735E-2</v>
      </c>
      <c r="AD771">
        <v>37.198032317659795</v>
      </c>
      <c r="AE771">
        <v>-13.590755446476191</v>
      </c>
      <c r="AF771">
        <v>25.649296859011208</v>
      </c>
      <c r="AG771">
        <v>21.500571089188441</v>
      </c>
      <c r="AH771">
        <v>0</v>
      </c>
    </row>
    <row r="772" spans="1:37">
      <c r="A772">
        <v>6</v>
      </c>
      <c r="B772">
        <v>31</v>
      </c>
      <c r="C772">
        <v>1998</v>
      </c>
      <c r="D772">
        <v>99</v>
      </c>
      <c r="E772">
        <v>99</v>
      </c>
      <c r="F772">
        <v>99</v>
      </c>
      <c r="G772">
        <v>99</v>
      </c>
      <c r="H772">
        <v>2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  <c r="Q772">
        <v>388</v>
      </c>
      <c r="R772">
        <v>6801.5</v>
      </c>
      <c r="S772">
        <v>4.087039623612438</v>
      </c>
      <c r="T772">
        <v>3.5436300815996473</v>
      </c>
      <c r="U772">
        <v>10.199970594721748</v>
      </c>
      <c r="V772">
        <v>0.19113430860839525</v>
      </c>
      <c r="W772">
        <v>0.13232375211350439</v>
      </c>
      <c r="X772">
        <v>25.847239579504524</v>
      </c>
      <c r="Y772">
        <v>4.8518709108284943</v>
      </c>
      <c r="Z772">
        <v>7.4112192478713572</v>
      </c>
      <c r="AA772">
        <v>11.791292624621603</v>
      </c>
      <c r="AB772">
        <v>1.9044152596154236</v>
      </c>
      <c r="AC772">
        <v>-4.4026169143772389</v>
      </c>
      <c r="AD772">
        <v>34.482951337051063</v>
      </c>
      <c r="AE772">
        <v>-7.4193049569191905</v>
      </c>
      <c r="AF772">
        <v>27.75159638492768</v>
      </c>
      <c r="AG772">
        <v>23.522955489376734</v>
      </c>
      <c r="AH772">
        <v>1.4702639123722704E-2</v>
      </c>
    </row>
    <row r="773" spans="1:37">
      <c r="A773">
        <v>6</v>
      </c>
      <c r="B773">
        <v>32</v>
      </c>
      <c r="C773">
        <v>1999</v>
      </c>
      <c r="D773">
        <v>99</v>
      </c>
      <c r="E773">
        <v>99</v>
      </c>
      <c r="F773">
        <v>99</v>
      </c>
      <c r="G773">
        <v>99</v>
      </c>
      <c r="H773">
        <v>2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  <c r="Q773">
        <v>369</v>
      </c>
      <c r="R773">
        <v>5498</v>
      </c>
      <c r="S773">
        <v>3.1129501636958889</v>
      </c>
      <c r="T773">
        <v>3.6273190251000367</v>
      </c>
      <c r="U773">
        <v>11.209512550018188</v>
      </c>
      <c r="V773">
        <v>0.18188432157148049</v>
      </c>
      <c r="W773">
        <v>0.21826118588577659</v>
      </c>
      <c r="X773">
        <v>28.792288104765358</v>
      </c>
      <c r="Y773">
        <v>5.8748635867588197</v>
      </c>
      <c r="Z773">
        <v>7.461167475473248</v>
      </c>
      <c r="AA773">
        <v>1.2315468000103171</v>
      </c>
      <c r="AB773">
        <v>1.8599264567708624</v>
      </c>
      <c r="AC773">
        <v>15.143920276343044</v>
      </c>
      <c r="AD773">
        <v>42.306517340997807</v>
      </c>
      <c r="AE773">
        <v>43.207785553586149</v>
      </c>
      <c r="AF773">
        <v>26.582217279891704</v>
      </c>
      <c r="AG773">
        <v>23.439232844035871</v>
      </c>
      <c r="AH773">
        <v>7.2753728628592196E-2</v>
      </c>
    </row>
    <row r="774" spans="1:37">
      <c r="A774">
        <v>6</v>
      </c>
      <c r="B774">
        <v>33</v>
      </c>
      <c r="C774">
        <v>2000</v>
      </c>
      <c r="D774">
        <v>99</v>
      </c>
      <c r="E774">
        <v>99</v>
      </c>
      <c r="F774">
        <v>99</v>
      </c>
      <c r="G774">
        <v>99</v>
      </c>
      <c r="H774">
        <v>2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  <c r="Q774">
        <v>317</v>
      </c>
      <c r="R774">
        <v>4665</v>
      </c>
      <c r="S774">
        <v>3.162057877813504</v>
      </c>
      <c r="T774">
        <v>3.355627009646303</v>
      </c>
      <c r="U774">
        <v>11.263086816720264</v>
      </c>
      <c r="V774">
        <v>0.23579849946409431</v>
      </c>
      <c r="W774">
        <v>0.38585209003215426</v>
      </c>
      <c r="X774">
        <v>29.2604501607717</v>
      </c>
      <c r="Y774">
        <v>6.1093247588424431</v>
      </c>
      <c r="Z774">
        <v>7.4031901751559772</v>
      </c>
      <c r="AA774">
        <v>1.3670039249544756</v>
      </c>
      <c r="AB774">
        <v>1.8930127510582688</v>
      </c>
      <c r="AC774">
        <v>16.068621181150942</v>
      </c>
      <c r="AD774">
        <v>48.133447238846792</v>
      </c>
      <c r="AE774">
        <v>44.360493122318658</v>
      </c>
      <c r="AF774">
        <v>21.808237109064564</v>
      </c>
      <c r="AG774">
        <v>20.768429890051536</v>
      </c>
      <c r="AH774">
        <v>8.5744908896034311E-2</v>
      </c>
    </row>
    <row r="775" spans="1:37">
      <c r="A775">
        <v>6</v>
      </c>
      <c r="B775">
        <v>34</v>
      </c>
      <c r="C775">
        <v>2001</v>
      </c>
      <c r="D775">
        <v>99</v>
      </c>
      <c r="E775">
        <v>99</v>
      </c>
      <c r="F775">
        <v>99</v>
      </c>
      <c r="G775">
        <v>99</v>
      </c>
      <c r="H775">
        <v>2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  <c r="Q775">
        <v>299</v>
      </c>
      <c r="R775">
        <v>5352</v>
      </c>
      <c r="S775">
        <v>3.4379671150971598</v>
      </c>
      <c r="T775">
        <v>3.4919656203288501</v>
      </c>
      <c r="U775">
        <v>11.063845291479797</v>
      </c>
      <c r="V775">
        <v>0.39237668161434991</v>
      </c>
      <c r="W775">
        <v>0.20553064275037375</v>
      </c>
      <c r="X775">
        <v>30.287742899850528</v>
      </c>
      <c r="Y775">
        <v>5.5306427503736924</v>
      </c>
      <c r="Z775">
        <v>7.4159396621888609</v>
      </c>
      <c r="AA775">
        <v>1.3248096206837057</v>
      </c>
      <c r="AB775">
        <v>1.8968965351820724</v>
      </c>
      <c r="AC775">
        <v>5.1345611370173563</v>
      </c>
      <c r="AD775">
        <v>37.625098179161569</v>
      </c>
      <c r="AE775">
        <v>44.014543679166493</v>
      </c>
      <c r="AF775">
        <v>26.128985011961142</v>
      </c>
      <c r="AG775">
        <v>24.435059664285443</v>
      </c>
      <c r="AH775">
        <v>0.31763826606875928</v>
      </c>
    </row>
    <row r="776" spans="1:37">
      <c r="A776">
        <v>6</v>
      </c>
      <c r="B776">
        <v>35</v>
      </c>
      <c r="C776">
        <v>2002</v>
      </c>
      <c r="D776">
        <v>99</v>
      </c>
      <c r="E776">
        <v>99</v>
      </c>
      <c r="F776">
        <v>99</v>
      </c>
      <c r="G776">
        <v>99</v>
      </c>
      <c r="H776">
        <v>2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  <c r="Q776">
        <v>304</v>
      </c>
      <c r="R776">
        <v>5056</v>
      </c>
      <c r="S776">
        <v>3.4238528481012649</v>
      </c>
      <c r="T776">
        <v>3.4974287974683538</v>
      </c>
      <c r="U776">
        <v>10.926305379746852</v>
      </c>
      <c r="V776">
        <v>0.31645569620253161</v>
      </c>
      <c r="W776">
        <v>0.35601265822784806</v>
      </c>
      <c r="X776">
        <v>27.155854430379744</v>
      </c>
      <c r="Y776">
        <v>5.8544303797468364</v>
      </c>
      <c r="Z776">
        <v>7.3482883752601484</v>
      </c>
      <c r="AA776">
        <v>1.3447244661040139</v>
      </c>
      <c r="AB776">
        <v>1.9052915246703936</v>
      </c>
      <c r="AC776">
        <v>1.6573652728111901</v>
      </c>
      <c r="AD776">
        <v>35.511708885706994</v>
      </c>
      <c r="AE776">
        <v>45.993814226477689</v>
      </c>
      <c r="AF776">
        <v>23.119484201380946</v>
      </c>
      <c r="AG776">
        <v>20.338861992157995</v>
      </c>
      <c r="AH776">
        <v>0.17800632911392403</v>
      </c>
    </row>
    <row r="777" spans="1:37">
      <c r="A777">
        <v>6</v>
      </c>
      <c r="B777">
        <v>36</v>
      </c>
      <c r="C777">
        <v>2003</v>
      </c>
      <c r="D777">
        <v>99</v>
      </c>
      <c r="E777">
        <v>99</v>
      </c>
      <c r="F777">
        <v>99</v>
      </c>
      <c r="G777">
        <v>99</v>
      </c>
      <c r="H777">
        <v>2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  <c r="Q777">
        <v>305</v>
      </c>
      <c r="R777">
        <v>5577</v>
      </c>
      <c r="S777">
        <v>3.5639232562309497</v>
      </c>
      <c r="T777">
        <v>3.5409718486641557</v>
      </c>
      <c r="U777">
        <v>11.020333512641182</v>
      </c>
      <c r="V777">
        <v>0.32275416890801512</v>
      </c>
      <c r="W777">
        <v>0.19723865877712032</v>
      </c>
      <c r="X777">
        <v>28.169266630805101</v>
      </c>
      <c r="Y777">
        <v>4.8592433207817827</v>
      </c>
      <c r="Z777">
        <v>7.2400802296697284</v>
      </c>
      <c r="AA777">
        <v>1.3629134115539121</v>
      </c>
      <c r="AB777">
        <v>1.9190581753926996</v>
      </c>
      <c r="AC777">
        <v>10.200410638606701</v>
      </c>
      <c r="AD777">
        <v>39.294360684675411</v>
      </c>
      <c r="AE777">
        <v>42.111262658977203</v>
      </c>
      <c r="AF777">
        <v>26.679104477611936</v>
      </c>
      <c r="AG777">
        <v>23.947305361223592</v>
      </c>
      <c r="AH777">
        <v>0.16137708445400756</v>
      </c>
    </row>
    <row r="778" spans="1:37">
      <c r="A778">
        <v>6</v>
      </c>
      <c r="B778">
        <v>37</v>
      </c>
      <c r="C778">
        <v>2004</v>
      </c>
      <c r="D778">
        <v>99</v>
      </c>
      <c r="E778">
        <v>99</v>
      </c>
      <c r="F778">
        <v>99</v>
      </c>
      <c r="G778">
        <v>99</v>
      </c>
      <c r="H778">
        <v>2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  <c r="Q778">
        <v>332</v>
      </c>
      <c r="R778">
        <v>5766</v>
      </c>
      <c r="S778">
        <v>3.8907388137356902</v>
      </c>
      <c r="T778">
        <v>3.2962192160943458</v>
      </c>
      <c r="U778">
        <v>11.401751647589336</v>
      </c>
      <c r="V778">
        <v>0.7457509538674989</v>
      </c>
      <c r="W778">
        <v>0.29483177245924375</v>
      </c>
      <c r="X778">
        <v>28.338536246964967</v>
      </c>
      <c r="Y778">
        <v>6.3128685397155753</v>
      </c>
      <c r="Z778">
        <v>7.3365719716291071</v>
      </c>
      <c r="AA778">
        <v>1.5240678364641622</v>
      </c>
      <c r="AB778">
        <v>1.9617420240188927</v>
      </c>
      <c r="AC778">
        <v>12.741321947080898</v>
      </c>
      <c r="AD778">
        <v>36.035321465483186</v>
      </c>
      <c r="AE778">
        <v>37.214969966899154</v>
      </c>
      <c r="AF778">
        <v>28.41934052935088</v>
      </c>
      <c r="AG778">
        <v>27.146545718965896</v>
      </c>
      <c r="AH778">
        <v>0.24280263614290673</v>
      </c>
    </row>
    <row r="779" spans="1:37">
      <c r="A779">
        <v>6</v>
      </c>
      <c r="B779">
        <v>38</v>
      </c>
      <c r="C779">
        <v>2005</v>
      </c>
      <c r="D779">
        <v>99</v>
      </c>
      <c r="E779">
        <v>99</v>
      </c>
      <c r="F779">
        <v>99</v>
      </c>
      <c r="G779">
        <v>99</v>
      </c>
      <c r="H779">
        <v>2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  <c r="Q779">
        <v>309</v>
      </c>
      <c r="R779">
        <v>6826</v>
      </c>
      <c r="S779">
        <v>4.02285379431585</v>
      </c>
      <c r="T779">
        <v>3.4539994140052745</v>
      </c>
      <c r="U779">
        <v>11.503340169938436</v>
      </c>
      <c r="V779">
        <v>0.79109288016407853</v>
      </c>
      <c r="W779">
        <v>0.33694696747729258</v>
      </c>
      <c r="X779">
        <v>29.929680632874305</v>
      </c>
      <c r="Y779">
        <v>6.3287430413126291</v>
      </c>
      <c r="Z779">
        <v>7.4448174420468094</v>
      </c>
      <c r="AA779">
        <v>1.669184119204377</v>
      </c>
      <c r="AB779">
        <v>1.9970699242763423</v>
      </c>
      <c r="AC779">
        <v>3.6200104877337904</v>
      </c>
      <c r="AD779">
        <v>33.002948704145993</v>
      </c>
      <c r="AE779">
        <v>42.704758830075683</v>
      </c>
      <c r="AF779">
        <v>31.47072383586907</v>
      </c>
      <c r="AG779">
        <v>28.874455260880858</v>
      </c>
      <c r="AH779">
        <v>0.45414591268678595</v>
      </c>
    </row>
    <row r="780" spans="1:37">
      <c r="A780">
        <v>6</v>
      </c>
      <c r="B780">
        <v>39</v>
      </c>
      <c r="C780">
        <v>2006</v>
      </c>
      <c r="D780">
        <v>99</v>
      </c>
      <c r="E780">
        <v>99</v>
      </c>
      <c r="F780">
        <v>99</v>
      </c>
      <c r="G780">
        <v>99</v>
      </c>
      <c r="H780">
        <v>2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  <c r="Q780">
        <v>296</v>
      </c>
      <c r="R780">
        <v>7265</v>
      </c>
      <c r="S780">
        <v>3.9143840330351001</v>
      </c>
      <c r="T780">
        <v>3.4717136958017898</v>
      </c>
      <c r="U780">
        <v>11.543454920853421</v>
      </c>
      <c r="V780">
        <v>0.66070199587061251</v>
      </c>
      <c r="W780">
        <v>0.3578802477632485</v>
      </c>
      <c r="X780">
        <v>29.181004817618721</v>
      </c>
      <c r="Y780">
        <v>6.4143152099105283</v>
      </c>
      <c r="Z780">
        <v>7.3385457309667235</v>
      </c>
      <c r="AA780">
        <v>1.600531005680375</v>
      </c>
      <c r="AB780">
        <v>1.9257532080653597</v>
      </c>
      <c r="AC780">
        <v>6.9868974019857806</v>
      </c>
      <c r="AD780">
        <v>39.892593891423203</v>
      </c>
      <c r="AE780">
        <v>39.216037787314129</v>
      </c>
      <c r="AF780">
        <v>31.836108676599476</v>
      </c>
      <c r="AG780">
        <v>28.736344674950089</v>
      </c>
      <c r="AH780">
        <v>8.2587749483826564E-2</v>
      </c>
    </row>
    <row r="781" spans="1:37">
      <c r="A781">
        <v>6</v>
      </c>
      <c r="B781">
        <v>40</v>
      </c>
      <c r="C781">
        <v>2007</v>
      </c>
      <c r="D781">
        <v>99</v>
      </c>
      <c r="E781">
        <v>99</v>
      </c>
      <c r="F781">
        <v>99</v>
      </c>
      <c r="G781">
        <v>99</v>
      </c>
      <c r="H781">
        <v>2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  <c r="Q781">
        <v>316</v>
      </c>
      <c r="R781">
        <v>7091</v>
      </c>
      <c r="S781">
        <v>4.1487801438443093</v>
      </c>
      <c r="T781">
        <v>3.529121421520236</v>
      </c>
      <c r="U781">
        <v>12.13346495557747</v>
      </c>
      <c r="V781">
        <v>1.0435763644055844</v>
      </c>
      <c r="W781">
        <v>0.32435481596389792</v>
      </c>
      <c r="X781">
        <v>30.320124100973057</v>
      </c>
      <c r="Y781">
        <v>6.7832463686363011</v>
      </c>
      <c r="Z781">
        <v>7.1658752812826005</v>
      </c>
      <c r="AA781">
        <v>1.7572316462434143</v>
      </c>
      <c r="AB781">
        <v>1.9295421854976411</v>
      </c>
      <c r="AC781">
        <v>9.9663283307305939</v>
      </c>
      <c r="AD781">
        <v>40.799558953781826</v>
      </c>
      <c r="AE781">
        <v>37.040857499230654</v>
      </c>
      <c r="AF781">
        <v>33.535114684322529</v>
      </c>
      <c r="AG781">
        <v>31.747608461020405</v>
      </c>
      <c r="AH781">
        <v>0.23974051614722897</v>
      </c>
    </row>
    <row r="782" spans="1:37">
      <c r="A782">
        <v>6</v>
      </c>
      <c r="B782">
        <v>41</v>
      </c>
      <c r="C782">
        <v>2008</v>
      </c>
      <c r="D782">
        <v>99</v>
      </c>
      <c r="E782">
        <v>99</v>
      </c>
      <c r="F782">
        <v>99</v>
      </c>
      <c r="G782">
        <v>99</v>
      </c>
      <c r="H782">
        <v>2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  <c r="Q782">
        <v>299</v>
      </c>
      <c r="R782">
        <v>7436</v>
      </c>
      <c r="S782">
        <v>4.5949435180204405</v>
      </c>
      <c r="T782">
        <v>3.9670521785906399</v>
      </c>
      <c r="U782">
        <v>11.878160301237211</v>
      </c>
      <c r="V782">
        <v>0.99515868746637948</v>
      </c>
      <c r="W782">
        <v>0.49757934373318974</v>
      </c>
      <c r="X782">
        <v>32.70575578267885</v>
      </c>
      <c r="Y782">
        <v>8.83539537385691</v>
      </c>
      <c r="Z782">
        <v>7.8363427040882883</v>
      </c>
      <c r="AA782">
        <v>1.6928626663230342</v>
      </c>
      <c r="AB782">
        <v>1.9163844310983496</v>
      </c>
      <c r="AC782">
        <v>8.3693337187251853</v>
      </c>
      <c r="AD782">
        <v>41.325928260926162</v>
      </c>
      <c r="AE782">
        <v>40.983618524728527</v>
      </c>
      <c r="AF782">
        <v>31.096056538284607</v>
      </c>
      <c r="AG782">
        <v>29.24075537459348</v>
      </c>
      <c r="AH782">
        <v>0.10758472296933833</v>
      </c>
    </row>
    <row r="783" spans="1:37">
      <c r="A783">
        <v>6</v>
      </c>
      <c r="B783">
        <v>42</v>
      </c>
      <c r="C783">
        <v>2009</v>
      </c>
      <c r="D783">
        <v>99</v>
      </c>
      <c r="E783">
        <v>99</v>
      </c>
      <c r="F783">
        <v>99</v>
      </c>
      <c r="G783">
        <v>99</v>
      </c>
      <c r="H783">
        <v>2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  <c r="Q783">
        <v>309</v>
      </c>
      <c r="R783">
        <v>7900</v>
      </c>
      <c r="S783">
        <v>4.80860759493671</v>
      </c>
      <c r="T783">
        <v>4.0815189873417728</v>
      </c>
      <c r="U783">
        <v>11.945291139240524</v>
      </c>
      <c r="V783">
        <v>1.5316455696202529</v>
      </c>
      <c r="W783">
        <v>0.82278481012658222</v>
      </c>
      <c r="X783">
        <v>31.202531645569621</v>
      </c>
      <c r="Y783">
        <v>9.2278481012658222</v>
      </c>
      <c r="Z783">
        <v>7.8269705314411135</v>
      </c>
      <c r="AA783">
        <v>1.8123561377579456</v>
      </c>
      <c r="AB783">
        <v>1.8768915107992712</v>
      </c>
      <c r="AC783">
        <v>8.0690653668906265</v>
      </c>
      <c r="AD783">
        <v>46.254029599578253</v>
      </c>
      <c r="AE783">
        <v>40.410134467288891</v>
      </c>
      <c r="AF783">
        <v>33.605581078781697</v>
      </c>
      <c r="AG783">
        <v>32.255592478327742</v>
      </c>
      <c r="AH783">
        <v>0.18987341772151903</v>
      </c>
    </row>
    <row r="784" spans="1:37">
      <c r="A784">
        <v>6</v>
      </c>
      <c r="B784">
        <v>43</v>
      </c>
      <c r="C784">
        <v>2010</v>
      </c>
      <c r="D784">
        <v>99</v>
      </c>
      <c r="E784">
        <v>99</v>
      </c>
      <c r="F784">
        <v>99</v>
      </c>
      <c r="G784">
        <v>99</v>
      </c>
      <c r="H784">
        <v>2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  <c r="Q784">
        <v>355</v>
      </c>
      <c r="R784">
        <v>9118.630000000001</v>
      </c>
      <c r="S784">
        <v>4.7209131196243277</v>
      </c>
      <c r="T784">
        <v>3.8004897665548434</v>
      </c>
      <c r="U784">
        <v>11.265760317065148</v>
      </c>
      <c r="V784">
        <v>1.0308566089423519</v>
      </c>
      <c r="W784">
        <v>0.55929454314957372</v>
      </c>
      <c r="X784">
        <v>27.953760597809101</v>
      </c>
      <c r="Y784">
        <v>7.2598625012748608</v>
      </c>
      <c r="Z784">
        <v>7.4079641637045572</v>
      </c>
      <c r="AA784">
        <v>1.7823690885716403</v>
      </c>
      <c r="AB784">
        <v>1.9125786996242795</v>
      </c>
      <c r="AC784">
        <v>10.859079873820065</v>
      </c>
      <c r="AD784">
        <v>36.178740481710193</v>
      </c>
      <c r="AE784">
        <v>42.699631565651245</v>
      </c>
      <c r="AF784">
        <v>39.677907963882447</v>
      </c>
      <c r="AG784">
        <v>34.679380061642689</v>
      </c>
      <c r="AH784">
        <v>0.3947961481055815</v>
      </c>
    </row>
    <row r="785" spans="1:37">
      <c r="A785">
        <v>6</v>
      </c>
      <c r="B785">
        <v>44</v>
      </c>
      <c r="C785">
        <v>2011</v>
      </c>
      <c r="D785">
        <v>99</v>
      </c>
      <c r="E785">
        <v>99</v>
      </c>
      <c r="F785">
        <v>99</v>
      </c>
      <c r="G785">
        <v>99</v>
      </c>
      <c r="H785">
        <v>2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  <c r="Q785">
        <v>317</v>
      </c>
      <c r="R785">
        <v>6726</v>
      </c>
      <c r="S785">
        <v>4.5667558727326796</v>
      </c>
      <c r="T785">
        <v>3.8737734165923272</v>
      </c>
      <c r="U785">
        <v>12.000564971751389</v>
      </c>
      <c r="V785">
        <v>1.2637526018435921</v>
      </c>
      <c r="W785">
        <v>0.62444246208742193</v>
      </c>
      <c r="X785">
        <v>30.419268510258679</v>
      </c>
      <c r="Y785">
        <v>8.5191793041926864</v>
      </c>
      <c r="Z785">
        <v>7.5012132813172174</v>
      </c>
      <c r="AA785">
        <v>1.7974908426304497</v>
      </c>
      <c r="AB785">
        <v>2.0489052519075912</v>
      </c>
      <c r="AC785">
        <v>20.42643222414215</v>
      </c>
      <c r="AD785">
        <v>40.743304233052008</v>
      </c>
      <c r="AE785">
        <v>42.223286579199915</v>
      </c>
      <c r="AF785">
        <v>34.418176235799805</v>
      </c>
      <c r="AG785">
        <v>32.001483753525306</v>
      </c>
      <c r="AH785">
        <v>0.65417781742491843</v>
      </c>
    </row>
    <row r="786" spans="1:37">
      <c r="A786">
        <v>6</v>
      </c>
      <c r="B786">
        <v>45</v>
      </c>
      <c r="C786">
        <v>2012</v>
      </c>
      <c r="D786">
        <v>99</v>
      </c>
      <c r="E786">
        <v>99</v>
      </c>
      <c r="F786">
        <v>99</v>
      </c>
      <c r="G786">
        <v>99</v>
      </c>
      <c r="H786">
        <v>2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  <c r="Q786">
        <v>308</v>
      </c>
      <c r="R786">
        <v>7929</v>
      </c>
      <c r="S786">
        <v>5.0378357926598563</v>
      </c>
      <c r="T786">
        <v>4.4140496910076941</v>
      </c>
      <c r="U786">
        <v>13.370866439651904</v>
      </c>
      <c r="V786">
        <v>1.2233572960020178</v>
      </c>
      <c r="W786">
        <v>1.0467902635893551</v>
      </c>
      <c r="X786">
        <v>37.432210871484422</v>
      </c>
      <c r="Y786">
        <v>10.316559465254132</v>
      </c>
      <c r="Z786">
        <v>7.5641462509948676</v>
      </c>
      <c r="AA786">
        <v>1.7267873594379237</v>
      </c>
      <c r="AB786">
        <v>2.0696558169069497</v>
      </c>
      <c r="AC786">
        <v>17.634397739567429</v>
      </c>
      <c r="AD786">
        <v>52.779980270100005</v>
      </c>
      <c r="AE786">
        <v>40.313881725452113</v>
      </c>
      <c r="AF786">
        <v>38.80487446777272</v>
      </c>
      <c r="AG786">
        <v>37.393855234323595</v>
      </c>
      <c r="AH786">
        <v>0.69365619876403084</v>
      </c>
    </row>
    <row r="787" spans="1:37">
      <c r="A787">
        <v>6</v>
      </c>
      <c r="B787">
        <v>46</v>
      </c>
      <c r="C787">
        <v>2013</v>
      </c>
      <c r="D787">
        <v>99</v>
      </c>
      <c r="E787">
        <v>99</v>
      </c>
      <c r="F787">
        <v>99</v>
      </c>
      <c r="G787">
        <v>99</v>
      </c>
      <c r="H787">
        <v>2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  <c r="Q787">
        <v>311</v>
      </c>
      <c r="R787">
        <v>8096</v>
      </c>
      <c r="S787">
        <v>5.1767539525691699</v>
      </c>
      <c r="T787">
        <v>4.6148715415019756</v>
      </c>
      <c r="U787">
        <v>13.443070652173898</v>
      </c>
      <c r="V787">
        <v>1.2969367588932803</v>
      </c>
      <c r="W787">
        <v>1.1734189723320159</v>
      </c>
      <c r="X787">
        <v>38.945158102766797</v>
      </c>
      <c r="Y787">
        <v>11.734189723320158</v>
      </c>
      <c r="Z787">
        <v>7.8104553550804479</v>
      </c>
      <c r="AA787">
        <v>1.7361132071150076</v>
      </c>
      <c r="AB787">
        <v>2.0328080286938377</v>
      </c>
      <c r="AC787">
        <v>18.078784532153126</v>
      </c>
      <c r="AD787">
        <v>45.551758380609243</v>
      </c>
      <c r="AE787">
        <v>41.481178763367929</v>
      </c>
      <c r="AF787">
        <v>34.887529087304998</v>
      </c>
      <c r="AG787">
        <v>32.323122946283561</v>
      </c>
      <c r="AH787">
        <v>1.4081027667984189</v>
      </c>
    </row>
    <row r="788" spans="1:37">
      <c r="A788">
        <v>6</v>
      </c>
      <c r="B788">
        <v>47</v>
      </c>
      <c r="C788">
        <v>2014</v>
      </c>
      <c r="D788">
        <v>99</v>
      </c>
      <c r="E788">
        <v>99</v>
      </c>
      <c r="F788">
        <v>99</v>
      </c>
      <c r="G788">
        <v>99</v>
      </c>
      <c r="H788">
        <v>2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  <c r="Q788">
        <v>299</v>
      </c>
      <c r="R788">
        <v>7494</v>
      </c>
      <c r="S788">
        <v>5.0282892981051504</v>
      </c>
      <c r="T788">
        <v>4.3142514011208979</v>
      </c>
      <c r="U788">
        <v>12.233987189751844</v>
      </c>
      <c r="V788">
        <v>1.0008006405124097</v>
      </c>
      <c r="W788">
        <v>1.1075527088337336</v>
      </c>
      <c r="X788">
        <v>31.34507606084868</v>
      </c>
      <c r="Y788">
        <v>10.341606618628235</v>
      </c>
      <c r="Z788">
        <v>7.852840471945</v>
      </c>
      <c r="AA788">
        <v>1.756151363045958</v>
      </c>
      <c r="AB788">
        <v>2.0518023721663781</v>
      </c>
      <c r="AC788">
        <v>18.915585939974846</v>
      </c>
      <c r="AD788">
        <v>47.124075197078007</v>
      </c>
      <c r="AE788">
        <v>38.512014129918278</v>
      </c>
      <c r="AF788">
        <v>35.675521279634381</v>
      </c>
      <c r="AG788">
        <v>32.157551183615681</v>
      </c>
      <c r="AH788">
        <v>1.0141446490525752</v>
      </c>
    </row>
    <row r="789" spans="1:37">
      <c r="A789">
        <v>6</v>
      </c>
      <c r="B789">
        <v>48</v>
      </c>
      <c r="C789">
        <v>2015</v>
      </c>
      <c r="D789">
        <v>99</v>
      </c>
      <c r="E789">
        <v>99</v>
      </c>
      <c r="F789">
        <v>99</v>
      </c>
      <c r="G789">
        <v>99</v>
      </c>
      <c r="H789">
        <v>2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  <c r="Q789">
        <v>303</v>
      </c>
      <c r="R789">
        <v>8559</v>
      </c>
      <c r="S789">
        <v>5.1994391868208911</v>
      </c>
      <c r="T789">
        <v>4.0873933870779293</v>
      </c>
      <c r="U789">
        <v>11.482801729173962</v>
      </c>
      <c r="V789">
        <v>1.2968804766912028</v>
      </c>
      <c r="W789">
        <v>0.75943451337773116</v>
      </c>
      <c r="X789">
        <v>26.264750554971368</v>
      </c>
      <c r="Y789">
        <v>9.1716322000233674</v>
      </c>
      <c r="Z789">
        <v>7.5676126587136867</v>
      </c>
      <c r="AA789">
        <v>1.6325837642864465</v>
      </c>
      <c r="AB789">
        <v>2.0129453038211098</v>
      </c>
      <c r="AC789">
        <v>17.251747348878087</v>
      </c>
      <c r="AD789">
        <v>43.797883494561859</v>
      </c>
      <c r="AE789">
        <v>28.501756862513357</v>
      </c>
      <c r="AF789">
        <v>36.351667020598839</v>
      </c>
      <c r="AG789">
        <v>34.533109955650005</v>
      </c>
      <c r="AH789">
        <v>0.61923121860030383</v>
      </c>
    </row>
    <row r="790" spans="1:37">
      <c r="A790">
        <v>6</v>
      </c>
      <c r="B790">
        <v>49</v>
      </c>
      <c r="C790">
        <v>2016</v>
      </c>
      <c r="D790">
        <v>99</v>
      </c>
      <c r="E790">
        <v>99</v>
      </c>
      <c r="F790">
        <v>99</v>
      </c>
      <c r="G790">
        <v>99</v>
      </c>
      <c r="H790">
        <v>2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  <c r="Q790">
        <v>294</v>
      </c>
      <c r="R790">
        <v>8612</v>
      </c>
      <c r="S790">
        <v>5.3453320947515088</v>
      </c>
      <c r="T790">
        <v>4.1449140733859728</v>
      </c>
      <c r="U790">
        <v>11.884672549930348</v>
      </c>
      <c r="V790">
        <v>1.1495587552252673</v>
      </c>
      <c r="W790">
        <v>0.80120761727821632</v>
      </c>
      <c r="X790">
        <v>27.949372967951689</v>
      </c>
      <c r="Y790">
        <v>10.404087320018578</v>
      </c>
      <c r="Z790">
        <v>7.7629133443743346</v>
      </c>
      <c r="AA790">
        <v>1.753007579128312</v>
      </c>
      <c r="AB790">
        <v>2.0601483549391237</v>
      </c>
      <c r="AC790">
        <v>19.277361094826247</v>
      </c>
      <c r="AD790">
        <v>51.689494294690718</v>
      </c>
      <c r="AE790">
        <v>32.338987880879465</v>
      </c>
      <c r="AF790">
        <v>37.015387260379953</v>
      </c>
      <c r="AG790">
        <v>34.89971057505818</v>
      </c>
      <c r="AH790">
        <v>0.88248954946586144</v>
      </c>
    </row>
    <row r="791" spans="1:37">
      <c r="A791">
        <v>6</v>
      </c>
      <c r="B791">
        <v>50</v>
      </c>
      <c r="C791">
        <v>2017</v>
      </c>
      <c r="D791">
        <v>99</v>
      </c>
      <c r="E791">
        <v>99</v>
      </c>
      <c r="F791">
        <v>99</v>
      </c>
      <c r="G791">
        <v>99</v>
      </c>
      <c r="H791">
        <v>2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  <c r="Q791">
        <v>317</v>
      </c>
      <c r="R791">
        <v>9681</v>
      </c>
      <c r="S791">
        <v>5.1866542712529684</v>
      </c>
      <c r="T791">
        <v>4.2356161553558529</v>
      </c>
      <c r="U791">
        <v>12.209596116103709</v>
      </c>
      <c r="V791">
        <v>1.0949282098956719</v>
      </c>
      <c r="W791">
        <v>1.1362462555521122</v>
      </c>
      <c r="X791">
        <v>28.437144923045139</v>
      </c>
      <c r="Y791">
        <v>9.7820473091622784</v>
      </c>
      <c r="Z791">
        <v>7.4819725393315712</v>
      </c>
      <c r="AA791">
        <v>2.409089022767835</v>
      </c>
      <c r="AB791">
        <v>2.0672396972472078</v>
      </c>
      <c r="AC791">
        <v>14.560816976607878</v>
      </c>
      <c r="AD791">
        <v>52.491078530747117</v>
      </c>
      <c r="AE791">
        <v>24.865178541915192</v>
      </c>
      <c r="AF791">
        <v>34.614559496567523</v>
      </c>
      <c r="AG791">
        <v>33.982687965352994</v>
      </c>
      <c r="AH791">
        <v>1.2911889267637637</v>
      </c>
    </row>
    <row r="792" spans="1:37">
      <c r="A792">
        <v>6</v>
      </c>
      <c r="B792">
        <v>51</v>
      </c>
      <c r="C792">
        <v>2018</v>
      </c>
      <c r="D792">
        <v>99</v>
      </c>
      <c r="E792">
        <v>99</v>
      </c>
      <c r="F792">
        <v>99</v>
      </c>
      <c r="G792">
        <v>99</v>
      </c>
      <c r="H792">
        <v>2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  <c r="Q792">
        <v>319</v>
      </c>
      <c r="R792">
        <v>10071</v>
      </c>
      <c r="S792">
        <v>5.1792274848575124</v>
      </c>
      <c r="T792">
        <v>4.4261741634395788</v>
      </c>
      <c r="U792">
        <v>12.090477608976242</v>
      </c>
      <c r="V792">
        <v>0.86386654751266012</v>
      </c>
      <c r="W792">
        <v>1.0028795551583751</v>
      </c>
      <c r="X792">
        <v>27.782742528050839</v>
      </c>
      <c r="Y792">
        <v>9.3436600139012995</v>
      </c>
      <c r="Z792">
        <v>7.4077571592717888</v>
      </c>
      <c r="AA792">
        <v>1.8315924355457989</v>
      </c>
      <c r="AB792">
        <v>1.9612181862191276</v>
      </c>
      <c r="AC792">
        <v>24.852957325651023</v>
      </c>
      <c r="AD792">
        <v>52.632614358491438</v>
      </c>
      <c r="AE792">
        <v>37.169794809328323</v>
      </c>
      <c r="AF792">
        <v>35.143245978294999</v>
      </c>
      <c r="AG792">
        <v>34.873939435216798</v>
      </c>
      <c r="AH792">
        <v>1.022738556250621</v>
      </c>
    </row>
    <row r="793" spans="1:37">
      <c r="A793">
        <v>6</v>
      </c>
      <c r="B793">
        <v>52</v>
      </c>
      <c r="C793">
        <v>2019</v>
      </c>
      <c r="D793">
        <v>99</v>
      </c>
      <c r="E793">
        <v>99</v>
      </c>
      <c r="F793">
        <v>99</v>
      </c>
      <c r="G793">
        <v>99</v>
      </c>
      <c r="H793">
        <v>2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  <c r="Q793">
        <v>286</v>
      </c>
      <c r="R793">
        <v>10080</v>
      </c>
      <c r="S793">
        <v>5.3290674603174608</v>
      </c>
      <c r="T793">
        <v>4.5758928571428559</v>
      </c>
      <c r="U793">
        <v>12.449117063492103</v>
      </c>
      <c r="V793">
        <v>1.2698412698412695</v>
      </c>
      <c r="W793">
        <v>1.1011904761904765</v>
      </c>
      <c r="X793">
        <v>29.196428571428577</v>
      </c>
      <c r="Y793">
        <v>10.952380952380953</v>
      </c>
      <c r="Z793">
        <v>7.6851255020543698</v>
      </c>
      <c r="AA793">
        <v>1.7524213190828537</v>
      </c>
      <c r="AB793">
        <v>1.9955292780692349</v>
      </c>
      <c r="AC793">
        <v>29.967310914061077</v>
      </c>
      <c r="AD793">
        <v>55.026318691102098</v>
      </c>
      <c r="AE793">
        <v>42.269022810873778</v>
      </c>
      <c r="AF793">
        <v>37.077907746634303</v>
      </c>
      <c r="AG793">
        <v>37.252934957289007</v>
      </c>
      <c r="AH793">
        <v>1.0019841269841268</v>
      </c>
    </row>
    <row r="794" spans="1:37">
      <c r="A794">
        <v>6</v>
      </c>
      <c r="B794">
        <v>53</v>
      </c>
      <c r="C794">
        <v>2020</v>
      </c>
      <c r="D794">
        <v>99</v>
      </c>
      <c r="E794">
        <v>99</v>
      </c>
      <c r="F794">
        <v>99</v>
      </c>
      <c r="G794">
        <v>99</v>
      </c>
      <c r="H794">
        <v>2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  <c r="Q794">
        <v>305</v>
      </c>
      <c r="R794">
        <v>9671</v>
      </c>
      <c r="S794">
        <v>5.3389515044979836</v>
      </c>
      <c r="T794">
        <v>4.478544100920276</v>
      </c>
      <c r="U794">
        <v>12.196587736531898</v>
      </c>
      <c r="V794">
        <v>1.282183848619584</v>
      </c>
      <c r="W794">
        <v>0.899596732499225</v>
      </c>
      <c r="X794">
        <v>28.218384861958441</v>
      </c>
      <c r="Y794">
        <v>10.857201943956156</v>
      </c>
      <c r="Z794">
        <v>7.6140907381053182</v>
      </c>
      <c r="AA794">
        <v>1.7838681574516231</v>
      </c>
      <c r="AB794">
        <v>1.9532668959045081</v>
      </c>
      <c r="AC794">
        <v>25.504057921311855</v>
      </c>
      <c r="AD794">
        <v>50.917146751311449</v>
      </c>
      <c r="AE794">
        <v>39.333458341712685</v>
      </c>
      <c r="AF794">
        <v>35.519888346126997</v>
      </c>
      <c r="AG794">
        <v>34.573820270372622</v>
      </c>
      <c r="AH794">
        <v>0.92027711715437899</v>
      </c>
    </row>
    <row r="795" spans="1:37">
      <c r="A795">
        <v>6</v>
      </c>
      <c r="B795">
        <v>54</v>
      </c>
      <c r="C795">
        <v>2021</v>
      </c>
      <c r="D795">
        <v>99</v>
      </c>
      <c r="E795">
        <v>99</v>
      </c>
      <c r="F795">
        <v>99</v>
      </c>
      <c r="G795">
        <v>99</v>
      </c>
      <c r="H795">
        <v>2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323</v>
      </c>
      <c r="R795">
        <v>9784.9</v>
      </c>
      <c r="S795">
        <v>5.3229670206133939</v>
      </c>
      <c r="T795">
        <v>4.5683655428261911</v>
      </c>
      <c r="U795">
        <v>12.665893366309328</v>
      </c>
      <c r="V795">
        <v>1.3490173634886404</v>
      </c>
      <c r="W795">
        <v>1.3490173634886404</v>
      </c>
      <c r="X795">
        <v>29.514864740569653</v>
      </c>
      <c r="Y795">
        <v>12.365992498645875</v>
      </c>
      <c r="Z795">
        <v>7.8232924850672143</v>
      </c>
      <c r="AA795">
        <v>1.7451667450498931</v>
      </c>
      <c r="AB795">
        <v>2.0342414606075661</v>
      </c>
      <c r="AC795">
        <v>34.918544628344193</v>
      </c>
      <c r="AD795">
        <v>56.838980852241889</v>
      </c>
      <c r="AE795">
        <v>43.79459407961815</v>
      </c>
      <c r="AF795">
        <v>36.73851745332076</v>
      </c>
      <c r="AG795">
        <v>36.577799879034671</v>
      </c>
      <c r="AH795">
        <v>1.0730819936841456</v>
      </c>
    </row>
    <row r="796" spans="1:37">
      <c r="A796">
        <v>6</v>
      </c>
      <c r="B796">
        <v>55</v>
      </c>
      <c r="C796">
        <v>2022</v>
      </c>
      <c r="D796">
        <v>99</v>
      </c>
      <c r="E796">
        <v>99</v>
      </c>
      <c r="F796">
        <v>99</v>
      </c>
      <c r="G796">
        <v>99</v>
      </c>
      <c r="H796">
        <v>2</v>
      </c>
      <c r="I796">
        <v>99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316</v>
      </c>
      <c r="R796">
        <v>9002.5299999999988</v>
      </c>
      <c r="S796">
        <v>5.3602776108493932</v>
      </c>
      <c r="T796">
        <v>4.7217837652304393</v>
      </c>
      <c r="U796">
        <v>12.900362453665799</v>
      </c>
      <c r="V796">
        <v>1.0885828761470391</v>
      </c>
      <c r="W796">
        <v>1.4329305206425305</v>
      </c>
      <c r="X796">
        <v>31.1912317981723</v>
      </c>
      <c r="Y796">
        <v>11.707819912846722</v>
      </c>
      <c r="Z796">
        <v>7.6300764980413183</v>
      </c>
      <c r="AA796">
        <v>1.6976438099153923</v>
      </c>
      <c r="AB796">
        <v>1.9127846557134032</v>
      </c>
      <c r="AC796">
        <v>28.517288498027202</v>
      </c>
      <c r="AD796">
        <v>56.637549171602593</v>
      </c>
      <c r="AE796">
        <v>46.858680488241475</v>
      </c>
      <c r="AF796">
        <v>34.603115788308443</v>
      </c>
      <c r="AG796">
        <v>35.460666781168371</v>
      </c>
      <c r="AH796">
        <v>1.8550340848628113</v>
      </c>
      <c r="AI796">
        <v>489</v>
      </c>
      <c r="AJ796">
        <v>91.818609406952902</v>
      </c>
      <c r="AK796">
        <v>14.833883378854054</v>
      </c>
    </row>
    <row r="797" spans="1:37">
      <c r="A797">
        <v>6</v>
      </c>
      <c r="B797">
        <v>56</v>
      </c>
      <c r="C797">
        <v>2023</v>
      </c>
      <c r="D797">
        <v>99</v>
      </c>
      <c r="E797">
        <v>99</v>
      </c>
      <c r="F797">
        <v>99</v>
      </c>
      <c r="G797">
        <v>99</v>
      </c>
      <c r="H797">
        <v>2</v>
      </c>
      <c r="I797">
        <v>99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342</v>
      </c>
      <c r="R797">
        <v>9322</v>
      </c>
      <c r="S797">
        <v>5.3403776013730946</v>
      </c>
      <c r="T797">
        <v>4.6999570907530579</v>
      </c>
      <c r="U797">
        <v>12.781849388543263</v>
      </c>
      <c r="V797">
        <v>1.3087320317528428</v>
      </c>
      <c r="W797">
        <v>1.3838232139025963</v>
      </c>
      <c r="X797">
        <v>30.487019952799809</v>
      </c>
      <c r="Y797">
        <v>10.974039905599655</v>
      </c>
      <c r="Z797">
        <v>7.6236729524022095</v>
      </c>
      <c r="AA797">
        <v>1.714965047398914</v>
      </c>
      <c r="AB797">
        <v>1.9138767628397464</v>
      </c>
      <c r="AC797">
        <v>34.16225614756236</v>
      </c>
      <c r="AD797">
        <v>55.732633945007805</v>
      </c>
      <c r="AE797">
        <v>46.896927294674001</v>
      </c>
      <c r="AF797">
        <v>34.874672652450442</v>
      </c>
      <c r="AG797">
        <v>36.003207741122999</v>
      </c>
      <c r="AH797">
        <v>2.177644282342845</v>
      </c>
      <c r="AI797">
        <v>1009</v>
      </c>
      <c r="AJ797">
        <v>93.795341922695854</v>
      </c>
      <c r="AK797">
        <v>14.970014512582944</v>
      </c>
    </row>
    <row r="798" spans="1:37">
      <c r="A798">
        <v>7</v>
      </c>
      <c r="B798">
        <v>1</v>
      </c>
      <c r="C798">
        <v>2023</v>
      </c>
      <c r="D798">
        <v>99</v>
      </c>
      <c r="E798">
        <v>99</v>
      </c>
      <c r="F798">
        <v>99</v>
      </c>
      <c r="G798">
        <v>1</v>
      </c>
      <c r="H798">
        <v>1</v>
      </c>
      <c r="I798">
        <v>99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Q798">
        <v>137</v>
      </c>
      <c r="R798">
        <v>6885</v>
      </c>
      <c r="S798">
        <v>5.3111111111111109</v>
      </c>
      <c r="T798">
        <v>5.1272331154684068</v>
      </c>
      <c r="U798">
        <v>10.749179375453876</v>
      </c>
      <c r="V798">
        <v>0.74074074074074081</v>
      </c>
      <c r="W798">
        <v>1.7429193899782132</v>
      </c>
      <c r="X798">
        <v>20.682643427741471</v>
      </c>
      <c r="Y798">
        <v>6.7102396514161242</v>
      </c>
      <c r="Z798">
        <v>6.742065002879035</v>
      </c>
      <c r="AA798">
        <v>1.3929795967144485</v>
      </c>
      <c r="AB798">
        <v>1.7344618326934724</v>
      </c>
      <c r="AC798">
        <v>6.5654187492747802</v>
      </c>
      <c r="AD798">
        <v>34.575906662356687</v>
      </c>
      <c r="AE798">
        <v>41.073723407691688</v>
      </c>
      <c r="AF798">
        <v>67.170731707317103</v>
      </c>
      <c r="AG798">
        <v>63.399955967552998</v>
      </c>
      <c r="AH798">
        <v>0.76978939724037776</v>
      </c>
      <c r="AI798">
        <v>2763</v>
      </c>
      <c r="AJ798">
        <v>93.16959826275783</v>
      </c>
      <c r="AK798">
        <v>14.753956422683002</v>
      </c>
    </row>
    <row r="799" spans="1:37">
      <c r="A799">
        <v>7</v>
      </c>
      <c r="B799">
        <v>2</v>
      </c>
      <c r="C799">
        <v>2023</v>
      </c>
      <c r="D799">
        <v>99</v>
      </c>
      <c r="E799">
        <v>99</v>
      </c>
      <c r="F799">
        <v>99</v>
      </c>
      <c r="G799">
        <v>1</v>
      </c>
      <c r="H799">
        <v>2</v>
      </c>
      <c r="I799">
        <v>99</v>
      </c>
      <c r="J799">
        <v>999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  <c r="Q799">
        <v>116</v>
      </c>
      <c r="R799">
        <v>3365</v>
      </c>
      <c r="S799">
        <v>5.9257057949479934</v>
      </c>
      <c r="T799">
        <v>4.7129271916790492</v>
      </c>
      <c r="U799">
        <v>12.696582466567632</v>
      </c>
      <c r="V799">
        <v>1.7830609212481423</v>
      </c>
      <c r="W799">
        <v>2.0802377414561666</v>
      </c>
      <c r="X799">
        <v>29.301634472511143</v>
      </c>
      <c r="Y799">
        <v>11.054977711738482</v>
      </c>
      <c r="Z799">
        <v>7.8384143918154559</v>
      </c>
      <c r="AA799">
        <v>1.89559796998595</v>
      </c>
      <c r="AB799">
        <v>1.8702875534497343</v>
      </c>
      <c r="AC799">
        <v>29.705008130146553</v>
      </c>
      <c r="AD799">
        <v>54.791894731706449</v>
      </c>
      <c r="AE799">
        <v>44.779891897647751</v>
      </c>
      <c r="AF799">
        <v>32.829268292682926</v>
      </c>
      <c r="AG799">
        <v>36.600044032447009</v>
      </c>
      <c r="AH799">
        <v>5.6760772659732543</v>
      </c>
      <c r="AI799">
        <v>728</v>
      </c>
      <c r="AJ799">
        <v>95.386813186813214</v>
      </c>
      <c r="AK799">
        <v>14.693134592396213</v>
      </c>
    </row>
    <row r="800" spans="1:37">
      <c r="A800">
        <v>7</v>
      </c>
      <c r="B800">
        <v>3</v>
      </c>
      <c r="C800">
        <v>2023</v>
      </c>
      <c r="D800">
        <v>99</v>
      </c>
      <c r="E800">
        <v>99</v>
      </c>
      <c r="F800">
        <v>99</v>
      </c>
      <c r="G800">
        <v>2</v>
      </c>
      <c r="H800">
        <v>1</v>
      </c>
      <c r="I800">
        <v>99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167</v>
      </c>
      <c r="R800">
        <v>5704</v>
      </c>
      <c r="S800">
        <v>5.3285413744740531</v>
      </c>
      <c r="T800">
        <v>4.6065918653576441</v>
      </c>
      <c r="U800">
        <v>11.309344319775628</v>
      </c>
      <c r="V800">
        <v>0.68373071528751761</v>
      </c>
      <c r="W800">
        <v>0.50841514726507742</v>
      </c>
      <c r="X800">
        <v>24.421458625525943</v>
      </c>
      <c r="Y800">
        <v>7.2054698457223001</v>
      </c>
      <c r="Z800">
        <v>6.9398605235416708</v>
      </c>
      <c r="AA800">
        <v>1.3426278805265652</v>
      </c>
      <c r="AB800">
        <v>1.8169758247130336</v>
      </c>
      <c r="AC800">
        <v>9.763868377354644</v>
      </c>
      <c r="AD800">
        <v>37.059849909070259</v>
      </c>
      <c r="AE800">
        <v>49.674660973543133</v>
      </c>
      <c r="AF800">
        <v>71.344590368980604</v>
      </c>
      <c r="AG800">
        <v>67.635775344608746</v>
      </c>
      <c r="AH800">
        <v>0.10518934081346422</v>
      </c>
      <c r="AI800">
        <v>97</v>
      </c>
      <c r="AJ800">
        <v>101.46391752577323</v>
      </c>
      <c r="AK800">
        <v>15.319342669056731</v>
      </c>
    </row>
    <row r="801" spans="1:37">
      <c r="A801">
        <v>7</v>
      </c>
      <c r="B801">
        <v>4</v>
      </c>
      <c r="C801">
        <v>2023</v>
      </c>
      <c r="D801">
        <v>99</v>
      </c>
      <c r="E801">
        <v>99</v>
      </c>
      <c r="F801">
        <v>99</v>
      </c>
      <c r="G801">
        <v>2</v>
      </c>
      <c r="H801">
        <v>2</v>
      </c>
      <c r="I801">
        <v>99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123</v>
      </c>
      <c r="R801">
        <v>2291</v>
      </c>
      <c r="S801">
        <v>5.1711043212570944</v>
      </c>
      <c r="T801">
        <v>4.8537756438236572</v>
      </c>
      <c r="U801">
        <v>13.473505019642079</v>
      </c>
      <c r="V801">
        <v>0.96027935399388875</v>
      </c>
      <c r="W801">
        <v>1.0912265386294191</v>
      </c>
      <c r="X801">
        <v>32.082060235704922</v>
      </c>
      <c r="Y801">
        <v>11.697948494107377</v>
      </c>
      <c r="Z801">
        <v>7.1317060840616753</v>
      </c>
      <c r="AA801">
        <v>1.5854707934456422</v>
      </c>
      <c r="AB801">
        <v>2.0165200349529422</v>
      </c>
      <c r="AC801">
        <v>40.620927985827024</v>
      </c>
      <c r="AD801">
        <v>62.000424977555049</v>
      </c>
      <c r="AE801">
        <v>49.631427084133442</v>
      </c>
      <c r="AF801">
        <v>28.655409631019396</v>
      </c>
      <c r="AG801">
        <v>32.364224655391268</v>
      </c>
      <c r="AH801">
        <v>0.13094718463553029</v>
      </c>
      <c r="AI801">
        <v>281</v>
      </c>
      <c r="AJ801">
        <v>89.672241992882491</v>
      </c>
      <c r="AK801">
        <v>15.687340426803356</v>
      </c>
    </row>
    <row r="802" spans="1:37">
      <c r="A802">
        <v>7</v>
      </c>
      <c r="B802">
        <v>5</v>
      </c>
      <c r="C802">
        <v>2023</v>
      </c>
      <c r="D802">
        <v>99</v>
      </c>
      <c r="E802">
        <v>99</v>
      </c>
      <c r="F802">
        <v>99</v>
      </c>
      <c r="G802">
        <v>3</v>
      </c>
      <c r="H802">
        <v>1</v>
      </c>
      <c r="I802">
        <v>99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  <c r="Q802">
        <v>71</v>
      </c>
      <c r="R802">
        <v>1318</v>
      </c>
      <c r="S802">
        <v>5.6350531107738995</v>
      </c>
      <c r="T802">
        <v>4.9226100151745076</v>
      </c>
      <c r="U802">
        <v>13.332928679817902</v>
      </c>
      <c r="V802">
        <v>1.062215477996965</v>
      </c>
      <c r="W802">
        <v>2.4279210925644921</v>
      </c>
      <c r="X802">
        <v>31.031866464339895</v>
      </c>
      <c r="Y802">
        <v>16.236722306525035</v>
      </c>
      <c r="Z802">
        <v>7.9514608126816286</v>
      </c>
      <c r="AA802">
        <v>1.8015042918116997</v>
      </c>
      <c r="AB802">
        <v>2.2343888067133393</v>
      </c>
      <c r="AC802">
        <v>33.661029834297395</v>
      </c>
      <c r="AD802">
        <v>64.37678582190091</v>
      </c>
      <c r="AE802">
        <v>56.580754994616008</v>
      </c>
      <c r="AF802">
        <v>33.140558209705802</v>
      </c>
      <c r="AG802">
        <v>36.792506160768319</v>
      </c>
      <c r="AH802">
        <v>7.5872534142640377E-2</v>
      </c>
      <c r="AI802">
        <v>0</v>
      </c>
    </row>
    <row r="803" spans="1:37">
      <c r="A803">
        <v>7</v>
      </c>
      <c r="B803">
        <v>6</v>
      </c>
      <c r="C803">
        <v>2023</v>
      </c>
      <c r="D803">
        <v>99</v>
      </c>
      <c r="E803">
        <v>99</v>
      </c>
      <c r="F803">
        <v>99</v>
      </c>
      <c r="G803">
        <v>3</v>
      </c>
      <c r="H803">
        <v>2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  <c r="Q803">
        <v>75</v>
      </c>
      <c r="R803">
        <v>2659</v>
      </c>
      <c r="S803">
        <v>4.6434749905979684</v>
      </c>
      <c r="T803">
        <v>4.3888679954870247</v>
      </c>
      <c r="U803">
        <v>11.353553967656998</v>
      </c>
      <c r="V803">
        <v>0.67694622038360308</v>
      </c>
      <c r="W803">
        <v>0.48890560361037999</v>
      </c>
      <c r="X803">
        <v>24.670928920646855</v>
      </c>
      <c r="Y803">
        <v>7.3711921775103422</v>
      </c>
      <c r="Z803">
        <v>7.3132143509224115</v>
      </c>
      <c r="AA803">
        <v>1.4295561540915309</v>
      </c>
      <c r="AB803">
        <v>1.774830344048862</v>
      </c>
      <c r="AC803">
        <v>33.228163270039978</v>
      </c>
      <c r="AD803">
        <v>46.412066913384336</v>
      </c>
      <c r="AE803">
        <v>49.413223949951885</v>
      </c>
      <c r="AF803">
        <v>66.859441790294198</v>
      </c>
      <c r="AG803">
        <v>63.207493839231681</v>
      </c>
      <c r="AH803">
        <v>0.33847311019180154</v>
      </c>
      <c r="AI803">
        <v>0</v>
      </c>
    </row>
    <row r="804" spans="1:37">
      <c r="A804">
        <v>7</v>
      </c>
      <c r="B804">
        <v>7</v>
      </c>
      <c r="C804">
        <v>2023</v>
      </c>
      <c r="D804">
        <v>99</v>
      </c>
      <c r="E804">
        <v>99</v>
      </c>
      <c r="F804">
        <v>99</v>
      </c>
      <c r="G804">
        <v>4</v>
      </c>
      <c r="H804">
        <v>1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  <c r="Q804">
        <v>78</v>
      </c>
      <c r="R804">
        <v>3501</v>
      </c>
      <c r="S804">
        <v>5.0208511853756068</v>
      </c>
      <c r="T804">
        <v>4.8020565552699219</v>
      </c>
      <c r="U804">
        <v>15.911910882604973</v>
      </c>
      <c r="V804">
        <v>1.6852327906312481</v>
      </c>
      <c r="W804">
        <v>1.885175664095972</v>
      </c>
      <c r="X804">
        <v>46.07255069980004</v>
      </c>
      <c r="Y804">
        <v>18.766066838046275</v>
      </c>
      <c r="Z804">
        <v>7.536094490536378</v>
      </c>
      <c r="AA804">
        <v>1.4177918172617676</v>
      </c>
      <c r="AB804">
        <v>2.041124270348158</v>
      </c>
      <c r="AC804">
        <v>27.179609651611997</v>
      </c>
      <c r="AD804">
        <v>57.634853793366801</v>
      </c>
      <c r="AE804">
        <v>52.731051642492559</v>
      </c>
      <c r="AF804">
        <v>77.661934338952989</v>
      </c>
      <c r="AG804">
        <v>78.374093087841587</v>
      </c>
      <c r="AH804">
        <v>0</v>
      </c>
      <c r="AI804">
        <v>5</v>
      </c>
      <c r="AJ804">
        <v>80.319999999999993</v>
      </c>
      <c r="AK804">
        <v>13.697433569673173</v>
      </c>
    </row>
    <row r="805" spans="1:37">
      <c r="A805">
        <v>7</v>
      </c>
      <c r="B805">
        <v>8</v>
      </c>
      <c r="C805">
        <v>2023</v>
      </c>
      <c r="D805">
        <v>99</v>
      </c>
      <c r="E805">
        <v>99</v>
      </c>
      <c r="F805">
        <v>99</v>
      </c>
      <c r="G805">
        <v>4</v>
      </c>
      <c r="H805">
        <v>2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  <c r="Q805">
        <v>28</v>
      </c>
      <c r="R805">
        <v>1007</v>
      </c>
      <c r="S805">
        <v>5.6097318768619644</v>
      </c>
      <c r="T805">
        <v>5.1281032770605757</v>
      </c>
      <c r="U805">
        <v>15.26464746772591</v>
      </c>
      <c r="V805">
        <v>2.184707050645482</v>
      </c>
      <c r="W805">
        <v>2.0854021847070499</v>
      </c>
      <c r="X805">
        <v>46.176762661370397</v>
      </c>
      <c r="Y805">
        <v>18.570009930486595</v>
      </c>
      <c r="Z805">
        <v>7.9448947120745412</v>
      </c>
      <c r="AA805">
        <v>1.2405050015996701</v>
      </c>
      <c r="AB805">
        <v>2.0389637235121674</v>
      </c>
      <c r="AC805">
        <v>41.721345608214904</v>
      </c>
      <c r="AD805">
        <v>60.306581920562813</v>
      </c>
      <c r="AE805">
        <v>54.154591716979056</v>
      </c>
      <c r="AF805">
        <v>22.338065661047029</v>
      </c>
      <c r="AG805">
        <v>21.625906912158413</v>
      </c>
      <c r="AH805">
        <v>0</v>
      </c>
      <c r="AI805">
        <v>0</v>
      </c>
    </row>
    <row r="806" spans="1:37">
      <c r="A806">
        <v>7</v>
      </c>
      <c r="B806">
        <v>9</v>
      </c>
      <c r="C806">
        <v>2022</v>
      </c>
      <c r="D806">
        <v>99</v>
      </c>
      <c r="E806">
        <v>99</v>
      </c>
      <c r="F806">
        <v>99</v>
      </c>
      <c r="G806">
        <v>1</v>
      </c>
      <c r="H806">
        <v>1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  <c r="Q806">
        <v>136</v>
      </c>
      <c r="R806">
        <v>6593</v>
      </c>
      <c r="S806">
        <v>5.3062338844228734</v>
      </c>
      <c r="T806">
        <v>5.2470802366145914</v>
      </c>
      <c r="U806">
        <v>11.087850750796312</v>
      </c>
      <c r="V806">
        <v>0.68254209009555589</v>
      </c>
      <c r="W806">
        <v>1.410586986197482</v>
      </c>
      <c r="X806">
        <v>21.462156833004698</v>
      </c>
      <c r="Y806">
        <v>8.6455331412103753</v>
      </c>
      <c r="Z806">
        <v>7.3107584397811651</v>
      </c>
      <c r="AA806">
        <v>1.4553735630417877</v>
      </c>
      <c r="AB806">
        <v>1.9537542098732437</v>
      </c>
      <c r="AC806">
        <v>12.415514502308303</v>
      </c>
      <c r="AD806">
        <v>35.451174239613195</v>
      </c>
      <c r="AE806">
        <v>38.626002118237125</v>
      </c>
      <c r="AF806">
        <v>66.562342251388188</v>
      </c>
      <c r="AG806">
        <v>65.230159162152347</v>
      </c>
      <c r="AH806">
        <v>0.5460336720764446</v>
      </c>
      <c r="AI806">
        <v>0</v>
      </c>
    </row>
    <row r="807" spans="1:37">
      <c r="A807">
        <v>7</v>
      </c>
      <c r="B807">
        <v>10</v>
      </c>
      <c r="C807">
        <v>2022</v>
      </c>
      <c r="D807">
        <v>99</v>
      </c>
      <c r="E807">
        <v>99</v>
      </c>
      <c r="F807">
        <v>99</v>
      </c>
      <c r="G807">
        <v>1</v>
      </c>
      <c r="H807">
        <v>2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  <c r="Q807">
        <v>92</v>
      </c>
      <c r="R807">
        <v>3312</v>
      </c>
      <c r="S807">
        <v>5.98731884057971</v>
      </c>
      <c r="T807">
        <v>4.6515700483091793</v>
      </c>
      <c r="U807">
        <v>11.765066425120764</v>
      </c>
      <c r="V807">
        <v>1.0869565217391304</v>
      </c>
      <c r="W807">
        <v>1.0869565217391304</v>
      </c>
      <c r="X807">
        <v>25.241545893719795</v>
      </c>
      <c r="Y807">
        <v>8.8768115942028984</v>
      </c>
      <c r="Z807">
        <v>7.3277603203170525</v>
      </c>
      <c r="AA807">
        <v>1.8190706231911689</v>
      </c>
      <c r="AB807">
        <v>1.8161174408894656</v>
      </c>
      <c r="AC807">
        <v>23.578259818064758</v>
      </c>
      <c r="AD807">
        <v>51.373792043546253</v>
      </c>
      <c r="AE807">
        <v>39.293489112103003</v>
      </c>
      <c r="AF807">
        <v>33.437657748611805</v>
      </c>
      <c r="AG807">
        <v>34.769840837847653</v>
      </c>
      <c r="AH807">
        <v>4.6799516908212562</v>
      </c>
      <c r="AI807">
        <v>30</v>
      </c>
      <c r="AJ807">
        <v>84.67333333333336</v>
      </c>
      <c r="AK807">
        <v>15.346124919884646</v>
      </c>
    </row>
    <row r="808" spans="1:37">
      <c r="A808">
        <v>7</v>
      </c>
      <c r="B808">
        <v>11</v>
      </c>
      <c r="C808">
        <v>2022</v>
      </c>
      <c r="D808">
        <v>99</v>
      </c>
      <c r="E808">
        <v>99</v>
      </c>
      <c r="F808">
        <v>99</v>
      </c>
      <c r="G808">
        <v>2</v>
      </c>
      <c r="H808">
        <v>1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  <c r="Q808">
        <v>155</v>
      </c>
      <c r="R808">
        <v>5619</v>
      </c>
      <c r="S808">
        <v>5.1696031322299323</v>
      </c>
      <c r="T808">
        <v>4.724506139882541</v>
      </c>
      <c r="U808">
        <v>11.661206620395108</v>
      </c>
      <c r="V808">
        <v>1.9576437088449905</v>
      </c>
      <c r="W808">
        <v>0.213561131873999</v>
      </c>
      <c r="X808">
        <v>26.784125289197359</v>
      </c>
      <c r="Y808">
        <v>8.7915999288129552</v>
      </c>
      <c r="Z808">
        <v>7.2456830581402114</v>
      </c>
      <c r="AA808">
        <v>1.2601866978483229</v>
      </c>
      <c r="AB808">
        <v>1.3797879639674921</v>
      </c>
      <c r="AC808">
        <v>15.825663181442859</v>
      </c>
      <c r="AD808">
        <v>34.169880433436226</v>
      </c>
      <c r="AE808">
        <v>45.060664552143855</v>
      </c>
      <c r="AF808">
        <v>73.861029795478942</v>
      </c>
      <c r="AG808">
        <v>68.594672412941208</v>
      </c>
      <c r="AH808">
        <v>0.1779676098949991</v>
      </c>
      <c r="AI808">
        <v>0</v>
      </c>
    </row>
    <row r="809" spans="1:37">
      <c r="A809">
        <v>7</v>
      </c>
      <c r="B809">
        <v>12</v>
      </c>
      <c r="C809">
        <v>2022</v>
      </c>
      <c r="D809">
        <v>99</v>
      </c>
      <c r="E809">
        <v>99</v>
      </c>
      <c r="F809">
        <v>99</v>
      </c>
      <c r="G809">
        <v>2</v>
      </c>
      <c r="H809">
        <v>2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  <c r="Q809">
        <v>112</v>
      </c>
      <c r="R809">
        <v>1988.53</v>
      </c>
      <c r="S809">
        <v>5.4070393707914919</v>
      </c>
      <c r="T809">
        <v>5.1429950767652484</v>
      </c>
      <c r="U809">
        <v>15.086320045460724</v>
      </c>
      <c r="V809">
        <v>1.1063448879322915</v>
      </c>
      <c r="W809">
        <v>2.2126897758645829</v>
      </c>
      <c r="X809">
        <v>41.085626065485563</v>
      </c>
      <c r="Y809">
        <v>16.494596510990529</v>
      </c>
      <c r="Z809">
        <v>7.7160168962370479</v>
      </c>
      <c r="AA809">
        <v>1.4310481582535888</v>
      </c>
      <c r="AB809">
        <v>2.0193947939185559</v>
      </c>
      <c r="AC809">
        <v>36.030250538585939</v>
      </c>
      <c r="AD809">
        <v>64.204102341065195</v>
      </c>
      <c r="AE809">
        <v>53.844571571380314</v>
      </c>
      <c r="AF809">
        <v>26.138970204521044</v>
      </c>
      <c r="AG809">
        <v>31.405327587058803</v>
      </c>
      <c r="AH809">
        <v>0.6034608479630682</v>
      </c>
      <c r="AI809">
        <v>459</v>
      </c>
      <c r="AJ809">
        <v>92.285620915032624</v>
      </c>
      <c r="AK809">
        <v>14.800403539571002</v>
      </c>
    </row>
    <row r="810" spans="1:37">
      <c r="A810">
        <v>7</v>
      </c>
      <c r="B810">
        <v>13</v>
      </c>
      <c r="C810">
        <v>2022</v>
      </c>
      <c r="D810">
        <v>99</v>
      </c>
      <c r="E810">
        <v>99</v>
      </c>
      <c r="F810">
        <v>99</v>
      </c>
      <c r="G810">
        <v>3</v>
      </c>
      <c r="H810">
        <v>1</v>
      </c>
      <c r="I810">
        <v>99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  <c r="Q810">
        <v>49</v>
      </c>
      <c r="R810">
        <v>1359</v>
      </c>
      <c r="S810">
        <v>5.4628403237674759</v>
      </c>
      <c r="T810">
        <v>4.9668874172185431</v>
      </c>
      <c r="U810">
        <v>13.436629874908013</v>
      </c>
      <c r="V810">
        <v>2.4282560706401766</v>
      </c>
      <c r="W810">
        <v>1.7660044150110372</v>
      </c>
      <c r="X810">
        <v>32.155997056659317</v>
      </c>
      <c r="Y810">
        <v>14.495952906548933</v>
      </c>
      <c r="Z810">
        <v>7.61923759822721</v>
      </c>
      <c r="AA810">
        <v>1.6796127300645936</v>
      </c>
      <c r="AB810">
        <v>1.9030029199013141</v>
      </c>
      <c r="AC810">
        <v>15.11934623088338</v>
      </c>
      <c r="AD810">
        <v>53.547345267429648</v>
      </c>
      <c r="AE810">
        <v>46.269071379904865</v>
      </c>
      <c r="AF810">
        <v>34.162895927601802</v>
      </c>
      <c r="AG810">
        <v>37.815580606188114</v>
      </c>
      <c r="AH810">
        <v>0</v>
      </c>
      <c r="AI810">
        <v>0</v>
      </c>
    </row>
    <row r="811" spans="1:37">
      <c r="A811">
        <v>7</v>
      </c>
      <c r="B811">
        <v>14</v>
      </c>
      <c r="C811">
        <v>2022</v>
      </c>
      <c r="D811">
        <v>99</v>
      </c>
      <c r="E811">
        <v>99</v>
      </c>
      <c r="F811">
        <v>99</v>
      </c>
      <c r="G811">
        <v>3</v>
      </c>
      <c r="H811">
        <v>2</v>
      </c>
      <c r="I811">
        <v>99</v>
      </c>
      <c r="J811">
        <v>999</v>
      </c>
      <c r="K811">
        <v>99</v>
      </c>
      <c r="L811">
        <v>99</v>
      </c>
      <c r="M811">
        <v>99</v>
      </c>
      <c r="N811">
        <v>99</v>
      </c>
      <c r="O811">
        <v>99</v>
      </c>
      <c r="P811">
        <v>9999</v>
      </c>
      <c r="Q811">
        <v>84</v>
      </c>
      <c r="R811">
        <v>2619</v>
      </c>
      <c r="S811">
        <v>4.3913707521954946</v>
      </c>
      <c r="T811">
        <v>4.3161512027491398</v>
      </c>
      <c r="U811">
        <v>11.46529209621993</v>
      </c>
      <c r="V811">
        <v>0.42000763650248191</v>
      </c>
      <c r="W811">
        <v>0.42000763650248191</v>
      </c>
      <c r="X811">
        <v>24.016800305460094</v>
      </c>
      <c r="Y811">
        <v>7.7510500190912541</v>
      </c>
      <c r="Z811">
        <v>6.967669708933828</v>
      </c>
      <c r="AA811">
        <v>1.4222694247338945</v>
      </c>
      <c r="AB811">
        <v>1.696100552570686</v>
      </c>
      <c r="AC811">
        <v>23.932983843785436</v>
      </c>
      <c r="AD811">
        <v>43.267872592770694</v>
      </c>
      <c r="AE811">
        <v>55.872611757665823</v>
      </c>
      <c r="AF811">
        <v>65.837104072398191</v>
      </c>
      <c r="AG811">
        <v>62.184419393811886</v>
      </c>
      <c r="AH811">
        <v>0</v>
      </c>
      <c r="AI811">
        <v>0</v>
      </c>
    </row>
    <row r="812" spans="1:37">
      <c r="A812">
        <v>7</v>
      </c>
      <c r="B812">
        <v>15</v>
      </c>
      <c r="C812">
        <v>2022</v>
      </c>
      <c r="D812">
        <v>99</v>
      </c>
      <c r="E812">
        <v>99</v>
      </c>
      <c r="F812">
        <v>99</v>
      </c>
      <c r="G812">
        <v>4</v>
      </c>
      <c r="H812">
        <v>1</v>
      </c>
      <c r="I812">
        <v>99</v>
      </c>
      <c r="J812">
        <v>999</v>
      </c>
      <c r="K812">
        <v>99</v>
      </c>
      <c r="L812">
        <v>99</v>
      </c>
      <c r="M812">
        <v>99</v>
      </c>
      <c r="N812">
        <v>99</v>
      </c>
      <c r="O812">
        <v>99</v>
      </c>
      <c r="P812">
        <v>9999</v>
      </c>
      <c r="Q812">
        <v>82</v>
      </c>
      <c r="R812">
        <v>3443</v>
      </c>
      <c r="S812">
        <v>4.713331397037468</v>
      </c>
      <c r="T812">
        <v>4.343014812663375</v>
      </c>
      <c r="U812">
        <v>15.824411850130724</v>
      </c>
      <c r="V812">
        <v>2.2945106012198662</v>
      </c>
      <c r="W812">
        <v>1.6555329654371187</v>
      </c>
      <c r="X812">
        <v>47.981411559686322</v>
      </c>
      <c r="Y812">
        <v>18.675573627650305</v>
      </c>
      <c r="Z812">
        <v>7.5579895518344884</v>
      </c>
      <c r="AA812">
        <v>1.5068878636632288</v>
      </c>
      <c r="AB812">
        <v>2.1368990039215574</v>
      </c>
      <c r="AC812">
        <v>41.73346585370556</v>
      </c>
      <c r="AD812">
        <v>61.417500283769193</v>
      </c>
      <c r="AE812">
        <v>52.572543703558118</v>
      </c>
      <c r="AF812">
        <v>76.071586389748106</v>
      </c>
      <c r="AG812">
        <v>76.066316469171582</v>
      </c>
      <c r="AH812">
        <v>0</v>
      </c>
      <c r="AI812">
        <v>0</v>
      </c>
    </row>
    <row r="813" spans="1:37">
      <c r="A813">
        <v>7</v>
      </c>
      <c r="B813">
        <v>16</v>
      </c>
      <c r="C813">
        <v>2022</v>
      </c>
      <c r="D813">
        <v>99</v>
      </c>
      <c r="E813">
        <v>99</v>
      </c>
      <c r="F813">
        <v>99</v>
      </c>
      <c r="G813">
        <v>4</v>
      </c>
      <c r="H813">
        <v>2</v>
      </c>
      <c r="I813">
        <v>99</v>
      </c>
      <c r="J813">
        <v>999</v>
      </c>
      <c r="K813">
        <v>99</v>
      </c>
      <c r="L813">
        <v>99</v>
      </c>
      <c r="M813">
        <v>99</v>
      </c>
      <c r="N813">
        <v>99</v>
      </c>
      <c r="O813">
        <v>99</v>
      </c>
      <c r="P813">
        <v>9999</v>
      </c>
      <c r="Q813">
        <v>28</v>
      </c>
      <c r="R813">
        <v>1083</v>
      </c>
      <c r="S813">
        <v>5.6999076638965844</v>
      </c>
      <c r="T813">
        <v>5.1440443213296403</v>
      </c>
      <c r="U813">
        <v>15.828993536472774</v>
      </c>
      <c r="V813">
        <v>2.6777469990766405</v>
      </c>
      <c r="W813">
        <v>3.5087719298245608</v>
      </c>
      <c r="X813">
        <v>48.568790397045248</v>
      </c>
      <c r="Y813">
        <v>21.144967682363806</v>
      </c>
      <c r="Z813">
        <v>8.1692625721209939</v>
      </c>
      <c r="AA813">
        <v>1.2622328450383549</v>
      </c>
      <c r="AB813">
        <v>2.228317934671848</v>
      </c>
      <c r="AC813">
        <v>55.1412244407</v>
      </c>
      <c r="AD813">
        <v>68.618493439690639</v>
      </c>
      <c r="AE813">
        <v>55.704368226024961</v>
      </c>
      <c r="AF813">
        <v>23.92841361025188</v>
      </c>
      <c r="AG813">
        <v>23.933683530828421</v>
      </c>
      <c r="AH813">
        <v>0</v>
      </c>
      <c r="AI813">
        <v>0</v>
      </c>
    </row>
    <row r="814" spans="1:37">
      <c r="A814">
        <v>7</v>
      </c>
      <c r="B814">
        <v>17</v>
      </c>
      <c r="C814">
        <v>2021</v>
      </c>
      <c r="D814">
        <v>99</v>
      </c>
      <c r="E814">
        <v>99</v>
      </c>
      <c r="F814">
        <v>99</v>
      </c>
      <c r="G814">
        <v>1</v>
      </c>
      <c r="H814">
        <v>1</v>
      </c>
      <c r="I814">
        <v>99</v>
      </c>
      <c r="J814">
        <v>999</v>
      </c>
      <c r="K814">
        <v>99</v>
      </c>
      <c r="L814">
        <v>99</v>
      </c>
      <c r="M814">
        <v>99</v>
      </c>
      <c r="N814">
        <v>99</v>
      </c>
      <c r="O814">
        <v>99</v>
      </c>
      <c r="P814">
        <v>9999</v>
      </c>
      <c r="Q814">
        <v>134</v>
      </c>
      <c r="R814">
        <v>6402</v>
      </c>
      <c r="S814">
        <v>5.0224929709465798</v>
      </c>
      <c r="T814">
        <v>5.2610121836925972</v>
      </c>
      <c r="U814">
        <v>10.959550140581056</v>
      </c>
      <c r="V814">
        <v>0.85910652920962205</v>
      </c>
      <c r="W814">
        <v>1.1558887847547639</v>
      </c>
      <c r="X814">
        <v>22.524211184004997</v>
      </c>
      <c r="Y814">
        <v>8.9659481412058728</v>
      </c>
      <c r="Z814">
        <v>7.3629205812113154</v>
      </c>
      <c r="AA814">
        <v>1.5202866952543941</v>
      </c>
      <c r="AB814">
        <v>2.143582673779278</v>
      </c>
      <c r="AC814">
        <v>12.54750913907297</v>
      </c>
      <c r="AD814">
        <v>28.191161552993623</v>
      </c>
      <c r="AE814">
        <v>40.369669614134914</v>
      </c>
      <c r="AF814">
        <v>66.743815093985532</v>
      </c>
      <c r="AG814">
        <v>65.350778577571873</v>
      </c>
      <c r="AH814">
        <v>0.81224617307091551</v>
      </c>
    </row>
    <row r="815" spans="1:37">
      <c r="A815">
        <v>7</v>
      </c>
      <c r="B815">
        <v>18</v>
      </c>
      <c r="C815">
        <v>2021</v>
      </c>
      <c r="D815">
        <v>99</v>
      </c>
      <c r="E815">
        <v>99</v>
      </c>
      <c r="F815">
        <v>99</v>
      </c>
      <c r="G815">
        <v>1</v>
      </c>
      <c r="H815">
        <v>2</v>
      </c>
      <c r="I815">
        <v>99</v>
      </c>
      <c r="J815">
        <v>999</v>
      </c>
      <c r="K815">
        <v>99</v>
      </c>
      <c r="L815">
        <v>99</v>
      </c>
      <c r="M815">
        <v>99</v>
      </c>
      <c r="N815">
        <v>99</v>
      </c>
      <c r="O815">
        <v>99</v>
      </c>
      <c r="P815">
        <v>9999</v>
      </c>
      <c r="Q815">
        <v>102</v>
      </c>
      <c r="R815">
        <v>3189.9</v>
      </c>
      <c r="S815">
        <v>5.8552619204363774</v>
      </c>
      <c r="T815">
        <v>4.2854007962632057</v>
      </c>
      <c r="U815">
        <v>11.66202702279068</v>
      </c>
      <c r="V815">
        <v>1.5987962005078529</v>
      </c>
      <c r="W815">
        <v>0.62697890215994223</v>
      </c>
      <c r="X815">
        <v>23.637104611429823</v>
      </c>
      <c r="Y815">
        <v>9.9689645443430805</v>
      </c>
      <c r="Z815">
        <v>7.6231707719203952</v>
      </c>
      <c r="AA815">
        <v>1.9558334061390577</v>
      </c>
      <c r="AB815">
        <v>1.9422481661920503</v>
      </c>
      <c r="AC815">
        <v>34.02955444869287</v>
      </c>
      <c r="AD815">
        <v>54.231440722993469</v>
      </c>
      <c r="AE815">
        <v>31.999703008642602</v>
      </c>
      <c r="AF815">
        <v>33.256184906014454</v>
      </c>
      <c r="AG815">
        <v>34.64922142242812</v>
      </c>
      <c r="AH815">
        <v>3.1035455656917152</v>
      </c>
    </row>
    <row r="816" spans="1:37">
      <c r="A816">
        <v>7</v>
      </c>
      <c r="B816">
        <v>19</v>
      </c>
      <c r="C816">
        <v>2021</v>
      </c>
      <c r="D816">
        <v>99</v>
      </c>
      <c r="E816">
        <v>99</v>
      </c>
      <c r="F816">
        <v>99</v>
      </c>
      <c r="G816">
        <v>2</v>
      </c>
      <c r="H816">
        <v>1</v>
      </c>
      <c r="I816">
        <v>99</v>
      </c>
      <c r="J816">
        <v>999</v>
      </c>
      <c r="K816">
        <v>99</v>
      </c>
      <c r="L816">
        <v>99</v>
      </c>
      <c r="M816">
        <v>99</v>
      </c>
      <c r="N816">
        <v>99</v>
      </c>
      <c r="O816">
        <v>99</v>
      </c>
      <c r="P816">
        <v>9999</v>
      </c>
      <c r="Q816">
        <v>154</v>
      </c>
      <c r="R816">
        <v>5560</v>
      </c>
      <c r="S816">
        <v>5.0719424460431668</v>
      </c>
      <c r="T816">
        <v>4.6789568345323742</v>
      </c>
      <c r="U816">
        <v>12.31721402877699</v>
      </c>
      <c r="V816">
        <v>2.1762589928057556</v>
      </c>
      <c r="W816">
        <v>0.32374100719424453</v>
      </c>
      <c r="X816">
        <v>29.406474820143885</v>
      </c>
      <c r="Y816">
        <v>9.9640287769784166</v>
      </c>
      <c r="Z816">
        <v>7.4401914662804129</v>
      </c>
      <c r="AA816">
        <v>1.2587265905593079</v>
      </c>
      <c r="AB816">
        <v>1.510391937177942</v>
      </c>
      <c r="AC816">
        <v>27.145449309736112</v>
      </c>
      <c r="AD816">
        <v>35.648688029838681</v>
      </c>
      <c r="AE816">
        <v>47.589172563173825</v>
      </c>
      <c r="AF816">
        <v>75.430742097408768</v>
      </c>
      <c r="AG816">
        <v>72.328772649967675</v>
      </c>
      <c r="AH816">
        <v>0.39568345323741005</v>
      </c>
    </row>
    <row r="817" spans="1:34">
      <c r="A817">
        <v>7</v>
      </c>
      <c r="B817">
        <v>20</v>
      </c>
      <c r="C817">
        <v>2021</v>
      </c>
      <c r="D817">
        <v>99</v>
      </c>
      <c r="E817">
        <v>99</v>
      </c>
      <c r="F817">
        <v>99</v>
      </c>
      <c r="G817">
        <v>2</v>
      </c>
      <c r="H817">
        <v>2</v>
      </c>
      <c r="I817">
        <v>99</v>
      </c>
      <c r="J817">
        <v>999</v>
      </c>
      <c r="K817">
        <v>99</v>
      </c>
      <c r="L817">
        <v>99</v>
      </c>
      <c r="M817">
        <v>99</v>
      </c>
      <c r="N817">
        <v>99</v>
      </c>
      <c r="O817">
        <v>99</v>
      </c>
      <c r="P817">
        <v>9999</v>
      </c>
      <c r="Q817">
        <v>105</v>
      </c>
      <c r="R817">
        <v>1811</v>
      </c>
      <c r="S817">
        <v>5.4544450579790178</v>
      </c>
      <c r="T817">
        <v>4.9221424627277743</v>
      </c>
      <c r="U817">
        <v>14.467255659856416</v>
      </c>
      <c r="V817">
        <v>1.2147984538928771</v>
      </c>
      <c r="W817">
        <v>2.2087244616234125</v>
      </c>
      <c r="X817">
        <v>35.726118166758681</v>
      </c>
      <c r="Y817">
        <v>15.516289342904473</v>
      </c>
      <c r="Z817">
        <v>7.7110800493627858</v>
      </c>
      <c r="AA817">
        <v>1.4210284182518813</v>
      </c>
      <c r="AB817">
        <v>2.1559853491259728</v>
      </c>
      <c r="AC817">
        <v>38.137084296309773</v>
      </c>
      <c r="AD817">
        <v>62.112355922125694</v>
      </c>
      <c r="AE817">
        <v>53.96297822992176</v>
      </c>
      <c r="AF817">
        <v>24.569257902591232</v>
      </c>
      <c r="AG817">
        <v>27.671227350032279</v>
      </c>
      <c r="AH817">
        <v>0.33130866924351193</v>
      </c>
    </row>
    <row r="818" spans="1:34">
      <c r="A818">
        <v>7</v>
      </c>
      <c r="B818">
        <v>21</v>
      </c>
      <c r="C818">
        <v>2021</v>
      </c>
      <c r="D818">
        <v>99</v>
      </c>
      <c r="E818">
        <v>99</v>
      </c>
      <c r="F818">
        <v>99</v>
      </c>
      <c r="G818">
        <v>3</v>
      </c>
      <c r="H818">
        <v>1</v>
      </c>
      <c r="I818">
        <v>99</v>
      </c>
      <c r="J818">
        <v>999</v>
      </c>
      <c r="K818">
        <v>99</v>
      </c>
      <c r="L818">
        <v>99</v>
      </c>
      <c r="M818">
        <v>99</v>
      </c>
      <c r="N818">
        <v>99</v>
      </c>
      <c r="O818">
        <v>99</v>
      </c>
      <c r="P818">
        <v>9999</v>
      </c>
      <c r="Q818">
        <v>55</v>
      </c>
      <c r="R818">
        <v>1350</v>
      </c>
      <c r="S818">
        <v>5.5385185185185186</v>
      </c>
      <c r="T818">
        <v>4.9244444444444442</v>
      </c>
      <c r="U818">
        <v>13.379711111111083</v>
      </c>
      <c r="V818">
        <v>1.0370370370370372</v>
      </c>
      <c r="W818">
        <v>3.0370370370370368</v>
      </c>
      <c r="X818">
        <v>30.296296296296301</v>
      </c>
      <c r="Y818">
        <v>13.925925925925927</v>
      </c>
      <c r="Z818">
        <v>8.3805488014115337</v>
      </c>
      <c r="AA818">
        <v>1.6214984010081157</v>
      </c>
      <c r="AB818">
        <v>2.1865401950779142</v>
      </c>
      <c r="AC818">
        <v>34.894553198470405</v>
      </c>
      <c r="AD818">
        <v>66.451266448018643</v>
      </c>
      <c r="AE818">
        <v>47.717185438627837</v>
      </c>
      <c r="AF818">
        <v>27.754934210526311</v>
      </c>
      <c r="AG818">
        <v>30.681463209391399</v>
      </c>
      <c r="AH818">
        <v>0</v>
      </c>
    </row>
    <row r="819" spans="1:34">
      <c r="A819">
        <v>7</v>
      </c>
      <c r="B819">
        <v>22</v>
      </c>
      <c r="C819">
        <v>2021</v>
      </c>
      <c r="D819">
        <v>99</v>
      </c>
      <c r="E819">
        <v>99</v>
      </c>
      <c r="F819">
        <v>99</v>
      </c>
      <c r="G819">
        <v>3</v>
      </c>
      <c r="H819">
        <v>2</v>
      </c>
      <c r="I819">
        <v>99</v>
      </c>
      <c r="J819">
        <v>999</v>
      </c>
      <c r="K819">
        <v>99</v>
      </c>
      <c r="L819">
        <v>99</v>
      </c>
      <c r="M819">
        <v>99</v>
      </c>
      <c r="N819">
        <v>99</v>
      </c>
      <c r="O819">
        <v>99</v>
      </c>
      <c r="P819">
        <v>9999</v>
      </c>
      <c r="Q819">
        <v>89</v>
      </c>
      <c r="R819">
        <v>3514</v>
      </c>
      <c r="S819">
        <v>4.5816733067729087</v>
      </c>
      <c r="T819">
        <v>4.5014228799089357</v>
      </c>
      <c r="U819">
        <v>11.613204325554936</v>
      </c>
      <c r="V819">
        <v>0.71143995446784281</v>
      </c>
      <c r="W819">
        <v>1.1098463289698353</v>
      </c>
      <c r="X819">
        <v>25.184974388161638</v>
      </c>
      <c r="Y819">
        <v>8.1957882754695497</v>
      </c>
      <c r="Z819">
        <v>7.1631044030930768</v>
      </c>
      <c r="AA819">
        <v>1.5779012235207996</v>
      </c>
      <c r="AB819">
        <v>1.8874486492127516</v>
      </c>
      <c r="AC819">
        <v>30.445229412712248</v>
      </c>
      <c r="AD819">
        <v>45.122020564233758</v>
      </c>
      <c r="AE819">
        <v>60.132234247318735</v>
      </c>
      <c r="AF819">
        <v>72.245065789473699</v>
      </c>
      <c r="AG819">
        <v>69.318536790608604</v>
      </c>
      <c r="AH819">
        <v>0</v>
      </c>
    </row>
    <row r="820" spans="1:34">
      <c r="A820">
        <v>7</v>
      </c>
      <c r="B820">
        <v>23</v>
      </c>
      <c r="C820">
        <v>2021</v>
      </c>
      <c r="D820">
        <v>99</v>
      </c>
      <c r="E820">
        <v>99</v>
      </c>
      <c r="F820">
        <v>99</v>
      </c>
      <c r="G820">
        <v>4</v>
      </c>
      <c r="H820">
        <v>1</v>
      </c>
      <c r="I820">
        <v>99</v>
      </c>
      <c r="J820">
        <v>999</v>
      </c>
      <c r="K820">
        <v>99</v>
      </c>
      <c r="L820">
        <v>99</v>
      </c>
      <c r="M820">
        <v>99</v>
      </c>
      <c r="N820">
        <v>99</v>
      </c>
      <c r="O820">
        <v>99</v>
      </c>
      <c r="P820">
        <v>9999</v>
      </c>
      <c r="Q820">
        <v>83</v>
      </c>
      <c r="R820">
        <v>3537</v>
      </c>
      <c r="S820">
        <v>5.0113090189426064</v>
      </c>
      <c r="T820">
        <v>4.5402883799830382</v>
      </c>
      <c r="U820">
        <v>16.44911224201303</v>
      </c>
      <c r="V820">
        <v>2.3748939779474125</v>
      </c>
      <c r="W820">
        <v>2.9686174724342678</v>
      </c>
      <c r="X820">
        <v>49.109414758269722</v>
      </c>
      <c r="Y820">
        <v>21.232683064744137</v>
      </c>
      <c r="Z820">
        <v>7.7793357305351121</v>
      </c>
      <c r="AA820">
        <v>1.5277609812547872</v>
      </c>
      <c r="AB820">
        <v>2.3546529292575316</v>
      </c>
      <c r="AC820">
        <v>31.734415836724523</v>
      </c>
      <c r="AD820">
        <v>59.669082214029778</v>
      </c>
      <c r="AE820">
        <v>58.311032915204393</v>
      </c>
      <c r="AF820">
        <v>73.58019554815894</v>
      </c>
      <c r="AG820">
        <v>74.681058325806092</v>
      </c>
      <c r="AH820">
        <v>0</v>
      </c>
    </row>
    <row r="821" spans="1:34">
      <c r="A821">
        <v>7</v>
      </c>
      <c r="B821">
        <v>24</v>
      </c>
      <c r="C821">
        <v>2021</v>
      </c>
      <c r="D821">
        <v>99</v>
      </c>
      <c r="E821">
        <v>99</v>
      </c>
      <c r="F821">
        <v>99</v>
      </c>
      <c r="G821">
        <v>4</v>
      </c>
      <c r="H821">
        <v>2</v>
      </c>
      <c r="I821">
        <v>99</v>
      </c>
      <c r="J821">
        <v>999</v>
      </c>
      <c r="K821">
        <v>99</v>
      </c>
      <c r="L821">
        <v>99</v>
      </c>
      <c r="M821">
        <v>99</v>
      </c>
      <c r="N821">
        <v>99</v>
      </c>
      <c r="O821">
        <v>99</v>
      </c>
      <c r="P821">
        <v>9999</v>
      </c>
      <c r="Q821">
        <v>27</v>
      </c>
      <c r="R821">
        <v>1270</v>
      </c>
      <c r="S821">
        <v>5.8496062992125992</v>
      </c>
      <c r="T821">
        <v>4.9598425196850391</v>
      </c>
      <c r="U821">
        <v>15.53133858267714</v>
      </c>
      <c r="V821">
        <v>2.6771653543307097</v>
      </c>
      <c r="W821">
        <v>2.598425196850394</v>
      </c>
      <c r="X821">
        <v>47.401574803149607</v>
      </c>
      <c r="Y821">
        <v>25.43307086614174</v>
      </c>
      <c r="Z821">
        <v>8.9662715644381379</v>
      </c>
      <c r="AA821">
        <v>1.2468147773804179</v>
      </c>
      <c r="AB821">
        <v>2.3188634143163913</v>
      </c>
      <c r="AC821">
        <v>52.268277767256805</v>
      </c>
      <c r="AD821">
        <v>72.056415355187937</v>
      </c>
      <c r="AE821">
        <v>54.695831402935241</v>
      </c>
      <c r="AF821">
        <v>26.41980445184106</v>
      </c>
      <c r="AG821">
        <v>25.318941674193912</v>
      </c>
      <c r="AH821">
        <v>0</v>
      </c>
    </row>
    <row r="822" spans="1:34">
      <c r="A822">
        <v>7</v>
      </c>
      <c r="B822">
        <v>25</v>
      </c>
      <c r="C822">
        <v>2020</v>
      </c>
      <c r="D822">
        <v>99</v>
      </c>
      <c r="E822">
        <v>99</v>
      </c>
      <c r="F822">
        <v>99</v>
      </c>
      <c r="G822">
        <v>1</v>
      </c>
      <c r="H822">
        <v>1</v>
      </c>
      <c r="I822">
        <v>99</v>
      </c>
      <c r="J822">
        <v>999</v>
      </c>
      <c r="K822">
        <v>99</v>
      </c>
      <c r="L822">
        <v>99</v>
      </c>
      <c r="M822">
        <v>99</v>
      </c>
      <c r="N822">
        <v>99</v>
      </c>
      <c r="O822">
        <v>99</v>
      </c>
      <c r="P822">
        <v>9999</v>
      </c>
      <c r="Q822">
        <v>134</v>
      </c>
      <c r="R822">
        <v>6636</v>
      </c>
      <c r="S822">
        <v>4.9457504520795661</v>
      </c>
      <c r="T822">
        <v>5.6220614828209756</v>
      </c>
      <c r="U822">
        <v>10.771137733574456</v>
      </c>
      <c r="V822">
        <v>0.39180229053646787</v>
      </c>
      <c r="W822">
        <v>1.763110307414105</v>
      </c>
      <c r="X822">
        <v>21.971066907775764</v>
      </c>
      <c r="Y822">
        <v>8.1223628691983123</v>
      </c>
      <c r="Z822">
        <v>7.3251257851487104</v>
      </c>
      <c r="AA822">
        <v>1.3163362540122403</v>
      </c>
      <c r="AB822">
        <v>2.0964582420780102</v>
      </c>
      <c r="AC822">
        <v>1.4214087127837285</v>
      </c>
      <c r="AD822">
        <v>20.146241417382036</v>
      </c>
      <c r="AE822">
        <v>34.428782780464843</v>
      </c>
      <c r="AF822">
        <v>68.582058701942969</v>
      </c>
      <c r="AG822">
        <v>67.170391799335931</v>
      </c>
      <c r="AH822">
        <v>0.78360458107293574</v>
      </c>
    </row>
    <row r="823" spans="1:34">
      <c r="A823">
        <v>7</v>
      </c>
      <c r="B823">
        <v>26</v>
      </c>
      <c r="C823">
        <v>2020</v>
      </c>
      <c r="D823">
        <v>99</v>
      </c>
      <c r="E823">
        <v>99</v>
      </c>
      <c r="F823">
        <v>99</v>
      </c>
      <c r="G823">
        <v>1</v>
      </c>
      <c r="H823">
        <v>2</v>
      </c>
      <c r="I823">
        <v>99</v>
      </c>
      <c r="J823">
        <v>999</v>
      </c>
      <c r="K823">
        <v>99</v>
      </c>
      <c r="L823">
        <v>99</v>
      </c>
      <c r="M823">
        <v>99</v>
      </c>
      <c r="N823">
        <v>99</v>
      </c>
      <c r="O823">
        <v>99</v>
      </c>
      <c r="P823">
        <v>9999</v>
      </c>
      <c r="Q823">
        <v>106</v>
      </c>
      <c r="R823">
        <v>3040</v>
      </c>
      <c r="S823">
        <v>6.0832236842105276</v>
      </c>
      <c r="T823">
        <v>4.5805921052631557</v>
      </c>
      <c r="U823">
        <v>11.49164473684211</v>
      </c>
      <c r="V823">
        <v>1.0855263157894739</v>
      </c>
      <c r="W823">
        <v>0.85526315789473695</v>
      </c>
      <c r="X823">
        <v>24.210526315789473</v>
      </c>
      <c r="Y823">
        <v>8.8157894736842106</v>
      </c>
      <c r="Z823">
        <v>7.1867776015986573</v>
      </c>
      <c r="AA823">
        <v>2.1332228218965099</v>
      </c>
      <c r="AB823">
        <v>1.8592102644150019</v>
      </c>
      <c r="AC823">
        <v>23.963347701375255</v>
      </c>
      <c r="AD823">
        <v>42.502932064097408</v>
      </c>
      <c r="AE823">
        <v>26.010757572829281</v>
      </c>
      <c r="AF823">
        <v>31.417941298057038</v>
      </c>
      <c r="AG823">
        <v>32.829608200664069</v>
      </c>
      <c r="AH823">
        <v>2.3684210526315779</v>
      </c>
    </row>
    <row r="824" spans="1:34">
      <c r="A824">
        <v>7</v>
      </c>
      <c r="B824">
        <v>27</v>
      </c>
      <c r="C824">
        <v>2020</v>
      </c>
      <c r="D824">
        <v>99</v>
      </c>
      <c r="E824">
        <v>99</v>
      </c>
      <c r="F824">
        <v>99</v>
      </c>
      <c r="G824">
        <v>2</v>
      </c>
      <c r="H824">
        <v>1</v>
      </c>
      <c r="I824">
        <v>99</v>
      </c>
      <c r="J824">
        <v>999</v>
      </c>
      <c r="K824">
        <v>99</v>
      </c>
      <c r="L824">
        <v>99</v>
      </c>
      <c r="M824">
        <v>99</v>
      </c>
      <c r="N824">
        <v>99</v>
      </c>
      <c r="O824">
        <v>99</v>
      </c>
      <c r="P824">
        <v>9999</v>
      </c>
      <c r="Q824">
        <v>149</v>
      </c>
      <c r="R824">
        <v>5557</v>
      </c>
      <c r="S824">
        <v>4.915242037070362</v>
      </c>
      <c r="T824">
        <v>4.6409933417311491</v>
      </c>
      <c r="U824">
        <v>11.776755443584651</v>
      </c>
      <c r="V824">
        <v>1.1337052366384743</v>
      </c>
      <c r="W824">
        <v>0.75580349109231604</v>
      </c>
      <c r="X824">
        <v>28.10869174014756</v>
      </c>
      <c r="Y824">
        <v>9.1956091416231818</v>
      </c>
      <c r="Z824">
        <v>7.5037164710754514</v>
      </c>
      <c r="AA824">
        <v>1.3686296802387403</v>
      </c>
      <c r="AB824">
        <v>1.7455968780952396</v>
      </c>
      <c r="AC824">
        <v>8.9834450507530885</v>
      </c>
      <c r="AD824">
        <v>32.911404219979019</v>
      </c>
      <c r="AE824">
        <v>47.264715284285053</v>
      </c>
      <c r="AF824">
        <v>72.993563641140142</v>
      </c>
      <c r="AG824">
        <v>70.169688304867876</v>
      </c>
      <c r="AH824">
        <v>5.3985963649451137E-2</v>
      </c>
    </row>
    <row r="825" spans="1:34">
      <c r="A825">
        <v>7</v>
      </c>
      <c r="B825">
        <v>28</v>
      </c>
      <c r="C825">
        <v>2020</v>
      </c>
      <c r="D825">
        <v>99</v>
      </c>
      <c r="E825">
        <v>99</v>
      </c>
      <c r="F825">
        <v>99</v>
      </c>
      <c r="G825">
        <v>2</v>
      </c>
      <c r="H825">
        <v>2</v>
      </c>
      <c r="I825">
        <v>99</v>
      </c>
      <c r="J825">
        <v>999</v>
      </c>
      <c r="K825">
        <v>99</v>
      </c>
      <c r="L825">
        <v>99</v>
      </c>
      <c r="M825">
        <v>99</v>
      </c>
      <c r="N825">
        <v>99</v>
      </c>
      <c r="O825">
        <v>99</v>
      </c>
      <c r="P825">
        <v>9999</v>
      </c>
      <c r="Q825">
        <v>105</v>
      </c>
      <c r="R825">
        <v>2056</v>
      </c>
      <c r="S825">
        <v>5.0462062256809324</v>
      </c>
      <c r="T825">
        <v>4.5666342412451364</v>
      </c>
      <c r="U825">
        <v>13.531663424124497</v>
      </c>
      <c r="V825">
        <v>1.0700389105058361</v>
      </c>
      <c r="W825">
        <v>0.53501945525291805</v>
      </c>
      <c r="X825">
        <v>35.31128404669262</v>
      </c>
      <c r="Y825">
        <v>12.402723735408555</v>
      </c>
      <c r="Z825">
        <v>7.7392145583451857</v>
      </c>
      <c r="AA825">
        <v>1.5385150011725051</v>
      </c>
      <c r="AB825">
        <v>2.0151265407338439</v>
      </c>
      <c r="AC825">
        <v>18.122494130424819</v>
      </c>
      <c r="AD825">
        <v>52.745235087566883</v>
      </c>
      <c r="AE825">
        <v>43.741335841535914</v>
      </c>
      <c r="AF825">
        <v>27.006436358859844</v>
      </c>
      <c r="AG825">
        <v>29.830311695132121</v>
      </c>
      <c r="AH825">
        <v>0.68093385214007796</v>
      </c>
    </row>
    <row r="826" spans="1:34">
      <c r="A826">
        <v>7</v>
      </c>
      <c r="B826">
        <v>29</v>
      </c>
      <c r="C826">
        <v>2020</v>
      </c>
      <c r="D826">
        <v>99</v>
      </c>
      <c r="E826">
        <v>99</v>
      </c>
      <c r="F826">
        <v>99</v>
      </c>
      <c r="G826">
        <v>3</v>
      </c>
      <c r="H826">
        <v>1</v>
      </c>
      <c r="I826">
        <v>99</v>
      </c>
      <c r="J826">
        <v>999</v>
      </c>
      <c r="K826">
        <v>99</v>
      </c>
      <c r="L826">
        <v>99</v>
      </c>
      <c r="M826">
        <v>99</v>
      </c>
      <c r="N826">
        <v>99</v>
      </c>
      <c r="O826">
        <v>99</v>
      </c>
      <c r="P826">
        <v>9999</v>
      </c>
      <c r="Q826">
        <v>59</v>
      </c>
      <c r="R826">
        <v>1551</v>
      </c>
      <c r="S826">
        <v>5.3623468729851718</v>
      </c>
      <c r="T826">
        <v>4.9400386847195357</v>
      </c>
      <c r="U826">
        <v>13.81234042553189</v>
      </c>
      <c r="V826">
        <v>0.90264345583494532</v>
      </c>
      <c r="W826">
        <v>2.7079303675048356</v>
      </c>
      <c r="X826">
        <v>36.234687298517088</v>
      </c>
      <c r="Y826">
        <v>15.344938749194069</v>
      </c>
      <c r="Z826">
        <v>8.2951806055890085</v>
      </c>
      <c r="AA826">
        <v>1.6920112398289497</v>
      </c>
      <c r="AB826">
        <v>2.1252562477089962</v>
      </c>
      <c r="AC826">
        <v>11.610779848902204</v>
      </c>
      <c r="AD826">
        <v>56.191380619961855</v>
      </c>
      <c r="AE826">
        <v>33.2004427404325</v>
      </c>
      <c r="AF826">
        <v>31.582162492364084</v>
      </c>
      <c r="AG826">
        <v>36.80940294476045</v>
      </c>
      <c r="AH826">
        <v>0</v>
      </c>
    </row>
    <row r="827" spans="1:34">
      <c r="A827">
        <v>7</v>
      </c>
      <c r="B827">
        <v>30</v>
      </c>
      <c r="C827">
        <v>2020</v>
      </c>
      <c r="D827">
        <v>99</v>
      </c>
      <c r="E827">
        <v>99</v>
      </c>
      <c r="F827">
        <v>99</v>
      </c>
      <c r="G827">
        <v>3</v>
      </c>
      <c r="H827">
        <v>2</v>
      </c>
      <c r="I827">
        <v>99</v>
      </c>
      <c r="J827">
        <v>999</v>
      </c>
      <c r="K827">
        <v>99</v>
      </c>
      <c r="L827">
        <v>99</v>
      </c>
      <c r="M827">
        <v>99</v>
      </c>
      <c r="N827">
        <v>99</v>
      </c>
      <c r="O827">
        <v>99</v>
      </c>
      <c r="P827">
        <v>9999</v>
      </c>
      <c r="Q827">
        <v>69</v>
      </c>
      <c r="R827">
        <v>3360</v>
      </c>
      <c r="S827">
        <v>4.7422619047619055</v>
      </c>
      <c r="T827">
        <v>4.3241071428571436</v>
      </c>
      <c r="U827">
        <v>10.945446428571419</v>
      </c>
      <c r="V827">
        <v>0.98214285714285698</v>
      </c>
      <c r="W827">
        <v>0.92261904761904723</v>
      </c>
      <c r="X827">
        <v>22.142857142857139</v>
      </c>
      <c r="Y827">
        <v>8.4821428571428612</v>
      </c>
      <c r="Z827">
        <v>7.2174398229788386</v>
      </c>
      <c r="AA827">
        <v>1.4161902710394703</v>
      </c>
      <c r="AB827">
        <v>1.838416706984684</v>
      </c>
      <c r="AC827">
        <v>29.971227138296442</v>
      </c>
      <c r="AD827">
        <v>47.240312664649473</v>
      </c>
      <c r="AE827">
        <v>54.306353464572574</v>
      </c>
      <c r="AF827">
        <v>68.417837507635923</v>
      </c>
      <c r="AG827">
        <v>63.19059705523955</v>
      </c>
      <c r="AH827">
        <v>8.9285714285714302E-2</v>
      </c>
    </row>
    <row r="828" spans="1:34">
      <c r="A828">
        <v>7</v>
      </c>
      <c r="B828">
        <v>31</v>
      </c>
      <c r="C828">
        <v>2020</v>
      </c>
      <c r="D828">
        <v>99</v>
      </c>
      <c r="E828">
        <v>99</v>
      </c>
      <c r="F828">
        <v>99</v>
      </c>
      <c r="G828">
        <v>4</v>
      </c>
      <c r="H828">
        <v>1</v>
      </c>
      <c r="I828">
        <v>99</v>
      </c>
      <c r="J828">
        <v>999</v>
      </c>
      <c r="K828">
        <v>99</v>
      </c>
      <c r="L828">
        <v>99</v>
      </c>
      <c r="M828">
        <v>99</v>
      </c>
      <c r="N828">
        <v>99</v>
      </c>
      <c r="O828">
        <v>99</v>
      </c>
      <c r="P828">
        <v>9999</v>
      </c>
      <c r="Q828">
        <v>84</v>
      </c>
      <c r="R828">
        <v>3812</v>
      </c>
      <c r="S828">
        <v>5.1744491080797488</v>
      </c>
      <c r="T828">
        <v>5.0978488982161592</v>
      </c>
      <c r="U828">
        <v>17.01639559286463</v>
      </c>
      <c r="V828">
        <v>2.0986358866736623</v>
      </c>
      <c r="W828">
        <v>2.8331584470094433</v>
      </c>
      <c r="X828">
        <v>53.069254984260247</v>
      </c>
      <c r="Y828">
        <v>23.084994753410282</v>
      </c>
      <c r="Z828">
        <v>7.6827987621291776</v>
      </c>
      <c r="AA828">
        <v>1.5201507062658255</v>
      </c>
      <c r="AB828">
        <v>2.1603178787123678</v>
      </c>
      <c r="AC828">
        <v>29.710377332198902</v>
      </c>
      <c r="AD828">
        <v>60.586636803405611</v>
      </c>
      <c r="AE828">
        <v>51.969940666954578</v>
      </c>
      <c r="AF828">
        <v>75.830515217823745</v>
      </c>
      <c r="AG828">
        <v>77.882822471133025</v>
      </c>
      <c r="AH828">
        <v>0</v>
      </c>
    </row>
    <row r="829" spans="1:34">
      <c r="A829">
        <v>7</v>
      </c>
      <c r="B829">
        <v>32</v>
      </c>
      <c r="C829">
        <v>2020</v>
      </c>
      <c r="D829">
        <v>99</v>
      </c>
      <c r="E829">
        <v>99</v>
      </c>
      <c r="F829">
        <v>99</v>
      </c>
      <c r="G829">
        <v>4</v>
      </c>
      <c r="H829">
        <v>2</v>
      </c>
      <c r="I829">
        <v>99</v>
      </c>
      <c r="J829">
        <v>999</v>
      </c>
      <c r="K829">
        <v>99</v>
      </c>
      <c r="L829">
        <v>99</v>
      </c>
      <c r="M829">
        <v>99</v>
      </c>
      <c r="N829">
        <v>99</v>
      </c>
      <c r="O829">
        <v>99</v>
      </c>
      <c r="P829">
        <v>9999</v>
      </c>
      <c r="Q829">
        <v>25</v>
      </c>
      <c r="R829">
        <v>1215</v>
      </c>
      <c r="S829">
        <v>5.6222222222222227</v>
      </c>
      <c r="T829">
        <v>4.5012345679012364</v>
      </c>
      <c r="U829">
        <v>15.161152263374497</v>
      </c>
      <c r="V829">
        <v>2.9629629629629632</v>
      </c>
      <c r="W829">
        <v>1.5637860082304529</v>
      </c>
      <c r="X829">
        <v>43.045267489711925</v>
      </c>
      <c r="Y829">
        <v>19.917695473251033</v>
      </c>
      <c r="Z829">
        <v>8.333060064004929</v>
      </c>
      <c r="AA829">
        <v>1.3399834161494539</v>
      </c>
      <c r="AB829">
        <v>2.3228597650714473</v>
      </c>
      <c r="AC829">
        <v>47.712262960475989</v>
      </c>
      <c r="AD829">
        <v>73.315007482688131</v>
      </c>
      <c r="AE829">
        <v>55.10777980757203</v>
      </c>
      <c r="AF829">
        <v>24.169484782176248</v>
      </c>
      <c r="AG829">
        <v>22.117177528866968</v>
      </c>
      <c r="AH829">
        <v>0</v>
      </c>
    </row>
    <row r="830" spans="1:34">
      <c r="A830">
        <v>7</v>
      </c>
      <c r="B830">
        <v>33</v>
      </c>
      <c r="C830">
        <v>2019</v>
      </c>
      <c r="D830">
        <v>99</v>
      </c>
      <c r="E830">
        <v>99</v>
      </c>
      <c r="F830">
        <v>99</v>
      </c>
      <c r="G830">
        <v>1</v>
      </c>
      <c r="H830">
        <v>1</v>
      </c>
      <c r="I830">
        <v>99</v>
      </c>
      <c r="J830">
        <v>999</v>
      </c>
      <c r="K830">
        <v>99</v>
      </c>
      <c r="L830">
        <v>99</v>
      </c>
      <c r="M830">
        <v>99</v>
      </c>
      <c r="N830">
        <v>99</v>
      </c>
      <c r="O830">
        <v>99</v>
      </c>
      <c r="P830">
        <v>9999</v>
      </c>
      <c r="Q830">
        <v>129</v>
      </c>
      <c r="R830">
        <v>6468</v>
      </c>
      <c r="S830">
        <v>4.870129870129869</v>
      </c>
      <c r="T830">
        <v>5.1669758812615951</v>
      </c>
      <c r="U830">
        <v>10.614024427953002</v>
      </c>
      <c r="V830">
        <v>0.2782931354359926</v>
      </c>
      <c r="W830">
        <v>1.3141620284477424</v>
      </c>
      <c r="X830">
        <v>21.227581941867655</v>
      </c>
      <c r="Y830">
        <v>7.4366110080395806</v>
      </c>
      <c r="Z830">
        <v>7.2390557506357762</v>
      </c>
      <c r="AA830">
        <v>1.410541476122211</v>
      </c>
      <c r="AB830">
        <v>1.9303609642003381</v>
      </c>
      <c r="AC830">
        <v>6.9757942909384782</v>
      </c>
      <c r="AD830">
        <v>31.286262084240569</v>
      </c>
      <c r="AE830">
        <v>35.768037931523445</v>
      </c>
      <c r="AF830">
        <v>67.039800995024876</v>
      </c>
      <c r="AG830">
        <v>63.727650443377819</v>
      </c>
      <c r="AH830">
        <v>0.68027210884353739</v>
      </c>
    </row>
    <row r="831" spans="1:34">
      <c r="A831">
        <v>7</v>
      </c>
      <c r="B831">
        <v>34</v>
      </c>
      <c r="C831">
        <v>2019</v>
      </c>
      <c r="D831">
        <v>99</v>
      </c>
      <c r="E831">
        <v>99</v>
      </c>
      <c r="F831">
        <v>99</v>
      </c>
      <c r="G831">
        <v>1</v>
      </c>
      <c r="H831">
        <v>2</v>
      </c>
      <c r="I831">
        <v>99</v>
      </c>
      <c r="J831">
        <v>999</v>
      </c>
      <c r="K831">
        <v>99</v>
      </c>
      <c r="L831">
        <v>99</v>
      </c>
      <c r="M831">
        <v>99</v>
      </c>
      <c r="N831">
        <v>99</v>
      </c>
      <c r="O831">
        <v>99</v>
      </c>
      <c r="P831">
        <v>9999</v>
      </c>
      <c r="Q831">
        <v>84</v>
      </c>
      <c r="R831">
        <v>3180</v>
      </c>
      <c r="S831">
        <v>6.0811320754716993</v>
      </c>
      <c r="T831">
        <v>4.6301886792452818</v>
      </c>
      <c r="U831">
        <v>12.287704402515724</v>
      </c>
      <c r="V831">
        <v>1.7924528301886795</v>
      </c>
      <c r="W831">
        <v>0.7232704402515725</v>
      </c>
      <c r="X831">
        <v>27.452830188679243</v>
      </c>
      <c r="Y831">
        <v>11.006289308176102</v>
      </c>
      <c r="Z831">
        <v>7.7987551264727601</v>
      </c>
      <c r="AA831">
        <v>1.9496063079865569</v>
      </c>
      <c r="AB831">
        <v>1.8029589486977935</v>
      </c>
      <c r="AC831">
        <v>34.254113116751959</v>
      </c>
      <c r="AD831">
        <v>51.160527998248561</v>
      </c>
      <c r="AE831">
        <v>43.509202360891102</v>
      </c>
      <c r="AF831">
        <v>32.960199004975124</v>
      </c>
      <c r="AG831">
        <v>36.272349556622174</v>
      </c>
      <c r="AH831">
        <v>2.4842767295597494</v>
      </c>
    </row>
    <row r="832" spans="1:34">
      <c r="A832">
        <v>7</v>
      </c>
      <c r="B832">
        <v>35</v>
      </c>
      <c r="C832">
        <v>2019</v>
      </c>
      <c r="D832">
        <v>99</v>
      </c>
      <c r="E832">
        <v>99</v>
      </c>
      <c r="F832">
        <v>99</v>
      </c>
      <c r="G832">
        <v>2</v>
      </c>
      <c r="H832">
        <v>1</v>
      </c>
      <c r="I832">
        <v>99</v>
      </c>
      <c r="J832">
        <v>999</v>
      </c>
      <c r="K832">
        <v>99</v>
      </c>
      <c r="L832">
        <v>99</v>
      </c>
      <c r="M832">
        <v>99</v>
      </c>
      <c r="N832">
        <v>99</v>
      </c>
      <c r="O832">
        <v>99</v>
      </c>
      <c r="P832">
        <v>9999</v>
      </c>
      <c r="Q832">
        <v>161</v>
      </c>
      <c r="R832">
        <v>5828</v>
      </c>
      <c r="S832">
        <v>4.6654083733699379</v>
      </c>
      <c r="T832">
        <v>4.4492107069320532</v>
      </c>
      <c r="U832">
        <v>11.537522306108437</v>
      </c>
      <c r="V832">
        <v>1.3555250514756347</v>
      </c>
      <c r="W832">
        <v>0.3774879890185312</v>
      </c>
      <c r="X832">
        <v>27.556623198352781</v>
      </c>
      <c r="Y832">
        <v>9.1798215511324646</v>
      </c>
      <c r="Z832">
        <v>7.5125698192179389</v>
      </c>
      <c r="AA832">
        <v>1.3463100852275238</v>
      </c>
      <c r="AB832">
        <v>1.7642432611066723</v>
      </c>
      <c r="AC832">
        <v>17.763388284929995</v>
      </c>
      <c r="AD832">
        <v>35.495539402052827</v>
      </c>
      <c r="AE832">
        <v>49.086701681824323</v>
      </c>
      <c r="AF832">
        <v>72.686455475180864</v>
      </c>
      <c r="AG832">
        <v>69.092298321168656</v>
      </c>
      <c r="AH832">
        <v>0.41180507892930673</v>
      </c>
    </row>
    <row r="833" spans="1:34">
      <c r="A833">
        <v>7</v>
      </c>
      <c r="B833">
        <v>36</v>
      </c>
      <c r="C833">
        <v>2019</v>
      </c>
      <c r="D833">
        <v>99</v>
      </c>
      <c r="E833">
        <v>99</v>
      </c>
      <c r="F833">
        <v>99</v>
      </c>
      <c r="G833">
        <v>2</v>
      </c>
      <c r="H833">
        <v>2</v>
      </c>
      <c r="I833">
        <v>99</v>
      </c>
      <c r="J833">
        <v>999</v>
      </c>
      <c r="K833">
        <v>99</v>
      </c>
      <c r="L833">
        <v>99</v>
      </c>
      <c r="M833">
        <v>99</v>
      </c>
      <c r="N833">
        <v>99</v>
      </c>
      <c r="O833">
        <v>99</v>
      </c>
      <c r="P833">
        <v>9999</v>
      </c>
      <c r="Q833">
        <v>113</v>
      </c>
      <c r="R833">
        <v>2190</v>
      </c>
      <c r="S833">
        <v>5.0009132420091316</v>
      </c>
      <c r="T833">
        <v>4.6246575342465741</v>
      </c>
      <c r="U833">
        <v>13.734885844748844</v>
      </c>
      <c r="V833">
        <v>0.82191780821917793</v>
      </c>
      <c r="W833">
        <v>1.4611872146118725</v>
      </c>
      <c r="X833">
        <v>34.703196347031977</v>
      </c>
      <c r="Y833">
        <v>11.917808219178079</v>
      </c>
      <c r="Z833">
        <v>7.4509738483193422</v>
      </c>
      <c r="AA833">
        <v>1.581282956018182</v>
      </c>
      <c r="AB833">
        <v>2.1389482856212214</v>
      </c>
      <c r="AC833">
        <v>32.334599352947045</v>
      </c>
      <c r="AD833">
        <v>62.898447195652146</v>
      </c>
      <c r="AE833">
        <v>53.161132772682755</v>
      </c>
      <c r="AF833">
        <v>27.313544524819143</v>
      </c>
      <c r="AG833">
        <v>30.907701678831319</v>
      </c>
      <c r="AH833">
        <v>1.0045662100456623</v>
      </c>
    </row>
    <row r="834" spans="1:34">
      <c r="A834">
        <v>7</v>
      </c>
      <c r="B834">
        <v>37</v>
      </c>
      <c r="C834">
        <v>2019</v>
      </c>
      <c r="D834">
        <v>99</v>
      </c>
      <c r="E834">
        <v>99</v>
      </c>
      <c r="F834">
        <v>99</v>
      </c>
      <c r="G834">
        <v>3</v>
      </c>
      <c r="H834">
        <v>1</v>
      </c>
      <c r="I834">
        <v>99</v>
      </c>
      <c r="J834">
        <v>999</v>
      </c>
      <c r="K834">
        <v>99</v>
      </c>
      <c r="L834">
        <v>99</v>
      </c>
      <c r="M834">
        <v>99</v>
      </c>
      <c r="N834">
        <v>99</v>
      </c>
      <c r="O834">
        <v>99</v>
      </c>
      <c r="P834">
        <v>9999</v>
      </c>
      <c r="Q834">
        <v>44</v>
      </c>
      <c r="R834">
        <v>1133</v>
      </c>
      <c r="S834">
        <v>5.3530450132391891</v>
      </c>
      <c r="T834">
        <v>4.7881729920564879</v>
      </c>
      <c r="U834">
        <v>14.742577228596645</v>
      </c>
      <c r="V834">
        <v>0.88261253309797028</v>
      </c>
      <c r="W834">
        <v>2.4713150926743159</v>
      </c>
      <c r="X834">
        <v>37.334510150044125</v>
      </c>
      <c r="Y834">
        <v>15.622241835834069</v>
      </c>
      <c r="Z834">
        <v>8.1824073908633768</v>
      </c>
      <c r="AA834">
        <v>1.6797380313929797</v>
      </c>
      <c r="AB834">
        <v>2.2018930950890523</v>
      </c>
      <c r="AC834">
        <v>14.688903703659715</v>
      </c>
      <c r="AD834">
        <v>63.867860934299543</v>
      </c>
      <c r="AE834">
        <v>39.893179406094625</v>
      </c>
      <c r="AF834">
        <v>24.397071490094753</v>
      </c>
      <c r="AG834">
        <v>30.475798114673385</v>
      </c>
      <c r="AH834">
        <v>0</v>
      </c>
    </row>
    <row r="835" spans="1:34">
      <c r="A835">
        <v>7</v>
      </c>
      <c r="B835">
        <v>38</v>
      </c>
      <c r="C835">
        <v>2019</v>
      </c>
      <c r="D835">
        <v>99</v>
      </c>
      <c r="E835">
        <v>99</v>
      </c>
      <c r="F835">
        <v>99</v>
      </c>
      <c r="G835">
        <v>3</v>
      </c>
      <c r="H835">
        <v>2</v>
      </c>
      <c r="I835">
        <v>99</v>
      </c>
      <c r="J835">
        <v>999</v>
      </c>
      <c r="K835">
        <v>99</v>
      </c>
      <c r="L835">
        <v>99</v>
      </c>
      <c r="M835">
        <v>99</v>
      </c>
      <c r="N835">
        <v>99</v>
      </c>
      <c r="O835">
        <v>99</v>
      </c>
      <c r="P835">
        <v>9999</v>
      </c>
      <c r="Q835">
        <v>63</v>
      </c>
      <c r="R835">
        <v>3511</v>
      </c>
      <c r="S835">
        <v>4.8080318997436606</v>
      </c>
      <c r="T835">
        <v>4.4386214753631439</v>
      </c>
      <c r="U835">
        <v>10.853090287667325</v>
      </c>
      <c r="V835">
        <v>0.7405297636001138</v>
      </c>
      <c r="W835">
        <v>1.0538308174309312</v>
      </c>
      <c r="X835">
        <v>22.272856735972653</v>
      </c>
      <c r="Y835">
        <v>8.2597550555397312</v>
      </c>
      <c r="Z835">
        <v>7.3839739626550429</v>
      </c>
      <c r="AA835">
        <v>1.4802038914828362</v>
      </c>
      <c r="AB835">
        <v>1.9700493748712431</v>
      </c>
      <c r="AC835">
        <v>19.564258423615904</v>
      </c>
      <c r="AD835">
        <v>50.423985242844843</v>
      </c>
      <c r="AE835">
        <v>40.344738495622622</v>
      </c>
      <c r="AF835">
        <v>75.602928509905269</v>
      </c>
      <c r="AG835">
        <v>69.524201885326633</v>
      </c>
      <c r="AH835">
        <v>0</v>
      </c>
    </row>
    <row r="836" spans="1:34">
      <c r="A836">
        <v>7</v>
      </c>
      <c r="B836">
        <v>39</v>
      </c>
      <c r="C836">
        <v>2019</v>
      </c>
      <c r="D836">
        <v>99</v>
      </c>
      <c r="E836">
        <v>99</v>
      </c>
      <c r="F836">
        <v>99</v>
      </c>
      <c r="G836">
        <v>4</v>
      </c>
      <c r="H836">
        <v>1</v>
      </c>
      <c r="I836">
        <v>99</v>
      </c>
      <c r="J836">
        <v>999</v>
      </c>
      <c r="K836">
        <v>99</v>
      </c>
      <c r="L836">
        <v>99</v>
      </c>
      <c r="M836">
        <v>99</v>
      </c>
      <c r="N836">
        <v>99</v>
      </c>
      <c r="O836">
        <v>99</v>
      </c>
      <c r="P836">
        <v>9999</v>
      </c>
      <c r="Q836">
        <v>91</v>
      </c>
      <c r="R836">
        <v>3677</v>
      </c>
      <c r="S836">
        <v>5.1634484634212683</v>
      </c>
      <c r="T836">
        <v>5.0465053032363354</v>
      </c>
      <c r="U836">
        <v>15.982852869186845</v>
      </c>
      <c r="V836">
        <v>1.6861571933641561</v>
      </c>
      <c r="W836">
        <v>3.8618438944791937</v>
      </c>
      <c r="X836">
        <v>45.063910796845249</v>
      </c>
      <c r="Y836">
        <v>19.064454718520537</v>
      </c>
      <c r="Z836">
        <v>7.5384641372352847</v>
      </c>
      <c r="AA836">
        <v>1.4411459603197143</v>
      </c>
      <c r="AB836">
        <v>2.2291274992653802</v>
      </c>
      <c r="AC836">
        <v>29.487113504842871</v>
      </c>
      <c r="AD836">
        <v>58.191816994796014</v>
      </c>
      <c r="AE836">
        <v>51.141792366626483</v>
      </c>
      <c r="AF836">
        <v>75.410172272354387</v>
      </c>
      <c r="AG836">
        <v>76.32673152238641</v>
      </c>
      <c r="AH836">
        <v>2.7196083763937996E-2</v>
      </c>
    </row>
    <row r="837" spans="1:34">
      <c r="A837">
        <v>7</v>
      </c>
      <c r="B837">
        <v>40</v>
      </c>
      <c r="C837">
        <v>2019</v>
      </c>
      <c r="D837">
        <v>99</v>
      </c>
      <c r="E837">
        <v>99</v>
      </c>
      <c r="F837">
        <v>99</v>
      </c>
      <c r="G837">
        <v>4</v>
      </c>
      <c r="H837">
        <v>2</v>
      </c>
      <c r="I837">
        <v>99</v>
      </c>
      <c r="J837">
        <v>999</v>
      </c>
      <c r="K837">
        <v>99</v>
      </c>
      <c r="L837">
        <v>99</v>
      </c>
      <c r="M837">
        <v>99</v>
      </c>
      <c r="N837">
        <v>99</v>
      </c>
      <c r="O837">
        <v>99</v>
      </c>
      <c r="P837">
        <v>9999</v>
      </c>
      <c r="Q837">
        <v>26</v>
      </c>
      <c r="R837">
        <v>1199</v>
      </c>
      <c r="S837">
        <v>5.4595496246872406</v>
      </c>
      <c r="T837">
        <v>4.7447873227689756</v>
      </c>
      <c r="U837">
        <v>15.202335279399483</v>
      </c>
      <c r="V837">
        <v>2.2518765638031697</v>
      </c>
      <c r="W837">
        <v>1.5846538782318598</v>
      </c>
      <c r="X837">
        <v>44.036697247706421</v>
      </c>
      <c r="Y837">
        <v>16.930775646371973</v>
      </c>
      <c r="Z837">
        <v>7.4852433900434212</v>
      </c>
      <c r="AA837">
        <v>1.498341634511033</v>
      </c>
      <c r="AB837">
        <v>2.2447984395043337</v>
      </c>
      <c r="AC837">
        <v>46.316367464370224</v>
      </c>
      <c r="AD837">
        <v>64.74737001071783</v>
      </c>
      <c r="AE837">
        <v>39.566048924439201</v>
      </c>
      <c r="AF837">
        <v>24.589827727645606</v>
      </c>
      <c r="AG837">
        <v>23.673268477613593</v>
      </c>
      <c r="AH837">
        <v>0</v>
      </c>
    </row>
    <row r="838" spans="1:34">
      <c r="A838">
        <v>7</v>
      </c>
      <c r="B838">
        <v>41</v>
      </c>
      <c r="C838">
        <v>2018</v>
      </c>
      <c r="D838">
        <v>99</v>
      </c>
      <c r="E838">
        <v>99</v>
      </c>
      <c r="F838">
        <v>99</v>
      </c>
      <c r="G838">
        <v>1</v>
      </c>
      <c r="H838">
        <v>1</v>
      </c>
      <c r="I838">
        <v>99</v>
      </c>
      <c r="J838">
        <v>999</v>
      </c>
      <c r="K838">
        <v>99</v>
      </c>
      <c r="L838">
        <v>99</v>
      </c>
      <c r="M838">
        <v>99</v>
      </c>
      <c r="N838">
        <v>99</v>
      </c>
      <c r="O838">
        <v>99</v>
      </c>
      <c r="P838">
        <v>9999</v>
      </c>
      <c r="Q838">
        <v>149</v>
      </c>
      <c r="R838">
        <v>7383</v>
      </c>
      <c r="S838">
        <v>5.1179737234186637</v>
      </c>
      <c r="T838">
        <v>4.9658675335229603</v>
      </c>
      <c r="U838">
        <v>10.766326696464882</v>
      </c>
      <c r="V838">
        <v>0.56887444128403086</v>
      </c>
      <c r="W838">
        <v>1.4086414736556951</v>
      </c>
      <c r="X838">
        <v>22.619531355817418</v>
      </c>
      <c r="Y838">
        <v>7.3411892184748764</v>
      </c>
      <c r="Z838">
        <v>7.2114294167451023</v>
      </c>
      <c r="AA838">
        <v>1.3265562335344163</v>
      </c>
      <c r="AB838">
        <v>1.718642300863126</v>
      </c>
      <c r="AC838">
        <v>-1.8561640585511656</v>
      </c>
      <c r="AD838">
        <v>34.237126317062405</v>
      </c>
      <c r="AE838">
        <v>38.050183369694707</v>
      </c>
      <c r="AF838">
        <v>67.597509613623842</v>
      </c>
      <c r="AG838">
        <v>65.102223324443486</v>
      </c>
      <c r="AH838">
        <v>0.89394555058919123</v>
      </c>
    </row>
    <row r="839" spans="1:34">
      <c r="A839">
        <v>7</v>
      </c>
      <c r="B839">
        <v>42</v>
      </c>
      <c r="C839">
        <v>2018</v>
      </c>
      <c r="D839">
        <v>99</v>
      </c>
      <c r="E839">
        <v>99</v>
      </c>
      <c r="F839">
        <v>99</v>
      </c>
      <c r="G839">
        <v>1</v>
      </c>
      <c r="H839">
        <v>2</v>
      </c>
      <c r="I839">
        <v>99</v>
      </c>
      <c r="J839">
        <v>999</v>
      </c>
      <c r="K839">
        <v>99</v>
      </c>
      <c r="L839">
        <v>99</v>
      </c>
      <c r="M839">
        <v>99</v>
      </c>
      <c r="N839">
        <v>99</v>
      </c>
      <c r="O839">
        <v>99</v>
      </c>
      <c r="P839">
        <v>9999</v>
      </c>
      <c r="Q839">
        <v>103</v>
      </c>
      <c r="R839">
        <v>3539</v>
      </c>
      <c r="S839">
        <v>5.8519355750211917</v>
      </c>
      <c r="T839">
        <v>4.3387962701328062</v>
      </c>
      <c r="U839">
        <v>12.03987001977959</v>
      </c>
      <c r="V839">
        <v>1.017236507487991</v>
      </c>
      <c r="W839">
        <v>0.84769708957332612</v>
      </c>
      <c r="X839">
        <v>26.052557219553545</v>
      </c>
      <c r="Y839">
        <v>8.9855891494772511</v>
      </c>
      <c r="Z839">
        <v>7.3655691582665517</v>
      </c>
      <c r="AA839">
        <v>1.9986159552185387</v>
      </c>
      <c r="AB839">
        <v>1.9017089971784205</v>
      </c>
      <c r="AC839">
        <v>14.371137291007324</v>
      </c>
      <c r="AD839">
        <v>52.978352242987761</v>
      </c>
      <c r="AE839">
        <v>25.949996712635969</v>
      </c>
      <c r="AF839">
        <v>32.402490386376122</v>
      </c>
      <c r="AG839">
        <v>34.897776675556521</v>
      </c>
      <c r="AH839">
        <v>2.1474992935857586</v>
      </c>
    </row>
    <row r="840" spans="1:34">
      <c r="A840">
        <v>7</v>
      </c>
      <c r="B840">
        <v>43</v>
      </c>
      <c r="C840">
        <v>2018</v>
      </c>
      <c r="D840">
        <v>99</v>
      </c>
      <c r="E840">
        <v>99</v>
      </c>
      <c r="F840">
        <v>99</v>
      </c>
      <c r="G840">
        <v>2</v>
      </c>
      <c r="H840">
        <v>1</v>
      </c>
      <c r="I840">
        <v>99</v>
      </c>
      <c r="J840">
        <v>999</v>
      </c>
      <c r="K840">
        <v>99</v>
      </c>
      <c r="L840">
        <v>99</v>
      </c>
      <c r="M840">
        <v>99</v>
      </c>
      <c r="N840">
        <v>99</v>
      </c>
      <c r="O840">
        <v>99</v>
      </c>
      <c r="P840">
        <v>9999</v>
      </c>
      <c r="Q840">
        <v>169</v>
      </c>
      <c r="R840">
        <v>5882</v>
      </c>
      <c r="S840">
        <v>4.9122747364841883</v>
      </c>
      <c r="T840">
        <v>4.4098945936756202</v>
      </c>
      <c r="U840">
        <v>11.49981298877932</v>
      </c>
      <c r="V840">
        <v>1.0710642638558312</v>
      </c>
      <c r="W840">
        <v>0.7650459027541654</v>
      </c>
      <c r="X840">
        <v>26.742604556273367</v>
      </c>
      <c r="Y840">
        <v>8.7725263515810941</v>
      </c>
      <c r="Z840">
        <v>7.3370850502124512</v>
      </c>
      <c r="AA840">
        <v>1.4256320301836372</v>
      </c>
      <c r="AB840">
        <v>1.7742703810336451</v>
      </c>
      <c r="AC840">
        <v>3.3420279428560056</v>
      </c>
      <c r="AD840">
        <v>37.10044989134397</v>
      </c>
      <c r="AE840">
        <v>52.677553594736942</v>
      </c>
      <c r="AF840">
        <v>72.42058606254615</v>
      </c>
      <c r="AG840">
        <v>68.566519515668801</v>
      </c>
      <c r="AH840">
        <v>0.35702142128527714</v>
      </c>
    </row>
    <row r="841" spans="1:34">
      <c r="A841">
        <v>7</v>
      </c>
      <c r="B841">
        <v>44</v>
      </c>
      <c r="C841">
        <v>2018</v>
      </c>
      <c r="D841">
        <v>99</v>
      </c>
      <c r="E841">
        <v>99</v>
      </c>
      <c r="F841">
        <v>99</v>
      </c>
      <c r="G841">
        <v>2</v>
      </c>
      <c r="H841">
        <v>2</v>
      </c>
      <c r="I841">
        <v>99</v>
      </c>
      <c r="J841">
        <v>999</v>
      </c>
      <c r="K841">
        <v>99</v>
      </c>
      <c r="L841">
        <v>99</v>
      </c>
      <c r="M841">
        <v>99</v>
      </c>
      <c r="N841">
        <v>99</v>
      </c>
      <c r="O841">
        <v>99</v>
      </c>
      <c r="P841">
        <v>9999</v>
      </c>
      <c r="Q841">
        <v>126</v>
      </c>
      <c r="R841">
        <v>2240</v>
      </c>
      <c r="S841">
        <v>5.0232142857142845</v>
      </c>
      <c r="T841">
        <v>4.5508928571428564</v>
      </c>
      <c r="U841">
        <v>13.843571428571416</v>
      </c>
      <c r="V841">
        <v>0.9375</v>
      </c>
      <c r="W841">
        <v>0.89285714285714302</v>
      </c>
      <c r="X841">
        <v>36.071428571428562</v>
      </c>
      <c r="Y841">
        <v>11.741071428571431</v>
      </c>
      <c r="Z841">
        <v>7.1881880859632572</v>
      </c>
      <c r="AA841">
        <v>1.5510354918372371</v>
      </c>
      <c r="AB841">
        <v>1.9991290753598128</v>
      </c>
      <c r="AC841">
        <v>35.359623389927322</v>
      </c>
      <c r="AD841">
        <v>55.770293366667488</v>
      </c>
      <c r="AE841">
        <v>53.981606802017694</v>
      </c>
      <c r="AF841">
        <v>27.579413937453833</v>
      </c>
      <c r="AG841">
        <v>31.433480484331199</v>
      </c>
      <c r="AH841">
        <v>0.98214285714285698</v>
      </c>
    </row>
    <row r="842" spans="1:34">
      <c r="A842">
        <v>7</v>
      </c>
      <c r="B842">
        <v>45</v>
      </c>
      <c r="C842">
        <v>2018</v>
      </c>
      <c r="D842">
        <v>99</v>
      </c>
      <c r="E842">
        <v>99</v>
      </c>
      <c r="F842">
        <v>99</v>
      </c>
      <c r="G842">
        <v>3</v>
      </c>
      <c r="H842">
        <v>1</v>
      </c>
      <c r="I842">
        <v>99</v>
      </c>
      <c r="J842">
        <v>999</v>
      </c>
      <c r="K842">
        <v>99</v>
      </c>
      <c r="L842">
        <v>99</v>
      </c>
      <c r="M842">
        <v>99</v>
      </c>
      <c r="N842">
        <v>99</v>
      </c>
      <c r="O842">
        <v>99</v>
      </c>
      <c r="P842">
        <v>9999</v>
      </c>
      <c r="Q842">
        <v>43</v>
      </c>
      <c r="R842">
        <v>1261</v>
      </c>
      <c r="S842">
        <v>5.5820777160983344</v>
      </c>
      <c r="T842">
        <v>4.4242664551942905</v>
      </c>
      <c r="U842">
        <v>13.080190325138764</v>
      </c>
      <c r="V842">
        <v>1.7446471054718475</v>
      </c>
      <c r="W842">
        <v>3.0134813639968279</v>
      </c>
      <c r="X842">
        <v>29.817605075337035</v>
      </c>
      <c r="Y842">
        <v>14.27438540840603</v>
      </c>
      <c r="Z842">
        <v>8.2139076250525456</v>
      </c>
      <c r="AA842">
        <v>1.7847612404674411</v>
      </c>
      <c r="AB842">
        <v>2.240853724261739</v>
      </c>
      <c r="AC842">
        <v>16.763796780027654</v>
      </c>
      <c r="AD842">
        <v>61.883628065980865</v>
      </c>
      <c r="AE842">
        <v>41.988739103700198</v>
      </c>
      <c r="AF842">
        <v>28.381724060319609</v>
      </c>
      <c r="AG842">
        <v>33.810151252897398</v>
      </c>
      <c r="AH842">
        <v>7.9302141157811271E-2</v>
      </c>
    </row>
    <row r="843" spans="1:34">
      <c r="A843">
        <v>7</v>
      </c>
      <c r="B843">
        <v>46</v>
      </c>
      <c r="C843">
        <v>2018</v>
      </c>
      <c r="D843">
        <v>99</v>
      </c>
      <c r="E843">
        <v>99</v>
      </c>
      <c r="F843">
        <v>99</v>
      </c>
      <c r="G843">
        <v>3</v>
      </c>
      <c r="H843">
        <v>2</v>
      </c>
      <c r="I843">
        <v>99</v>
      </c>
      <c r="J843">
        <v>999</v>
      </c>
      <c r="K843">
        <v>99</v>
      </c>
      <c r="L843">
        <v>99</v>
      </c>
      <c r="M843">
        <v>99</v>
      </c>
      <c r="N843">
        <v>99</v>
      </c>
      <c r="O843">
        <v>99</v>
      </c>
      <c r="P843">
        <v>9999</v>
      </c>
      <c r="Q843">
        <v>62</v>
      </c>
      <c r="R843">
        <v>3182</v>
      </c>
      <c r="S843">
        <v>4.6511627906976756</v>
      </c>
      <c r="T843">
        <v>4.2476429918290384</v>
      </c>
      <c r="U843">
        <v>10.147831552482719</v>
      </c>
      <c r="V843">
        <v>0.471401634192332</v>
      </c>
      <c r="W843">
        <v>0.91137649277184141</v>
      </c>
      <c r="X843">
        <v>19.264613450659965</v>
      </c>
      <c r="Y843">
        <v>6.4110622250157121</v>
      </c>
      <c r="Z843">
        <v>6.8746183263624987</v>
      </c>
      <c r="AA843">
        <v>1.6461667850255748</v>
      </c>
      <c r="AB843">
        <v>1.8564831382216127</v>
      </c>
      <c r="AC843">
        <v>21.651769948272442</v>
      </c>
      <c r="AD843">
        <v>38.571445382216638</v>
      </c>
      <c r="AE843">
        <v>42.222274702361219</v>
      </c>
      <c r="AF843">
        <v>71.618275939680402</v>
      </c>
      <c r="AG843">
        <v>66.189848747102602</v>
      </c>
      <c r="AH843">
        <v>0.15713387806411061</v>
      </c>
    </row>
    <row r="844" spans="1:34">
      <c r="A844">
        <v>7</v>
      </c>
      <c r="B844">
        <v>47</v>
      </c>
      <c r="C844">
        <v>2018</v>
      </c>
      <c r="D844">
        <v>99</v>
      </c>
      <c r="E844">
        <v>99</v>
      </c>
      <c r="F844">
        <v>99</v>
      </c>
      <c r="G844">
        <v>4</v>
      </c>
      <c r="H844">
        <v>1</v>
      </c>
      <c r="I844">
        <v>99</v>
      </c>
      <c r="J844">
        <v>999</v>
      </c>
      <c r="K844">
        <v>99</v>
      </c>
      <c r="L844">
        <v>99</v>
      </c>
      <c r="M844">
        <v>99</v>
      </c>
      <c r="N844">
        <v>99</v>
      </c>
      <c r="O844">
        <v>99</v>
      </c>
      <c r="P844">
        <v>9999</v>
      </c>
      <c r="Q844">
        <v>91</v>
      </c>
      <c r="R844">
        <v>4060</v>
      </c>
      <c r="S844">
        <v>4.9401477832512324</v>
      </c>
      <c r="T844">
        <v>4.836699507389163</v>
      </c>
      <c r="U844">
        <v>15.705763546798051</v>
      </c>
      <c r="V844">
        <v>1.8226600985221677</v>
      </c>
      <c r="W844">
        <v>2.5615763546798034</v>
      </c>
      <c r="X844">
        <v>44.581280788177345</v>
      </c>
      <c r="Y844">
        <v>16.551724137931036</v>
      </c>
      <c r="Z844">
        <v>7.1839391394869487</v>
      </c>
      <c r="AA844">
        <v>1.5555760112988963</v>
      </c>
      <c r="AB844">
        <v>2.0321754082755139</v>
      </c>
      <c r="AC844">
        <v>29.690004709700748</v>
      </c>
      <c r="AD844">
        <v>55.197056871292787</v>
      </c>
      <c r="AE844">
        <v>52.283498235656438</v>
      </c>
      <c r="AF844">
        <v>78.529980657640237</v>
      </c>
      <c r="AG844">
        <v>80.087666966007106</v>
      </c>
      <c r="AH844">
        <v>0</v>
      </c>
    </row>
    <row r="845" spans="1:34">
      <c r="A845">
        <v>7</v>
      </c>
      <c r="B845">
        <v>48</v>
      </c>
      <c r="C845">
        <v>2018</v>
      </c>
      <c r="D845">
        <v>99</v>
      </c>
      <c r="E845">
        <v>99</v>
      </c>
      <c r="F845">
        <v>99</v>
      </c>
      <c r="G845">
        <v>4</v>
      </c>
      <c r="H845">
        <v>2</v>
      </c>
      <c r="I845">
        <v>99</v>
      </c>
      <c r="J845">
        <v>999</v>
      </c>
      <c r="K845">
        <v>99</v>
      </c>
      <c r="L845">
        <v>99</v>
      </c>
      <c r="M845">
        <v>99</v>
      </c>
      <c r="N845">
        <v>99</v>
      </c>
      <c r="O845">
        <v>99</v>
      </c>
      <c r="P845">
        <v>9999</v>
      </c>
      <c r="Q845">
        <v>28</v>
      </c>
      <c r="R845">
        <v>1110</v>
      </c>
      <c r="S845">
        <v>4.8630630630630627</v>
      </c>
      <c r="T845">
        <v>4.9648648648648654</v>
      </c>
      <c r="U845">
        <v>14.282972972972972</v>
      </c>
      <c r="V845">
        <v>1.3513513513513515</v>
      </c>
      <c r="W845">
        <v>1.9819819819819824</v>
      </c>
      <c r="X845">
        <v>40.990990990991001</v>
      </c>
      <c r="Y845">
        <v>14.054054054054053</v>
      </c>
      <c r="Z845">
        <v>7.9575047126295715</v>
      </c>
      <c r="AA845">
        <v>1.6393762782255441</v>
      </c>
      <c r="AB845">
        <v>2.2327677910534112</v>
      </c>
      <c r="AC845">
        <v>55.825458258283483</v>
      </c>
      <c r="AD845">
        <v>72.055987067807195</v>
      </c>
      <c r="AE845">
        <v>55.17272744970321</v>
      </c>
      <c r="AF845">
        <v>21.47001934235977</v>
      </c>
      <c r="AG845">
        <v>19.912333033992912</v>
      </c>
      <c r="AH845">
        <v>0</v>
      </c>
    </row>
    <row r="846" spans="1:34">
      <c r="A846">
        <v>7</v>
      </c>
      <c r="B846">
        <v>49</v>
      </c>
      <c r="C846">
        <v>2017</v>
      </c>
      <c r="D846">
        <v>99</v>
      </c>
      <c r="E846">
        <v>99</v>
      </c>
      <c r="F846">
        <v>99</v>
      </c>
      <c r="G846">
        <v>1</v>
      </c>
      <c r="H846">
        <v>1</v>
      </c>
      <c r="I846">
        <v>99</v>
      </c>
      <c r="J846">
        <v>999</v>
      </c>
      <c r="K846">
        <v>99</v>
      </c>
      <c r="L846">
        <v>99</v>
      </c>
      <c r="M846">
        <v>99</v>
      </c>
      <c r="N846">
        <v>99</v>
      </c>
      <c r="O846">
        <v>99</v>
      </c>
      <c r="P846">
        <v>9999</v>
      </c>
      <c r="Q846">
        <v>161</v>
      </c>
      <c r="R846">
        <v>7459</v>
      </c>
      <c r="S846">
        <v>5.0231934575680386</v>
      </c>
      <c r="T846">
        <v>4.7353532645126704</v>
      </c>
      <c r="U846">
        <v>10.710537605577173</v>
      </c>
      <c r="V846">
        <v>0.57648478348304066</v>
      </c>
      <c r="W846">
        <v>0.96527684676230086</v>
      </c>
      <c r="X846">
        <v>22.523126424453679</v>
      </c>
      <c r="Y846">
        <v>7.1993564821021554</v>
      </c>
      <c r="Z846">
        <v>7.0888426042845651</v>
      </c>
      <c r="AA846">
        <v>1.2982083383040428</v>
      </c>
      <c r="AB846">
        <v>1.6388494448552204</v>
      </c>
      <c r="AC846">
        <v>2.5738391376490979</v>
      </c>
      <c r="AD846">
        <v>39.77807661609787</v>
      </c>
      <c r="AE846">
        <v>44.108325605403991</v>
      </c>
      <c r="AF846">
        <v>66.497280912900081</v>
      </c>
      <c r="AG846">
        <v>64.724759418683604</v>
      </c>
      <c r="AH846">
        <v>0.16087947446038339</v>
      </c>
    </row>
    <row r="847" spans="1:34">
      <c r="A847">
        <v>7</v>
      </c>
      <c r="B847">
        <v>50</v>
      </c>
      <c r="C847">
        <v>2017</v>
      </c>
      <c r="D847">
        <v>99</v>
      </c>
      <c r="E847">
        <v>99</v>
      </c>
      <c r="F847">
        <v>99</v>
      </c>
      <c r="G847">
        <v>1</v>
      </c>
      <c r="H847">
        <v>2</v>
      </c>
      <c r="I847">
        <v>99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  <c r="Q847">
        <v>105</v>
      </c>
      <c r="R847">
        <v>3758</v>
      </c>
      <c r="S847">
        <v>5.6889302820649279</v>
      </c>
      <c r="T847">
        <v>4.1950505588078784</v>
      </c>
      <c r="U847">
        <v>11.586029803086753</v>
      </c>
      <c r="V847">
        <v>1.0377860564129859</v>
      </c>
      <c r="W847">
        <v>0.98456625864821701</v>
      </c>
      <c r="X847">
        <v>24.53432676955828</v>
      </c>
      <c r="Y847">
        <v>7.7434805747738142</v>
      </c>
      <c r="Z847">
        <v>7.0875475762212581</v>
      </c>
      <c r="AA847">
        <v>3.3175617461109352</v>
      </c>
      <c r="AB847">
        <v>1.9596805968361888</v>
      </c>
      <c r="AC847">
        <v>6.8710323433975988</v>
      </c>
      <c r="AD847">
        <v>51.409473292410304</v>
      </c>
      <c r="AE847">
        <v>19.241125445771797</v>
      </c>
      <c r="AF847">
        <v>33.502719087099941</v>
      </c>
      <c r="AG847">
        <v>35.275240581316375</v>
      </c>
      <c r="AH847">
        <v>2.8738690792975001</v>
      </c>
    </row>
    <row r="848" spans="1:34">
      <c r="A848">
        <v>7</v>
      </c>
      <c r="B848">
        <v>51</v>
      </c>
      <c r="C848">
        <v>2017</v>
      </c>
      <c r="D848">
        <v>99</v>
      </c>
      <c r="E848">
        <v>99</v>
      </c>
      <c r="F848">
        <v>99</v>
      </c>
      <c r="G848">
        <v>2</v>
      </c>
      <c r="H848">
        <v>1</v>
      </c>
      <c r="I848">
        <v>99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  <c r="Q848">
        <v>153</v>
      </c>
      <c r="R848">
        <v>5666</v>
      </c>
      <c r="S848">
        <v>4.5691846099541129</v>
      </c>
      <c r="T848">
        <v>4.5732439110483591</v>
      </c>
      <c r="U848">
        <v>12.075079421108381</v>
      </c>
      <c r="V848">
        <v>0.77656194846452509</v>
      </c>
      <c r="W848">
        <v>1.3766325450052952</v>
      </c>
      <c r="X848">
        <v>30.462407342040244</v>
      </c>
      <c r="Y848">
        <v>10.324744087539711</v>
      </c>
      <c r="Z848">
        <v>7.9158150109814756</v>
      </c>
      <c r="AA848">
        <v>1.3366708485814978</v>
      </c>
      <c r="AB848">
        <v>1.9619619520228035</v>
      </c>
      <c r="AC848">
        <v>30.856463031215913</v>
      </c>
      <c r="AD848">
        <v>40.217911879226158</v>
      </c>
      <c r="AE848">
        <v>53.901680274484647</v>
      </c>
      <c r="AF848">
        <v>68.895914396887193</v>
      </c>
      <c r="AG848">
        <v>67.414209153585517</v>
      </c>
      <c r="AH848">
        <v>0.42357924461701357</v>
      </c>
    </row>
    <row r="849" spans="1:34">
      <c r="A849">
        <v>7</v>
      </c>
      <c r="B849">
        <v>52</v>
      </c>
      <c r="C849">
        <v>2017</v>
      </c>
      <c r="D849">
        <v>99</v>
      </c>
      <c r="E849">
        <v>99</v>
      </c>
      <c r="F849">
        <v>99</v>
      </c>
      <c r="G849">
        <v>2</v>
      </c>
      <c r="H849">
        <v>2</v>
      </c>
      <c r="I849">
        <v>99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  <c r="Q849">
        <v>133</v>
      </c>
      <c r="R849">
        <v>2558</v>
      </c>
      <c r="S849">
        <v>4.6876465989053955</v>
      </c>
      <c r="T849">
        <v>3.9405785770132904</v>
      </c>
      <c r="U849">
        <v>12.928342455043021</v>
      </c>
      <c r="V849">
        <v>1.0946051602814697</v>
      </c>
      <c r="W849">
        <v>0.7036747458952306</v>
      </c>
      <c r="X849">
        <v>31.078967943706008</v>
      </c>
      <c r="Y849">
        <v>10.828772478498825</v>
      </c>
      <c r="Z849">
        <v>7.4814525723721443</v>
      </c>
      <c r="AA849">
        <v>1.4603743927151462</v>
      </c>
      <c r="AB849">
        <v>2.0318965462229577</v>
      </c>
      <c r="AC849">
        <v>46.940558822727198</v>
      </c>
      <c r="AD849">
        <v>66.085523019016023</v>
      </c>
      <c r="AE849">
        <v>52.797043578264528</v>
      </c>
      <c r="AF849">
        <v>31.104085603112843</v>
      </c>
      <c r="AG849">
        <v>32.585790846414518</v>
      </c>
      <c r="AH849">
        <v>0.62548866301798256</v>
      </c>
    </row>
    <row r="850" spans="1:34">
      <c r="A850">
        <v>7</v>
      </c>
      <c r="B850">
        <v>53</v>
      </c>
      <c r="C850">
        <v>2017</v>
      </c>
      <c r="D850">
        <v>99</v>
      </c>
      <c r="E850">
        <v>99</v>
      </c>
      <c r="F850">
        <v>99</v>
      </c>
      <c r="G850">
        <v>3</v>
      </c>
      <c r="H850">
        <v>1</v>
      </c>
      <c r="I850">
        <v>99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  <c r="Q850">
        <v>46</v>
      </c>
      <c r="R850">
        <v>1299</v>
      </c>
      <c r="S850">
        <v>5.3964588144726724</v>
      </c>
      <c r="T850">
        <v>4.9884526558891444</v>
      </c>
      <c r="U850">
        <v>14.23364126250962</v>
      </c>
      <c r="V850">
        <v>1.1547344110854503</v>
      </c>
      <c r="W850">
        <v>4.2340261739799843</v>
      </c>
      <c r="X850">
        <v>37.56735950731332</v>
      </c>
      <c r="Y850">
        <v>17.167051578137038</v>
      </c>
      <c r="Z850">
        <v>8.3684163683984885</v>
      </c>
      <c r="AA850">
        <v>1.5988890751011251</v>
      </c>
      <c r="AB850">
        <v>2.3171926269499767</v>
      </c>
      <c r="AC850">
        <v>14.101589583769737</v>
      </c>
      <c r="AD850">
        <v>62.216734140120387</v>
      </c>
      <c r="AE850">
        <v>37.212862750833345</v>
      </c>
      <c r="AF850">
        <v>32.911071700025346</v>
      </c>
      <c r="AG850">
        <v>36.899739359855005</v>
      </c>
      <c r="AH850">
        <v>0.23094688221709003</v>
      </c>
    </row>
    <row r="851" spans="1:34">
      <c r="A851">
        <v>7</v>
      </c>
      <c r="B851">
        <v>54</v>
      </c>
      <c r="C851">
        <v>2017</v>
      </c>
      <c r="D851">
        <v>99</v>
      </c>
      <c r="E851">
        <v>99</v>
      </c>
      <c r="F851">
        <v>99</v>
      </c>
      <c r="G851">
        <v>3</v>
      </c>
      <c r="H851">
        <v>2</v>
      </c>
      <c r="I851">
        <v>99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  <c r="Q851">
        <v>57</v>
      </c>
      <c r="R851">
        <v>2648</v>
      </c>
      <c r="S851">
        <v>5.0728851963746209</v>
      </c>
      <c r="T851">
        <v>4.3817975830815721</v>
      </c>
      <c r="U851">
        <v>11.940294561933536</v>
      </c>
      <c r="V851">
        <v>1.3217522658610272</v>
      </c>
      <c r="W851">
        <v>1.3595166163141992</v>
      </c>
      <c r="X851">
        <v>28.24773413897281</v>
      </c>
      <c r="Y851">
        <v>10.687311178247736</v>
      </c>
      <c r="Z851">
        <v>7.9030017092211331</v>
      </c>
      <c r="AA851">
        <v>1.5508662861689306</v>
      </c>
      <c r="AB851">
        <v>2.0802446771308696</v>
      </c>
      <c r="AC851">
        <v>18.389107056632444</v>
      </c>
      <c r="AD851">
        <v>34.988068828538523</v>
      </c>
      <c r="AE851">
        <v>24.046942959755022</v>
      </c>
      <c r="AF851">
        <v>67.08892829997464</v>
      </c>
      <c r="AG851">
        <v>63.100260640144974</v>
      </c>
      <c r="AH851">
        <v>3.776435045317221E-2</v>
      </c>
    </row>
    <row r="852" spans="1:34">
      <c r="A852">
        <v>7</v>
      </c>
      <c r="B852">
        <v>55</v>
      </c>
      <c r="C852">
        <v>2017</v>
      </c>
      <c r="D852">
        <v>99</v>
      </c>
      <c r="E852">
        <v>99</v>
      </c>
      <c r="F852">
        <v>99</v>
      </c>
      <c r="G852">
        <v>4</v>
      </c>
      <c r="H852">
        <v>1</v>
      </c>
      <c r="I852">
        <v>99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  <c r="Q852">
        <v>85</v>
      </c>
      <c r="R852">
        <v>3863</v>
      </c>
      <c r="S852">
        <v>4.4501682630080248</v>
      </c>
      <c r="T852">
        <v>4.5456898783329009</v>
      </c>
      <c r="U852">
        <v>16.264431788765222</v>
      </c>
      <c r="V852">
        <v>1.2684442143411856</v>
      </c>
      <c r="W852">
        <v>2.8475278281128662</v>
      </c>
      <c r="X852">
        <v>49.961170075071195</v>
      </c>
      <c r="Y852">
        <v>18.586590732591247</v>
      </c>
      <c r="Z852">
        <v>7.4329731298449468</v>
      </c>
      <c r="AA852">
        <v>1.8118999593677017</v>
      </c>
      <c r="AB852">
        <v>2.3480311444622717</v>
      </c>
      <c r="AC852">
        <v>37.698853875140301</v>
      </c>
      <c r="AD852">
        <v>63.378291345134386</v>
      </c>
      <c r="AE852">
        <v>60.427160419352155</v>
      </c>
      <c r="AF852">
        <v>84.344978165938869</v>
      </c>
      <c r="AG852">
        <v>86.302242942129098</v>
      </c>
      <c r="AH852">
        <v>5.177323323841572E-2</v>
      </c>
    </row>
    <row r="853" spans="1:34">
      <c r="A853">
        <v>7</v>
      </c>
      <c r="B853">
        <v>56</v>
      </c>
      <c r="C853">
        <v>2017</v>
      </c>
      <c r="D853">
        <v>99</v>
      </c>
      <c r="E853">
        <v>99</v>
      </c>
      <c r="F853">
        <v>99</v>
      </c>
      <c r="G853">
        <v>4</v>
      </c>
      <c r="H853">
        <v>2</v>
      </c>
      <c r="I853">
        <v>99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  <c r="Q853">
        <v>22</v>
      </c>
      <c r="R853">
        <v>717</v>
      </c>
      <c r="S853">
        <v>4.7545327754532787</v>
      </c>
      <c r="T853">
        <v>4.9609483960948415</v>
      </c>
      <c r="U853">
        <v>13.90822873082289</v>
      </c>
      <c r="V853">
        <v>0.55788005578800581</v>
      </c>
      <c r="W853">
        <v>2.6499302649930274</v>
      </c>
      <c r="X853">
        <v>40.167364016736393</v>
      </c>
      <c r="Y853">
        <v>13.389121338912132</v>
      </c>
      <c r="Z853">
        <v>7.4276746494465282</v>
      </c>
      <c r="AA853">
        <v>1.3186769966863163</v>
      </c>
      <c r="AB853">
        <v>2.4366181822550197</v>
      </c>
      <c r="AC853">
        <v>39.717025160141752</v>
      </c>
      <c r="AD853">
        <v>80.94157550373437</v>
      </c>
      <c r="AE853">
        <v>51.832889703236653</v>
      </c>
      <c r="AF853">
        <v>15.655021834061129</v>
      </c>
      <c r="AG853">
        <v>13.697757057870898</v>
      </c>
      <c r="AH853">
        <v>0</v>
      </c>
    </row>
    <row r="854" spans="1:34">
      <c r="A854">
        <v>7</v>
      </c>
      <c r="B854">
        <v>57</v>
      </c>
      <c r="C854">
        <v>2016</v>
      </c>
      <c r="D854">
        <v>99</v>
      </c>
      <c r="E854">
        <v>99</v>
      </c>
      <c r="F854">
        <v>99</v>
      </c>
      <c r="G854">
        <v>1</v>
      </c>
      <c r="H854">
        <v>1</v>
      </c>
      <c r="I854">
        <v>99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  <c r="Q854">
        <v>140</v>
      </c>
      <c r="R854">
        <v>5854</v>
      </c>
      <c r="S854">
        <v>5.2688759822343698</v>
      </c>
      <c r="T854">
        <v>4.978476255551759</v>
      </c>
      <c r="U854">
        <v>11.106747523061141</v>
      </c>
      <c r="V854">
        <v>0.76870515886573298</v>
      </c>
      <c r="W854">
        <v>1.3665869490946363</v>
      </c>
      <c r="X854">
        <v>23.283225145199861</v>
      </c>
      <c r="Y854">
        <v>8.7632388110693586</v>
      </c>
      <c r="Z854">
        <v>7.3929971236005789</v>
      </c>
      <c r="AA854">
        <v>1.3315178309705564</v>
      </c>
      <c r="AB854">
        <v>1.7161628411075718</v>
      </c>
      <c r="AC854">
        <v>9.6804510129803116</v>
      </c>
      <c r="AD854">
        <v>43.300785167940553</v>
      </c>
      <c r="AE854">
        <v>45.397964848751243</v>
      </c>
      <c r="AF854">
        <v>64.849894760163949</v>
      </c>
      <c r="AG854">
        <v>65.477768199542382</v>
      </c>
      <c r="AH854">
        <v>0.30748206354629321</v>
      </c>
    </row>
    <row r="855" spans="1:34">
      <c r="A855">
        <v>7</v>
      </c>
      <c r="B855">
        <v>58</v>
      </c>
      <c r="C855">
        <v>2016</v>
      </c>
      <c r="D855">
        <v>99</v>
      </c>
      <c r="E855">
        <v>99</v>
      </c>
      <c r="F855">
        <v>99</v>
      </c>
      <c r="G855">
        <v>1</v>
      </c>
      <c r="H855">
        <v>2</v>
      </c>
      <c r="I855">
        <v>99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  <c r="Q855">
        <v>88</v>
      </c>
      <c r="R855">
        <v>3173</v>
      </c>
      <c r="S855">
        <v>5.7387330601953996</v>
      </c>
      <c r="T855">
        <v>4.1024267254963753</v>
      </c>
      <c r="U855">
        <v>10.803750393948938</v>
      </c>
      <c r="V855">
        <v>0.78789788843365904</v>
      </c>
      <c r="W855">
        <v>1.1660888748818152</v>
      </c>
      <c r="X855">
        <v>21.273242987708802</v>
      </c>
      <c r="Y855">
        <v>8.0995902930980179</v>
      </c>
      <c r="Z855">
        <v>7.4326395229042896</v>
      </c>
      <c r="AA855">
        <v>2.030682523632775</v>
      </c>
      <c r="AB855">
        <v>1.9824085566649745</v>
      </c>
      <c r="AC855">
        <v>16.570307372431802</v>
      </c>
      <c r="AD855">
        <v>61.126751674199845</v>
      </c>
      <c r="AE855">
        <v>35.127097114068981</v>
      </c>
      <c r="AF855">
        <v>35.150105239836044</v>
      </c>
      <c r="AG855">
        <v>34.522231800457625</v>
      </c>
      <c r="AH855">
        <v>1.3867002836432401</v>
      </c>
    </row>
    <row r="856" spans="1:34">
      <c r="A856">
        <v>7</v>
      </c>
      <c r="B856">
        <v>59</v>
      </c>
      <c r="C856">
        <v>2016</v>
      </c>
      <c r="D856">
        <v>99</v>
      </c>
      <c r="E856">
        <v>99</v>
      </c>
      <c r="F856">
        <v>99</v>
      </c>
      <c r="G856">
        <v>2</v>
      </c>
      <c r="H856">
        <v>1</v>
      </c>
      <c r="I856">
        <v>99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  <c r="Q856">
        <v>165</v>
      </c>
      <c r="R856">
        <v>4784</v>
      </c>
      <c r="S856">
        <v>4.6208193979933112</v>
      </c>
      <c r="T856">
        <v>4.3396739130434785</v>
      </c>
      <c r="U856">
        <v>12.335033444816055</v>
      </c>
      <c r="V856">
        <v>1.4632107023411371</v>
      </c>
      <c r="W856">
        <v>0.81521739130434789</v>
      </c>
      <c r="X856">
        <v>31.605351170568557</v>
      </c>
      <c r="Y856">
        <v>10.639632107023409</v>
      </c>
      <c r="Z856">
        <v>7.8546296287115185</v>
      </c>
      <c r="AA856">
        <v>1.3807205709853501</v>
      </c>
      <c r="AB856">
        <v>1.7614312440304221</v>
      </c>
      <c r="AC856">
        <v>30.459376066639255</v>
      </c>
      <c r="AD856">
        <v>45.697164819097992</v>
      </c>
      <c r="AE856">
        <v>57.595410118067619</v>
      </c>
      <c r="AF856">
        <v>64.727371127046396</v>
      </c>
      <c r="AG856">
        <v>62.924381934410647</v>
      </c>
      <c r="AH856">
        <v>0.3135451505016722</v>
      </c>
    </row>
    <row r="857" spans="1:34">
      <c r="A857">
        <v>7</v>
      </c>
      <c r="B857">
        <v>60</v>
      </c>
      <c r="C857">
        <v>2016</v>
      </c>
      <c r="D857">
        <v>99</v>
      </c>
      <c r="E857">
        <v>99</v>
      </c>
      <c r="F857">
        <v>99</v>
      </c>
      <c r="G857">
        <v>2</v>
      </c>
      <c r="H857">
        <v>2</v>
      </c>
      <c r="I857">
        <v>99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  <c r="Q857">
        <v>135</v>
      </c>
      <c r="R857">
        <v>2607</v>
      </c>
      <c r="S857">
        <v>5.0241657077100124</v>
      </c>
      <c r="T857">
        <v>4.2240122746451858</v>
      </c>
      <c r="U857">
        <v>13.337054085155351</v>
      </c>
      <c r="V857">
        <v>1.3425393172228619</v>
      </c>
      <c r="W857">
        <v>0.26850786344457234</v>
      </c>
      <c r="X857">
        <v>35.711545838128117</v>
      </c>
      <c r="Y857">
        <v>10.893747602608363</v>
      </c>
      <c r="Z857">
        <v>7.4740076532598723</v>
      </c>
      <c r="AA857">
        <v>1.4710448601576327</v>
      </c>
      <c r="AB857">
        <v>1.9789045521567457</v>
      </c>
      <c r="AC857">
        <v>42.752671558759133</v>
      </c>
      <c r="AD857">
        <v>60.190097011548886</v>
      </c>
      <c r="AE857">
        <v>51.559124672014221</v>
      </c>
      <c r="AF857">
        <v>35.27262887295359</v>
      </c>
      <c r="AG857">
        <v>37.075618065589346</v>
      </c>
      <c r="AH857">
        <v>1.2274645186037596</v>
      </c>
    </row>
    <row r="858" spans="1:34">
      <c r="A858">
        <v>7</v>
      </c>
      <c r="B858">
        <v>61</v>
      </c>
      <c r="C858">
        <v>2016</v>
      </c>
      <c r="D858">
        <v>99</v>
      </c>
      <c r="E858">
        <v>99</v>
      </c>
      <c r="F858">
        <v>99</v>
      </c>
      <c r="G858">
        <v>3</v>
      </c>
      <c r="H858">
        <v>1</v>
      </c>
      <c r="I858">
        <v>99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  <c r="Q858">
        <v>43</v>
      </c>
      <c r="R858">
        <v>994</v>
      </c>
      <c r="S858">
        <v>5.3973843058350113</v>
      </c>
      <c r="T858">
        <v>4.788732394366197</v>
      </c>
      <c r="U858">
        <v>14.261971830985919</v>
      </c>
      <c r="V858">
        <v>2.1126760563380276</v>
      </c>
      <c r="W858">
        <v>2.7162977867203209</v>
      </c>
      <c r="X858">
        <v>38.329979879275641</v>
      </c>
      <c r="Y858">
        <v>16.700201207243463</v>
      </c>
      <c r="Z858">
        <v>8.5622964241810919</v>
      </c>
      <c r="AA858">
        <v>1.6615043725113734</v>
      </c>
      <c r="AB858">
        <v>2.1804033469404223</v>
      </c>
      <c r="AC858">
        <v>24.11029455260115</v>
      </c>
      <c r="AD858">
        <v>62.717362261413648</v>
      </c>
      <c r="AE858">
        <v>42.222858434847446</v>
      </c>
      <c r="AF858">
        <v>31.807999999999993</v>
      </c>
      <c r="AG858">
        <v>37.393008527665472</v>
      </c>
      <c r="AH858">
        <v>0.20120724346076463</v>
      </c>
    </row>
    <row r="859" spans="1:34">
      <c r="A859">
        <v>7</v>
      </c>
      <c r="B859">
        <v>62</v>
      </c>
      <c r="C859">
        <v>2016</v>
      </c>
      <c r="D859">
        <v>99</v>
      </c>
      <c r="E859">
        <v>99</v>
      </c>
      <c r="F859">
        <v>99</v>
      </c>
      <c r="G859">
        <v>3</v>
      </c>
      <c r="H859">
        <v>2</v>
      </c>
      <c r="I859">
        <v>99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  <c r="Q859">
        <v>47</v>
      </c>
      <c r="R859">
        <v>2131</v>
      </c>
      <c r="S859">
        <v>5.3679023932426091</v>
      </c>
      <c r="T859">
        <v>3.9990614734866257</v>
      </c>
      <c r="U859">
        <v>11.138198029094315</v>
      </c>
      <c r="V859">
        <v>1.4077897700610045</v>
      </c>
      <c r="W859">
        <v>0.23463162834350071</v>
      </c>
      <c r="X859">
        <v>24.073205068043169</v>
      </c>
      <c r="Y859">
        <v>11.356170811825431</v>
      </c>
      <c r="Z859">
        <v>7.9821372220622173</v>
      </c>
      <c r="AA859">
        <v>1.5722196039991805</v>
      </c>
      <c r="AB859">
        <v>2.062605101392978</v>
      </c>
      <c r="AC859">
        <v>5.05939841448191</v>
      </c>
      <c r="AD859">
        <v>18.263123926963203</v>
      </c>
      <c r="AE859">
        <v>6.3921926861370002</v>
      </c>
      <c r="AF859">
        <v>68.191999999999993</v>
      </c>
      <c r="AG859">
        <v>62.606991472334514</v>
      </c>
      <c r="AH859">
        <v>0</v>
      </c>
    </row>
    <row r="860" spans="1:34">
      <c r="A860">
        <v>7</v>
      </c>
      <c r="B860">
        <v>63</v>
      </c>
      <c r="C860">
        <v>2016</v>
      </c>
      <c r="D860">
        <v>99</v>
      </c>
      <c r="E860">
        <v>99</v>
      </c>
      <c r="F860">
        <v>99</v>
      </c>
      <c r="G860">
        <v>4</v>
      </c>
      <c r="H860">
        <v>1</v>
      </c>
      <c r="I860">
        <v>99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  <c r="Q860">
        <v>83</v>
      </c>
      <c r="R860">
        <v>3022</v>
      </c>
      <c r="S860">
        <v>4.6585043017868948</v>
      </c>
      <c r="T860">
        <v>4.856055592322968</v>
      </c>
      <c r="U860">
        <v>17.443514228987397</v>
      </c>
      <c r="V860">
        <v>1.6545334215751155</v>
      </c>
      <c r="W860">
        <v>4.9636002647253488</v>
      </c>
      <c r="X860">
        <v>55.559232296492382</v>
      </c>
      <c r="Y860">
        <v>23.99073461283918</v>
      </c>
      <c r="Z860">
        <v>7.6289910816257347</v>
      </c>
      <c r="AA860">
        <v>1.7834054195882778</v>
      </c>
      <c r="AB860">
        <v>2.4877186212813367</v>
      </c>
      <c r="AC860">
        <v>40.500720693164112</v>
      </c>
      <c r="AD860">
        <v>63.101967906231856</v>
      </c>
      <c r="AE860">
        <v>64.609281328743506</v>
      </c>
      <c r="AF860">
        <v>81.171098576416867</v>
      </c>
      <c r="AG860">
        <v>84.641359289398068</v>
      </c>
      <c r="AH860">
        <v>0</v>
      </c>
    </row>
    <row r="861" spans="1:34">
      <c r="A861">
        <v>7</v>
      </c>
      <c r="B861">
        <v>64</v>
      </c>
      <c r="C861">
        <v>2016</v>
      </c>
      <c r="D861">
        <v>99</v>
      </c>
      <c r="E861">
        <v>99</v>
      </c>
      <c r="F861">
        <v>99</v>
      </c>
      <c r="G861">
        <v>4</v>
      </c>
      <c r="H861">
        <v>2</v>
      </c>
      <c r="I861">
        <v>99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  <c r="Q861">
        <v>24</v>
      </c>
      <c r="R861">
        <v>701</v>
      </c>
      <c r="S861">
        <v>4.6904422253922968</v>
      </c>
      <c r="T861">
        <v>4.4864479315263912</v>
      </c>
      <c r="U861">
        <v>13.645221112696152</v>
      </c>
      <c r="V861">
        <v>1.2838801711840231</v>
      </c>
      <c r="W861">
        <v>2.8530670470756059</v>
      </c>
      <c r="X861">
        <v>41.084165477888739</v>
      </c>
      <c r="Y861">
        <v>16.119828815977179</v>
      </c>
      <c r="Z861">
        <v>8.4220294390752137</v>
      </c>
      <c r="AA861">
        <v>1.4181551390610476</v>
      </c>
      <c r="AB861">
        <v>2.57750646826279</v>
      </c>
      <c r="AC861">
        <v>53.255043119680622</v>
      </c>
      <c r="AD861">
        <v>78.192344185294502</v>
      </c>
      <c r="AE861">
        <v>58.522394997752755</v>
      </c>
      <c r="AF861">
        <v>18.82890142358313</v>
      </c>
      <c r="AG861">
        <v>15.358640710601893</v>
      </c>
      <c r="AH861">
        <v>0</v>
      </c>
    </row>
    <row r="862" spans="1:34">
      <c r="A862">
        <v>7</v>
      </c>
      <c r="B862">
        <v>65</v>
      </c>
      <c r="C862">
        <v>2015</v>
      </c>
      <c r="D862">
        <v>99</v>
      </c>
      <c r="E862">
        <v>99</v>
      </c>
      <c r="F862">
        <v>99</v>
      </c>
      <c r="G862">
        <v>1</v>
      </c>
      <c r="H862">
        <v>1</v>
      </c>
      <c r="I862">
        <v>99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  <c r="Q862">
        <v>127</v>
      </c>
      <c r="R862">
        <v>5265</v>
      </c>
      <c r="S862">
        <v>5.2053181386514717</v>
      </c>
      <c r="T862">
        <v>4.7663817663817678</v>
      </c>
      <c r="U862">
        <v>11.6239126305793</v>
      </c>
      <c r="V862">
        <v>1.0256410256410255</v>
      </c>
      <c r="W862">
        <v>1.0826210826210827</v>
      </c>
      <c r="X862">
        <v>26.913580246913579</v>
      </c>
      <c r="Y862">
        <v>11.168091168091168</v>
      </c>
      <c r="Z862">
        <v>7.7793946963963103</v>
      </c>
      <c r="AA862">
        <v>1.2457754704277264</v>
      </c>
      <c r="AB862">
        <v>1.7898441773072753</v>
      </c>
      <c r="AC862">
        <v>15.406434808886649</v>
      </c>
      <c r="AD862">
        <v>47.484406313120623</v>
      </c>
      <c r="AE862">
        <v>43.242874035704531</v>
      </c>
      <c r="AF862">
        <v>64.704436524517618</v>
      </c>
      <c r="AG862">
        <v>66.581191652967817</v>
      </c>
      <c r="AH862">
        <v>0.20892687559354223</v>
      </c>
    </row>
    <row r="863" spans="1:34">
      <c r="A863">
        <v>7</v>
      </c>
      <c r="B863">
        <v>66</v>
      </c>
      <c r="C863">
        <v>2015</v>
      </c>
      <c r="D863">
        <v>99</v>
      </c>
      <c r="E863">
        <v>99</v>
      </c>
      <c r="F863">
        <v>99</v>
      </c>
      <c r="G863">
        <v>1</v>
      </c>
      <c r="H863">
        <v>2</v>
      </c>
      <c r="I863">
        <v>99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  <c r="Q863">
        <v>89</v>
      </c>
      <c r="R863">
        <v>2872</v>
      </c>
      <c r="S863">
        <v>5.8168523676880231</v>
      </c>
      <c r="T863">
        <v>3.8927576601671312</v>
      </c>
      <c r="U863">
        <v>10.695612813370468</v>
      </c>
      <c r="V863">
        <v>1.1838440111420609</v>
      </c>
      <c r="W863">
        <v>1.0445682451253482</v>
      </c>
      <c r="X863">
        <v>21.483286908077989</v>
      </c>
      <c r="Y863">
        <v>8.25208913649025</v>
      </c>
      <c r="Z863">
        <v>7.5346475631064562</v>
      </c>
      <c r="AA863">
        <v>1.9163989872892473</v>
      </c>
      <c r="AB863">
        <v>2.0807990549998152</v>
      </c>
      <c r="AC863">
        <v>14.58428364346552</v>
      </c>
      <c r="AD863">
        <v>44.283300627810654</v>
      </c>
      <c r="AE863">
        <v>30.21688590106703</v>
      </c>
      <c r="AF863">
        <v>35.295563475482375</v>
      </c>
      <c r="AG863">
        <v>33.418808347032169</v>
      </c>
      <c r="AH863">
        <v>1.427576601671309</v>
      </c>
    </row>
    <row r="864" spans="1:34">
      <c r="A864">
        <v>7</v>
      </c>
      <c r="B864">
        <v>67</v>
      </c>
      <c r="C864">
        <v>2015</v>
      </c>
      <c r="D864">
        <v>99</v>
      </c>
      <c r="E864">
        <v>99</v>
      </c>
      <c r="F864">
        <v>99</v>
      </c>
      <c r="G864">
        <v>2</v>
      </c>
      <c r="H864">
        <v>1</v>
      </c>
      <c r="I864">
        <v>99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  <c r="Q864">
        <v>160</v>
      </c>
      <c r="R864">
        <v>5156</v>
      </c>
      <c r="S864">
        <v>4.4210628394103955</v>
      </c>
      <c r="T864">
        <v>4.1842513576415827</v>
      </c>
      <c r="U864">
        <v>10.833572536850278</v>
      </c>
      <c r="V864">
        <v>1.26066718386346</v>
      </c>
      <c r="W864">
        <v>0.54305663304887508</v>
      </c>
      <c r="X864">
        <v>24.612102404965089</v>
      </c>
      <c r="Y864">
        <v>8.6889061287820013</v>
      </c>
      <c r="Z864">
        <v>7.5597695795944446</v>
      </c>
      <c r="AA864">
        <v>1.4309062658295919</v>
      </c>
      <c r="AB864">
        <v>1.780909083186375</v>
      </c>
      <c r="AC864">
        <v>32.330796256895511</v>
      </c>
      <c r="AD864">
        <v>46.26157881846472</v>
      </c>
      <c r="AE864">
        <v>54.105582716196011</v>
      </c>
      <c r="AF864">
        <v>67.083008066614639</v>
      </c>
      <c r="AG864">
        <v>62.859930520622704</v>
      </c>
      <c r="AH864">
        <v>0.17455391776570983</v>
      </c>
    </row>
    <row r="865" spans="1:37">
      <c r="A865">
        <v>7</v>
      </c>
      <c r="B865">
        <v>68</v>
      </c>
      <c r="C865">
        <v>2015</v>
      </c>
      <c r="D865">
        <v>99</v>
      </c>
      <c r="E865">
        <v>99</v>
      </c>
      <c r="F865">
        <v>99</v>
      </c>
      <c r="G865">
        <v>2</v>
      </c>
      <c r="H865">
        <v>2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  <c r="Q865">
        <v>134</v>
      </c>
      <c r="R865">
        <v>2530</v>
      </c>
      <c r="S865">
        <v>4.8422924901185773</v>
      </c>
      <c r="T865">
        <v>4.1952569169960476</v>
      </c>
      <c r="U865">
        <v>13.044664031620551</v>
      </c>
      <c r="V865">
        <v>1.4624505928853755</v>
      </c>
      <c r="W865">
        <v>0.23715415019762845</v>
      </c>
      <c r="X865">
        <v>34.110671936758891</v>
      </c>
      <c r="Y865">
        <v>10.790513833992096</v>
      </c>
      <c r="Z865">
        <v>7.4036785260548141</v>
      </c>
      <c r="AA865">
        <v>1.3193714372944201</v>
      </c>
      <c r="AB865">
        <v>1.8408563786240719</v>
      </c>
      <c r="AC865">
        <v>32.182024133511881</v>
      </c>
      <c r="AD865">
        <v>51.561738948693161</v>
      </c>
      <c r="AE865">
        <v>50.67551874566535</v>
      </c>
      <c r="AF865">
        <v>32.916991933385368</v>
      </c>
      <c r="AG865">
        <v>37.140069479377303</v>
      </c>
      <c r="AH865">
        <v>0.43478260869565216</v>
      </c>
    </row>
    <row r="866" spans="1:37">
      <c r="A866">
        <v>7</v>
      </c>
      <c r="B866">
        <v>69</v>
      </c>
      <c r="C866">
        <v>2015</v>
      </c>
      <c r="D866">
        <v>99</v>
      </c>
      <c r="E866">
        <v>99</v>
      </c>
      <c r="F866">
        <v>99</v>
      </c>
      <c r="G866">
        <v>3</v>
      </c>
      <c r="H866">
        <v>1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  <c r="Q866">
        <v>30</v>
      </c>
      <c r="R866">
        <v>720</v>
      </c>
      <c r="S866">
        <v>4.7388888888888889</v>
      </c>
      <c r="T866">
        <v>4.4958333333333345</v>
      </c>
      <c r="U866">
        <v>13.710277777777783</v>
      </c>
      <c r="V866">
        <v>1.9444444444444444</v>
      </c>
      <c r="W866">
        <v>1.6666666666666672</v>
      </c>
      <c r="X866">
        <v>40.277777777777779</v>
      </c>
      <c r="Y866">
        <v>14.444444444444445</v>
      </c>
      <c r="Z866">
        <v>8.2010927409133512</v>
      </c>
      <c r="AA866">
        <v>1.9028163013131896</v>
      </c>
      <c r="AB866">
        <v>2.1640970339202026</v>
      </c>
      <c r="AC866">
        <v>28.177374892416793</v>
      </c>
      <c r="AD866">
        <v>59.71680555023736</v>
      </c>
      <c r="AE866">
        <v>52.353564102307608</v>
      </c>
      <c r="AF866">
        <v>23.622047244094489</v>
      </c>
      <c r="AG866">
        <v>29.456050465053128</v>
      </c>
      <c r="AH866">
        <v>0</v>
      </c>
    </row>
    <row r="867" spans="1:37">
      <c r="A867">
        <v>7</v>
      </c>
      <c r="B867">
        <v>70</v>
      </c>
      <c r="C867">
        <v>2015</v>
      </c>
      <c r="D867">
        <v>99</v>
      </c>
      <c r="E867">
        <v>99</v>
      </c>
      <c r="F867">
        <v>99</v>
      </c>
      <c r="G867">
        <v>3</v>
      </c>
      <c r="H867">
        <v>2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  <c r="Q867">
        <v>58</v>
      </c>
      <c r="R867">
        <v>2328</v>
      </c>
      <c r="S867">
        <v>4.976374570446735</v>
      </c>
      <c r="T867">
        <v>4.1172680412371125</v>
      </c>
      <c r="U867">
        <v>10.155025773195883</v>
      </c>
      <c r="V867">
        <v>1.2886597938144335</v>
      </c>
      <c r="W867">
        <v>0.77319587628865982</v>
      </c>
      <c r="X867">
        <v>20.017182130584192</v>
      </c>
      <c r="Y867">
        <v>7.8608247422680382</v>
      </c>
      <c r="Z867">
        <v>7.3964420140152445</v>
      </c>
      <c r="AA867">
        <v>1.446898062762848</v>
      </c>
      <c r="AB867">
        <v>1.9428017003941087</v>
      </c>
      <c r="AC867">
        <v>18.035334478631803</v>
      </c>
      <c r="AD867">
        <v>19.50883157463268</v>
      </c>
      <c r="AE867">
        <v>16.92289424120786</v>
      </c>
      <c r="AF867">
        <v>76.377952755905497</v>
      </c>
      <c r="AG867">
        <v>70.543949534946876</v>
      </c>
      <c r="AH867">
        <v>4.2955326460481107E-2</v>
      </c>
    </row>
    <row r="868" spans="1:37">
      <c r="A868">
        <v>7</v>
      </c>
      <c r="B868">
        <v>71</v>
      </c>
      <c r="C868">
        <v>2015</v>
      </c>
      <c r="D868">
        <v>99</v>
      </c>
      <c r="E868">
        <v>99</v>
      </c>
      <c r="F868">
        <v>99</v>
      </c>
      <c r="G868">
        <v>4</v>
      </c>
      <c r="H868">
        <v>1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  <c r="Q868">
        <v>97</v>
      </c>
      <c r="R868">
        <v>3845</v>
      </c>
      <c r="S868">
        <v>4.5193758127438244</v>
      </c>
      <c r="T868">
        <v>4.5146944083224989</v>
      </c>
      <c r="U868">
        <v>15.445955786735984</v>
      </c>
      <c r="V868">
        <v>1.1183355006501952</v>
      </c>
      <c r="W868">
        <v>1.3003901170351102</v>
      </c>
      <c r="X868">
        <v>44.369310793237979</v>
      </c>
      <c r="Y868">
        <v>16.410923276983091</v>
      </c>
      <c r="Z868">
        <v>7.3575295086997903</v>
      </c>
      <c r="AA868">
        <v>1.7382566413946348</v>
      </c>
      <c r="AB868">
        <v>2.2008639848536036</v>
      </c>
      <c r="AC868">
        <v>32.235085859956364</v>
      </c>
      <c r="AD868">
        <v>67.088430210438673</v>
      </c>
      <c r="AE868">
        <v>55.535886068583054</v>
      </c>
      <c r="AF868">
        <v>82.263585793752668</v>
      </c>
      <c r="AG868">
        <v>84.469195398048313</v>
      </c>
      <c r="AH868">
        <v>0</v>
      </c>
    </row>
    <row r="869" spans="1:37">
      <c r="A869">
        <v>7</v>
      </c>
      <c r="B869">
        <v>72</v>
      </c>
      <c r="C869">
        <v>2015</v>
      </c>
      <c r="D869">
        <v>99</v>
      </c>
      <c r="E869">
        <v>99</v>
      </c>
      <c r="F869">
        <v>99</v>
      </c>
      <c r="G869">
        <v>4</v>
      </c>
      <c r="H869">
        <v>2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  <c r="Q869">
        <v>22</v>
      </c>
      <c r="R869">
        <v>829</v>
      </c>
      <c r="S869">
        <v>4.7768395657418594</v>
      </c>
      <c r="T869">
        <v>4.3486127864897455</v>
      </c>
      <c r="U869">
        <v>13.172014475271403</v>
      </c>
      <c r="V869">
        <v>1.2062726176115799</v>
      </c>
      <c r="W869">
        <v>1.3268998793727382</v>
      </c>
      <c r="X869">
        <v>36.429433051869729</v>
      </c>
      <c r="Y869">
        <v>11.097708082026537</v>
      </c>
      <c r="Z869">
        <v>7.5020568740290052</v>
      </c>
      <c r="AA869">
        <v>1.2550094168987416</v>
      </c>
      <c r="AB869">
        <v>2.3780892941262142</v>
      </c>
      <c r="AC869">
        <v>31.48458653702388</v>
      </c>
      <c r="AD869">
        <v>79.237500596535142</v>
      </c>
      <c r="AE869">
        <v>35.749083049925694</v>
      </c>
      <c r="AF869">
        <v>17.736414206247328</v>
      </c>
      <c r="AG869">
        <v>15.530804601951695</v>
      </c>
      <c r="AH869">
        <v>0</v>
      </c>
    </row>
    <row r="870" spans="1:37">
      <c r="A870">
        <v>8</v>
      </c>
      <c r="B870">
        <v>1</v>
      </c>
      <c r="C870">
        <v>2023</v>
      </c>
      <c r="D870">
        <v>99</v>
      </c>
      <c r="E870">
        <v>99</v>
      </c>
      <c r="F870">
        <v>99</v>
      </c>
      <c r="G870">
        <v>99</v>
      </c>
      <c r="H870">
        <v>99</v>
      </c>
      <c r="I870">
        <v>6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  <c r="Q870">
        <v>120</v>
      </c>
      <c r="R870">
        <v>5982</v>
      </c>
      <c r="S870">
        <v>5.2348712805081909</v>
      </c>
      <c r="T870">
        <v>5.1925777331995988</v>
      </c>
      <c r="U870">
        <v>10.781093279839514</v>
      </c>
      <c r="V870">
        <v>0.56837178201270488</v>
      </c>
      <c r="W870">
        <v>1.8722835172183216</v>
      </c>
      <c r="X870">
        <v>20.812437311935803</v>
      </c>
      <c r="Y870">
        <v>6.4025409562019391</v>
      </c>
      <c r="Z870">
        <v>6.6733096080605847</v>
      </c>
      <c r="AA870">
        <v>1.3440935250295685</v>
      </c>
      <c r="AB870">
        <v>1.7390893317107152</v>
      </c>
      <c r="AC870">
        <v>7.3117155041152557</v>
      </c>
      <c r="AD870">
        <v>33.899204488652806</v>
      </c>
      <c r="AE870">
        <v>43.463235612691058</v>
      </c>
      <c r="AF870">
        <v>22.379349046015705</v>
      </c>
      <c r="AG870">
        <v>19.487117970299956</v>
      </c>
      <c r="AH870">
        <v>0.76897358742895361</v>
      </c>
      <c r="AI870">
        <v>2754</v>
      </c>
      <c r="AJ870">
        <v>93.091830065359389</v>
      </c>
      <c r="AK870">
        <v>14.745397646192435</v>
      </c>
    </row>
    <row r="871" spans="1:37">
      <c r="A871">
        <v>8</v>
      </c>
      <c r="B871">
        <v>2</v>
      </c>
      <c r="C871">
        <v>2023</v>
      </c>
      <c r="D871">
        <v>99</v>
      </c>
      <c r="E871">
        <v>99</v>
      </c>
      <c r="F871">
        <v>99</v>
      </c>
      <c r="G871">
        <v>99</v>
      </c>
      <c r="H871">
        <v>99</v>
      </c>
      <c r="I871">
        <v>24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  <c r="Q871">
        <v>194</v>
      </c>
      <c r="R871">
        <v>6730</v>
      </c>
      <c r="S871">
        <v>5.302080237741456</v>
      </c>
      <c r="T871">
        <v>4.6246656760772646</v>
      </c>
      <c r="U871">
        <v>11.547102526003018</v>
      </c>
      <c r="V871">
        <v>0.92124814264487365</v>
      </c>
      <c r="W871">
        <v>0.56463595839524516</v>
      </c>
      <c r="X871">
        <v>25.557206537890043</v>
      </c>
      <c r="Y871">
        <v>8.4992570579494817</v>
      </c>
      <c r="Z871">
        <v>7.1681641851956419</v>
      </c>
      <c r="AA871">
        <v>1.3443443181956876</v>
      </c>
      <c r="AB871">
        <v>1.8130247561423485</v>
      </c>
      <c r="AC871">
        <v>12.54140268442419</v>
      </c>
      <c r="AD871">
        <v>38.803717613558469</v>
      </c>
      <c r="AE871">
        <v>50.569648941740716</v>
      </c>
      <c r="AF871">
        <v>25.177702955480726</v>
      </c>
      <c r="AG871">
        <v>23.481535243756369</v>
      </c>
      <c r="AH871">
        <v>0.19316493313521549</v>
      </c>
      <c r="AI871">
        <v>106</v>
      </c>
      <c r="AJ871">
        <v>102.78018867924531</v>
      </c>
      <c r="AK871">
        <v>15.493704878845923</v>
      </c>
    </row>
    <row r="872" spans="1:37">
      <c r="A872">
        <v>8</v>
      </c>
      <c r="B872">
        <v>3</v>
      </c>
      <c r="C872">
        <v>2023</v>
      </c>
      <c r="D872">
        <v>99</v>
      </c>
      <c r="E872">
        <v>99</v>
      </c>
      <c r="F872">
        <v>99</v>
      </c>
      <c r="G872">
        <v>99</v>
      </c>
      <c r="H872">
        <v>99</v>
      </c>
      <c r="I872">
        <v>49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  <c r="Q872">
        <v>148</v>
      </c>
      <c r="R872">
        <v>4696</v>
      </c>
      <c r="S872">
        <v>5.3168654173764924</v>
      </c>
      <c r="T872">
        <v>4.831984667802387</v>
      </c>
      <c r="U872">
        <v>14.819527257240219</v>
      </c>
      <c r="V872">
        <v>1.4267461669505963</v>
      </c>
      <c r="W872">
        <v>2.065587734241908</v>
      </c>
      <c r="X872">
        <v>39.906303236797271</v>
      </c>
      <c r="Y872">
        <v>16.801533219761499</v>
      </c>
      <c r="Z872">
        <v>7.714101053110701</v>
      </c>
      <c r="AA872">
        <v>1.6240909040695299</v>
      </c>
      <c r="AB872">
        <v>2.0808015458036246</v>
      </c>
      <c r="AC872">
        <v>16.59864628494897</v>
      </c>
      <c r="AD872">
        <v>57.343734762338286</v>
      </c>
      <c r="AE872">
        <v>49.874919646190946</v>
      </c>
      <c r="AF872">
        <v>17.568275346053124</v>
      </c>
      <c r="AG872">
        <v>21.028139044820744</v>
      </c>
      <c r="AH872">
        <v>2.1294718909710391E-2</v>
      </c>
      <c r="AI872">
        <v>5</v>
      </c>
      <c r="AJ872">
        <v>80.319999999999993</v>
      </c>
      <c r="AK872">
        <v>13.697433569673173</v>
      </c>
    </row>
    <row r="873" spans="1:37">
      <c r="A873">
        <v>8</v>
      </c>
      <c r="B873">
        <v>4</v>
      </c>
      <c r="C873">
        <v>2023</v>
      </c>
      <c r="D873">
        <v>99</v>
      </c>
      <c r="E873">
        <v>99</v>
      </c>
      <c r="F873">
        <v>99</v>
      </c>
      <c r="G873">
        <v>99</v>
      </c>
      <c r="H873">
        <v>99</v>
      </c>
      <c r="I873">
        <v>80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  <c r="Q873">
        <v>143</v>
      </c>
      <c r="R873">
        <v>2726</v>
      </c>
      <c r="S873">
        <v>5.1757153338224517</v>
      </c>
      <c r="T873">
        <v>4.8950843727072639</v>
      </c>
      <c r="U873">
        <v>13.587894350696988</v>
      </c>
      <c r="V873">
        <v>0.88041085840058719</v>
      </c>
      <c r="W873">
        <v>2.5311812179016875</v>
      </c>
      <c r="X873">
        <v>31.73147468818782</v>
      </c>
      <c r="Y873">
        <v>12.215700660308144</v>
      </c>
      <c r="Z873">
        <v>7.599590204844934</v>
      </c>
      <c r="AA873">
        <v>1.6030089502121914</v>
      </c>
      <c r="AB873">
        <v>2.1212333697691328</v>
      </c>
      <c r="AC873">
        <v>47.927787025577217</v>
      </c>
      <c r="AD873">
        <v>67.612195567052538</v>
      </c>
      <c r="AE873">
        <v>55.583650399046157</v>
      </c>
      <c r="AF873">
        <v>10.198279087167975</v>
      </c>
      <c r="AG873">
        <v>11.192224551547744</v>
      </c>
      <c r="AH873">
        <v>3.3749082905355841</v>
      </c>
      <c r="AI873">
        <v>777</v>
      </c>
      <c r="AJ873">
        <v>93.56061776061776</v>
      </c>
      <c r="AK873">
        <v>15.335634004616445</v>
      </c>
    </row>
    <row r="874" spans="1:37">
      <c r="A874">
        <v>8</v>
      </c>
      <c r="B874">
        <v>5</v>
      </c>
      <c r="C874">
        <v>2023</v>
      </c>
      <c r="D874">
        <v>99</v>
      </c>
      <c r="E874">
        <v>99</v>
      </c>
      <c r="F874">
        <v>99</v>
      </c>
      <c r="G874">
        <v>99</v>
      </c>
      <c r="H874">
        <v>99</v>
      </c>
      <c r="I874">
        <v>81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  <c r="Q874">
        <v>10</v>
      </c>
      <c r="R874">
        <v>202</v>
      </c>
      <c r="S874">
        <v>4.9306930693069315</v>
      </c>
      <c r="T874">
        <v>4.3762376237623757</v>
      </c>
      <c r="U874">
        <v>11.15792079207921</v>
      </c>
      <c r="V874">
        <v>0.49504950495049505</v>
      </c>
      <c r="W874">
        <v>3.4653465346534662</v>
      </c>
      <c r="X874">
        <v>21.287128712871286</v>
      </c>
      <c r="Y874">
        <v>6.4356435643564369</v>
      </c>
      <c r="Z874">
        <v>6.5497231166376189</v>
      </c>
      <c r="AA874">
        <v>2.2810342701145703</v>
      </c>
      <c r="AB874">
        <v>2.5730957013079396</v>
      </c>
      <c r="AC874">
        <v>54.2630995545762</v>
      </c>
      <c r="AD874">
        <v>77.986170318978907</v>
      </c>
      <c r="AE874">
        <v>59.485983416958057</v>
      </c>
      <c r="AF874">
        <v>0.75570520014964482</v>
      </c>
      <c r="AG874">
        <v>0.68104066663967278</v>
      </c>
      <c r="AH874">
        <v>1.4851485148514851</v>
      </c>
      <c r="AI874">
        <v>0</v>
      </c>
    </row>
    <row r="875" spans="1:37">
      <c r="A875">
        <v>8</v>
      </c>
      <c r="B875">
        <v>6</v>
      </c>
      <c r="C875">
        <v>2023</v>
      </c>
      <c r="D875">
        <v>99</v>
      </c>
      <c r="E875">
        <v>99</v>
      </c>
      <c r="F875">
        <v>99</v>
      </c>
      <c r="G875">
        <v>99</v>
      </c>
      <c r="H875">
        <v>99</v>
      </c>
      <c r="I875">
        <v>83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  <c r="Q875">
        <v>191</v>
      </c>
      <c r="R875">
        <v>6394</v>
      </c>
      <c r="S875">
        <v>5.4235220519236798</v>
      </c>
      <c r="T875">
        <v>4.6269940569283712</v>
      </c>
      <c r="U875">
        <v>12.489505786675011</v>
      </c>
      <c r="V875">
        <v>1.5170472317797941</v>
      </c>
      <c r="W875">
        <v>0.82890209571473294</v>
      </c>
      <c r="X875">
        <v>30.247106662496087</v>
      </c>
      <c r="Y875">
        <v>10.588051298091962</v>
      </c>
      <c r="Z875">
        <v>7.6362163061452994</v>
      </c>
      <c r="AA875">
        <v>1.7332739845639684</v>
      </c>
      <c r="AB875">
        <v>1.7854668584675495</v>
      </c>
      <c r="AC875">
        <v>28.909336480373401</v>
      </c>
      <c r="AD875">
        <v>49.057319783048882</v>
      </c>
      <c r="AE875">
        <v>43.416732439988529</v>
      </c>
      <c r="AF875">
        <v>23.920688365132808</v>
      </c>
      <c r="AG875">
        <v>24.129942522935504</v>
      </c>
      <c r="AH875">
        <v>1.6890835157960589</v>
      </c>
      <c r="AI875">
        <v>232</v>
      </c>
      <c r="AJ875">
        <v>94.581465517241369</v>
      </c>
      <c r="AK875">
        <v>13.745504403487988</v>
      </c>
    </row>
    <row r="876" spans="1:37">
      <c r="A876">
        <v>8</v>
      </c>
      <c r="B876">
        <v>7</v>
      </c>
      <c r="C876">
        <v>2022</v>
      </c>
      <c r="D876">
        <v>99</v>
      </c>
      <c r="E876">
        <v>99</v>
      </c>
      <c r="F876">
        <v>99</v>
      </c>
      <c r="G876">
        <v>99</v>
      </c>
      <c r="H876">
        <v>99</v>
      </c>
      <c r="I876">
        <v>6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  <c r="Q876">
        <v>119</v>
      </c>
      <c r="R876">
        <v>5623</v>
      </c>
      <c r="S876">
        <v>5.1764182820558409</v>
      </c>
      <c r="T876">
        <v>5.3483905388582604</v>
      </c>
      <c r="U876">
        <v>10.851058154010312</v>
      </c>
      <c r="V876">
        <v>0.40903432331495654</v>
      </c>
      <c r="W876">
        <v>1.5472167881913574</v>
      </c>
      <c r="X876">
        <v>20.291659256624577</v>
      </c>
      <c r="Y876">
        <v>8.3229592744086744</v>
      </c>
      <c r="Z876">
        <v>7.2652654229078397</v>
      </c>
      <c r="AA876">
        <v>1.4230510703975949</v>
      </c>
      <c r="AB876">
        <v>1.9871766985948032</v>
      </c>
      <c r="AC876">
        <v>13.637235571584368</v>
      </c>
      <c r="AD876">
        <v>36.411308355787448</v>
      </c>
      <c r="AE876">
        <v>44.049975559933969</v>
      </c>
      <c r="AF876">
        <v>21.613182080777104</v>
      </c>
      <c r="AG876">
        <v>18.630331482223596</v>
      </c>
      <c r="AH876">
        <v>0.26676151520540631</v>
      </c>
      <c r="AI876">
        <v>0</v>
      </c>
    </row>
    <row r="877" spans="1:37">
      <c r="A877">
        <v>8</v>
      </c>
      <c r="B877">
        <v>8</v>
      </c>
      <c r="C877">
        <v>2022</v>
      </c>
      <c r="D877">
        <v>99</v>
      </c>
      <c r="E877">
        <v>99</v>
      </c>
      <c r="F877">
        <v>99</v>
      </c>
      <c r="G877">
        <v>99</v>
      </c>
      <c r="H877">
        <v>99</v>
      </c>
      <c r="I877">
        <v>24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  <c r="Q877">
        <v>182</v>
      </c>
      <c r="R877">
        <v>6642</v>
      </c>
      <c r="S877">
        <v>5.1723878349894603</v>
      </c>
      <c r="T877">
        <v>4.7375790424570923</v>
      </c>
      <c r="U877">
        <v>12.34920204757605</v>
      </c>
      <c r="V877">
        <v>2.4691358024691361</v>
      </c>
      <c r="W877">
        <v>0.24089129780186697</v>
      </c>
      <c r="X877">
        <v>29.990966576332429</v>
      </c>
      <c r="Y877">
        <v>10.900331225534481</v>
      </c>
      <c r="Z877">
        <v>7.5567846299347359</v>
      </c>
      <c r="AA877">
        <v>1.263506727948597</v>
      </c>
      <c r="AB877">
        <v>1.4104612095687317</v>
      </c>
      <c r="AC877">
        <v>18.936607662255216</v>
      </c>
      <c r="AD877">
        <v>36.027139679890809</v>
      </c>
      <c r="AE877">
        <v>45.269259305267568</v>
      </c>
      <c r="AF877">
        <v>25.529922706832927</v>
      </c>
      <c r="AG877">
        <v>25.044835022232423</v>
      </c>
      <c r="AH877">
        <v>0.15055706112616685</v>
      </c>
      <c r="AI877">
        <v>0</v>
      </c>
    </row>
    <row r="878" spans="1:37">
      <c r="A878">
        <v>8</v>
      </c>
      <c r="B878">
        <v>9</v>
      </c>
      <c r="C878">
        <v>2022</v>
      </c>
      <c r="D878">
        <v>99</v>
      </c>
      <c r="E878">
        <v>99</v>
      </c>
      <c r="F878">
        <v>99</v>
      </c>
      <c r="G878">
        <v>99</v>
      </c>
      <c r="H878">
        <v>99</v>
      </c>
      <c r="I878">
        <v>49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  <c r="Q878">
        <v>129</v>
      </c>
      <c r="R878">
        <v>4749</v>
      </c>
      <c r="S878">
        <v>5.1004421983575501</v>
      </c>
      <c r="T878">
        <v>4.4857864813644994</v>
      </c>
      <c r="U878">
        <v>14.38859759949467</v>
      </c>
      <c r="V878">
        <v>1.6845651716150762</v>
      </c>
      <c r="W878">
        <v>1.7477363655506426</v>
      </c>
      <c r="X878">
        <v>39.503053274373535</v>
      </c>
      <c r="Y878">
        <v>14.992630027374179</v>
      </c>
      <c r="Z878">
        <v>7.5515003461143779</v>
      </c>
      <c r="AA878">
        <v>1.6849756027698297</v>
      </c>
      <c r="AB878">
        <v>2.1033664614493972</v>
      </c>
      <c r="AC878">
        <v>17.2951115899832</v>
      </c>
      <c r="AD878">
        <v>54.665387272704443</v>
      </c>
      <c r="AE878">
        <v>48.620192271124608</v>
      </c>
      <c r="AF878">
        <v>18.253779424081536</v>
      </c>
      <c r="AG878">
        <v>20.86416671437572</v>
      </c>
      <c r="AH878">
        <v>0.44219835754895759</v>
      </c>
      <c r="AI878">
        <v>0</v>
      </c>
    </row>
    <row r="879" spans="1:37">
      <c r="A879">
        <v>8</v>
      </c>
      <c r="B879">
        <v>10</v>
      </c>
      <c r="C879">
        <v>2022</v>
      </c>
      <c r="D879">
        <v>99</v>
      </c>
      <c r="E879">
        <v>99</v>
      </c>
      <c r="F879">
        <v>99</v>
      </c>
      <c r="G879">
        <v>99</v>
      </c>
      <c r="H879">
        <v>99</v>
      </c>
      <c r="I879">
        <v>80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  <c r="Q879">
        <v>127</v>
      </c>
      <c r="R879">
        <v>2332</v>
      </c>
      <c r="S879">
        <v>5.3516295025728988</v>
      </c>
      <c r="T879">
        <v>5.163379073756432</v>
      </c>
      <c r="U879">
        <v>14.31736706689537</v>
      </c>
      <c r="V879">
        <v>0.81475128644939987</v>
      </c>
      <c r="W879">
        <v>2.186963979416809</v>
      </c>
      <c r="X879">
        <v>36.535162950257295</v>
      </c>
      <c r="Y879">
        <v>15.394511149228128</v>
      </c>
      <c r="Z879">
        <v>7.785332964150518</v>
      </c>
      <c r="AA879">
        <v>1.4241340253220061</v>
      </c>
      <c r="AB879">
        <v>2.0710733966007937</v>
      </c>
      <c r="AC879">
        <v>40.234268727920146</v>
      </c>
      <c r="AD879">
        <v>65.980634761508242</v>
      </c>
      <c r="AE879">
        <v>55.669045478345666</v>
      </c>
      <c r="AF879">
        <v>8.9635320313662117</v>
      </c>
      <c r="AG879">
        <v>10.194645140359906</v>
      </c>
      <c r="AH879">
        <v>3.6020583190394522</v>
      </c>
      <c r="AI879">
        <v>480</v>
      </c>
      <c r="AJ879">
        <v>91.569583333333284</v>
      </c>
      <c r="AK879">
        <v>14.832375974532773</v>
      </c>
    </row>
    <row r="880" spans="1:37">
      <c r="A880">
        <v>8</v>
      </c>
      <c r="B880">
        <v>11</v>
      </c>
      <c r="C880">
        <v>2022</v>
      </c>
      <c r="D880">
        <v>99</v>
      </c>
      <c r="E880">
        <v>99</v>
      </c>
      <c r="F880">
        <v>99</v>
      </c>
      <c r="G880">
        <v>99</v>
      </c>
      <c r="H880">
        <v>99</v>
      </c>
      <c r="I880">
        <v>81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  <c r="Q880">
        <v>11</v>
      </c>
      <c r="R880">
        <v>180</v>
      </c>
      <c r="S880">
        <v>4.5388888888888888</v>
      </c>
      <c r="T880">
        <v>3.7333333333333343</v>
      </c>
      <c r="U880">
        <v>9.2766666666666637</v>
      </c>
      <c r="V880">
        <v>1.1111111111111112</v>
      </c>
      <c r="W880">
        <v>2.2222222222222223</v>
      </c>
      <c r="X880">
        <v>18.888888888888889</v>
      </c>
      <c r="Y880">
        <v>3.3333333333333344</v>
      </c>
      <c r="Z880">
        <v>6.0306448890460951</v>
      </c>
      <c r="AA880">
        <v>2.4593673280583737</v>
      </c>
      <c r="AB880">
        <v>2.3228335186912461</v>
      </c>
      <c r="AC880">
        <v>79.53242041350542</v>
      </c>
      <c r="AD880">
        <v>81.08672549379385</v>
      </c>
      <c r="AE880">
        <v>74.090919392922544</v>
      </c>
      <c r="AF880">
        <v>0.69186782403341252</v>
      </c>
      <c r="AG880">
        <v>0.50985286540333163</v>
      </c>
      <c r="AH880">
        <v>0</v>
      </c>
      <c r="AI880">
        <v>0</v>
      </c>
    </row>
    <row r="881" spans="1:37">
      <c r="A881">
        <v>8</v>
      </c>
      <c r="B881">
        <v>12</v>
      </c>
      <c r="C881">
        <v>2022</v>
      </c>
      <c r="D881">
        <v>99</v>
      </c>
      <c r="E881">
        <v>99</v>
      </c>
      <c r="F881">
        <v>99</v>
      </c>
      <c r="G881">
        <v>99</v>
      </c>
      <c r="H881">
        <v>99</v>
      </c>
      <c r="I881">
        <v>83</v>
      </c>
      <c r="J881">
        <v>999</v>
      </c>
      <c r="K881">
        <v>99</v>
      </c>
      <c r="L881">
        <v>99</v>
      </c>
      <c r="M881">
        <v>99</v>
      </c>
      <c r="N881">
        <v>99</v>
      </c>
      <c r="O881">
        <v>99</v>
      </c>
      <c r="P881">
        <v>9999</v>
      </c>
      <c r="Q881">
        <v>181</v>
      </c>
      <c r="R881">
        <v>6490.53</v>
      </c>
      <c r="S881">
        <v>5.386164149923041</v>
      </c>
      <c r="T881">
        <v>4.5905342090707526</v>
      </c>
      <c r="U881">
        <v>12.491737962847404</v>
      </c>
      <c r="V881">
        <v>1.1863437962693337</v>
      </c>
      <c r="W881">
        <v>1.140122609401697</v>
      </c>
      <c r="X881">
        <v>29.612373719865719</v>
      </c>
      <c r="Y881">
        <v>10.615465917267157</v>
      </c>
      <c r="Z881">
        <v>7.5307063679690387</v>
      </c>
      <c r="AA881">
        <v>1.7554340501698842</v>
      </c>
      <c r="AB881">
        <v>1.8082096428811576</v>
      </c>
      <c r="AC881">
        <v>23.646935618843656</v>
      </c>
      <c r="AD881">
        <v>51.039114792694313</v>
      </c>
      <c r="AE881">
        <v>43.646998933426822</v>
      </c>
      <c r="AF881">
        <v>24.947715932908807</v>
      </c>
      <c r="AG881">
        <v>24.756168775405023</v>
      </c>
      <c r="AH881">
        <v>1.2787861700046064</v>
      </c>
      <c r="AI881">
        <v>9</v>
      </c>
      <c r="AJ881">
        <v>105.1</v>
      </c>
      <c r="AK881">
        <v>14.914278275988528</v>
      </c>
    </row>
    <row r="882" spans="1:37">
      <c r="A882">
        <v>8</v>
      </c>
      <c r="B882">
        <v>13</v>
      </c>
      <c r="C882">
        <v>2021</v>
      </c>
      <c r="D882">
        <v>99</v>
      </c>
      <c r="E882">
        <v>99</v>
      </c>
      <c r="F882">
        <v>99</v>
      </c>
      <c r="G882">
        <v>99</v>
      </c>
      <c r="H882">
        <v>99</v>
      </c>
      <c r="I882">
        <v>6</v>
      </c>
      <c r="J882">
        <v>999</v>
      </c>
      <c r="K882">
        <v>99</v>
      </c>
      <c r="L882">
        <v>99</v>
      </c>
      <c r="M882">
        <v>99</v>
      </c>
      <c r="N882">
        <v>99</v>
      </c>
      <c r="O882">
        <v>99</v>
      </c>
      <c r="P882">
        <v>9999</v>
      </c>
      <c r="Q882">
        <v>115</v>
      </c>
      <c r="R882">
        <v>5182</v>
      </c>
      <c r="S882">
        <v>4.8983018139714396</v>
      </c>
      <c r="T882">
        <v>5.4417213431107667</v>
      </c>
      <c r="U882">
        <v>10.746570822076418</v>
      </c>
      <c r="V882">
        <v>0.38595137012736408</v>
      </c>
      <c r="W882">
        <v>1.17715167888846</v>
      </c>
      <c r="X882">
        <v>20.976456966422234</v>
      </c>
      <c r="Y882">
        <v>8.4909301428020019</v>
      </c>
      <c r="Z882">
        <v>7.2185531917465795</v>
      </c>
      <c r="AA882">
        <v>1.4502827853425713</v>
      </c>
      <c r="AB882">
        <v>2.1825197554092681</v>
      </c>
      <c r="AC882">
        <v>9.9196984154198375</v>
      </c>
      <c r="AD882">
        <v>25.367390875758783</v>
      </c>
      <c r="AE882">
        <v>46.04674772863531</v>
      </c>
      <c r="AF882">
        <v>19.456407060175188</v>
      </c>
      <c r="AG882">
        <v>16.435869120039975</v>
      </c>
      <c r="AH882">
        <v>0.65611732921651855</v>
      </c>
    </row>
    <row r="883" spans="1:37">
      <c r="A883">
        <v>8</v>
      </c>
      <c r="B883">
        <v>14</v>
      </c>
      <c r="C883">
        <v>2021</v>
      </c>
      <c r="D883">
        <v>99</v>
      </c>
      <c r="E883">
        <v>99</v>
      </c>
      <c r="F883">
        <v>99</v>
      </c>
      <c r="G883">
        <v>99</v>
      </c>
      <c r="H883">
        <v>99</v>
      </c>
      <c r="I883">
        <v>24</v>
      </c>
      <c r="J883">
        <v>999</v>
      </c>
      <c r="K883">
        <v>99</v>
      </c>
      <c r="L883">
        <v>99</v>
      </c>
      <c r="M883">
        <v>99</v>
      </c>
      <c r="N883">
        <v>99</v>
      </c>
      <c r="O883">
        <v>99</v>
      </c>
      <c r="P883">
        <v>9999</v>
      </c>
      <c r="Q883">
        <v>188</v>
      </c>
      <c r="R883">
        <v>6924</v>
      </c>
      <c r="S883">
        <v>5.0840554592720952</v>
      </c>
      <c r="T883">
        <v>4.6854419410745241</v>
      </c>
      <c r="U883">
        <v>12.609563835933001</v>
      </c>
      <c r="V883">
        <v>2.3974581166955522</v>
      </c>
      <c r="W883">
        <v>0.50548815713460438</v>
      </c>
      <c r="X883">
        <v>30.69035239745812</v>
      </c>
      <c r="Y883">
        <v>11.279607163489311</v>
      </c>
      <c r="Z883">
        <v>7.7384781396094748</v>
      </c>
      <c r="AA883">
        <v>1.2732573371047164</v>
      </c>
      <c r="AB883">
        <v>1.577247076464775</v>
      </c>
      <c r="AC883">
        <v>29.833586717574999</v>
      </c>
      <c r="AD883">
        <v>40.632273225875743</v>
      </c>
      <c r="AE883">
        <v>47.961469366316877</v>
      </c>
      <c r="AF883">
        <v>25.996943744626197</v>
      </c>
      <c r="AG883">
        <v>25.768105169058551</v>
      </c>
      <c r="AH883">
        <v>0.41883304448295777</v>
      </c>
    </row>
    <row r="884" spans="1:37">
      <c r="A884">
        <v>8</v>
      </c>
      <c r="B884">
        <v>15</v>
      </c>
      <c r="C884">
        <v>2021</v>
      </c>
      <c r="D884">
        <v>99</v>
      </c>
      <c r="E884">
        <v>99</v>
      </c>
      <c r="F884">
        <v>99</v>
      </c>
      <c r="G884">
        <v>99</v>
      </c>
      <c r="H884">
        <v>99</v>
      </c>
      <c r="I884">
        <v>49</v>
      </c>
      <c r="J884">
        <v>999</v>
      </c>
      <c r="K884">
        <v>99</v>
      </c>
      <c r="L884">
        <v>99</v>
      </c>
      <c r="M884">
        <v>99</v>
      </c>
      <c r="N884">
        <v>99</v>
      </c>
      <c r="O884">
        <v>99</v>
      </c>
      <c r="P884">
        <v>9999</v>
      </c>
      <c r="Q884">
        <v>138</v>
      </c>
      <c r="R884">
        <v>4743</v>
      </c>
      <c r="S884">
        <v>5.2648113008644311</v>
      </c>
      <c r="T884">
        <v>4.5882352941176476</v>
      </c>
      <c r="U884">
        <v>15.157604891418933</v>
      </c>
      <c r="V884">
        <v>1.8553658022348725</v>
      </c>
      <c r="W884">
        <v>2.9938857263335446</v>
      </c>
      <c r="X884">
        <v>42.399325321526469</v>
      </c>
      <c r="Y884">
        <v>17.836812144212523</v>
      </c>
      <c r="Z884">
        <v>7.9680157672434753</v>
      </c>
      <c r="AA884">
        <v>1.6730048367124171</v>
      </c>
      <c r="AB884">
        <v>2.3196410189877756</v>
      </c>
      <c r="AC884">
        <v>21.051815987990874</v>
      </c>
      <c r="AD884">
        <v>58.737326187175761</v>
      </c>
      <c r="AE884">
        <v>52.716046066167536</v>
      </c>
      <c r="AF884">
        <v>17.80813174187783</v>
      </c>
      <c r="AG884">
        <v>21.2182258318668</v>
      </c>
      <c r="AH884">
        <v>0.23192072527935903</v>
      </c>
    </row>
    <row r="885" spans="1:37">
      <c r="A885">
        <v>8</v>
      </c>
      <c r="B885">
        <v>16</v>
      </c>
      <c r="C885">
        <v>2021</v>
      </c>
      <c r="D885">
        <v>99</v>
      </c>
      <c r="E885">
        <v>99</v>
      </c>
      <c r="F885">
        <v>99</v>
      </c>
      <c r="G885">
        <v>99</v>
      </c>
      <c r="H885">
        <v>99</v>
      </c>
      <c r="I885">
        <v>80</v>
      </c>
      <c r="J885">
        <v>999</v>
      </c>
      <c r="K885">
        <v>99</v>
      </c>
      <c r="L885">
        <v>99</v>
      </c>
      <c r="M885">
        <v>99</v>
      </c>
      <c r="N885">
        <v>99</v>
      </c>
      <c r="O885">
        <v>99</v>
      </c>
      <c r="P885">
        <v>9999</v>
      </c>
      <c r="Q885">
        <v>115</v>
      </c>
      <c r="R885">
        <v>2050</v>
      </c>
      <c r="S885">
        <v>5.3643902439024389</v>
      </c>
      <c r="T885">
        <v>4.7409756097560969</v>
      </c>
      <c r="U885">
        <v>13.480146341463415</v>
      </c>
      <c r="V885">
        <v>0.92682926829268286</v>
      </c>
      <c r="W885">
        <v>1.9512195121951219</v>
      </c>
      <c r="X885">
        <v>30.243902439024396</v>
      </c>
      <c r="Y885">
        <v>13.75609756097561</v>
      </c>
      <c r="Z885">
        <v>7.7460398050559025</v>
      </c>
      <c r="AA885">
        <v>1.4004878048780491</v>
      </c>
      <c r="AB885">
        <v>2.2206852434833326</v>
      </c>
      <c r="AC885">
        <v>45.957487760627686</v>
      </c>
      <c r="AD885">
        <v>66.081689242813127</v>
      </c>
      <c r="AE885">
        <v>57.555343958978995</v>
      </c>
      <c r="AF885">
        <v>7.6969576366960899</v>
      </c>
      <c r="AG885">
        <v>8.1559363631370445</v>
      </c>
      <c r="AH885">
        <v>3.0731707317073176</v>
      </c>
    </row>
    <row r="886" spans="1:37">
      <c r="A886">
        <v>8</v>
      </c>
      <c r="B886">
        <v>17</v>
      </c>
      <c r="C886">
        <v>2021</v>
      </c>
      <c r="D886">
        <v>99</v>
      </c>
      <c r="E886">
        <v>99</v>
      </c>
      <c r="F886">
        <v>99</v>
      </c>
      <c r="G886">
        <v>99</v>
      </c>
      <c r="H886">
        <v>99</v>
      </c>
      <c r="I886">
        <v>81</v>
      </c>
      <c r="J886">
        <v>999</v>
      </c>
      <c r="K886">
        <v>99</v>
      </c>
      <c r="L886">
        <v>99</v>
      </c>
      <c r="M886">
        <v>99</v>
      </c>
      <c r="N886">
        <v>99</v>
      </c>
      <c r="O886">
        <v>99</v>
      </c>
      <c r="P886">
        <v>9999</v>
      </c>
      <c r="Q886">
        <v>14</v>
      </c>
      <c r="R886">
        <v>188</v>
      </c>
      <c r="S886">
        <v>4.9202127659574462</v>
      </c>
      <c r="T886">
        <v>4.1382978723404245</v>
      </c>
      <c r="U886">
        <v>9.0361702127659527</v>
      </c>
      <c r="V886">
        <v>0</v>
      </c>
      <c r="W886">
        <v>0</v>
      </c>
      <c r="X886">
        <v>7.4468085106382995</v>
      </c>
      <c r="Y886">
        <v>1.5957446808510645</v>
      </c>
      <c r="Z886">
        <v>4.5554234934932474</v>
      </c>
      <c r="AA886">
        <v>2.3084064590670681</v>
      </c>
      <c r="AB886">
        <v>2.0111448196835937</v>
      </c>
      <c r="AC886">
        <v>54.778045437159491</v>
      </c>
      <c r="AD886">
        <v>48.482779374696179</v>
      </c>
      <c r="AE886">
        <v>71.388208050620719</v>
      </c>
      <c r="AF886">
        <v>0.70586733448725103</v>
      </c>
      <c r="AG886">
        <v>0.50138070056767159</v>
      </c>
      <c r="AH886">
        <v>0</v>
      </c>
    </row>
    <row r="887" spans="1:37">
      <c r="A887">
        <v>8</v>
      </c>
      <c r="B887">
        <v>18</v>
      </c>
      <c r="C887">
        <v>2021</v>
      </c>
      <c r="D887">
        <v>99</v>
      </c>
      <c r="E887">
        <v>99</v>
      </c>
      <c r="F887">
        <v>99</v>
      </c>
      <c r="G887">
        <v>99</v>
      </c>
      <c r="H887">
        <v>99</v>
      </c>
      <c r="I887">
        <v>83</v>
      </c>
      <c r="J887">
        <v>999</v>
      </c>
      <c r="K887">
        <v>99</v>
      </c>
      <c r="L887">
        <v>99</v>
      </c>
      <c r="M887">
        <v>99</v>
      </c>
      <c r="N887">
        <v>99</v>
      </c>
      <c r="O887">
        <v>99</v>
      </c>
      <c r="P887">
        <v>9999</v>
      </c>
      <c r="Q887">
        <v>197</v>
      </c>
      <c r="R887">
        <v>7546.9</v>
      </c>
      <c r="S887">
        <v>5.3217480024910877</v>
      </c>
      <c r="T887">
        <v>4.5321920258649238</v>
      </c>
      <c r="U887">
        <v>12.535133631027303</v>
      </c>
      <c r="V887">
        <v>1.4973035286011476</v>
      </c>
      <c r="W887">
        <v>1.219043580808014</v>
      </c>
      <c r="X887">
        <v>29.866567729796341</v>
      </c>
      <c r="Y887">
        <v>12.256688176602315</v>
      </c>
      <c r="Z887">
        <v>7.8748284861011486</v>
      </c>
      <c r="AA887">
        <v>1.8107294493634996</v>
      </c>
      <c r="AB887">
        <v>1.9776166579163608</v>
      </c>
      <c r="AC887">
        <v>32.524144262228539</v>
      </c>
      <c r="AD887">
        <v>54.245917495553009</v>
      </c>
      <c r="AE887">
        <v>40.232995897417645</v>
      </c>
      <c r="AF887">
        <v>28.335692482137425</v>
      </c>
      <c r="AG887">
        <v>27.920482815329954</v>
      </c>
      <c r="AH887">
        <v>0.55651989558626724</v>
      </c>
    </row>
    <row r="888" spans="1:37">
      <c r="A888">
        <v>8</v>
      </c>
      <c r="B888">
        <v>19</v>
      </c>
      <c r="C888">
        <v>2020</v>
      </c>
      <c r="D888">
        <v>99</v>
      </c>
      <c r="E888">
        <v>99</v>
      </c>
      <c r="F888">
        <v>99</v>
      </c>
      <c r="G888">
        <v>99</v>
      </c>
      <c r="H888">
        <v>99</v>
      </c>
      <c r="I888">
        <v>6</v>
      </c>
      <c r="J888">
        <v>999</v>
      </c>
      <c r="K888">
        <v>99</v>
      </c>
      <c r="L888">
        <v>99</v>
      </c>
      <c r="M888">
        <v>99</v>
      </c>
      <c r="N888">
        <v>99</v>
      </c>
      <c r="O888">
        <v>99</v>
      </c>
      <c r="P888">
        <v>9999</v>
      </c>
      <c r="Q888">
        <v>117</v>
      </c>
      <c r="R888">
        <v>5593</v>
      </c>
      <c r="S888">
        <v>4.8830681208653681</v>
      </c>
      <c r="T888">
        <v>5.8018952261755761</v>
      </c>
      <c r="U888">
        <v>10.458889683533002</v>
      </c>
      <c r="V888">
        <v>0.23243339889147141</v>
      </c>
      <c r="W888">
        <v>1.7343107455748252</v>
      </c>
      <c r="X888">
        <v>20.650813516896125</v>
      </c>
      <c r="Y888">
        <v>7.509386733416771</v>
      </c>
      <c r="Z888">
        <v>7.1988238853681263</v>
      </c>
      <c r="AA888">
        <v>1.2713069836345336</v>
      </c>
      <c r="AB888">
        <v>2.0818449260672911</v>
      </c>
      <c r="AC888">
        <v>0.34552723197666496</v>
      </c>
      <c r="AD888">
        <v>19.12595814678097</v>
      </c>
      <c r="AE888">
        <v>37.549940477455266</v>
      </c>
      <c r="AF888">
        <v>20.542108935982665</v>
      </c>
      <c r="AG888">
        <v>17.14620627175244</v>
      </c>
      <c r="AH888">
        <v>0.66154121222957263</v>
      </c>
    </row>
    <row r="889" spans="1:37">
      <c r="A889">
        <v>8</v>
      </c>
      <c r="B889">
        <v>20</v>
      </c>
      <c r="C889">
        <v>2020</v>
      </c>
      <c r="D889">
        <v>99</v>
      </c>
      <c r="E889">
        <v>99</v>
      </c>
      <c r="F889">
        <v>99</v>
      </c>
      <c r="G889">
        <v>99</v>
      </c>
      <c r="H889">
        <v>99</v>
      </c>
      <c r="I889">
        <v>24</v>
      </c>
      <c r="J889">
        <v>999</v>
      </c>
      <c r="K889">
        <v>99</v>
      </c>
      <c r="L889">
        <v>99</v>
      </c>
      <c r="M889">
        <v>99</v>
      </c>
      <c r="N889">
        <v>99</v>
      </c>
      <c r="O889">
        <v>99</v>
      </c>
      <c r="P889">
        <v>9999</v>
      </c>
      <c r="Q889">
        <v>184</v>
      </c>
      <c r="R889">
        <v>7103</v>
      </c>
      <c r="S889">
        <v>4.8789243981416313</v>
      </c>
      <c r="T889">
        <v>4.6794312262424311</v>
      </c>
      <c r="U889">
        <v>12.235294945797531</v>
      </c>
      <c r="V889">
        <v>1.1825989018724483</v>
      </c>
      <c r="W889">
        <v>0.915106293115585</v>
      </c>
      <c r="X889">
        <v>30.367450373081805</v>
      </c>
      <c r="Y889">
        <v>10.643390116852032</v>
      </c>
      <c r="Z889">
        <v>7.823365323761406</v>
      </c>
      <c r="AA889">
        <v>1.3578329800005045</v>
      </c>
      <c r="AB889">
        <v>1.7733405530758724</v>
      </c>
      <c r="AC889">
        <v>7.7222284031342685</v>
      </c>
      <c r="AD889">
        <v>35.024227207438088</v>
      </c>
      <c r="AE889">
        <v>45.782414193008989</v>
      </c>
      <c r="AF889">
        <v>26.088074337973328</v>
      </c>
      <c r="AG889">
        <v>25.473809700655369</v>
      </c>
      <c r="AH889">
        <v>7.0392791778121883E-2</v>
      </c>
    </row>
    <row r="890" spans="1:37">
      <c r="A890">
        <v>8</v>
      </c>
      <c r="B890">
        <v>21</v>
      </c>
      <c r="C890">
        <v>2020</v>
      </c>
      <c r="D890">
        <v>99</v>
      </c>
      <c r="E890">
        <v>99</v>
      </c>
      <c r="F890">
        <v>99</v>
      </c>
      <c r="G890">
        <v>99</v>
      </c>
      <c r="H890">
        <v>99</v>
      </c>
      <c r="I890">
        <v>49</v>
      </c>
      <c r="J890">
        <v>999</v>
      </c>
      <c r="K890">
        <v>99</v>
      </c>
      <c r="L890">
        <v>99</v>
      </c>
      <c r="M890">
        <v>99</v>
      </c>
      <c r="N890">
        <v>99</v>
      </c>
      <c r="O890">
        <v>99</v>
      </c>
      <c r="P890">
        <v>9999</v>
      </c>
      <c r="Q890">
        <v>141</v>
      </c>
      <c r="R890">
        <v>4860</v>
      </c>
      <c r="S890">
        <v>5.3930041152263364</v>
      </c>
      <c r="T890">
        <v>5.042181069958847</v>
      </c>
      <c r="U890">
        <v>16.009520576131727</v>
      </c>
      <c r="V890">
        <v>1.7695473251028804</v>
      </c>
      <c r="W890">
        <v>3.0246913580246924</v>
      </c>
      <c r="X890">
        <v>47.181069958847743</v>
      </c>
      <c r="Y890">
        <v>20.411522633744848</v>
      </c>
      <c r="Z890">
        <v>7.7991299501949811</v>
      </c>
      <c r="AA890">
        <v>1.6017841223050828</v>
      </c>
      <c r="AB890">
        <v>2.1899674387651351</v>
      </c>
      <c r="AC890">
        <v>20.136680623324377</v>
      </c>
      <c r="AD890">
        <v>61.847487590914049</v>
      </c>
      <c r="AE890">
        <v>45.127609633111184</v>
      </c>
      <c r="AF890">
        <v>17.849928379916999</v>
      </c>
      <c r="AG890">
        <v>22.806163757219696</v>
      </c>
      <c r="AH890">
        <v>0.26748971193415633</v>
      </c>
    </row>
    <row r="891" spans="1:37">
      <c r="A891">
        <v>8</v>
      </c>
      <c r="B891">
        <v>22</v>
      </c>
      <c r="C891">
        <v>2020</v>
      </c>
      <c r="D891">
        <v>99</v>
      </c>
      <c r="E891">
        <v>99</v>
      </c>
      <c r="F891">
        <v>99</v>
      </c>
      <c r="G891">
        <v>99</v>
      </c>
      <c r="H891">
        <v>99</v>
      </c>
      <c r="I891">
        <v>80</v>
      </c>
      <c r="J891">
        <v>999</v>
      </c>
      <c r="K891">
        <v>99</v>
      </c>
      <c r="L891">
        <v>99</v>
      </c>
      <c r="M891">
        <v>99</v>
      </c>
      <c r="N891">
        <v>99</v>
      </c>
      <c r="O891">
        <v>99</v>
      </c>
      <c r="P891">
        <v>9999</v>
      </c>
      <c r="Q891">
        <v>111</v>
      </c>
      <c r="R891">
        <v>2275</v>
      </c>
      <c r="S891">
        <v>5.0980219780219773</v>
      </c>
      <c r="T891">
        <v>4.526593406593407</v>
      </c>
      <c r="U891">
        <v>12.94153846153846</v>
      </c>
      <c r="V891">
        <v>0.52747252747252737</v>
      </c>
      <c r="W891">
        <v>0.48351648351648335</v>
      </c>
      <c r="X891">
        <v>31.428571428571423</v>
      </c>
      <c r="Y891">
        <v>10.505494505494505</v>
      </c>
      <c r="Z891">
        <v>7.4292745749540572</v>
      </c>
      <c r="AA891">
        <v>1.5059064808902629</v>
      </c>
      <c r="AB891">
        <v>2.0360639791002368</v>
      </c>
      <c r="AC891">
        <v>17.613141142807855</v>
      </c>
      <c r="AD891">
        <v>51.402003505497198</v>
      </c>
      <c r="AE891">
        <v>41.668696360529367</v>
      </c>
      <c r="AF891">
        <v>8.3556763506813052</v>
      </c>
      <c r="AG891">
        <v>8.6298838556334978</v>
      </c>
      <c r="AH891">
        <v>2.5494505494505502</v>
      </c>
    </row>
    <row r="892" spans="1:37">
      <c r="A892">
        <v>8</v>
      </c>
      <c r="B892">
        <v>23</v>
      </c>
      <c r="C892">
        <v>2020</v>
      </c>
      <c r="D892">
        <v>99</v>
      </c>
      <c r="E892">
        <v>99</v>
      </c>
      <c r="F892">
        <v>99</v>
      </c>
      <c r="G892">
        <v>99</v>
      </c>
      <c r="H892">
        <v>99</v>
      </c>
      <c r="I892">
        <v>81</v>
      </c>
      <c r="J892">
        <v>999</v>
      </c>
      <c r="K892">
        <v>99</v>
      </c>
      <c r="L892">
        <v>99</v>
      </c>
      <c r="M892">
        <v>99</v>
      </c>
      <c r="N892">
        <v>99</v>
      </c>
      <c r="O892">
        <v>99</v>
      </c>
      <c r="P892">
        <v>9999</v>
      </c>
      <c r="Q892">
        <v>12</v>
      </c>
      <c r="R892">
        <v>157</v>
      </c>
      <c r="S892">
        <v>5.1210191082802554</v>
      </c>
      <c r="T892">
        <v>3.7961783439490446</v>
      </c>
      <c r="U892">
        <v>9.1656050955413981</v>
      </c>
      <c r="V892">
        <v>0</v>
      </c>
      <c r="W892">
        <v>1.9108280254777077</v>
      </c>
      <c r="X892">
        <v>5.7324840764331197</v>
      </c>
      <c r="Y892">
        <v>0.63694267515923564</v>
      </c>
      <c r="Z892">
        <v>3.7704468196550303</v>
      </c>
      <c r="AA892">
        <v>1.7715023616888774</v>
      </c>
      <c r="AB892">
        <v>2.0181938494736587</v>
      </c>
      <c r="AC892">
        <v>36.613768116626474</v>
      </c>
      <c r="AD892">
        <v>52.02179549970888</v>
      </c>
      <c r="AE892">
        <v>58.94630037520907</v>
      </c>
      <c r="AF892">
        <v>0.57663348881624854</v>
      </c>
      <c r="AG892">
        <v>0.42179209524681055</v>
      </c>
      <c r="AH892">
        <v>1.9108280254777077</v>
      </c>
    </row>
    <row r="893" spans="1:37">
      <c r="A893">
        <v>8</v>
      </c>
      <c r="B893">
        <v>24</v>
      </c>
      <c r="C893">
        <v>2020</v>
      </c>
      <c r="D893">
        <v>99</v>
      </c>
      <c r="E893">
        <v>99</v>
      </c>
      <c r="F893">
        <v>99</v>
      </c>
      <c r="G893">
        <v>99</v>
      </c>
      <c r="H893">
        <v>99</v>
      </c>
      <c r="I893">
        <v>83</v>
      </c>
      <c r="J893">
        <v>999</v>
      </c>
      <c r="K893">
        <v>99</v>
      </c>
      <c r="L893">
        <v>99</v>
      </c>
      <c r="M893">
        <v>99</v>
      </c>
      <c r="N893">
        <v>99</v>
      </c>
      <c r="O893">
        <v>99</v>
      </c>
      <c r="P893">
        <v>9999</v>
      </c>
      <c r="Q893">
        <v>183</v>
      </c>
      <c r="R893">
        <v>7239</v>
      </c>
      <c r="S893">
        <v>5.419394944053046</v>
      </c>
      <c r="T893">
        <v>4.4782428512225447</v>
      </c>
      <c r="U893">
        <v>12.02820831606572</v>
      </c>
      <c r="V893">
        <v>1.5471750241746101</v>
      </c>
      <c r="W893">
        <v>1.0084265782566653</v>
      </c>
      <c r="X893">
        <v>27.697195745268687</v>
      </c>
      <c r="Y893">
        <v>11.189390799834232</v>
      </c>
      <c r="Z893">
        <v>7.7068253367083148</v>
      </c>
      <c r="AA893">
        <v>1.8560101612668087</v>
      </c>
      <c r="AB893">
        <v>1.9222461208344437</v>
      </c>
      <c r="AC893">
        <v>28.042594534824879</v>
      </c>
      <c r="AD893">
        <v>50.836212569069595</v>
      </c>
      <c r="AE893">
        <v>38.797359869169824</v>
      </c>
      <c r="AF893">
        <v>26.587578506629455</v>
      </c>
      <c r="AG893">
        <v>25.522144319492192</v>
      </c>
      <c r="AH893">
        <v>0.38679375604365246</v>
      </c>
    </row>
    <row r="894" spans="1:37">
      <c r="A894">
        <v>8</v>
      </c>
      <c r="B894">
        <v>25</v>
      </c>
      <c r="C894">
        <v>2019</v>
      </c>
      <c r="D894">
        <v>99</v>
      </c>
      <c r="E894">
        <v>99</v>
      </c>
      <c r="F894">
        <v>99</v>
      </c>
      <c r="G894">
        <v>99</v>
      </c>
      <c r="H894">
        <v>99</v>
      </c>
      <c r="I894">
        <v>6</v>
      </c>
      <c r="J894">
        <v>999</v>
      </c>
      <c r="K894">
        <v>99</v>
      </c>
      <c r="L894">
        <v>99</v>
      </c>
      <c r="M894">
        <v>99</v>
      </c>
      <c r="N894">
        <v>99</v>
      </c>
      <c r="O894">
        <v>99</v>
      </c>
      <c r="P894">
        <v>9999</v>
      </c>
      <c r="Q894">
        <v>113</v>
      </c>
      <c r="R894">
        <v>5712</v>
      </c>
      <c r="S894">
        <v>4.7914915966386564</v>
      </c>
      <c r="T894">
        <v>5.2373949579831924</v>
      </c>
      <c r="U894">
        <v>10.228203781512603</v>
      </c>
      <c r="V894">
        <v>0.17507002801120453</v>
      </c>
      <c r="W894">
        <v>1.3130252100840329</v>
      </c>
      <c r="X894">
        <v>19.275210084033613</v>
      </c>
      <c r="Y894">
        <v>6.3900560224089613</v>
      </c>
      <c r="Z894">
        <v>6.9658524140862577</v>
      </c>
      <c r="AA894">
        <v>1.3738164304823539</v>
      </c>
      <c r="AB894">
        <v>1.9210654266369875</v>
      </c>
      <c r="AC894">
        <v>7.4580835163247778</v>
      </c>
      <c r="AD894">
        <v>31.329462270664408</v>
      </c>
      <c r="AE894">
        <v>39.08931199714209</v>
      </c>
      <c r="AF894">
        <v>21.010814389759435</v>
      </c>
      <c r="AG894">
        <v>17.343988708617587</v>
      </c>
      <c r="AH894">
        <v>0.7002801120448181</v>
      </c>
    </row>
    <row r="895" spans="1:37">
      <c r="A895">
        <v>8</v>
      </c>
      <c r="B895">
        <v>26</v>
      </c>
      <c r="C895">
        <v>2019</v>
      </c>
      <c r="D895">
        <v>99</v>
      </c>
      <c r="E895">
        <v>99</v>
      </c>
      <c r="F895">
        <v>99</v>
      </c>
      <c r="G895">
        <v>99</v>
      </c>
      <c r="H895">
        <v>99</v>
      </c>
      <c r="I895">
        <v>24</v>
      </c>
      <c r="J895">
        <v>999</v>
      </c>
      <c r="K895">
        <v>99</v>
      </c>
      <c r="L895">
        <v>99</v>
      </c>
      <c r="M895">
        <v>99</v>
      </c>
      <c r="N895">
        <v>99</v>
      </c>
      <c r="O895">
        <v>99</v>
      </c>
      <c r="P895">
        <v>9999</v>
      </c>
      <c r="Q895">
        <v>185</v>
      </c>
      <c r="R895">
        <v>6865</v>
      </c>
      <c r="S895">
        <v>4.6795338674435536</v>
      </c>
      <c r="T895">
        <v>4.5018208302986151</v>
      </c>
      <c r="U895">
        <v>12.223915513474141</v>
      </c>
      <c r="V895">
        <v>1.3838310269482883</v>
      </c>
      <c r="W895">
        <v>0.4224326292789512</v>
      </c>
      <c r="X895">
        <v>30.706482155863078</v>
      </c>
      <c r="Y895">
        <v>10.779315367807724</v>
      </c>
      <c r="Z895">
        <v>7.80083877267821</v>
      </c>
      <c r="AA895">
        <v>1.335109102605307</v>
      </c>
      <c r="AB895">
        <v>1.7792289973876672</v>
      </c>
      <c r="AC895">
        <v>17.751442798731219</v>
      </c>
      <c r="AD895">
        <v>37.637767483715827</v>
      </c>
      <c r="AE895">
        <v>49.259379345785455</v>
      </c>
      <c r="AF895">
        <v>25.251967924667113</v>
      </c>
      <c r="AG895">
        <v>24.912212078684608</v>
      </c>
      <c r="AH895">
        <v>0.34959941733430444</v>
      </c>
    </row>
    <row r="896" spans="1:37">
      <c r="A896">
        <v>8</v>
      </c>
      <c r="B896">
        <v>27</v>
      </c>
      <c r="C896">
        <v>2019</v>
      </c>
      <c r="D896">
        <v>99</v>
      </c>
      <c r="E896">
        <v>99</v>
      </c>
      <c r="F896">
        <v>99</v>
      </c>
      <c r="G896">
        <v>99</v>
      </c>
      <c r="H896">
        <v>99</v>
      </c>
      <c r="I896">
        <v>49</v>
      </c>
      <c r="J896">
        <v>999</v>
      </c>
      <c r="K896">
        <v>99</v>
      </c>
      <c r="L896">
        <v>99</v>
      </c>
      <c r="M896">
        <v>99</v>
      </c>
      <c r="N896">
        <v>99</v>
      </c>
      <c r="O896">
        <v>99</v>
      </c>
      <c r="P896">
        <v>9999</v>
      </c>
      <c r="Q896">
        <v>134</v>
      </c>
      <c r="R896">
        <v>4529</v>
      </c>
      <c r="S896">
        <v>5.353720468094501</v>
      </c>
      <c r="T896">
        <v>4.9701920953852952</v>
      </c>
      <c r="U896">
        <v>15.24040627069993</v>
      </c>
      <c r="V896">
        <v>1.41311547803047</v>
      </c>
      <c r="W896">
        <v>3.8198277765511151</v>
      </c>
      <c r="X896">
        <v>40.847869286818288</v>
      </c>
      <c r="Y896">
        <v>17.421064252594395</v>
      </c>
      <c r="Z896">
        <v>7.7561966146165506</v>
      </c>
      <c r="AA896">
        <v>1.5391655691233443</v>
      </c>
      <c r="AB896">
        <v>2.261887511426437</v>
      </c>
      <c r="AC896">
        <v>20.573791123225245</v>
      </c>
      <c r="AD896">
        <v>61.036000541110553</v>
      </c>
      <c r="AE896">
        <v>44.349576736546368</v>
      </c>
      <c r="AF896">
        <v>16.659309938939156</v>
      </c>
      <c r="AG896">
        <v>20.490864255408848</v>
      </c>
      <c r="AH896">
        <v>0.11039964672113048</v>
      </c>
    </row>
    <row r="897" spans="1:34">
      <c r="A897">
        <v>8</v>
      </c>
      <c r="B897">
        <v>28</v>
      </c>
      <c r="C897">
        <v>2019</v>
      </c>
      <c r="D897">
        <v>99</v>
      </c>
      <c r="E897">
        <v>99</v>
      </c>
      <c r="F897">
        <v>99</v>
      </c>
      <c r="G897">
        <v>99</v>
      </c>
      <c r="H897">
        <v>99</v>
      </c>
      <c r="I897">
        <v>80</v>
      </c>
      <c r="J897">
        <v>999</v>
      </c>
      <c r="K897">
        <v>99</v>
      </c>
      <c r="L897">
        <v>99</v>
      </c>
      <c r="M897">
        <v>99</v>
      </c>
      <c r="N897">
        <v>99</v>
      </c>
      <c r="O897">
        <v>99</v>
      </c>
      <c r="P897">
        <v>9999</v>
      </c>
      <c r="Q897">
        <v>111</v>
      </c>
      <c r="R897">
        <v>2305</v>
      </c>
      <c r="S897">
        <v>5.087635574837309</v>
      </c>
      <c r="T897">
        <v>4.681127982646422</v>
      </c>
      <c r="U897">
        <v>13.476095444685461</v>
      </c>
      <c r="V897">
        <v>0.69414316702819945</v>
      </c>
      <c r="W897">
        <v>1.4750542299349239</v>
      </c>
      <c r="X897">
        <v>32.494577006507598</v>
      </c>
      <c r="Y897">
        <v>11.930585683297178</v>
      </c>
      <c r="Z897">
        <v>7.5023233670725391</v>
      </c>
      <c r="AA897">
        <v>1.5559413265489324</v>
      </c>
      <c r="AB897">
        <v>2.1568263287186213</v>
      </c>
      <c r="AC897">
        <v>33.68655165931284</v>
      </c>
      <c r="AD897">
        <v>62.273113438699923</v>
      </c>
      <c r="AE897">
        <v>53.836198096964594</v>
      </c>
      <c r="AF897">
        <v>8.4786287059515928</v>
      </c>
      <c r="AG897">
        <v>9.2213906195719684</v>
      </c>
      <c r="AH897">
        <v>2.9934924078091094</v>
      </c>
    </row>
    <row r="898" spans="1:34">
      <c r="A898">
        <v>8</v>
      </c>
      <c r="B898">
        <v>29</v>
      </c>
      <c r="C898">
        <v>2019</v>
      </c>
      <c r="D898">
        <v>99</v>
      </c>
      <c r="E898">
        <v>99</v>
      </c>
      <c r="F898">
        <v>99</v>
      </c>
      <c r="G898">
        <v>99</v>
      </c>
      <c r="H898">
        <v>99</v>
      </c>
      <c r="I898">
        <v>81</v>
      </c>
      <c r="J898">
        <v>999</v>
      </c>
      <c r="K898">
        <v>99</v>
      </c>
      <c r="L898">
        <v>99</v>
      </c>
      <c r="M898">
        <v>99</v>
      </c>
      <c r="N898">
        <v>99</v>
      </c>
      <c r="O898">
        <v>99</v>
      </c>
      <c r="P898">
        <v>9999</v>
      </c>
      <c r="Q898">
        <v>10</v>
      </c>
      <c r="R898">
        <v>116</v>
      </c>
      <c r="S898">
        <v>5.8275862068965516</v>
      </c>
      <c r="T898">
        <v>3.7068965517241392</v>
      </c>
      <c r="U898">
        <v>10.016379310344826</v>
      </c>
      <c r="V898">
        <v>0</v>
      </c>
      <c r="W898">
        <v>0.86206896551724133</v>
      </c>
      <c r="X898">
        <v>13.793103448275859</v>
      </c>
      <c r="Y898">
        <v>1.7241379310344827</v>
      </c>
      <c r="Z898">
        <v>4.9534548021369318</v>
      </c>
      <c r="AA898">
        <v>1.8766985964396936</v>
      </c>
      <c r="AB898">
        <v>2.0172413793103439</v>
      </c>
      <c r="AC898">
        <v>37.541305916636333</v>
      </c>
      <c r="AD898">
        <v>73.613208143894425</v>
      </c>
      <c r="AE898">
        <v>43.980198803231666</v>
      </c>
      <c r="AF898">
        <v>0.42669020819539472</v>
      </c>
      <c r="AG898">
        <v>0.34492936028383736</v>
      </c>
      <c r="AH898">
        <v>0</v>
      </c>
    </row>
    <row r="899" spans="1:34">
      <c r="A899">
        <v>8</v>
      </c>
      <c r="B899">
        <v>30</v>
      </c>
      <c r="C899">
        <v>2019</v>
      </c>
      <c r="D899">
        <v>99</v>
      </c>
      <c r="E899">
        <v>99</v>
      </c>
      <c r="F899">
        <v>99</v>
      </c>
      <c r="G899">
        <v>99</v>
      </c>
      <c r="H899">
        <v>99</v>
      </c>
      <c r="I899">
        <v>83</v>
      </c>
      <c r="J899">
        <v>999</v>
      </c>
      <c r="K899">
        <v>99</v>
      </c>
      <c r="L899">
        <v>99</v>
      </c>
      <c r="M899">
        <v>99</v>
      </c>
      <c r="N899">
        <v>99</v>
      </c>
      <c r="O899">
        <v>99</v>
      </c>
      <c r="P899">
        <v>9999</v>
      </c>
      <c r="Q899">
        <v>169</v>
      </c>
      <c r="R899">
        <v>7659</v>
      </c>
      <c r="S899">
        <v>5.3941767854811342</v>
      </c>
      <c r="T899">
        <v>4.5573834704269469</v>
      </c>
      <c r="U899">
        <v>12.17688993341171</v>
      </c>
      <c r="V899">
        <v>1.4623318971145056</v>
      </c>
      <c r="W899">
        <v>0.99229664447055776</v>
      </c>
      <c r="X899">
        <v>28.437132784958877</v>
      </c>
      <c r="Y899">
        <v>10.797754276015148</v>
      </c>
      <c r="Z899">
        <v>7.7419912965566144</v>
      </c>
      <c r="AA899">
        <v>1.7983969695510524</v>
      </c>
      <c r="AB899">
        <v>1.9401385546589125</v>
      </c>
      <c r="AC899">
        <v>30.065167559066008</v>
      </c>
      <c r="AD899">
        <v>52.546120362807585</v>
      </c>
      <c r="AE899">
        <v>39.891226649781714</v>
      </c>
      <c r="AF899">
        <v>28.172588832487303</v>
      </c>
      <c r="AG899">
        <v>27.686614977433155</v>
      </c>
      <c r="AH899">
        <v>0.41780911346128735</v>
      </c>
    </row>
    <row r="900" spans="1:34">
      <c r="A900">
        <v>8</v>
      </c>
      <c r="B900">
        <v>31</v>
      </c>
      <c r="C900">
        <v>2018</v>
      </c>
      <c r="D900">
        <v>99</v>
      </c>
      <c r="E900">
        <v>99</v>
      </c>
      <c r="F900">
        <v>99</v>
      </c>
      <c r="G900">
        <v>99</v>
      </c>
      <c r="H900">
        <v>99</v>
      </c>
      <c r="I900">
        <v>6</v>
      </c>
      <c r="J900">
        <v>999</v>
      </c>
      <c r="K900">
        <v>99</v>
      </c>
      <c r="L900">
        <v>99</v>
      </c>
      <c r="M900">
        <v>99</v>
      </c>
      <c r="N900">
        <v>99</v>
      </c>
      <c r="O900">
        <v>99</v>
      </c>
      <c r="P900">
        <v>9999</v>
      </c>
      <c r="Q900">
        <v>132</v>
      </c>
      <c r="R900">
        <v>6238</v>
      </c>
      <c r="S900">
        <v>5.1356203911510088</v>
      </c>
      <c r="T900">
        <v>5.1495671689644098</v>
      </c>
      <c r="U900">
        <v>10.622058352035937</v>
      </c>
      <c r="V900">
        <v>0.3366463610131451</v>
      </c>
      <c r="W900">
        <v>1.5710163513946778</v>
      </c>
      <c r="X900">
        <v>21.657582558512345</v>
      </c>
      <c r="Y900">
        <v>6.8772042321256812</v>
      </c>
      <c r="Z900">
        <v>7.0727380639229684</v>
      </c>
      <c r="AA900">
        <v>1.2660806085158021</v>
      </c>
      <c r="AB900">
        <v>1.6326390883999733</v>
      </c>
      <c r="AC900">
        <v>-1.9876088681508797</v>
      </c>
      <c r="AD900">
        <v>36.176782352554874</v>
      </c>
      <c r="AE900">
        <v>36.802893466534329</v>
      </c>
      <c r="AF900">
        <v>21.767805422758833</v>
      </c>
      <c r="AG900">
        <v>18.977500398751403</v>
      </c>
      <c r="AH900">
        <v>0.83360051298493099</v>
      </c>
    </row>
    <row r="901" spans="1:34">
      <c r="A901">
        <v>8</v>
      </c>
      <c r="B901">
        <v>32</v>
      </c>
      <c r="C901">
        <v>2018</v>
      </c>
      <c r="D901">
        <v>99</v>
      </c>
      <c r="E901">
        <v>99</v>
      </c>
      <c r="F901">
        <v>99</v>
      </c>
      <c r="G901">
        <v>99</v>
      </c>
      <c r="H901">
        <v>99</v>
      </c>
      <c r="I901">
        <v>24</v>
      </c>
      <c r="J901">
        <v>999</v>
      </c>
      <c r="K901">
        <v>99</v>
      </c>
      <c r="L901">
        <v>99</v>
      </c>
      <c r="M901">
        <v>99</v>
      </c>
      <c r="N901">
        <v>99</v>
      </c>
      <c r="O901">
        <v>99</v>
      </c>
      <c r="P901">
        <v>9999</v>
      </c>
      <c r="Q901">
        <v>204</v>
      </c>
      <c r="R901">
        <v>7360</v>
      </c>
      <c r="S901">
        <v>4.8769021739130443</v>
      </c>
      <c r="T901">
        <v>4.3698369565217394</v>
      </c>
      <c r="U901">
        <v>11.888505434782628</v>
      </c>
      <c r="V901">
        <v>1.3586956521739131</v>
      </c>
      <c r="W901">
        <v>0.86956521739130432</v>
      </c>
      <c r="X901">
        <v>28.532608695652176</v>
      </c>
      <c r="Y901">
        <v>9.9864130434782616</v>
      </c>
      <c r="Z901">
        <v>7.5933910727464253</v>
      </c>
      <c r="AA901">
        <v>1.418840299250723</v>
      </c>
      <c r="AB901">
        <v>1.8093696282621996</v>
      </c>
      <c r="AC901">
        <v>6.2234330363095181</v>
      </c>
      <c r="AD901">
        <v>39.154015272355458</v>
      </c>
      <c r="AE901">
        <v>51.882820707235311</v>
      </c>
      <c r="AF901">
        <v>25.683079177862311</v>
      </c>
      <c r="AG901">
        <v>25.060517268089342</v>
      </c>
      <c r="AH901">
        <v>0.28532608695652178</v>
      </c>
    </row>
    <row r="902" spans="1:34">
      <c r="A902">
        <v>8</v>
      </c>
      <c r="B902">
        <v>33</v>
      </c>
      <c r="C902">
        <v>2018</v>
      </c>
      <c r="D902">
        <v>99</v>
      </c>
      <c r="E902">
        <v>99</v>
      </c>
      <c r="F902">
        <v>99</v>
      </c>
      <c r="G902">
        <v>99</v>
      </c>
      <c r="H902">
        <v>99</v>
      </c>
      <c r="I902">
        <v>49</v>
      </c>
      <c r="J902">
        <v>999</v>
      </c>
      <c r="K902">
        <v>99</v>
      </c>
      <c r="L902">
        <v>99</v>
      </c>
      <c r="M902">
        <v>99</v>
      </c>
      <c r="N902">
        <v>99</v>
      </c>
      <c r="O902">
        <v>99</v>
      </c>
      <c r="P902">
        <v>9999</v>
      </c>
      <c r="Q902">
        <v>132</v>
      </c>
      <c r="R902">
        <v>4988</v>
      </c>
      <c r="S902">
        <v>5.1816359262229348</v>
      </c>
      <c r="T902">
        <v>4.7179230152365683</v>
      </c>
      <c r="U902">
        <v>14.761309141940698</v>
      </c>
      <c r="V902">
        <v>1.6038492381716112</v>
      </c>
      <c r="W902">
        <v>2.5862068965517242</v>
      </c>
      <c r="X902">
        <v>39.655172413793117</v>
      </c>
      <c r="Y902">
        <v>14.955894145950278</v>
      </c>
      <c r="Z902">
        <v>7.4755588890696547</v>
      </c>
      <c r="AA902">
        <v>1.6855581345977548</v>
      </c>
      <c r="AB902">
        <v>2.0917275909743118</v>
      </c>
      <c r="AC902">
        <v>17.707166932885798</v>
      </c>
      <c r="AD902">
        <v>57.213374204521486</v>
      </c>
      <c r="AE902">
        <v>45.328161950227312</v>
      </c>
      <c r="AF902">
        <v>17.405869421083857</v>
      </c>
      <c r="AG902">
        <v>21.088042897942504</v>
      </c>
      <c r="AH902">
        <v>0.30072173215717718</v>
      </c>
    </row>
    <row r="903" spans="1:34">
      <c r="A903">
        <v>8</v>
      </c>
      <c r="B903">
        <v>34</v>
      </c>
      <c r="C903">
        <v>2018</v>
      </c>
      <c r="D903">
        <v>99</v>
      </c>
      <c r="E903">
        <v>99</v>
      </c>
      <c r="F903">
        <v>99</v>
      </c>
      <c r="G903">
        <v>99</v>
      </c>
      <c r="H903">
        <v>99</v>
      </c>
      <c r="I903">
        <v>80</v>
      </c>
      <c r="J903">
        <v>999</v>
      </c>
      <c r="K903">
        <v>99</v>
      </c>
      <c r="L903">
        <v>99</v>
      </c>
      <c r="M903">
        <v>99</v>
      </c>
      <c r="N903">
        <v>99</v>
      </c>
      <c r="O903">
        <v>99</v>
      </c>
      <c r="P903">
        <v>9999</v>
      </c>
      <c r="Q903">
        <v>130</v>
      </c>
      <c r="R903">
        <v>2566</v>
      </c>
      <c r="S903">
        <v>5.1297739672642244</v>
      </c>
      <c r="T903">
        <v>4.6208106001558837</v>
      </c>
      <c r="U903">
        <v>13.644972720187043</v>
      </c>
      <c r="V903">
        <v>1.2081060015588461</v>
      </c>
      <c r="W903">
        <v>0.66250974279033514</v>
      </c>
      <c r="X903">
        <v>33.982852689010137</v>
      </c>
      <c r="Y903">
        <v>11.535463756819953</v>
      </c>
      <c r="Z903">
        <v>7.2613614084634754</v>
      </c>
      <c r="AA903">
        <v>1.5199101161148341</v>
      </c>
      <c r="AB903">
        <v>2.0399410757036134</v>
      </c>
      <c r="AC903">
        <v>42.254737577144347</v>
      </c>
      <c r="AD903">
        <v>55.864849827893686</v>
      </c>
      <c r="AE903">
        <v>51.235475328613241</v>
      </c>
      <c r="AF903">
        <v>8.9541822242384068</v>
      </c>
      <c r="AG903">
        <v>10.027998947508317</v>
      </c>
      <c r="AH903">
        <v>2.8448947778643805</v>
      </c>
    </row>
    <row r="904" spans="1:34">
      <c r="A904">
        <v>8</v>
      </c>
      <c r="B904">
        <v>35</v>
      </c>
      <c r="C904">
        <v>2018</v>
      </c>
      <c r="D904">
        <v>99</v>
      </c>
      <c r="E904">
        <v>99</v>
      </c>
      <c r="F904">
        <v>99</v>
      </c>
      <c r="G904">
        <v>99</v>
      </c>
      <c r="H904">
        <v>99</v>
      </c>
      <c r="I904">
        <v>81</v>
      </c>
      <c r="J904">
        <v>999</v>
      </c>
      <c r="K904">
        <v>99</v>
      </c>
      <c r="L904">
        <v>99</v>
      </c>
      <c r="M904">
        <v>99</v>
      </c>
      <c r="N904">
        <v>99</v>
      </c>
      <c r="O904">
        <v>99</v>
      </c>
      <c r="P904">
        <v>9999</v>
      </c>
      <c r="Q904">
        <v>6</v>
      </c>
      <c r="R904">
        <v>63</v>
      </c>
      <c r="S904">
        <v>5.4761904761904763</v>
      </c>
      <c r="T904">
        <v>1.0952380952380951</v>
      </c>
      <c r="U904">
        <v>10.519047619047615</v>
      </c>
      <c r="V904">
        <v>1.5873015873015868</v>
      </c>
      <c r="W904">
        <v>0</v>
      </c>
      <c r="X904">
        <v>17.460317460317459</v>
      </c>
      <c r="Y904">
        <v>4.7619047619047636</v>
      </c>
      <c r="Z904">
        <v>5.6189830504764879</v>
      </c>
      <c r="AA904">
        <v>2.3828563815612944</v>
      </c>
      <c r="AB904">
        <v>2.3885592769494202</v>
      </c>
      <c r="AC904">
        <v>82.075987310343862</v>
      </c>
      <c r="AD904">
        <v>33.515342210653685</v>
      </c>
      <c r="AE904">
        <v>49.402531586298437</v>
      </c>
      <c r="AF904">
        <v>0.21984157448441913</v>
      </c>
      <c r="AG904">
        <v>0.18980249914356873</v>
      </c>
      <c r="AH904">
        <v>0</v>
      </c>
    </row>
    <row r="905" spans="1:34">
      <c r="A905">
        <v>8</v>
      </c>
      <c r="B905">
        <v>36</v>
      </c>
      <c r="C905">
        <v>2018</v>
      </c>
      <c r="D905">
        <v>99</v>
      </c>
      <c r="E905">
        <v>99</v>
      </c>
      <c r="F905">
        <v>99</v>
      </c>
      <c r="G905">
        <v>99</v>
      </c>
      <c r="H905">
        <v>99</v>
      </c>
      <c r="I905">
        <v>83</v>
      </c>
      <c r="J905">
        <v>999</v>
      </c>
      <c r="K905">
        <v>99</v>
      </c>
      <c r="L905">
        <v>99</v>
      </c>
      <c r="M905">
        <v>99</v>
      </c>
      <c r="N905">
        <v>99</v>
      </c>
      <c r="O905">
        <v>99</v>
      </c>
      <c r="P905">
        <v>9999</v>
      </c>
      <c r="Q905">
        <v>188</v>
      </c>
      <c r="R905">
        <v>7442</v>
      </c>
      <c r="S905">
        <v>5.1937651169040588</v>
      </c>
      <c r="T905">
        <v>4.3872614888470851</v>
      </c>
      <c r="U905">
        <v>11.567790916420289</v>
      </c>
      <c r="V905">
        <v>0.73904864283794691</v>
      </c>
      <c r="W905">
        <v>1.1287288363343184</v>
      </c>
      <c r="X905">
        <v>25.732330018812139</v>
      </c>
      <c r="Y905">
        <v>8.6267132491265794</v>
      </c>
      <c r="Z905">
        <v>7.3949499525110864</v>
      </c>
      <c r="AA905">
        <v>1.9218328162142888</v>
      </c>
      <c r="AB905">
        <v>1.9009295025191753</v>
      </c>
      <c r="AC905">
        <v>20.407808121716076</v>
      </c>
      <c r="AD905">
        <v>51.841807250970334</v>
      </c>
      <c r="AE905">
        <v>34.14998076423165</v>
      </c>
      <c r="AF905">
        <v>25.969222179572181</v>
      </c>
      <c r="AG905">
        <v>24.656137988564861</v>
      </c>
      <c r="AH905">
        <v>0.40311744154797113</v>
      </c>
    </row>
    <row r="906" spans="1:34">
      <c r="A906">
        <v>8</v>
      </c>
      <c r="B906">
        <v>37</v>
      </c>
      <c r="C906">
        <v>2017</v>
      </c>
      <c r="D906">
        <v>99</v>
      </c>
      <c r="E906">
        <v>99</v>
      </c>
      <c r="F906">
        <v>99</v>
      </c>
      <c r="G906">
        <v>99</v>
      </c>
      <c r="H906">
        <v>99</v>
      </c>
      <c r="I906">
        <v>6</v>
      </c>
      <c r="J906">
        <v>999</v>
      </c>
      <c r="K906">
        <v>99</v>
      </c>
      <c r="L906">
        <v>99</v>
      </c>
      <c r="M906">
        <v>99</v>
      </c>
      <c r="N906">
        <v>99</v>
      </c>
      <c r="O906">
        <v>99</v>
      </c>
      <c r="P906">
        <v>9999</v>
      </c>
      <c r="Q906">
        <v>135</v>
      </c>
      <c r="R906">
        <v>5958</v>
      </c>
      <c r="S906">
        <v>5.0610943269553532</v>
      </c>
      <c r="T906">
        <v>4.8549848942598191</v>
      </c>
      <c r="U906">
        <v>10.495619335347451</v>
      </c>
      <c r="V906">
        <v>0.41960389392413566</v>
      </c>
      <c r="W906">
        <v>1.0741859684457875</v>
      </c>
      <c r="X906">
        <v>21.466935213158781</v>
      </c>
      <c r="Y906">
        <v>6.3611950318898964</v>
      </c>
      <c r="Z906">
        <v>6.941083471312794</v>
      </c>
      <c r="AA906">
        <v>1.1717098354115578</v>
      </c>
      <c r="AB906">
        <v>1.5634025126915467</v>
      </c>
      <c r="AC906">
        <v>2.8338981222711905</v>
      </c>
      <c r="AD906">
        <v>40.465128184583619</v>
      </c>
      <c r="AE906">
        <v>45.040327959084031</v>
      </c>
      <c r="AF906">
        <v>21.302917620137301</v>
      </c>
      <c r="AG906">
        <v>17.978140882518172</v>
      </c>
      <c r="AH906">
        <v>0.13427324605572341</v>
      </c>
    </row>
    <row r="907" spans="1:34">
      <c r="A907">
        <v>8</v>
      </c>
      <c r="B907">
        <v>38</v>
      </c>
      <c r="C907">
        <v>2017</v>
      </c>
      <c r="D907">
        <v>99</v>
      </c>
      <c r="E907">
        <v>99</v>
      </c>
      <c r="F907">
        <v>99</v>
      </c>
      <c r="G907">
        <v>99</v>
      </c>
      <c r="H907">
        <v>99</v>
      </c>
      <c r="I907">
        <v>24</v>
      </c>
      <c r="J907">
        <v>999</v>
      </c>
      <c r="K907">
        <v>99</v>
      </c>
      <c r="L907">
        <v>99</v>
      </c>
      <c r="M907">
        <v>99</v>
      </c>
      <c r="N907">
        <v>99</v>
      </c>
      <c r="O907">
        <v>99</v>
      </c>
      <c r="P907">
        <v>9999</v>
      </c>
      <c r="Q907">
        <v>195</v>
      </c>
      <c r="R907">
        <v>7451</v>
      </c>
      <c r="S907">
        <v>4.5646221983626356</v>
      </c>
      <c r="T907">
        <v>4.6122668098241837</v>
      </c>
      <c r="U907">
        <v>12.623245201986331</v>
      </c>
      <c r="V907">
        <v>0.93947121191786387</v>
      </c>
      <c r="W907">
        <v>1.6642061468259299</v>
      </c>
      <c r="X907">
        <v>32.948597503690777</v>
      </c>
      <c r="Y907">
        <v>12.011810495235538</v>
      </c>
      <c r="Z907">
        <v>8.0689858265018053</v>
      </c>
      <c r="AA907">
        <v>1.3453287067289139</v>
      </c>
      <c r="AB907">
        <v>2.0123374272294225</v>
      </c>
      <c r="AC907">
        <v>31.475011359149068</v>
      </c>
      <c r="AD907">
        <v>43.599550599091401</v>
      </c>
      <c r="AE907">
        <v>54.369048163232655</v>
      </c>
      <c r="AF907">
        <v>26.641161327231124</v>
      </c>
      <c r="AG907">
        <v>27.040940420449939</v>
      </c>
      <c r="AH907">
        <v>0.3221044155146961</v>
      </c>
    </row>
    <row r="908" spans="1:34">
      <c r="A908">
        <v>8</v>
      </c>
      <c r="B908">
        <v>39</v>
      </c>
      <c r="C908">
        <v>2017</v>
      </c>
      <c r="D908">
        <v>99</v>
      </c>
      <c r="E908">
        <v>99</v>
      </c>
      <c r="F908">
        <v>99</v>
      </c>
      <c r="G908">
        <v>99</v>
      </c>
      <c r="H908">
        <v>99</v>
      </c>
      <c r="I908">
        <v>49</v>
      </c>
      <c r="J908">
        <v>999</v>
      </c>
      <c r="K908">
        <v>99</v>
      </c>
      <c r="L908">
        <v>99</v>
      </c>
      <c r="M908">
        <v>99</v>
      </c>
      <c r="N908">
        <v>99</v>
      </c>
      <c r="O908">
        <v>99</v>
      </c>
      <c r="P908">
        <v>9999</v>
      </c>
      <c r="Q908">
        <v>127</v>
      </c>
      <c r="R908">
        <v>4878</v>
      </c>
      <c r="S908">
        <v>4.7956129561295615</v>
      </c>
      <c r="T908">
        <v>4.506150061500616</v>
      </c>
      <c r="U908">
        <v>14.972857728577324</v>
      </c>
      <c r="V908">
        <v>1.1480114801148011</v>
      </c>
      <c r="W908">
        <v>2.6035260352603524</v>
      </c>
      <c r="X908">
        <v>42.845428454284551</v>
      </c>
      <c r="Y908">
        <v>16.174661746617467</v>
      </c>
      <c r="Z908">
        <v>7.733784850818461</v>
      </c>
      <c r="AA908">
        <v>1.9113837625964645</v>
      </c>
      <c r="AB908">
        <v>2.2772794156925809</v>
      </c>
      <c r="AC908">
        <v>17.637555093116219</v>
      </c>
      <c r="AD908">
        <v>60.36298460284911</v>
      </c>
      <c r="AE908">
        <v>52.304283158976567</v>
      </c>
      <c r="AF908">
        <v>17.44136155606407</v>
      </c>
      <c r="AG908">
        <v>20.998230731679005</v>
      </c>
      <c r="AH908">
        <v>0.18450184501845016</v>
      </c>
    </row>
    <row r="909" spans="1:34">
      <c r="A909">
        <v>8</v>
      </c>
      <c r="B909">
        <v>40</v>
      </c>
      <c r="C909">
        <v>2017</v>
      </c>
      <c r="D909">
        <v>99</v>
      </c>
      <c r="E909">
        <v>99</v>
      </c>
      <c r="F909">
        <v>99</v>
      </c>
      <c r="G909">
        <v>99</v>
      </c>
      <c r="H909">
        <v>99</v>
      </c>
      <c r="I909">
        <v>80</v>
      </c>
      <c r="J909">
        <v>999</v>
      </c>
      <c r="K909">
        <v>99</v>
      </c>
      <c r="L909">
        <v>99</v>
      </c>
      <c r="M909">
        <v>99</v>
      </c>
      <c r="N909">
        <v>99</v>
      </c>
      <c r="O909">
        <v>99</v>
      </c>
      <c r="P909">
        <v>9999</v>
      </c>
      <c r="Q909">
        <v>132</v>
      </c>
      <c r="R909">
        <v>2628</v>
      </c>
      <c r="S909">
        <v>4.812404870624051</v>
      </c>
      <c r="T909">
        <v>4.0494672754946723</v>
      </c>
      <c r="U909">
        <v>13.355441400304436</v>
      </c>
      <c r="V909">
        <v>0.98934550989345516</v>
      </c>
      <c r="W909">
        <v>0.60882800608827992</v>
      </c>
      <c r="X909">
        <v>32.496194824961954</v>
      </c>
      <c r="Y909">
        <v>10.578386605783864</v>
      </c>
      <c r="Z909">
        <v>7.2401550273724125</v>
      </c>
      <c r="AA909">
        <v>1.4287379345769688</v>
      </c>
      <c r="AB909">
        <v>2.0920201773513298</v>
      </c>
      <c r="AC909">
        <v>51.860391272038434</v>
      </c>
      <c r="AD909">
        <v>66.137429186584683</v>
      </c>
      <c r="AE909">
        <v>51.704769676650173</v>
      </c>
      <c r="AF909">
        <v>9.3964530892448508</v>
      </c>
      <c r="AG909">
        <v>10.090665657737144</v>
      </c>
      <c r="AH909">
        <v>2.8919330289193304</v>
      </c>
    </row>
    <row r="910" spans="1:34">
      <c r="A910">
        <v>8</v>
      </c>
      <c r="B910">
        <v>41</v>
      </c>
      <c r="C910">
        <v>2017</v>
      </c>
      <c r="D910">
        <v>99</v>
      </c>
      <c r="E910">
        <v>99</v>
      </c>
      <c r="F910">
        <v>99</v>
      </c>
      <c r="G910">
        <v>99</v>
      </c>
      <c r="H910">
        <v>99</v>
      </c>
      <c r="I910">
        <v>81</v>
      </c>
      <c r="J910">
        <v>999</v>
      </c>
      <c r="K910">
        <v>99</v>
      </c>
      <c r="L910">
        <v>99</v>
      </c>
      <c r="M910">
        <v>99</v>
      </c>
      <c r="N910">
        <v>99</v>
      </c>
      <c r="O910">
        <v>99</v>
      </c>
      <c r="P910">
        <v>9999</v>
      </c>
      <c r="Q910">
        <v>7</v>
      </c>
      <c r="R910">
        <v>131</v>
      </c>
      <c r="S910">
        <v>6.9923664122137428</v>
      </c>
      <c r="T910">
        <v>0</v>
      </c>
      <c r="U910">
        <v>12.289312977099241</v>
      </c>
      <c r="V910">
        <v>3.0534351145038183</v>
      </c>
      <c r="W910">
        <v>0</v>
      </c>
      <c r="X910">
        <v>12.977099236641219</v>
      </c>
      <c r="Y910">
        <v>4.5801526717557248</v>
      </c>
      <c r="Z910">
        <v>5.5380743464611308</v>
      </c>
      <c r="AA910">
        <v>1.7626150905246309</v>
      </c>
      <c r="AB910">
        <v>0</v>
      </c>
      <c r="AC910">
        <v>50.008718965320561</v>
      </c>
      <c r="AF910">
        <v>0.46839244851258577</v>
      </c>
      <c r="AG910">
        <v>0.46284450276200179</v>
      </c>
      <c r="AH910">
        <v>0</v>
      </c>
    </row>
    <row r="911" spans="1:34">
      <c r="A911">
        <v>8</v>
      </c>
      <c r="B911">
        <v>42</v>
      </c>
      <c r="C911">
        <v>2017</v>
      </c>
      <c r="D911">
        <v>99</v>
      </c>
      <c r="E911">
        <v>99</v>
      </c>
      <c r="F911">
        <v>99</v>
      </c>
      <c r="G911">
        <v>99</v>
      </c>
      <c r="H911">
        <v>99</v>
      </c>
      <c r="I911">
        <v>83</v>
      </c>
      <c r="J911">
        <v>999</v>
      </c>
      <c r="K911">
        <v>99</v>
      </c>
      <c r="L911">
        <v>99</v>
      </c>
      <c r="M911">
        <v>99</v>
      </c>
      <c r="N911">
        <v>99</v>
      </c>
      <c r="O911">
        <v>99</v>
      </c>
      <c r="P911">
        <v>9999</v>
      </c>
      <c r="Q911">
        <v>184</v>
      </c>
      <c r="R911">
        <v>6922</v>
      </c>
      <c r="S911">
        <v>5.2945680439179439</v>
      </c>
      <c r="T911">
        <v>4.3864490031782717</v>
      </c>
      <c r="U911">
        <v>11.773056919965327</v>
      </c>
      <c r="V911">
        <v>1.0979485697775206</v>
      </c>
      <c r="W911">
        <v>1.3579890205143021</v>
      </c>
      <c r="X911">
        <v>27.188673793701245</v>
      </c>
      <c r="Y911">
        <v>9.5781566021381099</v>
      </c>
      <c r="Z911">
        <v>7.5578667664915136</v>
      </c>
      <c r="AA911">
        <v>2.6751927823570765</v>
      </c>
      <c r="AB911">
        <v>1.9848912453276633</v>
      </c>
      <c r="AC911">
        <v>8.6491421107098372</v>
      </c>
      <c r="AD911">
        <v>51.360093512346886</v>
      </c>
      <c r="AE911">
        <v>23.48766690042746</v>
      </c>
      <c r="AF911">
        <v>24.749713958810059</v>
      </c>
      <c r="AG911">
        <v>23.429177804853754</v>
      </c>
      <c r="AH911">
        <v>0.70788789367234883</v>
      </c>
    </row>
    <row r="912" spans="1:34">
      <c r="A912">
        <v>8</v>
      </c>
      <c r="B912">
        <v>43</v>
      </c>
      <c r="C912">
        <v>2016</v>
      </c>
      <c r="D912">
        <v>99</v>
      </c>
      <c r="E912">
        <v>99</v>
      </c>
      <c r="F912">
        <v>99</v>
      </c>
      <c r="G912">
        <v>99</v>
      </c>
      <c r="H912">
        <v>99</v>
      </c>
      <c r="I912">
        <v>6</v>
      </c>
      <c r="J912">
        <v>999</v>
      </c>
      <c r="K912">
        <v>99</v>
      </c>
      <c r="L912">
        <v>99</v>
      </c>
      <c r="M912">
        <v>99</v>
      </c>
      <c r="N912">
        <v>99</v>
      </c>
      <c r="O912">
        <v>99</v>
      </c>
      <c r="P912">
        <v>9999</v>
      </c>
      <c r="Q912">
        <v>123</v>
      </c>
      <c r="R912">
        <v>4778</v>
      </c>
      <c r="S912">
        <v>5.3691921305985755</v>
      </c>
      <c r="T912">
        <v>5.1149016324822085</v>
      </c>
      <c r="U912">
        <v>10.932063624947673</v>
      </c>
      <c r="V912">
        <v>0.71159480954374188</v>
      </c>
      <c r="W912">
        <v>1.6534114692339899</v>
      </c>
      <c r="X912">
        <v>22.289660946002503</v>
      </c>
      <c r="Y912">
        <v>8.3926329007953111</v>
      </c>
      <c r="Z912">
        <v>7.3263635122234749</v>
      </c>
      <c r="AA912">
        <v>1.3004768647251057</v>
      </c>
      <c r="AB912">
        <v>1.7108913543547619</v>
      </c>
      <c r="AC912">
        <v>12.146736219996455</v>
      </c>
      <c r="AD912">
        <v>48.310928992738802</v>
      </c>
      <c r="AE912">
        <v>44.06306944665193</v>
      </c>
      <c r="AF912">
        <v>20.536405054586087</v>
      </c>
      <c r="AG912">
        <v>17.810613520863953</v>
      </c>
      <c r="AH912">
        <v>0.18836333193804936</v>
      </c>
    </row>
    <row r="913" spans="1:37">
      <c r="A913">
        <v>8</v>
      </c>
      <c r="B913">
        <v>44</v>
      </c>
      <c r="C913">
        <v>2016</v>
      </c>
      <c r="D913">
        <v>99</v>
      </c>
      <c r="E913">
        <v>99</v>
      </c>
      <c r="F913">
        <v>99</v>
      </c>
      <c r="G913">
        <v>99</v>
      </c>
      <c r="H913">
        <v>99</v>
      </c>
      <c r="I913">
        <v>24</v>
      </c>
      <c r="J913">
        <v>999</v>
      </c>
      <c r="K913">
        <v>99</v>
      </c>
      <c r="L913">
        <v>99</v>
      </c>
      <c r="M913">
        <v>99</v>
      </c>
      <c r="N913">
        <v>99</v>
      </c>
      <c r="O913">
        <v>99</v>
      </c>
      <c r="P913">
        <v>9999</v>
      </c>
      <c r="Q913">
        <v>199</v>
      </c>
      <c r="R913">
        <v>6320</v>
      </c>
      <c r="S913">
        <v>4.6609177215189881</v>
      </c>
      <c r="T913">
        <v>4.4232594936708871</v>
      </c>
      <c r="U913">
        <v>12.639034810126573</v>
      </c>
      <c r="V913">
        <v>1.534810126582278</v>
      </c>
      <c r="W913">
        <v>1.0126582278481011</v>
      </c>
      <c r="X913">
        <v>32.848101265822777</v>
      </c>
      <c r="Y913">
        <v>11.914556962025316</v>
      </c>
      <c r="Z913">
        <v>8.0643992229987056</v>
      </c>
      <c r="AA913">
        <v>1.3973498128812862</v>
      </c>
      <c r="AB913">
        <v>1.800877987982457</v>
      </c>
      <c r="AC913">
        <v>29.00395858126932</v>
      </c>
      <c r="AD913">
        <v>46.323165996116558</v>
      </c>
      <c r="AE913">
        <v>56.665254944683845</v>
      </c>
      <c r="AF913">
        <v>27.164102123270006</v>
      </c>
      <c r="AG913">
        <v>27.237144322388279</v>
      </c>
      <c r="AH913">
        <v>0.23734177215189861</v>
      </c>
    </row>
    <row r="914" spans="1:37">
      <c r="A914">
        <v>8</v>
      </c>
      <c r="B914">
        <v>45</v>
      </c>
      <c r="C914">
        <v>2016</v>
      </c>
      <c r="D914">
        <v>99</v>
      </c>
      <c r="E914">
        <v>99</v>
      </c>
      <c r="F914">
        <v>99</v>
      </c>
      <c r="G914">
        <v>99</v>
      </c>
      <c r="H914">
        <v>99</v>
      </c>
      <c r="I914">
        <v>49</v>
      </c>
      <c r="J914">
        <v>999</v>
      </c>
      <c r="K914">
        <v>99</v>
      </c>
      <c r="L914">
        <v>99</v>
      </c>
      <c r="M914">
        <v>99</v>
      </c>
      <c r="N914">
        <v>99</v>
      </c>
      <c r="O914">
        <v>99</v>
      </c>
      <c r="P914">
        <v>9999</v>
      </c>
      <c r="Q914">
        <v>118</v>
      </c>
      <c r="R914">
        <v>3556</v>
      </c>
      <c r="S914">
        <v>4.8599550056242951</v>
      </c>
      <c r="T914">
        <v>4.7654668166479182</v>
      </c>
      <c r="U914">
        <v>16.537767154105701</v>
      </c>
      <c r="V914">
        <v>1.5466816647919013</v>
      </c>
      <c r="W914">
        <v>4.3025871766029251</v>
      </c>
      <c r="X914">
        <v>50.449943757030383</v>
      </c>
      <c r="Y914">
        <v>21.344206974128245</v>
      </c>
      <c r="Z914">
        <v>7.7752172896190013</v>
      </c>
      <c r="AA914">
        <v>1.8066133970718368</v>
      </c>
      <c r="AB914">
        <v>2.4222673031313033</v>
      </c>
      <c r="AC914">
        <v>28.093049286235996</v>
      </c>
      <c r="AD914">
        <v>62.25990199821792</v>
      </c>
      <c r="AE914">
        <v>57.412537877356549</v>
      </c>
      <c r="AF914">
        <v>15.284105561763951</v>
      </c>
      <c r="AG914">
        <v>20.052531581689536</v>
      </c>
      <c r="AH914">
        <v>0.30933633295838026</v>
      </c>
    </row>
    <row r="915" spans="1:37">
      <c r="A915">
        <v>8</v>
      </c>
      <c r="B915">
        <v>46</v>
      </c>
      <c r="C915">
        <v>2016</v>
      </c>
      <c r="D915">
        <v>99</v>
      </c>
      <c r="E915">
        <v>99</v>
      </c>
      <c r="F915">
        <v>99</v>
      </c>
      <c r="G915">
        <v>99</v>
      </c>
      <c r="H915">
        <v>99</v>
      </c>
      <c r="I915">
        <v>80</v>
      </c>
      <c r="J915">
        <v>999</v>
      </c>
      <c r="K915">
        <v>99</v>
      </c>
      <c r="L915">
        <v>99</v>
      </c>
      <c r="M915">
        <v>99</v>
      </c>
      <c r="N915">
        <v>99</v>
      </c>
      <c r="O915">
        <v>99</v>
      </c>
      <c r="P915">
        <v>9999</v>
      </c>
      <c r="Q915">
        <v>135</v>
      </c>
      <c r="R915">
        <v>2490</v>
      </c>
      <c r="S915">
        <v>4.9200803212851412</v>
      </c>
      <c r="T915">
        <v>4.2783132530120485</v>
      </c>
      <c r="U915">
        <v>13.567068273092362</v>
      </c>
      <c r="V915">
        <v>1.2851405622489962</v>
      </c>
      <c r="W915">
        <v>0.44176706827309253</v>
      </c>
      <c r="X915">
        <v>37.028112449799195</v>
      </c>
      <c r="Y915">
        <v>10.923694779116468</v>
      </c>
      <c r="Z915">
        <v>7.5064999838398254</v>
      </c>
      <c r="AA915">
        <v>1.5773364748823488</v>
      </c>
      <c r="AB915">
        <v>2.045283428642342</v>
      </c>
      <c r="AC915">
        <v>53.611669134424957</v>
      </c>
      <c r="AD915">
        <v>60.441445453301746</v>
      </c>
      <c r="AE915">
        <v>58.27698898441848</v>
      </c>
      <c r="AF915">
        <v>10.702312387174416</v>
      </c>
      <c r="AG915">
        <v>11.519030849261702</v>
      </c>
      <c r="AH915">
        <v>2.2489959839357434</v>
      </c>
    </row>
    <row r="916" spans="1:37">
      <c r="A916">
        <v>8</v>
      </c>
      <c r="B916">
        <v>47</v>
      </c>
      <c r="C916">
        <v>2016</v>
      </c>
      <c r="D916">
        <v>99</v>
      </c>
      <c r="E916">
        <v>99</v>
      </c>
      <c r="F916">
        <v>99</v>
      </c>
      <c r="G916">
        <v>99</v>
      </c>
      <c r="H916">
        <v>99</v>
      </c>
      <c r="I916">
        <v>81</v>
      </c>
      <c r="J916">
        <v>999</v>
      </c>
      <c r="K916">
        <v>99</v>
      </c>
      <c r="L916">
        <v>99</v>
      </c>
      <c r="M916">
        <v>99</v>
      </c>
      <c r="N916">
        <v>99</v>
      </c>
      <c r="O916">
        <v>99</v>
      </c>
      <c r="P916">
        <v>9999</v>
      </c>
      <c r="Q916">
        <v>6</v>
      </c>
      <c r="R916">
        <v>217</v>
      </c>
      <c r="S916">
        <v>6.9493087557603692</v>
      </c>
      <c r="T916">
        <v>0</v>
      </c>
      <c r="U916">
        <v>12.88202764976959</v>
      </c>
      <c r="V916">
        <v>0.46082949308755761</v>
      </c>
      <c r="W916">
        <v>0</v>
      </c>
      <c r="X916">
        <v>12.44239631336406</v>
      </c>
      <c r="Y916">
        <v>3.2258064516129026</v>
      </c>
      <c r="Z916">
        <v>4.0367664592145989</v>
      </c>
      <c r="AA916">
        <v>1.6013277847633622</v>
      </c>
      <c r="AB916">
        <v>0</v>
      </c>
      <c r="AC916">
        <v>40.884770979215041</v>
      </c>
      <c r="AF916">
        <v>0.93269148113126432</v>
      </c>
      <c r="AG916">
        <v>0.95317917340673131</v>
      </c>
      <c r="AH916">
        <v>0</v>
      </c>
    </row>
    <row r="917" spans="1:37">
      <c r="A917">
        <v>8</v>
      </c>
      <c r="B917">
        <v>48</v>
      </c>
      <c r="C917">
        <v>2016</v>
      </c>
      <c r="D917">
        <v>99</v>
      </c>
      <c r="E917">
        <v>99</v>
      </c>
      <c r="F917">
        <v>99</v>
      </c>
      <c r="G917">
        <v>99</v>
      </c>
      <c r="H917">
        <v>99</v>
      </c>
      <c r="I917">
        <v>83</v>
      </c>
      <c r="J917">
        <v>999</v>
      </c>
      <c r="K917">
        <v>99</v>
      </c>
      <c r="L917">
        <v>99</v>
      </c>
      <c r="M917">
        <v>99</v>
      </c>
      <c r="N917">
        <v>99</v>
      </c>
      <c r="O917">
        <v>99</v>
      </c>
      <c r="P917">
        <v>9999</v>
      </c>
      <c r="Q917">
        <v>156</v>
      </c>
      <c r="R917">
        <v>5905</v>
      </c>
      <c r="S917">
        <v>5.4657070279424209</v>
      </c>
      <c r="T917">
        <v>4.2409822184589325</v>
      </c>
      <c r="U917">
        <v>11.138594411515689</v>
      </c>
      <c r="V917">
        <v>1.1176968670618117</v>
      </c>
      <c r="W917">
        <v>0.98221845893310722</v>
      </c>
      <c r="X917">
        <v>24.690939881456391</v>
      </c>
      <c r="Y917">
        <v>10.448772226926332</v>
      </c>
      <c r="Z917">
        <v>7.8576597655598386</v>
      </c>
      <c r="AA917">
        <v>1.7757089756845172</v>
      </c>
      <c r="AB917">
        <v>1.9436638980391423</v>
      </c>
      <c r="AC917">
        <v>9.925075100128538</v>
      </c>
      <c r="AD917">
        <v>54.163311359499666</v>
      </c>
      <c r="AE917">
        <v>33.818258800850344</v>
      </c>
      <c r="AF917">
        <v>25.380383392074279</v>
      </c>
      <c r="AG917">
        <v>22.427500552389795</v>
      </c>
      <c r="AH917">
        <v>0.33869602032176122</v>
      </c>
    </row>
    <row r="918" spans="1:37">
      <c r="A918">
        <v>8</v>
      </c>
      <c r="B918">
        <v>49</v>
      </c>
      <c r="C918">
        <v>2015</v>
      </c>
      <c r="D918">
        <v>99</v>
      </c>
      <c r="E918">
        <v>99</v>
      </c>
      <c r="F918">
        <v>99</v>
      </c>
      <c r="G918">
        <v>99</v>
      </c>
      <c r="H918">
        <v>99</v>
      </c>
      <c r="I918">
        <v>6</v>
      </c>
      <c r="J918">
        <v>999</v>
      </c>
      <c r="K918">
        <v>99</v>
      </c>
      <c r="L918">
        <v>99</v>
      </c>
      <c r="M918">
        <v>99</v>
      </c>
      <c r="N918">
        <v>99</v>
      </c>
      <c r="O918">
        <v>99</v>
      </c>
      <c r="P918">
        <v>9999</v>
      </c>
      <c r="Q918">
        <v>109</v>
      </c>
      <c r="R918">
        <v>4514</v>
      </c>
      <c r="S918">
        <v>5.2295081967213122</v>
      </c>
      <c r="T918">
        <v>4.7607443509082863</v>
      </c>
      <c r="U918">
        <v>11.250886132033671</v>
      </c>
      <c r="V918">
        <v>0.68675232609658821</v>
      </c>
      <c r="W918">
        <v>1.1076650420912717</v>
      </c>
      <c r="X918">
        <v>24.856003544528129</v>
      </c>
      <c r="Y918">
        <v>10.079751883030569</v>
      </c>
      <c r="Z918">
        <v>7.5107074866954147</v>
      </c>
      <c r="AA918">
        <v>1.2309900979382973</v>
      </c>
      <c r="AB918">
        <v>1.7923682486116339</v>
      </c>
      <c r="AC918">
        <v>15.008342646565987</v>
      </c>
      <c r="AD918">
        <v>48.606531996110434</v>
      </c>
      <c r="AE918">
        <v>44.869812376235139</v>
      </c>
      <c r="AF918">
        <v>19.171798683372263</v>
      </c>
      <c r="AG918">
        <v>17.844857452665181</v>
      </c>
      <c r="AH918">
        <v>8.8613203367301746E-2</v>
      </c>
    </row>
    <row r="919" spans="1:37">
      <c r="A919">
        <v>8</v>
      </c>
      <c r="B919">
        <v>50</v>
      </c>
      <c r="C919">
        <v>2015</v>
      </c>
      <c r="D919">
        <v>99</v>
      </c>
      <c r="E919">
        <v>99</v>
      </c>
      <c r="F919">
        <v>99</v>
      </c>
      <c r="G919">
        <v>99</v>
      </c>
      <c r="H919">
        <v>99</v>
      </c>
      <c r="I919">
        <v>24</v>
      </c>
      <c r="J919">
        <v>999</v>
      </c>
      <c r="K919">
        <v>99</v>
      </c>
      <c r="L919">
        <v>99</v>
      </c>
      <c r="M919">
        <v>99</v>
      </c>
      <c r="N919">
        <v>99</v>
      </c>
      <c r="O919">
        <v>99</v>
      </c>
      <c r="P919">
        <v>9999</v>
      </c>
      <c r="Q919">
        <v>191</v>
      </c>
      <c r="R919">
        <v>6285</v>
      </c>
      <c r="S919">
        <v>4.4585521081941124</v>
      </c>
      <c r="T919">
        <v>4.2630071599045349</v>
      </c>
      <c r="U919">
        <v>11.32494828957838</v>
      </c>
      <c r="V919">
        <v>1.4478918058870329</v>
      </c>
      <c r="W919">
        <v>0.63643595863166258</v>
      </c>
      <c r="X919">
        <v>27.23945902943516</v>
      </c>
      <c r="Y919">
        <v>10.310262529832936</v>
      </c>
      <c r="Z919">
        <v>7.9180621700985343</v>
      </c>
      <c r="AA919">
        <v>1.4526443023816165</v>
      </c>
      <c r="AB919">
        <v>1.8112285314413104</v>
      </c>
      <c r="AC919">
        <v>30.794203816646952</v>
      </c>
      <c r="AD919">
        <v>48.054655593947651</v>
      </c>
      <c r="AE919">
        <v>53.561099322377309</v>
      </c>
      <c r="AF919">
        <v>26.693565512847744</v>
      </c>
      <c r="AG919">
        <v>25.009574835154755</v>
      </c>
      <c r="AH919">
        <v>0.14319809069212405</v>
      </c>
    </row>
    <row r="920" spans="1:37">
      <c r="A920">
        <v>8</v>
      </c>
      <c r="B920">
        <v>51</v>
      </c>
      <c r="C920">
        <v>2015</v>
      </c>
      <c r="D920">
        <v>99</v>
      </c>
      <c r="E920">
        <v>99</v>
      </c>
      <c r="F920">
        <v>99</v>
      </c>
      <c r="G920">
        <v>99</v>
      </c>
      <c r="H920">
        <v>99</v>
      </c>
      <c r="I920">
        <v>49</v>
      </c>
      <c r="J920">
        <v>999</v>
      </c>
      <c r="K920">
        <v>99</v>
      </c>
      <c r="L920">
        <v>99</v>
      </c>
      <c r="M920">
        <v>99</v>
      </c>
      <c r="N920">
        <v>99</v>
      </c>
      <c r="O920">
        <v>99</v>
      </c>
      <c r="P920">
        <v>9999</v>
      </c>
      <c r="Q920">
        <v>122</v>
      </c>
      <c r="R920">
        <v>4187</v>
      </c>
      <c r="S920">
        <v>4.6243133508478635</v>
      </c>
      <c r="T920">
        <v>4.5335562455218508</v>
      </c>
      <c r="U920">
        <v>15.370217339383769</v>
      </c>
      <c r="V920">
        <v>1.289706233580129</v>
      </c>
      <c r="W920">
        <v>1.3613565798901368</v>
      </c>
      <c r="X920">
        <v>44.136613326964422</v>
      </c>
      <c r="Y920">
        <v>15.954143778361596</v>
      </c>
      <c r="Z920">
        <v>7.3102928261634812</v>
      </c>
      <c r="AA920">
        <v>1.7665282732433301</v>
      </c>
      <c r="AB920">
        <v>2.2029809877226674</v>
      </c>
      <c r="AC920">
        <v>30.611202632805139</v>
      </c>
      <c r="AD920">
        <v>65.902436479914797</v>
      </c>
      <c r="AE920">
        <v>53.769185079150851</v>
      </c>
      <c r="AF920">
        <v>17.782968783181147</v>
      </c>
      <c r="AG920">
        <v>22.612457756529995</v>
      </c>
      <c r="AH920">
        <v>0.16718414139001675</v>
      </c>
    </row>
    <row r="921" spans="1:37">
      <c r="A921">
        <v>8</v>
      </c>
      <c r="B921">
        <v>52</v>
      </c>
      <c r="C921">
        <v>2015</v>
      </c>
      <c r="D921">
        <v>99</v>
      </c>
      <c r="E921">
        <v>99</v>
      </c>
      <c r="F921">
        <v>99</v>
      </c>
      <c r="G921">
        <v>99</v>
      </c>
      <c r="H921">
        <v>99</v>
      </c>
      <c r="I921">
        <v>80</v>
      </c>
      <c r="J921">
        <v>999</v>
      </c>
      <c r="K921">
        <v>99</v>
      </c>
      <c r="L921">
        <v>99</v>
      </c>
      <c r="M921">
        <v>99</v>
      </c>
      <c r="N921">
        <v>99</v>
      </c>
      <c r="O921">
        <v>99</v>
      </c>
      <c r="P921">
        <v>9999</v>
      </c>
      <c r="Q921">
        <v>141</v>
      </c>
      <c r="R921">
        <v>2523</v>
      </c>
      <c r="S921">
        <v>4.8890210067380089</v>
      </c>
      <c r="T921">
        <v>4.0860087197780421</v>
      </c>
      <c r="U921">
        <v>13.412445501387236</v>
      </c>
      <c r="V921">
        <v>1.5457788347205701</v>
      </c>
      <c r="W921">
        <v>0.39635354736424894</v>
      </c>
      <c r="X921">
        <v>35.354736424890994</v>
      </c>
      <c r="Y921">
        <v>11.137534680935394</v>
      </c>
      <c r="Z921">
        <v>7.4704849074727058</v>
      </c>
      <c r="AA921">
        <v>1.3840329900093629</v>
      </c>
      <c r="AB921">
        <v>1.9164407602112812</v>
      </c>
      <c r="AC921">
        <v>40.326472973654241</v>
      </c>
      <c r="AD921">
        <v>57.0280993677734</v>
      </c>
      <c r="AE921">
        <v>51.136544315392442</v>
      </c>
      <c r="AF921">
        <v>10.715650881291143</v>
      </c>
      <c r="AG921">
        <v>11.890223548683382</v>
      </c>
      <c r="AH921">
        <v>0.35671819262782406</v>
      </c>
    </row>
    <row r="922" spans="1:37">
      <c r="A922">
        <v>8</v>
      </c>
      <c r="B922">
        <v>53</v>
      </c>
      <c r="C922">
        <v>2015</v>
      </c>
      <c r="D922">
        <v>99</v>
      </c>
      <c r="E922">
        <v>99</v>
      </c>
      <c r="F922">
        <v>99</v>
      </c>
      <c r="G922">
        <v>99</v>
      </c>
      <c r="H922">
        <v>99</v>
      </c>
      <c r="I922">
        <v>81</v>
      </c>
      <c r="J922">
        <v>999</v>
      </c>
      <c r="K922">
        <v>99</v>
      </c>
      <c r="L922">
        <v>99</v>
      </c>
      <c r="M922">
        <v>99</v>
      </c>
      <c r="N922">
        <v>99</v>
      </c>
      <c r="O922">
        <v>99</v>
      </c>
      <c r="P922">
        <v>9999</v>
      </c>
      <c r="Q922">
        <v>7</v>
      </c>
      <c r="R922">
        <v>312</v>
      </c>
      <c r="S922">
        <v>6.3878205128205101</v>
      </c>
      <c r="T922">
        <v>0</v>
      </c>
      <c r="U922">
        <v>12.575320512820509</v>
      </c>
      <c r="V922">
        <v>2.5641025641025639</v>
      </c>
      <c r="W922">
        <v>0</v>
      </c>
      <c r="X922">
        <v>14.1025641025641</v>
      </c>
      <c r="Y922">
        <v>2.5641025641025639</v>
      </c>
      <c r="Z922">
        <v>4.2294980486371365</v>
      </c>
      <c r="AA922">
        <v>1.5442964935827732</v>
      </c>
      <c r="AB922">
        <v>0</v>
      </c>
      <c r="AC922">
        <v>33.804412138602359</v>
      </c>
      <c r="AF922">
        <v>1.3251221066043748</v>
      </c>
      <c r="AG922">
        <v>1.3786005772307963</v>
      </c>
      <c r="AH922">
        <v>0</v>
      </c>
    </row>
    <row r="923" spans="1:37">
      <c r="A923">
        <v>8</v>
      </c>
      <c r="B923">
        <v>54</v>
      </c>
      <c r="C923">
        <v>2015</v>
      </c>
      <c r="D923">
        <v>99</v>
      </c>
      <c r="E923">
        <v>99</v>
      </c>
      <c r="F923">
        <v>99</v>
      </c>
      <c r="G923">
        <v>99</v>
      </c>
      <c r="H923">
        <v>99</v>
      </c>
      <c r="I923">
        <v>83</v>
      </c>
      <c r="J923">
        <v>999</v>
      </c>
      <c r="K923">
        <v>99</v>
      </c>
      <c r="L923">
        <v>99</v>
      </c>
      <c r="M923">
        <v>99</v>
      </c>
      <c r="N923">
        <v>99</v>
      </c>
      <c r="O923">
        <v>99</v>
      </c>
      <c r="P923">
        <v>9999</v>
      </c>
      <c r="Q923">
        <v>164</v>
      </c>
      <c r="R923">
        <v>5724</v>
      </c>
      <c r="S923">
        <v>5.2714884696016782</v>
      </c>
      <c r="T923">
        <v>4.3107966457023057</v>
      </c>
      <c r="U923">
        <v>10.57271139063592</v>
      </c>
      <c r="V923">
        <v>1.1180992313067781</v>
      </c>
      <c r="W923">
        <v>0.96086652690426255</v>
      </c>
      <c r="X923">
        <v>22.921034241788956</v>
      </c>
      <c r="Y923">
        <v>8.6652690426275374</v>
      </c>
      <c r="Z923">
        <v>7.5844912093116692</v>
      </c>
      <c r="AA923">
        <v>1.6989590123831813</v>
      </c>
      <c r="AB923">
        <v>1.8653153224449963</v>
      </c>
      <c r="AC923">
        <v>11.545472354908435</v>
      </c>
      <c r="AD923">
        <v>48.244746626907805</v>
      </c>
      <c r="AE923">
        <v>33.170102681793651</v>
      </c>
      <c r="AF923">
        <v>24.310894032703342</v>
      </c>
      <c r="AG923">
        <v>21.264285829735886</v>
      </c>
      <c r="AH923">
        <v>0.76869322152341013</v>
      </c>
    </row>
    <row r="924" spans="1:37">
      <c r="A924">
        <v>9</v>
      </c>
      <c r="B924">
        <v>1</v>
      </c>
      <c r="C924">
        <v>2023</v>
      </c>
      <c r="D924">
        <v>99</v>
      </c>
      <c r="E924">
        <v>99</v>
      </c>
      <c r="F924">
        <v>99</v>
      </c>
      <c r="G924">
        <v>99</v>
      </c>
      <c r="H924">
        <v>1</v>
      </c>
      <c r="I924">
        <v>99</v>
      </c>
      <c r="J924">
        <v>103</v>
      </c>
      <c r="K924">
        <v>99</v>
      </c>
      <c r="L924">
        <v>99</v>
      </c>
      <c r="M924">
        <v>99</v>
      </c>
      <c r="N924">
        <v>99</v>
      </c>
      <c r="O924">
        <v>99</v>
      </c>
      <c r="P924">
        <v>9999</v>
      </c>
      <c r="Q924">
        <v>23</v>
      </c>
      <c r="R924">
        <v>403</v>
      </c>
      <c r="S924">
        <v>6.2109181141439205</v>
      </c>
      <c r="T924">
        <v>4.2531017369727051</v>
      </c>
      <c r="U924">
        <v>15.734491315136459</v>
      </c>
      <c r="V924">
        <v>0.74441687344913132</v>
      </c>
      <c r="W924">
        <v>0.74441687344913132</v>
      </c>
      <c r="X924">
        <v>45.657568238213393</v>
      </c>
      <c r="Y924">
        <v>6.6997518610421825</v>
      </c>
      <c r="Z924">
        <v>6.0510874216471491</v>
      </c>
      <c r="AA924">
        <v>1.7773540712349365</v>
      </c>
      <c r="AB924">
        <v>2.0612119244730827</v>
      </c>
      <c r="AC924">
        <v>-3.0716324882702759</v>
      </c>
      <c r="AD924">
        <v>50.93024584402356</v>
      </c>
      <c r="AE924">
        <v>36.337666331004861</v>
      </c>
      <c r="AF924">
        <v>1.5076692854470637</v>
      </c>
      <c r="AG924">
        <v>1.9160028693208055</v>
      </c>
      <c r="AH924">
        <v>0</v>
      </c>
      <c r="AI924">
        <v>0</v>
      </c>
    </row>
    <row r="925" spans="1:37">
      <c r="A925">
        <v>9</v>
      </c>
      <c r="B925">
        <v>2</v>
      </c>
      <c r="C925">
        <v>2023</v>
      </c>
      <c r="D925">
        <v>99</v>
      </c>
      <c r="E925">
        <v>99</v>
      </c>
      <c r="F925">
        <v>99</v>
      </c>
      <c r="G925">
        <v>99</v>
      </c>
      <c r="H925">
        <v>2</v>
      </c>
      <c r="I925">
        <v>99</v>
      </c>
      <c r="J925">
        <v>106</v>
      </c>
      <c r="K925">
        <v>99</v>
      </c>
      <c r="L925">
        <v>99</v>
      </c>
      <c r="M925">
        <v>99</v>
      </c>
      <c r="N925">
        <v>99</v>
      </c>
      <c r="O925">
        <v>99</v>
      </c>
      <c r="P925">
        <v>9999</v>
      </c>
      <c r="Q925">
        <v>22</v>
      </c>
      <c r="R925">
        <v>459</v>
      </c>
      <c r="S925">
        <v>7.2832244008714593</v>
      </c>
      <c r="T925">
        <v>4.3267973856209139</v>
      </c>
      <c r="U925">
        <v>14.430718954248372</v>
      </c>
      <c r="V925">
        <v>3.2679738562091498</v>
      </c>
      <c r="W925">
        <v>2.3965141612200438</v>
      </c>
      <c r="X925">
        <v>37.690631808278866</v>
      </c>
      <c r="Y925">
        <v>13.071895424836597</v>
      </c>
      <c r="Z925">
        <v>7.72572265556063</v>
      </c>
      <c r="AA925">
        <v>2.4204920491713597</v>
      </c>
      <c r="AB925">
        <v>2.222376003906239</v>
      </c>
      <c r="AC925">
        <v>47.065763491651445</v>
      </c>
      <c r="AD925">
        <v>58.671739704013362</v>
      </c>
      <c r="AE925">
        <v>50.809209395600398</v>
      </c>
      <c r="AF925">
        <v>1.7171717171717171</v>
      </c>
      <c r="AG925">
        <v>2.0014237826084593</v>
      </c>
      <c r="AH925">
        <v>0</v>
      </c>
      <c r="AI925">
        <v>232</v>
      </c>
      <c r="AJ925">
        <v>94.581465517241369</v>
      </c>
      <c r="AK925">
        <v>13.745504403487988</v>
      </c>
    </row>
    <row r="926" spans="1:37">
      <c r="A926">
        <v>9</v>
      </c>
      <c r="B926">
        <v>3</v>
      </c>
      <c r="C926">
        <v>2023</v>
      </c>
      <c r="D926">
        <v>99</v>
      </c>
      <c r="E926">
        <v>99</v>
      </c>
      <c r="F926">
        <v>99</v>
      </c>
      <c r="G926">
        <v>99</v>
      </c>
      <c r="H926">
        <v>1</v>
      </c>
      <c r="I926">
        <v>99</v>
      </c>
      <c r="J926">
        <v>110</v>
      </c>
      <c r="K926">
        <v>99</v>
      </c>
      <c r="L926">
        <v>99</v>
      </c>
      <c r="M926">
        <v>99</v>
      </c>
      <c r="N926">
        <v>99</v>
      </c>
      <c r="O926">
        <v>99</v>
      </c>
      <c r="P926">
        <v>9999</v>
      </c>
      <c r="Q926">
        <v>106</v>
      </c>
      <c r="R926">
        <v>5579</v>
      </c>
      <c r="S926">
        <v>5.1643663739021308</v>
      </c>
      <c r="T926">
        <v>5.2604409392364211</v>
      </c>
      <c r="U926">
        <v>10.42328374260619</v>
      </c>
      <c r="V926">
        <v>0.55565513532891198</v>
      </c>
      <c r="W926">
        <v>1.9537551532532715</v>
      </c>
      <c r="X926">
        <v>19.017745115612112</v>
      </c>
      <c r="Y926">
        <v>6.3810718766804095</v>
      </c>
      <c r="Z926">
        <v>6.5730187335715984</v>
      </c>
      <c r="AA926">
        <v>1.2787140118618716</v>
      </c>
      <c r="AB926">
        <v>1.6934115932149172</v>
      </c>
      <c r="AC926">
        <v>4.195102325691245</v>
      </c>
      <c r="AD926">
        <v>37.013661290469088</v>
      </c>
      <c r="AE926">
        <v>49.14593298166816</v>
      </c>
      <c r="AF926">
        <v>20.871679760568654</v>
      </c>
      <c r="AG926">
        <v>17.571115100979156</v>
      </c>
      <c r="AH926">
        <v>0.82452052339128867</v>
      </c>
      <c r="AI926">
        <v>2754</v>
      </c>
      <c r="AJ926">
        <v>93.091830065359389</v>
      </c>
      <c r="AK926">
        <v>14.745397646192435</v>
      </c>
    </row>
    <row r="927" spans="1:37">
      <c r="A927">
        <v>9</v>
      </c>
      <c r="B927">
        <v>4</v>
      </c>
      <c r="C927">
        <v>2023</v>
      </c>
      <c r="D927">
        <v>99</v>
      </c>
      <c r="E927">
        <v>99</v>
      </c>
      <c r="F927">
        <v>99</v>
      </c>
      <c r="G927">
        <v>99</v>
      </c>
      <c r="H927">
        <v>1</v>
      </c>
      <c r="I927">
        <v>99</v>
      </c>
      <c r="J927">
        <v>111</v>
      </c>
      <c r="K927">
        <v>99</v>
      </c>
      <c r="L927">
        <v>99</v>
      </c>
      <c r="M927">
        <v>99</v>
      </c>
      <c r="N927">
        <v>99</v>
      </c>
      <c r="O927">
        <v>99</v>
      </c>
      <c r="P927">
        <v>9999</v>
      </c>
      <c r="Q927">
        <v>16</v>
      </c>
      <c r="R927">
        <v>194</v>
      </c>
      <c r="S927">
        <v>5.3195876288659774</v>
      </c>
      <c r="T927">
        <v>4.8350515463917532</v>
      </c>
      <c r="U927">
        <v>16.24896907216495</v>
      </c>
      <c r="V927">
        <v>2.577319587628867</v>
      </c>
      <c r="W927">
        <v>1.0309278350515465</v>
      </c>
      <c r="X927">
        <v>51.546391752577343</v>
      </c>
      <c r="Y927">
        <v>16.494845360824741</v>
      </c>
      <c r="Z927">
        <v>7.1851668490389349</v>
      </c>
      <c r="AA927">
        <v>1.5830701722148133</v>
      </c>
      <c r="AB927">
        <v>1.9032279274261197</v>
      </c>
      <c r="AC927">
        <v>7.4258227709630846</v>
      </c>
      <c r="AD927">
        <v>40.406574188583072</v>
      </c>
      <c r="AE927">
        <v>48.626424156080787</v>
      </c>
      <c r="AF927">
        <v>0.72577628133183691</v>
      </c>
      <c r="AG927">
        <v>0.95250210455132978</v>
      </c>
      <c r="AH927">
        <v>3.6082474226804129</v>
      </c>
      <c r="AI927">
        <v>98</v>
      </c>
      <c r="AJ927">
        <v>103.295918367347</v>
      </c>
      <c r="AK927">
        <v>15.532197731167178</v>
      </c>
    </row>
    <row r="928" spans="1:37">
      <c r="A928">
        <v>9</v>
      </c>
      <c r="B928">
        <v>5</v>
      </c>
      <c r="C928">
        <v>2023</v>
      </c>
      <c r="D928">
        <v>99</v>
      </c>
      <c r="E928">
        <v>99</v>
      </c>
      <c r="F928">
        <v>99</v>
      </c>
      <c r="G928">
        <v>99</v>
      </c>
      <c r="H928">
        <v>1</v>
      </c>
      <c r="I928">
        <v>99</v>
      </c>
      <c r="J928">
        <v>116</v>
      </c>
      <c r="K928">
        <v>99</v>
      </c>
      <c r="L928">
        <v>99</v>
      </c>
      <c r="M928">
        <v>99</v>
      </c>
      <c r="N928">
        <v>99</v>
      </c>
      <c r="O928">
        <v>99</v>
      </c>
      <c r="P928">
        <v>9999</v>
      </c>
      <c r="Q928">
        <v>50</v>
      </c>
      <c r="R928">
        <v>1272</v>
      </c>
      <c r="S928">
        <v>5.2075471698113205</v>
      </c>
      <c r="T928">
        <v>4.1886792452830193</v>
      </c>
      <c r="U928">
        <v>11.668946540880505</v>
      </c>
      <c r="V928">
        <v>1.415094339622641</v>
      </c>
      <c r="W928">
        <v>0.55031446540880513</v>
      </c>
      <c r="X928">
        <v>22.169811320754722</v>
      </c>
      <c r="Y928">
        <v>9.2767295597484321</v>
      </c>
      <c r="Z928">
        <v>7.2085762704017284</v>
      </c>
      <c r="AA928">
        <v>1.1972214776902952</v>
      </c>
      <c r="AB928">
        <v>1.8789459487298952</v>
      </c>
      <c r="AC928">
        <v>32.72361403790535</v>
      </c>
      <c r="AD928">
        <v>54.206571053661683</v>
      </c>
      <c r="AE928">
        <v>48.584512566735931</v>
      </c>
      <c r="AF928">
        <v>4.7586980920314259</v>
      </c>
      <c r="AG928">
        <v>4.4849454327459108</v>
      </c>
      <c r="AH928">
        <v>0</v>
      </c>
      <c r="AI928">
        <v>0</v>
      </c>
    </row>
    <row r="929" spans="1:37">
      <c r="A929">
        <v>9</v>
      </c>
      <c r="B929">
        <v>6</v>
      </c>
      <c r="C929">
        <v>2023</v>
      </c>
      <c r="D929">
        <v>99</v>
      </c>
      <c r="E929">
        <v>99</v>
      </c>
      <c r="F929">
        <v>99</v>
      </c>
      <c r="G929">
        <v>99</v>
      </c>
      <c r="H929">
        <v>2</v>
      </c>
      <c r="I929">
        <v>99</v>
      </c>
      <c r="J929">
        <v>117</v>
      </c>
      <c r="K929">
        <v>99</v>
      </c>
      <c r="L929">
        <v>99</v>
      </c>
      <c r="M929">
        <v>99</v>
      </c>
      <c r="N929">
        <v>99</v>
      </c>
      <c r="O929">
        <v>99</v>
      </c>
      <c r="P929">
        <v>9999</v>
      </c>
      <c r="Q929">
        <v>16</v>
      </c>
      <c r="R929">
        <v>285</v>
      </c>
      <c r="S929">
        <v>5.4947368421052625</v>
      </c>
      <c r="T929">
        <v>4.3052631578947356</v>
      </c>
      <c r="U929">
        <v>12.032631578947372</v>
      </c>
      <c r="V929">
        <v>1.4035087719298245</v>
      </c>
      <c r="W929">
        <v>0.70175438596491213</v>
      </c>
      <c r="X929">
        <v>19.649122807017548</v>
      </c>
      <c r="Y929">
        <v>5.2631578947368443</v>
      </c>
      <c r="Z929">
        <v>5.4369065399282892</v>
      </c>
      <c r="AA929">
        <v>1.1626378133941313</v>
      </c>
      <c r="AB929">
        <v>1.5832922675337404</v>
      </c>
      <c r="AC929">
        <v>10.513235421926002</v>
      </c>
      <c r="AD929">
        <v>52.636846868340491</v>
      </c>
      <c r="AE929">
        <v>47.644904814326061</v>
      </c>
      <c r="AF929">
        <v>1.0662177328843994</v>
      </c>
      <c r="AG929">
        <v>1.0362007001674576</v>
      </c>
      <c r="AH929">
        <v>0</v>
      </c>
      <c r="AI929">
        <v>282</v>
      </c>
      <c r="AJ929">
        <v>89.690425531914812</v>
      </c>
      <c r="AK929">
        <v>15.722031910387315</v>
      </c>
    </row>
    <row r="930" spans="1:37">
      <c r="A930">
        <v>9</v>
      </c>
      <c r="B930">
        <v>7</v>
      </c>
      <c r="C930">
        <v>2023</v>
      </c>
      <c r="D930">
        <v>99</v>
      </c>
      <c r="E930">
        <v>99</v>
      </c>
      <c r="F930">
        <v>99</v>
      </c>
      <c r="G930">
        <v>99</v>
      </c>
      <c r="H930">
        <v>1</v>
      </c>
      <c r="I930">
        <v>99</v>
      </c>
      <c r="J930">
        <v>134</v>
      </c>
      <c r="K930">
        <v>99</v>
      </c>
      <c r="L930">
        <v>99</v>
      </c>
      <c r="M930">
        <v>99</v>
      </c>
      <c r="N930">
        <v>99</v>
      </c>
      <c r="O930">
        <v>99</v>
      </c>
      <c r="P930">
        <v>9999</v>
      </c>
      <c r="Q930">
        <v>129</v>
      </c>
      <c r="R930">
        <v>5261</v>
      </c>
      <c r="S930">
        <v>5.3244630298422351</v>
      </c>
      <c r="T930">
        <v>4.7226762972818843</v>
      </c>
      <c r="U930">
        <v>11.342235316479782</v>
      </c>
      <c r="V930">
        <v>0.74130393461319155</v>
      </c>
      <c r="W930">
        <v>0.55122600266109101</v>
      </c>
      <c r="X930">
        <v>25.413419501995815</v>
      </c>
      <c r="Y930">
        <v>8.0212887283786376</v>
      </c>
      <c r="Z930">
        <v>7.09853953341434</v>
      </c>
      <c r="AA930">
        <v>1.3674149089357901</v>
      </c>
      <c r="AB930">
        <v>1.7776188194106841</v>
      </c>
      <c r="AC930">
        <v>8.6252021409301154</v>
      </c>
      <c r="AD930">
        <v>35.414622618400344</v>
      </c>
      <c r="AE930">
        <v>51.253689162807405</v>
      </c>
      <c r="AF930">
        <v>19.682005237560787</v>
      </c>
      <c r="AG930">
        <v>18.030399813385404</v>
      </c>
      <c r="AH930">
        <v>0.11404675917126023</v>
      </c>
      <c r="AI930">
        <v>8</v>
      </c>
      <c r="AJ930">
        <v>96.462500000000006</v>
      </c>
      <c r="AK930">
        <v>15.022167437910545</v>
      </c>
    </row>
    <row r="931" spans="1:37">
      <c r="A931">
        <v>9</v>
      </c>
      <c r="B931">
        <v>8</v>
      </c>
      <c r="C931">
        <v>2023</v>
      </c>
      <c r="D931">
        <v>99</v>
      </c>
      <c r="E931">
        <v>99</v>
      </c>
      <c r="F931">
        <v>99</v>
      </c>
      <c r="G931">
        <v>99</v>
      </c>
      <c r="H931">
        <v>2</v>
      </c>
      <c r="I931">
        <v>99</v>
      </c>
      <c r="J931">
        <v>141</v>
      </c>
      <c r="K931">
        <v>99</v>
      </c>
      <c r="L931">
        <v>99</v>
      </c>
      <c r="M931">
        <v>99</v>
      </c>
      <c r="N931">
        <v>99</v>
      </c>
      <c r="O931">
        <v>99</v>
      </c>
      <c r="P931">
        <v>9999</v>
      </c>
      <c r="Q931">
        <v>98</v>
      </c>
      <c r="R931">
        <v>1929</v>
      </c>
      <c r="S931">
        <v>4.9984447900466558</v>
      </c>
      <c r="T931">
        <v>4.9237947122861581</v>
      </c>
      <c r="U931">
        <v>13.579419388284103</v>
      </c>
      <c r="V931">
        <v>0.93312597200622094</v>
      </c>
      <c r="W931">
        <v>1.192327630896838</v>
      </c>
      <c r="X931">
        <v>34.370139968895799</v>
      </c>
      <c r="Y931">
        <v>13.011923276308968</v>
      </c>
      <c r="Z931">
        <v>7.5191434603450302</v>
      </c>
      <c r="AA931">
        <v>1.6483171326578649</v>
      </c>
      <c r="AB931">
        <v>2.1554177610327563</v>
      </c>
      <c r="AC931">
        <v>50.524888876892199</v>
      </c>
      <c r="AD931">
        <v>65.510694378725987</v>
      </c>
      <c r="AE931">
        <v>56.333875292792975</v>
      </c>
      <c r="AF931">
        <v>7.2166105499438817</v>
      </c>
      <c r="AG931">
        <v>7.9150166158331201</v>
      </c>
      <c r="AH931">
        <v>0.51840331778123394</v>
      </c>
      <c r="AI931">
        <v>0</v>
      </c>
    </row>
    <row r="932" spans="1:37">
      <c r="A932">
        <v>9</v>
      </c>
      <c r="B932">
        <v>9</v>
      </c>
      <c r="C932">
        <v>2023</v>
      </c>
      <c r="D932">
        <v>99</v>
      </c>
      <c r="E932">
        <v>99</v>
      </c>
      <c r="F932">
        <v>99</v>
      </c>
      <c r="G932">
        <v>99</v>
      </c>
      <c r="H932">
        <v>2</v>
      </c>
      <c r="I932">
        <v>99</v>
      </c>
      <c r="J932">
        <v>143</v>
      </c>
      <c r="K932">
        <v>99</v>
      </c>
      <c r="L932">
        <v>99</v>
      </c>
      <c r="M932">
        <v>99</v>
      </c>
      <c r="N932">
        <v>99</v>
      </c>
      <c r="O932">
        <v>99</v>
      </c>
      <c r="P932">
        <v>9999</v>
      </c>
      <c r="Q932">
        <v>23</v>
      </c>
      <c r="R932">
        <v>467</v>
      </c>
      <c r="S932">
        <v>5.5653104925053558</v>
      </c>
      <c r="T932">
        <v>4.967880085653106</v>
      </c>
      <c r="U932">
        <v>16.562098501070643</v>
      </c>
      <c r="V932">
        <v>2.9978586723768728</v>
      </c>
      <c r="W932">
        <v>0.42826552462526762</v>
      </c>
      <c r="X932">
        <v>55.674518201284783</v>
      </c>
      <c r="Y932">
        <v>17.987152034261243</v>
      </c>
      <c r="Z932">
        <v>7.2150121784706691</v>
      </c>
      <c r="AA932">
        <v>1.5085466934412339</v>
      </c>
      <c r="AB932">
        <v>1.8044189164042563</v>
      </c>
      <c r="AC932">
        <v>16.740517433956736</v>
      </c>
      <c r="AD932">
        <v>63.910216436623024</v>
      </c>
      <c r="AE932">
        <v>32.054789050392181</v>
      </c>
      <c r="AF932">
        <v>1.7471006359895251</v>
      </c>
      <c r="AG932">
        <v>2.3370642158589763</v>
      </c>
      <c r="AH932">
        <v>0</v>
      </c>
      <c r="AI932">
        <v>0</v>
      </c>
    </row>
    <row r="933" spans="1:37">
      <c r="A933">
        <v>9</v>
      </c>
      <c r="B933">
        <v>10</v>
      </c>
      <c r="C933">
        <v>2023</v>
      </c>
      <c r="D933">
        <v>99</v>
      </c>
      <c r="E933">
        <v>99</v>
      </c>
      <c r="F933">
        <v>99</v>
      </c>
      <c r="G933">
        <v>99</v>
      </c>
      <c r="H933">
        <v>2</v>
      </c>
      <c r="I933">
        <v>99</v>
      </c>
      <c r="J933">
        <v>147</v>
      </c>
      <c r="K933">
        <v>99</v>
      </c>
      <c r="L933">
        <v>99</v>
      </c>
      <c r="M933">
        <v>99</v>
      </c>
      <c r="N933">
        <v>99</v>
      </c>
      <c r="O933">
        <v>99</v>
      </c>
      <c r="P933">
        <v>9999</v>
      </c>
      <c r="Q933">
        <v>10</v>
      </c>
      <c r="R933">
        <v>202</v>
      </c>
      <c r="S933">
        <v>4.9306930693069315</v>
      </c>
      <c r="T933">
        <v>4.3762376237623757</v>
      </c>
      <c r="U933">
        <v>11.15792079207921</v>
      </c>
      <c r="V933">
        <v>0.49504950495049505</v>
      </c>
      <c r="W933">
        <v>3.4653465346534662</v>
      </c>
      <c r="X933">
        <v>21.287128712871286</v>
      </c>
      <c r="Y933">
        <v>6.4356435643564369</v>
      </c>
      <c r="Z933">
        <v>6.5497231166376189</v>
      </c>
      <c r="AA933">
        <v>2.2810342701145703</v>
      </c>
      <c r="AB933">
        <v>2.5730957013079396</v>
      </c>
      <c r="AC933">
        <v>54.2630995545762</v>
      </c>
      <c r="AD933">
        <v>77.986170318978907</v>
      </c>
      <c r="AE933">
        <v>59.485983416958057</v>
      </c>
      <c r="AF933">
        <v>0.75570520014964482</v>
      </c>
      <c r="AG933">
        <v>0.681040666639673</v>
      </c>
      <c r="AH933">
        <v>1.4851485148514851</v>
      </c>
      <c r="AI933">
        <v>0</v>
      </c>
    </row>
    <row r="934" spans="1:37">
      <c r="A934">
        <v>9</v>
      </c>
      <c r="B934">
        <v>11</v>
      </c>
      <c r="C934">
        <v>2023</v>
      </c>
      <c r="D934">
        <v>99</v>
      </c>
      <c r="E934">
        <v>99</v>
      </c>
      <c r="F934">
        <v>99</v>
      </c>
      <c r="G934">
        <v>99</v>
      </c>
      <c r="H934">
        <v>1</v>
      </c>
      <c r="I934">
        <v>99</v>
      </c>
      <c r="J934">
        <v>155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  <c r="Q934">
        <v>57</v>
      </c>
      <c r="R934">
        <v>2753</v>
      </c>
      <c r="S934">
        <v>5.1253178350889952</v>
      </c>
      <c r="T934">
        <v>4.8953868507083191</v>
      </c>
      <c r="U934">
        <v>16.651507446422091</v>
      </c>
      <c r="V934">
        <v>1.9251725390483112</v>
      </c>
      <c r="W934">
        <v>2.179440610243371</v>
      </c>
      <c r="X934">
        <v>50.490374137304762</v>
      </c>
      <c r="Y934">
        <v>20.922629858336364</v>
      </c>
      <c r="Z934">
        <v>7.5253598674613293</v>
      </c>
      <c r="AA934">
        <v>1.4279862378771024</v>
      </c>
      <c r="AB934">
        <v>2.0778414619355838</v>
      </c>
      <c r="AC934">
        <v>28.309620464587795</v>
      </c>
      <c r="AD934">
        <v>59.004015528646043</v>
      </c>
      <c r="AE934">
        <v>53.217705242787183</v>
      </c>
      <c r="AF934">
        <v>10.299289188178077</v>
      </c>
      <c r="AG934">
        <v>13.851543468578578</v>
      </c>
      <c r="AH934">
        <v>0</v>
      </c>
      <c r="AI934">
        <v>0</v>
      </c>
    </row>
    <row r="935" spans="1:37">
      <c r="A935">
        <v>9</v>
      </c>
      <c r="B935">
        <v>12</v>
      </c>
      <c r="C935">
        <v>2023</v>
      </c>
      <c r="D935">
        <v>99</v>
      </c>
      <c r="E935">
        <v>99</v>
      </c>
      <c r="F935">
        <v>99</v>
      </c>
      <c r="G935">
        <v>99</v>
      </c>
      <c r="H935">
        <v>2</v>
      </c>
      <c r="I935">
        <v>99</v>
      </c>
      <c r="J935">
        <v>160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  <c r="Q935">
        <v>29</v>
      </c>
      <c r="R935">
        <v>512</v>
      </c>
      <c r="S935">
        <v>5.666015625</v>
      </c>
      <c r="T935">
        <v>5.115234375</v>
      </c>
      <c r="U935">
        <v>14.48554687500001</v>
      </c>
      <c r="V935">
        <v>0.390625</v>
      </c>
      <c r="W935">
        <v>8.59375</v>
      </c>
      <c r="X935">
        <v>28.515625</v>
      </c>
      <c r="Y935">
        <v>13.0859375</v>
      </c>
      <c r="Z935">
        <v>8.7107661750949088</v>
      </c>
      <c r="AA935">
        <v>1.5090150139265877</v>
      </c>
      <c r="AB935">
        <v>2.1938306483906995</v>
      </c>
      <c r="AC935">
        <v>52.904740742448041</v>
      </c>
      <c r="AD935">
        <v>77.447121761412191</v>
      </c>
      <c r="AE935">
        <v>61.929942531576401</v>
      </c>
      <c r="AF935">
        <v>1.9154508043396925</v>
      </c>
      <c r="AG935">
        <v>2.2410072355471873</v>
      </c>
      <c r="AH935">
        <v>16.015625</v>
      </c>
      <c r="AI935">
        <v>495</v>
      </c>
      <c r="AJ935">
        <v>95.765454545454531</v>
      </c>
      <c r="AK935">
        <v>15.115504288601525</v>
      </c>
    </row>
    <row r="936" spans="1:37">
      <c r="A936">
        <v>9</v>
      </c>
      <c r="B936">
        <v>13</v>
      </c>
      <c r="C936">
        <v>2023</v>
      </c>
      <c r="D936">
        <v>99</v>
      </c>
      <c r="E936">
        <v>99</v>
      </c>
      <c r="F936">
        <v>99</v>
      </c>
      <c r="G936">
        <v>99</v>
      </c>
      <c r="H936">
        <v>1</v>
      </c>
      <c r="I936">
        <v>99</v>
      </c>
      <c r="J936">
        <v>171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  <c r="Q936">
        <v>1</v>
      </c>
      <c r="R936">
        <v>3</v>
      </c>
      <c r="S936">
        <v>5</v>
      </c>
      <c r="T936">
        <v>4</v>
      </c>
      <c r="U936">
        <v>15.1</v>
      </c>
      <c r="V936">
        <v>0</v>
      </c>
      <c r="W936">
        <v>0</v>
      </c>
      <c r="X936">
        <v>33.333333333333343</v>
      </c>
      <c r="Y936">
        <v>0</v>
      </c>
      <c r="Z936">
        <v>3.0099833886584855</v>
      </c>
      <c r="AA936">
        <v>0.81649658092772603</v>
      </c>
      <c r="AB936">
        <v>0.81649658092772603</v>
      </c>
      <c r="AC936">
        <v>-16.275769175423012</v>
      </c>
      <c r="AD936">
        <v>77.309903583260308</v>
      </c>
      <c r="AE936">
        <v>49.999999999999993</v>
      </c>
      <c r="AF936">
        <v>1.1223344556677887E-2</v>
      </c>
      <c r="AG936">
        <v>1.3687893073684372E-2</v>
      </c>
      <c r="AH936">
        <v>0</v>
      </c>
    </row>
    <row r="937" spans="1:37">
      <c r="A937">
        <v>9</v>
      </c>
      <c r="B937">
        <v>14</v>
      </c>
      <c r="C937">
        <v>2023</v>
      </c>
      <c r="D937">
        <v>99</v>
      </c>
      <c r="E937">
        <v>99</v>
      </c>
      <c r="F937">
        <v>99</v>
      </c>
      <c r="G937">
        <v>99</v>
      </c>
      <c r="H937">
        <v>2</v>
      </c>
      <c r="I937">
        <v>99</v>
      </c>
      <c r="J937">
        <v>175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  <c r="Q937">
        <v>23</v>
      </c>
      <c r="R937">
        <v>1896</v>
      </c>
      <c r="S937">
        <v>4.5142405063291129</v>
      </c>
      <c r="T937">
        <v>4.5406118143459926</v>
      </c>
      <c r="U937">
        <v>11.244778481012657</v>
      </c>
      <c r="V937">
        <v>0.68565400843881841</v>
      </c>
      <c r="W937">
        <v>0.58016877637130804</v>
      </c>
      <c r="X937">
        <v>27.267932489451479</v>
      </c>
      <c r="Y937">
        <v>9.3881856540084403</v>
      </c>
      <c r="Z937">
        <v>7.9920222718110301</v>
      </c>
      <c r="AA937">
        <v>1.2905072732555529</v>
      </c>
      <c r="AB937">
        <v>1.7855598836939195</v>
      </c>
      <c r="AC937">
        <v>29.206708376208695</v>
      </c>
      <c r="AD937">
        <v>43.165082746876841</v>
      </c>
      <c r="AE937">
        <v>51.841372345144045</v>
      </c>
      <c r="AF937">
        <v>7.0931537598204244</v>
      </c>
      <c r="AG937">
        <v>6.4421026295862784</v>
      </c>
      <c r="AH937">
        <v>0</v>
      </c>
      <c r="AI937">
        <v>0</v>
      </c>
    </row>
    <row r="938" spans="1:37">
      <c r="A938">
        <v>9</v>
      </c>
      <c r="B938">
        <v>15</v>
      </c>
      <c r="C938">
        <v>2023</v>
      </c>
      <c r="D938">
        <v>99</v>
      </c>
      <c r="E938">
        <v>99</v>
      </c>
      <c r="F938">
        <v>99</v>
      </c>
      <c r="G938">
        <v>99</v>
      </c>
      <c r="H938">
        <v>2</v>
      </c>
      <c r="I938">
        <v>99</v>
      </c>
      <c r="J938">
        <v>177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  <c r="Q938">
        <v>52</v>
      </c>
      <c r="R938">
        <v>958</v>
      </c>
      <c r="S938">
        <v>5.0542797494780789</v>
      </c>
      <c r="T938">
        <v>4.143006263048016</v>
      </c>
      <c r="U938">
        <v>12.938830897703545</v>
      </c>
      <c r="V938">
        <v>1.3569937369519836</v>
      </c>
      <c r="W938">
        <v>0.10438413361169106</v>
      </c>
      <c r="X938">
        <v>21.607515657620045</v>
      </c>
      <c r="Y938">
        <v>6.3674321503131521</v>
      </c>
      <c r="Z938">
        <v>5.6762990650413006</v>
      </c>
      <c r="AA938">
        <v>1.1998510054628324</v>
      </c>
      <c r="AB938">
        <v>1.4058512313615157</v>
      </c>
      <c r="AC938">
        <v>41.581928674283503</v>
      </c>
      <c r="AD938">
        <v>63.961581151063449</v>
      </c>
      <c r="AE938">
        <v>51.768646213808886</v>
      </c>
      <c r="AF938">
        <v>3.5839880284324743</v>
      </c>
      <c r="AG938">
        <v>3.7454063974734466</v>
      </c>
      <c r="AH938">
        <v>0.62630480167014613</v>
      </c>
    </row>
    <row r="939" spans="1:37">
      <c r="A939">
        <v>9</v>
      </c>
      <c r="B939">
        <v>16</v>
      </c>
      <c r="C939">
        <v>2023</v>
      </c>
      <c r="D939">
        <v>99</v>
      </c>
      <c r="E939">
        <v>99</v>
      </c>
      <c r="F939">
        <v>99</v>
      </c>
      <c r="G939">
        <v>99</v>
      </c>
      <c r="H939">
        <v>2</v>
      </c>
      <c r="I939">
        <v>99</v>
      </c>
      <c r="J939">
        <v>178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  <c r="Q939">
        <v>17</v>
      </c>
      <c r="R939">
        <v>593</v>
      </c>
      <c r="S939">
        <v>4.8836424957841489</v>
      </c>
      <c r="T939">
        <v>4.1096121416526126</v>
      </c>
      <c r="U939">
        <v>11.746711635750424</v>
      </c>
      <c r="V939">
        <v>1.6863406408094437</v>
      </c>
      <c r="W939">
        <v>0.33726812816188873</v>
      </c>
      <c r="X939">
        <v>24.114671163575039</v>
      </c>
      <c r="Y939">
        <v>6.5767284991568307</v>
      </c>
      <c r="Z939">
        <v>6.6073029359312976</v>
      </c>
      <c r="AA939">
        <v>1.906309454753736</v>
      </c>
      <c r="AB939">
        <v>1.792750630810318</v>
      </c>
      <c r="AC939">
        <v>63.591047328958979</v>
      </c>
      <c r="AD939">
        <v>46.771862433044966</v>
      </c>
      <c r="AE939">
        <v>46.55893448116219</v>
      </c>
      <c r="AF939">
        <v>2.2184811073699957</v>
      </c>
      <c r="AG939">
        <v>2.1047930589993511</v>
      </c>
      <c r="AH939">
        <v>11.467116357504215</v>
      </c>
      <c r="AI939">
        <v>0</v>
      </c>
    </row>
    <row r="940" spans="1:37">
      <c r="A940">
        <v>9</v>
      </c>
      <c r="B940">
        <v>17</v>
      </c>
      <c r="C940">
        <v>2023</v>
      </c>
      <c r="D940">
        <v>99</v>
      </c>
      <c r="E940">
        <v>99</v>
      </c>
      <c r="F940">
        <v>99</v>
      </c>
      <c r="G940">
        <v>99</v>
      </c>
      <c r="H940">
        <v>2</v>
      </c>
      <c r="I940">
        <v>99</v>
      </c>
      <c r="J940">
        <v>181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  <c r="Q940">
        <v>25</v>
      </c>
      <c r="R940">
        <v>815</v>
      </c>
      <c r="S940">
        <v>5.4957055214723933</v>
      </c>
      <c r="T940">
        <v>4.9006134969325155</v>
      </c>
      <c r="U940">
        <v>13.885030674846622</v>
      </c>
      <c r="V940">
        <v>1.717791411042944</v>
      </c>
      <c r="W940">
        <v>1.1042944785276076</v>
      </c>
      <c r="X940">
        <v>38.895705521472408</v>
      </c>
      <c r="Y940">
        <v>12.392638036809815</v>
      </c>
      <c r="Z940">
        <v>7.6167797789822878</v>
      </c>
      <c r="AA940">
        <v>1.1877363991110137</v>
      </c>
      <c r="AB940">
        <v>1.8918454953359003</v>
      </c>
      <c r="AC940">
        <v>33.945744127822927</v>
      </c>
      <c r="AD940">
        <v>56.050819490532994</v>
      </c>
      <c r="AE940">
        <v>51.665143428288815</v>
      </c>
      <c r="AF940">
        <v>3.0490086045641598</v>
      </c>
      <c r="AG940">
        <v>3.4193444677645557</v>
      </c>
      <c r="AH940">
        <v>0</v>
      </c>
      <c r="AI940">
        <v>0</v>
      </c>
    </row>
    <row r="941" spans="1:37">
      <c r="A941">
        <v>9</v>
      </c>
      <c r="B941">
        <v>18</v>
      </c>
      <c r="C941">
        <v>2023</v>
      </c>
      <c r="D941">
        <v>99</v>
      </c>
      <c r="E941">
        <v>99</v>
      </c>
      <c r="F941">
        <v>99</v>
      </c>
      <c r="G941">
        <v>99</v>
      </c>
      <c r="H941">
        <v>2</v>
      </c>
      <c r="I941">
        <v>99</v>
      </c>
      <c r="J941">
        <v>262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</row>
    <row r="942" spans="1:37">
      <c r="A942">
        <v>9</v>
      </c>
      <c r="B942">
        <v>19</v>
      </c>
      <c r="C942">
        <v>2023</v>
      </c>
      <c r="D942">
        <v>99</v>
      </c>
      <c r="E942">
        <v>99</v>
      </c>
      <c r="F942">
        <v>99</v>
      </c>
      <c r="G942">
        <v>99</v>
      </c>
      <c r="H942">
        <v>2</v>
      </c>
      <c r="I942">
        <v>99</v>
      </c>
      <c r="J942">
        <v>267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</row>
    <row r="943" spans="1:37">
      <c r="A943">
        <v>9</v>
      </c>
      <c r="B943">
        <v>20</v>
      </c>
      <c r="C943">
        <v>2023</v>
      </c>
      <c r="D943">
        <v>99</v>
      </c>
      <c r="E943">
        <v>99</v>
      </c>
      <c r="F943">
        <v>99</v>
      </c>
      <c r="G943">
        <v>99</v>
      </c>
      <c r="H943">
        <v>1</v>
      </c>
      <c r="I943">
        <v>99</v>
      </c>
      <c r="J943">
        <v>309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  <c r="Q943">
        <v>69</v>
      </c>
      <c r="R943">
        <v>1182</v>
      </c>
      <c r="S943">
        <v>6.187817258883249</v>
      </c>
      <c r="T943">
        <v>4.9060913705583742</v>
      </c>
      <c r="U943">
        <v>11.504737732656523</v>
      </c>
      <c r="V943">
        <v>0.59221658206429773</v>
      </c>
      <c r="W943">
        <v>2.6226734348561762</v>
      </c>
      <c r="X943">
        <v>21.235194585448394</v>
      </c>
      <c r="Y943">
        <v>10.744500846023691</v>
      </c>
      <c r="Z943">
        <v>7.2655989763071283</v>
      </c>
      <c r="AA943">
        <v>1.8661433960785296</v>
      </c>
      <c r="AB943">
        <v>2.1864403195237769</v>
      </c>
      <c r="AC943">
        <v>25.0603212689396</v>
      </c>
      <c r="AD943">
        <v>65.922227919321998</v>
      </c>
      <c r="AE943">
        <v>50.32020584643611</v>
      </c>
      <c r="AF943">
        <v>4.4219977553310876</v>
      </c>
      <c r="AG943">
        <v>4.10896650666235</v>
      </c>
      <c r="AH943">
        <v>8.4602368866328256E-2</v>
      </c>
      <c r="AI943">
        <v>0</v>
      </c>
    </row>
    <row r="944" spans="1:37">
      <c r="A944">
        <v>9</v>
      </c>
      <c r="B944">
        <v>21</v>
      </c>
      <c r="C944">
        <v>2023</v>
      </c>
      <c r="D944">
        <v>99</v>
      </c>
      <c r="E944">
        <v>99</v>
      </c>
      <c r="F944">
        <v>99</v>
      </c>
      <c r="G944">
        <v>99</v>
      </c>
      <c r="H944">
        <v>2</v>
      </c>
      <c r="I944">
        <v>99</v>
      </c>
      <c r="J944">
        <v>470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  <c r="Q944">
        <v>30</v>
      </c>
      <c r="R944">
        <v>1014</v>
      </c>
      <c r="S944">
        <v>6.6962524654832363</v>
      </c>
      <c r="T944">
        <v>5.0295857988165684</v>
      </c>
      <c r="U944">
        <v>9.3164694280078884</v>
      </c>
      <c r="V944">
        <v>0.98619329388560162</v>
      </c>
      <c r="W944">
        <v>0.49309664694280081</v>
      </c>
      <c r="X944">
        <v>16.666666666666671</v>
      </c>
      <c r="Y944">
        <v>6.7061143984220903</v>
      </c>
      <c r="Z944">
        <v>6.9387610772054096</v>
      </c>
      <c r="AA944">
        <v>1.4289365707558317</v>
      </c>
      <c r="AB944">
        <v>1.2775996145831203</v>
      </c>
      <c r="AC944">
        <v>16.741555566547461</v>
      </c>
      <c r="AD944">
        <v>42.899953159913501</v>
      </c>
      <c r="AE944">
        <v>34.524832725992376</v>
      </c>
      <c r="AF944">
        <v>3.7934904601571264</v>
      </c>
      <c r="AG944">
        <v>2.8544847037039478</v>
      </c>
      <c r="AH944">
        <v>3.3530571992110452</v>
      </c>
      <c r="AI944">
        <v>0</v>
      </c>
    </row>
    <row r="945" spans="1:37">
      <c r="A945">
        <v>9</v>
      </c>
      <c r="B945">
        <v>22</v>
      </c>
      <c r="C945">
        <v>2023</v>
      </c>
      <c r="D945">
        <v>99</v>
      </c>
      <c r="E945">
        <v>99</v>
      </c>
      <c r="F945">
        <v>99</v>
      </c>
      <c r="G945">
        <v>99</v>
      </c>
      <c r="H945">
        <v>2</v>
      </c>
      <c r="I945">
        <v>99</v>
      </c>
      <c r="J945">
        <v>629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  <c r="Q945">
        <v>4</v>
      </c>
      <c r="R945">
        <v>192</v>
      </c>
      <c r="S945">
        <v>6.09375</v>
      </c>
      <c r="T945">
        <v>6.09375</v>
      </c>
      <c r="U945">
        <v>21.120833333333341</v>
      </c>
      <c r="V945">
        <v>4.1666666666666679</v>
      </c>
      <c r="W945">
        <v>6.25</v>
      </c>
      <c r="X945">
        <v>77.083333333333314</v>
      </c>
      <c r="Y945">
        <v>44.791666666666657</v>
      </c>
      <c r="Z945">
        <v>6.5131504260397808</v>
      </c>
      <c r="AA945">
        <v>1.3391393769258424</v>
      </c>
      <c r="AB945">
        <v>2.3366559304912657</v>
      </c>
      <c r="AC945">
        <v>57.65014752439189</v>
      </c>
      <c r="AD945">
        <v>65.485784628755809</v>
      </c>
      <c r="AE945">
        <v>53.648226756167595</v>
      </c>
      <c r="AF945">
        <v>0.7182940516273848</v>
      </c>
      <c r="AG945">
        <v>1.2253232669405043</v>
      </c>
      <c r="AH945">
        <v>0</v>
      </c>
    </row>
    <row r="946" spans="1:37">
      <c r="A946">
        <v>9</v>
      </c>
      <c r="B946">
        <v>23</v>
      </c>
      <c r="C946">
        <v>2023</v>
      </c>
      <c r="D946">
        <v>99</v>
      </c>
      <c r="E946">
        <v>99</v>
      </c>
      <c r="F946">
        <v>99</v>
      </c>
      <c r="G946">
        <v>99</v>
      </c>
      <c r="H946">
        <v>1</v>
      </c>
      <c r="I946">
        <v>99</v>
      </c>
      <c r="J946">
        <v>643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  <c r="Q946">
        <v>21</v>
      </c>
      <c r="R946">
        <v>747</v>
      </c>
      <c r="S946">
        <v>4.6224899598393563</v>
      </c>
      <c r="T946">
        <v>4.4658634538152624</v>
      </c>
      <c r="U946">
        <v>13.265863453815269</v>
      </c>
      <c r="V946">
        <v>0.93708165997322646</v>
      </c>
      <c r="W946">
        <v>0.8032128514056226</v>
      </c>
      <c r="X946">
        <v>30.120481927710841</v>
      </c>
      <c r="Y946">
        <v>11.111111111111112</v>
      </c>
      <c r="Z946">
        <v>6.9412797679315918</v>
      </c>
      <c r="AA946">
        <v>1.2985122620181062</v>
      </c>
      <c r="AB946">
        <v>1.8605606955531095</v>
      </c>
      <c r="AC946">
        <v>13.27162408655378</v>
      </c>
      <c r="AD946">
        <v>48.942180592748407</v>
      </c>
      <c r="AE946">
        <v>49.33574874224476</v>
      </c>
      <c r="AF946">
        <v>2.7946127946127941</v>
      </c>
      <c r="AG946">
        <v>2.9942945960923342</v>
      </c>
      <c r="AH946">
        <v>0</v>
      </c>
      <c r="AI946">
        <v>0</v>
      </c>
    </row>
    <row r="947" spans="1:37">
      <c r="A947">
        <v>9</v>
      </c>
      <c r="B947">
        <v>24</v>
      </c>
      <c r="C947">
        <v>2023</v>
      </c>
      <c r="D947">
        <v>99</v>
      </c>
      <c r="E947">
        <v>99</v>
      </c>
      <c r="F947">
        <v>99</v>
      </c>
      <c r="G947">
        <v>99</v>
      </c>
      <c r="H947">
        <v>2</v>
      </c>
      <c r="I947">
        <v>99</v>
      </c>
      <c r="J947">
        <v>704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</row>
    <row r="948" spans="1:37">
      <c r="A948">
        <v>9</v>
      </c>
      <c r="B948">
        <v>25</v>
      </c>
      <c r="C948">
        <v>2023</v>
      </c>
      <c r="D948">
        <v>99</v>
      </c>
      <c r="E948">
        <v>99</v>
      </c>
      <c r="F948">
        <v>99</v>
      </c>
      <c r="G948">
        <v>99</v>
      </c>
      <c r="H948">
        <v>1</v>
      </c>
      <c r="I948">
        <v>99</v>
      </c>
      <c r="J948">
        <v>802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  <c r="Q948">
        <v>1</v>
      </c>
      <c r="R948">
        <v>5</v>
      </c>
      <c r="S948">
        <v>6.8</v>
      </c>
      <c r="T948">
        <v>3.2</v>
      </c>
      <c r="U948">
        <v>7.08</v>
      </c>
      <c r="V948">
        <v>0</v>
      </c>
      <c r="W948">
        <v>0</v>
      </c>
      <c r="X948">
        <v>0</v>
      </c>
      <c r="Y948">
        <v>0</v>
      </c>
      <c r="Z948">
        <v>0.45343136195018369</v>
      </c>
      <c r="AA948">
        <v>1.4696938456699076</v>
      </c>
      <c r="AB948">
        <v>0.39999999999999752</v>
      </c>
      <c r="AC948">
        <v>59.423298500413523</v>
      </c>
      <c r="AD948">
        <v>90.421623735200939</v>
      </c>
      <c r="AE948">
        <v>40.824829046386149</v>
      </c>
      <c r="AF948">
        <v>1.8705574261129818E-2</v>
      </c>
      <c r="AG948">
        <v>1.0696499223144076E-2</v>
      </c>
      <c r="AH948">
        <v>0</v>
      </c>
      <c r="AI948">
        <v>5</v>
      </c>
      <c r="AJ948">
        <v>80.319999999999993</v>
      </c>
      <c r="AK948">
        <v>13.697433569673173</v>
      </c>
    </row>
    <row r="949" spans="1:37">
      <c r="A949">
        <v>9</v>
      </c>
      <c r="B949">
        <v>26</v>
      </c>
      <c r="C949">
        <v>2022</v>
      </c>
      <c r="D949">
        <v>99</v>
      </c>
      <c r="E949">
        <v>99</v>
      </c>
      <c r="F949">
        <v>99</v>
      </c>
      <c r="G949">
        <v>99</v>
      </c>
      <c r="H949">
        <v>1</v>
      </c>
      <c r="I949">
        <v>99</v>
      </c>
      <c r="J949">
        <v>103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  <c r="Q949">
        <v>30</v>
      </c>
      <c r="R949">
        <v>560</v>
      </c>
      <c r="S949">
        <v>6.5196428571428564</v>
      </c>
      <c r="T949">
        <v>4.5446428571428559</v>
      </c>
      <c r="U949">
        <v>14.875535714285702</v>
      </c>
      <c r="V949">
        <v>0.89285714285714302</v>
      </c>
      <c r="W949">
        <v>1.6071428571428577</v>
      </c>
      <c r="X949">
        <v>30.714285714285719</v>
      </c>
      <c r="Y949">
        <v>12.321428571428569</v>
      </c>
      <c r="Z949">
        <v>7.1366627403957743</v>
      </c>
      <c r="AA949">
        <v>1.82433154517886</v>
      </c>
      <c r="AB949">
        <v>2.1367882810805723</v>
      </c>
      <c r="AC949">
        <v>28.044434487191527</v>
      </c>
      <c r="AD949">
        <v>64.411340762957693</v>
      </c>
      <c r="AE949">
        <v>48.397160690036337</v>
      </c>
      <c r="AF949">
        <v>2.1524776747706174</v>
      </c>
      <c r="AG949">
        <v>2.5435545123184657</v>
      </c>
      <c r="AH949">
        <v>0</v>
      </c>
      <c r="AI949">
        <v>0</v>
      </c>
    </row>
    <row r="950" spans="1:37">
      <c r="A950">
        <v>9</v>
      </c>
      <c r="B950">
        <v>27</v>
      </c>
      <c r="C950">
        <v>2022</v>
      </c>
      <c r="D950">
        <v>99</v>
      </c>
      <c r="E950">
        <v>99</v>
      </c>
      <c r="F950">
        <v>99</v>
      </c>
      <c r="G950">
        <v>99</v>
      </c>
      <c r="H950">
        <v>2</v>
      </c>
      <c r="I950">
        <v>99</v>
      </c>
      <c r="J950">
        <v>106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  <c r="Q950">
        <v>16</v>
      </c>
      <c r="R950">
        <v>336</v>
      </c>
      <c r="S950">
        <v>8.5357142857142883</v>
      </c>
      <c r="T950">
        <v>4.6696428571428559</v>
      </c>
      <c r="U950">
        <v>14.621726190476187</v>
      </c>
      <c r="V950">
        <v>1.1904761904761909</v>
      </c>
      <c r="W950">
        <v>3.2738095238095242</v>
      </c>
      <c r="X950">
        <v>37.797619047619051</v>
      </c>
      <c r="Y950">
        <v>15.178571428571423</v>
      </c>
      <c r="Z950">
        <v>8.3970146691309218</v>
      </c>
      <c r="AA950">
        <v>2.065570534417319</v>
      </c>
      <c r="AB950">
        <v>2.4762745378359599</v>
      </c>
      <c r="AC950">
        <v>46.190533132543855</v>
      </c>
      <c r="AD950">
        <v>72.830068465987452</v>
      </c>
      <c r="AE950">
        <v>45.354263809539191</v>
      </c>
      <c r="AF950">
        <v>1.2914866048623701</v>
      </c>
      <c r="AG950">
        <v>1.5000935096658452</v>
      </c>
      <c r="AH950">
        <v>0</v>
      </c>
      <c r="AI950">
        <v>0</v>
      </c>
    </row>
    <row r="951" spans="1:37">
      <c r="A951">
        <v>9</v>
      </c>
      <c r="B951">
        <v>28</v>
      </c>
      <c r="C951">
        <v>2022</v>
      </c>
      <c r="D951">
        <v>99</v>
      </c>
      <c r="E951">
        <v>99</v>
      </c>
      <c r="F951">
        <v>99</v>
      </c>
      <c r="G951">
        <v>99</v>
      </c>
      <c r="H951">
        <v>1</v>
      </c>
      <c r="I951">
        <v>99</v>
      </c>
      <c r="J951">
        <v>110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  <c r="Q951">
        <v>98</v>
      </c>
      <c r="R951">
        <v>5063</v>
      </c>
      <c r="S951">
        <v>5.0278491013233264</v>
      </c>
      <c r="T951">
        <v>5.4372901441832893</v>
      </c>
      <c r="U951">
        <v>10.4059253407071</v>
      </c>
      <c r="V951">
        <v>0.35552044242543945</v>
      </c>
      <c r="W951">
        <v>1.5405885838435711</v>
      </c>
      <c r="X951">
        <v>19.138850483902829</v>
      </c>
      <c r="Y951">
        <v>7.8807031404305725</v>
      </c>
      <c r="Z951">
        <v>7.1413842079837266</v>
      </c>
      <c r="AA951">
        <v>1.2881410568433012</v>
      </c>
      <c r="AB951">
        <v>1.9496850766823464</v>
      </c>
      <c r="AC951">
        <v>5.4133320174551969</v>
      </c>
      <c r="AD951">
        <v>36.982186917588002</v>
      </c>
      <c r="AE951">
        <v>52.056984665645906</v>
      </c>
      <c r="AF951">
        <v>19.460704406006489</v>
      </c>
      <c r="AG951">
        <v>16.086776969905163</v>
      </c>
      <c r="AH951">
        <v>0.2962670353545328</v>
      </c>
      <c r="AI951">
        <v>0</v>
      </c>
    </row>
    <row r="952" spans="1:37">
      <c r="A952">
        <v>9</v>
      </c>
      <c r="B952">
        <v>29</v>
      </c>
      <c r="C952">
        <v>2022</v>
      </c>
      <c r="D952">
        <v>99</v>
      </c>
      <c r="E952">
        <v>99</v>
      </c>
      <c r="F952">
        <v>99</v>
      </c>
      <c r="G952">
        <v>99</v>
      </c>
      <c r="H952">
        <v>1</v>
      </c>
      <c r="I952">
        <v>99</v>
      </c>
      <c r="J952">
        <v>111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  <c r="Q952">
        <v>11</v>
      </c>
      <c r="R952">
        <v>190</v>
      </c>
      <c r="S952">
        <v>5.3315789473684196</v>
      </c>
      <c r="T952">
        <v>4.73157894736842</v>
      </c>
      <c r="U952">
        <v>18.793157894736833</v>
      </c>
      <c r="V952">
        <v>4.2105263157894726</v>
      </c>
      <c r="W952">
        <v>0</v>
      </c>
      <c r="X952">
        <v>62.631578947368403</v>
      </c>
      <c r="Y952">
        <v>25.789473684210527</v>
      </c>
      <c r="Z952">
        <v>6.9002063681050796</v>
      </c>
      <c r="AA952">
        <v>1.5962299766963879</v>
      </c>
      <c r="AB952">
        <v>1.9645684222934501</v>
      </c>
      <c r="AC952">
        <v>15.67964366504418</v>
      </c>
      <c r="AD952">
        <v>38.866316863153315</v>
      </c>
      <c r="AE952">
        <v>36.069611551735811</v>
      </c>
      <c r="AF952">
        <v>0.73030492536860236</v>
      </c>
      <c r="AG952">
        <v>1.0902692696704253</v>
      </c>
      <c r="AH952">
        <v>0</v>
      </c>
      <c r="AI952">
        <v>0</v>
      </c>
    </row>
    <row r="953" spans="1:37">
      <c r="A953">
        <v>9</v>
      </c>
      <c r="B953">
        <v>30</v>
      </c>
      <c r="C953">
        <v>2022</v>
      </c>
      <c r="D953">
        <v>99</v>
      </c>
      <c r="E953">
        <v>99</v>
      </c>
      <c r="F953">
        <v>99</v>
      </c>
      <c r="G953">
        <v>99</v>
      </c>
      <c r="H953">
        <v>1</v>
      </c>
      <c r="I953">
        <v>99</v>
      </c>
      <c r="J953">
        <v>116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  <c r="Q953">
        <v>46</v>
      </c>
      <c r="R953">
        <v>1382</v>
      </c>
      <c r="S953">
        <v>5.1606367583212736</v>
      </c>
      <c r="T953">
        <v>4.4703328509406646</v>
      </c>
      <c r="U953">
        <v>12.303046309696079</v>
      </c>
      <c r="V953">
        <v>1.8813314037626625</v>
      </c>
      <c r="W953">
        <v>0.36179450072358887</v>
      </c>
      <c r="X953">
        <v>24.02315484804631</v>
      </c>
      <c r="Y953">
        <v>9.768451519536903</v>
      </c>
      <c r="Z953">
        <v>7.2690918378374612</v>
      </c>
      <c r="AA953">
        <v>1.0814642214455223</v>
      </c>
      <c r="AB953">
        <v>1.7437678250988311</v>
      </c>
      <c r="AC953">
        <v>29.418959182432022</v>
      </c>
      <c r="AD953">
        <v>49.035971400213391</v>
      </c>
      <c r="AE953">
        <v>53.548557752053128</v>
      </c>
      <c r="AF953">
        <v>5.312007404523202</v>
      </c>
      <c r="AG953">
        <v>5.1915986336138555</v>
      </c>
      <c r="AH953">
        <v>0</v>
      </c>
      <c r="AI953">
        <v>0</v>
      </c>
    </row>
    <row r="954" spans="1:37">
      <c r="A954">
        <v>9</v>
      </c>
      <c r="B954">
        <v>31</v>
      </c>
      <c r="C954">
        <v>2022</v>
      </c>
      <c r="D954">
        <v>99</v>
      </c>
      <c r="E954">
        <v>99</v>
      </c>
      <c r="F954">
        <v>99</v>
      </c>
      <c r="G954">
        <v>99</v>
      </c>
      <c r="H954">
        <v>2</v>
      </c>
      <c r="I954">
        <v>99</v>
      </c>
      <c r="J954">
        <v>117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  <c r="Q954">
        <v>13</v>
      </c>
      <c r="R954">
        <v>488</v>
      </c>
      <c r="S954">
        <v>5.1454918032786878</v>
      </c>
      <c r="T954">
        <v>4.2479508196721314</v>
      </c>
      <c r="U954">
        <v>12.130737704918021</v>
      </c>
      <c r="V954">
        <v>0.20491803278688528</v>
      </c>
      <c r="W954">
        <v>0.61475409836065587</v>
      </c>
      <c r="X954">
        <v>23.155737704918032</v>
      </c>
      <c r="Y954">
        <v>3.4836065573770503</v>
      </c>
      <c r="Z954">
        <v>5.5866899299875721</v>
      </c>
      <c r="AA954">
        <v>1.2968041439005848</v>
      </c>
      <c r="AB954">
        <v>1.5477362837830837</v>
      </c>
      <c r="AC954">
        <v>8.0814306177251449</v>
      </c>
      <c r="AD954">
        <v>56.109118270178598</v>
      </c>
      <c r="AE954">
        <v>50.169525355762019</v>
      </c>
      <c r="AF954">
        <v>1.8757305451572523</v>
      </c>
      <c r="AG954">
        <v>1.8075380240835073</v>
      </c>
      <c r="AH954">
        <v>0</v>
      </c>
      <c r="AI954">
        <v>480</v>
      </c>
      <c r="AJ954">
        <v>91.569583333333284</v>
      </c>
      <c r="AK954">
        <v>14.832375974532773</v>
      </c>
    </row>
    <row r="955" spans="1:37">
      <c r="A955">
        <v>9</v>
      </c>
      <c r="B955">
        <v>32</v>
      </c>
      <c r="C955">
        <v>2022</v>
      </c>
      <c r="D955">
        <v>99</v>
      </c>
      <c r="E955">
        <v>99</v>
      </c>
      <c r="F955">
        <v>99</v>
      </c>
      <c r="G955">
        <v>99</v>
      </c>
      <c r="H955">
        <v>1</v>
      </c>
      <c r="I955">
        <v>99</v>
      </c>
      <c r="J955">
        <v>134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  <c r="Q955">
        <v>125</v>
      </c>
      <c r="R955">
        <v>5070</v>
      </c>
      <c r="S955">
        <v>5.1696252465483239</v>
      </c>
      <c r="T955">
        <v>4.8106508875739662</v>
      </c>
      <c r="U955">
        <v>12.120293885601596</v>
      </c>
      <c r="V955">
        <v>2.5641025641025639</v>
      </c>
      <c r="W955">
        <v>0.21696252465483232</v>
      </c>
      <c r="X955">
        <v>30.394477317554248</v>
      </c>
      <c r="Y955">
        <v>10.6508875739645</v>
      </c>
      <c r="Z955">
        <v>7.5507774076569252</v>
      </c>
      <c r="AA955">
        <v>1.2946653012276363</v>
      </c>
      <c r="AB955">
        <v>1.2680433335939238</v>
      </c>
      <c r="AC955">
        <v>16.718329906447849</v>
      </c>
      <c r="AD955">
        <v>32.937623098034059</v>
      </c>
      <c r="AE955">
        <v>44.991837603448793</v>
      </c>
      <c r="AF955">
        <v>19.48761037694112</v>
      </c>
      <c r="AG955">
        <v>18.762967118948129</v>
      </c>
      <c r="AH955">
        <v>0.19723865877712032</v>
      </c>
      <c r="AI955">
        <v>0</v>
      </c>
    </row>
    <row r="956" spans="1:37">
      <c r="A956">
        <v>9</v>
      </c>
      <c r="B956">
        <v>33</v>
      </c>
      <c r="C956">
        <v>2022</v>
      </c>
      <c r="D956">
        <v>99</v>
      </c>
      <c r="E956">
        <v>99</v>
      </c>
      <c r="F956">
        <v>99</v>
      </c>
      <c r="G956">
        <v>99</v>
      </c>
      <c r="H956">
        <v>2</v>
      </c>
      <c r="I956">
        <v>99</v>
      </c>
      <c r="J956">
        <v>141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  <c r="Q956">
        <v>91</v>
      </c>
      <c r="R956">
        <v>1433</v>
      </c>
      <c r="S956">
        <v>5.35519888346127</v>
      </c>
      <c r="T956">
        <v>5.5010467550593161</v>
      </c>
      <c r="U956">
        <v>15.308234473133275</v>
      </c>
      <c r="V956">
        <v>1.0467550593161199</v>
      </c>
      <c r="W956">
        <v>2.861130495464062</v>
      </c>
      <c r="X956">
        <v>43.684577808792739</v>
      </c>
      <c r="Y956">
        <v>20.865317515701321</v>
      </c>
      <c r="Z956">
        <v>8.4792543860252856</v>
      </c>
      <c r="AA956">
        <v>1.4314296232951047</v>
      </c>
      <c r="AB956">
        <v>2.087454372449923</v>
      </c>
      <c r="AC956">
        <v>50.483077195155559</v>
      </c>
      <c r="AD956">
        <v>66.978655981839538</v>
      </c>
      <c r="AE956">
        <v>60.673700222757716</v>
      </c>
      <c r="AF956">
        <v>5.5080366213326677</v>
      </c>
      <c r="AG956">
        <v>6.6981011812751614</v>
      </c>
      <c r="AH956">
        <v>0.83740404745289598</v>
      </c>
      <c r="AI956">
        <v>0</v>
      </c>
    </row>
    <row r="957" spans="1:37">
      <c r="A957">
        <v>9</v>
      </c>
      <c r="B957">
        <v>34</v>
      </c>
      <c r="C957">
        <v>2022</v>
      </c>
      <c r="D957">
        <v>99</v>
      </c>
      <c r="E957">
        <v>99</v>
      </c>
      <c r="F957">
        <v>99</v>
      </c>
      <c r="G957">
        <v>99</v>
      </c>
      <c r="H957">
        <v>2</v>
      </c>
      <c r="I957">
        <v>99</v>
      </c>
      <c r="J957">
        <v>143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  <c r="Q957">
        <v>20</v>
      </c>
      <c r="R957">
        <v>347.53</v>
      </c>
      <c r="S957">
        <v>5.83851753805427</v>
      </c>
      <c r="T957">
        <v>4.5492475469743612</v>
      </c>
      <c r="U957">
        <v>14.584640174948929</v>
      </c>
      <c r="V957">
        <v>2.3019595430610313</v>
      </c>
      <c r="W957">
        <v>0.86323482864788659</v>
      </c>
      <c r="X957">
        <v>38.270077403389621</v>
      </c>
      <c r="Y957">
        <v>11.509797715305156</v>
      </c>
      <c r="Z957">
        <v>7.1290953094396565</v>
      </c>
      <c r="AA957">
        <v>1.5280095293705913</v>
      </c>
      <c r="AB957">
        <v>1.627203421962865</v>
      </c>
      <c r="AC957">
        <v>1.2755705416688172</v>
      </c>
      <c r="AD957">
        <v>49.23439430305595</v>
      </c>
      <c r="AE957">
        <v>45.632127791814227</v>
      </c>
      <c r="AF957">
        <v>1.3358045827018441</v>
      </c>
      <c r="AG957">
        <v>1.5476345871261996</v>
      </c>
      <c r="AH957">
        <v>0</v>
      </c>
      <c r="AI957">
        <v>0</v>
      </c>
    </row>
    <row r="958" spans="1:37">
      <c r="A958">
        <v>9</v>
      </c>
      <c r="B958">
        <v>35</v>
      </c>
      <c r="C958">
        <v>2022</v>
      </c>
      <c r="D958">
        <v>99</v>
      </c>
      <c r="E958">
        <v>99</v>
      </c>
      <c r="F958">
        <v>99</v>
      </c>
      <c r="G958">
        <v>99</v>
      </c>
      <c r="H958">
        <v>2</v>
      </c>
      <c r="I958">
        <v>99</v>
      </c>
      <c r="J958">
        <v>147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  <c r="Q958">
        <v>11</v>
      </c>
      <c r="R958">
        <v>180</v>
      </c>
      <c r="S958">
        <v>4.5388888888888888</v>
      </c>
      <c r="T958">
        <v>3.7333333333333343</v>
      </c>
      <c r="U958">
        <v>9.2766666666666637</v>
      </c>
      <c r="V958">
        <v>1.1111111111111112</v>
      </c>
      <c r="W958">
        <v>2.2222222222222223</v>
      </c>
      <c r="X958">
        <v>18.888888888888889</v>
      </c>
      <c r="Y958">
        <v>3.3333333333333344</v>
      </c>
      <c r="Z958">
        <v>6.0306448890460951</v>
      </c>
      <c r="AA958">
        <v>2.4593673280583737</v>
      </c>
      <c r="AB958">
        <v>2.3228335186912461</v>
      </c>
      <c r="AC958">
        <v>79.53242041350542</v>
      </c>
      <c r="AD958">
        <v>81.08672549379385</v>
      </c>
      <c r="AE958">
        <v>74.090919392922544</v>
      </c>
      <c r="AF958">
        <v>0.69186782403341252</v>
      </c>
      <c r="AG958">
        <v>0.50985286540333197</v>
      </c>
      <c r="AH958">
        <v>0</v>
      </c>
      <c r="AI958">
        <v>0</v>
      </c>
    </row>
    <row r="959" spans="1:37">
      <c r="A959">
        <v>9</v>
      </c>
      <c r="B959">
        <v>36</v>
      </c>
      <c r="C959">
        <v>2022</v>
      </c>
      <c r="D959">
        <v>99</v>
      </c>
      <c r="E959">
        <v>99</v>
      </c>
      <c r="F959">
        <v>99</v>
      </c>
      <c r="G959">
        <v>99</v>
      </c>
      <c r="H959">
        <v>1</v>
      </c>
      <c r="I959">
        <v>99</v>
      </c>
      <c r="J959">
        <v>155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  <c r="Q959">
        <v>59</v>
      </c>
      <c r="R959">
        <v>2767</v>
      </c>
      <c r="S959">
        <v>4.8247199132634622</v>
      </c>
      <c r="T959">
        <v>4.2974340440910739</v>
      </c>
      <c r="U959">
        <v>16.376873870618027</v>
      </c>
      <c r="V959">
        <v>2.5298156848572466</v>
      </c>
      <c r="W959">
        <v>1.7347307553306828</v>
      </c>
      <c r="X959">
        <v>50.415612576797969</v>
      </c>
      <c r="Y959">
        <v>20.130104806649804</v>
      </c>
      <c r="Z959">
        <v>7.354084120804238</v>
      </c>
      <c r="AA959">
        <v>1.5448936789290963</v>
      </c>
      <c r="AB959">
        <v>2.1778704151653003</v>
      </c>
      <c r="AC959">
        <v>35.975116671868939</v>
      </c>
      <c r="AD959">
        <v>65.411919954685104</v>
      </c>
      <c r="AE959">
        <v>51.604349309347121</v>
      </c>
      <c r="AF959">
        <v>10.635545939446956</v>
      </c>
      <c r="AG959">
        <v>13.836319154214641</v>
      </c>
      <c r="AH959">
        <v>0</v>
      </c>
      <c r="AI959">
        <v>0</v>
      </c>
    </row>
    <row r="960" spans="1:37">
      <c r="A960">
        <v>9</v>
      </c>
      <c r="B960">
        <v>37</v>
      </c>
      <c r="C960">
        <v>2022</v>
      </c>
      <c r="D960">
        <v>99</v>
      </c>
      <c r="E960">
        <v>99</v>
      </c>
      <c r="F960">
        <v>99</v>
      </c>
      <c r="G960">
        <v>99</v>
      </c>
      <c r="H960">
        <v>2</v>
      </c>
      <c r="I960">
        <v>99</v>
      </c>
      <c r="J960">
        <v>160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  <c r="Q960">
        <v>23</v>
      </c>
      <c r="R960">
        <v>411</v>
      </c>
      <c r="S960">
        <v>5.5839416058394162</v>
      </c>
      <c r="T960">
        <v>5.0729927007299267</v>
      </c>
      <c r="U960">
        <v>13.458880778588821</v>
      </c>
      <c r="V960">
        <v>0.72992700729927051</v>
      </c>
      <c r="W960">
        <v>1.7031630170316303</v>
      </c>
      <c r="X960">
        <v>27.493917274939168</v>
      </c>
      <c r="Y960">
        <v>10.462287104622872</v>
      </c>
      <c r="Z960">
        <v>6.8067082778285846</v>
      </c>
      <c r="AA960">
        <v>1.5041338128649804</v>
      </c>
      <c r="AB960">
        <v>2.2135450198022295</v>
      </c>
      <c r="AC960">
        <v>28.364945641922834</v>
      </c>
      <c r="AD960">
        <v>64.031032257261558</v>
      </c>
      <c r="AE960">
        <v>47.827853105589533</v>
      </c>
      <c r="AF960">
        <v>1.5797648648762919</v>
      </c>
      <c r="AG960">
        <v>1.6890059350012403</v>
      </c>
      <c r="AH960">
        <v>17.518248175182489</v>
      </c>
      <c r="AI960">
        <v>0</v>
      </c>
    </row>
    <row r="961" spans="1:37">
      <c r="A961">
        <v>9</v>
      </c>
      <c r="B961">
        <v>38</v>
      </c>
      <c r="C961">
        <v>2022</v>
      </c>
      <c r="D961">
        <v>99</v>
      </c>
      <c r="E961">
        <v>99</v>
      </c>
      <c r="F961">
        <v>99</v>
      </c>
      <c r="G961">
        <v>99</v>
      </c>
      <c r="H961">
        <v>1</v>
      </c>
      <c r="I961">
        <v>99</v>
      </c>
      <c r="J961">
        <v>171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</row>
    <row r="962" spans="1:37">
      <c r="A962">
        <v>9</v>
      </c>
      <c r="B962">
        <v>39</v>
      </c>
      <c r="C962">
        <v>2022</v>
      </c>
      <c r="D962">
        <v>99</v>
      </c>
      <c r="E962">
        <v>99</v>
      </c>
      <c r="F962">
        <v>99</v>
      </c>
      <c r="G962">
        <v>99</v>
      </c>
      <c r="H962">
        <v>2</v>
      </c>
      <c r="I962">
        <v>99</v>
      </c>
      <c r="J962">
        <v>175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  <c r="Q962">
        <v>31</v>
      </c>
      <c r="R962">
        <v>1848</v>
      </c>
      <c r="S962">
        <v>4.2819264069264076</v>
      </c>
      <c r="T962">
        <v>4.5167748917748911</v>
      </c>
      <c r="U962">
        <v>11.474458874458888</v>
      </c>
      <c r="V962">
        <v>0.27056277056277056</v>
      </c>
      <c r="W962">
        <v>0.32467532467532462</v>
      </c>
      <c r="X962">
        <v>27.002164502164497</v>
      </c>
      <c r="Y962">
        <v>9.4155844155844139</v>
      </c>
      <c r="Z962">
        <v>7.4613431782220445</v>
      </c>
      <c r="AA962">
        <v>1.2707405598081911</v>
      </c>
      <c r="AB962">
        <v>1.6408410330213681</v>
      </c>
      <c r="AC962">
        <v>9.9830975296849722</v>
      </c>
      <c r="AD962">
        <v>38.220346739595421</v>
      </c>
      <c r="AE962">
        <v>56.725347221230479</v>
      </c>
      <c r="AF962">
        <v>7.1031763267430383</v>
      </c>
      <c r="AG962">
        <v>6.4746245300662251</v>
      </c>
      <c r="AH962">
        <v>0</v>
      </c>
      <c r="AI962">
        <v>0</v>
      </c>
    </row>
    <row r="963" spans="1:37">
      <c r="A963">
        <v>9</v>
      </c>
      <c r="B963">
        <v>40</v>
      </c>
      <c r="C963">
        <v>2022</v>
      </c>
      <c r="D963">
        <v>99</v>
      </c>
      <c r="E963">
        <v>99</v>
      </c>
      <c r="F963">
        <v>99</v>
      </c>
      <c r="G963">
        <v>99</v>
      </c>
      <c r="H963">
        <v>2</v>
      </c>
      <c r="I963">
        <v>99</v>
      </c>
      <c r="J963">
        <v>177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  <c r="Q963">
        <v>38</v>
      </c>
      <c r="R963">
        <v>610</v>
      </c>
      <c r="S963">
        <v>4.8491803278688508</v>
      </c>
      <c r="T963">
        <v>3.9114754098360658</v>
      </c>
      <c r="U963">
        <v>12.992131147540984</v>
      </c>
      <c r="V963">
        <v>1.4754098360655739</v>
      </c>
      <c r="W963">
        <v>0.49180327868852464</v>
      </c>
      <c r="X963">
        <v>22.950819672131153</v>
      </c>
      <c r="Y963">
        <v>8.0327868852459012</v>
      </c>
      <c r="Z963">
        <v>6.0916339068374299</v>
      </c>
      <c r="AA963">
        <v>1.523652099916585</v>
      </c>
      <c r="AB963">
        <v>1.6768528641725977</v>
      </c>
      <c r="AC963">
        <v>55.95416856776793</v>
      </c>
      <c r="AD963">
        <v>57.418844389659519</v>
      </c>
      <c r="AE963">
        <v>68.389246826270082</v>
      </c>
      <c r="AF963">
        <v>2.3446631814465655</v>
      </c>
      <c r="AG963">
        <v>2.4198622163699155</v>
      </c>
      <c r="AH963">
        <v>0</v>
      </c>
    </row>
    <row r="964" spans="1:37">
      <c r="A964">
        <v>9</v>
      </c>
      <c r="B964">
        <v>41</v>
      </c>
      <c r="C964">
        <v>2022</v>
      </c>
      <c r="D964">
        <v>99</v>
      </c>
      <c r="E964">
        <v>99</v>
      </c>
      <c r="F964">
        <v>99</v>
      </c>
      <c r="G964">
        <v>99</v>
      </c>
      <c r="H964">
        <v>2</v>
      </c>
      <c r="I964">
        <v>99</v>
      </c>
      <c r="J964">
        <v>178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  <c r="Q964">
        <v>17</v>
      </c>
      <c r="R964">
        <v>856</v>
      </c>
      <c r="S964">
        <v>4.9579439252336437</v>
      </c>
      <c r="T964">
        <v>4.481308411214953</v>
      </c>
      <c r="U964">
        <v>12.90630841121496</v>
      </c>
      <c r="V964">
        <v>0.7009345794392523</v>
      </c>
      <c r="W964">
        <v>0.46728971962616805</v>
      </c>
      <c r="X964">
        <v>20.794392523364483</v>
      </c>
      <c r="Y964">
        <v>6.074766355140186</v>
      </c>
      <c r="Z964">
        <v>5.5369601311249852</v>
      </c>
      <c r="AA964">
        <v>1.1286860596085571</v>
      </c>
      <c r="AB964">
        <v>1.6610227027049389</v>
      </c>
      <c r="AC964">
        <v>46.144461020208787</v>
      </c>
      <c r="AD964">
        <v>51.910131337177717</v>
      </c>
      <c r="AE964">
        <v>44.823310588231571</v>
      </c>
      <c r="AF964">
        <v>3.2902158742922296</v>
      </c>
      <c r="AG964">
        <v>3.3733096696627922</v>
      </c>
      <c r="AH964">
        <v>3.2710280373831795</v>
      </c>
      <c r="AI964">
        <v>0</v>
      </c>
    </row>
    <row r="965" spans="1:37">
      <c r="A965">
        <v>9</v>
      </c>
      <c r="B965">
        <v>42</v>
      </c>
      <c r="C965">
        <v>2022</v>
      </c>
      <c r="D965">
        <v>99</v>
      </c>
      <c r="E965">
        <v>99</v>
      </c>
      <c r="F965">
        <v>99</v>
      </c>
      <c r="G965">
        <v>99</v>
      </c>
      <c r="H965">
        <v>2</v>
      </c>
      <c r="I965">
        <v>99</v>
      </c>
      <c r="J965">
        <v>181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  <c r="Q965">
        <v>23</v>
      </c>
      <c r="R965">
        <v>677</v>
      </c>
      <c r="S965">
        <v>5.6395864106351548</v>
      </c>
      <c r="T965">
        <v>4.9025110782865591</v>
      </c>
      <c r="U965">
        <v>14.128508124076804</v>
      </c>
      <c r="V965">
        <v>2.0679468242245203</v>
      </c>
      <c r="W965">
        <v>1.6248153618906938</v>
      </c>
      <c r="X965">
        <v>40.915805022156569</v>
      </c>
      <c r="Y965">
        <v>15.214180206794682</v>
      </c>
      <c r="Z965">
        <v>8.1804825722885948</v>
      </c>
      <c r="AA965">
        <v>1.3010954844543976</v>
      </c>
      <c r="AB965">
        <v>2.0342581934424548</v>
      </c>
      <c r="AC965">
        <v>55.949464312542041</v>
      </c>
      <c r="AD965">
        <v>65.917047004682729</v>
      </c>
      <c r="AE965">
        <v>54.424624027629889</v>
      </c>
      <c r="AF965">
        <v>2.6021917603923344</v>
      </c>
      <c r="AG965">
        <v>2.9205549512413875</v>
      </c>
      <c r="AH965">
        <v>0</v>
      </c>
      <c r="AI965">
        <v>0</v>
      </c>
    </row>
    <row r="966" spans="1:37">
      <c r="A966">
        <v>9</v>
      </c>
      <c r="B966">
        <v>43</v>
      </c>
      <c r="C966">
        <v>2022</v>
      </c>
      <c r="D966">
        <v>99</v>
      </c>
      <c r="E966">
        <v>99</v>
      </c>
      <c r="F966">
        <v>99</v>
      </c>
      <c r="G966">
        <v>99</v>
      </c>
      <c r="H966">
        <v>2</v>
      </c>
      <c r="I966">
        <v>99</v>
      </c>
      <c r="J966">
        <v>262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  <c r="Q966">
        <v>1</v>
      </c>
      <c r="R966">
        <v>3</v>
      </c>
      <c r="S966">
        <v>5</v>
      </c>
      <c r="T966">
        <v>5.3333333333333321</v>
      </c>
      <c r="U966">
        <v>17.266666666666662</v>
      </c>
      <c r="V966">
        <v>0</v>
      </c>
      <c r="W966">
        <v>0</v>
      </c>
      <c r="X966">
        <v>66.666666666666686</v>
      </c>
      <c r="Y966">
        <v>0</v>
      </c>
      <c r="Z966">
        <v>1.8006171781426019</v>
      </c>
      <c r="AA966">
        <v>0.81649658092772603</v>
      </c>
      <c r="AB966">
        <v>0.47140452079103318</v>
      </c>
      <c r="AC966">
        <v>97.492552570525632</v>
      </c>
      <c r="AD966">
        <v>-73.304457729123996</v>
      </c>
      <c r="AE966">
        <v>-86.60254037844355</v>
      </c>
      <c r="AF966">
        <v>1.1531130400556878E-2</v>
      </c>
      <c r="AG966">
        <v>1.5816492051678396E-2</v>
      </c>
      <c r="AH966">
        <v>0</v>
      </c>
      <c r="AI966">
        <v>9</v>
      </c>
      <c r="AJ966">
        <v>105.1</v>
      </c>
      <c r="AK966">
        <v>14.914278275988528</v>
      </c>
    </row>
    <row r="967" spans="1:37">
      <c r="A967">
        <v>9</v>
      </c>
      <c r="B967">
        <v>44</v>
      </c>
      <c r="C967">
        <v>2022</v>
      </c>
      <c r="D967">
        <v>99</v>
      </c>
      <c r="E967">
        <v>99</v>
      </c>
      <c r="F967">
        <v>99</v>
      </c>
      <c r="G967">
        <v>99</v>
      </c>
      <c r="H967">
        <v>2</v>
      </c>
      <c r="I967">
        <v>99</v>
      </c>
      <c r="J967">
        <v>267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</row>
    <row r="968" spans="1:37">
      <c r="A968">
        <v>9</v>
      </c>
      <c r="B968">
        <v>45</v>
      </c>
      <c r="C968">
        <v>2022</v>
      </c>
      <c r="D968">
        <v>99</v>
      </c>
      <c r="E968">
        <v>99</v>
      </c>
      <c r="F968">
        <v>99</v>
      </c>
      <c r="G968">
        <v>99</v>
      </c>
      <c r="H968">
        <v>1</v>
      </c>
      <c r="I968">
        <v>99</v>
      </c>
      <c r="J968">
        <v>309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  <c r="Q968">
        <v>46</v>
      </c>
      <c r="R968">
        <v>1255</v>
      </c>
      <c r="S968">
        <v>6.1003984063745005</v>
      </c>
      <c r="T968">
        <v>4.8924302788844622</v>
      </c>
      <c r="U968">
        <v>10.522629482071702</v>
      </c>
      <c r="V968">
        <v>7.9681274900398377E-2</v>
      </c>
      <c r="W968">
        <v>1.9920318725099595</v>
      </c>
      <c r="X968">
        <v>17.450199203187253</v>
      </c>
      <c r="Y968">
        <v>5.2589641434262955</v>
      </c>
      <c r="Z968">
        <v>6.1416660289957798</v>
      </c>
      <c r="AA968">
        <v>1.7229063282065995</v>
      </c>
      <c r="AB968">
        <v>1.9557817213465591</v>
      </c>
      <c r="AC968">
        <v>7.0554418600048576</v>
      </c>
      <c r="AD968">
        <v>63.044169153666481</v>
      </c>
      <c r="AE968">
        <v>38.983187421209223</v>
      </c>
      <c r="AF968">
        <v>4.8238562175662949</v>
      </c>
      <c r="AG968">
        <v>4.032258926356362</v>
      </c>
      <c r="AH968">
        <v>1.6733067729083659</v>
      </c>
      <c r="AI968">
        <v>0</v>
      </c>
    </row>
    <row r="969" spans="1:37">
      <c r="A969">
        <v>9</v>
      </c>
      <c r="B969">
        <v>46</v>
      </c>
      <c r="C969">
        <v>2022</v>
      </c>
      <c r="D969">
        <v>99</v>
      </c>
      <c r="E969">
        <v>99</v>
      </c>
      <c r="F969">
        <v>99</v>
      </c>
      <c r="G969">
        <v>99</v>
      </c>
      <c r="H969">
        <v>2</v>
      </c>
      <c r="I969">
        <v>99</v>
      </c>
      <c r="J969">
        <v>470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  <c r="Q969">
        <v>24</v>
      </c>
      <c r="R969">
        <v>1336</v>
      </c>
      <c r="S969">
        <v>6.3016467065868271</v>
      </c>
      <c r="T969">
        <v>4.5755988023952092</v>
      </c>
      <c r="U969">
        <v>9.4377245508982064</v>
      </c>
      <c r="V969">
        <v>1.0479041916167662</v>
      </c>
      <c r="W969">
        <v>0.44910179640718562</v>
      </c>
      <c r="X969">
        <v>21.706586826347312</v>
      </c>
      <c r="Y969">
        <v>6.2125748502994051</v>
      </c>
      <c r="Z969">
        <v>7.1526312462258996</v>
      </c>
      <c r="AA969">
        <v>1.5475101639469435</v>
      </c>
      <c r="AB969">
        <v>1.4825240758408176</v>
      </c>
      <c r="AC969">
        <v>14.162933126363139</v>
      </c>
      <c r="AD969">
        <v>39.415820296169251</v>
      </c>
      <c r="AE969">
        <v>47.667075218109694</v>
      </c>
      <c r="AF969">
        <v>5.1351967383813291</v>
      </c>
      <c r="AG969">
        <v>3.8499417950039128</v>
      </c>
      <c r="AH969">
        <v>4.1167664670658679</v>
      </c>
      <c r="AI969">
        <v>0</v>
      </c>
    </row>
    <row r="970" spans="1:37">
      <c r="A970">
        <v>9</v>
      </c>
      <c r="B970">
        <v>47</v>
      </c>
      <c r="C970">
        <v>2022</v>
      </c>
      <c r="D970">
        <v>99</v>
      </c>
      <c r="E970">
        <v>99</v>
      </c>
      <c r="F970">
        <v>99</v>
      </c>
      <c r="G970">
        <v>99</v>
      </c>
      <c r="H970">
        <v>2</v>
      </c>
      <c r="I970">
        <v>99</v>
      </c>
      <c r="J970">
        <v>629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  <c r="Q970">
        <v>8</v>
      </c>
      <c r="R970">
        <v>406</v>
      </c>
      <c r="S970">
        <v>5.8004926108374386</v>
      </c>
      <c r="T970">
        <v>5.5467980295566512</v>
      </c>
      <c r="U970">
        <v>18.664532019704449</v>
      </c>
      <c r="V970">
        <v>3.6945812807881762</v>
      </c>
      <c r="W970">
        <v>6.6502463054187197</v>
      </c>
      <c r="X970">
        <v>61.330049261083751</v>
      </c>
      <c r="Y970">
        <v>31.03448275862068</v>
      </c>
      <c r="Z970">
        <v>7.3190771143378814</v>
      </c>
      <c r="AA970">
        <v>1.1878281516809128</v>
      </c>
      <c r="AB970">
        <v>2.4668296187768899</v>
      </c>
      <c r="AC970">
        <v>54.991507723059186</v>
      </c>
      <c r="AD970">
        <v>73.119474384021004</v>
      </c>
      <c r="AE970">
        <v>58.445029401144851</v>
      </c>
      <c r="AF970">
        <v>1.5605463142086975</v>
      </c>
      <c r="AG970">
        <v>2.3137879048109777</v>
      </c>
      <c r="AH970">
        <v>0</v>
      </c>
    </row>
    <row r="971" spans="1:37">
      <c r="A971">
        <v>9</v>
      </c>
      <c r="B971">
        <v>48</v>
      </c>
      <c r="C971">
        <v>2022</v>
      </c>
      <c r="D971">
        <v>99</v>
      </c>
      <c r="E971">
        <v>99</v>
      </c>
      <c r="F971">
        <v>99</v>
      </c>
      <c r="G971">
        <v>99</v>
      </c>
      <c r="H971">
        <v>1</v>
      </c>
      <c r="I971">
        <v>99</v>
      </c>
      <c r="J971">
        <v>643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  <c r="Q971">
        <v>24</v>
      </c>
      <c r="R971">
        <v>727</v>
      </c>
      <c r="S971">
        <v>4.4236588720770307</v>
      </c>
      <c r="T971">
        <v>4.5006877579092173</v>
      </c>
      <c r="U971">
        <v>13.494828060522702</v>
      </c>
      <c r="V971">
        <v>1.2379642365887205</v>
      </c>
      <c r="W971">
        <v>1.3755158184319125</v>
      </c>
      <c r="X971">
        <v>36.038514442916096</v>
      </c>
      <c r="Y971">
        <v>12.242090784044017</v>
      </c>
      <c r="Z971">
        <v>7.7398500916272948</v>
      </c>
      <c r="AA971">
        <v>1.365477816114286</v>
      </c>
      <c r="AB971">
        <v>1.9554001184604552</v>
      </c>
      <c r="AC971">
        <v>53.795070090065913</v>
      </c>
      <c r="AD971">
        <v>52.36167913306555</v>
      </c>
      <c r="AE971">
        <v>55.832838744989999</v>
      </c>
      <c r="AF971">
        <v>2.7943772670682838</v>
      </c>
      <c r="AG971">
        <v>2.9955886338046986</v>
      </c>
      <c r="AH971">
        <v>0</v>
      </c>
      <c r="AI971">
        <v>0</v>
      </c>
    </row>
    <row r="972" spans="1:37">
      <c r="A972">
        <v>9</v>
      </c>
      <c r="B972">
        <v>49</v>
      </c>
      <c r="C972">
        <v>2022</v>
      </c>
      <c r="D972">
        <v>99</v>
      </c>
      <c r="E972">
        <v>99</v>
      </c>
      <c r="F972">
        <v>99</v>
      </c>
      <c r="G972">
        <v>99</v>
      </c>
      <c r="H972">
        <v>2</v>
      </c>
      <c r="I972">
        <v>99</v>
      </c>
      <c r="J972">
        <v>704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  <c r="Q972">
        <v>6</v>
      </c>
      <c r="R972">
        <v>71</v>
      </c>
      <c r="S972">
        <v>4.788732394366197</v>
      </c>
      <c r="T972">
        <v>5.295774647887324</v>
      </c>
      <c r="U972">
        <v>15.708450704225349</v>
      </c>
      <c r="V972">
        <v>2.8169014084507031</v>
      </c>
      <c r="W972">
        <v>4.2253521126760551</v>
      </c>
      <c r="X972">
        <v>38.028169014084497</v>
      </c>
      <c r="Y972">
        <v>15.492957746478874</v>
      </c>
      <c r="Z972">
        <v>7.2707352143664945</v>
      </c>
      <c r="AA972">
        <v>1.161779753650777</v>
      </c>
      <c r="AB972">
        <v>1.6816689077858371</v>
      </c>
      <c r="AC972">
        <v>51.276979182586082</v>
      </c>
      <c r="AD972">
        <v>53.232881485063594</v>
      </c>
      <c r="AE972">
        <v>44.289896503310359</v>
      </c>
      <c r="AF972">
        <v>0.27290341947984598</v>
      </c>
      <c r="AG972">
        <v>0.34054311940611809</v>
      </c>
      <c r="AH972">
        <v>0</v>
      </c>
    </row>
    <row r="973" spans="1:37">
      <c r="A973">
        <v>9</v>
      </c>
      <c r="B973">
        <v>50</v>
      </c>
      <c r="C973">
        <v>2022</v>
      </c>
      <c r="D973">
        <v>99</v>
      </c>
      <c r="E973">
        <v>99</v>
      </c>
      <c r="F973">
        <v>99</v>
      </c>
      <c r="G973">
        <v>99</v>
      </c>
      <c r="H973">
        <v>1</v>
      </c>
      <c r="I973">
        <v>99</v>
      </c>
      <c r="J973">
        <v>802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</row>
    <row r="974" spans="1:37">
      <c r="A974">
        <v>9</v>
      </c>
      <c r="B974">
        <v>51</v>
      </c>
      <c r="C974">
        <v>2021</v>
      </c>
      <c r="D974">
        <v>99</v>
      </c>
      <c r="E974">
        <v>99</v>
      </c>
      <c r="F974">
        <v>99</v>
      </c>
      <c r="G974">
        <v>99</v>
      </c>
      <c r="H974">
        <v>1</v>
      </c>
      <c r="I974">
        <v>99</v>
      </c>
      <c r="J974">
        <v>103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  <c r="Q974">
        <v>21</v>
      </c>
      <c r="R974">
        <v>351</v>
      </c>
      <c r="S974">
        <v>6.2763532763532783</v>
      </c>
      <c r="T974">
        <v>4.1196581196581192</v>
      </c>
      <c r="U974">
        <v>14.535954415954413</v>
      </c>
      <c r="V974">
        <v>1.994301994301994</v>
      </c>
      <c r="W974">
        <v>0</v>
      </c>
      <c r="X974">
        <v>29.914529914529911</v>
      </c>
      <c r="Y974">
        <v>8.2621082621082618</v>
      </c>
      <c r="Z974">
        <v>5.744597277291418</v>
      </c>
      <c r="AA974">
        <v>1.7991718039251077</v>
      </c>
      <c r="AB974">
        <v>1.9399638430078172</v>
      </c>
      <c r="AC974">
        <v>17.489063864299212</v>
      </c>
      <c r="AD974">
        <v>33.349835979762283</v>
      </c>
      <c r="AE974">
        <v>41.742795333988745</v>
      </c>
      <c r="AF974">
        <v>1.3178693319416233</v>
      </c>
      <c r="AG974">
        <v>1.5058302919592237</v>
      </c>
      <c r="AH974">
        <v>0</v>
      </c>
    </row>
    <row r="975" spans="1:37">
      <c r="A975">
        <v>9</v>
      </c>
      <c r="B975">
        <v>52</v>
      </c>
      <c r="C975">
        <v>2021</v>
      </c>
      <c r="D975">
        <v>99</v>
      </c>
      <c r="E975">
        <v>99</v>
      </c>
      <c r="F975">
        <v>99</v>
      </c>
      <c r="G975">
        <v>99</v>
      </c>
      <c r="H975">
        <v>2</v>
      </c>
      <c r="I975">
        <v>99</v>
      </c>
      <c r="J975">
        <v>106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  <c r="Q975">
        <v>25</v>
      </c>
      <c r="R975">
        <v>483</v>
      </c>
      <c r="S975">
        <v>8.4037267080745366</v>
      </c>
      <c r="T975">
        <v>4.0186335403726705</v>
      </c>
      <c r="U975">
        <v>15.201449275362309</v>
      </c>
      <c r="V975">
        <v>3.1055900621118009</v>
      </c>
      <c r="W975">
        <v>0.6211180124223602</v>
      </c>
      <c r="X975">
        <v>45.962732919254641</v>
      </c>
      <c r="Y975">
        <v>11.594202898550723</v>
      </c>
      <c r="Z975">
        <v>7.2042644642620912</v>
      </c>
      <c r="AA975">
        <v>2.1594192973364472</v>
      </c>
      <c r="AB975">
        <v>2.0444502964796354</v>
      </c>
      <c r="AC975">
        <v>32.547284348867485</v>
      </c>
      <c r="AD975">
        <v>64.812939890150091</v>
      </c>
      <c r="AE975">
        <v>23.324687258181424</v>
      </c>
      <c r="AF975">
        <v>1.8134783114752249</v>
      </c>
      <c r="AG975">
        <v>2.1669928877902138</v>
      </c>
      <c r="AH975">
        <v>0</v>
      </c>
    </row>
    <row r="976" spans="1:37">
      <c r="A976">
        <v>9</v>
      </c>
      <c r="B976">
        <v>53</v>
      </c>
      <c r="C976">
        <v>2021</v>
      </c>
      <c r="D976">
        <v>99</v>
      </c>
      <c r="E976">
        <v>99</v>
      </c>
      <c r="F976">
        <v>99</v>
      </c>
      <c r="G976">
        <v>99</v>
      </c>
      <c r="H976">
        <v>1</v>
      </c>
      <c r="I976">
        <v>99</v>
      </c>
      <c r="J976">
        <v>109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</row>
    <row r="977" spans="1:34">
      <c r="A977">
        <v>9</v>
      </c>
      <c r="B977">
        <v>54</v>
      </c>
      <c r="C977">
        <v>2021</v>
      </c>
      <c r="D977">
        <v>99</v>
      </c>
      <c r="E977">
        <v>99</v>
      </c>
      <c r="F977">
        <v>99</v>
      </c>
      <c r="G977">
        <v>99</v>
      </c>
      <c r="H977">
        <v>1</v>
      </c>
      <c r="I977">
        <v>99</v>
      </c>
      <c r="J977">
        <v>110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  <c r="Q977">
        <v>100</v>
      </c>
      <c r="R977">
        <v>4831</v>
      </c>
      <c r="S977">
        <v>4.798178430966674</v>
      </c>
      <c r="T977">
        <v>5.5377768577934177</v>
      </c>
      <c r="U977">
        <v>10.471250258745599</v>
      </c>
      <c r="V977">
        <v>0.26909542537776859</v>
      </c>
      <c r="W977">
        <v>1.2626785344649143</v>
      </c>
      <c r="X977">
        <v>20.327054440074516</v>
      </c>
      <c r="Y977">
        <v>8.5075553715586842</v>
      </c>
      <c r="Z977">
        <v>7.2371717820074748</v>
      </c>
      <c r="AA977">
        <v>1.3685578254757731</v>
      </c>
      <c r="AB977">
        <v>2.1679080325801805</v>
      </c>
      <c r="AC977">
        <v>5.811873397226428</v>
      </c>
      <c r="AD977">
        <v>28.090820091246879</v>
      </c>
      <c r="AE977">
        <v>53.912385901496471</v>
      </c>
      <c r="AF977">
        <v>18.138537728233565</v>
      </c>
      <c r="AG977">
        <v>14.930038828080752</v>
      </c>
      <c r="AH977">
        <v>0.70378803560339476</v>
      </c>
    </row>
    <row r="978" spans="1:34">
      <c r="A978">
        <v>9</v>
      </c>
      <c r="B978">
        <v>55</v>
      </c>
      <c r="C978">
        <v>2021</v>
      </c>
      <c r="D978">
        <v>99</v>
      </c>
      <c r="E978">
        <v>99</v>
      </c>
      <c r="F978">
        <v>99</v>
      </c>
      <c r="G978">
        <v>99</v>
      </c>
      <c r="H978">
        <v>1</v>
      </c>
      <c r="I978">
        <v>99</v>
      </c>
      <c r="J978">
        <v>111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  <c r="Q978">
        <v>10</v>
      </c>
      <c r="R978">
        <v>198</v>
      </c>
      <c r="S978">
        <v>5.2323232323232336</v>
      </c>
      <c r="T978">
        <v>4.6969696969696964</v>
      </c>
      <c r="U978">
        <v>17.0510101010101</v>
      </c>
      <c r="V978">
        <v>5.5555555555555562</v>
      </c>
      <c r="W978">
        <v>0</v>
      </c>
      <c r="X978">
        <v>60.101010101010097</v>
      </c>
      <c r="Y978">
        <v>22.222222222222225</v>
      </c>
      <c r="Z978">
        <v>7.6820148076496579</v>
      </c>
      <c r="AA978">
        <v>1.5164304366696932</v>
      </c>
      <c r="AB978">
        <v>1.9769098703394057</v>
      </c>
      <c r="AC978">
        <v>9.2459977090970327</v>
      </c>
      <c r="AD978">
        <v>64.342811844981952</v>
      </c>
      <c r="AE978">
        <v>32.673185721941799</v>
      </c>
      <c r="AF978">
        <v>0.74341346930040286</v>
      </c>
      <c r="AG978">
        <v>0.99641593076672741</v>
      </c>
      <c r="AH978">
        <v>3.535353535353535</v>
      </c>
    </row>
    <row r="979" spans="1:34">
      <c r="A979">
        <v>9</v>
      </c>
      <c r="B979">
        <v>56</v>
      </c>
      <c r="C979">
        <v>2021</v>
      </c>
      <c r="D979">
        <v>99</v>
      </c>
      <c r="E979">
        <v>99</v>
      </c>
      <c r="F979">
        <v>99</v>
      </c>
      <c r="G979">
        <v>99</v>
      </c>
      <c r="H979">
        <v>1</v>
      </c>
      <c r="I979">
        <v>99</v>
      </c>
      <c r="J979">
        <v>113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</row>
    <row r="980" spans="1:34">
      <c r="A980">
        <v>9</v>
      </c>
      <c r="B980">
        <v>57</v>
      </c>
      <c r="C980">
        <v>2021</v>
      </c>
      <c r="D980">
        <v>99</v>
      </c>
      <c r="E980">
        <v>99</v>
      </c>
      <c r="F980">
        <v>99</v>
      </c>
      <c r="G980">
        <v>99</v>
      </c>
      <c r="H980">
        <v>1</v>
      </c>
      <c r="I980">
        <v>99</v>
      </c>
      <c r="J980">
        <v>116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  <c r="Q980">
        <v>42</v>
      </c>
      <c r="R980">
        <v>863</v>
      </c>
      <c r="S980">
        <v>5.1784472769409051</v>
      </c>
      <c r="T980">
        <v>3.9188876013904976</v>
      </c>
      <c r="U980">
        <v>13.097670915411364</v>
      </c>
      <c r="V980">
        <v>2.5492468134414823</v>
      </c>
      <c r="W980">
        <v>0.11587485515643103</v>
      </c>
      <c r="X980">
        <v>30.243337195828506</v>
      </c>
      <c r="Y980">
        <v>11.9351100811124</v>
      </c>
      <c r="Z980">
        <v>7.6094972995869821</v>
      </c>
      <c r="AA980">
        <v>1.1384561517445779</v>
      </c>
      <c r="AB980">
        <v>1.9878897934582549</v>
      </c>
      <c r="AC980">
        <v>26.798222537974318</v>
      </c>
      <c r="AD980">
        <v>62.548615950922255</v>
      </c>
      <c r="AE980">
        <v>47.693522530700861</v>
      </c>
      <c r="AF980">
        <v>3.2402314343749881</v>
      </c>
      <c r="AG980">
        <v>3.3360321750174022</v>
      </c>
      <c r="AH980">
        <v>0.11587485515643103</v>
      </c>
    </row>
    <row r="981" spans="1:34">
      <c r="A981">
        <v>9</v>
      </c>
      <c r="B981">
        <v>58</v>
      </c>
      <c r="C981">
        <v>2021</v>
      </c>
      <c r="D981">
        <v>99</v>
      </c>
      <c r="E981">
        <v>99</v>
      </c>
      <c r="F981">
        <v>99</v>
      </c>
      <c r="G981">
        <v>99</v>
      </c>
      <c r="H981">
        <v>2</v>
      </c>
      <c r="I981">
        <v>99</v>
      </c>
      <c r="J981">
        <v>117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  <c r="Q981">
        <v>15</v>
      </c>
      <c r="R981">
        <v>285</v>
      </c>
      <c r="S981">
        <v>4.8350877192982438</v>
      </c>
      <c r="T981">
        <v>4.2105263157894726</v>
      </c>
      <c r="U981">
        <v>13.115789473684218</v>
      </c>
      <c r="V981">
        <v>0.70175438596491213</v>
      </c>
      <c r="W981">
        <v>0</v>
      </c>
      <c r="X981">
        <v>27.368421052631579</v>
      </c>
      <c r="Y981">
        <v>9.824561403508774</v>
      </c>
      <c r="Z981">
        <v>6.6659856531205079</v>
      </c>
      <c r="AA981">
        <v>1.0878098434300085</v>
      </c>
      <c r="AB981">
        <v>1.7665194454242124</v>
      </c>
      <c r="AC981">
        <v>42.844783346446285</v>
      </c>
      <c r="AD981">
        <v>54.249961731891318</v>
      </c>
      <c r="AE981">
        <v>60.419008300799383</v>
      </c>
      <c r="AF981">
        <v>1.0700648421748222</v>
      </c>
      <c r="AG981">
        <v>1.1032264296691532</v>
      </c>
      <c r="AH981">
        <v>0</v>
      </c>
    </row>
    <row r="982" spans="1:34">
      <c r="A982">
        <v>9</v>
      </c>
      <c r="B982">
        <v>59</v>
      </c>
      <c r="C982">
        <v>2021</v>
      </c>
      <c r="D982">
        <v>99</v>
      </c>
      <c r="E982">
        <v>99</v>
      </c>
      <c r="F982">
        <v>99</v>
      </c>
      <c r="G982">
        <v>99</v>
      </c>
      <c r="H982">
        <v>1</v>
      </c>
      <c r="I982">
        <v>99</v>
      </c>
      <c r="J982">
        <v>134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  <c r="Q982">
        <v>135</v>
      </c>
      <c r="R982">
        <v>5860</v>
      </c>
      <c r="S982">
        <v>5.0651877133105803</v>
      </c>
      <c r="T982">
        <v>4.7988054607508532</v>
      </c>
      <c r="U982">
        <v>12.386825938566561</v>
      </c>
      <c r="V982">
        <v>2.2696245733788394</v>
      </c>
      <c r="W982">
        <v>0.58020477815699689</v>
      </c>
      <c r="X982">
        <v>29.761092150170633</v>
      </c>
      <c r="Y982">
        <v>10.819112627986351</v>
      </c>
      <c r="Z982">
        <v>7.7121354081292353</v>
      </c>
      <c r="AA982">
        <v>1.2824024418193343</v>
      </c>
      <c r="AB982">
        <v>1.4572281672537619</v>
      </c>
      <c r="AC982">
        <v>30.95830815023632</v>
      </c>
      <c r="AD982">
        <v>37.496847019601859</v>
      </c>
      <c r="AE982">
        <v>51.30044325865493</v>
      </c>
      <c r="AF982">
        <v>22.002035000506876</v>
      </c>
      <c r="AG982">
        <v>21.4231343512865</v>
      </c>
      <c r="AH982">
        <v>0.35836177474402742</v>
      </c>
    </row>
    <row r="983" spans="1:34">
      <c r="A983">
        <v>9</v>
      </c>
      <c r="B983">
        <v>60</v>
      </c>
      <c r="C983">
        <v>2021</v>
      </c>
      <c r="D983">
        <v>99</v>
      </c>
      <c r="E983">
        <v>99</v>
      </c>
      <c r="F983">
        <v>99</v>
      </c>
      <c r="G983">
        <v>99</v>
      </c>
      <c r="H983">
        <v>2</v>
      </c>
      <c r="I983">
        <v>99</v>
      </c>
      <c r="J983">
        <v>141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  <c r="Q983">
        <v>80</v>
      </c>
      <c r="R983">
        <v>1471</v>
      </c>
      <c r="S983">
        <v>5.475186947654656</v>
      </c>
      <c r="T983">
        <v>4.9490142760027194</v>
      </c>
      <c r="U983">
        <v>13.903195105370484</v>
      </c>
      <c r="V983">
        <v>0.95173351461590749</v>
      </c>
      <c r="W983">
        <v>2.6512576478585994</v>
      </c>
      <c r="X983">
        <v>33.310673011556759</v>
      </c>
      <c r="Y983">
        <v>15.839564921821893</v>
      </c>
      <c r="Z983">
        <v>8.0899722648532322</v>
      </c>
      <c r="AA983">
        <v>1.4100841838582652</v>
      </c>
      <c r="AB983">
        <v>2.2972770910595157</v>
      </c>
      <c r="AC983">
        <v>47.108663970811342</v>
      </c>
      <c r="AD983">
        <v>67.494951808752944</v>
      </c>
      <c r="AE983">
        <v>58.480303571437261</v>
      </c>
      <c r="AF983">
        <v>5.5230364310146092</v>
      </c>
      <c r="AG983">
        <v>6.036047525152922</v>
      </c>
      <c r="AH983">
        <v>0.40788579197824626</v>
      </c>
    </row>
    <row r="984" spans="1:34">
      <c r="A984">
        <v>9</v>
      </c>
      <c r="B984">
        <v>61</v>
      </c>
      <c r="C984">
        <v>2021</v>
      </c>
      <c r="D984">
        <v>99</v>
      </c>
      <c r="E984">
        <v>99</v>
      </c>
      <c r="F984">
        <v>99</v>
      </c>
      <c r="G984">
        <v>99</v>
      </c>
      <c r="H984">
        <v>2</v>
      </c>
      <c r="I984">
        <v>99</v>
      </c>
      <c r="J984">
        <v>143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  <c r="Q984">
        <v>21</v>
      </c>
      <c r="R984">
        <v>407</v>
      </c>
      <c r="S984">
        <v>5.4815724815724796</v>
      </c>
      <c r="T984">
        <v>4.7936117936117952</v>
      </c>
      <c r="U984">
        <v>14.840540540540529</v>
      </c>
      <c r="V984">
        <v>2.4570024570024569</v>
      </c>
      <c r="W984">
        <v>0.24570024570024568</v>
      </c>
      <c r="X984">
        <v>41.769041769041777</v>
      </c>
      <c r="Y984">
        <v>12.285012285012284</v>
      </c>
      <c r="Z984">
        <v>7.3822952226593683</v>
      </c>
      <c r="AA984">
        <v>1.59514912199609</v>
      </c>
      <c r="AB984">
        <v>1.7089613428655503</v>
      </c>
      <c r="AC984">
        <v>12.605514803482823</v>
      </c>
      <c r="AD984">
        <v>52.076792053828051</v>
      </c>
      <c r="AE984">
        <v>35.822578743361241</v>
      </c>
      <c r="AF984">
        <v>1.5281276868952729</v>
      </c>
      <c r="AG984">
        <v>1.7826639801617572</v>
      </c>
      <c r="AH984">
        <v>0</v>
      </c>
    </row>
    <row r="985" spans="1:34">
      <c r="A985">
        <v>9</v>
      </c>
      <c r="B985">
        <v>62</v>
      </c>
      <c r="C985">
        <v>2021</v>
      </c>
      <c r="D985">
        <v>99</v>
      </c>
      <c r="E985">
        <v>99</v>
      </c>
      <c r="F985">
        <v>99</v>
      </c>
      <c r="G985">
        <v>99</v>
      </c>
      <c r="H985">
        <v>2</v>
      </c>
      <c r="I985">
        <v>99</v>
      </c>
      <c r="J985">
        <v>147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  <c r="Q985">
        <v>14</v>
      </c>
      <c r="R985">
        <v>188</v>
      </c>
      <c r="S985">
        <v>4.9202127659574462</v>
      </c>
      <c r="T985">
        <v>4.1382978723404245</v>
      </c>
      <c r="U985">
        <v>9.0361702127659527</v>
      </c>
      <c r="V985">
        <v>0</v>
      </c>
      <c r="W985">
        <v>0</v>
      </c>
      <c r="X985">
        <v>7.4468085106382995</v>
      </c>
      <c r="Y985">
        <v>1.5957446808510645</v>
      </c>
      <c r="Z985">
        <v>4.5554234934932474</v>
      </c>
      <c r="AA985">
        <v>2.3084064590670681</v>
      </c>
      <c r="AB985">
        <v>2.0111448196835937</v>
      </c>
      <c r="AC985">
        <v>54.778045437159491</v>
      </c>
      <c r="AD985">
        <v>48.482779374696179</v>
      </c>
      <c r="AE985">
        <v>71.388208050620719</v>
      </c>
      <c r="AF985">
        <v>0.70586733448725103</v>
      </c>
      <c r="AG985">
        <v>0.50138070056767181</v>
      </c>
      <c r="AH985">
        <v>0</v>
      </c>
    </row>
    <row r="986" spans="1:34">
      <c r="A986">
        <v>9</v>
      </c>
      <c r="B986">
        <v>63</v>
      </c>
      <c r="C986">
        <v>2021</v>
      </c>
      <c r="D986">
        <v>99</v>
      </c>
      <c r="E986">
        <v>99</v>
      </c>
      <c r="F986">
        <v>99</v>
      </c>
      <c r="G986">
        <v>99</v>
      </c>
      <c r="H986">
        <v>1</v>
      </c>
      <c r="I986">
        <v>99</v>
      </c>
      <c r="J986">
        <v>155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  <c r="Q986">
        <v>61</v>
      </c>
      <c r="R986">
        <v>2914</v>
      </c>
      <c r="S986">
        <v>5.0102951269732339</v>
      </c>
      <c r="T986">
        <v>4.5562800274536723</v>
      </c>
      <c r="U986">
        <v>16.971997254632811</v>
      </c>
      <c r="V986">
        <v>2.5394646533973919</v>
      </c>
      <c r="W986">
        <v>3.3973919011667819</v>
      </c>
      <c r="X986">
        <v>51.681537405628006</v>
      </c>
      <c r="Y986">
        <v>23.198352779684281</v>
      </c>
      <c r="Z986">
        <v>7.7612814512336739</v>
      </c>
      <c r="AA986">
        <v>1.5307073232556117</v>
      </c>
      <c r="AB986">
        <v>2.4181359829315596</v>
      </c>
      <c r="AC986">
        <v>33.615596726674127</v>
      </c>
      <c r="AD986">
        <v>62.27000117736111</v>
      </c>
      <c r="AE986">
        <v>59.283163264981802</v>
      </c>
      <c r="AF986">
        <v>10.940943684552389</v>
      </c>
      <c r="AG986">
        <v>14.596470732019664</v>
      </c>
      <c r="AH986">
        <v>0</v>
      </c>
    </row>
    <row r="987" spans="1:34">
      <c r="A987">
        <v>9</v>
      </c>
      <c r="B987">
        <v>64</v>
      </c>
      <c r="C987">
        <v>2021</v>
      </c>
      <c r="D987">
        <v>99</v>
      </c>
      <c r="E987">
        <v>99</v>
      </c>
      <c r="F987">
        <v>99</v>
      </c>
      <c r="G987">
        <v>99</v>
      </c>
      <c r="H987">
        <v>2</v>
      </c>
      <c r="I987">
        <v>99</v>
      </c>
      <c r="J987">
        <v>160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  <c r="Q987">
        <v>20</v>
      </c>
      <c r="R987">
        <v>294</v>
      </c>
      <c r="S987">
        <v>5.3231292517006805</v>
      </c>
      <c r="T987">
        <v>4.2142857142857153</v>
      </c>
      <c r="U987">
        <v>11.716666666666672</v>
      </c>
      <c r="V987">
        <v>1.0204081632653061</v>
      </c>
      <c r="W987">
        <v>0.3401360544217687</v>
      </c>
      <c r="X987">
        <v>17.687074829931973</v>
      </c>
      <c r="Y987">
        <v>7.1428571428571441</v>
      </c>
      <c r="Z987">
        <v>6.6109958735359253</v>
      </c>
      <c r="AA987">
        <v>1.4986419261283781</v>
      </c>
      <c r="AB987">
        <v>2.0466498259849142</v>
      </c>
      <c r="AC987">
        <v>44.102322171022649</v>
      </c>
      <c r="AD987">
        <v>64.6604216558068</v>
      </c>
      <c r="AE987">
        <v>47.866955634681439</v>
      </c>
      <c r="AF987">
        <v>1.1038563635066585</v>
      </c>
      <c r="AG987">
        <v>1.0166624083149636</v>
      </c>
      <c r="AH987">
        <v>19.387755102040817</v>
      </c>
    </row>
    <row r="988" spans="1:34">
      <c r="A988">
        <v>9</v>
      </c>
      <c r="B988">
        <v>65</v>
      </c>
      <c r="C988">
        <v>2021</v>
      </c>
      <c r="D988">
        <v>99</v>
      </c>
      <c r="E988">
        <v>99</v>
      </c>
      <c r="F988">
        <v>99</v>
      </c>
      <c r="G988">
        <v>99</v>
      </c>
      <c r="H988">
        <v>1</v>
      </c>
      <c r="I988">
        <v>99</v>
      </c>
      <c r="J988">
        <v>171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  <c r="Q988">
        <v>1</v>
      </c>
      <c r="R988">
        <v>3</v>
      </c>
      <c r="S988">
        <v>5</v>
      </c>
      <c r="T988">
        <v>3</v>
      </c>
      <c r="U988">
        <v>14.143333333333338</v>
      </c>
      <c r="V988">
        <v>0</v>
      </c>
      <c r="W988">
        <v>0</v>
      </c>
      <c r="X988">
        <v>33.333333333333343</v>
      </c>
      <c r="Y988">
        <v>0</v>
      </c>
      <c r="Z988">
        <v>3.4783552946120393</v>
      </c>
      <c r="AA988">
        <v>0</v>
      </c>
      <c r="AB988">
        <v>1.4142135623730951</v>
      </c>
      <c r="AD988">
        <v>86.939364864731644</v>
      </c>
      <c r="AF988">
        <v>1.1263840443945497E-2</v>
      </c>
      <c r="AG988">
        <v>1.2522711987924604E-2</v>
      </c>
      <c r="AH988">
        <v>0</v>
      </c>
    </row>
    <row r="989" spans="1:34">
      <c r="A989">
        <v>9</v>
      </c>
      <c r="B989">
        <v>66</v>
      </c>
      <c r="C989">
        <v>2021</v>
      </c>
      <c r="D989">
        <v>99</v>
      </c>
      <c r="E989">
        <v>99</v>
      </c>
      <c r="F989">
        <v>99</v>
      </c>
      <c r="G989">
        <v>99</v>
      </c>
      <c r="H989">
        <v>2</v>
      </c>
      <c r="I989">
        <v>99</v>
      </c>
      <c r="J989">
        <v>175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  <c r="Q989">
        <v>35</v>
      </c>
      <c r="R989">
        <v>2728</v>
      </c>
      <c r="S989">
        <v>4.411290322580645</v>
      </c>
      <c r="T989">
        <v>4.4039589442815252</v>
      </c>
      <c r="U989">
        <v>11.35432551319647</v>
      </c>
      <c r="V989">
        <v>0.9164222873900294</v>
      </c>
      <c r="W989">
        <v>1.1730205278592376</v>
      </c>
      <c r="X989">
        <v>26.09970674486804</v>
      </c>
      <c r="Y989">
        <v>9.4941348973607038</v>
      </c>
      <c r="Z989">
        <v>7.5762485048497439</v>
      </c>
      <c r="AA989">
        <v>1.5324606286849254</v>
      </c>
      <c r="AB989">
        <v>1.8436740186045577</v>
      </c>
      <c r="AC989">
        <v>27.0144045210284</v>
      </c>
      <c r="AD989">
        <v>42.903307094839434</v>
      </c>
      <c r="AE989">
        <v>60.755261332989456</v>
      </c>
      <c r="AF989">
        <v>10.242585577027773</v>
      </c>
      <c r="AG989">
        <v>9.1417863478946249</v>
      </c>
      <c r="AH989">
        <v>0</v>
      </c>
    </row>
    <row r="990" spans="1:34">
      <c r="A990">
        <v>9</v>
      </c>
      <c r="B990">
        <v>67</v>
      </c>
      <c r="C990">
        <v>2021</v>
      </c>
      <c r="D990">
        <v>99</v>
      </c>
      <c r="E990">
        <v>99</v>
      </c>
      <c r="F990">
        <v>99</v>
      </c>
      <c r="G990">
        <v>99</v>
      </c>
      <c r="H990">
        <v>2</v>
      </c>
      <c r="I990">
        <v>99</v>
      </c>
      <c r="J990">
        <v>177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  <c r="Q990">
        <v>36</v>
      </c>
      <c r="R990">
        <v>810</v>
      </c>
      <c r="S990">
        <v>5.3358024691358032</v>
      </c>
      <c r="T990">
        <v>4.9074074074074083</v>
      </c>
      <c r="U990">
        <v>12.612716049382724</v>
      </c>
      <c r="V990">
        <v>0.24691358024691359</v>
      </c>
      <c r="W990">
        <v>0.86419753086419748</v>
      </c>
      <c r="X990">
        <v>21.728395061728399</v>
      </c>
      <c r="Y990">
        <v>8.148148148148147</v>
      </c>
      <c r="Z990">
        <v>6.5511528553519982</v>
      </c>
      <c r="AA990">
        <v>1.2396045408805507</v>
      </c>
      <c r="AB990">
        <v>1.8980352269934535</v>
      </c>
      <c r="AC990">
        <v>27.413716657473845</v>
      </c>
      <c r="AD990">
        <v>40.134378992745354</v>
      </c>
      <c r="AE990">
        <v>52.324293352176511</v>
      </c>
      <c r="AF990">
        <v>3.0412369198652844</v>
      </c>
      <c r="AG990">
        <v>3.0152199500880088</v>
      </c>
      <c r="AH990">
        <v>0</v>
      </c>
    </row>
    <row r="991" spans="1:34">
      <c r="A991">
        <v>9</v>
      </c>
      <c r="B991">
        <v>68</v>
      </c>
      <c r="C991">
        <v>2021</v>
      </c>
      <c r="D991">
        <v>99</v>
      </c>
      <c r="E991">
        <v>99</v>
      </c>
      <c r="F991">
        <v>99</v>
      </c>
      <c r="G991">
        <v>99</v>
      </c>
      <c r="H991">
        <v>2</v>
      </c>
      <c r="I991">
        <v>99</v>
      </c>
      <c r="J991">
        <v>178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  <c r="Q991">
        <v>17</v>
      </c>
      <c r="R991">
        <v>654.9</v>
      </c>
      <c r="S991">
        <v>5.0644373186746083</v>
      </c>
      <c r="T991">
        <v>4.7259123530309992</v>
      </c>
      <c r="U991">
        <v>13.941212398839516</v>
      </c>
      <c r="V991">
        <v>0.91617040769583125</v>
      </c>
      <c r="W991">
        <v>1.8323408153916625</v>
      </c>
      <c r="X991">
        <v>24.43121087188884</v>
      </c>
      <c r="Y991">
        <v>9.161704076958312</v>
      </c>
      <c r="Z991">
        <v>6.1427999833185742</v>
      </c>
      <c r="AA991">
        <v>1.0919553033035663</v>
      </c>
      <c r="AB991">
        <v>2.0187996586109365</v>
      </c>
      <c r="AC991">
        <v>57.854961999105768</v>
      </c>
      <c r="AD991">
        <v>57.960407802833295</v>
      </c>
      <c r="AE991">
        <v>46.240386864540191</v>
      </c>
      <c r="AF991">
        <v>2.4588963689133014</v>
      </c>
      <c r="AG991">
        <v>2.6946408843023888</v>
      </c>
      <c r="AH991">
        <v>3.3592914948847157</v>
      </c>
    </row>
    <row r="992" spans="1:34">
      <c r="A992">
        <v>9</v>
      </c>
      <c r="B992">
        <v>69</v>
      </c>
      <c r="C992">
        <v>2021</v>
      </c>
      <c r="D992">
        <v>99</v>
      </c>
      <c r="E992">
        <v>99</v>
      </c>
      <c r="F992">
        <v>99</v>
      </c>
      <c r="G992">
        <v>99</v>
      </c>
      <c r="H992">
        <v>2</v>
      </c>
      <c r="I992">
        <v>99</v>
      </c>
      <c r="J992">
        <v>181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  <c r="Q992">
        <v>22</v>
      </c>
      <c r="R992">
        <v>908</v>
      </c>
      <c r="S992">
        <v>5.7246696035242302</v>
      </c>
      <c r="T992">
        <v>4.6332599118942719</v>
      </c>
      <c r="U992">
        <v>13.535022026431715</v>
      </c>
      <c r="V992">
        <v>1.8722466960352424</v>
      </c>
      <c r="W992">
        <v>2.2026431718061676</v>
      </c>
      <c r="X992">
        <v>36.674008810572694</v>
      </c>
      <c r="Y992">
        <v>20.264317180616736</v>
      </c>
      <c r="Z992">
        <v>9.0565931334325303</v>
      </c>
      <c r="AA992">
        <v>1.1869181397947584</v>
      </c>
      <c r="AB992">
        <v>2.2864462621147088</v>
      </c>
      <c r="AC992">
        <v>55.612549680545115</v>
      </c>
      <c r="AD992">
        <v>73.064674739539925</v>
      </c>
      <c r="AE992">
        <v>56.056387486128955</v>
      </c>
      <c r="AF992">
        <v>3.4091890410341703</v>
      </c>
      <c r="AG992">
        <v>3.6271889179636032</v>
      </c>
      <c r="AH992">
        <v>0</v>
      </c>
    </row>
    <row r="993" spans="1:34">
      <c r="A993">
        <v>9</v>
      </c>
      <c r="B993">
        <v>70</v>
      </c>
      <c r="C993">
        <v>2021</v>
      </c>
      <c r="D993">
        <v>99</v>
      </c>
      <c r="E993">
        <v>99</v>
      </c>
      <c r="F993">
        <v>99</v>
      </c>
      <c r="G993">
        <v>99</v>
      </c>
      <c r="H993">
        <v>2</v>
      </c>
      <c r="I993">
        <v>99</v>
      </c>
      <c r="J993">
        <v>262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  <c r="Q993">
        <v>2</v>
      </c>
      <c r="R993">
        <v>8</v>
      </c>
      <c r="S993">
        <v>6.125</v>
      </c>
      <c r="T993">
        <v>5</v>
      </c>
      <c r="U993">
        <v>16.987500000000001</v>
      </c>
      <c r="V993">
        <v>0</v>
      </c>
      <c r="W993">
        <v>0</v>
      </c>
      <c r="X993">
        <v>62.5</v>
      </c>
      <c r="Y993">
        <v>0</v>
      </c>
      <c r="Z993">
        <v>2.0720988755365939</v>
      </c>
      <c r="AA993">
        <v>2.0879116360612588</v>
      </c>
      <c r="AB993">
        <v>1.5</v>
      </c>
      <c r="AC993">
        <v>57.532495494163989</v>
      </c>
      <c r="AD993">
        <v>71.183861803797186</v>
      </c>
      <c r="AE993">
        <v>71.842120810709986</v>
      </c>
      <c r="AF993">
        <v>3.0036907850521332E-2</v>
      </c>
      <c r="AG993">
        <v>4.0109275492787005E-2</v>
      </c>
      <c r="AH993">
        <v>0</v>
      </c>
    </row>
    <row r="994" spans="1:34">
      <c r="A994">
        <v>9</v>
      </c>
      <c r="B994">
        <v>71</v>
      </c>
      <c r="C994">
        <v>2021</v>
      </c>
      <c r="D994">
        <v>99</v>
      </c>
      <c r="E994">
        <v>99</v>
      </c>
      <c r="F994">
        <v>99</v>
      </c>
      <c r="G994">
        <v>99</v>
      </c>
      <c r="H994">
        <v>2</v>
      </c>
      <c r="I994">
        <v>99</v>
      </c>
      <c r="J994">
        <v>267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</row>
    <row r="995" spans="1:34">
      <c r="A995">
        <v>9</v>
      </c>
      <c r="B995">
        <v>72</v>
      </c>
      <c r="C995">
        <v>2021</v>
      </c>
      <c r="D995">
        <v>99</v>
      </c>
      <c r="E995">
        <v>99</v>
      </c>
      <c r="F995">
        <v>99</v>
      </c>
      <c r="G995">
        <v>99</v>
      </c>
      <c r="H995">
        <v>1</v>
      </c>
      <c r="I995">
        <v>99</v>
      </c>
      <c r="J995">
        <v>309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  <c r="Q995">
        <v>55</v>
      </c>
      <c r="R995">
        <v>1206</v>
      </c>
      <c r="S995">
        <v>6.0082918739635156</v>
      </c>
      <c r="T995">
        <v>4.7288557213930353</v>
      </c>
      <c r="U995">
        <v>11.369825870646752</v>
      </c>
      <c r="V995">
        <v>0.33167495854063006</v>
      </c>
      <c r="W995">
        <v>3.0679933665008288</v>
      </c>
      <c r="X995">
        <v>22.719734660033168</v>
      </c>
      <c r="Y995">
        <v>7.8772802653399676</v>
      </c>
      <c r="Z995">
        <v>7.2776462229757852</v>
      </c>
      <c r="AA995">
        <v>1.8496373812649809</v>
      </c>
      <c r="AB995">
        <v>2.2077685508695346</v>
      </c>
      <c r="AC995">
        <v>27.870019907718206</v>
      </c>
      <c r="AD995">
        <v>70.670162984183577</v>
      </c>
      <c r="AE995">
        <v>42.940161242425134</v>
      </c>
      <c r="AF995">
        <v>4.5280638584660897</v>
      </c>
      <c r="AG995">
        <v>4.046937355775202</v>
      </c>
      <c r="AH995">
        <v>0.91210613598673262</v>
      </c>
    </row>
    <row r="996" spans="1:34">
      <c r="A996">
        <v>9</v>
      </c>
      <c r="B996">
        <v>73</v>
      </c>
      <c r="C996">
        <v>2021</v>
      </c>
      <c r="D996">
        <v>99</v>
      </c>
      <c r="E996">
        <v>99</v>
      </c>
      <c r="F996">
        <v>99</v>
      </c>
      <c r="G996">
        <v>99</v>
      </c>
      <c r="H996">
        <v>2</v>
      </c>
      <c r="I996">
        <v>99</v>
      </c>
      <c r="J996">
        <v>470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  <c r="Q996">
        <v>27</v>
      </c>
      <c r="R996">
        <v>1100</v>
      </c>
      <c r="S996">
        <v>5.7036363636363641</v>
      </c>
      <c r="T996">
        <v>4.0127272727272727</v>
      </c>
      <c r="U996">
        <v>8.7650909090909117</v>
      </c>
      <c r="V996">
        <v>1.9090909090909096</v>
      </c>
      <c r="W996">
        <v>0</v>
      </c>
      <c r="X996">
        <v>15.454545454545457</v>
      </c>
      <c r="Y996">
        <v>8.9090909090909083</v>
      </c>
      <c r="Z996">
        <v>7.3179045368136144</v>
      </c>
      <c r="AA996">
        <v>1.771333717992142</v>
      </c>
      <c r="AB996">
        <v>1.6797786158738628</v>
      </c>
      <c r="AC996">
        <v>27.391842799461632</v>
      </c>
      <c r="AD996">
        <v>51.811428095614865</v>
      </c>
      <c r="AE996">
        <v>56.527737529630393</v>
      </c>
      <c r="AF996">
        <v>4.1300748294466825</v>
      </c>
      <c r="AG996">
        <v>2.8456040514441159</v>
      </c>
      <c r="AH996">
        <v>1.8181818181818179</v>
      </c>
    </row>
    <row r="997" spans="1:34">
      <c r="A997">
        <v>9</v>
      </c>
      <c r="B997">
        <v>74</v>
      </c>
      <c r="C997">
        <v>2021</v>
      </c>
      <c r="D997">
        <v>99</v>
      </c>
      <c r="E997">
        <v>99</v>
      </c>
      <c r="F997">
        <v>99</v>
      </c>
      <c r="G997">
        <v>99</v>
      </c>
      <c r="H997">
        <v>2</v>
      </c>
      <c r="I997">
        <v>99</v>
      </c>
      <c r="J997">
        <v>629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  <c r="Q997">
        <v>7</v>
      </c>
      <c r="R997">
        <v>362</v>
      </c>
      <c r="S997">
        <v>6.1629834254143638</v>
      </c>
      <c r="T997">
        <v>5.779005524861879</v>
      </c>
      <c r="U997">
        <v>20.538674033149185</v>
      </c>
      <c r="V997">
        <v>4.6961325966850813</v>
      </c>
      <c r="W997">
        <v>3.5911602209944755</v>
      </c>
      <c r="X997">
        <v>74.309392265193367</v>
      </c>
      <c r="Y997">
        <v>38.397790055248628</v>
      </c>
      <c r="Z997">
        <v>6.4219363707606956</v>
      </c>
      <c r="AA997">
        <v>1.335226073829286</v>
      </c>
      <c r="AB997">
        <v>2.1938641468872011</v>
      </c>
      <c r="AC997">
        <v>38.604932174278474</v>
      </c>
      <c r="AD997">
        <v>62.978224884746894</v>
      </c>
      <c r="AE997">
        <v>46.872387590391611</v>
      </c>
      <c r="AF997">
        <v>1.3591700802360898</v>
      </c>
      <c r="AG997">
        <v>2.1943521949144338</v>
      </c>
      <c r="AH997">
        <v>0</v>
      </c>
    </row>
    <row r="998" spans="1:34">
      <c r="A998">
        <v>9</v>
      </c>
      <c r="B998">
        <v>75</v>
      </c>
      <c r="C998">
        <v>2021</v>
      </c>
      <c r="D998">
        <v>99</v>
      </c>
      <c r="E998">
        <v>99</v>
      </c>
      <c r="F998">
        <v>99</v>
      </c>
      <c r="G998">
        <v>99</v>
      </c>
      <c r="H998">
        <v>1</v>
      </c>
      <c r="I998">
        <v>99</v>
      </c>
      <c r="J998">
        <v>643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  <c r="Q998">
        <v>21</v>
      </c>
      <c r="R998">
        <v>619</v>
      </c>
      <c r="S998">
        <v>5.0113085621970948</v>
      </c>
      <c r="T998">
        <v>4.4717285945072698</v>
      </c>
      <c r="U998">
        <v>13.969741518578342</v>
      </c>
      <c r="V998">
        <v>1.6155088852988684</v>
      </c>
      <c r="W998">
        <v>0.96930533117932161</v>
      </c>
      <c r="X998">
        <v>36.833602584814209</v>
      </c>
      <c r="Y998">
        <v>11.954765751211632</v>
      </c>
      <c r="Z998">
        <v>7.3909463848058401</v>
      </c>
      <c r="AA998">
        <v>1.5172251902640963</v>
      </c>
      <c r="AB998">
        <v>2.0313596560798275</v>
      </c>
      <c r="AC998">
        <v>24.337834110712841</v>
      </c>
      <c r="AD998">
        <v>48.033827600322688</v>
      </c>
      <c r="AE998">
        <v>53.816463753062074</v>
      </c>
      <c r="AF998">
        <v>2.3241057449340881</v>
      </c>
      <c r="AG998">
        <v>2.5521393281126734</v>
      </c>
      <c r="AH998">
        <v>0</v>
      </c>
    </row>
    <row r="999" spans="1:34">
      <c r="A999">
        <v>9</v>
      </c>
      <c r="B999">
        <v>76</v>
      </c>
      <c r="C999">
        <v>2021</v>
      </c>
      <c r="D999">
        <v>99</v>
      </c>
      <c r="E999">
        <v>99</v>
      </c>
      <c r="F999">
        <v>99</v>
      </c>
      <c r="G999">
        <v>99</v>
      </c>
      <c r="H999">
        <v>2</v>
      </c>
      <c r="I999">
        <v>99</v>
      </c>
      <c r="J999">
        <v>704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  <c r="Q999">
        <v>10</v>
      </c>
      <c r="R999">
        <v>86</v>
      </c>
      <c r="S999">
        <v>5.2093023255813948</v>
      </c>
      <c r="T999">
        <v>5.5232558139534911</v>
      </c>
      <c r="U999">
        <v>16.229069767441857</v>
      </c>
      <c r="V999">
        <v>0</v>
      </c>
      <c r="W999">
        <v>4.6511627906976756</v>
      </c>
      <c r="X999">
        <v>43.023255813953497</v>
      </c>
      <c r="Y999">
        <v>15.11627906976744</v>
      </c>
      <c r="Z999">
        <v>7.3018931326549854</v>
      </c>
      <c r="AA999">
        <v>1.276953852399286</v>
      </c>
      <c r="AB999">
        <v>2.5138071940739257</v>
      </c>
      <c r="AC999">
        <v>58.522100568329151</v>
      </c>
      <c r="AD999">
        <v>64.038155024738685</v>
      </c>
      <c r="AE999">
        <v>54.184112148174989</v>
      </c>
      <c r="AF999">
        <v>0.3228967593931043</v>
      </c>
      <c r="AG999">
        <v>0.41192432527801942</v>
      </c>
      <c r="AH999">
        <v>0</v>
      </c>
    </row>
    <row r="1000" spans="1:34">
      <c r="A1000">
        <v>9</v>
      </c>
      <c r="B1000">
        <v>77</v>
      </c>
      <c r="C1000">
        <v>2021</v>
      </c>
      <c r="D1000">
        <v>99</v>
      </c>
      <c r="E1000">
        <v>99</v>
      </c>
      <c r="F1000">
        <v>99</v>
      </c>
      <c r="G1000">
        <v>99</v>
      </c>
      <c r="H1000">
        <v>1</v>
      </c>
      <c r="I1000">
        <v>99</v>
      </c>
      <c r="J1000">
        <v>802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  <c r="Q1000">
        <v>1</v>
      </c>
      <c r="R1000">
        <v>4</v>
      </c>
      <c r="S1000">
        <v>5.75</v>
      </c>
      <c r="T1000">
        <v>3.5</v>
      </c>
      <c r="U1000">
        <v>19.210000000000004</v>
      </c>
      <c r="V1000">
        <v>0</v>
      </c>
      <c r="W1000">
        <v>0</v>
      </c>
      <c r="X1000">
        <v>75</v>
      </c>
      <c r="Y1000">
        <v>25</v>
      </c>
      <c r="Z1000">
        <v>4.3136701311064529</v>
      </c>
      <c r="AA1000">
        <v>0.4330127018922193</v>
      </c>
      <c r="AB1000">
        <v>1.5</v>
      </c>
      <c r="AC1000">
        <v>91.815617009752174</v>
      </c>
      <c r="AD1000">
        <v>85.194275137059876</v>
      </c>
      <c r="AE1000">
        <v>57.735026918962582</v>
      </c>
      <c r="AF1000">
        <v>1.5018453925260666E-2</v>
      </c>
      <c r="AG1000">
        <v>2.2678415959277075E-2</v>
      </c>
      <c r="AH1000">
        <v>0</v>
      </c>
    </row>
    <row r="1001" spans="1:34">
      <c r="A1001">
        <v>9</v>
      </c>
      <c r="B1001">
        <v>78</v>
      </c>
      <c r="C1001">
        <v>2020</v>
      </c>
      <c r="D1001">
        <v>99</v>
      </c>
      <c r="E1001">
        <v>99</v>
      </c>
      <c r="F1001">
        <v>99</v>
      </c>
      <c r="G1001">
        <v>99</v>
      </c>
      <c r="H1001">
        <v>1</v>
      </c>
      <c r="I1001">
        <v>99</v>
      </c>
      <c r="J1001">
        <v>103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  <c r="Q1001">
        <v>33</v>
      </c>
      <c r="R1001">
        <v>362</v>
      </c>
      <c r="S1001">
        <v>6.2265193370165743</v>
      </c>
      <c r="T1001">
        <v>3.881215469613259</v>
      </c>
      <c r="U1001">
        <v>13.982596685082871</v>
      </c>
      <c r="V1001">
        <v>1.3812154696132597</v>
      </c>
      <c r="W1001">
        <v>0.5524861878453039</v>
      </c>
      <c r="X1001">
        <v>29.005524861878445</v>
      </c>
      <c r="Y1001">
        <v>10.497237569060774</v>
      </c>
      <c r="Z1001">
        <v>7.5632398928710396</v>
      </c>
      <c r="AA1001">
        <v>1.744308356309537</v>
      </c>
      <c r="AB1001">
        <v>2.0355217510202919</v>
      </c>
      <c r="AC1001">
        <v>32.613386435600724</v>
      </c>
      <c r="AD1001">
        <v>48.477158765745045</v>
      </c>
      <c r="AE1001">
        <v>39.581166507731879</v>
      </c>
      <c r="AF1001">
        <v>1.3295625665699491</v>
      </c>
      <c r="AG1001">
        <v>1.4836588245384159</v>
      </c>
      <c r="AH1001">
        <v>1.1049723756906078</v>
      </c>
    </row>
    <row r="1002" spans="1:34">
      <c r="A1002">
        <v>9</v>
      </c>
      <c r="B1002">
        <v>79</v>
      </c>
      <c r="C1002">
        <v>2020</v>
      </c>
      <c r="D1002">
        <v>99</v>
      </c>
      <c r="E1002">
        <v>99</v>
      </c>
      <c r="F1002">
        <v>99</v>
      </c>
      <c r="G1002">
        <v>99</v>
      </c>
      <c r="H1002">
        <v>2</v>
      </c>
      <c r="I1002">
        <v>99</v>
      </c>
      <c r="J1002">
        <v>106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  <c r="Q1002">
        <v>25</v>
      </c>
      <c r="R1002">
        <v>479</v>
      </c>
      <c r="S1002">
        <v>9.0020876826722347</v>
      </c>
      <c r="T1002">
        <v>4.1795407098121089</v>
      </c>
      <c r="U1002">
        <v>14.755741127348635</v>
      </c>
      <c r="V1002">
        <v>1.4613778705636742</v>
      </c>
      <c r="W1002">
        <v>2.0876826722338211</v>
      </c>
      <c r="X1002">
        <v>44.885177453027154</v>
      </c>
      <c r="Y1002">
        <v>12.31732776617954</v>
      </c>
      <c r="Z1002">
        <v>7.4383031871921439</v>
      </c>
      <c r="AA1002">
        <v>1.9890083723966896</v>
      </c>
      <c r="AB1002">
        <v>2.2902897041482033</v>
      </c>
      <c r="AC1002">
        <v>32.616505085156241</v>
      </c>
      <c r="AD1002">
        <v>70.171311367860596</v>
      </c>
      <c r="AE1002">
        <v>30.834481062477952</v>
      </c>
      <c r="AF1002">
        <v>1.7592830646049875</v>
      </c>
      <c r="AG1002">
        <v>2.0717349056320056</v>
      </c>
      <c r="AH1002">
        <v>0</v>
      </c>
    </row>
    <row r="1003" spans="1:34">
      <c r="A1003">
        <v>9</v>
      </c>
      <c r="B1003">
        <v>80</v>
      </c>
      <c r="C1003">
        <v>2020</v>
      </c>
      <c r="D1003">
        <v>99</v>
      </c>
      <c r="E1003">
        <v>99</v>
      </c>
      <c r="F1003">
        <v>99</v>
      </c>
      <c r="G1003">
        <v>99</v>
      </c>
      <c r="H1003">
        <v>1</v>
      </c>
      <c r="I1003">
        <v>99</v>
      </c>
      <c r="J1003">
        <v>109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</row>
    <row r="1004" spans="1:34">
      <c r="A1004">
        <v>9</v>
      </c>
      <c r="B1004">
        <v>81</v>
      </c>
      <c r="C1004">
        <v>2020</v>
      </c>
      <c r="D1004">
        <v>99</v>
      </c>
      <c r="E1004">
        <v>99</v>
      </c>
      <c r="F1004">
        <v>99</v>
      </c>
      <c r="G1004">
        <v>99</v>
      </c>
      <c r="H1004">
        <v>1</v>
      </c>
      <c r="I1004">
        <v>99</v>
      </c>
      <c r="J1004">
        <v>110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  <c r="Q1004">
        <v>95</v>
      </c>
      <c r="R1004">
        <v>5231</v>
      </c>
      <c r="S1004">
        <v>4.7900974956987188</v>
      </c>
      <c r="T1004">
        <v>5.9348116994838449</v>
      </c>
      <c r="U1004">
        <v>10.215039189447536</v>
      </c>
      <c r="V1004">
        <v>0.15293442936341045</v>
      </c>
      <c r="W1004">
        <v>1.8160963486904995</v>
      </c>
      <c r="X1004">
        <v>20.072643853947625</v>
      </c>
      <c r="Y1004">
        <v>7.3026190021028494</v>
      </c>
      <c r="Z1004">
        <v>7.1085909797410478</v>
      </c>
      <c r="AA1004">
        <v>1.1764209165383361</v>
      </c>
      <c r="AB1004">
        <v>2.0184946243577828</v>
      </c>
      <c r="AC1004">
        <v>-7.344651982529725</v>
      </c>
      <c r="AD1004">
        <v>21.249647476191747</v>
      </c>
      <c r="AE1004">
        <v>48.69306577497828</v>
      </c>
      <c r="AF1004">
        <v>19.212546369412721</v>
      </c>
      <c r="AG1004">
        <v>15.662547447214015</v>
      </c>
      <c r="AH1004">
        <v>0.63085452112406804</v>
      </c>
    </row>
    <row r="1005" spans="1:34">
      <c r="A1005">
        <v>9</v>
      </c>
      <c r="B1005">
        <v>82</v>
      </c>
      <c r="C1005">
        <v>2020</v>
      </c>
      <c r="D1005">
        <v>99</v>
      </c>
      <c r="E1005">
        <v>99</v>
      </c>
      <c r="F1005">
        <v>99</v>
      </c>
      <c r="G1005">
        <v>99</v>
      </c>
      <c r="H1005">
        <v>1</v>
      </c>
      <c r="I1005">
        <v>99</v>
      </c>
      <c r="J1005">
        <v>111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  <c r="Q1005">
        <v>16</v>
      </c>
      <c r="R1005">
        <v>256</v>
      </c>
      <c r="S1005">
        <v>4.93359375</v>
      </c>
      <c r="T1005">
        <v>4.4375</v>
      </c>
      <c r="U1005">
        <v>18.335156249999997</v>
      </c>
      <c r="V1005">
        <v>6.25</v>
      </c>
      <c r="W1005">
        <v>0</v>
      </c>
      <c r="X1005">
        <v>60.9375</v>
      </c>
      <c r="Y1005">
        <v>28.90625</v>
      </c>
      <c r="Z1005">
        <v>7.9806415179536723</v>
      </c>
      <c r="AA1005">
        <v>1.5685770494180189</v>
      </c>
      <c r="AB1005">
        <v>1.9575574704207277</v>
      </c>
      <c r="AC1005">
        <v>37.158172482660525</v>
      </c>
      <c r="AD1005">
        <v>45.276120004758418</v>
      </c>
      <c r="AE1005">
        <v>51.06902854991619</v>
      </c>
      <c r="AF1005">
        <v>0.94024314099974304</v>
      </c>
      <c r="AG1005">
        <v>1.3758219156841416</v>
      </c>
      <c r="AH1005">
        <v>0.78125</v>
      </c>
    </row>
    <row r="1006" spans="1:34">
      <c r="A1006">
        <v>9</v>
      </c>
      <c r="B1006">
        <v>83</v>
      </c>
      <c r="C1006">
        <v>2020</v>
      </c>
      <c r="D1006">
        <v>99</v>
      </c>
      <c r="E1006">
        <v>99</v>
      </c>
      <c r="F1006">
        <v>99</v>
      </c>
      <c r="G1006">
        <v>99</v>
      </c>
      <c r="H1006">
        <v>1</v>
      </c>
      <c r="I1006">
        <v>99</v>
      </c>
      <c r="J1006">
        <v>113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</row>
    <row r="1007" spans="1:34">
      <c r="A1007">
        <v>9</v>
      </c>
      <c r="B1007">
        <v>84</v>
      </c>
      <c r="C1007">
        <v>2020</v>
      </c>
      <c r="D1007">
        <v>99</v>
      </c>
      <c r="E1007">
        <v>99</v>
      </c>
      <c r="F1007">
        <v>99</v>
      </c>
      <c r="G1007">
        <v>99</v>
      </c>
      <c r="H1007">
        <v>1</v>
      </c>
      <c r="I1007">
        <v>99</v>
      </c>
      <c r="J1007">
        <v>116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  <c r="Q1007">
        <v>40</v>
      </c>
      <c r="R1007">
        <v>1062</v>
      </c>
      <c r="S1007">
        <v>4.8314500941619585</v>
      </c>
      <c r="T1007">
        <v>3.9463276836158192</v>
      </c>
      <c r="U1007">
        <v>13.103634651600748</v>
      </c>
      <c r="V1007">
        <v>1.5065913370998107</v>
      </c>
      <c r="W1007">
        <v>0.75329566854990548</v>
      </c>
      <c r="X1007">
        <v>32.485875706214699</v>
      </c>
      <c r="Y1007">
        <v>11.770244821092279</v>
      </c>
      <c r="Z1007">
        <v>7.8044591996804895</v>
      </c>
      <c r="AA1007">
        <v>1.2558074385983597</v>
      </c>
      <c r="AB1007">
        <v>1.9872334245336911</v>
      </c>
      <c r="AC1007">
        <v>19.015712278280315</v>
      </c>
      <c r="AD1007">
        <v>55.050607277349613</v>
      </c>
      <c r="AE1007">
        <v>45.066172316144304</v>
      </c>
      <c r="AF1007">
        <v>3.90053990524112</v>
      </c>
      <c r="AG1007">
        <v>4.0790021577347666</v>
      </c>
      <c r="AH1007">
        <v>0</v>
      </c>
    </row>
    <row r="1008" spans="1:34">
      <c r="A1008">
        <v>9</v>
      </c>
      <c r="B1008">
        <v>85</v>
      </c>
      <c r="C1008">
        <v>2020</v>
      </c>
      <c r="D1008">
        <v>99</v>
      </c>
      <c r="E1008">
        <v>99</v>
      </c>
      <c r="F1008">
        <v>99</v>
      </c>
      <c r="G1008">
        <v>99</v>
      </c>
      <c r="H1008">
        <v>2</v>
      </c>
      <c r="I1008">
        <v>99</v>
      </c>
      <c r="J1008">
        <v>117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  <c r="Q1008">
        <v>13</v>
      </c>
      <c r="R1008">
        <v>384</v>
      </c>
      <c r="S1008">
        <v>4.2317708333333321</v>
      </c>
      <c r="T1008">
        <v>4.1171875</v>
      </c>
      <c r="U1008">
        <v>12.37291666666667</v>
      </c>
      <c r="V1008">
        <v>0</v>
      </c>
      <c r="W1008">
        <v>0</v>
      </c>
      <c r="X1008">
        <v>26.302083333333325</v>
      </c>
      <c r="Y1008">
        <v>3.90625</v>
      </c>
      <c r="Z1008">
        <v>5.8312328807656204</v>
      </c>
      <c r="AA1008">
        <v>1.013415732798066</v>
      </c>
      <c r="AB1008">
        <v>1.632775119189336</v>
      </c>
      <c r="AC1008">
        <v>11.47569771277908</v>
      </c>
      <c r="AD1008">
        <v>36.936052176153154</v>
      </c>
      <c r="AE1008">
        <v>43.055013140010125</v>
      </c>
      <c r="AF1008">
        <v>1.4103647114996145</v>
      </c>
      <c r="AG1008">
        <v>1.3926467011373509</v>
      </c>
      <c r="AH1008">
        <v>0</v>
      </c>
    </row>
    <row r="1009" spans="1:34">
      <c r="A1009">
        <v>9</v>
      </c>
      <c r="B1009">
        <v>86</v>
      </c>
      <c r="C1009">
        <v>2020</v>
      </c>
      <c r="D1009">
        <v>99</v>
      </c>
      <c r="E1009">
        <v>99</v>
      </c>
      <c r="F1009">
        <v>99</v>
      </c>
      <c r="G1009">
        <v>99</v>
      </c>
      <c r="H1009">
        <v>1</v>
      </c>
      <c r="I1009">
        <v>99</v>
      </c>
      <c r="J1009">
        <v>134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  <c r="Q1009">
        <v>131</v>
      </c>
      <c r="R1009">
        <v>5785</v>
      </c>
      <c r="S1009">
        <v>4.8852203975799489</v>
      </c>
      <c r="T1009">
        <v>4.8247191011235948</v>
      </c>
      <c r="U1009">
        <v>11.805953327571288</v>
      </c>
      <c r="V1009">
        <v>0.89887640449438211</v>
      </c>
      <c r="W1009">
        <v>0.98530682800345692</v>
      </c>
      <c r="X1009">
        <v>28.625756266205713</v>
      </c>
      <c r="Y1009">
        <v>9.6283491789109767</v>
      </c>
      <c r="Z1009">
        <v>7.69285259502717</v>
      </c>
      <c r="AA1009">
        <v>1.3655716330070282</v>
      </c>
      <c r="AB1009">
        <v>1.6865047329002527</v>
      </c>
      <c r="AC1009">
        <v>4.3288068854607271</v>
      </c>
      <c r="AD1009">
        <v>33.376552036274042</v>
      </c>
      <c r="AE1009">
        <v>46.502778462194122</v>
      </c>
      <c r="AF1009">
        <v>21.247291291732477</v>
      </c>
      <c r="AG1009">
        <v>20.018985627236486</v>
      </c>
      <c r="AH1009">
        <v>5.185825410544511E-2</v>
      </c>
    </row>
    <row r="1010" spans="1:34">
      <c r="A1010">
        <v>9</v>
      </c>
      <c r="B1010">
        <v>87</v>
      </c>
      <c r="C1010">
        <v>2020</v>
      </c>
      <c r="D1010">
        <v>99</v>
      </c>
      <c r="E1010">
        <v>99</v>
      </c>
      <c r="F1010">
        <v>99</v>
      </c>
      <c r="G1010">
        <v>99</v>
      </c>
      <c r="H1010">
        <v>2</v>
      </c>
      <c r="I1010">
        <v>99</v>
      </c>
      <c r="J1010">
        <v>141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  <c r="Q1010">
        <v>82</v>
      </c>
      <c r="R1010">
        <v>1589</v>
      </c>
      <c r="S1010">
        <v>5.2800503461296415</v>
      </c>
      <c r="T1010">
        <v>4.7772183763373191</v>
      </c>
      <c r="U1010">
        <v>13.22278162366268</v>
      </c>
      <c r="V1010">
        <v>0.75519194461925765</v>
      </c>
      <c r="W1010">
        <v>0.56639395846444307</v>
      </c>
      <c r="X1010">
        <v>35.368156073001884</v>
      </c>
      <c r="Y1010">
        <v>13.152926368785398</v>
      </c>
      <c r="Z1010">
        <v>8.0734363589133498</v>
      </c>
      <c r="AA1010">
        <v>1.5407977296789162</v>
      </c>
      <c r="AB1010">
        <v>2.0867189649134654</v>
      </c>
      <c r="AC1010">
        <v>17.111154625908942</v>
      </c>
      <c r="AD1010">
        <v>53.010208492270657</v>
      </c>
      <c r="AE1010">
        <v>43.318655638637971</v>
      </c>
      <c r="AF1010">
        <v>5.8361185587835598</v>
      </c>
      <c r="AG1010">
        <v>6.158633574170076</v>
      </c>
      <c r="AH1010">
        <v>0.88105726872246704</v>
      </c>
    </row>
    <row r="1011" spans="1:34">
      <c r="A1011">
        <v>9</v>
      </c>
      <c r="B1011">
        <v>88</v>
      </c>
      <c r="C1011">
        <v>2020</v>
      </c>
      <c r="D1011">
        <v>99</v>
      </c>
      <c r="E1011">
        <v>99</v>
      </c>
      <c r="F1011">
        <v>99</v>
      </c>
      <c r="G1011">
        <v>99</v>
      </c>
      <c r="H1011">
        <v>2</v>
      </c>
      <c r="I1011">
        <v>99</v>
      </c>
      <c r="J1011">
        <v>143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  <c r="Q1011">
        <v>23</v>
      </c>
      <c r="R1011">
        <v>442</v>
      </c>
      <c r="S1011">
        <v>4.9751131221719476</v>
      </c>
      <c r="T1011">
        <v>4.511312217194571</v>
      </c>
      <c r="U1011">
        <v>17.285746606334843</v>
      </c>
      <c r="V1011">
        <v>5.2036199095022644</v>
      </c>
      <c r="W1011">
        <v>0.67873303167420851</v>
      </c>
      <c r="X1011">
        <v>58.371040723981885</v>
      </c>
      <c r="Y1011">
        <v>21.945701357466064</v>
      </c>
      <c r="Z1011">
        <v>7.6126383668290307</v>
      </c>
      <c r="AA1011">
        <v>1.6550527628558735</v>
      </c>
      <c r="AB1011">
        <v>1.7723641693157379</v>
      </c>
      <c r="AC1011">
        <v>42.70042196404895</v>
      </c>
      <c r="AD1011">
        <v>72.704441201260764</v>
      </c>
      <c r="AE1011">
        <v>46.78782155235421</v>
      </c>
      <c r="AF1011">
        <v>1.6233885481323684</v>
      </c>
      <c r="AG1011">
        <v>2.2394844651245367</v>
      </c>
      <c r="AH1011">
        <v>0</v>
      </c>
    </row>
    <row r="1012" spans="1:34">
      <c r="A1012">
        <v>9</v>
      </c>
      <c r="B1012">
        <v>89</v>
      </c>
      <c r="C1012">
        <v>2020</v>
      </c>
      <c r="D1012">
        <v>99</v>
      </c>
      <c r="E1012">
        <v>99</v>
      </c>
      <c r="F1012">
        <v>99</v>
      </c>
      <c r="G1012">
        <v>99</v>
      </c>
      <c r="H1012">
        <v>2</v>
      </c>
      <c r="I1012">
        <v>99</v>
      </c>
      <c r="J1012">
        <v>147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  <c r="Q1012">
        <v>12</v>
      </c>
      <c r="R1012">
        <v>157</v>
      </c>
      <c r="S1012">
        <v>5.1210191082802554</v>
      </c>
      <c r="T1012">
        <v>3.7961783439490446</v>
      </c>
      <c r="U1012">
        <v>9.1656050955413981</v>
      </c>
      <c r="V1012">
        <v>0</v>
      </c>
      <c r="W1012">
        <v>1.9108280254777077</v>
      </c>
      <c r="X1012">
        <v>5.7324840764331197</v>
      </c>
      <c r="Y1012">
        <v>0.63694267515923564</v>
      </c>
      <c r="Z1012">
        <v>3.7704468196550303</v>
      </c>
      <c r="AA1012">
        <v>1.7715023616888774</v>
      </c>
      <c r="AB1012">
        <v>2.0181938494736587</v>
      </c>
      <c r="AC1012">
        <v>36.613768116626474</v>
      </c>
      <c r="AD1012">
        <v>52.02179549970888</v>
      </c>
      <c r="AE1012">
        <v>58.94630037520907</v>
      </c>
      <c r="AF1012">
        <v>0.57663348881624854</v>
      </c>
      <c r="AG1012">
        <v>0.42179209524681055</v>
      </c>
      <c r="AH1012">
        <v>1.9108280254777077</v>
      </c>
    </row>
    <row r="1013" spans="1:34">
      <c r="A1013">
        <v>9</v>
      </c>
      <c r="B1013">
        <v>90</v>
      </c>
      <c r="C1013">
        <v>2020</v>
      </c>
      <c r="D1013">
        <v>99</v>
      </c>
      <c r="E1013">
        <v>99</v>
      </c>
      <c r="F1013">
        <v>99</v>
      </c>
      <c r="G1013">
        <v>99</v>
      </c>
      <c r="H1013">
        <v>1</v>
      </c>
      <c r="I1013">
        <v>99</v>
      </c>
      <c r="J1013">
        <v>155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  <c r="Q1013">
        <v>66</v>
      </c>
      <c r="R1013">
        <v>3028</v>
      </c>
      <c r="S1013">
        <v>5.1040290620871884</v>
      </c>
      <c r="T1013">
        <v>5.2163143989431964</v>
      </c>
      <c r="U1013">
        <v>17.372357992073947</v>
      </c>
      <c r="V1013">
        <v>2.1136063408190231</v>
      </c>
      <c r="W1013">
        <v>3.3355350066050198</v>
      </c>
      <c r="X1013">
        <v>54.524438573315742</v>
      </c>
      <c r="Y1013">
        <v>25.033025099075296</v>
      </c>
      <c r="Z1013">
        <v>7.7489347920093588</v>
      </c>
      <c r="AA1013">
        <v>1.5276222496404683</v>
      </c>
      <c r="AB1013">
        <v>2.1705147095995247</v>
      </c>
      <c r="AC1013">
        <v>35.147062626535593</v>
      </c>
      <c r="AD1013">
        <v>67.043339388558636</v>
      </c>
      <c r="AE1013">
        <v>55.267429201279839</v>
      </c>
      <c r="AF1013">
        <v>11.121313402137586</v>
      </c>
      <c r="AG1013">
        <v>15.41886065484057</v>
      </c>
      <c r="AH1013">
        <v>0</v>
      </c>
    </row>
    <row r="1014" spans="1:34">
      <c r="A1014">
        <v>9</v>
      </c>
      <c r="B1014">
        <v>91</v>
      </c>
      <c r="C1014">
        <v>2020</v>
      </c>
      <c r="D1014">
        <v>99</v>
      </c>
      <c r="E1014">
        <v>99</v>
      </c>
      <c r="F1014">
        <v>99</v>
      </c>
      <c r="G1014">
        <v>99</v>
      </c>
      <c r="H1014">
        <v>2</v>
      </c>
      <c r="I1014">
        <v>99</v>
      </c>
      <c r="J1014">
        <v>160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  <c r="Q1014">
        <v>16</v>
      </c>
      <c r="R1014">
        <v>302</v>
      </c>
      <c r="S1014">
        <v>5.241721854304636</v>
      </c>
      <c r="T1014">
        <v>3.7284768211920527</v>
      </c>
      <c r="U1014">
        <v>12.184768211920538</v>
      </c>
      <c r="V1014">
        <v>0</v>
      </c>
      <c r="W1014">
        <v>0.66225165562913901</v>
      </c>
      <c r="X1014">
        <v>17.21854304635762</v>
      </c>
      <c r="Y1014">
        <v>4.9668874172185431</v>
      </c>
      <c r="Z1014">
        <v>5.3099151081922118</v>
      </c>
      <c r="AA1014">
        <v>1.4618258389979717</v>
      </c>
      <c r="AB1014">
        <v>1.9358376007171048</v>
      </c>
      <c r="AC1014">
        <v>25.70677304828309</v>
      </c>
      <c r="AD1014">
        <v>56.819636633540682</v>
      </c>
      <c r="AE1014">
        <v>28.763903438611141</v>
      </c>
      <c r="AF1014">
        <v>1.109193080398134</v>
      </c>
      <c r="AG1014">
        <v>1.0786035803260705</v>
      </c>
      <c r="AH1014">
        <v>14.569536423841059</v>
      </c>
    </row>
    <row r="1015" spans="1:34">
      <c r="A1015">
        <v>9</v>
      </c>
      <c r="B1015">
        <v>92</v>
      </c>
      <c r="C1015">
        <v>2020</v>
      </c>
      <c r="D1015">
        <v>99</v>
      </c>
      <c r="E1015">
        <v>99</v>
      </c>
      <c r="F1015">
        <v>99</v>
      </c>
      <c r="G1015">
        <v>99</v>
      </c>
      <c r="H1015">
        <v>1</v>
      </c>
      <c r="I1015">
        <v>99</v>
      </c>
      <c r="J1015">
        <v>171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</row>
    <row r="1016" spans="1:34">
      <c r="A1016">
        <v>9</v>
      </c>
      <c r="B1016">
        <v>93</v>
      </c>
      <c r="C1016">
        <v>2020</v>
      </c>
      <c r="D1016">
        <v>99</v>
      </c>
      <c r="E1016">
        <v>99</v>
      </c>
      <c r="F1016">
        <v>99</v>
      </c>
      <c r="G1016">
        <v>99</v>
      </c>
      <c r="H1016">
        <v>2</v>
      </c>
      <c r="I1016">
        <v>99</v>
      </c>
      <c r="J1016">
        <v>175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  <c r="Q1016">
        <v>29</v>
      </c>
      <c r="R1016">
        <v>2640</v>
      </c>
      <c r="S1016">
        <v>4.5984848484848486</v>
      </c>
      <c r="T1016">
        <v>4.3590909090909085</v>
      </c>
      <c r="U1016">
        <v>10.670416666666661</v>
      </c>
      <c r="V1016">
        <v>0.94696969696969691</v>
      </c>
      <c r="W1016">
        <v>0.98484848484848475</v>
      </c>
      <c r="X1016">
        <v>22.689393939393941</v>
      </c>
      <c r="Y1016">
        <v>9.6590909090909083</v>
      </c>
      <c r="Z1016">
        <v>7.6339527556092355</v>
      </c>
      <c r="AA1016">
        <v>1.3337680076592324</v>
      </c>
      <c r="AB1016">
        <v>1.8217521762675439</v>
      </c>
      <c r="AC1016">
        <v>27.285963214195736</v>
      </c>
      <c r="AD1016">
        <v>46.818679771144843</v>
      </c>
      <c r="AE1016">
        <v>58.532134524956646</v>
      </c>
      <c r="AF1016">
        <v>9.6962573915598433</v>
      </c>
      <c r="AG1016">
        <v>8.2570126086818121</v>
      </c>
      <c r="AH1016">
        <v>0</v>
      </c>
    </row>
    <row r="1017" spans="1:34">
      <c r="A1017">
        <v>9</v>
      </c>
      <c r="B1017">
        <v>94</v>
      </c>
      <c r="C1017">
        <v>2020</v>
      </c>
      <c r="D1017">
        <v>99</v>
      </c>
      <c r="E1017">
        <v>99</v>
      </c>
      <c r="F1017">
        <v>99</v>
      </c>
      <c r="G1017">
        <v>99</v>
      </c>
      <c r="H1017">
        <v>2</v>
      </c>
      <c r="I1017">
        <v>99</v>
      </c>
      <c r="J1017">
        <v>177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  <c r="Q1017">
        <v>33</v>
      </c>
      <c r="R1017">
        <v>864</v>
      </c>
      <c r="S1017">
        <v>5.4201388888888884</v>
      </c>
      <c r="T1017">
        <v>4.4409722222222223</v>
      </c>
      <c r="U1017">
        <v>11.246643518518509</v>
      </c>
      <c r="V1017">
        <v>0.34722222222222221</v>
      </c>
      <c r="W1017">
        <v>0.46296296296296302</v>
      </c>
      <c r="X1017">
        <v>15.393518518518523</v>
      </c>
      <c r="Y1017">
        <v>3.7037037037037042</v>
      </c>
      <c r="Z1017">
        <v>5.3380090470028128</v>
      </c>
      <c r="AA1017">
        <v>1.3248382078601777</v>
      </c>
      <c r="AB1017">
        <v>1.9605453179339769</v>
      </c>
      <c r="AC1017">
        <v>34.351840324451608</v>
      </c>
      <c r="AD1017">
        <v>36.254012691294719</v>
      </c>
      <c r="AE1017">
        <v>39.521593265460353</v>
      </c>
      <c r="AF1017">
        <v>3.1733206008741304</v>
      </c>
      <c r="AG1017">
        <v>2.848225134623199</v>
      </c>
      <c r="AH1017">
        <v>0</v>
      </c>
    </row>
    <row r="1018" spans="1:34">
      <c r="A1018">
        <v>9</v>
      </c>
      <c r="B1018">
        <v>95</v>
      </c>
      <c r="C1018">
        <v>2020</v>
      </c>
      <c r="D1018">
        <v>99</v>
      </c>
      <c r="E1018">
        <v>99</v>
      </c>
      <c r="F1018">
        <v>99</v>
      </c>
      <c r="G1018">
        <v>99</v>
      </c>
      <c r="H1018">
        <v>2</v>
      </c>
      <c r="I1018">
        <v>99</v>
      </c>
      <c r="J1018">
        <v>178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  <c r="Q1018">
        <v>12</v>
      </c>
      <c r="R1018">
        <v>433</v>
      </c>
      <c r="S1018">
        <v>4.8983833718244805</v>
      </c>
      <c r="T1018">
        <v>4.9445727482678992</v>
      </c>
      <c r="U1018">
        <v>12.599307159353357</v>
      </c>
      <c r="V1018">
        <v>0.92378752886836013</v>
      </c>
      <c r="W1018">
        <v>1.8475750577367205</v>
      </c>
      <c r="X1018">
        <v>22.632794457274823</v>
      </c>
      <c r="Y1018">
        <v>11.316397228637411</v>
      </c>
      <c r="Z1018">
        <v>6.6537960465767698</v>
      </c>
      <c r="AA1018">
        <v>1.2655762714090089</v>
      </c>
      <c r="AB1018">
        <v>1.9334599327843047</v>
      </c>
      <c r="AC1018">
        <v>59.106566341156523</v>
      </c>
      <c r="AD1018">
        <v>60.694659205660301</v>
      </c>
      <c r="AE1018">
        <v>59.796694440333361</v>
      </c>
      <c r="AF1018">
        <v>1.5903331252065964</v>
      </c>
      <c r="AG1018">
        <v>1.5990874048776773</v>
      </c>
      <c r="AH1018">
        <v>3.0023094688221703</v>
      </c>
    </row>
    <row r="1019" spans="1:34">
      <c r="A1019">
        <v>9</v>
      </c>
      <c r="B1019">
        <v>96</v>
      </c>
      <c r="C1019">
        <v>2020</v>
      </c>
      <c r="D1019">
        <v>99</v>
      </c>
      <c r="E1019">
        <v>99</v>
      </c>
      <c r="F1019">
        <v>99</v>
      </c>
      <c r="G1019">
        <v>99</v>
      </c>
      <c r="H1019">
        <v>2</v>
      </c>
      <c r="I1019">
        <v>99</v>
      </c>
      <c r="J1019">
        <v>181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  <c r="Q1019">
        <v>19</v>
      </c>
      <c r="R1019">
        <v>821</v>
      </c>
      <c r="S1019">
        <v>5.4665042630937881</v>
      </c>
      <c r="T1019">
        <v>4.2947624847746653</v>
      </c>
      <c r="U1019">
        <v>13.740438489646769</v>
      </c>
      <c r="V1019">
        <v>1.3398294762484777</v>
      </c>
      <c r="W1019">
        <v>0.97442143727162012</v>
      </c>
      <c r="X1019">
        <v>36.540803897685763</v>
      </c>
      <c r="Y1019">
        <v>15.347137637028016</v>
      </c>
      <c r="Z1019">
        <v>8.0515117956232007</v>
      </c>
      <c r="AA1019">
        <v>1.2719827652038911</v>
      </c>
      <c r="AB1019">
        <v>2.3543226056354825</v>
      </c>
      <c r="AC1019">
        <v>42.587261052412011</v>
      </c>
      <c r="AD1019">
        <v>75.505343667718407</v>
      </c>
      <c r="AE1019">
        <v>54.425214728172818</v>
      </c>
      <c r="AF1019">
        <v>3.0153891357843317</v>
      </c>
      <c r="AG1019">
        <v>3.3065979480679246</v>
      </c>
      <c r="AH1019">
        <v>0</v>
      </c>
    </row>
    <row r="1020" spans="1:34">
      <c r="A1020">
        <v>9</v>
      </c>
      <c r="B1020">
        <v>97</v>
      </c>
      <c r="C1020">
        <v>2020</v>
      </c>
      <c r="D1020">
        <v>99</v>
      </c>
      <c r="E1020">
        <v>99</v>
      </c>
      <c r="F1020">
        <v>99</v>
      </c>
      <c r="G1020">
        <v>99</v>
      </c>
      <c r="H1020">
        <v>2</v>
      </c>
      <c r="I1020">
        <v>99</v>
      </c>
      <c r="J1020">
        <v>262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</row>
    <row r="1021" spans="1:34">
      <c r="A1021">
        <v>9</v>
      </c>
      <c r="B1021">
        <v>98</v>
      </c>
      <c r="C1021">
        <v>2020</v>
      </c>
      <c r="D1021">
        <v>99</v>
      </c>
      <c r="E1021">
        <v>99</v>
      </c>
      <c r="F1021">
        <v>99</v>
      </c>
      <c r="G1021">
        <v>99</v>
      </c>
      <c r="H1021">
        <v>2</v>
      </c>
      <c r="I1021">
        <v>99</v>
      </c>
      <c r="J1021">
        <v>267</v>
      </c>
      <c r="K1021">
        <v>99</v>
      </c>
      <c r="L1021">
        <v>99</v>
      </c>
      <c r="M1021">
        <v>99</v>
      </c>
      <c r="N1021">
        <v>99</v>
      </c>
      <c r="O1021">
        <v>99</v>
      </c>
      <c r="P1021">
        <v>9999</v>
      </c>
    </row>
    <row r="1022" spans="1:34">
      <c r="A1022">
        <v>9</v>
      </c>
      <c r="B1022">
        <v>99</v>
      </c>
      <c r="C1022">
        <v>2020</v>
      </c>
      <c r="D1022">
        <v>99</v>
      </c>
      <c r="E1022">
        <v>99</v>
      </c>
      <c r="F1022">
        <v>99</v>
      </c>
      <c r="G1022">
        <v>99</v>
      </c>
      <c r="H1022">
        <v>1</v>
      </c>
      <c r="I1022">
        <v>99</v>
      </c>
      <c r="J1022">
        <v>309</v>
      </c>
      <c r="K1022">
        <v>99</v>
      </c>
      <c r="L1022">
        <v>99</v>
      </c>
      <c r="M1022">
        <v>99</v>
      </c>
      <c r="N1022">
        <v>99</v>
      </c>
      <c r="O1022">
        <v>99</v>
      </c>
      <c r="P1022">
        <v>9999</v>
      </c>
      <c r="Q1022">
        <v>56</v>
      </c>
      <c r="R1022">
        <v>1006</v>
      </c>
      <c r="S1022">
        <v>6.215705765407554</v>
      </c>
      <c r="T1022">
        <v>4.8300198807157049</v>
      </c>
      <c r="U1022">
        <v>12.351838966202783</v>
      </c>
      <c r="V1022">
        <v>0.59642147117296207</v>
      </c>
      <c r="W1022">
        <v>3.7773359840954281</v>
      </c>
      <c r="X1022">
        <v>26.043737574552686</v>
      </c>
      <c r="Y1022">
        <v>10.834990059642148</v>
      </c>
      <c r="Z1022">
        <v>7.1520174340983447</v>
      </c>
      <c r="AA1022">
        <v>1.6594185216294877</v>
      </c>
      <c r="AB1022">
        <v>2.3086692438582803</v>
      </c>
      <c r="AC1022">
        <v>23.547256144665809</v>
      </c>
      <c r="AD1022">
        <v>71.252719811605772</v>
      </c>
      <c r="AE1022">
        <v>35.751770788801338</v>
      </c>
      <c r="AF1022">
        <v>3.6948617181474273</v>
      </c>
      <c r="AG1022">
        <v>3.6422289686811031</v>
      </c>
      <c r="AH1022">
        <v>1.292246520874752</v>
      </c>
    </row>
    <row r="1023" spans="1:34">
      <c r="A1023">
        <v>9</v>
      </c>
      <c r="B1023">
        <v>100</v>
      </c>
      <c r="C1023">
        <v>2020</v>
      </c>
      <c r="D1023">
        <v>99</v>
      </c>
      <c r="E1023">
        <v>99</v>
      </c>
      <c r="F1023">
        <v>99</v>
      </c>
      <c r="G1023">
        <v>99</v>
      </c>
      <c r="H1023">
        <v>2</v>
      </c>
      <c r="I1023">
        <v>99</v>
      </c>
      <c r="J1023">
        <v>470</v>
      </c>
      <c r="K1023">
        <v>99</v>
      </c>
      <c r="L1023">
        <v>99</v>
      </c>
      <c r="M1023">
        <v>99</v>
      </c>
      <c r="N1023">
        <v>99</v>
      </c>
      <c r="O1023">
        <v>99</v>
      </c>
      <c r="P1023">
        <v>9999</v>
      </c>
      <c r="Q1023">
        <v>32</v>
      </c>
      <c r="R1023">
        <v>1100</v>
      </c>
      <c r="S1023">
        <v>6.0481818181818179</v>
      </c>
      <c r="T1023">
        <v>4.7136363636363638</v>
      </c>
      <c r="U1023">
        <v>8.7723636363636359</v>
      </c>
      <c r="V1023">
        <v>1.2727272727272727</v>
      </c>
      <c r="W1023">
        <v>0.27272727272727271</v>
      </c>
      <c r="X1023">
        <v>14.636363636363638</v>
      </c>
      <c r="Y1023">
        <v>6.454545454545455</v>
      </c>
      <c r="Z1023">
        <v>6.6157071946958483</v>
      </c>
      <c r="AA1023">
        <v>1.8777274377764503</v>
      </c>
      <c r="AB1023">
        <v>1.3865573635136943</v>
      </c>
      <c r="AC1023">
        <v>7.7774211887831548</v>
      </c>
      <c r="AD1023">
        <v>34.518029226678152</v>
      </c>
      <c r="AE1023">
        <v>48.924906611557965</v>
      </c>
      <c r="AF1023">
        <v>4.0401072464832692</v>
      </c>
      <c r="AG1023">
        <v>2.8284398904055759</v>
      </c>
      <c r="AH1023">
        <v>1.3636363636363635</v>
      </c>
    </row>
    <row r="1024" spans="1:34">
      <c r="A1024">
        <v>9</v>
      </c>
      <c r="B1024">
        <v>101</v>
      </c>
      <c r="C1024">
        <v>2020</v>
      </c>
      <c r="D1024">
        <v>99</v>
      </c>
      <c r="E1024">
        <v>99</v>
      </c>
      <c r="F1024">
        <v>99</v>
      </c>
      <c r="G1024">
        <v>99</v>
      </c>
      <c r="H1024">
        <v>2</v>
      </c>
      <c r="I1024">
        <v>99</v>
      </c>
      <c r="J1024">
        <v>629</v>
      </c>
      <c r="K1024">
        <v>99</v>
      </c>
      <c r="L1024">
        <v>99</v>
      </c>
      <c r="M1024">
        <v>99</v>
      </c>
      <c r="N1024">
        <v>99</v>
      </c>
      <c r="O1024">
        <v>99</v>
      </c>
      <c r="P1024">
        <v>9999</v>
      </c>
      <c r="Q1024">
        <v>10</v>
      </c>
      <c r="R1024">
        <v>394</v>
      </c>
      <c r="S1024">
        <v>5.9467005076142119</v>
      </c>
      <c r="T1024">
        <v>4.9314720812182733</v>
      </c>
      <c r="U1024">
        <v>18.121573604060902</v>
      </c>
      <c r="V1024">
        <v>6.345177664974619</v>
      </c>
      <c r="W1024">
        <v>2.7918781725888322</v>
      </c>
      <c r="X1024">
        <v>56.598984771573598</v>
      </c>
      <c r="Y1024">
        <v>29.44162436548223</v>
      </c>
      <c r="Z1024">
        <v>8.1291052298817608</v>
      </c>
      <c r="AA1024">
        <v>1.4176916164813045</v>
      </c>
      <c r="AB1024">
        <v>2.1943338120400386</v>
      </c>
      <c r="AC1024">
        <v>51.361335623799128</v>
      </c>
      <c r="AD1024">
        <v>67.570775867424885</v>
      </c>
      <c r="AE1024">
        <v>54.219324987957215</v>
      </c>
      <c r="AF1024">
        <v>1.4470929591949171</v>
      </c>
      <c r="AG1024">
        <v>2.0928098546578897</v>
      </c>
      <c r="AH1024">
        <v>0</v>
      </c>
    </row>
    <row r="1025" spans="1:34">
      <c r="A1025">
        <v>9</v>
      </c>
      <c r="B1025">
        <v>102</v>
      </c>
      <c r="C1025">
        <v>2020</v>
      </c>
      <c r="D1025">
        <v>99</v>
      </c>
      <c r="E1025">
        <v>99</v>
      </c>
      <c r="F1025">
        <v>99</v>
      </c>
      <c r="G1025">
        <v>99</v>
      </c>
      <c r="H1025">
        <v>1</v>
      </c>
      <c r="I1025">
        <v>99</v>
      </c>
      <c r="J1025">
        <v>643</v>
      </c>
      <c r="K1025">
        <v>99</v>
      </c>
      <c r="L1025">
        <v>99</v>
      </c>
      <c r="M1025">
        <v>99</v>
      </c>
      <c r="N1025">
        <v>99</v>
      </c>
      <c r="O1025">
        <v>99</v>
      </c>
      <c r="P1025">
        <v>9999</v>
      </c>
      <c r="Q1025">
        <v>22</v>
      </c>
      <c r="R1025">
        <v>826</v>
      </c>
      <c r="S1025">
        <v>5.4503631961259078</v>
      </c>
      <c r="T1025">
        <v>4.6622276029055678</v>
      </c>
      <c r="U1025">
        <v>15.468305084745754</v>
      </c>
      <c r="V1025">
        <v>1.9370460048426152</v>
      </c>
      <c r="W1025">
        <v>0.96852300242130751</v>
      </c>
      <c r="X1025">
        <v>46.004842615012123</v>
      </c>
      <c r="Y1025">
        <v>15.133171912832932</v>
      </c>
      <c r="Z1025">
        <v>7.2163121670221244</v>
      </c>
      <c r="AA1025">
        <v>1.4331195299823756</v>
      </c>
      <c r="AB1025">
        <v>2.0362220813707452</v>
      </c>
      <c r="AC1025">
        <v>12.428190146933241</v>
      </c>
      <c r="AD1025">
        <v>30.398363566240885</v>
      </c>
      <c r="AE1025">
        <v>46.160604504135321</v>
      </c>
      <c r="AF1025">
        <v>3.0337532596319821</v>
      </c>
      <c r="AG1025">
        <v>3.7450741336979494</v>
      </c>
      <c r="AH1025">
        <v>0</v>
      </c>
    </row>
    <row r="1026" spans="1:34">
      <c r="A1026">
        <v>9</v>
      </c>
      <c r="B1026">
        <v>103</v>
      </c>
      <c r="C1026">
        <v>2020</v>
      </c>
      <c r="D1026">
        <v>99</v>
      </c>
      <c r="E1026">
        <v>99</v>
      </c>
      <c r="F1026">
        <v>99</v>
      </c>
      <c r="G1026">
        <v>99</v>
      </c>
      <c r="H1026">
        <v>2</v>
      </c>
      <c r="I1026">
        <v>99</v>
      </c>
      <c r="J1026">
        <v>704</v>
      </c>
      <c r="K1026">
        <v>99</v>
      </c>
      <c r="L1026">
        <v>99</v>
      </c>
      <c r="M1026">
        <v>99</v>
      </c>
      <c r="N1026">
        <v>99</v>
      </c>
      <c r="O1026">
        <v>99</v>
      </c>
      <c r="P1026">
        <v>9999</v>
      </c>
      <c r="Q1026">
        <v>5</v>
      </c>
      <c r="R1026">
        <v>66</v>
      </c>
      <c r="S1026">
        <v>4.4242424242424239</v>
      </c>
      <c r="T1026">
        <v>4.2727272727272716</v>
      </c>
      <c r="U1026">
        <v>14.40909090909091</v>
      </c>
      <c r="V1026">
        <v>0</v>
      </c>
      <c r="W1026">
        <v>0</v>
      </c>
      <c r="X1026">
        <v>27.272727272727277</v>
      </c>
      <c r="Y1026">
        <v>7.5757575757575761</v>
      </c>
      <c r="Z1026">
        <v>6.0450011222077604</v>
      </c>
      <c r="AA1026">
        <v>1.661147887717062</v>
      </c>
      <c r="AB1026">
        <v>1.8873217720024276</v>
      </c>
      <c r="AC1026">
        <v>60.029645805014354</v>
      </c>
      <c r="AD1026">
        <v>55.158657190349842</v>
      </c>
      <c r="AE1026">
        <v>79.434205707331884</v>
      </c>
      <c r="AF1026">
        <v>0.24240643478899607</v>
      </c>
      <c r="AG1026">
        <v>0.2787521074216241</v>
      </c>
      <c r="AH1026">
        <v>0</v>
      </c>
    </row>
    <row r="1027" spans="1:34">
      <c r="A1027">
        <v>9</v>
      </c>
      <c r="B1027">
        <v>104</v>
      </c>
      <c r="C1027">
        <v>2020</v>
      </c>
      <c r="D1027">
        <v>99</v>
      </c>
      <c r="E1027">
        <v>99</v>
      </c>
      <c r="F1027">
        <v>99</v>
      </c>
      <c r="G1027">
        <v>99</v>
      </c>
      <c r="H1027">
        <v>1</v>
      </c>
      <c r="I1027">
        <v>99</v>
      </c>
      <c r="J1027">
        <v>802</v>
      </c>
      <c r="K1027">
        <v>99</v>
      </c>
      <c r="L1027">
        <v>99</v>
      </c>
      <c r="M1027">
        <v>99</v>
      </c>
      <c r="N1027">
        <v>99</v>
      </c>
      <c r="O1027">
        <v>99</v>
      </c>
      <c r="P1027">
        <v>9999</v>
      </c>
    </row>
    <row r="1028" spans="1:34">
      <c r="A1028">
        <v>9</v>
      </c>
      <c r="B1028">
        <v>105</v>
      </c>
      <c r="C1028">
        <v>2019</v>
      </c>
      <c r="D1028">
        <v>99</v>
      </c>
      <c r="E1028">
        <v>99</v>
      </c>
      <c r="F1028">
        <v>99</v>
      </c>
      <c r="G1028">
        <v>99</v>
      </c>
      <c r="H1028">
        <v>1</v>
      </c>
      <c r="I1028">
        <v>99</v>
      </c>
      <c r="J1028">
        <v>103</v>
      </c>
      <c r="K1028">
        <v>99</v>
      </c>
      <c r="L1028">
        <v>99</v>
      </c>
      <c r="M1028">
        <v>99</v>
      </c>
      <c r="N1028">
        <v>99</v>
      </c>
      <c r="O1028">
        <v>99</v>
      </c>
      <c r="P1028">
        <v>9999</v>
      </c>
      <c r="Q1028">
        <v>29</v>
      </c>
      <c r="R1028">
        <v>401</v>
      </c>
      <c r="S1028">
        <v>6.271820448877806</v>
      </c>
      <c r="T1028">
        <v>3.7955112219451377</v>
      </c>
      <c r="U1028">
        <v>14.544887780548621</v>
      </c>
      <c r="V1028">
        <v>1.4962593516209477</v>
      </c>
      <c r="W1028">
        <v>0.24937655860349123</v>
      </c>
      <c r="X1028">
        <v>33.416458852867834</v>
      </c>
      <c r="Y1028">
        <v>8.4788029925187001</v>
      </c>
      <c r="Z1028">
        <v>6.6905546292335636</v>
      </c>
      <c r="AA1028">
        <v>1.7366315684880127</v>
      </c>
      <c r="AB1028">
        <v>1.8971246915425988</v>
      </c>
      <c r="AC1028">
        <v>18.430237653616373</v>
      </c>
      <c r="AD1028">
        <v>39.026547959897151</v>
      </c>
      <c r="AE1028">
        <v>39.684693894711245</v>
      </c>
      <c r="AF1028">
        <v>1.4750239093651147</v>
      </c>
      <c r="AG1028">
        <v>1.7314747343622374</v>
      </c>
      <c r="AH1028">
        <v>0.49875311720698245</v>
      </c>
    </row>
    <row r="1029" spans="1:34">
      <c r="A1029">
        <v>9</v>
      </c>
      <c r="B1029">
        <v>106</v>
      </c>
      <c r="C1029">
        <v>2019</v>
      </c>
      <c r="D1029">
        <v>99</v>
      </c>
      <c r="E1029">
        <v>99</v>
      </c>
      <c r="F1029">
        <v>99</v>
      </c>
      <c r="G1029">
        <v>99</v>
      </c>
      <c r="H1029">
        <v>2</v>
      </c>
      <c r="I1029">
        <v>99</v>
      </c>
      <c r="J1029">
        <v>106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  <c r="Q1029">
        <v>26</v>
      </c>
      <c r="R1029">
        <v>764</v>
      </c>
      <c r="S1029">
        <v>7.9502617801047117</v>
      </c>
      <c r="T1029">
        <v>4.8311518324607317</v>
      </c>
      <c r="U1029">
        <v>15.79267015706807</v>
      </c>
      <c r="V1029">
        <v>2.8795811518324608</v>
      </c>
      <c r="W1029">
        <v>0.78534031413612548</v>
      </c>
      <c r="X1029">
        <v>49.083769633507842</v>
      </c>
      <c r="Y1029">
        <v>16.230366492146597</v>
      </c>
      <c r="Z1029">
        <v>7.6534869506499392</v>
      </c>
      <c r="AA1029">
        <v>1.8298391868674664</v>
      </c>
      <c r="AB1029">
        <v>1.8565077932427312</v>
      </c>
      <c r="AC1029">
        <v>35.03811341944337</v>
      </c>
      <c r="AD1029">
        <v>52.703782104727203</v>
      </c>
      <c r="AE1029">
        <v>38.93760721336907</v>
      </c>
      <c r="AF1029">
        <v>2.8102699919075995</v>
      </c>
      <c r="AG1029">
        <v>3.581874248593405</v>
      </c>
      <c r="AH1029">
        <v>0</v>
      </c>
    </row>
    <row r="1030" spans="1:34">
      <c r="A1030">
        <v>9</v>
      </c>
      <c r="B1030">
        <v>107</v>
      </c>
      <c r="C1030">
        <v>2019</v>
      </c>
      <c r="D1030">
        <v>99</v>
      </c>
      <c r="E1030">
        <v>99</v>
      </c>
      <c r="F1030">
        <v>99</v>
      </c>
      <c r="G1030">
        <v>99</v>
      </c>
      <c r="H1030">
        <v>1</v>
      </c>
      <c r="I1030">
        <v>99</v>
      </c>
      <c r="J1030">
        <v>109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</row>
    <row r="1031" spans="1:34">
      <c r="A1031">
        <v>9</v>
      </c>
      <c r="B1031">
        <v>108</v>
      </c>
      <c r="C1031">
        <v>2019</v>
      </c>
      <c r="D1031">
        <v>99</v>
      </c>
      <c r="E1031">
        <v>99</v>
      </c>
      <c r="F1031">
        <v>99</v>
      </c>
      <c r="G1031">
        <v>99</v>
      </c>
      <c r="H1031">
        <v>1</v>
      </c>
      <c r="I1031">
        <v>99</v>
      </c>
      <c r="J1031">
        <v>110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  <c r="Q1031">
        <v>95</v>
      </c>
      <c r="R1031">
        <v>5311</v>
      </c>
      <c r="S1031">
        <v>4.6797213330822816</v>
      </c>
      <c r="T1031">
        <v>5.3462624741103362</v>
      </c>
      <c r="U1031">
        <v>9.9022782903407869</v>
      </c>
      <c r="V1031">
        <v>7.5315383167011862E-2</v>
      </c>
      <c r="W1031">
        <v>1.3933345885897197</v>
      </c>
      <c r="X1031">
        <v>18.207493880625123</v>
      </c>
      <c r="Y1031">
        <v>6.2323479570702318</v>
      </c>
      <c r="Z1031">
        <v>6.8770500263622383</v>
      </c>
      <c r="AA1031">
        <v>1.2744469479264604</v>
      </c>
      <c r="AB1031">
        <v>1.8784482287491877</v>
      </c>
      <c r="AC1031">
        <v>0.99290238239072381</v>
      </c>
      <c r="AD1031">
        <v>35.921674571230596</v>
      </c>
      <c r="AE1031">
        <v>49.46337904971378</v>
      </c>
      <c r="AF1031">
        <v>19.535790480394319</v>
      </c>
      <c r="AG1031">
        <v>15.61251397425535</v>
      </c>
      <c r="AH1031">
        <v>0.71549614008661266</v>
      </c>
    </row>
    <row r="1032" spans="1:34">
      <c r="A1032">
        <v>9</v>
      </c>
      <c r="B1032">
        <v>109</v>
      </c>
      <c r="C1032">
        <v>2019</v>
      </c>
      <c r="D1032">
        <v>99</v>
      </c>
      <c r="E1032">
        <v>99</v>
      </c>
      <c r="F1032">
        <v>99</v>
      </c>
      <c r="G1032">
        <v>99</v>
      </c>
      <c r="H1032">
        <v>1</v>
      </c>
      <c r="I1032">
        <v>99</v>
      </c>
      <c r="J1032">
        <v>111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  <c r="Q1032">
        <v>24</v>
      </c>
      <c r="R1032">
        <v>327</v>
      </c>
      <c r="S1032">
        <v>4.0642201834862375</v>
      </c>
      <c r="T1032">
        <v>3.3944954128440372</v>
      </c>
      <c r="U1032">
        <v>11.738226299694189</v>
      </c>
      <c r="V1032">
        <v>1.5290519877675841</v>
      </c>
      <c r="W1032">
        <v>0.3058103975535168</v>
      </c>
      <c r="X1032">
        <v>36.085626911314989</v>
      </c>
      <c r="Y1032">
        <v>12.8440366972477</v>
      </c>
      <c r="Z1032">
        <v>9.3678172763836631</v>
      </c>
      <c r="AA1032">
        <v>1.5441032908863199</v>
      </c>
      <c r="AB1032">
        <v>1.9300537075944648</v>
      </c>
      <c r="AC1032">
        <v>59.348591595694359</v>
      </c>
      <c r="AD1032">
        <v>79.034868705271251</v>
      </c>
      <c r="AE1032">
        <v>59.486920764807849</v>
      </c>
      <c r="AF1032">
        <v>1.2028249834473623</v>
      </c>
      <c r="AG1032">
        <v>1.139492948199917</v>
      </c>
      <c r="AH1032">
        <v>1.8348623853211012</v>
      </c>
    </row>
    <row r="1033" spans="1:34">
      <c r="A1033">
        <v>9</v>
      </c>
      <c r="B1033">
        <v>110</v>
      </c>
      <c r="C1033">
        <v>2019</v>
      </c>
      <c r="D1033">
        <v>99</v>
      </c>
      <c r="E1033">
        <v>99</v>
      </c>
      <c r="F1033">
        <v>99</v>
      </c>
      <c r="G1033">
        <v>99</v>
      </c>
      <c r="H1033">
        <v>1</v>
      </c>
      <c r="I1033">
        <v>99</v>
      </c>
      <c r="J1033">
        <v>113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</row>
    <row r="1034" spans="1:34">
      <c r="A1034">
        <v>9</v>
      </c>
      <c r="B1034">
        <v>111</v>
      </c>
      <c r="C1034">
        <v>2019</v>
      </c>
      <c r="D1034">
        <v>99</v>
      </c>
      <c r="E1034">
        <v>99</v>
      </c>
      <c r="F1034">
        <v>99</v>
      </c>
      <c r="G1034">
        <v>99</v>
      </c>
      <c r="H1034">
        <v>1</v>
      </c>
      <c r="I1034">
        <v>99</v>
      </c>
      <c r="J1034">
        <v>116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  <c r="Q1034">
        <v>41</v>
      </c>
      <c r="R1034">
        <v>1034</v>
      </c>
      <c r="S1034">
        <v>4.7582205029013531</v>
      </c>
      <c r="T1034">
        <v>4.5299806576402322</v>
      </c>
      <c r="U1034">
        <v>14.636150870406203</v>
      </c>
      <c r="V1034">
        <v>1.83752417794971</v>
      </c>
      <c r="W1034">
        <v>0.58027079303675055</v>
      </c>
      <c r="X1034">
        <v>38.297872340425535</v>
      </c>
      <c r="Y1034">
        <v>15.957446808510644</v>
      </c>
      <c r="Z1034">
        <v>8.1084682123649028</v>
      </c>
      <c r="AA1034">
        <v>1.338160031010182</v>
      </c>
      <c r="AB1034">
        <v>1.9133983963679779</v>
      </c>
      <c r="AC1034">
        <v>33.228218808054038</v>
      </c>
      <c r="AD1034">
        <v>45.068104114721379</v>
      </c>
      <c r="AE1034">
        <v>53.46559345064415</v>
      </c>
      <c r="AF1034">
        <v>3.8034282351210176</v>
      </c>
      <c r="AG1034">
        <v>4.492714565863106</v>
      </c>
      <c r="AH1034">
        <v>0.38684719535783357</v>
      </c>
    </row>
    <row r="1035" spans="1:34">
      <c r="A1035">
        <v>9</v>
      </c>
      <c r="B1035">
        <v>112</v>
      </c>
      <c r="C1035">
        <v>2019</v>
      </c>
      <c r="D1035">
        <v>99</v>
      </c>
      <c r="E1035">
        <v>99</v>
      </c>
      <c r="F1035">
        <v>99</v>
      </c>
      <c r="G1035">
        <v>99</v>
      </c>
      <c r="H1035">
        <v>2</v>
      </c>
      <c r="I1035">
        <v>99</v>
      </c>
      <c r="J1035">
        <v>117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  <c r="Q1035">
        <v>16</v>
      </c>
      <c r="R1035">
        <v>436</v>
      </c>
      <c r="S1035">
        <v>4.2706422018348622</v>
      </c>
      <c r="T1035">
        <v>4.022935779816514</v>
      </c>
      <c r="U1035">
        <v>11.683256880733937</v>
      </c>
      <c r="V1035">
        <v>0</v>
      </c>
      <c r="W1035">
        <v>0</v>
      </c>
      <c r="X1035">
        <v>21.559633027522935</v>
      </c>
      <c r="Y1035">
        <v>6.6513761467889907</v>
      </c>
      <c r="Z1035">
        <v>6.0913361121563501</v>
      </c>
      <c r="AA1035">
        <v>1.0339026228075656</v>
      </c>
      <c r="AB1035">
        <v>1.6588452393113284</v>
      </c>
      <c r="AC1035">
        <v>21.311184264720357</v>
      </c>
      <c r="AD1035">
        <v>52.738972612486947</v>
      </c>
      <c r="AE1035">
        <v>52.862507735274157</v>
      </c>
      <c r="AF1035">
        <v>1.6037666445964835</v>
      </c>
      <c r="AG1035">
        <v>1.5122090268954651</v>
      </c>
      <c r="AH1035">
        <v>0</v>
      </c>
    </row>
    <row r="1036" spans="1:34">
      <c r="A1036">
        <v>9</v>
      </c>
      <c r="B1036">
        <v>113</v>
      </c>
      <c r="C1036">
        <v>2019</v>
      </c>
      <c r="D1036">
        <v>99</v>
      </c>
      <c r="E1036">
        <v>99</v>
      </c>
      <c r="F1036">
        <v>99</v>
      </c>
      <c r="G1036">
        <v>99</v>
      </c>
      <c r="H1036">
        <v>1</v>
      </c>
      <c r="I1036">
        <v>99</v>
      </c>
      <c r="J1036">
        <v>134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  <c r="Q1036">
        <v>120</v>
      </c>
      <c r="R1036">
        <v>5497</v>
      </c>
      <c r="S1036">
        <v>4.7002001091504448</v>
      </c>
      <c r="T1036">
        <v>4.561215208295434</v>
      </c>
      <c r="U1036">
        <v>11.78610150991449</v>
      </c>
      <c r="V1036">
        <v>1.2916136074222304</v>
      </c>
      <c r="W1036">
        <v>0.40021830089139526</v>
      </c>
      <c r="X1036">
        <v>28.888484627978901</v>
      </c>
      <c r="Y1036">
        <v>9.6416227032927058</v>
      </c>
      <c r="Z1036">
        <v>7.5412792601062435</v>
      </c>
      <c r="AA1036">
        <v>1.3122566151586512</v>
      </c>
      <c r="AB1036">
        <v>1.7207045890489101</v>
      </c>
      <c r="AC1036">
        <v>10.720810840903981</v>
      </c>
      <c r="AD1036">
        <v>33.265542792866455</v>
      </c>
      <c r="AE1036">
        <v>46.69482584715788</v>
      </c>
      <c r="AF1036">
        <v>20.219966159052458</v>
      </c>
      <c r="AG1036">
        <v>19.23345587394898</v>
      </c>
      <c r="AH1036">
        <v>0.25468437329452431</v>
      </c>
    </row>
    <row r="1037" spans="1:34">
      <c r="A1037">
        <v>9</v>
      </c>
      <c r="B1037">
        <v>114</v>
      </c>
      <c r="C1037">
        <v>2019</v>
      </c>
      <c r="D1037">
        <v>99</v>
      </c>
      <c r="E1037">
        <v>99</v>
      </c>
      <c r="F1037">
        <v>99</v>
      </c>
      <c r="G1037">
        <v>99</v>
      </c>
      <c r="H1037">
        <v>2</v>
      </c>
      <c r="I1037">
        <v>99</v>
      </c>
      <c r="J1037">
        <v>141</v>
      </c>
      <c r="K1037">
        <v>99</v>
      </c>
      <c r="L1037">
        <v>99</v>
      </c>
      <c r="M1037">
        <v>99</v>
      </c>
      <c r="N1037">
        <v>99</v>
      </c>
      <c r="O1037">
        <v>99</v>
      </c>
      <c r="P1037">
        <v>9999</v>
      </c>
      <c r="Q1037">
        <v>78</v>
      </c>
      <c r="R1037">
        <v>1627</v>
      </c>
      <c r="S1037">
        <v>5.2403196066379838</v>
      </c>
      <c r="T1037">
        <v>4.8543331284572844</v>
      </c>
      <c r="U1037">
        <v>14.00338045482482</v>
      </c>
      <c r="V1037">
        <v>0.86047940995697614</v>
      </c>
      <c r="W1037">
        <v>2.0282728948985862</v>
      </c>
      <c r="X1037">
        <v>37.185003073140749</v>
      </c>
      <c r="Y1037">
        <v>13.890596189305469</v>
      </c>
      <c r="Z1037">
        <v>7.947490989911576</v>
      </c>
      <c r="AA1037">
        <v>1.5857065599557685</v>
      </c>
      <c r="AB1037">
        <v>2.2548829690983245</v>
      </c>
      <c r="AC1037">
        <v>34.324759254198433</v>
      </c>
      <c r="AD1037">
        <v>64.490018049254516</v>
      </c>
      <c r="AE1037">
        <v>52.805671896807219</v>
      </c>
      <c r="AF1037">
        <v>5.9846980063267887</v>
      </c>
      <c r="AG1037">
        <v>6.7636613133891164</v>
      </c>
      <c r="AH1037">
        <v>1.1677934849416103</v>
      </c>
    </row>
    <row r="1038" spans="1:34">
      <c r="A1038">
        <v>9</v>
      </c>
      <c r="B1038">
        <v>115</v>
      </c>
      <c r="C1038">
        <v>2019</v>
      </c>
      <c r="D1038">
        <v>99</v>
      </c>
      <c r="E1038">
        <v>99</v>
      </c>
      <c r="F1038">
        <v>99</v>
      </c>
      <c r="G1038">
        <v>99</v>
      </c>
      <c r="H1038">
        <v>2</v>
      </c>
      <c r="I1038">
        <v>99</v>
      </c>
      <c r="J1038">
        <v>143</v>
      </c>
      <c r="K1038">
        <v>99</v>
      </c>
      <c r="L1038">
        <v>99</v>
      </c>
      <c r="M1038">
        <v>99</v>
      </c>
      <c r="N1038">
        <v>99</v>
      </c>
      <c r="O1038">
        <v>99</v>
      </c>
      <c r="P1038">
        <v>9999</v>
      </c>
      <c r="Q1038">
        <v>19</v>
      </c>
      <c r="R1038">
        <v>485</v>
      </c>
      <c r="S1038">
        <v>4.5443298969072163</v>
      </c>
      <c r="T1038">
        <v>3.973195876288659</v>
      </c>
      <c r="U1038">
        <v>12.599793814432992</v>
      </c>
      <c r="V1038">
        <v>2.061855670103093</v>
      </c>
      <c r="W1038">
        <v>0</v>
      </c>
      <c r="X1038">
        <v>30.721649484536076</v>
      </c>
      <c r="Y1038">
        <v>9.6907216494845319</v>
      </c>
      <c r="Z1038">
        <v>7.6906436634060285</v>
      </c>
      <c r="AA1038">
        <v>1.6386422008181196</v>
      </c>
      <c r="AB1038">
        <v>1.7926836108590907</v>
      </c>
      <c r="AC1038">
        <v>44.928361288738323</v>
      </c>
      <c r="AD1038">
        <v>66.718051860661134</v>
      </c>
      <c r="AE1038">
        <v>55.244278647139886</v>
      </c>
      <c r="AF1038">
        <v>1.7840064739204005</v>
      </c>
      <c r="AG1038">
        <v>1.8141224096380977</v>
      </c>
      <c r="AH1038">
        <v>0</v>
      </c>
    </row>
    <row r="1039" spans="1:34">
      <c r="A1039">
        <v>9</v>
      </c>
      <c r="B1039">
        <v>116</v>
      </c>
      <c r="C1039">
        <v>2019</v>
      </c>
      <c r="D1039">
        <v>99</v>
      </c>
      <c r="E1039">
        <v>99</v>
      </c>
      <c r="F1039">
        <v>99</v>
      </c>
      <c r="G1039">
        <v>99</v>
      </c>
      <c r="H1039">
        <v>2</v>
      </c>
      <c r="I1039">
        <v>99</v>
      </c>
      <c r="J1039">
        <v>147</v>
      </c>
      <c r="K1039">
        <v>99</v>
      </c>
      <c r="L1039">
        <v>99</v>
      </c>
      <c r="M1039">
        <v>99</v>
      </c>
      <c r="N1039">
        <v>99</v>
      </c>
      <c r="O1039">
        <v>99</v>
      </c>
      <c r="P1039">
        <v>9999</v>
      </c>
      <c r="Q1039">
        <v>10</v>
      </c>
      <c r="R1039">
        <v>116</v>
      </c>
      <c r="S1039">
        <v>5.8275862068965516</v>
      </c>
      <c r="T1039">
        <v>3.7068965517241392</v>
      </c>
      <c r="U1039">
        <v>10.016379310344826</v>
      </c>
      <c r="V1039">
        <v>0</v>
      </c>
      <c r="W1039">
        <v>0.86206896551724133</v>
      </c>
      <c r="X1039">
        <v>13.793103448275859</v>
      </c>
      <c r="Y1039">
        <v>1.7241379310344827</v>
      </c>
      <c r="Z1039">
        <v>4.9534548021369318</v>
      </c>
      <c r="AA1039">
        <v>1.8766985964396936</v>
      </c>
      <c r="AB1039">
        <v>2.0172413793103439</v>
      </c>
      <c r="AC1039">
        <v>37.541305916636333</v>
      </c>
      <c r="AD1039">
        <v>73.613208143894425</v>
      </c>
      <c r="AE1039">
        <v>43.980198803231666</v>
      </c>
      <c r="AF1039">
        <v>0.42669020819539472</v>
      </c>
      <c r="AG1039">
        <v>0.34492936028383797</v>
      </c>
      <c r="AH1039">
        <v>0</v>
      </c>
    </row>
    <row r="1040" spans="1:34">
      <c r="A1040">
        <v>9</v>
      </c>
      <c r="B1040">
        <v>117</v>
      </c>
      <c r="C1040">
        <v>2019</v>
      </c>
      <c r="D1040">
        <v>99</v>
      </c>
      <c r="E1040">
        <v>99</v>
      </c>
      <c r="F1040">
        <v>99</v>
      </c>
      <c r="G1040">
        <v>99</v>
      </c>
      <c r="H1040">
        <v>1</v>
      </c>
      <c r="I1040">
        <v>99</v>
      </c>
      <c r="J1040">
        <v>155</v>
      </c>
      <c r="K1040">
        <v>99</v>
      </c>
      <c r="L1040">
        <v>99</v>
      </c>
      <c r="M1040">
        <v>99</v>
      </c>
      <c r="N1040">
        <v>99</v>
      </c>
      <c r="O1040">
        <v>99</v>
      </c>
      <c r="P1040">
        <v>9999</v>
      </c>
      <c r="Q1040">
        <v>68</v>
      </c>
      <c r="R1040">
        <v>2935</v>
      </c>
      <c r="S1040">
        <v>5.1918228279386716</v>
      </c>
      <c r="T1040">
        <v>5.1165247018739359</v>
      </c>
      <c r="U1040">
        <v>16.336780238500875</v>
      </c>
      <c r="V1040">
        <v>1.6695059625212945</v>
      </c>
      <c r="W1040">
        <v>4.2248722316865424</v>
      </c>
      <c r="X1040">
        <v>47.563884156729117</v>
      </c>
      <c r="Y1040">
        <v>20.57921635434413</v>
      </c>
      <c r="Z1040">
        <v>7.5793087896282092</v>
      </c>
      <c r="AA1040">
        <v>1.4471971086087152</v>
      </c>
      <c r="AB1040">
        <v>2.2340213283194976</v>
      </c>
      <c r="AC1040">
        <v>26.11572822948018</v>
      </c>
      <c r="AD1040">
        <v>61.755669734040637</v>
      </c>
      <c r="AE1040">
        <v>53.402524544979613</v>
      </c>
      <c r="AF1040">
        <v>10.795997940116237</v>
      </c>
      <c r="AG1040">
        <v>14.234295709701019</v>
      </c>
      <c r="AH1040">
        <v>0</v>
      </c>
    </row>
    <row r="1041" spans="1:38">
      <c r="A1041">
        <v>9</v>
      </c>
      <c r="B1041">
        <v>118</v>
      </c>
      <c r="C1041">
        <v>2019</v>
      </c>
      <c r="D1041">
        <v>99</v>
      </c>
      <c r="E1041">
        <v>99</v>
      </c>
      <c r="F1041">
        <v>99</v>
      </c>
      <c r="G1041">
        <v>99</v>
      </c>
      <c r="H1041">
        <v>2</v>
      </c>
      <c r="I1041">
        <v>99</v>
      </c>
      <c r="J1041">
        <v>160</v>
      </c>
      <c r="K1041">
        <v>99</v>
      </c>
      <c r="L1041">
        <v>99</v>
      </c>
      <c r="M1041">
        <v>99</v>
      </c>
      <c r="N1041">
        <v>99</v>
      </c>
      <c r="O1041">
        <v>99</v>
      </c>
      <c r="P1041">
        <v>9999</v>
      </c>
      <c r="Q1041">
        <v>17</v>
      </c>
      <c r="R1041">
        <v>242</v>
      </c>
      <c r="S1041">
        <v>5.5330578512396684</v>
      </c>
      <c r="T1041">
        <v>4.7024793388429762</v>
      </c>
      <c r="U1041">
        <v>13.161157024793397</v>
      </c>
      <c r="V1041">
        <v>0.82644628099173589</v>
      </c>
      <c r="W1041">
        <v>0.41322314049586795</v>
      </c>
      <c r="X1041">
        <v>20.661157024793397</v>
      </c>
      <c r="Y1041">
        <v>8.2644628099173563</v>
      </c>
      <c r="Z1041">
        <v>6.0697512019051443</v>
      </c>
      <c r="AA1041">
        <v>1.6341342606338085</v>
      </c>
      <c r="AB1041">
        <v>2.0455338493684141</v>
      </c>
      <c r="AC1041">
        <v>29.375369694321751</v>
      </c>
      <c r="AD1041">
        <v>47.866024231781559</v>
      </c>
      <c r="AE1041">
        <v>51.596712916956086</v>
      </c>
      <c r="AF1041">
        <v>0.89016405502832352</v>
      </c>
      <c r="AG1041">
        <v>0.94552027928739502</v>
      </c>
      <c r="AH1041">
        <v>20.661157024793397</v>
      </c>
    </row>
    <row r="1042" spans="1:38">
      <c r="A1042">
        <v>9</v>
      </c>
      <c r="B1042">
        <v>119</v>
      </c>
      <c r="C1042">
        <v>2019</v>
      </c>
      <c r="D1042">
        <v>99</v>
      </c>
      <c r="E1042">
        <v>99</v>
      </c>
      <c r="F1042">
        <v>99</v>
      </c>
      <c r="G1042">
        <v>99</v>
      </c>
      <c r="H1042">
        <v>1</v>
      </c>
      <c r="I1042">
        <v>99</v>
      </c>
      <c r="J1042">
        <v>171</v>
      </c>
      <c r="K1042">
        <v>99</v>
      </c>
      <c r="L1042">
        <v>99</v>
      </c>
      <c r="M1042">
        <v>99</v>
      </c>
      <c r="N1042">
        <v>99</v>
      </c>
      <c r="O1042">
        <v>99</v>
      </c>
      <c r="P1042">
        <v>9999</v>
      </c>
      <c r="Q1042">
        <v>1</v>
      </c>
      <c r="R1042">
        <v>7</v>
      </c>
      <c r="S1042">
        <v>5.5714285714285694</v>
      </c>
      <c r="T1042">
        <v>5.4285714285714306</v>
      </c>
      <c r="U1042">
        <v>22.400000000000006</v>
      </c>
      <c r="V1042">
        <v>0</v>
      </c>
      <c r="W1042">
        <v>0</v>
      </c>
      <c r="X1042">
        <v>85.714285714285694</v>
      </c>
      <c r="Y1042">
        <v>42.857142857142847</v>
      </c>
      <c r="Z1042">
        <v>9.1484581058386905</v>
      </c>
      <c r="AA1042">
        <v>0.49487165930539456</v>
      </c>
      <c r="AB1042">
        <v>1.9166296949998196</v>
      </c>
      <c r="AC1042">
        <v>53.958216176568683</v>
      </c>
      <c r="AD1042">
        <v>50.350561595835927</v>
      </c>
      <c r="AE1042">
        <v>64.54972243679002</v>
      </c>
      <c r="AF1042">
        <v>2.5748547046273808E-2</v>
      </c>
      <c r="AG1042">
        <v>4.6548690672610173E-2</v>
      </c>
      <c r="AH1042">
        <v>0</v>
      </c>
    </row>
    <row r="1043" spans="1:38">
      <c r="A1043">
        <v>9</v>
      </c>
      <c r="B1043">
        <v>120</v>
      </c>
      <c r="C1043">
        <v>2019</v>
      </c>
      <c r="D1043">
        <v>99</v>
      </c>
      <c r="E1043">
        <v>99</v>
      </c>
      <c r="F1043">
        <v>99</v>
      </c>
      <c r="G1043">
        <v>99</v>
      </c>
      <c r="H1043">
        <v>2</v>
      </c>
      <c r="I1043">
        <v>99</v>
      </c>
      <c r="J1043">
        <v>175</v>
      </c>
      <c r="K1043">
        <v>99</v>
      </c>
      <c r="L1043">
        <v>99</v>
      </c>
      <c r="M1043">
        <v>99</v>
      </c>
      <c r="N1043">
        <v>99</v>
      </c>
      <c r="O1043">
        <v>99</v>
      </c>
      <c r="P1043">
        <v>9999</v>
      </c>
      <c r="Q1043">
        <v>28</v>
      </c>
      <c r="R1043">
        <v>2738</v>
      </c>
      <c r="S1043">
        <v>4.685536888239592</v>
      </c>
      <c r="T1043">
        <v>4.5924032140248352</v>
      </c>
      <c r="U1043">
        <v>10.74696859021183</v>
      </c>
      <c r="V1043">
        <v>0.87655222790357934</v>
      </c>
      <c r="W1043">
        <v>1.0956902848794743</v>
      </c>
      <c r="X1043">
        <v>24.872169466764063</v>
      </c>
      <c r="Y1043">
        <v>9.9342585829072352</v>
      </c>
      <c r="Z1043">
        <v>7.9997813118233108</v>
      </c>
      <c r="AA1043">
        <v>1.4121779723380177</v>
      </c>
      <c r="AB1043">
        <v>1.921688331496088</v>
      </c>
      <c r="AC1043">
        <v>15.242842550666747</v>
      </c>
      <c r="AD1043">
        <v>50.885360629894414</v>
      </c>
      <c r="AE1043">
        <v>43.686836958745239</v>
      </c>
      <c r="AF1043">
        <v>10.071360258956814</v>
      </c>
      <c r="AG1043">
        <v>8.7353605406867896</v>
      </c>
      <c r="AH1043">
        <v>0</v>
      </c>
    </row>
    <row r="1044" spans="1:38">
      <c r="A1044">
        <v>9</v>
      </c>
      <c r="B1044">
        <v>121</v>
      </c>
      <c r="C1044">
        <v>2019</v>
      </c>
      <c r="D1044">
        <v>99</v>
      </c>
      <c r="E1044">
        <v>99</v>
      </c>
      <c r="F1044">
        <v>99</v>
      </c>
      <c r="G1044">
        <v>99</v>
      </c>
      <c r="H1044">
        <v>2</v>
      </c>
      <c r="I1044">
        <v>99</v>
      </c>
      <c r="J1044">
        <v>177</v>
      </c>
      <c r="K1044">
        <v>99</v>
      </c>
      <c r="L1044">
        <v>99</v>
      </c>
      <c r="M1044">
        <v>99</v>
      </c>
      <c r="N1044">
        <v>99</v>
      </c>
      <c r="O1044">
        <v>99</v>
      </c>
      <c r="P1044">
        <v>9999</v>
      </c>
      <c r="Q1044">
        <v>27</v>
      </c>
      <c r="R1044">
        <v>924</v>
      </c>
      <c r="S1044">
        <v>5.5238095238095237</v>
      </c>
      <c r="T1044">
        <v>4.2532467532467528</v>
      </c>
      <c r="U1044">
        <v>11.581601731601742</v>
      </c>
      <c r="V1044">
        <v>0.32467532467532462</v>
      </c>
      <c r="W1044">
        <v>0.75757575757575757</v>
      </c>
      <c r="X1044">
        <v>12.44588744588745</v>
      </c>
      <c r="Y1044">
        <v>3.5714285714285721</v>
      </c>
      <c r="Z1044">
        <v>4.8381988381241881</v>
      </c>
      <c r="AA1044">
        <v>1.2008637721309847</v>
      </c>
      <c r="AB1044">
        <v>1.9408850849905608</v>
      </c>
      <c r="AC1044">
        <v>23.412777850964929</v>
      </c>
      <c r="AD1044">
        <v>50.935214805500841</v>
      </c>
      <c r="AE1044">
        <v>40.603063513853577</v>
      </c>
      <c r="AF1044">
        <v>3.3988082101081449</v>
      </c>
      <c r="AG1044">
        <v>3.1768887650757098</v>
      </c>
      <c r="AH1044">
        <v>0</v>
      </c>
    </row>
    <row r="1045" spans="1:38">
      <c r="A1045">
        <v>9</v>
      </c>
      <c r="B1045">
        <v>122</v>
      </c>
      <c r="C1045">
        <v>2019</v>
      </c>
      <c r="D1045">
        <v>99</v>
      </c>
      <c r="E1045">
        <v>99</v>
      </c>
      <c r="F1045">
        <v>99</v>
      </c>
      <c r="G1045">
        <v>99</v>
      </c>
      <c r="H1045">
        <v>2</v>
      </c>
      <c r="I1045">
        <v>99</v>
      </c>
      <c r="J1045">
        <v>178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  <c r="Q1045">
        <v>11</v>
      </c>
      <c r="R1045">
        <v>395</v>
      </c>
      <c r="S1045">
        <v>5.4354430379746841</v>
      </c>
      <c r="T1045">
        <v>5.2582278481012645</v>
      </c>
      <c r="U1045">
        <v>14.54227848101266</v>
      </c>
      <c r="V1045">
        <v>1.7721518987341764</v>
      </c>
      <c r="W1045">
        <v>1.7721518987341764</v>
      </c>
      <c r="X1045">
        <v>29.367088607594944</v>
      </c>
      <c r="Y1045">
        <v>15.443037974683548</v>
      </c>
      <c r="Z1045">
        <v>7.0884973589981888</v>
      </c>
      <c r="AA1045">
        <v>1.4799108743848133</v>
      </c>
      <c r="AB1045">
        <v>1.6609138551295175</v>
      </c>
      <c r="AC1045">
        <v>58.87338221142609</v>
      </c>
      <c r="AD1045">
        <v>58.926901753745199</v>
      </c>
      <c r="AE1045">
        <v>56.29603309116056</v>
      </c>
      <c r="AF1045">
        <v>1.452953726182594</v>
      </c>
      <c r="AG1045">
        <v>1.7052614091939249</v>
      </c>
      <c r="AH1045">
        <v>6.329113924050632</v>
      </c>
    </row>
    <row r="1046" spans="1:38">
      <c r="A1046">
        <v>9</v>
      </c>
      <c r="B1046">
        <v>123</v>
      </c>
      <c r="C1046">
        <v>2019</v>
      </c>
      <c r="D1046">
        <v>99</v>
      </c>
      <c r="E1046">
        <v>99</v>
      </c>
      <c r="F1046">
        <v>99</v>
      </c>
      <c r="G1046">
        <v>99</v>
      </c>
      <c r="H1046">
        <v>2</v>
      </c>
      <c r="I1046">
        <v>99</v>
      </c>
      <c r="J1046">
        <v>181</v>
      </c>
      <c r="K1046">
        <v>99</v>
      </c>
      <c r="L1046">
        <v>99</v>
      </c>
      <c r="M1046">
        <v>99</v>
      </c>
      <c r="N1046">
        <v>99</v>
      </c>
      <c r="O1046">
        <v>99</v>
      </c>
      <c r="P1046">
        <v>9999</v>
      </c>
      <c r="Q1046">
        <v>16</v>
      </c>
      <c r="R1046">
        <v>731</v>
      </c>
      <c r="S1046">
        <v>5.0300957592339266</v>
      </c>
      <c r="T1046">
        <v>4.7373461012311884</v>
      </c>
      <c r="U1046">
        <v>13.350889192886465</v>
      </c>
      <c r="V1046">
        <v>0.2735978112175102</v>
      </c>
      <c r="W1046">
        <v>0.82079343365253055</v>
      </c>
      <c r="X1046">
        <v>36.798905608755128</v>
      </c>
      <c r="Y1046">
        <v>10.123119015047878</v>
      </c>
      <c r="Z1046">
        <v>7.1681262609594798</v>
      </c>
      <c r="AA1046">
        <v>1.4350211718800503</v>
      </c>
      <c r="AB1046">
        <v>2.1239209705736863</v>
      </c>
      <c r="AC1046">
        <v>36.440303057012528</v>
      </c>
      <c r="AD1046">
        <v>62.97408807317845</v>
      </c>
      <c r="AE1046">
        <v>35.537723463728952</v>
      </c>
      <c r="AF1046">
        <v>2.6888839844037382</v>
      </c>
      <c r="AG1046">
        <v>2.897270067725378</v>
      </c>
      <c r="AH1046">
        <v>0</v>
      </c>
    </row>
    <row r="1047" spans="1:38">
      <c r="A1047">
        <v>9</v>
      </c>
      <c r="B1047">
        <v>124</v>
      </c>
      <c r="C1047">
        <v>2019</v>
      </c>
      <c r="D1047">
        <v>99</v>
      </c>
      <c r="E1047">
        <v>99</v>
      </c>
      <c r="F1047">
        <v>99</v>
      </c>
      <c r="G1047">
        <v>99</v>
      </c>
      <c r="H1047">
        <v>2</v>
      </c>
      <c r="I1047">
        <v>99</v>
      </c>
      <c r="J1047">
        <v>262</v>
      </c>
      <c r="K1047">
        <v>99</v>
      </c>
      <c r="L1047">
        <v>99</v>
      </c>
      <c r="M1047">
        <v>99</v>
      </c>
      <c r="N1047">
        <v>99</v>
      </c>
      <c r="O1047">
        <v>99</v>
      </c>
      <c r="P1047">
        <v>9999</v>
      </c>
      <c r="Q1047">
        <v>6</v>
      </c>
      <c r="R1047">
        <v>37</v>
      </c>
      <c r="S1047">
        <v>2.8378378378378382</v>
      </c>
      <c r="T1047">
        <v>2.8108108108108105</v>
      </c>
      <c r="U1047">
        <v>10.594594594594598</v>
      </c>
      <c r="V1047">
        <v>2.7027027027027031</v>
      </c>
      <c r="W1047">
        <v>0</v>
      </c>
      <c r="X1047">
        <v>16.216216216216221</v>
      </c>
      <c r="Y1047">
        <v>10.810810810810812</v>
      </c>
      <c r="Z1047">
        <v>7.4252289416317936</v>
      </c>
      <c r="AA1047">
        <v>2.3424809383805902</v>
      </c>
      <c r="AB1047">
        <v>1.798465379417743</v>
      </c>
      <c r="AC1047">
        <v>92.52742455296648</v>
      </c>
      <c r="AD1047">
        <v>91.593485450919701</v>
      </c>
      <c r="AE1047">
        <v>83.954347262180605</v>
      </c>
      <c r="AF1047">
        <v>0.13609946295887587</v>
      </c>
      <c r="AG1047">
        <v>0.11637172668152544</v>
      </c>
      <c r="AH1047">
        <v>0</v>
      </c>
    </row>
    <row r="1048" spans="1:38">
      <c r="A1048">
        <v>9</v>
      </c>
      <c r="B1048">
        <v>125</v>
      </c>
      <c r="C1048">
        <v>2019</v>
      </c>
      <c r="D1048">
        <v>99</v>
      </c>
      <c r="E1048">
        <v>99</v>
      </c>
      <c r="F1048">
        <v>99</v>
      </c>
      <c r="G1048">
        <v>99</v>
      </c>
      <c r="H1048">
        <v>2</v>
      </c>
      <c r="I1048">
        <v>99</v>
      </c>
      <c r="J1048">
        <v>267</v>
      </c>
      <c r="K1048">
        <v>99</v>
      </c>
      <c r="L1048">
        <v>99</v>
      </c>
      <c r="M1048">
        <v>99</v>
      </c>
      <c r="N1048">
        <v>99</v>
      </c>
      <c r="O1048">
        <v>99</v>
      </c>
      <c r="P1048">
        <v>9999</v>
      </c>
    </row>
    <row r="1049" spans="1:38">
      <c r="A1049">
        <v>9</v>
      </c>
      <c r="B1049">
        <v>126</v>
      </c>
      <c r="C1049">
        <v>2019</v>
      </c>
      <c r="D1049">
        <v>99</v>
      </c>
      <c r="E1049">
        <v>99</v>
      </c>
      <c r="F1049">
        <v>99</v>
      </c>
      <c r="G1049">
        <v>99</v>
      </c>
      <c r="H1049">
        <v>1</v>
      </c>
      <c r="I1049">
        <v>99</v>
      </c>
      <c r="J1049">
        <v>309</v>
      </c>
      <c r="K1049">
        <v>99</v>
      </c>
      <c r="L1049">
        <v>99</v>
      </c>
      <c r="M1049">
        <v>99</v>
      </c>
      <c r="N1049">
        <v>99</v>
      </c>
      <c r="O1049">
        <v>99</v>
      </c>
      <c r="P1049">
        <v>9999</v>
      </c>
      <c r="Q1049">
        <v>43</v>
      </c>
      <c r="R1049">
        <v>852</v>
      </c>
      <c r="S1049">
        <v>6.1748826291079792</v>
      </c>
      <c r="T1049">
        <v>4.640845070422535</v>
      </c>
      <c r="U1049">
        <v>12.036208920187798</v>
      </c>
      <c r="V1049">
        <v>0.23474178403755877</v>
      </c>
      <c r="W1049">
        <v>3.6384976525821591</v>
      </c>
      <c r="X1049">
        <v>22.652582159624409</v>
      </c>
      <c r="Y1049">
        <v>10.32863849765258</v>
      </c>
      <c r="Z1049">
        <v>7.8666864795554012</v>
      </c>
      <c r="AA1049">
        <v>1.6730894395127396</v>
      </c>
      <c r="AB1049">
        <v>2.3701237541106681</v>
      </c>
      <c r="AC1049">
        <v>18.777895028210224</v>
      </c>
      <c r="AD1049">
        <v>71.968830551648807</v>
      </c>
      <c r="AE1049">
        <v>36.569407584096609</v>
      </c>
      <c r="AF1049">
        <v>3.1339660119178996</v>
      </c>
      <c r="AG1049">
        <v>3.0443229626531672</v>
      </c>
      <c r="AH1049">
        <v>0.46948356807511754</v>
      </c>
    </row>
    <row r="1050" spans="1:38">
      <c r="A1050">
        <v>9</v>
      </c>
      <c r="B1050">
        <v>127</v>
      </c>
      <c r="C1050">
        <v>2019</v>
      </c>
      <c r="D1050">
        <v>99</v>
      </c>
      <c r="E1050">
        <v>99</v>
      </c>
      <c r="F1050">
        <v>99</v>
      </c>
      <c r="G1050">
        <v>99</v>
      </c>
      <c r="H1050">
        <v>2</v>
      </c>
      <c r="I1050">
        <v>99</v>
      </c>
      <c r="J1050">
        <v>470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  <c r="Q1050">
        <v>25</v>
      </c>
      <c r="R1050">
        <v>1084</v>
      </c>
      <c r="S1050">
        <v>5.6881918819188204</v>
      </c>
      <c r="T1050">
        <v>4.391143911439114</v>
      </c>
      <c r="U1050">
        <v>9.3923431734317404</v>
      </c>
      <c r="V1050">
        <v>1.6605166051660518</v>
      </c>
      <c r="W1050">
        <v>0.64575645756457556</v>
      </c>
      <c r="X1050">
        <v>18.726937269372694</v>
      </c>
      <c r="Y1050">
        <v>7.4723247232472305</v>
      </c>
      <c r="Z1050">
        <v>7.516025096746656</v>
      </c>
      <c r="AA1050">
        <v>1.7161617411692027</v>
      </c>
      <c r="AB1050">
        <v>1.663631764299474</v>
      </c>
      <c r="AC1050">
        <v>8.229115853838147</v>
      </c>
      <c r="AD1050">
        <v>39.984184132715725</v>
      </c>
      <c r="AE1050">
        <v>52.674200954577238</v>
      </c>
      <c r="AF1050">
        <v>3.9873464283086881</v>
      </c>
      <c r="AG1050">
        <v>3.0224884205678966</v>
      </c>
      <c r="AH1050">
        <v>0.64575645756457556</v>
      </c>
    </row>
    <row r="1051" spans="1:38">
      <c r="A1051">
        <v>9</v>
      </c>
      <c r="B1051">
        <v>128</v>
      </c>
      <c r="C1051">
        <v>2019</v>
      </c>
      <c r="D1051">
        <v>99</v>
      </c>
      <c r="E1051">
        <v>99</v>
      </c>
      <c r="F1051">
        <v>99</v>
      </c>
      <c r="G1051">
        <v>99</v>
      </c>
      <c r="H1051">
        <v>2</v>
      </c>
      <c r="I1051">
        <v>99</v>
      </c>
      <c r="J1051">
        <v>629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  <c r="Q1051">
        <v>10</v>
      </c>
      <c r="R1051">
        <v>468</v>
      </c>
      <c r="S1051">
        <v>6.1303418803418799</v>
      </c>
      <c r="T1051">
        <v>4.7564102564102564</v>
      </c>
      <c r="U1051">
        <v>18.094230769230776</v>
      </c>
      <c r="V1051">
        <v>5.3418803418803424</v>
      </c>
      <c r="W1051">
        <v>2.7777777777777781</v>
      </c>
      <c r="X1051">
        <v>55.341880341880355</v>
      </c>
      <c r="Y1051">
        <v>27.564102564102559</v>
      </c>
      <c r="Z1051">
        <v>7.0405835797415532</v>
      </c>
      <c r="AA1051">
        <v>1.3405646416087129</v>
      </c>
      <c r="AB1051">
        <v>2.4215162522466795</v>
      </c>
      <c r="AC1051">
        <v>45.258851310681109</v>
      </c>
      <c r="AD1051">
        <v>75.325644387088289</v>
      </c>
      <c r="AE1051">
        <v>52.517631641935111</v>
      </c>
      <c r="AF1051">
        <v>1.7214742882365921</v>
      </c>
      <c r="AG1051">
        <v>2.5138964763056797</v>
      </c>
      <c r="AH1051">
        <v>0</v>
      </c>
    </row>
    <row r="1052" spans="1:38">
      <c r="A1052">
        <v>9</v>
      </c>
      <c r="B1052">
        <v>129</v>
      </c>
      <c r="C1052">
        <v>2019</v>
      </c>
      <c r="D1052">
        <v>99</v>
      </c>
      <c r="E1052">
        <v>99</v>
      </c>
      <c r="F1052">
        <v>99</v>
      </c>
      <c r="G1052">
        <v>99</v>
      </c>
      <c r="H1052">
        <v>1</v>
      </c>
      <c r="I1052">
        <v>99</v>
      </c>
      <c r="J1052">
        <v>643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  <c r="Q1052">
        <v>23</v>
      </c>
      <c r="R1052">
        <v>742</v>
      </c>
      <c r="S1052">
        <v>5.0512129380053912</v>
      </c>
      <c r="T1052">
        <v>4.7695417789757428</v>
      </c>
      <c r="U1052">
        <v>14.582884097035047</v>
      </c>
      <c r="V1052">
        <v>1.7520215633423184</v>
      </c>
      <c r="W1052">
        <v>2.4258760107816713</v>
      </c>
      <c r="X1052">
        <v>35.175202156334223</v>
      </c>
      <c r="Y1052">
        <v>13.072776280323453</v>
      </c>
      <c r="Z1052">
        <v>7.2062877445080638</v>
      </c>
      <c r="AA1052">
        <v>1.4113774829581696</v>
      </c>
      <c r="AB1052">
        <v>2.1878097837498967</v>
      </c>
      <c r="AC1052">
        <v>42.742370812919475</v>
      </c>
      <c r="AD1052">
        <v>41.932136178031989</v>
      </c>
      <c r="AE1052">
        <v>41.2347777522752</v>
      </c>
      <c r="AF1052">
        <v>2.7293459869050238</v>
      </c>
      <c r="AG1052">
        <v>3.2122455830547123</v>
      </c>
      <c r="AH1052">
        <v>0.13477088948787061</v>
      </c>
    </row>
    <row r="1053" spans="1:38">
      <c r="A1053">
        <v>9</v>
      </c>
      <c r="B1053">
        <v>130</v>
      </c>
      <c r="C1053">
        <v>2019</v>
      </c>
      <c r="D1053">
        <v>99</v>
      </c>
      <c r="E1053">
        <v>99</v>
      </c>
      <c r="F1053">
        <v>99</v>
      </c>
      <c r="G1053">
        <v>99</v>
      </c>
      <c r="H1053">
        <v>2</v>
      </c>
      <c r="I1053">
        <v>99</v>
      </c>
      <c r="J1053">
        <v>704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  <c r="Q1053">
        <v>4</v>
      </c>
      <c r="R1053">
        <v>33</v>
      </c>
      <c r="S1053">
        <v>4.2121212121212119</v>
      </c>
      <c r="T1053">
        <v>4.6363636363636367</v>
      </c>
      <c r="U1053">
        <v>12.563636363636363</v>
      </c>
      <c r="V1053">
        <v>0</v>
      </c>
      <c r="W1053">
        <v>0</v>
      </c>
      <c r="X1053">
        <v>15.151515151515152</v>
      </c>
      <c r="Y1053">
        <v>6.0606060606060606</v>
      </c>
      <c r="Z1053">
        <v>4.8890612708568995</v>
      </c>
      <c r="AA1053">
        <v>1.1744134772773396</v>
      </c>
      <c r="AB1053">
        <v>1.7721444263289019</v>
      </c>
      <c r="AC1053">
        <v>35.600063596916904</v>
      </c>
      <c r="AD1053">
        <v>58.291109313817557</v>
      </c>
      <c r="AE1053">
        <v>47.386677787761805</v>
      </c>
      <c r="AF1053">
        <v>0.12138600750386228</v>
      </c>
      <c r="AG1053">
        <v>0.12308091296469502</v>
      </c>
      <c r="AH1053">
        <v>0</v>
      </c>
    </row>
    <row r="1054" spans="1:38">
      <c r="A1054">
        <v>9</v>
      </c>
      <c r="B1054">
        <v>131</v>
      </c>
      <c r="C1054">
        <v>2019</v>
      </c>
      <c r="D1054">
        <v>99</v>
      </c>
      <c r="E1054">
        <v>99</v>
      </c>
      <c r="F1054">
        <v>99</v>
      </c>
      <c r="G1054">
        <v>99</v>
      </c>
      <c r="H1054">
        <v>1</v>
      </c>
      <c r="I1054">
        <v>99</v>
      </c>
      <c r="J1054">
        <v>802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</row>
    <row r="1055" spans="1:38" s="46" customFormat="1">
      <c r="A1055">
        <v>10</v>
      </c>
      <c r="B1055">
        <v>1</v>
      </c>
      <c r="C1055">
        <v>2023</v>
      </c>
      <c r="D1055">
        <v>99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0</v>
      </c>
      <c r="L1055">
        <v>99</v>
      </c>
      <c r="M1055">
        <v>99</v>
      </c>
      <c r="N1055">
        <v>99</v>
      </c>
      <c r="O1055">
        <v>99</v>
      </c>
      <c r="P1055">
        <v>9999</v>
      </c>
      <c r="Q1055">
        <v>763</v>
      </c>
      <c r="R1055">
        <v>26392</v>
      </c>
      <c r="S1055">
        <v>5.292740224310398</v>
      </c>
      <c r="T1055">
        <v>4.8064565019702945</v>
      </c>
      <c r="U1055">
        <v>12.34333889057279</v>
      </c>
      <c r="V1055">
        <v>1.0685056077599273</v>
      </c>
      <c r="W1055">
        <v>1.2655350106092751</v>
      </c>
      <c r="X1055">
        <v>28.747347681115489</v>
      </c>
      <c r="Y1055">
        <v>10.275841163989083</v>
      </c>
      <c r="Z1055">
        <v>7.4076157349493217</v>
      </c>
      <c r="AA1055">
        <v>1.530337461409522</v>
      </c>
      <c r="AB1055">
        <v>1.8854890488067184</v>
      </c>
      <c r="AC1055">
        <v>20.534427394671059</v>
      </c>
      <c r="AD1055">
        <v>45.401325891410643</v>
      </c>
      <c r="AE1055">
        <v>47.054751690817582</v>
      </c>
      <c r="AF1055">
        <v>98.735503179947642</v>
      </c>
      <c r="AG1055">
        <v>98.433597401898879</v>
      </c>
      <c r="AH1055">
        <v>0</v>
      </c>
      <c r="AI1055">
        <v>3749</v>
      </c>
      <c r="AJ1055">
        <v>93.304641237662977</v>
      </c>
      <c r="AK1055">
        <v>14.715429251239014</v>
      </c>
      <c r="AL1055"/>
    </row>
    <row r="1056" spans="1:38" s="46" customFormat="1">
      <c r="A1056">
        <v>10</v>
      </c>
      <c r="B1056">
        <v>2</v>
      </c>
      <c r="C1056">
        <v>2023</v>
      </c>
      <c r="D1056">
        <v>99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4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25</v>
      </c>
      <c r="R1056">
        <v>338</v>
      </c>
      <c r="S1056">
        <v>6.1035502958579881</v>
      </c>
      <c r="T1056">
        <v>5.437869822485208</v>
      </c>
      <c r="U1056">
        <v>15.337278106508879</v>
      </c>
      <c r="V1056">
        <v>0.8875739644970414</v>
      </c>
      <c r="W1056">
        <v>12.426035502958579</v>
      </c>
      <c r="X1056">
        <v>27.810650887573964</v>
      </c>
      <c r="Y1056">
        <v>16.272189349112423</v>
      </c>
      <c r="Z1056">
        <v>9.6793335471373911</v>
      </c>
      <c r="AA1056">
        <v>1.5262745567617435</v>
      </c>
      <c r="AB1056">
        <v>2.4051198264335021</v>
      </c>
      <c r="AC1056">
        <v>43.431388196099</v>
      </c>
      <c r="AD1056">
        <v>72.872738191310589</v>
      </c>
      <c r="AE1056">
        <v>35.516641583209342</v>
      </c>
      <c r="AF1056">
        <v>1.2644968200523758</v>
      </c>
      <c r="AG1056">
        <v>1.5664025981011143</v>
      </c>
      <c r="AH1056">
        <v>77.810650887573985</v>
      </c>
      <c r="AI1056">
        <v>125</v>
      </c>
      <c r="AJ1056">
        <v>100.0928</v>
      </c>
      <c r="AK1056">
        <v>18.04996306336902</v>
      </c>
      <c r="AL1056"/>
    </row>
    <row r="1057" spans="1:38" s="46" customFormat="1">
      <c r="A1057">
        <v>10</v>
      </c>
      <c r="B1057">
        <v>3</v>
      </c>
      <c r="C1057">
        <v>2022</v>
      </c>
      <c r="D1057">
        <v>99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0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716</v>
      </c>
      <c r="R1057">
        <v>25704.53</v>
      </c>
      <c r="S1057">
        <v>5.2218445542478307</v>
      </c>
      <c r="T1057">
        <v>4.8203954711484718</v>
      </c>
      <c r="U1057">
        <v>12.60137220948992</v>
      </c>
      <c r="V1057">
        <v>1.4199831702816581</v>
      </c>
      <c r="W1057">
        <v>1.225464927777322</v>
      </c>
      <c r="X1057">
        <v>30.243696344574278</v>
      </c>
      <c r="Y1057">
        <v>11.468795578055696</v>
      </c>
      <c r="Z1057">
        <v>7.6341120809389729</v>
      </c>
      <c r="AA1057">
        <v>1.5406170050674277</v>
      </c>
      <c r="AB1057">
        <v>1.8763288682220296</v>
      </c>
      <c r="AC1057">
        <v>20.989283689712568</v>
      </c>
      <c r="AD1057">
        <v>43.779186107082069</v>
      </c>
      <c r="AE1057">
        <v>45.646319301113905</v>
      </c>
      <c r="AF1057">
        <v>98.800762438342119</v>
      </c>
      <c r="AG1057">
        <v>98.902646896051607</v>
      </c>
      <c r="AH1057">
        <v>0</v>
      </c>
      <c r="AI1057">
        <v>489</v>
      </c>
      <c r="AJ1057">
        <v>91.818609406952902</v>
      </c>
      <c r="AK1057">
        <v>14.833883378854054</v>
      </c>
      <c r="AL1057"/>
    </row>
    <row r="1058" spans="1:38" s="46" customFormat="1">
      <c r="A1058">
        <v>10</v>
      </c>
      <c r="B1058">
        <v>4</v>
      </c>
      <c r="C1058">
        <v>2022</v>
      </c>
      <c r="D1058">
        <v>99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4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16</v>
      </c>
      <c r="R1058">
        <v>312</v>
      </c>
      <c r="S1058">
        <v>5.4967948717948723</v>
      </c>
      <c r="T1058">
        <v>4.6346153846153859</v>
      </c>
      <c r="U1058">
        <v>11.518910256410257</v>
      </c>
      <c r="V1058">
        <v>0</v>
      </c>
      <c r="W1058">
        <v>0</v>
      </c>
      <c r="X1058">
        <v>13.782051282051279</v>
      </c>
      <c r="Y1058">
        <v>3.2051282051282048</v>
      </c>
      <c r="Z1058">
        <v>4.4665776024967423</v>
      </c>
      <c r="AA1058">
        <v>1.4500185618526746</v>
      </c>
      <c r="AB1058">
        <v>1.8711251875424095</v>
      </c>
      <c r="AC1058">
        <v>7.58492044457505</v>
      </c>
      <c r="AD1058">
        <v>49.704003001327216</v>
      </c>
      <c r="AE1058">
        <v>36.105348316709552</v>
      </c>
      <c r="AF1058">
        <v>1.1992375616579152</v>
      </c>
      <c r="AG1058">
        <v>1.0973531039483986</v>
      </c>
      <c r="AH1058">
        <v>68.269230769230731</v>
      </c>
      <c r="AI1058">
        <v>0</v>
      </c>
      <c r="AJ1058"/>
      <c r="AK1058"/>
      <c r="AL1058"/>
    </row>
    <row r="1059" spans="1:38" s="46" customFormat="1">
      <c r="A1059">
        <v>10</v>
      </c>
      <c r="B1059">
        <v>5</v>
      </c>
      <c r="C1059">
        <v>2021</v>
      </c>
      <c r="D1059">
        <v>99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0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724</v>
      </c>
      <c r="R1059">
        <v>26354.9</v>
      </c>
      <c r="S1059">
        <v>5.1649105100000385</v>
      </c>
      <c r="T1059">
        <v>4.7750892623383123</v>
      </c>
      <c r="U1059">
        <v>12.732292287202737</v>
      </c>
      <c r="V1059">
        <v>1.5329217716629542</v>
      </c>
      <c r="W1059">
        <v>1.4001191429297779</v>
      </c>
      <c r="X1059">
        <v>30.612903103407714</v>
      </c>
      <c r="Y1059">
        <v>12.358233193827328</v>
      </c>
      <c r="Z1059">
        <v>7.8485525572132513</v>
      </c>
      <c r="AA1059">
        <v>1.5741112922020624</v>
      </c>
      <c r="AB1059">
        <v>2.0412510815738494</v>
      </c>
      <c r="AC1059">
        <v>27.313647250809321</v>
      </c>
      <c r="AD1059">
        <v>43.678587517214595</v>
      </c>
      <c r="AE1059">
        <v>44.432491727410998</v>
      </c>
      <c r="AF1059">
        <v>98.95246283871306</v>
      </c>
      <c r="AG1059">
        <v>99.03605516923119</v>
      </c>
      <c r="AH1059">
        <v>0</v>
      </c>
      <c r="AI1059"/>
      <c r="AJ1059"/>
      <c r="AK1059"/>
      <c r="AL1059"/>
    </row>
    <row r="1060" spans="1:38" s="46" customFormat="1">
      <c r="A1060">
        <v>10</v>
      </c>
      <c r="B1060">
        <v>6</v>
      </c>
      <c r="C1060">
        <v>2021</v>
      </c>
      <c r="D1060">
        <v>99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4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15</v>
      </c>
      <c r="R1060">
        <v>279</v>
      </c>
      <c r="S1060">
        <v>5.4480286738351245</v>
      </c>
      <c r="T1060">
        <v>4.5053763440860228</v>
      </c>
      <c r="U1060">
        <v>11.70637992831541</v>
      </c>
      <c r="V1060">
        <v>0.71684587813620071</v>
      </c>
      <c r="W1060">
        <v>0.35842293906810035</v>
      </c>
      <c r="X1060">
        <v>15.412186379928317</v>
      </c>
      <c r="Y1060">
        <v>7.1684587813620073</v>
      </c>
      <c r="Z1060">
        <v>5.8019480240325914</v>
      </c>
      <c r="AA1060">
        <v>1.4430607850279005</v>
      </c>
      <c r="AB1060">
        <v>1.9211536403885112</v>
      </c>
      <c r="AC1060">
        <v>29.955004500503733</v>
      </c>
      <c r="AD1060">
        <v>56.333509105830622</v>
      </c>
      <c r="AE1060">
        <v>32.8162179886654</v>
      </c>
      <c r="AF1060">
        <v>1.0475371612869313</v>
      </c>
      <c r="AG1060">
        <v>0.96394483076881565</v>
      </c>
      <c r="AH1060">
        <v>64.157706093189958</v>
      </c>
      <c r="AI1060"/>
      <c r="AJ1060"/>
      <c r="AK1060"/>
      <c r="AL1060"/>
    </row>
    <row r="1061" spans="1:38">
      <c r="A1061">
        <v>10</v>
      </c>
      <c r="B1061">
        <v>7</v>
      </c>
      <c r="C1061">
        <v>2020</v>
      </c>
      <c r="D1061">
        <v>99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0</v>
      </c>
      <c r="L1061">
        <v>99</v>
      </c>
      <c r="M1061">
        <v>99</v>
      </c>
      <c r="N1061">
        <v>99</v>
      </c>
      <c r="O1061">
        <v>99</v>
      </c>
      <c r="P1061">
        <v>9999</v>
      </c>
      <c r="Q1061">
        <v>715</v>
      </c>
      <c r="R1061">
        <v>27005</v>
      </c>
      <c r="S1061">
        <v>5.1368635437881869</v>
      </c>
      <c r="T1061">
        <v>4.9070542492131057</v>
      </c>
      <c r="U1061">
        <v>12.547108683577187</v>
      </c>
      <c r="V1061">
        <v>1.133123495648954</v>
      </c>
      <c r="W1061">
        <v>1.4589890760970188</v>
      </c>
      <c r="X1061">
        <v>30.790594334382519</v>
      </c>
      <c r="Y1061">
        <v>11.894093686354378</v>
      </c>
      <c r="Z1061">
        <v>7.8391020551552382</v>
      </c>
      <c r="AA1061">
        <v>1.5690034993027402</v>
      </c>
      <c r="AB1061">
        <v>2.0432892057192165</v>
      </c>
      <c r="AC1061">
        <v>17.669542464516141</v>
      </c>
      <c r="AD1061">
        <v>38.832582655452775</v>
      </c>
      <c r="AE1061">
        <v>37.709637864500813</v>
      </c>
      <c r="AF1061">
        <v>99.184632901164292</v>
      </c>
      <c r="AG1061">
        <v>99.317432523670362</v>
      </c>
      <c r="AH1061">
        <v>0</v>
      </c>
    </row>
    <row r="1062" spans="1:38">
      <c r="A1062">
        <v>10</v>
      </c>
      <c r="B1062">
        <v>8</v>
      </c>
      <c r="C1062">
        <v>2020</v>
      </c>
      <c r="D1062">
        <v>99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4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12</v>
      </c>
      <c r="R1062">
        <v>222</v>
      </c>
      <c r="S1062">
        <v>4.9009009009008997</v>
      </c>
      <c r="T1062">
        <v>4.4594594594594588</v>
      </c>
      <c r="U1062">
        <v>10.489504504504509</v>
      </c>
      <c r="V1062">
        <v>0.45045045045045035</v>
      </c>
      <c r="W1062">
        <v>0.90090090090090069</v>
      </c>
      <c r="X1062">
        <v>8.5585585585585608</v>
      </c>
      <c r="Y1062">
        <v>2.7027027027027031</v>
      </c>
      <c r="Z1062">
        <v>4.7293363939835196</v>
      </c>
      <c r="AA1062">
        <v>1.3979067681793789</v>
      </c>
      <c r="AB1062">
        <v>1.7796840684491162</v>
      </c>
      <c r="AC1062">
        <v>6.4025602650672946</v>
      </c>
      <c r="AD1062">
        <v>38.612554002005758</v>
      </c>
      <c r="AE1062">
        <v>25.911356264856007</v>
      </c>
      <c r="AF1062">
        <v>0.8153670988357149</v>
      </c>
      <c r="AG1062">
        <v>0.68256747632966319</v>
      </c>
      <c r="AH1062">
        <v>64.864864864864884</v>
      </c>
    </row>
    <row r="1063" spans="1:38">
      <c r="A1063">
        <v>10</v>
      </c>
      <c r="B1063">
        <v>9</v>
      </c>
      <c r="C1063">
        <v>2019</v>
      </c>
      <c r="D1063">
        <v>99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0</v>
      </c>
      <c r="L1063">
        <v>99</v>
      </c>
      <c r="M1063">
        <v>99</v>
      </c>
      <c r="N1063">
        <v>99</v>
      </c>
      <c r="O1063">
        <v>99</v>
      </c>
      <c r="P1063">
        <v>9999</v>
      </c>
      <c r="Q1063">
        <v>693</v>
      </c>
      <c r="R1063">
        <v>26956</v>
      </c>
      <c r="S1063">
        <v>5.0524929514764798</v>
      </c>
      <c r="T1063">
        <v>4.7596082504822679</v>
      </c>
      <c r="U1063">
        <v>12.395836177474353</v>
      </c>
      <c r="V1063">
        <v>1.1017955186229409</v>
      </c>
      <c r="W1063">
        <v>1.4356729485086803</v>
      </c>
      <c r="X1063">
        <v>29.5926695355394</v>
      </c>
      <c r="Y1063">
        <v>11.095859919869413</v>
      </c>
      <c r="Z1063">
        <v>7.7556639921743873</v>
      </c>
      <c r="AA1063">
        <v>1.5727017525756639</v>
      </c>
      <c r="AB1063">
        <v>1.9982395192034517</v>
      </c>
      <c r="AC1063">
        <v>23.084347667333944</v>
      </c>
      <c r="AD1063">
        <v>45.380009485287971</v>
      </c>
      <c r="AE1063">
        <v>41.618418817298505</v>
      </c>
      <c r="AF1063">
        <v>99.153976311336734</v>
      </c>
      <c r="AG1063">
        <v>99.195663561975877</v>
      </c>
      <c r="AH1063">
        <v>0</v>
      </c>
    </row>
    <row r="1064" spans="1:38">
      <c r="A1064">
        <v>10</v>
      </c>
      <c r="B1064">
        <v>10</v>
      </c>
      <c r="C1064">
        <v>2019</v>
      </c>
      <c r="D1064">
        <v>99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4</v>
      </c>
      <c r="L1064">
        <v>99</v>
      </c>
      <c r="M1064">
        <v>99</v>
      </c>
      <c r="N1064">
        <v>99</v>
      </c>
      <c r="O1064">
        <v>99</v>
      </c>
      <c r="P1064">
        <v>9999</v>
      </c>
      <c r="Q1064">
        <v>16</v>
      </c>
      <c r="R1064">
        <v>230</v>
      </c>
      <c r="S1064">
        <v>5.4913043478260866</v>
      </c>
      <c r="T1064">
        <v>5.0260869565217394</v>
      </c>
      <c r="U1064">
        <v>11.780086956521741</v>
      </c>
      <c r="V1064">
        <v>0</v>
      </c>
      <c r="W1064">
        <v>0.43478260869565216</v>
      </c>
      <c r="X1064">
        <v>10.869565217391305</v>
      </c>
      <c r="Y1064">
        <v>3.0434782608695654</v>
      </c>
      <c r="Z1064">
        <v>4.6309777342422178</v>
      </c>
      <c r="AA1064">
        <v>1.4912536434528965</v>
      </c>
      <c r="AB1064">
        <v>1.8342673910866376</v>
      </c>
      <c r="AC1064">
        <v>27.572278495241193</v>
      </c>
      <c r="AD1064">
        <v>42.580198097241528</v>
      </c>
      <c r="AE1064">
        <v>41.01715396071787</v>
      </c>
      <c r="AF1064">
        <v>0.84602368866328259</v>
      </c>
      <c r="AG1064">
        <v>0.80433643802413246</v>
      </c>
      <c r="AH1064">
        <v>73.913043478260875</v>
      </c>
    </row>
    <row r="1065" spans="1:38">
      <c r="A1065">
        <v>10</v>
      </c>
      <c r="B1065">
        <v>11</v>
      </c>
      <c r="C1065">
        <v>2018</v>
      </c>
      <c r="D1065">
        <v>99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0</v>
      </c>
      <c r="L1065">
        <v>99</v>
      </c>
      <c r="M1065">
        <v>99</v>
      </c>
      <c r="N1065">
        <v>99</v>
      </c>
      <c r="O1065">
        <v>99</v>
      </c>
      <c r="P1065">
        <v>9999</v>
      </c>
      <c r="Q1065">
        <v>742</v>
      </c>
      <c r="R1065">
        <v>28384</v>
      </c>
      <c r="S1065">
        <v>5.0940670800450976</v>
      </c>
      <c r="T1065">
        <v>4.6215825817361891</v>
      </c>
      <c r="U1065">
        <v>12.190590121195056</v>
      </c>
      <c r="V1065">
        <v>1.0076099210823</v>
      </c>
      <c r="W1065">
        <v>1.3810597519729422</v>
      </c>
      <c r="X1065">
        <v>28.83314543404736</v>
      </c>
      <c r="Y1065">
        <v>10.030298759864715</v>
      </c>
      <c r="Z1065">
        <v>7.5356153818505183</v>
      </c>
      <c r="AA1065">
        <v>1.6005041757819021</v>
      </c>
      <c r="AB1065">
        <v>1.9069794311102153</v>
      </c>
      <c r="AC1065">
        <v>14.481032330662636</v>
      </c>
      <c r="AD1065">
        <v>45.040336418211609</v>
      </c>
      <c r="AE1065">
        <v>41.74154419052487</v>
      </c>
      <c r="AF1065">
        <v>99.047353177234172</v>
      </c>
      <c r="AG1065">
        <v>99.102197232434975</v>
      </c>
      <c r="AH1065">
        <v>0</v>
      </c>
    </row>
    <row r="1066" spans="1:38">
      <c r="A1066">
        <v>10</v>
      </c>
      <c r="B1066">
        <v>12</v>
      </c>
      <c r="C1066">
        <v>2018</v>
      </c>
      <c r="D1066">
        <v>99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4</v>
      </c>
      <c r="L1066">
        <v>99</v>
      </c>
      <c r="M1066">
        <v>99</v>
      </c>
      <c r="N1066">
        <v>99</v>
      </c>
      <c r="O1066">
        <v>99</v>
      </c>
      <c r="P1066">
        <v>9999</v>
      </c>
      <c r="Q1066">
        <v>16</v>
      </c>
      <c r="R1066">
        <v>273</v>
      </c>
      <c r="S1066">
        <v>4.9304029304029315</v>
      </c>
      <c r="T1066">
        <v>4.4505494505494516</v>
      </c>
      <c r="U1066">
        <v>11.482417582417581</v>
      </c>
      <c r="V1066">
        <v>0.73260073260073244</v>
      </c>
      <c r="W1066">
        <v>0</v>
      </c>
      <c r="X1066">
        <v>15.75091575091575</v>
      </c>
      <c r="Y1066">
        <v>1.4652014652014651</v>
      </c>
      <c r="Z1066">
        <v>4.2637573948723073</v>
      </c>
      <c r="AA1066">
        <v>1.3876451917930703</v>
      </c>
      <c r="AB1066">
        <v>1.5916246193350123</v>
      </c>
      <c r="AC1066">
        <v>26.121153986357101</v>
      </c>
      <c r="AD1066">
        <v>19.68750825161699</v>
      </c>
      <c r="AE1066">
        <v>35.08752460967321</v>
      </c>
      <c r="AF1066">
        <v>0.95264682276581636</v>
      </c>
      <c r="AG1066">
        <v>0.89780276756502853</v>
      </c>
      <c r="AH1066">
        <v>69.963369963369914</v>
      </c>
    </row>
    <row r="1067" spans="1:38">
      <c r="A1067">
        <v>10</v>
      </c>
      <c r="B1067">
        <v>13</v>
      </c>
      <c r="C1067">
        <v>2017</v>
      </c>
      <c r="D1067">
        <v>99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0</v>
      </c>
      <c r="L1067">
        <v>99</v>
      </c>
      <c r="M1067">
        <v>99</v>
      </c>
      <c r="N1067">
        <v>99</v>
      </c>
      <c r="O1067">
        <v>99</v>
      </c>
      <c r="P1067">
        <v>9999</v>
      </c>
      <c r="Q1067">
        <v>736</v>
      </c>
      <c r="R1067">
        <v>27765</v>
      </c>
      <c r="S1067">
        <v>4.9240050423194646</v>
      </c>
      <c r="T1067">
        <v>4.5200072033135239</v>
      </c>
      <c r="U1067">
        <v>12.44204934269756</v>
      </c>
      <c r="V1067">
        <v>0.92562578786241634</v>
      </c>
      <c r="W1067">
        <v>1.5235008103727719</v>
      </c>
      <c r="X1067">
        <v>30.732937151089494</v>
      </c>
      <c r="Y1067">
        <v>10.822978570142268</v>
      </c>
      <c r="Z1067">
        <v>7.7205766200243264</v>
      </c>
      <c r="AA1067">
        <v>1.8682871973169295</v>
      </c>
      <c r="AB1067">
        <v>2.0081782726482515</v>
      </c>
      <c r="AC1067">
        <v>14.890137017020837</v>
      </c>
      <c r="AD1067">
        <v>47.535227292827585</v>
      </c>
      <c r="AE1067">
        <v>36.43096401351697</v>
      </c>
      <c r="AF1067">
        <v>99.274170480549202</v>
      </c>
      <c r="AG1067">
        <v>99.317506326413607</v>
      </c>
      <c r="AH1067">
        <v>0</v>
      </c>
    </row>
    <row r="1068" spans="1:38">
      <c r="A1068">
        <v>10</v>
      </c>
      <c r="B1068">
        <v>14</v>
      </c>
      <c r="C1068">
        <v>2017</v>
      </c>
      <c r="D1068">
        <v>99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4</v>
      </c>
      <c r="L1068">
        <v>99</v>
      </c>
      <c r="M1068">
        <v>99</v>
      </c>
      <c r="N1068">
        <v>99</v>
      </c>
      <c r="O1068">
        <v>99</v>
      </c>
      <c r="P1068">
        <v>9999</v>
      </c>
      <c r="Q1068">
        <v>19</v>
      </c>
      <c r="R1068">
        <v>203</v>
      </c>
      <c r="S1068">
        <v>5.1970443349753692</v>
      </c>
      <c r="T1068">
        <v>3.8423645320197046</v>
      </c>
      <c r="U1068">
        <v>11.694088669950744</v>
      </c>
      <c r="V1068">
        <v>0</v>
      </c>
      <c r="W1068">
        <v>0.9852216748768472</v>
      </c>
      <c r="X1068">
        <v>21.674876847290644</v>
      </c>
      <c r="Y1068">
        <v>2.4630541871921179</v>
      </c>
      <c r="Z1068">
        <v>5.1322667604589469</v>
      </c>
      <c r="AA1068">
        <v>1.6699580045470213</v>
      </c>
      <c r="AB1068">
        <v>2.0546183290221678</v>
      </c>
      <c r="AC1068">
        <v>64.065236362572492</v>
      </c>
      <c r="AD1068">
        <v>62.89862925567936</v>
      </c>
      <c r="AE1068">
        <v>54.026611059432177</v>
      </c>
      <c r="AF1068">
        <v>0.72582951945080099</v>
      </c>
      <c r="AG1068">
        <v>0.6824936735863868</v>
      </c>
      <c r="AH1068">
        <v>81.773399014778306</v>
      </c>
    </row>
    <row r="1069" spans="1:38">
      <c r="A1069">
        <v>10</v>
      </c>
      <c r="B1069">
        <v>15</v>
      </c>
      <c r="C1069">
        <v>2016</v>
      </c>
      <c r="D1069">
        <v>99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0</v>
      </c>
      <c r="L1069">
        <v>99</v>
      </c>
      <c r="M1069">
        <v>99</v>
      </c>
      <c r="N1069">
        <v>99</v>
      </c>
      <c r="O1069">
        <v>99</v>
      </c>
      <c r="P1069">
        <v>9999</v>
      </c>
      <c r="Q1069">
        <v>708</v>
      </c>
      <c r="R1069">
        <v>23133</v>
      </c>
      <c r="S1069">
        <v>5.0898283836942895</v>
      </c>
      <c r="T1069">
        <v>4.5164051355206842</v>
      </c>
      <c r="U1069">
        <v>12.611321488782297</v>
      </c>
      <c r="V1069">
        <v>1.2320062248735577</v>
      </c>
      <c r="W1069">
        <v>1.5735097047507889</v>
      </c>
      <c r="X1069">
        <v>31.664721393680026</v>
      </c>
      <c r="Y1069">
        <v>12.125534950071328</v>
      </c>
      <c r="Z1069">
        <v>7.9745424087350818</v>
      </c>
      <c r="AA1069">
        <v>1.615364892441266</v>
      </c>
      <c r="AB1069">
        <v>2.0213598536046606</v>
      </c>
      <c r="AC1069">
        <v>18.517475505223665</v>
      </c>
      <c r="AD1069">
        <v>49.476705282071293</v>
      </c>
      <c r="AE1069">
        <v>42.895425079168447</v>
      </c>
      <c r="AF1069">
        <v>99.428350382532486</v>
      </c>
      <c r="AG1069">
        <v>99.477105150454562</v>
      </c>
      <c r="AH1069">
        <v>0</v>
      </c>
    </row>
    <row r="1070" spans="1:38">
      <c r="A1070">
        <v>10</v>
      </c>
      <c r="B1070">
        <v>16</v>
      </c>
      <c r="C1070">
        <v>2016</v>
      </c>
      <c r="D1070">
        <v>99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4</v>
      </c>
      <c r="L1070">
        <v>99</v>
      </c>
      <c r="M1070">
        <v>99</v>
      </c>
      <c r="N1070">
        <v>99</v>
      </c>
      <c r="O1070">
        <v>99</v>
      </c>
      <c r="P1070">
        <v>9999</v>
      </c>
      <c r="Q1070">
        <v>12</v>
      </c>
      <c r="R1070">
        <v>133</v>
      </c>
      <c r="S1070">
        <v>5.1428571428571441</v>
      </c>
      <c r="T1070">
        <v>4.1954887218045114</v>
      </c>
      <c r="U1070">
        <v>11.530075187969922</v>
      </c>
      <c r="V1070">
        <v>0</v>
      </c>
      <c r="W1070">
        <v>0.75187969924812015</v>
      </c>
      <c r="X1070">
        <v>12.781954887218047</v>
      </c>
      <c r="Y1070">
        <v>3.0075187969924806</v>
      </c>
      <c r="Z1070">
        <v>4.7704287249586521</v>
      </c>
      <c r="AA1070">
        <v>1.7649164803466912</v>
      </c>
      <c r="AB1070">
        <v>2.0166921722320374</v>
      </c>
      <c r="AC1070">
        <v>45.74362611392251</v>
      </c>
      <c r="AD1070">
        <v>61.274163857663723</v>
      </c>
      <c r="AE1070">
        <v>67.658467447947757</v>
      </c>
      <c r="AF1070">
        <v>0.57164961746754894</v>
      </c>
      <c r="AG1070">
        <v>0.52289484954540244</v>
      </c>
      <c r="AH1070">
        <v>83.458646616541387</v>
      </c>
    </row>
    <row r="1071" spans="1:38">
      <c r="A1071">
        <v>10</v>
      </c>
      <c r="B1071">
        <v>17</v>
      </c>
      <c r="C1071">
        <v>2015</v>
      </c>
      <c r="D1071">
        <v>99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0</v>
      </c>
      <c r="L1071">
        <v>99</v>
      </c>
      <c r="M1071">
        <v>99</v>
      </c>
      <c r="N1071">
        <v>99</v>
      </c>
      <c r="O1071">
        <v>99</v>
      </c>
      <c r="P1071">
        <v>9999</v>
      </c>
      <c r="Q1071">
        <v>691</v>
      </c>
      <c r="R1071">
        <v>23311</v>
      </c>
      <c r="S1071">
        <v>4.9118441937282817</v>
      </c>
      <c r="T1071">
        <v>4.3478186263995529</v>
      </c>
      <c r="U1071">
        <v>12.11872077559954</v>
      </c>
      <c r="V1071">
        <v>1.231178413624469</v>
      </c>
      <c r="W1071">
        <v>0.9094418943846253</v>
      </c>
      <c r="X1071">
        <v>29.651237613144009</v>
      </c>
      <c r="Y1071">
        <v>10.956200935180815</v>
      </c>
      <c r="Z1071">
        <v>7.7817736160498239</v>
      </c>
      <c r="AA1071">
        <v>1.581251960696558</v>
      </c>
      <c r="AB1071">
        <v>1.975677753527</v>
      </c>
      <c r="AC1071">
        <v>20.152195209345471</v>
      </c>
      <c r="AD1071">
        <v>49.187149287591367</v>
      </c>
      <c r="AE1071">
        <v>40.900696236661695</v>
      </c>
      <c r="AF1071">
        <v>99.006158420046702</v>
      </c>
      <c r="AG1071">
        <v>99.261876836347994</v>
      </c>
      <c r="AH1071">
        <v>0</v>
      </c>
    </row>
    <row r="1072" spans="1:38">
      <c r="A1072">
        <v>10</v>
      </c>
      <c r="B1072">
        <v>18</v>
      </c>
      <c r="C1072">
        <v>2015</v>
      </c>
      <c r="D1072">
        <v>99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4</v>
      </c>
      <c r="L1072">
        <v>99</v>
      </c>
      <c r="M1072">
        <v>99</v>
      </c>
      <c r="N1072">
        <v>99</v>
      </c>
      <c r="O1072">
        <v>99</v>
      </c>
      <c r="P1072">
        <v>9999</v>
      </c>
      <c r="Q1072">
        <v>11</v>
      </c>
      <c r="R1072">
        <v>145</v>
      </c>
      <c r="S1072">
        <v>4.1655172413793116</v>
      </c>
      <c r="T1072">
        <v>4.0482758620689649</v>
      </c>
      <c r="U1072">
        <v>8.0903448275862022</v>
      </c>
      <c r="V1072">
        <v>0</v>
      </c>
      <c r="W1072">
        <v>0</v>
      </c>
      <c r="X1072">
        <v>3.4482758620689653</v>
      </c>
      <c r="Y1072">
        <v>0</v>
      </c>
      <c r="Z1072">
        <v>3.4825342365409995</v>
      </c>
      <c r="AA1072">
        <v>1.3847135548600205</v>
      </c>
      <c r="AB1072">
        <v>1.5639518225349711</v>
      </c>
      <c r="AC1072">
        <v>63.144942600146479</v>
      </c>
      <c r="AD1072">
        <v>26.384167375530513</v>
      </c>
      <c r="AE1072">
        <v>50.265447247467662</v>
      </c>
      <c r="AF1072">
        <v>0.61584200467190475</v>
      </c>
      <c r="AG1072">
        <v>0.4121922612844251</v>
      </c>
      <c r="AH1072">
        <v>50.344827586206911</v>
      </c>
    </row>
    <row r="1073" spans="1:37">
      <c r="A1073">
        <v>11</v>
      </c>
      <c r="B1073">
        <v>1</v>
      </c>
      <c r="C1073">
        <v>2023</v>
      </c>
      <c r="D1073">
        <v>99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1</v>
      </c>
      <c r="M1073">
        <v>99</v>
      </c>
      <c r="N1073">
        <v>99</v>
      </c>
      <c r="O1073">
        <v>99</v>
      </c>
      <c r="P1073">
        <v>9999</v>
      </c>
      <c r="Q1073">
        <v>84</v>
      </c>
      <c r="R1073">
        <v>209</v>
      </c>
      <c r="S1073">
        <v>1</v>
      </c>
      <c r="T1073">
        <v>2.2009569377990434</v>
      </c>
      <c r="U1073">
        <v>8.7755980861244023</v>
      </c>
      <c r="V1073">
        <v>0</v>
      </c>
      <c r="W1073">
        <v>0</v>
      </c>
      <c r="X1073">
        <v>18.660287081339721</v>
      </c>
      <c r="Y1073">
        <v>0.95693779904306242</v>
      </c>
      <c r="Z1073">
        <v>5.8277448715799123</v>
      </c>
      <c r="AA1073">
        <v>0</v>
      </c>
      <c r="AB1073">
        <v>0.7106833715551375</v>
      </c>
      <c r="AD1073">
        <v>30.62862598557312</v>
      </c>
      <c r="AF1073">
        <v>0.78189300411522644</v>
      </c>
      <c r="AG1073">
        <v>0.55419348093696441</v>
      </c>
      <c r="AH1073">
        <v>0</v>
      </c>
      <c r="AI1073">
        <v>28</v>
      </c>
      <c r="AJ1073">
        <v>106.9392857142857</v>
      </c>
      <c r="AK1073">
        <v>11.982933130651839</v>
      </c>
    </row>
    <row r="1074" spans="1:37">
      <c r="A1074">
        <v>11</v>
      </c>
      <c r="B1074">
        <v>2</v>
      </c>
      <c r="C1074">
        <v>2023</v>
      </c>
      <c r="D1074">
        <v>99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2</v>
      </c>
      <c r="M1074">
        <v>99</v>
      </c>
      <c r="N1074">
        <v>99</v>
      </c>
      <c r="O1074">
        <v>99</v>
      </c>
      <c r="P1074">
        <v>9999</v>
      </c>
      <c r="Q1074">
        <v>247</v>
      </c>
      <c r="R1074">
        <v>992</v>
      </c>
      <c r="S1074">
        <v>2</v>
      </c>
      <c r="T1074">
        <v>2.6068548387096779</v>
      </c>
      <c r="U1074">
        <v>10.124294354838716</v>
      </c>
      <c r="V1074">
        <v>0</v>
      </c>
      <c r="W1074">
        <v>0</v>
      </c>
      <c r="X1074">
        <v>25</v>
      </c>
      <c r="Y1074">
        <v>0.7056451612903224</v>
      </c>
      <c r="Z1074">
        <v>6.050415250516088</v>
      </c>
      <c r="AA1074">
        <v>0</v>
      </c>
      <c r="AB1074">
        <v>1.2017600445740622</v>
      </c>
      <c r="AD1074">
        <v>41.297432873045651</v>
      </c>
      <c r="AF1074">
        <v>3.7111859334081552</v>
      </c>
      <c r="AG1074">
        <v>3.0346935211243751</v>
      </c>
      <c r="AH1074">
        <v>0.50403225806451601</v>
      </c>
      <c r="AI1074">
        <v>141</v>
      </c>
      <c r="AJ1074">
        <v>101.40638297872341</v>
      </c>
      <c r="AK1074">
        <v>11.705010071164722</v>
      </c>
    </row>
    <row r="1075" spans="1:37">
      <c r="A1075">
        <v>11</v>
      </c>
      <c r="B1075">
        <v>3</v>
      </c>
      <c r="C1075">
        <v>2023</v>
      </c>
      <c r="D1075">
        <v>99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3</v>
      </c>
      <c r="M1075">
        <v>99</v>
      </c>
      <c r="N1075">
        <v>99</v>
      </c>
      <c r="O1075">
        <v>99</v>
      </c>
      <c r="P1075">
        <v>9999</v>
      </c>
      <c r="Q1075">
        <v>328</v>
      </c>
      <c r="R1075">
        <v>1782</v>
      </c>
      <c r="S1075">
        <v>3</v>
      </c>
      <c r="T1075">
        <v>3.3041526374859704</v>
      </c>
      <c r="U1075">
        <v>10.953872053872049</v>
      </c>
      <c r="V1075">
        <v>0</v>
      </c>
      <c r="W1075">
        <v>5.6116722783389458E-2</v>
      </c>
      <c r="X1075">
        <v>27.048260381593703</v>
      </c>
      <c r="Y1075">
        <v>2.0763187429854097</v>
      </c>
      <c r="Z1075">
        <v>6.0959816520699084</v>
      </c>
      <c r="AA1075">
        <v>0</v>
      </c>
      <c r="AB1075">
        <v>1.5683366109668164</v>
      </c>
      <c r="AD1075">
        <v>41.179442396061901</v>
      </c>
      <c r="AF1075">
        <v>6.6666666666666687</v>
      </c>
      <c r="AG1075">
        <v>5.8981221902804375</v>
      </c>
      <c r="AH1075">
        <v>0.39281705948372608</v>
      </c>
      <c r="AI1075">
        <v>253</v>
      </c>
      <c r="AJ1075">
        <v>101.78695652173911</v>
      </c>
      <c r="AK1075">
        <v>12.440931577090812</v>
      </c>
    </row>
    <row r="1076" spans="1:37">
      <c r="A1076">
        <v>11</v>
      </c>
      <c r="B1076">
        <v>4</v>
      </c>
      <c r="C1076">
        <v>2023</v>
      </c>
      <c r="D1076">
        <v>99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4</v>
      </c>
      <c r="M1076">
        <v>99</v>
      </c>
      <c r="N1076">
        <v>99</v>
      </c>
      <c r="O1076">
        <v>99</v>
      </c>
      <c r="P1076">
        <v>9999</v>
      </c>
      <c r="Q1076">
        <v>435</v>
      </c>
      <c r="R1076">
        <v>3312</v>
      </c>
      <c r="S1076">
        <v>4</v>
      </c>
      <c r="T1076">
        <v>3.9655797101449282</v>
      </c>
      <c r="U1076">
        <v>11.171739130434782</v>
      </c>
      <c r="V1076">
        <v>0</v>
      </c>
      <c r="W1076">
        <v>9.0579710144927522E-2</v>
      </c>
      <c r="X1076">
        <v>27.385265700483089</v>
      </c>
      <c r="Y1076">
        <v>4.1666666666666679</v>
      </c>
      <c r="Z1076">
        <v>6.5279433452214226</v>
      </c>
      <c r="AA1076">
        <v>0</v>
      </c>
      <c r="AB1076">
        <v>1.6121590459815098</v>
      </c>
      <c r="AD1076">
        <v>35.953820315741176</v>
      </c>
      <c r="AF1076">
        <v>12.390572390572389</v>
      </c>
      <c r="AG1076">
        <v>11.180198543946579</v>
      </c>
      <c r="AH1076">
        <v>0.48309178743961345</v>
      </c>
      <c r="AI1076">
        <v>384</v>
      </c>
      <c r="AJ1076">
        <v>97.214843749999929</v>
      </c>
      <c r="AK1076">
        <v>13.116912178591171</v>
      </c>
    </row>
    <row r="1077" spans="1:37">
      <c r="A1077">
        <v>11</v>
      </c>
      <c r="B1077">
        <v>5</v>
      </c>
      <c r="C1077">
        <v>2023</v>
      </c>
      <c r="D1077">
        <v>99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5</v>
      </c>
      <c r="M1077">
        <v>99</v>
      </c>
      <c r="N1077">
        <v>99</v>
      </c>
      <c r="O1077">
        <v>99</v>
      </c>
      <c r="P1077">
        <v>9999</v>
      </c>
      <c r="Q1077">
        <v>616</v>
      </c>
      <c r="R1077">
        <v>8857</v>
      </c>
      <c r="S1077">
        <v>5</v>
      </c>
      <c r="T1077">
        <v>4.6669301117759954</v>
      </c>
      <c r="U1077">
        <v>11.436536073162499</v>
      </c>
      <c r="V1077">
        <v>0</v>
      </c>
      <c r="W1077">
        <v>0.20322908434007</v>
      </c>
      <c r="X1077">
        <v>24.590719205148471</v>
      </c>
      <c r="Y1077">
        <v>6.8081743253923479</v>
      </c>
      <c r="Z1077">
        <v>6.6630393318957521</v>
      </c>
      <c r="AA1077">
        <v>0</v>
      </c>
      <c r="AB1077">
        <v>1.5316997353364981</v>
      </c>
      <c r="AD1077">
        <v>32.77734724704834</v>
      </c>
      <c r="AF1077">
        <v>33.135054246165367</v>
      </c>
      <c r="AG1077">
        <v>30.606914531345293</v>
      </c>
      <c r="AH1077">
        <v>0.77904482330360181</v>
      </c>
      <c r="AI1077">
        <v>1268</v>
      </c>
      <c r="AJ1077">
        <v>91.39550473186128</v>
      </c>
      <c r="AK1077">
        <v>13.743974660392285</v>
      </c>
    </row>
    <row r="1078" spans="1:37">
      <c r="A1078">
        <v>11</v>
      </c>
      <c r="B1078">
        <v>6</v>
      </c>
      <c r="C1078">
        <v>2023</v>
      </c>
      <c r="D1078">
        <v>99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6</v>
      </c>
      <c r="M1078">
        <v>99</v>
      </c>
      <c r="N1078">
        <v>99</v>
      </c>
      <c r="O1078">
        <v>99</v>
      </c>
      <c r="P1078">
        <v>9999</v>
      </c>
      <c r="Q1078">
        <v>650</v>
      </c>
      <c r="R1078">
        <v>8187</v>
      </c>
      <c r="S1078">
        <v>6</v>
      </c>
      <c r="T1078">
        <v>5.4156589715402461</v>
      </c>
      <c r="U1078">
        <v>13.069072920483713</v>
      </c>
      <c r="V1078">
        <v>2.4184683034078409</v>
      </c>
      <c r="W1078">
        <v>1.1603762061805301</v>
      </c>
      <c r="X1078">
        <v>29.998778551361919</v>
      </c>
      <c r="Y1078">
        <v>13.54586539636008</v>
      </c>
      <c r="Z1078">
        <v>7.589547894143994</v>
      </c>
      <c r="AA1078">
        <v>0</v>
      </c>
      <c r="AB1078">
        <v>1.6854992863020299</v>
      </c>
      <c r="AD1078">
        <v>44.992307709174192</v>
      </c>
      <c r="AF1078">
        <v>30.628507295173954</v>
      </c>
      <c r="AG1078">
        <v>32.330168901953002</v>
      </c>
      <c r="AH1078">
        <v>0.96494442408696723</v>
      </c>
      <c r="AI1078">
        <v>1278</v>
      </c>
      <c r="AJ1078">
        <v>90.799452269170644</v>
      </c>
      <c r="AK1078">
        <v>15.836603656787972</v>
      </c>
    </row>
    <row r="1079" spans="1:37">
      <c r="A1079">
        <v>11</v>
      </c>
      <c r="B1079">
        <v>7</v>
      </c>
      <c r="C1079">
        <v>2023</v>
      </c>
      <c r="D1079">
        <v>99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7</v>
      </c>
      <c r="M1079">
        <v>99</v>
      </c>
      <c r="N1079">
        <v>99</v>
      </c>
      <c r="O1079">
        <v>99</v>
      </c>
      <c r="P1079">
        <v>9999</v>
      </c>
      <c r="Q1079">
        <v>1</v>
      </c>
      <c r="R1079">
        <v>2</v>
      </c>
      <c r="S1079">
        <v>7</v>
      </c>
      <c r="T1079">
        <v>10.5</v>
      </c>
      <c r="U1079">
        <v>20.6</v>
      </c>
      <c r="V1079">
        <v>0</v>
      </c>
      <c r="W1079">
        <v>100</v>
      </c>
      <c r="X1079">
        <v>100</v>
      </c>
      <c r="Y1079">
        <v>0</v>
      </c>
      <c r="Z1079">
        <v>9.9999999999670325E-2</v>
      </c>
      <c r="AA1079">
        <v>0</v>
      </c>
      <c r="AB1079">
        <v>1.5</v>
      </c>
      <c r="AD1079">
        <v>-100.0000000003524</v>
      </c>
      <c r="AF1079">
        <v>7.482229704451923E-3</v>
      </c>
      <c r="AG1079">
        <v>1.2449032994167672E-2</v>
      </c>
      <c r="AH1079">
        <v>0</v>
      </c>
    </row>
    <row r="1080" spans="1:37">
      <c r="A1080">
        <v>11</v>
      </c>
      <c r="B1080">
        <v>8</v>
      </c>
      <c r="C1080">
        <v>2023</v>
      </c>
      <c r="D1080">
        <v>99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8</v>
      </c>
      <c r="M1080">
        <v>99</v>
      </c>
      <c r="N1080">
        <v>99</v>
      </c>
      <c r="O1080">
        <v>99</v>
      </c>
      <c r="P1080">
        <v>9999</v>
      </c>
      <c r="Q1080">
        <v>460</v>
      </c>
      <c r="R1080">
        <v>3246</v>
      </c>
      <c r="S1080">
        <v>8</v>
      </c>
      <c r="T1080">
        <v>6.1617375231053595</v>
      </c>
      <c r="U1080">
        <v>15.835304990757839</v>
      </c>
      <c r="V1080">
        <v>2.4645717806531113</v>
      </c>
      <c r="W1080">
        <v>7.4861367837338255</v>
      </c>
      <c r="X1080">
        <v>39.463955637707954</v>
      </c>
      <c r="Y1080">
        <v>25.385089340727045</v>
      </c>
      <c r="Z1080">
        <v>9.2909547643815174</v>
      </c>
      <c r="AA1080">
        <v>0</v>
      </c>
      <c r="AB1080">
        <v>2.1019962199193056</v>
      </c>
      <c r="AD1080">
        <v>58.719273179319401</v>
      </c>
      <c r="AF1080">
        <v>12.143658810325478</v>
      </c>
      <c r="AG1080">
        <v>15.531498168602177</v>
      </c>
      <c r="AH1080">
        <v>2.5878003696857661</v>
      </c>
      <c r="AI1080">
        <v>504</v>
      </c>
      <c r="AJ1080">
        <v>95.591666666666725</v>
      </c>
      <c r="AK1080">
        <v>18.298044464025903</v>
      </c>
    </row>
    <row r="1081" spans="1:37">
      <c r="A1081">
        <v>11</v>
      </c>
      <c r="B1081">
        <v>9</v>
      </c>
      <c r="C1081">
        <v>2023</v>
      </c>
      <c r="D1081">
        <v>99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</v>
      </c>
      <c r="M1081">
        <v>99</v>
      </c>
      <c r="N1081">
        <v>99</v>
      </c>
      <c r="O1081">
        <v>99</v>
      </c>
      <c r="P1081">
        <v>9999</v>
      </c>
    </row>
    <row r="1082" spans="1:37">
      <c r="A1082">
        <v>11</v>
      </c>
      <c r="B1082">
        <v>10</v>
      </c>
      <c r="C1082">
        <v>2023</v>
      </c>
      <c r="D1082">
        <v>99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10</v>
      </c>
      <c r="M1082">
        <v>99</v>
      </c>
      <c r="N1082">
        <v>99</v>
      </c>
      <c r="O1082">
        <v>99</v>
      </c>
      <c r="P1082">
        <v>9999</v>
      </c>
    </row>
    <row r="1083" spans="1:37">
      <c r="A1083">
        <v>11</v>
      </c>
      <c r="B1083">
        <v>11</v>
      </c>
      <c r="C1083">
        <v>2023</v>
      </c>
      <c r="D1083">
        <v>99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11</v>
      </c>
      <c r="M1083">
        <v>99</v>
      </c>
      <c r="N1083">
        <v>99</v>
      </c>
      <c r="O1083">
        <v>99</v>
      </c>
      <c r="P1083">
        <v>9999</v>
      </c>
      <c r="Q1083">
        <v>29</v>
      </c>
      <c r="R1083">
        <v>143</v>
      </c>
      <c r="S1083">
        <v>11</v>
      </c>
      <c r="T1083">
        <v>6.4825174825174807</v>
      </c>
      <c r="U1083">
        <v>19.712587412587403</v>
      </c>
      <c r="V1083">
        <v>4.895104895104895</v>
      </c>
      <c r="W1083">
        <v>9.79020979020979</v>
      </c>
      <c r="X1083">
        <v>61.538461538461519</v>
      </c>
      <c r="Y1083">
        <v>32.867132867132874</v>
      </c>
      <c r="Z1083">
        <v>9.3566913877116153</v>
      </c>
      <c r="AA1083">
        <v>0</v>
      </c>
      <c r="AB1083">
        <v>2.335057079469296</v>
      </c>
      <c r="AD1083">
        <v>39.567986465246285</v>
      </c>
      <c r="AF1083">
        <v>0.53497942386831265</v>
      </c>
      <c r="AG1083">
        <v>0.85176162881697248</v>
      </c>
      <c r="AH1083">
        <v>2.0979020979020975</v>
      </c>
      <c r="AI1083">
        <v>18</v>
      </c>
      <c r="AJ1083">
        <v>101.44999999999997</v>
      </c>
      <c r="AK1083">
        <v>20.292076662182403</v>
      </c>
    </row>
    <row r="1084" spans="1:37">
      <c r="A1084">
        <v>11</v>
      </c>
      <c r="B1084">
        <v>12</v>
      </c>
      <c r="C1084">
        <v>2023</v>
      </c>
      <c r="D1084">
        <v>99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12</v>
      </c>
      <c r="M1084">
        <v>99</v>
      </c>
      <c r="N1084">
        <v>99</v>
      </c>
      <c r="O1084">
        <v>99</v>
      </c>
      <c r="P1084">
        <v>9999</v>
      </c>
    </row>
    <row r="1085" spans="1:37">
      <c r="A1085">
        <v>11</v>
      </c>
      <c r="B1085">
        <v>13</v>
      </c>
      <c r="C1085">
        <v>2023</v>
      </c>
      <c r="D1085">
        <v>99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13</v>
      </c>
      <c r="M1085">
        <v>99</v>
      </c>
      <c r="N1085">
        <v>99</v>
      </c>
      <c r="O1085">
        <v>99</v>
      </c>
      <c r="P1085">
        <v>9999</v>
      </c>
    </row>
    <row r="1086" spans="1:37">
      <c r="A1086">
        <v>11</v>
      </c>
      <c r="B1086">
        <v>14</v>
      </c>
      <c r="C1086">
        <v>2023</v>
      </c>
      <c r="D1086">
        <v>99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14</v>
      </c>
      <c r="M1086">
        <v>99</v>
      </c>
      <c r="N1086">
        <v>99</v>
      </c>
      <c r="O1086">
        <v>99</v>
      </c>
      <c r="P1086">
        <v>9999</v>
      </c>
    </row>
    <row r="1087" spans="1:37">
      <c r="A1087">
        <v>11</v>
      </c>
      <c r="B1087">
        <v>15</v>
      </c>
      <c r="C1087">
        <v>2023</v>
      </c>
      <c r="D1087">
        <v>99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15</v>
      </c>
      <c r="M1087">
        <v>99</v>
      </c>
      <c r="N1087">
        <v>99</v>
      </c>
      <c r="O1087">
        <v>99</v>
      </c>
      <c r="P1087">
        <v>9999</v>
      </c>
    </row>
    <row r="1088" spans="1:37">
      <c r="A1088">
        <v>11</v>
      </c>
      <c r="B1088">
        <v>16</v>
      </c>
      <c r="C1088">
        <v>2022</v>
      </c>
      <c r="D1088">
        <v>99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1</v>
      </c>
      <c r="M1088">
        <v>99</v>
      </c>
      <c r="N1088">
        <v>99</v>
      </c>
      <c r="O1088">
        <v>99</v>
      </c>
      <c r="P1088">
        <v>9999</v>
      </c>
      <c r="Q1088">
        <v>85</v>
      </c>
      <c r="R1088">
        <v>275</v>
      </c>
      <c r="S1088">
        <v>1</v>
      </c>
      <c r="T1088">
        <v>2.2836363636363641</v>
      </c>
      <c r="U1088">
        <v>9.335527272727278</v>
      </c>
      <c r="V1088">
        <v>0</v>
      </c>
      <c r="W1088">
        <v>0</v>
      </c>
      <c r="X1088">
        <v>18.181818181818183</v>
      </c>
      <c r="Y1088">
        <v>0.7272727272727274</v>
      </c>
      <c r="Z1088">
        <v>5.65634298771836</v>
      </c>
      <c r="AA1088">
        <v>0</v>
      </c>
      <c r="AB1088">
        <v>0.87775822646798973</v>
      </c>
      <c r="AD1088">
        <v>38.650871211319526</v>
      </c>
      <c r="AF1088">
        <v>1.0570202867177139</v>
      </c>
      <c r="AG1088">
        <v>0.78388427701761343</v>
      </c>
      <c r="AH1088">
        <v>0</v>
      </c>
      <c r="AI1088">
        <v>0</v>
      </c>
    </row>
    <row r="1089" spans="1:37">
      <c r="A1089">
        <v>11</v>
      </c>
      <c r="B1089">
        <v>17</v>
      </c>
      <c r="C1089">
        <v>2022</v>
      </c>
      <c r="D1089">
        <v>99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2</v>
      </c>
      <c r="M1089">
        <v>99</v>
      </c>
      <c r="N1089">
        <v>99</v>
      </c>
      <c r="O1089">
        <v>99</v>
      </c>
      <c r="P1089">
        <v>9999</v>
      </c>
      <c r="Q1089">
        <v>248</v>
      </c>
      <c r="R1089">
        <v>967.53</v>
      </c>
      <c r="S1089">
        <v>2</v>
      </c>
      <c r="T1089">
        <v>2.6727853399894568</v>
      </c>
      <c r="U1089">
        <v>11.239651483674924</v>
      </c>
      <c r="V1089">
        <v>0</v>
      </c>
      <c r="W1089">
        <v>0</v>
      </c>
      <c r="X1089">
        <v>28.939671121308905</v>
      </c>
      <c r="Y1089">
        <v>2.2738313023885564</v>
      </c>
      <c r="Z1089">
        <v>6.1971737451266256</v>
      </c>
      <c r="AA1089">
        <v>0</v>
      </c>
      <c r="AB1089">
        <v>1.2631433718887601</v>
      </c>
      <c r="AD1089">
        <v>47.014786384394448</v>
      </c>
      <c r="AF1089">
        <v>3.7189048654835992</v>
      </c>
      <c r="AG1089">
        <v>3.3204557164939561</v>
      </c>
      <c r="AH1089">
        <v>0.82684774632311153</v>
      </c>
      <c r="AI1089">
        <v>8</v>
      </c>
      <c r="AJ1089">
        <v>101.53749999999999</v>
      </c>
      <c r="AK1089">
        <v>10.980791066983937</v>
      </c>
    </row>
    <row r="1090" spans="1:37">
      <c r="A1090">
        <v>11</v>
      </c>
      <c r="B1090">
        <v>18</v>
      </c>
      <c r="C1090">
        <v>2022</v>
      </c>
      <c r="D1090">
        <v>99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3</v>
      </c>
      <c r="M1090">
        <v>99</v>
      </c>
      <c r="N1090">
        <v>99</v>
      </c>
      <c r="O1090">
        <v>99</v>
      </c>
      <c r="P1090">
        <v>9999</v>
      </c>
      <c r="Q1090">
        <v>326</v>
      </c>
      <c r="R1090">
        <v>1877</v>
      </c>
      <c r="S1090">
        <v>3</v>
      </c>
      <c r="T1090">
        <v>3.3596164091635594</v>
      </c>
      <c r="U1090">
        <v>11.648145977623882</v>
      </c>
      <c r="V1090">
        <v>0</v>
      </c>
      <c r="W1090">
        <v>0</v>
      </c>
      <c r="X1090">
        <v>32.232285562067126</v>
      </c>
      <c r="Y1090">
        <v>3.0367607884922743</v>
      </c>
      <c r="Z1090">
        <v>6.3629747865489561</v>
      </c>
      <c r="AA1090">
        <v>0</v>
      </c>
      <c r="AB1090">
        <v>1.6021859940128924</v>
      </c>
      <c r="AD1090">
        <v>42.276587147165195</v>
      </c>
      <c r="AF1090">
        <v>7.2146439206150816</v>
      </c>
      <c r="AG1090">
        <v>6.6757718364153362</v>
      </c>
      <c r="AH1090">
        <v>0.47948854555141185</v>
      </c>
      <c r="AI1090">
        <v>37</v>
      </c>
      <c r="AJ1090">
        <v>97.821621621621631</v>
      </c>
      <c r="AK1090">
        <v>12.01974302813962</v>
      </c>
    </row>
    <row r="1091" spans="1:37">
      <c r="A1091">
        <v>11</v>
      </c>
      <c r="B1091">
        <v>19</v>
      </c>
      <c r="C1091">
        <v>2022</v>
      </c>
      <c r="D1091">
        <v>99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4</v>
      </c>
      <c r="M1091">
        <v>99</v>
      </c>
      <c r="N1091">
        <v>99</v>
      </c>
      <c r="O1091">
        <v>99</v>
      </c>
      <c r="P1091">
        <v>9999</v>
      </c>
      <c r="Q1091">
        <v>428</v>
      </c>
      <c r="R1091">
        <v>3598</v>
      </c>
      <c r="S1091">
        <v>4</v>
      </c>
      <c r="T1091">
        <v>4.0597554196776002</v>
      </c>
      <c r="U1091">
        <v>10.941525847693178</v>
      </c>
      <c r="V1091">
        <v>0</v>
      </c>
      <c r="W1091">
        <v>0</v>
      </c>
      <c r="X1091">
        <v>25.514174541411901</v>
      </c>
      <c r="Y1091">
        <v>4.3079488604780432</v>
      </c>
      <c r="Z1091">
        <v>6.4566048098576276</v>
      </c>
      <c r="AA1091">
        <v>0</v>
      </c>
      <c r="AB1091">
        <v>1.6039272765262853</v>
      </c>
      <c r="AD1091">
        <v>31.920115739057675</v>
      </c>
      <c r="AF1091">
        <v>13.82966906040121</v>
      </c>
      <c r="AG1091">
        <v>12.020414877578675</v>
      </c>
      <c r="AH1091">
        <v>0.44469149527515295</v>
      </c>
      <c r="AI1091">
        <v>103</v>
      </c>
      <c r="AJ1091">
        <v>94.661165048543708</v>
      </c>
      <c r="AK1091">
        <v>13.157596130047452</v>
      </c>
    </row>
    <row r="1092" spans="1:37">
      <c r="A1092">
        <v>11</v>
      </c>
      <c r="B1092">
        <v>20</v>
      </c>
      <c r="C1092">
        <v>2022</v>
      </c>
      <c r="D1092">
        <v>99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5</v>
      </c>
      <c r="M1092">
        <v>99</v>
      </c>
      <c r="N1092">
        <v>99</v>
      </c>
      <c r="O1092">
        <v>99</v>
      </c>
      <c r="P1092">
        <v>9999</v>
      </c>
      <c r="Q1092">
        <v>592</v>
      </c>
      <c r="R1092">
        <v>8541</v>
      </c>
      <c r="S1092">
        <v>5</v>
      </c>
      <c r="T1092">
        <v>4.7769582016157361</v>
      </c>
      <c r="U1092">
        <v>11.394651680131139</v>
      </c>
      <c r="V1092">
        <v>0</v>
      </c>
      <c r="W1092">
        <v>0.22245638683994859</v>
      </c>
      <c r="X1092">
        <v>25.336611637981505</v>
      </c>
      <c r="Y1092">
        <v>7.1068961479920398</v>
      </c>
      <c r="Z1092">
        <v>6.75932944613443</v>
      </c>
      <c r="AA1092">
        <v>0</v>
      </c>
      <c r="AB1092">
        <v>1.5139404267490155</v>
      </c>
      <c r="AD1092">
        <v>25.248957773052496</v>
      </c>
      <c r="AF1092">
        <v>32.82912825038543</v>
      </c>
      <c r="AG1092">
        <v>29.715988626171232</v>
      </c>
      <c r="AH1092">
        <v>0.86640908558716789</v>
      </c>
      <c r="AI1092">
        <v>141</v>
      </c>
      <c r="AJ1092">
        <v>90.263120567375879</v>
      </c>
      <c r="AK1092">
        <v>14.456773517177702</v>
      </c>
    </row>
    <row r="1093" spans="1:37">
      <c r="A1093">
        <v>11</v>
      </c>
      <c r="B1093">
        <v>21</v>
      </c>
      <c r="C1093">
        <v>2022</v>
      </c>
      <c r="D1093">
        <v>99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6</v>
      </c>
      <c r="M1093">
        <v>99</v>
      </c>
      <c r="N1093">
        <v>99</v>
      </c>
      <c r="O1093">
        <v>99</v>
      </c>
      <c r="P1093">
        <v>9999</v>
      </c>
      <c r="Q1093">
        <v>609</v>
      </c>
      <c r="R1093">
        <v>7753</v>
      </c>
      <c r="S1093">
        <v>6</v>
      </c>
      <c r="T1093">
        <v>5.4195795176060884</v>
      </c>
      <c r="U1093">
        <v>13.64725912549984</v>
      </c>
      <c r="V1093">
        <v>3.4180317296530367</v>
      </c>
      <c r="W1093">
        <v>0.95446923771443326</v>
      </c>
      <c r="X1093">
        <v>32.516445247001158</v>
      </c>
      <c r="Y1093">
        <v>16.135689410550754</v>
      </c>
      <c r="Z1093">
        <v>7.842896434871613</v>
      </c>
      <c r="AA1093">
        <v>0</v>
      </c>
      <c r="AB1093">
        <v>1.6753117310706804</v>
      </c>
      <c r="AD1093">
        <v>41.836467131888526</v>
      </c>
      <c r="AF1093">
        <v>29.800284665172491</v>
      </c>
      <c r="AG1093">
        <v>32.306925440354227</v>
      </c>
      <c r="AH1093">
        <v>0.87707984006191153</v>
      </c>
      <c r="AI1093">
        <v>164</v>
      </c>
      <c r="AJ1093">
        <v>89.526829268292659</v>
      </c>
      <c r="AK1093">
        <v>16.214448873933229</v>
      </c>
    </row>
    <row r="1094" spans="1:37">
      <c r="A1094">
        <v>11</v>
      </c>
      <c r="B1094">
        <v>22</v>
      </c>
      <c r="C1094">
        <v>2022</v>
      </c>
      <c r="D1094">
        <v>99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7</v>
      </c>
      <c r="M1094">
        <v>99</v>
      </c>
      <c r="N1094">
        <v>99</v>
      </c>
      <c r="O1094">
        <v>99</v>
      </c>
      <c r="P1094">
        <v>9999</v>
      </c>
    </row>
    <row r="1095" spans="1:37">
      <c r="A1095">
        <v>11</v>
      </c>
      <c r="B1095">
        <v>23</v>
      </c>
      <c r="C1095">
        <v>2022</v>
      </c>
      <c r="D1095">
        <v>99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8</v>
      </c>
      <c r="M1095">
        <v>99</v>
      </c>
      <c r="N1095">
        <v>99</v>
      </c>
      <c r="O1095">
        <v>99</v>
      </c>
      <c r="P1095">
        <v>9999</v>
      </c>
      <c r="Q1095">
        <v>417</v>
      </c>
      <c r="R1095">
        <v>2857</v>
      </c>
      <c r="S1095">
        <v>8</v>
      </c>
      <c r="T1095">
        <v>6.1302065103255154</v>
      </c>
      <c r="U1095">
        <v>16.426699334966777</v>
      </c>
      <c r="V1095">
        <v>3.3601680084004202</v>
      </c>
      <c r="W1095">
        <v>7.2803640182009106</v>
      </c>
      <c r="X1095">
        <v>42.072103605180246</v>
      </c>
      <c r="Y1095">
        <v>28.736436821841089</v>
      </c>
      <c r="Z1095">
        <v>9.6534246540557831</v>
      </c>
      <c r="AA1095">
        <v>0</v>
      </c>
      <c r="AB1095">
        <v>2.161939132213528</v>
      </c>
      <c r="AD1095">
        <v>64.902287407431942</v>
      </c>
      <c r="AF1095">
        <v>10.981479851463662</v>
      </c>
      <c r="AG1095">
        <v>14.32982729337227</v>
      </c>
      <c r="AH1095">
        <v>1.3300665033251662</v>
      </c>
      <c r="AI1095">
        <v>36</v>
      </c>
      <c r="AJ1095">
        <v>91.888888888888829</v>
      </c>
      <c r="AK1095">
        <v>18.566251917794578</v>
      </c>
    </row>
    <row r="1096" spans="1:37">
      <c r="A1096">
        <v>11</v>
      </c>
      <c r="B1096">
        <v>24</v>
      </c>
      <c r="C1096">
        <v>2022</v>
      </c>
      <c r="D1096">
        <v>99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</v>
      </c>
      <c r="M1096">
        <v>99</v>
      </c>
      <c r="N1096">
        <v>99</v>
      </c>
      <c r="O1096">
        <v>99</v>
      </c>
      <c r="P1096">
        <v>9999</v>
      </c>
    </row>
    <row r="1097" spans="1:37">
      <c r="A1097">
        <v>11</v>
      </c>
      <c r="B1097">
        <v>25</v>
      </c>
      <c r="C1097">
        <v>2022</v>
      </c>
      <c r="D1097">
        <v>99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10</v>
      </c>
      <c r="M1097">
        <v>99</v>
      </c>
      <c r="N1097">
        <v>99</v>
      </c>
      <c r="O1097">
        <v>99</v>
      </c>
      <c r="P1097">
        <v>9999</v>
      </c>
    </row>
    <row r="1098" spans="1:37">
      <c r="A1098">
        <v>11</v>
      </c>
      <c r="B1098">
        <v>26</v>
      </c>
      <c r="C1098">
        <v>2022</v>
      </c>
      <c r="D1098">
        <v>99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11</v>
      </c>
      <c r="M1098">
        <v>99</v>
      </c>
      <c r="N1098">
        <v>99</v>
      </c>
      <c r="O1098">
        <v>99</v>
      </c>
      <c r="P1098">
        <v>9999</v>
      </c>
      <c r="Q1098">
        <v>23</v>
      </c>
      <c r="R1098">
        <v>148</v>
      </c>
      <c r="S1098">
        <v>11</v>
      </c>
      <c r="T1098">
        <v>6.0337837837837824</v>
      </c>
      <c r="U1098">
        <v>18.737162162162164</v>
      </c>
      <c r="V1098">
        <v>2.7027027027027031</v>
      </c>
      <c r="W1098">
        <v>9.4594594594594632</v>
      </c>
      <c r="X1098">
        <v>52.02702702702701</v>
      </c>
      <c r="Y1098">
        <v>29.054054054054056</v>
      </c>
      <c r="Z1098">
        <v>9.9644183215688482</v>
      </c>
      <c r="AA1098">
        <v>0</v>
      </c>
      <c r="AB1098">
        <v>2.3835459064984823</v>
      </c>
      <c r="AD1098">
        <v>59.947557685129901</v>
      </c>
      <c r="AF1098">
        <v>0.56886909976080591</v>
      </c>
      <c r="AG1098">
        <v>0.84673193259670532</v>
      </c>
      <c r="AH1098">
        <v>0</v>
      </c>
      <c r="AI1098">
        <v>0</v>
      </c>
    </row>
    <row r="1099" spans="1:37">
      <c r="A1099">
        <v>11</v>
      </c>
      <c r="B1099">
        <v>27</v>
      </c>
      <c r="C1099">
        <v>2022</v>
      </c>
      <c r="D1099">
        <v>99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12</v>
      </c>
      <c r="M1099">
        <v>99</v>
      </c>
      <c r="N1099">
        <v>99</v>
      </c>
      <c r="O1099">
        <v>99</v>
      </c>
      <c r="P1099">
        <v>9999</v>
      </c>
    </row>
    <row r="1100" spans="1:37">
      <c r="A1100">
        <v>11</v>
      </c>
      <c r="B1100">
        <v>28</v>
      </c>
      <c r="C1100">
        <v>2022</v>
      </c>
      <c r="D1100">
        <v>99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13</v>
      </c>
      <c r="M1100">
        <v>99</v>
      </c>
      <c r="N1100">
        <v>99</v>
      </c>
      <c r="O1100">
        <v>99</v>
      </c>
      <c r="P1100">
        <v>9999</v>
      </c>
    </row>
    <row r="1101" spans="1:37">
      <c r="A1101">
        <v>11</v>
      </c>
      <c r="B1101">
        <v>29</v>
      </c>
      <c r="C1101">
        <v>2022</v>
      </c>
      <c r="D1101">
        <v>99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14</v>
      </c>
      <c r="M1101">
        <v>99</v>
      </c>
      <c r="N1101">
        <v>99</v>
      </c>
      <c r="O1101">
        <v>99</v>
      </c>
      <c r="P1101">
        <v>9999</v>
      </c>
    </row>
    <row r="1102" spans="1:37">
      <c r="A1102">
        <v>11</v>
      </c>
      <c r="B1102">
        <v>30</v>
      </c>
      <c r="C1102">
        <v>2022</v>
      </c>
      <c r="D1102">
        <v>99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15</v>
      </c>
      <c r="M1102">
        <v>99</v>
      </c>
      <c r="N1102">
        <v>99</v>
      </c>
      <c r="O1102">
        <v>99</v>
      </c>
      <c r="P1102">
        <v>9999</v>
      </c>
    </row>
    <row r="1103" spans="1:37">
      <c r="A1103">
        <v>11</v>
      </c>
      <c r="B1103">
        <v>31</v>
      </c>
      <c r="C1103">
        <v>2021</v>
      </c>
      <c r="D1103">
        <v>99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1</v>
      </c>
      <c r="M1103">
        <v>99</v>
      </c>
      <c r="N1103">
        <v>99</v>
      </c>
      <c r="O1103">
        <v>99</v>
      </c>
      <c r="P1103">
        <v>9999</v>
      </c>
      <c r="Q1103">
        <v>87</v>
      </c>
      <c r="R1103">
        <v>376</v>
      </c>
      <c r="S1103">
        <v>1</v>
      </c>
      <c r="T1103">
        <v>2.1914893617021285</v>
      </c>
      <c r="U1103">
        <v>10.017260638297879</v>
      </c>
      <c r="V1103">
        <v>0</v>
      </c>
      <c r="W1103">
        <v>0</v>
      </c>
      <c r="X1103">
        <v>21.276595744680854</v>
      </c>
      <c r="Y1103">
        <v>0.53191489361702149</v>
      </c>
      <c r="Z1103">
        <v>6.0971078944650854</v>
      </c>
      <c r="AA1103">
        <v>0</v>
      </c>
      <c r="AB1103">
        <v>0.79595514340467621</v>
      </c>
      <c r="AD1103">
        <v>33.020494344309057</v>
      </c>
      <c r="AF1103">
        <v>1.4117346689745023</v>
      </c>
      <c r="AG1103">
        <v>1.1116349157529606</v>
      </c>
      <c r="AH1103">
        <v>0.79787234042553212</v>
      </c>
    </row>
    <row r="1104" spans="1:37">
      <c r="A1104">
        <v>11</v>
      </c>
      <c r="B1104">
        <v>32</v>
      </c>
      <c r="C1104">
        <v>2021</v>
      </c>
      <c r="D1104">
        <v>99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2</v>
      </c>
      <c r="M1104">
        <v>99</v>
      </c>
      <c r="N1104">
        <v>99</v>
      </c>
      <c r="O1104">
        <v>99</v>
      </c>
      <c r="P1104">
        <v>9999</v>
      </c>
      <c r="Q1104">
        <v>235</v>
      </c>
      <c r="R1104">
        <v>1113</v>
      </c>
      <c r="S1104">
        <v>2</v>
      </c>
      <c r="T1104">
        <v>2.5444743935309964</v>
      </c>
      <c r="U1104">
        <v>10.786576819406999</v>
      </c>
      <c r="V1104">
        <v>0</v>
      </c>
      <c r="W1104">
        <v>8.9847259658580453E-2</v>
      </c>
      <c r="X1104">
        <v>26.864330637915543</v>
      </c>
      <c r="Y1104">
        <v>1.9766397124887689</v>
      </c>
      <c r="Z1104">
        <v>6.2267400681034673</v>
      </c>
      <c r="AA1104">
        <v>0</v>
      </c>
      <c r="AB1104">
        <v>1.2568048442221298</v>
      </c>
      <c r="AD1104">
        <v>35.166073572482432</v>
      </c>
      <c r="AF1104">
        <v>4.1788848047037792</v>
      </c>
      <c r="AG1104">
        <v>3.5432693344932606</v>
      </c>
      <c r="AH1104">
        <v>0.62893081761006253</v>
      </c>
    </row>
    <row r="1105" spans="1:34">
      <c r="A1105">
        <v>11</v>
      </c>
      <c r="B1105">
        <v>33</v>
      </c>
      <c r="C1105">
        <v>2021</v>
      </c>
      <c r="D1105">
        <v>99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3</v>
      </c>
      <c r="M1105">
        <v>99</v>
      </c>
      <c r="N1105">
        <v>99</v>
      </c>
      <c r="O1105">
        <v>99</v>
      </c>
      <c r="P1105">
        <v>9999</v>
      </c>
      <c r="Q1105">
        <v>324</v>
      </c>
      <c r="R1105">
        <v>1831.9</v>
      </c>
      <c r="S1105">
        <v>2.9999999999999991</v>
      </c>
      <c r="T1105">
        <v>3.2758338337245481</v>
      </c>
      <c r="U1105">
        <v>11.313974561930237</v>
      </c>
      <c r="V1105">
        <v>0</v>
      </c>
      <c r="W1105">
        <v>0.10917626507997158</v>
      </c>
      <c r="X1105">
        <v>29.914296631912222</v>
      </c>
      <c r="Y1105">
        <v>3.4936404825590905</v>
      </c>
      <c r="Z1105">
        <v>6.561634018544301</v>
      </c>
      <c r="AA1105">
        <v>0</v>
      </c>
      <c r="AB1105">
        <v>1.6704106731635835</v>
      </c>
      <c r="AD1105">
        <v>46.471020461823123</v>
      </c>
      <c r="AF1105">
        <v>6.8780764364212503</v>
      </c>
      <c r="AG1105">
        <v>6.1170540950168384</v>
      </c>
      <c r="AH1105">
        <v>0.43670506031988632</v>
      </c>
    </row>
    <row r="1106" spans="1:34">
      <c r="A1106">
        <v>11</v>
      </c>
      <c r="B1106">
        <v>34</v>
      </c>
      <c r="C1106">
        <v>2021</v>
      </c>
      <c r="D1106">
        <v>99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4</v>
      </c>
      <c r="M1106">
        <v>99</v>
      </c>
      <c r="N1106">
        <v>99</v>
      </c>
      <c r="O1106">
        <v>99</v>
      </c>
      <c r="P1106">
        <v>9999</v>
      </c>
      <c r="Q1106">
        <v>413</v>
      </c>
      <c r="R1106">
        <v>3879</v>
      </c>
      <c r="S1106">
        <v>4</v>
      </c>
      <c r="T1106">
        <v>3.9891724671307034</v>
      </c>
      <c r="U1106">
        <v>10.120329981954107</v>
      </c>
      <c r="V1106">
        <v>0</v>
      </c>
      <c r="W1106">
        <v>5.1559680329981955E-2</v>
      </c>
      <c r="X1106">
        <v>22.428460943542152</v>
      </c>
      <c r="Y1106">
        <v>4.0989945862335659</v>
      </c>
      <c r="Z1106">
        <v>6.3889754794195097</v>
      </c>
      <c r="AA1106">
        <v>0</v>
      </c>
      <c r="AB1106">
        <v>1.6508565857683732</v>
      </c>
      <c r="AD1106">
        <v>25.922317480379728</v>
      </c>
      <c r="AF1106">
        <v>14.56414569402153</v>
      </c>
      <c r="AG1106">
        <v>11.58616778362193</v>
      </c>
      <c r="AH1106">
        <v>0.48981696313482848</v>
      </c>
    </row>
    <row r="1107" spans="1:34">
      <c r="A1107">
        <v>11</v>
      </c>
      <c r="B1107">
        <v>35</v>
      </c>
      <c r="C1107">
        <v>2021</v>
      </c>
      <c r="D1107">
        <v>99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5</v>
      </c>
      <c r="M1107">
        <v>99</v>
      </c>
      <c r="N1107">
        <v>99</v>
      </c>
      <c r="O1107">
        <v>99</v>
      </c>
      <c r="P1107">
        <v>9999</v>
      </c>
      <c r="Q1107">
        <v>580</v>
      </c>
      <c r="R1107">
        <v>9091</v>
      </c>
      <c r="S1107">
        <v>5</v>
      </c>
      <c r="T1107">
        <v>4.7720822791772077</v>
      </c>
      <c r="U1107">
        <v>11.344880651193501</v>
      </c>
      <c r="V1107">
        <v>0</v>
      </c>
      <c r="W1107">
        <v>0.1429985700142998</v>
      </c>
      <c r="X1107">
        <v>24.276757232427681</v>
      </c>
      <c r="Y1107">
        <v>7.4909250907490899</v>
      </c>
      <c r="Z1107">
        <v>6.8067768432567144</v>
      </c>
      <c r="AA1107">
        <v>0</v>
      </c>
      <c r="AB1107">
        <v>1.7395524518228069</v>
      </c>
      <c r="AD1107">
        <v>22.258439525544901</v>
      </c>
      <c r="AF1107">
        <v>34.133191158636173</v>
      </c>
      <c r="AG1107">
        <v>30.439460420158099</v>
      </c>
      <c r="AH1107">
        <v>0.5499945000549995</v>
      </c>
    </row>
    <row r="1108" spans="1:34">
      <c r="A1108">
        <v>11</v>
      </c>
      <c r="B1108">
        <v>36</v>
      </c>
      <c r="C1108">
        <v>2021</v>
      </c>
      <c r="D1108">
        <v>99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6</v>
      </c>
      <c r="M1108">
        <v>99</v>
      </c>
      <c r="N1108">
        <v>99</v>
      </c>
      <c r="O1108">
        <v>99</v>
      </c>
      <c r="P1108">
        <v>9999</v>
      </c>
      <c r="Q1108">
        <v>601</v>
      </c>
      <c r="R1108">
        <v>7386</v>
      </c>
      <c r="S1108">
        <v>6</v>
      </c>
      <c r="T1108">
        <v>5.4405632277281359</v>
      </c>
      <c r="U1108">
        <v>14.371440563227738</v>
      </c>
      <c r="V1108">
        <v>3.9940427836447343</v>
      </c>
      <c r="W1108">
        <v>1.1914432710533445</v>
      </c>
      <c r="X1108">
        <v>35.472515569997277</v>
      </c>
      <c r="Y1108">
        <v>18.683996750609253</v>
      </c>
      <c r="Z1108">
        <v>7.9927094138145502</v>
      </c>
      <c r="AA1108">
        <v>0</v>
      </c>
      <c r="AB1108">
        <v>1.8202611248988023</v>
      </c>
      <c r="AD1108">
        <v>41.664753640744969</v>
      </c>
      <c r="AF1108">
        <v>27.731575172993807</v>
      </c>
      <c r="AG1108">
        <v>31.328165680644524</v>
      </c>
      <c r="AH1108">
        <v>0.78526942864879501</v>
      </c>
    </row>
    <row r="1109" spans="1:34">
      <c r="A1109">
        <v>11</v>
      </c>
      <c r="B1109">
        <v>37</v>
      </c>
      <c r="C1109">
        <v>2021</v>
      </c>
      <c r="D1109">
        <v>99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7</v>
      </c>
      <c r="M1109">
        <v>99</v>
      </c>
      <c r="N1109">
        <v>99</v>
      </c>
      <c r="O1109">
        <v>99</v>
      </c>
      <c r="P1109">
        <v>9999</v>
      </c>
    </row>
    <row r="1110" spans="1:34">
      <c r="A1110">
        <v>11</v>
      </c>
      <c r="B1110">
        <v>38</v>
      </c>
      <c r="C1110">
        <v>2021</v>
      </c>
      <c r="D1110">
        <v>99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8</v>
      </c>
      <c r="M1110">
        <v>99</v>
      </c>
      <c r="N1110">
        <v>99</v>
      </c>
      <c r="O1110">
        <v>99</v>
      </c>
      <c r="P1110">
        <v>9999</v>
      </c>
      <c r="Q1110">
        <v>428</v>
      </c>
      <c r="R1110">
        <v>2758</v>
      </c>
      <c r="S1110">
        <v>8</v>
      </c>
      <c r="T1110">
        <v>6.304205946337925</v>
      </c>
      <c r="U1110">
        <v>18.210645395213927</v>
      </c>
      <c r="V1110">
        <v>3.5532994923857877</v>
      </c>
      <c r="W1110">
        <v>9.3183466279912981</v>
      </c>
      <c r="X1110">
        <v>49.963741841914441</v>
      </c>
      <c r="Y1110">
        <v>33.538796229151558</v>
      </c>
      <c r="Z1110">
        <v>9.9121059407675993</v>
      </c>
      <c r="AA1110">
        <v>0</v>
      </c>
      <c r="AB1110">
        <v>2.4072174539427311</v>
      </c>
      <c r="AD1110">
        <v>62.201384993661328</v>
      </c>
      <c r="AF1110">
        <v>10.355223981467224</v>
      </c>
      <c r="AG1110">
        <v>14.823302113717498</v>
      </c>
      <c r="AH1110">
        <v>1.2327773749093549</v>
      </c>
    </row>
    <row r="1111" spans="1:34">
      <c r="A1111">
        <v>11</v>
      </c>
      <c r="B1111">
        <v>39</v>
      </c>
      <c r="C1111">
        <v>2021</v>
      </c>
      <c r="D1111">
        <v>99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</v>
      </c>
      <c r="M1111">
        <v>99</v>
      </c>
      <c r="N1111">
        <v>99</v>
      </c>
      <c r="O1111">
        <v>99</v>
      </c>
      <c r="P1111">
        <v>9999</v>
      </c>
    </row>
    <row r="1112" spans="1:34">
      <c r="A1112">
        <v>11</v>
      </c>
      <c r="B1112">
        <v>40</v>
      </c>
      <c r="C1112">
        <v>2021</v>
      </c>
      <c r="D1112">
        <v>99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10</v>
      </c>
      <c r="M1112">
        <v>99</v>
      </c>
      <c r="N1112">
        <v>99</v>
      </c>
      <c r="O1112">
        <v>99</v>
      </c>
      <c r="P1112">
        <v>9999</v>
      </c>
    </row>
    <row r="1113" spans="1:34">
      <c r="A1113">
        <v>11</v>
      </c>
      <c r="B1113">
        <v>41</v>
      </c>
      <c r="C1113">
        <v>2021</v>
      </c>
      <c r="D1113">
        <v>99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11</v>
      </c>
      <c r="M1113">
        <v>99</v>
      </c>
      <c r="N1113">
        <v>99</v>
      </c>
      <c r="O1113">
        <v>99</v>
      </c>
      <c r="P1113">
        <v>9999</v>
      </c>
      <c r="Q1113">
        <v>30</v>
      </c>
      <c r="R1113">
        <v>198</v>
      </c>
      <c r="S1113">
        <v>11</v>
      </c>
      <c r="T1113">
        <v>5.1363636363636358</v>
      </c>
      <c r="U1113">
        <v>17.921010101010101</v>
      </c>
      <c r="V1113">
        <v>6.5656565656565657</v>
      </c>
      <c r="W1113">
        <v>3.535353535353535</v>
      </c>
      <c r="X1113">
        <v>55.050505050505059</v>
      </c>
      <c r="Y1113">
        <v>22.222222222222225</v>
      </c>
      <c r="Z1113">
        <v>7.8481655187692816</v>
      </c>
      <c r="AA1113">
        <v>0</v>
      </c>
      <c r="AB1113">
        <v>2.1382969975161945</v>
      </c>
      <c r="AD1113">
        <v>62.867953152307685</v>
      </c>
      <c r="AF1113">
        <v>0.74341346930040286</v>
      </c>
      <c r="AG1113">
        <v>1.0472564296363924</v>
      </c>
      <c r="AH1113">
        <v>0</v>
      </c>
    </row>
    <row r="1114" spans="1:34">
      <c r="A1114">
        <v>11</v>
      </c>
      <c r="B1114">
        <v>42</v>
      </c>
      <c r="C1114">
        <v>2021</v>
      </c>
      <c r="D1114">
        <v>99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12</v>
      </c>
      <c r="M1114">
        <v>99</v>
      </c>
      <c r="N1114">
        <v>99</v>
      </c>
      <c r="O1114">
        <v>99</v>
      </c>
      <c r="P1114">
        <v>9999</v>
      </c>
    </row>
    <row r="1115" spans="1:34">
      <c r="A1115">
        <v>11</v>
      </c>
      <c r="B1115">
        <v>43</v>
      </c>
      <c r="C1115">
        <v>2021</v>
      </c>
      <c r="D1115">
        <v>99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13</v>
      </c>
      <c r="M1115">
        <v>99</v>
      </c>
      <c r="N1115">
        <v>99</v>
      </c>
      <c r="O1115">
        <v>99</v>
      </c>
      <c r="P1115">
        <v>9999</v>
      </c>
    </row>
    <row r="1116" spans="1:34">
      <c r="A1116">
        <v>11</v>
      </c>
      <c r="B1116">
        <v>44</v>
      </c>
      <c r="C1116">
        <v>2021</v>
      </c>
      <c r="D1116">
        <v>99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14</v>
      </c>
      <c r="M1116">
        <v>99</v>
      </c>
      <c r="N1116">
        <v>99</v>
      </c>
      <c r="O1116">
        <v>99</v>
      </c>
      <c r="P1116">
        <v>9999</v>
      </c>
      <c r="Q1116">
        <v>1</v>
      </c>
      <c r="R1116">
        <v>1</v>
      </c>
      <c r="S1116">
        <v>14</v>
      </c>
      <c r="T1116">
        <v>2</v>
      </c>
      <c r="U1116">
        <v>12.5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F1116">
        <v>3.7546134813151665E-3</v>
      </c>
      <c r="AG1116">
        <v>3.6892269584976999E-3</v>
      </c>
      <c r="AH1116">
        <v>0</v>
      </c>
    </row>
    <row r="1117" spans="1:34">
      <c r="A1117">
        <v>11</v>
      </c>
      <c r="B1117">
        <v>45</v>
      </c>
      <c r="C1117">
        <v>2021</v>
      </c>
      <c r="D1117">
        <v>99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15</v>
      </c>
      <c r="M1117">
        <v>99</v>
      </c>
      <c r="N1117">
        <v>99</v>
      </c>
      <c r="O1117">
        <v>99</v>
      </c>
      <c r="P1117">
        <v>9999</v>
      </c>
    </row>
    <row r="1118" spans="1:34">
      <c r="A1118">
        <v>11</v>
      </c>
      <c r="B1118">
        <v>46</v>
      </c>
      <c r="C1118">
        <v>2020</v>
      </c>
      <c r="D1118">
        <v>99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1</v>
      </c>
      <c r="M1118">
        <v>99</v>
      </c>
      <c r="N1118">
        <v>99</v>
      </c>
      <c r="O1118">
        <v>99</v>
      </c>
      <c r="P1118">
        <v>9999</v>
      </c>
      <c r="Q1118">
        <v>95</v>
      </c>
      <c r="R1118">
        <v>281</v>
      </c>
      <c r="S1118">
        <v>1</v>
      </c>
      <c r="T1118">
        <v>2.2775800711743774</v>
      </c>
      <c r="U1118">
        <v>9.5119217081850564</v>
      </c>
      <c r="V1118">
        <v>0</v>
      </c>
      <c r="W1118">
        <v>0</v>
      </c>
      <c r="X1118">
        <v>19.217081850533813</v>
      </c>
      <c r="Y1118">
        <v>0.35587188612099646</v>
      </c>
      <c r="Z1118">
        <v>5.8927347034874478</v>
      </c>
      <c r="AA1118">
        <v>0</v>
      </c>
      <c r="AB1118">
        <v>0.90539850735007166</v>
      </c>
      <c r="AD1118">
        <v>31.466542354688055</v>
      </c>
      <c r="AF1118">
        <v>1.032063760237999</v>
      </c>
      <c r="AG1118">
        <v>0.78345170380850404</v>
      </c>
      <c r="AH1118">
        <v>0</v>
      </c>
    </row>
    <row r="1119" spans="1:34">
      <c r="A1119">
        <v>11</v>
      </c>
      <c r="B1119">
        <v>47</v>
      </c>
      <c r="C1119">
        <v>2020</v>
      </c>
      <c r="D1119">
        <v>99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2</v>
      </c>
      <c r="M1119">
        <v>99</v>
      </c>
      <c r="N1119">
        <v>99</v>
      </c>
      <c r="O1119">
        <v>99</v>
      </c>
      <c r="P1119">
        <v>9999</v>
      </c>
      <c r="Q1119">
        <v>279</v>
      </c>
      <c r="R1119">
        <v>1251</v>
      </c>
      <c r="S1119">
        <v>2</v>
      </c>
      <c r="T1119">
        <v>2.8297362110311757</v>
      </c>
      <c r="U1119">
        <v>11.631135091926453</v>
      </c>
      <c r="V1119">
        <v>0</v>
      </c>
      <c r="W1119">
        <v>0</v>
      </c>
      <c r="X1119">
        <v>34.372501998401269</v>
      </c>
      <c r="Y1119">
        <v>2.3181454836131095</v>
      </c>
      <c r="Z1119">
        <v>6.4910681415342975</v>
      </c>
      <c r="AA1119">
        <v>0</v>
      </c>
      <c r="AB1119">
        <v>1.4550921674543789</v>
      </c>
      <c r="AD1119">
        <v>40.738691897947291</v>
      </c>
      <c r="AF1119">
        <v>4.5947037866823379</v>
      </c>
      <c r="AG1119">
        <v>4.2649805222331292</v>
      </c>
      <c r="AH1119">
        <v>1.0391686650679457</v>
      </c>
    </row>
    <row r="1120" spans="1:34">
      <c r="A1120">
        <v>11</v>
      </c>
      <c r="B1120">
        <v>48</v>
      </c>
      <c r="C1120">
        <v>2020</v>
      </c>
      <c r="D1120">
        <v>99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3</v>
      </c>
      <c r="M1120">
        <v>99</v>
      </c>
      <c r="N1120">
        <v>99</v>
      </c>
      <c r="O1120">
        <v>99</v>
      </c>
      <c r="P1120">
        <v>9999</v>
      </c>
      <c r="Q1120">
        <v>326</v>
      </c>
      <c r="R1120">
        <v>1943</v>
      </c>
      <c r="S1120">
        <v>3</v>
      </c>
      <c r="T1120">
        <v>3.4652599073597528</v>
      </c>
      <c r="U1120">
        <v>11.809402985074623</v>
      </c>
      <c r="V1120">
        <v>0</v>
      </c>
      <c r="W1120">
        <v>0</v>
      </c>
      <c r="X1120">
        <v>34.482758620689651</v>
      </c>
      <c r="Y1120">
        <v>3.3453422542460118</v>
      </c>
      <c r="Z1120">
        <v>6.6006602590662489</v>
      </c>
      <c r="AA1120">
        <v>0</v>
      </c>
      <c r="AB1120">
        <v>1.6994148494537451</v>
      </c>
      <c r="AD1120">
        <v>42.808632045934907</v>
      </c>
      <c r="AF1120">
        <v>7.136298527197269</v>
      </c>
      <c r="AG1120">
        <v>6.7257138472146476</v>
      </c>
      <c r="AH1120">
        <v>0.51466803911477099</v>
      </c>
    </row>
    <row r="1121" spans="1:34">
      <c r="A1121">
        <v>11</v>
      </c>
      <c r="B1121">
        <v>49</v>
      </c>
      <c r="C1121">
        <v>2020</v>
      </c>
      <c r="D1121">
        <v>99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4</v>
      </c>
      <c r="M1121">
        <v>99</v>
      </c>
      <c r="N1121">
        <v>99</v>
      </c>
      <c r="O1121">
        <v>99</v>
      </c>
      <c r="P1121">
        <v>9999</v>
      </c>
      <c r="Q1121">
        <v>437</v>
      </c>
      <c r="R1121">
        <v>4203</v>
      </c>
      <c r="S1121">
        <v>4</v>
      </c>
      <c r="T1121">
        <v>4.2081846300261709</v>
      </c>
      <c r="U1121">
        <v>11.216538187009299</v>
      </c>
      <c r="V1121">
        <v>0</v>
      </c>
      <c r="W1121">
        <v>4.758505829169641E-2</v>
      </c>
      <c r="X1121">
        <v>29.050678087080652</v>
      </c>
      <c r="Y1121">
        <v>4.7347133000237926</v>
      </c>
      <c r="Z1121">
        <v>6.7480414749370707</v>
      </c>
      <c r="AA1121">
        <v>0</v>
      </c>
      <c r="AB1121">
        <v>1.7179711299695284</v>
      </c>
      <c r="AD1121">
        <v>32.498198613009606</v>
      </c>
      <c r="AF1121">
        <v>15.436882506335621</v>
      </c>
      <c r="AG1121">
        <v>13.818339918937379</v>
      </c>
      <c r="AH1121">
        <v>0.61860575779205329</v>
      </c>
    </row>
    <row r="1122" spans="1:34">
      <c r="A1122">
        <v>11</v>
      </c>
      <c r="B1122">
        <v>50</v>
      </c>
      <c r="C1122">
        <v>2020</v>
      </c>
      <c r="D1122">
        <v>99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5</v>
      </c>
      <c r="M1122">
        <v>99</v>
      </c>
      <c r="N1122">
        <v>99</v>
      </c>
      <c r="O1122">
        <v>99</v>
      </c>
      <c r="P1122">
        <v>9999</v>
      </c>
      <c r="Q1122">
        <v>581</v>
      </c>
      <c r="R1122">
        <v>9413</v>
      </c>
      <c r="S1122">
        <v>5</v>
      </c>
      <c r="T1122">
        <v>5.0918941888877089</v>
      </c>
      <c r="U1122">
        <v>11.443840433443116</v>
      </c>
      <c r="V1122">
        <v>0</v>
      </c>
      <c r="W1122">
        <v>0.38244980346329538</v>
      </c>
      <c r="X1122">
        <v>25.656007648996074</v>
      </c>
      <c r="Y1122">
        <v>8.8282162966110711</v>
      </c>
      <c r="Z1122">
        <v>7.1836011951322556</v>
      </c>
      <c r="AA1122">
        <v>0</v>
      </c>
      <c r="AB1122">
        <v>1.7589675996253098</v>
      </c>
      <c r="AD1122">
        <v>20.668503388586153</v>
      </c>
      <c r="AF1122">
        <v>34.572299555588202</v>
      </c>
      <c r="AG1122">
        <v>31.574573633849397</v>
      </c>
      <c r="AH1122">
        <v>0.5099330712843938</v>
      </c>
    </row>
    <row r="1123" spans="1:34">
      <c r="A1123">
        <v>11</v>
      </c>
      <c r="B1123">
        <v>51</v>
      </c>
      <c r="C1123">
        <v>2020</v>
      </c>
      <c r="D1123">
        <v>99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6</v>
      </c>
      <c r="M1123">
        <v>99</v>
      </c>
      <c r="N1123">
        <v>99</v>
      </c>
      <c r="O1123">
        <v>99</v>
      </c>
      <c r="P1123">
        <v>9999</v>
      </c>
      <c r="Q1123">
        <v>578</v>
      </c>
      <c r="R1123">
        <v>7238</v>
      </c>
      <c r="S1123">
        <v>6</v>
      </c>
      <c r="T1123">
        <v>5.4888090632771487</v>
      </c>
      <c r="U1123">
        <v>13.723261950815139</v>
      </c>
      <c r="V1123">
        <v>3.0533296490743305</v>
      </c>
      <c r="W1123">
        <v>1.9894998618402873</v>
      </c>
      <c r="X1123">
        <v>32.1083172147002</v>
      </c>
      <c r="Y1123">
        <v>17.974578612876485</v>
      </c>
      <c r="Z1123">
        <v>8.2602964098665623</v>
      </c>
      <c r="AA1123">
        <v>0</v>
      </c>
      <c r="AB1123">
        <v>1.9827451842371373</v>
      </c>
      <c r="AD1123">
        <v>41.300256425912721</v>
      </c>
      <c r="AF1123">
        <v>26.58390568185991</v>
      </c>
      <c r="AG1123">
        <v>29.114784138295743</v>
      </c>
      <c r="AH1123">
        <v>0.45592705167173264</v>
      </c>
    </row>
    <row r="1124" spans="1:34">
      <c r="A1124">
        <v>11</v>
      </c>
      <c r="B1124">
        <v>52</v>
      </c>
      <c r="C1124">
        <v>2020</v>
      </c>
      <c r="D1124">
        <v>99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7</v>
      </c>
      <c r="M1124">
        <v>99</v>
      </c>
      <c r="N1124">
        <v>99</v>
      </c>
      <c r="O1124">
        <v>99</v>
      </c>
      <c r="P1124">
        <v>9999</v>
      </c>
    </row>
    <row r="1125" spans="1:34">
      <c r="A1125">
        <v>11</v>
      </c>
      <c r="B1125">
        <v>53</v>
      </c>
      <c r="C1125">
        <v>2020</v>
      </c>
      <c r="D1125">
        <v>99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8</v>
      </c>
      <c r="M1125">
        <v>99</v>
      </c>
      <c r="N1125">
        <v>99</v>
      </c>
      <c r="O1125">
        <v>99</v>
      </c>
      <c r="P1125">
        <v>9999</v>
      </c>
      <c r="Q1125">
        <v>418</v>
      </c>
      <c r="R1125">
        <v>2662</v>
      </c>
      <c r="S1125">
        <v>8</v>
      </c>
      <c r="T1125">
        <v>6.0165289256198351</v>
      </c>
      <c r="U1125">
        <v>16.00709616829452</v>
      </c>
      <c r="V1125">
        <v>3.0803906836964696</v>
      </c>
      <c r="W1125">
        <v>7.5131480090157776</v>
      </c>
      <c r="X1125">
        <v>40.646130728775354</v>
      </c>
      <c r="Y1125">
        <v>28.024042073628848</v>
      </c>
      <c r="Z1125">
        <v>9.936015189261731</v>
      </c>
      <c r="AA1125">
        <v>0</v>
      </c>
      <c r="AB1125">
        <v>2.2997789008869862</v>
      </c>
      <c r="AD1125">
        <v>62.195189484124761</v>
      </c>
      <c r="AF1125">
        <v>9.7770595364895136</v>
      </c>
      <c r="AG1125">
        <v>12.489879481189272</v>
      </c>
      <c r="AH1125">
        <v>0.5259203606311047</v>
      </c>
    </row>
    <row r="1126" spans="1:34">
      <c r="A1126">
        <v>11</v>
      </c>
      <c r="B1126">
        <v>54</v>
      </c>
      <c r="C1126">
        <v>2020</v>
      </c>
      <c r="D1126">
        <v>99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</v>
      </c>
      <c r="M1126">
        <v>99</v>
      </c>
      <c r="N1126">
        <v>99</v>
      </c>
      <c r="O1126">
        <v>99</v>
      </c>
      <c r="P1126">
        <v>9999</v>
      </c>
    </row>
    <row r="1127" spans="1:34">
      <c r="A1127">
        <v>11</v>
      </c>
      <c r="B1127">
        <v>55</v>
      </c>
      <c r="C1127">
        <v>2020</v>
      </c>
      <c r="D1127">
        <v>99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10</v>
      </c>
      <c r="M1127">
        <v>99</v>
      </c>
      <c r="N1127">
        <v>99</v>
      </c>
      <c r="O1127">
        <v>99</v>
      </c>
      <c r="P1127">
        <v>9999</v>
      </c>
    </row>
    <row r="1128" spans="1:34">
      <c r="A1128">
        <v>11</v>
      </c>
      <c r="B1128">
        <v>56</v>
      </c>
      <c r="C1128">
        <v>2020</v>
      </c>
      <c r="D1128">
        <v>99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11</v>
      </c>
      <c r="M1128">
        <v>99</v>
      </c>
      <c r="N1128">
        <v>99</v>
      </c>
      <c r="O1128">
        <v>99</v>
      </c>
      <c r="P1128">
        <v>9999</v>
      </c>
      <c r="Q1128">
        <v>35</v>
      </c>
      <c r="R1128">
        <v>236</v>
      </c>
      <c r="S1128">
        <v>11</v>
      </c>
      <c r="T1128">
        <v>5.2161016949152543</v>
      </c>
      <c r="U1128">
        <v>17.756059322033892</v>
      </c>
      <c r="V1128">
        <v>1.6949152542372876</v>
      </c>
      <c r="W1128">
        <v>5.9322033898305069</v>
      </c>
      <c r="X1128">
        <v>58.47457627118645</v>
      </c>
      <c r="Y1128">
        <v>19.49152542372882</v>
      </c>
      <c r="Z1128">
        <v>7.3054298459275646</v>
      </c>
      <c r="AA1128">
        <v>0</v>
      </c>
      <c r="AB1128">
        <v>2.4684267390241361</v>
      </c>
      <c r="AD1128">
        <v>66.809809252620397</v>
      </c>
      <c r="AF1128">
        <v>0.8667866456091381</v>
      </c>
      <c r="AG1128">
        <v>1.2282767544719191</v>
      </c>
      <c r="AH1128">
        <v>0</v>
      </c>
    </row>
    <row r="1129" spans="1:34">
      <c r="A1129">
        <v>11</v>
      </c>
      <c r="B1129">
        <v>57</v>
      </c>
      <c r="C1129">
        <v>2020</v>
      </c>
      <c r="D1129">
        <v>99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12</v>
      </c>
      <c r="M1129">
        <v>99</v>
      </c>
      <c r="N1129">
        <v>99</v>
      </c>
      <c r="O1129">
        <v>99</v>
      </c>
      <c r="P1129">
        <v>9999</v>
      </c>
    </row>
    <row r="1130" spans="1:34">
      <c r="A1130">
        <v>11</v>
      </c>
      <c r="B1130">
        <v>58</v>
      </c>
      <c r="C1130">
        <v>2020</v>
      </c>
      <c r="D1130">
        <v>99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13</v>
      </c>
      <c r="M1130">
        <v>99</v>
      </c>
      <c r="N1130">
        <v>99</v>
      </c>
      <c r="O1130">
        <v>99</v>
      </c>
      <c r="P1130">
        <v>9999</v>
      </c>
    </row>
    <row r="1131" spans="1:34">
      <c r="A1131">
        <v>11</v>
      </c>
      <c r="B1131">
        <v>59</v>
      </c>
      <c r="C1131">
        <v>2020</v>
      </c>
      <c r="D1131">
        <v>99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14</v>
      </c>
      <c r="M1131">
        <v>99</v>
      </c>
      <c r="N1131">
        <v>99</v>
      </c>
      <c r="O1131">
        <v>99</v>
      </c>
      <c r="P1131">
        <v>9999</v>
      </c>
    </row>
    <row r="1132" spans="1:34">
      <c r="A1132">
        <v>11</v>
      </c>
      <c r="B1132">
        <v>60</v>
      </c>
      <c r="C1132">
        <v>2020</v>
      </c>
      <c r="D1132">
        <v>99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15</v>
      </c>
      <c r="M1132">
        <v>99</v>
      </c>
      <c r="N1132">
        <v>99</v>
      </c>
      <c r="O1132">
        <v>99</v>
      </c>
      <c r="P1132">
        <v>9999</v>
      </c>
    </row>
    <row r="1133" spans="1:34">
      <c r="A1133">
        <v>11</v>
      </c>
      <c r="B1133">
        <v>61</v>
      </c>
      <c r="C1133">
        <v>2019</v>
      </c>
      <c r="D1133">
        <v>99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1</v>
      </c>
      <c r="M1133">
        <v>99</v>
      </c>
      <c r="N1133">
        <v>99</v>
      </c>
      <c r="O1133">
        <v>99</v>
      </c>
      <c r="P1133">
        <v>9999</v>
      </c>
      <c r="Q1133">
        <v>109</v>
      </c>
      <c r="R1133">
        <v>286</v>
      </c>
      <c r="S1133">
        <v>1</v>
      </c>
      <c r="T1133">
        <v>2.3461538461538471</v>
      </c>
      <c r="U1133">
        <v>10.415314685314685</v>
      </c>
      <c r="V1133">
        <v>0</v>
      </c>
      <c r="W1133">
        <v>0</v>
      </c>
      <c r="X1133">
        <v>27.272727272727277</v>
      </c>
      <c r="Y1133">
        <v>1.0489510489510487</v>
      </c>
      <c r="Z1133">
        <v>6.3817410326075379</v>
      </c>
      <c r="AA1133">
        <v>0</v>
      </c>
      <c r="AB1133">
        <v>0.95845659956747042</v>
      </c>
      <c r="AD1133">
        <v>38.053127496834705</v>
      </c>
      <c r="AF1133">
        <v>1.0520120650334732</v>
      </c>
      <c r="AG1133">
        <v>0.88430043878672016</v>
      </c>
      <c r="AH1133">
        <v>0</v>
      </c>
    </row>
    <row r="1134" spans="1:34">
      <c r="A1134">
        <v>11</v>
      </c>
      <c r="B1134">
        <v>62</v>
      </c>
      <c r="C1134">
        <v>2019</v>
      </c>
      <c r="D1134">
        <v>99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2</v>
      </c>
      <c r="M1134">
        <v>99</v>
      </c>
      <c r="N1134">
        <v>99</v>
      </c>
      <c r="O1134">
        <v>99</v>
      </c>
      <c r="P1134">
        <v>9999</v>
      </c>
      <c r="Q1134">
        <v>293</v>
      </c>
      <c r="R1134">
        <v>1351</v>
      </c>
      <c r="S1134">
        <v>2</v>
      </c>
      <c r="T1134">
        <v>2.8127313101406366</v>
      </c>
      <c r="U1134">
        <v>11.26723908216136</v>
      </c>
      <c r="V1134">
        <v>0</v>
      </c>
      <c r="W1134">
        <v>7.4019245003700981E-2</v>
      </c>
      <c r="X1134">
        <v>32.346410066617324</v>
      </c>
      <c r="Y1134">
        <v>1.9985196150999265</v>
      </c>
      <c r="Z1134">
        <v>6.6242789198394094</v>
      </c>
      <c r="AA1134">
        <v>0</v>
      </c>
      <c r="AB1134">
        <v>1.439019790744259</v>
      </c>
      <c r="AD1134">
        <v>40.410576417851026</v>
      </c>
      <c r="AF1134">
        <v>4.9694695799308484</v>
      </c>
      <c r="AG1134">
        <v>4.5189160163654236</v>
      </c>
      <c r="AH1134">
        <v>0.44411547002220592</v>
      </c>
    </row>
    <row r="1135" spans="1:34">
      <c r="A1135">
        <v>11</v>
      </c>
      <c r="B1135">
        <v>63</v>
      </c>
      <c r="C1135">
        <v>2019</v>
      </c>
      <c r="D1135">
        <v>99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3</v>
      </c>
      <c r="M1135">
        <v>99</v>
      </c>
      <c r="N1135">
        <v>99</v>
      </c>
      <c r="O1135">
        <v>99</v>
      </c>
      <c r="P1135">
        <v>9999</v>
      </c>
      <c r="Q1135">
        <v>371</v>
      </c>
      <c r="R1135">
        <v>2306</v>
      </c>
      <c r="S1135">
        <v>3</v>
      </c>
      <c r="T1135">
        <v>3.4891587163920206</v>
      </c>
      <c r="U1135">
        <v>11.168716392020816</v>
      </c>
      <c r="V1135">
        <v>0</v>
      </c>
      <c r="W1135">
        <v>0</v>
      </c>
      <c r="X1135">
        <v>31.439722463139635</v>
      </c>
      <c r="Y1135">
        <v>2.8620988725065044</v>
      </c>
      <c r="Z1135">
        <v>6.688835684204439</v>
      </c>
      <c r="AA1135">
        <v>0</v>
      </c>
      <c r="AB1135">
        <v>1.6833232535741101</v>
      </c>
      <c r="AD1135">
        <v>38.490739220882794</v>
      </c>
      <c r="AF1135">
        <v>8.4823070698153433</v>
      </c>
      <c r="AG1135">
        <v>7.6458183749650175</v>
      </c>
      <c r="AH1135">
        <v>0.47701647875108411</v>
      </c>
    </row>
    <row r="1136" spans="1:34">
      <c r="A1136">
        <v>11</v>
      </c>
      <c r="B1136">
        <v>64</v>
      </c>
      <c r="C1136">
        <v>2019</v>
      </c>
      <c r="D1136">
        <v>99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4</v>
      </c>
      <c r="M1136">
        <v>99</v>
      </c>
      <c r="N1136">
        <v>99</v>
      </c>
      <c r="O1136">
        <v>99</v>
      </c>
      <c r="P1136">
        <v>9999</v>
      </c>
      <c r="Q1136">
        <v>447</v>
      </c>
      <c r="R1136">
        <v>4305</v>
      </c>
      <c r="S1136">
        <v>4</v>
      </c>
      <c r="T1136">
        <v>4.1038327526132399</v>
      </c>
      <c r="U1136">
        <v>10.905593495934957</v>
      </c>
      <c r="V1136">
        <v>0</v>
      </c>
      <c r="W1136">
        <v>4.6457607433217189E-2</v>
      </c>
      <c r="X1136">
        <v>25.57491289198606</v>
      </c>
      <c r="Y1136">
        <v>4.9941927990708495</v>
      </c>
      <c r="Z1136">
        <v>6.5828247206510548</v>
      </c>
      <c r="AA1136">
        <v>0</v>
      </c>
      <c r="AB1136">
        <v>1.7337656987496071</v>
      </c>
      <c r="AD1136">
        <v>37.917772996464365</v>
      </c>
      <c r="AF1136">
        <v>15.835356433458401</v>
      </c>
      <c r="AG1136">
        <v>13.937467652667676</v>
      </c>
      <c r="AH1136">
        <v>0.53426248548199762</v>
      </c>
    </row>
    <row r="1137" spans="1:34">
      <c r="A1137">
        <v>11</v>
      </c>
      <c r="B1137">
        <v>65</v>
      </c>
      <c r="C1137">
        <v>2019</v>
      </c>
      <c r="D1137">
        <v>99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5</v>
      </c>
      <c r="M1137">
        <v>99</v>
      </c>
      <c r="N1137">
        <v>99</v>
      </c>
      <c r="O1137">
        <v>99</v>
      </c>
      <c r="P1137">
        <v>9999</v>
      </c>
      <c r="Q1137">
        <v>563</v>
      </c>
      <c r="R1137">
        <v>9594</v>
      </c>
      <c r="S1137">
        <v>5</v>
      </c>
      <c r="T1137">
        <v>4.8878465707733989</v>
      </c>
      <c r="U1137">
        <v>11.143821138211424</v>
      </c>
      <c r="V1137">
        <v>0</v>
      </c>
      <c r="W1137">
        <v>0.34396497811131954</v>
      </c>
      <c r="X1137">
        <v>23.514696685428397</v>
      </c>
      <c r="Y1137">
        <v>7.6401917865332516</v>
      </c>
      <c r="Z1137">
        <v>6.885934176623314</v>
      </c>
      <c r="AA1137">
        <v>0</v>
      </c>
      <c r="AB1137">
        <v>1.6972590354117012</v>
      </c>
      <c r="AD1137">
        <v>29.668975936340313</v>
      </c>
      <c r="AF1137">
        <v>35.290222908850133</v>
      </c>
      <c r="AG1137">
        <v>31.739147549790431</v>
      </c>
      <c r="AH1137">
        <v>0.48988951427975824</v>
      </c>
    </row>
    <row r="1138" spans="1:34">
      <c r="A1138">
        <v>11</v>
      </c>
      <c r="B1138">
        <v>66</v>
      </c>
      <c r="C1138">
        <v>2019</v>
      </c>
      <c r="D1138">
        <v>99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6</v>
      </c>
      <c r="M1138">
        <v>99</v>
      </c>
      <c r="N1138">
        <v>99</v>
      </c>
      <c r="O1138">
        <v>99</v>
      </c>
      <c r="P1138">
        <v>9999</v>
      </c>
      <c r="Q1138">
        <v>558</v>
      </c>
      <c r="R1138">
        <v>6441</v>
      </c>
      <c r="S1138">
        <v>6</v>
      </c>
      <c r="T1138">
        <v>5.4028877503493264</v>
      </c>
      <c r="U1138">
        <v>13.708462971588228</v>
      </c>
      <c r="V1138">
        <v>3.1827356000621023</v>
      </c>
      <c r="W1138">
        <v>2.0959478341872382</v>
      </c>
      <c r="X1138">
        <v>31.439217512808568</v>
      </c>
      <c r="Y1138">
        <v>16.860735910572888</v>
      </c>
      <c r="Z1138">
        <v>8.1529821380350871</v>
      </c>
      <c r="AA1138">
        <v>0</v>
      </c>
      <c r="AB1138">
        <v>1.8899018410407904</v>
      </c>
      <c r="AD1138">
        <v>48.252057291640838</v>
      </c>
      <c r="AF1138">
        <v>23.692341646435661</v>
      </c>
      <c r="AG1138">
        <v>26.212200043710581</v>
      </c>
      <c r="AH1138">
        <v>0.85390467318739316</v>
      </c>
    </row>
    <row r="1139" spans="1:34">
      <c r="A1139">
        <v>11</v>
      </c>
      <c r="B1139">
        <v>67</v>
      </c>
      <c r="C1139">
        <v>2019</v>
      </c>
      <c r="D1139">
        <v>99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7</v>
      </c>
      <c r="M1139">
        <v>99</v>
      </c>
      <c r="N1139">
        <v>99</v>
      </c>
      <c r="O1139">
        <v>99</v>
      </c>
      <c r="P1139">
        <v>9999</v>
      </c>
    </row>
    <row r="1140" spans="1:34">
      <c r="A1140">
        <v>11</v>
      </c>
      <c r="B1140">
        <v>68</v>
      </c>
      <c r="C1140">
        <v>2019</v>
      </c>
      <c r="D1140">
        <v>99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8</v>
      </c>
      <c r="M1140">
        <v>99</v>
      </c>
      <c r="N1140">
        <v>99</v>
      </c>
      <c r="O1140">
        <v>99</v>
      </c>
      <c r="P1140">
        <v>9999</v>
      </c>
      <c r="Q1140">
        <v>398</v>
      </c>
      <c r="R1140">
        <v>2742</v>
      </c>
      <c r="S1140">
        <v>8</v>
      </c>
      <c r="T1140">
        <v>6.0415754923413596</v>
      </c>
      <c r="U1140">
        <v>17.228019693654261</v>
      </c>
      <c r="V1140">
        <v>2.9540481400437644</v>
      </c>
      <c r="W1140">
        <v>7.6586433260393854</v>
      </c>
      <c r="X1140">
        <v>46.097738876732315</v>
      </c>
      <c r="Y1140">
        <v>29.066374908825676</v>
      </c>
      <c r="Z1140">
        <v>9.5488304710597181</v>
      </c>
      <c r="AA1140">
        <v>0</v>
      </c>
      <c r="AB1140">
        <v>2.3112369710189005</v>
      </c>
      <c r="AD1140">
        <v>62.747131970358609</v>
      </c>
      <c r="AF1140">
        <v>10.086073714411832</v>
      </c>
      <c r="AG1140">
        <v>14.02375194440233</v>
      </c>
      <c r="AH1140">
        <v>1.0211524434719184</v>
      </c>
    </row>
    <row r="1141" spans="1:34">
      <c r="A1141">
        <v>11</v>
      </c>
      <c r="B1141">
        <v>69</v>
      </c>
      <c r="C1141">
        <v>2019</v>
      </c>
      <c r="D1141">
        <v>99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</v>
      </c>
      <c r="M1141">
        <v>99</v>
      </c>
      <c r="N1141">
        <v>99</v>
      </c>
      <c r="O1141">
        <v>99</v>
      </c>
      <c r="P1141">
        <v>9999</v>
      </c>
    </row>
    <row r="1142" spans="1:34">
      <c r="A1142">
        <v>11</v>
      </c>
      <c r="B1142">
        <v>70</v>
      </c>
      <c r="C1142">
        <v>2019</v>
      </c>
      <c r="D1142">
        <v>99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10</v>
      </c>
      <c r="M1142">
        <v>99</v>
      </c>
      <c r="N1142">
        <v>99</v>
      </c>
      <c r="O1142">
        <v>99</v>
      </c>
      <c r="P1142">
        <v>9999</v>
      </c>
    </row>
    <row r="1143" spans="1:34">
      <c r="A1143">
        <v>11</v>
      </c>
      <c r="B1143">
        <v>71</v>
      </c>
      <c r="C1143">
        <v>2019</v>
      </c>
      <c r="D1143">
        <v>99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11</v>
      </c>
      <c r="M1143">
        <v>99</v>
      </c>
      <c r="N1143">
        <v>99</v>
      </c>
      <c r="O1143">
        <v>99</v>
      </c>
      <c r="P1143">
        <v>9999</v>
      </c>
      <c r="Q1143">
        <v>34</v>
      </c>
      <c r="R1143">
        <v>158</v>
      </c>
      <c r="S1143">
        <v>11</v>
      </c>
      <c r="T1143">
        <v>6.2151898734177218</v>
      </c>
      <c r="U1143">
        <v>21.616202531645577</v>
      </c>
      <c r="V1143">
        <v>6.9620253164556951</v>
      </c>
      <c r="W1143">
        <v>3.164556962025316</v>
      </c>
      <c r="X1143">
        <v>71.518987341772146</v>
      </c>
      <c r="Y1143">
        <v>43.037974683544313</v>
      </c>
      <c r="Z1143">
        <v>8.9114427654287596</v>
      </c>
      <c r="AA1143">
        <v>0</v>
      </c>
      <c r="AB1143">
        <v>1.7550713936645077</v>
      </c>
      <c r="AD1143">
        <v>55.236494559678256</v>
      </c>
      <c r="AF1143">
        <v>0.58118149047303758</v>
      </c>
      <c r="AG1143">
        <v>1.0139064807117717</v>
      </c>
      <c r="AH1143">
        <v>0</v>
      </c>
    </row>
    <row r="1144" spans="1:34">
      <c r="A1144">
        <v>11</v>
      </c>
      <c r="B1144">
        <v>72</v>
      </c>
      <c r="C1144">
        <v>2019</v>
      </c>
      <c r="D1144">
        <v>99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12</v>
      </c>
      <c r="M1144">
        <v>99</v>
      </c>
      <c r="N1144">
        <v>99</v>
      </c>
      <c r="O1144">
        <v>99</v>
      </c>
      <c r="P1144">
        <v>9999</v>
      </c>
    </row>
    <row r="1145" spans="1:34">
      <c r="A1145">
        <v>11</v>
      </c>
      <c r="B1145">
        <v>73</v>
      </c>
      <c r="C1145">
        <v>2019</v>
      </c>
      <c r="D1145">
        <v>99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13</v>
      </c>
      <c r="M1145">
        <v>99</v>
      </c>
      <c r="N1145">
        <v>99</v>
      </c>
      <c r="O1145">
        <v>99</v>
      </c>
      <c r="P1145">
        <v>9999</v>
      </c>
    </row>
    <row r="1146" spans="1:34">
      <c r="A1146">
        <v>11</v>
      </c>
      <c r="B1146">
        <v>74</v>
      </c>
      <c r="C1146">
        <v>2019</v>
      </c>
      <c r="D1146">
        <v>99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14</v>
      </c>
      <c r="M1146">
        <v>99</v>
      </c>
      <c r="N1146">
        <v>99</v>
      </c>
      <c r="O1146">
        <v>99</v>
      </c>
      <c r="P1146">
        <v>9999</v>
      </c>
      <c r="Q1146">
        <v>2</v>
      </c>
      <c r="R1146">
        <v>3</v>
      </c>
      <c r="S1146">
        <v>14</v>
      </c>
      <c r="T1146">
        <v>10</v>
      </c>
      <c r="U1146">
        <v>27.5</v>
      </c>
      <c r="V1146">
        <v>0</v>
      </c>
      <c r="W1146">
        <v>66.666666666666686</v>
      </c>
      <c r="X1146">
        <v>100</v>
      </c>
      <c r="Y1146">
        <v>100</v>
      </c>
      <c r="Z1146">
        <v>1.7568911937472784</v>
      </c>
      <c r="AA1146">
        <v>0</v>
      </c>
      <c r="AB1146">
        <v>1.4142135623730951</v>
      </c>
      <c r="AD1146">
        <v>88.544750189816355</v>
      </c>
      <c r="AF1146">
        <v>1.1035091591260206E-2</v>
      </c>
      <c r="AG1146">
        <v>2.4491498600065938E-2</v>
      </c>
      <c r="AH1146">
        <v>0</v>
      </c>
    </row>
    <row r="1147" spans="1:34">
      <c r="A1147">
        <v>11</v>
      </c>
      <c r="B1147">
        <v>75</v>
      </c>
      <c r="C1147">
        <v>2019</v>
      </c>
      <c r="D1147">
        <v>99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15</v>
      </c>
      <c r="M1147">
        <v>99</v>
      </c>
      <c r="N1147">
        <v>99</v>
      </c>
      <c r="O1147">
        <v>99</v>
      </c>
      <c r="P1147">
        <v>9999</v>
      </c>
    </row>
    <row r="1148" spans="1:34">
      <c r="A1148">
        <v>11</v>
      </c>
      <c r="B1148">
        <v>76</v>
      </c>
      <c r="C1148">
        <v>2018</v>
      </c>
      <c r="D1148">
        <v>99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1</v>
      </c>
      <c r="M1148">
        <v>99</v>
      </c>
      <c r="N1148">
        <v>99</v>
      </c>
      <c r="O1148">
        <v>99</v>
      </c>
      <c r="P1148">
        <v>9999</v>
      </c>
      <c r="Q1148">
        <v>114</v>
      </c>
      <c r="R1148">
        <v>344</v>
      </c>
      <c r="S1148">
        <v>1</v>
      </c>
      <c r="T1148">
        <v>2.23546511627907</v>
      </c>
      <c r="U1148">
        <v>9.8627325581395322</v>
      </c>
      <c r="V1148">
        <v>0</v>
      </c>
      <c r="W1148">
        <v>0</v>
      </c>
      <c r="X1148">
        <v>20.930232558139537</v>
      </c>
      <c r="Y1148">
        <v>0.87209302325581373</v>
      </c>
      <c r="Z1148">
        <v>6.1469521260623745</v>
      </c>
      <c r="AA1148">
        <v>0</v>
      </c>
      <c r="AB1148">
        <v>0.83861618708932772</v>
      </c>
      <c r="AD1148">
        <v>28.704645744456929</v>
      </c>
      <c r="AF1148">
        <v>1.2004047876609556</v>
      </c>
      <c r="AG1148">
        <v>0.97171891209343231</v>
      </c>
      <c r="AH1148">
        <v>0.87209302325581373</v>
      </c>
    </row>
    <row r="1149" spans="1:34">
      <c r="A1149">
        <v>11</v>
      </c>
      <c r="B1149">
        <v>77</v>
      </c>
      <c r="C1149">
        <v>2018</v>
      </c>
      <c r="D1149">
        <v>99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2</v>
      </c>
      <c r="M1149">
        <v>99</v>
      </c>
      <c r="N1149">
        <v>99</v>
      </c>
      <c r="O1149">
        <v>99</v>
      </c>
      <c r="P1149">
        <v>9999</v>
      </c>
      <c r="Q1149">
        <v>301</v>
      </c>
      <c r="R1149">
        <v>1367</v>
      </c>
      <c r="S1149">
        <v>2</v>
      </c>
      <c r="T1149">
        <v>2.7739575713240674</v>
      </c>
      <c r="U1149">
        <v>11.824850036576436</v>
      </c>
      <c r="V1149">
        <v>0</v>
      </c>
      <c r="W1149">
        <v>0</v>
      </c>
      <c r="X1149">
        <v>33.4308705193855</v>
      </c>
      <c r="Y1149">
        <v>1.7556693489392827</v>
      </c>
      <c r="Z1149">
        <v>6.1059188515245779</v>
      </c>
      <c r="AA1149">
        <v>0</v>
      </c>
      <c r="AB1149">
        <v>1.3612768032777225</v>
      </c>
      <c r="AD1149">
        <v>38.674663960807237</v>
      </c>
      <c r="AF1149">
        <v>4.7702132114317619</v>
      </c>
      <c r="AG1149">
        <v>4.6296601532837744</v>
      </c>
      <c r="AH1149">
        <v>0.73152889539136812</v>
      </c>
    </row>
    <row r="1150" spans="1:34">
      <c r="A1150">
        <v>11</v>
      </c>
      <c r="B1150">
        <v>78</v>
      </c>
      <c r="C1150">
        <v>2018</v>
      </c>
      <c r="D1150">
        <v>99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3</v>
      </c>
      <c r="M1150">
        <v>99</v>
      </c>
      <c r="N1150">
        <v>99</v>
      </c>
      <c r="O1150">
        <v>99</v>
      </c>
      <c r="P1150">
        <v>9999</v>
      </c>
      <c r="Q1150">
        <v>401</v>
      </c>
      <c r="R1150">
        <v>2582</v>
      </c>
      <c r="S1150">
        <v>3</v>
      </c>
      <c r="T1150">
        <v>3.4275755228505034</v>
      </c>
      <c r="U1150">
        <v>12.353962044926396</v>
      </c>
      <c r="V1150">
        <v>0</v>
      </c>
      <c r="W1150">
        <v>7.7459333849728876E-2</v>
      </c>
      <c r="X1150">
        <v>35.863671572424472</v>
      </c>
      <c r="Y1150">
        <v>3.4856700232377995</v>
      </c>
      <c r="Z1150">
        <v>6.5231999653445083</v>
      </c>
      <c r="AA1150">
        <v>0</v>
      </c>
      <c r="AB1150">
        <v>1.5932123431608525</v>
      </c>
      <c r="AD1150">
        <v>43.259959502586064</v>
      </c>
      <c r="AF1150">
        <v>9.0100150050598433</v>
      </c>
      <c r="AG1150">
        <v>9.1358183665408319</v>
      </c>
      <c r="AH1150">
        <v>0.61967467079783101</v>
      </c>
    </row>
    <row r="1151" spans="1:34">
      <c r="A1151">
        <v>11</v>
      </c>
      <c r="B1151">
        <v>79</v>
      </c>
      <c r="C1151">
        <v>2018</v>
      </c>
      <c r="D1151">
        <v>99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4</v>
      </c>
      <c r="M1151">
        <v>99</v>
      </c>
      <c r="N1151">
        <v>99</v>
      </c>
      <c r="O1151">
        <v>99</v>
      </c>
      <c r="P1151">
        <v>9999</v>
      </c>
      <c r="Q1151">
        <v>482</v>
      </c>
      <c r="R1151">
        <v>4333</v>
      </c>
      <c r="S1151">
        <v>4</v>
      </c>
      <c r="T1151">
        <v>3.956842834064159</v>
      </c>
      <c r="U1151">
        <v>11.283833371797829</v>
      </c>
      <c r="V1151">
        <v>0</v>
      </c>
      <c r="W1151">
        <v>0.1153934918070621</v>
      </c>
      <c r="X1151">
        <v>28.363720286175848</v>
      </c>
      <c r="Y1151">
        <v>4.6388183706438948</v>
      </c>
      <c r="Z1151">
        <v>6.5868452225341487</v>
      </c>
      <c r="AA1151">
        <v>0</v>
      </c>
      <c r="AB1151">
        <v>1.7132902262854783</v>
      </c>
      <c r="AD1151">
        <v>39.851012576473344</v>
      </c>
      <c r="AF1151">
        <v>15.120214956206157</v>
      </c>
      <c r="AG1151">
        <v>14.003297299308343</v>
      </c>
      <c r="AH1151">
        <v>0.76159704592660993</v>
      </c>
    </row>
    <row r="1152" spans="1:34">
      <c r="A1152">
        <v>11</v>
      </c>
      <c r="B1152">
        <v>80</v>
      </c>
      <c r="C1152">
        <v>2018</v>
      </c>
      <c r="D1152">
        <v>99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5</v>
      </c>
      <c r="M1152">
        <v>99</v>
      </c>
      <c r="N1152">
        <v>99</v>
      </c>
      <c r="O1152">
        <v>99</v>
      </c>
      <c r="P1152">
        <v>9999</v>
      </c>
      <c r="Q1152">
        <v>616</v>
      </c>
      <c r="R1152">
        <v>9414</v>
      </c>
      <c r="S1152">
        <v>5</v>
      </c>
      <c r="T1152">
        <v>4.7038453367325248</v>
      </c>
      <c r="U1152">
        <v>11.016733588272775</v>
      </c>
      <c r="V1152">
        <v>0</v>
      </c>
      <c r="W1152">
        <v>0.32929679201189704</v>
      </c>
      <c r="X1152">
        <v>22.902060760569366</v>
      </c>
      <c r="Y1152">
        <v>6.6071807945612901</v>
      </c>
      <c r="Z1152">
        <v>6.7179162207516248</v>
      </c>
      <c r="AA1152">
        <v>0</v>
      </c>
      <c r="AB1152">
        <v>1.5425527417224218</v>
      </c>
      <c r="AD1152">
        <v>30.727183532148747</v>
      </c>
      <c r="AF1152">
        <v>32.850612415814631</v>
      </c>
      <c r="AG1152">
        <v>29.703798979935414</v>
      </c>
      <c r="AH1152">
        <v>0.78606330996388318</v>
      </c>
    </row>
    <row r="1153" spans="1:34">
      <c r="A1153">
        <v>11</v>
      </c>
      <c r="B1153">
        <v>81</v>
      </c>
      <c r="C1153">
        <v>2018</v>
      </c>
      <c r="D1153">
        <v>99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6</v>
      </c>
      <c r="M1153">
        <v>99</v>
      </c>
      <c r="N1153">
        <v>99</v>
      </c>
      <c r="O1153">
        <v>99</v>
      </c>
      <c r="P1153">
        <v>9999</v>
      </c>
      <c r="Q1153">
        <v>598</v>
      </c>
      <c r="R1153">
        <v>7350</v>
      </c>
      <c r="S1153">
        <v>6</v>
      </c>
      <c r="T1153">
        <v>5.2704761904761908</v>
      </c>
      <c r="U1153">
        <v>12.762574149659882</v>
      </c>
      <c r="V1153">
        <v>2.9115646258503398</v>
      </c>
      <c r="W1153">
        <v>1.6462585034013613</v>
      </c>
      <c r="X1153">
        <v>28.340136054421777</v>
      </c>
      <c r="Y1153">
        <v>14.476190476190469</v>
      </c>
      <c r="Z1153">
        <v>7.8466336115315549</v>
      </c>
      <c r="AA1153">
        <v>0</v>
      </c>
      <c r="AB1153">
        <v>1.7156460211364304</v>
      </c>
      <c r="AD1153">
        <v>48.468199895240971</v>
      </c>
      <c r="AF1153">
        <v>25.648183689848903</v>
      </c>
      <c r="AG1153">
        <v>26.86646785568518</v>
      </c>
      <c r="AH1153">
        <v>0.57142857142857117</v>
      </c>
    </row>
    <row r="1154" spans="1:34">
      <c r="A1154">
        <v>11</v>
      </c>
      <c r="B1154">
        <v>82</v>
      </c>
      <c r="C1154">
        <v>2018</v>
      </c>
      <c r="D1154">
        <v>99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7</v>
      </c>
      <c r="M1154">
        <v>99</v>
      </c>
      <c r="N1154">
        <v>99</v>
      </c>
      <c r="O1154">
        <v>99</v>
      </c>
      <c r="P1154">
        <v>9999</v>
      </c>
    </row>
    <row r="1155" spans="1:34">
      <c r="A1155">
        <v>11</v>
      </c>
      <c r="B1155">
        <v>83</v>
      </c>
      <c r="C1155">
        <v>2018</v>
      </c>
      <c r="D1155">
        <v>99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8</v>
      </c>
      <c r="M1155">
        <v>99</v>
      </c>
      <c r="N1155">
        <v>99</v>
      </c>
      <c r="O1155">
        <v>99</v>
      </c>
      <c r="P1155">
        <v>9999</v>
      </c>
      <c r="Q1155">
        <v>442</v>
      </c>
      <c r="R1155">
        <v>3109</v>
      </c>
      <c r="S1155">
        <v>8</v>
      </c>
      <c r="T1155">
        <v>5.7597298166613085</v>
      </c>
      <c r="U1155">
        <v>15.487545834673549</v>
      </c>
      <c r="V1155">
        <v>2.251527822450949</v>
      </c>
      <c r="W1155">
        <v>7.0440656159536852</v>
      </c>
      <c r="X1155">
        <v>38.726278546156323</v>
      </c>
      <c r="Y1155">
        <v>25.635252492762952</v>
      </c>
      <c r="Z1155">
        <v>9.7784015571778493</v>
      </c>
      <c r="AA1155">
        <v>0</v>
      </c>
      <c r="AB1155">
        <v>2.3343490839807219</v>
      </c>
      <c r="AD1155">
        <v>66.271505411432301</v>
      </c>
      <c r="AF1155">
        <v>10.849007223366016</v>
      </c>
      <c r="AG1155">
        <v>13.790762607080397</v>
      </c>
      <c r="AH1155">
        <v>0.41814088131231902</v>
      </c>
    </row>
    <row r="1156" spans="1:34">
      <c r="A1156">
        <v>11</v>
      </c>
      <c r="B1156">
        <v>84</v>
      </c>
      <c r="C1156">
        <v>2018</v>
      </c>
      <c r="D1156">
        <v>99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</v>
      </c>
      <c r="M1156">
        <v>99</v>
      </c>
      <c r="N1156">
        <v>99</v>
      </c>
      <c r="O1156">
        <v>99</v>
      </c>
      <c r="P1156">
        <v>9999</v>
      </c>
    </row>
    <row r="1157" spans="1:34">
      <c r="A1157">
        <v>11</v>
      </c>
      <c r="B1157">
        <v>85</v>
      </c>
      <c r="C1157">
        <v>2018</v>
      </c>
      <c r="D1157">
        <v>99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10</v>
      </c>
      <c r="M1157">
        <v>99</v>
      </c>
      <c r="N1157">
        <v>99</v>
      </c>
      <c r="O1157">
        <v>99</v>
      </c>
      <c r="P1157">
        <v>9999</v>
      </c>
    </row>
    <row r="1158" spans="1:34">
      <c r="A1158">
        <v>11</v>
      </c>
      <c r="B1158">
        <v>86</v>
      </c>
      <c r="C1158">
        <v>2018</v>
      </c>
      <c r="D1158">
        <v>99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11</v>
      </c>
      <c r="M1158">
        <v>99</v>
      </c>
      <c r="N1158">
        <v>99</v>
      </c>
      <c r="O1158">
        <v>99</v>
      </c>
      <c r="P1158">
        <v>9999</v>
      </c>
      <c r="Q1158">
        <v>35</v>
      </c>
      <c r="R1158">
        <v>158</v>
      </c>
      <c r="S1158">
        <v>11</v>
      </c>
      <c r="T1158">
        <v>5.7658227848101262</v>
      </c>
      <c r="U1158">
        <v>19.854746835443031</v>
      </c>
      <c r="V1158">
        <v>2.5316455696202529</v>
      </c>
      <c r="W1158">
        <v>8.8607594936708818</v>
      </c>
      <c r="X1158">
        <v>63.291139240506354</v>
      </c>
      <c r="Y1158">
        <v>31.645569620253177</v>
      </c>
      <c r="Z1158">
        <v>10.149050507398751</v>
      </c>
      <c r="AA1158">
        <v>0</v>
      </c>
      <c r="AB1158">
        <v>2.8488676887204321</v>
      </c>
      <c r="AD1158">
        <v>73.004057812371926</v>
      </c>
      <c r="AF1158">
        <v>0.55134871061171775</v>
      </c>
      <c r="AG1158">
        <v>0.89847582607263099</v>
      </c>
      <c r="AH1158">
        <v>0</v>
      </c>
    </row>
    <row r="1159" spans="1:34">
      <c r="A1159">
        <v>11</v>
      </c>
      <c r="B1159">
        <v>87</v>
      </c>
      <c r="C1159">
        <v>2018</v>
      </c>
      <c r="D1159">
        <v>99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12</v>
      </c>
      <c r="M1159">
        <v>99</v>
      </c>
      <c r="N1159">
        <v>99</v>
      </c>
      <c r="O1159">
        <v>99</v>
      </c>
      <c r="P1159">
        <v>9999</v>
      </c>
    </row>
    <row r="1160" spans="1:34">
      <c r="A1160">
        <v>11</v>
      </c>
      <c r="B1160">
        <v>88</v>
      </c>
      <c r="C1160">
        <v>2018</v>
      </c>
      <c r="D1160">
        <v>99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13</v>
      </c>
      <c r="M1160">
        <v>99</v>
      </c>
      <c r="N1160">
        <v>99</v>
      </c>
      <c r="O1160">
        <v>99</v>
      </c>
      <c r="P1160">
        <v>9999</v>
      </c>
    </row>
    <row r="1161" spans="1:34">
      <c r="A1161">
        <v>11</v>
      </c>
      <c r="B1161">
        <v>89</v>
      </c>
      <c r="C1161">
        <v>2018</v>
      </c>
      <c r="D1161">
        <v>99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14</v>
      </c>
      <c r="M1161">
        <v>99</v>
      </c>
      <c r="N1161">
        <v>99</v>
      </c>
      <c r="O1161">
        <v>99</v>
      </c>
      <c r="P1161">
        <v>9999</v>
      </c>
    </row>
    <row r="1162" spans="1:34">
      <c r="A1162">
        <v>11</v>
      </c>
      <c r="B1162">
        <v>90</v>
      </c>
      <c r="C1162">
        <v>2018</v>
      </c>
      <c r="D1162">
        <v>99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15</v>
      </c>
      <c r="M1162">
        <v>99</v>
      </c>
      <c r="N1162">
        <v>99</v>
      </c>
      <c r="O1162">
        <v>99</v>
      </c>
      <c r="P1162">
        <v>9999</v>
      </c>
    </row>
    <row r="1163" spans="1:34">
      <c r="A1163">
        <v>11</v>
      </c>
      <c r="B1163">
        <v>91</v>
      </c>
      <c r="C1163">
        <v>2017</v>
      </c>
      <c r="D1163">
        <v>99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1</v>
      </c>
      <c r="M1163">
        <v>99</v>
      </c>
      <c r="N1163">
        <v>99</v>
      </c>
      <c r="O1163">
        <v>99</v>
      </c>
      <c r="P1163">
        <v>9999</v>
      </c>
      <c r="Q1163">
        <v>121</v>
      </c>
      <c r="R1163">
        <v>409</v>
      </c>
      <c r="S1163">
        <v>1</v>
      </c>
      <c r="T1163">
        <v>2.1858190709046466</v>
      </c>
      <c r="U1163">
        <v>10.36845965770171</v>
      </c>
      <c r="V1163">
        <v>0</v>
      </c>
      <c r="W1163">
        <v>0</v>
      </c>
      <c r="X1163">
        <v>18.82640586797066</v>
      </c>
      <c r="Y1163">
        <v>0.48899755501222497</v>
      </c>
      <c r="Z1163">
        <v>5.7511055872550596</v>
      </c>
      <c r="AA1163">
        <v>0</v>
      </c>
      <c r="AB1163">
        <v>0.78475347788614014</v>
      </c>
      <c r="AD1163">
        <v>31.149977010445824</v>
      </c>
      <c r="AF1163">
        <v>1.4623855835240271</v>
      </c>
      <c r="AG1163">
        <v>1.2191966475326543</v>
      </c>
      <c r="AH1163">
        <v>0</v>
      </c>
    </row>
    <row r="1164" spans="1:34">
      <c r="A1164">
        <v>11</v>
      </c>
      <c r="B1164">
        <v>92</v>
      </c>
      <c r="C1164">
        <v>2017</v>
      </c>
      <c r="D1164">
        <v>99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2</v>
      </c>
      <c r="M1164">
        <v>99</v>
      </c>
      <c r="N1164">
        <v>99</v>
      </c>
      <c r="O1164">
        <v>99</v>
      </c>
      <c r="P1164">
        <v>9999</v>
      </c>
      <c r="Q1164">
        <v>322</v>
      </c>
      <c r="R1164">
        <v>1660</v>
      </c>
      <c r="S1164">
        <v>2</v>
      </c>
      <c r="T1164">
        <v>2.6584337349397593</v>
      </c>
      <c r="U1164">
        <v>11.747168674698777</v>
      </c>
      <c r="V1164">
        <v>0</v>
      </c>
      <c r="W1164">
        <v>0</v>
      </c>
      <c r="X1164">
        <v>31.084337349397593</v>
      </c>
      <c r="Y1164">
        <v>1.8072289156626504</v>
      </c>
      <c r="Z1164">
        <v>6.0501576546605849</v>
      </c>
      <c r="AA1164">
        <v>0</v>
      </c>
      <c r="AB1164">
        <v>1.2972008622161195</v>
      </c>
      <c r="AD1164">
        <v>40.884958626678412</v>
      </c>
      <c r="AF1164">
        <v>5.9353546910755153</v>
      </c>
      <c r="AG1164">
        <v>5.6063150861605378</v>
      </c>
      <c r="AH1164">
        <v>0.60240963855421681</v>
      </c>
    </row>
    <row r="1165" spans="1:34">
      <c r="A1165">
        <v>11</v>
      </c>
      <c r="B1165">
        <v>93</v>
      </c>
      <c r="C1165">
        <v>2017</v>
      </c>
      <c r="D1165">
        <v>99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3</v>
      </c>
      <c r="M1165">
        <v>99</v>
      </c>
      <c r="N1165">
        <v>99</v>
      </c>
      <c r="O1165">
        <v>99</v>
      </c>
      <c r="P1165">
        <v>9999</v>
      </c>
      <c r="Q1165">
        <v>393</v>
      </c>
      <c r="R1165">
        <v>2749</v>
      </c>
      <c r="S1165">
        <v>3</v>
      </c>
      <c r="T1165">
        <v>3.2397235358312129</v>
      </c>
      <c r="U1165">
        <v>11.535103674063304</v>
      </c>
      <c r="V1165">
        <v>0</v>
      </c>
      <c r="W1165">
        <v>3.6376864314296098E-2</v>
      </c>
      <c r="X1165">
        <v>30.265551109494361</v>
      </c>
      <c r="Y1165">
        <v>2.6555110949436158</v>
      </c>
      <c r="Z1165">
        <v>6.3445414104971753</v>
      </c>
      <c r="AA1165">
        <v>0</v>
      </c>
      <c r="AB1165">
        <v>1.58165894897709</v>
      </c>
      <c r="AD1165">
        <v>42.945304059060554</v>
      </c>
      <c r="AF1165">
        <v>9.8290903890160184</v>
      </c>
      <c r="AG1165">
        <v>9.1165905848705435</v>
      </c>
      <c r="AH1165">
        <v>0.69116042197162608</v>
      </c>
    </row>
    <row r="1166" spans="1:34">
      <c r="A1166">
        <v>11</v>
      </c>
      <c r="B1166">
        <v>94</v>
      </c>
      <c r="C1166">
        <v>2017</v>
      </c>
      <c r="D1166">
        <v>99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4</v>
      </c>
      <c r="M1166">
        <v>99</v>
      </c>
      <c r="N1166">
        <v>99</v>
      </c>
      <c r="O1166">
        <v>99</v>
      </c>
      <c r="P1166">
        <v>9999</v>
      </c>
      <c r="Q1166">
        <v>486</v>
      </c>
      <c r="R1166">
        <v>4652</v>
      </c>
      <c r="S1166">
        <v>4</v>
      </c>
      <c r="T1166">
        <v>3.9888220120378328</v>
      </c>
      <c r="U1166">
        <v>11.172506448839211</v>
      </c>
      <c r="V1166">
        <v>0</v>
      </c>
      <c r="W1166">
        <v>8.5984522785898507E-2</v>
      </c>
      <c r="X1166">
        <v>28.052450558899405</v>
      </c>
      <c r="Y1166">
        <v>4.1487532244196048</v>
      </c>
      <c r="Z1166">
        <v>6.5139620134280065</v>
      </c>
      <c r="AA1166">
        <v>0</v>
      </c>
      <c r="AB1166">
        <v>1.6726659630775824</v>
      </c>
      <c r="AD1166">
        <v>30.987548264048883</v>
      </c>
      <c r="AF1166">
        <v>16.633295194508005</v>
      </c>
      <c r="AG1166">
        <v>14.942612341638403</v>
      </c>
      <c r="AH1166">
        <v>0.45141874462596737</v>
      </c>
    </row>
    <row r="1167" spans="1:34">
      <c r="A1167">
        <v>11</v>
      </c>
      <c r="B1167">
        <v>95</v>
      </c>
      <c r="C1167">
        <v>2017</v>
      </c>
      <c r="D1167">
        <v>99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5</v>
      </c>
      <c r="M1167">
        <v>99</v>
      </c>
      <c r="N1167">
        <v>99</v>
      </c>
      <c r="O1167">
        <v>99</v>
      </c>
      <c r="P1167">
        <v>9999</v>
      </c>
      <c r="Q1167">
        <v>621</v>
      </c>
      <c r="R1167">
        <v>9976</v>
      </c>
      <c r="S1167">
        <v>5.0205493183640737</v>
      </c>
      <c r="T1167">
        <v>4.654771451483561</v>
      </c>
      <c r="U1167">
        <v>11.295900160384951</v>
      </c>
      <c r="V1167">
        <v>0</v>
      </c>
      <c r="W1167">
        <v>0.34081796311146739</v>
      </c>
      <c r="X1167">
        <v>25.461106655974326</v>
      </c>
      <c r="Y1167">
        <v>7.939053728949478</v>
      </c>
      <c r="Z1167">
        <v>7.0261051087250612</v>
      </c>
      <c r="AA1167">
        <v>1.6304781631997252</v>
      </c>
      <c r="AB1167">
        <v>1.6457227762250175</v>
      </c>
      <c r="AC1167">
        <v>-2.0262295122124634</v>
      </c>
      <c r="AD1167">
        <v>36.330211877997215</v>
      </c>
      <c r="AE1167">
        <v>-3.564709276048176</v>
      </c>
      <c r="AF1167">
        <v>35.669336384439362</v>
      </c>
      <c r="AG1167">
        <v>32.397648948875279</v>
      </c>
      <c r="AH1167">
        <v>0.41098636728147553</v>
      </c>
    </row>
    <row r="1168" spans="1:34">
      <c r="A1168">
        <v>11</v>
      </c>
      <c r="B1168">
        <v>96</v>
      </c>
      <c r="C1168">
        <v>2017</v>
      </c>
      <c r="D1168">
        <v>99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6</v>
      </c>
      <c r="M1168">
        <v>99</v>
      </c>
      <c r="N1168">
        <v>99</v>
      </c>
      <c r="O1168">
        <v>99</v>
      </c>
      <c r="P1168">
        <v>9999</v>
      </c>
      <c r="Q1168">
        <v>567</v>
      </c>
      <c r="R1168">
        <v>5695</v>
      </c>
      <c r="S1168">
        <v>6</v>
      </c>
      <c r="T1168">
        <v>5.3464442493415278</v>
      </c>
      <c r="U1168">
        <v>14.26628621597893</v>
      </c>
      <c r="V1168">
        <v>3.1957857769973654</v>
      </c>
      <c r="W1168">
        <v>2.0895522388059695</v>
      </c>
      <c r="X1168">
        <v>37.032484635645297</v>
      </c>
      <c r="Y1168">
        <v>19.473222124670762</v>
      </c>
      <c r="Z1168">
        <v>8.551211292326764</v>
      </c>
      <c r="AA1168">
        <v>0</v>
      </c>
      <c r="AB1168">
        <v>1.898914504210728</v>
      </c>
      <c r="AD1168">
        <v>53.749811622275345</v>
      </c>
      <c r="AF1168">
        <v>20.362557208237988</v>
      </c>
      <c r="AG1168">
        <v>23.358280572490841</v>
      </c>
      <c r="AH1168">
        <v>0.89552238805970141</v>
      </c>
    </row>
    <row r="1169" spans="1:34">
      <c r="A1169">
        <v>11</v>
      </c>
      <c r="B1169">
        <v>97</v>
      </c>
      <c r="C1169">
        <v>2017</v>
      </c>
      <c r="D1169">
        <v>99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7</v>
      </c>
      <c r="M1169">
        <v>99</v>
      </c>
      <c r="N1169">
        <v>99</v>
      </c>
      <c r="O1169">
        <v>99</v>
      </c>
      <c r="P1169">
        <v>9999</v>
      </c>
    </row>
    <row r="1170" spans="1:34">
      <c r="A1170">
        <v>11</v>
      </c>
      <c r="B1170">
        <v>98</v>
      </c>
      <c r="C1170">
        <v>2017</v>
      </c>
      <c r="D1170">
        <v>99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8</v>
      </c>
      <c r="M1170">
        <v>99</v>
      </c>
      <c r="N1170">
        <v>99</v>
      </c>
      <c r="O1170">
        <v>99</v>
      </c>
      <c r="P1170">
        <v>9999</v>
      </c>
      <c r="Q1170">
        <v>420</v>
      </c>
      <c r="R1170">
        <v>2723</v>
      </c>
      <c r="S1170">
        <v>8</v>
      </c>
      <c r="T1170">
        <v>5.8876239441792144</v>
      </c>
      <c r="U1170">
        <v>16.435512302607396</v>
      </c>
      <c r="V1170">
        <v>2.6441424899008443</v>
      </c>
      <c r="W1170">
        <v>9.54829232464194</v>
      </c>
      <c r="X1170">
        <v>42.306279838413509</v>
      </c>
      <c r="Y1170">
        <v>28.791773778920305</v>
      </c>
      <c r="Z1170">
        <v>9.9476750026455818</v>
      </c>
      <c r="AA1170">
        <v>0</v>
      </c>
      <c r="AB1170">
        <v>2.6271285147797543</v>
      </c>
      <c r="AD1170">
        <v>65.851588690138442</v>
      </c>
      <c r="AF1170">
        <v>9.7361270022883275</v>
      </c>
      <c r="AG1170">
        <v>12.866697678216241</v>
      </c>
      <c r="AH1170">
        <v>0.88138082996694811</v>
      </c>
    </row>
    <row r="1171" spans="1:34">
      <c r="A1171">
        <v>11</v>
      </c>
      <c r="B1171">
        <v>99</v>
      </c>
      <c r="C1171">
        <v>2017</v>
      </c>
      <c r="D1171">
        <v>99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</v>
      </c>
      <c r="M1171">
        <v>99</v>
      </c>
      <c r="N1171">
        <v>99</v>
      </c>
      <c r="O1171">
        <v>99</v>
      </c>
      <c r="P1171">
        <v>9999</v>
      </c>
    </row>
    <row r="1172" spans="1:34">
      <c r="A1172">
        <v>11</v>
      </c>
      <c r="B1172">
        <v>100</v>
      </c>
      <c r="C1172">
        <v>2017</v>
      </c>
      <c r="D1172">
        <v>99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10</v>
      </c>
      <c r="M1172">
        <v>99</v>
      </c>
      <c r="N1172">
        <v>99</v>
      </c>
      <c r="O1172">
        <v>99</v>
      </c>
      <c r="P1172">
        <v>9999</v>
      </c>
    </row>
    <row r="1173" spans="1:34">
      <c r="A1173">
        <v>11</v>
      </c>
      <c r="B1173">
        <v>101</v>
      </c>
      <c r="C1173">
        <v>2017</v>
      </c>
      <c r="D1173">
        <v>99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11</v>
      </c>
      <c r="M1173">
        <v>99</v>
      </c>
      <c r="N1173">
        <v>99</v>
      </c>
      <c r="O1173">
        <v>99</v>
      </c>
      <c r="P1173">
        <v>9999</v>
      </c>
      <c r="Q1173">
        <v>24</v>
      </c>
      <c r="R1173">
        <v>103</v>
      </c>
      <c r="S1173">
        <v>11</v>
      </c>
      <c r="T1173">
        <v>5.6796116504854348</v>
      </c>
      <c r="U1173">
        <v>16.534951456310676</v>
      </c>
      <c r="V1173">
        <v>2.912621359223301</v>
      </c>
      <c r="W1173">
        <v>6.7961165048543695</v>
      </c>
      <c r="X1173">
        <v>44.660194174757294</v>
      </c>
      <c r="Y1173">
        <v>26.213592233009713</v>
      </c>
      <c r="Z1173">
        <v>9.9589030153671185</v>
      </c>
      <c r="AA1173">
        <v>0</v>
      </c>
      <c r="AB1173">
        <v>2.2478191900863767</v>
      </c>
      <c r="AD1173">
        <v>56.062439264450383</v>
      </c>
      <c r="AF1173">
        <v>0.36827803203661319</v>
      </c>
      <c r="AG1173">
        <v>0.48963940161125874</v>
      </c>
      <c r="AH1173">
        <v>0</v>
      </c>
    </row>
    <row r="1174" spans="1:34">
      <c r="A1174">
        <v>11</v>
      </c>
      <c r="B1174">
        <v>102</v>
      </c>
      <c r="C1174">
        <v>2017</v>
      </c>
      <c r="D1174">
        <v>99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12</v>
      </c>
      <c r="M1174">
        <v>99</v>
      </c>
      <c r="N1174">
        <v>99</v>
      </c>
      <c r="O1174">
        <v>99</v>
      </c>
      <c r="P1174">
        <v>9999</v>
      </c>
    </row>
    <row r="1175" spans="1:34">
      <c r="A1175">
        <v>11</v>
      </c>
      <c r="B1175">
        <v>103</v>
      </c>
      <c r="C1175">
        <v>2017</v>
      </c>
      <c r="D1175">
        <v>99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13</v>
      </c>
      <c r="M1175">
        <v>99</v>
      </c>
      <c r="N1175">
        <v>99</v>
      </c>
      <c r="O1175">
        <v>99</v>
      </c>
      <c r="P1175">
        <v>9999</v>
      </c>
    </row>
    <row r="1176" spans="1:34">
      <c r="A1176">
        <v>11</v>
      </c>
      <c r="B1176">
        <v>104</v>
      </c>
      <c r="C1176">
        <v>2017</v>
      </c>
      <c r="D1176">
        <v>99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14</v>
      </c>
      <c r="M1176">
        <v>99</v>
      </c>
      <c r="N1176">
        <v>99</v>
      </c>
      <c r="O1176">
        <v>99</v>
      </c>
      <c r="P1176">
        <v>9999</v>
      </c>
      <c r="Q1176">
        <v>1</v>
      </c>
      <c r="R1176">
        <v>1</v>
      </c>
      <c r="S1176">
        <v>14</v>
      </c>
      <c r="T1176">
        <v>8</v>
      </c>
      <c r="U1176">
        <v>10.5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F1176">
        <v>3.5755148741418762E-3</v>
      </c>
      <c r="AG1176">
        <v>3.0187386042617678E-3</v>
      </c>
      <c r="AH1176">
        <v>0</v>
      </c>
    </row>
    <row r="1177" spans="1:34">
      <c r="A1177">
        <v>11</v>
      </c>
      <c r="B1177">
        <v>105</v>
      </c>
      <c r="C1177">
        <v>2017</v>
      </c>
      <c r="D1177">
        <v>99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15</v>
      </c>
      <c r="M1177">
        <v>99</v>
      </c>
      <c r="N1177">
        <v>99</v>
      </c>
      <c r="O1177">
        <v>99</v>
      </c>
      <c r="P1177">
        <v>9999</v>
      </c>
    </row>
    <row r="1178" spans="1:34">
      <c r="A1178">
        <v>11</v>
      </c>
      <c r="B1178">
        <v>106</v>
      </c>
      <c r="C1178">
        <v>2016</v>
      </c>
      <c r="D1178">
        <v>99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1</v>
      </c>
      <c r="M1178">
        <v>99</v>
      </c>
      <c r="N1178">
        <v>99</v>
      </c>
      <c r="O1178">
        <v>99</v>
      </c>
      <c r="P1178">
        <v>9999</v>
      </c>
      <c r="Q1178">
        <v>88</v>
      </c>
      <c r="R1178">
        <v>268</v>
      </c>
      <c r="S1178">
        <v>1</v>
      </c>
      <c r="T1178">
        <v>2.2089552238805967</v>
      </c>
      <c r="U1178">
        <v>10.102611940298511</v>
      </c>
      <c r="V1178">
        <v>0</v>
      </c>
      <c r="W1178">
        <v>0</v>
      </c>
      <c r="X1178">
        <v>23.880597014925382</v>
      </c>
      <c r="Y1178">
        <v>0.74626865671641807</v>
      </c>
      <c r="Z1178">
        <v>6.2982016420591451</v>
      </c>
      <c r="AA1178">
        <v>0</v>
      </c>
      <c r="AB1178">
        <v>0.89003292632092945</v>
      </c>
      <c r="AD1178">
        <v>34.091249008770042</v>
      </c>
      <c r="AF1178">
        <v>1.1518954697842343</v>
      </c>
      <c r="AG1178">
        <v>0.92320691564667845</v>
      </c>
      <c r="AH1178">
        <v>1.1194029850746268</v>
      </c>
    </row>
    <row r="1179" spans="1:34">
      <c r="A1179">
        <v>11</v>
      </c>
      <c r="B1179">
        <v>107</v>
      </c>
      <c r="C1179">
        <v>2016</v>
      </c>
      <c r="D1179">
        <v>99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2</v>
      </c>
      <c r="M1179">
        <v>99</v>
      </c>
      <c r="N1179">
        <v>99</v>
      </c>
      <c r="O1179">
        <v>99</v>
      </c>
      <c r="P1179">
        <v>9999</v>
      </c>
      <c r="Q1179">
        <v>280</v>
      </c>
      <c r="R1179">
        <v>1190</v>
      </c>
      <c r="S1179">
        <v>2</v>
      </c>
      <c r="T1179">
        <v>2.4840336134453782</v>
      </c>
      <c r="U1179">
        <v>11.091176470588218</v>
      </c>
      <c r="V1179">
        <v>0</v>
      </c>
      <c r="W1179">
        <v>0</v>
      </c>
      <c r="X1179">
        <v>28.15126050420168</v>
      </c>
      <c r="Y1179">
        <v>1.5126050420168065</v>
      </c>
      <c r="Z1179">
        <v>6.3429731750931406</v>
      </c>
      <c r="AA1179">
        <v>0</v>
      </c>
      <c r="AB1179">
        <v>1.1635921773424984</v>
      </c>
      <c r="AD1179">
        <v>40.931356129418653</v>
      </c>
      <c r="AF1179">
        <v>5.1147597352359684</v>
      </c>
      <c r="AG1179">
        <v>4.5004419117867656</v>
      </c>
      <c r="AH1179">
        <v>0.75630252100840323</v>
      </c>
    </row>
    <row r="1180" spans="1:34">
      <c r="A1180">
        <v>11</v>
      </c>
      <c r="B1180">
        <v>108</v>
      </c>
      <c r="C1180">
        <v>2016</v>
      </c>
      <c r="D1180">
        <v>99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3</v>
      </c>
      <c r="M1180">
        <v>99</v>
      </c>
      <c r="N1180">
        <v>99</v>
      </c>
      <c r="O1180">
        <v>99</v>
      </c>
      <c r="P1180">
        <v>9999</v>
      </c>
      <c r="Q1180">
        <v>381</v>
      </c>
      <c r="R1180">
        <v>2116</v>
      </c>
      <c r="S1180">
        <v>3</v>
      </c>
      <c r="T1180">
        <v>3.1980151228733473</v>
      </c>
      <c r="U1180">
        <v>11.72948960302457</v>
      </c>
      <c r="V1180">
        <v>0</v>
      </c>
      <c r="W1180">
        <v>0</v>
      </c>
      <c r="X1180">
        <v>32.32514177693762</v>
      </c>
      <c r="Y1180">
        <v>3.4499054820415882</v>
      </c>
      <c r="Z1180">
        <v>6.384091606283218</v>
      </c>
      <c r="AA1180">
        <v>0</v>
      </c>
      <c r="AB1180">
        <v>1.5421046648988741</v>
      </c>
      <c r="AD1180">
        <v>49.322673176595686</v>
      </c>
      <c r="AF1180">
        <v>9.0948164703859717</v>
      </c>
      <c r="AG1180">
        <v>8.4630198942139554</v>
      </c>
      <c r="AH1180">
        <v>0.47258979206049134</v>
      </c>
    </row>
    <row r="1181" spans="1:34">
      <c r="A1181">
        <v>11</v>
      </c>
      <c r="B1181">
        <v>109</v>
      </c>
      <c r="C1181">
        <v>2016</v>
      </c>
      <c r="D1181">
        <v>99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4</v>
      </c>
      <c r="M1181">
        <v>99</v>
      </c>
      <c r="N1181">
        <v>99</v>
      </c>
      <c r="O1181">
        <v>99</v>
      </c>
      <c r="P1181">
        <v>9999</v>
      </c>
      <c r="Q1181">
        <v>456</v>
      </c>
      <c r="R1181">
        <v>3541</v>
      </c>
      <c r="S1181">
        <v>4</v>
      </c>
      <c r="T1181">
        <v>3.8539960463146001</v>
      </c>
      <c r="U1181">
        <v>11.448404405535179</v>
      </c>
      <c r="V1181">
        <v>0</v>
      </c>
      <c r="W1181">
        <v>2.8240609997175928E-2</v>
      </c>
      <c r="X1181">
        <v>28.268850607173121</v>
      </c>
      <c r="Y1181">
        <v>4.7726630895227355</v>
      </c>
      <c r="Z1181">
        <v>6.6153937934434284</v>
      </c>
      <c r="AA1181">
        <v>0</v>
      </c>
      <c r="AB1181">
        <v>1.6203935387872699</v>
      </c>
      <c r="AD1181">
        <v>36.850633382600776</v>
      </c>
      <c r="AF1181">
        <v>15.21963380039543</v>
      </c>
      <c r="AG1181">
        <v>13.822973411640861</v>
      </c>
      <c r="AH1181">
        <v>0.28240609997175942</v>
      </c>
    </row>
    <row r="1182" spans="1:34">
      <c r="A1182">
        <v>11</v>
      </c>
      <c r="B1182">
        <v>110</v>
      </c>
      <c r="C1182">
        <v>2016</v>
      </c>
      <c r="D1182">
        <v>99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5</v>
      </c>
      <c r="M1182">
        <v>99</v>
      </c>
      <c r="N1182">
        <v>99</v>
      </c>
      <c r="O1182">
        <v>99</v>
      </c>
      <c r="P1182">
        <v>9999</v>
      </c>
      <c r="Q1182">
        <v>589</v>
      </c>
      <c r="R1182">
        <v>7678</v>
      </c>
      <c r="S1182">
        <v>5</v>
      </c>
      <c r="T1182">
        <v>4.5884344881479553</v>
      </c>
      <c r="U1182">
        <v>11.597330033862972</v>
      </c>
      <c r="V1182">
        <v>0</v>
      </c>
      <c r="W1182">
        <v>0.19536337587913516</v>
      </c>
      <c r="X1182">
        <v>27.754623599895805</v>
      </c>
      <c r="Y1182">
        <v>8.7653034644438659</v>
      </c>
      <c r="Z1182">
        <v>7.236608072005998</v>
      </c>
      <c r="AA1182">
        <v>0</v>
      </c>
      <c r="AB1182">
        <v>1.6419328068919099</v>
      </c>
      <c r="AD1182">
        <v>38.754239216067113</v>
      </c>
      <c r="AF1182">
        <v>33.000945585833399</v>
      </c>
      <c r="AG1182">
        <v>30.362442681040594</v>
      </c>
      <c r="AH1182">
        <v>0.40375097681687927</v>
      </c>
    </row>
    <row r="1183" spans="1:34">
      <c r="A1183">
        <v>11</v>
      </c>
      <c r="B1183">
        <v>111</v>
      </c>
      <c r="C1183">
        <v>2016</v>
      </c>
      <c r="D1183">
        <v>99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6</v>
      </c>
      <c r="M1183">
        <v>99</v>
      </c>
      <c r="N1183">
        <v>99</v>
      </c>
      <c r="O1183">
        <v>99</v>
      </c>
      <c r="P1183">
        <v>9999</v>
      </c>
      <c r="Q1183">
        <v>545</v>
      </c>
      <c r="R1183">
        <v>5587</v>
      </c>
      <c r="S1183">
        <v>6</v>
      </c>
      <c r="T1183">
        <v>5.245391086450689</v>
      </c>
      <c r="U1183">
        <v>13.555861822086989</v>
      </c>
      <c r="V1183">
        <v>3.4365491319133703</v>
      </c>
      <c r="W1183">
        <v>1.6287810989797744</v>
      </c>
      <c r="X1183">
        <v>34.114909611598357</v>
      </c>
      <c r="Y1183">
        <v>18.095579022731336</v>
      </c>
      <c r="Z1183">
        <v>8.473082866365985</v>
      </c>
      <c r="AA1183">
        <v>0</v>
      </c>
      <c r="AB1183">
        <v>1.80400727398239</v>
      </c>
      <c r="AD1183">
        <v>50.465761090855445</v>
      </c>
      <c r="AF1183">
        <v>24.013582051061633</v>
      </c>
      <c r="AG1183">
        <v>25.824765609442743</v>
      </c>
      <c r="AH1183">
        <v>0.51906210846608203</v>
      </c>
    </row>
    <row r="1184" spans="1:34">
      <c r="A1184">
        <v>11</v>
      </c>
      <c r="B1184">
        <v>112</v>
      </c>
      <c r="C1184">
        <v>2016</v>
      </c>
      <c r="D1184">
        <v>99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7</v>
      </c>
      <c r="M1184">
        <v>99</v>
      </c>
      <c r="N1184">
        <v>99</v>
      </c>
      <c r="O1184">
        <v>99</v>
      </c>
      <c r="P1184">
        <v>9999</v>
      </c>
    </row>
    <row r="1185" spans="1:34">
      <c r="A1185">
        <v>11</v>
      </c>
      <c r="B1185">
        <v>113</v>
      </c>
      <c r="C1185">
        <v>2016</v>
      </c>
      <c r="D1185">
        <v>99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8</v>
      </c>
      <c r="M1185">
        <v>99</v>
      </c>
      <c r="N1185">
        <v>99</v>
      </c>
      <c r="O1185">
        <v>99</v>
      </c>
      <c r="P1185">
        <v>9999</v>
      </c>
      <c r="Q1185">
        <v>417</v>
      </c>
      <c r="R1185">
        <v>2797</v>
      </c>
      <c r="S1185">
        <v>8</v>
      </c>
      <c r="T1185">
        <v>5.7121916338934557</v>
      </c>
      <c r="U1185">
        <v>16.25191276367535</v>
      </c>
      <c r="V1185">
        <v>3.2534858777261353</v>
      </c>
      <c r="W1185">
        <v>8.7951376474794429</v>
      </c>
      <c r="X1185">
        <v>42.009295673936379</v>
      </c>
      <c r="Y1185">
        <v>29.710404004290304</v>
      </c>
      <c r="Z1185">
        <v>10.288790014007862</v>
      </c>
      <c r="AA1185">
        <v>0</v>
      </c>
      <c r="AB1185">
        <v>2.7004756175643925</v>
      </c>
      <c r="AD1185">
        <v>64.443146948963303</v>
      </c>
      <c r="AF1185">
        <v>12.0218344365168</v>
      </c>
      <c r="AG1185">
        <v>15.499851332145798</v>
      </c>
      <c r="AH1185">
        <v>0.6792992491955665</v>
      </c>
    </row>
    <row r="1186" spans="1:34">
      <c r="A1186">
        <v>11</v>
      </c>
      <c r="B1186">
        <v>114</v>
      </c>
      <c r="C1186">
        <v>2016</v>
      </c>
      <c r="D1186">
        <v>99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</v>
      </c>
      <c r="M1186">
        <v>99</v>
      </c>
      <c r="N1186">
        <v>99</v>
      </c>
      <c r="O1186">
        <v>99</v>
      </c>
      <c r="P1186">
        <v>9999</v>
      </c>
    </row>
    <row r="1187" spans="1:34">
      <c r="A1187">
        <v>11</v>
      </c>
      <c r="B1187">
        <v>115</v>
      </c>
      <c r="C1187">
        <v>2016</v>
      </c>
      <c r="D1187">
        <v>99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10</v>
      </c>
      <c r="M1187">
        <v>99</v>
      </c>
      <c r="N1187">
        <v>99</v>
      </c>
      <c r="O1187">
        <v>99</v>
      </c>
      <c r="P1187">
        <v>9999</v>
      </c>
    </row>
    <row r="1188" spans="1:34">
      <c r="A1188">
        <v>11</v>
      </c>
      <c r="B1188">
        <v>116</v>
      </c>
      <c r="C1188">
        <v>2016</v>
      </c>
      <c r="D1188">
        <v>99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11</v>
      </c>
      <c r="M1188">
        <v>99</v>
      </c>
      <c r="N1188">
        <v>99</v>
      </c>
      <c r="O1188">
        <v>99</v>
      </c>
      <c r="P1188">
        <v>9999</v>
      </c>
      <c r="Q1188">
        <v>27</v>
      </c>
      <c r="R1188">
        <v>89</v>
      </c>
      <c r="S1188">
        <v>11</v>
      </c>
      <c r="T1188">
        <v>6.3033707865168527</v>
      </c>
      <c r="U1188">
        <v>19.879775280898876</v>
      </c>
      <c r="V1188">
        <v>2.2471910112359552</v>
      </c>
      <c r="W1188">
        <v>13.483146067415724</v>
      </c>
      <c r="X1188">
        <v>51.685393258426949</v>
      </c>
      <c r="Y1188">
        <v>35.955056179775283</v>
      </c>
      <c r="Z1188">
        <v>10.47538773812731</v>
      </c>
      <c r="AA1188">
        <v>0</v>
      </c>
      <c r="AB1188">
        <v>2.9505455385194295</v>
      </c>
      <c r="AD1188">
        <v>50.375714531538009</v>
      </c>
      <c r="AF1188">
        <v>0.38253245078655551</v>
      </c>
      <c r="AG1188">
        <v>0.60329824408261101</v>
      </c>
      <c r="AH1188">
        <v>0</v>
      </c>
    </row>
    <row r="1189" spans="1:34">
      <c r="A1189">
        <v>11</v>
      </c>
      <c r="B1189">
        <v>117</v>
      </c>
      <c r="C1189">
        <v>2016</v>
      </c>
      <c r="D1189">
        <v>99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12</v>
      </c>
      <c r="M1189">
        <v>99</v>
      </c>
      <c r="N1189">
        <v>99</v>
      </c>
      <c r="O1189">
        <v>99</v>
      </c>
      <c r="P1189">
        <v>9999</v>
      </c>
    </row>
    <row r="1190" spans="1:34">
      <c r="A1190">
        <v>11</v>
      </c>
      <c r="B1190">
        <v>118</v>
      </c>
      <c r="C1190">
        <v>2016</v>
      </c>
      <c r="D1190">
        <v>99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13</v>
      </c>
      <c r="M1190">
        <v>99</v>
      </c>
      <c r="N1190">
        <v>99</v>
      </c>
      <c r="O1190">
        <v>99</v>
      </c>
      <c r="P1190">
        <v>9999</v>
      </c>
    </row>
    <row r="1191" spans="1:34">
      <c r="A1191">
        <v>11</v>
      </c>
      <c r="B1191">
        <v>119</v>
      </c>
      <c r="C1191">
        <v>2016</v>
      </c>
      <c r="D1191">
        <v>99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14</v>
      </c>
      <c r="M1191">
        <v>99</v>
      </c>
      <c r="N1191">
        <v>99</v>
      </c>
      <c r="O1191">
        <v>99</v>
      </c>
      <c r="P1191">
        <v>9999</v>
      </c>
    </row>
    <row r="1192" spans="1:34">
      <c r="A1192">
        <v>11</v>
      </c>
      <c r="B1192">
        <v>120</v>
      </c>
      <c r="C1192">
        <v>2016</v>
      </c>
      <c r="D1192">
        <v>99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15</v>
      </c>
      <c r="M1192">
        <v>99</v>
      </c>
      <c r="N1192">
        <v>99</v>
      </c>
      <c r="O1192">
        <v>99</v>
      </c>
      <c r="P1192">
        <v>9999</v>
      </c>
    </row>
    <row r="1193" spans="1:34">
      <c r="A1193">
        <v>11</v>
      </c>
      <c r="B1193">
        <v>121</v>
      </c>
      <c r="C1193">
        <v>2015</v>
      </c>
      <c r="D1193">
        <v>99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1</v>
      </c>
      <c r="M1193">
        <v>99</v>
      </c>
      <c r="N1193">
        <v>99</v>
      </c>
      <c r="O1193">
        <v>99</v>
      </c>
      <c r="P1193">
        <v>9999</v>
      </c>
      <c r="Q1193">
        <v>114</v>
      </c>
      <c r="R1193">
        <v>341</v>
      </c>
      <c r="S1193">
        <v>1</v>
      </c>
      <c r="T1193">
        <v>2.1055718475073317</v>
      </c>
      <c r="U1193">
        <v>10.476832844574774</v>
      </c>
      <c r="V1193">
        <v>0</v>
      </c>
      <c r="W1193">
        <v>0</v>
      </c>
      <c r="X1193">
        <v>22.58064516129032</v>
      </c>
      <c r="Y1193">
        <v>0.2932551319648094</v>
      </c>
      <c r="Z1193">
        <v>5.8281063808686513</v>
      </c>
      <c r="AA1193">
        <v>0</v>
      </c>
      <c r="AB1193">
        <v>0.62733297946571087</v>
      </c>
      <c r="AD1193">
        <v>25.204218114553839</v>
      </c>
      <c r="AF1193">
        <v>1.4482905075387555</v>
      </c>
      <c r="AG1193">
        <v>1.2553048100458108</v>
      </c>
      <c r="AH1193">
        <v>0</v>
      </c>
    </row>
    <row r="1194" spans="1:34">
      <c r="A1194">
        <v>11</v>
      </c>
      <c r="B1194">
        <v>122</v>
      </c>
      <c r="C1194">
        <v>2015</v>
      </c>
      <c r="D1194">
        <v>99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2</v>
      </c>
      <c r="M1194">
        <v>99</v>
      </c>
      <c r="N1194">
        <v>99</v>
      </c>
      <c r="O1194">
        <v>99</v>
      </c>
      <c r="P1194">
        <v>9999</v>
      </c>
      <c r="Q1194">
        <v>309</v>
      </c>
      <c r="R1194">
        <v>1239</v>
      </c>
      <c r="S1194">
        <v>2</v>
      </c>
      <c r="T1194">
        <v>2.6222760290556906</v>
      </c>
      <c r="U1194">
        <v>11.106618240516555</v>
      </c>
      <c r="V1194">
        <v>0</v>
      </c>
      <c r="W1194">
        <v>0</v>
      </c>
      <c r="X1194">
        <v>27.925746569814368</v>
      </c>
      <c r="Y1194">
        <v>1.452784503631962</v>
      </c>
      <c r="Z1194">
        <v>6.065224291529522</v>
      </c>
      <c r="AA1194">
        <v>0</v>
      </c>
      <c r="AB1194">
        <v>1.2785008061073571</v>
      </c>
      <c r="AD1194">
        <v>43.775303259440875</v>
      </c>
      <c r="AF1194">
        <v>5.2622637502654488</v>
      </c>
      <c r="AG1194">
        <v>4.8352390476183773</v>
      </c>
      <c r="AH1194">
        <v>0.32284100080710249</v>
      </c>
    </row>
    <row r="1195" spans="1:34">
      <c r="A1195">
        <v>11</v>
      </c>
      <c r="B1195">
        <v>123</v>
      </c>
      <c r="C1195">
        <v>2015</v>
      </c>
      <c r="D1195">
        <v>99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3</v>
      </c>
      <c r="M1195">
        <v>99</v>
      </c>
      <c r="N1195">
        <v>99</v>
      </c>
      <c r="O1195">
        <v>99</v>
      </c>
      <c r="P1195">
        <v>9999</v>
      </c>
      <c r="Q1195">
        <v>401</v>
      </c>
      <c r="R1195">
        <v>2488</v>
      </c>
      <c r="S1195">
        <v>3</v>
      </c>
      <c r="T1195">
        <v>3.2005627009646296</v>
      </c>
      <c r="U1195">
        <v>11.106631832797424</v>
      </c>
      <c r="V1195">
        <v>0</v>
      </c>
      <c r="W1195">
        <v>0</v>
      </c>
      <c r="X1195">
        <v>28.617363344051448</v>
      </c>
      <c r="Y1195">
        <v>2.8536977491961406</v>
      </c>
      <c r="Z1195">
        <v>6.462134967168832</v>
      </c>
      <c r="AA1195">
        <v>0</v>
      </c>
      <c r="AB1195">
        <v>1.5797298209383277</v>
      </c>
      <c r="AD1195">
        <v>50.996934726805087</v>
      </c>
      <c r="AF1195">
        <v>10.566999362922065</v>
      </c>
      <c r="AG1195">
        <v>9.7095153130602103</v>
      </c>
      <c r="AH1195">
        <v>0.44212218649517687</v>
      </c>
    </row>
    <row r="1196" spans="1:34">
      <c r="A1196">
        <v>11</v>
      </c>
      <c r="B1196">
        <v>124</v>
      </c>
      <c r="C1196">
        <v>2015</v>
      </c>
      <c r="D1196">
        <v>99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4</v>
      </c>
      <c r="M1196">
        <v>99</v>
      </c>
      <c r="N1196">
        <v>99</v>
      </c>
      <c r="O1196">
        <v>99</v>
      </c>
      <c r="P1196">
        <v>9999</v>
      </c>
      <c r="Q1196">
        <v>477</v>
      </c>
      <c r="R1196">
        <v>4430</v>
      </c>
      <c r="S1196">
        <v>4</v>
      </c>
      <c r="T1196">
        <v>3.8374717832957121</v>
      </c>
      <c r="U1196">
        <v>10.493295711060938</v>
      </c>
      <c r="V1196">
        <v>0</v>
      </c>
      <c r="W1196">
        <v>4.5146726862302491E-2</v>
      </c>
      <c r="X1196">
        <v>24.672686230248299</v>
      </c>
      <c r="Y1196">
        <v>3.7020316027088032</v>
      </c>
      <c r="Z1196">
        <v>6.4578545256983997</v>
      </c>
      <c r="AA1196">
        <v>0</v>
      </c>
      <c r="AB1196">
        <v>1.6471453987973979</v>
      </c>
      <c r="AD1196">
        <v>37.865889472661451</v>
      </c>
      <c r="AF1196">
        <v>18.815035039286474</v>
      </c>
      <c r="AG1196">
        <v>16.333544389638497</v>
      </c>
      <c r="AH1196">
        <v>0.33860045146726858</v>
      </c>
    </row>
    <row r="1197" spans="1:34">
      <c r="A1197">
        <v>11</v>
      </c>
      <c r="B1197">
        <v>125</v>
      </c>
      <c r="C1197">
        <v>2015</v>
      </c>
      <c r="D1197">
        <v>99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5</v>
      </c>
      <c r="M1197">
        <v>99</v>
      </c>
      <c r="N1197">
        <v>99</v>
      </c>
      <c r="O1197">
        <v>99</v>
      </c>
      <c r="P1197">
        <v>9999</v>
      </c>
      <c r="Q1197">
        <v>565</v>
      </c>
      <c r="R1197">
        <v>7732</v>
      </c>
      <c r="S1197">
        <v>5</v>
      </c>
      <c r="T1197">
        <v>4.5055613036730469</v>
      </c>
      <c r="U1197">
        <v>11.07741852043457</v>
      </c>
      <c r="V1197">
        <v>0</v>
      </c>
      <c r="W1197">
        <v>0.19399896533885155</v>
      </c>
      <c r="X1197">
        <v>24.818934299017076</v>
      </c>
      <c r="Y1197">
        <v>7.9151577858251443</v>
      </c>
      <c r="Z1197">
        <v>7.0200665495618892</v>
      </c>
      <c r="AA1197">
        <v>0</v>
      </c>
      <c r="AB1197">
        <v>1.6543989263613339</v>
      </c>
      <c r="AD1197">
        <v>40.886889236597931</v>
      </c>
      <c r="AF1197">
        <v>32.839244000849433</v>
      </c>
      <c r="AG1197">
        <v>30.095059666156249</v>
      </c>
      <c r="AH1197">
        <v>0.31039834454216247</v>
      </c>
    </row>
    <row r="1198" spans="1:34">
      <c r="A1198">
        <v>11</v>
      </c>
      <c r="B1198">
        <v>126</v>
      </c>
      <c r="C1198">
        <v>2015</v>
      </c>
      <c r="D1198">
        <v>99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6</v>
      </c>
      <c r="M1198">
        <v>99</v>
      </c>
      <c r="N1198">
        <v>99</v>
      </c>
      <c r="O1198">
        <v>99</v>
      </c>
      <c r="P1198">
        <v>9999</v>
      </c>
      <c r="Q1198">
        <v>496</v>
      </c>
      <c r="R1198">
        <v>4937</v>
      </c>
      <c r="S1198">
        <v>6</v>
      </c>
      <c r="T1198">
        <v>5.1342920802106562</v>
      </c>
      <c r="U1198">
        <v>13.835345351427998</v>
      </c>
      <c r="V1198">
        <v>4.0510431436094798</v>
      </c>
      <c r="W1198">
        <v>0.97225035446627506</v>
      </c>
      <c r="X1198">
        <v>34.535142799270808</v>
      </c>
      <c r="Y1198">
        <v>19.566538383633784</v>
      </c>
      <c r="Z1198">
        <v>8.4606870337629392</v>
      </c>
      <c r="AA1198">
        <v>0</v>
      </c>
      <c r="AB1198">
        <v>1.8923833961786212</v>
      </c>
      <c r="AD1198">
        <v>48.594924393479161</v>
      </c>
      <c r="AF1198">
        <v>20.968358462518577</v>
      </c>
      <c r="AG1198">
        <v>24.000369641342484</v>
      </c>
      <c r="AH1198">
        <v>0.30382823577071094</v>
      </c>
    </row>
    <row r="1199" spans="1:34">
      <c r="A1199">
        <v>11</v>
      </c>
      <c r="B1199">
        <v>127</v>
      </c>
      <c r="C1199">
        <v>2015</v>
      </c>
      <c r="D1199">
        <v>99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7</v>
      </c>
      <c r="M1199">
        <v>99</v>
      </c>
      <c r="N1199">
        <v>99</v>
      </c>
      <c r="O1199">
        <v>99</v>
      </c>
      <c r="P1199">
        <v>9999</v>
      </c>
    </row>
    <row r="1200" spans="1:34">
      <c r="A1200">
        <v>11</v>
      </c>
      <c r="B1200">
        <v>128</v>
      </c>
      <c r="C1200">
        <v>2015</v>
      </c>
      <c r="D1200">
        <v>99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8</v>
      </c>
      <c r="M1200">
        <v>99</v>
      </c>
      <c r="N1200">
        <v>99</v>
      </c>
      <c r="O1200">
        <v>99</v>
      </c>
      <c r="P1200">
        <v>9999</v>
      </c>
      <c r="Q1200">
        <v>391</v>
      </c>
      <c r="R1200">
        <v>2318</v>
      </c>
      <c r="S1200">
        <v>8</v>
      </c>
      <c r="T1200">
        <v>5.5012942191544436</v>
      </c>
      <c r="U1200">
        <v>16.448231233822266</v>
      </c>
      <c r="V1200">
        <v>3.6238136324417591</v>
      </c>
      <c r="W1200">
        <v>5.9965487489214846</v>
      </c>
      <c r="X1200">
        <v>45.081967213114751</v>
      </c>
      <c r="Y1200">
        <v>30.45729076790337</v>
      </c>
      <c r="Z1200">
        <v>10.311923532099268</v>
      </c>
      <c r="AA1200">
        <v>0</v>
      </c>
      <c r="AB1200">
        <v>2.6014776544829608</v>
      </c>
      <c r="AD1200">
        <v>61.482108169220112</v>
      </c>
      <c r="AF1200">
        <v>9.844977702272244</v>
      </c>
      <c r="AG1200">
        <v>13.396687704365636</v>
      </c>
      <c r="AH1200">
        <v>0.17256255392579803</v>
      </c>
    </row>
    <row r="1201" spans="1:37">
      <c r="A1201">
        <v>11</v>
      </c>
      <c r="B1201">
        <v>129</v>
      </c>
      <c r="C1201">
        <v>2015</v>
      </c>
      <c r="D1201">
        <v>99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</v>
      </c>
      <c r="M1201">
        <v>99</v>
      </c>
      <c r="N1201">
        <v>99</v>
      </c>
      <c r="O1201">
        <v>99</v>
      </c>
      <c r="P1201">
        <v>9999</v>
      </c>
    </row>
    <row r="1202" spans="1:37">
      <c r="A1202">
        <v>11</v>
      </c>
      <c r="B1202">
        <v>130</v>
      </c>
      <c r="C1202">
        <v>2015</v>
      </c>
      <c r="D1202">
        <v>99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10</v>
      </c>
      <c r="M1202">
        <v>99</v>
      </c>
      <c r="N1202">
        <v>99</v>
      </c>
      <c r="O1202">
        <v>99</v>
      </c>
      <c r="P1202">
        <v>9999</v>
      </c>
    </row>
    <row r="1203" spans="1:37">
      <c r="A1203">
        <v>11</v>
      </c>
      <c r="B1203">
        <v>131</v>
      </c>
      <c r="C1203">
        <v>2015</v>
      </c>
      <c r="D1203">
        <v>99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11</v>
      </c>
      <c r="M1203">
        <v>99</v>
      </c>
      <c r="N1203">
        <v>99</v>
      </c>
      <c r="O1203">
        <v>99</v>
      </c>
      <c r="P1203">
        <v>9999</v>
      </c>
      <c r="Q1203">
        <v>23</v>
      </c>
      <c r="R1203">
        <v>59</v>
      </c>
      <c r="S1203">
        <v>11</v>
      </c>
      <c r="T1203">
        <v>6.3389830508474558</v>
      </c>
      <c r="U1203">
        <v>17.440677966101699</v>
      </c>
      <c r="V1203">
        <v>5.0847457627118642</v>
      </c>
      <c r="W1203">
        <v>13.559322033898299</v>
      </c>
      <c r="X1203">
        <v>54.237288135593197</v>
      </c>
      <c r="Y1203">
        <v>28.813559322033889</v>
      </c>
      <c r="Z1203">
        <v>9.9732033961531101</v>
      </c>
      <c r="AA1203">
        <v>0</v>
      </c>
      <c r="AB1203">
        <v>2.3765105418754042</v>
      </c>
      <c r="AD1203">
        <v>57.315191326499949</v>
      </c>
      <c r="AF1203">
        <v>0.25058398810787846</v>
      </c>
      <c r="AG1203">
        <v>0.36155983024607846</v>
      </c>
      <c r="AH1203">
        <v>0</v>
      </c>
    </row>
    <row r="1204" spans="1:37">
      <c r="A1204">
        <v>11</v>
      </c>
      <c r="B1204">
        <v>132</v>
      </c>
      <c r="C1204">
        <v>2015</v>
      </c>
      <c r="D1204">
        <v>99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12</v>
      </c>
      <c r="M1204">
        <v>99</v>
      </c>
      <c r="N1204">
        <v>99</v>
      </c>
      <c r="O1204">
        <v>99</v>
      </c>
      <c r="P1204">
        <v>9999</v>
      </c>
    </row>
    <row r="1205" spans="1:37">
      <c r="A1205">
        <v>11</v>
      </c>
      <c r="B1205">
        <v>133</v>
      </c>
      <c r="C1205">
        <v>2015</v>
      </c>
      <c r="D1205">
        <v>99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13</v>
      </c>
      <c r="M1205">
        <v>99</v>
      </c>
      <c r="N1205">
        <v>99</v>
      </c>
      <c r="O1205">
        <v>99</v>
      </c>
      <c r="P1205">
        <v>9999</v>
      </c>
    </row>
    <row r="1206" spans="1:37">
      <c r="A1206">
        <v>11</v>
      </c>
      <c r="B1206">
        <v>134</v>
      </c>
      <c r="C1206">
        <v>2015</v>
      </c>
      <c r="D1206">
        <v>99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14</v>
      </c>
      <c r="M1206">
        <v>99</v>
      </c>
      <c r="N1206">
        <v>99</v>
      </c>
      <c r="O1206">
        <v>99</v>
      </c>
      <c r="P1206">
        <v>9999</v>
      </c>
      <c r="Q1206">
        <v>1</v>
      </c>
      <c r="R1206">
        <v>1</v>
      </c>
      <c r="S1206">
        <v>14</v>
      </c>
      <c r="T1206">
        <v>8</v>
      </c>
      <c r="U1206">
        <v>36.200000000000003</v>
      </c>
      <c r="V1206">
        <v>0</v>
      </c>
      <c r="W1206">
        <v>0</v>
      </c>
      <c r="X1206">
        <v>100</v>
      </c>
      <c r="Y1206">
        <v>100</v>
      </c>
      <c r="Z1206">
        <v>0</v>
      </c>
      <c r="AA1206">
        <v>0</v>
      </c>
      <c r="AB1206">
        <v>0</v>
      </c>
      <c r="AF1206">
        <v>4.2471862391165859E-3</v>
      </c>
      <c r="AG1206">
        <v>1.2719597526635604E-2</v>
      </c>
      <c r="AH1206">
        <v>0</v>
      </c>
    </row>
    <row r="1207" spans="1:37">
      <c r="A1207">
        <v>11</v>
      </c>
      <c r="B1207">
        <v>135</v>
      </c>
      <c r="C1207">
        <v>2015</v>
      </c>
      <c r="D1207">
        <v>99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15</v>
      </c>
      <c r="M1207">
        <v>99</v>
      </c>
      <c r="N1207">
        <v>99</v>
      </c>
      <c r="O1207">
        <v>99</v>
      </c>
      <c r="P1207">
        <v>9999</v>
      </c>
    </row>
    <row r="1208" spans="1:37">
      <c r="A1208">
        <v>12</v>
      </c>
      <c r="B1208">
        <v>1</v>
      </c>
      <c r="C1208">
        <v>2023</v>
      </c>
      <c r="D1208">
        <v>99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1</v>
      </c>
      <c r="N1208">
        <v>99</v>
      </c>
      <c r="O1208">
        <v>99</v>
      </c>
      <c r="P1208">
        <v>9999</v>
      </c>
      <c r="Q1208">
        <v>4</v>
      </c>
      <c r="R1208">
        <v>5</v>
      </c>
      <c r="S1208">
        <v>2.8</v>
      </c>
      <c r="T1208">
        <v>1</v>
      </c>
      <c r="U1208">
        <v>8.64</v>
      </c>
      <c r="V1208">
        <v>0</v>
      </c>
      <c r="W1208">
        <v>0</v>
      </c>
      <c r="X1208">
        <v>20</v>
      </c>
      <c r="Y1208">
        <v>0</v>
      </c>
      <c r="Z1208">
        <v>4.6456861710623549</v>
      </c>
      <c r="AA1208">
        <v>1.8330302779823364</v>
      </c>
      <c r="AB1208">
        <v>0</v>
      </c>
      <c r="AC1208">
        <v>-1.5500811102229777</v>
      </c>
      <c r="AF1208">
        <v>1.8705574261129818E-2</v>
      </c>
      <c r="AG1208">
        <v>1.3053354984175824E-2</v>
      </c>
      <c r="AH1208">
        <v>0</v>
      </c>
      <c r="AI1208">
        <v>4</v>
      </c>
      <c r="AJ1208">
        <v>88.65</v>
      </c>
      <c r="AK1208">
        <v>13.194849388463677</v>
      </c>
    </row>
    <row r="1209" spans="1:37">
      <c r="A1209">
        <v>12</v>
      </c>
      <c r="B1209">
        <v>2</v>
      </c>
      <c r="C1209">
        <v>2023</v>
      </c>
      <c r="D1209">
        <v>99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2</v>
      </c>
      <c r="N1209">
        <v>99</v>
      </c>
      <c r="O1209">
        <v>99</v>
      </c>
      <c r="P1209">
        <v>9999</v>
      </c>
      <c r="Q1209">
        <v>490</v>
      </c>
      <c r="R1209">
        <v>5499</v>
      </c>
      <c r="S1209">
        <v>4.1183851609383524</v>
      </c>
      <c r="T1209">
        <v>1.9985451900345512</v>
      </c>
      <c r="U1209">
        <v>9.0008728859792555</v>
      </c>
      <c r="V1209">
        <v>0</v>
      </c>
      <c r="W1209">
        <v>0</v>
      </c>
      <c r="X1209">
        <v>11.456628477905076</v>
      </c>
      <c r="Y1209">
        <v>0.81833060556464821</v>
      </c>
      <c r="Z1209">
        <v>4.8880032805043951</v>
      </c>
      <c r="AA1209">
        <v>1.5591584114037571</v>
      </c>
      <c r="AB1209">
        <v>7.6270068767228513E-2</v>
      </c>
      <c r="AC1209">
        <v>9.4436722184332265</v>
      </c>
      <c r="AD1209">
        <v>8.1951703757991687</v>
      </c>
      <c r="AE1209">
        <v>1.3682116481729181</v>
      </c>
      <c r="AF1209">
        <v>20.572390572390574</v>
      </c>
      <c r="AG1209">
        <v>14.955700176522425</v>
      </c>
      <c r="AH1209">
        <v>0.67284960901982183</v>
      </c>
      <c r="AI1209">
        <v>464</v>
      </c>
      <c r="AJ1209">
        <v>89.431249999999878</v>
      </c>
      <c r="AK1209">
        <v>12.405612058519411</v>
      </c>
    </row>
    <row r="1210" spans="1:37">
      <c r="A1210">
        <v>12</v>
      </c>
      <c r="B1210">
        <v>3</v>
      </c>
      <c r="C1210">
        <v>2023</v>
      </c>
      <c r="D1210">
        <v>99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3</v>
      </c>
      <c r="N1210">
        <v>99</v>
      </c>
      <c r="O1210">
        <v>99</v>
      </c>
      <c r="P1210">
        <v>9999</v>
      </c>
      <c r="Q1210">
        <v>101</v>
      </c>
      <c r="R1210">
        <v>474</v>
      </c>
      <c r="S1210">
        <v>4.5696202531645591</v>
      </c>
      <c r="T1210">
        <v>3</v>
      </c>
      <c r="U1210">
        <v>9.7312236286919909</v>
      </c>
      <c r="V1210">
        <v>0</v>
      </c>
      <c r="W1210">
        <v>0</v>
      </c>
      <c r="X1210">
        <v>11.814345991561179</v>
      </c>
      <c r="Y1210">
        <v>0.42194092827004198</v>
      </c>
      <c r="Z1210">
        <v>4.4391901346141971</v>
      </c>
      <c r="AA1210">
        <v>1.2944237201105135</v>
      </c>
      <c r="AB1210">
        <v>0</v>
      </c>
      <c r="AC1210">
        <v>-21.875807439606472</v>
      </c>
      <c r="AF1210">
        <v>1.7732884399551061</v>
      </c>
      <c r="AG1210">
        <v>1.3937478055557744</v>
      </c>
      <c r="AH1210">
        <v>1.8987341772151889</v>
      </c>
      <c r="AI1210">
        <v>311</v>
      </c>
      <c r="AJ1210">
        <v>88.377170418006401</v>
      </c>
      <c r="AK1210">
        <v>13.409189532459502</v>
      </c>
    </row>
    <row r="1211" spans="1:37">
      <c r="A1211">
        <v>12</v>
      </c>
      <c r="B1211">
        <v>4</v>
      </c>
      <c r="C1211">
        <v>2023</v>
      </c>
      <c r="D1211">
        <v>99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4</v>
      </c>
      <c r="N1211">
        <v>99</v>
      </c>
      <c r="O1211">
        <v>99</v>
      </c>
      <c r="P1211">
        <v>9999</v>
      </c>
      <c r="Q1211">
        <v>148</v>
      </c>
      <c r="R1211">
        <v>868</v>
      </c>
      <c r="S1211">
        <v>4.9009216589861762</v>
      </c>
      <c r="T1211">
        <v>4</v>
      </c>
      <c r="U1211">
        <v>11.810368663594462</v>
      </c>
      <c r="V1211">
        <v>0.34562211981566804</v>
      </c>
      <c r="W1211">
        <v>0</v>
      </c>
      <c r="X1211">
        <v>18.663594470046089</v>
      </c>
      <c r="Y1211">
        <v>1.8433179723502304</v>
      </c>
      <c r="Z1211">
        <v>4.7612087835629566</v>
      </c>
      <c r="AA1211">
        <v>1.1016740836061345</v>
      </c>
      <c r="AB1211">
        <v>0</v>
      </c>
      <c r="AC1211">
        <v>-20.224562637698153</v>
      </c>
      <c r="AF1211">
        <v>3.2472876917321356</v>
      </c>
      <c r="AG1211">
        <v>3.0975732241847225</v>
      </c>
      <c r="AH1211">
        <v>1.6129032258064513</v>
      </c>
      <c r="AI1211">
        <v>540</v>
      </c>
      <c r="AJ1211">
        <v>93.555740740740646</v>
      </c>
      <c r="AK1211">
        <v>13.643221609277971</v>
      </c>
    </row>
    <row r="1212" spans="1:37">
      <c r="A1212">
        <v>12</v>
      </c>
      <c r="B1212">
        <v>5</v>
      </c>
      <c r="C1212">
        <v>2023</v>
      </c>
      <c r="D1212">
        <v>99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5</v>
      </c>
      <c r="N1212">
        <v>99</v>
      </c>
      <c r="O1212">
        <v>99</v>
      </c>
      <c r="P1212">
        <v>9999</v>
      </c>
      <c r="Q1212">
        <v>703</v>
      </c>
      <c r="R1212">
        <v>15242</v>
      </c>
      <c r="S1212">
        <v>5.4628657656475532</v>
      </c>
      <c r="T1212">
        <v>4.9977037134234337</v>
      </c>
      <c r="U1212">
        <v>11.582043038971271</v>
      </c>
      <c r="V1212">
        <v>1.6730087914971787</v>
      </c>
      <c r="W1212">
        <v>0</v>
      </c>
      <c r="X1212">
        <v>25.42973363075712</v>
      </c>
      <c r="Y1212">
        <v>6.0818790185015104</v>
      </c>
      <c r="Z1212">
        <v>6.5733636775036652</v>
      </c>
      <c r="AA1212">
        <v>1.2993564268349371</v>
      </c>
      <c r="AB1212">
        <v>0.13430181957428022</v>
      </c>
      <c r="AC1212">
        <v>-1.6089628271709397</v>
      </c>
      <c r="AD1212">
        <v>3.9415647863909968</v>
      </c>
      <c r="AE1212">
        <v>-1.4587342992830123</v>
      </c>
      <c r="AF1212">
        <v>57.022072577628123</v>
      </c>
      <c r="AG1212">
        <v>53.34153801155108</v>
      </c>
      <c r="AH1212">
        <v>0.73481170450072142</v>
      </c>
      <c r="AI1212">
        <v>1243</v>
      </c>
      <c r="AJ1212">
        <v>93.062992759453124</v>
      </c>
      <c r="AK1212">
        <v>14.639441869098736</v>
      </c>
    </row>
    <row r="1213" spans="1:37">
      <c r="A1213">
        <v>12</v>
      </c>
      <c r="B1213">
        <v>6</v>
      </c>
      <c r="C1213">
        <v>2023</v>
      </c>
      <c r="D1213">
        <v>99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6</v>
      </c>
      <c r="N1213">
        <v>99</v>
      </c>
      <c r="O1213">
        <v>99</v>
      </c>
      <c r="P1213">
        <v>9999</v>
      </c>
      <c r="Q1213">
        <v>113</v>
      </c>
      <c r="R1213">
        <v>552</v>
      </c>
      <c r="S1213">
        <v>5.6594202898550723</v>
      </c>
      <c r="T1213">
        <v>6</v>
      </c>
      <c r="U1213">
        <v>12.301630434782613</v>
      </c>
      <c r="V1213">
        <v>1.2681159420289856</v>
      </c>
      <c r="W1213">
        <v>0</v>
      </c>
      <c r="X1213">
        <v>24.275362318840578</v>
      </c>
      <c r="Y1213">
        <v>5.6159420289855078</v>
      </c>
      <c r="Z1213">
        <v>5.9056483237906354</v>
      </c>
      <c r="AA1213">
        <v>0.97984305761654533</v>
      </c>
      <c r="AB1213">
        <v>0</v>
      </c>
      <c r="AC1213">
        <v>-20.947086089446795</v>
      </c>
      <c r="AF1213">
        <v>2.0650953984287317</v>
      </c>
      <c r="AG1213">
        <v>2.0518242365751389</v>
      </c>
      <c r="AH1213">
        <v>1.4492753623188404</v>
      </c>
      <c r="AI1213">
        <v>501</v>
      </c>
      <c r="AJ1213">
        <v>90.061277445109852</v>
      </c>
      <c r="AK1213">
        <v>15.212746101568197</v>
      </c>
    </row>
    <row r="1214" spans="1:37">
      <c r="A1214">
        <v>12</v>
      </c>
      <c r="B1214">
        <v>7</v>
      </c>
      <c r="C1214">
        <v>2023</v>
      </c>
      <c r="D1214">
        <v>99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7</v>
      </c>
      <c r="N1214">
        <v>99</v>
      </c>
      <c r="O1214">
        <v>99</v>
      </c>
      <c r="P1214">
        <v>9999</v>
      </c>
      <c r="Q1214">
        <v>89</v>
      </c>
      <c r="R1214">
        <v>369</v>
      </c>
      <c r="S1214">
        <v>5.9566395663956628</v>
      </c>
      <c r="T1214">
        <v>7</v>
      </c>
      <c r="U1214">
        <v>14.72222222222222</v>
      </c>
      <c r="V1214">
        <v>5.4200542005420074</v>
      </c>
      <c r="W1214">
        <v>0</v>
      </c>
      <c r="X1214">
        <v>38.211382113821138</v>
      </c>
      <c r="Y1214">
        <v>13.550135501355019</v>
      </c>
      <c r="Z1214">
        <v>7.0379917100726193</v>
      </c>
      <c r="AA1214">
        <v>1.1349417485169211</v>
      </c>
      <c r="AB1214">
        <v>0</v>
      </c>
      <c r="AC1214">
        <v>-20.917785245124744</v>
      </c>
      <c r="AF1214">
        <v>1.3804713804713804</v>
      </c>
      <c r="AG1214">
        <v>1.6414896053596102</v>
      </c>
      <c r="AH1214">
        <v>2.1680216802168029</v>
      </c>
      <c r="AI1214">
        <v>330</v>
      </c>
      <c r="AJ1214">
        <v>94.393939393939434</v>
      </c>
      <c r="AK1214">
        <v>15.779395762623572</v>
      </c>
    </row>
    <row r="1215" spans="1:37">
      <c r="A1215">
        <v>12</v>
      </c>
      <c r="B1215">
        <v>8</v>
      </c>
      <c r="C1215">
        <v>2023</v>
      </c>
      <c r="D1215">
        <v>99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8</v>
      </c>
      <c r="N1215">
        <v>99</v>
      </c>
      <c r="O1215">
        <v>99</v>
      </c>
      <c r="P1215">
        <v>9999</v>
      </c>
      <c r="Q1215">
        <v>501</v>
      </c>
      <c r="R1215">
        <v>3345</v>
      </c>
      <c r="S1215">
        <v>6.3659192825112116</v>
      </c>
      <c r="T1215">
        <v>8</v>
      </c>
      <c r="U1215">
        <v>19.912286995515672</v>
      </c>
      <c r="V1215">
        <v>0</v>
      </c>
      <c r="W1215">
        <v>0</v>
      </c>
      <c r="X1215">
        <v>69.267563527653223</v>
      </c>
      <c r="Y1215">
        <v>40.777279521674153</v>
      </c>
      <c r="Z1215">
        <v>8.2589105751145855</v>
      </c>
      <c r="AA1215">
        <v>1.3413192976907595</v>
      </c>
      <c r="AB1215">
        <v>0</v>
      </c>
      <c r="AC1215">
        <v>6.1566278206949798</v>
      </c>
      <c r="AF1215">
        <v>12.514029180695845</v>
      </c>
      <c r="AG1215">
        <v>20.125916529838065</v>
      </c>
      <c r="AH1215">
        <v>1.0762331838565022</v>
      </c>
      <c r="AI1215">
        <v>332</v>
      </c>
      <c r="AJ1215">
        <v>102.78463855421684</v>
      </c>
      <c r="AK1215">
        <v>17.641361212342701</v>
      </c>
    </row>
    <row r="1216" spans="1:37">
      <c r="A1216">
        <v>12</v>
      </c>
      <c r="B1216">
        <v>9</v>
      </c>
      <c r="C1216">
        <v>2023</v>
      </c>
      <c r="D1216">
        <v>99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9</v>
      </c>
      <c r="N1216">
        <v>99</v>
      </c>
      <c r="O1216">
        <v>99</v>
      </c>
      <c r="P1216">
        <v>9999</v>
      </c>
      <c r="Q1216">
        <v>36</v>
      </c>
      <c r="R1216">
        <v>86</v>
      </c>
      <c r="S1216">
        <v>7.0697674418604688</v>
      </c>
      <c r="T1216">
        <v>9</v>
      </c>
      <c r="U1216">
        <v>26.729069767441857</v>
      </c>
      <c r="V1216">
        <v>0</v>
      </c>
      <c r="W1216">
        <v>100</v>
      </c>
      <c r="X1216">
        <v>89.534883720930196</v>
      </c>
      <c r="Y1216">
        <v>70.930232558139551</v>
      </c>
      <c r="Z1216">
        <v>7.9112205608600492</v>
      </c>
      <c r="AA1216">
        <v>1.2179920348998583</v>
      </c>
      <c r="AB1216">
        <v>0</v>
      </c>
      <c r="AC1216">
        <v>20.795212389462304</v>
      </c>
      <c r="AF1216">
        <v>0.32173587729143277</v>
      </c>
      <c r="AG1216">
        <v>0.69457747921585555</v>
      </c>
      <c r="AH1216">
        <v>23.255813953488367</v>
      </c>
      <c r="AI1216">
        <v>85</v>
      </c>
      <c r="AJ1216">
        <v>108.75294117647064</v>
      </c>
      <c r="AK1216">
        <v>20.209275262389376</v>
      </c>
    </row>
    <row r="1217" spans="1:37">
      <c r="A1217">
        <v>12</v>
      </c>
      <c r="B1217">
        <v>10</v>
      </c>
      <c r="C1217">
        <v>2023</v>
      </c>
      <c r="D1217">
        <v>99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10</v>
      </c>
      <c r="N1217">
        <v>99</v>
      </c>
      <c r="O1217">
        <v>99</v>
      </c>
      <c r="P1217">
        <v>9999</v>
      </c>
      <c r="Q1217">
        <v>12</v>
      </c>
      <c r="R1217">
        <v>25</v>
      </c>
      <c r="S1217">
        <v>7.4800000000000013</v>
      </c>
      <c r="T1217">
        <v>10</v>
      </c>
      <c r="U1217">
        <v>32.828000000000003</v>
      </c>
      <c r="V1217">
        <v>0</v>
      </c>
      <c r="W1217">
        <v>100</v>
      </c>
      <c r="X1217">
        <v>100</v>
      </c>
      <c r="Y1217">
        <v>92</v>
      </c>
      <c r="Z1217">
        <v>6.2637701107240851</v>
      </c>
      <c r="AA1217">
        <v>0.94318608980412322</v>
      </c>
      <c r="AB1217">
        <v>0</v>
      </c>
      <c r="AC1217">
        <v>2.1422160504528622</v>
      </c>
      <c r="AF1217">
        <v>9.3527871305649102E-2</v>
      </c>
      <c r="AG1217">
        <v>0.24798352859984024</v>
      </c>
      <c r="AH1217">
        <v>32</v>
      </c>
      <c r="AI1217">
        <v>25</v>
      </c>
      <c r="AJ1217">
        <v>111.96</v>
      </c>
      <c r="AK1217">
        <v>23.395726931759793</v>
      </c>
    </row>
    <row r="1218" spans="1:37">
      <c r="A1218">
        <v>12</v>
      </c>
      <c r="B1218">
        <v>11</v>
      </c>
      <c r="C1218">
        <v>2023</v>
      </c>
      <c r="D1218">
        <v>99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11</v>
      </c>
      <c r="N1218">
        <v>99</v>
      </c>
      <c r="O1218">
        <v>99</v>
      </c>
      <c r="P1218">
        <v>9999</v>
      </c>
      <c r="Q1218">
        <v>121</v>
      </c>
      <c r="R1218">
        <v>251</v>
      </c>
      <c r="S1218">
        <v>7.4900398406374498</v>
      </c>
      <c r="T1218">
        <v>11</v>
      </c>
      <c r="U1218">
        <v>30.311952191235061</v>
      </c>
      <c r="V1218">
        <v>0</v>
      </c>
      <c r="W1218">
        <v>100</v>
      </c>
      <c r="X1218">
        <v>98.80478087649405</v>
      </c>
      <c r="Y1218">
        <v>93.625498007968133</v>
      </c>
      <c r="Z1218">
        <v>5.8902729404040324</v>
      </c>
      <c r="AA1218">
        <v>1.31301347322975</v>
      </c>
      <c r="AB1218">
        <v>0</v>
      </c>
      <c r="AC1218">
        <v>19.849719058118357</v>
      </c>
      <c r="AF1218">
        <v>0.93901982790871685</v>
      </c>
      <c r="AG1218">
        <v>2.2989314982894657</v>
      </c>
      <c r="AH1218">
        <v>4.3824701195219129</v>
      </c>
      <c r="AI1218">
        <v>34</v>
      </c>
      <c r="AJ1218">
        <v>111.28235294117648</v>
      </c>
      <c r="AK1218">
        <v>22.73426978598804</v>
      </c>
    </row>
    <row r="1219" spans="1:37">
      <c r="A1219">
        <v>12</v>
      </c>
      <c r="B1219">
        <v>12</v>
      </c>
      <c r="C1219">
        <v>2023</v>
      </c>
      <c r="D1219">
        <v>99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12</v>
      </c>
      <c r="N1219">
        <v>99</v>
      </c>
      <c r="O1219">
        <v>99</v>
      </c>
      <c r="P1219">
        <v>9999</v>
      </c>
      <c r="Q1219">
        <v>5</v>
      </c>
      <c r="R1219">
        <v>5</v>
      </c>
      <c r="S1219">
        <v>7.8</v>
      </c>
      <c r="T1219">
        <v>12</v>
      </c>
      <c r="U1219">
        <v>29.7</v>
      </c>
      <c r="V1219">
        <v>0</v>
      </c>
      <c r="W1219">
        <v>100</v>
      </c>
      <c r="X1219">
        <v>100</v>
      </c>
      <c r="Y1219">
        <v>80</v>
      </c>
      <c r="Z1219">
        <v>4.9262561849745516</v>
      </c>
      <c r="AA1219">
        <v>0.40000000000000302</v>
      </c>
      <c r="AB1219">
        <v>0</v>
      </c>
      <c r="AC1219">
        <v>93.377198165826869</v>
      </c>
      <c r="AF1219">
        <v>1.8705574261129818E-2</v>
      </c>
      <c r="AG1219">
        <v>4.4870907758104407E-2</v>
      </c>
      <c r="AH1219">
        <v>0</v>
      </c>
      <c r="AI1219">
        <v>4</v>
      </c>
      <c r="AJ1219">
        <v>111.72499999999999</v>
      </c>
      <c r="AK1219">
        <v>23.131349615521032</v>
      </c>
    </row>
    <row r="1220" spans="1:37">
      <c r="A1220">
        <v>12</v>
      </c>
      <c r="B1220">
        <v>13</v>
      </c>
      <c r="C1220">
        <v>2023</v>
      </c>
      <c r="D1220">
        <v>99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13</v>
      </c>
      <c r="N1220">
        <v>99</v>
      </c>
      <c r="O1220">
        <v>99</v>
      </c>
      <c r="P1220">
        <v>9999</v>
      </c>
    </row>
    <row r="1221" spans="1:37">
      <c r="A1221">
        <v>12</v>
      </c>
      <c r="B1221">
        <v>14</v>
      </c>
      <c r="C1221">
        <v>2023</v>
      </c>
      <c r="D1221">
        <v>99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14</v>
      </c>
      <c r="N1221">
        <v>99</v>
      </c>
      <c r="O1221">
        <v>99</v>
      </c>
      <c r="P1221">
        <v>9999</v>
      </c>
      <c r="Q1221">
        <v>6</v>
      </c>
      <c r="R1221">
        <v>9</v>
      </c>
      <c r="S1221">
        <v>8.1111111111111107</v>
      </c>
      <c r="T1221">
        <v>14</v>
      </c>
      <c r="U1221">
        <v>34.12222222222222</v>
      </c>
      <c r="V1221">
        <v>0</v>
      </c>
      <c r="W1221">
        <v>100</v>
      </c>
      <c r="X1221">
        <v>100</v>
      </c>
      <c r="Y1221">
        <v>100</v>
      </c>
      <c r="Z1221">
        <v>5.4531902543939532</v>
      </c>
      <c r="AA1221">
        <v>1.1967032904743404</v>
      </c>
      <c r="AB1221">
        <v>0</v>
      </c>
      <c r="AC1221">
        <v>60.916328183438679</v>
      </c>
      <c r="AF1221">
        <v>3.3670033670033669E-2</v>
      </c>
      <c r="AG1221">
        <v>9.2793641565749901E-2</v>
      </c>
      <c r="AH1221">
        <v>0</v>
      </c>
      <c r="AI1221">
        <v>1</v>
      </c>
      <c r="AJ1221">
        <v>108.6</v>
      </c>
      <c r="AK1221">
        <v>27.091933382612854</v>
      </c>
    </row>
    <row r="1222" spans="1:37">
      <c r="A1222">
        <v>12</v>
      </c>
      <c r="B1222">
        <v>15</v>
      </c>
      <c r="C1222">
        <v>2023</v>
      </c>
      <c r="D1222">
        <v>99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15</v>
      </c>
      <c r="N1222">
        <v>99</v>
      </c>
      <c r="O1222">
        <v>99</v>
      </c>
      <c r="P1222">
        <v>9999</v>
      </c>
    </row>
    <row r="1223" spans="1:37">
      <c r="A1223">
        <v>12</v>
      </c>
      <c r="B1223">
        <v>16</v>
      </c>
      <c r="C1223">
        <v>2022</v>
      </c>
      <c r="D1223">
        <v>99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1</v>
      </c>
      <c r="N1223">
        <v>99</v>
      </c>
      <c r="O1223">
        <v>99</v>
      </c>
      <c r="P1223">
        <v>9999</v>
      </c>
    </row>
    <row r="1224" spans="1:37">
      <c r="A1224">
        <v>12</v>
      </c>
      <c r="B1224">
        <v>17</v>
      </c>
      <c r="C1224">
        <v>2022</v>
      </c>
      <c r="D1224">
        <v>99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2</v>
      </c>
      <c r="N1224">
        <v>99</v>
      </c>
      <c r="O1224">
        <v>99</v>
      </c>
      <c r="P1224">
        <v>9999</v>
      </c>
      <c r="Q1224">
        <v>507</v>
      </c>
      <c r="R1224">
        <v>5486.53</v>
      </c>
      <c r="S1224">
        <v>4.0393582100161671</v>
      </c>
      <c r="T1224">
        <v>2.0001713286904472</v>
      </c>
      <c r="U1224">
        <v>9.3551607300060162</v>
      </c>
      <c r="V1224">
        <v>0</v>
      </c>
      <c r="W1224">
        <v>0</v>
      </c>
      <c r="X1224">
        <v>13.050142804286136</v>
      </c>
      <c r="Y1224">
        <v>1.1300402986951681</v>
      </c>
      <c r="Z1224">
        <v>4.9907856616073607</v>
      </c>
      <c r="AA1224">
        <v>1.5887456909888826</v>
      </c>
      <c r="AB1224">
        <v>1.7430910066987621E-2</v>
      </c>
      <c r="AC1224">
        <v>4.1318045033218143</v>
      </c>
      <c r="AD1224">
        <v>0.27563316554411582</v>
      </c>
      <c r="AE1224">
        <v>-1.2616798384178878</v>
      </c>
      <c r="AF1224">
        <v>21.088630958855784</v>
      </c>
      <c r="AG1224">
        <v>15.672180301902625</v>
      </c>
      <c r="AH1224">
        <v>1.1118138422646002</v>
      </c>
      <c r="AI1224">
        <v>79</v>
      </c>
      <c r="AJ1224">
        <v>82.516455696202527</v>
      </c>
      <c r="AK1224">
        <v>13.034984195944421</v>
      </c>
    </row>
    <row r="1225" spans="1:37">
      <c r="A1225">
        <v>12</v>
      </c>
      <c r="B1225">
        <v>18</v>
      </c>
      <c r="C1225">
        <v>2022</v>
      </c>
      <c r="D1225">
        <v>99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3</v>
      </c>
      <c r="N1225">
        <v>99</v>
      </c>
      <c r="O1225">
        <v>99</v>
      </c>
      <c r="P1225">
        <v>9999</v>
      </c>
      <c r="Q1225">
        <v>20</v>
      </c>
      <c r="R1225">
        <v>132</v>
      </c>
      <c r="S1225">
        <v>4.4015151515151514</v>
      </c>
      <c r="T1225">
        <v>3</v>
      </c>
      <c r="U1225">
        <v>9.7151515151515166</v>
      </c>
      <c r="V1225">
        <v>0</v>
      </c>
      <c r="W1225">
        <v>0</v>
      </c>
      <c r="X1225">
        <v>6.0606060606060606</v>
      </c>
      <c r="Y1225">
        <v>0</v>
      </c>
      <c r="Z1225">
        <v>3.0483846902035552</v>
      </c>
      <c r="AA1225">
        <v>1.0434488885919453</v>
      </c>
      <c r="AB1225">
        <v>0</v>
      </c>
      <c r="AC1225">
        <v>-20.76905292743988</v>
      </c>
      <c r="AF1225">
        <v>0.50736973762450244</v>
      </c>
      <c r="AG1225">
        <v>0.39156504646857904</v>
      </c>
      <c r="AH1225">
        <v>0</v>
      </c>
      <c r="AI1225">
        <v>68</v>
      </c>
      <c r="AJ1225">
        <v>85.757352941176478</v>
      </c>
      <c r="AK1225">
        <v>13.72580507303906</v>
      </c>
    </row>
    <row r="1226" spans="1:37">
      <c r="A1226">
        <v>12</v>
      </c>
      <c r="B1226">
        <v>19</v>
      </c>
      <c r="C1226">
        <v>2022</v>
      </c>
      <c r="D1226">
        <v>99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4</v>
      </c>
      <c r="N1226">
        <v>99</v>
      </c>
      <c r="O1226">
        <v>99</v>
      </c>
      <c r="P1226">
        <v>9999</v>
      </c>
      <c r="Q1226">
        <v>21</v>
      </c>
      <c r="R1226">
        <v>185</v>
      </c>
      <c r="S1226">
        <v>5.0378378378378388</v>
      </c>
      <c r="T1226">
        <v>4</v>
      </c>
      <c r="U1226">
        <v>12.250270270270279</v>
      </c>
      <c r="V1226">
        <v>0</v>
      </c>
      <c r="W1226">
        <v>0</v>
      </c>
      <c r="X1226">
        <v>18.918918918918923</v>
      </c>
      <c r="Y1226">
        <v>1.0810810810810811</v>
      </c>
      <c r="Z1226">
        <v>4.0578136081275407</v>
      </c>
      <c r="AA1226">
        <v>1.1167886759259344</v>
      </c>
      <c r="AB1226">
        <v>0</v>
      </c>
      <c r="AC1226">
        <v>-44.020260853638788</v>
      </c>
      <c r="AF1226">
        <v>0.71108637470100733</v>
      </c>
      <c r="AG1226">
        <v>0.69198679414515085</v>
      </c>
      <c r="AH1226">
        <v>0</v>
      </c>
      <c r="AI1226">
        <v>127</v>
      </c>
      <c r="AJ1226">
        <v>91.57007874015747</v>
      </c>
      <c r="AK1226">
        <v>14.951497305647399</v>
      </c>
    </row>
    <row r="1227" spans="1:37">
      <c r="A1227">
        <v>12</v>
      </c>
      <c r="B1227">
        <v>20</v>
      </c>
      <c r="C1227">
        <v>2022</v>
      </c>
      <c r="D1227">
        <v>99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5</v>
      </c>
      <c r="N1227">
        <v>99</v>
      </c>
      <c r="O1227">
        <v>99</v>
      </c>
      <c r="P1227">
        <v>9999</v>
      </c>
      <c r="Q1227">
        <v>667</v>
      </c>
      <c r="R1227">
        <v>16430</v>
      </c>
      <c r="S1227">
        <v>5.3796713329275692</v>
      </c>
      <c r="T1227">
        <v>4.9996956786366411</v>
      </c>
      <c r="U1227">
        <v>11.832829580036503</v>
      </c>
      <c r="V1227">
        <v>2.2093730979914801</v>
      </c>
      <c r="W1227">
        <v>0</v>
      </c>
      <c r="X1227">
        <v>27.133292757151544</v>
      </c>
      <c r="Y1227">
        <v>7.1454656116859416</v>
      </c>
      <c r="Z1227">
        <v>6.7504142807103644</v>
      </c>
      <c r="AA1227">
        <v>1.3053010096596445</v>
      </c>
      <c r="AB1227">
        <v>3.9006591818647289E-2</v>
      </c>
      <c r="AC1227">
        <v>-1.96196748849895</v>
      </c>
      <c r="AD1227">
        <v>-0.77055840982987278</v>
      </c>
      <c r="AE1227">
        <v>1.4223312109512309</v>
      </c>
      <c r="AF1227">
        <v>63.152157493716494</v>
      </c>
      <c r="AG1227">
        <v>59.361734318047347</v>
      </c>
      <c r="AH1227">
        <v>0.66342057212416305</v>
      </c>
      <c r="AI1227">
        <v>133</v>
      </c>
      <c r="AJ1227">
        <v>95.544360902255647</v>
      </c>
      <c r="AK1227">
        <v>15.45013924936031</v>
      </c>
    </row>
    <row r="1228" spans="1:37">
      <c r="A1228">
        <v>12</v>
      </c>
      <c r="B1228">
        <v>21</v>
      </c>
      <c r="C1228">
        <v>2022</v>
      </c>
      <c r="D1228">
        <v>99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6</v>
      </c>
      <c r="N1228">
        <v>99</v>
      </c>
      <c r="O1228">
        <v>99</v>
      </c>
      <c r="P1228">
        <v>9999</v>
      </c>
      <c r="Q1228">
        <v>15</v>
      </c>
      <c r="R1228">
        <v>57</v>
      </c>
      <c r="S1228">
        <v>5.9473684210526319</v>
      </c>
      <c r="T1228">
        <v>6</v>
      </c>
      <c r="U1228">
        <v>16.07719298245614</v>
      </c>
      <c r="V1228">
        <v>0</v>
      </c>
      <c r="W1228">
        <v>0</v>
      </c>
      <c r="X1228">
        <v>43.859649122807006</v>
      </c>
      <c r="Y1228">
        <v>7.0175438596491215</v>
      </c>
      <c r="Z1228">
        <v>5.6995850124052891</v>
      </c>
      <c r="AA1228">
        <v>1.2343199367956399</v>
      </c>
      <c r="AB1228">
        <v>0</v>
      </c>
      <c r="AC1228">
        <v>-12.036972192860716</v>
      </c>
      <c r="AF1228">
        <v>0.21909147761058065</v>
      </c>
      <c r="AG1228">
        <v>0.2798114539798861</v>
      </c>
      <c r="AH1228">
        <v>0</v>
      </c>
      <c r="AI1228">
        <v>47</v>
      </c>
      <c r="AJ1228">
        <v>98.138297872340402</v>
      </c>
      <c r="AK1228">
        <v>15.803707733416781</v>
      </c>
    </row>
    <row r="1229" spans="1:37">
      <c r="A1229">
        <v>12</v>
      </c>
      <c r="B1229">
        <v>22</v>
      </c>
      <c r="C1229">
        <v>2022</v>
      </c>
      <c r="D1229">
        <v>99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7</v>
      </c>
      <c r="N1229">
        <v>99</v>
      </c>
      <c r="O1229">
        <v>99</v>
      </c>
      <c r="P1229">
        <v>9999</v>
      </c>
      <c r="Q1229">
        <v>5</v>
      </c>
      <c r="R1229">
        <v>19</v>
      </c>
      <c r="S1229">
        <v>6.4210526315789487</v>
      </c>
      <c r="T1229">
        <v>7</v>
      </c>
      <c r="U1229">
        <v>17.805263157894728</v>
      </c>
      <c r="V1229">
        <v>10.526315789473689</v>
      </c>
      <c r="W1229">
        <v>0</v>
      </c>
      <c r="X1229">
        <v>47.368421052631589</v>
      </c>
      <c r="Y1229">
        <v>26.315789473684205</v>
      </c>
      <c r="Z1229">
        <v>6.8696490130374865</v>
      </c>
      <c r="AA1229">
        <v>1.310515747156707</v>
      </c>
      <c r="AB1229">
        <v>0</v>
      </c>
      <c r="AC1229">
        <v>-4.2923014341875776</v>
      </c>
      <c r="AF1229">
        <v>7.3030492536860239E-2</v>
      </c>
      <c r="AG1229">
        <v>0.10329573863094221</v>
      </c>
      <c r="AH1229">
        <v>0</v>
      </c>
      <c r="AI1229">
        <v>16</v>
      </c>
      <c r="AJ1229">
        <v>98.3125</v>
      </c>
      <c r="AK1229">
        <v>16.569691582296279</v>
      </c>
    </row>
    <row r="1230" spans="1:37">
      <c r="A1230">
        <v>12</v>
      </c>
      <c r="B1230">
        <v>23</v>
      </c>
      <c r="C1230">
        <v>2022</v>
      </c>
      <c r="D1230">
        <v>99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8</v>
      </c>
      <c r="N1230">
        <v>99</v>
      </c>
      <c r="O1230">
        <v>99</v>
      </c>
      <c r="P1230">
        <v>9999</v>
      </c>
      <c r="Q1230">
        <v>471</v>
      </c>
      <c r="R1230">
        <v>3392</v>
      </c>
      <c r="S1230">
        <v>6.2084316037735849</v>
      </c>
      <c r="T1230">
        <v>8</v>
      </c>
      <c r="U1230">
        <v>19.886090801886812</v>
      </c>
      <c r="V1230">
        <v>0</v>
      </c>
      <c r="W1230">
        <v>0</v>
      </c>
      <c r="X1230">
        <v>66.479952830188694</v>
      </c>
      <c r="Y1230">
        <v>41.892688679245296</v>
      </c>
      <c r="Z1230">
        <v>8.6644847566307064</v>
      </c>
      <c r="AA1230">
        <v>1.296270827798419</v>
      </c>
      <c r="AB1230">
        <v>0</v>
      </c>
      <c r="AC1230">
        <v>20.282569622194455</v>
      </c>
      <c r="AF1230">
        <v>13.03786477289631</v>
      </c>
      <c r="AG1230">
        <v>20.596132134882954</v>
      </c>
      <c r="AH1230">
        <v>1.2676886792452831</v>
      </c>
      <c r="AI1230">
        <v>16</v>
      </c>
      <c r="AJ1230">
        <v>106.4875</v>
      </c>
      <c r="AK1230">
        <v>16.579149233388211</v>
      </c>
    </row>
    <row r="1231" spans="1:37">
      <c r="A1231">
        <v>12</v>
      </c>
      <c r="B1231">
        <v>24</v>
      </c>
      <c r="C1231">
        <v>2022</v>
      </c>
      <c r="D1231">
        <v>99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9</v>
      </c>
      <c r="N1231">
        <v>99</v>
      </c>
      <c r="O1231">
        <v>99</v>
      </c>
      <c r="P1231">
        <v>9999</v>
      </c>
      <c r="Q1231">
        <v>2</v>
      </c>
      <c r="R1231">
        <v>3</v>
      </c>
      <c r="S1231">
        <v>8</v>
      </c>
      <c r="T1231">
        <v>9</v>
      </c>
      <c r="U1231">
        <v>20.833333333333329</v>
      </c>
      <c r="V1231">
        <v>0</v>
      </c>
      <c r="W1231">
        <v>100</v>
      </c>
      <c r="X1231">
        <v>66.666666666666686</v>
      </c>
      <c r="Y1231">
        <v>66.666666666666686</v>
      </c>
      <c r="Z1231">
        <v>3.6307330144507022</v>
      </c>
      <c r="AA1231">
        <v>0</v>
      </c>
      <c r="AB1231">
        <v>0</v>
      </c>
      <c r="AF1231">
        <v>1.1531130400556878E-2</v>
      </c>
      <c r="AG1231">
        <v>1.9083605274708516E-2</v>
      </c>
      <c r="AH1231">
        <v>0</v>
      </c>
      <c r="AI1231">
        <v>2</v>
      </c>
      <c r="AJ1231">
        <v>106.15</v>
      </c>
      <c r="AK1231">
        <v>19.660050753697796</v>
      </c>
    </row>
    <row r="1232" spans="1:37">
      <c r="A1232">
        <v>12</v>
      </c>
      <c r="B1232">
        <v>25</v>
      </c>
      <c r="C1232">
        <v>2022</v>
      </c>
      <c r="D1232">
        <v>99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10</v>
      </c>
      <c r="N1232">
        <v>99</v>
      </c>
      <c r="O1232">
        <v>99</v>
      </c>
      <c r="P1232">
        <v>9999</v>
      </c>
    </row>
    <row r="1233" spans="1:37">
      <c r="A1233">
        <v>12</v>
      </c>
      <c r="B1233">
        <v>26</v>
      </c>
      <c r="C1233">
        <v>2022</v>
      </c>
      <c r="D1233">
        <v>99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11</v>
      </c>
      <c r="N1233">
        <v>99</v>
      </c>
      <c r="O1233">
        <v>99</v>
      </c>
      <c r="P1233">
        <v>9999</v>
      </c>
      <c r="Q1233">
        <v>126</v>
      </c>
      <c r="R1233">
        <v>303</v>
      </c>
      <c r="S1233">
        <v>7.4488448844884516</v>
      </c>
      <c r="T1233">
        <v>11</v>
      </c>
      <c r="U1233">
        <v>30.057986798679881</v>
      </c>
      <c r="V1233">
        <v>0</v>
      </c>
      <c r="W1233">
        <v>100</v>
      </c>
      <c r="X1233">
        <v>99.009900990099013</v>
      </c>
      <c r="Y1233">
        <v>92.079207920792101</v>
      </c>
      <c r="Z1233">
        <v>5.5532126912757027</v>
      </c>
      <c r="AA1233">
        <v>1.2572654801156096</v>
      </c>
      <c r="AB1233">
        <v>0</v>
      </c>
      <c r="AC1233">
        <v>32.710109413258685</v>
      </c>
      <c r="AF1233">
        <v>1.1646441704562445</v>
      </c>
      <c r="AG1233">
        <v>2.780884334268432</v>
      </c>
      <c r="AH1233">
        <v>0</v>
      </c>
      <c r="AI1233">
        <v>1</v>
      </c>
      <c r="AJ1233">
        <v>110.6</v>
      </c>
      <c r="AK1233">
        <v>24.465979802294431</v>
      </c>
    </row>
    <row r="1234" spans="1:37">
      <c r="A1234">
        <v>12</v>
      </c>
      <c r="B1234">
        <v>27</v>
      </c>
      <c r="C1234">
        <v>2022</v>
      </c>
      <c r="D1234">
        <v>99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12</v>
      </c>
      <c r="N1234">
        <v>99</v>
      </c>
      <c r="O1234">
        <v>99</v>
      </c>
      <c r="P1234">
        <v>9999</v>
      </c>
    </row>
    <row r="1235" spans="1:37">
      <c r="A1235">
        <v>12</v>
      </c>
      <c r="B1235">
        <v>28</v>
      </c>
      <c r="C1235">
        <v>2022</v>
      </c>
      <c r="D1235">
        <v>99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13</v>
      </c>
      <c r="N1235">
        <v>99</v>
      </c>
      <c r="O1235">
        <v>99</v>
      </c>
      <c r="P1235">
        <v>9999</v>
      </c>
    </row>
    <row r="1236" spans="1:37">
      <c r="A1236">
        <v>12</v>
      </c>
      <c r="B1236">
        <v>29</v>
      </c>
      <c r="C1236">
        <v>2022</v>
      </c>
      <c r="D1236">
        <v>99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14</v>
      </c>
      <c r="N1236">
        <v>99</v>
      </c>
      <c r="O1236">
        <v>99</v>
      </c>
      <c r="P1236">
        <v>9999</v>
      </c>
      <c r="Q1236">
        <v>8</v>
      </c>
      <c r="R1236">
        <v>9</v>
      </c>
      <c r="S1236">
        <v>8.4444444444444446</v>
      </c>
      <c r="T1236">
        <v>14</v>
      </c>
      <c r="U1236">
        <v>37.6</v>
      </c>
      <c r="V1236">
        <v>0</v>
      </c>
      <c r="W1236">
        <v>100</v>
      </c>
      <c r="X1236">
        <v>100</v>
      </c>
      <c r="Y1236">
        <v>100</v>
      </c>
      <c r="Z1236">
        <v>5.1016337252557102</v>
      </c>
      <c r="AA1236">
        <v>1.498970840359114</v>
      </c>
      <c r="AB1236">
        <v>0</v>
      </c>
      <c r="AC1236">
        <v>64.511627906222103</v>
      </c>
      <c r="AF1236">
        <v>3.4593391201670626E-2</v>
      </c>
      <c r="AG1236">
        <v>0.10332627239938177</v>
      </c>
      <c r="AH1236">
        <v>0</v>
      </c>
      <c r="AI1236">
        <v>0</v>
      </c>
    </row>
    <row r="1237" spans="1:37">
      <c r="A1237">
        <v>12</v>
      </c>
      <c r="B1237">
        <v>30</v>
      </c>
      <c r="C1237">
        <v>2022</v>
      </c>
      <c r="D1237">
        <v>99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15</v>
      </c>
      <c r="N1237">
        <v>99</v>
      </c>
      <c r="O1237">
        <v>99</v>
      </c>
      <c r="P1237">
        <v>9999</v>
      </c>
    </row>
    <row r="1238" spans="1:37">
      <c r="A1238">
        <v>12</v>
      </c>
      <c r="B1238">
        <v>31</v>
      </c>
      <c r="C1238">
        <v>2021</v>
      </c>
      <c r="D1238">
        <v>99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1</v>
      </c>
      <c r="N1238">
        <v>99</v>
      </c>
      <c r="O1238">
        <v>99</v>
      </c>
      <c r="P1238">
        <v>9999</v>
      </c>
    </row>
    <row r="1239" spans="1:37">
      <c r="A1239">
        <v>12</v>
      </c>
      <c r="B1239">
        <v>32</v>
      </c>
      <c r="C1239">
        <v>2021</v>
      </c>
      <c r="D1239">
        <v>99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2</v>
      </c>
      <c r="N1239">
        <v>99</v>
      </c>
      <c r="O1239">
        <v>99</v>
      </c>
      <c r="P1239">
        <v>9999</v>
      </c>
      <c r="Q1239">
        <v>520</v>
      </c>
      <c r="R1239">
        <v>6831</v>
      </c>
      <c r="S1239">
        <v>4.1087688478992828</v>
      </c>
      <c r="T1239">
        <v>2</v>
      </c>
      <c r="U1239">
        <v>9.4161030595813529</v>
      </c>
      <c r="V1239">
        <v>0</v>
      </c>
      <c r="W1239">
        <v>0</v>
      </c>
      <c r="X1239">
        <v>13.497291758161319</v>
      </c>
      <c r="Y1239">
        <v>1.4492753623188404</v>
      </c>
      <c r="Z1239">
        <v>5.3252549856503242</v>
      </c>
      <c r="AA1239">
        <v>1.6642575801911379</v>
      </c>
      <c r="AB1239">
        <v>0</v>
      </c>
      <c r="AC1239">
        <v>6.1862258140012951</v>
      </c>
      <c r="AF1239">
        <v>25.647764690863902</v>
      </c>
      <c r="AG1239">
        <v>18.983699431065173</v>
      </c>
      <c r="AH1239">
        <v>0.76123554384423986</v>
      </c>
    </row>
    <row r="1240" spans="1:37">
      <c r="A1240">
        <v>12</v>
      </c>
      <c r="B1240">
        <v>33</v>
      </c>
      <c r="C1240">
        <v>2021</v>
      </c>
      <c r="D1240">
        <v>99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3</v>
      </c>
      <c r="N1240">
        <v>99</v>
      </c>
      <c r="O1240">
        <v>99</v>
      </c>
      <c r="P1240">
        <v>9999</v>
      </c>
    </row>
    <row r="1241" spans="1:37">
      <c r="A1241">
        <v>12</v>
      </c>
      <c r="B1241">
        <v>34</v>
      </c>
      <c r="C1241">
        <v>2021</v>
      </c>
      <c r="D1241">
        <v>99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4</v>
      </c>
      <c r="N1241">
        <v>99</v>
      </c>
      <c r="O1241">
        <v>99</v>
      </c>
      <c r="P1241">
        <v>9999</v>
      </c>
    </row>
    <row r="1242" spans="1:37">
      <c r="A1242">
        <v>12</v>
      </c>
      <c r="B1242">
        <v>35</v>
      </c>
      <c r="C1242">
        <v>2021</v>
      </c>
      <c r="D1242">
        <v>99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5</v>
      </c>
      <c r="N1242">
        <v>99</v>
      </c>
      <c r="O1242">
        <v>99</v>
      </c>
      <c r="P1242">
        <v>9999</v>
      </c>
      <c r="Q1242">
        <v>665</v>
      </c>
      <c r="R1242">
        <v>15385.9</v>
      </c>
      <c r="S1242">
        <v>5.3464340727549251</v>
      </c>
      <c r="T1242">
        <v>5.000032497286476</v>
      </c>
      <c r="U1242">
        <v>12.105508290057777</v>
      </c>
      <c r="V1242">
        <v>2.6387796618982313</v>
      </c>
      <c r="W1242">
        <v>0</v>
      </c>
      <c r="X1242">
        <v>27.941166912562796</v>
      </c>
      <c r="Y1242">
        <v>8.1958156493932766</v>
      </c>
      <c r="Z1242">
        <v>6.8630463353950084</v>
      </c>
      <c r="AA1242">
        <v>1.3063058311647036</v>
      </c>
      <c r="AB1242">
        <v>4.2488812604719265E-3</v>
      </c>
      <c r="AC1242">
        <v>8.3897468448252539</v>
      </c>
      <c r="AD1242">
        <v>-0.25941093116868247</v>
      </c>
      <c r="AE1242">
        <v>-1.3738394892007451</v>
      </c>
      <c r="AF1242">
        <v>57.768107562166989</v>
      </c>
      <c r="AG1242">
        <v>54.970703553584322</v>
      </c>
      <c r="AH1242">
        <v>0.63694681494095218</v>
      </c>
    </row>
    <row r="1243" spans="1:37">
      <c r="A1243">
        <v>12</v>
      </c>
      <c r="B1243">
        <v>36</v>
      </c>
      <c r="C1243">
        <v>2021</v>
      </c>
      <c r="D1243">
        <v>99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6</v>
      </c>
      <c r="N1243">
        <v>99</v>
      </c>
      <c r="O1243">
        <v>99</v>
      </c>
      <c r="P1243">
        <v>9999</v>
      </c>
      <c r="Q1243">
        <v>1</v>
      </c>
      <c r="R1243">
        <v>1</v>
      </c>
      <c r="S1243">
        <v>5</v>
      </c>
      <c r="T1243">
        <v>6</v>
      </c>
      <c r="U1243">
        <v>15.3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F1243">
        <v>3.7546134813151665E-3</v>
      </c>
      <c r="AG1243">
        <v>4.5156137972011809E-3</v>
      </c>
      <c r="AH1243">
        <v>0</v>
      </c>
    </row>
    <row r="1244" spans="1:37">
      <c r="A1244">
        <v>12</v>
      </c>
      <c r="B1244">
        <v>37</v>
      </c>
      <c r="C1244">
        <v>2021</v>
      </c>
      <c r="D1244">
        <v>99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7</v>
      </c>
      <c r="N1244">
        <v>99</v>
      </c>
      <c r="O1244">
        <v>99</v>
      </c>
      <c r="P1244">
        <v>9999</v>
      </c>
      <c r="Q1244">
        <v>1</v>
      </c>
      <c r="R1244">
        <v>1</v>
      </c>
      <c r="S1244">
        <v>6</v>
      </c>
      <c r="T1244">
        <v>7</v>
      </c>
      <c r="U1244">
        <v>12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F1244">
        <v>3.7546134813151665E-3</v>
      </c>
      <c r="AG1244">
        <v>3.541657880157791E-3</v>
      </c>
      <c r="AH1244">
        <v>0</v>
      </c>
    </row>
    <row r="1245" spans="1:37">
      <c r="A1245">
        <v>12</v>
      </c>
      <c r="B1245">
        <v>38</v>
      </c>
      <c r="C1245">
        <v>2021</v>
      </c>
      <c r="D1245">
        <v>99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8</v>
      </c>
      <c r="N1245">
        <v>99</v>
      </c>
      <c r="O1245">
        <v>99</v>
      </c>
      <c r="P1245">
        <v>9999</v>
      </c>
      <c r="Q1245">
        <v>460</v>
      </c>
      <c r="R1245">
        <v>4045</v>
      </c>
      <c r="S1245">
        <v>6.071940667490729</v>
      </c>
      <c r="T1245">
        <v>8</v>
      </c>
      <c r="U1245">
        <v>18.95274907292961</v>
      </c>
      <c r="V1245">
        <v>0</v>
      </c>
      <c r="W1245">
        <v>0</v>
      </c>
      <c r="X1245">
        <v>62.299134734239793</v>
      </c>
      <c r="Y1245">
        <v>38.739184177997529</v>
      </c>
      <c r="Z1245">
        <v>9.1501729452040479</v>
      </c>
      <c r="AA1245">
        <v>1.3049364547714184</v>
      </c>
      <c r="AB1245">
        <v>0</v>
      </c>
      <c r="AC1245">
        <v>27.002584834646687</v>
      </c>
      <c r="AF1245">
        <v>15.187411531919846</v>
      </c>
      <c r="AG1245">
        <v>22.6264332757411</v>
      </c>
      <c r="AH1245">
        <v>0.69221260815822006</v>
      </c>
    </row>
    <row r="1246" spans="1:37">
      <c r="A1246">
        <v>12</v>
      </c>
      <c r="B1246">
        <v>39</v>
      </c>
      <c r="C1246">
        <v>2021</v>
      </c>
      <c r="D1246">
        <v>99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9</v>
      </c>
      <c r="N1246">
        <v>99</v>
      </c>
      <c r="O1246">
        <v>99</v>
      </c>
      <c r="P1246">
        <v>9999</v>
      </c>
    </row>
    <row r="1247" spans="1:37">
      <c r="A1247">
        <v>12</v>
      </c>
      <c r="B1247">
        <v>40</v>
      </c>
      <c r="C1247">
        <v>2021</v>
      </c>
      <c r="D1247">
        <v>99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10</v>
      </c>
      <c r="N1247">
        <v>99</v>
      </c>
      <c r="O1247">
        <v>99</v>
      </c>
      <c r="P1247">
        <v>9999</v>
      </c>
    </row>
    <row r="1248" spans="1:37">
      <c r="A1248">
        <v>12</v>
      </c>
      <c r="B1248">
        <v>41</v>
      </c>
      <c r="C1248">
        <v>2021</v>
      </c>
      <c r="D1248">
        <v>99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11</v>
      </c>
      <c r="N1248">
        <v>99</v>
      </c>
      <c r="O1248">
        <v>99</v>
      </c>
      <c r="P1248">
        <v>9999</v>
      </c>
      <c r="Q1248">
        <v>127</v>
      </c>
      <c r="R1248">
        <v>347</v>
      </c>
      <c r="S1248">
        <v>7.3631123919308354</v>
      </c>
      <c r="T1248">
        <v>11</v>
      </c>
      <c r="U1248">
        <v>30.741037463976973</v>
      </c>
      <c r="V1248">
        <v>0</v>
      </c>
      <c r="W1248">
        <v>100</v>
      </c>
      <c r="X1248">
        <v>100</v>
      </c>
      <c r="Y1248">
        <v>94.2363112391931</v>
      </c>
      <c r="Z1248">
        <v>5.2644487675049438</v>
      </c>
      <c r="AA1248">
        <v>1.2006816491171008</v>
      </c>
      <c r="AB1248">
        <v>0</v>
      </c>
      <c r="AC1248">
        <v>29.784840589345592</v>
      </c>
      <c r="AF1248">
        <v>1.3028508780163628</v>
      </c>
      <c r="AG1248">
        <v>3.148280036645533</v>
      </c>
      <c r="AH1248">
        <v>0.28818443804034577</v>
      </c>
    </row>
    <row r="1249" spans="1:34">
      <c r="A1249">
        <v>12</v>
      </c>
      <c r="B1249">
        <v>42</v>
      </c>
      <c r="C1249">
        <v>2021</v>
      </c>
      <c r="D1249">
        <v>99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12</v>
      </c>
      <c r="N1249">
        <v>99</v>
      </c>
      <c r="O1249">
        <v>99</v>
      </c>
      <c r="P1249">
        <v>9999</v>
      </c>
    </row>
    <row r="1250" spans="1:34">
      <c r="A1250">
        <v>12</v>
      </c>
      <c r="B1250">
        <v>43</v>
      </c>
      <c r="C1250">
        <v>2021</v>
      </c>
      <c r="D1250">
        <v>99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13</v>
      </c>
      <c r="N1250">
        <v>99</v>
      </c>
      <c r="O1250">
        <v>99</v>
      </c>
      <c r="P1250">
        <v>9999</v>
      </c>
    </row>
    <row r="1251" spans="1:34">
      <c r="A1251">
        <v>12</v>
      </c>
      <c r="B1251">
        <v>44</v>
      </c>
      <c r="C1251">
        <v>2021</v>
      </c>
      <c r="D1251">
        <v>99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14</v>
      </c>
      <c r="N1251">
        <v>99</v>
      </c>
      <c r="O1251">
        <v>99</v>
      </c>
      <c r="P1251">
        <v>9999</v>
      </c>
      <c r="Q1251">
        <v>15</v>
      </c>
      <c r="R1251">
        <v>23</v>
      </c>
      <c r="S1251">
        <v>8.1304347826086936</v>
      </c>
      <c r="T1251">
        <v>14</v>
      </c>
      <c r="U1251">
        <v>38.718260869565214</v>
      </c>
      <c r="V1251">
        <v>0</v>
      </c>
      <c r="W1251">
        <v>100</v>
      </c>
      <c r="X1251">
        <v>100</v>
      </c>
      <c r="Y1251">
        <v>100</v>
      </c>
      <c r="Z1251">
        <v>5.445383886474624</v>
      </c>
      <c r="AA1251">
        <v>0.61179335997698003</v>
      </c>
      <c r="AB1251">
        <v>0</v>
      </c>
      <c r="AC1251">
        <v>45.228015308140819</v>
      </c>
      <c r="AF1251">
        <v>8.635611007024882E-2</v>
      </c>
      <c r="AG1251">
        <v>0.26282643128650968</v>
      </c>
      <c r="AH1251">
        <v>0</v>
      </c>
    </row>
    <row r="1252" spans="1:34">
      <c r="A1252">
        <v>12</v>
      </c>
      <c r="B1252">
        <v>45</v>
      </c>
      <c r="C1252">
        <v>2021</v>
      </c>
      <c r="D1252">
        <v>99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15</v>
      </c>
      <c r="N1252">
        <v>99</v>
      </c>
      <c r="O1252">
        <v>99</v>
      </c>
      <c r="P1252">
        <v>9999</v>
      </c>
    </row>
    <row r="1253" spans="1:34">
      <c r="A1253">
        <v>12</v>
      </c>
      <c r="B1253">
        <v>46</v>
      </c>
      <c r="C1253">
        <v>2020</v>
      </c>
      <c r="D1253">
        <v>99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1</v>
      </c>
      <c r="N1253">
        <v>99</v>
      </c>
      <c r="O1253">
        <v>99</v>
      </c>
      <c r="P1253">
        <v>9999</v>
      </c>
    </row>
    <row r="1254" spans="1:34">
      <c r="A1254">
        <v>12</v>
      </c>
      <c r="B1254">
        <v>47</v>
      </c>
      <c r="C1254">
        <v>2020</v>
      </c>
      <c r="D1254">
        <v>99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2</v>
      </c>
      <c r="N1254">
        <v>99</v>
      </c>
      <c r="O1254">
        <v>99</v>
      </c>
      <c r="P1254">
        <v>9999</v>
      </c>
      <c r="Q1254">
        <v>528</v>
      </c>
      <c r="R1254">
        <v>6330</v>
      </c>
      <c r="S1254">
        <v>4.1720379146919422</v>
      </c>
      <c r="T1254">
        <v>2</v>
      </c>
      <c r="U1254">
        <v>9.5908515007898938</v>
      </c>
      <c r="V1254">
        <v>0</v>
      </c>
      <c r="W1254">
        <v>0</v>
      </c>
      <c r="X1254">
        <v>15.1342812006319</v>
      </c>
      <c r="Y1254">
        <v>1.6429699842022119</v>
      </c>
      <c r="Z1254">
        <v>5.361110503527124</v>
      </c>
      <c r="AA1254">
        <v>1.7394979715065124</v>
      </c>
      <c r="AB1254">
        <v>0</v>
      </c>
      <c r="AC1254">
        <v>4.3467489801649251</v>
      </c>
      <c r="AF1254">
        <v>23.248980791126449</v>
      </c>
      <c r="AG1254">
        <v>17.795021587020486</v>
      </c>
      <c r="AH1254">
        <v>0.56872037914691931</v>
      </c>
    </row>
    <row r="1255" spans="1:34">
      <c r="A1255">
        <v>12</v>
      </c>
      <c r="B1255">
        <v>48</v>
      </c>
      <c r="C1255">
        <v>2020</v>
      </c>
      <c r="D1255">
        <v>99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3</v>
      </c>
      <c r="N1255">
        <v>99</v>
      </c>
      <c r="O1255">
        <v>99</v>
      </c>
      <c r="P1255">
        <v>9999</v>
      </c>
      <c r="Q1255">
        <v>1</v>
      </c>
      <c r="R1255">
        <v>1</v>
      </c>
      <c r="S1255">
        <v>6</v>
      </c>
      <c r="T1255">
        <v>3</v>
      </c>
      <c r="U1255">
        <v>30.1</v>
      </c>
      <c r="V1255">
        <v>100</v>
      </c>
      <c r="W1255">
        <v>0</v>
      </c>
      <c r="X1255">
        <v>100</v>
      </c>
      <c r="Y1255">
        <v>100</v>
      </c>
      <c r="Z1255">
        <v>0</v>
      </c>
      <c r="AA1255">
        <v>0</v>
      </c>
      <c r="AB1255">
        <v>0</v>
      </c>
      <c r="AF1255">
        <v>3.6728247695302463E-3</v>
      </c>
      <c r="AG1255">
        <v>8.8227533474141816E-3</v>
      </c>
      <c r="AH1255">
        <v>0</v>
      </c>
    </row>
    <row r="1256" spans="1:34">
      <c r="A1256">
        <v>12</v>
      </c>
      <c r="B1256">
        <v>49</v>
      </c>
      <c r="C1256">
        <v>2020</v>
      </c>
      <c r="D1256">
        <v>99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4</v>
      </c>
      <c r="N1256">
        <v>99</v>
      </c>
      <c r="O1256">
        <v>99</v>
      </c>
      <c r="P1256">
        <v>9999</v>
      </c>
      <c r="Q1256">
        <v>1</v>
      </c>
      <c r="R1256">
        <v>1</v>
      </c>
      <c r="S1256">
        <v>4</v>
      </c>
      <c r="T1256">
        <v>4</v>
      </c>
      <c r="U1256">
        <v>9.2000000000000011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F1256">
        <v>3.6728247695302463E-3</v>
      </c>
      <c r="AG1256">
        <v>2.6966555081797505E-3</v>
      </c>
      <c r="AH1256">
        <v>0</v>
      </c>
    </row>
    <row r="1257" spans="1:34">
      <c r="A1257">
        <v>12</v>
      </c>
      <c r="B1257">
        <v>50</v>
      </c>
      <c r="C1257">
        <v>2020</v>
      </c>
      <c r="D1257">
        <v>99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5</v>
      </c>
      <c r="N1257">
        <v>99</v>
      </c>
      <c r="O1257">
        <v>99</v>
      </c>
      <c r="P1257">
        <v>9999</v>
      </c>
      <c r="Q1257">
        <v>669</v>
      </c>
      <c r="R1257">
        <v>15841</v>
      </c>
      <c r="S1257">
        <v>5.2642509942554119</v>
      </c>
      <c r="T1257">
        <v>4.998737453443594</v>
      </c>
      <c r="U1257">
        <v>11.777252698693248</v>
      </c>
      <c r="V1257">
        <v>1.9316962312985289</v>
      </c>
      <c r="W1257">
        <v>0</v>
      </c>
      <c r="X1257">
        <v>27.529827662395061</v>
      </c>
      <c r="Y1257">
        <v>7.0386970519537906</v>
      </c>
      <c r="Z1257">
        <v>6.9006773807872381</v>
      </c>
      <c r="AA1257">
        <v>1.3589861439000579</v>
      </c>
      <c r="AB1257">
        <v>7.9442675925554068E-2</v>
      </c>
      <c r="AC1257">
        <v>-2.8723835821314809</v>
      </c>
      <c r="AD1257">
        <v>-0.50039277753560152</v>
      </c>
      <c r="AE1257">
        <v>-0.56805505503387155</v>
      </c>
      <c r="AF1257">
        <v>58.181217174128641</v>
      </c>
      <c r="AG1257">
        <v>54.684498047181698</v>
      </c>
      <c r="AH1257">
        <v>0.57445868316394177</v>
      </c>
    </row>
    <row r="1258" spans="1:34">
      <c r="A1258">
        <v>12</v>
      </c>
      <c r="B1258">
        <v>51</v>
      </c>
      <c r="C1258">
        <v>2020</v>
      </c>
      <c r="D1258">
        <v>99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6</v>
      </c>
      <c r="N1258">
        <v>99</v>
      </c>
      <c r="O1258">
        <v>99</v>
      </c>
      <c r="P1258">
        <v>9999</v>
      </c>
    </row>
    <row r="1259" spans="1:34">
      <c r="A1259">
        <v>12</v>
      </c>
      <c r="B1259">
        <v>52</v>
      </c>
      <c r="C1259">
        <v>2020</v>
      </c>
      <c r="D1259">
        <v>99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7</v>
      </c>
      <c r="N1259">
        <v>99</v>
      </c>
      <c r="O1259">
        <v>99</v>
      </c>
      <c r="P1259">
        <v>9999</v>
      </c>
    </row>
    <row r="1260" spans="1:34">
      <c r="A1260">
        <v>12</v>
      </c>
      <c r="B1260">
        <v>53</v>
      </c>
      <c r="C1260">
        <v>2020</v>
      </c>
      <c r="D1260">
        <v>99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8</v>
      </c>
      <c r="N1260">
        <v>99</v>
      </c>
      <c r="O1260">
        <v>99</v>
      </c>
      <c r="P1260">
        <v>9999</v>
      </c>
      <c r="Q1260">
        <v>459</v>
      </c>
      <c r="R1260">
        <v>4658</v>
      </c>
      <c r="S1260">
        <v>5.837913267496778</v>
      </c>
      <c r="T1260">
        <v>8</v>
      </c>
      <c r="U1260">
        <v>17.593617432374419</v>
      </c>
      <c r="V1260">
        <v>0</v>
      </c>
      <c r="W1260">
        <v>0</v>
      </c>
      <c r="X1260">
        <v>56.268784886217261</v>
      </c>
      <c r="Y1260">
        <v>35.229712322885341</v>
      </c>
      <c r="Z1260">
        <v>9.4000888897328281</v>
      </c>
      <c r="AA1260">
        <v>1.2977359580360504</v>
      </c>
      <c r="AB1260">
        <v>0</v>
      </c>
      <c r="AC1260">
        <v>24.132785101595456</v>
      </c>
      <c r="AF1260">
        <v>17.10801777647189</v>
      </c>
      <c r="AG1260">
        <v>24.021065686600473</v>
      </c>
      <c r="AH1260">
        <v>0.32202662086732498</v>
      </c>
    </row>
    <row r="1261" spans="1:34">
      <c r="A1261">
        <v>12</v>
      </c>
      <c r="B1261">
        <v>54</v>
      </c>
      <c r="C1261">
        <v>2020</v>
      </c>
      <c r="D1261">
        <v>99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9</v>
      </c>
      <c r="N1261">
        <v>99</v>
      </c>
      <c r="O1261">
        <v>99</v>
      </c>
      <c r="P1261">
        <v>9999</v>
      </c>
    </row>
    <row r="1262" spans="1:34">
      <c r="A1262">
        <v>12</v>
      </c>
      <c r="B1262">
        <v>55</v>
      </c>
      <c r="C1262">
        <v>2020</v>
      </c>
      <c r="D1262">
        <v>99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10</v>
      </c>
      <c r="N1262">
        <v>99</v>
      </c>
      <c r="O1262">
        <v>99</v>
      </c>
      <c r="P1262">
        <v>9999</v>
      </c>
    </row>
    <row r="1263" spans="1:34">
      <c r="A1263">
        <v>12</v>
      </c>
      <c r="B1263">
        <v>56</v>
      </c>
      <c r="C1263">
        <v>2020</v>
      </c>
      <c r="D1263">
        <v>99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11</v>
      </c>
      <c r="N1263">
        <v>99</v>
      </c>
      <c r="O1263">
        <v>99</v>
      </c>
      <c r="P1263">
        <v>9999</v>
      </c>
      <c r="Q1263">
        <v>154</v>
      </c>
      <c r="R1263">
        <v>385</v>
      </c>
      <c r="S1263">
        <v>7.0701298701298692</v>
      </c>
      <c r="T1263">
        <v>11</v>
      </c>
      <c r="U1263">
        <v>29.894311688311682</v>
      </c>
      <c r="V1263">
        <v>0</v>
      </c>
      <c r="W1263">
        <v>100</v>
      </c>
      <c r="X1263">
        <v>99.220779220779235</v>
      </c>
      <c r="Y1263">
        <v>89.870129870129887</v>
      </c>
      <c r="Z1263">
        <v>5.6106185140894063</v>
      </c>
      <c r="AA1263">
        <v>1.3647762706202198</v>
      </c>
      <c r="AB1263">
        <v>0</v>
      </c>
      <c r="AC1263">
        <v>11.099032415735778</v>
      </c>
      <c r="AF1263">
        <v>1.4140375362691451</v>
      </c>
      <c r="AG1263">
        <v>3.3735482833530739</v>
      </c>
      <c r="AH1263">
        <v>0.51948051948051932</v>
      </c>
    </row>
    <row r="1264" spans="1:34">
      <c r="A1264">
        <v>12</v>
      </c>
      <c r="B1264">
        <v>57</v>
      </c>
      <c r="C1264">
        <v>2020</v>
      </c>
      <c r="D1264">
        <v>99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12</v>
      </c>
      <c r="N1264">
        <v>99</v>
      </c>
      <c r="O1264">
        <v>99</v>
      </c>
      <c r="P1264">
        <v>9999</v>
      </c>
    </row>
    <row r="1265" spans="1:34">
      <c r="A1265">
        <v>12</v>
      </c>
      <c r="B1265">
        <v>58</v>
      </c>
      <c r="C1265">
        <v>2020</v>
      </c>
      <c r="D1265">
        <v>99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13</v>
      </c>
      <c r="N1265">
        <v>99</v>
      </c>
      <c r="O1265">
        <v>99</v>
      </c>
      <c r="P1265">
        <v>9999</v>
      </c>
    </row>
    <row r="1266" spans="1:34">
      <c r="A1266">
        <v>12</v>
      </c>
      <c r="B1266">
        <v>59</v>
      </c>
      <c r="C1266">
        <v>2020</v>
      </c>
      <c r="D1266">
        <v>99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14</v>
      </c>
      <c r="N1266">
        <v>99</v>
      </c>
      <c r="O1266">
        <v>99</v>
      </c>
      <c r="P1266">
        <v>9999</v>
      </c>
      <c r="Q1266">
        <v>9</v>
      </c>
      <c r="R1266">
        <v>11</v>
      </c>
      <c r="S1266">
        <v>7.6363636363636385</v>
      </c>
      <c r="T1266">
        <v>14</v>
      </c>
      <c r="U1266">
        <v>35.464545454545437</v>
      </c>
      <c r="V1266">
        <v>0</v>
      </c>
      <c r="W1266">
        <v>100</v>
      </c>
      <c r="X1266">
        <v>100</v>
      </c>
      <c r="Y1266">
        <v>100</v>
      </c>
      <c r="Z1266">
        <v>3.5025792149536423</v>
      </c>
      <c r="AA1266">
        <v>0.77138921583986753</v>
      </c>
      <c r="AB1266">
        <v>0</v>
      </c>
      <c r="AC1266">
        <v>36.803652693360149</v>
      </c>
      <c r="AF1266">
        <v>4.0401072464832696E-2</v>
      </c>
      <c r="AG1266">
        <v>0.1143469869886959</v>
      </c>
      <c r="AH1266">
        <v>0</v>
      </c>
    </row>
    <row r="1267" spans="1:34">
      <c r="A1267">
        <v>12</v>
      </c>
      <c r="B1267">
        <v>60</v>
      </c>
      <c r="C1267">
        <v>2020</v>
      </c>
      <c r="D1267">
        <v>99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15</v>
      </c>
      <c r="N1267">
        <v>99</v>
      </c>
      <c r="O1267">
        <v>99</v>
      </c>
      <c r="P1267">
        <v>9999</v>
      </c>
    </row>
    <row r="1268" spans="1:34">
      <c r="A1268">
        <v>12</v>
      </c>
      <c r="B1268">
        <v>61</v>
      </c>
      <c r="C1268">
        <v>2019</v>
      </c>
      <c r="D1268">
        <v>99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1</v>
      </c>
      <c r="N1268">
        <v>99</v>
      </c>
      <c r="O1268">
        <v>99</v>
      </c>
      <c r="P1268">
        <v>9999</v>
      </c>
    </row>
    <row r="1269" spans="1:34">
      <c r="A1269">
        <v>12</v>
      </c>
      <c r="B1269">
        <v>62</v>
      </c>
      <c r="C1269">
        <v>2019</v>
      </c>
      <c r="D1269">
        <v>99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2</v>
      </c>
      <c r="N1269">
        <v>99</v>
      </c>
      <c r="O1269">
        <v>99</v>
      </c>
      <c r="P1269">
        <v>9999</v>
      </c>
      <c r="Q1269">
        <v>521</v>
      </c>
      <c r="R1269">
        <v>6766</v>
      </c>
      <c r="S1269">
        <v>4.044191545965119</v>
      </c>
      <c r="T1269">
        <v>2</v>
      </c>
      <c r="U1269">
        <v>9.2479751699674821</v>
      </c>
      <c r="V1269">
        <v>0</v>
      </c>
      <c r="W1269">
        <v>0</v>
      </c>
      <c r="X1269">
        <v>13.390481820869049</v>
      </c>
      <c r="Y1269">
        <v>1.0050251256281406</v>
      </c>
      <c r="Z1269">
        <v>5.1958402616144488</v>
      </c>
      <c r="AA1269">
        <v>1.5705775915234581</v>
      </c>
      <c r="AB1269">
        <v>0</v>
      </c>
      <c r="AC1269">
        <v>3.6096546875646904</v>
      </c>
      <c r="AF1269">
        <v>24.887809902155524</v>
      </c>
      <c r="AG1269">
        <v>18.575480631558872</v>
      </c>
      <c r="AH1269">
        <v>0.5172923440733076</v>
      </c>
    </row>
    <row r="1270" spans="1:34">
      <c r="A1270">
        <v>12</v>
      </c>
      <c r="B1270">
        <v>63</v>
      </c>
      <c r="C1270">
        <v>2019</v>
      </c>
      <c r="D1270">
        <v>99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3</v>
      </c>
      <c r="N1270">
        <v>99</v>
      </c>
      <c r="O1270">
        <v>99</v>
      </c>
      <c r="P1270">
        <v>9999</v>
      </c>
      <c r="Q1270">
        <v>2</v>
      </c>
      <c r="R1270">
        <v>2</v>
      </c>
      <c r="S1270">
        <v>3</v>
      </c>
      <c r="T1270">
        <v>3</v>
      </c>
      <c r="U1270">
        <v>11.05</v>
      </c>
      <c r="V1270">
        <v>0</v>
      </c>
      <c r="W1270">
        <v>0</v>
      </c>
      <c r="X1270">
        <v>0</v>
      </c>
      <c r="Y1270">
        <v>0</v>
      </c>
      <c r="Z1270">
        <v>1.6499999999999988</v>
      </c>
      <c r="AA1270">
        <v>0</v>
      </c>
      <c r="AB1270">
        <v>0</v>
      </c>
      <c r="AF1270">
        <v>7.3567277275068052E-3</v>
      </c>
      <c r="AG1270">
        <v>6.5607529583206993E-3</v>
      </c>
      <c r="AH1270">
        <v>0</v>
      </c>
    </row>
    <row r="1271" spans="1:34">
      <c r="A1271">
        <v>12</v>
      </c>
      <c r="B1271">
        <v>64</v>
      </c>
      <c r="C1271">
        <v>2019</v>
      </c>
      <c r="D1271">
        <v>99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4</v>
      </c>
      <c r="N1271">
        <v>99</v>
      </c>
      <c r="O1271">
        <v>99</v>
      </c>
      <c r="P1271">
        <v>9999</v>
      </c>
      <c r="Q1271">
        <v>2</v>
      </c>
      <c r="R1271">
        <v>5</v>
      </c>
      <c r="S1271">
        <v>5.6</v>
      </c>
      <c r="T1271">
        <v>4</v>
      </c>
      <c r="U1271">
        <v>8.8600000000000012</v>
      </c>
      <c r="V1271">
        <v>0</v>
      </c>
      <c r="W1271">
        <v>0</v>
      </c>
      <c r="X1271">
        <v>0</v>
      </c>
      <c r="Y1271">
        <v>0</v>
      </c>
      <c r="Z1271">
        <v>1.3792751719653329</v>
      </c>
      <c r="AA1271">
        <v>0.4898979485566391</v>
      </c>
      <c r="AB1271">
        <v>0</v>
      </c>
      <c r="AC1271">
        <v>39.070357704214906</v>
      </c>
      <c r="AF1271">
        <v>1.8391819318767013E-2</v>
      </c>
      <c r="AG1271">
        <v>1.3151192581611171E-2</v>
      </c>
      <c r="AH1271">
        <v>0</v>
      </c>
    </row>
    <row r="1272" spans="1:34">
      <c r="A1272">
        <v>12</v>
      </c>
      <c r="B1272">
        <v>65</v>
      </c>
      <c r="C1272">
        <v>2019</v>
      </c>
      <c r="D1272">
        <v>99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5</v>
      </c>
      <c r="N1272">
        <v>99</v>
      </c>
      <c r="O1272">
        <v>99</v>
      </c>
      <c r="P1272">
        <v>9999</v>
      </c>
      <c r="Q1272">
        <v>652</v>
      </c>
      <c r="R1272">
        <v>16206</v>
      </c>
      <c r="S1272">
        <v>5.2213377761322946</v>
      </c>
      <c r="T1272">
        <v>5</v>
      </c>
      <c r="U1272">
        <v>11.548979390349247</v>
      </c>
      <c r="V1272">
        <v>1.8326545723805996</v>
      </c>
      <c r="W1272">
        <v>0</v>
      </c>
      <c r="X1272">
        <v>25.632481796865356</v>
      </c>
      <c r="Y1272">
        <v>6.5469579168209293</v>
      </c>
      <c r="Z1272">
        <v>6.750609571659953</v>
      </c>
      <c r="AA1272">
        <v>1.3596470483461358</v>
      </c>
      <c r="AB1272">
        <v>0</v>
      </c>
      <c r="AC1272">
        <v>2.6722960922246841</v>
      </c>
      <c r="AF1272">
        <v>59.611564775987631</v>
      </c>
      <c r="AG1272">
        <v>55.562381509387592</v>
      </c>
      <c r="AH1272">
        <v>0.61088485746019994</v>
      </c>
    </row>
    <row r="1273" spans="1:34">
      <c r="A1273">
        <v>12</v>
      </c>
      <c r="B1273">
        <v>66</v>
      </c>
      <c r="C1273">
        <v>2019</v>
      </c>
      <c r="D1273">
        <v>99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6</v>
      </c>
      <c r="N1273">
        <v>99</v>
      </c>
      <c r="O1273">
        <v>99</v>
      </c>
      <c r="P1273">
        <v>9999</v>
      </c>
    </row>
    <row r="1274" spans="1:34">
      <c r="A1274">
        <v>12</v>
      </c>
      <c r="B1274">
        <v>67</v>
      </c>
      <c r="C1274">
        <v>2019</v>
      </c>
      <c r="D1274">
        <v>99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7</v>
      </c>
      <c r="N1274">
        <v>99</v>
      </c>
      <c r="O1274">
        <v>99</v>
      </c>
      <c r="P1274">
        <v>9999</v>
      </c>
    </row>
    <row r="1275" spans="1:34">
      <c r="A1275">
        <v>12</v>
      </c>
      <c r="B1275">
        <v>68</v>
      </c>
      <c r="C1275">
        <v>2019</v>
      </c>
      <c r="D1275">
        <v>99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8</v>
      </c>
      <c r="N1275">
        <v>99</v>
      </c>
      <c r="O1275">
        <v>99</v>
      </c>
      <c r="P1275">
        <v>9999</v>
      </c>
      <c r="Q1275">
        <v>467</v>
      </c>
      <c r="R1275">
        <v>3819</v>
      </c>
      <c r="S1275">
        <v>5.9429169939774802</v>
      </c>
      <c r="T1275">
        <v>8</v>
      </c>
      <c r="U1275">
        <v>19.732393296674516</v>
      </c>
      <c r="V1275">
        <v>0</v>
      </c>
      <c r="W1275">
        <v>0</v>
      </c>
      <c r="X1275">
        <v>66.876145587850246</v>
      </c>
      <c r="Y1275">
        <v>39.905734485467406</v>
      </c>
      <c r="Z1275">
        <v>8.6592998247642896</v>
      </c>
      <c r="AA1275">
        <v>1.4387700138791044</v>
      </c>
      <c r="AB1275">
        <v>0</v>
      </c>
      <c r="AC1275">
        <v>23.996423182618255</v>
      </c>
      <c r="AF1275">
        <v>14.04767159567424</v>
      </c>
      <c r="AG1275">
        <v>22.371279956590975</v>
      </c>
      <c r="AH1275">
        <v>0.91647028017805698</v>
      </c>
    </row>
    <row r="1276" spans="1:34">
      <c r="A1276">
        <v>12</v>
      </c>
      <c r="B1276">
        <v>69</v>
      </c>
      <c r="C1276">
        <v>2019</v>
      </c>
      <c r="D1276">
        <v>99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9</v>
      </c>
      <c r="N1276">
        <v>99</v>
      </c>
      <c r="O1276">
        <v>99</v>
      </c>
      <c r="P1276">
        <v>9999</v>
      </c>
    </row>
    <row r="1277" spans="1:34">
      <c r="A1277">
        <v>12</v>
      </c>
      <c r="B1277">
        <v>70</v>
      </c>
      <c r="C1277">
        <v>2019</v>
      </c>
      <c r="D1277">
        <v>99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10</v>
      </c>
      <c r="N1277">
        <v>99</v>
      </c>
      <c r="O1277">
        <v>99</v>
      </c>
      <c r="P1277">
        <v>9999</v>
      </c>
    </row>
    <row r="1278" spans="1:34">
      <c r="A1278">
        <v>12</v>
      </c>
      <c r="B1278">
        <v>71</v>
      </c>
      <c r="C1278">
        <v>2019</v>
      </c>
      <c r="D1278">
        <v>99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11</v>
      </c>
      <c r="N1278">
        <v>99</v>
      </c>
      <c r="O1278">
        <v>99</v>
      </c>
      <c r="P1278">
        <v>9999</v>
      </c>
      <c r="Q1278">
        <v>134</v>
      </c>
      <c r="R1278">
        <v>372</v>
      </c>
      <c r="S1278">
        <v>7.0645161290322562</v>
      </c>
      <c r="T1278">
        <v>11</v>
      </c>
      <c r="U1278">
        <v>29.882311827956993</v>
      </c>
      <c r="V1278">
        <v>0</v>
      </c>
      <c r="W1278">
        <v>100</v>
      </c>
      <c r="X1278">
        <v>100</v>
      </c>
      <c r="Y1278">
        <v>88.978494623655905</v>
      </c>
      <c r="Z1278">
        <v>5.3971271260358815</v>
      </c>
      <c r="AA1278">
        <v>1.3464924694070759</v>
      </c>
      <c r="AB1278">
        <v>0</v>
      </c>
      <c r="AC1278">
        <v>26.988823272891995</v>
      </c>
      <c r="AF1278">
        <v>1.3683513573162656</v>
      </c>
      <c r="AG1278">
        <v>3.3000349887033353</v>
      </c>
      <c r="AH1278">
        <v>0.26881720430107531</v>
      </c>
    </row>
    <row r="1279" spans="1:34">
      <c r="A1279">
        <v>12</v>
      </c>
      <c r="B1279">
        <v>72</v>
      </c>
      <c r="C1279">
        <v>2019</v>
      </c>
      <c r="D1279">
        <v>99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12</v>
      </c>
      <c r="N1279">
        <v>99</v>
      </c>
      <c r="O1279">
        <v>99</v>
      </c>
      <c r="P1279">
        <v>9999</v>
      </c>
    </row>
    <row r="1280" spans="1:34">
      <c r="A1280">
        <v>12</v>
      </c>
      <c r="B1280">
        <v>73</v>
      </c>
      <c r="C1280">
        <v>2019</v>
      </c>
      <c r="D1280">
        <v>99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13</v>
      </c>
      <c r="N1280">
        <v>99</v>
      </c>
      <c r="O1280">
        <v>99</v>
      </c>
      <c r="P1280">
        <v>9999</v>
      </c>
    </row>
    <row r="1281" spans="1:34">
      <c r="A1281">
        <v>12</v>
      </c>
      <c r="B1281">
        <v>74</v>
      </c>
      <c r="C1281">
        <v>2019</v>
      </c>
      <c r="D1281">
        <v>99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14</v>
      </c>
      <c r="N1281">
        <v>99</v>
      </c>
      <c r="O1281">
        <v>99</v>
      </c>
      <c r="P1281">
        <v>9999</v>
      </c>
      <c r="Q1281">
        <v>12</v>
      </c>
      <c r="R1281">
        <v>16</v>
      </c>
      <c r="S1281">
        <v>7.5</v>
      </c>
      <c r="T1281">
        <v>14</v>
      </c>
      <c r="U1281">
        <v>36.024375000000006</v>
      </c>
      <c r="V1281">
        <v>0</v>
      </c>
      <c r="W1281">
        <v>100</v>
      </c>
      <c r="X1281">
        <v>100</v>
      </c>
      <c r="Y1281">
        <v>87.5</v>
      </c>
      <c r="Z1281">
        <v>8.1659192446028221</v>
      </c>
      <c r="AA1281">
        <v>1.0606601717798212</v>
      </c>
      <c r="AB1281">
        <v>0</v>
      </c>
      <c r="AC1281">
        <v>31.313987083032902</v>
      </c>
      <c r="AF1281">
        <v>5.8853821820054442E-2</v>
      </c>
      <c r="AG1281">
        <v>0.17111096821929722</v>
      </c>
      <c r="AH1281">
        <v>0</v>
      </c>
    </row>
    <row r="1282" spans="1:34">
      <c r="A1282">
        <v>12</v>
      </c>
      <c r="B1282">
        <v>75</v>
      </c>
      <c r="C1282">
        <v>2019</v>
      </c>
      <c r="D1282">
        <v>99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15</v>
      </c>
      <c r="N1282">
        <v>99</v>
      </c>
      <c r="O1282">
        <v>99</v>
      </c>
      <c r="P1282">
        <v>9999</v>
      </c>
    </row>
    <row r="1283" spans="1:34">
      <c r="A1283">
        <v>12</v>
      </c>
      <c r="B1283">
        <v>76</v>
      </c>
      <c r="C1283">
        <v>2018</v>
      </c>
      <c r="D1283">
        <v>99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1</v>
      </c>
      <c r="N1283">
        <v>99</v>
      </c>
      <c r="O1283">
        <v>99</v>
      </c>
      <c r="P1283">
        <v>9999</v>
      </c>
    </row>
    <row r="1284" spans="1:34">
      <c r="A1284">
        <v>12</v>
      </c>
      <c r="B1284">
        <v>77</v>
      </c>
      <c r="C1284">
        <v>2018</v>
      </c>
      <c r="D1284">
        <v>99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2</v>
      </c>
      <c r="N1284">
        <v>99</v>
      </c>
      <c r="O1284">
        <v>99</v>
      </c>
      <c r="P1284">
        <v>9999</v>
      </c>
      <c r="Q1284">
        <v>580</v>
      </c>
      <c r="R1284">
        <v>7221</v>
      </c>
      <c r="S1284">
        <v>4.0952776623736327</v>
      </c>
      <c r="T1284">
        <v>2</v>
      </c>
      <c r="U1284">
        <v>9.4716756681900023</v>
      </c>
      <c r="V1284">
        <v>0</v>
      </c>
      <c r="W1284">
        <v>0</v>
      </c>
      <c r="X1284">
        <v>14.596316299681485</v>
      </c>
      <c r="Y1284">
        <v>1.4125467386788531</v>
      </c>
      <c r="Z1284">
        <v>5.3511306663074061</v>
      </c>
      <c r="AA1284">
        <v>1.6881368363255125</v>
      </c>
      <c r="AB1284">
        <v>0</v>
      </c>
      <c r="AC1284">
        <v>-1.7958827407911804</v>
      </c>
      <c r="AF1284">
        <v>25.198031894476046</v>
      </c>
      <c r="AG1284">
        <v>19.588858057717577</v>
      </c>
      <c r="AH1284">
        <v>0.81706134884365023</v>
      </c>
    </row>
    <row r="1285" spans="1:34">
      <c r="A1285">
        <v>12</v>
      </c>
      <c r="B1285">
        <v>78</v>
      </c>
      <c r="C1285">
        <v>2018</v>
      </c>
      <c r="D1285">
        <v>99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3</v>
      </c>
      <c r="N1285">
        <v>99</v>
      </c>
      <c r="O1285">
        <v>99</v>
      </c>
      <c r="P1285">
        <v>9999</v>
      </c>
      <c r="Q1285">
        <v>9</v>
      </c>
      <c r="R1285">
        <v>97</v>
      </c>
      <c r="S1285">
        <v>3.2886597938144329</v>
      </c>
      <c r="T1285">
        <v>3</v>
      </c>
      <c r="U1285">
        <v>13.423711340206189</v>
      </c>
      <c r="V1285">
        <v>0</v>
      </c>
      <c r="W1285">
        <v>0</v>
      </c>
      <c r="X1285">
        <v>35.051546391752574</v>
      </c>
      <c r="Y1285">
        <v>0</v>
      </c>
      <c r="Z1285">
        <v>4.6204782453382993</v>
      </c>
      <c r="AA1285">
        <v>0.83676799536919699</v>
      </c>
      <c r="AB1285">
        <v>0</v>
      </c>
      <c r="AC1285">
        <v>-21.988734601516004</v>
      </c>
      <c r="AF1285">
        <v>0.33848623372997866</v>
      </c>
      <c r="AG1285">
        <v>0.37293169478624033</v>
      </c>
      <c r="AH1285">
        <v>0</v>
      </c>
    </row>
    <row r="1286" spans="1:34">
      <c r="A1286">
        <v>12</v>
      </c>
      <c r="B1286">
        <v>79</v>
      </c>
      <c r="C1286">
        <v>2018</v>
      </c>
      <c r="D1286">
        <v>99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4</v>
      </c>
      <c r="N1286">
        <v>99</v>
      </c>
      <c r="O1286">
        <v>99</v>
      </c>
      <c r="P1286">
        <v>9999</v>
      </c>
      <c r="Q1286">
        <v>7</v>
      </c>
      <c r="R1286">
        <v>53</v>
      </c>
      <c r="S1286">
        <v>4.2641509433962259</v>
      </c>
      <c r="T1286">
        <v>4</v>
      </c>
      <c r="U1286">
        <v>14.5</v>
      </c>
      <c r="V1286">
        <v>0</v>
      </c>
      <c r="W1286">
        <v>0</v>
      </c>
      <c r="X1286">
        <v>47.169811320754704</v>
      </c>
      <c r="Y1286">
        <v>0</v>
      </c>
      <c r="Z1286">
        <v>4.0561623278893348</v>
      </c>
      <c r="AA1286">
        <v>1.1014731712699175</v>
      </c>
      <c r="AB1286">
        <v>0</v>
      </c>
      <c r="AC1286">
        <v>-53.211490603233763</v>
      </c>
      <c r="AF1286">
        <v>0.18494608647101929</v>
      </c>
      <c r="AG1286">
        <v>0.22010445237940679</v>
      </c>
      <c r="AH1286">
        <v>0</v>
      </c>
    </row>
    <row r="1287" spans="1:34">
      <c r="A1287">
        <v>12</v>
      </c>
      <c r="B1287">
        <v>80</v>
      </c>
      <c r="C1287">
        <v>2018</v>
      </c>
      <c r="D1287">
        <v>99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5</v>
      </c>
      <c r="N1287">
        <v>99</v>
      </c>
      <c r="O1287">
        <v>99</v>
      </c>
      <c r="P1287">
        <v>9999</v>
      </c>
      <c r="Q1287">
        <v>684</v>
      </c>
      <c r="R1287">
        <v>17929</v>
      </c>
      <c r="S1287">
        <v>5.2883038652462488</v>
      </c>
      <c r="T1287">
        <v>4.9857772324167549</v>
      </c>
      <c r="U1287">
        <v>11.3509426069496</v>
      </c>
      <c r="V1287">
        <v>1.6063361035194375</v>
      </c>
      <c r="W1287">
        <v>0</v>
      </c>
      <c r="X1287">
        <v>24.65279714429137</v>
      </c>
      <c r="Y1287">
        <v>5.9456746053879188</v>
      </c>
      <c r="Z1287">
        <v>6.5875728370321509</v>
      </c>
      <c r="AA1287">
        <v>1.3501477934346142</v>
      </c>
      <c r="AB1287">
        <v>0.26629222819770543</v>
      </c>
      <c r="AC1287">
        <v>-10.125480728118868</v>
      </c>
      <c r="AD1287">
        <v>1.2479265103593169</v>
      </c>
      <c r="AE1287">
        <v>1.3731981173673535</v>
      </c>
      <c r="AF1287">
        <v>62.564120459224597</v>
      </c>
      <c r="AG1287">
        <v>58.287167486542579</v>
      </c>
      <c r="AH1287">
        <v>0.65257404205477199</v>
      </c>
    </row>
    <row r="1288" spans="1:34">
      <c r="A1288">
        <v>12</v>
      </c>
      <c r="B1288">
        <v>81</v>
      </c>
      <c r="C1288">
        <v>2018</v>
      </c>
      <c r="D1288">
        <v>99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6</v>
      </c>
      <c r="N1288">
        <v>99</v>
      </c>
      <c r="O1288">
        <v>99</v>
      </c>
      <c r="P1288">
        <v>9999</v>
      </c>
      <c r="Q1288">
        <v>5</v>
      </c>
      <c r="R1288">
        <v>6</v>
      </c>
      <c r="S1288">
        <v>4.5</v>
      </c>
      <c r="T1288">
        <v>6</v>
      </c>
      <c r="U1288">
        <v>18.816666666666663</v>
      </c>
      <c r="V1288">
        <v>0</v>
      </c>
      <c r="W1288">
        <v>0</v>
      </c>
      <c r="X1288">
        <v>83.333333333333314</v>
      </c>
      <c r="Y1288">
        <v>16.666666666666671</v>
      </c>
      <c r="Z1288">
        <v>3.384974971185998</v>
      </c>
      <c r="AA1288">
        <v>0.5</v>
      </c>
      <c r="AB1288">
        <v>0</v>
      </c>
      <c r="AC1288">
        <v>16.248273759239236</v>
      </c>
      <c r="AF1288">
        <v>2.0937292808039926E-2</v>
      </c>
      <c r="AG1288">
        <v>3.2335449152420349E-2</v>
      </c>
      <c r="AH1288">
        <v>0</v>
      </c>
    </row>
    <row r="1289" spans="1:34">
      <c r="A1289">
        <v>12</v>
      </c>
      <c r="B1289">
        <v>82</v>
      </c>
      <c r="C1289">
        <v>2018</v>
      </c>
      <c r="D1289">
        <v>99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7</v>
      </c>
      <c r="N1289">
        <v>99</v>
      </c>
      <c r="O1289">
        <v>99</v>
      </c>
      <c r="P1289">
        <v>9999</v>
      </c>
      <c r="Q1289">
        <v>1</v>
      </c>
      <c r="R1289">
        <v>1</v>
      </c>
      <c r="S1289">
        <v>5</v>
      </c>
      <c r="T1289">
        <v>7</v>
      </c>
      <c r="U1289">
        <v>19</v>
      </c>
      <c r="V1289">
        <v>0</v>
      </c>
      <c r="W1289">
        <v>0</v>
      </c>
      <c r="X1289">
        <v>100</v>
      </c>
      <c r="Y1289">
        <v>0</v>
      </c>
      <c r="Z1289">
        <v>0</v>
      </c>
      <c r="AA1289">
        <v>0</v>
      </c>
      <c r="AB1289">
        <v>0</v>
      </c>
      <c r="AF1289">
        <v>3.4895488013399882E-3</v>
      </c>
      <c r="AG1289">
        <v>5.4417496359254799E-3</v>
      </c>
      <c r="AH1289">
        <v>0</v>
      </c>
    </row>
    <row r="1290" spans="1:34">
      <c r="A1290">
        <v>12</v>
      </c>
      <c r="B1290">
        <v>83</v>
      </c>
      <c r="C1290">
        <v>2018</v>
      </c>
      <c r="D1290">
        <v>99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8</v>
      </c>
      <c r="N1290">
        <v>99</v>
      </c>
      <c r="O1290">
        <v>99</v>
      </c>
      <c r="P1290">
        <v>9999</v>
      </c>
      <c r="Q1290">
        <v>468</v>
      </c>
      <c r="R1290">
        <v>2958</v>
      </c>
      <c r="S1290">
        <v>6.139283299526709</v>
      </c>
      <c r="T1290">
        <v>8</v>
      </c>
      <c r="U1290">
        <v>21.352450980392099</v>
      </c>
      <c r="V1290">
        <v>0</v>
      </c>
      <c r="W1290">
        <v>0</v>
      </c>
      <c r="X1290">
        <v>77.721433400946566</v>
      </c>
      <c r="Y1290">
        <v>44.962812711291399</v>
      </c>
      <c r="Z1290">
        <v>7.5872333416333007</v>
      </c>
      <c r="AA1290">
        <v>1.4157205941647029</v>
      </c>
      <c r="AB1290">
        <v>0</v>
      </c>
      <c r="AC1290">
        <v>21.405928040085271</v>
      </c>
      <c r="AF1290">
        <v>10.322085354363679</v>
      </c>
      <c r="AG1290">
        <v>18.089678945650121</v>
      </c>
      <c r="AH1290">
        <v>0.50709939148073035</v>
      </c>
    </row>
    <row r="1291" spans="1:34">
      <c r="A1291">
        <v>12</v>
      </c>
      <c r="B1291">
        <v>84</v>
      </c>
      <c r="C1291">
        <v>2018</v>
      </c>
      <c r="D1291">
        <v>99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9</v>
      </c>
      <c r="N1291">
        <v>99</v>
      </c>
      <c r="O1291">
        <v>99</v>
      </c>
      <c r="P1291">
        <v>9999</v>
      </c>
      <c r="Q1291">
        <v>1</v>
      </c>
      <c r="R1291">
        <v>1</v>
      </c>
      <c r="S1291">
        <v>6</v>
      </c>
      <c r="T1291">
        <v>9</v>
      </c>
      <c r="U1291">
        <v>36.700000000000003</v>
      </c>
      <c r="V1291">
        <v>0</v>
      </c>
      <c r="W1291">
        <v>100</v>
      </c>
      <c r="X1291">
        <v>100</v>
      </c>
      <c r="Y1291">
        <v>100</v>
      </c>
      <c r="Z1291">
        <v>0</v>
      </c>
      <c r="AA1291">
        <v>0</v>
      </c>
      <c r="AB1291">
        <v>0</v>
      </c>
      <c r="AF1291">
        <v>3.4895488013399882E-3</v>
      </c>
      <c r="AG1291">
        <v>1.0511169033603428E-2</v>
      </c>
      <c r="AH1291">
        <v>0</v>
      </c>
    </row>
    <row r="1292" spans="1:34">
      <c r="A1292">
        <v>12</v>
      </c>
      <c r="B1292">
        <v>85</v>
      </c>
      <c r="C1292">
        <v>2018</v>
      </c>
      <c r="D1292">
        <v>99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10</v>
      </c>
      <c r="N1292">
        <v>99</v>
      </c>
      <c r="O1292">
        <v>99</v>
      </c>
      <c r="P1292">
        <v>9999</v>
      </c>
    </row>
    <row r="1293" spans="1:34">
      <c r="A1293">
        <v>12</v>
      </c>
      <c r="B1293">
        <v>86</v>
      </c>
      <c r="C1293">
        <v>2018</v>
      </c>
      <c r="D1293">
        <v>99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11</v>
      </c>
      <c r="N1293">
        <v>99</v>
      </c>
      <c r="O1293">
        <v>99</v>
      </c>
      <c r="P1293">
        <v>9999</v>
      </c>
      <c r="Q1293">
        <v>150</v>
      </c>
      <c r="R1293">
        <v>377</v>
      </c>
      <c r="S1293">
        <v>7.114058355437666</v>
      </c>
      <c r="T1293">
        <v>11</v>
      </c>
      <c r="U1293">
        <v>29.994005305039742</v>
      </c>
      <c r="V1293">
        <v>0</v>
      </c>
      <c r="W1293">
        <v>100</v>
      </c>
      <c r="X1293">
        <v>99.204244031830243</v>
      </c>
      <c r="Y1293">
        <v>89.65517241379311</v>
      </c>
      <c r="Z1293">
        <v>5.9365229872117693</v>
      </c>
      <c r="AA1293">
        <v>1.3332072681833145</v>
      </c>
      <c r="AB1293">
        <v>0</v>
      </c>
      <c r="AC1293">
        <v>34.84195522978959</v>
      </c>
      <c r="AF1293">
        <v>1.3155598981051753</v>
      </c>
      <c r="AG1293">
        <v>3.2386257909547305</v>
      </c>
      <c r="AH1293">
        <v>0</v>
      </c>
    </row>
    <row r="1294" spans="1:34">
      <c r="A1294">
        <v>12</v>
      </c>
      <c r="B1294">
        <v>87</v>
      </c>
      <c r="C1294">
        <v>2018</v>
      </c>
      <c r="D1294">
        <v>99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12</v>
      </c>
      <c r="N1294">
        <v>99</v>
      </c>
      <c r="O1294">
        <v>99</v>
      </c>
      <c r="P1294">
        <v>9999</v>
      </c>
    </row>
    <row r="1295" spans="1:34">
      <c r="A1295">
        <v>12</v>
      </c>
      <c r="B1295">
        <v>88</v>
      </c>
      <c r="C1295">
        <v>2018</v>
      </c>
      <c r="D1295">
        <v>99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13</v>
      </c>
      <c r="N1295">
        <v>99</v>
      </c>
      <c r="O1295">
        <v>99</v>
      </c>
      <c r="P1295">
        <v>9999</v>
      </c>
    </row>
    <row r="1296" spans="1:34">
      <c r="A1296">
        <v>12</v>
      </c>
      <c r="B1296">
        <v>89</v>
      </c>
      <c r="C1296">
        <v>2018</v>
      </c>
      <c r="D1296">
        <v>99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14</v>
      </c>
      <c r="N1296">
        <v>99</v>
      </c>
      <c r="O1296">
        <v>99</v>
      </c>
      <c r="P1296">
        <v>9999</v>
      </c>
      <c r="Q1296">
        <v>10</v>
      </c>
      <c r="R1296">
        <v>14</v>
      </c>
      <c r="S1296">
        <v>8.9285714285714306</v>
      </c>
      <c r="T1296">
        <v>14</v>
      </c>
      <c r="U1296">
        <v>38.492857142857126</v>
      </c>
      <c r="V1296">
        <v>0</v>
      </c>
      <c r="W1296">
        <v>100</v>
      </c>
      <c r="X1296">
        <v>100</v>
      </c>
      <c r="Y1296">
        <v>92.857142857142875</v>
      </c>
      <c r="Z1296">
        <v>6.8984951035626514</v>
      </c>
      <c r="AA1296">
        <v>1.6241167144145798</v>
      </c>
      <c r="AB1296">
        <v>0</v>
      </c>
      <c r="AC1296">
        <v>31.106891739409676</v>
      </c>
      <c r="AF1296">
        <v>4.8853683218759825E-2</v>
      </c>
      <c r="AG1296">
        <v>0.15434520414738107</v>
      </c>
      <c r="AH1296">
        <v>0</v>
      </c>
    </row>
    <row r="1297" spans="1:34">
      <c r="A1297">
        <v>12</v>
      </c>
      <c r="B1297">
        <v>90</v>
      </c>
      <c r="C1297">
        <v>2018</v>
      </c>
      <c r="D1297">
        <v>99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15</v>
      </c>
      <c r="N1297">
        <v>99</v>
      </c>
      <c r="O1297">
        <v>99</v>
      </c>
      <c r="P1297">
        <v>9999</v>
      </c>
    </row>
    <row r="1298" spans="1:34">
      <c r="A1298">
        <v>12</v>
      </c>
      <c r="B1298">
        <v>91</v>
      </c>
      <c r="C1298">
        <v>2017</v>
      </c>
      <c r="D1298">
        <v>99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1</v>
      </c>
      <c r="N1298">
        <v>99</v>
      </c>
      <c r="O1298">
        <v>99</v>
      </c>
      <c r="P1298">
        <v>9999</v>
      </c>
      <c r="Q1298">
        <v>2</v>
      </c>
      <c r="R1298">
        <v>3</v>
      </c>
      <c r="S1298">
        <v>1.333333333333333</v>
      </c>
      <c r="T1298">
        <v>1</v>
      </c>
      <c r="U1298">
        <v>6.8</v>
      </c>
      <c r="V1298">
        <v>0</v>
      </c>
      <c r="W1298">
        <v>0</v>
      </c>
      <c r="X1298">
        <v>0</v>
      </c>
      <c r="Y1298">
        <v>0</v>
      </c>
      <c r="Z1298">
        <v>1.9096247449870023</v>
      </c>
      <c r="AA1298">
        <v>0.47140452079103184</v>
      </c>
      <c r="AB1298">
        <v>0</v>
      </c>
      <c r="AC1298">
        <v>99.977145468790624</v>
      </c>
      <c r="AF1298">
        <v>1.0726544622425628E-2</v>
      </c>
      <c r="AG1298">
        <v>5.8649778597085747E-3</v>
      </c>
      <c r="AH1298">
        <v>0</v>
      </c>
    </row>
    <row r="1299" spans="1:34">
      <c r="A1299">
        <v>12</v>
      </c>
      <c r="B1299">
        <v>92</v>
      </c>
      <c r="C1299">
        <v>2017</v>
      </c>
      <c r="D1299">
        <v>99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2</v>
      </c>
      <c r="N1299">
        <v>99</v>
      </c>
      <c r="O1299">
        <v>99</v>
      </c>
      <c r="P1299">
        <v>9999</v>
      </c>
      <c r="Q1299">
        <v>575</v>
      </c>
      <c r="R1299">
        <v>8049</v>
      </c>
      <c r="S1299">
        <v>3.8936513852652497</v>
      </c>
      <c r="T1299">
        <v>2</v>
      </c>
      <c r="U1299">
        <v>9.5296434339669638</v>
      </c>
      <c r="V1299">
        <v>0</v>
      </c>
      <c r="W1299">
        <v>0</v>
      </c>
      <c r="X1299">
        <v>14.3496086470369</v>
      </c>
      <c r="Y1299">
        <v>1.0436079016026838</v>
      </c>
      <c r="Z1299">
        <v>5.1853380827107536</v>
      </c>
      <c r="AA1299">
        <v>1.5556503157221562</v>
      </c>
      <c r="AB1299">
        <v>0</v>
      </c>
      <c r="AC1299">
        <v>-4.0337473602255614</v>
      </c>
      <c r="AF1299">
        <v>28.77931922196796</v>
      </c>
      <c r="AG1299">
        <v>22.052345502395749</v>
      </c>
      <c r="AH1299">
        <v>0.98148838365014268</v>
      </c>
    </row>
    <row r="1300" spans="1:34">
      <c r="A1300">
        <v>12</v>
      </c>
      <c r="B1300">
        <v>93</v>
      </c>
      <c r="C1300">
        <v>2017</v>
      </c>
      <c r="D1300">
        <v>99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3</v>
      </c>
      <c r="N1300">
        <v>99</v>
      </c>
      <c r="O1300">
        <v>99</v>
      </c>
      <c r="P1300">
        <v>9999</v>
      </c>
      <c r="Q1300">
        <v>10</v>
      </c>
      <c r="R1300">
        <v>100</v>
      </c>
      <c r="S1300">
        <v>4.0599999999999996</v>
      </c>
      <c r="T1300">
        <v>3</v>
      </c>
      <c r="U1300">
        <v>9.5009999999999977</v>
      </c>
      <c r="V1300">
        <v>0</v>
      </c>
      <c r="W1300">
        <v>0</v>
      </c>
      <c r="X1300">
        <v>10</v>
      </c>
      <c r="Y1300">
        <v>1</v>
      </c>
      <c r="Z1300">
        <v>4.7756569181632011</v>
      </c>
      <c r="AA1300">
        <v>1.2555476892575621</v>
      </c>
      <c r="AB1300">
        <v>0</v>
      </c>
      <c r="AC1300">
        <v>-19.980770694517766</v>
      </c>
      <c r="AF1300">
        <v>0.35755148741418757</v>
      </c>
      <c r="AG1300">
        <v>0.27315271884848602</v>
      </c>
      <c r="AH1300">
        <v>0</v>
      </c>
    </row>
    <row r="1301" spans="1:34">
      <c r="A1301">
        <v>12</v>
      </c>
      <c r="B1301">
        <v>94</v>
      </c>
      <c r="C1301">
        <v>2017</v>
      </c>
      <c r="D1301">
        <v>99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4</v>
      </c>
      <c r="N1301">
        <v>99</v>
      </c>
      <c r="O1301">
        <v>99</v>
      </c>
      <c r="P1301">
        <v>9999</v>
      </c>
      <c r="Q1301">
        <v>17</v>
      </c>
      <c r="R1301">
        <v>87</v>
      </c>
      <c r="S1301">
        <v>5.0574712643678144</v>
      </c>
      <c r="T1301">
        <v>4</v>
      </c>
      <c r="U1301">
        <v>11.944827586206898</v>
      </c>
      <c r="V1301">
        <v>1.149425287356322</v>
      </c>
      <c r="W1301">
        <v>0</v>
      </c>
      <c r="X1301">
        <v>27.586206896551719</v>
      </c>
      <c r="Y1301">
        <v>6.8965517241379306</v>
      </c>
      <c r="Z1301">
        <v>6.2732923878986089</v>
      </c>
      <c r="AA1301">
        <v>1.3591437622325473</v>
      </c>
      <c r="AB1301">
        <v>0</v>
      </c>
      <c r="AC1301">
        <v>-21.788435278107279</v>
      </c>
      <c r="AF1301">
        <v>0.31106979405034324</v>
      </c>
      <c r="AG1301">
        <v>0.29876887214750741</v>
      </c>
      <c r="AH1301">
        <v>0</v>
      </c>
    </row>
    <row r="1302" spans="1:34">
      <c r="A1302">
        <v>12</v>
      </c>
      <c r="B1302">
        <v>95</v>
      </c>
      <c r="C1302">
        <v>2017</v>
      </c>
      <c r="D1302">
        <v>99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5</v>
      </c>
      <c r="N1302">
        <v>99</v>
      </c>
      <c r="O1302">
        <v>99</v>
      </c>
      <c r="P1302">
        <v>9999</v>
      </c>
      <c r="Q1302">
        <v>662</v>
      </c>
      <c r="R1302">
        <v>16315</v>
      </c>
      <c r="S1302">
        <v>5.1852896107876196</v>
      </c>
      <c r="T1302">
        <v>4.9586270303401756</v>
      </c>
      <c r="U1302">
        <v>11.622721422004298</v>
      </c>
      <c r="V1302">
        <v>1.544590867300031</v>
      </c>
      <c r="W1302">
        <v>0</v>
      </c>
      <c r="X1302">
        <v>27.336806619675141</v>
      </c>
      <c r="Y1302">
        <v>6.4664419246092546</v>
      </c>
      <c r="Z1302">
        <v>6.86018831420356</v>
      </c>
      <c r="AA1302">
        <v>1.8528600533654964</v>
      </c>
      <c r="AB1302">
        <v>0.45293832436728237</v>
      </c>
      <c r="AC1302">
        <v>-6.420639260661118</v>
      </c>
      <c r="AD1302">
        <v>-0.66015446856185245</v>
      </c>
      <c r="AE1302">
        <v>-16.322815247207338</v>
      </c>
      <c r="AF1302">
        <v>58.334525171624719</v>
      </c>
      <c r="AG1302">
        <v>54.51689544871968</v>
      </c>
      <c r="AH1302">
        <v>0.43518234753294527</v>
      </c>
    </row>
    <row r="1303" spans="1:34">
      <c r="A1303">
        <v>12</v>
      </c>
      <c r="B1303">
        <v>96</v>
      </c>
      <c r="C1303">
        <v>2017</v>
      </c>
      <c r="D1303">
        <v>99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6</v>
      </c>
      <c r="N1303">
        <v>99</v>
      </c>
      <c r="O1303">
        <v>99</v>
      </c>
      <c r="P1303">
        <v>9999</v>
      </c>
      <c r="Q1303">
        <v>7</v>
      </c>
      <c r="R1303">
        <v>12</v>
      </c>
      <c r="S1303">
        <v>6.166666666666667</v>
      </c>
      <c r="T1303">
        <v>6</v>
      </c>
      <c r="U1303">
        <v>20.875</v>
      </c>
      <c r="V1303">
        <v>25</v>
      </c>
      <c r="W1303">
        <v>0</v>
      </c>
      <c r="X1303">
        <v>75</v>
      </c>
      <c r="Y1303">
        <v>33.333333333333343</v>
      </c>
      <c r="Z1303">
        <v>6.1279584691804203</v>
      </c>
      <c r="AA1303">
        <v>1.4043582955293921</v>
      </c>
      <c r="AB1303">
        <v>0</v>
      </c>
      <c r="AC1303">
        <v>14.379754458857899</v>
      </c>
      <c r="AF1303">
        <v>4.2906178489702511E-2</v>
      </c>
      <c r="AG1303">
        <v>7.2018478130244992E-2</v>
      </c>
      <c r="AH1303">
        <v>0</v>
      </c>
    </row>
    <row r="1304" spans="1:34">
      <c r="A1304">
        <v>12</v>
      </c>
      <c r="B1304">
        <v>97</v>
      </c>
      <c r="C1304">
        <v>2017</v>
      </c>
      <c r="D1304">
        <v>99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7</v>
      </c>
      <c r="N1304">
        <v>99</v>
      </c>
      <c r="O1304">
        <v>99</v>
      </c>
      <c r="P1304">
        <v>9999</v>
      </c>
      <c r="Q1304">
        <v>4</v>
      </c>
      <c r="R1304">
        <v>4</v>
      </c>
      <c r="S1304">
        <v>5.25</v>
      </c>
      <c r="T1304">
        <v>7</v>
      </c>
      <c r="U1304">
        <v>20.525000000000006</v>
      </c>
      <c r="V1304">
        <v>25</v>
      </c>
      <c r="W1304">
        <v>0</v>
      </c>
      <c r="X1304">
        <v>75</v>
      </c>
      <c r="Y1304">
        <v>50</v>
      </c>
      <c r="Z1304">
        <v>7.8553723654579155</v>
      </c>
      <c r="AA1304">
        <v>0.4330127018922193</v>
      </c>
      <c r="AB1304">
        <v>0</v>
      </c>
      <c r="AC1304">
        <v>67.433960777058587</v>
      </c>
      <c r="AF1304">
        <v>1.4302059496567505E-2</v>
      </c>
      <c r="AG1304">
        <v>2.3603660896180097E-2</v>
      </c>
      <c r="AH1304">
        <v>25</v>
      </c>
    </row>
    <row r="1305" spans="1:34">
      <c r="A1305">
        <v>12</v>
      </c>
      <c r="B1305">
        <v>98</v>
      </c>
      <c r="C1305">
        <v>2017</v>
      </c>
      <c r="D1305">
        <v>99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8</v>
      </c>
      <c r="N1305">
        <v>99</v>
      </c>
      <c r="O1305">
        <v>99</v>
      </c>
      <c r="P1305">
        <v>9999</v>
      </c>
      <c r="Q1305">
        <v>432</v>
      </c>
      <c r="R1305">
        <v>2973</v>
      </c>
      <c r="S1305">
        <v>5.9963000336360555</v>
      </c>
      <c r="T1305">
        <v>8</v>
      </c>
      <c r="U1305">
        <v>22.324924318869861</v>
      </c>
      <c r="V1305">
        <v>0</v>
      </c>
      <c r="W1305">
        <v>0</v>
      </c>
      <c r="X1305">
        <v>83.821056172216615</v>
      </c>
      <c r="Y1305">
        <v>49.276824756138573</v>
      </c>
      <c r="Z1305">
        <v>7.2063890232285948</v>
      </c>
      <c r="AA1305">
        <v>1.370851145293672</v>
      </c>
      <c r="AB1305">
        <v>0</v>
      </c>
      <c r="AC1305">
        <v>21.97272573640192</v>
      </c>
      <c r="AF1305">
        <v>10.630005720823799</v>
      </c>
      <c r="AG1305">
        <v>19.081877965910689</v>
      </c>
      <c r="AH1305">
        <v>0.43726875210225352</v>
      </c>
    </row>
    <row r="1306" spans="1:34">
      <c r="A1306">
        <v>12</v>
      </c>
      <c r="B1306">
        <v>99</v>
      </c>
      <c r="C1306">
        <v>2017</v>
      </c>
      <c r="D1306">
        <v>99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9</v>
      </c>
      <c r="N1306">
        <v>99</v>
      </c>
      <c r="O1306">
        <v>99</v>
      </c>
      <c r="P1306">
        <v>9999</v>
      </c>
      <c r="Q1306">
        <v>1</v>
      </c>
      <c r="R1306">
        <v>1</v>
      </c>
      <c r="S1306">
        <v>6</v>
      </c>
      <c r="T1306">
        <v>9</v>
      </c>
      <c r="U1306">
        <v>28.9</v>
      </c>
      <c r="V1306">
        <v>0</v>
      </c>
      <c r="W1306">
        <v>100</v>
      </c>
      <c r="X1306">
        <v>100</v>
      </c>
      <c r="Y1306">
        <v>100</v>
      </c>
      <c r="Z1306">
        <v>0</v>
      </c>
      <c r="AA1306">
        <v>0</v>
      </c>
      <c r="AB1306">
        <v>0</v>
      </c>
      <c r="AF1306">
        <v>3.5755148741418762E-3</v>
      </c>
      <c r="AG1306">
        <v>8.3087186345871481E-3</v>
      </c>
      <c r="AH1306">
        <v>0</v>
      </c>
    </row>
    <row r="1307" spans="1:34">
      <c r="A1307">
        <v>12</v>
      </c>
      <c r="B1307">
        <v>100</v>
      </c>
      <c r="C1307">
        <v>2017</v>
      </c>
      <c r="D1307">
        <v>99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10</v>
      </c>
      <c r="N1307">
        <v>99</v>
      </c>
      <c r="O1307">
        <v>99</v>
      </c>
      <c r="P1307">
        <v>9999</v>
      </c>
    </row>
    <row r="1308" spans="1:34">
      <c r="A1308">
        <v>12</v>
      </c>
      <c r="B1308">
        <v>101</v>
      </c>
      <c r="C1308">
        <v>2017</v>
      </c>
      <c r="D1308">
        <v>99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11</v>
      </c>
      <c r="N1308">
        <v>99</v>
      </c>
      <c r="O1308">
        <v>99</v>
      </c>
      <c r="P1308">
        <v>9999</v>
      </c>
      <c r="Q1308">
        <v>144</v>
      </c>
      <c r="R1308">
        <v>400</v>
      </c>
      <c r="S1308">
        <v>7.1675000000000013</v>
      </c>
      <c r="T1308">
        <v>11</v>
      </c>
      <c r="U1308">
        <v>29.766999999999992</v>
      </c>
      <c r="V1308">
        <v>0</v>
      </c>
      <c r="W1308">
        <v>100</v>
      </c>
      <c r="X1308">
        <v>99.75</v>
      </c>
      <c r="Y1308">
        <v>92</v>
      </c>
      <c r="Z1308">
        <v>4.9959894915822227</v>
      </c>
      <c r="AA1308">
        <v>1.264691167835053</v>
      </c>
      <c r="AB1308">
        <v>0</v>
      </c>
      <c r="AC1308">
        <v>26.142405341471381</v>
      </c>
      <c r="AF1308">
        <v>1.4302059496567503</v>
      </c>
      <c r="AG1308">
        <v>3.4231920774499032</v>
      </c>
      <c r="AH1308">
        <v>0.5</v>
      </c>
    </row>
    <row r="1309" spans="1:34">
      <c r="A1309">
        <v>12</v>
      </c>
      <c r="B1309">
        <v>102</v>
      </c>
      <c r="C1309">
        <v>2017</v>
      </c>
      <c r="D1309">
        <v>99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12</v>
      </c>
      <c r="N1309">
        <v>99</v>
      </c>
      <c r="O1309">
        <v>99</v>
      </c>
      <c r="P1309">
        <v>9999</v>
      </c>
    </row>
    <row r="1310" spans="1:34">
      <c r="A1310">
        <v>12</v>
      </c>
      <c r="B1310">
        <v>103</v>
      </c>
      <c r="C1310">
        <v>2017</v>
      </c>
      <c r="D1310">
        <v>99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13</v>
      </c>
      <c r="N1310">
        <v>99</v>
      </c>
      <c r="O1310">
        <v>99</v>
      </c>
      <c r="P1310">
        <v>9999</v>
      </c>
    </row>
    <row r="1311" spans="1:34">
      <c r="A1311">
        <v>12</v>
      </c>
      <c r="B1311">
        <v>104</v>
      </c>
      <c r="C1311">
        <v>2017</v>
      </c>
      <c r="D1311">
        <v>99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14</v>
      </c>
      <c r="N1311">
        <v>99</v>
      </c>
      <c r="O1311">
        <v>99</v>
      </c>
      <c r="P1311">
        <v>9999</v>
      </c>
      <c r="Q1311">
        <v>16</v>
      </c>
      <c r="R1311">
        <v>24</v>
      </c>
      <c r="S1311">
        <v>7.7916666666666687</v>
      </c>
      <c r="T1311">
        <v>14</v>
      </c>
      <c r="U1311">
        <v>35.358333333333327</v>
      </c>
      <c r="V1311">
        <v>0</v>
      </c>
      <c r="W1311">
        <v>100</v>
      </c>
      <c r="X1311">
        <v>100</v>
      </c>
      <c r="Y1311">
        <v>100</v>
      </c>
      <c r="Z1311">
        <v>5.7502838094209956</v>
      </c>
      <c r="AA1311">
        <v>0.70587809775405652</v>
      </c>
      <c r="AB1311">
        <v>0</v>
      </c>
      <c r="AC1311">
        <v>27.604983433993045</v>
      </c>
      <c r="AF1311">
        <v>8.5812356979405022E-2</v>
      </c>
      <c r="AG1311">
        <v>0.243971579007289</v>
      </c>
      <c r="AH1311">
        <v>0</v>
      </c>
    </row>
    <row r="1312" spans="1:34">
      <c r="A1312">
        <v>12</v>
      </c>
      <c r="B1312">
        <v>105</v>
      </c>
      <c r="C1312">
        <v>2017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15</v>
      </c>
      <c r="N1312">
        <v>99</v>
      </c>
      <c r="O1312">
        <v>99</v>
      </c>
      <c r="P1312">
        <v>9999</v>
      </c>
    </row>
    <row r="1313" spans="1:34">
      <c r="A1313">
        <v>12</v>
      </c>
      <c r="B1313">
        <v>106</v>
      </c>
      <c r="C1313">
        <v>2016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1</v>
      </c>
      <c r="N1313">
        <v>99</v>
      </c>
      <c r="O1313">
        <v>99</v>
      </c>
      <c r="P1313">
        <v>9999</v>
      </c>
      <c r="Q1313">
        <v>2</v>
      </c>
      <c r="R1313">
        <v>2</v>
      </c>
      <c r="S1313">
        <v>4</v>
      </c>
      <c r="T1313">
        <v>1</v>
      </c>
      <c r="U1313">
        <v>16.2</v>
      </c>
      <c r="V1313">
        <v>0</v>
      </c>
      <c r="W1313">
        <v>0</v>
      </c>
      <c r="X1313">
        <v>50</v>
      </c>
      <c r="Y1313">
        <v>50</v>
      </c>
      <c r="Z1313">
        <v>12.600000000000001</v>
      </c>
      <c r="AA1313">
        <v>1</v>
      </c>
      <c r="AB1313">
        <v>0</v>
      </c>
      <c r="AC1313">
        <v>-99.999999999999986</v>
      </c>
      <c r="AF1313">
        <v>8.5962348491360786E-3</v>
      </c>
      <c r="AG1313">
        <v>1.1047794669234501E-2</v>
      </c>
      <c r="AH1313">
        <v>0</v>
      </c>
    </row>
    <row r="1314" spans="1:34">
      <c r="A1314">
        <v>12</v>
      </c>
      <c r="B1314">
        <v>107</v>
      </c>
      <c r="C1314">
        <v>2016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2</v>
      </c>
      <c r="N1314">
        <v>99</v>
      </c>
      <c r="O1314">
        <v>99</v>
      </c>
      <c r="P1314">
        <v>9999</v>
      </c>
      <c r="Q1314">
        <v>531</v>
      </c>
      <c r="R1314">
        <v>6561</v>
      </c>
      <c r="S1314">
        <v>4.0225575369608304</v>
      </c>
      <c r="T1314">
        <v>2</v>
      </c>
      <c r="U1314">
        <v>9.0962505715592261</v>
      </c>
      <c r="V1314">
        <v>0</v>
      </c>
      <c r="W1314">
        <v>0</v>
      </c>
      <c r="X1314">
        <v>13.397347965249198</v>
      </c>
      <c r="Y1314">
        <v>1.539399481786313</v>
      </c>
      <c r="Z1314">
        <v>5.3635325812706522</v>
      </c>
      <c r="AA1314">
        <v>1.6124544555469451</v>
      </c>
      <c r="AB1314">
        <v>0</v>
      </c>
      <c r="AC1314">
        <v>-6.7727814536328141</v>
      </c>
      <c r="AF1314">
        <v>28.199948422590904</v>
      </c>
      <c r="AG1314">
        <v>20.3499354863349</v>
      </c>
      <c r="AH1314">
        <v>0.62490474013107755</v>
      </c>
    </row>
    <row r="1315" spans="1:34">
      <c r="A1315">
        <v>12</v>
      </c>
      <c r="B1315">
        <v>108</v>
      </c>
      <c r="C1315">
        <v>2016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3</v>
      </c>
      <c r="N1315">
        <v>99</v>
      </c>
      <c r="O1315">
        <v>99</v>
      </c>
      <c r="P1315">
        <v>9999</v>
      </c>
      <c r="Q1315">
        <v>6</v>
      </c>
      <c r="R1315">
        <v>25</v>
      </c>
      <c r="S1315">
        <v>5.4</v>
      </c>
      <c r="T1315">
        <v>3</v>
      </c>
      <c r="U1315">
        <v>9.9959999999999987</v>
      </c>
      <c r="V1315">
        <v>0</v>
      </c>
      <c r="W1315">
        <v>0</v>
      </c>
      <c r="X1315">
        <v>0</v>
      </c>
      <c r="Y1315">
        <v>0</v>
      </c>
      <c r="Z1315">
        <v>2.1062725369714235</v>
      </c>
      <c r="AA1315">
        <v>1.3266499161421581</v>
      </c>
      <c r="AB1315">
        <v>0</v>
      </c>
      <c r="AC1315">
        <v>13.226991165656596</v>
      </c>
      <c r="AF1315">
        <v>0.10745293561420098</v>
      </c>
      <c r="AG1315">
        <v>8.5211231106225388E-2</v>
      </c>
      <c r="AH1315">
        <v>24</v>
      </c>
    </row>
    <row r="1316" spans="1:34">
      <c r="A1316">
        <v>12</v>
      </c>
      <c r="B1316">
        <v>109</v>
      </c>
      <c r="C1316">
        <v>2016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4</v>
      </c>
      <c r="N1316">
        <v>99</v>
      </c>
      <c r="O1316">
        <v>99</v>
      </c>
      <c r="P1316">
        <v>9999</v>
      </c>
      <c r="Q1316">
        <v>5</v>
      </c>
      <c r="R1316">
        <v>13</v>
      </c>
      <c r="S1316">
        <v>6.0769230769230758</v>
      </c>
      <c r="T1316">
        <v>4</v>
      </c>
      <c r="U1316">
        <v>10.069230769230767</v>
      </c>
      <c r="V1316">
        <v>0</v>
      </c>
      <c r="W1316">
        <v>0</v>
      </c>
      <c r="X1316">
        <v>0</v>
      </c>
      <c r="Y1316">
        <v>0</v>
      </c>
      <c r="Z1316">
        <v>2.3840445966997499</v>
      </c>
      <c r="AA1316">
        <v>1.1409536133993341</v>
      </c>
      <c r="AB1316">
        <v>0</v>
      </c>
      <c r="AC1316">
        <v>73.048554069886805</v>
      </c>
      <c r="AF1316">
        <v>5.5875526519384523E-2</v>
      </c>
      <c r="AG1316">
        <v>4.4634454388975203E-2</v>
      </c>
      <c r="AH1316">
        <v>7.6923076923076898</v>
      </c>
    </row>
    <row r="1317" spans="1:34">
      <c r="A1317">
        <v>12</v>
      </c>
      <c r="B1317">
        <v>110</v>
      </c>
      <c r="C1317">
        <v>2016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5</v>
      </c>
      <c r="N1317">
        <v>99</v>
      </c>
      <c r="O1317">
        <v>99</v>
      </c>
      <c r="P1317">
        <v>9999</v>
      </c>
      <c r="Q1317">
        <v>665</v>
      </c>
      <c r="R1317">
        <v>13862</v>
      </c>
      <c r="S1317">
        <v>5.3302553744048478</v>
      </c>
      <c r="T1317">
        <v>4.9213677679988468</v>
      </c>
      <c r="U1317">
        <v>11.965315250324577</v>
      </c>
      <c r="V1317">
        <v>2.0559803780118311</v>
      </c>
      <c r="W1317">
        <v>0</v>
      </c>
      <c r="X1317">
        <v>29.079497907949801</v>
      </c>
      <c r="Y1317">
        <v>7.7117299091040259</v>
      </c>
      <c r="Z1317">
        <v>7.0560762918831506</v>
      </c>
      <c r="AA1317">
        <v>1.3401476008172521</v>
      </c>
      <c r="AB1317">
        <v>0.62207566428553052</v>
      </c>
      <c r="AC1317">
        <v>-9.1162386762990621</v>
      </c>
      <c r="AD1317">
        <v>-1.7195962840818859</v>
      </c>
      <c r="AE1317">
        <v>-15.186606377376224</v>
      </c>
      <c r="AF1317">
        <v>59.580503739362179</v>
      </c>
      <c r="AG1317">
        <v>56.556252369820015</v>
      </c>
      <c r="AH1317">
        <v>0.3534843456932622</v>
      </c>
    </row>
    <row r="1318" spans="1:34">
      <c r="A1318">
        <v>12</v>
      </c>
      <c r="B1318">
        <v>111</v>
      </c>
      <c r="C1318">
        <v>2016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6</v>
      </c>
      <c r="N1318">
        <v>99</v>
      </c>
      <c r="O1318">
        <v>99</v>
      </c>
      <c r="P1318">
        <v>9999</v>
      </c>
      <c r="Q1318">
        <v>3</v>
      </c>
      <c r="R1318">
        <v>5</v>
      </c>
      <c r="S1318">
        <v>6.2</v>
      </c>
      <c r="T1318">
        <v>6</v>
      </c>
      <c r="U1318">
        <v>12.22</v>
      </c>
      <c r="V1318">
        <v>0</v>
      </c>
      <c r="W1318">
        <v>0</v>
      </c>
      <c r="X1318">
        <v>0</v>
      </c>
      <c r="Y1318">
        <v>0</v>
      </c>
      <c r="Z1318">
        <v>2.3625410049351485</v>
      </c>
      <c r="AA1318">
        <v>1.4696938456699062</v>
      </c>
      <c r="AB1318">
        <v>0</v>
      </c>
      <c r="AC1318">
        <v>30.412889753679391</v>
      </c>
      <c r="AF1318">
        <v>2.1490587122840195E-2</v>
      </c>
      <c r="AG1318">
        <v>2.0833958465747777E-2</v>
      </c>
      <c r="AH1318">
        <v>0</v>
      </c>
    </row>
    <row r="1319" spans="1:34">
      <c r="A1319">
        <v>12</v>
      </c>
      <c r="B1319">
        <v>112</v>
      </c>
      <c r="C1319">
        <v>2016</v>
      </c>
      <c r="D1319">
        <v>99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7</v>
      </c>
      <c r="N1319">
        <v>99</v>
      </c>
      <c r="O1319">
        <v>99</v>
      </c>
      <c r="P1319">
        <v>9999</v>
      </c>
      <c r="Q1319">
        <v>2</v>
      </c>
      <c r="R1319">
        <v>2</v>
      </c>
      <c r="S1319">
        <v>5.5</v>
      </c>
      <c r="T1319">
        <v>7</v>
      </c>
      <c r="U1319">
        <v>27.05</v>
      </c>
      <c r="V1319">
        <v>0</v>
      </c>
      <c r="W1319">
        <v>0</v>
      </c>
      <c r="X1319">
        <v>100</v>
      </c>
      <c r="Y1319">
        <v>100</v>
      </c>
      <c r="Z1319">
        <v>2.150000000000015</v>
      </c>
      <c r="AA1319">
        <v>0.5</v>
      </c>
      <c r="AB1319">
        <v>0</v>
      </c>
      <c r="AC1319">
        <v>-100.00000000000097</v>
      </c>
      <c r="AF1319">
        <v>8.5962348491360786E-3</v>
      </c>
      <c r="AG1319">
        <v>1.8447089247086011E-2</v>
      </c>
      <c r="AH1319">
        <v>0</v>
      </c>
    </row>
    <row r="1320" spans="1:34">
      <c r="A1320">
        <v>12</v>
      </c>
      <c r="B1320">
        <v>113</v>
      </c>
      <c r="C1320">
        <v>2016</v>
      </c>
      <c r="D1320">
        <v>99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8</v>
      </c>
      <c r="N1320">
        <v>99</v>
      </c>
      <c r="O1320">
        <v>99</v>
      </c>
      <c r="P1320">
        <v>9999</v>
      </c>
      <c r="Q1320">
        <v>425</v>
      </c>
      <c r="R1320">
        <v>2431</v>
      </c>
      <c r="S1320">
        <v>6.2352941176470589</v>
      </c>
      <c r="T1320">
        <v>8</v>
      </c>
      <c r="U1320">
        <v>23.095598519127925</v>
      </c>
      <c r="V1320">
        <v>0</v>
      </c>
      <c r="W1320">
        <v>0</v>
      </c>
      <c r="X1320">
        <v>84.903331962155505</v>
      </c>
      <c r="Y1320">
        <v>53.14685314685314</v>
      </c>
      <c r="Z1320">
        <v>6.9383031468102123</v>
      </c>
      <c r="AA1320">
        <v>1.3877011292004904</v>
      </c>
      <c r="AB1320">
        <v>0</v>
      </c>
      <c r="AC1320">
        <v>17.047140059304478</v>
      </c>
      <c r="AF1320">
        <v>10.448723459124899</v>
      </c>
      <c r="AG1320">
        <v>19.144532432778977</v>
      </c>
      <c r="AH1320">
        <v>0.53475935828877008</v>
      </c>
    </row>
    <row r="1321" spans="1:34">
      <c r="A1321">
        <v>12</v>
      </c>
      <c r="B1321">
        <v>114</v>
      </c>
      <c r="C1321">
        <v>2016</v>
      </c>
      <c r="D1321">
        <v>99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9</v>
      </c>
      <c r="N1321">
        <v>99</v>
      </c>
      <c r="O1321">
        <v>99</v>
      </c>
      <c r="P1321">
        <v>9999</v>
      </c>
      <c r="Q1321">
        <v>1</v>
      </c>
      <c r="R1321">
        <v>1</v>
      </c>
      <c r="S1321">
        <v>8</v>
      </c>
      <c r="T1321">
        <v>9</v>
      </c>
      <c r="U1321">
        <v>25.9</v>
      </c>
      <c r="V1321">
        <v>0</v>
      </c>
      <c r="W1321">
        <v>100</v>
      </c>
      <c r="X1321">
        <v>100</v>
      </c>
      <c r="Y1321">
        <v>100</v>
      </c>
      <c r="Z1321">
        <v>0</v>
      </c>
      <c r="AA1321">
        <v>0</v>
      </c>
      <c r="AB1321">
        <v>0</v>
      </c>
      <c r="AF1321">
        <v>4.2981174245680393E-3</v>
      </c>
      <c r="AG1321">
        <v>8.8314161090485739E-3</v>
      </c>
      <c r="AH1321">
        <v>0</v>
      </c>
    </row>
    <row r="1322" spans="1:34">
      <c r="A1322">
        <v>12</v>
      </c>
      <c r="B1322">
        <v>115</v>
      </c>
      <c r="C1322">
        <v>2016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10</v>
      </c>
      <c r="N1322">
        <v>99</v>
      </c>
      <c r="O1322">
        <v>99</v>
      </c>
      <c r="P1322">
        <v>9999</v>
      </c>
    </row>
    <row r="1323" spans="1:34">
      <c r="A1323">
        <v>12</v>
      </c>
      <c r="B1323">
        <v>116</v>
      </c>
      <c r="C1323">
        <v>2016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11</v>
      </c>
      <c r="N1323">
        <v>99</v>
      </c>
      <c r="O1323">
        <v>99</v>
      </c>
      <c r="P1323">
        <v>9999</v>
      </c>
      <c r="Q1323">
        <v>123</v>
      </c>
      <c r="R1323">
        <v>344</v>
      </c>
      <c r="S1323">
        <v>7.4215116279069804</v>
      </c>
      <c r="T1323">
        <v>11</v>
      </c>
      <c r="U1323">
        <v>30.143023255813976</v>
      </c>
      <c r="V1323">
        <v>0</v>
      </c>
      <c r="W1323">
        <v>100</v>
      </c>
      <c r="X1323">
        <v>100</v>
      </c>
      <c r="Y1323">
        <v>94.186046511627907</v>
      </c>
      <c r="Z1323">
        <v>4.809022303034749</v>
      </c>
      <c r="AA1323">
        <v>1.1884629681268903</v>
      </c>
      <c r="AB1323">
        <v>0</v>
      </c>
      <c r="AC1323">
        <v>22.662451847528224</v>
      </c>
      <c r="AF1323">
        <v>1.4785523940514051</v>
      </c>
      <c r="AG1323">
        <v>3.535703471735387</v>
      </c>
      <c r="AH1323">
        <v>0.29069767441860472</v>
      </c>
    </row>
    <row r="1324" spans="1:34">
      <c r="A1324">
        <v>12</v>
      </c>
      <c r="B1324">
        <v>117</v>
      </c>
      <c r="C1324">
        <v>2016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12</v>
      </c>
      <c r="N1324">
        <v>99</v>
      </c>
      <c r="O1324">
        <v>99</v>
      </c>
      <c r="P1324">
        <v>9999</v>
      </c>
    </row>
    <row r="1325" spans="1:34">
      <c r="A1325">
        <v>12</v>
      </c>
      <c r="B1325">
        <v>118</v>
      </c>
      <c r="C1325">
        <v>2016</v>
      </c>
      <c r="D1325">
        <v>99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13</v>
      </c>
      <c r="N1325">
        <v>99</v>
      </c>
      <c r="O1325">
        <v>99</v>
      </c>
      <c r="P1325">
        <v>9999</v>
      </c>
    </row>
    <row r="1326" spans="1:34">
      <c r="A1326">
        <v>12</v>
      </c>
      <c r="B1326">
        <v>119</v>
      </c>
      <c r="C1326">
        <v>2016</v>
      </c>
      <c r="D1326">
        <v>99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14</v>
      </c>
      <c r="N1326">
        <v>99</v>
      </c>
      <c r="O1326">
        <v>99</v>
      </c>
      <c r="P1326">
        <v>9999</v>
      </c>
      <c r="Q1326">
        <v>17</v>
      </c>
      <c r="R1326">
        <v>20</v>
      </c>
      <c r="S1326">
        <v>8.1999999999999993</v>
      </c>
      <c r="T1326">
        <v>14</v>
      </c>
      <c r="U1326">
        <v>32.929999999999993</v>
      </c>
      <c r="V1326">
        <v>0</v>
      </c>
      <c r="W1326">
        <v>100</v>
      </c>
      <c r="X1326">
        <v>100</v>
      </c>
      <c r="Y1326">
        <v>95</v>
      </c>
      <c r="Z1326">
        <v>6.8000808818719376</v>
      </c>
      <c r="AA1326">
        <v>1.0295630140987013</v>
      </c>
      <c r="AB1326">
        <v>0</v>
      </c>
      <c r="AC1326">
        <v>43.193139887475631</v>
      </c>
      <c r="AF1326">
        <v>8.5962348491360779E-2</v>
      </c>
      <c r="AG1326">
        <v>0.22457029534437789</v>
      </c>
      <c r="AH1326">
        <v>0</v>
      </c>
    </row>
    <row r="1327" spans="1:34">
      <c r="A1327">
        <v>12</v>
      </c>
      <c r="B1327">
        <v>120</v>
      </c>
      <c r="C1327">
        <v>2016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15</v>
      </c>
      <c r="N1327">
        <v>99</v>
      </c>
      <c r="O1327">
        <v>99</v>
      </c>
      <c r="P1327">
        <v>9999</v>
      </c>
    </row>
    <row r="1328" spans="1:34">
      <c r="A1328">
        <v>12</v>
      </c>
      <c r="B1328">
        <v>121</v>
      </c>
      <c r="C1328">
        <v>2015</v>
      </c>
      <c r="D1328">
        <v>99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1</v>
      </c>
      <c r="N1328">
        <v>99</v>
      </c>
      <c r="O1328">
        <v>99</v>
      </c>
      <c r="P1328">
        <v>9999</v>
      </c>
      <c r="Q1328">
        <v>1</v>
      </c>
      <c r="R1328">
        <v>1</v>
      </c>
      <c r="S1328">
        <v>3</v>
      </c>
      <c r="T1328">
        <v>1</v>
      </c>
      <c r="U1328">
        <v>4.2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F1328">
        <v>4.2471862391165859E-3</v>
      </c>
      <c r="AG1328">
        <v>1.4757544091676656E-3</v>
      </c>
      <c r="AH1328">
        <v>0</v>
      </c>
    </row>
    <row r="1329" spans="1:37">
      <c r="A1329">
        <v>12</v>
      </c>
      <c r="B1329">
        <v>122</v>
      </c>
      <c r="C1329">
        <v>2015</v>
      </c>
      <c r="D1329">
        <v>99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2</v>
      </c>
      <c r="N1329">
        <v>99</v>
      </c>
      <c r="O1329">
        <v>99</v>
      </c>
      <c r="P1329">
        <v>9999</v>
      </c>
      <c r="Q1329">
        <v>545</v>
      </c>
      <c r="R1329">
        <v>7298</v>
      </c>
      <c r="S1329">
        <v>3.9466977254042193</v>
      </c>
      <c r="T1329">
        <v>2</v>
      </c>
      <c r="U1329">
        <v>8.6815976979994236</v>
      </c>
      <c r="V1329">
        <v>0</v>
      </c>
      <c r="W1329">
        <v>0</v>
      </c>
      <c r="X1329">
        <v>11.345574129898605</v>
      </c>
      <c r="Y1329">
        <v>0.98657166346944347</v>
      </c>
      <c r="Z1329">
        <v>5.0446420158500436</v>
      </c>
      <c r="AA1329">
        <v>1.5290314460292576</v>
      </c>
      <c r="AB1329">
        <v>0</v>
      </c>
      <c r="AC1329">
        <v>-5.8891642576533236</v>
      </c>
      <c r="AF1329">
        <v>30.995965173072843</v>
      </c>
      <c r="AG1329">
        <v>22.262212043420799</v>
      </c>
      <c r="AH1329">
        <v>0.30145245272677446</v>
      </c>
    </row>
    <row r="1330" spans="1:37">
      <c r="A1330">
        <v>12</v>
      </c>
      <c r="B1330">
        <v>123</v>
      </c>
      <c r="C1330">
        <v>2015</v>
      </c>
      <c r="D1330">
        <v>99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3</v>
      </c>
      <c r="N1330">
        <v>99</v>
      </c>
      <c r="O1330">
        <v>99</v>
      </c>
      <c r="P1330">
        <v>9999</v>
      </c>
      <c r="Q1330">
        <v>6</v>
      </c>
      <c r="R1330">
        <v>7</v>
      </c>
      <c r="S1330">
        <v>4.2857142857142847</v>
      </c>
      <c r="T1330">
        <v>3</v>
      </c>
      <c r="U1330">
        <v>7.8714285714285745</v>
      </c>
      <c r="V1330">
        <v>0</v>
      </c>
      <c r="W1330">
        <v>0</v>
      </c>
      <c r="X1330">
        <v>0</v>
      </c>
      <c r="Y1330">
        <v>0</v>
      </c>
      <c r="Z1330">
        <v>2.4574750605996778</v>
      </c>
      <c r="AA1330">
        <v>1.3850513878332378</v>
      </c>
      <c r="AB1330">
        <v>0</v>
      </c>
      <c r="AC1330">
        <v>6.5354487297436439</v>
      </c>
      <c r="AF1330">
        <v>2.9730303673816103E-2</v>
      </c>
      <c r="AG1330">
        <v>1.9360492367890079E-2</v>
      </c>
      <c r="AH1330">
        <v>0</v>
      </c>
    </row>
    <row r="1331" spans="1:37">
      <c r="A1331">
        <v>12</v>
      </c>
      <c r="B1331">
        <v>124</v>
      </c>
      <c r="C1331">
        <v>2015</v>
      </c>
      <c r="D1331">
        <v>99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4</v>
      </c>
      <c r="N1331">
        <v>99</v>
      </c>
      <c r="O1331">
        <v>99</v>
      </c>
      <c r="P1331">
        <v>9999</v>
      </c>
      <c r="Q1331">
        <v>6</v>
      </c>
      <c r="R1331">
        <v>8</v>
      </c>
      <c r="S1331">
        <v>4.25</v>
      </c>
      <c r="T1331">
        <v>4</v>
      </c>
      <c r="U1331">
        <v>9.7000000000000011</v>
      </c>
      <c r="V1331">
        <v>0</v>
      </c>
      <c r="W1331">
        <v>0</v>
      </c>
      <c r="X1331">
        <v>12.5</v>
      </c>
      <c r="Y1331">
        <v>0</v>
      </c>
      <c r="Z1331">
        <v>4.2343830719480247</v>
      </c>
      <c r="AA1331">
        <v>0.66143782776614757</v>
      </c>
      <c r="AB1331">
        <v>0</v>
      </c>
      <c r="AC1331">
        <v>41.952581827371795</v>
      </c>
      <c r="AF1331">
        <v>3.3977489912932687E-2</v>
      </c>
      <c r="AG1331">
        <v>2.7266319559859725E-2</v>
      </c>
      <c r="AH1331">
        <v>0</v>
      </c>
    </row>
    <row r="1332" spans="1:37">
      <c r="A1332">
        <v>12</v>
      </c>
      <c r="B1332">
        <v>125</v>
      </c>
      <c r="C1332">
        <v>2015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5</v>
      </c>
      <c r="N1332">
        <v>99</v>
      </c>
      <c r="O1332">
        <v>99</v>
      </c>
      <c r="P1332">
        <v>9999</v>
      </c>
      <c r="Q1332">
        <v>640</v>
      </c>
      <c r="R1332">
        <v>13769</v>
      </c>
      <c r="S1332">
        <v>5.1775728084828225</v>
      </c>
      <c r="T1332">
        <v>4.8848863388771857</v>
      </c>
      <c r="U1332">
        <v>11.685336625753537</v>
      </c>
      <c r="V1332">
        <v>2.0843924758515504</v>
      </c>
      <c r="W1332">
        <v>0</v>
      </c>
      <c r="X1332">
        <v>27.772532500544703</v>
      </c>
      <c r="Y1332">
        <v>7.2409034788292512</v>
      </c>
      <c r="Z1332">
        <v>6.990631651927294</v>
      </c>
      <c r="AA1332">
        <v>1.3374832842206756</v>
      </c>
      <c r="AB1332">
        <v>0.7498780905166974</v>
      </c>
      <c r="AC1332">
        <v>-5.2970695459701265</v>
      </c>
      <c r="AD1332">
        <v>-2.0334807937261536</v>
      </c>
      <c r="AE1332">
        <v>-13.892840108465329</v>
      </c>
      <c r="AF1332">
        <v>58.479507326396266</v>
      </c>
      <c r="AG1332">
        <v>56.533832372570465</v>
      </c>
      <c r="AH1332">
        <v>0.34134650301401703</v>
      </c>
    </row>
    <row r="1333" spans="1:37">
      <c r="A1333">
        <v>12</v>
      </c>
      <c r="B1333">
        <v>126</v>
      </c>
      <c r="C1333">
        <v>2015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6</v>
      </c>
      <c r="N1333">
        <v>99</v>
      </c>
      <c r="O1333">
        <v>99</v>
      </c>
      <c r="P1333">
        <v>9999</v>
      </c>
      <c r="Q1333">
        <v>6</v>
      </c>
      <c r="R1333">
        <v>8</v>
      </c>
      <c r="S1333">
        <v>5.625</v>
      </c>
      <c r="T1333">
        <v>6</v>
      </c>
      <c r="U1333">
        <v>10.912500000000001</v>
      </c>
      <c r="V1333">
        <v>0</v>
      </c>
      <c r="W1333">
        <v>0</v>
      </c>
      <c r="X1333">
        <v>12.5</v>
      </c>
      <c r="Y1333">
        <v>0</v>
      </c>
      <c r="Z1333">
        <v>4.4298525652666996</v>
      </c>
      <c r="AA1333">
        <v>0.48412291827592702</v>
      </c>
      <c r="AB1333">
        <v>0</v>
      </c>
      <c r="AC1333">
        <v>5.4643231478150947</v>
      </c>
      <c r="AF1333">
        <v>3.3977489912932687E-2</v>
      </c>
      <c r="AG1333">
        <v>3.0674609504842194E-2</v>
      </c>
      <c r="AH1333">
        <v>0</v>
      </c>
    </row>
    <row r="1334" spans="1:37">
      <c r="A1334">
        <v>12</v>
      </c>
      <c r="B1334">
        <v>127</v>
      </c>
      <c r="C1334">
        <v>2015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7</v>
      </c>
      <c r="N1334">
        <v>99</v>
      </c>
      <c r="O1334">
        <v>99</v>
      </c>
      <c r="P1334">
        <v>9999</v>
      </c>
      <c r="Q1334">
        <v>1</v>
      </c>
      <c r="R1334">
        <v>1</v>
      </c>
      <c r="S1334">
        <v>5</v>
      </c>
      <c r="T1334">
        <v>7</v>
      </c>
      <c r="U1334">
        <v>24.2</v>
      </c>
      <c r="V1334">
        <v>0</v>
      </c>
      <c r="W1334">
        <v>0</v>
      </c>
      <c r="X1334">
        <v>100</v>
      </c>
      <c r="Y1334">
        <v>100</v>
      </c>
      <c r="Z1334">
        <v>0</v>
      </c>
      <c r="AA1334">
        <v>0</v>
      </c>
      <c r="AB1334">
        <v>0</v>
      </c>
      <c r="AF1334">
        <v>4.2471862391165859E-3</v>
      </c>
      <c r="AG1334">
        <v>8.5031563575851191E-3</v>
      </c>
      <c r="AH1334">
        <v>0</v>
      </c>
    </row>
    <row r="1335" spans="1:37">
      <c r="A1335">
        <v>12</v>
      </c>
      <c r="B1335">
        <v>128</v>
      </c>
      <c r="C1335">
        <v>2015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8</v>
      </c>
      <c r="N1335">
        <v>99</v>
      </c>
      <c r="O1335">
        <v>99</v>
      </c>
      <c r="P1335">
        <v>9999</v>
      </c>
      <c r="Q1335">
        <v>395</v>
      </c>
      <c r="R1335">
        <v>2241</v>
      </c>
      <c r="S1335">
        <v>6.1182507809013824</v>
      </c>
      <c r="T1335">
        <v>8</v>
      </c>
      <c r="U1335">
        <v>23.973806336456985</v>
      </c>
      <c r="V1335">
        <v>0</v>
      </c>
      <c r="W1335">
        <v>0</v>
      </c>
      <c r="X1335">
        <v>92.101740294511387</v>
      </c>
      <c r="Y1335">
        <v>57.652833556448002</v>
      </c>
      <c r="Z1335">
        <v>6.0034577435137777</v>
      </c>
      <c r="AA1335">
        <v>1.3922177312093711</v>
      </c>
      <c r="AB1335">
        <v>0</v>
      </c>
      <c r="AC1335">
        <v>23.696804852237843</v>
      </c>
      <c r="AF1335">
        <v>9.5179443618602679</v>
      </c>
      <c r="AG1335">
        <v>18.877463894965643</v>
      </c>
      <c r="AH1335">
        <v>0.17849174475680499</v>
      </c>
    </row>
    <row r="1336" spans="1:37">
      <c r="A1336">
        <v>12</v>
      </c>
      <c r="B1336">
        <v>129</v>
      </c>
      <c r="C1336">
        <v>2015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9</v>
      </c>
      <c r="N1336">
        <v>99</v>
      </c>
      <c r="O1336">
        <v>99</v>
      </c>
      <c r="P1336">
        <v>9999</v>
      </c>
    </row>
    <row r="1337" spans="1:37">
      <c r="A1337">
        <v>12</v>
      </c>
      <c r="B1337">
        <v>130</v>
      </c>
      <c r="C1337">
        <v>2015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10</v>
      </c>
      <c r="N1337">
        <v>99</v>
      </c>
      <c r="O1337">
        <v>99</v>
      </c>
      <c r="P1337">
        <v>9999</v>
      </c>
    </row>
    <row r="1338" spans="1:37">
      <c r="A1338">
        <v>12</v>
      </c>
      <c r="B1338">
        <v>131</v>
      </c>
      <c r="C1338">
        <v>2015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11</v>
      </c>
      <c r="N1338">
        <v>99</v>
      </c>
      <c r="O1338">
        <v>99</v>
      </c>
      <c r="P1338">
        <v>9999</v>
      </c>
      <c r="Q1338">
        <v>103</v>
      </c>
      <c r="R1338">
        <v>204</v>
      </c>
      <c r="S1338">
        <v>7.3970588235294112</v>
      </c>
      <c r="T1338">
        <v>11</v>
      </c>
      <c r="U1338">
        <v>29.94068627450979</v>
      </c>
      <c r="V1338">
        <v>0</v>
      </c>
      <c r="W1338">
        <v>100</v>
      </c>
      <c r="X1338">
        <v>99.509803921568675</v>
      </c>
      <c r="Y1338">
        <v>91.17647058823529</v>
      </c>
      <c r="Z1338">
        <v>5.1028021444208562</v>
      </c>
      <c r="AA1338">
        <v>1.3151422708658638</v>
      </c>
      <c r="AB1338">
        <v>0</v>
      </c>
      <c r="AC1338">
        <v>23.089733665076544</v>
      </c>
      <c r="AF1338">
        <v>0.86642599277978305</v>
      </c>
      <c r="AG1338">
        <v>2.1461334180369485</v>
      </c>
      <c r="AH1338">
        <v>0</v>
      </c>
    </row>
    <row r="1339" spans="1:37">
      <c r="A1339">
        <v>12</v>
      </c>
      <c r="B1339">
        <v>132</v>
      </c>
      <c r="C1339">
        <v>2015</v>
      </c>
      <c r="D1339">
        <v>99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12</v>
      </c>
      <c r="N1339">
        <v>99</v>
      </c>
      <c r="O1339">
        <v>99</v>
      </c>
      <c r="P1339">
        <v>9999</v>
      </c>
    </row>
    <row r="1340" spans="1:37">
      <c r="A1340">
        <v>12</v>
      </c>
      <c r="B1340">
        <v>133</v>
      </c>
      <c r="C1340">
        <v>2015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13</v>
      </c>
      <c r="N1340">
        <v>99</v>
      </c>
      <c r="O1340">
        <v>99</v>
      </c>
      <c r="P1340">
        <v>9999</v>
      </c>
    </row>
    <row r="1341" spans="1:37">
      <c r="A1341">
        <v>12</v>
      </c>
      <c r="B1341">
        <v>134</v>
      </c>
      <c r="C1341">
        <v>2015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14</v>
      </c>
      <c r="N1341">
        <v>99</v>
      </c>
      <c r="O1341">
        <v>99</v>
      </c>
      <c r="P1341">
        <v>9999</v>
      </c>
      <c r="Q1341">
        <v>8</v>
      </c>
      <c r="R1341">
        <v>8</v>
      </c>
      <c r="S1341">
        <v>7.75</v>
      </c>
      <c r="T1341">
        <v>14</v>
      </c>
      <c r="U1341">
        <v>33.112500000000011</v>
      </c>
      <c r="V1341">
        <v>0</v>
      </c>
      <c r="W1341">
        <v>100</v>
      </c>
      <c r="X1341">
        <v>100</v>
      </c>
      <c r="Y1341">
        <v>100</v>
      </c>
      <c r="Z1341">
        <v>4.854749607343261</v>
      </c>
      <c r="AA1341">
        <v>0.66143782776614757</v>
      </c>
      <c r="AB1341">
        <v>0</v>
      </c>
      <c r="AC1341">
        <v>-13.137959725840492</v>
      </c>
      <c r="AF1341">
        <v>3.3977489912932687E-2</v>
      </c>
      <c r="AG1341">
        <v>9.307793880678919E-2</v>
      </c>
      <c r="AH1341">
        <v>0</v>
      </c>
    </row>
    <row r="1342" spans="1:37">
      <c r="A1342">
        <v>12</v>
      </c>
      <c r="B1342">
        <v>135</v>
      </c>
      <c r="C1342">
        <v>2015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15</v>
      </c>
      <c r="N1342">
        <v>99</v>
      </c>
      <c r="O1342">
        <v>99</v>
      </c>
      <c r="P1342">
        <v>9999</v>
      </c>
    </row>
    <row r="1343" spans="1:37">
      <c r="A1343">
        <v>13</v>
      </c>
      <c r="B1343">
        <v>1</v>
      </c>
      <c r="C1343">
        <v>2023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99</v>
      </c>
      <c r="N1343">
        <v>409</v>
      </c>
      <c r="O1343">
        <v>99</v>
      </c>
      <c r="P1343">
        <v>9999</v>
      </c>
      <c r="Q1343">
        <v>517</v>
      </c>
      <c r="R1343">
        <v>13830</v>
      </c>
      <c r="S1343">
        <v>5.1083875632682565</v>
      </c>
      <c r="T1343">
        <v>4.2814172089660163</v>
      </c>
      <c r="U1343">
        <v>6.6879392624728817</v>
      </c>
      <c r="V1343">
        <v>0</v>
      </c>
      <c r="W1343">
        <v>2.8922631959508321E-2</v>
      </c>
      <c r="X1343">
        <v>0</v>
      </c>
      <c r="Y1343">
        <v>0</v>
      </c>
      <c r="Z1343">
        <v>1.7036676923202121</v>
      </c>
      <c r="AA1343">
        <v>1.433019531540781</v>
      </c>
      <c r="AB1343">
        <v>1.5964694467288443</v>
      </c>
      <c r="AC1343">
        <v>24.802088379583129</v>
      </c>
      <c r="AD1343">
        <v>14.439871547868004</v>
      </c>
      <c r="AE1343">
        <v>47.390044034018509</v>
      </c>
      <c r="AF1343">
        <v>51.739618406285082</v>
      </c>
      <c r="AG1343">
        <v>27.948139504105477</v>
      </c>
      <c r="AH1343">
        <v>0.57122198120028922</v>
      </c>
      <c r="AI1343">
        <v>1766</v>
      </c>
      <c r="AJ1343">
        <v>81.589637599093862</v>
      </c>
      <c r="AK1343">
        <v>13.55170837000464</v>
      </c>
    </row>
    <row r="1344" spans="1:37">
      <c r="A1344">
        <v>13</v>
      </c>
      <c r="B1344">
        <v>2</v>
      </c>
      <c r="C1344">
        <v>2023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99</v>
      </c>
      <c r="N1344">
        <v>410</v>
      </c>
      <c r="O1344">
        <v>99</v>
      </c>
      <c r="P1344">
        <v>9999</v>
      </c>
      <c r="Q1344">
        <v>603</v>
      </c>
      <c r="R1344">
        <v>4518</v>
      </c>
      <c r="S1344">
        <v>5.5668437361664465</v>
      </c>
      <c r="T1344">
        <v>4.5535635236830467</v>
      </c>
      <c r="U1344">
        <v>12.216356795042048</v>
      </c>
      <c r="V1344">
        <v>0</v>
      </c>
      <c r="W1344">
        <v>0.13280212483399736</v>
      </c>
      <c r="X1344">
        <v>0</v>
      </c>
      <c r="Y1344">
        <v>0</v>
      </c>
      <c r="Z1344">
        <v>1.6084205456917628</v>
      </c>
      <c r="AA1344">
        <v>1.5184648645457877</v>
      </c>
      <c r="AB1344">
        <v>1.6170939474009629</v>
      </c>
      <c r="AC1344">
        <v>-4.0816702339907502</v>
      </c>
      <c r="AD1344">
        <v>14.065763045738471</v>
      </c>
      <c r="AE1344">
        <v>36.572398620913425</v>
      </c>
      <c r="AF1344">
        <v>16.9023569023569</v>
      </c>
      <c r="AG1344">
        <v>16.677322877757149</v>
      </c>
      <c r="AH1344">
        <v>1.9698981850376276</v>
      </c>
      <c r="AI1344">
        <v>850</v>
      </c>
      <c r="AJ1344">
        <v>93.463176470588451</v>
      </c>
      <c r="AK1344">
        <v>15.176820670024442</v>
      </c>
    </row>
    <row r="1345" spans="1:37">
      <c r="A1345">
        <v>13</v>
      </c>
      <c r="B1345">
        <v>3</v>
      </c>
      <c r="C1345">
        <v>2023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99</v>
      </c>
      <c r="N1345">
        <v>415</v>
      </c>
      <c r="O1345">
        <v>99</v>
      </c>
      <c r="P1345">
        <v>9999</v>
      </c>
      <c r="Q1345">
        <v>530</v>
      </c>
      <c r="R1345">
        <v>3650</v>
      </c>
      <c r="S1345">
        <v>4.9383561643835616</v>
      </c>
      <c r="T1345">
        <v>4.9035616438356158</v>
      </c>
      <c r="U1345">
        <v>17.584821917808195</v>
      </c>
      <c r="V1345">
        <v>0</v>
      </c>
      <c r="W1345">
        <v>0.27397260273972601</v>
      </c>
      <c r="X1345">
        <v>80.794520547945211</v>
      </c>
      <c r="Y1345">
        <v>0</v>
      </c>
      <c r="Z1345">
        <v>1.4364815400354269</v>
      </c>
      <c r="AA1345">
        <v>1.6640543109704256</v>
      </c>
      <c r="AB1345">
        <v>1.7520284681047142</v>
      </c>
      <c r="AC1345">
        <v>0.57863055218255421</v>
      </c>
      <c r="AD1345">
        <v>11.172863927643858</v>
      </c>
      <c r="AE1345">
        <v>45.5322671192678</v>
      </c>
      <c r="AF1345">
        <v>13.655069210624768</v>
      </c>
      <c r="AG1345">
        <v>19.394082599938219</v>
      </c>
      <c r="AH1345">
        <v>0.84931506849315053</v>
      </c>
      <c r="AI1345">
        <v>584</v>
      </c>
      <c r="AJ1345">
        <v>106.74948630136984</v>
      </c>
      <c r="AK1345">
        <v>14.775111238850988</v>
      </c>
    </row>
    <row r="1346" spans="1:37">
      <c r="A1346">
        <v>13</v>
      </c>
      <c r="B1346">
        <v>4</v>
      </c>
      <c r="C1346">
        <v>2023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99</v>
      </c>
      <c r="N1346">
        <v>420</v>
      </c>
      <c r="O1346">
        <v>99</v>
      </c>
      <c r="P1346">
        <v>9999</v>
      </c>
      <c r="Q1346">
        <v>436</v>
      </c>
      <c r="R1346">
        <v>2872</v>
      </c>
      <c r="S1346">
        <v>5.5020891364902491</v>
      </c>
      <c r="T1346">
        <v>5.9728412256267411</v>
      </c>
      <c r="U1346">
        <v>22.283600278551489</v>
      </c>
      <c r="V1346">
        <v>6.9637883008356563E-2</v>
      </c>
      <c r="W1346">
        <v>2.0543175487465182</v>
      </c>
      <c r="X1346">
        <v>100</v>
      </c>
      <c r="Y1346">
        <v>31.580779944289695</v>
      </c>
      <c r="Z1346">
        <v>1.3903314134081817</v>
      </c>
      <c r="AA1346">
        <v>1.4298824709164284</v>
      </c>
      <c r="AB1346">
        <v>1.7668687203833939</v>
      </c>
      <c r="AC1346">
        <v>20.900859288449471</v>
      </c>
      <c r="AD1346">
        <v>25.872128202935329</v>
      </c>
      <c r="AE1346">
        <v>39.528902980008056</v>
      </c>
      <c r="AF1346">
        <v>10.744481855592968</v>
      </c>
      <c r="AG1346">
        <v>19.337850438767965</v>
      </c>
      <c r="AH1346">
        <v>0.59192200557103059</v>
      </c>
      <c r="AI1346">
        <v>386</v>
      </c>
      <c r="AJ1346">
        <v>111.65207253886003</v>
      </c>
      <c r="AK1346">
        <v>16.0890735218778</v>
      </c>
    </row>
    <row r="1347" spans="1:37">
      <c r="A1347">
        <v>13</v>
      </c>
      <c r="B1347">
        <v>5</v>
      </c>
      <c r="C1347">
        <v>2023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99</v>
      </c>
      <c r="N1347">
        <v>425</v>
      </c>
      <c r="O1347">
        <v>99</v>
      </c>
      <c r="P1347">
        <v>9999</v>
      </c>
      <c r="Q1347">
        <v>288</v>
      </c>
      <c r="R1347">
        <v>899</v>
      </c>
      <c r="S1347">
        <v>6.2146829810900988</v>
      </c>
      <c r="T1347">
        <v>7.0500556173526121</v>
      </c>
      <c r="U1347">
        <v>26.371857619577295</v>
      </c>
      <c r="V1347">
        <v>20.022246941045601</v>
      </c>
      <c r="W1347">
        <v>8.0088987764182402</v>
      </c>
      <c r="X1347">
        <v>100</v>
      </c>
      <c r="Y1347">
        <v>100</v>
      </c>
      <c r="Z1347">
        <v>0.82986389235855451</v>
      </c>
      <c r="AA1347">
        <v>1.3934401314929823</v>
      </c>
      <c r="AB1347">
        <v>1.8373057538000463</v>
      </c>
      <c r="AC1347">
        <v>7.1982919468238098</v>
      </c>
      <c r="AD1347">
        <v>5.2356813732673091</v>
      </c>
      <c r="AE1347">
        <v>34.816650087756642</v>
      </c>
      <c r="AF1347">
        <v>3.3632622521511402</v>
      </c>
      <c r="AG1347">
        <v>7.1637235178549954</v>
      </c>
      <c r="AH1347">
        <v>0.55617352614015581</v>
      </c>
      <c r="AI1347">
        <v>126</v>
      </c>
      <c r="AJ1347">
        <v>113.52619047619048</v>
      </c>
      <c r="AK1347">
        <v>18.213527076460881</v>
      </c>
    </row>
    <row r="1348" spans="1:37">
      <c r="A1348">
        <v>13</v>
      </c>
      <c r="B1348">
        <v>6</v>
      </c>
      <c r="C1348">
        <v>2023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99</v>
      </c>
      <c r="N1348">
        <v>428</v>
      </c>
      <c r="O1348">
        <v>99</v>
      </c>
      <c r="P1348">
        <v>9999</v>
      </c>
      <c r="Q1348">
        <v>189</v>
      </c>
      <c r="R1348">
        <v>339</v>
      </c>
      <c r="S1348">
        <v>6.7109144542772867</v>
      </c>
      <c r="T1348">
        <v>7.6784660766961679</v>
      </c>
      <c r="U1348">
        <v>28.982005899705005</v>
      </c>
      <c r="V1348">
        <v>15.634218289085542</v>
      </c>
      <c r="W1348">
        <v>16.224188790560476</v>
      </c>
      <c r="X1348">
        <v>100</v>
      </c>
      <c r="Y1348">
        <v>100</v>
      </c>
      <c r="Z1348">
        <v>0.56657183656034049</v>
      </c>
      <c r="AA1348">
        <v>1.3800833805334751</v>
      </c>
      <c r="AB1348">
        <v>1.8577373892860305</v>
      </c>
      <c r="AC1348">
        <v>2.5037110580487281</v>
      </c>
      <c r="AD1348">
        <v>-3.3242629724405877</v>
      </c>
      <c r="AE1348">
        <v>27.669868188713405</v>
      </c>
      <c r="AF1348">
        <v>1.2682379349046018</v>
      </c>
      <c r="AG1348">
        <v>2.968701559815488</v>
      </c>
      <c r="AH1348">
        <v>1.1799410029498523</v>
      </c>
      <c r="AI1348">
        <v>35</v>
      </c>
      <c r="AJ1348">
        <v>115.02571428571424</v>
      </c>
      <c r="AK1348">
        <v>19.188538923584129</v>
      </c>
    </row>
    <row r="1349" spans="1:37">
      <c r="A1349">
        <v>13</v>
      </c>
      <c r="B1349">
        <v>7</v>
      </c>
      <c r="C1349">
        <v>2023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99</v>
      </c>
      <c r="N1349">
        <v>430</v>
      </c>
      <c r="O1349">
        <v>99</v>
      </c>
      <c r="P1349">
        <v>9999</v>
      </c>
      <c r="Q1349">
        <v>158</v>
      </c>
      <c r="R1349">
        <v>291</v>
      </c>
      <c r="S1349">
        <v>6.6529209621993113</v>
      </c>
      <c r="T1349">
        <v>7.707903780068726</v>
      </c>
      <c r="U1349">
        <v>31.386254295532648</v>
      </c>
      <c r="V1349">
        <v>13.745704467353953</v>
      </c>
      <c r="W1349">
        <v>20.96219931271477</v>
      </c>
      <c r="X1349">
        <v>100</v>
      </c>
      <c r="Y1349">
        <v>100</v>
      </c>
      <c r="Z1349">
        <v>0.80497810514723211</v>
      </c>
      <c r="AA1349">
        <v>1.3366946683385483</v>
      </c>
      <c r="AB1349">
        <v>2.03928076845671</v>
      </c>
      <c r="AC1349">
        <v>0.54665620233416656</v>
      </c>
      <c r="AD1349">
        <v>2.4349269847404442</v>
      </c>
      <c r="AE1349">
        <v>45.320489360433058</v>
      </c>
      <c r="AF1349">
        <v>1.0886644219977557</v>
      </c>
      <c r="AG1349">
        <v>2.759757231770176</v>
      </c>
      <c r="AH1349">
        <v>2.4054982817869406</v>
      </c>
      <c r="AI1349">
        <v>43</v>
      </c>
      <c r="AJ1349">
        <v>117.09999999999998</v>
      </c>
      <c r="AK1349">
        <v>19.927071311419631</v>
      </c>
    </row>
    <row r="1350" spans="1:37">
      <c r="A1350">
        <v>13</v>
      </c>
      <c r="B1350">
        <v>8</v>
      </c>
      <c r="C1350">
        <v>2023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99</v>
      </c>
      <c r="N1350">
        <v>433</v>
      </c>
      <c r="O1350">
        <v>99</v>
      </c>
      <c r="P1350">
        <v>9999</v>
      </c>
      <c r="Q1350">
        <v>77</v>
      </c>
      <c r="R1350">
        <v>106</v>
      </c>
      <c r="S1350">
        <v>7.0094339622641515</v>
      </c>
      <c r="T1350">
        <v>8.3207547169811278</v>
      </c>
      <c r="U1350">
        <v>34.025471698113193</v>
      </c>
      <c r="V1350">
        <v>9.4339622641509404</v>
      </c>
      <c r="W1350">
        <v>31.132075471698119</v>
      </c>
      <c r="X1350">
        <v>100</v>
      </c>
      <c r="Y1350">
        <v>100</v>
      </c>
      <c r="Z1350">
        <v>0.61168824849780867</v>
      </c>
      <c r="AA1350">
        <v>1.4504084201567715</v>
      </c>
      <c r="AB1350">
        <v>2.1915238508610528</v>
      </c>
      <c r="AC1350">
        <v>21.665127455718064</v>
      </c>
      <c r="AD1350">
        <v>15.295254398076461</v>
      </c>
      <c r="AE1350">
        <v>48.579298002348061</v>
      </c>
      <c r="AF1350">
        <v>0.39655817433595214</v>
      </c>
      <c r="AG1350">
        <v>1.0898040606811799</v>
      </c>
      <c r="AH1350">
        <v>3.7735849056603761</v>
      </c>
      <c r="AI1350">
        <v>24</v>
      </c>
      <c r="AJ1350">
        <v>116.46250000000001</v>
      </c>
      <c r="AK1350">
        <v>21.949972302513196</v>
      </c>
    </row>
    <row r="1351" spans="1:37">
      <c r="A1351">
        <v>13</v>
      </c>
      <c r="B1351">
        <v>9</v>
      </c>
      <c r="C1351">
        <v>2023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99</v>
      </c>
      <c r="N1351">
        <v>435</v>
      </c>
      <c r="O1351">
        <v>99</v>
      </c>
      <c r="P1351">
        <v>9999</v>
      </c>
      <c r="Q1351">
        <v>68</v>
      </c>
      <c r="R1351">
        <v>109</v>
      </c>
      <c r="S1351">
        <v>6.7522935779816509</v>
      </c>
      <c r="T1351">
        <v>7.9174311926605503</v>
      </c>
      <c r="U1351">
        <v>36.327522935779797</v>
      </c>
      <c r="V1351">
        <v>0</v>
      </c>
      <c r="W1351">
        <v>29.35779816513762</v>
      </c>
      <c r="X1351">
        <v>100</v>
      </c>
      <c r="Y1351">
        <v>100</v>
      </c>
      <c r="Z1351">
        <v>0.87481285648952722</v>
      </c>
      <c r="AA1351">
        <v>1.3890526327552364</v>
      </c>
      <c r="AB1351">
        <v>2.1593765680623536</v>
      </c>
      <c r="AC1351">
        <v>-3.9688781640175592</v>
      </c>
      <c r="AD1351">
        <v>-9.6899779122268743</v>
      </c>
      <c r="AE1351">
        <v>36.939226007122961</v>
      </c>
      <c r="AF1351">
        <v>0.40778151889263009</v>
      </c>
      <c r="AG1351">
        <v>1.1964668919176162</v>
      </c>
      <c r="AH1351">
        <v>10.091743119266056</v>
      </c>
      <c r="AI1351">
        <v>26</v>
      </c>
      <c r="AJ1351">
        <v>117.41923076923079</v>
      </c>
      <c r="AK1351">
        <v>22.900204852383656</v>
      </c>
    </row>
    <row r="1352" spans="1:37">
      <c r="A1352">
        <v>13</v>
      </c>
      <c r="B1352">
        <v>10</v>
      </c>
      <c r="C1352">
        <v>2023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99</v>
      </c>
      <c r="N1352">
        <v>438</v>
      </c>
      <c r="O1352">
        <v>99</v>
      </c>
      <c r="P1352">
        <v>9999</v>
      </c>
      <c r="Q1352">
        <v>33</v>
      </c>
      <c r="R1352">
        <v>39</v>
      </c>
      <c r="S1352">
        <v>7.2307692307692291</v>
      </c>
      <c r="T1352">
        <v>8.6666666666666643</v>
      </c>
      <c r="U1352">
        <v>39.030769230769238</v>
      </c>
      <c r="V1352">
        <v>0</v>
      </c>
      <c r="W1352">
        <v>46.15384615384616</v>
      </c>
      <c r="X1352">
        <v>100</v>
      </c>
      <c r="Y1352">
        <v>100</v>
      </c>
      <c r="Z1352">
        <v>0.62845102461163715</v>
      </c>
      <c r="AA1352">
        <v>1.3860391540245722</v>
      </c>
      <c r="AB1352">
        <v>2.8674417556808778</v>
      </c>
      <c r="AC1352">
        <v>-8.7630657101948621</v>
      </c>
      <c r="AD1352">
        <v>-26.750210166269472</v>
      </c>
      <c r="AE1352">
        <v>44.515820217372095</v>
      </c>
      <c r="AF1352">
        <v>0.1459034792368126</v>
      </c>
      <c r="AG1352">
        <v>0.45994946659519592</v>
      </c>
      <c r="AH1352">
        <v>10.256410256410255</v>
      </c>
      <c r="AI1352">
        <v>9</v>
      </c>
      <c r="AJ1352">
        <v>117.94444444444439</v>
      </c>
      <c r="AK1352">
        <v>24.166610827951807</v>
      </c>
    </row>
    <row r="1353" spans="1:37">
      <c r="A1353">
        <v>13</v>
      </c>
      <c r="B1353">
        <v>11</v>
      </c>
      <c r="C1353">
        <v>2023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99</v>
      </c>
      <c r="N1353">
        <v>440</v>
      </c>
      <c r="O1353">
        <v>99</v>
      </c>
      <c r="P1353">
        <v>9999</v>
      </c>
      <c r="Q1353">
        <v>30</v>
      </c>
      <c r="R1353">
        <v>50</v>
      </c>
      <c r="S1353">
        <v>7.46</v>
      </c>
      <c r="T1353">
        <v>7.8600000000000012</v>
      </c>
      <c r="U1353">
        <v>41.442000000000007</v>
      </c>
      <c r="V1353">
        <v>0</v>
      </c>
      <c r="W1353">
        <v>38</v>
      </c>
      <c r="X1353">
        <v>100</v>
      </c>
      <c r="Y1353">
        <v>100</v>
      </c>
      <c r="Z1353">
        <v>0.83596411406163029</v>
      </c>
      <c r="AA1353">
        <v>1.5647363995254924</v>
      </c>
      <c r="AB1353">
        <v>2.7350319925002711</v>
      </c>
      <c r="AC1353">
        <v>15.647558658064828</v>
      </c>
      <c r="AD1353">
        <v>2.4440289845963719</v>
      </c>
      <c r="AE1353">
        <v>22.534794682899683</v>
      </c>
      <c r="AF1353">
        <v>0.1870557426112982</v>
      </c>
      <c r="AG1353">
        <v>0.62610779774793446</v>
      </c>
      <c r="AH1353">
        <v>16</v>
      </c>
      <c r="AI1353">
        <v>18</v>
      </c>
      <c r="AJ1353">
        <v>122.66666666666664</v>
      </c>
      <c r="AK1353">
        <v>22.833522757668497</v>
      </c>
    </row>
    <row r="1354" spans="1:37">
      <c r="A1354">
        <v>13</v>
      </c>
      <c r="B1354">
        <v>12</v>
      </c>
      <c r="C1354">
        <v>2023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99</v>
      </c>
      <c r="N1354">
        <v>443</v>
      </c>
      <c r="O1354">
        <v>99</v>
      </c>
      <c r="P1354">
        <v>9999</v>
      </c>
      <c r="Q1354">
        <v>14</v>
      </c>
      <c r="R1354">
        <v>15</v>
      </c>
      <c r="S1354">
        <v>7</v>
      </c>
      <c r="T1354">
        <v>7</v>
      </c>
      <c r="U1354">
        <v>44.233333333333341</v>
      </c>
      <c r="V1354">
        <v>0</v>
      </c>
      <c r="W1354">
        <v>26.666666666666675</v>
      </c>
      <c r="X1354">
        <v>100</v>
      </c>
      <c r="Y1354">
        <v>100</v>
      </c>
      <c r="Z1354">
        <v>0.61824123303306011</v>
      </c>
      <c r="AA1354">
        <v>2</v>
      </c>
      <c r="AB1354">
        <v>2.6331223544175342</v>
      </c>
      <c r="AC1354">
        <v>-4.3133109281335242</v>
      </c>
      <c r="AD1354">
        <v>11.057157566601582</v>
      </c>
      <c r="AE1354">
        <v>-5.0636968354183347</v>
      </c>
      <c r="AF1354">
        <v>5.6116722783389458E-2</v>
      </c>
      <c r="AG1354">
        <v>0.20048382018520064</v>
      </c>
      <c r="AH1354">
        <v>13.333333333333337</v>
      </c>
      <c r="AI1354">
        <v>4</v>
      </c>
      <c r="AJ1354">
        <v>119.075</v>
      </c>
      <c r="AK1354">
        <v>27.127910989773095</v>
      </c>
    </row>
    <row r="1355" spans="1:37">
      <c r="A1355">
        <v>13</v>
      </c>
      <c r="B1355">
        <v>13</v>
      </c>
      <c r="C1355">
        <v>2023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99</v>
      </c>
      <c r="N1355">
        <v>445</v>
      </c>
      <c r="O1355">
        <v>99</v>
      </c>
      <c r="P1355">
        <v>9999</v>
      </c>
      <c r="Q1355">
        <v>8</v>
      </c>
      <c r="R1355">
        <v>9</v>
      </c>
      <c r="S1355">
        <v>7.3333333333333313</v>
      </c>
      <c r="T1355">
        <v>7.7777777777777777</v>
      </c>
      <c r="U1355">
        <v>47.533333333333317</v>
      </c>
      <c r="V1355">
        <v>0</v>
      </c>
      <c r="W1355">
        <v>33.333333333333343</v>
      </c>
      <c r="X1355">
        <v>100</v>
      </c>
      <c r="Y1355">
        <v>100</v>
      </c>
      <c r="Z1355">
        <v>1.5143755588801855</v>
      </c>
      <c r="AA1355">
        <v>1.6996731711975963</v>
      </c>
      <c r="AB1355">
        <v>2.6573912762447578</v>
      </c>
      <c r="AC1355">
        <v>23.310534905216045</v>
      </c>
      <c r="AD1355">
        <v>-35.156894200769571</v>
      </c>
      <c r="AE1355">
        <v>41.000137760694443</v>
      </c>
      <c r="AF1355">
        <v>3.3670033670033669E-2</v>
      </c>
      <c r="AG1355">
        <v>0.12926447366274121</v>
      </c>
      <c r="AH1355">
        <v>22.222222222222225</v>
      </c>
      <c r="AI1355">
        <v>3</v>
      </c>
      <c r="AJ1355">
        <v>127</v>
      </c>
      <c r="AK1355">
        <v>23.380399703964784</v>
      </c>
    </row>
    <row r="1356" spans="1:37">
      <c r="A1356">
        <v>13</v>
      </c>
      <c r="B1356">
        <v>14</v>
      </c>
      <c r="C1356">
        <v>2023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99</v>
      </c>
      <c r="N1356">
        <v>450</v>
      </c>
      <c r="O1356">
        <v>99</v>
      </c>
      <c r="P1356">
        <v>9999</v>
      </c>
      <c r="Q1356">
        <v>2</v>
      </c>
      <c r="R1356">
        <v>2</v>
      </c>
      <c r="S1356">
        <v>6.5</v>
      </c>
      <c r="T1356">
        <v>6.5</v>
      </c>
      <c r="U1356">
        <v>51.55</v>
      </c>
      <c r="V1356">
        <v>0</v>
      </c>
      <c r="W1356">
        <v>0</v>
      </c>
      <c r="X1356">
        <v>100</v>
      </c>
      <c r="Y1356">
        <v>100</v>
      </c>
      <c r="Z1356">
        <v>1.350000000000249</v>
      </c>
      <c r="AA1356">
        <v>1.5</v>
      </c>
      <c r="AB1356">
        <v>1.5</v>
      </c>
      <c r="AC1356">
        <v>99.999999999983217</v>
      </c>
      <c r="AD1356">
        <v>99.999999999983217</v>
      </c>
      <c r="AE1356">
        <v>100</v>
      </c>
      <c r="AF1356">
        <v>7.482229704451923E-3</v>
      </c>
      <c r="AG1356">
        <v>3.1152798584919646E-2</v>
      </c>
      <c r="AH1356">
        <v>0</v>
      </c>
      <c r="AI1356">
        <v>0</v>
      </c>
    </row>
    <row r="1357" spans="1:37">
      <c r="A1357">
        <v>13</v>
      </c>
      <c r="B1357">
        <v>15</v>
      </c>
      <c r="C1357">
        <v>2023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99</v>
      </c>
      <c r="N1357">
        <v>455</v>
      </c>
      <c r="O1357">
        <v>99</v>
      </c>
      <c r="P1357">
        <v>9999</v>
      </c>
      <c r="Q1357">
        <v>1</v>
      </c>
      <c r="R1357">
        <v>1</v>
      </c>
      <c r="S1357">
        <v>6</v>
      </c>
      <c r="T1357">
        <v>5</v>
      </c>
      <c r="U1357">
        <v>56.9</v>
      </c>
      <c r="V1357">
        <v>0</v>
      </c>
      <c r="W1357">
        <v>0</v>
      </c>
      <c r="X1357">
        <v>100</v>
      </c>
      <c r="Y1357">
        <v>100</v>
      </c>
      <c r="Z1357">
        <v>0</v>
      </c>
      <c r="AA1357">
        <v>0</v>
      </c>
      <c r="AB1357">
        <v>0</v>
      </c>
      <c r="AF1357">
        <v>3.7411148522259615E-3</v>
      </c>
      <c r="AG1357">
        <v>1.7192960615731594E-2</v>
      </c>
      <c r="AH1357">
        <v>0</v>
      </c>
      <c r="AI1357">
        <v>0</v>
      </c>
    </row>
    <row r="1358" spans="1:37">
      <c r="A1358">
        <v>13</v>
      </c>
      <c r="B1358">
        <v>16</v>
      </c>
      <c r="C1358">
        <v>2023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99</v>
      </c>
      <c r="N1358">
        <v>460</v>
      </c>
      <c r="O1358">
        <v>99</v>
      </c>
      <c r="P1358">
        <v>9999</v>
      </c>
    </row>
    <row r="1359" spans="1:37">
      <c r="A1359">
        <v>13</v>
      </c>
      <c r="B1359">
        <v>17</v>
      </c>
      <c r="C1359">
        <v>2022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99</v>
      </c>
      <c r="N1359">
        <v>409</v>
      </c>
      <c r="O1359">
        <v>99</v>
      </c>
      <c r="P1359">
        <v>9999</v>
      </c>
      <c r="Q1359">
        <v>493</v>
      </c>
      <c r="R1359">
        <v>13266</v>
      </c>
      <c r="S1359">
        <v>5.0342228252676007</v>
      </c>
      <c r="T1359">
        <v>4.3146389265792244</v>
      </c>
      <c r="U1359">
        <v>6.6620963364993004</v>
      </c>
      <c r="V1359">
        <v>0</v>
      </c>
      <c r="W1359">
        <v>1.5076134479119558E-2</v>
      </c>
      <c r="X1359">
        <v>0</v>
      </c>
      <c r="Y1359">
        <v>0</v>
      </c>
      <c r="Z1359">
        <v>1.7053230441252956</v>
      </c>
      <c r="AA1359">
        <v>1.4178989462509748</v>
      </c>
      <c r="AB1359">
        <v>1.5904958829435412</v>
      </c>
      <c r="AC1359">
        <v>18.995428709229436</v>
      </c>
      <c r="AD1359">
        <v>9.7574597703242816</v>
      </c>
      <c r="AE1359">
        <v>43.8150902542625</v>
      </c>
      <c r="AF1359">
        <v>50.990658631262512</v>
      </c>
      <c r="AG1359">
        <v>26.985552184118593</v>
      </c>
      <c r="AH1359">
        <v>0.64827378260214097</v>
      </c>
      <c r="AI1359">
        <v>215</v>
      </c>
      <c r="AJ1359">
        <v>80.762790697674433</v>
      </c>
      <c r="AK1359">
        <v>14.12728025577454</v>
      </c>
    </row>
    <row r="1360" spans="1:37">
      <c r="A1360">
        <v>13</v>
      </c>
      <c r="B1360">
        <v>18</v>
      </c>
      <c r="C1360">
        <v>2022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99</v>
      </c>
      <c r="N1360">
        <v>410</v>
      </c>
      <c r="O1360">
        <v>99</v>
      </c>
      <c r="P1360">
        <v>9999</v>
      </c>
      <c r="Q1360">
        <v>540</v>
      </c>
      <c r="R1360">
        <v>4288.5299999999988</v>
      </c>
      <c r="S1360">
        <v>5.45386414459034</v>
      </c>
      <c r="T1360">
        <v>4.5519093955271401</v>
      </c>
      <c r="U1360">
        <v>12.208791823771758</v>
      </c>
      <c r="V1360">
        <v>0</v>
      </c>
      <c r="W1360">
        <v>2.3318013398530499E-2</v>
      </c>
      <c r="X1360">
        <v>0</v>
      </c>
      <c r="Y1360">
        <v>0</v>
      </c>
      <c r="Z1360">
        <v>1.4240597258240331</v>
      </c>
      <c r="AA1360">
        <v>1.5736024873065699</v>
      </c>
      <c r="AB1360">
        <v>1.6378867638133146</v>
      </c>
      <c r="AC1360">
        <v>-5.1993230145084084</v>
      </c>
      <c r="AD1360">
        <v>6.5797160953842049</v>
      </c>
      <c r="AE1360">
        <v>36.063078345486609</v>
      </c>
      <c r="AF1360">
        <v>16.483866218900062</v>
      </c>
      <c r="AG1360">
        <v>15.98680025190359</v>
      </c>
      <c r="AH1360">
        <v>1.8188050450853797</v>
      </c>
      <c r="AI1360">
        <v>134</v>
      </c>
      <c r="AJ1360">
        <v>91.808955223880631</v>
      </c>
      <c r="AK1360">
        <v>15.688836082972053</v>
      </c>
    </row>
    <row r="1361" spans="1:37">
      <c r="A1361">
        <v>13</v>
      </c>
      <c r="B1361">
        <v>19</v>
      </c>
      <c r="C1361">
        <v>2022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99</v>
      </c>
      <c r="N1361">
        <v>415</v>
      </c>
      <c r="O1361">
        <v>99</v>
      </c>
      <c r="P1361">
        <v>9999</v>
      </c>
      <c r="Q1361">
        <v>516</v>
      </c>
      <c r="R1361">
        <v>3489</v>
      </c>
      <c r="S1361">
        <v>4.8300372599598749</v>
      </c>
      <c r="T1361">
        <v>4.8122671252507878</v>
      </c>
      <c r="U1361">
        <v>17.596024648896531</v>
      </c>
      <c r="V1361">
        <v>0</v>
      </c>
      <c r="W1361">
        <v>0.14330753797649756</v>
      </c>
      <c r="X1361">
        <v>81.513327601031861</v>
      </c>
      <c r="Y1361">
        <v>0</v>
      </c>
      <c r="Z1361">
        <v>1.4222972147620563</v>
      </c>
      <c r="AA1361">
        <v>1.6612015955159509</v>
      </c>
      <c r="AB1361">
        <v>1.6575590910028</v>
      </c>
      <c r="AC1361">
        <v>-2.2587070353082725</v>
      </c>
      <c r="AD1361">
        <v>9.8356305691575763</v>
      </c>
      <c r="AE1361">
        <v>40.643630738230279</v>
      </c>
      <c r="AF1361">
        <v>13.410704655847647</v>
      </c>
      <c r="AG1361">
        <v>18.74545294937122</v>
      </c>
      <c r="AH1361">
        <v>0.71653768988248789</v>
      </c>
      <c r="AI1361">
        <v>94</v>
      </c>
      <c r="AJ1361">
        <v>106.73085106382977</v>
      </c>
      <c r="AK1361">
        <v>14.46426660443424</v>
      </c>
    </row>
    <row r="1362" spans="1:37">
      <c r="A1362">
        <v>13</v>
      </c>
      <c r="B1362">
        <v>20</v>
      </c>
      <c r="C1362">
        <v>2022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99</v>
      </c>
      <c r="N1362">
        <v>420</v>
      </c>
      <c r="O1362">
        <v>99</v>
      </c>
      <c r="P1362">
        <v>9999</v>
      </c>
      <c r="Q1362">
        <v>418</v>
      </c>
      <c r="R1362">
        <v>2952</v>
      </c>
      <c r="S1362">
        <v>5.3689024390243913</v>
      </c>
      <c r="T1362">
        <v>5.7611788617886175</v>
      </c>
      <c r="U1362">
        <v>22.275338753387505</v>
      </c>
      <c r="V1362">
        <v>0.33875338753387546</v>
      </c>
      <c r="W1362">
        <v>1.4227642276422763</v>
      </c>
      <c r="X1362">
        <v>100</v>
      </c>
      <c r="Y1362">
        <v>31.741192411924121</v>
      </c>
      <c r="Z1362">
        <v>1.4047859375125047</v>
      </c>
      <c r="AA1362">
        <v>1.439999769918495</v>
      </c>
      <c r="AB1362">
        <v>1.7588944599935499</v>
      </c>
      <c r="AC1362">
        <v>20.300272502644901</v>
      </c>
      <c r="AD1362">
        <v>22.775319550199551</v>
      </c>
      <c r="AE1362">
        <v>38.934537460998449</v>
      </c>
      <c r="AF1362">
        <v>11.346632314147969</v>
      </c>
      <c r="AG1362">
        <v>20.078029045247234</v>
      </c>
      <c r="AH1362">
        <v>0.67750677506775092</v>
      </c>
      <c r="AI1362">
        <v>38</v>
      </c>
      <c r="AJ1362">
        <v>112.28684210526318</v>
      </c>
      <c r="AK1362">
        <v>15.714733103361157</v>
      </c>
    </row>
    <row r="1363" spans="1:37">
      <c r="A1363">
        <v>13</v>
      </c>
      <c r="B1363">
        <v>21</v>
      </c>
      <c r="C1363">
        <v>2022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99</v>
      </c>
      <c r="N1363">
        <v>425</v>
      </c>
      <c r="O1363">
        <v>99</v>
      </c>
      <c r="P1363">
        <v>9999</v>
      </c>
      <c r="Q1363">
        <v>271</v>
      </c>
      <c r="R1363">
        <v>959</v>
      </c>
      <c r="S1363">
        <v>6.1595411887382703</v>
      </c>
      <c r="T1363">
        <v>6.7862356621480719</v>
      </c>
      <c r="U1363">
        <v>26.426100104275282</v>
      </c>
      <c r="V1363">
        <v>24.08759124087592</v>
      </c>
      <c r="W1363">
        <v>5.2137643378519281</v>
      </c>
      <c r="X1363">
        <v>100</v>
      </c>
      <c r="Y1363">
        <v>100</v>
      </c>
      <c r="Z1363">
        <v>0.85868732079947008</v>
      </c>
      <c r="AA1363">
        <v>1.3936359891310521</v>
      </c>
      <c r="AB1363">
        <v>1.8648771400237203</v>
      </c>
      <c r="AC1363">
        <v>11.83189133559566</v>
      </c>
      <c r="AD1363">
        <v>10.658427047905461</v>
      </c>
      <c r="AE1363">
        <v>35.817085270335255</v>
      </c>
      <c r="AF1363">
        <v>3.6861180180446809</v>
      </c>
      <c r="AG1363">
        <v>7.7380599606877825</v>
      </c>
      <c r="AH1363">
        <v>0.20855057351407713</v>
      </c>
      <c r="AI1363">
        <v>2</v>
      </c>
      <c r="AJ1363">
        <v>112.15</v>
      </c>
      <c r="AK1363">
        <v>19.072929613503035</v>
      </c>
    </row>
    <row r="1364" spans="1:37">
      <c r="A1364">
        <v>13</v>
      </c>
      <c r="B1364">
        <v>22</v>
      </c>
      <c r="C1364">
        <v>2022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99</v>
      </c>
      <c r="N1364">
        <v>428</v>
      </c>
      <c r="O1364">
        <v>99</v>
      </c>
      <c r="P1364">
        <v>9999</v>
      </c>
      <c r="Q1364">
        <v>181</v>
      </c>
      <c r="R1364">
        <v>394</v>
      </c>
      <c r="S1364">
        <v>6.4213197969543154</v>
      </c>
      <c r="T1364">
        <v>7.6472081218274113</v>
      </c>
      <c r="U1364">
        <v>29.005812182741114</v>
      </c>
      <c r="V1364">
        <v>13.705583756345176</v>
      </c>
      <c r="W1364">
        <v>14.974619289340099</v>
      </c>
      <c r="X1364">
        <v>100</v>
      </c>
      <c r="Y1364">
        <v>100</v>
      </c>
      <c r="Z1364">
        <v>0.5742366155279246</v>
      </c>
      <c r="AA1364">
        <v>1.3649537595648498</v>
      </c>
      <c r="AB1364">
        <v>1.9628283804504003</v>
      </c>
      <c r="AC1364">
        <v>0.29634688758152811</v>
      </c>
      <c r="AD1364">
        <v>5.115624108741101</v>
      </c>
      <c r="AE1364">
        <v>36.336302182483529</v>
      </c>
      <c r="AF1364">
        <v>1.5144217926064698</v>
      </c>
      <c r="AG1364">
        <v>3.4894876051983799</v>
      </c>
      <c r="AH1364">
        <v>0.50761421319796951</v>
      </c>
      <c r="AI1364">
        <v>3</v>
      </c>
      <c r="AJ1364">
        <v>118.6</v>
      </c>
      <c r="AK1364">
        <v>17.920119493404719</v>
      </c>
    </row>
    <row r="1365" spans="1:37">
      <c r="A1365">
        <v>13</v>
      </c>
      <c r="B1365">
        <v>23</v>
      </c>
      <c r="C1365">
        <v>2022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430</v>
      </c>
      <c r="O1365">
        <v>99</v>
      </c>
      <c r="P1365">
        <v>9999</v>
      </c>
      <c r="Q1365">
        <v>168</v>
      </c>
      <c r="R1365">
        <v>344</v>
      </c>
      <c r="S1365">
        <v>6.81104651162791</v>
      </c>
      <c r="T1365">
        <v>7.7906976744186016</v>
      </c>
      <c r="U1365">
        <v>31.439534883720903</v>
      </c>
      <c r="V1365">
        <v>15.406976744186037</v>
      </c>
      <c r="W1365">
        <v>19.186046511627911</v>
      </c>
      <c r="X1365">
        <v>100</v>
      </c>
      <c r="Y1365">
        <v>100</v>
      </c>
      <c r="Z1365">
        <v>0.83299146674386493</v>
      </c>
      <c r="AA1365">
        <v>1.369007048981943</v>
      </c>
      <c r="AB1365">
        <v>2.09853924316675</v>
      </c>
      <c r="AC1365">
        <v>7.0177495229908082</v>
      </c>
      <c r="AD1365">
        <v>-3.1984676989495662</v>
      </c>
      <c r="AE1365">
        <v>45.978273083882257</v>
      </c>
      <c r="AF1365">
        <v>1.3222362859305219</v>
      </c>
      <c r="AG1365">
        <v>3.3022881242724398</v>
      </c>
      <c r="AH1365">
        <v>0</v>
      </c>
      <c r="AI1365">
        <v>1</v>
      </c>
      <c r="AJ1365">
        <v>114.5</v>
      </c>
      <c r="AK1365">
        <v>21.184131320296821</v>
      </c>
    </row>
    <row r="1366" spans="1:37">
      <c r="A1366">
        <v>13</v>
      </c>
      <c r="B1366">
        <v>24</v>
      </c>
      <c r="C1366">
        <v>2022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433</v>
      </c>
      <c r="O1366">
        <v>99</v>
      </c>
      <c r="P1366">
        <v>9999</v>
      </c>
      <c r="Q1366">
        <v>89</v>
      </c>
      <c r="R1366">
        <v>115</v>
      </c>
      <c r="S1366">
        <v>7.2608695652173916</v>
      </c>
      <c r="T1366">
        <v>8.2608695652173907</v>
      </c>
      <c r="U1366">
        <v>33.936434782608693</v>
      </c>
      <c r="V1366">
        <v>14.782608695652176</v>
      </c>
      <c r="W1366">
        <v>31.304347826086957</v>
      </c>
      <c r="X1366">
        <v>100</v>
      </c>
      <c r="Y1366">
        <v>100</v>
      </c>
      <c r="Z1366">
        <v>0.60656866890337358</v>
      </c>
      <c r="AA1366">
        <v>1.3646911198333429</v>
      </c>
      <c r="AB1366">
        <v>2.359391802698092</v>
      </c>
      <c r="AC1366">
        <v>-9.2264121890090962</v>
      </c>
      <c r="AD1366">
        <v>7.3744887202234253</v>
      </c>
      <c r="AE1366">
        <v>37.585952969939967</v>
      </c>
      <c r="AF1366">
        <v>0.44202666535468033</v>
      </c>
      <c r="AG1366">
        <v>1.1916383275128357</v>
      </c>
      <c r="AH1366">
        <v>0</v>
      </c>
      <c r="AI1366">
        <v>1</v>
      </c>
      <c r="AJ1366">
        <v>110.6</v>
      </c>
      <c r="AK1366">
        <v>24.465979802294431</v>
      </c>
    </row>
    <row r="1367" spans="1:37">
      <c r="A1367">
        <v>13</v>
      </c>
      <c r="B1367">
        <v>25</v>
      </c>
      <c r="C1367">
        <v>2022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435</v>
      </c>
      <c r="O1367">
        <v>99</v>
      </c>
      <c r="P1367">
        <v>9999</v>
      </c>
      <c r="Q1367">
        <v>79</v>
      </c>
      <c r="R1367">
        <v>115</v>
      </c>
      <c r="S1367">
        <v>6.8347826086956518</v>
      </c>
      <c r="T1367">
        <v>7.7565217391304353</v>
      </c>
      <c r="U1367">
        <v>36.221130434782594</v>
      </c>
      <c r="V1367">
        <v>0</v>
      </c>
      <c r="W1367">
        <v>23.478260869565219</v>
      </c>
      <c r="X1367">
        <v>100</v>
      </c>
      <c r="Y1367">
        <v>100</v>
      </c>
      <c r="Z1367">
        <v>0.84352033064115506</v>
      </c>
      <c r="AA1367">
        <v>1.3700551228682523</v>
      </c>
      <c r="AB1367">
        <v>2.3128800203767277</v>
      </c>
      <c r="AC1367">
        <v>-10.37495621140657</v>
      </c>
      <c r="AD1367">
        <v>-7.31338361332232</v>
      </c>
      <c r="AE1367">
        <v>45.106996302311877</v>
      </c>
      <c r="AF1367">
        <v>0.44202666535468033</v>
      </c>
      <c r="AG1367">
        <v>1.2718627507108664</v>
      </c>
      <c r="AH1367">
        <v>0</v>
      </c>
      <c r="AI1367">
        <v>0</v>
      </c>
    </row>
    <row r="1368" spans="1:37">
      <c r="A1368">
        <v>13</v>
      </c>
      <c r="B1368">
        <v>26</v>
      </c>
      <c r="C1368">
        <v>2022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438</v>
      </c>
      <c r="O1368">
        <v>99</v>
      </c>
      <c r="P1368">
        <v>9999</v>
      </c>
      <c r="Q1368">
        <v>33</v>
      </c>
      <c r="R1368">
        <v>39</v>
      </c>
      <c r="S1368">
        <v>7.3076923076923102</v>
      </c>
      <c r="T1368">
        <v>8.4615384615384617</v>
      </c>
      <c r="U1368">
        <v>38.967435897435905</v>
      </c>
      <c r="V1368">
        <v>0</v>
      </c>
      <c r="W1368">
        <v>35.897435897435905</v>
      </c>
      <c r="X1368">
        <v>100</v>
      </c>
      <c r="Y1368">
        <v>100</v>
      </c>
      <c r="Z1368">
        <v>0.5659832286561074</v>
      </c>
      <c r="AA1368">
        <v>1.5384615384615388</v>
      </c>
      <c r="AB1368">
        <v>2.5903781908434982</v>
      </c>
      <c r="AC1368">
        <v>2.5936258242635004</v>
      </c>
      <c r="AD1368">
        <v>9.3674567929747496</v>
      </c>
      <c r="AE1368">
        <v>60.133779430295554</v>
      </c>
      <c r="AF1368">
        <v>0.1499046952072394</v>
      </c>
      <c r="AG1368">
        <v>0.46403083910612486</v>
      </c>
      <c r="AH1368">
        <v>0</v>
      </c>
      <c r="AI1368">
        <v>0</v>
      </c>
    </row>
    <row r="1369" spans="1:37">
      <c r="A1369">
        <v>13</v>
      </c>
      <c r="B1369">
        <v>27</v>
      </c>
      <c r="C1369">
        <v>2022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440</v>
      </c>
      <c r="O1369">
        <v>99</v>
      </c>
      <c r="P1369">
        <v>9999</v>
      </c>
      <c r="Q1369">
        <v>19</v>
      </c>
      <c r="R1369">
        <v>20</v>
      </c>
      <c r="S1369">
        <v>6.95</v>
      </c>
      <c r="T1369">
        <v>7.75</v>
      </c>
      <c r="U1369">
        <v>41.325000000000003</v>
      </c>
      <c r="V1369">
        <v>0</v>
      </c>
      <c r="W1369">
        <v>30</v>
      </c>
      <c r="X1369">
        <v>100</v>
      </c>
      <c r="Y1369">
        <v>100</v>
      </c>
      <c r="Z1369">
        <v>0.88140512819016881</v>
      </c>
      <c r="AA1369">
        <v>1.5644487847162003</v>
      </c>
      <c r="AB1369">
        <v>3.0963688410782071</v>
      </c>
      <c r="AC1369">
        <v>4.8045084260641877</v>
      </c>
      <c r="AD1369">
        <v>-31.832192767926539</v>
      </c>
      <c r="AE1369">
        <v>68.898098430123284</v>
      </c>
      <c r="AF1369">
        <v>7.6874202670379185E-2</v>
      </c>
      <c r="AG1369">
        <v>0.25236159615274562</v>
      </c>
      <c r="AH1369">
        <v>0</v>
      </c>
      <c r="AI1369">
        <v>1</v>
      </c>
      <c r="AJ1369">
        <v>128.1</v>
      </c>
      <c r="AK1369">
        <v>19.742434575502063</v>
      </c>
    </row>
    <row r="1370" spans="1:37">
      <c r="A1370">
        <v>13</v>
      </c>
      <c r="B1370">
        <v>28</v>
      </c>
      <c r="C1370">
        <v>2022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99</v>
      </c>
      <c r="N1370">
        <v>443</v>
      </c>
      <c r="O1370">
        <v>99</v>
      </c>
      <c r="P1370">
        <v>9999</v>
      </c>
      <c r="Q1370">
        <v>11</v>
      </c>
      <c r="R1370">
        <v>12</v>
      </c>
      <c r="S1370">
        <v>6.6666666666666687</v>
      </c>
      <c r="T1370">
        <v>8</v>
      </c>
      <c r="U1370">
        <v>43.950833333333321</v>
      </c>
      <c r="V1370">
        <v>0</v>
      </c>
      <c r="W1370">
        <v>25</v>
      </c>
      <c r="X1370">
        <v>100</v>
      </c>
      <c r="Y1370">
        <v>100</v>
      </c>
      <c r="Z1370">
        <v>0.42691643080184472</v>
      </c>
      <c r="AA1370">
        <v>2.2852182001336803</v>
      </c>
      <c r="AB1370">
        <v>2.1213203435596424</v>
      </c>
      <c r="AC1370">
        <v>-5.8653532792787111</v>
      </c>
      <c r="AD1370">
        <v>-27.329146989412656</v>
      </c>
      <c r="AE1370">
        <v>25.785531156469844</v>
      </c>
      <c r="AF1370">
        <v>4.6124521602227513E-2</v>
      </c>
      <c r="AG1370">
        <v>0.16103814812694436</v>
      </c>
      <c r="AH1370">
        <v>0</v>
      </c>
      <c r="AI1370">
        <v>0</v>
      </c>
    </row>
    <row r="1371" spans="1:37">
      <c r="A1371">
        <v>13</v>
      </c>
      <c r="B1371">
        <v>29</v>
      </c>
      <c r="C1371">
        <v>2022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99</v>
      </c>
      <c r="N1371">
        <v>445</v>
      </c>
      <c r="O1371">
        <v>99</v>
      </c>
      <c r="P1371">
        <v>9999</v>
      </c>
      <c r="Q1371">
        <v>19</v>
      </c>
      <c r="R1371">
        <v>22</v>
      </c>
      <c r="S1371">
        <v>6.9545454545454541</v>
      </c>
      <c r="T1371">
        <v>7.5909090909090899</v>
      </c>
      <c r="U1371">
        <v>47.331818181818193</v>
      </c>
      <c r="V1371">
        <v>0</v>
      </c>
      <c r="W1371">
        <v>18.181818181818183</v>
      </c>
      <c r="X1371">
        <v>100</v>
      </c>
      <c r="Y1371">
        <v>100</v>
      </c>
      <c r="Z1371">
        <v>1.4605062520909216</v>
      </c>
      <c r="AA1371">
        <v>2.0555307371990934</v>
      </c>
      <c r="AB1371">
        <v>2.6052236147103831</v>
      </c>
      <c r="AC1371">
        <v>15.491830534354076</v>
      </c>
      <c r="AD1371">
        <v>-8.6175366388398142</v>
      </c>
      <c r="AE1371">
        <v>32.756187403956694</v>
      </c>
      <c r="AF1371">
        <v>8.4561622937417105E-2</v>
      </c>
      <c r="AG1371">
        <v>0.31794813076086398</v>
      </c>
      <c r="AH1371">
        <v>0</v>
      </c>
      <c r="AI1371">
        <v>0</v>
      </c>
    </row>
    <row r="1372" spans="1:37">
      <c r="A1372">
        <v>13</v>
      </c>
      <c r="B1372">
        <v>30</v>
      </c>
      <c r="C1372">
        <v>2022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99</v>
      </c>
      <c r="N1372">
        <v>450</v>
      </c>
      <c r="O1372">
        <v>99</v>
      </c>
      <c r="P1372">
        <v>9999</v>
      </c>
      <c r="Q1372">
        <v>1</v>
      </c>
      <c r="R1372">
        <v>1</v>
      </c>
      <c r="S1372">
        <v>8</v>
      </c>
      <c r="T1372">
        <v>5</v>
      </c>
      <c r="U1372">
        <v>50.6</v>
      </c>
      <c r="V1372">
        <v>0</v>
      </c>
      <c r="W1372">
        <v>0</v>
      </c>
      <c r="X1372">
        <v>100</v>
      </c>
      <c r="Y1372">
        <v>100</v>
      </c>
      <c r="Z1372">
        <v>0</v>
      </c>
      <c r="AA1372">
        <v>0</v>
      </c>
      <c r="AB1372">
        <v>0</v>
      </c>
      <c r="AF1372">
        <v>3.8437101335189591E-3</v>
      </c>
      <c r="AG1372">
        <v>1.5450086830404027E-2</v>
      </c>
      <c r="AH1372">
        <v>0</v>
      </c>
    </row>
    <row r="1373" spans="1:37">
      <c r="A1373">
        <v>13</v>
      </c>
      <c r="B1373">
        <v>31</v>
      </c>
      <c r="C1373">
        <v>2022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99</v>
      </c>
      <c r="N1373">
        <v>455</v>
      </c>
      <c r="O1373">
        <v>99</v>
      </c>
      <c r="P1373">
        <v>9999</v>
      </c>
    </row>
    <row r="1374" spans="1:37">
      <c r="A1374">
        <v>13</v>
      </c>
      <c r="B1374">
        <v>32</v>
      </c>
      <c r="C1374">
        <v>2022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99</v>
      </c>
      <c r="N1374">
        <v>460</v>
      </c>
      <c r="O1374">
        <v>99</v>
      </c>
      <c r="P1374">
        <v>9999</v>
      </c>
    </row>
    <row r="1375" spans="1:37">
      <c r="A1375">
        <v>13</v>
      </c>
      <c r="B1375">
        <v>33</v>
      </c>
      <c r="C1375">
        <v>2021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99</v>
      </c>
      <c r="N1375">
        <v>409</v>
      </c>
      <c r="O1375">
        <v>99</v>
      </c>
      <c r="P1375">
        <v>9999</v>
      </c>
      <c r="Q1375">
        <v>468</v>
      </c>
      <c r="R1375">
        <v>13418.9</v>
      </c>
      <c r="S1375">
        <v>4.8725827005194162</v>
      </c>
      <c r="T1375">
        <v>4.238573951665189</v>
      </c>
      <c r="U1375">
        <v>6.5760867135160206</v>
      </c>
      <c r="V1375">
        <v>0</v>
      </c>
      <c r="W1375">
        <v>0</v>
      </c>
      <c r="X1375">
        <v>0</v>
      </c>
      <c r="Y1375">
        <v>0</v>
      </c>
      <c r="Z1375">
        <v>1.7466355996578651</v>
      </c>
      <c r="AA1375">
        <v>1.3840654037598128</v>
      </c>
      <c r="AB1375">
        <v>1.7791617336386298</v>
      </c>
      <c r="AC1375">
        <v>28.958789757416895</v>
      </c>
      <c r="AD1375">
        <v>15.103681563903578</v>
      </c>
      <c r="AE1375">
        <v>40.144127145538327</v>
      </c>
      <c r="AF1375">
        <v>50.382782844420078</v>
      </c>
      <c r="AG1375">
        <v>26.044127227330232</v>
      </c>
      <c r="AH1375">
        <v>0.50674794506256093</v>
      </c>
    </row>
    <row r="1376" spans="1:37">
      <c r="A1376">
        <v>13</v>
      </c>
      <c r="B1376">
        <v>34</v>
      </c>
      <c r="C1376">
        <v>2021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99</v>
      </c>
      <c r="N1376">
        <v>410</v>
      </c>
      <c r="O1376">
        <v>99</v>
      </c>
      <c r="P1376">
        <v>9999</v>
      </c>
      <c r="Q1376">
        <v>552</v>
      </c>
      <c r="R1376">
        <v>4422</v>
      </c>
      <c r="S1376">
        <v>5.4493441881501568</v>
      </c>
      <c r="T1376">
        <v>4.4387155133423803</v>
      </c>
      <c r="U1376">
        <v>12.264296698326561</v>
      </c>
      <c r="V1376">
        <v>0</v>
      </c>
      <c r="W1376">
        <v>0</v>
      </c>
      <c r="X1376">
        <v>0</v>
      </c>
      <c r="Y1376">
        <v>0</v>
      </c>
      <c r="Z1376">
        <v>1.4404013275248222</v>
      </c>
      <c r="AA1376">
        <v>1.6060543172495878</v>
      </c>
      <c r="AB1376">
        <v>1.6878052451277468</v>
      </c>
      <c r="AC1376">
        <v>-5.3827391673473839</v>
      </c>
      <c r="AD1376">
        <v>3.5259566198930123</v>
      </c>
      <c r="AE1376">
        <v>32.921964836262717</v>
      </c>
      <c r="AF1376">
        <v>16.602900814375658</v>
      </c>
      <c r="AG1376">
        <v>16.006145012532603</v>
      </c>
      <c r="AH1376">
        <v>1.4699231117141562</v>
      </c>
    </row>
    <row r="1377" spans="1:34">
      <c r="A1377">
        <v>13</v>
      </c>
      <c r="B1377">
        <v>35</v>
      </c>
      <c r="C1377">
        <v>2021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99</v>
      </c>
      <c r="N1377">
        <v>415</v>
      </c>
      <c r="O1377">
        <v>99</v>
      </c>
      <c r="P1377">
        <v>9999</v>
      </c>
      <c r="Q1377">
        <v>514</v>
      </c>
      <c r="R1377">
        <v>3534</v>
      </c>
      <c r="S1377">
        <v>4.8970005659309566</v>
      </c>
      <c r="T1377">
        <v>4.7201471420486705</v>
      </c>
      <c r="U1377">
        <v>17.587611771363846</v>
      </c>
      <c r="V1377">
        <v>0</v>
      </c>
      <c r="W1377">
        <v>0.14148273910582904</v>
      </c>
      <c r="X1377">
        <v>80.701754385964946</v>
      </c>
      <c r="Y1377">
        <v>0</v>
      </c>
      <c r="Z1377">
        <v>1.4439841486892218</v>
      </c>
      <c r="AA1377">
        <v>1.8025408249412151</v>
      </c>
      <c r="AB1377">
        <v>1.8454908049396013</v>
      </c>
      <c r="AC1377">
        <v>-3.0009368795626323</v>
      </c>
      <c r="AD1377">
        <v>9.7046672723589982</v>
      </c>
      <c r="AE1377">
        <v>42.311059621062846</v>
      </c>
      <c r="AF1377">
        <v>13.268804042967796</v>
      </c>
      <c r="AG1377">
        <v>18.344199975934377</v>
      </c>
      <c r="AH1377">
        <v>0.50933786078098475</v>
      </c>
    </row>
    <row r="1378" spans="1:34">
      <c r="A1378">
        <v>13</v>
      </c>
      <c r="B1378">
        <v>36</v>
      </c>
      <c r="C1378">
        <v>2021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99</v>
      </c>
      <c r="N1378">
        <v>420</v>
      </c>
      <c r="O1378">
        <v>99</v>
      </c>
      <c r="P1378">
        <v>9999</v>
      </c>
      <c r="Q1378">
        <v>409</v>
      </c>
      <c r="R1378">
        <v>2991</v>
      </c>
      <c r="S1378">
        <v>5.4032096288866596</v>
      </c>
      <c r="T1378">
        <v>5.7492477432296889</v>
      </c>
      <c r="U1378">
        <v>22.292230023403608</v>
      </c>
      <c r="V1378">
        <v>0.10030090270812438</v>
      </c>
      <c r="W1378">
        <v>1.3039117352056171</v>
      </c>
      <c r="X1378">
        <v>100</v>
      </c>
      <c r="Y1378">
        <v>33.734536944165825</v>
      </c>
      <c r="Z1378">
        <v>1.4140998232710289</v>
      </c>
      <c r="AA1378">
        <v>1.5297920950518571</v>
      </c>
      <c r="AB1378">
        <v>1.8312214644775529</v>
      </c>
      <c r="AC1378">
        <v>17.980752071426107</v>
      </c>
      <c r="AD1378">
        <v>20.113174698307155</v>
      </c>
      <c r="AE1378">
        <v>34.006726214245226</v>
      </c>
      <c r="AF1378">
        <v>11.23004892261366</v>
      </c>
      <c r="AG1378">
        <v>19.678649443072871</v>
      </c>
      <c r="AH1378">
        <v>0.46807087930458041</v>
      </c>
    </row>
    <row r="1379" spans="1:34">
      <c r="A1379">
        <v>13</v>
      </c>
      <c r="B1379">
        <v>37</v>
      </c>
      <c r="C1379">
        <v>2021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425</v>
      </c>
      <c r="O1379">
        <v>99</v>
      </c>
      <c r="P1379">
        <v>9999</v>
      </c>
      <c r="Q1379">
        <v>298</v>
      </c>
      <c r="R1379">
        <v>1036</v>
      </c>
      <c r="S1379">
        <v>6.13706563706564</v>
      </c>
      <c r="T1379">
        <v>6.8880308880308867</v>
      </c>
      <c r="U1379">
        <v>26.435521235521236</v>
      </c>
      <c r="V1379">
        <v>24.227799227799224</v>
      </c>
      <c r="W1379">
        <v>5.5019305019305031</v>
      </c>
      <c r="X1379">
        <v>100</v>
      </c>
      <c r="Y1379">
        <v>100</v>
      </c>
      <c r="Z1379">
        <v>0.865976371389376</v>
      </c>
      <c r="AA1379">
        <v>1.3749470609453298</v>
      </c>
      <c r="AB1379">
        <v>1.8586673680748589</v>
      </c>
      <c r="AC1379">
        <v>11.672622643453405</v>
      </c>
      <c r="AD1379">
        <v>17.708507076578218</v>
      </c>
      <c r="AE1379">
        <v>23.187287856108181</v>
      </c>
      <c r="AF1379">
        <v>3.889779566642511</v>
      </c>
      <c r="AG1379">
        <v>8.0830077246214564</v>
      </c>
      <c r="AH1379">
        <v>0.67567567567567588</v>
      </c>
    </row>
    <row r="1380" spans="1:34">
      <c r="A1380">
        <v>13</v>
      </c>
      <c r="B1380">
        <v>38</v>
      </c>
      <c r="C1380">
        <v>2021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428</v>
      </c>
      <c r="O1380">
        <v>99</v>
      </c>
      <c r="P1380">
        <v>9999</v>
      </c>
      <c r="Q1380">
        <v>188</v>
      </c>
      <c r="R1380">
        <v>417</v>
      </c>
      <c r="S1380">
        <v>6.5371702637889681</v>
      </c>
      <c r="T1380">
        <v>7.5107913669064752</v>
      </c>
      <c r="U1380">
        <v>28.972997601918458</v>
      </c>
      <c r="V1380">
        <v>17.505995203836939</v>
      </c>
      <c r="W1380">
        <v>17.266187050359715</v>
      </c>
      <c r="X1380">
        <v>100</v>
      </c>
      <c r="Y1380">
        <v>100</v>
      </c>
      <c r="Z1380">
        <v>0.57647933567027443</v>
      </c>
      <c r="AA1380">
        <v>1.2823033278937028</v>
      </c>
      <c r="AB1380">
        <v>2.2032249302245277</v>
      </c>
      <c r="AC1380">
        <v>7.7982556246768704</v>
      </c>
      <c r="AD1380">
        <v>10.452719517013641</v>
      </c>
      <c r="AE1380">
        <v>37.312552895400543</v>
      </c>
      <c r="AF1380">
        <v>1.5656738217084241</v>
      </c>
      <c r="AG1380">
        <v>3.5657824730847998</v>
      </c>
      <c r="AH1380">
        <v>0.71942446043165453</v>
      </c>
    </row>
    <row r="1381" spans="1:34">
      <c r="A1381">
        <v>13</v>
      </c>
      <c r="B1381">
        <v>39</v>
      </c>
      <c r="C1381">
        <v>2021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430</v>
      </c>
      <c r="O1381">
        <v>99</v>
      </c>
      <c r="P1381">
        <v>9999</v>
      </c>
      <c r="Q1381">
        <v>170</v>
      </c>
      <c r="R1381">
        <v>387</v>
      </c>
      <c r="S1381">
        <v>6.746770025839794</v>
      </c>
      <c r="T1381">
        <v>7.6744186046511649</v>
      </c>
      <c r="U1381">
        <v>31.326537467700277</v>
      </c>
      <c r="V1381">
        <v>13.95348837209302</v>
      </c>
      <c r="W1381">
        <v>16.795865633074939</v>
      </c>
      <c r="X1381">
        <v>100</v>
      </c>
      <c r="Y1381">
        <v>100</v>
      </c>
      <c r="Z1381">
        <v>0.82467433115790501</v>
      </c>
      <c r="AA1381">
        <v>1.3208558247979152</v>
      </c>
      <c r="AB1381">
        <v>2.1536440749377159</v>
      </c>
      <c r="AC1381">
        <v>7.8165555070929695</v>
      </c>
      <c r="AD1381">
        <v>1.6736743680375732</v>
      </c>
      <c r="AE1381">
        <v>33.345391391980741</v>
      </c>
      <c r="AF1381">
        <v>1.453035417268969</v>
      </c>
      <c r="AG1381">
        <v>3.5780690745473818</v>
      </c>
      <c r="AH1381">
        <v>0.77519379844961245</v>
      </c>
    </row>
    <row r="1382" spans="1:34">
      <c r="A1382">
        <v>13</v>
      </c>
      <c r="B1382">
        <v>40</v>
      </c>
      <c r="C1382">
        <v>2021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433</v>
      </c>
      <c r="O1382">
        <v>99</v>
      </c>
      <c r="P1382">
        <v>9999</v>
      </c>
      <c r="Q1382">
        <v>102</v>
      </c>
      <c r="R1382">
        <v>171</v>
      </c>
      <c r="S1382">
        <v>6.9181286549707597</v>
      </c>
      <c r="T1382">
        <v>7.9649122807017516</v>
      </c>
      <c r="U1382">
        <v>33.959766081871358</v>
      </c>
      <c r="V1382">
        <v>14.619883040935674</v>
      </c>
      <c r="W1382">
        <v>26.900584795321642</v>
      </c>
      <c r="X1382">
        <v>100</v>
      </c>
      <c r="Y1382">
        <v>100</v>
      </c>
      <c r="Z1382">
        <v>0.55989655813133321</v>
      </c>
      <c r="AA1382">
        <v>1.4686864106818649</v>
      </c>
      <c r="AB1382">
        <v>2.6554473127708289</v>
      </c>
      <c r="AC1382">
        <v>14.533771217942762</v>
      </c>
      <c r="AD1382">
        <v>1.5452395930188603</v>
      </c>
      <c r="AE1382">
        <v>47.609415797848733</v>
      </c>
      <c r="AF1382">
        <v>0.6420389053048936</v>
      </c>
      <c r="AG1382">
        <v>1.7139026924184937</v>
      </c>
      <c r="AH1382">
        <v>0.58479532163742698</v>
      </c>
    </row>
    <row r="1383" spans="1:34">
      <c r="A1383">
        <v>13</v>
      </c>
      <c r="B1383">
        <v>41</v>
      </c>
      <c r="C1383">
        <v>2021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435</v>
      </c>
      <c r="O1383">
        <v>99</v>
      </c>
      <c r="P1383">
        <v>9999</v>
      </c>
      <c r="Q1383">
        <v>85</v>
      </c>
      <c r="R1383">
        <v>124</v>
      </c>
      <c r="S1383">
        <v>7.0725806451612891</v>
      </c>
      <c r="T1383">
        <v>8.1693548387096779</v>
      </c>
      <c r="U1383">
        <v>36.424193548387073</v>
      </c>
      <c r="V1383">
        <v>0</v>
      </c>
      <c r="W1383">
        <v>32.258064516129025</v>
      </c>
      <c r="X1383">
        <v>100</v>
      </c>
      <c r="Y1383">
        <v>100</v>
      </c>
      <c r="Z1383">
        <v>0.81446905006178261</v>
      </c>
      <c r="AA1383">
        <v>1.432195399675338</v>
      </c>
      <c r="AB1383">
        <v>2.6203969601814525</v>
      </c>
      <c r="AC1383">
        <v>4.1704351029235927</v>
      </c>
      <c r="AD1383">
        <v>20.462119933975941</v>
      </c>
      <c r="AE1383">
        <v>49.311232580311824</v>
      </c>
      <c r="AF1383">
        <v>0.46557207168308062</v>
      </c>
      <c r="AG1383">
        <v>1.3330209984600569</v>
      </c>
      <c r="AH1383">
        <v>0</v>
      </c>
    </row>
    <row r="1384" spans="1:34">
      <c r="A1384">
        <v>13</v>
      </c>
      <c r="B1384">
        <v>42</v>
      </c>
      <c r="C1384">
        <v>2021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438</v>
      </c>
      <c r="O1384">
        <v>99</v>
      </c>
      <c r="P1384">
        <v>9999</v>
      </c>
      <c r="Q1384">
        <v>42</v>
      </c>
      <c r="R1384">
        <v>53</v>
      </c>
      <c r="S1384">
        <v>7.3207547169811331</v>
      </c>
      <c r="T1384">
        <v>8.9056603773584939</v>
      </c>
      <c r="U1384">
        <v>38.886981132075469</v>
      </c>
      <c r="V1384">
        <v>0</v>
      </c>
      <c r="W1384">
        <v>45.283018867924511</v>
      </c>
      <c r="X1384">
        <v>100</v>
      </c>
      <c r="Y1384">
        <v>100</v>
      </c>
      <c r="Z1384">
        <v>0.5920179271432402</v>
      </c>
      <c r="AA1384">
        <v>1.2251081570375781</v>
      </c>
      <c r="AB1384">
        <v>3.1698113207547194</v>
      </c>
      <c r="AC1384">
        <v>30.518399247171256</v>
      </c>
      <c r="AD1384">
        <v>-3.0214399745663649</v>
      </c>
      <c r="AE1384">
        <v>50.823391049780192</v>
      </c>
      <c r="AF1384">
        <v>0.19899451450970379</v>
      </c>
      <c r="AG1384">
        <v>0.60828269229866772</v>
      </c>
      <c r="AH1384">
        <v>0</v>
      </c>
    </row>
    <row r="1385" spans="1:34">
      <c r="A1385">
        <v>13</v>
      </c>
      <c r="B1385">
        <v>43</v>
      </c>
      <c r="C1385">
        <v>2021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99</v>
      </c>
      <c r="N1385">
        <v>440</v>
      </c>
      <c r="O1385">
        <v>99</v>
      </c>
      <c r="P1385">
        <v>9999</v>
      </c>
      <c r="Q1385">
        <v>31</v>
      </c>
      <c r="R1385">
        <v>37</v>
      </c>
      <c r="S1385">
        <v>6.729729729729728</v>
      </c>
      <c r="T1385">
        <v>8.0810810810810807</v>
      </c>
      <c r="U1385">
        <v>41.246756756756746</v>
      </c>
      <c r="V1385">
        <v>0</v>
      </c>
      <c r="W1385">
        <v>35.13513513513513</v>
      </c>
      <c r="X1385">
        <v>100</v>
      </c>
      <c r="Y1385">
        <v>100</v>
      </c>
      <c r="Z1385">
        <v>0.88461338036762693</v>
      </c>
      <c r="AA1385">
        <v>1.4453775088779373</v>
      </c>
      <c r="AB1385">
        <v>2.9989041095524742</v>
      </c>
      <c r="AC1385">
        <v>15.467859571922363</v>
      </c>
      <c r="AD1385">
        <v>16.391962110184949</v>
      </c>
      <c r="AE1385">
        <v>73.458075973266588</v>
      </c>
      <c r="AF1385">
        <v>0.13892069880866112</v>
      </c>
      <c r="AG1385">
        <v>0.45041919505376754</v>
      </c>
      <c r="AH1385">
        <v>0</v>
      </c>
    </row>
    <row r="1386" spans="1:34">
      <c r="A1386">
        <v>13</v>
      </c>
      <c r="B1386">
        <v>44</v>
      </c>
      <c r="C1386">
        <v>2021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99</v>
      </c>
      <c r="N1386">
        <v>443</v>
      </c>
      <c r="O1386">
        <v>99</v>
      </c>
      <c r="P1386">
        <v>9999</v>
      </c>
      <c r="Q1386">
        <v>18</v>
      </c>
      <c r="R1386">
        <v>19</v>
      </c>
      <c r="S1386">
        <v>6.8947368421052646</v>
      </c>
      <c r="T1386">
        <v>7.6842105263157903</v>
      </c>
      <c r="U1386">
        <v>43.663157894736848</v>
      </c>
      <c r="V1386">
        <v>0</v>
      </c>
      <c r="W1386">
        <v>26.315789473684205</v>
      </c>
      <c r="X1386">
        <v>100</v>
      </c>
      <c r="Y1386">
        <v>100</v>
      </c>
      <c r="Z1386">
        <v>0.47608107040261854</v>
      </c>
      <c r="AA1386">
        <v>1.2093816097974823</v>
      </c>
      <c r="AB1386">
        <v>2.734817064582439</v>
      </c>
      <c r="AC1386">
        <v>-29.651091963779891</v>
      </c>
      <c r="AD1386">
        <v>5.5338063255750489</v>
      </c>
      <c r="AE1386">
        <v>32.412469542109498</v>
      </c>
      <c r="AF1386">
        <v>7.1337656144988146E-2</v>
      </c>
      <c r="AG1386">
        <v>0.24484661478157535</v>
      </c>
      <c r="AH1386">
        <v>0</v>
      </c>
    </row>
    <row r="1387" spans="1:34">
      <c r="A1387">
        <v>13</v>
      </c>
      <c r="B1387">
        <v>45</v>
      </c>
      <c r="C1387">
        <v>2021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99</v>
      </c>
      <c r="N1387">
        <v>445</v>
      </c>
      <c r="O1387">
        <v>99</v>
      </c>
      <c r="P1387">
        <v>9999</v>
      </c>
      <c r="Q1387">
        <v>13</v>
      </c>
      <c r="R1387">
        <v>17</v>
      </c>
      <c r="S1387">
        <v>6.5882352941176485</v>
      </c>
      <c r="T1387">
        <v>7.4705882352941186</v>
      </c>
      <c r="U1387">
        <v>46.964117647058806</v>
      </c>
      <c r="V1387">
        <v>0</v>
      </c>
      <c r="W1387">
        <v>11.76470588235294</v>
      </c>
      <c r="X1387">
        <v>100</v>
      </c>
      <c r="Y1387">
        <v>100</v>
      </c>
      <c r="Z1387">
        <v>1.503885394662182</v>
      </c>
      <c r="AA1387">
        <v>1.6109486985446071</v>
      </c>
      <c r="AB1387">
        <v>2.1176470588235294</v>
      </c>
      <c r="AC1387">
        <v>21.752321257030317</v>
      </c>
      <c r="AD1387">
        <v>5.1109443160285535</v>
      </c>
      <c r="AE1387">
        <v>29.820450353059176</v>
      </c>
      <c r="AF1387">
        <v>6.3828429182357829E-2</v>
      </c>
      <c r="AG1387">
        <v>0.23563535291159823</v>
      </c>
      <c r="AH1387">
        <v>0</v>
      </c>
    </row>
    <row r="1388" spans="1:34">
      <c r="A1388">
        <v>13</v>
      </c>
      <c r="B1388">
        <v>46</v>
      </c>
      <c r="C1388">
        <v>2021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99</v>
      </c>
      <c r="N1388">
        <v>450</v>
      </c>
      <c r="O1388">
        <v>99</v>
      </c>
      <c r="P1388">
        <v>9999</v>
      </c>
      <c r="Q1388">
        <v>2</v>
      </c>
      <c r="R1388">
        <v>2</v>
      </c>
      <c r="S1388">
        <v>9.5</v>
      </c>
      <c r="T1388">
        <v>11</v>
      </c>
      <c r="U1388">
        <v>50.484999999999999</v>
      </c>
      <c r="V1388">
        <v>0</v>
      </c>
      <c r="W1388">
        <v>50</v>
      </c>
      <c r="X1388">
        <v>100</v>
      </c>
      <c r="Y1388">
        <v>100</v>
      </c>
      <c r="Z1388">
        <v>0.21500000000117264</v>
      </c>
      <c r="AA1388">
        <v>1.5</v>
      </c>
      <c r="AB1388">
        <v>3</v>
      </c>
      <c r="AC1388">
        <v>-99.999999999451774</v>
      </c>
      <c r="AD1388">
        <v>-99.999999999451774</v>
      </c>
      <c r="AE1388">
        <v>100</v>
      </c>
      <c r="AF1388">
        <v>7.509226962630333E-3</v>
      </c>
      <c r="AG1388">
        <v>2.9800099679961011E-2</v>
      </c>
      <c r="AH1388">
        <v>0</v>
      </c>
    </row>
    <row r="1389" spans="1:34">
      <c r="A1389">
        <v>13</v>
      </c>
      <c r="B1389">
        <v>47</v>
      </c>
      <c r="C1389">
        <v>2021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99</v>
      </c>
      <c r="N1389">
        <v>455</v>
      </c>
      <c r="O1389">
        <v>99</v>
      </c>
      <c r="P1389">
        <v>9999</v>
      </c>
      <c r="Q1389">
        <v>5</v>
      </c>
      <c r="R1389">
        <v>5</v>
      </c>
      <c r="S1389">
        <v>7.6</v>
      </c>
      <c r="T1389">
        <v>8.6</v>
      </c>
      <c r="U1389">
        <v>56.997999999999998</v>
      </c>
      <c r="V1389">
        <v>0</v>
      </c>
      <c r="W1389">
        <v>20</v>
      </c>
      <c r="X1389">
        <v>100</v>
      </c>
      <c r="Y1389">
        <v>100</v>
      </c>
      <c r="Z1389">
        <v>1.2551717014017478</v>
      </c>
      <c r="AA1389">
        <v>0.7999999999999986</v>
      </c>
      <c r="AB1389">
        <v>2.9393876913398151</v>
      </c>
      <c r="AC1389">
        <v>-79.75004526329613</v>
      </c>
      <c r="AD1389">
        <v>-45.50288679398399</v>
      </c>
      <c r="AE1389">
        <v>61.237243569579441</v>
      </c>
      <c r="AF1389">
        <v>1.8773067406575833E-2</v>
      </c>
      <c r="AG1389">
        <v>8.4111423272180769E-2</v>
      </c>
      <c r="AH1389">
        <v>0</v>
      </c>
    </row>
    <row r="1390" spans="1:34">
      <c r="A1390">
        <v>13</v>
      </c>
      <c r="B1390">
        <v>48</v>
      </c>
      <c r="C1390">
        <v>2021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99</v>
      </c>
      <c r="N1390">
        <v>460</v>
      </c>
      <c r="O1390">
        <v>99</v>
      </c>
      <c r="P1390">
        <v>9999</v>
      </c>
    </row>
    <row r="1391" spans="1:34">
      <c r="A1391">
        <v>13</v>
      </c>
      <c r="B1391">
        <v>49</v>
      </c>
      <c r="C1391">
        <v>2020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99</v>
      </c>
      <c r="N1391">
        <v>409</v>
      </c>
      <c r="O1391">
        <v>99</v>
      </c>
      <c r="P1391">
        <v>9999</v>
      </c>
      <c r="Q1391">
        <v>497</v>
      </c>
      <c r="R1391">
        <v>14145</v>
      </c>
      <c r="S1391">
        <v>4.9864969954047353</v>
      </c>
      <c r="T1391">
        <v>4.4780487804878044</v>
      </c>
      <c r="U1391">
        <v>6.4806652527394801</v>
      </c>
      <c r="V1391">
        <v>0</v>
      </c>
      <c r="W1391">
        <v>7.0696359137504428E-3</v>
      </c>
      <c r="X1391">
        <v>0</v>
      </c>
      <c r="Y1391">
        <v>0</v>
      </c>
      <c r="Z1391">
        <v>1.686691760333751</v>
      </c>
      <c r="AA1391">
        <v>1.4180680509945549</v>
      </c>
      <c r="AB1391">
        <v>1.8331890584898611</v>
      </c>
      <c r="AC1391">
        <v>21.120253595405032</v>
      </c>
      <c r="AD1391">
        <v>9.4435618672156565</v>
      </c>
      <c r="AE1391">
        <v>35.384548131016246</v>
      </c>
      <c r="AF1391">
        <v>51.952106365005314</v>
      </c>
      <c r="AG1391">
        <v>26.86953703759611</v>
      </c>
      <c r="AH1391">
        <v>0.53729232944503358</v>
      </c>
    </row>
    <row r="1392" spans="1:34">
      <c r="A1392">
        <v>13</v>
      </c>
      <c r="B1392">
        <v>50</v>
      </c>
      <c r="C1392">
        <v>2020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99</v>
      </c>
      <c r="N1392">
        <v>410</v>
      </c>
      <c r="O1392">
        <v>99</v>
      </c>
      <c r="P1392">
        <v>9999</v>
      </c>
      <c r="Q1392">
        <v>538</v>
      </c>
      <c r="R1392">
        <v>4167</v>
      </c>
      <c r="S1392">
        <v>5.4084473242140625</v>
      </c>
      <c r="T1392">
        <v>4.4475641948644116</v>
      </c>
      <c r="U1392">
        <v>12.20026397888169</v>
      </c>
      <c r="V1392">
        <v>0</v>
      </c>
      <c r="W1392">
        <v>4.7996160307175441E-2</v>
      </c>
      <c r="X1392">
        <v>0</v>
      </c>
      <c r="Y1392">
        <v>0</v>
      </c>
      <c r="Z1392">
        <v>1.4294151839432363</v>
      </c>
      <c r="AA1392">
        <v>1.5904700781213996</v>
      </c>
      <c r="AB1392">
        <v>1.7001173590243499</v>
      </c>
      <c r="AC1392">
        <v>-5.813829935407238</v>
      </c>
      <c r="AD1392">
        <v>-0.95345878176008669</v>
      </c>
      <c r="AE1392">
        <v>27.665793749489559</v>
      </c>
      <c r="AF1392">
        <v>15.304660814632532</v>
      </c>
      <c r="AG1392">
        <v>14.90151315789088</v>
      </c>
      <c r="AH1392">
        <v>1.1759059275257979</v>
      </c>
    </row>
    <row r="1393" spans="1:34">
      <c r="A1393">
        <v>13</v>
      </c>
      <c r="B1393">
        <v>51</v>
      </c>
      <c r="C1393">
        <v>2020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415</v>
      </c>
      <c r="O1393">
        <v>99</v>
      </c>
      <c r="P1393">
        <v>9999</v>
      </c>
      <c r="Q1393">
        <v>502</v>
      </c>
      <c r="R1393">
        <v>3534</v>
      </c>
      <c r="S1393">
        <v>4.6395019807583484</v>
      </c>
      <c r="T1393">
        <v>4.6816638370118815</v>
      </c>
      <c r="U1393">
        <v>17.670427277872076</v>
      </c>
      <c r="V1393">
        <v>0</v>
      </c>
      <c r="W1393">
        <v>0.31126202603282399</v>
      </c>
      <c r="X1393">
        <v>83.559705715902695</v>
      </c>
      <c r="Y1393">
        <v>0</v>
      </c>
      <c r="Z1393">
        <v>1.4205333151658741</v>
      </c>
      <c r="AA1393">
        <v>1.8319868639513968</v>
      </c>
      <c r="AB1393">
        <v>1.8245691490579188</v>
      </c>
      <c r="AC1393">
        <v>-1.408474465576546</v>
      </c>
      <c r="AD1393">
        <v>12.176034949419272</v>
      </c>
      <c r="AE1393">
        <v>35.600999041765128</v>
      </c>
      <c r="AF1393">
        <v>12.979762735519884</v>
      </c>
      <c r="AG1393">
        <v>18.304220494499756</v>
      </c>
      <c r="AH1393">
        <v>0.31126202603282399</v>
      </c>
    </row>
    <row r="1394" spans="1:34">
      <c r="A1394">
        <v>13</v>
      </c>
      <c r="B1394">
        <v>52</v>
      </c>
      <c r="C1394">
        <v>2020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420</v>
      </c>
      <c r="O1394">
        <v>99</v>
      </c>
      <c r="P1394">
        <v>9999</v>
      </c>
      <c r="Q1394">
        <v>382</v>
      </c>
      <c r="R1394">
        <v>3168</v>
      </c>
      <c r="S1394">
        <v>5.1695075757575761</v>
      </c>
      <c r="T1394">
        <v>5.8753156565656557</v>
      </c>
      <c r="U1394">
        <v>22.287373737373777</v>
      </c>
      <c r="V1394">
        <v>0.12626262626262627</v>
      </c>
      <c r="W1394">
        <v>1.5782828282828285</v>
      </c>
      <c r="X1394">
        <v>100</v>
      </c>
      <c r="Y1394">
        <v>31.723484848484851</v>
      </c>
      <c r="Z1394">
        <v>1.3855255026161049</v>
      </c>
      <c r="AA1394">
        <v>1.4822151079398811</v>
      </c>
      <c r="AB1394">
        <v>1.8348607346369503</v>
      </c>
      <c r="AC1394">
        <v>18.623716960220264</v>
      </c>
      <c r="AD1394">
        <v>23.204998600503295</v>
      </c>
      <c r="AE1394">
        <v>32.335133506082087</v>
      </c>
      <c r="AF1394">
        <v>11.635508869871815</v>
      </c>
      <c r="AG1394">
        <v>20.695775812254663</v>
      </c>
      <c r="AH1394">
        <v>0.15782828282828285</v>
      </c>
    </row>
    <row r="1395" spans="1:34">
      <c r="A1395">
        <v>13</v>
      </c>
      <c r="B1395">
        <v>53</v>
      </c>
      <c r="C1395">
        <v>2020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425</v>
      </c>
      <c r="O1395">
        <v>99</v>
      </c>
      <c r="P1395">
        <v>9999</v>
      </c>
      <c r="Q1395">
        <v>283</v>
      </c>
      <c r="R1395">
        <v>1021</v>
      </c>
      <c r="S1395">
        <v>5.9725759059745318</v>
      </c>
      <c r="T1395">
        <v>7.0186092066601367</v>
      </c>
      <c r="U1395">
        <v>26.374642507345719</v>
      </c>
      <c r="V1395">
        <v>17.531831537708129</v>
      </c>
      <c r="W1395">
        <v>7.0519098922624881</v>
      </c>
      <c r="X1395">
        <v>100</v>
      </c>
      <c r="Y1395">
        <v>100</v>
      </c>
      <c r="Z1395">
        <v>0.88416685248459215</v>
      </c>
      <c r="AA1395">
        <v>1.3624429739855812</v>
      </c>
      <c r="AB1395">
        <v>1.9665783449808347</v>
      </c>
      <c r="AC1395">
        <v>10.957586103230984</v>
      </c>
      <c r="AD1395">
        <v>8.3885525738379112</v>
      </c>
      <c r="AE1395">
        <v>22.79270118536088</v>
      </c>
      <c r="AF1395">
        <v>3.7499540896903807</v>
      </c>
      <c r="AG1395">
        <v>7.8931429150623247</v>
      </c>
      <c r="AH1395">
        <v>0</v>
      </c>
    </row>
    <row r="1396" spans="1:34">
      <c r="A1396">
        <v>13</v>
      </c>
      <c r="B1396">
        <v>54</v>
      </c>
      <c r="C1396">
        <v>2020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428</v>
      </c>
      <c r="O1396">
        <v>99</v>
      </c>
      <c r="P1396">
        <v>9999</v>
      </c>
      <c r="Q1396">
        <v>195</v>
      </c>
      <c r="R1396">
        <v>422</v>
      </c>
      <c r="S1396">
        <v>6.4857819905213265</v>
      </c>
      <c r="T1396">
        <v>7.545023696682466</v>
      </c>
      <c r="U1396">
        <v>28.960047393364938</v>
      </c>
      <c r="V1396">
        <v>13.270142180094783</v>
      </c>
      <c r="W1396">
        <v>14.691943127962086</v>
      </c>
      <c r="X1396">
        <v>100</v>
      </c>
      <c r="Y1396">
        <v>100</v>
      </c>
      <c r="Z1396">
        <v>0.60606374903597249</v>
      </c>
      <c r="AA1396">
        <v>1.3985560359339262</v>
      </c>
      <c r="AB1396">
        <v>2.0975298888238898</v>
      </c>
      <c r="AC1396">
        <v>-6.1476478525143055</v>
      </c>
      <c r="AD1396">
        <v>5.5938916083593444</v>
      </c>
      <c r="AE1396">
        <v>26.194280936170255</v>
      </c>
      <c r="AF1396">
        <v>1.5499320527417637</v>
      </c>
      <c r="AG1396">
        <v>3.5821961410038954</v>
      </c>
      <c r="AH1396">
        <v>0</v>
      </c>
    </row>
    <row r="1397" spans="1:34">
      <c r="A1397">
        <v>13</v>
      </c>
      <c r="B1397">
        <v>55</v>
      </c>
      <c r="C1397">
        <v>2020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430</v>
      </c>
      <c r="O1397">
        <v>99</v>
      </c>
      <c r="P1397">
        <v>9999</v>
      </c>
      <c r="Q1397">
        <v>185</v>
      </c>
      <c r="R1397">
        <v>388</v>
      </c>
      <c r="S1397">
        <v>6.6623711340206189</v>
      </c>
      <c r="T1397">
        <v>8.0953608247422704</v>
      </c>
      <c r="U1397">
        <v>31.459149484536077</v>
      </c>
      <c r="V1397">
        <v>10.824742268041238</v>
      </c>
      <c r="W1397">
        <v>24.226804123711329</v>
      </c>
      <c r="X1397">
        <v>100</v>
      </c>
      <c r="Y1397">
        <v>100</v>
      </c>
      <c r="Z1397">
        <v>0.86489171500563644</v>
      </c>
      <c r="AA1397">
        <v>1.46327078424765</v>
      </c>
      <c r="AB1397">
        <v>2.198565400041379</v>
      </c>
      <c r="AC1397">
        <v>10.558901130890236</v>
      </c>
      <c r="AD1397">
        <v>6.7446643497393</v>
      </c>
      <c r="AE1397">
        <v>29.521101877206551</v>
      </c>
      <c r="AF1397">
        <v>1.4250560105777348</v>
      </c>
      <c r="AG1397">
        <v>3.5778023512139367</v>
      </c>
      <c r="AH1397">
        <v>0.51546391752577325</v>
      </c>
    </row>
    <row r="1398" spans="1:34">
      <c r="A1398">
        <v>13</v>
      </c>
      <c r="B1398">
        <v>56</v>
      </c>
      <c r="C1398">
        <v>2020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433</v>
      </c>
      <c r="O1398">
        <v>99</v>
      </c>
      <c r="P1398">
        <v>9999</v>
      </c>
      <c r="Q1398">
        <v>92</v>
      </c>
      <c r="R1398">
        <v>142</v>
      </c>
      <c r="S1398">
        <v>6.7605633802816882</v>
      </c>
      <c r="T1398">
        <v>7.9577464788732399</v>
      </c>
      <c r="U1398">
        <v>34.00295774647887</v>
      </c>
      <c r="V1398">
        <v>18.309859154929576</v>
      </c>
      <c r="W1398">
        <v>28.873239436619723</v>
      </c>
      <c r="X1398">
        <v>100</v>
      </c>
      <c r="Y1398">
        <v>100</v>
      </c>
      <c r="Z1398">
        <v>0.58154939810761241</v>
      </c>
      <c r="AA1398">
        <v>1.413862841051736</v>
      </c>
      <c r="AB1398">
        <v>2.4918832728653633</v>
      </c>
      <c r="AC1398">
        <v>7.520386247720336</v>
      </c>
      <c r="AD1398">
        <v>8.3039006060103251</v>
      </c>
      <c r="AE1398">
        <v>51.88240524090687</v>
      </c>
      <c r="AF1398">
        <v>0.52154111727329489</v>
      </c>
      <c r="AG1398">
        <v>1.415281020522311</v>
      </c>
      <c r="AH1398">
        <v>0</v>
      </c>
    </row>
    <row r="1399" spans="1:34">
      <c r="A1399">
        <v>13</v>
      </c>
      <c r="B1399">
        <v>57</v>
      </c>
      <c r="C1399">
        <v>2020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99</v>
      </c>
      <c r="N1399">
        <v>435</v>
      </c>
      <c r="O1399">
        <v>99</v>
      </c>
      <c r="P1399">
        <v>9999</v>
      </c>
      <c r="Q1399">
        <v>85</v>
      </c>
      <c r="R1399">
        <v>118</v>
      </c>
      <c r="S1399">
        <v>6.8305084745762707</v>
      </c>
      <c r="T1399">
        <v>8.1779661016949152</v>
      </c>
      <c r="U1399">
        <v>36.318389830508472</v>
      </c>
      <c r="V1399">
        <v>0</v>
      </c>
      <c r="W1399">
        <v>32.20338983050847</v>
      </c>
      <c r="X1399">
        <v>100</v>
      </c>
      <c r="Y1399">
        <v>100</v>
      </c>
      <c r="Z1399">
        <v>0.82826341746430499</v>
      </c>
      <c r="AA1399">
        <v>1.4804092697157738</v>
      </c>
      <c r="AB1399">
        <v>2.4482140011569804</v>
      </c>
      <c r="AC1399">
        <v>4.940147353228368</v>
      </c>
      <c r="AD1399">
        <v>-18.140604998213352</v>
      </c>
      <c r="AE1399">
        <v>34.502730884841498</v>
      </c>
      <c r="AF1399">
        <v>0.43339332280456905</v>
      </c>
      <c r="AG1399">
        <v>1.2561636898032484</v>
      </c>
      <c r="AH1399">
        <v>0.84745762711864381</v>
      </c>
    </row>
    <row r="1400" spans="1:34">
      <c r="A1400">
        <v>13</v>
      </c>
      <c r="B1400">
        <v>58</v>
      </c>
      <c r="C1400">
        <v>2020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99</v>
      </c>
      <c r="N1400">
        <v>438</v>
      </c>
      <c r="O1400">
        <v>99</v>
      </c>
      <c r="P1400">
        <v>9999</v>
      </c>
      <c r="Q1400">
        <v>44</v>
      </c>
      <c r="R1400">
        <v>49</v>
      </c>
      <c r="S1400">
        <v>6.3469387755102016</v>
      </c>
      <c r="T1400">
        <v>7.3877551020408143</v>
      </c>
      <c r="U1400">
        <v>38.989387755102037</v>
      </c>
      <c r="V1400">
        <v>0</v>
      </c>
      <c r="W1400">
        <v>20.408163265306126</v>
      </c>
      <c r="X1400">
        <v>100</v>
      </c>
      <c r="Y1400">
        <v>100</v>
      </c>
      <c r="Z1400">
        <v>0.5884480042689666</v>
      </c>
      <c r="AA1400">
        <v>1.4921703192188487</v>
      </c>
      <c r="AB1400">
        <v>2.640472488103816</v>
      </c>
      <c r="AC1400">
        <v>-1.9978814336731141</v>
      </c>
      <c r="AD1400">
        <v>-6.2104831588317202</v>
      </c>
      <c r="AE1400">
        <v>42.684884495717526</v>
      </c>
      <c r="AF1400">
        <v>0.17996841370698205</v>
      </c>
      <c r="AG1400">
        <v>0.55998982774643968</v>
      </c>
      <c r="AH1400">
        <v>0</v>
      </c>
    </row>
    <row r="1401" spans="1:34">
      <c r="A1401">
        <v>13</v>
      </c>
      <c r="B1401">
        <v>59</v>
      </c>
      <c r="C1401">
        <v>2020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99</v>
      </c>
      <c r="N1401">
        <v>440</v>
      </c>
      <c r="O1401">
        <v>99</v>
      </c>
      <c r="P1401">
        <v>9999</v>
      </c>
      <c r="Q1401">
        <v>32</v>
      </c>
      <c r="R1401">
        <v>36</v>
      </c>
      <c r="S1401">
        <v>6.25</v>
      </c>
      <c r="T1401">
        <v>7.0833333333333313</v>
      </c>
      <c r="U1401">
        <v>41.559166666666655</v>
      </c>
      <c r="V1401">
        <v>0</v>
      </c>
      <c r="W1401">
        <v>19.444444444444443</v>
      </c>
      <c r="X1401">
        <v>100</v>
      </c>
      <c r="Y1401">
        <v>100</v>
      </c>
      <c r="Z1401">
        <v>0.80370798663339393</v>
      </c>
      <c r="AA1401">
        <v>1.2774758097296579</v>
      </c>
      <c r="AB1401">
        <v>2.7220804951768471</v>
      </c>
      <c r="AC1401">
        <v>-1.4947852800385204</v>
      </c>
      <c r="AD1401">
        <v>-0.75864073996057013</v>
      </c>
      <c r="AE1401">
        <v>40.140235540445822</v>
      </c>
      <c r="AF1401">
        <v>0.13222169170308884</v>
      </c>
      <c r="AG1401">
        <v>0.43853773972314847</v>
      </c>
      <c r="AH1401">
        <v>0</v>
      </c>
    </row>
    <row r="1402" spans="1:34">
      <c r="A1402">
        <v>13</v>
      </c>
      <c r="B1402">
        <v>60</v>
      </c>
      <c r="C1402">
        <v>2020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99</v>
      </c>
      <c r="N1402">
        <v>443</v>
      </c>
      <c r="O1402">
        <v>99</v>
      </c>
      <c r="P1402">
        <v>9999</v>
      </c>
      <c r="Q1402">
        <v>11</v>
      </c>
      <c r="R1402">
        <v>12</v>
      </c>
      <c r="S1402">
        <v>7.3333333333333313</v>
      </c>
      <c r="T1402">
        <v>8.5</v>
      </c>
      <c r="U1402">
        <v>43.717500000000001</v>
      </c>
      <c r="V1402">
        <v>0</v>
      </c>
      <c r="W1402">
        <v>41.666666666666657</v>
      </c>
      <c r="X1402">
        <v>100</v>
      </c>
      <c r="Y1402">
        <v>100</v>
      </c>
      <c r="Z1402">
        <v>0.4608529230314381</v>
      </c>
      <c r="AA1402">
        <v>1.1785113019775819</v>
      </c>
      <c r="AB1402">
        <v>2.9580398915498072</v>
      </c>
      <c r="AC1402">
        <v>-22.094549345819861</v>
      </c>
      <c r="AD1402">
        <v>21.731614183231603</v>
      </c>
      <c r="AE1402">
        <v>16.733200530681469</v>
      </c>
      <c r="AF1402">
        <v>4.4073897234362953E-2</v>
      </c>
      <c r="AG1402">
        <v>0.15377091805936716</v>
      </c>
      <c r="AH1402">
        <v>0</v>
      </c>
    </row>
    <row r="1403" spans="1:34">
      <c r="A1403">
        <v>13</v>
      </c>
      <c r="B1403">
        <v>61</v>
      </c>
      <c r="C1403">
        <v>2020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99</v>
      </c>
      <c r="N1403">
        <v>445</v>
      </c>
      <c r="O1403">
        <v>99</v>
      </c>
      <c r="P1403">
        <v>9999</v>
      </c>
      <c r="Q1403">
        <v>17</v>
      </c>
      <c r="R1403">
        <v>21</v>
      </c>
      <c r="S1403">
        <v>6.2857142857142847</v>
      </c>
      <c r="T1403">
        <v>6.5714285714285694</v>
      </c>
      <c r="U1403">
        <v>47.093333333333341</v>
      </c>
      <c r="V1403">
        <v>0</v>
      </c>
      <c r="W1403">
        <v>9.5238095238095273</v>
      </c>
      <c r="X1403">
        <v>100</v>
      </c>
      <c r="Y1403">
        <v>100</v>
      </c>
      <c r="Z1403">
        <v>1.4553884552085401</v>
      </c>
      <c r="AA1403">
        <v>1.3144927373183117</v>
      </c>
      <c r="AB1403">
        <v>2.194613070819603</v>
      </c>
      <c r="AC1403">
        <v>10.40446780118994</v>
      </c>
      <c r="AD1403">
        <v>17.950241882150923</v>
      </c>
      <c r="AE1403">
        <v>33.95697578491793</v>
      </c>
      <c r="AF1403">
        <v>7.7129320160135156E-2</v>
      </c>
      <c r="AG1403">
        <v>0.28987874254015694</v>
      </c>
      <c r="AH1403">
        <v>0</v>
      </c>
    </row>
    <row r="1404" spans="1:34">
      <c r="A1404">
        <v>13</v>
      </c>
      <c r="B1404">
        <v>62</v>
      </c>
      <c r="C1404">
        <v>2020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99</v>
      </c>
      <c r="N1404">
        <v>450</v>
      </c>
      <c r="O1404">
        <v>99</v>
      </c>
      <c r="P1404">
        <v>9999</v>
      </c>
      <c r="Q1404">
        <v>2</v>
      </c>
      <c r="R1404">
        <v>3</v>
      </c>
      <c r="S1404">
        <v>5.6666666666666679</v>
      </c>
      <c r="T1404">
        <v>6</v>
      </c>
      <c r="U1404">
        <v>51.416666666666657</v>
      </c>
      <c r="V1404">
        <v>0</v>
      </c>
      <c r="W1404">
        <v>0</v>
      </c>
      <c r="X1404">
        <v>100</v>
      </c>
      <c r="Y1404">
        <v>100</v>
      </c>
      <c r="Z1404">
        <v>0.66614979963667431</v>
      </c>
      <c r="AA1404">
        <v>0.4714045207910284</v>
      </c>
      <c r="AB1404">
        <v>2.8284271247461903</v>
      </c>
      <c r="AC1404">
        <v>27.244733932759825</v>
      </c>
      <c r="AD1404">
        <v>69.704059542226901</v>
      </c>
      <c r="AE1404">
        <v>-50.000000000000384</v>
      </c>
      <c r="AF1404">
        <v>1.1018474308590738E-2</v>
      </c>
      <c r="AG1404">
        <v>4.5212946971383283E-2</v>
      </c>
      <c r="AH1404">
        <v>0</v>
      </c>
    </row>
    <row r="1405" spans="1:34">
      <c r="A1405">
        <v>13</v>
      </c>
      <c r="B1405">
        <v>63</v>
      </c>
      <c r="C1405">
        <v>2020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99</v>
      </c>
      <c r="N1405">
        <v>455</v>
      </c>
      <c r="O1405">
        <v>99</v>
      </c>
      <c r="P1405">
        <v>9999</v>
      </c>
      <c r="Q1405">
        <v>1</v>
      </c>
      <c r="R1405">
        <v>1</v>
      </c>
      <c r="S1405">
        <v>6</v>
      </c>
      <c r="T1405">
        <v>11</v>
      </c>
      <c r="U1405">
        <v>57.92</v>
      </c>
      <c r="V1405">
        <v>0</v>
      </c>
      <c r="W1405">
        <v>100</v>
      </c>
      <c r="X1405">
        <v>100</v>
      </c>
      <c r="Y1405">
        <v>100</v>
      </c>
      <c r="Z1405">
        <v>0</v>
      </c>
      <c r="AA1405">
        <v>0</v>
      </c>
      <c r="AB1405">
        <v>0</v>
      </c>
      <c r="AF1405">
        <v>3.6728247695302463E-3</v>
      </c>
      <c r="AG1405">
        <v>1.697720511236641E-2</v>
      </c>
      <c r="AH1405">
        <v>0</v>
      </c>
    </row>
    <row r="1406" spans="1:34">
      <c r="A1406">
        <v>13</v>
      </c>
      <c r="B1406">
        <v>64</v>
      </c>
      <c r="C1406">
        <v>2020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99</v>
      </c>
      <c r="N1406">
        <v>460</v>
      </c>
      <c r="O1406">
        <v>99</v>
      </c>
      <c r="P1406">
        <v>9999</v>
      </c>
    </row>
    <row r="1407" spans="1:34">
      <c r="A1407">
        <v>13</v>
      </c>
      <c r="B1407">
        <v>65</v>
      </c>
      <c r="C1407">
        <v>2019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409</v>
      </c>
      <c r="O1407">
        <v>99</v>
      </c>
      <c r="P1407">
        <v>9999</v>
      </c>
      <c r="Q1407">
        <v>459</v>
      </c>
      <c r="R1407">
        <v>14089</v>
      </c>
      <c r="S1407">
        <v>4.8231954006671884</v>
      </c>
      <c r="T1407">
        <v>4.201504719994321</v>
      </c>
      <c r="U1407">
        <v>6.4547036695294144</v>
      </c>
      <c r="V1407">
        <v>0</v>
      </c>
      <c r="W1407">
        <v>0</v>
      </c>
      <c r="X1407">
        <v>0</v>
      </c>
      <c r="Y1407">
        <v>0</v>
      </c>
      <c r="Z1407">
        <v>1.7805244730794663</v>
      </c>
      <c r="AA1407">
        <v>1.3603017597200537</v>
      </c>
      <c r="AB1407">
        <v>1.6582734051858028</v>
      </c>
      <c r="AC1407">
        <v>23.416520603026569</v>
      </c>
      <c r="AD1407">
        <v>11.27433731374092</v>
      </c>
      <c r="AE1407">
        <v>38.887493298573979</v>
      </c>
      <c r="AF1407">
        <v>51.824468476421679</v>
      </c>
      <c r="AG1407">
        <v>26.997148120843004</v>
      </c>
      <c r="AH1407">
        <v>0.41876641351408905</v>
      </c>
    </row>
    <row r="1408" spans="1:34">
      <c r="A1408">
        <v>13</v>
      </c>
      <c r="B1408">
        <v>66</v>
      </c>
      <c r="C1408">
        <v>2019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410</v>
      </c>
      <c r="O1408">
        <v>99</v>
      </c>
      <c r="P1408">
        <v>9999</v>
      </c>
      <c r="Q1408">
        <v>548</v>
      </c>
      <c r="R1408">
        <v>4505</v>
      </c>
      <c r="S1408">
        <v>5.3633740288568248</v>
      </c>
      <c r="T1408">
        <v>4.4958934517203115</v>
      </c>
      <c r="U1408">
        <v>12.240348501664828</v>
      </c>
      <c r="V1408">
        <v>0</v>
      </c>
      <c r="W1408">
        <v>0</v>
      </c>
      <c r="X1408">
        <v>0</v>
      </c>
      <c r="Y1408">
        <v>0</v>
      </c>
      <c r="Z1408">
        <v>1.4057330018724001</v>
      </c>
      <c r="AA1408">
        <v>1.5467668269778585</v>
      </c>
      <c r="AB1408">
        <v>1.7214565515904621</v>
      </c>
      <c r="AC1408">
        <v>-6.345223814380188</v>
      </c>
      <c r="AD1408">
        <v>5.7134410217351101</v>
      </c>
      <c r="AE1408">
        <v>30.863615219117591</v>
      </c>
      <c r="AF1408">
        <v>16.571029206209079</v>
      </c>
      <c r="AG1408">
        <v>16.370049384954672</v>
      </c>
      <c r="AH1408">
        <v>1.7314095449500555</v>
      </c>
    </row>
    <row r="1409" spans="1:34">
      <c r="A1409">
        <v>13</v>
      </c>
      <c r="B1409">
        <v>67</v>
      </c>
      <c r="C1409">
        <v>2019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415</v>
      </c>
      <c r="O1409">
        <v>99</v>
      </c>
      <c r="P1409">
        <v>9999</v>
      </c>
      <c r="Q1409">
        <v>511</v>
      </c>
      <c r="R1409">
        <v>3522</v>
      </c>
      <c r="S1409">
        <v>4.67206132879046</v>
      </c>
      <c r="T1409">
        <v>4.779386712095401</v>
      </c>
      <c r="U1409">
        <v>17.669929017603611</v>
      </c>
      <c r="V1409">
        <v>0</v>
      </c>
      <c r="W1409">
        <v>0.19875070982396364</v>
      </c>
      <c r="X1409">
        <v>83.248154457694511</v>
      </c>
      <c r="Y1409">
        <v>0</v>
      </c>
      <c r="Z1409">
        <v>1.4135393496378521</v>
      </c>
      <c r="AA1409">
        <v>1.8532344175990831</v>
      </c>
      <c r="AB1409">
        <v>1.8337785434821536</v>
      </c>
      <c r="AC1409">
        <v>-5.1541998556013278</v>
      </c>
      <c r="AD1409">
        <v>12.03397842923223</v>
      </c>
      <c r="AE1409">
        <v>39.35246875625495</v>
      </c>
      <c r="AF1409">
        <v>12.955197528139482</v>
      </c>
      <c r="AG1409">
        <v>18.475047675299603</v>
      </c>
      <c r="AH1409">
        <v>0.65303804656445197</v>
      </c>
    </row>
    <row r="1410" spans="1:34">
      <c r="A1410">
        <v>13</v>
      </c>
      <c r="B1410">
        <v>68</v>
      </c>
      <c r="C1410">
        <v>2019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420</v>
      </c>
      <c r="O1410">
        <v>99</v>
      </c>
      <c r="P1410">
        <v>9999</v>
      </c>
      <c r="Q1410">
        <v>387</v>
      </c>
      <c r="R1410">
        <v>3012</v>
      </c>
      <c r="S1410">
        <v>5.2111553784860556</v>
      </c>
      <c r="T1410">
        <v>5.8745019920318704</v>
      </c>
      <c r="U1410">
        <v>22.273240371845905</v>
      </c>
      <c r="V1410">
        <v>0.29880478087649398</v>
      </c>
      <c r="W1410">
        <v>1.9588313413014613</v>
      </c>
      <c r="X1410">
        <v>100</v>
      </c>
      <c r="Y1410">
        <v>31.208499335989384</v>
      </c>
      <c r="Z1410">
        <v>1.3699413978675441</v>
      </c>
      <c r="AA1410">
        <v>1.60238297595211</v>
      </c>
      <c r="AB1410">
        <v>1.8952097433032504</v>
      </c>
      <c r="AC1410">
        <v>20.266615812479035</v>
      </c>
      <c r="AD1410">
        <v>21.85416122274011</v>
      </c>
      <c r="AE1410">
        <v>33.867033010395339</v>
      </c>
      <c r="AF1410">
        <v>11.079231957625248</v>
      </c>
      <c r="AG1410">
        <v>19.915892928274197</v>
      </c>
      <c r="AH1410">
        <v>0.19920318725099595</v>
      </c>
    </row>
    <row r="1411" spans="1:34">
      <c r="A1411">
        <v>13</v>
      </c>
      <c r="B1411">
        <v>69</v>
      </c>
      <c r="C1411">
        <v>2019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425</v>
      </c>
      <c r="O1411">
        <v>99</v>
      </c>
      <c r="P1411">
        <v>9999</v>
      </c>
      <c r="Q1411">
        <v>261</v>
      </c>
      <c r="R1411">
        <v>946</v>
      </c>
      <c r="S1411">
        <v>6.0528541226215644</v>
      </c>
      <c r="T1411">
        <v>7.1437632135306561</v>
      </c>
      <c r="U1411">
        <v>26.422854122621494</v>
      </c>
      <c r="V1411">
        <v>17.758985200845672</v>
      </c>
      <c r="W1411">
        <v>8.4566596194503187</v>
      </c>
      <c r="X1411">
        <v>100</v>
      </c>
      <c r="Y1411">
        <v>100</v>
      </c>
      <c r="Z1411">
        <v>0.85485783462098786</v>
      </c>
      <c r="AA1411">
        <v>1.5199022493705212</v>
      </c>
      <c r="AB1411">
        <v>1.9037206818276735</v>
      </c>
      <c r="AC1411">
        <v>4.886944155970232</v>
      </c>
      <c r="AD1411">
        <v>12.220079766614438</v>
      </c>
      <c r="AE1411">
        <v>23.59369605041746</v>
      </c>
      <c r="AF1411">
        <v>3.4797322151107193</v>
      </c>
      <c r="AG1411">
        <v>7.4204847131784124</v>
      </c>
      <c r="AH1411">
        <v>0</v>
      </c>
    </row>
    <row r="1412" spans="1:34">
      <c r="A1412">
        <v>13</v>
      </c>
      <c r="B1412">
        <v>70</v>
      </c>
      <c r="C1412">
        <v>2019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428</v>
      </c>
      <c r="O1412">
        <v>99</v>
      </c>
      <c r="P1412">
        <v>9999</v>
      </c>
      <c r="Q1412">
        <v>173</v>
      </c>
      <c r="R1412">
        <v>356</v>
      </c>
      <c r="S1412">
        <v>6.5898876404494384</v>
      </c>
      <c r="T1412">
        <v>7.7808988764044944</v>
      </c>
      <c r="U1412">
        <v>28.93424157303372</v>
      </c>
      <c r="V1412">
        <v>13.764044943820224</v>
      </c>
      <c r="W1412">
        <v>16.011235955056179</v>
      </c>
      <c r="X1412">
        <v>100</v>
      </c>
      <c r="Y1412">
        <v>100</v>
      </c>
      <c r="Z1412">
        <v>0.5527756702683837</v>
      </c>
      <c r="AA1412">
        <v>1.5453114986386287</v>
      </c>
      <c r="AB1412">
        <v>1.9865489473232456</v>
      </c>
      <c r="AC1412">
        <v>5.7117159814073251</v>
      </c>
      <c r="AD1412">
        <v>8.3188559221572884</v>
      </c>
      <c r="AE1412">
        <v>29.739459474036288</v>
      </c>
      <c r="AF1412">
        <v>1.3094975354962113</v>
      </c>
      <c r="AG1412">
        <v>3.0579016432103465</v>
      </c>
      <c r="AH1412">
        <v>0</v>
      </c>
    </row>
    <row r="1413" spans="1:34">
      <c r="A1413">
        <v>13</v>
      </c>
      <c r="B1413">
        <v>71</v>
      </c>
      <c r="C1413">
        <v>2019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430</v>
      </c>
      <c r="O1413">
        <v>99</v>
      </c>
      <c r="P1413">
        <v>9999</v>
      </c>
      <c r="Q1413">
        <v>158</v>
      </c>
      <c r="R1413">
        <v>356</v>
      </c>
      <c r="S1413">
        <v>6.7668539325842714</v>
      </c>
      <c r="T1413">
        <v>7.9831460674157277</v>
      </c>
      <c r="U1413">
        <v>31.345393258426977</v>
      </c>
      <c r="V1413">
        <v>13.202247191011235</v>
      </c>
      <c r="W1413">
        <v>22.191011235955056</v>
      </c>
      <c r="X1413">
        <v>100</v>
      </c>
      <c r="Y1413">
        <v>100</v>
      </c>
      <c r="Z1413">
        <v>0.88286504520434683</v>
      </c>
      <c r="AA1413">
        <v>1.3715087202331411</v>
      </c>
      <c r="AB1413">
        <v>2.1093018151046157</v>
      </c>
      <c r="AC1413">
        <v>6.2792461117985052</v>
      </c>
      <c r="AD1413">
        <v>11.467224056378219</v>
      </c>
      <c r="AE1413">
        <v>24.915594613386141</v>
      </c>
      <c r="AF1413">
        <v>1.3094975354962113</v>
      </c>
      <c r="AG1413">
        <v>3.3127230693114185</v>
      </c>
      <c r="AH1413">
        <v>0.2808988764044944</v>
      </c>
    </row>
    <row r="1414" spans="1:34">
      <c r="A1414">
        <v>13</v>
      </c>
      <c r="B1414">
        <v>72</v>
      </c>
      <c r="C1414">
        <v>2019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433</v>
      </c>
      <c r="O1414">
        <v>99</v>
      </c>
      <c r="P1414">
        <v>9999</v>
      </c>
      <c r="Q1414">
        <v>93</v>
      </c>
      <c r="R1414">
        <v>141</v>
      </c>
      <c r="S1414">
        <v>6.6241134751773041</v>
      </c>
      <c r="T1414">
        <v>7.7021276595744652</v>
      </c>
      <c r="U1414">
        <v>33.982836879432625</v>
      </c>
      <c r="V1414">
        <v>17.021276595744684</v>
      </c>
      <c r="W1414">
        <v>24.822695035460995</v>
      </c>
      <c r="X1414">
        <v>100</v>
      </c>
      <c r="Y1414">
        <v>100</v>
      </c>
      <c r="Z1414">
        <v>0.56595532269920923</v>
      </c>
      <c r="AA1414">
        <v>1.5734454541077871</v>
      </c>
      <c r="AB1414">
        <v>2.5341488446185942</v>
      </c>
      <c r="AC1414">
        <v>-6.060542005718955</v>
      </c>
      <c r="AD1414">
        <v>-24.641374169784957</v>
      </c>
      <c r="AE1414">
        <v>30.275352232218392</v>
      </c>
      <c r="AF1414">
        <v>0.51864930478922966</v>
      </c>
      <c r="AG1414">
        <v>1.4224603013588377</v>
      </c>
      <c r="AH1414">
        <v>2.1276595744680855</v>
      </c>
    </row>
    <row r="1415" spans="1:34">
      <c r="A1415">
        <v>13</v>
      </c>
      <c r="B1415">
        <v>73</v>
      </c>
      <c r="C1415">
        <v>2019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435</v>
      </c>
      <c r="O1415">
        <v>99</v>
      </c>
      <c r="P1415">
        <v>9999</v>
      </c>
      <c r="Q1415">
        <v>88</v>
      </c>
      <c r="R1415">
        <v>126</v>
      </c>
      <c r="S1415">
        <v>6.8888888888888884</v>
      </c>
      <c r="T1415">
        <v>7.7857142857142883</v>
      </c>
      <c r="U1415">
        <v>36.312222222222239</v>
      </c>
      <c r="V1415">
        <v>0</v>
      </c>
      <c r="W1415">
        <v>30.952380952380938</v>
      </c>
      <c r="X1415">
        <v>100</v>
      </c>
      <c r="Y1415">
        <v>100</v>
      </c>
      <c r="Z1415">
        <v>0.84153288789590142</v>
      </c>
      <c r="AA1415">
        <v>1.6389225178147828</v>
      </c>
      <c r="AB1415">
        <v>2.7302164076594848</v>
      </c>
      <c r="AC1415">
        <v>1.4162214258705801</v>
      </c>
      <c r="AD1415">
        <v>0.9223007263796339</v>
      </c>
      <c r="AE1415">
        <v>34.586655786273099</v>
      </c>
      <c r="AF1415">
        <v>0.4634738468329288</v>
      </c>
      <c r="AG1415">
        <v>1.3582658570281922</v>
      </c>
      <c r="AH1415">
        <v>0</v>
      </c>
    </row>
    <row r="1416" spans="1:34">
      <c r="A1416">
        <v>13</v>
      </c>
      <c r="B1416">
        <v>74</v>
      </c>
      <c r="C1416">
        <v>2019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438</v>
      </c>
      <c r="O1416">
        <v>99</v>
      </c>
      <c r="P1416">
        <v>9999</v>
      </c>
      <c r="Q1416">
        <v>39</v>
      </c>
      <c r="R1416">
        <v>49</v>
      </c>
      <c r="S1416">
        <v>6.795918367346939</v>
      </c>
      <c r="T1416">
        <v>7.8775510204081645</v>
      </c>
      <c r="U1416">
        <v>39.078775510204075</v>
      </c>
      <c r="V1416">
        <v>0</v>
      </c>
      <c r="W1416">
        <v>26.530612244897959</v>
      </c>
      <c r="X1416">
        <v>100</v>
      </c>
      <c r="Y1416">
        <v>100</v>
      </c>
      <c r="Z1416">
        <v>0.59176882087474225</v>
      </c>
      <c r="AA1416">
        <v>1.6033077013389652</v>
      </c>
      <c r="AB1416">
        <v>2.9041325450525921</v>
      </c>
      <c r="AC1416">
        <v>-13.792565741244738</v>
      </c>
      <c r="AD1416">
        <v>-13.011903078405521</v>
      </c>
      <c r="AE1416">
        <v>33.650639246691178</v>
      </c>
      <c r="AF1416">
        <v>0.18023982932391672</v>
      </c>
      <c r="AG1416">
        <v>0.56845807284027039</v>
      </c>
      <c r="AH1416">
        <v>0</v>
      </c>
    </row>
    <row r="1417" spans="1:34">
      <c r="A1417">
        <v>13</v>
      </c>
      <c r="B1417">
        <v>75</v>
      </c>
      <c r="C1417">
        <v>2019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440</v>
      </c>
      <c r="O1417">
        <v>99</v>
      </c>
      <c r="P1417">
        <v>9999</v>
      </c>
      <c r="Q1417">
        <v>31</v>
      </c>
      <c r="R1417">
        <v>36</v>
      </c>
      <c r="S1417">
        <v>6.6666666666666687</v>
      </c>
      <c r="T1417">
        <v>7.8333333333333313</v>
      </c>
      <c r="U1417">
        <v>41.339444444444446</v>
      </c>
      <c r="V1417">
        <v>0</v>
      </c>
      <c r="W1417">
        <v>27.777777777777779</v>
      </c>
      <c r="X1417">
        <v>100</v>
      </c>
      <c r="Y1417">
        <v>100</v>
      </c>
      <c r="Z1417">
        <v>0.69735191356875115</v>
      </c>
      <c r="AA1417">
        <v>1.6158932858054409</v>
      </c>
      <c r="AB1417">
        <v>2.5440562537456244</v>
      </c>
      <c r="AC1417">
        <v>6.9844224053644117</v>
      </c>
      <c r="AD1417">
        <v>8.1679275955419399</v>
      </c>
      <c r="AE1417">
        <v>47.299456744726754</v>
      </c>
      <c r="AF1417">
        <v>0.13242109909512251</v>
      </c>
      <c r="AG1417">
        <v>0.44180288541321405</v>
      </c>
      <c r="AH1417">
        <v>0</v>
      </c>
    </row>
    <row r="1418" spans="1:34">
      <c r="A1418">
        <v>13</v>
      </c>
      <c r="B1418">
        <v>76</v>
      </c>
      <c r="C1418">
        <v>2019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443</v>
      </c>
      <c r="O1418">
        <v>99</v>
      </c>
      <c r="P1418">
        <v>9999</v>
      </c>
      <c r="Q1418">
        <v>16</v>
      </c>
      <c r="R1418">
        <v>19</v>
      </c>
      <c r="S1418">
        <v>6.8421052631578956</v>
      </c>
      <c r="T1418">
        <v>6.8947368421052646</v>
      </c>
      <c r="U1418">
        <v>43.876315789473665</v>
      </c>
      <c r="V1418">
        <v>0</v>
      </c>
      <c r="W1418">
        <v>15.789473684210527</v>
      </c>
      <c r="X1418">
        <v>100</v>
      </c>
      <c r="Y1418">
        <v>100</v>
      </c>
      <c r="Z1418">
        <v>0.61037702348959055</v>
      </c>
      <c r="AA1418">
        <v>1.9537590729758521</v>
      </c>
      <c r="AB1418">
        <v>2.7889771156824796</v>
      </c>
      <c r="AC1418">
        <v>-5.300773572148449</v>
      </c>
      <c r="AD1418">
        <v>-37.247357125401699</v>
      </c>
      <c r="AE1418">
        <v>5.4903571318949957</v>
      </c>
      <c r="AF1418">
        <v>6.9888913411314674E-2</v>
      </c>
      <c r="AG1418">
        <v>0.24748288252054523</v>
      </c>
      <c r="AH1418">
        <v>0</v>
      </c>
    </row>
    <row r="1419" spans="1:34">
      <c r="A1419">
        <v>13</v>
      </c>
      <c r="B1419">
        <v>77</v>
      </c>
      <c r="C1419">
        <v>2019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445</v>
      </c>
      <c r="O1419">
        <v>99</v>
      </c>
      <c r="P1419">
        <v>9999</v>
      </c>
      <c r="Q1419">
        <v>21</v>
      </c>
      <c r="R1419">
        <v>25</v>
      </c>
      <c r="S1419">
        <v>6.92</v>
      </c>
      <c r="T1419">
        <v>8.36</v>
      </c>
      <c r="U1419">
        <v>47.123200000000011</v>
      </c>
      <c r="V1419">
        <v>0</v>
      </c>
      <c r="W1419">
        <v>20</v>
      </c>
      <c r="X1419">
        <v>100</v>
      </c>
      <c r="Y1419">
        <v>100</v>
      </c>
      <c r="Z1419">
        <v>1.2288229164525859</v>
      </c>
      <c r="AA1419">
        <v>1.4399999999999988</v>
      </c>
      <c r="AB1419">
        <v>2.5904439773907506</v>
      </c>
      <c r="AC1419">
        <v>-14.339829502841129</v>
      </c>
      <c r="AD1419">
        <v>6.1839717978199058</v>
      </c>
      <c r="AE1419">
        <v>26.507682569469033</v>
      </c>
      <c r="AF1419">
        <v>9.1959096593835055E-2</v>
      </c>
      <c r="AG1419">
        <v>0.34973266267594805</v>
      </c>
      <c r="AH1419">
        <v>0</v>
      </c>
    </row>
    <row r="1420" spans="1:34">
      <c r="A1420">
        <v>13</v>
      </c>
      <c r="B1420">
        <v>78</v>
      </c>
      <c r="C1420">
        <v>2019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450</v>
      </c>
      <c r="O1420">
        <v>99</v>
      </c>
      <c r="P1420">
        <v>9999</v>
      </c>
      <c r="Q1420">
        <v>4</v>
      </c>
      <c r="R1420">
        <v>4</v>
      </c>
      <c r="S1420">
        <v>8</v>
      </c>
      <c r="T1420">
        <v>8.75</v>
      </c>
      <c r="U1420">
        <v>52.674999999999997</v>
      </c>
      <c r="V1420">
        <v>0</v>
      </c>
      <c r="W1420">
        <v>25</v>
      </c>
      <c r="X1420">
        <v>100</v>
      </c>
      <c r="Y1420">
        <v>100</v>
      </c>
      <c r="Z1420">
        <v>1.8833148966649205</v>
      </c>
      <c r="AA1420">
        <v>2.1213203435596424</v>
      </c>
      <c r="AB1420">
        <v>1.299038105676658</v>
      </c>
      <c r="AC1420">
        <v>-78.846306749941419</v>
      </c>
      <c r="AD1420">
        <v>59.012928223428368</v>
      </c>
      <c r="AE1420">
        <v>0</v>
      </c>
      <c r="AF1420">
        <v>1.471345545501361E-2</v>
      </c>
      <c r="AG1420">
        <v>6.2549803091319967E-2</v>
      </c>
      <c r="AH1420">
        <v>0</v>
      </c>
    </row>
    <row r="1421" spans="1:34">
      <c r="A1421">
        <v>13</v>
      </c>
      <c r="B1421">
        <v>79</v>
      </c>
      <c r="C1421">
        <v>2019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455</v>
      </c>
      <c r="O1421">
        <v>99</v>
      </c>
      <c r="P1421">
        <v>9999</v>
      </c>
    </row>
    <row r="1422" spans="1:34">
      <c r="A1422">
        <v>13</v>
      </c>
      <c r="B1422">
        <v>80</v>
      </c>
      <c r="C1422">
        <v>2019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460</v>
      </c>
      <c r="O1422">
        <v>99</v>
      </c>
      <c r="P1422">
        <v>9999</v>
      </c>
    </row>
    <row r="1423" spans="1:34">
      <c r="A1423">
        <v>13</v>
      </c>
      <c r="B1423">
        <v>81</v>
      </c>
      <c r="C1423">
        <v>2018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409</v>
      </c>
      <c r="O1423">
        <v>99</v>
      </c>
      <c r="P1423">
        <v>9999</v>
      </c>
      <c r="Q1423">
        <v>506</v>
      </c>
      <c r="R1423">
        <v>14948</v>
      </c>
      <c r="S1423">
        <v>5.0168584426010163</v>
      </c>
      <c r="T1423">
        <v>4.1236285790741238</v>
      </c>
      <c r="U1423">
        <v>6.432411024886254</v>
      </c>
      <c r="V1423">
        <v>0</v>
      </c>
      <c r="W1423">
        <v>6.6898581750066896E-3</v>
      </c>
      <c r="X1423">
        <v>0</v>
      </c>
      <c r="Y1423">
        <v>0</v>
      </c>
      <c r="Z1423">
        <v>1.7748969883963706</v>
      </c>
      <c r="AA1423">
        <v>1.4523875057928497</v>
      </c>
      <c r="AB1423">
        <v>1.5132439672372453</v>
      </c>
      <c r="AC1423">
        <v>14.325998830960362</v>
      </c>
      <c r="AD1423">
        <v>12.94734267332875</v>
      </c>
      <c r="AE1423">
        <v>42.199681034955447</v>
      </c>
      <c r="AF1423">
        <v>52.161775482430123</v>
      </c>
      <c r="AG1423">
        <v>27.538598401769555</v>
      </c>
      <c r="AH1423">
        <v>0.49504950495049505</v>
      </c>
    </row>
    <row r="1424" spans="1:34">
      <c r="A1424">
        <v>13</v>
      </c>
      <c r="B1424">
        <v>82</v>
      </c>
      <c r="C1424">
        <v>2018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410</v>
      </c>
      <c r="O1424">
        <v>99</v>
      </c>
      <c r="P1424">
        <v>9999</v>
      </c>
      <c r="Q1424">
        <v>593</v>
      </c>
      <c r="R1424">
        <v>4755</v>
      </c>
      <c r="S1424">
        <v>5.2386961093585693</v>
      </c>
      <c r="T1424">
        <v>4.3108307045215559</v>
      </c>
      <c r="U1424">
        <v>12.29010935856995</v>
      </c>
      <c r="V1424">
        <v>0</v>
      </c>
      <c r="W1424">
        <v>2.1030494216614095E-2</v>
      </c>
      <c r="X1424">
        <v>0</v>
      </c>
      <c r="Y1424">
        <v>0</v>
      </c>
      <c r="Z1424">
        <v>1.422079204013631</v>
      </c>
      <c r="AA1424">
        <v>1.5995582931226269</v>
      </c>
      <c r="AB1424">
        <v>1.6105979334397029</v>
      </c>
      <c r="AC1424">
        <v>-9.6774737764961429</v>
      </c>
      <c r="AD1424">
        <v>1.7926839263819716</v>
      </c>
      <c r="AE1424">
        <v>28.173013083200622</v>
      </c>
      <c r="AF1424">
        <v>16.592804550371639</v>
      </c>
      <c r="AG1424">
        <v>16.737524452430439</v>
      </c>
      <c r="AH1424">
        <v>1.4721345951629863</v>
      </c>
    </row>
    <row r="1425" spans="1:34">
      <c r="A1425">
        <v>13</v>
      </c>
      <c r="B1425">
        <v>83</v>
      </c>
      <c r="C1425">
        <v>2018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415</v>
      </c>
      <c r="O1425">
        <v>99</v>
      </c>
      <c r="P1425">
        <v>9999</v>
      </c>
      <c r="Q1425">
        <v>544</v>
      </c>
      <c r="R1425">
        <v>4139</v>
      </c>
      <c r="S1425">
        <v>4.5453007972940318</v>
      </c>
      <c r="T1425">
        <v>4.6339695578642193</v>
      </c>
      <c r="U1425">
        <v>17.58685189659338</v>
      </c>
      <c r="V1425">
        <v>0</v>
      </c>
      <c r="W1425">
        <v>0.28992510268180727</v>
      </c>
      <c r="X1425">
        <v>82.435370862527179</v>
      </c>
      <c r="Y1425">
        <v>0</v>
      </c>
      <c r="Z1425">
        <v>1.4120864636315478</v>
      </c>
      <c r="AA1425">
        <v>1.785437867571438</v>
      </c>
      <c r="AB1425">
        <v>1.7974549052214059</v>
      </c>
      <c r="AC1425">
        <v>-0.19179986240490224</v>
      </c>
      <c r="AD1425">
        <v>12.210809122382395</v>
      </c>
      <c r="AE1425">
        <v>37.304132363391027</v>
      </c>
      <c r="AF1425">
        <v>14.443242488746202</v>
      </c>
      <c r="AG1425">
        <v>20.848196350699705</v>
      </c>
      <c r="AH1425">
        <v>0.96641700893935711</v>
      </c>
    </row>
    <row r="1426" spans="1:34">
      <c r="A1426">
        <v>13</v>
      </c>
      <c r="B1426">
        <v>84</v>
      </c>
      <c r="C1426">
        <v>2018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420</v>
      </c>
      <c r="O1426">
        <v>99</v>
      </c>
      <c r="P1426">
        <v>9999</v>
      </c>
      <c r="Q1426">
        <v>442</v>
      </c>
      <c r="R1426">
        <v>2895</v>
      </c>
      <c r="S1426">
        <v>5.1181347150259056</v>
      </c>
      <c r="T1426">
        <v>5.7979274611398974</v>
      </c>
      <c r="U1426">
        <v>22.268231433505967</v>
      </c>
      <c r="V1426">
        <v>0.31088082901554409</v>
      </c>
      <c r="W1426">
        <v>1.8307426597582035</v>
      </c>
      <c r="X1426">
        <v>100</v>
      </c>
      <c r="Y1426">
        <v>32.158894645941281</v>
      </c>
      <c r="Z1426">
        <v>1.4012003668390922</v>
      </c>
      <c r="AA1426">
        <v>1.5266880775619005</v>
      </c>
      <c r="AB1426">
        <v>1.9115852200359889</v>
      </c>
      <c r="AC1426">
        <v>20.915076410512327</v>
      </c>
      <c r="AD1426">
        <v>18.560486462547775</v>
      </c>
      <c r="AE1426">
        <v>42.433591868332023</v>
      </c>
      <c r="AF1426">
        <v>10.102243779879259</v>
      </c>
      <c r="AG1426">
        <v>18.463721902993555</v>
      </c>
      <c r="AH1426">
        <v>0.17271157167530224</v>
      </c>
    </row>
    <row r="1427" spans="1:34">
      <c r="A1427">
        <v>13</v>
      </c>
      <c r="B1427">
        <v>85</v>
      </c>
      <c r="C1427">
        <v>2018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425</v>
      </c>
      <c r="O1427">
        <v>99</v>
      </c>
      <c r="P1427">
        <v>9999</v>
      </c>
      <c r="Q1427">
        <v>286</v>
      </c>
      <c r="R1427">
        <v>859</v>
      </c>
      <c r="S1427">
        <v>6.0966239813736909</v>
      </c>
      <c r="T1427">
        <v>7.0197904540162996</v>
      </c>
      <c r="U1427">
        <v>26.380500582072141</v>
      </c>
      <c r="V1427">
        <v>18.16065192083818</v>
      </c>
      <c r="W1427">
        <v>8.1490104772991856</v>
      </c>
      <c r="X1427">
        <v>100</v>
      </c>
      <c r="Y1427">
        <v>100</v>
      </c>
      <c r="Z1427">
        <v>0.83458025165409855</v>
      </c>
      <c r="AA1427">
        <v>1.4113213491538357</v>
      </c>
      <c r="AB1427">
        <v>1.9832428267253452</v>
      </c>
      <c r="AC1427">
        <v>5.1946391457190604</v>
      </c>
      <c r="AD1427">
        <v>9.0323455683655336</v>
      </c>
      <c r="AE1427">
        <v>33.038549665359554</v>
      </c>
      <c r="AF1427">
        <v>2.9975224203510487</v>
      </c>
      <c r="AG1427">
        <v>6.4902459072242964</v>
      </c>
      <c r="AH1427">
        <v>0.1164144353899883</v>
      </c>
    </row>
    <row r="1428" spans="1:34">
      <c r="A1428">
        <v>13</v>
      </c>
      <c r="B1428">
        <v>86</v>
      </c>
      <c r="C1428">
        <v>2018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428</v>
      </c>
      <c r="O1428">
        <v>99</v>
      </c>
      <c r="P1428">
        <v>9999</v>
      </c>
      <c r="Q1428">
        <v>169</v>
      </c>
      <c r="R1428">
        <v>358</v>
      </c>
      <c r="S1428">
        <v>6.5502793296089372</v>
      </c>
      <c r="T1428">
        <v>7.5307262569832387</v>
      </c>
      <c r="U1428">
        <v>29.008547486033486</v>
      </c>
      <c r="V1428">
        <v>16.201117318435749</v>
      </c>
      <c r="W1428">
        <v>16.201117318435749</v>
      </c>
      <c r="X1428">
        <v>100</v>
      </c>
      <c r="Y1428">
        <v>100</v>
      </c>
      <c r="Z1428">
        <v>0.56708517852432638</v>
      </c>
      <c r="AA1428">
        <v>1.5736970065243472</v>
      </c>
      <c r="AB1428">
        <v>2.1462986270724613</v>
      </c>
      <c r="AC1428">
        <v>9.8208062892368293</v>
      </c>
      <c r="AD1428">
        <v>2.6153518142292462</v>
      </c>
      <c r="AE1428">
        <v>32.45537564069889</v>
      </c>
      <c r="AF1428">
        <v>1.2492584708797148</v>
      </c>
      <c r="AG1428">
        <v>2.9743629723191671</v>
      </c>
      <c r="AH1428">
        <v>0.27932960893854758</v>
      </c>
    </row>
    <row r="1429" spans="1:34">
      <c r="A1429">
        <v>13</v>
      </c>
      <c r="B1429">
        <v>87</v>
      </c>
      <c r="C1429">
        <v>2018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430</v>
      </c>
      <c r="O1429">
        <v>99</v>
      </c>
      <c r="P1429">
        <v>9999</v>
      </c>
      <c r="Q1429">
        <v>146</v>
      </c>
      <c r="R1429">
        <v>320</v>
      </c>
      <c r="S1429">
        <v>6.7687499999999998</v>
      </c>
      <c r="T1429">
        <v>7.8687500000000004</v>
      </c>
      <c r="U1429">
        <v>31.408968749999975</v>
      </c>
      <c r="V1429">
        <v>14.0625</v>
      </c>
      <c r="W1429">
        <v>24.375</v>
      </c>
      <c r="X1429">
        <v>100</v>
      </c>
      <c r="Y1429">
        <v>100</v>
      </c>
      <c r="Z1429">
        <v>0.8501833620018282</v>
      </c>
      <c r="AA1429">
        <v>1.477844185799031</v>
      </c>
      <c r="AB1429">
        <v>2.320080480823886</v>
      </c>
      <c r="AC1429">
        <v>9.2433111440299438</v>
      </c>
      <c r="AD1429">
        <v>5.9674913577560318</v>
      </c>
      <c r="AE1429">
        <v>37.667829345696305</v>
      </c>
      <c r="AF1429">
        <v>1.116655616428796</v>
      </c>
      <c r="AG1429">
        <v>2.8786483243807499</v>
      </c>
      <c r="AH1429">
        <v>0</v>
      </c>
    </row>
    <row r="1430" spans="1:34">
      <c r="A1430">
        <v>13</v>
      </c>
      <c r="B1430">
        <v>88</v>
      </c>
      <c r="C1430">
        <v>2018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433</v>
      </c>
      <c r="O1430">
        <v>99</v>
      </c>
      <c r="P1430">
        <v>9999</v>
      </c>
      <c r="Q1430">
        <v>108</v>
      </c>
      <c r="R1430">
        <v>149</v>
      </c>
      <c r="S1430">
        <v>6.8389261744966445</v>
      </c>
      <c r="T1430">
        <v>8.1006711409395979</v>
      </c>
      <c r="U1430">
        <v>34.083892617449671</v>
      </c>
      <c r="V1430">
        <v>13.422818791946312</v>
      </c>
      <c r="W1430">
        <v>29.530201342281881</v>
      </c>
      <c r="X1430">
        <v>100</v>
      </c>
      <c r="Y1430">
        <v>100</v>
      </c>
      <c r="Z1430">
        <v>0.5955164826321544</v>
      </c>
      <c r="AA1430">
        <v>1.5329364464687387</v>
      </c>
      <c r="AB1430">
        <v>2.4679012262085158</v>
      </c>
      <c r="AC1430">
        <v>3.1711576051010826</v>
      </c>
      <c r="AD1430">
        <v>-11.26047927589207</v>
      </c>
      <c r="AE1430">
        <v>42.47321864160795</v>
      </c>
      <c r="AF1430">
        <v>0.51994277139965828</v>
      </c>
      <c r="AG1430">
        <v>1.4545223961077651</v>
      </c>
      <c r="AH1430">
        <v>0</v>
      </c>
    </row>
    <row r="1431" spans="1:34">
      <c r="A1431">
        <v>13</v>
      </c>
      <c r="B1431">
        <v>89</v>
      </c>
      <c r="C1431">
        <v>2018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435</v>
      </c>
      <c r="O1431">
        <v>99</v>
      </c>
      <c r="P1431">
        <v>9999</v>
      </c>
      <c r="Q1431">
        <v>80</v>
      </c>
      <c r="R1431">
        <v>119</v>
      </c>
      <c r="S1431">
        <v>6.8739495798319341</v>
      </c>
      <c r="T1431">
        <v>7.7815126050420176</v>
      </c>
      <c r="U1431">
        <v>36.419075630252109</v>
      </c>
      <c r="V1431">
        <v>0</v>
      </c>
      <c r="W1431">
        <v>31.092436974789919</v>
      </c>
      <c r="X1431">
        <v>100</v>
      </c>
      <c r="Y1431">
        <v>100</v>
      </c>
      <c r="Z1431">
        <v>0.85197545196506075</v>
      </c>
      <c r="AA1431">
        <v>1.7468079981302351</v>
      </c>
      <c r="AB1431">
        <v>2.7566867942829281</v>
      </c>
      <c r="AC1431">
        <v>-8.9293290505917309</v>
      </c>
      <c r="AD1431">
        <v>-10.824848236845249</v>
      </c>
      <c r="AE1431">
        <v>54.22423176956719</v>
      </c>
      <c r="AF1431">
        <v>0.41525630735945845</v>
      </c>
      <c r="AG1431">
        <v>1.2412544997183339</v>
      </c>
      <c r="AH1431">
        <v>0</v>
      </c>
    </row>
    <row r="1432" spans="1:34">
      <c r="A1432">
        <v>13</v>
      </c>
      <c r="B1432">
        <v>90</v>
      </c>
      <c r="C1432">
        <v>2018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438</v>
      </c>
      <c r="O1432">
        <v>99</v>
      </c>
      <c r="P1432">
        <v>9999</v>
      </c>
      <c r="Q1432">
        <v>40</v>
      </c>
      <c r="R1432">
        <v>46</v>
      </c>
      <c r="S1432">
        <v>7.2173913043478253</v>
      </c>
      <c r="T1432">
        <v>7.8695652173913055</v>
      </c>
      <c r="U1432">
        <v>38.95086956521741</v>
      </c>
      <c r="V1432">
        <v>0</v>
      </c>
      <c r="W1432">
        <v>34.782608695652172</v>
      </c>
      <c r="X1432">
        <v>100</v>
      </c>
      <c r="Y1432">
        <v>100</v>
      </c>
      <c r="Z1432">
        <v>0.58249398611078762</v>
      </c>
      <c r="AA1432">
        <v>1.5451613603405951</v>
      </c>
      <c r="AB1432">
        <v>3.0617464159057803</v>
      </c>
      <c r="AC1432">
        <v>-13.063797128504335</v>
      </c>
      <c r="AD1432">
        <v>-21.422564840930956</v>
      </c>
      <c r="AE1432">
        <v>52.984006418027001</v>
      </c>
      <c r="AF1432">
        <v>0.1605192448616394</v>
      </c>
      <c r="AG1432">
        <v>0.51316844698279573</v>
      </c>
      <c r="AH1432">
        <v>0</v>
      </c>
    </row>
    <row r="1433" spans="1:34">
      <c r="A1433">
        <v>13</v>
      </c>
      <c r="B1433">
        <v>91</v>
      </c>
      <c r="C1433">
        <v>2018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440</v>
      </c>
      <c r="O1433">
        <v>99</v>
      </c>
      <c r="P1433">
        <v>9999</v>
      </c>
      <c r="Q1433">
        <v>32</v>
      </c>
      <c r="R1433">
        <v>38</v>
      </c>
      <c r="S1433">
        <v>6.8947368421052646</v>
      </c>
      <c r="T1433">
        <v>7.8421052631578947</v>
      </c>
      <c r="U1433">
        <v>41.254210526315774</v>
      </c>
      <c r="V1433">
        <v>0</v>
      </c>
      <c r="W1433">
        <v>28.947368421052619</v>
      </c>
      <c r="X1433">
        <v>100</v>
      </c>
      <c r="Y1433">
        <v>100</v>
      </c>
      <c r="Z1433">
        <v>0.81188420090519109</v>
      </c>
      <c r="AA1433">
        <v>1.7739262680371295</v>
      </c>
      <c r="AB1433">
        <v>2.9157134704135883</v>
      </c>
      <c r="AC1433">
        <v>-18.460518239454061</v>
      </c>
      <c r="AD1433">
        <v>-5.8415546130860783</v>
      </c>
      <c r="AE1433">
        <v>42.416767791920158</v>
      </c>
      <c r="AF1433">
        <v>0.13260285445091949</v>
      </c>
      <c r="AG1433">
        <v>0.44899017022394394</v>
      </c>
      <c r="AH1433">
        <v>0</v>
      </c>
    </row>
    <row r="1434" spans="1:34">
      <c r="A1434">
        <v>13</v>
      </c>
      <c r="B1434">
        <v>92</v>
      </c>
      <c r="C1434">
        <v>2018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443</v>
      </c>
      <c r="O1434">
        <v>99</v>
      </c>
      <c r="P1434">
        <v>9999</v>
      </c>
      <c r="Q1434">
        <v>10</v>
      </c>
      <c r="R1434">
        <v>10</v>
      </c>
      <c r="S1434">
        <v>7.3</v>
      </c>
      <c r="T1434">
        <v>7.4</v>
      </c>
      <c r="U1434">
        <v>43.9</v>
      </c>
      <c r="V1434">
        <v>0</v>
      </c>
      <c r="W1434">
        <v>20</v>
      </c>
      <c r="X1434">
        <v>100</v>
      </c>
      <c r="Y1434">
        <v>100</v>
      </c>
      <c r="Z1434">
        <v>0.67082039325020804</v>
      </c>
      <c r="AA1434">
        <v>1.7349351572897476</v>
      </c>
      <c r="AB1434">
        <v>3.2310988842807009</v>
      </c>
      <c r="AC1434">
        <v>69.597800400547996</v>
      </c>
      <c r="AD1434">
        <v>19.377278632528562</v>
      </c>
      <c r="AE1434">
        <v>19.265942436767936</v>
      </c>
      <c r="AF1434">
        <v>3.4895488013399881E-2</v>
      </c>
      <c r="AG1434">
        <v>0.12573305737743601</v>
      </c>
      <c r="AH1434">
        <v>0</v>
      </c>
    </row>
    <row r="1435" spans="1:34">
      <c r="A1435">
        <v>13</v>
      </c>
      <c r="B1435">
        <v>93</v>
      </c>
      <c r="C1435">
        <v>2018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445</v>
      </c>
      <c r="O1435">
        <v>99</v>
      </c>
      <c r="P1435">
        <v>9999</v>
      </c>
      <c r="Q1435">
        <v>13</v>
      </c>
      <c r="R1435">
        <v>17</v>
      </c>
      <c r="S1435">
        <v>7.117647058823529</v>
      </c>
      <c r="T1435">
        <v>8</v>
      </c>
      <c r="U1435">
        <v>46.400000000000006</v>
      </c>
      <c r="V1435">
        <v>0</v>
      </c>
      <c r="W1435">
        <v>35.294117647058826</v>
      </c>
      <c r="X1435">
        <v>100</v>
      </c>
      <c r="Y1435">
        <v>100</v>
      </c>
      <c r="Z1435">
        <v>1.2485285456930812</v>
      </c>
      <c r="AA1435">
        <v>1.7449878793166278</v>
      </c>
      <c r="AB1435">
        <v>2.9104275004359947</v>
      </c>
      <c r="AC1435">
        <v>19.439839907867455</v>
      </c>
      <c r="AD1435">
        <v>-9.7128586235781125</v>
      </c>
      <c r="AE1435">
        <v>72.969677699962148</v>
      </c>
      <c r="AF1435">
        <v>5.9322329622779779E-2</v>
      </c>
      <c r="AG1435">
        <v>0.22591853225357991</v>
      </c>
      <c r="AH1435">
        <v>0</v>
      </c>
    </row>
    <row r="1436" spans="1:34">
      <c r="A1436">
        <v>13</v>
      </c>
      <c r="B1436">
        <v>94</v>
      </c>
      <c r="C1436">
        <v>2018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450</v>
      </c>
      <c r="O1436">
        <v>99</v>
      </c>
      <c r="P1436">
        <v>9999</v>
      </c>
      <c r="Q1436">
        <v>4</v>
      </c>
      <c r="R1436">
        <v>4</v>
      </c>
      <c r="S1436">
        <v>7.75</v>
      </c>
      <c r="T1436">
        <v>11</v>
      </c>
      <c r="U1436">
        <v>51.6</v>
      </c>
      <c r="V1436">
        <v>0</v>
      </c>
      <c r="W1436">
        <v>75</v>
      </c>
      <c r="X1436">
        <v>100</v>
      </c>
      <c r="Y1436">
        <v>100</v>
      </c>
      <c r="Z1436">
        <v>0.81547532151526081</v>
      </c>
      <c r="AA1436">
        <v>2.0463381929681126</v>
      </c>
      <c r="AB1436">
        <v>2.1213203435596424</v>
      </c>
      <c r="AC1436">
        <v>17.977654180287299</v>
      </c>
      <c r="AD1436">
        <v>65.033247714295115</v>
      </c>
      <c r="AE1436">
        <v>51.832105534881599</v>
      </c>
      <c r="AF1436">
        <v>1.3958195205359949E-2</v>
      </c>
      <c r="AG1436">
        <v>5.9114585518685162E-2</v>
      </c>
      <c r="AH1436">
        <v>0</v>
      </c>
    </row>
    <row r="1437" spans="1:34">
      <c r="A1437">
        <v>13</v>
      </c>
      <c r="B1437">
        <v>95</v>
      </c>
      <c r="C1437">
        <v>2018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455</v>
      </c>
      <c r="O1437">
        <v>99</v>
      </c>
      <c r="P1437">
        <v>9999</v>
      </c>
    </row>
    <row r="1438" spans="1:34">
      <c r="A1438">
        <v>13</v>
      </c>
      <c r="B1438">
        <v>96</v>
      </c>
      <c r="C1438">
        <v>2018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460</v>
      </c>
      <c r="O1438">
        <v>99</v>
      </c>
      <c r="P1438">
        <v>9999</v>
      </c>
      <c r="Q1438">
        <v>1</v>
      </c>
      <c r="R1438">
        <v>0</v>
      </c>
      <c r="AF1438">
        <v>0</v>
      </c>
      <c r="AG1438">
        <v>0</v>
      </c>
    </row>
    <row r="1439" spans="1:34">
      <c r="A1439">
        <v>13</v>
      </c>
      <c r="B1439">
        <v>97</v>
      </c>
      <c r="C1439">
        <v>2017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409</v>
      </c>
      <c r="O1439">
        <v>99</v>
      </c>
      <c r="P1439">
        <v>9999</v>
      </c>
      <c r="Q1439">
        <v>504</v>
      </c>
      <c r="R1439">
        <v>14459</v>
      </c>
      <c r="S1439">
        <v>4.825022477349747</v>
      </c>
      <c r="T1439">
        <v>3.952624662839753</v>
      </c>
      <c r="U1439">
        <v>6.4004979597482574</v>
      </c>
      <c r="V1439">
        <v>0</v>
      </c>
      <c r="W1439">
        <v>6.9161076146344851E-3</v>
      </c>
      <c r="X1439">
        <v>0</v>
      </c>
      <c r="Y1439">
        <v>0</v>
      </c>
      <c r="Z1439">
        <v>1.737910160279182</v>
      </c>
      <c r="AA1439">
        <v>1.9880914375318528</v>
      </c>
      <c r="AB1439">
        <v>1.5419654239641121</v>
      </c>
      <c r="AC1439">
        <v>8.9464987238917271</v>
      </c>
      <c r="AD1439">
        <v>6.3125637885745043</v>
      </c>
      <c r="AE1439">
        <v>28.557531219624632</v>
      </c>
      <c r="AF1439">
        <v>51.698369565217391</v>
      </c>
      <c r="AG1439">
        <v>26.606529560350921</v>
      </c>
      <c r="AH1439">
        <v>0.49795974825368278</v>
      </c>
    </row>
    <row r="1440" spans="1:34">
      <c r="A1440">
        <v>13</v>
      </c>
      <c r="B1440">
        <v>98</v>
      </c>
      <c r="C1440">
        <v>2017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410</v>
      </c>
      <c r="O1440">
        <v>99</v>
      </c>
      <c r="P1440">
        <v>9999</v>
      </c>
      <c r="Q1440">
        <v>574</v>
      </c>
      <c r="R1440">
        <v>4193</v>
      </c>
      <c r="S1440">
        <v>4.9503935129978522</v>
      </c>
      <c r="T1440">
        <v>3.9892678273312674</v>
      </c>
      <c r="U1440">
        <v>12.337610302885761</v>
      </c>
      <c r="V1440">
        <v>0</v>
      </c>
      <c r="W1440">
        <v>0</v>
      </c>
      <c r="X1440">
        <v>0</v>
      </c>
      <c r="Y1440">
        <v>0</v>
      </c>
      <c r="Z1440">
        <v>1.4542189955473284</v>
      </c>
      <c r="AA1440">
        <v>1.7204929056725948</v>
      </c>
      <c r="AB1440">
        <v>1.7187478631501509</v>
      </c>
      <c r="AC1440">
        <v>-11.100963331495779</v>
      </c>
      <c r="AD1440">
        <v>8.0079733827158994E-2</v>
      </c>
      <c r="AE1440">
        <v>32.419852696314919</v>
      </c>
      <c r="AF1440">
        <v>14.992133867276889</v>
      </c>
      <c r="AG1440">
        <v>14.872778855259821</v>
      </c>
      <c r="AH1440">
        <v>1.1209158120677323</v>
      </c>
    </row>
    <row r="1441" spans="1:34">
      <c r="A1441">
        <v>13</v>
      </c>
      <c r="B1441">
        <v>99</v>
      </c>
      <c r="C1441">
        <v>2017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415</v>
      </c>
      <c r="O1441">
        <v>99</v>
      </c>
      <c r="P1441">
        <v>9999</v>
      </c>
      <c r="Q1441">
        <v>518</v>
      </c>
      <c r="R1441">
        <v>4120</v>
      </c>
      <c r="S1441">
        <v>4.4322815533980595</v>
      </c>
      <c r="T1441">
        <v>4.5259708737864068</v>
      </c>
      <c r="U1441">
        <v>17.620752427184453</v>
      </c>
      <c r="V1441">
        <v>0</v>
      </c>
      <c r="W1441">
        <v>0.21844660194174764</v>
      </c>
      <c r="X1441">
        <v>82.0631067961165</v>
      </c>
      <c r="Y1441">
        <v>0</v>
      </c>
      <c r="Z1441">
        <v>1.4327629350415785</v>
      </c>
      <c r="AA1441">
        <v>1.6941580485725685</v>
      </c>
      <c r="AB1441">
        <v>1.8431993289229345</v>
      </c>
      <c r="AC1441">
        <v>1.7612959444847989</v>
      </c>
      <c r="AD1441">
        <v>19.232145219801527</v>
      </c>
      <c r="AE1441">
        <v>39.884061955469136</v>
      </c>
      <c r="AF1441">
        <v>14.731121281464532</v>
      </c>
      <c r="AG1441">
        <v>20.871702459323203</v>
      </c>
      <c r="AH1441">
        <v>0.97087378640776723</v>
      </c>
    </row>
    <row r="1442" spans="1:34">
      <c r="A1442">
        <v>13</v>
      </c>
      <c r="B1442">
        <v>100</v>
      </c>
      <c r="C1442">
        <v>2017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420</v>
      </c>
      <c r="O1442">
        <v>99</v>
      </c>
      <c r="P1442">
        <v>9999</v>
      </c>
      <c r="Q1442">
        <v>410</v>
      </c>
      <c r="R1442">
        <v>3140</v>
      </c>
      <c r="S1442">
        <v>5.0713375796178353</v>
      </c>
      <c r="T1442">
        <v>5.795859872611465</v>
      </c>
      <c r="U1442">
        <v>22.250286624203795</v>
      </c>
      <c r="V1442">
        <v>9.5541401273885371E-2</v>
      </c>
      <c r="W1442">
        <v>1.5286624203821659</v>
      </c>
      <c r="X1442">
        <v>100</v>
      </c>
      <c r="Y1442">
        <v>30.38216560509554</v>
      </c>
      <c r="Z1442">
        <v>1.380373085130346</v>
      </c>
      <c r="AA1442">
        <v>1.4356716156387677</v>
      </c>
      <c r="AB1442">
        <v>1.9003977272575316</v>
      </c>
      <c r="AC1442">
        <v>20.714942534211126</v>
      </c>
      <c r="AD1442">
        <v>23.978713108953311</v>
      </c>
      <c r="AE1442">
        <v>40.454341276642971</v>
      </c>
      <c r="AF1442">
        <v>11.227116704805493</v>
      </c>
      <c r="AG1442">
        <v>20.086370423951632</v>
      </c>
      <c r="AH1442">
        <v>9.5541401273885371E-2</v>
      </c>
    </row>
    <row r="1443" spans="1:34">
      <c r="A1443">
        <v>13</v>
      </c>
      <c r="B1443">
        <v>101</v>
      </c>
      <c r="C1443">
        <v>2017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425</v>
      </c>
      <c r="O1443">
        <v>99</v>
      </c>
      <c r="P1443">
        <v>9999</v>
      </c>
      <c r="Q1443">
        <v>279</v>
      </c>
      <c r="R1443">
        <v>963</v>
      </c>
      <c r="S1443">
        <v>6.006230529595018</v>
      </c>
      <c r="T1443">
        <v>7.1848390446521284</v>
      </c>
      <c r="U1443">
        <v>26.406022845275192</v>
      </c>
      <c r="V1443">
        <v>16.199376947040498</v>
      </c>
      <c r="W1443">
        <v>10.072689511941848</v>
      </c>
      <c r="X1443">
        <v>100</v>
      </c>
      <c r="Y1443">
        <v>100</v>
      </c>
      <c r="Z1443">
        <v>0.85858021583191457</v>
      </c>
      <c r="AA1443">
        <v>1.3641160823816605</v>
      </c>
      <c r="AB1443">
        <v>2.0188876187356324</v>
      </c>
      <c r="AC1443">
        <v>11.505229136422985</v>
      </c>
      <c r="AD1443">
        <v>11.066575809118971</v>
      </c>
      <c r="AE1443">
        <v>31.895148298078425</v>
      </c>
      <c r="AF1443">
        <v>3.443220823798625</v>
      </c>
      <c r="AG1443">
        <v>7.3108099016926191</v>
      </c>
      <c r="AH1443">
        <v>0.20768431983385252</v>
      </c>
    </row>
    <row r="1444" spans="1:34">
      <c r="A1444">
        <v>13</v>
      </c>
      <c r="B1444">
        <v>102</v>
      </c>
      <c r="C1444">
        <v>2017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428</v>
      </c>
      <c r="O1444">
        <v>99</v>
      </c>
      <c r="P1444">
        <v>9999</v>
      </c>
      <c r="Q1444">
        <v>177</v>
      </c>
      <c r="R1444">
        <v>365</v>
      </c>
      <c r="S1444">
        <v>6.5150684931506841</v>
      </c>
      <c r="T1444">
        <v>7.835616438356162</v>
      </c>
      <c r="U1444">
        <v>28.970410958904139</v>
      </c>
      <c r="V1444">
        <v>11.232876712328768</v>
      </c>
      <c r="W1444">
        <v>20</v>
      </c>
      <c r="X1444">
        <v>100</v>
      </c>
      <c r="Y1444">
        <v>100</v>
      </c>
      <c r="Z1444">
        <v>0.57390858504376241</v>
      </c>
      <c r="AA1444">
        <v>1.3700986098774564</v>
      </c>
      <c r="AB1444">
        <v>2.1390927447608905</v>
      </c>
      <c r="AC1444">
        <v>0.75355827984576063</v>
      </c>
      <c r="AD1444">
        <v>2.2818314944538658</v>
      </c>
      <c r="AE1444">
        <v>39.253268072530176</v>
      </c>
      <c r="AF1444">
        <v>1.3050629290617852</v>
      </c>
      <c r="AG1444">
        <v>3.0400710237318886</v>
      </c>
      <c r="AH1444">
        <v>0.27397260273972601</v>
      </c>
    </row>
    <row r="1445" spans="1:34">
      <c r="A1445">
        <v>13</v>
      </c>
      <c r="B1445">
        <v>103</v>
      </c>
      <c r="C1445">
        <v>2017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430</v>
      </c>
      <c r="O1445">
        <v>99</v>
      </c>
      <c r="P1445">
        <v>9999</v>
      </c>
      <c r="Q1445">
        <v>157</v>
      </c>
      <c r="R1445">
        <v>352</v>
      </c>
      <c r="S1445">
        <v>6.6875</v>
      </c>
      <c r="T1445">
        <v>7.9659090909090899</v>
      </c>
      <c r="U1445">
        <v>31.369034090909089</v>
      </c>
      <c r="V1445">
        <v>11.079545454545457</v>
      </c>
      <c r="W1445">
        <v>24.715909090909086</v>
      </c>
      <c r="X1445">
        <v>100</v>
      </c>
      <c r="Y1445">
        <v>100</v>
      </c>
      <c r="Z1445">
        <v>0.83143576459978275</v>
      </c>
      <c r="AA1445">
        <v>1.4573725189843909</v>
      </c>
      <c r="AB1445">
        <v>2.3964882623821739</v>
      </c>
      <c r="AC1445">
        <v>-0.96272765080406897</v>
      </c>
      <c r="AD1445">
        <v>1.2872549120606751</v>
      </c>
      <c r="AE1445">
        <v>44.595403180655389</v>
      </c>
      <c r="AF1445">
        <v>1.2585812356979404</v>
      </c>
      <c r="AG1445">
        <v>3.1745342661331448</v>
      </c>
      <c r="AH1445">
        <v>0.28409090909090912</v>
      </c>
    </row>
    <row r="1446" spans="1:34">
      <c r="A1446">
        <v>13</v>
      </c>
      <c r="B1446">
        <v>104</v>
      </c>
      <c r="C1446">
        <v>2017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433</v>
      </c>
      <c r="O1446">
        <v>99</v>
      </c>
      <c r="P1446">
        <v>9999</v>
      </c>
      <c r="Q1446">
        <v>100</v>
      </c>
      <c r="R1446">
        <v>132</v>
      </c>
      <c r="S1446">
        <v>6.9469696969696972</v>
      </c>
      <c r="T1446">
        <v>8.1212121212121211</v>
      </c>
      <c r="U1446">
        <v>34.099242424242433</v>
      </c>
      <c r="V1446">
        <v>13.636363636363638</v>
      </c>
      <c r="W1446">
        <v>31.818181818181817</v>
      </c>
      <c r="X1446">
        <v>100</v>
      </c>
      <c r="Y1446">
        <v>100</v>
      </c>
      <c r="Z1446">
        <v>0.5234640174779025</v>
      </c>
      <c r="AA1446">
        <v>1.4051549787241389</v>
      </c>
      <c r="AB1446">
        <v>2.6486998040499579</v>
      </c>
      <c r="AC1446">
        <v>3.2903695552063512</v>
      </c>
      <c r="AD1446">
        <v>4.8148965185089443</v>
      </c>
      <c r="AE1446">
        <v>48.617384768649721</v>
      </c>
      <c r="AF1446">
        <v>0.47196796338672753</v>
      </c>
      <c r="AG1446">
        <v>1.2940613649183477</v>
      </c>
      <c r="AH1446">
        <v>0</v>
      </c>
    </row>
    <row r="1447" spans="1:34">
      <c r="A1447">
        <v>13</v>
      </c>
      <c r="B1447">
        <v>105</v>
      </c>
      <c r="C1447">
        <v>2017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435</v>
      </c>
      <c r="O1447">
        <v>99</v>
      </c>
      <c r="P1447">
        <v>9999</v>
      </c>
      <c r="Q1447">
        <v>83</v>
      </c>
      <c r="R1447">
        <v>118</v>
      </c>
      <c r="S1447">
        <v>6.593220338983051</v>
      </c>
      <c r="T1447">
        <v>7.9830508474576289</v>
      </c>
      <c r="U1447">
        <v>36.344067796610176</v>
      </c>
      <c r="V1447">
        <v>0</v>
      </c>
      <c r="W1447">
        <v>31.355932203389823</v>
      </c>
      <c r="X1447">
        <v>100</v>
      </c>
      <c r="Y1447">
        <v>100</v>
      </c>
      <c r="Z1447">
        <v>0.77563996244064093</v>
      </c>
      <c r="AA1447">
        <v>1.4334815277616175</v>
      </c>
      <c r="AB1447">
        <v>2.7769726561505359</v>
      </c>
      <c r="AC1447">
        <v>-13.326774126192801</v>
      </c>
      <c r="AD1447">
        <v>-9.6047742492285249</v>
      </c>
      <c r="AE1447">
        <v>41.55314820343856</v>
      </c>
      <c r="AF1447">
        <v>0.42191075514874155</v>
      </c>
      <c r="AG1447">
        <v>1.2329678455463837</v>
      </c>
      <c r="AH1447">
        <v>0</v>
      </c>
    </row>
    <row r="1448" spans="1:34">
      <c r="A1448">
        <v>13</v>
      </c>
      <c r="B1448">
        <v>106</v>
      </c>
      <c r="C1448">
        <v>2017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438</v>
      </c>
      <c r="O1448">
        <v>99</v>
      </c>
      <c r="P1448">
        <v>9999</v>
      </c>
      <c r="Q1448">
        <v>39</v>
      </c>
      <c r="R1448">
        <v>50</v>
      </c>
      <c r="S1448">
        <v>6.72</v>
      </c>
      <c r="T1448">
        <v>7.88</v>
      </c>
      <c r="U1448">
        <v>39.039999999999992</v>
      </c>
      <c r="V1448">
        <v>0</v>
      </c>
      <c r="W1448">
        <v>32</v>
      </c>
      <c r="X1448">
        <v>100</v>
      </c>
      <c r="Y1448">
        <v>100</v>
      </c>
      <c r="Z1448">
        <v>0.5761944116361235</v>
      </c>
      <c r="AA1448">
        <v>1.2967652061957891</v>
      </c>
      <c r="AB1448">
        <v>3.2288697712976906</v>
      </c>
      <c r="AC1448">
        <v>10.064389811088803</v>
      </c>
      <c r="AD1448">
        <v>3.160514266596687</v>
      </c>
      <c r="AE1448">
        <v>62.248542678939501</v>
      </c>
      <c r="AF1448">
        <v>0.17877574370709379</v>
      </c>
      <c r="AG1448">
        <v>0.56119788147799754</v>
      </c>
      <c r="AH1448">
        <v>0</v>
      </c>
    </row>
    <row r="1449" spans="1:34">
      <c r="A1449">
        <v>13</v>
      </c>
      <c r="B1449">
        <v>107</v>
      </c>
      <c r="C1449">
        <v>2017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440</v>
      </c>
      <c r="O1449">
        <v>99</v>
      </c>
      <c r="P1449">
        <v>9999</v>
      </c>
      <c r="Q1449">
        <v>31</v>
      </c>
      <c r="R1449">
        <v>41</v>
      </c>
      <c r="S1449">
        <v>6.9512195121951219</v>
      </c>
      <c r="T1449">
        <v>7.5609756097560989</v>
      </c>
      <c r="U1449">
        <v>41.351219512195129</v>
      </c>
      <c r="V1449">
        <v>0</v>
      </c>
      <c r="W1449">
        <v>26.829268292682919</v>
      </c>
      <c r="X1449">
        <v>100</v>
      </c>
      <c r="Y1449">
        <v>100</v>
      </c>
      <c r="Z1449">
        <v>0.7743201427845019</v>
      </c>
      <c r="AA1449">
        <v>1.4971716344607622</v>
      </c>
      <c r="AB1449">
        <v>2.8545964687509024</v>
      </c>
      <c r="AC1449">
        <v>23.358362428644838</v>
      </c>
      <c r="AD1449">
        <v>30.81034959627668</v>
      </c>
      <c r="AE1449">
        <v>30.31613605257618</v>
      </c>
      <c r="AF1449">
        <v>0.14659610983981697</v>
      </c>
      <c r="AG1449">
        <v>0.48742565996813358</v>
      </c>
      <c r="AH1449">
        <v>0</v>
      </c>
    </row>
    <row r="1450" spans="1:34">
      <c r="A1450">
        <v>13</v>
      </c>
      <c r="B1450">
        <v>108</v>
      </c>
      <c r="C1450">
        <v>2017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443</v>
      </c>
      <c r="O1450">
        <v>99</v>
      </c>
      <c r="P1450">
        <v>9999</v>
      </c>
      <c r="Q1450">
        <v>14</v>
      </c>
      <c r="R1450">
        <v>15</v>
      </c>
      <c r="S1450">
        <v>6.6</v>
      </c>
      <c r="T1450">
        <v>7</v>
      </c>
      <c r="U1450">
        <v>43.92</v>
      </c>
      <c r="V1450">
        <v>0</v>
      </c>
      <c r="W1450">
        <v>6.6666666666666687</v>
      </c>
      <c r="X1450">
        <v>100</v>
      </c>
      <c r="Y1450">
        <v>100</v>
      </c>
      <c r="Z1450">
        <v>0.41984123983529753</v>
      </c>
      <c r="AA1450">
        <v>1.8547236990991407</v>
      </c>
      <c r="AB1450">
        <v>2.3664319132398459</v>
      </c>
      <c r="AC1450">
        <v>13.869456357526044</v>
      </c>
      <c r="AD1450">
        <v>62.404021831830121</v>
      </c>
      <c r="AE1450">
        <v>31.897364475221561</v>
      </c>
      <c r="AF1450">
        <v>5.3632723112128147E-2</v>
      </c>
      <c r="AG1450">
        <v>0.1894042849988242</v>
      </c>
      <c r="AH1450">
        <v>0</v>
      </c>
    </row>
    <row r="1451" spans="1:34">
      <c r="A1451">
        <v>13</v>
      </c>
      <c r="B1451">
        <v>109</v>
      </c>
      <c r="C1451">
        <v>2017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445</v>
      </c>
      <c r="O1451">
        <v>99</v>
      </c>
      <c r="P1451">
        <v>9999</v>
      </c>
      <c r="Q1451">
        <v>16</v>
      </c>
      <c r="R1451">
        <v>18</v>
      </c>
      <c r="S1451">
        <v>6.7777777777777777</v>
      </c>
      <c r="T1451">
        <v>7.5</v>
      </c>
      <c r="U1451">
        <v>46.661111111111111</v>
      </c>
      <c r="V1451">
        <v>0</v>
      </c>
      <c r="W1451">
        <v>16.666666666666671</v>
      </c>
      <c r="X1451">
        <v>100</v>
      </c>
      <c r="Y1451">
        <v>100</v>
      </c>
      <c r="Z1451">
        <v>1.4663404519374059</v>
      </c>
      <c r="AA1451">
        <v>1.1331154474650622</v>
      </c>
      <c r="AB1451">
        <v>2.5</v>
      </c>
      <c r="AC1451">
        <v>10.513866182756482</v>
      </c>
      <c r="AD1451">
        <v>24.475140709287398</v>
      </c>
      <c r="AE1451">
        <v>54.912517838691556</v>
      </c>
      <c r="AF1451">
        <v>6.4359267734553749E-2</v>
      </c>
      <c r="AG1451">
        <v>0.24147033844947235</v>
      </c>
      <c r="AH1451">
        <v>0</v>
      </c>
    </row>
    <row r="1452" spans="1:34">
      <c r="A1452">
        <v>13</v>
      </c>
      <c r="B1452">
        <v>110</v>
      </c>
      <c r="C1452">
        <v>2017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450</v>
      </c>
      <c r="O1452">
        <v>99</v>
      </c>
      <c r="P1452">
        <v>9999</v>
      </c>
      <c r="Q1452">
        <v>1</v>
      </c>
      <c r="R1452">
        <v>2</v>
      </c>
      <c r="S1452">
        <v>5</v>
      </c>
      <c r="T1452">
        <v>6.5</v>
      </c>
      <c r="U1452">
        <v>53.35</v>
      </c>
      <c r="V1452">
        <v>0</v>
      </c>
      <c r="W1452">
        <v>0</v>
      </c>
      <c r="X1452">
        <v>100</v>
      </c>
      <c r="Y1452">
        <v>100</v>
      </c>
      <c r="Z1452">
        <v>1.5499999999999001</v>
      </c>
      <c r="AA1452">
        <v>0</v>
      </c>
      <c r="AB1452">
        <v>1.5</v>
      </c>
      <c r="AD1452">
        <v>-100.00000000000595</v>
      </c>
      <c r="AF1452">
        <v>7.1510297482837524E-3</v>
      </c>
      <c r="AG1452">
        <v>3.0676134197593401E-2</v>
      </c>
      <c r="AH1452">
        <v>0</v>
      </c>
    </row>
    <row r="1453" spans="1:34">
      <c r="A1453">
        <v>13</v>
      </c>
      <c r="B1453">
        <v>111</v>
      </c>
      <c r="C1453">
        <v>2017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455</v>
      </c>
      <c r="O1453">
        <v>99</v>
      </c>
      <c r="P1453">
        <v>9999</v>
      </c>
    </row>
    <row r="1454" spans="1:34">
      <c r="A1454">
        <v>13</v>
      </c>
      <c r="B1454">
        <v>112</v>
      </c>
      <c r="C1454">
        <v>2017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460</v>
      </c>
      <c r="O1454">
        <v>99</v>
      </c>
      <c r="P1454">
        <v>9999</v>
      </c>
      <c r="Q1454">
        <v>4</v>
      </c>
      <c r="R1454">
        <v>-1.0408340855860843E-17</v>
      </c>
      <c r="AF1454">
        <v>-3.7215177545269007E-20</v>
      </c>
      <c r="AG1454">
        <v>1.0852389097942062E-18</v>
      </c>
    </row>
    <row r="1455" spans="1:34">
      <c r="A1455">
        <v>13</v>
      </c>
      <c r="B1455">
        <v>113</v>
      </c>
      <c r="C1455">
        <v>2016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409</v>
      </c>
      <c r="O1455">
        <v>99</v>
      </c>
      <c r="P1455">
        <v>9999</v>
      </c>
      <c r="Q1455">
        <v>441</v>
      </c>
      <c r="R1455">
        <v>11870</v>
      </c>
      <c r="S1455">
        <v>4.9871103622577939</v>
      </c>
      <c r="T1455">
        <v>3.898904802021903</v>
      </c>
      <c r="U1455">
        <v>6.2940353833192884</v>
      </c>
      <c r="V1455">
        <v>0</v>
      </c>
      <c r="W1455">
        <v>0</v>
      </c>
      <c r="X1455">
        <v>0</v>
      </c>
      <c r="Y1455">
        <v>0</v>
      </c>
      <c r="Z1455">
        <v>1.7764104759414587</v>
      </c>
      <c r="AA1455">
        <v>1.4974572068636849</v>
      </c>
      <c r="AB1455">
        <v>1.5216130580522891</v>
      </c>
      <c r="AC1455">
        <v>16.270552703506922</v>
      </c>
      <c r="AD1455">
        <v>14.69310708912071</v>
      </c>
      <c r="AE1455">
        <v>42.957787846368241</v>
      </c>
      <c r="AF1455">
        <v>51.018653829622643</v>
      </c>
      <c r="AG1455">
        <v>25.474782385723497</v>
      </c>
      <c r="AH1455">
        <v>0.41280539174389208</v>
      </c>
    </row>
    <row r="1456" spans="1:34">
      <c r="A1456">
        <v>13</v>
      </c>
      <c r="B1456">
        <v>114</v>
      </c>
      <c r="C1456">
        <v>2016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410</v>
      </c>
      <c r="O1456">
        <v>99</v>
      </c>
      <c r="P1456">
        <v>9999</v>
      </c>
      <c r="Q1456">
        <v>539</v>
      </c>
      <c r="R1456">
        <v>3469</v>
      </c>
      <c r="S1456">
        <v>5.1046411069472493</v>
      </c>
      <c r="T1456">
        <v>4.0253675410781193</v>
      </c>
      <c r="U1456">
        <v>12.34952435860483</v>
      </c>
      <c r="V1456">
        <v>0</v>
      </c>
      <c r="W1456">
        <v>0</v>
      </c>
      <c r="X1456">
        <v>0</v>
      </c>
      <c r="Y1456">
        <v>0</v>
      </c>
      <c r="Z1456">
        <v>1.4593829885175622</v>
      </c>
      <c r="AA1456">
        <v>1.7149920791954465</v>
      </c>
      <c r="AB1456">
        <v>1.8278275328590283</v>
      </c>
      <c r="AC1456">
        <v>-11.001409082658633</v>
      </c>
      <c r="AD1456">
        <v>5.0417559429328076</v>
      </c>
      <c r="AE1456">
        <v>22.61101636905947</v>
      </c>
      <c r="AF1456">
        <v>14.910169345826528</v>
      </c>
      <c r="AG1456">
        <v>14.60781010886857</v>
      </c>
      <c r="AH1456">
        <v>1.153070049005477</v>
      </c>
    </row>
    <row r="1457" spans="1:34">
      <c r="A1457">
        <v>13</v>
      </c>
      <c r="B1457">
        <v>115</v>
      </c>
      <c r="C1457">
        <v>2016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415</v>
      </c>
      <c r="O1457">
        <v>99</v>
      </c>
      <c r="P1457">
        <v>9999</v>
      </c>
      <c r="Q1457">
        <v>512</v>
      </c>
      <c r="R1457">
        <v>3323</v>
      </c>
      <c r="S1457">
        <v>4.5323502858862463</v>
      </c>
      <c r="T1457">
        <v>4.5308456214264226</v>
      </c>
      <c r="U1457">
        <v>17.641649112247975</v>
      </c>
      <c r="V1457">
        <v>0</v>
      </c>
      <c r="W1457">
        <v>0.1203731567860367</v>
      </c>
      <c r="X1457">
        <v>82.395425820042107</v>
      </c>
      <c r="Y1457">
        <v>0</v>
      </c>
      <c r="Z1457">
        <v>1.4200040862033712</v>
      </c>
      <c r="AA1457">
        <v>1.678784825581001</v>
      </c>
      <c r="AB1457">
        <v>1.8144095323795628</v>
      </c>
      <c r="AC1457">
        <v>1.1427273626907848</v>
      </c>
      <c r="AD1457">
        <v>16.52997011242822</v>
      </c>
      <c r="AE1457">
        <v>42.234633386285424</v>
      </c>
      <c r="AF1457">
        <v>14.282644201839595</v>
      </c>
      <c r="AG1457">
        <v>19.989415939921827</v>
      </c>
      <c r="AH1457">
        <v>0.45139933794763759</v>
      </c>
    </row>
    <row r="1458" spans="1:34">
      <c r="A1458">
        <v>13</v>
      </c>
      <c r="B1458">
        <v>116</v>
      </c>
      <c r="C1458">
        <v>2016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420</v>
      </c>
      <c r="O1458">
        <v>99</v>
      </c>
      <c r="P1458">
        <v>9999</v>
      </c>
      <c r="Q1458">
        <v>427</v>
      </c>
      <c r="R1458">
        <v>2687</v>
      </c>
      <c r="S1458">
        <v>5.2471157424637118</v>
      </c>
      <c r="T1458">
        <v>5.8031261630070716</v>
      </c>
      <c r="U1458">
        <v>22.314216598436872</v>
      </c>
      <c r="V1458">
        <v>0.26051358392259033</v>
      </c>
      <c r="W1458">
        <v>1.7119464086341651</v>
      </c>
      <c r="X1458">
        <v>100</v>
      </c>
      <c r="Y1458">
        <v>33.196873836992921</v>
      </c>
      <c r="Z1458">
        <v>1.4058436347080936</v>
      </c>
      <c r="AA1458">
        <v>1.4444064752950396</v>
      </c>
      <c r="AB1458">
        <v>1.8604910033211817</v>
      </c>
      <c r="AC1458">
        <v>20.718635814011151</v>
      </c>
      <c r="AD1458">
        <v>21.154223759950625</v>
      </c>
      <c r="AE1458">
        <v>39.119328155618398</v>
      </c>
      <c r="AF1458">
        <v>11.549041519814324</v>
      </c>
      <c r="AG1458">
        <v>20.444660096183963</v>
      </c>
      <c r="AH1458">
        <v>0.14886490509862299</v>
      </c>
    </row>
    <row r="1459" spans="1:34">
      <c r="A1459">
        <v>13</v>
      </c>
      <c r="B1459">
        <v>117</v>
      </c>
      <c r="C1459">
        <v>2016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425</v>
      </c>
      <c r="O1459">
        <v>99</v>
      </c>
      <c r="P1459">
        <v>9999</v>
      </c>
      <c r="Q1459">
        <v>278</v>
      </c>
      <c r="R1459">
        <v>872</v>
      </c>
      <c r="S1459">
        <v>6.044724770642202</v>
      </c>
      <c r="T1459">
        <v>6.873853211009175</v>
      </c>
      <c r="U1459">
        <v>26.458142201834807</v>
      </c>
      <c r="V1459">
        <v>19.495412844036696</v>
      </c>
      <c r="W1459">
        <v>7.9128440366972477</v>
      </c>
      <c r="X1459">
        <v>100</v>
      </c>
      <c r="Y1459">
        <v>100</v>
      </c>
      <c r="Z1459">
        <v>0.86838072335759908</v>
      </c>
      <c r="AA1459">
        <v>1.3967753385090771</v>
      </c>
      <c r="AB1459">
        <v>2.0097594033085016</v>
      </c>
      <c r="AC1459">
        <v>14.411999023475685</v>
      </c>
      <c r="AD1459">
        <v>12.392556994646776</v>
      </c>
      <c r="AE1459">
        <v>38.765229677754789</v>
      </c>
      <c r="AF1459">
        <v>3.747958394223331</v>
      </c>
      <c r="AG1459">
        <v>7.8669504540507074</v>
      </c>
      <c r="AH1459">
        <v>0.11467889908256881</v>
      </c>
    </row>
    <row r="1460" spans="1:34">
      <c r="A1460">
        <v>13</v>
      </c>
      <c r="B1460">
        <v>118</v>
      </c>
      <c r="C1460">
        <v>2016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428</v>
      </c>
      <c r="O1460">
        <v>99</v>
      </c>
      <c r="P1460">
        <v>9999</v>
      </c>
      <c r="Q1460">
        <v>174</v>
      </c>
      <c r="R1460">
        <v>381</v>
      </c>
      <c r="S1460">
        <v>6.496062992125986</v>
      </c>
      <c r="T1460">
        <v>7.6955380577427812</v>
      </c>
      <c r="U1460">
        <v>28.986614173228343</v>
      </c>
      <c r="V1460">
        <v>12.073490813648297</v>
      </c>
      <c r="W1460">
        <v>18.372703412073495</v>
      </c>
      <c r="X1460">
        <v>100</v>
      </c>
      <c r="Y1460">
        <v>100</v>
      </c>
      <c r="Z1460">
        <v>0.58985680962565179</v>
      </c>
      <c r="AA1460">
        <v>1.4116538712446378</v>
      </c>
      <c r="AB1460">
        <v>2.182417460142855</v>
      </c>
      <c r="AC1460">
        <v>-4.8763259491695754</v>
      </c>
      <c r="AD1460">
        <v>2.3135612227207378</v>
      </c>
      <c r="AE1460">
        <v>43.069252912597591</v>
      </c>
      <c r="AF1460">
        <v>1.6375827387604236</v>
      </c>
      <c r="AG1460">
        <v>3.7657635662826761</v>
      </c>
      <c r="AH1460">
        <v>0.26246719160104987</v>
      </c>
    </row>
    <row r="1461" spans="1:34">
      <c r="A1461">
        <v>13</v>
      </c>
      <c r="B1461">
        <v>119</v>
      </c>
      <c r="C1461">
        <v>2016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430</v>
      </c>
      <c r="O1461">
        <v>99</v>
      </c>
      <c r="P1461">
        <v>9999</v>
      </c>
      <c r="Q1461">
        <v>165</v>
      </c>
      <c r="R1461">
        <v>321</v>
      </c>
      <c r="S1461">
        <v>6.850467289719627</v>
      </c>
      <c r="T1461">
        <v>7.962616822429907</v>
      </c>
      <c r="U1461">
        <v>31.41401869158879</v>
      </c>
      <c r="V1461">
        <v>12.772585669781931</v>
      </c>
      <c r="W1461">
        <v>25.545171339563861</v>
      </c>
      <c r="X1461">
        <v>100</v>
      </c>
      <c r="Y1461">
        <v>100</v>
      </c>
      <c r="Z1461">
        <v>0.87653188714519215</v>
      </c>
      <c r="AA1461">
        <v>1.3771866554033279</v>
      </c>
      <c r="AB1461">
        <v>2.449204462276426</v>
      </c>
      <c r="AC1461">
        <v>14.599664042751776</v>
      </c>
      <c r="AD1461">
        <v>3.6376907662430145</v>
      </c>
      <c r="AE1461">
        <v>42.780999609622434</v>
      </c>
      <c r="AF1461">
        <v>1.3796956932863405</v>
      </c>
      <c r="AG1461">
        <v>3.4384215020090632</v>
      </c>
      <c r="AH1461">
        <v>0.31152647975077874</v>
      </c>
    </row>
    <row r="1462" spans="1:34">
      <c r="A1462">
        <v>13</v>
      </c>
      <c r="B1462">
        <v>120</v>
      </c>
      <c r="C1462">
        <v>2016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433</v>
      </c>
      <c r="O1462">
        <v>99</v>
      </c>
      <c r="P1462">
        <v>9999</v>
      </c>
      <c r="Q1462">
        <v>84</v>
      </c>
      <c r="R1462">
        <v>121</v>
      </c>
      <c r="S1462">
        <v>7.0991735537190097</v>
      </c>
      <c r="T1462">
        <v>8.0991735537190088</v>
      </c>
      <c r="U1462">
        <v>33.950413223140487</v>
      </c>
      <c r="V1462">
        <v>17.355371900826452</v>
      </c>
      <c r="W1462">
        <v>32.231404958677686</v>
      </c>
      <c r="X1462">
        <v>100</v>
      </c>
      <c r="Y1462">
        <v>100</v>
      </c>
      <c r="Z1462">
        <v>0.53692173844457614</v>
      </c>
      <c r="AA1462">
        <v>1.4737648347212429</v>
      </c>
      <c r="AB1462">
        <v>2.7254689752716605</v>
      </c>
      <c r="AC1462">
        <v>-12.64266887861168</v>
      </c>
      <c r="AD1462">
        <v>-22.197790248001077</v>
      </c>
      <c r="AE1462">
        <v>42.96317008689541</v>
      </c>
      <c r="AF1462">
        <v>0.5200722083727326</v>
      </c>
      <c r="AG1462">
        <v>1.400751250037507</v>
      </c>
      <c r="AH1462">
        <v>0</v>
      </c>
    </row>
    <row r="1463" spans="1:34">
      <c r="A1463">
        <v>13</v>
      </c>
      <c r="B1463">
        <v>121</v>
      </c>
      <c r="C1463">
        <v>2016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435</v>
      </c>
      <c r="O1463">
        <v>99</v>
      </c>
      <c r="P1463">
        <v>9999</v>
      </c>
      <c r="Q1463">
        <v>65</v>
      </c>
      <c r="R1463">
        <v>93</v>
      </c>
      <c r="S1463">
        <v>7.2043010752688179</v>
      </c>
      <c r="T1463">
        <v>8</v>
      </c>
      <c r="U1463">
        <v>36.273118279569879</v>
      </c>
      <c r="V1463">
        <v>0</v>
      </c>
      <c r="W1463">
        <v>35.483870967741943</v>
      </c>
      <c r="X1463">
        <v>100</v>
      </c>
      <c r="Y1463">
        <v>100</v>
      </c>
      <c r="Z1463">
        <v>0.79421832606108766</v>
      </c>
      <c r="AA1463">
        <v>1.5967651424384144</v>
      </c>
      <c r="AB1463">
        <v>2.9512162610277888</v>
      </c>
      <c r="AC1463">
        <v>20.527893960403997</v>
      </c>
      <c r="AD1463">
        <v>-10.459500845894032</v>
      </c>
      <c r="AE1463">
        <v>42.441225635841377</v>
      </c>
      <c r="AF1463">
        <v>0.3997249204848275</v>
      </c>
      <c r="AG1463">
        <v>1.1502663746048023</v>
      </c>
      <c r="AH1463">
        <v>0</v>
      </c>
    </row>
    <row r="1464" spans="1:34">
      <c r="A1464">
        <v>13</v>
      </c>
      <c r="B1464">
        <v>122</v>
      </c>
      <c r="C1464">
        <v>2016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438</v>
      </c>
      <c r="O1464">
        <v>99</v>
      </c>
      <c r="P1464">
        <v>9999</v>
      </c>
      <c r="Q1464">
        <v>31</v>
      </c>
      <c r="R1464">
        <v>39</v>
      </c>
      <c r="S1464">
        <v>6.9743589743589745</v>
      </c>
      <c r="T1464">
        <v>7.4102564102564097</v>
      </c>
      <c r="U1464">
        <v>38.964102564102561</v>
      </c>
      <c r="V1464">
        <v>0</v>
      </c>
      <c r="W1464">
        <v>17.948717948717952</v>
      </c>
      <c r="X1464">
        <v>100</v>
      </c>
      <c r="Y1464">
        <v>100</v>
      </c>
      <c r="Z1464">
        <v>0.55075108598301892</v>
      </c>
      <c r="AA1464">
        <v>1.7019924897719061</v>
      </c>
      <c r="AB1464">
        <v>2.5692256512564806</v>
      </c>
      <c r="AC1464">
        <v>2.3636745834506474</v>
      </c>
      <c r="AD1464">
        <v>-1.6773371900564089</v>
      </c>
      <c r="AE1464">
        <v>17.83181649465303</v>
      </c>
      <c r="AF1464">
        <v>0.16762657955815349</v>
      </c>
      <c r="AG1464">
        <v>0.51815520923977532</v>
      </c>
      <c r="AH1464">
        <v>0</v>
      </c>
    </row>
    <row r="1465" spans="1:34">
      <c r="A1465">
        <v>13</v>
      </c>
      <c r="B1465">
        <v>123</v>
      </c>
      <c r="C1465">
        <v>2016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440</v>
      </c>
      <c r="O1465">
        <v>99</v>
      </c>
      <c r="P1465">
        <v>9999</v>
      </c>
      <c r="Q1465">
        <v>40</v>
      </c>
      <c r="R1465">
        <v>50</v>
      </c>
      <c r="S1465">
        <v>6.8600000000000012</v>
      </c>
      <c r="T1465">
        <v>7.04</v>
      </c>
      <c r="U1465">
        <v>41.468000000000011</v>
      </c>
      <c r="V1465">
        <v>0</v>
      </c>
      <c r="W1465">
        <v>14</v>
      </c>
      <c r="X1465">
        <v>100</v>
      </c>
      <c r="Y1465">
        <v>100</v>
      </c>
      <c r="Z1465">
        <v>0.80658291576217955</v>
      </c>
      <c r="AA1465">
        <v>1.6614451540752102</v>
      </c>
      <c r="AB1465">
        <v>2.1996363335788045</v>
      </c>
      <c r="AC1465">
        <v>-9.885879012917222</v>
      </c>
      <c r="AD1465">
        <v>-4.436956610331741</v>
      </c>
      <c r="AE1465">
        <v>42.292193927461099</v>
      </c>
      <c r="AF1465">
        <v>0.21490587122840196</v>
      </c>
      <c r="AG1465">
        <v>0.70699066256761645</v>
      </c>
      <c r="AH1465">
        <v>0</v>
      </c>
    </row>
    <row r="1466" spans="1:34">
      <c r="A1466">
        <v>13</v>
      </c>
      <c r="B1466">
        <v>124</v>
      </c>
      <c r="C1466">
        <v>2016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443</v>
      </c>
      <c r="O1466">
        <v>99</v>
      </c>
      <c r="P1466">
        <v>9999</v>
      </c>
      <c r="Q1466">
        <v>14</v>
      </c>
      <c r="R1466">
        <v>14</v>
      </c>
      <c r="S1466">
        <v>7.0714285714285694</v>
      </c>
      <c r="T1466">
        <v>8</v>
      </c>
      <c r="U1466">
        <v>43.985714285714259</v>
      </c>
      <c r="V1466">
        <v>0</v>
      </c>
      <c r="W1466">
        <v>35.714285714285722</v>
      </c>
      <c r="X1466">
        <v>100</v>
      </c>
      <c r="Y1466">
        <v>100</v>
      </c>
      <c r="Z1466">
        <v>0.57799795211918237</v>
      </c>
      <c r="AA1466">
        <v>1.7098156005122604</v>
      </c>
      <c r="AB1466">
        <v>2.7774602993176543</v>
      </c>
      <c r="AC1466">
        <v>-4.2333307969370448</v>
      </c>
      <c r="AD1466">
        <v>8.0088527682419688</v>
      </c>
      <c r="AE1466">
        <v>72.196487113984773</v>
      </c>
      <c r="AF1466">
        <v>6.0173643943952554E-2</v>
      </c>
      <c r="AG1466">
        <v>0.20997629497884548</v>
      </c>
      <c r="AH1466">
        <v>0</v>
      </c>
    </row>
    <row r="1467" spans="1:34">
      <c r="A1467">
        <v>13</v>
      </c>
      <c r="B1467">
        <v>125</v>
      </c>
      <c r="C1467">
        <v>2016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445</v>
      </c>
      <c r="O1467">
        <v>99</v>
      </c>
      <c r="P1467">
        <v>9999</v>
      </c>
      <c r="Q1467">
        <v>18</v>
      </c>
      <c r="R1467">
        <v>24</v>
      </c>
      <c r="S1467">
        <v>6.7083333333333313</v>
      </c>
      <c r="T1467">
        <v>6.875</v>
      </c>
      <c r="U1467">
        <v>47.787500000000001</v>
      </c>
      <c r="V1467">
        <v>0</v>
      </c>
      <c r="W1467">
        <v>8.3333333333333357</v>
      </c>
      <c r="X1467">
        <v>100</v>
      </c>
      <c r="Y1467">
        <v>100</v>
      </c>
      <c r="Z1467">
        <v>1.3593235143509328</v>
      </c>
      <c r="AA1467">
        <v>1.135751097536587</v>
      </c>
      <c r="AB1467">
        <v>2.7128168017763379</v>
      </c>
      <c r="AC1467">
        <v>9.4797982861836978</v>
      </c>
      <c r="AD1467">
        <v>6.0591648344655598</v>
      </c>
      <c r="AE1467">
        <v>33.977482461930457</v>
      </c>
      <c r="AF1467">
        <v>0.1031548181896329</v>
      </c>
      <c r="AG1467">
        <v>0.39107147241188361</v>
      </c>
      <c r="AH1467">
        <v>0</v>
      </c>
    </row>
    <row r="1468" spans="1:34">
      <c r="A1468">
        <v>13</v>
      </c>
      <c r="B1468">
        <v>126</v>
      </c>
      <c r="C1468">
        <v>2016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450</v>
      </c>
      <c r="O1468">
        <v>99</v>
      </c>
      <c r="P1468">
        <v>9999</v>
      </c>
      <c r="Q1468">
        <v>2</v>
      </c>
      <c r="R1468">
        <v>2</v>
      </c>
      <c r="S1468">
        <v>6.5</v>
      </c>
      <c r="T1468">
        <v>9.5</v>
      </c>
      <c r="U1468">
        <v>51.3</v>
      </c>
      <c r="V1468">
        <v>0</v>
      </c>
      <c r="W1468">
        <v>50</v>
      </c>
      <c r="X1468">
        <v>100</v>
      </c>
      <c r="Y1468">
        <v>100</v>
      </c>
      <c r="Z1468">
        <v>0.20000000000104592</v>
      </c>
      <c r="AA1468">
        <v>1.5</v>
      </c>
      <c r="AB1468">
        <v>1.5</v>
      </c>
      <c r="AC1468">
        <v>99.999999999480821</v>
      </c>
      <c r="AD1468">
        <v>-99.999999999461849</v>
      </c>
      <c r="AE1468">
        <v>-100</v>
      </c>
      <c r="AF1468">
        <v>8.5962348491360786E-3</v>
      </c>
      <c r="AG1468">
        <v>3.4984683119242542E-2</v>
      </c>
      <c r="AH1468">
        <v>0</v>
      </c>
    </row>
    <row r="1469" spans="1:34">
      <c r="A1469">
        <v>13</v>
      </c>
      <c r="B1469">
        <v>127</v>
      </c>
      <c r="C1469">
        <v>2016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455</v>
      </c>
      <c r="O1469">
        <v>99</v>
      </c>
      <c r="P1469">
        <v>9999</v>
      </c>
    </row>
    <row r="1470" spans="1:34">
      <c r="A1470">
        <v>13</v>
      </c>
      <c r="B1470">
        <v>128</v>
      </c>
      <c r="C1470">
        <v>2016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460</v>
      </c>
      <c r="O1470">
        <v>99</v>
      </c>
      <c r="P1470">
        <v>9999</v>
      </c>
    </row>
    <row r="1471" spans="1:34">
      <c r="A1471">
        <v>13</v>
      </c>
      <c r="B1471">
        <v>129</v>
      </c>
      <c r="C1471">
        <v>2015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409</v>
      </c>
      <c r="O1471">
        <v>99</v>
      </c>
      <c r="P1471">
        <v>9999</v>
      </c>
      <c r="Q1471">
        <v>453</v>
      </c>
      <c r="R1471">
        <v>12744</v>
      </c>
      <c r="S1471">
        <v>4.795197740112993</v>
      </c>
      <c r="T1471">
        <v>3.7425455116133088</v>
      </c>
      <c r="U1471">
        <v>6.2380257376020012</v>
      </c>
      <c r="V1471">
        <v>0</v>
      </c>
      <c r="W1471">
        <v>0</v>
      </c>
      <c r="X1471">
        <v>0</v>
      </c>
      <c r="Y1471">
        <v>0</v>
      </c>
      <c r="Z1471">
        <v>1.7768678387402876</v>
      </c>
      <c r="AA1471">
        <v>1.4479206171062087</v>
      </c>
      <c r="AB1471">
        <v>1.5298425994616851</v>
      </c>
      <c r="AC1471">
        <v>17.87474829594386</v>
      </c>
      <c r="AD1471">
        <v>8.153489965170202</v>
      </c>
      <c r="AE1471">
        <v>40.313143840849278</v>
      </c>
      <c r="AF1471">
        <v>54.126141431301761</v>
      </c>
      <c r="AG1471">
        <v>27.93300918270613</v>
      </c>
      <c r="AH1471">
        <v>0.26679221594475822</v>
      </c>
    </row>
    <row r="1472" spans="1:34">
      <c r="A1472">
        <v>13</v>
      </c>
      <c r="B1472">
        <v>130</v>
      </c>
      <c r="C1472">
        <v>2015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410</v>
      </c>
      <c r="O1472">
        <v>99</v>
      </c>
      <c r="P1472">
        <v>9999</v>
      </c>
      <c r="Q1472">
        <v>506</v>
      </c>
      <c r="R1472">
        <v>3301</v>
      </c>
      <c r="S1472">
        <v>4.8770069675855803</v>
      </c>
      <c r="T1472">
        <v>3.9154801575280223</v>
      </c>
      <c r="U1472">
        <v>12.293032414419882</v>
      </c>
      <c r="V1472">
        <v>0</v>
      </c>
      <c r="W1472">
        <v>3.0293850348379277E-2</v>
      </c>
      <c r="X1472">
        <v>0</v>
      </c>
      <c r="Y1472">
        <v>0</v>
      </c>
      <c r="Z1472">
        <v>1.4474077932855869</v>
      </c>
      <c r="AA1472">
        <v>1.6189637337795637</v>
      </c>
      <c r="AB1472">
        <v>1.7560575011296327</v>
      </c>
      <c r="AC1472">
        <v>-12.484801729576873</v>
      </c>
      <c r="AD1472">
        <v>-3.315083442551964</v>
      </c>
      <c r="AE1472">
        <v>23.375067701153121</v>
      </c>
      <c r="AF1472">
        <v>14.019961775323848</v>
      </c>
      <c r="AG1472">
        <v>14.258352594270862</v>
      </c>
      <c r="AH1472">
        <v>1.0299909118448956</v>
      </c>
    </row>
    <row r="1473" spans="1:37">
      <c r="A1473">
        <v>13</v>
      </c>
      <c r="B1473">
        <v>131</v>
      </c>
      <c r="C1473">
        <v>2015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415</v>
      </c>
      <c r="O1473">
        <v>99</v>
      </c>
      <c r="P1473">
        <v>9999</v>
      </c>
      <c r="Q1473">
        <v>489</v>
      </c>
      <c r="R1473">
        <v>3291</v>
      </c>
      <c r="S1473">
        <v>4.3922819811607425</v>
      </c>
      <c r="T1473">
        <v>4.4752354907323006</v>
      </c>
      <c r="U1473">
        <v>17.615436037678496</v>
      </c>
      <c r="V1473">
        <v>0</v>
      </c>
      <c r="W1473">
        <v>9.1157702825888767E-2</v>
      </c>
      <c r="X1473">
        <v>82.680036463081123</v>
      </c>
      <c r="Y1473">
        <v>0</v>
      </c>
      <c r="Z1473">
        <v>1.3957586325083484</v>
      </c>
      <c r="AA1473">
        <v>1.7499892748138139</v>
      </c>
      <c r="AB1473">
        <v>1.8387380645865321</v>
      </c>
      <c r="AC1473">
        <v>6.8541877490415812</v>
      </c>
      <c r="AD1473">
        <v>23.079879732629141</v>
      </c>
      <c r="AE1473">
        <v>34.018671943092279</v>
      </c>
      <c r="AF1473">
        <v>13.977489912932681</v>
      </c>
      <c r="AG1473">
        <v>20.369767835721827</v>
      </c>
      <c r="AH1473">
        <v>0.15192950470981467</v>
      </c>
    </row>
    <row r="1474" spans="1:37">
      <c r="A1474">
        <v>13</v>
      </c>
      <c r="B1474">
        <v>132</v>
      </c>
      <c r="C1474">
        <v>2015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420</v>
      </c>
      <c r="O1474">
        <v>99</v>
      </c>
      <c r="P1474">
        <v>9999</v>
      </c>
      <c r="Q1474">
        <v>396</v>
      </c>
      <c r="R1474">
        <v>2457</v>
      </c>
      <c r="S1474">
        <v>5.1611721611721615</v>
      </c>
      <c r="T1474">
        <v>5.8730158730158708</v>
      </c>
      <c r="U1474">
        <v>22.305372405372367</v>
      </c>
      <c r="V1474">
        <v>0.16280016280016277</v>
      </c>
      <c r="W1474">
        <v>1.0989010989010985</v>
      </c>
      <c r="X1474">
        <v>100</v>
      </c>
      <c r="Y1474">
        <v>32.722832722832713</v>
      </c>
      <c r="Z1474">
        <v>1.4005128841702512</v>
      </c>
      <c r="AA1474">
        <v>1.401519006184033</v>
      </c>
      <c r="AB1474">
        <v>1.8026775355746096</v>
      </c>
      <c r="AC1474">
        <v>22.242105749752337</v>
      </c>
      <c r="AD1474">
        <v>23.26693279801972</v>
      </c>
      <c r="AE1474">
        <v>36.798340092992554</v>
      </c>
      <c r="AF1474">
        <v>10.435336589509452</v>
      </c>
      <c r="AG1474">
        <v>19.256592230082752</v>
      </c>
      <c r="AH1474">
        <v>0</v>
      </c>
    </row>
    <row r="1475" spans="1:37">
      <c r="A1475">
        <v>13</v>
      </c>
      <c r="B1475">
        <v>133</v>
      </c>
      <c r="C1475">
        <v>2015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425</v>
      </c>
      <c r="O1475">
        <v>99</v>
      </c>
      <c r="P1475">
        <v>9999</v>
      </c>
      <c r="Q1475">
        <v>268</v>
      </c>
      <c r="R1475">
        <v>877</v>
      </c>
      <c r="S1475">
        <v>6.0102622576966951</v>
      </c>
      <c r="T1475">
        <v>6.8529076396807298</v>
      </c>
      <c r="U1475">
        <v>26.420752565564399</v>
      </c>
      <c r="V1475">
        <v>19.49828962371722</v>
      </c>
      <c r="W1475">
        <v>5.1311288483466333</v>
      </c>
      <c r="X1475">
        <v>100</v>
      </c>
      <c r="Y1475">
        <v>100</v>
      </c>
      <c r="Z1475">
        <v>0.8584161805366568</v>
      </c>
      <c r="AA1475">
        <v>1.3434700554272856</v>
      </c>
      <c r="AB1475">
        <v>1.8988158962598725</v>
      </c>
      <c r="AC1475">
        <v>15.731886487934874</v>
      </c>
      <c r="AD1475">
        <v>10.694538156506733</v>
      </c>
      <c r="AE1475">
        <v>32.912313686570855</v>
      </c>
      <c r="AF1475">
        <v>3.7247823317052449</v>
      </c>
      <c r="AG1475">
        <v>8.1415965273390523</v>
      </c>
      <c r="AH1475">
        <v>0</v>
      </c>
    </row>
    <row r="1476" spans="1:37">
      <c r="A1476">
        <v>13</v>
      </c>
      <c r="B1476">
        <v>134</v>
      </c>
      <c r="C1476">
        <v>2015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428</v>
      </c>
      <c r="O1476">
        <v>99</v>
      </c>
      <c r="P1476">
        <v>9999</v>
      </c>
      <c r="Q1476">
        <v>145</v>
      </c>
      <c r="R1476">
        <v>285</v>
      </c>
      <c r="S1476">
        <v>6.5122807017543858</v>
      </c>
      <c r="T1476">
        <v>7.47017543859649</v>
      </c>
      <c r="U1476">
        <v>29.009122807017555</v>
      </c>
      <c r="V1476">
        <v>11.929824561403512</v>
      </c>
      <c r="W1476">
        <v>11.929824561403512</v>
      </c>
      <c r="X1476">
        <v>100</v>
      </c>
      <c r="Y1476">
        <v>100</v>
      </c>
      <c r="Z1476">
        <v>0.58187923236556649</v>
      </c>
      <c r="AA1476">
        <v>1.3652414702475602</v>
      </c>
      <c r="AB1476">
        <v>2.0900738602143063</v>
      </c>
      <c r="AC1476">
        <v>9.9679817577581016</v>
      </c>
      <c r="AD1476">
        <v>1.9842391658950829</v>
      </c>
      <c r="AE1476">
        <v>26.23527431900672</v>
      </c>
      <c r="AF1476">
        <v>1.210448078148227</v>
      </c>
      <c r="AG1476">
        <v>2.9049874174368151</v>
      </c>
      <c r="AH1476">
        <v>0</v>
      </c>
    </row>
    <row r="1477" spans="1:37">
      <c r="A1477">
        <v>13</v>
      </c>
      <c r="B1477">
        <v>135</v>
      </c>
      <c r="C1477">
        <v>2015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430</v>
      </c>
      <c r="O1477">
        <v>99</v>
      </c>
      <c r="P1477">
        <v>9999</v>
      </c>
      <c r="Q1477">
        <v>153</v>
      </c>
      <c r="R1477">
        <v>285</v>
      </c>
      <c r="S1477">
        <v>6.7368421052631566</v>
      </c>
      <c r="T1477">
        <v>7.3929824561403503</v>
      </c>
      <c r="U1477">
        <v>31.352982456140328</v>
      </c>
      <c r="V1477">
        <v>22.807017543859647</v>
      </c>
      <c r="W1477">
        <v>17.192982456140349</v>
      </c>
      <c r="X1477">
        <v>100</v>
      </c>
      <c r="Y1477">
        <v>100</v>
      </c>
      <c r="Z1477">
        <v>0.85308514396404012</v>
      </c>
      <c r="AA1477">
        <v>1.3155789305236227</v>
      </c>
      <c r="AB1477">
        <v>2.3738235977798401</v>
      </c>
      <c r="AC1477">
        <v>8.3080216814738783</v>
      </c>
      <c r="AD1477">
        <v>8.9519750454706877</v>
      </c>
      <c r="AE1477">
        <v>33.085391471240619</v>
      </c>
      <c r="AF1477">
        <v>1.210448078148227</v>
      </c>
      <c r="AG1477">
        <v>3.139702642513956</v>
      </c>
      <c r="AH1477">
        <v>0</v>
      </c>
    </row>
    <row r="1478" spans="1:37">
      <c r="A1478">
        <v>13</v>
      </c>
      <c r="B1478">
        <v>136</v>
      </c>
      <c r="C1478">
        <v>2015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433</v>
      </c>
      <c r="O1478">
        <v>99</v>
      </c>
      <c r="P1478">
        <v>9999</v>
      </c>
      <c r="Q1478">
        <v>76</v>
      </c>
      <c r="R1478">
        <v>101</v>
      </c>
      <c r="S1478">
        <v>6.9009900990098991</v>
      </c>
      <c r="T1478">
        <v>7.8316831683168306</v>
      </c>
      <c r="U1478">
        <v>33.985148514851488</v>
      </c>
      <c r="V1478">
        <v>12.871287128712872</v>
      </c>
      <c r="W1478">
        <v>19.801980198019798</v>
      </c>
      <c r="X1478">
        <v>100</v>
      </c>
      <c r="Y1478">
        <v>100</v>
      </c>
      <c r="Z1478">
        <v>0.60923359395391763</v>
      </c>
      <c r="AA1478">
        <v>1.4859403829508619</v>
      </c>
      <c r="AB1478">
        <v>2.4213133942311238</v>
      </c>
      <c r="AC1478">
        <v>-0.70927283041789801</v>
      </c>
      <c r="AD1478">
        <v>4.1932597389364847</v>
      </c>
      <c r="AE1478">
        <v>32.00875632236815</v>
      </c>
      <c r="AF1478">
        <v>0.42896581015077506</v>
      </c>
      <c r="AG1478">
        <v>1.2060778593971488</v>
      </c>
      <c r="AH1478">
        <v>0</v>
      </c>
    </row>
    <row r="1479" spans="1:37">
      <c r="A1479">
        <v>13</v>
      </c>
      <c r="B1479">
        <v>137</v>
      </c>
      <c r="C1479">
        <v>2015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435</v>
      </c>
      <c r="O1479">
        <v>99</v>
      </c>
      <c r="P1479">
        <v>9999</v>
      </c>
      <c r="Q1479">
        <v>76</v>
      </c>
      <c r="R1479">
        <v>104</v>
      </c>
      <c r="S1479">
        <v>6.7019230769230758</v>
      </c>
      <c r="T1479">
        <v>6.9038461538461551</v>
      </c>
      <c r="U1479">
        <v>36.59807692307691</v>
      </c>
      <c r="V1479">
        <v>0</v>
      </c>
      <c r="W1479">
        <v>17.307692307692317</v>
      </c>
      <c r="X1479">
        <v>100</v>
      </c>
      <c r="Y1479">
        <v>100</v>
      </c>
      <c r="Z1479">
        <v>0.88273839330007187</v>
      </c>
      <c r="AA1479">
        <v>1.7033891990128411</v>
      </c>
      <c r="AB1479">
        <v>2.5999971552100938</v>
      </c>
      <c r="AC1479">
        <v>18.634426669778765</v>
      </c>
      <c r="AD1479">
        <v>3.4273299327068858</v>
      </c>
      <c r="AE1479">
        <v>47.334162980730419</v>
      </c>
      <c r="AF1479">
        <v>0.44170736886812495</v>
      </c>
      <c r="AG1479">
        <v>1.3373848648033291</v>
      </c>
      <c r="AH1479">
        <v>0</v>
      </c>
    </row>
    <row r="1480" spans="1:37">
      <c r="A1480">
        <v>13</v>
      </c>
      <c r="B1480">
        <v>138</v>
      </c>
      <c r="C1480">
        <v>2015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438</v>
      </c>
      <c r="O1480">
        <v>99</v>
      </c>
      <c r="P1480">
        <v>9999</v>
      </c>
      <c r="Q1480">
        <v>38</v>
      </c>
      <c r="R1480">
        <v>47</v>
      </c>
      <c r="S1480">
        <v>7.5744680851063828</v>
      </c>
      <c r="T1480">
        <v>7.5531914893617005</v>
      </c>
      <c r="U1480">
        <v>38.96382978723404</v>
      </c>
      <c r="V1480">
        <v>0</v>
      </c>
      <c r="W1480">
        <v>21.276595744680854</v>
      </c>
      <c r="X1480">
        <v>100</v>
      </c>
      <c r="Y1480">
        <v>100</v>
      </c>
      <c r="Z1480">
        <v>0.53690425942983</v>
      </c>
      <c r="AA1480">
        <v>1.3486743822757887</v>
      </c>
      <c r="AB1480">
        <v>2.313774760901087</v>
      </c>
      <c r="AC1480">
        <v>-0.95026320737739189</v>
      </c>
      <c r="AD1480">
        <v>-1.8147453744693285</v>
      </c>
      <c r="AE1480">
        <v>49.135037643008118</v>
      </c>
      <c r="AF1480">
        <v>0.19961775323847952</v>
      </c>
      <c r="AG1480">
        <v>0.6434640594068457</v>
      </c>
      <c r="AH1480">
        <v>0</v>
      </c>
    </row>
    <row r="1481" spans="1:37">
      <c r="A1481">
        <v>13</v>
      </c>
      <c r="B1481">
        <v>139</v>
      </c>
      <c r="C1481">
        <v>2015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440</v>
      </c>
      <c r="O1481">
        <v>99</v>
      </c>
      <c r="P1481">
        <v>9999</v>
      </c>
      <c r="Q1481">
        <v>29</v>
      </c>
      <c r="R1481">
        <v>30</v>
      </c>
      <c r="S1481">
        <v>6.9666666666666686</v>
      </c>
      <c r="T1481">
        <v>7.4</v>
      </c>
      <c r="U1481">
        <v>41.453333333333326</v>
      </c>
      <c r="V1481">
        <v>0</v>
      </c>
      <c r="W1481">
        <v>13.333333333333337</v>
      </c>
      <c r="X1481">
        <v>100</v>
      </c>
      <c r="Y1481">
        <v>100</v>
      </c>
      <c r="Z1481">
        <v>0.84763723897005316</v>
      </c>
      <c r="AA1481">
        <v>1.3034143197344776</v>
      </c>
      <c r="AB1481">
        <v>2.2449944320643631</v>
      </c>
      <c r="AC1481">
        <v>-8.5886092636751261</v>
      </c>
      <c r="AD1481">
        <v>3.2581148783830796</v>
      </c>
      <c r="AE1481">
        <v>19.821213403678495</v>
      </c>
      <c r="AF1481">
        <v>0.12741558717349752</v>
      </c>
      <c r="AG1481">
        <v>0.4369638531525985</v>
      </c>
      <c r="AH1481">
        <v>0</v>
      </c>
    </row>
    <row r="1482" spans="1:37">
      <c r="A1482">
        <v>13</v>
      </c>
      <c r="B1482">
        <v>140</v>
      </c>
      <c r="C1482">
        <v>2015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443</v>
      </c>
      <c r="O1482">
        <v>99</v>
      </c>
      <c r="P1482">
        <v>9999</v>
      </c>
      <c r="Q1482">
        <v>6</v>
      </c>
      <c r="R1482">
        <v>6</v>
      </c>
      <c r="S1482">
        <v>6.5</v>
      </c>
      <c r="T1482">
        <v>6</v>
      </c>
      <c r="U1482">
        <v>43.98333333333332</v>
      </c>
      <c r="V1482">
        <v>0</v>
      </c>
      <c r="W1482">
        <v>0</v>
      </c>
      <c r="X1482">
        <v>100</v>
      </c>
      <c r="Y1482">
        <v>100</v>
      </c>
      <c r="Z1482">
        <v>0.65170715986756711</v>
      </c>
      <c r="AA1482">
        <v>1.607275126832159</v>
      </c>
      <c r="AB1482">
        <v>2.2360679774997898</v>
      </c>
      <c r="AC1482">
        <v>-94.67231547524888</v>
      </c>
      <c r="AD1482">
        <v>-64.047072290071696</v>
      </c>
      <c r="AE1482">
        <v>69.56083436402524</v>
      </c>
      <c r="AF1482">
        <v>2.5483117434699505E-2</v>
      </c>
      <c r="AG1482">
        <v>9.2726568709368518E-2</v>
      </c>
      <c r="AH1482">
        <v>0</v>
      </c>
    </row>
    <row r="1483" spans="1:37">
      <c r="A1483">
        <v>13</v>
      </c>
      <c r="B1483">
        <v>141</v>
      </c>
      <c r="C1483">
        <v>2015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445</v>
      </c>
      <c r="O1483">
        <v>99</v>
      </c>
      <c r="P1483">
        <v>9999</v>
      </c>
      <c r="Q1483">
        <v>13</v>
      </c>
      <c r="R1483">
        <v>16</v>
      </c>
      <c r="S1483">
        <v>6</v>
      </c>
      <c r="T1483">
        <v>6.125</v>
      </c>
      <c r="U1483">
        <v>46.437500000000007</v>
      </c>
      <c r="V1483">
        <v>0</v>
      </c>
      <c r="W1483">
        <v>6.25</v>
      </c>
      <c r="X1483">
        <v>100</v>
      </c>
      <c r="Y1483">
        <v>100</v>
      </c>
      <c r="Z1483">
        <v>1.0391553060054721</v>
      </c>
      <c r="AA1483">
        <v>1.58113883008419</v>
      </c>
      <c r="AB1483">
        <v>2.3418742493993991</v>
      </c>
      <c r="AC1483">
        <v>-5.7058560722857719</v>
      </c>
      <c r="AD1483">
        <v>-0.96309084455461724</v>
      </c>
      <c r="AE1483">
        <v>50.636968354183345</v>
      </c>
      <c r="AF1483">
        <v>6.7954979825865375E-2</v>
      </c>
      <c r="AG1483">
        <v>0.26106798238370926</v>
      </c>
      <c r="AH1483">
        <v>0</v>
      </c>
    </row>
    <row r="1484" spans="1:37">
      <c r="A1484">
        <v>13</v>
      </c>
      <c r="B1484">
        <v>142</v>
      </c>
      <c r="C1484">
        <v>2015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450</v>
      </c>
      <c r="O1484">
        <v>99</v>
      </c>
      <c r="P1484">
        <v>9999</v>
      </c>
      <c r="Q1484">
        <v>1</v>
      </c>
      <c r="R1484">
        <v>1</v>
      </c>
      <c r="S1484">
        <v>6</v>
      </c>
      <c r="T1484">
        <v>5</v>
      </c>
      <c r="U1484">
        <v>52.1</v>
      </c>
      <c r="V1484">
        <v>0</v>
      </c>
      <c r="W1484">
        <v>0</v>
      </c>
      <c r="X1484">
        <v>100</v>
      </c>
      <c r="Y1484">
        <v>100</v>
      </c>
      <c r="Z1484">
        <v>0</v>
      </c>
      <c r="AA1484">
        <v>0</v>
      </c>
      <c r="AB1484">
        <v>0</v>
      </c>
      <c r="AF1484">
        <v>4.2471862391165859E-3</v>
      </c>
      <c r="AG1484">
        <v>1.8306382075627518E-2</v>
      </c>
      <c r="AH1484">
        <v>0</v>
      </c>
    </row>
    <row r="1485" spans="1:37">
      <c r="A1485">
        <v>13</v>
      </c>
      <c r="B1485">
        <v>143</v>
      </c>
      <c r="C1485">
        <v>2015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455</v>
      </c>
      <c r="O1485">
        <v>99</v>
      </c>
      <c r="P1485">
        <v>9999</v>
      </c>
    </row>
    <row r="1486" spans="1:37">
      <c r="A1486">
        <v>13</v>
      </c>
      <c r="B1486">
        <v>144</v>
      </c>
      <c r="C1486">
        <v>2015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460</v>
      </c>
      <c r="O1486">
        <v>99</v>
      </c>
      <c r="P1486">
        <v>9999</v>
      </c>
    </row>
    <row r="1487" spans="1:37">
      <c r="A1487">
        <v>14</v>
      </c>
      <c r="B1487">
        <v>1</v>
      </c>
      <c r="C1487">
        <v>2023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1</v>
      </c>
      <c r="P1487">
        <v>9999</v>
      </c>
      <c r="Q1487">
        <v>63</v>
      </c>
      <c r="R1487">
        <v>3486</v>
      </c>
      <c r="S1487">
        <v>5.4586919104991392</v>
      </c>
      <c r="T1487">
        <v>5.3777969018932881</v>
      </c>
      <c r="U1487">
        <v>10.624182444061969</v>
      </c>
      <c r="V1487">
        <v>0.48766494549627087</v>
      </c>
      <c r="W1487">
        <v>3.012048192771084</v>
      </c>
      <c r="X1487">
        <v>17.555938037865754</v>
      </c>
      <c r="Y1487">
        <v>6.7412507171543314</v>
      </c>
      <c r="Z1487">
        <v>6.9600068793194012</v>
      </c>
      <c r="AA1487">
        <v>1.3597728155468247</v>
      </c>
      <c r="AB1487">
        <v>1.7519304556244213</v>
      </c>
      <c r="AC1487">
        <v>18.350222118928837</v>
      </c>
      <c r="AD1487">
        <v>41.649653841736495</v>
      </c>
      <c r="AE1487">
        <v>39.628209408464201</v>
      </c>
      <c r="AF1487">
        <v>13.041526374859711</v>
      </c>
      <c r="AG1487">
        <v>11.190804394871241</v>
      </c>
      <c r="AH1487">
        <v>3.012048192771084</v>
      </c>
      <c r="AI1487">
        <v>1833</v>
      </c>
      <c r="AJ1487">
        <v>91.647190398254068</v>
      </c>
      <c r="AK1487">
        <v>15.07765190810478</v>
      </c>
    </row>
    <row r="1488" spans="1:37">
      <c r="A1488">
        <v>14</v>
      </c>
      <c r="B1488">
        <v>2</v>
      </c>
      <c r="C1488">
        <v>2023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4</v>
      </c>
      <c r="P1488">
        <v>9999</v>
      </c>
      <c r="Q1488">
        <v>132</v>
      </c>
      <c r="R1488">
        <v>5228</v>
      </c>
      <c r="S1488">
        <v>5.379877582249426</v>
      </c>
      <c r="T1488">
        <v>4.7737184391736811</v>
      </c>
      <c r="U1488">
        <v>11.978921193573065</v>
      </c>
      <c r="V1488">
        <v>1.0902830910482024</v>
      </c>
      <c r="W1488">
        <v>1.4345830145371077</v>
      </c>
      <c r="X1488">
        <v>26.740627390971685</v>
      </c>
      <c r="Y1488">
        <v>8.0910482019892882</v>
      </c>
      <c r="Z1488">
        <v>6.9716668522281644</v>
      </c>
      <c r="AA1488">
        <v>1.7031836565762457</v>
      </c>
      <c r="AB1488">
        <v>1.8189530162365128</v>
      </c>
      <c r="AC1488">
        <v>23.639290428051936</v>
      </c>
      <c r="AD1488">
        <v>41.854798787098467</v>
      </c>
      <c r="AE1488">
        <v>40.381779078632881</v>
      </c>
      <c r="AF1488">
        <v>19.558548447437328</v>
      </c>
      <c r="AG1488">
        <v>18.923074040925879</v>
      </c>
      <c r="AH1488">
        <v>1.6641162968630459</v>
      </c>
      <c r="AI1488">
        <v>1607</v>
      </c>
      <c r="AJ1488">
        <v>95.825264467952763</v>
      </c>
      <c r="AK1488">
        <v>14.330044690482644</v>
      </c>
    </row>
    <row r="1489" spans="1:37">
      <c r="A1489">
        <v>14</v>
      </c>
      <c r="B1489">
        <v>3</v>
      </c>
      <c r="C1489">
        <v>2023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8</v>
      </c>
      <c r="P1489">
        <v>9999</v>
      </c>
      <c r="Q1489">
        <v>29</v>
      </c>
      <c r="R1489">
        <v>1297</v>
      </c>
      <c r="S1489">
        <v>5.9606784888203519</v>
      </c>
      <c r="T1489">
        <v>4.8473400154202011</v>
      </c>
      <c r="U1489">
        <v>10.741634541249043</v>
      </c>
      <c r="V1489">
        <v>2.6214340786430235</v>
      </c>
      <c r="W1489">
        <v>0.46260601387818034</v>
      </c>
      <c r="X1489">
        <v>26.831148804934461</v>
      </c>
      <c r="Y1489">
        <v>12.104857363145722</v>
      </c>
      <c r="Z1489">
        <v>8.3742699763429442</v>
      </c>
      <c r="AA1489">
        <v>1.6344863318337357</v>
      </c>
      <c r="AB1489">
        <v>1.5499330507722009</v>
      </c>
      <c r="AC1489">
        <v>5.242105092200446</v>
      </c>
      <c r="AD1489">
        <v>44.948467224928493</v>
      </c>
      <c r="AE1489">
        <v>47.240826042243967</v>
      </c>
      <c r="AF1489">
        <v>4.8522259633370757</v>
      </c>
      <c r="AG1489">
        <v>4.2096767662972061</v>
      </c>
      <c r="AH1489">
        <v>0.84811102544333061</v>
      </c>
      <c r="AI1489">
        <v>29</v>
      </c>
      <c r="AJ1489">
        <v>91.3241379310345</v>
      </c>
      <c r="AK1489">
        <v>14.915136018570612</v>
      </c>
    </row>
    <row r="1490" spans="1:37">
      <c r="A1490">
        <v>14</v>
      </c>
      <c r="B1490">
        <v>4</v>
      </c>
      <c r="C1490">
        <v>2023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</v>
      </c>
      <c r="P1490">
        <v>9999</v>
      </c>
      <c r="Q1490">
        <v>22</v>
      </c>
      <c r="R1490">
        <v>231</v>
      </c>
      <c r="S1490">
        <v>6.8095238095238084</v>
      </c>
      <c r="T1490">
        <v>4.8744588744588748</v>
      </c>
      <c r="U1490">
        <v>12.741991341991348</v>
      </c>
      <c r="V1490">
        <v>0.86580086580086579</v>
      </c>
      <c r="W1490">
        <v>1.7316017316017316</v>
      </c>
      <c r="X1490">
        <v>19.047619047619055</v>
      </c>
      <c r="Y1490">
        <v>6.0606060606060606</v>
      </c>
      <c r="Z1490">
        <v>5.9022641058904153</v>
      </c>
      <c r="AA1490">
        <v>1.4166894028514962</v>
      </c>
      <c r="AB1490">
        <v>2.0101035998363166</v>
      </c>
      <c r="AC1490">
        <v>15.311438454217711</v>
      </c>
      <c r="AD1490">
        <v>56.542567092324944</v>
      </c>
      <c r="AE1490">
        <v>36.404684730688125</v>
      </c>
      <c r="AF1490">
        <v>0.86419753086419748</v>
      </c>
      <c r="AG1490">
        <v>0.88938067269497989</v>
      </c>
      <c r="AH1490">
        <v>17.748917748917744</v>
      </c>
      <c r="AI1490">
        <v>22</v>
      </c>
      <c r="AJ1490">
        <v>101.83181818181816</v>
      </c>
      <c r="AK1490">
        <v>16.523948610791077</v>
      </c>
    </row>
    <row r="1491" spans="1:37">
      <c r="A1491">
        <v>14</v>
      </c>
      <c r="B1491">
        <v>5</v>
      </c>
      <c r="C1491">
        <v>2023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11</v>
      </c>
      <c r="P1491">
        <v>9999</v>
      </c>
      <c r="Q1491">
        <v>69</v>
      </c>
      <c r="R1491">
        <v>1468</v>
      </c>
      <c r="S1491">
        <v>5.1968664850136239</v>
      </c>
      <c r="T1491">
        <v>4.3930517711171655</v>
      </c>
      <c r="U1491">
        <v>12.037193460490478</v>
      </c>
      <c r="V1491">
        <v>0.68119891008174405</v>
      </c>
      <c r="W1491">
        <v>0.68119891008174405</v>
      </c>
      <c r="X1491">
        <v>24.11444141689373</v>
      </c>
      <c r="Y1491">
        <v>7.152588555858312</v>
      </c>
      <c r="Z1491">
        <v>6.396478575933954</v>
      </c>
      <c r="AA1491">
        <v>1.4036022132033863</v>
      </c>
      <c r="AB1491">
        <v>1.928597549219778</v>
      </c>
      <c r="AC1491">
        <v>30.850469780223928</v>
      </c>
      <c r="AD1491">
        <v>57.642052791737001</v>
      </c>
      <c r="AE1491">
        <v>48.275777278283755</v>
      </c>
      <c r="AF1491">
        <v>5.4919566030677149</v>
      </c>
      <c r="AG1491">
        <v>5.3393660783189247</v>
      </c>
      <c r="AH1491">
        <v>0</v>
      </c>
      <c r="AI1491">
        <v>358</v>
      </c>
      <c r="AJ1491">
        <v>92.668715083798816</v>
      </c>
      <c r="AK1491">
        <v>15.620786332251972</v>
      </c>
    </row>
    <row r="1492" spans="1:37">
      <c r="A1492">
        <v>14</v>
      </c>
      <c r="B1492">
        <v>6</v>
      </c>
      <c r="C1492">
        <v>2023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14</v>
      </c>
      <c r="P1492">
        <v>9999</v>
      </c>
      <c r="Q1492">
        <v>215</v>
      </c>
      <c r="R1492">
        <v>6527</v>
      </c>
      <c r="S1492">
        <v>5.3028956641642395</v>
      </c>
      <c r="T1492">
        <v>4.7413819518921407</v>
      </c>
      <c r="U1492">
        <v>11.905270415198421</v>
      </c>
      <c r="V1492">
        <v>0.78136969511260923</v>
      </c>
      <c r="W1492">
        <v>0.67412287421479988</v>
      </c>
      <c r="X1492">
        <v>27.179408610387618</v>
      </c>
      <c r="Y1492">
        <v>8.7942393136203485</v>
      </c>
      <c r="Z1492">
        <v>7.2047745040786451</v>
      </c>
      <c r="AA1492">
        <v>1.4208161183472172</v>
      </c>
      <c r="AB1492">
        <v>1.8624959544786952</v>
      </c>
      <c r="AC1492">
        <v>16.621767396500911</v>
      </c>
      <c r="AD1492">
        <v>42.899503645403001</v>
      </c>
      <c r="AE1492">
        <v>49.33537249408112</v>
      </c>
      <c r="AF1492">
        <v>24.418256640478859</v>
      </c>
      <c r="AG1492">
        <v>23.479631629487795</v>
      </c>
      <c r="AH1492">
        <v>0.13788876972575459</v>
      </c>
      <c r="AI1492">
        <v>20</v>
      </c>
      <c r="AJ1492">
        <v>93.224999999999994</v>
      </c>
      <c r="AK1492">
        <v>15.093869594202159</v>
      </c>
    </row>
    <row r="1493" spans="1:37">
      <c r="A1493">
        <v>14</v>
      </c>
      <c r="B1493">
        <v>7</v>
      </c>
      <c r="C1493">
        <v>2023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15</v>
      </c>
      <c r="P1493">
        <v>9999</v>
      </c>
      <c r="Q1493">
        <v>58</v>
      </c>
      <c r="R1493">
        <v>2678</v>
      </c>
      <c r="S1493">
        <v>4.7393577296489928</v>
      </c>
      <c r="T1493">
        <v>4.6306945481702755</v>
      </c>
      <c r="U1493">
        <v>12.16867064973861</v>
      </c>
      <c r="V1493">
        <v>0.85884988797610173</v>
      </c>
      <c r="W1493">
        <v>0.82150858849887987</v>
      </c>
      <c r="X1493">
        <v>30.171769977595208</v>
      </c>
      <c r="Y1493">
        <v>12.023898431665422</v>
      </c>
      <c r="Z1493">
        <v>8.1145353467570391</v>
      </c>
      <c r="AA1493">
        <v>1.4473678428882399</v>
      </c>
      <c r="AB1493">
        <v>1.8742941821276964</v>
      </c>
      <c r="AC1493">
        <v>33.66848877136897</v>
      </c>
      <c r="AD1493">
        <v>49.915611939795902</v>
      </c>
      <c r="AE1493">
        <v>54.360645592000303</v>
      </c>
      <c r="AF1493">
        <v>10.018705574261132</v>
      </c>
      <c r="AG1493">
        <v>9.8467318568941273</v>
      </c>
      <c r="AH1493">
        <v>0.22404779686333087</v>
      </c>
      <c r="AI1493">
        <v>0</v>
      </c>
    </row>
    <row r="1494" spans="1:37">
      <c r="A1494">
        <v>14</v>
      </c>
      <c r="B1494">
        <v>8</v>
      </c>
      <c r="C1494">
        <v>2023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16</v>
      </c>
      <c r="P1494">
        <v>9999</v>
      </c>
      <c r="Q1494">
        <v>84</v>
      </c>
      <c r="R1494">
        <v>1299</v>
      </c>
      <c r="S1494">
        <v>5.4518860662047741</v>
      </c>
      <c r="T1494">
        <v>4.4318706697459573</v>
      </c>
      <c r="U1494">
        <v>11.681447267128563</v>
      </c>
      <c r="V1494">
        <v>0.69284064665127021</v>
      </c>
      <c r="W1494">
        <v>1.7705927636643572</v>
      </c>
      <c r="X1494">
        <v>19.784449576597378</v>
      </c>
      <c r="Y1494">
        <v>6.7744418783679743</v>
      </c>
      <c r="Z1494">
        <v>6.354500679895386</v>
      </c>
      <c r="AA1494">
        <v>1.866140682342962</v>
      </c>
      <c r="AB1494">
        <v>2.106612002609888</v>
      </c>
      <c r="AC1494">
        <v>45.675583779356209</v>
      </c>
      <c r="AD1494">
        <v>66.758835812472896</v>
      </c>
      <c r="AE1494">
        <v>58.286318002341993</v>
      </c>
      <c r="AF1494">
        <v>4.8597081930415245</v>
      </c>
      <c r="AG1494">
        <v>4.5850513703907607</v>
      </c>
      <c r="AH1494">
        <v>0.30792917628945343</v>
      </c>
      <c r="AI1494">
        <v>0</v>
      </c>
    </row>
    <row r="1495" spans="1:37">
      <c r="A1495">
        <v>14</v>
      </c>
      <c r="B1495">
        <v>9</v>
      </c>
      <c r="C1495">
        <v>2023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18</v>
      </c>
      <c r="P1495">
        <v>9999</v>
      </c>
      <c r="Q1495">
        <v>47</v>
      </c>
      <c r="R1495">
        <v>1811</v>
      </c>
      <c r="S1495">
        <v>5.2225289895085609</v>
      </c>
      <c r="T1495">
        <v>4.8625069022639442</v>
      </c>
      <c r="U1495">
        <v>14.539536167863046</v>
      </c>
      <c r="V1495">
        <v>1.5461071231363888</v>
      </c>
      <c r="W1495">
        <v>1.5461071231363888</v>
      </c>
      <c r="X1495">
        <v>39.591385974599653</v>
      </c>
      <c r="Y1495">
        <v>15.461071231363889</v>
      </c>
      <c r="Z1495">
        <v>7.563841635162861</v>
      </c>
      <c r="AA1495">
        <v>1.353425989485955</v>
      </c>
      <c r="AB1495">
        <v>1.9753819247355455</v>
      </c>
      <c r="AC1495">
        <v>32.935644807972373</v>
      </c>
      <c r="AD1495">
        <v>57.273502310460081</v>
      </c>
      <c r="AE1495">
        <v>53.501310862517279</v>
      </c>
      <c r="AF1495">
        <v>6.7751589973812223</v>
      </c>
      <c r="AG1495">
        <v>7.9562313755516607</v>
      </c>
      <c r="AH1495">
        <v>0</v>
      </c>
      <c r="AI1495">
        <v>0</v>
      </c>
    </row>
    <row r="1496" spans="1:37">
      <c r="A1496">
        <v>14</v>
      </c>
      <c r="B1496">
        <v>10</v>
      </c>
      <c r="C1496">
        <v>2023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54</v>
      </c>
      <c r="P1496">
        <v>9999</v>
      </c>
      <c r="Q1496">
        <v>58</v>
      </c>
      <c r="R1496">
        <v>2697</v>
      </c>
      <c r="S1496">
        <v>5.1053021876158704</v>
      </c>
      <c r="T1496">
        <v>4.8832035595105676</v>
      </c>
      <c r="U1496">
        <v>16.591768631813135</v>
      </c>
      <c r="V1496">
        <v>1.9651464590285497</v>
      </c>
      <c r="W1496">
        <v>2.1876158694846124</v>
      </c>
      <c r="X1496">
        <v>50.463477938450119</v>
      </c>
      <c r="Y1496">
        <v>20.912124582869861</v>
      </c>
      <c r="Z1496">
        <v>7.5699329445139059</v>
      </c>
      <c r="AA1496">
        <v>1.4314252303583472</v>
      </c>
      <c r="AB1496">
        <v>2.0906601563207778</v>
      </c>
      <c r="AC1496">
        <v>27.936628609093688</v>
      </c>
      <c r="AD1496">
        <v>58.962165414426408</v>
      </c>
      <c r="AE1496">
        <v>53.080335358123662</v>
      </c>
      <c r="AF1496">
        <v>10.089786756453423</v>
      </c>
      <c r="AG1496">
        <v>13.521100204442128</v>
      </c>
      <c r="AH1496">
        <v>0</v>
      </c>
      <c r="AI1496">
        <v>5</v>
      </c>
      <c r="AJ1496">
        <v>80.319999999999993</v>
      </c>
      <c r="AK1496">
        <v>13.697433569673173</v>
      </c>
    </row>
    <row r="1497" spans="1:37">
      <c r="A1497">
        <v>14</v>
      </c>
      <c r="B1497">
        <v>11</v>
      </c>
      <c r="C1497">
        <v>2022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1</v>
      </c>
      <c r="P1497">
        <v>9999</v>
      </c>
      <c r="Q1497">
        <v>55</v>
      </c>
      <c r="R1497">
        <v>3111</v>
      </c>
      <c r="S1497">
        <v>5.3728704596592722</v>
      </c>
      <c r="T1497">
        <v>5.5843780135004817</v>
      </c>
      <c r="U1497">
        <v>10.425297332047577</v>
      </c>
      <c r="V1497">
        <v>0.41787206685953071</v>
      </c>
      <c r="W1497">
        <v>1.7357762777242047</v>
      </c>
      <c r="X1497">
        <v>18.450658952105435</v>
      </c>
      <c r="Y1497">
        <v>7.9395692703310852</v>
      </c>
      <c r="Z1497">
        <v>7.1970113064666803</v>
      </c>
      <c r="AA1497">
        <v>1.5480590253593509</v>
      </c>
      <c r="AB1497">
        <v>1.9212728131587999</v>
      </c>
      <c r="AC1497">
        <v>12.66803904152613</v>
      </c>
      <c r="AD1497">
        <v>34.285913988167302</v>
      </c>
      <c r="AE1497">
        <v>39.848399731938549</v>
      </c>
      <c r="AF1497">
        <v>11.957782225377484</v>
      </c>
      <c r="AG1497">
        <v>9.9030476517623782</v>
      </c>
      <c r="AH1497">
        <v>2.3143683702989395</v>
      </c>
      <c r="AI1497">
        <v>0</v>
      </c>
    </row>
    <row r="1498" spans="1:37">
      <c r="A1498">
        <v>14</v>
      </c>
      <c r="B1498">
        <v>12</v>
      </c>
      <c r="C1498">
        <v>2022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4</v>
      </c>
      <c r="P1498">
        <v>9999</v>
      </c>
      <c r="Q1498">
        <v>119</v>
      </c>
      <c r="R1498">
        <v>4777</v>
      </c>
      <c r="S1498">
        <v>5.4350010466820189</v>
      </c>
      <c r="T1498">
        <v>4.842369688088759</v>
      </c>
      <c r="U1498">
        <v>11.987021142976747</v>
      </c>
      <c r="V1498">
        <v>0.71174377224199292</v>
      </c>
      <c r="W1498">
        <v>1.193217500523341</v>
      </c>
      <c r="X1498">
        <v>23.78061544902658</v>
      </c>
      <c r="Y1498">
        <v>8.62465982834415</v>
      </c>
      <c r="Z1498">
        <v>7.0256364683494708</v>
      </c>
      <c r="AA1498">
        <v>1.677846880338359</v>
      </c>
      <c r="AB1498">
        <v>1.9739938027806825</v>
      </c>
      <c r="AC1498">
        <v>22.887304534675597</v>
      </c>
      <c r="AD1498">
        <v>46.623952855107341</v>
      </c>
      <c r="AE1498">
        <v>34.323449559292342</v>
      </c>
      <c r="AF1498">
        <v>18.361403307820073</v>
      </c>
      <c r="AG1498">
        <v>17.484246483845702</v>
      </c>
      <c r="AH1498">
        <v>1.6118903077245139</v>
      </c>
      <c r="AI1498">
        <v>0</v>
      </c>
    </row>
    <row r="1499" spans="1:37">
      <c r="A1499">
        <v>14</v>
      </c>
      <c r="B1499">
        <v>13</v>
      </c>
      <c r="C1499">
        <v>2022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8</v>
      </c>
      <c r="P1499">
        <v>9999</v>
      </c>
      <c r="Q1499">
        <v>32</v>
      </c>
      <c r="R1499">
        <v>1806</v>
      </c>
      <c r="S1499">
        <v>5.9629014396456244</v>
      </c>
      <c r="T1499">
        <v>4.7574750830564785</v>
      </c>
      <c r="U1499">
        <v>10.811351052048732</v>
      </c>
      <c r="V1499">
        <v>1.3842746400885939</v>
      </c>
      <c r="W1499">
        <v>0.94130675526024354</v>
      </c>
      <c r="X1499">
        <v>27.021040974529352</v>
      </c>
      <c r="Y1499">
        <v>10.022148394241418</v>
      </c>
      <c r="Z1499">
        <v>8.0834708681007506</v>
      </c>
      <c r="AA1499">
        <v>1.4699866273670688</v>
      </c>
      <c r="AB1499">
        <v>1.5976474409971253</v>
      </c>
      <c r="AC1499">
        <v>7.8837991015856561</v>
      </c>
      <c r="AD1499">
        <v>43.654704343541006</v>
      </c>
      <c r="AE1499">
        <v>41.701778651790192</v>
      </c>
      <c r="AF1499">
        <v>6.9417405011352402</v>
      </c>
      <c r="AG1499">
        <v>5.9618098891242601</v>
      </c>
      <c r="AH1499">
        <v>0.71982281284606853</v>
      </c>
      <c r="AI1499">
        <v>0</v>
      </c>
    </row>
    <row r="1500" spans="1:37">
      <c r="A1500">
        <v>14</v>
      </c>
      <c r="B1500">
        <v>14</v>
      </c>
      <c r="C1500">
        <v>2022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9</v>
      </c>
      <c r="P1500">
        <v>9999</v>
      </c>
      <c r="Q1500">
        <v>18</v>
      </c>
      <c r="R1500">
        <v>169</v>
      </c>
      <c r="S1500">
        <v>6.437869822485208</v>
      </c>
      <c r="T1500">
        <v>4.3668639053254443</v>
      </c>
      <c r="U1500">
        <v>13.881065088757397</v>
      </c>
      <c r="V1500">
        <v>5.32544378698225</v>
      </c>
      <c r="W1500">
        <v>0.59171597633136108</v>
      </c>
      <c r="X1500">
        <v>30.177514792899416</v>
      </c>
      <c r="Y1500">
        <v>13.609467455621299</v>
      </c>
      <c r="Z1500">
        <v>7.6111641017605987</v>
      </c>
      <c r="AA1500">
        <v>1.6346789727651596</v>
      </c>
      <c r="AB1500">
        <v>1.9780667716424225</v>
      </c>
      <c r="AC1500">
        <v>46.417321682399887</v>
      </c>
      <c r="AD1500">
        <v>58.029263062630925</v>
      </c>
      <c r="AE1500">
        <v>51.394601417743189</v>
      </c>
      <c r="AF1500">
        <v>0.64958701256470397</v>
      </c>
      <c r="AG1500">
        <v>0.7162916738230185</v>
      </c>
      <c r="AH1500">
        <v>17.159763313609467</v>
      </c>
      <c r="AI1500">
        <v>30</v>
      </c>
      <c r="AJ1500">
        <v>84.67333333333336</v>
      </c>
      <c r="AK1500">
        <v>15.346124919884646</v>
      </c>
    </row>
    <row r="1501" spans="1:37">
      <c r="A1501">
        <v>14</v>
      </c>
      <c r="B1501">
        <v>15</v>
      </c>
      <c r="C1501">
        <v>2022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11</v>
      </c>
      <c r="P1501">
        <v>9999</v>
      </c>
      <c r="Q1501">
        <v>54</v>
      </c>
      <c r="R1501">
        <v>1350</v>
      </c>
      <c r="S1501">
        <v>5.2007407407407404</v>
      </c>
      <c r="T1501">
        <v>4.4962962962962969</v>
      </c>
      <c r="U1501">
        <v>13.037570370370371</v>
      </c>
      <c r="V1501">
        <v>1.0370370370370372</v>
      </c>
      <c r="W1501">
        <v>1.2592592592592595</v>
      </c>
      <c r="X1501">
        <v>27.629629629629633</v>
      </c>
      <c r="Y1501">
        <v>9.629629629629628</v>
      </c>
      <c r="Z1501">
        <v>7.117730236987744</v>
      </c>
      <c r="AA1501">
        <v>1.2877195632300451</v>
      </c>
      <c r="AB1501">
        <v>1.8609996281332812</v>
      </c>
      <c r="AC1501">
        <v>25.999423159427984</v>
      </c>
      <c r="AD1501">
        <v>57.558538064325376</v>
      </c>
      <c r="AE1501">
        <v>49.533349160850818</v>
      </c>
      <c r="AF1501">
        <v>5.1890086802505939</v>
      </c>
      <c r="AG1501">
        <v>5.3741630884906808</v>
      </c>
      <c r="AH1501">
        <v>0</v>
      </c>
      <c r="AI1501">
        <v>450</v>
      </c>
      <c r="AJ1501">
        <v>92.029333333333284</v>
      </c>
      <c r="AK1501">
        <v>14.798126044842656</v>
      </c>
    </row>
    <row r="1502" spans="1:37">
      <c r="A1502">
        <v>14</v>
      </c>
      <c r="B1502">
        <v>16</v>
      </c>
      <c r="C1502">
        <v>2022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14</v>
      </c>
      <c r="P1502">
        <v>9999</v>
      </c>
      <c r="Q1502">
        <v>207</v>
      </c>
      <c r="R1502">
        <v>6257.53</v>
      </c>
      <c r="S1502">
        <v>5.2383384498356369</v>
      </c>
      <c r="T1502">
        <v>4.9067283736554197</v>
      </c>
      <c r="U1502">
        <v>12.452708976225423</v>
      </c>
      <c r="V1502">
        <v>1.8857280748154619</v>
      </c>
      <c r="W1502">
        <v>0.62324910947290713</v>
      </c>
      <c r="X1502">
        <v>31.146474727248599</v>
      </c>
      <c r="Y1502">
        <v>11.058676506544909</v>
      </c>
      <c r="Z1502">
        <v>7.6043084264178269</v>
      </c>
      <c r="AA1502">
        <v>1.3160709628528593</v>
      </c>
      <c r="AB1502">
        <v>1.5064804002244412</v>
      </c>
      <c r="AC1502">
        <v>22.407795098636473</v>
      </c>
      <c r="AD1502">
        <v>43.478979730439448</v>
      </c>
      <c r="AE1502">
        <v>48.547982288013451</v>
      </c>
      <c r="AF1502">
        <v>24.052131471798905</v>
      </c>
      <c r="AG1502">
        <v>23.792889448674622</v>
      </c>
      <c r="AH1502">
        <v>0.35157642072830658</v>
      </c>
      <c r="AI1502">
        <v>9</v>
      </c>
      <c r="AJ1502">
        <v>105.1</v>
      </c>
      <c r="AK1502">
        <v>14.914278275988528</v>
      </c>
    </row>
    <row r="1503" spans="1:37">
      <c r="A1503">
        <v>14</v>
      </c>
      <c r="B1503">
        <v>17</v>
      </c>
      <c r="C1503">
        <v>2022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15</v>
      </c>
      <c r="P1503">
        <v>9999</v>
      </c>
      <c r="Q1503">
        <v>62</v>
      </c>
      <c r="R1503">
        <v>2673</v>
      </c>
      <c r="S1503">
        <v>4.4616535727646838</v>
      </c>
      <c r="T1503">
        <v>4.5791245791245796</v>
      </c>
      <c r="U1503">
        <v>12.657081930415258</v>
      </c>
      <c r="V1503">
        <v>1.4590347923681259</v>
      </c>
      <c r="W1503">
        <v>0.44893378226711567</v>
      </c>
      <c r="X1503">
        <v>31.013842124953239</v>
      </c>
      <c r="Y1503">
        <v>12.45791245791246</v>
      </c>
      <c r="Z1503">
        <v>7.6953227212482371</v>
      </c>
      <c r="AA1503">
        <v>1.3311316686732011</v>
      </c>
      <c r="AB1503">
        <v>1.655011452351034</v>
      </c>
      <c r="AC1503">
        <v>23.465971955488676</v>
      </c>
      <c r="AD1503">
        <v>42.993160752139552</v>
      </c>
      <c r="AE1503">
        <v>54.398234759496837</v>
      </c>
      <c r="AF1503">
        <v>10.27423718689618</v>
      </c>
      <c r="AG1503">
        <v>10.330300566783082</v>
      </c>
      <c r="AH1503">
        <v>0</v>
      </c>
      <c r="AI1503">
        <v>0</v>
      </c>
    </row>
    <row r="1504" spans="1:37">
      <c r="A1504">
        <v>14</v>
      </c>
      <c r="B1504">
        <v>18</v>
      </c>
      <c r="C1504">
        <v>2022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16</v>
      </c>
      <c r="P1504">
        <v>9999</v>
      </c>
      <c r="Q1504">
        <v>69</v>
      </c>
      <c r="R1504">
        <v>1305</v>
      </c>
      <c r="S1504">
        <v>5.3632183908045983</v>
      </c>
      <c r="T1504">
        <v>4.4551724137931021</v>
      </c>
      <c r="U1504">
        <v>11.077088122605362</v>
      </c>
      <c r="V1504">
        <v>0.38314176245210735</v>
      </c>
      <c r="W1504">
        <v>1.7624521072796937</v>
      </c>
      <c r="X1504">
        <v>18.16091954022988</v>
      </c>
      <c r="Y1504">
        <v>5.1340996168582382</v>
      </c>
      <c r="Z1504">
        <v>6.130156907035758</v>
      </c>
      <c r="AA1504">
        <v>1.8997548708093095</v>
      </c>
      <c r="AB1504">
        <v>2.0528697017636275</v>
      </c>
      <c r="AC1504">
        <v>36.550512141078372</v>
      </c>
      <c r="AD1504">
        <v>62.61537407154195</v>
      </c>
      <c r="AE1504">
        <v>60.090148348826254</v>
      </c>
      <c r="AF1504">
        <v>5.0160417242422408</v>
      </c>
      <c r="AG1504">
        <v>4.4138394305452193</v>
      </c>
      <c r="AH1504">
        <v>0</v>
      </c>
      <c r="AI1504">
        <v>0</v>
      </c>
    </row>
    <row r="1505" spans="1:35">
      <c r="A1505">
        <v>14</v>
      </c>
      <c r="B1505">
        <v>19</v>
      </c>
      <c r="C1505">
        <v>2022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18</v>
      </c>
      <c r="P1505">
        <v>9999</v>
      </c>
      <c r="Q1505">
        <v>48</v>
      </c>
      <c r="R1505">
        <v>1734</v>
      </c>
      <c r="S1505">
        <v>5.1735870818915801</v>
      </c>
      <c r="T1505">
        <v>4.9515570934256061</v>
      </c>
      <c r="U1505">
        <v>15.045236447520169</v>
      </c>
      <c r="V1505">
        <v>2.1914648212226071</v>
      </c>
      <c r="W1505">
        <v>2.7104959630911178</v>
      </c>
      <c r="X1505">
        <v>44.579008073817754</v>
      </c>
      <c r="Y1505">
        <v>17.993079584775089</v>
      </c>
      <c r="Z1505">
        <v>8.1209899785241859</v>
      </c>
      <c r="AA1505">
        <v>1.4557586179050244</v>
      </c>
      <c r="AB1505">
        <v>2.1293157268788074</v>
      </c>
      <c r="AC1505">
        <v>55.417033462163523</v>
      </c>
      <c r="AD1505">
        <v>62.86035335392485</v>
      </c>
      <c r="AE1505">
        <v>57.648017021028522</v>
      </c>
      <c r="AF1505">
        <v>6.6649933715218772</v>
      </c>
      <c r="AG1505">
        <v>7.9657838590866508</v>
      </c>
      <c r="AH1505">
        <v>0</v>
      </c>
      <c r="AI1505">
        <v>0</v>
      </c>
    </row>
    <row r="1506" spans="1:35">
      <c r="A1506">
        <v>14</v>
      </c>
      <c r="B1506">
        <v>20</v>
      </c>
      <c r="C1506">
        <v>2022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54</v>
      </c>
      <c r="P1506">
        <v>9999</v>
      </c>
      <c r="Q1506">
        <v>62</v>
      </c>
      <c r="R1506">
        <v>2792</v>
      </c>
      <c r="S1506">
        <v>4.8101719197707746</v>
      </c>
      <c r="T1506">
        <v>4.2757879656160469</v>
      </c>
      <c r="U1506">
        <v>16.310103868194876</v>
      </c>
      <c r="V1506">
        <v>2.5071633237822351</v>
      </c>
      <c r="W1506">
        <v>1.7191977077363898</v>
      </c>
      <c r="X1506">
        <v>50.322349570200579</v>
      </c>
      <c r="Y1506">
        <v>20.05730659025788</v>
      </c>
      <c r="Z1506">
        <v>7.3998020783441492</v>
      </c>
      <c r="AA1506">
        <v>1.5292505137378161</v>
      </c>
      <c r="AB1506">
        <v>2.1807344838697902</v>
      </c>
      <c r="AC1506">
        <v>36.897477364078711</v>
      </c>
      <c r="AD1506">
        <v>66.029011100327679</v>
      </c>
      <c r="AE1506">
        <v>51.714766712748911</v>
      </c>
      <c r="AF1506">
        <v>10.731638692784935</v>
      </c>
      <c r="AG1506">
        <v>13.904409457834804</v>
      </c>
      <c r="AH1506">
        <v>0</v>
      </c>
      <c r="AI1506">
        <v>0</v>
      </c>
    </row>
    <row r="1507" spans="1:35">
      <c r="A1507">
        <v>14</v>
      </c>
      <c r="B1507">
        <v>21</v>
      </c>
      <c r="C1507">
        <v>2021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1</v>
      </c>
      <c r="P1507">
        <v>9999</v>
      </c>
      <c r="Q1507">
        <v>55</v>
      </c>
      <c r="R1507">
        <v>2784</v>
      </c>
      <c r="S1507">
        <v>5.1968390804597693</v>
      </c>
      <c r="T1507">
        <v>5.7877155172413772</v>
      </c>
      <c r="U1507">
        <v>10.892977729885049</v>
      </c>
      <c r="V1507">
        <v>0.61063218390804597</v>
      </c>
      <c r="W1507">
        <v>1.4727011494252871</v>
      </c>
      <c r="X1507">
        <v>20.869252873563219</v>
      </c>
      <c r="Y1507">
        <v>9.4109195402298855</v>
      </c>
      <c r="Z1507">
        <v>7.2932108549127008</v>
      </c>
      <c r="AA1507">
        <v>1.4947383992360939</v>
      </c>
      <c r="AB1507">
        <v>2.0492797191563255</v>
      </c>
      <c r="AC1507">
        <v>12.334384317067549</v>
      </c>
      <c r="AD1507">
        <v>23.955357629188999</v>
      </c>
      <c r="AE1507">
        <v>32.368728460394429</v>
      </c>
      <c r="AF1507">
        <v>10.452843931981421</v>
      </c>
      <c r="AG1507">
        <v>8.9503744963799345</v>
      </c>
      <c r="AH1507">
        <v>2.1551724137931032</v>
      </c>
    </row>
    <row r="1508" spans="1:35">
      <c r="A1508">
        <v>14</v>
      </c>
      <c r="B1508">
        <v>22</v>
      </c>
      <c r="C1508">
        <v>2021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99</v>
      </c>
      <c r="N1508">
        <v>99</v>
      </c>
      <c r="O1508">
        <v>4</v>
      </c>
      <c r="P1508">
        <v>9999</v>
      </c>
      <c r="Q1508">
        <v>128</v>
      </c>
      <c r="R1508">
        <v>4983.8999999999996</v>
      </c>
      <c r="S1508">
        <v>5.3080318625975638</v>
      </c>
      <c r="T1508">
        <v>4.7129757820180975</v>
      </c>
      <c r="U1508">
        <v>11.740983968378156</v>
      </c>
      <c r="V1508">
        <v>1.0032304018940992</v>
      </c>
      <c r="W1508">
        <v>1.0032304018940992</v>
      </c>
      <c r="X1508">
        <v>25.020566223238831</v>
      </c>
      <c r="Y1508">
        <v>8.6879752804028936</v>
      </c>
      <c r="Z1508">
        <v>7.3764775324504974</v>
      </c>
      <c r="AA1508">
        <v>1.8720112577407679</v>
      </c>
      <c r="AB1508">
        <v>2.1065676077467534</v>
      </c>
      <c r="AC1508">
        <v>24.879400055725192</v>
      </c>
      <c r="AD1508">
        <v>37.638520489168002</v>
      </c>
      <c r="AE1508">
        <v>29.162563351061976</v>
      </c>
      <c r="AF1508">
        <v>18.712618129526646</v>
      </c>
      <c r="AG1508">
        <v>17.270271911078847</v>
      </c>
      <c r="AH1508">
        <v>1.1436826581592729</v>
      </c>
    </row>
    <row r="1509" spans="1:35">
      <c r="A1509">
        <v>14</v>
      </c>
      <c r="B1509">
        <v>23</v>
      </c>
      <c r="C1509">
        <v>2021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99</v>
      </c>
      <c r="N1509">
        <v>99</v>
      </c>
      <c r="O1509">
        <v>8</v>
      </c>
      <c r="P1509">
        <v>9999</v>
      </c>
      <c r="Q1509">
        <v>30</v>
      </c>
      <c r="R1509">
        <v>1691</v>
      </c>
      <c r="S1509">
        <v>5.4086339444115916</v>
      </c>
      <c r="T1509">
        <v>4.24600827912478</v>
      </c>
      <c r="U1509">
        <v>10.097841513897109</v>
      </c>
      <c r="V1509">
        <v>2.2471910112359552</v>
      </c>
      <c r="W1509">
        <v>0.17740981667652275</v>
      </c>
      <c r="X1509">
        <v>20.402128917800123</v>
      </c>
      <c r="Y1509">
        <v>11.354228267297456</v>
      </c>
      <c r="Z1509">
        <v>7.9418751694602259</v>
      </c>
      <c r="AA1509">
        <v>1.5862049343257121</v>
      </c>
      <c r="AB1509">
        <v>1.9110405604241101</v>
      </c>
      <c r="AC1509">
        <v>23.369625142471087</v>
      </c>
      <c r="AD1509">
        <v>50.135932882803445</v>
      </c>
      <c r="AE1509">
        <v>44.284794354105422</v>
      </c>
      <c r="AF1509">
        <v>6.3490513969039446</v>
      </c>
      <c r="AG1509">
        <v>5.0396168374783699</v>
      </c>
      <c r="AH1509">
        <v>0.41395623891188649</v>
      </c>
    </row>
    <row r="1510" spans="1:35">
      <c r="A1510">
        <v>14</v>
      </c>
      <c r="B1510">
        <v>24</v>
      </c>
      <c r="C1510">
        <v>2021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99</v>
      </c>
      <c r="N1510">
        <v>99</v>
      </c>
      <c r="O1510">
        <v>9</v>
      </c>
      <c r="P1510">
        <v>9999</v>
      </c>
      <c r="Q1510">
        <v>15</v>
      </c>
      <c r="R1510">
        <v>133</v>
      </c>
      <c r="S1510">
        <v>5.7368421052631557</v>
      </c>
      <c r="T1510">
        <v>4.2781954887218046</v>
      </c>
      <c r="U1510">
        <v>10.874812030075187</v>
      </c>
      <c r="V1510">
        <v>0.75187969924812015</v>
      </c>
      <c r="W1510">
        <v>0</v>
      </c>
      <c r="X1510">
        <v>17.293233082706763</v>
      </c>
      <c r="Y1510">
        <v>3.7593984962406006</v>
      </c>
      <c r="Z1510">
        <v>5.3297432687261699</v>
      </c>
      <c r="AA1510">
        <v>1.8593180771216535</v>
      </c>
      <c r="AB1510">
        <v>1.6513989670126139</v>
      </c>
      <c r="AC1510">
        <v>52.298515392670701</v>
      </c>
      <c r="AD1510">
        <v>57.263776167360973</v>
      </c>
      <c r="AE1510">
        <v>55.521955332272512</v>
      </c>
      <c r="AF1510">
        <v>0.4993635930149169</v>
      </c>
      <c r="AG1510">
        <v>0.42687307291385224</v>
      </c>
      <c r="AH1510">
        <v>20.300751879699249</v>
      </c>
    </row>
    <row r="1511" spans="1:35">
      <c r="A1511">
        <v>14</v>
      </c>
      <c r="B1511">
        <v>25</v>
      </c>
      <c r="C1511">
        <v>2021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99</v>
      </c>
      <c r="N1511">
        <v>99</v>
      </c>
      <c r="O1511">
        <v>11</v>
      </c>
      <c r="P1511">
        <v>9999</v>
      </c>
      <c r="Q1511">
        <v>58</v>
      </c>
      <c r="R1511">
        <v>1000</v>
      </c>
      <c r="S1511">
        <v>5.2610000000000001</v>
      </c>
      <c r="T1511">
        <v>4.367</v>
      </c>
      <c r="U1511">
        <v>13.623459999999987</v>
      </c>
      <c r="V1511">
        <v>1.8</v>
      </c>
      <c r="W1511">
        <v>1.1000000000000001</v>
      </c>
      <c r="X1511">
        <v>33.5</v>
      </c>
      <c r="Y1511">
        <v>12.5</v>
      </c>
      <c r="Z1511">
        <v>7.2727514482760016</v>
      </c>
      <c r="AA1511">
        <v>1.3003380329745036</v>
      </c>
      <c r="AB1511">
        <v>2.1086277528288382</v>
      </c>
      <c r="AC1511">
        <v>29.101476826927158</v>
      </c>
      <c r="AD1511">
        <v>62.164483069766298</v>
      </c>
      <c r="AE1511">
        <v>46.909057952043597</v>
      </c>
      <c r="AF1511">
        <v>3.7546134813151664</v>
      </c>
      <c r="AG1511">
        <v>4.0208028720012052</v>
      </c>
      <c r="AH1511">
        <v>0</v>
      </c>
    </row>
    <row r="1512" spans="1:35">
      <c r="A1512">
        <v>14</v>
      </c>
      <c r="B1512">
        <v>26</v>
      </c>
      <c r="C1512">
        <v>2021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99</v>
      </c>
      <c r="N1512">
        <v>99</v>
      </c>
      <c r="O1512">
        <v>14</v>
      </c>
      <c r="P1512">
        <v>9999</v>
      </c>
      <c r="Q1512">
        <v>197</v>
      </c>
      <c r="R1512">
        <v>6371</v>
      </c>
      <c r="S1512">
        <v>5.1509967038141564</v>
      </c>
      <c r="T1512">
        <v>4.7970491288651695</v>
      </c>
      <c r="U1512">
        <v>12.7233479830482</v>
      </c>
      <c r="V1512">
        <v>1.9620153822005963</v>
      </c>
      <c r="W1512">
        <v>0.73771778370742436</v>
      </c>
      <c r="X1512">
        <v>30.560351593156486</v>
      </c>
      <c r="Y1512">
        <v>11.144247370899391</v>
      </c>
      <c r="Z1512">
        <v>7.60204374547207</v>
      </c>
      <c r="AA1512">
        <v>1.3118838619089528</v>
      </c>
      <c r="AB1512">
        <v>1.6130347502690945</v>
      </c>
      <c r="AC1512">
        <v>31.45912301346884</v>
      </c>
      <c r="AD1512">
        <v>41.587933006645137</v>
      </c>
      <c r="AE1512">
        <v>51.226521776521082</v>
      </c>
      <c r="AF1512">
        <v>23.92064248945892</v>
      </c>
      <c r="AG1512">
        <v>23.924031792636431</v>
      </c>
      <c r="AH1512">
        <v>0.43949144561293352</v>
      </c>
    </row>
    <row r="1513" spans="1:35">
      <c r="A1513">
        <v>14</v>
      </c>
      <c r="B1513">
        <v>27</v>
      </c>
      <c r="C1513">
        <v>2021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99</v>
      </c>
      <c r="N1513">
        <v>99</v>
      </c>
      <c r="O1513">
        <v>15</v>
      </c>
      <c r="P1513">
        <v>9999</v>
      </c>
      <c r="Q1513">
        <v>72</v>
      </c>
      <c r="R1513">
        <v>3650</v>
      </c>
      <c r="S1513">
        <v>4.6013698630136988</v>
      </c>
      <c r="T1513">
        <v>4.570958904109589</v>
      </c>
      <c r="U1513">
        <v>12.195416438356196</v>
      </c>
      <c r="V1513">
        <v>1.0684931506849316</v>
      </c>
      <c r="W1513">
        <v>1.4520547945205478</v>
      </c>
      <c r="X1513">
        <v>28.410958904109595</v>
      </c>
      <c r="Y1513">
        <v>11.260273972602738</v>
      </c>
      <c r="Z1513">
        <v>7.9399665921282736</v>
      </c>
      <c r="AA1513">
        <v>1.5443217379563867</v>
      </c>
      <c r="AB1513">
        <v>1.9227635394005465</v>
      </c>
      <c r="AC1513">
        <v>33.707700289587621</v>
      </c>
      <c r="AD1513">
        <v>50.450285542488189</v>
      </c>
      <c r="AE1513">
        <v>60.229140716713829</v>
      </c>
      <c r="AF1513">
        <v>13.704339206800356</v>
      </c>
      <c r="AG1513">
        <v>13.137564455590992</v>
      </c>
      <c r="AH1513">
        <v>0</v>
      </c>
    </row>
    <row r="1514" spans="1:35">
      <c r="A1514">
        <v>14</v>
      </c>
      <c r="B1514">
        <v>28</v>
      </c>
      <c r="C1514">
        <v>2021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99</v>
      </c>
      <c r="N1514">
        <v>99</v>
      </c>
      <c r="O1514">
        <v>16</v>
      </c>
      <c r="P1514">
        <v>9999</v>
      </c>
      <c r="Q1514">
        <v>67</v>
      </c>
      <c r="R1514">
        <v>1214</v>
      </c>
      <c r="S1514">
        <v>5.5864909390444808</v>
      </c>
      <c r="T1514">
        <v>4.7627677100494221</v>
      </c>
      <c r="U1514">
        <v>11.827133443163095</v>
      </c>
      <c r="V1514">
        <v>0</v>
      </c>
      <c r="W1514">
        <v>2.2240527182866558</v>
      </c>
      <c r="X1514">
        <v>21.169686985172987</v>
      </c>
      <c r="Y1514">
        <v>5.3542009884678761</v>
      </c>
      <c r="Z1514">
        <v>6.2835036255663885</v>
      </c>
      <c r="AA1514">
        <v>1.7226130613050801</v>
      </c>
      <c r="AB1514">
        <v>2.1515247075338677</v>
      </c>
      <c r="AC1514">
        <v>40.991861909133007</v>
      </c>
      <c r="AD1514">
        <v>64.320335789722421</v>
      </c>
      <c r="AE1514">
        <v>50.493822177988399</v>
      </c>
      <c r="AF1514">
        <v>4.5581007663166124</v>
      </c>
      <c r="AG1514">
        <v>4.237634972950735</v>
      </c>
      <c r="AH1514">
        <v>0</v>
      </c>
    </row>
    <row r="1515" spans="1:35">
      <c r="A1515">
        <v>14</v>
      </c>
      <c r="B1515">
        <v>29</v>
      </c>
      <c r="C1515">
        <v>2021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99</v>
      </c>
      <c r="N1515">
        <v>99</v>
      </c>
      <c r="O1515">
        <v>18</v>
      </c>
      <c r="P1515">
        <v>9999</v>
      </c>
      <c r="Q1515">
        <v>45</v>
      </c>
      <c r="R1515">
        <v>1830</v>
      </c>
      <c r="S1515">
        <v>5.5748633879781426</v>
      </c>
      <c r="T1515">
        <v>4.826229508196719</v>
      </c>
      <c r="U1515">
        <v>15.01950273224041</v>
      </c>
      <c r="V1515">
        <v>2.3497267759562845</v>
      </c>
      <c r="W1515">
        <v>2.1311475409836063</v>
      </c>
      <c r="X1515">
        <v>44.15300546448087</v>
      </c>
      <c r="Y1515">
        <v>21.038251366120218</v>
      </c>
      <c r="Z1515">
        <v>8.5043212431898567</v>
      </c>
      <c r="AA1515">
        <v>1.4090348042890273</v>
      </c>
      <c r="AB1515">
        <v>2.2351808258785608</v>
      </c>
      <c r="AC1515">
        <v>42.368959792077035</v>
      </c>
      <c r="AD1515">
        <v>65.530123320910107</v>
      </c>
      <c r="AE1515">
        <v>53.714104797301367</v>
      </c>
      <c r="AF1515">
        <v>6.8709426708067518</v>
      </c>
      <c r="AG1515">
        <v>8.112075881672844</v>
      </c>
      <c r="AH1515">
        <v>0</v>
      </c>
    </row>
    <row r="1516" spans="1:35">
      <c r="A1516">
        <v>14</v>
      </c>
      <c r="B1516">
        <v>30</v>
      </c>
      <c r="C1516">
        <v>2021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99</v>
      </c>
      <c r="N1516">
        <v>99</v>
      </c>
      <c r="O1516">
        <v>54</v>
      </c>
      <c r="P1516">
        <v>9999</v>
      </c>
      <c r="Q1516">
        <v>64</v>
      </c>
      <c r="R1516">
        <v>2977</v>
      </c>
      <c r="S1516">
        <v>5.0225058784010752</v>
      </c>
      <c r="T1516">
        <v>4.5435001679543161</v>
      </c>
      <c r="U1516">
        <v>16.936385623110528</v>
      </c>
      <c r="V1516">
        <v>2.5193147463889822</v>
      </c>
      <c r="W1516">
        <v>3.3254954652334567</v>
      </c>
      <c r="X1516">
        <v>51.427611689620434</v>
      </c>
      <c r="Y1516">
        <v>23.144104803493445</v>
      </c>
      <c r="Z1516">
        <v>7.7849756187403614</v>
      </c>
      <c r="AA1516">
        <v>1.5232485778135225</v>
      </c>
      <c r="AB1516">
        <v>2.4155620706121703</v>
      </c>
      <c r="AC1516">
        <v>33.853560891252279</v>
      </c>
      <c r="AD1516">
        <v>62.778485892748733</v>
      </c>
      <c r="AE1516">
        <v>59.189875155733517</v>
      </c>
      <c r="AF1516">
        <v>11.177484333875253</v>
      </c>
      <c r="AG1516">
        <v>14.880753707296799</v>
      </c>
      <c r="AH1516">
        <v>0</v>
      </c>
    </row>
    <row r="1517" spans="1:35">
      <c r="A1517">
        <v>14</v>
      </c>
      <c r="B1517">
        <v>31</v>
      </c>
      <c r="C1517">
        <v>2020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99</v>
      </c>
      <c r="N1517">
        <v>99</v>
      </c>
      <c r="O1517">
        <v>1</v>
      </c>
      <c r="P1517">
        <v>9999</v>
      </c>
      <c r="Q1517">
        <v>59</v>
      </c>
      <c r="R1517">
        <v>3188</v>
      </c>
      <c r="S1517">
        <v>4.9981179422835629</v>
      </c>
      <c r="T1517">
        <v>5.7979924717691356</v>
      </c>
      <c r="U1517">
        <v>10.64503136762861</v>
      </c>
      <c r="V1517">
        <v>0.2823086574654956</v>
      </c>
      <c r="W1517">
        <v>1.8506900878293604</v>
      </c>
      <c r="X1517">
        <v>20.890840652446677</v>
      </c>
      <c r="Y1517">
        <v>7.8732747804266001</v>
      </c>
      <c r="Z1517">
        <v>7.1171587836783603</v>
      </c>
      <c r="AA1517">
        <v>1.4077653331669062</v>
      </c>
      <c r="AB1517">
        <v>2.0880783635053195</v>
      </c>
      <c r="AC1517">
        <v>5.4581046020172757</v>
      </c>
      <c r="AD1517">
        <v>18.613050290629964</v>
      </c>
      <c r="AE1517">
        <v>27.038020622022721</v>
      </c>
      <c r="AF1517">
        <v>11.708965365262422</v>
      </c>
      <c r="AG1517">
        <v>9.9472469697359767</v>
      </c>
      <c r="AH1517">
        <v>1.756587202007529</v>
      </c>
    </row>
    <row r="1518" spans="1:35">
      <c r="A1518">
        <v>14</v>
      </c>
      <c r="B1518">
        <v>32</v>
      </c>
      <c r="C1518">
        <v>2020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99</v>
      </c>
      <c r="N1518">
        <v>99</v>
      </c>
      <c r="O1518">
        <v>4</v>
      </c>
      <c r="P1518">
        <v>9999</v>
      </c>
      <c r="Q1518">
        <v>118</v>
      </c>
      <c r="R1518">
        <v>4626</v>
      </c>
      <c r="S1518">
        <v>5.3744055339386083</v>
      </c>
      <c r="T1518">
        <v>5.136186770428016</v>
      </c>
      <c r="U1518">
        <v>11.484580631214882</v>
      </c>
      <c r="V1518">
        <v>0.51880674448767827</v>
      </c>
      <c r="W1518">
        <v>1.448335495028102</v>
      </c>
      <c r="X1518">
        <v>24.427150886294861</v>
      </c>
      <c r="Y1518">
        <v>8.1928231733679198</v>
      </c>
      <c r="Z1518">
        <v>7.2383481668311491</v>
      </c>
      <c r="AA1518">
        <v>1.8377514042390524</v>
      </c>
      <c r="AB1518">
        <v>2.129314994649631</v>
      </c>
      <c r="AC1518">
        <v>17.454404074308059</v>
      </c>
      <c r="AD1518">
        <v>27.40639211319256</v>
      </c>
      <c r="AE1518">
        <v>16.810762725039449</v>
      </c>
      <c r="AF1518">
        <v>16.990487383846911</v>
      </c>
      <c r="AG1518">
        <v>15.572502602419153</v>
      </c>
      <c r="AH1518">
        <v>1.1024643320363163</v>
      </c>
    </row>
    <row r="1519" spans="1:35">
      <c r="A1519">
        <v>14</v>
      </c>
      <c r="B1519">
        <v>33</v>
      </c>
      <c r="C1519">
        <v>2020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99</v>
      </c>
      <c r="N1519">
        <v>99</v>
      </c>
      <c r="O1519">
        <v>8</v>
      </c>
      <c r="P1519">
        <v>9999</v>
      </c>
      <c r="Q1519">
        <v>36</v>
      </c>
      <c r="R1519">
        <v>1663</v>
      </c>
      <c r="S1519">
        <v>5.6301864101022252</v>
      </c>
      <c r="T1519">
        <v>4.8502705953096807</v>
      </c>
      <c r="U1519">
        <v>10.131743836440158</v>
      </c>
      <c r="V1519">
        <v>1.3229104028863501</v>
      </c>
      <c r="W1519">
        <v>0.84185207456404099</v>
      </c>
      <c r="X1519">
        <v>21.467227901383044</v>
      </c>
      <c r="Y1519">
        <v>9.9819603126879137</v>
      </c>
      <c r="Z1519">
        <v>7.7823309883396252</v>
      </c>
      <c r="AA1519">
        <v>1.7331899693228077</v>
      </c>
      <c r="AB1519">
        <v>1.7515077909993755</v>
      </c>
      <c r="AC1519">
        <v>3.1833325167135156</v>
      </c>
      <c r="AD1519">
        <v>33.985308507736633</v>
      </c>
      <c r="AE1519">
        <v>37.574888917459823</v>
      </c>
      <c r="AF1519">
        <v>6.1079075917287984</v>
      </c>
      <c r="AG1519">
        <v>4.9387164517735087</v>
      </c>
      <c r="AH1519">
        <v>0</v>
      </c>
    </row>
    <row r="1520" spans="1:35">
      <c r="A1520">
        <v>14</v>
      </c>
      <c r="B1520">
        <v>34</v>
      </c>
      <c r="C1520">
        <v>2020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99</v>
      </c>
      <c r="N1520">
        <v>99</v>
      </c>
      <c r="O1520">
        <v>9</v>
      </c>
      <c r="P1520">
        <v>9999</v>
      </c>
      <c r="Q1520">
        <v>18</v>
      </c>
      <c r="R1520">
        <v>159</v>
      </c>
      <c r="S1520">
        <v>5.8742138364779892</v>
      </c>
      <c r="T1520">
        <v>4.5094339622641515</v>
      </c>
      <c r="U1520">
        <v>12.77169811320756</v>
      </c>
      <c r="V1520">
        <v>2.5157232704402506</v>
      </c>
      <c r="W1520">
        <v>1.2578616352201253</v>
      </c>
      <c r="X1520">
        <v>22.012578616352204</v>
      </c>
      <c r="Y1520">
        <v>5.6603773584905639</v>
      </c>
      <c r="Z1520">
        <v>5.7951088905661008</v>
      </c>
      <c r="AA1520">
        <v>1.8005664320670161</v>
      </c>
      <c r="AB1520">
        <v>1.8079764724366028</v>
      </c>
      <c r="AC1520">
        <v>19.645439167544904</v>
      </c>
      <c r="AD1520">
        <v>27.798169804448779</v>
      </c>
      <c r="AE1520">
        <v>61.859573937847422</v>
      </c>
      <c r="AF1520">
        <v>0.58397913835530901</v>
      </c>
      <c r="AG1520">
        <v>0.59522808048485043</v>
      </c>
      <c r="AH1520">
        <v>10.691823899371069</v>
      </c>
    </row>
    <row r="1521" spans="1:34">
      <c r="A1521">
        <v>14</v>
      </c>
      <c r="B1521">
        <v>35</v>
      </c>
      <c r="C1521">
        <v>2020</v>
      </c>
      <c r="D1521">
        <v>99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99</v>
      </c>
      <c r="N1521">
        <v>99</v>
      </c>
      <c r="O1521">
        <v>11</v>
      </c>
      <c r="P1521">
        <v>9999</v>
      </c>
      <c r="Q1521">
        <v>53</v>
      </c>
      <c r="R1521">
        <v>1124</v>
      </c>
      <c r="S1521">
        <v>4.7749110320284691</v>
      </c>
      <c r="T1521">
        <v>4.1548042704626331</v>
      </c>
      <c r="U1521">
        <v>12.82459074733096</v>
      </c>
      <c r="V1521">
        <v>1.3345195729537365</v>
      </c>
      <c r="W1521">
        <v>0.53380782918149461</v>
      </c>
      <c r="X1521">
        <v>30.516014234875446</v>
      </c>
      <c r="Y1521">
        <v>9.4306049822064058</v>
      </c>
      <c r="Z1521">
        <v>7.3181976365399484</v>
      </c>
      <c r="AA1521">
        <v>1.3952297005696237</v>
      </c>
      <c r="AB1521">
        <v>1.9050093303914719</v>
      </c>
      <c r="AC1521">
        <v>18.229854033392911</v>
      </c>
      <c r="AD1521">
        <v>46.207117342834032</v>
      </c>
      <c r="AE1521">
        <v>43.988679424724211</v>
      </c>
      <c r="AF1521">
        <v>4.1282550409519958</v>
      </c>
      <c r="AG1521">
        <v>4.2252019223401929</v>
      </c>
      <c r="AH1521">
        <v>0</v>
      </c>
    </row>
    <row r="1522" spans="1:34">
      <c r="A1522">
        <v>14</v>
      </c>
      <c r="B1522">
        <v>36</v>
      </c>
      <c r="C1522">
        <v>2020</v>
      </c>
      <c r="D1522">
        <v>99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99</v>
      </c>
      <c r="N1522">
        <v>99</v>
      </c>
      <c r="O1522">
        <v>14</v>
      </c>
      <c r="P1522">
        <v>9999</v>
      </c>
      <c r="Q1522">
        <v>199</v>
      </c>
      <c r="R1522">
        <v>6489</v>
      </c>
      <c r="S1522">
        <v>4.9810448451225158</v>
      </c>
      <c r="T1522">
        <v>4.701648944367391</v>
      </c>
      <c r="U1522">
        <v>12.151285251964804</v>
      </c>
      <c r="V1522">
        <v>1.0787486515641851</v>
      </c>
      <c r="W1522">
        <v>0.72430266605023919</v>
      </c>
      <c r="X1522">
        <v>29.973801818462007</v>
      </c>
      <c r="Y1522">
        <v>10.171058714748035</v>
      </c>
      <c r="Z1522">
        <v>7.652761436387002</v>
      </c>
      <c r="AA1522">
        <v>1.4193622075690351</v>
      </c>
      <c r="AB1522">
        <v>1.7957155374133287</v>
      </c>
      <c r="AC1522">
        <v>11.277755099217352</v>
      </c>
      <c r="AD1522">
        <v>37.886231860725282</v>
      </c>
      <c r="AE1522">
        <v>46.111101211159138</v>
      </c>
      <c r="AF1522">
        <v>23.832959929481763</v>
      </c>
      <c r="AG1522">
        <v>23.112005527909208</v>
      </c>
      <c r="AH1522">
        <v>0.26198181537987358</v>
      </c>
    </row>
    <row r="1523" spans="1:34">
      <c r="A1523">
        <v>14</v>
      </c>
      <c r="B1523">
        <v>37</v>
      </c>
      <c r="C1523">
        <v>2020</v>
      </c>
      <c r="D1523">
        <v>99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99</v>
      </c>
      <c r="N1523">
        <v>99</v>
      </c>
      <c r="O1523">
        <v>15</v>
      </c>
      <c r="P1523">
        <v>9999</v>
      </c>
      <c r="Q1523">
        <v>64</v>
      </c>
      <c r="R1523">
        <v>3755</v>
      </c>
      <c r="S1523">
        <v>4.684154460719042</v>
      </c>
      <c r="T1523">
        <v>4.5374167776298249</v>
      </c>
      <c r="U1523">
        <v>11.708490013315584</v>
      </c>
      <c r="V1523">
        <v>0.98535286284953372</v>
      </c>
      <c r="W1523">
        <v>1.1451398135818911</v>
      </c>
      <c r="X1523">
        <v>27.456724367509995</v>
      </c>
      <c r="Y1523">
        <v>11.211717709720377</v>
      </c>
      <c r="Z1523">
        <v>7.9661343975970595</v>
      </c>
      <c r="AA1523">
        <v>1.385237671388956</v>
      </c>
      <c r="AB1523">
        <v>1.8537393699930751</v>
      </c>
      <c r="AC1523">
        <v>22.340218769126377</v>
      </c>
      <c r="AD1523">
        <v>47.502475164905007</v>
      </c>
      <c r="AE1523">
        <v>52.864458331438513</v>
      </c>
      <c r="AF1523">
        <v>13.79145700958607</v>
      </c>
      <c r="AG1523">
        <v>12.886900450675643</v>
      </c>
      <c r="AH1523">
        <v>0</v>
      </c>
    </row>
    <row r="1524" spans="1:34">
      <c r="A1524">
        <v>14</v>
      </c>
      <c r="B1524">
        <v>38</v>
      </c>
      <c r="C1524">
        <v>2020</v>
      </c>
      <c r="D1524">
        <v>99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99</v>
      </c>
      <c r="N1524">
        <v>99</v>
      </c>
      <c r="O1524">
        <v>16</v>
      </c>
      <c r="P1524">
        <v>9999</v>
      </c>
      <c r="Q1524">
        <v>63</v>
      </c>
      <c r="R1524">
        <v>1156</v>
      </c>
      <c r="S1524">
        <v>5.7629757785467133</v>
      </c>
      <c r="T1524">
        <v>4.4576124567474045</v>
      </c>
      <c r="U1524">
        <v>12.313373702422147</v>
      </c>
      <c r="V1524">
        <v>0.86505190311418689</v>
      </c>
      <c r="W1524">
        <v>2.5951557093425595</v>
      </c>
      <c r="X1524">
        <v>23.788927335640139</v>
      </c>
      <c r="Y1524">
        <v>8.8235294117647047</v>
      </c>
      <c r="Z1524">
        <v>6.6978975063578892</v>
      </c>
      <c r="AA1524">
        <v>1.7031050828673957</v>
      </c>
      <c r="AB1524">
        <v>2.2505137841650305</v>
      </c>
      <c r="AC1524">
        <v>36.956750904827508</v>
      </c>
      <c r="AD1524">
        <v>68.874840748571771</v>
      </c>
      <c r="AE1524">
        <v>44.831435827530072</v>
      </c>
      <c r="AF1524">
        <v>4.2457854335769651</v>
      </c>
      <c r="AG1524">
        <v>4.1722712645502931</v>
      </c>
      <c r="AH1524">
        <v>0.25951557093425598</v>
      </c>
    </row>
    <row r="1525" spans="1:34">
      <c r="A1525">
        <v>14</v>
      </c>
      <c r="B1525">
        <v>39</v>
      </c>
      <c r="C1525">
        <v>2020</v>
      </c>
      <c r="D1525">
        <v>99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99</v>
      </c>
      <c r="N1525">
        <v>99</v>
      </c>
      <c r="O1525">
        <v>18</v>
      </c>
      <c r="P1525">
        <v>9999</v>
      </c>
      <c r="Q1525">
        <v>46</v>
      </c>
      <c r="R1525">
        <v>1898</v>
      </c>
      <c r="S1525">
        <v>5.6016859852476255</v>
      </c>
      <c r="T1525">
        <v>4.7218124341412011</v>
      </c>
      <c r="U1525">
        <v>15.643092729188613</v>
      </c>
      <c r="V1525">
        <v>2.7924130663856697</v>
      </c>
      <c r="W1525">
        <v>1.4225500526870387</v>
      </c>
      <c r="X1525">
        <v>46.522655426765006</v>
      </c>
      <c r="Y1525">
        <v>19.072708113804005</v>
      </c>
      <c r="Z1525">
        <v>7.9417542230907072</v>
      </c>
      <c r="AA1525">
        <v>1.3808250700206297</v>
      </c>
      <c r="AB1525">
        <v>2.190254899642766</v>
      </c>
      <c r="AC1525">
        <v>33.951652882832349</v>
      </c>
      <c r="AD1525">
        <v>56.520231446080089</v>
      </c>
      <c r="AE1525">
        <v>50.009993107723709</v>
      </c>
      <c r="AF1525">
        <v>6.9710214125684073</v>
      </c>
      <c r="AG1525">
        <v>8.7027492461528873</v>
      </c>
      <c r="AH1525">
        <v>0</v>
      </c>
    </row>
    <row r="1526" spans="1:34">
      <c r="A1526">
        <v>14</v>
      </c>
      <c r="B1526">
        <v>40</v>
      </c>
      <c r="C1526">
        <v>2020</v>
      </c>
      <c r="D1526">
        <v>99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99</v>
      </c>
      <c r="N1526">
        <v>99</v>
      </c>
      <c r="O1526">
        <v>54</v>
      </c>
      <c r="P1526">
        <v>9999</v>
      </c>
      <c r="Q1526">
        <v>63</v>
      </c>
      <c r="R1526">
        <v>3129</v>
      </c>
      <c r="S1526">
        <v>5.0891658676893563</v>
      </c>
      <c r="T1526">
        <v>5.0942793224672407</v>
      </c>
      <c r="U1526">
        <v>17.12902205177372</v>
      </c>
      <c r="V1526">
        <v>2.0134228187919465</v>
      </c>
      <c r="W1526">
        <v>3.195909236177692</v>
      </c>
      <c r="X1526">
        <v>53.147970597635037</v>
      </c>
      <c r="Y1526">
        <v>24.288910194950464</v>
      </c>
      <c r="Z1526">
        <v>7.7971105678891153</v>
      </c>
      <c r="AA1526">
        <v>1.5217736538868101</v>
      </c>
      <c r="AB1526">
        <v>2.2188641539193323</v>
      </c>
      <c r="AC1526">
        <v>34.389955435232757</v>
      </c>
      <c r="AD1526">
        <v>68.867645551209392</v>
      </c>
      <c r="AE1526">
        <v>53.937294314858221</v>
      </c>
      <c r="AF1526">
        <v>11.492268703860139</v>
      </c>
      <c r="AG1526">
        <v>15.709985134979627</v>
      </c>
      <c r="AH1526">
        <v>0</v>
      </c>
    </row>
    <row r="1527" spans="1:34">
      <c r="A1527">
        <v>14</v>
      </c>
      <c r="B1527">
        <v>41</v>
      </c>
      <c r="C1527">
        <v>2019</v>
      </c>
      <c r="D1527">
        <v>99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99</v>
      </c>
      <c r="N1527">
        <v>99</v>
      </c>
      <c r="O1527">
        <v>1</v>
      </c>
      <c r="P1527">
        <v>9999</v>
      </c>
      <c r="Q1527">
        <v>7</v>
      </c>
      <c r="R1527">
        <v>201</v>
      </c>
      <c r="S1527">
        <v>5.8905472636815919</v>
      </c>
      <c r="T1527">
        <v>3.8805970149253746</v>
      </c>
      <c r="U1527">
        <v>10.820398009950251</v>
      </c>
      <c r="V1527">
        <v>0</v>
      </c>
      <c r="W1527">
        <v>0.49751243781094517</v>
      </c>
      <c r="X1527">
        <v>6.9651741293532314</v>
      </c>
      <c r="Y1527">
        <v>2.4875621890547261</v>
      </c>
      <c r="Z1527">
        <v>4.2273136784624148</v>
      </c>
      <c r="AA1527">
        <v>1.5638834807294579</v>
      </c>
      <c r="AB1527">
        <v>1.9279746395472528</v>
      </c>
      <c r="AC1527">
        <v>16.642538742481896</v>
      </c>
      <c r="AD1527">
        <v>47.948890639831369</v>
      </c>
      <c r="AE1527">
        <v>34.052687551873703</v>
      </c>
      <c r="AF1527">
        <v>0.73935113661443363</v>
      </c>
      <c r="AG1527">
        <v>0.64565527642767773</v>
      </c>
      <c r="AH1527">
        <v>24.875621890547261</v>
      </c>
    </row>
    <row r="1528" spans="1:34">
      <c r="A1528">
        <v>14</v>
      </c>
      <c r="B1528">
        <v>42</v>
      </c>
      <c r="C1528">
        <v>2019</v>
      </c>
      <c r="D1528">
        <v>99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99</v>
      </c>
      <c r="N1528">
        <v>99</v>
      </c>
      <c r="O1528">
        <v>4</v>
      </c>
      <c r="P1528">
        <v>9999</v>
      </c>
      <c r="Q1528">
        <v>29</v>
      </c>
      <c r="R1528">
        <v>1273</v>
      </c>
      <c r="S1528">
        <v>5.6912804399057348</v>
      </c>
      <c r="T1528">
        <v>4.7242733699921438</v>
      </c>
      <c r="U1528">
        <v>12.525577376276496</v>
      </c>
      <c r="V1528">
        <v>0.94265514532600181</v>
      </c>
      <c r="W1528">
        <v>1.2568735271013358</v>
      </c>
      <c r="X1528">
        <v>21.681068342498037</v>
      </c>
      <c r="Y1528">
        <v>10.919088766692855</v>
      </c>
      <c r="Z1528">
        <v>7.2526653009429198</v>
      </c>
      <c r="AA1528">
        <v>1.472362091318586</v>
      </c>
      <c r="AB1528">
        <v>1.8617200471786723</v>
      </c>
      <c r="AC1528">
        <v>19.440650754287677</v>
      </c>
      <c r="AD1528">
        <v>52.442895480130005</v>
      </c>
      <c r="AE1528">
        <v>29.650472668673096</v>
      </c>
      <c r="AF1528">
        <v>4.6825571985580812</v>
      </c>
      <c r="AG1528">
        <v>4.7335565414299001</v>
      </c>
      <c r="AH1528">
        <v>2.4351924587588378</v>
      </c>
    </row>
    <row r="1529" spans="1:34">
      <c r="A1529">
        <v>14</v>
      </c>
      <c r="B1529">
        <v>43</v>
      </c>
      <c r="C1529">
        <v>2019</v>
      </c>
      <c r="D1529">
        <v>99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99</v>
      </c>
      <c r="N1529">
        <v>99</v>
      </c>
      <c r="O1529">
        <v>8</v>
      </c>
      <c r="P1529">
        <v>9999</v>
      </c>
      <c r="Q1529">
        <v>31</v>
      </c>
      <c r="R1529">
        <v>1622</v>
      </c>
      <c r="S1529">
        <v>5.2706535141800241</v>
      </c>
      <c r="T1529">
        <v>4.3785450061652291</v>
      </c>
      <c r="U1529">
        <v>10.98224414303329</v>
      </c>
      <c r="V1529">
        <v>1.7262638717632557</v>
      </c>
      <c r="W1529">
        <v>0.61652281134401965</v>
      </c>
      <c r="X1529">
        <v>26.695437731196058</v>
      </c>
      <c r="Y1529">
        <v>11.159062885326758</v>
      </c>
      <c r="Z1529">
        <v>8.4836176948969602</v>
      </c>
      <c r="AA1529">
        <v>1.7547158771903713</v>
      </c>
      <c r="AB1529">
        <v>1.7852618589965348</v>
      </c>
      <c r="AC1529">
        <v>10.002363530947829</v>
      </c>
      <c r="AD1529">
        <v>44.704212350174721</v>
      </c>
      <c r="AE1529">
        <v>53.488560105806677</v>
      </c>
      <c r="AF1529">
        <v>5.9663061870080192</v>
      </c>
      <c r="AG1529">
        <v>5.2881450043962968</v>
      </c>
      <c r="AH1529">
        <v>0.55487053020961763</v>
      </c>
    </row>
    <row r="1530" spans="1:34">
      <c r="A1530">
        <v>14</v>
      </c>
      <c r="B1530">
        <v>44</v>
      </c>
      <c r="C1530">
        <v>2019</v>
      </c>
      <c r="D1530">
        <v>99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99</v>
      </c>
      <c r="N1530">
        <v>99</v>
      </c>
      <c r="O1530">
        <v>9</v>
      </c>
      <c r="P1530">
        <v>9999</v>
      </c>
      <c r="Q1530">
        <v>3</v>
      </c>
      <c r="R1530">
        <v>20</v>
      </c>
      <c r="S1530">
        <v>5.6</v>
      </c>
      <c r="T1530">
        <v>5.15</v>
      </c>
      <c r="U1530">
        <v>12.760000000000002</v>
      </c>
      <c r="V1530">
        <v>5</v>
      </c>
      <c r="W1530">
        <v>0</v>
      </c>
      <c r="X1530">
        <v>10</v>
      </c>
      <c r="Y1530">
        <v>5</v>
      </c>
      <c r="Z1530">
        <v>5.0172103802810559</v>
      </c>
      <c r="AA1530">
        <v>0.91651513899116988</v>
      </c>
      <c r="AB1530">
        <v>1.1521718621802901</v>
      </c>
      <c r="AC1530">
        <v>62.174485510586919</v>
      </c>
      <c r="AD1530">
        <v>12.818542008382565</v>
      </c>
      <c r="AE1530">
        <v>34.091459383628347</v>
      </c>
      <c r="AF1530">
        <v>7.3567277275068052E-2</v>
      </c>
      <c r="AG1530">
        <v>7.5760369002870628E-2</v>
      </c>
      <c r="AH1530">
        <v>20</v>
      </c>
    </row>
    <row r="1531" spans="1:34">
      <c r="A1531">
        <v>14</v>
      </c>
      <c r="B1531">
        <v>45</v>
      </c>
      <c r="C1531">
        <v>2019</v>
      </c>
      <c r="D1531">
        <v>99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99</v>
      </c>
      <c r="N1531">
        <v>99</v>
      </c>
      <c r="O1531">
        <v>11</v>
      </c>
      <c r="P1531">
        <v>9999</v>
      </c>
      <c r="Q1531">
        <v>63</v>
      </c>
      <c r="R1531">
        <v>1431</v>
      </c>
      <c r="S1531">
        <v>4.515024458420684</v>
      </c>
      <c r="T1531">
        <v>4.0943396226415096</v>
      </c>
      <c r="U1531">
        <v>11.949559748427664</v>
      </c>
      <c r="V1531">
        <v>0.90845562543675762</v>
      </c>
      <c r="W1531">
        <v>0.20964360587002101</v>
      </c>
      <c r="X1531">
        <v>26.484975541579317</v>
      </c>
      <c r="Y1531">
        <v>9.5737246680642887</v>
      </c>
      <c r="Z1531">
        <v>7.4927916546720192</v>
      </c>
      <c r="AA1531">
        <v>1.4234305109094043</v>
      </c>
      <c r="AB1531">
        <v>1.9281764794616856</v>
      </c>
      <c r="AC1531">
        <v>37.14538445136305</v>
      </c>
      <c r="AD1531">
        <v>57.802536803648017</v>
      </c>
      <c r="AE1531">
        <v>51.545294409923159</v>
      </c>
      <c r="AF1531">
        <v>5.2637386890311193</v>
      </c>
      <c r="AG1531">
        <v>5.0763662738348998</v>
      </c>
      <c r="AH1531">
        <v>0.27952480782669453</v>
      </c>
    </row>
    <row r="1532" spans="1:34">
      <c r="A1532">
        <v>14</v>
      </c>
      <c r="B1532">
        <v>46</v>
      </c>
      <c r="C1532">
        <v>2019</v>
      </c>
      <c r="D1532">
        <v>99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99</v>
      </c>
      <c r="N1532">
        <v>99</v>
      </c>
      <c r="O1532">
        <v>14</v>
      </c>
      <c r="P1532">
        <v>9999</v>
      </c>
      <c r="Q1532">
        <v>113</v>
      </c>
      <c r="R1532">
        <v>4946</v>
      </c>
      <c r="S1532">
        <v>4.7189648200566099</v>
      </c>
      <c r="T1532">
        <v>4.5493327941771131</v>
      </c>
      <c r="U1532">
        <v>11.521552769915081</v>
      </c>
      <c r="V1532">
        <v>1.4152850788515969</v>
      </c>
      <c r="W1532">
        <v>0.40436716538617057</v>
      </c>
      <c r="X1532">
        <v>28.265264860493321</v>
      </c>
      <c r="Y1532">
        <v>8.8152042054185245</v>
      </c>
      <c r="Z1532">
        <v>7.4072616919680323</v>
      </c>
      <c r="AA1532">
        <v>1.3333691353438029</v>
      </c>
      <c r="AB1532">
        <v>1.7091641152774173</v>
      </c>
      <c r="AC1532">
        <v>9.8853320409375272</v>
      </c>
      <c r="AD1532">
        <v>31.338440969597592</v>
      </c>
      <c r="AE1532">
        <v>45.597258080093994</v>
      </c>
      <c r="AF1532">
        <v>18.193187670124328</v>
      </c>
      <c r="AG1532">
        <v>16.917124153017177</v>
      </c>
      <c r="AH1532">
        <v>0.28305701577031939</v>
      </c>
    </row>
    <row r="1533" spans="1:34">
      <c r="A1533">
        <v>14</v>
      </c>
      <c r="B1533">
        <v>47</v>
      </c>
      <c r="C1533">
        <v>2019</v>
      </c>
      <c r="D1533">
        <v>99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99</v>
      </c>
      <c r="N1533">
        <v>99</v>
      </c>
      <c r="O1533">
        <v>15</v>
      </c>
      <c r="P1533">
        <v>9999</v>
      </c>
      <c r="Q1533">
        <v>56</v>
      </c>
      <c r="R1533">
        <v>3639</v>
      </c>
      <c r="S1533">
        <v>4.6966199505358608</v>
      </c>
      <c r="T1533">
        <v>4.6108821104699089</v>
      </c>
      <c r="U1533">
        <v>11.716276449574051</v>
      </c>
      <c r="V1533">
        <v>0.90684253915910962</v>
      </c>
      <c r="W1533">
        <v>1.0992030777686179</v>
      </c>
      <c r="X1533">
        <v>28.276999175597687</v>
      </c>
      <c r="Y1533">
        <v>11.239351470184118</v>
      </c>
      <c r="Z1533">
        <v>8.1162073416067848</v>
      </c>
      <c r="AA1533">
        <v>1.4303532891726778</v>
      </c>
      <c r="AB1533">
        <v>1.9558895683076056</v>
      </c>
      <c r="AC1533">
        <v>18.163126476645925</v>
      </c>
      <c r="AD1533">
        <v>51.668682312443359</v>
      </c>
      <c r="AE1533">
        <v>45.551863641774887</v>
      </c>
      <c r="AF1533">
        <v>13.385566100198632</v>
      </c>
      <c r="AG1533">
        <v>12.657066949188721</v>
      </c>
      <c r="AH1533">
        <v>0</v>
      </c>
    </row>
    <row r="1534" spans="1:34">
      <c r="A1534">
        <v>14</v>
      </c>
      <c r="B1534">
        <v>48</v>
      </c>
      <c r="C1534">
        <v>2019</v>
      </c>
      <c r="D1534">
        <v>99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99</v>
      </c>
      <c r="N1534">
        <v>99</v>
      </c>
      <c r="O1534">
        <v>16</v>
      </c>
      <c r="P1534">
        <v>9999</v>
      </c>
      <c r="Q1534">
        <v>50</v>
      </c>
      <c r="R1534">
        <v>1005</v>
      </c>
      <c r="S1534">
        <v>5.8258706467661678</v>
      </c>
      <c r="T1534">
        <v>4.2089552238805972</v>
      </c>
      <c r="U1534">
        <v>12.112447761194019</v>
      </c>
      <c r="V1534">
        <v>0.29850746268656714</v>
      </c>
      <c r="W1534">
        <v>2.4875621890547261</v>
      </c>
      <c r="X1534">
        <v>17.512437810945269</v>
      </c>
      <c r="Y1534">
        <v>5.7711442786069647</v>
      </c>
      <c r="Z1534">
        <v>6.341095309949079</v>
      </c>
      <c r="AA1534">
        <v>1.6374131288138685</v>
      </c>
      <c r="AB1534">
        <v>2.2694421264176969</v>
      </c>
      <c r="AC1534">
        <v>34.360614102557221</v>
      </c>
      <c r="AD1534">
        <v>70.756872181597515</v>
      </c>
      <c r="AE1534">
        <v>45.133874835998839</v>
      </c>
      <c r="AF1534">
        <v>3.6967556830721695</v>
      </c>
      <c r="AG1534">
        <v>3.6137606954374362</v>
      </c>
      <c r="AH1534">
        <v>0</v>
      </c>
    </row>
    <row r="1535" spans="1:34">
      <c r="A1535">
        <v>14</v>
      </c>
      <c r="B1535">
        <v>49</v>
      </c>
      <c r="C1535">
        <v>2019</v>
      </c>
      <c r="D1535">
        <v>99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99</v>
      </c>
      <c r="N1535">
        <v>99</v>
      </c>
      <c r="O1535">
        <v>18</v>
      </c>
      <c r="P1535">
        <v>9999</v>
      </c>
      <c r="Q1535">
        <v>47</v>
      </c>
      <c r="R1535">
        <v>1777</v>
      </c>
      <c r="S1535">
        <v>5.3252673044456955</v>
      </c>
      <c r="T1535">
        <v>4.8193584693303313</v>
      </c>
      <c r="U1535">
        <v>15.283455261676981</v>
      </c>
      <c r="V1535">
        <v>2.3072594259988746</v>
      </c>
      <c r="W1535">
        <v>2.0258863252673045</v>
      </c>
      <c r="X1535">
        <v>42.712436691052339</v>
      </c>
      <c r="Y1535">
        <v>16.713562183455259</v>
      </c>
      <c r="Z1535">
        <v>7.4976372412065757</v>
      </c>
      <c r="AA1535">
        <v>1.4950670148007743</v>
      </c>
      <c r="AB1535">
        <v>2.2079579389919015</v>
      </c>
      <c r="AC1535">
        <v>46.073134291122017</v>
      </c>
      <c r="AD1535">
        <v>54.742192971824281</v>
      </c>
      <c r="AE1535">
        <v>43.358837350455715</v>
      </c>
      <c r="AF1535">
        <v>6.5364525858897986</v>
      </c>
      <c r="AG1535">
        <v>8.0625122791467945</v>
      </c>
      <c r="AH1535">
        <v>5.6274620146314007E-2</v>
      </c>
    </row>
    <row r="1536" spans="1:34">
      <c r="A1536">
        <v>14</v>
      </c>
      <c r="B1536">
        <v>50</v>
      </c>
      <c r="C1536">
        <v>2019</v>
      </c>
      <c r="D1536">
        <v>99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99</v>
      </c>
      <c r="N1536">
        <v>99</v>
      </c>
      <c r="O1536">
        <v>54</v>
      </c>
      <c r="P1536">
        <v>9999</v>
      </c>
    </row>
    <row r="1537" spans="1:34">
      <c r="A1537">
        <v>14</v>
      </c>
      <c r="B1537">
        <v>51</v>
      </c>
      <c r="C1537">
        <v>2018</v>
      </c>
      <c r="D1537">
        <v>99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99</v>
      </c>
      <c r="N1537">
        <v>99</v>
      </c>
      <c r="O1537">
        <v>1</v>
      </c>
      <c r="P1537">
        <v>9999</v>
      </c>
      <c r="Q1537">
        <v>7</v>
      </c>
      <c r="R1537">
        <v>241</v>
      </c>
      <c r="S1537">
        <v>5.1659751037344392</v>
      </c>
      <c r="T1537">
        <v>4.9128630705394176</v>
      </c>
      <c r="U1537">
        <v>12.062240663900411</v>
      </c>
      <c r="V1537">
        <v>0.829875518672199</v>
      </c>
      <c r="W1537">
        <v>0</v>
      </c>
      <c r="X1537">
        <v>13.692946058091287</v>
      </c>
      <c r="Y1537">
        <v>1.659751037344398</v>
      </c>
      <c r="Z1537">
        <v>4.5952376529739052</v>
      </c>
      <c r="AA1537">
        <v>1.319123618055611</v>
      </c>
      <c r="AB1537">
        <v>1.6028632633513549</v>
      </c>
      <c r="AC1537">
        <v>40.045438311552658</v>
      </c>
      <c r="AD1537">
        <v>14.793975425213135</v>
      </c>
      <c r="AE1537">
        <v>36.597043493690627</v>
      </c>
      <c r="AF1537">
        <v>0.84098126112293681</v>
      </c>
      <c r="AG1537">
        <v>0.83258769429659707</v>
      </c>
      <c r="AH1537">
        <v>21.161825726141075</v>
      </c>
    </row>
    <row r="1538" spans="1:34">
      <c r="A1538">
        <v>14</v>
      </c>
      <c r="B1538">
        <v>52</v>
      </c>
      <c r="C1538">
        <v>2018</v>
      </c>
      <c r="D1538">
        <v>99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99</v>
      </c>
      <c r="N1538">
        <v>99</v>
      </c>
      <c r="O1538">
        <v>4</v>
      </c>
      <c r="P1538">
        <v>9999</v>
      </c>
      <c r="Q1538">
        <v>40</v>
      </c>
      <c r="R1538">
        <v>1449</v>
      </c>
      <c r="S1538">
        <v>5.3823326432022087</v>
      </c>
      <c r="T1538">
        <v>4.4851621808143554</v>
      </c>
      <c r="U1538">
        <v>12.929551414768801</v>
      </c>
      <c r="V1538">
        <v>0.55210489993098677</v>
      </c>
      <c r="W1538">
        <v>2.0703933747412013</v>
      </c>
      <c r="X1538">
        <v>23.602484472049689</v>
      </c>
      <c r="Y1538">
        <v>11.456176673567979</v>
      </c>
      <c r="Z1538">
        <v>7.6234120797737202</v>
      </c>
      <c r="AA1538">
        <v>1.6083348546246179</v>
      </c>
      <c r="AB1538">
        <v>2.1435590501730264</v>
      </c>
      <c r="AC1538">
        <v>24.451719743071234</v>
      </c>
      <c r="AD1538">
        <v>57.009586749434</v>
      </c>
      <c r="AE1538">
        <v>44.764552340215715</v>
      </c>
      <c r="AF1538">
        <v>5.0563562131416404</v>
      </c>
      <c r="AG1538">
        <v>5.3658286362680414</v>
      </c>
      <c r="AH1538">
        <v>2.4154589371980673</v>
      </c>
    </row>
    <row r="1539" spans="1:34">
      <c r="A1539">
        <v>14</v>
      </c>
      <c r="B1539">
        <v>53</v>
      </c>
      <c r="C1539">
        <v>2018</v>
      </c>
      <c r="D1539">
        <v>99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99</v>
      </c>
      <c r="N1539">
        <v>99</v>
      </c>
      <c r="O1539">
        <v>8</v>
      </c>
      <c r="P1539">
        <v>9999</v>
      </c>
      <c r="Q1539">
        <v>34</v>
      </c>
      <c r="R1539">
        <v>1682</v>
      </c>
      <c r="S1539">
        <v>5.4780023781212819</v>
      </c>
      <c r="T1539">
        <v>4.2312722948870389</v>
      </c>
      <c r="U1539">
        <v>10.128478002378124</v>
      </c>
      <c r="V1539">
        <v>1.605231866825209</v>
      </c>
      <c r="W1539">
        <v>0.5350772889417359</v>
      </c>
      <c r="X1539">
        <v>23.246135552913206</v>
      </c>
      <c r="Y1539">
        <v>9.7502972651605244</v>
      </c>
      <c r="Z1539">
        <v>7.9718972025570434</v>
      </c>
      <c r="AA1539">
        <v>1.6370571331108923</v>
      </c>
      <c r="AB1539">
        <v>1.7715943156703975</v>
      </c>
      <c r="AC1539">
        <v>-6.3874325887954129</v>
      </c>
      <c r="AD1539">
        <v>46.437803288403238</v>
      </c>
      <c r="AE1539">
        <v>38.806958112788557</v>
      </c>
      <c r="AF1539">
        <v>5.8694210838538599</v>
      </c>
      <c r="AG1539">
        <v>4.8792732090836797</v>
      </c>
      <c r="AH1539">
        <v>0.77288941736028516</v>
      </c>
    </row>
    <row r="1540" spans="1:34">
      <c r="A1540">
        <v>14</v>
      </c>
      <c r="B1540">
        <v>54</v>
      </c>
      <c r="C1540">
        <v>2018</v>
      </c>
      <c r="D1540">
        <v>99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99</v>
      </c>
      <c r="N1540">
        <v>99</v>
      </c>
      <c r="O1540">
        <v>9</v>
      </c>
      <c r="P1540">
        <v>9999</v>
      </c>
      <c r="Q1540">
        <v>9</v>
      </c>
      <c r="R1540">
        <v>99</v>
      </c>
      <c r="S1540">
        <v>4.1111111111111116</v>
      </c>
      <c r="T1540">
        <v>3.7575757575757569</v>
      </c>
      <c r="U1540">
        <v>10.202020202020202</v>
      </c>
      <c r="V1540">
        <v>1.0101010101010102</v>
      </c>
      <c r="W1540">
        <v>0</v>
      </c>
      <c r="X1540">
        <v>12.121212121212123</v>
      </c>
      <c r="Y1540">
        <v>4.0404040404040407</v>
      </c>
      <c r="Z1540">
        <v>5.178451463048332</v>
      </c>
      <c r="AA1540">
        <v>1.8084475673394409</v>
      </c>
      <c r="AB1540">
        <v>1.8591347454761169</v>
      </c>
      <c r="AC1540">
        <v>36.238442765345226</v>
      </c>
      <c r="AD1540">
        <v>57.846916401360403</v>
      </c>
      <c r="AE1540">
        <v>63.591707558803186</v>
      </c>
      <c r="AF1540">
        <v>0.34546533133265866</v>
      </c>
      <c r="AG1540">
        <v>0.28927195433077502</v>
      </c>
      <c r="AH1540">
        <v>0</v>
      </c>
    </row>
    <row r="1541" spans="1:34">
      <c r="A1541">
        <v>14</v>
      </c>
      <c r="B1541">
        <v>55</v>
      </c>
      <c r="C1541">
        <v>2018</v>
      </c>
      <c r="D1541">
        <v>99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99</v>
      </c>
      <c r="N1541">
        <v>99</v>
      </c>
      <c r="O1541">
        <v>11</v>
      </c>
      <c r="P1541">
        <v>9999</v>
      </c>
      <c r="Q1541">
        <v>71</v>
      </c>
      <c r="R1541">
        <v>1453</v>
      </c>
      <c r="S1541">
        <v>4.5127322780454238</v>
      </c>
      <c r="T1541">
        <v>3.9284239504473506</v>
      </c>
      <c r="U1541">
        <v>11.843909153475556</v>
      </c>
      <c r="V1541">
        <v>0.41293874741913278</v>
      </c>
      <c r="W1541">
        <v>0.68823124569855487</v>
      </c>
      <c r="X1541">
        <v>26.978664831383345</v>
      </c>
      <c r="Y1541">
        <v>8.8781830695113566</v>
      </c>
      <c r="Z1541">
        <v>7.2986756756303155</v>
      </c>
      <c r="AA1541">
        <v>1.4289828735484591</v>
      </c>
      <c r="AB1541">
        <v>1.9973409872039496</v>
      </c>
      <c r="AC1541">
        <v>37.505374085911669</v>
      </c>
      <c r="AD1541">
        <v>60.200242653109122</v>
      </c>
      <c r="AE1541">
        <v>55.468214703899811</v>
      </c>
      <c r="AF1541">
        <v>5.0703144083470004</v>
      </c>
      <c r="AG1541">
        <v>4.9288504123457111</v>
      </c>
      <c r="AH1541">
        <v>0.82587749483826556</v>
      </c>
    </row>
    <row r="1542" spans="1:34">
      <c r="A1542">
        <v>14</v>
      </c>
      <c r="B1542">
        <v>56</v>
      </c>
      <c r="C1542">
        <v>2018</v>
      </c>
      <c r="D1542">
        <v>99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99</v>
      </c>
      <c r="N1542">
        <v>99</v>
      </c>
      <c r="O1542">
        <v>14</v>
      </c>
      <c r="P1542">
        <v>9999</v>
      </c>
      <c r="Q1542">
        <v>123</v>
      </c>
      <c r="R1542">
        <v>4801</v>
      </c>
      <c r="S1542">
        <v>5.0168714851072691</v>
      </c>
      <c r="T1542">
        <v>4.6082066236200792</v>
      </c>
      <c r="U1542">
        <v>11.694605290564438</v>
      </c>
      <c r="V1542">
        <v>1.2289106436159132</v>
      </c>
      <c r="W1542">
        <v>0.81233076442407826</v>
      </c>
      <c r="X1542">
        <v>27.744219954176216</v>
      </c>
      <c r="Y1542">
        <v>8.7481774630285347</v>
      </c>
      <c r="Z1542">
        <v>7.254018275754202</v>
      </c>
      <c r="AA1542">
        <v>1.434077580363057</v>
      </c>
      <c r="AB1542">
        <v>1.6436326086647413</v>
      </c>
      <c r="AC1542">
        <v>-6.6429711385913741</v>
      </c>
      <c r="AD1542">
        <v>29.000106655688128</v>
      </c>
      <c r="AE1542">
        <v>49.280025879726637</v>
      </c>
      <c r="AF1542">
        <v>16.753323795233275</v>
      </c>
      <c r="AG1542">
        <v>16.080599300460189</v>
      </c>
      <c r="AH1542">
        <v>0.37492189127265152</v>
      </c>
    </row>
    <row r="1543" spans="1:34">
      <c r="A1543">
        <v>14</v>
      </c>
      <c r="B1543">
        <v>57</v>
      </c>
      <c r="C1543">
        <v>2018</v>
      </c>
      <c r="D1543">
        <v>99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99</v>
      </c>
      <c r="N1543">
        <v>99</v>
      </c>
      <c r="O1543">
        <v>15</v>
      </c>
      <c r="P1543">
        <v>9999</v>
      </c>
      <c r="Q1543">
        <v>62</v>
      </c>
      <c r="R1543">
        <v>3547</v>
      </c>
      <c r="S1543">
        <v>4.621934028756697</v>
      </c>
      <c r="T1543">
        <v>4.3944178178742588</v>
      </c>
      <c r="U1543">
        <v>10.839991542148288</v>
      </c>
      <c r="V1543">
        <v>0.84578517056667601</v>
      </c>
      <c r="W1543">
        <v>1.2404849168311249</v>
      </c>
      <c r="X1543">
        <v>23.315477868621375</v>
      </c>
      <c r="Y1543">
        <v>8.8243586129123202</v>
      </c>
      <c r="Z1543">
        <v>7.5022166200902252</v>
      </c>
      <c r="AA1543">
        <v>1.6136587083389817</v>
      </c>
      <c r="AB1543">
        <v>1.8348204172542719</v>
      </c>
      <c r="AC1543">
        <v>19.230275734621735</v>
      </c>
      <c r="AD1543">
        <v>44.281796742951762</v>
      </c>
      <c r="AE1543">
        <v>48.609596539732408</v>
      </c>
      <c r="AF1543">
        <v>12.377429598352929</v>
      </c>
      <c r="AG1543">
        <v>11.012225291528125</v>
      </c>
      <c r="AH1543">
        <v>0.16915703411333524</v>
      </c>
    </row>
    <row r="1544" spans="1:34">
      <c r="A1544">
        <v>14</v>
      </c>
      <c r="B1544">
        <v>58</v>
      </c>
      <c r="C1544">
        <v>2018</v>
      </c>
      <c r="D1544">
        <v>99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99</v>
      </c>
      <c r="N1544">
        <v>99</v>
      </c>
      <c r="O1544">
        <v>16</v>
      </c>
      <c r="P1544">
        <v>9999</v>
      </c>
      <c r="Q1544">
        <v>41</v>
      </c>
      <c r="R1544">
        <v>896</v>
      </c>
      <c r="S1544">
        <v>6.0770089285714306</v>
      </c>
      <c r="T1544">
        <v>3.9151785714285721</v>
      </c>
      <c r="U1544">
        <v>11.534676339285705</v>
      </c>
      <c r="V1544">
        <v>0.78125</v>
      </c>
      <c r="W1544">
        <v>2.5669642857142847</v>
      </c>
      <c r="X1544">
        <v>18.080357142857139</v>
      </c>
      <c r="Y1544">
        <v>7.9241071428571441</v>
      </c>
      <c r="Z1544">
        <v>6.9471606727569819</v>
      </c>
      <c r="AA1544">
        <v>1.726786854017017</v>
      </c>
      <c r="AB1544">
        <v>2.4140477944370793</v>
      </c>
      <c r="AC1544">
        <v>40.754007869273373</v>
      </c>
      <c r="AD1544">
        <v>60.64302698961361</v>
      </c>
      <c r="AE1544">
        <v>47.278300954832311</v>
      </c>
      <c r="AF1544">
        <v>3.1266357260006283</v>
      </c>
      <c r="AG1544">
        <v>2.960045442619168</v>
      </c>
      <c r="AH1544">
        <v>0</v>
      </c>
    </row>
    <row r="1545" spans="1:34">
      <c r="A1545">
        <v>14</v>
      </c>
      <c r="B1545">
        <v>59</v>
      </c>
      <c r="C1545">
        <v>2018</v>
      </c>
      <c r="D1545">
        <v>99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99</v>
      </c>
      <c r="N1545">
        <v>99</v>
      </c>
      <c r="O1545">
        <v>18</v>
      </c>
      <c r="P1545">
        <v>9999</v>
      </c>
      <c r="Q1545">
        <v>46</v>
      </c>
      <c r="R1545">
        <v>1552</v>
      </c>
      <c r="S1545">
        <v>4.926546391752578</v>
      </c>
      <c r="T1545">
        <v>4.7081185567010309</v>
      </c>
      <c r="U1545">
        <v>14.880412371134003</v>
      </c>
      <c r="V1545">
        <v>1.610824742268042</v>
      </c>
      <c r="W1545">
        <v>1.8041237113402064</v>
      </c>
      <c r="X1545">
        <v>40.592783505154642</v>
      </c>
      <c r="Y1545">
        <v>15.33505154639175</v>
      </c>
      <c r="Z1545">
        <v>7.7361426051534492</v>
      </c>
      <c r="AA1545">
        <v>1.6794747676790172</v>
      </c>
      <c r="AB1545">
        <v>2.1299257202008666</v>
      </c>
      <c r="AC1545">
        <v>52.634149201658289</v>
      </c>
      <c r="AD1545">
        <v>62.336311217341354</v>
      </c>
      <c r="AE1545">
        <v>59.705991258753087</v>
      </c>
      <c r="AF1545">
        <v>5.4157797396796576</v>
      </c>
      <c r="AG1545">
        <v>6.614418041679845</v>
      </c>
      <c r="AH1545">
        <v>0</v>
      </c>
    </row>
    <row r="1546" spans="1:34">
      <c r="A1546">
        <v>14</v>
      </c>
      <c r="B1546">
        <v>60</v>
      </c>
      <c r="C1546">
        <v>2018</v>
      </c>
      <c r="D1546">
        <v>99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99</v>
      </c>
      <c r="N1546">
        <v>99</v>
      </c>
      <c r="O1546">
        <v>54</v>
      </c>
      <c r="P1546">
        <v>9999</v>
      </c>
    </row>
    <row r="1547" spans="1:34">
      <c r="A1547">
        <v>14</v>
      </c>
      <c r="B1547">
        <v>61</v>
      </c>
      <c r="C1547">
        <v>2017</v>
      </c>
      <c r="D1547">
        <v>99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99</v>
      </c>
      <c r="N1547">
        <v>99</v>
      </c>
      <c r="O1547">
        <v>1</v>
      </c>
      <c r="P1547">
        <v>9999</v>
      </c>
      <c r="Q1547">
        <v>8</v>
      </c>
      <c r="R1547">
        <v>148</v>
      </c>
      <c r="S1547">
        <v>5.635135135135136</v>
      </c>
      <c r="T1547">
        <v>4.5337837837837842</v>
      </c>
      <c r="U1547">
        <v>14.093918918918916</v>
      </c>
      <c r="V1547">
        <v>0.67567567567567588</v>
      </c>
      <c r="W1547">
        <v>1.3513513513513515</v>
      </c>
      <c r="X1547">
        <v>31.756756756756761</v>
      </c>
      <c r="Y1547">
        <v>3.3783783783783794</v>
      </c>
      <c r="Z1547">
        <v>4.6067404544913773</v>
      </c>
      <c r="AA1547">
        <v>1.5515844066397697</v>
      </c>
      <c r="AB1547">
        <v>2.1416574174669218</v>
      </c>
      <c r="AC1547">
        <v>48.160294259171806</v>
      </c>
      <c r="AD1547">
        <v>50.882905062427426</v>
      </c>
      <c r="AE1547">
        <v>49.781438412397613</v>
      </c>
      <c r="AF1547">
        <v>0.52917620137299781</v>
      </c>
      <c r="AG1547">
        <v>0.59969398615520242</v>
      </c>
      <c r="AH1547">
        <v>39.86486486486487</v>
      </c>
    </row>
    <row r="1548" spans="1:34">
      <c r="A1548">
        <v>14</v>
      </c>
      <c r="B1548">
        <v>62</v>
      </c>
      <c r="C1548">
        <v>2017</v>
      </c>
      <c r="D1548">
        <v>99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99</v>
      </c>
      <c r="N1548">
        <v>99</v>
      </c>
      <c r="O1548">
        <v>4</v>
      </c>
      <c r="P1548">
        <v>9999</v>
      </c>
      <c r="Q1548">
        <v>43</v>
      </c>
      <c r="R1548">
        <v>1646</v>
      </c>
      <c r="S1548">
        <v>5.4100850546780066</v>
      </c>
      <c r="T1548">
        <v>4.3098420413122716</v>
      </c>
      <c r="U1548">
        <v>12.404921020656138</v>
      </c>
      <c r="V1548">
        <v>0.85054678007290352</v>
      </c>
      <c r="W1548">
        <v>1.1543134872417979</v>
      </c>
      <c r="X1548">
        <v>25.273390036452</v>
      </c>
      <c r="Y1548">
        <v>8.9307411907654899</v>
      </c>
      <c r="Z1548">
        <v>7.0751911188322643</v>
      </c>
      <c r="AA1548">
        <v>1.8794457360246404</v>
      </c>
      <c r="AB1548">
        <v>1.9712361367947036</v>
      </c>
      <c r="AC1548">
        <v>20.484118305511256</v>
      </c>
      <c r="AD1548">
        <v>53.803333741734072</v>
      </c>
      <c r="AE1548">
        <v>40.796891529257245</v>
      </c>
      <c r="AF1548">
        <v>5.8852974828375277</v>
      </c>
      <c r="AG1548">
        <v>5.8702965896303763</v>
      </c>
      <c r="AH1548">
        <v>1.8226002430133663</v>
      </c>
    </row>
    <row r="1549" spans="1:34">
      <c r="A1549">
        <v>14</v>
      </c>
      <c r="B1549">
        <v>63</v>
      </c>
      <c r="C1549">
        <v>2017</v>
      </c>
      <c r="D1549">
        <v>99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99</v>
      </c>
      <c r="N1549">
        <v>99</v>
      </c>
      <c r="O1549">
        <v>8</v>
      </c>
      <c r="P1549">
        <v>9999</v>
      </c>
      <c r="Q1549">
        <v>33</v>
      </c>
      <c r="R1549">
        <v>2126</v>
      </c>
      <c r="S1549">
        <v>5.1293508936970813</v>
      </c>
      <c r="T1549">
        <v>4.0569143932267151</v>
      </c>
      <c r="U1549">
        <v>10.568109125117585</v>
      </c>
      <c r="V1549">
        <v>1.0818438381937912</v>
      </c>
      <c r="W1549">
        <v>0.37629350893697072</v>
      </c>
      <c r="X1549">
        <v>24.929444967074318</v>
      </c>
      <c r="Y1549">
        <v>8.9840075258701795</v>
      </c>
      <c r="Z1549">
        <v>7.6555858823239937</v>
      </c>
      <c r="AA1549">
        <v>1.7452298250260716</v>
      </c>
      <c r="AB1549">
        <v>1.8305592088568328</v>
      </c>
      <c r="AC1549">
        <v>-3.1351205139606071</v>
      </c>
      <c r="AD1549">
        <v>40.268346172824209</v>
      </c>
      <c r="AE1549">
        <v>43.79173902722836</v>
      </c>
      <c r="AF1549">
        <v>7.6015446224256289</v>
      </c>
      <c r="AG1549">
        <v>6.4594681155078604</v>
      </c>
      <c r="AH1549">
        <v>0.65851364063969897</v>
      </c>
    </row>
    <row r="1550" spans="1:34">
      <c r="A1550">
        <v>14</v>
      </c>
      <c r="B1550">
        <v>64</v>
      </c>
      <c r="C1550">
        <v>2017</v>
      </c>
      <c r="D1550">
        <v>99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99</v>
      </c>
      <c r="N1550">
        <v>99</v>
      </c>
      <c r="O1550">
        <v>9</v>
      </c>
      <c r="P1550">
        <v>9999</v>
      </c>
      <c r="Q1550">
        <v>10</v>
      </c>
      <c r="R1550">
        <v>108</v>
      </c>
      <c r="S1550">
        <v>4.5740740740740735</v>
      </c>
      <c r="T1550">
        <v>3.4166666666666656</v>
      </c>
      <c r="U1550">
        <v>10.130555555555556</v>
      </c>
      <c r="V1550">
        <v>0.92592592592592604</v>
      </c>
      <c r="W1550">
        <v>2.7777777777777781</v>
      </c>
      <c r="X1550">
        <v>15.740740740740742</v>
      </c>
      <c r="Y1550">
        <v>2.7777777777777781</v>
      </c>
      <c r="Z1550">
        <v>5.6735001009131691</v>
      </c>
      <c r="AA1550">
        <v>1.90128467145781</v>
      </c>
      <c r="AB1550">
        <v>2.0598678490513795</v>
      </c>
      <c r="AC1550">
        <v>27.305446633497557</v>
      </c>
      <c r="AD1550">
        <v>56.555855022259266</v>
      </c>
      <c r="AE1550">
        <v>44.486929344170896</v>
      </c>
      <c r="AF1550">
        <v>0.38615560640732255</v>
      </c>
      <c r="AG1550">
        <v>0.31455256256407638</v>
      </c>
      <c r="AH1550">
        <v>10.185185185185183</v>
      </c>
    </row>
    <row r="1551" spans="1:34">
      <c r="A1551">
        <v>14</v>
      </c>
      <c r="B1551">
        <v>65</v>
      </c>
      <c r="C1551">
        <v>2017</v>
      </c>
      <c r="D1551">
        <v>99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99</v>
      </c>
      <c r="N1551">
        <v>99</v>
      </c>
      <c r="O1551">
        <v>11</v>
      </c>
      <c r="P1551">
        <v>9999</v>
      </c>
      <c r="Q1551">
        <v>67</v>
      </c>
      <c r="R1551">
        <v>1316</v>
      </c>
      <c r="S1551">
        <v>4.617021276595743</v>
      </c>
      <c r="T1551">
        <v>4.0281155015197569</v>
      </c>
      <c r="U1551">
        <v>12.97469604863222</v>
      </c>
      <c r="V1551">
        <v>0.91185410334346528</v>
      </c>
      <c r="W1551">
        <v>0.60790273556231011</v>
      </c>
      <c r="X1551">
        <v>29.711246200607903</v>
      </c>
      <c r="Y1551">
        <v>9.7264437689969618</v>
      </c>
      <c r="Z1551">
        <v>7.1249917281677488</v>
      </c>
      <c r="AA1551">
        <v>1.256284724725131</v>
      </c>
      <c r="AB1551">
        <v>1.9589168985005021</v>
      </c>
      <c r="AC1551">
        <v>40.480755530075527</v>
      </c>
      <c r="AD1551">
        <v>62.851618143146482</v>
      </c>
      <c r="AE1551">
        <v>47.803393326125935</v>
      </c>
      <c r="AF1551">
        <v>4.7053775743707087</v>
      </c>
      <c r="AG1551">
        <v>4.9089577186846132</v>
      </c>
      <c r="AH1551">
        <v>0.83586626139817644</v>
      </c>
    </row>
    <row r="1552" spans="1:34">
      <c r="A1552">
        <v>14</v>
      </c>
      <c r="B1552">
        <v>66</v>
      </c>
      <c r="C1552">
        <v>2017</v>
      </c>
      <c r="D1552">
        <v>99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99</v>
      </c>
      <c r="N1552">
        <v>99</v>
      </c>
      <c r="O1552">
        <v>14</v>
      </c>
      <c r="P1552">
        <v>9999</v>
      </c>
      <c r="Q1552">
        <v>110</v>
      </c>
      <c r="R1552">
        <v>5090</v>
      </c>
      <c r="S1552">
        <v>4.5520628683693527</v>
      </c>
      <c r="T1552">
        <v>4.6719056974459718</v>
      </c>
      <c r="U1552">
        <v>11.7759724950884</v>
      </c>
      <c r="V1552">
        <v>0.68762278978388991</v>
      </c>
      <c r="W1552">
        <v>1.5324165029469548</v>
      </c>
      <c r="X1552">
        <v>30</v>
      </c>
      <c r="Y1552">
        <v>10.176817288801576</v>
      </c>
      <c r="Z1552">
        <v>7.97658719677103</v>
      </c>
      <c r="AA1552">
        <v>1.3800930565619665</v>
      </c>
      <c r="AB1552">
        <v>1.9272669918578145</v>
      </c>
      <c r="AC1552">
        <v>29.10898935473076</v>
      </c>
      <c r="AD1552">
        <v>40.61767103445095</v>
      </c>
      <c r="AE1552">
        <v>55.884985524218941</v>
      </c>
      <c r="AF1552">
        <v>18.199370709382151</v>
      </c>
      <c r="AG1552">
        <v>17.23259869693992</v>
      </c>
      <c r="AH1552">
        <v>0.25540275049115901</v>
      </c>
    </row>
    <row r="1553" spans="1:34">
      <c r="A1553">
        <v>14</v>
      </c>
      <c r="B1553">
        <v>67</v>
      </c>
      <c r="C1553">
        <v>2017</v>
      </c>
      <c r="D1553">
        <v>99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99</v>
      </c>
      <c r="N1553">
        <v>99</v>
      </c>
      <c r="O1553">
        <v>15</v>
      </c>
      <c r="P1553">
        <v>9999</v>
      </c>
      <c r="Q1553">
        <v>60</v>
      </c>
      <c r="R1553">
        <v>2965</v>
      </c>
      <c r="S1553">
        <v>4.9338954468802703</v>
      </c>
      <c r="T1553">
        <v>4.8225969645868476</v>
      </c>
      <c r="U1553">
        <v>12.817234401349063</v>
      </c>
      <c r="V1553">
        <v>1.1804384485666102</v>
      </c>
      <c r="W1553">
        <v>2.4620573355817874</v>
      </c>
      <c r="X1553">
        <v>34.839797639123105</v>
      </c>
      <c r="Y1553">
        <v>14.198988195615517</v>
      </c>
      <c r="Z1553">
        <v>8.5266413031753263</v>
      </c>
      <c r="AA1553">
        <v>1.485516757322578</v>
      </c>
      <c r="AB1553">
        <v>2.0103179048869766</v>
      </c>
      <c r="AC1553">
        <v>16.931687425241499</v>
      </c>
      <c r="AD1553">
        <v>47.878648508159678</v>
      </c>
      <c r="AE1553">
        <v>47.142138327462526</v>
      </c>
      <c r="AF1553">
        <v>10.601401601830664</v>
      </c>
      <c r="AG1553">
        <v>10.925850004916228</v>
      </c>
      <c r="AH1553">
        <v>6.7453625632377751E-2</v>
      </c>
    </row>
    <row r="1554" spans="1:34">
      <c r="A1554">
        <v>14</v>
      </c>
      <c r="B1554">
        <v>68</v>
      </c>
      <c r="C1554">
        <v>2017</v>
      </c>
      <c r="D1554">
        <v>99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99</v>
      </c>
      <c r="N1554">
        <v>99</v>
      </c>
      <c r="O1554">
        <v>16</v>
      </c>
      <c r="P1554">
        <v>9999</v>
      </c>
      <c r="Q1554">
        <v>41</v>
      </c>
      <c r="R1554">
        <v>982</v>
      </c>
      <c r="S1554">
        <v>5.9205702647657841</v>
      </c>
      <c r="T1554">
        <v>3.853360488798371</v>
      </c>
      <c r="U1554">
        <v>12.326171079429741</v>
      </c>
      <c r="V1554">
        <v>1.5274949083503055</v>
      </c>
      <c r="W1554">
        <v>1.8329938900203664</v>
      </c>
      <c r="X1554">
        <v>20.672097759674127</v>
      </c>
      <c r="Y1554">
        <v>8.6558044806517316</v>
      </c>
      <c r="Z1554">
        <v>6.7841462941317552</v>
      </c>
      <c r="AA1554">
        <v>1.601871512582246</v>
      </c>
      <c r="AB1554">
        <v>2.4880332556149223</v>
      </c>
      <c r="AC1554">
        <v>28.715537025913179</v>
      </c>
      <c r="AD1554">
        <v>44.832029496220635</v>
      </c>
      <c r="AE1554">
        <v>13.990655023421056</v>
      </c>
      <c r="AF1554">
        <v>3.5111556064073239</v>
      </c>
      <c r="AG1554">
        <v>3.4799731131014999</v>
      </c>
      <c r="AH1554">
        <v>0.20366598778004075</v>
      </c>
    </row>
    <row r="1555" spans="1:34">
      <c r="A1555">
        <v>14</v>
      </c>
      <c r="B1555">
        <v>69</v>
      </c>
      <c r="C1555">
        <v>2017</v>
      </c>
      <c r="D1555">
        <v>99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99</v>
      </c>
      <c r="N1555">
        <v>99</v>
      </c>
      <c r="O1555">
        <v>18</v>
      </c>
      <c r="P1555">
        <v>9999</v>
      </c>
      <c r="Q1555">
        <v>39</v>
      </c>
      <c r="R1555">
        <v>1326</v>
      </c>
      <c r="S1555">
        <v>4.4351432880844648</v>
      </c>
      <c r="T1555">
        <v>4.7300150829562604</v>
      </c>
      <c r="U1555">
        <v>15.17292609351432</v>
      </c>
      <c r="V1555">
        <v>0.82956259426847678</v>
      </c>
      <c r="W1555">
        <v>1.8099547511312213</v>
      </c>
      <c r="X1555">
        <v>45.776772247360498</v>
      </c>
      <c r="Y1555">
        <v>13.574660633484161</v>
      </c>
      <c r="Z1555">
        <v>7.0643112366268177</v>
      </c>
      <c r="AA1555">
        <v>1.6348214792634963</v>
      </c>
      <c r="AB1555">
        <v>2.3014431500527754</v>
      </c>
      <c r="AC1555">
        <v>30.677649755851149</v>
      </c>
      <c r="AD1555">
        <v>58.18563543555755</v>
      </c>
      <c r="AE1555">
        <v>52.190372012081035</v>
      </c>
      <c r="AF1555">
        <v>4.7411327231121279</v>
      </c>
      <c r="AG1555">
        <v>5.7842769143546482</v>
      </c>
      <c r="AH1555">
        <v>0.15082956259426847</v>
      </c>
    </row>
    <row r="1556" spans="1:34">
      <c r="A1556">
        <v>14</v>
      </c>
      <c r="B1556">
        <v>70</v>
      </c>
      <c r="C1556">
        <v>2017</v>
      </c>
      <c r="D1556">
        <v>99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99</v>
      </c>
      <c r="N1556">
        <v>99</v>
      </c>
      <c r="O1556">
        <v>54</v>
      </c>
      <c r="P1556">
        <v>9999</v>
      </c>
    </row>
    <row r="1557" spans="1:34">
      <c r="A1557">
        <v>14</v>
      </c>
      <c r="B1557">
        <v>71</v>
      </c>
      <c r="C1557">
        <v>2016</v>
      </c>
      <c r="D1557">
        <v>99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99</v>
      </c>
      <c r="N1557">
        <v>99</v>
      </c>
      <c r="O1557">
        <v>1</v>
      </c>
      <c r="P1557">
        <v>9999</v>
      </c>
      <c r="Q1557">
        <v>8</v>
      </c>
      <c r="R1557">
        <v>140</v>
      </c>
      <c r="S1557">
        <v>5.7071428571428564</v>
      </c>
      <c r="T1557">
        <v>4.8285714285714283</v>
      </c>
      <c r="U1557">
        <v>12.342142857142868</v>
      </c>
      <c r="V1557">
        <v>0</v>
      </c>
      <c r="W1557">
        <v>0.71428571428571441</v>
      </c>
      <c r="X1557">
        <v>13.571428571428577</v>
      </c>
      <c r="Y1557">
        <v>2.1428571428571423</v>
      </c>
      <c r="Z1557">
        <v>4.4357809403779491</v>
      </c>
      <c r="AA1557">
        <v>1.411667851319488</v>
      </c>
      <c r="AB1557">
        <v>1.8896063730041663</v>
      </c>
      <c r="AC1557">
        <v>50.376246984728041</v>
      </c>
      <c r="AD1557">
        <v>47.765573984114525</v>
      </c>
      <c r="AE1557">
        <v>45.513896701014602</v>
      </c>
      <c r="AF1557">
        <v>0.60173643943952548</v>
      </c>
      <c r="AG1557">
        <v>0.589181617560811</v>
      </c>
      <c r="AH1557">
        <v>22.857142857142861</v>
      </c>
    </row>
    <row r="1558" spans="1:34">
      <c r="A1558">
        <v>14</v>
      </c>
      <c r="B1558">
        <v>72</v>
      </c>
      <c r="C1558">
        <v>2016</v>
      </c>
      <c r="D1558">
        <v>99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99</v>
      </c>
      <c r="N1558">
        <v>99</v>
      </c>
      <c r="O1558">
        <v>4</v>
      </c>
      <c r="P1558">
        <v>9999</v>
      </c>
      <c r="Q1558">
        <v>36</v>
      </c>
      <c r="R1558">
        <v>1141</v>
      </c>
      <c r="S1558">
        <v>4.9921121822962311</v>
      </c>
      <c r="T1558">
        <v>4.5319894829097276</v>
      </c>
      <c r="U1558">
        <v>13.578878177037687</v>
      </c>
      <c r="V1558">
        <v>1.1393514460999121</v>
      </c>
      <c r="W1558">
        <v>2.1910604732690624</v>
      </c>
      <c r="X1558">
        <v>30.587204206836109</v>
      </c>
      <c r="Y1558">
        <v>11.130587204206838</v>
      </c>
      <c r="Z1558">
        <v>7.5347829692997266</v>
      </c>
      <c r="AA1558">
        <v>1.6983079194725754</v>
      </c>
      <c r="AB1558">
        <v>2.090855341597365</v>
      </c>
      <c r="AC1558">
        <v>28.739157199516654</v>
      </c>
      <c r="AD1558">
        <v>62.762852521541262</v>
      </c>
      <c r="AE1558">
        <v>44.100847774890632</v>
      </c>
      <c r="AF1558">
        <v>4.9041519814321317</v>
      </c>
      <c r="AG1558">
        <v>5.2829940341908781</v>
      </c>
      <c r="AH1558">
        <v>1.75284837861525</v>
      </c>
    </row>
    <row r="1559" spans="1:34">
      <c r="A1559">
        <v>14</v>
      </c>
      <c r="B1559">
        <v>73</v>
      </c>
      <c r="C1559">
        <v>2016</v>
      </c>
      <c r="D1559">
        <v>99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99</v>
      </c>
      <c r="N1559">
        <v>99</v>
      </c>
      <c r="O1559">
        <v>8</v>
      </c>
      <c r="P1559">
        <v>9999</v>
      </c>
      <c r="Q1559">
        <v>29</v>
      </c>
      <c r="R1559">
        <v>1802</v>
      </c>
      <c r="S1559">
        <v>5.3568257491675908</v>
      </c>
      <c r="T1559">
        <v>3.6354051054383998</v>
      </c>
      <c r="U1559">
        <v>8.9862375138734745</v>
      </c>
      <c r="V1559">
        <v>0.7769145394006659</v>
      </c>
      <c r="W1559">
        <v>0.11098779134295227</v>
      </c>
      <c r="X1559">
        <v>16.870144284128742</v>
      </c>
      <c r="Y1559">
        <v>7.7691453940066593</v>
      </c>
      <c r="Z1559">
        <v>7.2863668894361791</v>
      </c>
      <c r="AA1559">
        <v>1.8225314814052536</v>
      </c>
      <c r="AB1559">
        <v>1.7077646588471227</v>
      </c>
      <c r="AC1559">
        <v>-2.9300195919700407</v>
      </c>
      <c r="AD1559">
        <v>46.695156690870881</v>
      </c>
      <c r="AE1559">
        <v>25.985507533593495</v>
      </c>
      <c r="AF1559">
        <v>7.7452075990716081</v>
      </c>
      <c r="AG1559">
        <v>5.5215786616619686</v>
      </c>
      <c r="AH1559">
        <v>0.44395116537180906</v>
      </c>
    </row>
    <row r="1560" spans="1:34">
      <c r="A1560">
        <v>14</v>
      </c>
      <c r="B1560">
        <v>74</v>
      </c>
      <c r="C1560">
        <v>2016</v>
      </c>
      <c r="D1560">
        <v>99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99</v>
      </c>
      <c r="N1560">
        <v>99</v>
      </c>
      <c r="O1560">
        <v>9</v>
      </c>
      <c r="P1560">
        <v>9999</v>
      </c>
      <c r="Q1560">
        <v>6</v>
      </c>
      <c r="R1560">
        <v>86</v>
      </c>
      <c r="S1560">
        <v>4.1395348837209314</v>
      </c>
      <c r="T1560">
        <v>3.5697674418604648</v>
      </c>
      <c r="U1560">
        <v>9.0755813953488325</v>
      </c>
      <c r="V1560">
        <v>0</v>
      </c>
      <c r="W1560">
        <v>0</v>
      </c>
      <c r="X1560">
        <v>10.465116279069768</v>
      </c>
      <c r="Y1560">
        <v>2.3255813953488378</v>
      </c>
      <c r="Z1560">
        <v>4.7625949553254241</v>
      </c>
      <c r="AA1560">
        <v>2.0297942999097014</v>
      </c>
      <c r="AB1560">
        <v>1.6320959393427332</v>
      </c>
      <c r="AC1560">
        <v>9.8744319764689763</v>
      </c>
      <c r="AD1560">
        <v>51.160395496976683</v>
      </c>
      <c r="AE1560">
        <v>17.607006535440004</v>
      </c>
      <c r="AF1560">
        <v>0.36963809851285129</v>
      </c>
      <c r="AG1560">
        <v>0.26613591788078744</v>
      </c>
      <c r="AH1560">
        <v>2.3255813953488378</v>
      </c>
    </row>
    <row r="1561" spans="1:34">
      <c r="A1561">
        <v>14</v>
      </c>
      <c r="B1561">
        <v>75</v>
      </c>
      <c r="C1561">
        <v>2016</v>
      </c>
      <c r="D1561">
        <v>99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99</v>
      </c>
      <c r="N1561">
        <v>99</v>
      </c>
      <c r="O1561">
        <v>11</v>
      </c>
      <c r="P1561">
        <v>9999</v>
      </c>
      <c r="Q1561">
        <v>88</v>
      </c>
      <c r="R1561">
        <v>1184</v>
      </c>
      <c r="S1561">
        <v>4.5954391891891913</v>
      </c>
      <c r="T1561">
        <v>4.076858108108107</v>
      </c>
      <c r="U1561">
        <v>12.67753378378379</v>
      </c>
      <c r="V1561">
        <v>0.67567567567567588</v>
      </c>
      <c r="W1561">
        <v>0.42229729729729742</v>
      </c>
      <c r="X1561">
        <v>33.783783783783797</v>
      </c>
      <c r="Y1561">
        <v>10.557432432432435</v>
      </c>
      <c r="Z1561">
        <v>7.7386055293831388</v>
      </c>
      <c r="AA1561">
        <v>1.3764474481007696</v>
      </c>
      <c r="AB1561">
        <v>1.9881417696137549</v>
      </c>
      <c r="AC1561">
        <v>42.010463433216223</v>
      </c>
      <c r="AD1561">
        <v>65.640116872612055</v>
      </c>
      <c r="AE1561">
        <v>51.721057403245773</v>
      </c>
      <c r="AF1561">
        <v>5.0889710306885556</v>
      </c>
      <c r="AG1561">
        <v>5.1181977637081362</v>
      </c>
      <c r="AH1561">
        <v>0</v>
      </c>
    </row>
    <row r="1562" spans="1:34">
      <c r="A1562">
        <v>14</v>
      </c>
      <c r="B1562">
        <v>76</v>
      </c>
      <c r="C1562">
        <v>2016</v>
      </c>
      <c r="D1562">
        <v>99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99</v>
      </c>
      <c r="N1562">
        <v>99</v>
      </c>
      <c r="O1562">
        <v>14</v>
      </c>
      <c r="P1562">
        <v>9999</v>
      </c>
      <c r="Q1562">
        <v>98</v>
      </c>
      <c r="R1562">
        <v>4172</v>
      </c>
      <c r="S1562">
        <v>4.7679769894534996</v>
      </c>
      <c r="T1562">
        <v>4.4300095877277093</v>
      </c>
      <c r="U1562">
        <v>12.252828379674019</v>
      </c>
      <c r="V1562">
        <v>1.6299137104506227</v>
      </c>
      <c r="W1562">
        <v>0.71907957813998091</v>
      </c>
      <c r="X1562">
        <v>31.303930968360504</v>
      </c>
      <c r="Y1562">
        <v>10.666347075743047</v>
      </c>
      <c r="Z1562">
        <v>7.8830445469455324</v>
      </c>
      <c r="AA1562">
        <v>1.373056172058432</v>
      </c>
      <c r="AB1562">
        <v>1.6818188289034559</v>
      </c>
      <c r="AC1562">
        <v>24.730161914679847</v>
      </c>
      <c r="AD1562">
        <v>41.610184152446337</v>
      </c>
      <c r="AE1562">
        <v>53.427319631083314</v>
      </c>
      <c r="AF1562">
        <v>17.931745895297855</v>
      </c>
      <c r="AG1562">
        <v>17.430555744989629</v>
      </c>
      <c r="AH1562">
        <v>0.43144774688398846</v>
      </c>
    </row>
    <row r="1563" spans="1:34">
      <c r="A1563">
        <v>14</v>
      </c>
      <c r="B1563">
        <v>77</v>
      </c>
      <c r="C1563">
        <v>2016</v>
      </c>
      <c r="D1563">
        <v>99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99</v>
      </c>
      <c r="N1563">
        <v>99</v>
      </c>
      <c r="O1563">
        <v>15</v>
      </c>
      <c r="P1563">
        <v>9999</v>
      </c>
      <c r="Q1563">
        <v>49</v>
      </c>
      <c r="R1563">
        <v>2441</v>
      </c>
      <c r="S1563">
        <v>5.1003687013519059</v>
      </c>
      <c r="T1563">
        <v>4.6468660385088079</v>
      </c>
      <c r="U1563">
        <v>12.12113887750921</v>
      </c>
      <c r="V1563">
        <v>1.8435067595247847</v>
      </c>
      <c r="W1563">
        <v>1.2290045063498569</v>
      </c>
      <c r="X1563">
        <v>30.888979926259726</v>
      </c>
      <c r="Y1563">
        <v>15.198689061859891</v>
      </c>
      <c r="Z1563">
        <v>8.8587789020475611</v>
      </c>
      <c r="AA1563">
        <v>1.4846489740213309</v>
      </c>
      <c r="AB1563">
        <v>1.8114297006800388</v>
      </c>
      <c r="AC1563">
        <v>8.7664474582108216</v>
      </c>
      <c r="AD1563">
        <v>43.047614850228577</v>
      </c>
      <c r="AE1563">
        <v>47.504547318179121</v>
      </c>
      <c r="AF1563">
        <v>10.491704633370581</v>
      </c>
      <c r="AG1563">
        <v>10.088852911571264</v>
      </c>
      <c r="AH1563">
        <v>0</v>
      </c>
    </row>
    <row r="1564" spans="1:34">
      <c r="A1564">
        <v>14</v>
      </c>
      <c r="B1564">
        <v>78</v>
      </c>
      <c r="C1564">
        <v>2016</v>
      </c>
      <c r="D1564">
        <v>99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99</v>
      </c>
      <c r="N1564">
        <v>99</v>
      </c>
      <c r="O1564">
        <v>16</v>
      </c>
      <c r="P1564">
        <v>9999</v>
      </c>
      <c r="Q1564">
        <v>40</v>
      </c>
      <c r="R1564">
        <v>684</v>
      </c>
      <c r="S1564">
        <v>6.3654970760233924</v>
      </c>
      <c r="T1564">
        <v>2.8347953216374275</v>
      </c>
      <c r="U1564">
        <v>12.16988304093568</v>
      </c>
      <c r="V1564">
        <v>0.87719298245614019</v>
      </c>
      <c r="W1564">
        <v>0.29239766081871349</v>
      </c>
      <c r="X1564">
        <v>20.467836257309941</v>
      </c>
      <c r="Y1564">
        <v>5.4093567251461998</v>
      </c>
      <c r="Z1564">
        <v>5.8859679989417195</v>
      </c>
      <c r="AA1564">
        <v>1.6116469959222262</v>
      </c>
      <c r="AB1564">
        <v>2.5507514863744118</v>
      </c>
      <c r="AC1564">
        <v>30.477475610018125</v>
      </c>
      <c r="AD1564">
        <v>28.271528306221246</v>
      </c>
      <c r="AE1564">
        <v>2.9980538340909497</v>
      </c>
      <c r="AF1564">
        <v>2.9399123184045384</v>
      </c>
      <c r="AG1564">
        <v>2.8383966785691888</v>
      </c>
      <c r="AH1564">
        <v>0.29239766081871349</v>
      </c>
    </row>
    <row r="1565" spans="1:34">
      <c r="A1565">
        <v>14</v>
      </c>
      <c r="B1565">
        <v>79</v>
      </c>
      <c r="C1565">
        <v>2016</v>
      </c>
      <c r="D1565">
        <v>99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99</v>
      </c>
      <c r="N1565">
        <v>99</v>
      </c>
      <c r="O1565">
        <v>18</v>
      </c>
      <c r="P1565">
        <v>9999</v>
      </c>
      <c r="Q1565">
        <v>46</v>
      </c>
      <c r="R1565">
        <v>1318</v>
      </c>
      <c r="S1565">
        <v>4.6471927162367219</v>
      </c>
      <c r="T1565">
        <v>4.5037936267071341</v>
      </c>
      <c r="U1565">
        <v>15.740667678300452</v>
      </c>
      <c r="V1565">
        <v>1.9726858877086495</v>
      </c>
      <c r="W1565">
        <v>1.9726858877086495</v>
      </c>
      <c r="X1565">
        <v>49.317147192716227</v>
      </c>
      <c r="Y1565">
        <v>16.919575113808804</v>
      </c>
      <c r="Z1565">
        <v>7.6649726631931649</v>
      </c>
      <c r="AA1565">
        <v>1.4958071427774298</v>
      </c>
      <c r="AB1565">
        <v>2.3107391022538049</v>
      </c>
      <c r="AC1565">
        <v>43.168447048685195</v>
      </c>
      <c r="AD1565">
        <v>60.848793621015886</v>
      </c>
      <c r="AE1565">
        <v>55.322795305719779</v>
      </c>
      <c r="AF1565">
        <v>5.6649187655806781</v>
      </c>
      <c r="AG1565">
        <v>7.0740665977429744</v>
      </c>
      <c r="AH1565">
        <v>0</v>
      </c>
    </row>
    <row r="1566" spans="1:34">
      <c r="A1566">
        <v>14</v>
      </c>
      <c r="B1566">
        <v>80</v>
      </c>
      <c r="C1566">
        <v>2016</v>
      </c>
      <c r="D1566">
        <v>99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99</v>
      </c>
      <c r="N1566">
        <v>99</v>
      </c>
      <c r="O1566">
        <v>54</v>
      </c>
      <c r="P1566">
        <v>9999</v>
      </c>
    </row>
    <row r="1567" spans="1:34">
      <c r="A1567">
        <v>14</v>
      </c>
      <c r="B1567">
        <v>81</v>
      </c>
      <c r="C1567">
        <v>2015</v>
      </c>
      <c r="D1567">
        <v>99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99</v>
      </c>
      <c r="N1567">
        <v>99</v>
      </c>
      <c r="O1567">
        <v>1</v>
      </c>
      <c r="P1567">
        <v>9999</v>
      </c>
      <c r="Q1567">
        <v>59</v>
      </c>
      <c r="R1567">
        <v>2476</v>
      </c>
      <c r="S1567">
        <v>5.329563812600969</v>
      </c>
      <c r="T1567">
        <v>4.7148626817447505</v>
      </c>
      <c r="U1567">
        <v>11.363449111470112</v>
      </c>
      <c r="V1567">
        <v>0.605815831987076</v>
      </c>
      <c r="W1567">
        <v>1.453957996768982</v>
      </c>
      <c r="X1567">
        <v>26.252019386106625</v>
      </c>
      <c r="Y1567">
        <v>10.379644588045233</v>
      </c>
      <c r="Z1567">
        <v>7.7046495347017618</v>
      </c>
      <c r="AA1567">
        <v>1.3566499782688983</v>
      </c>
      <c r="AB1567">
        <v>1.8936477706708388</v>
      </c>
      <c r="AC1567">
        <v>21.403536944481225</v>
      </c>
      <c r="AD1567">
        <v>52.459844293367809</v>
      </c>
      <c r="AE1567">
        <v>42.881947460400902</v>
      </c>
      <c r="AF1567">
        <v>10.516033128052664</v>
      </c>
      <c r="AG1567">
        <v>9.8861139240239506</v>
      </c>
      <c r="AH1567">
        <v>0</v>
      </c>
    </row>
    <row r="1568" spans="1:34">
      <c r="A1568">
        <v>14</v>
      </c>
      <c r="B1568">
        <v>82</v>
      </c>
      <c r="C1568">
        <v>2015</v>
      </c>
      <c r="D1568">
        <v>99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99</v>
      </c>
      <c r="N1568">
        <v>99</v>
      </c>
      <c r="O1568">
        <v>4</v>
      </c>
      <c r="P1568">
        <v>9999</v>
      </c>
      <c r="Q1568">
        <v>110</v>
      </c>
      <c r="R1568">
        <v>3982</v>
      </c>
      <c r="S1568">
        <v>5.4266700150678062</v>
      </c>
      <c r="T1568">
        <v>4.5205926670015071</v>
      </c>
      <c r="U1568">
        <v>12.01180311401307</v>
      </c>
      <c r="V1568">
        <v>1.1551983927674532</v>
      </c>
      <c r="W1568">
        <v>1.1049723756906078</v>
      </c>
      <c r="X1568">
        <v>26.569563033651423</v>
      </c>
      <c r="Y1568">
        <v>10.12054244098443</v>
      </c>
      <c r="Z1568">
        <v>7.5243609928677468</v>
      </c>
      <c r="AA1568">
        <v>1.6015819374169156</v>
      </c>
      <c r="AB1568">
        <v>1.9627246742699072</v>
      </c>
      <c r="AC1568">
        <v>17.915512446101609</v>
      </c>
      <c r="AD1568">
        <v>39.469563248121759</v>
      </c>
      <c r="AE1568">
        <v>28.237080403075641</v>
      </c>
      <c r="AF1568">
        <v>16.912295604162242</v>
      </c>
      <c r="AG1568">
        <v>16.806383129737814</v>
      </c>
      <c r="AH1568">
        <v>1.1551983927674532</v>
      </c>
    </row>
    <row r="1569" spans="1:37">
      <c r="A1569">
        <v>14</v>
      </c>
      <c r="B1569">
        <v>83</v>
      </c>
      <c r="C1569">
        <v>2015</v>
      </c>
      <c r="D1569">
        <v>99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99</v>
      </c>
      <c r="N1569">
        <v>99</v>
      </c>
      <c r="O1569">
        <v>8</v>
      </c>
      <c r="P1569">
        <v>9999</v>
      </c>
      <c r="Q1569">
        <v>35</v>
      </c>
      <c r="R1569">
        <v>1634</v>
      </c>
      <c r="S1569">
        <v>5.5569155446756415</v>
      </c>
      <c r="T1569">
        <v>3.938188494492044</v>
      </c>
      <c r="U1569">
        <v>9.4460832313341498</v>
      </c>
      <c r="V1569">
        <v>1.6523867809057524</v>
      </c>
      <c r="W1569">
        <v>0.42839657282741744</v>
      </c>
      <c r="X1569">
        <v>19.400244798041612</v>
      </c>
      <c r="Y1569">
        <v>10.036719706242348</v>
      </c>
      <c r="Z1569">
        <v>7.9108573862435314</v>
      </c>
      <c r="AA1569">
        <v>1.6419394103130069</v>
      </c>
      <c r="AB1569">
        <v>1.8734041822510443</v>
      </c>
      <c r="AC1569">
        <v>-5.1343853469934357</v>
      </c>
      <c r="AD1569">
        <v>50.363077475674991</v>
      </c>
      <c r="AE1569">
        <v>27.063102437956022</v>
      </c>
      <c r="AF1569">
        <v>6.9399023147165009</v>
      </c>
      <c r="AG1569">
        <v>5.4233623166814384</v>
      </c>
      <c r="AH1569">
        <v>0.36719706242350048</v>
      </c>
    </row>
    <row r="1570" spans="1:37">
      <c r="A1570">
        <v>14</v>
      </c>
      <c r="B1570">
        <v>84</v>
      </c>
      <c r="C1570">
        <v>2015</v>
      </c>
      <c r="D1570">
        <v>99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99</v>
      </c>
      <c r="N1570">
        <v>99</v>
      </c>
      <c r="O1570">
        <v>9</v>
      </c>
      <c r="P1570">
        <v>9999</v>
      </c>
      <c r="Q1570">
        <v>21</v>
      </c>
      <c r="R1570">
        <v>135</v>
      </c>
      <c r="S1570">
        <v>5.1037037037037036</v>
      </c>
      <c r="T1570">
        <v>4.0888888888888886</v>
      </c>
      <c r="U1570">
        <v>13.69629629629631</v>
      </c>
      <c r="V1570">
        <v>0.74074074074074081</v>
      </c>
      <c r="W1570">
        <v>0</v>
      </c>
      <c r="X1570">
        <v>31.111111111111111</v>
      </c>
      <c r="Y1570">
        <v>9.629629629629628</v>
      </c>
      <c r="Z1570">
        <v>5.9276553032113712</v>
      </c>
      <c r="AA1570">
        <v>1.7649848349954909</v>
      </c>
      <c r="AB1570">
        <v>1.6885964659122561</v>
      </c>
      <c r="AC1570">
        <v>33.351166425079029</v>
      </c>
      <c r="AD1570">
        <v>40.446681802140589</v>
      </c>
      <c r="AE1570">
        <v>41.445720022074269</v>
      </c>
      <c r="AF1570">
        <v>0.57337014228073879</v>
      </c>
      <c r="AG1570">
        <v>0.64968331013119507</v>
      </c>
      <c r="AH1570">
        <v>1.4814814814814816</v>
      </c>
    </row>
    <row r="1571" spans="1:37">
      <c r="A1571">
        <v>14</v>
      </c>
      <c r="B1571">
        <v>85</v>
      </c>
      <c r="C1571">
        <v>2015</v>
      </c>
      <c r="D1571">
        <v>99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99</v>
      </c>
      <c r="N1571">
        <v>99</v>
      </c>
      <c r="O1571">
        <v>11</v>
      </c>
      <c r="P1571">
        <v>9999</v>
      </c>
      <c r="Q1571">
        <v>79</v>
      </c>
      <c r="R1571">
        <v>1506</v>
      </c>
      <c r="S1571">
        <v>4.4561752988047809</v>
      </c>
      <c r="T1571">
        <v>3.9654714475431594</v>
      </c>
      <c r="U1571">
        <v>12.410823373173988</v>
      </c>
      <c r="V1571">
        <v>1.7928286852589643</v>
      </c>
      <c r="W1571">
        <v>0.3320053120849934</v>
      </c>
      <c r="X1571">
        <v>32.270916334661365</v>
      </c>
      <c r="Y1571">
        <v>12.483399734395745</v>
      </c>
      <c r="Z1571">
        <v>8.0991323777051072</v>
      </c>
      <c r="AA1571">
        <v>1.4202125539347961</v>
      </c>
      <c r="AB1571">
        <v>1.9131550801590924</v>
      </c>
      <c r="AC1571">
        <v>50.069791261117686</v>
      </c>
      <c r="AD1571">
        <v>66.985012405988812</v>
      </c>
      <c r="AE1571">
        <v>57.325504148340606</v>
      </c>
      <c r="AF1571">
        <v>6.3962624761095794</v>
      </c>
      <c r="AG1571">
        <v>6.5673530798643265</v>
      </c>
      <c r="AH1571">
        <v>0</v>
      </c>
    </row>
    <row r="1572" spans="1:37">
      <c r="A1572">
        <v>14</v>
      </c>
      <c r="B1572">
        <v>86</v>
      </c>
      <c r="C1572">
        <v>2015</v>
      </c>
      <c r="D1572">
        <v>99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99</v>
      </c>
      <c r="N1572">
        <v>99</v>
      </c>
      <c r="O1572">
        <v>14</v>
      </c>
      <c r="P1572">
        <v>9999</v>
      </c>
      <c r="Q1572">
        <v>192</v>
      </c>
      <c r="R1572">
        <v>6088</v>
      </c>
      <c r="S1572">
        <v>4.5760512483574223</v>
      </c>
      <c r="T1572">
        <v>4.2409658344283825</v>
      </c>
      <c r="U1572">
        <v>11.297125492772656</v>
      </c>
      <c r="V1572">
        <v>1.2155059132720107</v>
      </c>
      <c r="W1572">
        <v>0.47634691195795009</v>
      </c>
      <c r="X1572">
        <v>26.461892247043359</v>
      </c>
      <c r="Y1572">
        <v>8.5413929040735912</v>
      </c>
      <c r="Z1572">
        <v>7.4296899214257692</v>
      </c>
      <c r="AA1572">
        <v>1.3994313346672316</v>
      </c>
      <c r="AB1572">
        <v>1.7696476891297264</v>
      </c>
      <c r="AC1572">
        <v>29.276888402637429</v>
      </c>
      <c r="AD1572">
        <v>42.775538199928512</v>
      </c>
      <c r="AE1572">
        <v>51.40920898698684</v>
      </c>
      <c r="AF1572">
        <v>25.856869823741761</v>
      </c>
      <c r="AG1572">
        <v>24.166146053305646</v>
      </c>
      <c r="AH1572">
        <v>0.29566360052562407</v>
      </c>
    </row>
    <row r="1573" spans="1:37">
      <c r="A1573">
        <v>14</v>
      </c>
      <c r="B1573">
        <v>87</v>
      </c>
      <c r="C1573">
        <v>2015</v>
      </c>
      <c r="D1573">
        <v>99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99</v>
      </c>
      <c r="N1573">
        <v>99</v>
      </c>
      <c r="O1573">
        <v>15</v>
      </c>
      <c r="P1573">
        <v>9999</v>
      </c>
      <c r="Q1573">
        <v>50</v>
      </c>
      <c r="R1573">
        <v>2454</v>
      </c>
      <c r="S1573">
        <v>4.6955990220048909</v>
      </c>
      <c r="T1573">
        <v>4.4767726161369197</v>
      </c>
      <c r="U1573">
        <v>10.604808475957617</v>
      </c>
      <c r="V1573">
        <v>1.0187449062754685</v>
      </c>
      <c r="W1573">
        <v>0.85574572127139359</v>
      </c>
      <c r="X1573">
        <v>24.898125509372456</v>
      </c>
      <c r="Y1573">
        <v>9.8614506927465371</v>
      </c>
      <c r="Z1573">
        <v>8.0269773150681942</v>
      </c>
      <c r="AA1573">
        <v>1.4603720135170195</v>
      </c>
      <c r="AB1573">
        <v>1.6644046637542484</v>
      </c>
      <c r="AC1573">
        <v>14.275504128119143</v>
      </c>
      <c r="AD1573">
        <v>35.786472503720553</v>
      </c>
      <c r="AE1573">
        <v>54.95810184606335</v>
      </c>
      <c r="AF1573">
        <v>10.422595030792102</v>
      </c>
      <c r="AG1573">
        <v>9.1441256893002905</v>
      </c>
      <c r="AH1573">
        <v>0</v>
      </c>
    </row>
    <row r="1574" spans="1:37">
      <c r="A1574">
        <v>14</v>
      </c>
      <c r="B1574">
        <v>88</v>
      </c>
      <c r="C1574">
        <v>2015</v>
      </c>
      <c r="D1574">
        <v>99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99</v>
      </c>
      <c r="N1574">
        <v>99</v>
      </c>
      <c r="O1574">
        <v>16</v>
      </c>
      <c r="P1574">
        <v>9999</v>
      </c>
      <c r="Q1574">
        <v>36</v>
      </c>
      <c r="R1574">
        <v>596</v>
      </c>
      <c r="S1574">
        <v>5.852348993288591</v>
      </c>
      <c r="T1574">
        <v>3.0973154362416104</v>
      </c>
      <c r="U1574">
        <v>12.664932885906032</v>
      </c>
      <c r="V1574">
        <v>3.1879194630872489</v>
      </c>
      <c r="W1574">
        <v>1.5100671140939597</v>
      </c>
      <c r="X1574">
        <v>24.664429530201339</v>
      </c>
      <c r="Y1574">
        <v>7.7181208053691277</v>
      </c>
      <c r="Z1574">
        <v>6.2799239481186024</v>
      </c>
      <c r="AA1574">
        <v>1.6623579877830055</v>
      </c>
      <c r="AB1574">
        <v>2.7564310722752854</v>
      </c>
      <c r="AC1574">
        <v>32.861406787133767</v>
      </c>
      <c r="AD1574">
        <v>44.175566347648989</v>
      </c>
      <c r="AE1574">
        <v>3.682337110122345</v>
      </c>
      <c r="AF1574">
        <v>2.5313229985134846</v>
      </c>
      <c r="AG1574">
        <v>2.6522469063619765</v>
      </c>
      <c r="AH1574">
        <v>0.16778523489932889</v>
      </c>
    </row>
    <row r="1575" spans="1:37">
      <c r="A1575">
        <v>14</v>
      </c>
      <c r="B1575">
        <v>89</v>
      </c>
      <c r="C1575">
        <v>2015</v>
      </c>
      <c r="D1575">
        <v>99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99</v>
      </c>
      <c r="N1575">
        <v>99</v>
      </c>
      <c r="O1575">
        <v>18</v>
      </c>
      <c r="P1575">
        <v>9999</v>
      </c>
      <c r="Q1575">
        <v>44</v>
      </c>
      <c r="R1575">
        <v>1746</v>
      </c>
      <c r="S1575">
        <v>4.6947308132875154</v>
      </c>
      <c r="T1575">
        <v>4.1941580756013748</v>
      </c>
      <c r="U1575">
        <v>14.521019473081324</v>
      </c>
      <c r="V1575">
        <v>1.3172966781214202</v>
      </c>
      <c r="W1575">
        <v>1.0882016036655211</v>
      </c>
      <c r="X1575">
        <v>39.97709049255441</v>
      </c>
      <c r="Y1575">
        <v>12.485681557846508</v>
      </c>
      <c r="Z1575">
        <v>7.1714320680626713</v>
      </c>
      <c r="AA1575">
        <v>1.5320724539934012</v>
      </c>
      <c r="AB1575">
        <v>2.2164102650422399</v>
      </c>
      <c r="AC1575">
        <v>26.979354538226843</v>
      </c>
      <c r="AD1575">
        <v>65.699851318407767</v>
      </c>
      <c r="AE1575">
        <v>43.051641536978721</v>
      </c>
      <c r="AF1575">
        <v>7.415587173497558</v>
      </c>
      <c r="AG1575">
        <v>8.9085320389795921</v>
      </c>
      <c r="AH1575">
        <v>0</v>
      </c>
    </row>
    <row r="1576" spans="1:37">
      <c r="A1576">
        <v>14</v>
      </c>
      <c r="B1576">
        <v>90</v>
      </c>
      <c r="C1576">
        <v>2015</v>
      </c>
      <c r="D1576">
        <v>99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99</v>
      </c>
      <c r="N1576">
        <v>99</v>
      </c>
      <c r="O1576">
        <v>54</v>
      </c>
      <c r="P1576">
        <v>9999</v>
      </c>
      <c r="Q1576">
        <v>74</v>
      </c>
      <c r="R1576">
        <v>2928</v>
      </c>
      <c r="S1576">
        <v>4.4877049180327875</v>
      </c>
      <c r="T1576">
        <v>4.658811475409836</v>
      </c>
      <c r="U1576">
        <v>15.353688524590131</v>
      </c>
      <c r="V1576">
        <v>1.0245901639344261</v>
      </c>
      <c r="W1576">
        <v>1.4344262295081971</v>
      </c>
      <c r="X1576">
        <v>44.740437158469938</v>
      </c>
      <c r="Y1576">
        <v>17.247267759562842</v>
      </c>
      <c r="Z1576">
        <v>7.5696064172993758</v>
      </c>
      <c r="AA1576">
        <v>1.7359464372915467</v>
      </c>
      <c r="AB1576">
        <v>2.2267432435409353</v>
      </c>
      <c r="AC1576">
        <v>33.586930168802922</v>
      </c>
      <c r="AD1576">
        <v>71.101164015738092</v>
      </c>
      <c r="AE1576">
        <v>58.111842870299753</v>
      </c>
      <c r="AF1576">
        <v>12.43576130813336</v>
      </c>
      <c r="AG1576">
        <v>15.796053551613786</v>
      </c>
      <c r="AH1576">
        <v>0</v>
      </c>
    </row>
    <row r="1577" spans="1:37">
      <c r="A1577">
        <v>16</v>
      </c>
      <c r="B1577">
        <v>1</v>
      </c>
      <c r="C1577">
        <v>2023</v>
      </c>
      <c r="D1577">
        <v>1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1</v>
      </c>
      <c r="M1577">
        <v>99</v>
      </c>
      <c r="N1577">
        <v>99</v>
      </c>
      <c r="O1577">
        <v>99</v>
      </c>
      <c r="P1577">
        <v>99</v>
      </c>
      <c r="Q1577">
        <v>2</v>
      </c>
      <c r="R1577">
        <v>2</v>
      </c>
      <c r="S1577">
        <v>1</v>
      </c>
      <c r="T1577">
        <v>5</v>
      </c>
      <c r="U1577">
        <v>17.450000000000003</v>
      </c>
      <c r="V1577">
        <v>0</v>
      </c>
      <c r="W1577">
        <v>0</v>
      </c>
      <c r="X1577">
        <v>100</v>
      </c>
      <c r="Y1577">
        <v>0</v>
      </c>
      <c r="Z1577">
        <v>1.3499999999999757</v>
      </c>
      <c r="AA1577">
        <v>0</v>
      </c>
      <c r="AB1577">
        <v>0</v>
      </c>
      <c r="AF1577">
        <v>0.27285129604365627</v>
      </c>
      <c r="AG1577">
        <v>0.25171113082487678</v>
      </c>
      <c r="AH1577">
        <v>0</v>
      </c>
      <c r="AI1577">
        <v>0</v>
      </c>
    </row>
    <row r="1578" spans="1:37">
      <c r="A1578">
        <v>16</v>
      </c>
      <c r="B1578">
        <v>2</v>
      </c>
      <c r="C1578">
        <v>2023</v>
      </c>
      <c r="D1578">
        <v>2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1</v>
      </c>
      <c r="M1578">
        <v>99</v>
      </c>
      <c r="N1578">
        <v>99</v>
      </c>
      <c r="O1578">
        <v>99</v>
      </c>
      <c r="P1578">
        <v>99</v>
      </c>
      <c r="Q1578">
        <v>3</v>
      </c>
      <c r="R1578">
        <v>4</v>
      </c>
      <c r="S1578">
        <v>1</v>
      </c>
      <c r="T1578">
        <v>2</v>
      </c>
      <c r="U1578">
        <v>5.9749999999999996</v>
      </c>
      <c r="V1578">
        <v>0</v>
      </c>
      <c r="W1578">
        <v>0</v>
      </c>
      <c r="X1578">
        <v>0</v>
      </c>
      <c r="Y1578">
        <v>0</v>
      </c>
      <c r="Z1578">
        <v>4.4807225979745748</v>
      </c>
      <c r="AA1578">
        <v>0</v>
      </c>
      <c r="AB1578">
        <v>0</v>
      </c>
      <c r="AF1578">
        <v>0.23710729104919967</v>
      </c>
      <c r="AG1578">
        <v>0.13898985199616171</v>
      </c>
      <c r="AH1578">
        <v>0</v>
      </c>
      <c r="AI1578">
        <v>0</v>
      </c>
    </row>
    <row r="1579" spans="1:37">
      <c r="A1579">
        <v>16</v>
      </c>
      <c r="B1579">
        <v>3</v>
      </c>
      <c r="C1579">
        <v>2023</v>
      </c>
      <c r="D1579">
        <v>3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1</v>
      </c>
      <c r="M1579">
        <v>99</v>
      </c>
      <c r="N1579">
        <v>99</v>
      </c>
      <c r="O1579">
        <v>99</v>
      </c>
      <c r="P1579">
        <v>99</v>
      </c>
      <c r="Q1579">
        <v>13</v>
      </c>
      <c r="R1579">
        <v>23</v>
      </c>
      <c r="S1579">
        <v>1</v>
      </c>
      <c r="T1579">
        <v>2.2608695652173911</v>
      </c>
      <c r="U1579">
        <v>5.2434782608695665</v>
      </c>
      <c r="V1579">
        <v>0</v>
      </c>
      <c r="W1579">
        <v>0</v>
      </c>
      <c r="X1579">
        <v>4.3478260869565215</v>
      </c>
      <c r="Y1579">
        <v>0</v>
      </c>
      <c r="Z1579">
        <v>3.8213161956214385</v>
      </c>
      <c r="AA1579">
        <v>0</v>
      </c>
      <c r="AB1579">
        <v>0.84531400414015612</v>
      </c>
      <c r="AD1579">
        <v>37.605728850306946</v>
      </c>
      <c r="AF1579">
        <v>0.50427537820653356</v>
      </c>
      <c r="AG1579">
        <v>0.28157636066056041</v>
      </c>
      <c r="AH1579">
        <v>0</v>
      </c>
      <c r="AI1579">
        <v>0</v>
      </c>
    </row>
    <row r="1580" spans="1:37">
      <c r="A1580">
        <v>16</v>
      </c>
      <c r="B1580">
        <v>4</v>
      </c>
      <c r="C1580">
        <v>2023</v>
      </c>
      <c r="D1580">
        <v>4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1</v>
      </c>
      <c r="M1580">
        <v>99</v>
      </c>
      <c r="N1580">
        <v>99</v>
      </c>
      <c r="O1580">
        <v>99</v>
      </c>
      <c r="P1580">
        <v>99</v>
      </c>
      <c r="Q1580">
        <v>10</v>
      </c>
      <c r="R1580">
        <v>13</v>
      </c>
      <c r="S1580">
        <v>1</v>
      </c>
      <c r="T1580">
        <v>2.7692307692307705</v>
      </c>
      <c r="U1580">
        <v>10.769230769230772</v>
      </c>
      <c r="V1580">
        <v>0</v>
      </c>
      <c r="W1580">
        <v>0</v>
      </c>
      <c r="X1580">
        <v>23.07692307692308</v>
      </c>
      <c r="Y1580">
        <v>0</v>
      </c>
      <c r="Z1580">
        <v>5.0883554265347408</v>
      </c>
      <c r="AA1580">
        <v>0</v>
      </c>
      <c r="AB1580">
        <v>1.2498520622516869</v>
      </c>
      <c r="AD1580">
        <v>77.903745042541885</v>
      </c>
      <c r="AF1580">
        <v>0.40360136603539282</v>
      </c>
      <c r="AG1580">
        <v>0.52143469030503931</v>
      </c>
      <c r="AH1580">
        <v>0</v>
      </c>
      <c r="AI1580">
        <v>1</v>
      </c>
      <c r="AJ1580">
        <v>110.1</v>
      </c>
      <c r="AK1580">
        <v>12.063238634864549</v>
      </c>
    </row>
    <row r="1581" spans="1:37">
      <c r="A1581">
        <v>16</v>
      </c>
      <c r="B1581">
        <v>5</v>
      </c>
      <c r="C1581">
        <v>2023</v>
      </c>
      <c r="D1581">
        <v>5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1</v>
      </c>
      <c r="M1581">
        <v>99</v>
      </c>
      <c r="N1581">
        <v>99</v>
      </c>
      <c r="O1581">
        <v>99</v>
      </c>
      <c r="P1581">
        <v>99</v>
      </c>
      <c r="Q1581">
        <v>5</v>
      </c>
      <c r="R1581">
        <v>14</v>
      </c>
      <c r="S1581">
        <v>1</v>
      </c>
      <c r="T1581">
        <v>2</v>
      </c>
      <c r="U1581">
        <v>4.9214285714285699</v>
      </c>
      <c r="V1581">
        <v>0</v>
      </c>
      <c r="W1581">
        <v>0</v>
      </c>
      <c r="X1581">
        <v>0</v>
      </c>
      <c r="Y1581">
        <v>0</v>
      </c>
      <c r="Z1581">
        <v>2.6202994843634033</v>
      </c>
      <c r="AA1581">
        <v>0</v>
      </c>
      <c r="AB1581">
        <v>0</v>
      </c>
      <c r="AF1581">
        <v>0.7579859231185706</v>
      </c>
      <c r="AG1581">
        <v>0.39163748806329857</v>
      </c>
      <c r="AH1581">
        <v>0</v>
      </c>
      <c r="AI1581">
        <v>0</v>
      </c>
    </row>
    <row r="1582" spans="1:37">
      <c r="A1582">
        <v>16</v>
      </c>
      <c r="B1582">
        <v>6</v>
      </c>
      <c r="C1582">
        <v>2023</v>
      </c>
      <c r="D1582">
        <v>6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1</v>
      </c>
      <c r="M1582">
        <v>99</v>
      </c>
      <c r="N1582">
        <v>99</v>
      </c>
      <c r="O1582">
        <v>99</v>
      </c>
      <c r="P1582">
        <v>99</v>
      </c>
      <c r="Q1582">
        <v>13</v>
      </c>
      <c r="R1582">
        <v>21</v>
      </c>
      <c r="S1582">
        <v>1</v>
      </c>
      <c r="T1582">
        <v>2.0476190476190474</v>
      </c>
      <c r="U1582">
        <v>9.2476190476190432</v>
      </c>
      <c r="V1582">
        <v>0</v>
      </c>
      <c r="W1582">
        <v>0</v>
      </c>
      <c r="X1582">
        <v>19.047619047619055</v>
      </c>
      <c r="Y1582">
        <v>0</v>
      </c>
      <c r="Z1582">
        <v>5.5943525135042655</v>
      </c>
      <c r="AA1582">
        <v>0</v>
      </c>
      <c r="AB1582">
        <v>0.21295885499998121</v>
      </c>
      <c r="AD1582">
        <v>32.585143578268358</v>
      </c>
      <c r="AF1582">
        <v>0.9341637010676157</v>
      </c>
      <c r="AG1582">
        <v>0.65863998643378019</v>
      </c>
      <c r="AH1582">
        <v>0</v>
      </c>
      <c r="AI1582">
        <v>4</v>
      </c>
      <c r="AJ1582">
        <v>114.625</v>
      </c>
      <c r="AK1582">
        <v>10.597423215768471</v>
      </c>
    </row>
    <row r="1583" spans="1:37">
      <c r="A1583">
        <v>16</v>
      </c>
      <c r="B1583">
        <v>7</v>
      </c>
      <c r="C1583">
        <v>2023</v>
      </c>
      <c r="D1583">
        <v>7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1</v>
      </c>
      <c r="M1583">
        <v>99</v>
      </c>
      <c r="N1583">
        <v>99</v>
      </c>
      <c r="O1583">
        <v>99</v>
      </c>
      <c r="P1583">
        <v>99</v>
      </c>
      <c r="Q1583">
        <v>1</v>
      </c>
      <c r="R1583">
        <v>2</v>
      </c>
      <c r="S1583">
        <v>1</v>
      </c>
      <c r="T1583">
        <v>3</v>
      </c>
      <c r="U1583">
        <v>18.55</v>
      </c>
      <c r="V1583">
        <v>0</v>
      </c>
      <c r="W1583">
        <v>0</v>
      </c>
      <c r="X1583">
        <v>100</v>
      </c>
      <c r="Y1583">
        <v>0</v>
      </c>
      <c r="Z1583">
        <v>1.3500000000000176</v>
      </c>
      <c r="AA1583">
        <v>0</v>
      </c>
      <c r="AB1583">
        <v>1</v>
      </c>
      <c r="AD1583">
        <v>99.999999999998266</v>
      </c>
      <c r="AF1583">
        <v>0.42016806722689054</v>
      </c>
      <c r="AG1583">
        <v>0.64544189283228948</v>
      </c>
      <c r="AH1583">
        <v>0</v>
      </c>
      <c r="AI1583">
        <v>2</v>
      </c>
      <c r="AJ1583">
        <v>116.05</v>
      </c>
      <c r="AK1583">
        <v>11.865040687227861</v>
      </c>
    </row>
    <row r="1584" spans="1:37">
      <c r="A1584">
        <v>16</v>
      </c>
      <c r="B1584">
        <v>8</v>
      </c>
      <c r="C1584">
        <v>2023</v>
      </c>
      <c r="D1584">
        <v>8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1</v>
      </c>
      <c r="M1584">
        <v>99</v>
      </c>
      <c r="N1584">
        <v>99</v>
      </c>
      <c r="O1584">
        <v>99</v>
      </c>
      <c r="P1584">
        <v>99</v>
      </c>
      <c r="Q1584">
        <v>10</v>
      </c>
      <c r="R1584">
        <v>31</v>
      </c>
      <c r="S1584">
        <v>1</v>
      </c>
      <c r="T1584">
        <v>2.096774193548387</v>
      </c>
      <c r="U1584">
        <v>6.3677419354838722</v>
      </c>
      <c r="V1584">
        <v>0</v>
      </c>
      <c r="W1584">
        <v>0</v>
      </c>
      <c r="X1584">
        <v>3.2258064516129026</v>
      </c>
      <c r="Y1584">
        <v>0</v>
      </c>
      <c r="Z1584">
        <v>3.5302734150509645</v>
      </c>
      <c r="AA1584">
        <v>0</v>
      </c>
      <c r="AB1584">
        <v>0.38977567656756729</v>
      </c>
      <c r="AD1584">
        <v>70.556199540586562</v>
      </c>
      <c r="AF1584">
        <v>1.9808306709265171</v>
      </c>
      <c r="AG1584">
        <v>1.0672635557069405</v>
      </c>
      <c r="AH1584">
        <v>0</v>
      </c>
      <c r="AI1584">
        <v>2</v>
      </c>
      <c r="AJ1584">
        <v>98</v>
      </c>
      <c r="AK1584">
        <v>10.646446972187539</v>
      </c>
    </row>
    <row r="1585" spans="1:37">
      <c r="A1585">
        <v>16</v>
      </c>
      <c r="B1585">
        <v>9</v>
      </c>
      <c r="C1585">
        <v>2023</v>
      </c>
      <c r="D1585">
        <v>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1</v>
      </c>
      <c r="M1585">
        <v>99</v>
      </c>
      <c r="N1585">
        <v>99</v>
      </c>
      <c r="O1585">
        <v>99</v>
      </c>
      <c r="P1585">
        <v>99</v>
      </c>
      <c r="Q1585">
        <v>13</v>
      </c>
      <c r="R1585">
        <v>34</v>
      </c>
      <c r="S1585">
        <v>1</v>
      </c>
      <c r="T1585">
        <v>2.2647058823529407</v>
      </c>
      <c r="U1585">
        <v>7.3823529411764701</v>
      </c>
      <c r="V1585">
        <v>0</v>
      </c>
      <c r="W1585">
        <v>0</v>
      </c>
      <c r="X1585">
        <v>8.8235294117647047</v>
      </c>
      <c r="Y1585">
        <v>0</v>
      </c>
      <c r="Z1585">
        <v>4.9362685709799345</v>
      </c>
      <c r="AA1585">
        <v>0</v>
      </c>
      <c r="AB1585">
        <v>0.88480052685243105</v>
      </c>
      <c r="AD1585">
        <v>18.490934310732889</v>
      </c>
      <c r="AF1585">
        <v>1.2658227848101264</v>
      </c>
      <c r="AG1585">
        <v>0.72249551678578716</v>
      </c>
      <c r="AH1585">
        <v>0</v>
      </c>
      <c r="AI1585">
        <v>4</v>
      </c>
      <c r="AJ1585">
        <v>94.425000000000011</v>
      </c>
      <c r="AK1585">
        <v>11.40960848008997</v>
      </c>
    </row>
    <row r="1586" spans="1:37">
      <c r="A1586">
        <v>16</v>
      </c>
      <c r="B1586">
        <v>10</v>
      </c>
      <c r="C1586">
        <v>2023</v>
      </c>
      <c r="D1586">
        <v>10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1</v>
      </c>
      <c r="M1586">
        <v>99</v>
      </c>
      <c r="N1586">
        <v>99</v>
      </c>
      <c r="O1586">
        <v>99</v>
      </c>
      <c r="P1586">
        <v>99</v>
      </c>
      <c r="Q1586">
        <v>26</v>
      </c>
      <c r="R1586">
        <v>49</v>
      </c>
      <c r="S1586">
        <v>1</v>
      </c>
      <c r="T1586">
        <v>2.1020408163265305</v>
      </c>
      <c r="U1586">
        <v>13.251020408163264</v>
      </c>
      <c r="V1586">
        <v>0</v>
      </c>
      <c r="W1586">
        <v>0</v>
      </c>
      <c r="X1586">
        <v>42.857142857142847</v>
      </c>
      <c r="Y1586">
        <v>2.0408163265306123</v>
      </c>
      <c r="Z1586">
        <v>5.7602126678774095</v>
      </c>
      <c r="AA1586">
        <v>0</v>
      </c>
      <c r="AB1586">
        <v>0.41624649090553351</v>
      </c>
      <c r="AD1586">
        <v>12.63548840180529</v>
      </c>
      <c r="AF1586">
        <v>1.0425531914893618</v>
      </c>
      <c r="AG1586">
        <v>0.88469650808530642</v>
      </c>
      <c r="AH1586">
        <v>0</v>
      </c>
      <c r="AI1586">
        <v>12</v>
      </c>
      <c r="AJ1586">
        <v>111.41666666666664</v>
      </c>
      <c r="AK1586">
        <v>13.28280300177042</v>
      </c>
    </row>
    <row r="1587" spans="1:37">
      <c r="A1587">
        <v>16</v>
      </c>
      <c r="B1587">
        <v>11</v>
      </c>
      <c r="C1587">
        <v>2023</v>
      </c>
      <c r="D1587">
        <v>11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1</v>
      </c>
      <c r="M1587">
        <v>99</v>
      </c>
      <c r="N1587">
        <v>99</v>
      </c>
      <c r="O1587">
        <v>99</v>
      </c>
      <c r="P1587">
        <v>99</v>
      </c>
      <c r="Q1587">
        <v>5</v>
      </c>
      <c r="R1587">
        <v>12</v>
      </c>
      <c r="S1587">
        <v>1</v>
      </c>
      <c r="T1587">
        <v>2</v>
      </c>
      <c r="U1587">
        <v>7.3583333333333316</v>
      </c>
      <c r="V1587">
        <v>0</v>
      </c>
      <c r="W1587">
        <v>0</v>
      </c>
      <c r="X1587">
        <v>16.666666666666671</v>
      </c>
      <c r="Y1587">
        <v>8.3333333333333357</v>
      </c>
      <c r="Z1587">
        <v>6.7144692435234408</v>
      </c>
      <c r="AA1587">
        <v>0</v>
      </c>
      <c r="AB1587">
        <v>0.40824829046386302</v>
      </c>
      <c r="AD1587">
        <v>48.945026316176062</v>
      </c>
      <c r="AF1587">
        <v>0.48250904704463199</v>
      </c>
      <c r="AG1587">
        <v>0.20736607509798832</v>
      </c>
      <c r="AH1587">
        <v>0</v>
      </c>
      <c r="AI1587">
        <v>3</v>
      </c>
      <c r="AJ1587">
        <v>94.3</v>
      </c>
      <c r="AK1587">
        <v>10.3380502999591</v>
      </c>
    </row>
    <row r="1588" spans="1:37">
      <c r="A1588">
        <v>16</v>
      </c>
      <c r="B1588">
        <v>12</v>
      </c>
      <c r="C1588">
        <v>2023</v>
      </c>
      <c r="D1588">
        <v>12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1</v>
      </c>
      <c r="M1588">
        <v>99</v>
      </c>
      <c r="N1588">
        <v>99</v>
      </c>
      <c r="O1588">
        <v>99</v>
      </c>
      <c r="P1588">
        <v>99</v>
      </c>
      <c r="Q1588">
        <v>2</v>
      </c>
      <c r="R1588">
        <v>4</v>
      </c>
      <c r="S1588">
        <v>1</v>
      </c>
      <c r="T1588">
        <v>2</v>
      </c>
      <c r="U1588">
        <v>7.125</v>
      </c>
      <c r="V1588">
        <v>0</v>
      </c>
      <c r="W1588">
        <v>0</v>
      </c>
      <c r="X1588">
        <v>0</v>
      </c>
      <c r="Y1588">
        <v>0</v>
      </c>
      <c r="Z1588">
        <v>2.0474068965401098</v>
      </c>
      <c r="AA1588">
        <v>0</v>
      </c>
      <c r="AB1588">
        <v>0</v>
      </c>
      <c r="AF1588">
        <v>0.77071290944123316</v>
      </c>
      <c r="AG1588">
        <v>0.34870916432154664</v>
      </c>
      <c r="AH1588">
        <v>0</v>
      </c>
      <c r="AI1588">
        <v>0</v>
      </c>
    </row>
    <row r="1589" spans="1:37">
      <c r="A1589">
        <v>16</v>
      </c>
      <c r="B1589">
        <v>13</v>
      </c>
      <c r="C1589">
        <v>2023</v>
      </c>
      <c r="D1589">
        <v>1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2</v>
      </c>
      <c r="M1589">
        <v>99</v>
      </c>
      <c r="N1589">
        <v>99</v>
      </c>
      <c r="O1589">
        <v>99</v>
      </c>
      <c r="P1589">
        <v>99</v>
      </c>
      <c r="Q1589">
        <v>6</v>
      </c>
      <c r="R1589">
        <v>12</v>
      </c>
      <c r="S1589">
        <v>2</v>
      </c>
      <c r="T1589">
        <v>3.25</v>
      </c>
      <c r="U1589">
        <v>14.616666666666667</v>
      </c>
      <c r="V1589">
        <v>0</v>
      </c>
      <c r="W1589">
        <v>0</v>
      </c>
      <c r="X1589">
        <v>66.666666666666686</v>
      </c>
      <c r="Y1589">
        <v>0</v>
      </c>
      <c r="Z1589">
        <v>6.0873959037415037</v>
      </c>
      <c r="AA1589">
        <v>0</v>
      </c>
      <c r="AB1589">
        <v>1.4790199457749036</v>
      </c>
      <c r="AD1589">
        <v>56.691672345810815</v>
      </c>
      <c r="AF1589">
        <v>1.6371077762619373</v>
      </c>
      <c r="AG1589">
        <v>1.2650467721112719</v>
      </c>
      <c r="AH1589">
        <v>0</v>
      </c>
      <c r="AI1589">
        <v>0</v>
      </c>
    </row>
    <row r="1590" spans="1:37">
      <c r="A1590">
        <v>16</v>
      </c>
      <c r="B1590">
        <v>14</v>
      </c>
      <c r="C1590">
        <v>2023</v>
      </c>
      <c r="D1590">
        <v>2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2</v>
      </c>
      <c r="M1590">
        <v>99</v>
      </c>
      <c r="N1590">
        <v>99</v>
      </c>
      <c r="O1590">
        <v>99</v>
      </c>
      <c r="P1590">
        <v>99</v>
      </c>
      <c r="Q1590">
        <v>16</v>
      </c>
      <c r="R1590">
        <v>47</v>
      </c>
      <c r="S1590">
        <v>2</v>
      </c>
      <c r="T1590">
        <v>2.9574468085106376</v>
      </c>
      <c r="U1590">
        <v>8.8617021276595693</v>
      </c>
      <c r="V1590">
        <v>0</v>
      </c>
      <c r="W1590">
        <v>0</v>
      </c>
      <c r="X1590">
        <v>19.148936170212767</v>
      </c>
      <c r="Y1590">
        <v>0</v>
      </c>
      <c r="Z1590">
        <v>6.3948966751418395</v>
      </c>
      <c r="AA1590">
        <v>0</v>
      </c>
      <c r="AB1590">
        <v>1.3984405723536155</v>
      </c>
      <c r="AD1590">
        <v>14.042642808988059</v>
      </c>
      <c r="AF1590">
        <v>2.7860106698280962</v>
      </c>
      <c r="AG1590">
        <v>2.4221453287197221</v>
      </c>
      <c r="AH1590">
        <v>0</v>
      </c>
      <c r="AI1590">
        <v>5</v>
      </c>
      <c r="AJ1590">
        <v>91.14</v>
      </c>
      <c r="AK1590">
        <v>10.227982237285676</v>
      </c>
    </row>
    <row r="1591" spans="1:37">
      <c r="A1591">
        <v>16</v>
      </c>
      <c r="B1591">
        <v>15</v>
      </c>
      <c r="C1591">
        <v>2023</v>
      </c>
      <c r="D1591">
        <v>3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2</v>
      </c>
      <c r="M1591">
        <v>99</v>
      </c>
      <c r="N1591">
        <v>99</v>
      </c>
      <c r="O1591">
        <v>99</v>
      </c>
      <c r="P1591">
        <v>99</v>
      </c>
      <c r="Q1591">
        <v>39</v>
      </c>
      <c r="R1591">
        <v>110</v>
      </c>
      <c r="S1591">
        <v>2</v>
      </c>
      <c r="T1591">
        <v>2.7727272727272729</v>
      </c>
      <c r="U1591">
        <v>7.9327272727272717</v>
      </c>
      <c r="V1591">
        <v>0</v>
      </c>
      <c r="W1591">
        <v>0</v>
      </c>
      <c r="X1591">
        <v>14.545454545454543</v>
      </c>
      <c r="Y1591">
        <v>0.90909090909090895</v>
      </c>
      <c r="Z1591">
        <v>5.6554898363675106</v>
      </c>
      <c r="AA1591">
        <v>0</v>
      </c>
      <c r="AB1591">
        <v>1.4248386888543552</v>
      </c>
      <c r="AD1591">
        <v>62.953479536943512</v>
      </c>
      <c r="AF1591">
        <v>2.4117518088138574</v>
      </c>
      <c r="AG1591">
        <v>2.0373427223250822</v>
      </c>
      <c r="AH1591">
        <v>0</v>
      </c>
      <c r="AI1591">
        <v>0</v>
      </c>
    </row>
    <row r="1592" spans="1:37">
      <c r="A1592">
        <v>16</v>
      </c>
      <c r="B1592">
        <v>16</v>
      </c>
      <c r="C1592">
        <v>2023</v>
      </c>
      <c r="D1592">
        <v>4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2</v>
      </c>
      <c r="M1592">
        <v>99</v>
      </c>
      <c r="N1592">
        <v>99</v>
      </c>
      <c r="O1592">
        <v>99</v>
      </c>
      <c r="P1592">
        <v>99</v>
      </c>
      <c r="Q1592">
        <v>18</v>
      </c>
      <c r="R1592">
        <v>72</v>
      </c>
      <c r="S1592">
        <v>2</v>
      </c>
      <c r="T1592">
        <v>2.6666666666666661</v>
      </c>
      <c r="U1592">
        <v>8.2874999999999996</v>
      </c>
      <c r="V1592">
        <v>0</v>
      </c>
      <c r="W1592">
        <v>0</v>
      </c>
      <c r="X1592">
        <v>15.27777777777778</v>
      </c>
      <c r="Y1592">
        <v>0</v>
      </c>
      <c r="Z1592">
        <v>5.3203993558336942</v>
      </c>
      <c r="AA1592">
        <v>0</v>
      </c>
      <c r="AB1592">
        <v>1.3437096247164249</v>
      </c>
      <c r="AD1592">
        <v>65.509669647920873</v>
      </c>
      <c r="AF1592">
        <v>2.2353306426575594</v>
      </c>
      <c r="AG1592">
        <v>2.2224291407501218</v>
      </c>
      <c r="AH1592">
        <v>0</v>
      </c>
      <c r="AI1592">
        <v>0</v>
      </c>
    </row>
    <row r="1593" spans="1:37">
      <c r="A1593">
        <v>16</v>
      </c>
      <c r="B1593">
        <v>17</v>
      </c>
      <c r="C1593">
        <v>2023</v>
      </c>
      <c r="D1593">
        <v>5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2</v>
      </c>
      <c r="M1593">
        <v>99</v>
      </c>
      <c r="N1593">
        <v>99</v>
      </c>
      <c r="O1593">
        <v>99</v>
      </c>
      <c r="P1593">
        <v>99</v>
      </c>
      <c r="Q1593">
        <v>28</v>
      </c>
      <c r="R1593">
        <v>80</v>
      </c>
      <c r="S1593">
        <v>2</v>
      </c>
      <c r="T1593">
        <v>2.5249999999999999</v>
      </c>
      <c r="U1593">
        <v>7.333750000000002</v>
      </c>
      <c r="V1593">
        <v>0</v>
      </c>
      <c r="W1593">
        <v>0</v>
      </c>
      <c r="X1593">
        <v>11.25</v>
      </c>
      <c r="Y1593">
        <v>0</v>
      </c>
      <c r="Z1593">
        <v>4.8180116165800202</v>
      </c>
      <c r="AA1593">
        <v>0</v>
      </c>
      <c r="AB1593">
        <v>1.1399013115178001</v>
      </c>
      <c r="AD1593">
        <v>35.661155351160559</v>
      </c>
      <c r="AF1593">
        <v>4.3313481321061182</v>
      </c>
      <c r="AG1593">
        <v>3.3348869992269594</v>
      </c>
      <c r="AH1593">
        <v>1.25</v>
      </c>
      <c r="AI1593">
        <v>11</v>
      </c>
      <c r="AJ1593">
        <v>81.290909090909111</v>
      </c>
      <c r="AK1593">
        <v>9.2280556520785151</v>
      </c>
    </row>
    <row r="1594" spans="1:37">
      <c r="A1594">
        <v>16</v>
      </c>
      <c r="B1594">
        <v>18</v>
      </c>
      <c r="C1594">
        <v>2023</v>
      </c>
      <c r="D1594">
        <v>6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2</v>
      </c>
      <c r="M1594">
        <v>99</v>
      </c>
      <c r="N1594">
        <v>99</v>
      </c>
      <c r="O1594">
        <v>99</v>
      </c>
      <c r="P1594">
        <v>99</v>
      </c>
      <c r="Q1594">
        <v>40</v>
      </c>
      <c r="R1594">
        <v>131</v>
      </c>
      <c r="S1594">
        <v>2</v>
      </c>
      <c r="T1594">
        <v>2.351145038167938</v>
      </c>
      <c r="U1594">
        <v>10.184732824427485</v>
      </c>
      <c r="V1594">
        <v>0</v>
      </c>
      <c r="W1594">
        <v>0</v>
      </c>
      <c r="X1594">
        <v>22.137404580152676</v>
      </c>
      <c r="Y1594">
        <v>2.2900763358778624</v>
      </c>
      <c r="Z1594">
        <v>5.9467416606910799</v>
      </c>
      <c r="AA1594">
        <v>0</v>
      </c>
      <c r="AB1594">
        <v>0.93223579333974149</v>
      </c>
      <c r="AD1594">
        <v>47.244088591237251</v>
      </c>
      <c r="AF1594">
        <v>5.8274021352313188</v>
      </c>
      <c r="AG1594">
        <v>4.5250127183313591</v>
      </c>
      <c r="AH1594">
        <v>0</v>
      </c>
      <c r="AI1594">
        <v>22</v>
      </c>
      <c r="AJ1594">
        <v>97.059090909090898</v>
      </c>
      <c r="AK1594">
        <v>11.772009566710397</v>
      </c>
    </row>
    <row r="1595" spans="1:37">
      <c r="A1595">
        <v>16</v>
      </c>
      <c r="B1595">
        <v>19</v>
      </c>
      <c r="C1595">
        <v>2023</v>
      </c>
      <c r="D1595">
        <v>7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2</v>
      </c>
      <c r="M1595">
        <v>99</v>
      </c>
      <c r="N1595">
        <v>99</v>
      </c>
      <c r="O1595">
        <v>99</v>
      </c>
      <c r="P1595">
        <v>99</v>
      </c>
      <c r="Q1595">
        <v>11</v>
      </c>
      <c r="R1595">
        <v>34</v>
      </c>
      <c r="S1595">
        <v>2</v>
      </c>
      <c r="T1595">
        <v>2.6176470588235294</v>
      </c>
      <c r="U1595">
        <v>8.7676470588235293</v>
      </c>
      <c r="V1595">
        <v>0</v>
      </c>
      <c r="W1595">
        <v>0</v>
      </c>
      <c r="X1595">
        <v>17.647058823529413</v>
      </c>
      <c r="Y1595">
        <v>0</v>
      </c>
      <c r="Z1595">
        <v>5.3605706779296947</v>
      </c>
      <c r="AA1595">
        <v>0</v>
      </c>
      <c r="AB1595">
        <v>1.1635317908736758</v>
      </c>
      <c r="AD1595">
        <v>56.906907745263915</v>
      </c>
      <c r="AF1595">
        <v>7.1428571428571441</v>
      </c>
      <c r="AG1595">
        <v>5.1861517049408494</v>
      </c>
      <c r="AH1595">
        <v>0</v>
      </c>
      <c r="AI1595">
        <v>11</v>
      </c>
      <c r="AJ1595">
        <v>112.25454545454544</v>
      </c>
      <c r="AK1595">
        <v>10.677428145898102</v>
      </c>
    </row>
    <row r="1596" spans="1:37">
      <c r="A1596">
        <v>16</v>
      </c>
      <c r="B1596">
        <v>20</v>
      </c>
      <c r="C1596">
        <v>2023</v>
      </c>
      <c r="D1596">
        <v>8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2</v>
      </c>
      <c r="M1596">
        <v>99</v>
      </c>
      <c r="N1596">
        <v>99</v>
      </c>
      <c r="O1596">
        <v>99</v>
      </c>
      <c r="P1596">
        <v>99</v>
      </c>
      <c r="Q1596">
        <v>23</v>
      </c>
      <c r="R1596">
        <v>99</v>
      </c>
      <c r="S1596">
        <v>2</v>
      </c>
      <c r="T1596">
        <v>2.131313131313131</v>
      </c>
      <c r="U1596">
        <v>7.1858585858585879</v>
      </c>
      <c r="V1596">
        <v>0</v>
      </c>
      <c r="W1596">
        <v>0</v>
      </c>
      <c r="X1596">
        <v>6.0606060606060606</v>
      </c>
      <c r="Y1596">
        <v>0</v>
      </c>
      <c r="Z1596">
        <v>3.8761902075951529</v>
      </c>
      <c r="AA1596">
        <v>0</v>
      </c>
      <c r="AB1596">
        <v>0.59707138206592492</v>
      </c>
      <c r="AD1596">
        <v>22.688292546905434</v>
      </c>
      <c r="AF1596">
        <v>6.3258785942492004</v>
      </c>
      <c r="AG1596">
        <v>3.8462578193004946</v>
      </c>
      <c r="AH1596">
        <v>0</v>
      </c>
      <c r="AI1596">
        <v>8</v>
      </c>
      <c r="AJ1596">
        <v>90.987499999999997</v>
      </c>
      <c r="AK1596">
        <v>10.750337757166038</v>
      </c>
    </row>
    <row r="1597" spans="1:37">
      <c r="A1597">
        <v>16</v>
      </c>
      <c r="B1597">
        <v>21</v>
      </c>
      <c r="C1597">
        <v>2023</v>
      </c>
      <c r="D1597">
        <v>9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2</v>
      </c>
      <c r="M1597">
        <v>99</v>
      </c>
      <c r="N1597">
        <v>99</v>
      </c>
      <c r="O1597">
        <v>99</v>
      </c>
      <c r="P1597">
        <v>99</v>
      </c>
      <c r="Q1597">
        <v>40</v>
      </c>
      <c r="R1597">
        <v>114</v>
      </c>
      <c r="S1597">
        <v>2</v>
      </c>
      <c r="T1597">
        <v>2.3859649122807025</v>
      </c>
      <c r="U1597">
        <v>8.0780701754385955</v>
      </c>
      <c r="V1597">
        <v>0</v>
      </c>
      <c r="W1597">
        <v>0</v>
      </c>
      <c r="X1597">
        <v>12.280701754385968</v>
      </c>
      <c r="Y1597">
        <v>0</v>
      </c>
      <c r="Z1597">
        <v>4.6332656584467617</v>
      </c>
      <c r="AA1597">
        <v>0</v>
      </c>
      <c r="AB1597">
        <v>1.0131484012618186</v>
      </c>
      <c r="AD1597">
        <v>23.277193111782111</v>
      </c>
      <c r="AF1597">
        <v>4.2442293373045441</v>
      </c>
      <c r="AG1597">
        <v>2.6507813601913592</v>
      </c>
      <c r="AH1597">
        <v>2.6315789473684221</v>
      </c>
      <c r="AI1597">
        <v>18</v>
      </c>
      <c r="AJ1597">
        <v>89.166666666666643</v>
      </c>
      <c r="AK1597">
        <v>11.248143572382736</v>
      </c>
    </row>
    <row r="1598" spans="1:37">
      <c r="A1598">
        <v>16</v>
      </c>
      <c r="B1598">
        <v>22</v>
      </c>
      <c r="C1598">
        <v>2023</v>
      </c>
      <c r="D1598">
        <v>10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2</v>
      </c>
      <c r="M1598">
        <v>99</v>
      </c>
      <c r="N1598">
        <v>99</v>
      </c>
      <c r="O1598">
        <v>99</v>
      </c>
      <c r="P1598">
        <v>99</v>
      </c>
      <c r="Q1598">
        <v>88</v>
      </c>
      <c r="R1598">
        <v>226</v>
      </c>
      <c r="S1598">
        <v>2</v>
      </c>
      <c r="T1598">
        <v>2.7920353982300874</v>
      </c>
      <c r="U1598">
        <v>14.212831858407077</v>
      </c>
      <c r="V1598">
        <v>0</v>
      </c>
      <c r="W1598">
        <v>0</v>
      </c>
      <c r="X1598">
        <v>47.787610619469035</v>
      </c>
      <c r="Y1598">
        <v>0.88495575221238942</v>
      </c>
      <c r="Z1598">
        <v>5.631333322529211</v>
      </c>
      <c r="AA1598">
        <v>0</v>
      </c>
      <c r="AB1598">
        <v>1.2501781531750469</v>
      </c>
      <c r="AD1598">
        <v>32.958972902785085</v>
      </c>
      <c r="AF1598">
        <v>4.8085106382978715</v>
      </c>
      <c r="AG1598">
        <v>4.3766112022498245</v>
      </c>
      <c r="AH1598">
        <v>0.44247787610619471</v>
      </c>
      <c r="AI1598">
        <v>48</v>
      </c>
      <c r="AJ1598">
        <v>109.97708333333335</v>
      </c>
      <c r="AK1598">
        <v>12.467041879986001</v>
      </c>
    </row>
    <row r="1599" spans="1:37">
      <c r="A1599">
        <v>16</v>
      </c>
      <c r="B1599">
        <v>23</v>
      </c>
      <c r="C1599">
        <v>2023</v>
      </c>
      <c r="D1599">
        <v>11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2</v>
      </c>
      <c r="M1599">
        <v>99</v>
      </c>
      <c r="N1599">
        <v>99</v>
      </c>
      <c r="O1599">
        <v>99</v>
      </c>
      <c r="P1599">
        <v>99</v>
      </c>
      <c r="Q1599">
        <v>33</v>
      </c>
      <c r="R1599">
        <v>56</v>
      </c>
      <c r="S1599">
        <v>2</v>
      </c>
      <c r="T1599">
        <v>3.0714285714285721</v>
      </c>
      <c r="U1599">
        <v>14.367857142857151</v>
      </c>
      <c r="V1599">
        <v>0</v>
      </c>
      <c r="W1599">
        <v>0</v>
      </c>
      <c r="X1599">
        <v>55.357142857142847</v>
      </c>
      <c r="Y1599">
        <v>1.785714285714286</v>
      </c>
      <c r="Z1599">
        <v>5.5003606096995687</v>
      </c>
      <c r="AA1599">
        <v>0</v>
      </c>
      <c r="AB1599">
        <v>1.4124085666632276</v>
      </c>
      <c r="AD1599">
        <v>44.415219199685275</v>
      </c>
      <c r="AF1599">
        <v>2.2517088862082821</v>
      </c>
      <c r="AG1599">
        <v>1.8895440999302535</v>
      </c>
      <c r="AH1599">
        <v>0</v>
      </c>
      <c r="AI1599">
        <v>17</v>
      </c>
      <c r="AJ1599">
        <v>110.15294117647061</v>
      </c>
      <c r="AK1599">
        <v>12.45456537520789</v>
      </c>
    </row>
    <row r="1600" spans="1:37">
      <c r="A1600">
        <v>16</v>
      </c>
      <c r="B1600">
        <v>24</v>
      </c>
      <c r="C1600">
        <v>2023</v>
      </c>
      <c r="D1600">
        <v>12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2</v>
      </c>
      <c r="M1600">
        <v>99</v>
      </c>
      <c r="N1600">
        <v>99</v>
      </c>
      <c r="O1600">
        <v>99</v>
      </c>
      <c r="P1600">
        <v>99</v>
      </c>
      <c r="Q1600">
        <v>3</v>
      </c>
      <c r="R1600">
        <v>11</v>
      </c>
      <c r="S1600">
        <v>2</v>
      </c>
      <c r="T1600">
        <v>2.3636363636363642</v>
      </c>
      <c r="U1600">
        <v>10.372727272727271</v>
      </c>
      <c r="V1600">
        <v>0</v>
      </c>
      <c r="W1600">
        <v>0</v>
      </c>
      <c r="X1600">
        <v>9.0909090909090917</v>
      </c>
      <c r="Y1600">
        <v>0</v>
      </c>
      <c r="Z1600">
        <v>4.627406677825439</v>
      </c>
      <c r="AA1600">
        <v>0</v>
      </c>
      <c r="AB1600">
        <v>0.88139633771205916</v>
      </c>
      <c r="AD1600">
        <v>-8.4497094187466306</v>
      </c>
      <c r="AF1600">
        <v>2.1194605009633913</v>
      </c>
      <c r="AG1600">
        <v>1.3960601982136305</v>
      </c>
      <c r="AH1600">
        <v>0</v>
      </c>
      <c r="AI1600">
        <v>1</v>
      </c>
      <c r="AJ1600">
        <v>93.9</v>
      </c>
      <c r="AK1600">
        <v>22.707068624344984</v>
      </c>
    </row>
    <row r="1601" spans="1:37">
      <c r="A1601">
        <v>16</v>
      </c>
      <c r="B1601">
        <v>25</v>
      </c>
      <c r="C1601">
        <v>2023</v>
      </c>
      <c r="D1601">
        <v>1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3</v>
      </c>
      <c r="M1601">
        <v>99</v>
      </c>
      <c r="N1601">
        <v>99</v>
      </c>
      <c r="O1601">
        <v>99</v>
      </c>
      <c r="P1601">
        <v>99</v>
      </c>
      <c r="Q1601">
        <v>16</v>
      </c>
      <c r="R1601">
        <v>28</v>
      </c>
      <c r="S1601">
        <v>3</v>
      </c>
      <c r="T1601">
        <v>4.25</v>
      </c>
      <c r="U1601">
        <v>16.599999999999994</v>
      </c>
      <c r="V1601">
        <v>0</v>
      </c>
      <c r="W1601">
        <v>0</v>
      </c>
      <c r="X1601">
        <v>60.714285714285694</v>
      </c>
      <c r="Y1601">
        <v>3.5714285714285721</v>
      </c>
      <c r="Z1601">
        <v>5.3080128108360913</v>
      </c>
      <c r="AA1601">
        <v>0</v>
      </c>
      <c r="AB1601">
        <v>1.72430110065333</v>
      </c>
      <c r="AD1601">
        <v>12.174510116516828</v>
      </c>
      <c r="AF1601">
        <v>3.8199181446111874</v>
      </c>
      <c r="AG1601">
        <v>3.3523018225616821</v>
      </c>
      <c r="AH1601">
        <v>0</v>
      </c>
      <c r="AI1601">
        <v>0</v>
      </c>
    </row>
    <row r="1602" spans="1:37">
      <c r="A1602">
        <v>16</v>
      </c>
      <c r="B1602">
        <v>26</v>
      </c>
      <c r="C1602">
        <v>2023</v>
      </c>
      <c r="D1602">
        <v>2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3</v>
      </c>
      <c r="M1602">
        <v>99</v>
      </c>
      <c r="N1602">
        <v>99</v>
      </c>
      <c r="O1602">
        <v>99</v>
      </c>
      <c r="P1602">
        <v>99</v>
      </c>
      <c r="Q1602">
        <v>22</v>
      </c>
      <c r="R1602">
        <v>87</v>
      </c>
      <c r="S1602">
        <v>3</v>
      </c>
      <c r="T1602">
        <v>4.2068965517241388</v>
      </c>
      <c r="U1602">
        <v>8.8310344827586231</v>
      </c>
      <c r="V1602">
        <v>0</v>
      </c>
      <c r="W1602">
        <v>0</v>
      </c>
      <c r="X1602">
        <v>21.83908045977012</v>
      </c>
      <c r="Y1602">
        <v>2.298850574712644</v>
      </c>
      <c r="Z1602">
        <v>6.4008496265214356</v>
      </c>
      <c r="AA1602">
        <v>0</v>
      </c>
      <c r="AB1602">
        <v>1.769069701845609</v>
      </c>
      <c r="AD1602">
        <v>38.09996913716919</v>
      </c>
      <c r="AF1602">
        <v>5.1570835803200952</v>
      </c>
      <c r="AG1602">
        <v>4.4680294263033939</v>
      </c>
      <c r="AH1602">
        <v>0</v>
      </c>
      <c r="AI1602">
        <v>0</v>
      </c>
    </row>
    <row r="1603" spans="1:37">
      <c r="A1603">
        <v>16</v>
      </c>
      <c r="B1603">
        <v>27</v>
      </c>
      <c r="C1603">
        <v>2023</v>
      </c>
      <c r="D1603">
        <v>3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3</v>
      </c>
      <c r="M1603">
        <v>99</v>
      </c>
      <c r="N1603">
        <v>99</v>
      </c>
      <c r="O1603">
        <v>99</v>
      </c>
      <c r="P1603">
        <v>99</v>
      </c>
      <c r="Q1603">
        <v>72</v>
      </c>
      <c r="R1603">
        <v>223</v>
      </c>
      <c r="S1603">
        <v>3</v>
      </c>
      <c r="T1603">
        <v>3.2645739910313898</v>
      </c>
      <c r="U1603">
        <v>8.0080717488789279</v>
      </c>
      <c r="V1603">
        <v>0</v>
      </c>
      <c r="W1603">
        <v>0</v>
      </c>
      <c r="X1603">
        <v>14.349775784753362</v>
      </c>
      <c r="Y1603">
        <v>0.89686098654708513</v>
      </c>
      <c r="Z1603">
        <v>5.9703022400797545</v>
      </c>
      <c r="AA1603">
        <v>0</v>
      </c>
      <c r="AB1603">
        <v>1.6746462507506261</v>
      </c>
      <c r="AD1603">
        <v>49.660505679522593</v>
      </c>
      <c r="AF1603">
        <v>4.889278666959</v>
      </c>
      <c r="AG1603">
        <v>4.169478149814501</v>
      </c>
      <c r="AH1603">
        <v>0</v>
      </c>
      <c r="AI1603">
        <v>0</v>
      </c>
    </row>
    <row r="1604" spans="1:37">
      <c r="A1604">
        <v>16</v>
      </c>
      <c r="B1604">
        <v>28</v>
      </c>
      <c r="C1604">
        <v>2023</v>
      </c>
      <c r="D1604">
        <v>4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3</v>
      </c>
      <c r="M1604">
        <v>99</v>
      </c>
      <c r="N1604">
        <v>99</v>
      </c>
      <c r="O1604">
        <v>99</v>
      </c>
      <c r="P1604">
        <v>99</v>
      </c>
      <c r="Q1604">
        <v>34</v>
      </c>
      <c r="R1604">
        <v>135</v>
      </c>
      <c r="S1604">
        <v>3</v>
      </c>
      <c r="T1604">
        <v>2.7777777777777781</v>
      </c>
      <c r="U1604">
        <v>7.3866666666666685</v>
      </c>
      <c r="V1604">
        <v>0</v>
      </c>
      <c r="W1604">
        <v>0</v>
      </c>
      <c r="X1604">
        <v>8.148148148148147</v>
      </c>
      <c r="Y1604">
        <v>0.74074074074074081</v>
      </c>
      <c r="Z1604">
        <v>4.7643242107548813</v>
      </c>
      <c r="AA1604">
        <v>0</v>
      </c>
      <c r="AB1604">
        <v>1.3146843962443597</v>
      </c>
      <c r="AD1604">
        <v>52.035063894420595</v>
      </c>
      <c r="AF1604">
        <v>4.1912449549829249</v>
      </c>
      <c r="AG1604">
        <v>3.7141048083727504</v>
      </c>
      <c r="AH1604">
        <v>0</v>
      </c>
      <c r="AI1604">
        <v>1</v>
      </c>
      <c r="AJ1604">
        <v>71.8</v>
      </c>
      <c r="AK1604">
        <v>13.508174790767562</v>
      </c>
    </row>
    <row r="1605" spans="1:37">
      <c r="A1605">
        <v>16</v>
      </c>
      <c r="B1605">
        <v>29</v>
      </c>
      <c r="C1605">
        <v>2023</v>
      </c>
      <c r="D1605">
        <v>5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3</v>
      </c>
      <c r="M1605">
        <v>99</v>
      </c>
      <c r="N1605">
        <v>99</v>
      </c>
      <c r="O1605">
        <v>99</v>
      </c>
      <c r="P1605">
        <v>99</v>
      </c>
      <c r="Q1605">
        <v>40</v>
      </c>
      <c r="R1605">
        <v>105</v>
      </c>
      <c r="S1605">
        <v>3</v>
      </c>
      <c r="T1605">
        <v>3.3047619047619041</v>
      </c>
      <c r="U1605">
        <v>9.6590476190476089</v>
      </c>
      <c r="V1605">
        <v>0</v>
      </c>
      <c r="W1605">
        <v>0</v>
      </c>
      <c r="X1605">
        <v>17.142857142857139</v>
      </c>
      <c r="Y1605">
        <v>0</v>
      </c>
      <c r="Z1605">
        <v>5.3056429122226323</v>
      </c>
      <c r="AA1605">
        <v>0</v>
      </c>
      <c r="AB1605">
        <v>1.474376765983703</v>
      </c>
      <c r="AD1605">
        <v>29.914922286763339</v>
      </c>
      <c r="AF1605">
        <v>5.6848944233892809</v>
      </c>
      <c r="AG1605">
        <v>5.7648583511436478</v>
      </c>
      <c r="AH1605">
        <v>0.95238095238095277</v>
      </c>
      <c r="AI1605">
        <v>9</v>
      </c>
      <c r="AJ1605">
        <v>88.366666666666646</v>
      </c>
      <c r="AK1605">
        <v>11.74856609463335</v>
      </c>
    </row>
    <row r="1606" spans="1:37">
      <c r="A1606">
        <v>16</v>
      </c>
      <c r="B1606">
        <v>30</v>
      </c>
      <c r="C1606">
        <v>2023</v>
      </c>
      <c r="D1606">
        <v>6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3</v>
      </c>
      <c r="M1606">
        <v>99</v>
      </c>
      <c r="N1606">
        <v>99</v>
      </c>
      <c r="O1606">
        <v>99</v>
      </c>
      <c r="P1606">
        <v>99</v>
      </c>
      <c r="Q1606">
        <v>58</v>
      </c>
      <c r="R1606">
        <v>219</v>
      </c>
      <c r="S1606">
        <v>3</v>
      </c>
      <c r="T1606">
        <v>3.2237442922374422</v>
      </c>
      <c r="U1606">
        <v>11.176255707762556</v>
      </c>
      <c r="V1606">
        <v>0</v>
      </c>
      <c r="W1606">
        <v>0</v>
      </c>
      <c r="X1606">
        <v>26.940639269406393</v>
      </c>
      <c r="Y1606">
        <v>3.1963470319634695</v>
      </c>
      <c r="Z1606">
        <v>6.1585803565166568</v>
      </c>
      <c r="AA1606">
        <v>0</v>
      </c>
      <c r="AB1606">
        <v>1.5350345878041622</v>
      </c>
      <c r="AD1606">
        <v>41.769035105222997</v>
      </c>
      <c r="AF1606">
        <v>9.7419928825622808</v>
      </c>
      <c r="AG1606">
        <v>8.3011700864846567</v>
      </c>
      <c r="AH1606">
        <v>0</v>
      </c>
      <c r="AI1606">
        <v>43</v>
      </c>
      <c r="AJ1606">
        <v>99.876744186046494</v>
      </c>
      <c r="AK1606">
        <v>12.385384276786741</v>
      </c>
    </row>
    <row r="1607" spans="1:37">
      <c r="A1607">
        <v>16</v>
      </c>
      <c r="B1607">
        <v>31</v>
      </c>
      <c r="C1607">
        <v>2023</v>
      </c>
      <c r="D1607">
        <v>7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3</v>
      </c>
      <c r="M1607">
        <v>99</v>
      </c>
      <c r="N1607">
        <v>99</v>
      </c>
      <c r="O1607">
        <v>99</v>
      </c>
      <c r="P1607">
        <v>99</v>
      </c>
      <c r="Q1607">
        <v>12</v>
      </c>
      <c r="R1607">
        <v>74</v>
      </c>
      <c r="S1607">
        <v>3</v>
      </c>
      <c r="T1607">
        <v>3.1351351351351351</v>
      </c>
      <c r="U1607">
        <v>8.9959459459459481</v>
      </c>
      <c r="V1607">
        <v>0</v>
      </c>
      <c r="W1607">
        <v>0</v>
      </c>
      <c r="X1607">
        <v>12.162162162162163</v>
      </c>
      <c r="Y1607">
        <v>1.3513513513513515</v>
      </c>
      <c r="Z1607">
        <v>4.9014459860162596</v>
      </c>
      <c r="AA1607">
        <v>0</v>
      </c>
      <c r="AB1607">
        <v>1.3489167257803003</v>
      </c>
      <c r="AD1607">
        <v>49.797607046247606</v>
      </c>
      <c r="AF1607">
        <v>15.54621848739496</v>
      </c>
      <c r="AG1607">
        <v>11.581419624217119</v>
      </c>
      <c r="AH1607">
        <v>0</v>
      </c>
      <c r="AI1607">
        <v>23</v>
      </c>
      <c r="AJ1607">
        <v>110.52608695652178</v>
      </c>
      <c r="AK1607">
        <v>9.7270604767634872</v>
      </c>
    </row>
    <row r="1608" spans="1:37">
      <c r="A1608">
        <v>16</v>
      </c>
      <c r="B1608">
        <v>32</v>
      </c>
      <c r="C1608">
        <v>2023</v>
      </c>
      <c r="D1608">
        <v>8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3</v>
      </c>
      <c r="M1608">
        <v>99</v>
      </c>
      <c r="N1608">
        <v>99</v>
      </c>
      <c r="O1608">
        <v>99</v>
      </c>
      <c r="P1608">
        <v>99</v>
      </c>
      <c r="Q1608">
        <v>38</v>
      </c>
      <c r="R1608">
        <v>174</v>
      </c>
      <c r="S1608">
        <v>3</v>
      </c>
      <c r="T1608">
        <v>2.6149425287356323</v>
      </c>
      <c r="U1608">
        <v>9.2643678160919514</v>
      </c>
      <c r="V1608">
        <v>0</v>
      </c>
      <c r="W1608">
        <v>0</v>
      </c>
      <c r="X1608">
        <v>11.494252873563219</v>
      </c>
      <c r="Y1608">
        <v>1.149425287356322</v>
      </c>
      <c r="Z1608">
        <v>4.3334830304336212</v>
      </c>
      <c r="AA1608">
        <v>0</v>
      </c>
      <c r="AB1608">
        <v>1.1724842214591278</v>
      </c>
      <c r="AD1608">
        <v>49.589498362283592</v>
      </c>
      <c r="AF1608">
        <v>11.118210862619804</v>
      </c>
      <c r="AG1608">
        <v>8.7154450445774394</v>
      </c>
      <c r="AH1608">
        <v>0</v>
      </c>
      <c r="AI1608">
        <v>15</v>
      </c>
      <c r="AJ1608">
        <v>90.713333333333367</v>
      </c>
      <c r="AK1608">
        <v>11.334348942097352</v>
      </c>
    </row>
    <row r="1609" spans="1:37">
      <c r="A1609">
        <v>16</v>
      </c>
      <c r="B1609">
        <v>33</v>
      </c>
      <c r="C1609">
        <v>2023</v>
      </c>
      <c r="D1609">
        <v>9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3</v>
      </c>
      <c r="M1609">
        <v>99</v>
      </c>
      <c r="N1609">
        <v>99</v>
      </c>
      <c r="O1609">
        <v>99</v>
      </c>
      <c r="P1609">
        <v>99</v>
      </c>
      <c r="Q1609">
        <v>60</v>
      </c>
      <c r="R1609">
        <v>197</v>
      </c>
      <c r="S1609">
        <v>3</v>
      </c>
      <c r="T1609">
        <v>3.1269035532994924</v>
      </c>
      <c r="U1609">
        <v>9.8319796954314711</v>
      </c>
      <c r="V1609">
        <v>0</v>
      </c>
      <c r="W1609">
        <v>0.50761421319796951</v>
      </c>
      <c r="X1609">
        <v>17.766497461928939</v>
      </c>
      <c r="Y1609">
        <v>2.030456852791878</v>
      </c>
      <c r="Z1609">
        <v>5.1459749821928087</v>
      </c>
      <c r="AA1609">
        <v>0</v>
      </c>
      <c r="AB1609">
        <v>1.5574080562403028</v>
      </c>
      <c r="AD1609">
        <v>36.032965652225641</v>
      </c>
      <c r="AF1609">
        <v>7.3343261355175011</v>
      </c>
      <c r="AG1609">
        <v>5.5753050456668953</v>
      </c>
      <c r="AH1609">
        <v>0.50761421319796951</v>
      </c>
      <c r="AI1609">
        <v>40</v>
      </c>
      <c r="AJ1609">
        <v>88.497500000000002</v>
      </c>
      <c r="AK1609">
        <v>12.653057967804742</v>
      </c>
    </row>
    <row r="1610" spans="1:37">
      <c r="A1610">
        <v>16</v>
      </c>
      <c r="B1610">
        <v>34</v>
      </c>
      <c r="C1610">
        <v>2023</v>
      </c>
      <c r="D1610">
        <v>10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3</v>
      </c>
      <c r="M1610">
        <v>99</v>
      </c>
      <c r="N1610">
        <v>99</v>
      </c>
      <c r="O1610">
        <v>99</v>
      </c>
      <c r="P1610">
        <v>99</v>
      </c>
      <c r="Q1610">
        <v>130</v>
      </c>
      <c r="R1610">
        <v>416</v>
      </c>
      <c r="S1610">
        <v>3</v>
      </c>
      <c r="T1610">
        <v>3.5769230769230775</v>
      </c>
      <c r="U1610">
        <v>14.528846153846157</v>
      </c>
      <c r="V1610">
        <v>0</v>
      </c>
      <c r="W1610">
        <v>0</v>
      </c>
      <c r="X1610">
        <v>48.798076923076913</v>
      </c>
      <c r="Y1610">
        <v>2.6442307692307696</v>
      </c>
      <c r="Z1610">
        <v>5.358860798085197</v>
      </c>
      <c r="AA1610">
        <v>0</v>
      </c>
      <c r="AB1610">
        <v>1.5500763485682021</v>
      </c>
      <c r="AD1610">
        <v>32.601828201730505</v>
      </c>
      <c r="AF1610">
        <v>8.8510638297872326</v>
      </c>
      <c r="AG1610">
        <v>8.2351851145350263</v>
      </c>
      <c r="AH1610">
        <v>0.96153846153846112</v>
      </c>
      <c r="AI1610">
        <v>97</v>
      </c>
      <c r="AJ1610">
        <v>108.00103092783507</v>
      </c>
      <c r="AK1610">
        <v>12.989081313606375</v>
      </c>
    </row>
    <row r="1611" spans="1:37">
      <c r="A1611">
        <v>16</v>
      </c>
      <c r="B1611">
        <v>35</v>
      </c>
      <c r="C1611">
        <v>2023</v>
      </c>
      <c r="D1611">
        <v>11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3</v>
      </c>
      <c r="M1611">
        <v>99</v>
      </c>
      <c r="N1611">
        <v>99</v>
      </c>
      <c r="O1611">
        <v>99</v>
      </c>
      <c r="P1611">
        <v>99</v>
      </c>
      <c r="Q1611">
        <v>52</v>
      </c>
      <c r="R1611">
        <v>106</v>
      </c>
      <c r="S1611">
        <v>3</v>
      </c>
      <c r="T1611">
        <v>3.7075471698113209</v>
      </c>
      <c r="U1611">
        <v>14.625471698113204</v>
      </c>
      <c r="V1611">
        <v>0</v>
      </c>
      <c r="W1611">
        <v>0</v>
      </c>
      <c r="X1611">
        <v>50.943396226415089</v>
      </c>
      <c r="Y1611">
        <v>5.6603773584905639</v>
      </c>
      <c r="Z1611">
        <v>6.1153234895036119</v>
      </c>
      <c r="AA1611">
        <v>0</v>
      </c>
      <c r="AB1611">
        <v>1.5599164293778476</v>
      </c>
      <c r="AD1611">
        <v>42.573176377488643</v>
      </c>
      <c r="AF1611">
        <v>4.2621632488942502</v>
      </c>
      <c r="AG1611">
        <v>3.640765868906128</v>
      </c>
      <c r="AH1611">
        <v>0.94339622641509413</v>
      </c>
      <c r="AI1611">
        <v>25</v>
      </c>
      <c r="AJ1611">
        <v>106.86000000000001</v>
      </c>
      <c r="AK1611">
        <v>13.437522569225903</v>
      </c>
    </row>
    <row r="1612" spans="1:37">
      <c r="A1612">
        <v>16</v>
      </c>
      <c r="B1612">
        <v>36</v>
      </c>
      <c r="C1612">
        <v>2023</v>
      </c>
      <c r="D1612">
        <v>12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3</v>
      </c>
      <c r="M1612">
        <v>99</v>
      </c>
      <c r="N1612">
        <v>99</v>
      </c>
      <c r="O1612">
        <v>99</v>
      </c>
      <c r="P1612">
        <v>99</v>
      </c>
      <c r="Q1612">
        <v>8</v>
      </c>
      <c r="R1612">
        <v>18</v>
      </c>
      <c r="S1612">
        <v>3</v>
      </c>
      <c r="T1612">
        <v>3.5</v>
      </c>
      <c r="U1612">
        <v>12.944444444444445</v>
      </c>
      <c r="V1612">
        <v>0</v>
      </c>
      <c r="W1612">
        <v>0</v>
      </c>
      <c r="X1612">
        <v>27.777777777777779</v>
      </c>
      <c r="Y1612">
        <v>0</v>
      </c>
      <c r="Z1612">
        <v>5.000246907483918</v>
      </c>
      <c r="AA1612">
        <v>0</v>
      </c>
      <c r="AB1612">
        <v>1.5</v>
      </c>
      <c r="AD1612">
        <v>36.442644852094958</v>
      </c>
      <c r="AF1612">
        <v>3.4682080924855474</v>
      </c>
      <c r="AG1612">
        <v>2.8508503609445741</v>
      </c>
      <c r="AH1612">
        <v>0</v>
      </c>
      <c r="AI1612">
        <v>0</v>
      </c>
    </row>
    <row r="1613" spans="1:37">
      <c r="A1613">
        <v>16</v>
      </c>
      <c r="B1613">
        <v>37</v>
      </c>
      <c r="C1613">
        <v>2023</v>
      </c>
      <c r="D1613">
        <v>1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4</v>
      </c>
      <c r="M1613">
        <v>99</v>
      </c>
      <c r="N1613">
        <v>99</v>
      </c>
      <c r="O1613">
        <v>99</v>
      </c>
      <c r="P1613">
        <v>99</v>
      </c>
      <c r="Q1613">
        <v>20</v>
      </c>
      <c r="R1613">
        <v>92</v>
      </c>
      <c r="S1613">
        <v>4</v>
      </c>
      <c r="T1613">
        <v>4.9673913043478253</v>
      </c>
      <c r="U1613">
        <v>14.231521739130436</v>
      </c>
      <c r="V1613">
        <v>0</v>
      </c>
      <c r="W1613">
        <v>0</v>
      </c>
      <c r="X1613">
        <v>44.565217391304358</v>
      </c>
      <c r="Y1613">
        <v>9.7826086956521738</v>
      </c>
      <c r="Z1613">
        <v>7.9001916507824452</v>
      </c>
      <c r="AA1613">
        <v>0</v>
      </c>
      <c r="AB1613">
        <v>1.499645515769598</v>
      </c>
      <c r="AD1613">
        <v>35.982182641094553</v>
      </c>
      <c r="AF1613">
        <v>12.551159618008183</v>
      </c>
      <c r="AG1613">
        <v>9.4431342002581946</v>
      </c>
      <c r="AH1613">
        <v>1.0869565217391304</v>
      </c>
      <c r="AI1613">
        <v>0</v>
      </c>
    </row>
    <row r="1614" spans="1:37">
      <c r="A1614">
        <v>16</v>
      </c>
      <c r="B1614">
        <v>38</v>
      </c>
      <c r="C1614">
        <v>2023</v>
      </c>
      <c r="D1614">
        <v>2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4</v>
      </c>
      <c r="M1614">
        <v>99</v>
      </c>
      <c r="N1614">
        <v>99</v>
      </c>
      <c r="O1614">
        <v>99</v>
      </c>
      <c r="P1614">
        <v>99</v>
      </c>
      <c r="Q1614">
        <v>42</v>
      </c>
      <c r="R1614">
        <v>166</v>
      </c>
      <c r="S1614">
        <v>4</v>
      </c>
      <c r="T1614">
        <v>4.3915662650602405</v>
      </c>
      <c r="U1614">
        <v>9.6837349397590398</v>
      </c>
      <c r="V1614">
        <v>0</v>
      </c>
      <c r="W1614">
        <v>0</v>
      </c>
      <c r="X1614">
        <v>21.08433734939759</v>
      </c>
      <c r="Y1614">
        <v>4.8192771084337345</v>
      </c>
      <c r="Z1614">
        <v>6.5813839704037607</v>
      </c>
      <c r="AA1614">
        <v>0</v>
      </c>
      <c r="AB1614">
        <v>1.5821827852972199</v>
      </c>
      <c r="AD1614">
        <v>42.183170050541243</v>
      </c>
      <c r="AF1614">
        <v>9.8399525785417907</v>
      </c>
      <c r="AG1614">
        <v>9.3483760286121385</v>
      </c>
      <c r="AH1614">
        <v>1.2048192771084336</v>
      </c>
      <c r="AI1614">
        <v>2</v>
      </c>
      <c r="AJ1614">
        <v>93.05</v>
      </c>
      <c r="AK1614">
        <v>14.409082103990176</v>
      </c>
    </row>
    <row r="1615" spans="1:37">
      <c r="A1615">
        <v>16</v>
      </c>
      <c r="B1615">
        <v>39</v>
      </c>
      <c r="C1615">
        <v>2023</v>
      </c>
      <c r="D1615">
        <v>3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4</v>
      </c>
      <c r="M1615">
        <v>99</v>
      </c>
      <c r="N1615">
        <v>99</v>
      </c>
      <c r="O1615">
        <v>99</v>
      </c>
      <c r="P1615">
        <v>99</v>
      </c>
      <c r="Q1615">
        <v>94</v>
      </c>
      <c r="R1615">
        <v>577</v>
      </c>
      <c r="S1615">
        <v>4</v>
      </c>
      <c r="T1615">
        <v>4.2495667244367423</v>
      </c>
      <c r="U1615">
        <v>7.7362218370883804</v>
      </c>
      <c r="V1615">
        <v>0</v>
      </c>
      <c r="W1615">
        <v>0.17331022530329296</v>
      </c>
      <c r="X1615">
        <v>13.518197573656844</v>
      </c>
      <c r="Y1615">
        <v>1.7331022530329296</v>
      </c>
      <c r="Z1615">
        <v>5.6079624259831684</v>
      </c>
      <c r="AA1615">
        <v>0</v>
      </c>
      <c r="AB1615">
        <v>1.5487806976330372</v>
      </c>
      <c r="AD1615">
        <v>29.695169696464351</v>
      </c>
      <c r="AF1615">
        <v>12.650734488050862</v>
      </c>
      <c r="AG1615">
        <v>10.422061017550648</v>
      </c>
      <c r="AH1615">
        <v>0</v>
      </c>
      <c r="AI1615">
        <v>1</v>
      </c>
      <c r="AJ1615">
        <v>113.7</v>
      </c>
      <c r="AK1615">
        <v>12.790174072316583</v>
      </c>
    </row>
    <row r="1616" spans="1:37">
      <c r="A1616">
        <v>16</v>
      </c>
      <c r="B1616">
        <v>40</v>
      </c>
      <c r="C1616">
        <v>2023</v>
      </c>
      <c r="D1616">
        <v>4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4</v>
      </c>
      <c r="M1616">
        <v>99</v>
      </c>
      <c r="N1616">
        <v>99</v>
      </c>
      <c r="O1616">
        <v>99</v>
      </c>
      <c r="P1616">
        <v>99</v>
      </c>
      <c r="Q1616">
        <v>62</v>
      </c>
      <c r="R1616">
        <v>430</v>
      </c>
      <c r="S1616">
        <v>4</v>
      </c>
      <c r="T1616">
        <v>3.6116279069767447</v>
      </c>
      <c r="U1616">
        <v>7.335116279069763</v>
      </c>
      <c r="V1616">
        <v>0</v>
      </c>
      <c r="W1616">
        <v>0</v>
      </c>
      <c r="X1616">
        <v>8.1395348837209305</v>
      </c>
      <c r="Y1616">
        <v>1.1627906976744189</v>
      </c>
      <c r="Z1616">
        <v>4.4711685544489557</v>
      </c>
      <c r="AA1616">
        <v>0</v>
      </c>
      <c r="AB1616">
        <v>1.6552536940841851</v>
      </c>
      <c r="AD1616">
        <v>23.735722721562087</v>
      </c>
      <c r="AF1616">
        <v>13.349891338093762</v>
      </c>
      <c r="AG1616">
        <v>11.747551119222315</v>
      </c>
      <c r="AH1616">
        <v>0</v>
      </c>
      <c r="AI1616">
        <v>5</v>
      </c>
      <c r="AJ1616">
        <v>75.159999999999982</v>
      </c>
      <c r="AK1616">
        <v>13.725270291107664</v>
      </c>
    </row>
    <row r="1617" spans="1:37">
      <c r="A1617">
        <v>16</v>
      </c>
      <c r="B1617">
        <v>41</v>
      </c>
      <c r="C1617">
        <v>2023</v>
      </c>
      <c r="D1617">
        <v>5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4</v>
      </c>
      <c r="M1617">
        <v>99</v>
      </c>
      <c r="N1617">
        <v>99</v>
      </c>
      <c r="O1617">
        <v>99</v>
      </c>
      <c r="P1617">
        <v>99</v>
      </c>
      <c r="Q1617">
        <v>60</v>
      </c>
      <c r="R1617">
        <v>178</v>
      </c>
      <c r="S1617">
        <v>4</v>
      </c>
      <c r="T1617">
        <v>3.7528089887640448</v>
      </c>
      <c r="U1617">
        <v>10.5314606741573</v>
      </c>
      <c r="V1617">
        <v>0</v>
      </c>
      <c r="W1617">
        <v>0</v>
      </c>
      <c r="X1617">
        <v>24.719101123595504</v>
      </c>
      <c r="Y1617">
        <v>3.9325842696629199</v>
      </c>
      <c r="Z1617">
        <v>6.5420351351187049</v>
      </c>
      <c r="AA1617">
        <v>0</v>
      </c>
      <c r="AB1617">
        <v>1.6337789576977149</v>
      </c>
      <c r="AD1617">
        <v>40.887336123898486</v>
      </c>
      <c r="AF1617">
        <v>9.6372495939361116</v>
      </c>
      <c r="AG1617">
        <v>10.655495429948616</v>
      </c>
      <c r="AH1617">
        <v>1.1235955056179776</v>
      </c>
      <c r="AI1617">
        <v>25</v>
      </c>
      <c r="AJ1617">
        <v>81.911999999999978</v>
      </c>
      <c r="AK1617">
        <v>12.702435422436457</v>
      </c>
    </row>
    <row r="1618" spans="1:37">
      <c r="A1618">
        <v>16</v>
      </c>
      <c r="B1618">
        <v>42</v>
      </c>
      <c r="C1618">
        <v>2023</v>
      </c>
      <c r="D1618">
        <v>6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4</v>
      </c>
      <c r="M1618">
        <v>99</v>
      </c>
      <c r="N1618">
        <v>99</v>
      </c>
      <c r="O1618">
        <v>99</v>
      </c>
      <c r="P1618">
        <v>99</v>
      </c>
      <c r="Q1618">
        <v>74</v>
      </c>
      <c r="R1618">
        <v>257</v>
      </c>
      <c r="S1618">
        <v>4</v>
      </c>
      <c r="T1618">
        <v>3.7315175097276256</v>
      </c>
      <c r="U1618">
        <v>11.017898832684828</v>
      </c>
      <c r="V1618">
        <v>0</v>
      </c>
      <c r="W1618">
        <v>0</v>
      </c>
      <c r="X1618">
        <v>26.459143968871597</v>
      </c>
      <c r="Y1618">
        <v>3.1128404669260696</v>
      </c>
      <c r="Z1618">
        <v>6.1764576456194451</v>
      </c>
      <c r="AA1618">
        <v>0</v>
      </c>
      <c r="AB1618">
        <v>1.6343524142288723</v>
      </c>
      <c r="AD1618">
        <v>39.360886440557763</v>
      </c>
      <c r="AF1618">
        <v>11.432384341637009</v>
      </c>
      <c r="AG1618">
        <v>9.603527217229102</v>
      </c>
      <c r="AH1618">
        <v>0</v>
      </c>
      <c r="AI1618">
        <v>45</v>
      </c>
      <c r="AJ1618">
        <v>89.537777777777777</v>
      </c>
      <c r="AK1618">
        <v>12.954274707687222</v>
      </c>
    </row>
    <row r="1619" spans="1:37">
      <c r="A1619">
        <v>16</v>
      </c>
      <c r="B1619">
        <v>43</v>
      </c>
      <c r="C1619">
        <v>2023</v>
      </c>
      <c r="D1619">
        <v>7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4</v>
      </c>
      <c r="M1619">
        <v>99</v>
      </c>
      <c r="N1619">
        <v>99</v>
      </c>
      <c r="O1619">
        <v>99</v>
      </c>
      <c r="P1619">
        <v>99</v>
      </c>
      <c r="Q1619">
        <v>20</v>
      </c>
      <c r="R1619">
        <v>63</v>
      </c>
      <c r="S1619">
        <v>4</v>
      </c>
      <c r="T1619">
        <v>4.5714285714285694</v>
      </c>
      <c r="U1619">
        <v>11.112698412698411</v>
      </c>
      <c r="V1619">
        <v>0</v>
      </c>
      <c r="W1619">
        <v>1.5873015873015868</v>
      </c>
      <c r="X1619">
        <v>22.222222222222225</v>
      </c>
      <c r="Y1619">
        <v>3.1746031746031735</v>
      </c>
      <c r="Z1619">
        <v>6.0032660968576064</v>
      </c>
      <c r="AA1619">
        <v>0</v>
      </c>
      <c r="AB1619">
        <v>1.7063307492541837</v>
      </c>
      <c r="AD1619">
        <v>60.780418082319315</v>
      </c>
      <c r="AF1619">
        <v>13.23529411764706</v>
      </c>
      <c r="AG1619">
        <v>12.179888656924147</v>
      </c>
      <c r="AH1619">
        <v>0</v>
      </c>
      <c r="AI1619">
        <v>35</v>
      </c>
      <c r="AJ1619">
        <v>108.12857142857141</v>
      </c>
      <c r="AK1619">
        <v>10.97244136295881</v>
      </c>
    </row>
    <row r="1620" spans="1:37">
      <c r="A1620">
        <v>16</v>
      </c>
      <c r="B1620">
        <v>44</v>
      </c>
      <c r="C1620">
        <v>2023</v>
      </c>
      <c r="D1620">
        <v>8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4</v>
      </c>
      <c r="M1620">
        <v>99</v>
      </c>
      <c r="N1620">
        <v>99</v>
      </c>
      <c r="O1620">
        <v>99</v>
      </c>
      <c r="P1620">
        <v>99</v>
      </c>
      <c r="Q1620">
        <v>51</v>
      </c>
      <c r="R1620">
        <v>238</v>
      </c>
      <c r="S1620">
        <v>4</v>
      </c>
      <c r="T1620">
        <v>3.2521008403361336</v>
      </c>
      <c r="U1620">
        <v>10.500000000000002</v>
      </c>
      <c r="V1620">
        <v>0</v>
      </c>
      <c r="W1620">
        <v>0</v>
      </c>
      <c r="X1620">
        <v>13.445378151260501</v>
      </c>
      <c r="Y1620">
        <v>2.9411764705882355</v>
      </c>
      <c r="Z1620">
        <v>4.947633336278269</v>
      </c>
      <c r="AA1620">
        <v>0</v>
      </c>
      <c r="AB1620">
        <v>1.5676267316115653</v>
      </c>
      <c r="AD1620">
        <v>54.254258079668659</v>
      </c>
      <c r="AF1620">
        <v>15.207667731629396</v>
      </c>
      <c r="AG1620">
        <v>13.511102460545317</v>
      </c>
      <c r="AH1620">
        <v>0</v>
      </c>
      <c r="AI1620">
        <v>25</v>
      </c>
      <c r="AJ1620">
        <v>102.39999999999998</v>
      </c>
      <c r="AK1620">
        <v>12.98877045366909</v>
      </c>
    </row>
    <row r="1621" spans="1:37">
      <c r="A1621">
        <v>16</v>
      </c>
      <c r="B1621">
        <v>45</v>
      </c>
      <c r="C1621">
        <v>2023</v>
      </c>
      <c r="D1621">
        <v>9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4</v>
      </c>
      <c r="M1621">
        <v>99</v>
      </c>
      <c r="N1621">
        <v>99</v>
      </c>
      <c r="O1621">
        <v>99</v>
      </c>
      <c r="P1621">
        <v>99</v>
      </c>
      <c r="Q1621">
        <v>86</v>
      </c>
      <c r="R1621">
        <v>313</v>
      </c>
      <c r="S1621">
        <v>4</v>
      </c>
      <c r="T1621">
        <v>3.7955271565495199</v>
      </c>
      <c r="U1621">
        <v>11.257507987220452</v>
      </c>
      <c r="V1621">
        <v>0</v>
      </c>
      <c r="W1621">
        <v>0</v>
      </c>
      <c r="X1621">
        <v>20.766773162939295</v>
      </c>
      <c r="Y1621">
        <v>2.2364217252396164</v>
      </c>
      <c r="Z1621">
        <v>5.3885883610363594</v>
      </c>
      <c r="AA1621">
        <v>0</v>
      </c>
      <c r="AB1621">
        <v>1.587605484930086</v>
      </c>
      <c r="AD1621">
        <v>59.143311210830099</v>
      </c>
      <c r="AF1621">
        <v>11.653015636634398</v>
      </c>
      <c r="AG1621">
        <v>10.142570529666932</v>
      </c>
      <c r="AH1621">
        <v>0.63897763578274769</v>
      </c>
      <c r="AI1621">
        <v>67</v>
      </c>
      <c r="AJ1621">
        <v>88.174626865671613</v>
      </c>
      <c r="AK1621">
        <v>13.45769082082645</v>
      </c>
    </row>
    <row r="1622" spans="1:37">
      <c r="A1622">
        <v>16</v>
      </c>
      <c r="B1622">
        <v>46</v>
      </c>
      <c r="C1622">
        <v>2023</v>
      </c>
      <c r="D1622">
        <v>10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4</v>
      </c>
      <c r="M1622">
        <v>99</v>
      </c>
      <c r="N1622">
        <v>99</v>
      </c>
      <c r="O1622">
        <v>99</v>
      </c>
      <c r="P1622">
        <v>99</v>
      </c>
      <c r="Q1622">
        <v>174</v>
      </c>
      <c r="R1622">
        <v>683</v>
      </c>
      <c r="S1622">
        <v>4</v>
      </c>
      <c r="T1622">
        <v>4.061493411420205</v>
      </c>
      <c r="U1622">
        <v>15.148901903367484</v>
      </c>
      <c r="V1622">
        <v>0</v>
      </c>
      <c r="W1622">
        <v>0.14641288433382138</v>
      </c>
      <c r="X1622">
        <v>50.805270863836014</v>
      </c>
      <c r="Y1622">
        <v>6.4421669106881394</v>
      </c>
      <c r="Z1622">
        <v>5.7630222616038722</v>
      </c>
      <c r="AA1622">
        <v>0</v>
      </c>
      <c r="AB1622">
        <v>1.5436154232817172</v>
      </c>
      <c r="AD1622">
        <v>38.602492796667576</v>
      </c>
      <c r="AF1622">
        <v>14.531914893617021</v>
      </c>
      <c r="AG1622">
        <v>14.097781241654443</v>
      </c>
      <c r="AH1622">
        <v>0.7320644216691069</v>
      </c>
      <c r="AI1622">
        <v>122</v>
      </c>
      <c r="AJ1622">
        <v>103.99836065573768</v>
      </c>
      <c r="AK1622">
        <v>13.586033654517296</v>
      </c>
    </row>
    <row r="1623" spans="1:37">
      <c r="A1623">
        <v>16</v>
      </c>
      <c r="B1623">
        <v>47</v>
      </c>
      <c r="C1623">
        <v>2023</v>
      </c>
      <c r="D1623">
        <v>11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4</v>
      </c>
      <c r="M1623">
        <v>99</v>
      </c>
      <c r="N1623">
        <v>99</v>
      </c>
      <c r="O1623">
        <v>99</v>
      </c>
      <c r="P1623">
        <v>99</v>
      </c>
      <c r="Q1623">
        <v>96</v>
      </c>
      <c r="R1623">
        <v>243</v>
      </c>
      <c r="S1623">
        <v>4</v>
      </c>
      <c r="T1623">
        <v>4.3004115226337438</v>
      </c>
      <c r="U1623">
        <v>15.182304526748965</v>
      </c>
      <c r="V1623">
        <v>0</v>
      </c>
      <c r="W1623">
        <v>0</v>
      </c>
      <c r="X1623">
        <v>50.617283950617278</v>
      </c>
      <c r="Y1623">
        <v>11.111111111111112</v>
      </c>
      <c r="Z1623">
        <v>6.6327079268005757</v>
      </c>
      <c r="AA1623">
        <v>0</v>
      </c>
      <c r="AB1623">
        <v>1.3744732756156564</v>
      </c>
      <c r="AD1623">
        <v>41.537934516701753</v>
      </c>
      <c r="AF1623">
        <v>9.7708082026537983</v>
      </c>
      <c r="AG1623">
        <v>8.6640505193545607</v>
      </c>
      <c r="AH1623">
        <v>1.6460905349794237</v>
      </c>
      <c r="AI1623">
        <v>49</v>
      </c>
      <c r="AJ1623">
        <v>100.37959183673468</v>
      </c>
      <c r="AK1623">
        <v>13.343067426974191</v>
      </c>
    </row>
    <row r="1624" spans="1:37">
      <c r="A1624">
        <v>16</v>
      </c>
      <c r="B1624">
        <v>48</v>
      </c>
      <c r="C1624">
        <v>2023</v>
      </c>
      <c r="D1624">
        <v>12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4</v>
      </c>
      <c r="M1624">
        <v>99</v>
      </c>
      <c r="N1624">
        <v>99</v>
      </c>
      <c r="O1624">
        <v>99</v>
      </c>
      <c r="P1624">
        <v>99</v>
      </c>
      <c r="Q1624">
        <v>20</v>
      </c>
      <c r="R1624">
        <v>72</v>
      </c>
      <c r="S1624">
        <v>4</v>
      </c>
      <c r="T1624">
        <v>3.4305555555555558</v>
      </c>
      <c r="U1624">
        <v>13.905555555555557</v>
      </c>
      <c r="V1624">
        <v>0</v>
      </c>
      <c r="W1624">
        <v>0</v>
      </c>
      <c r="X1624">
        <v>34.722222222222221</v>
      </c>
      <c r="Y1624">
        <v>5.5555555555555562</v>
      </c>
      <c r="Z1624">
        <v>7.1429625212685313</v>
      </c>
      <c r="AA1624">
        <v>0</v>
      </c>
      <c r="AB1624">
        <v>1.5168167406418476</v>
      </c>
      <c r="AD1624">
        <v>39.088860271374259</v>
      </c>
      <c r="AF1624">
        <v>13.87283236994219</v>
      </c>
      <c r="AG1624">
        <v>12.250091765569559</v>
      </c>
      <c r="AH1624">
        <v>0</v>
      </c>
      <c r="AI1624">
        <v>8</v>
      </c>
      <c r="AJ1624">
        <v>89.912499999999994</v>
      </c>
      <c r="AK1624">
        <v>13.053741952853873</v>
      </c>
    </row>
    <row r="1625" spans="1:37">
      <c r="A1625">
        <v>16</v>
      </c>
      <c r="B1625">
        <v>49</v>
      </c>
      <c r="C1625">
        <v>2023</v>
      </c>
      <c r="D1625">
        <v>1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5</v>
      </c>
      <c r="M1625">
        <v>99</v>
      </c>
      <c r="N1625">
        <v>99</v>
      </c>
      <c r="O1625">
        <v>99</v>
      </c>
      <c r="P1625">
        <v>99</v>
      </c>
      <c r="Q1625">
        <v>41</v>
      </c>
      <c r="R1625">
        <v>230</v>
      </c>
      <c r="S1625">
        <v>5</v>
      </c>
      <c r="T1625">
        <v>5.0652173913043477</v>
      </c>
      <c r="U1625">
        <v>17.206956521739141</v>
      </c>
      <c r="V1625">
        <v>0</v>
      </c>
      <c r="W1625">
        <v>0</v>
      </c>
      <c r="X1625">
        <v>60.434782608695656</v>
      </c>
      <c r="Y1625">
        <v>20.869565217391305</v>
      </c>
      <c r="Z1625">
        <v>7.5746398593008637</v>
      </c>
      <c r="AA1625">
        <v>0</v>
      </c>
      <c r="AB1625">
        <v>1.5687460225211105</v>
      </c>
      <c r="AD1625">
        <v>35.813731139005483</v>
      </c>
      <c r="AF1625">
        <v>31.37789904502046</v>
      </c>
      <c r="AG1625">
        <v>28.543609494341904</v>
      </c>
      <c r="AH1625">
        <v>2.1739130434782608</v>
      </c>
      <c r="AI1625">
        <v>0</v>
      </c>
    </row>
    <row r="1626" spans="1:37">
      <c r="A1626">
        <v>16</v>
      </c>
      <c r="B1626">
        <v>50</v>
      </c>
      <c r="C1626">
        <v>2023</v>
      </c>
      <c r="D1626">
        <v>2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5</v>
      </c>
      <c r="M1626">
        <v>99</v>
      </c>
      <c r="N1626">
        <v>99</v>
      </c>
      <c r="O1626">
        <v>99</v>
      </c>
      <c r="P1626">
        <v>99</v>
      </c>
      <c r="Q1626">
        <v>62</v>
      </c>
      <c r="R1626">
        <v>622</v>
      </c>
      <c r="S1626">
        <v>5</v>
      </c>
      <c r="T1626">
        <v>4.8022508038585219</v>
      </c>
      <c r="U1626">
        <v>10.101446945337624</v>
      </c>
      <c r="V1626">
        <v>0</v>
      </c>
      <c r="W1626">
        <v>0.48231511254019283</v>
      </c>
      <c r="X1626">
        <v>18.971061093247588</v>
      </c>
      <c r="Y1626">
        <v>7.5562700964630221</v>
      </c>
      <c r="Z1626">
        <v>6.6994587171271185</v>
      </c>
      <c r="AA1626">
        <v>0</v>
      </c>
      <c r="AB1626">
        <v>1.4134612649049889</v>
      </c>
      <c r="AD1626">
        <v>28.588844658983756</v>
      </c>
      <c r="AF1626">
        <v>36.870183758150553</v>
      </c>
      <c r="AG1626">
        <v>36.539210840045357</v>
      </c>
      <c r="AH1626">
        <v>2.4115755627009641</v>
      </c>
      <c r="AI1626">
        <v>34</v>
      </c>
      <c r="AJ1626">
        <v>94.094117647058852</v>
      </c>
      <c r="AK1626">
        <v>12.11405548292093</v>
      </c>
    </row>
    <row r="1627" spans="1:37">
      <c r="A1627">
        <v>16</v>
      </c>
      <c r="B1627">
        <v>51</v>
      </c>
      <c r="C1627">
        <v>2023</v>
      </c>
      <c r="D1627">
        <v>3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5</v>
      </c>
      <c r="M1627">
        <v>99</v>
      </c>
      <c r="N1627">
        <v>99</v>
      </c>
      <c r="O1627">
        <v>99</v>
      </c>
      <c r="P1627">
        <v>99</v>
      </c>
      <c r="Q1627">
        <v>146</v>
      </c>
      <c r="R1627">
        <v>1676</v>
      </c>
      <c r="S1627">
        <v>5</v>
      </c>
      <c r="T1627">
        <v>4.9922434367541779</v>
      </c>
      <c r="U1627">
        <v>8.4552505966587113</v>
      </c>
      <c r="V1627">
        <v>0</v>
      </c>
      <c r="W1627">
        <v>0.11933174224343672</v>
      </c>
      <c r="X1627">
        <v>12.112171837708829</v>
      </c>
      <c r="Y1627">
        <v>3.4009546539379469</v>
      </c>
      <c r="Z1627">
        <v>5.3470568151067344</v>
      </c>
      <c r="AA1627">
        <v>0</v>
      </c>
      <c r="AB1627">
        <v>1.2351502581908591</v>
      </c>
      <c r="AD1627">
        <v>26.316892116961032</v>
      </c>
      <c r="AF1627">
        <v>36.746327559745673</v>
      </c>
      <c r="AG1627">
        <v>33.086389775462685</v>
      </c>
      <c r="AH1627">
        <v>0.17899761336515504</v>
      </c>
      <c r="AI1627">
        <v>2</v>
      </c>
      <c r="AJ1627">
        <v>89.45</v>
      </c>
      <c r="AK1627">
        <v>12.873015100268603</v>
      </c>
    </row>
    <row r="1628" spans="1:37">
      <c r="A1628">
        <v>16</v>
      </c>
      <c r="B1628">
        <v>52</v>
      </c>
      <c r="C1628">
        <v>2023</v>
      </c>
      <c r="D1628">
        <v>4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5</v>
      </c>
      <c r="M1628">
        <v>99</v>
      </c>
      <c r="N1628">
        <v>99</v>
      </c>
      <c r="O1628">
        <v>99</v>
      </c>
      <c r="P1628">
        <v>99</v>
      </c>
      <c r="Q1628">
        <v>88</v>
      </c>
      <c r="R1628">
        <v>1150</v>
      </c>
      <c r="S1628">
        <v>5</v>
      </c>
      <c r="T1628">
        <v>4.5817391304347828</v>
      </c>
      <c r="U1628">
        <v>7.3437391304347823</v>
      </c>
      <c r="V1628">
        <v>0</v>
      </c>
      <c r="W1628">
        <v>0</v>
      </c>
      <c r="X1628">
        <v>5.3043478260869552</v>
      </c>
      <c r="Y1628">
        <v>1.3043478260869563</v>
      </c>
      <c r="Z1628">
        <v>3.919566293857915</v>
      </c>
      <c r="AA1628">
        <v>0</v>
      </c>
      <c r="AB1628">
        <v>1.5145142776363847</v>
      </c>
      <c r="AD1628">
        <v>25.903364765104843</v>
      </c>
      <c r="AF1628">
        <v>35.703197764669362</v>
      </c>
      <c r="AG1628">
        <v>31.45480278595106</v>
      </c>
      <c r="AH1628">
        <v>0</v>
      </c>
      <c r="AI1628">
        <v>14</v>
      </c>
      <c r="AJ1628">
        <v>78.042857142857116</v>
      </c>
      <c r="AK1628">
        <v>15.408896440237283</v>
      </c>
    </row>
    <row r="1629" spans="1:37">
      <c r="A1629">
        <v>16</v>
      </c>
      <c r="B1629">
        <v>53</v>
      </c>
      <c r="C1629">
        <v>2023</v>
      </c>
      <c r="D1629">
        <v>5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5</v>
      </c>
      <c r="M1629">
        <v>99</v>
      </c>
      <c r="N1629">
        <v>99</v>
      </c>
      <c r="O1629">
        <v>99</v>
      </c>
      <c r="P1629">
        <v>99</v>
      </c>
      <c r="Q1629">
        <v>78</v>
      </c>
      <c r="R1629">
        <v>614</v>
      </c>
      <c r="S1629">
        <v>5</v>
      </c>
      <c r="T1629">
        <v>4.5863192182410435</v>
      </c>
      <c r="U1629">
        <v>9.5076547231270379</v>
      </c>
      <c r="V1629">
        <v>0</v>
      </c>
      <c r="W1629">
        <v>0</v>
      </c>
      <c r="X1629">
        <v>17.589576547231271</v>
      </c>
      <c r="Y1629">
        <v>5.0488599348534189</v>
      </c>
      <c r="Z1629">
        <v>6.5019082669670292</v>
      </c>
      <c r="AA1629">
        <v>0</v>
      </c>
      <c r="AB1629">
        <v>1.4656351701039514</v>
      </c>
      <c r="AD1629">
        <v>36.202699822911192</v>
      </c>
      <c r="AF1629">
        <v>33.243096913914442</v>
      </c>
      <c r="AG1629">
        <v>33.182324587331181</v>
      </c>
      <c r="AH1629">
        <v>0.81433224755700306</v>
      </c>
      <c r="AI1629">
        <v>214</v>
      </c>
      <c r="AJ1629">
        <v>79.324299065420561</v>
      </c>
      <c r="AK1629">
        <v>13.331531567988916</v>
      </c>
    </row>
    <row r="1630" spans="1:37">
      <c r="A1630">
        <v>16</v>
      </c>
      <c r="B1630">
        <v>54</v>
      </c>
      <c r="C1630">
        <v>2023</v>
      </c>
      <c r="D1630">
        <v>6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5</v>
      </c>
      <c r="M1630">
        <v>99</v>
      </c>
      <c r="N1630">
        <v>99</v>
      </c>
      <c r="O1630">
        <v>99</v>
      </c>
      <c r="P1630">
        <v>99</v>
      </c>
      <c r="Q1630">
        <v>104</v>
      </c>
      <c r="R1630">
        <v>693</v>
      </c>
      <c r="S1630">
        <v>5</v>
      </c>
      <c r="T1630">
        <v>4.6406926406926408</v>
      </c>
      <c r="U1630">
        <v>12.022943722943715</v>
      </c>
      <c r="V1630">
        <v>0</v>
      </c>
      <c r="W1630">
        <v>0.57720057720057705</v>
      </c>
      <c r="X1630">
        <v>26.839826839826848</v>
      </c>
      <c r="Y1630">
        <v>11.399711399711398</v>
      </c>
      <c r="Z1630">
        <v>7.5379602305231392</v>
      </c>
      <c r="AA1630">
        <v>0</v>
      </c>
      <c r="AB1630">
        <v>1.6926683714701962</v>
      </c>
      <c r="AD1630">
        <v>53.61593304884741</v>
      </c>
      <c r="AF1630">
        <v>30.827402135231321</v>
      </c>
      <c r="AG1630">
        <v>28.258097337629302</v>
      </c>
      <c r="AH1630">
        <v>0.28860028860028852</v>
      </c>
      <c r="AI1630">
        <v>209</v>
      </c>
      <c r="AJ1630">
        <v>84.944976076555022</v>
      </c>
      <c r="AK1630">
        <v>14.1609521645568</v>
      </c>
    </row>
    <row r="1631" spans="1:37">
      <c r="A1631">
        <v>16</v>
      </c>
      <c r="B1631">
        <v>55</v>
      </c>
      <c r="C1631">
        <v>2023</v>
      </c>
      <c r="D1631">
        <v>7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5</v>
      </c>
      <c r="M1631">
        <v>99</v>
      </c>
      <c r="N1631">
        <v>99</v>
      </c>
      <c r="O1631">
        <v>99</v>
      </c>
      <c r="P1631">
        <v>99</v>
      </c>
      <c r="Q1631">
        <v>26</v>
      </c>
      <c r="R1631">
        <v>147</v>
      </c>
      <c r="S1631">
        <v>5</v>
      </c>
      <c r="T1631">
        <v>5.0068027210884338</v>
      </c>
      <c r="U1631">
        <v>11.785714285714279</v>
      </c>
      <c r="V1631">
        <v>0</v>
      </c>
      <c r="W1631">
        <v>2.0408163265306123</v>
      </c>
      <c r="X1631">
        <v>24.489795918367346</v>
      </c>
      <c r="Y1631">
        <v>8.8435374149659864</v>
      </c>
      <c r="Z1631">
        <v>6.8799323679637299</v>
      </c>
      <c r="AA1631">
        <v>0</v>
      </c>
      <c r="AB1631">
        <v>1.5095910994741728</v>
      </c>
      <c r="AD1631">
        <v>44.521067328394942</v>
      </c>
      <c r="AF1631">
        <v>30.882352941176471</v>
      </c>
      <c r="AG1631">
        <v>30.140918580375786</v>
      </c>
      <c r="AH1631">
        <v>0</v>
      </c>
      <c r="AI1631">
        <v>68</v>
      </c>
      <c r="AJ1631">
        <v>113.29558823529403</v>
      </c>
      <c r="AK1631">
        <v>8.5489315751548123</v>
      </c>
    </row>
    <row r="1632" spans="1:37">
      <c r="A1632">
        <v>16</v>
      </c>
      <c r="B1632">
        <v>56</v>
      </c>
      <c r="C1632">
        <v>2023</v>
      </c>
      <c r="D1632">
        <v>8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5</v>
      </c>
      <c r="M1632">
        <v>99</v>
      </c>
      <c r="N1632">
        <v>99</v>
      </c>
      <c r="O1632">
        <v>99</v>
      </c>
      <c r="P1632">
        <v>99</v>
      </c>
      <c r="Q1632">
        <v>77</v>
      </c>
      <c r="R1632">
        <v>499</v>
      </c>
      <c r="S1632">
        <v>5</v>
      </c>
      <c r="T1632">
        <v>3.8697394789579151</v>
      </c>
      <c r="U1632">
        <v>11.199999999999998</v>
      </c>
      <c r="V1632">
        <v>0</v>
      </c>
      <c r="W1632">
        <v>0.60120240480961917</v>
      </c>
      <c r="X1632">
        <v>12.4248496993988</v>
      </c>
      <c r="Y1632">
        <v>3.607214428857715</v>
      </c>
      <c r="Z1632">
        <v>4.6124515627633134</v>
      </c>
      <c r="AA1632">
        <v>0</v>
      </c>
      <c r="AB1632">
        <v>1.7444633665224396</v>
      </c>
      <c r="AD1632">
        <v>45.712661690980489</v>
      </c>
      <c r="AF1632">
        <v>31.884984025559095</v>
      </c>
      <c r="AG1632">
        <v>30.216426343135499</v>
      </c>
      <c r="AH1632">
        <v>0.40080160320641278</v>
      </c>
      <c r="AI1632">
        <v>65</v>
      </c>
      <c r="AJ1632">
        <v>91.661538461538427</v>
      </c>
      <c r="AK1632">
        <v>14.850273303906251</v>
      </c>
    </row>
    <row r="1633" spans="1:37">
      <c r="A1633">
        <v>16</v>
      </c>
      <c r="B1633">
        <v>57</v>
      </c>
      <c r="C1633">
        <v>2023</v>
      </c>
      <c r="D1633">
        <v>9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5</v>
      </c>
      <c r="M1633">
        <v>99</v>
      </c>
      <c r="N1633">
        <v>99</v>
      </c>
      <c r="O1633">
        <v>99</v>
      </c>
      <c r="P1633">
        <v>99</v>
      </c>
      <c r="Q1633">
        <v>126</v>
      </c>
      <c r="R1633">
        <v>915</v>
      </c>
      <c r="S1633">
        <v>5</v>
      </c>
      <c r="T1633">
        <v>4.1846994535519118</v>
      </c>
      <c r="U1633">
        <v>12.513770491803278</v>
      </c>
      <c r="V1633">
        <v>0</v>
      </c>
      <c r="W1633">
        <v>0</v>
      </c>
      <c r="X1633">
        <v>21.967213114754102</v>
      </c>
      <c r="Y1633">
        <v>3.8251366120218577</v>
      </c>
      <c r="Z1633">
        <v>5.0352078974235761</v>
      </c>
      <c r="AA1633">
        <v>0</v>
      </c>
      <c r="AB1633">
        <v>1.575004828633322</v>
      </c>
      <c r="AD1633">
        <v>49.10809148042329</v>
      </c>
      <c r="AF1633">
        <v>34.06552494415488</v>
      </c>
      <c r="AG1633">
        <v>32.958748672306527</v>
      </c>
      <c r="AH1633">
        <v>0.10928961748633882</v>
      </c>
      <c r="AI1633">
        <v>131</v>
      </c>
      <c r="AJ1633">
        <v>87.224427480915978</v>
      </c>
      <c r="AK1633">
        <v>14.007223395878331</v>
      </c>
    </row>
    <row r="1634" spans="1:37">
      <c r="A1634">
        <v>16</v>
      </c>
      <c r="B1634">
        <v>58</v>
      </c>
      <c r="C1634">
        <v>2023</v>
      </c>
      <c r="D1634">
        <v>10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5</v>
      </c>
      <c r="M1634">
        <v>99</v>
      </c>
      <c r="N1634">
        <v>99</v>
      </c>
      <c r="O1634">
        <v>99</v>
      </c>
      <c r="P1634">
        <v>99</v>
      </c>
      <c r="Q1634">
        <v>246</v>
      </c>
      <c r="R1634">
        <v>1364</v>
      </c>
      <c r="S1634">
        <v>5</v>
      </c>
      <c r="T1634">
        <v>4.7287390029325502</v>
      </c>
      <c r="U1634">
        <v>15.137903225806452</v>
      </c>
      <c r="V1634">
        <v>0</v>
      </c>
      <c r="W1634">
        <v>0.1466275659824047</v>
      </c>
      <c r="X1634">
        <v>44.28152492668621</v>
      </c>
      <c r="Y1634">
        <v>9.8240469208211163</v>
      </c>
      <c r="Z1634">
        <v>6.3591259383906156</v>
      </c>
      <c r="AA1634">
        <v>0</v>
      </c>
      <c r="AB1634">
        <v>1.573151158739734</v>
      </c>
      <c r="AD1634">
        <v>37.635919306615598</v>
      </c>
      <c r="AF1634">
        <v>29.021276595744681</v>
      </c>
      <c r="AG1634">
        <v>28.133839471116922</v>
      </c>
      <c r="AH1634">
        <v>2.0527859237536656</v>
      </c>
      <c r="AI1634">
        <v>368</v>
      </c>
      <c r="AJ1634">
        <v>95.809239130434705</v>
      </c>
      <c r="AK1634">
        <v>14.216230662757949</v>
      </c>
    </row>
    <row r="1635" spans="1:37">
      <c r="A1635">
        <v>16</v>
      </c>
      <c r="B1635">
        <v>59</v>
      </c>
      <c r="C1635">
        <v>2023</v>
      </c>
      <c r="D1635">
        <v>11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5</v>
      </c>
      <c r="M1635">
        <v>99</v>
      </c>
      <c r="N1635">
        <v>99</v>
      </c>
      <c r="O1635">
        <v>99</v>
      </c>
      <c r="P1635">
        <v>99</v>
      </c>
      <c r="Q1635">
        <v>151</v>
      </c>
      <c r="R1635">
        <v>748</v>
      </c>
      <c r="S1635">
        <v>5</v>
      </c>
      <c r="T1635">
        <v>4.8863636363636367</v>
      </c>
      <c r="U1635">
        <v>16.121524064171123</v>
      </c>
      <c r="V1635">
        <v>0</v>
      </c>
      <c r="W1635">
        <v>0</v>
      </c>
      <c r="X1635">
        <v>51.871657754010691</v>
      </c>
      <c r="Y1635">
        <v>14.572192513368986</v>
      </c>
      <c r="Z1635">
        <v>6.8150493525159845</v>
      </c>
      <c r="AA1635">
        <v>0</v>
      </c>
      <c r="AB1635">
        <v>1.4930054877612362</v>
      </c>
      <c r="AD1635">
        <v>45.652440793710063</v>
      </c>
      <c r="AF1635">
        <v>30.076397265782074</v>
      </c>
      <c r="AG1635">
        <v>28.31944238957113</v>
      </c>
      <c r="AH1635">
        <v>0.93582887700534756</v>
      </c>
      <c r="AI1635">
        <v>139</v>
      </c>
      <c r="AJ1635">
        <v>101.47194244604319</v>
      </c>
      <c r="AK1635">
        <v>14.413489040497744</v>
      </c>
    </row>
    <row r="1636" spans="1:37">
      <c r="A1636">
        <v>16</v>
      </c>
      <c r="B1636">
        <v>60</v>
      </c>
      <c r="C1636">
        <v>2023</v>
      </c>
      <c r="D1636">
        <v>12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5</v>
      </c>
      <c r="M1636">
        <v>99</v>
      </c>
      <c r="N1636">
        <v>99</v>
      </c>
      <c r="O1636">
        <v>99</v>
      </c>
      <c r="P1636">
        <v>99</v>
      </c>
      <c r="Q1636">
        <v>38</v>
      </c>
      <c r="R1636">
        <v>199</v>
      </c>
      <c r="S1636">
        <v>5</v>
      </c>
      <c r="T1636">
        <v>4.5929648241206014</v>
      </c>
      <c r="U1636">
        <v>14.012060301507541</v>
      </c>
      <c r="V1636">
        <v>0</v>
      </c>
      <c r="W1636">
        <v>0.50251256281407031</v>
      </c>
      <c r="X1636">
        <v>36.180904522613055</v>
      </c>
      <c r="Y1636">
        <v>8.5427135678391934</v>
      </c>
      <c r="Z1636">
        <v>6.1511493616010853</v>
      </c>
      <c r="AA1636">
        <v>0</v>
      </c>
      <c r="AB1636">
        <v>1.5498908224699983</v>
      </c>
      <c r="AD1636">
        <v>41.149149614724514</v>
      </c>
      <c r="AF1636">
        <v>38.342967244701342</v>
      </c>
      <c r="AG1636">
        <v>34.117215220849147</v>
      </c>
      <c r="AH1636">
        <v>0.50251256281407031</v>
      </c>
      <c r="AI1636">
        <v>24</v>
      </c>
      <c r="AJ1636">
        <v>93.291666666666686</v>
      </c>
      <c r="AK1636">
        <v>14.368141975151248</v>
      </c>
    </row>
    <row r="1637" spans="1:37">
      <c r="A1637">
        <v>16</v>
      </c>
      <c r="B1637">
        <v>61</v>
      </c>
      <c r="C1637">
        <v>2023</v>
      </c>
      <c r="D1637">
        <v>1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6</v>
      </c>
      <c r="M1637">
        <v>99</v>
      </c>
      <c r="N1637">
        <v>99</v>
      </c>
      <c r="O1637">
        <v>99</v>
      </c>
      <c r="P1637">
        <v>99</v>
      </c>
      <c r="Q1637">
        <v>40</v>
      </c>
      <c r="R1637">
        <v>240</v>
      </c>
      <c r="S1637">
        <v>6</v>
      </c>
      <c r="T1637">
        <v>6.1583333333333332</v>
      </c>
      <c r="U1637">
        <v>20.318333333333342</v>
      </c>
      <c r="V1637">
        <v>6.6666666666666687</v>
      </c>
      <c r="W1637">
        <v>2.5</v>
      </c>
      <c r="X1637">
        <v>72.083333333333314</v>
      </c>
      <c r="Y1637">
        <v>40</v>
      </c>
      <c r="Z1637">
        <v>6.4935671159146739</v>
      </c>
      <c r="AA1637">
        <v>0</v>
      </c>
      <c r="AB1637">
        <v>1.7888349715822187</v>
      </c>
      <c r="AD1637">
        <v>37.168936326094624</v>
      </c>
      <c r="AF1637">
        <v>32.742155525238744</v>
      </c>
      <c r="AG1637">
        <v>35.170319723622633</v>
      </c>
      <c r="AH1637">
        <v>4.1666666666666679</v>
      </c>
      <c r="AI1637">
        <v>1</v>
      </c>
      <c r="AJ1637">
        <v>115.7</v>
      </c>
      <c r="AK1637">
        <v>17.174399453041094</v>
      </c>
    </row>
    <row r="1638" spans="1:37">
      <c r="A1638">
        <v>16</v>
      </c>
      <c r="B1638">
        <v>62</v>
      </c>
      <c r="C1638">
        <v>2023</v>
      </c>
      <c r="D1638">
        <v>2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6</v>
      </c>
      <c r="M1638">
        <v>99</v>
      </c>
      <c r="N1638">
        <v>99</v>
      </c>
      <c r="O1638">
        <v>99</v>
      </c>
      <c r="P1638">
        <v>99</v>
      </c>
      <c r="Q1638">
        <v>53</v>
      </c>
      <c r="R1638">
        <v>570</v>
      </c>
      <c r="S1638">
        <v>6</v>
      </c>
      <c r="T1638">
        <v>5.4350877192982443</v>
      </c>
      <c r="U1638">
        <v>10.616491228070185</v>
      </c>
      <c r="V1638">
        <v>2.1052631578947363</v>
      </c>
      <c r="W1638">
        <v>0.35087719298245607</v>
      </c>
      <c r="X1638">
        <v>21.929824561403503</v>
      </c>
      <c r="Y1638">
        <v>10.526315789473689</v>
      </c>
      <c r="Z1638">
        <v>7.343846329859419</v>
      </c>
      <c r="AA1638">
        <v>0</v>
      </c>
      <c r="AB1638">
        <v>1.3791036025952852</v>
      </c>
      <c r="AD1638">
        <v>32.940194812315276</v>
      </c>
      <c r="AF1638">
        <v>33.787788974510967</v>
      </c>
      <c r="AG1638">
        <v>35.191765287429867</v>
      </c>
      <c r="AH1638">
        <v>2.1052631578947363</v>
      </c>
      <c r="AI1638">
        <v>0</v>
      </c>
    </row>
    <row r="1639" spans="1:37">
      <c r="A1639">
        <v>16</v>
      </c>
      <c r="B1639">
        <v>63</v>
      </c>
      <c r="C1639">
        <v>2023</v>
      </c>
      <c r="D1639">
        <v>3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6</v>
      </c>
      <c r="M1639">
        <v>99</v>
      </c>
      <c r="N1639">
        <v>99</v>
      </c>
      <c r="O1639">
        <v>99</v>
      </c>
      <c r="P1639">
        <v>99</v>
      </c>
      <c r="Q1639">
        <v>140</v>
      </c>
      <c r="R1639">
        <v>1469</v>
      </c>
      <c r="S1639">
        <v>6</v>
      </c>
      <c r="T1639">
        <v>5.4213750850919</v>
      </c>
      <c r="U1639">
        <v>10.467869298842752</v>
      </c>
      <c r="V1639">
        <v>2.1102791014295437</v>
      </c>
      <c r="W1639">
        <v>0.47651463580667119</v>
      </c>
      <c r="X1639">
        <v>19.537100068073524</v>
      </c>
      <c r="Y1639">
        <v>10.891763104152488</v>
      </c>
      <c r="Z1639">
        <v>7.2040975893486312</v>
      </c>
      <c r="AA1639">
        <v>0</v>
      </c>
      <c r="AB1639">
        <v>1.4494356598392677</v>
      </c>
      <c r="AD1639">
        <v>44.411874911890123</v>
      </c>
      <c r="AF1639">
        <v>32.207849155886869</v>
      </c>
      <c r="AG1639">
        <v>35.902853820776407</v>
      </c>
      <c r="AH1639">
        <v>6.8073519400953048E-2</v>
      </c>
      <c r="AI1639">
        <v>3</v>
      </c>
      <c r="AJ1639">
        <v>89.066666666666634</v>
      </c>
      <c r="AK1639">
        <v>19.728108898995263</v>
      </c>
    </row>
    <row r="1640" spans="1:37">
      <c r="A1640">
        <v>16</v>
      </c>
      <c r="B1640">
        <v>64</v>
      </c>
      <c r="C1640">
        <v>2023</v>
      </c>
      <c r="D1640">
        <v>4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6</v>
      </c>
      <c r="M1640">
        <v>99</v>
      </c>
      <c r="N1640">
        <v>99</v>
      </c>
      <c r="O1640">
        <v>99</v>
      </c>
      <c r="P1640">
        <v>99</v>
      </c>
      <c r="Q1640">
        <v>86</v>
      </c>
      <c r="R1640">
        <v>1051</v>
      </c>
      <c r="S1640">
        <v>6</v>
      </c>
      <c r="T1640">
        <v>5.3301617507136063</v>
      </c>
      <c r="U1640">
        <v>8.8985727878211183</v>
      </c>
      <c r="V1640">
        <v>0.7611798287345386</v>
      </c>
      <c r="W1640">
        <v>0.47573739295908657</v>
      </c>
      <c r="X1640">
        <v>12.369172216936249</v>
      </c>
      <c r="Y1640">
        <v>5.3282588011417689</v>
      </c>
      <c r="Z1640">
        <v>5.8242486526927886</v>
      </c>
      <c r="AA1640">
        <v>0</v>
      </c>
      <c r="AB1640">
        <v>1.5387274242408009</v>
      </c>
      <c r="AD1640">
        <v>45.309480284705721</v>
      </c>
      <c r="AF1640">
        <v>32.629618131015206</v>
      </c>
      <c r="AG1640">
        <v>34.833327125777494</v>
      </c>
      <c r="AH1640">
        <v>0</v>
      </c>
      <c r="AI1640">
        <v>20</v>
      </c>
      <c r="AJ1640">
        <v>81.449999999999989</v>
      </c>
      <c r="AK1640">
        <v>15.898314753456065</v>
      </c>
    </row>
    <row r="1641" spans="1:37">
      <c r="A1641">
        <v>16</v>
      </c>
      <c r="B1641">
        <v>65</v>
      </c>
      <c r="C1641">
        <v>2023</v>
      </c>
      <c r="D1641">
        <v>5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6</v>
      </c>
      <c r="M1641">
        <v>99</v>
      </c>
      <c r="N1641">
        <v>99</v>
      </c>
      <c r="O1641">
        <v>99</v>
      </c>
      <c r="P1641">
        <v>99</v>
      </c>
      <c r="Q1641">
        <v>68</v>
      </c>
      <c r="R1641">
        <v>560</v>
      </c>
      <c r="S1641">
        <v>6</v>
      </c>
      <c r="T1641">
        <v>5.4017857142857153</v>
      </c>
      <c r="U1641">
        <v>9.071071428571436</v>
      </c>
      <c r="V1641">
        <v>0.71428571428571441</v>
      </c>
      <c r="W1641">
        <v>0.89285714285714302</v>
      </c>
      <c r="X1641">
        <v>12.857142857142859</v>
      </c>
      <c r="Y1641">
        <v>6.6071428571428559</v>
      </c>
      <c r="Z1641">
        <v>6.4999685929382514</v>
      </c>
      <c r="AA1641">
        <v>0</v>
      </c>
      <c r="AB1641">
        <v>1.3151576591296359</v>
      </c>
      <c r="AD1641">
        <v>49.006372515115913</v>
      </c>
      <c r="AF1641">
        <v>30.319436924742824</v>
      </c>
      <c r="AG1641">
        <v>28.874312218634898</v>
      </c>
      <c r="AH1641">
        <v>0.35714285714285721</v>
      </c>
      <c r="AI1641">
        <v>189</v>
      </c>
      <c r="AJ1641">
        <v>77.312169312169317</v>
      </c>
      <c r="AK1641">
        <v>15.784491112738692</v>
      </c>
    </row>
    <row r="1642" spans="1:37">
      <c r="A1642">
        <v>16</v>
      </c>
      <c r="B1642">
        <v>66</v>
      </c>
      <c r="C1642">
        <v>2023</v>
      </c>
      <c r="D1642">
        <v>6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6</v>
      </c>
      <c r="M1642">
        <v>99</v>
      </c>
      <c r="N1642">
        <v>99</v>
      </c>
      <c r="O1642">
        <v>99</v>
      </c>
      <c r="P1642">
        <v>99</v>
      </c>
      <c r="Q1642">
        <v>107</v>
      </c>
      <c r="R1642">
        <v>691</v>
      </c>
      <c r="S1642">
        <v>6</v>
      </c>
      <c r="T1642">
        <v>5.6526772793053519</v>
      </c>
      <c r="U1642">
        <v>13.596816208393628</v>
      </c>
      <c r="V1642">
        <v>2.3154848046309686</v>
      </c>
      <c r="W1642">
        <v>2.1707670043415335</v>
      </c>
      <c r="X1642">
        <v>29.377713458755423</v>
      </c>
      <c r="Y1642">
        <v>18.379160636758314</v>
      </c>
      <c r="Z1642">
        <v>8.1085716019240603</v>
      </c>
      <c r="AA1642">
        <v>0</v>
      </c>
      <c r="AB1642">
        <v>1.715108037942136</v>
      </c>
      <c r="AD1642">
        <v>63.356598342800794</v>
      </c>
      <c r="AF1642">
        <v>30.738434163701065</v>
      </c>
      <c r="AG1642">
        <v>31.86501610988638</v>
      </c>
      <c r="AH1642">
        <v>1.0130246020260489</v>
      </c>
      <c r="AI1642">
        <v>226</v>
      </c>
      <c r="AJ1642">
        <v>83.738053097345102</v>
      </c>
      <c r="AK1642">
        <v>16.196459212446481</v>
      </c>
    </row>
    <row r="1643" spans="1:37">
      <c r="A1643">
        <v>16</v>
      </c>
      <c r="B1643">
        <v>67</v>
      </c>
      <c r="C1643">
        <v>2023</v>
      </c>
      <c r="D1643">
        <v>7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6</v>
      </c>
      <c r="M1643">
        <v>99</v>
      </c>
      <c r="N1643">
        <v>99</v>
      </c>
      <c r="O1643">
        <v>99</v>
      </c>
      <c r="P1643">
        <v>99</v>
      </c>
      <c r="Q1643">
        <v>24</v>
      </c>
      <c r="R1643">
        <v>114</v>
      </c>
      <c r="S1643">
        <v>6</v>
      </c>
      <c r="T1643">
        <v>5.5964912280701764</v>
      </c>
      <c r="U1643">
        <v>13.901754385964912</v>
      </c>
      <c r="V1643">
        <v>0.87719298245614019</v>
      </c>
      <c r="W1643">
        <v>2.6315789473684221</v>
      </c>
      <c r="X1643">
        <v>30.701754385964914</v>
      </c>
      <c r="Y1643">
        <v>14.912280701754391</v>
      </c>
      <c r="Z1643">
        <v>8.1731909040293882</v>
      </c>
      <c r="AA1643">
        <v>0</v>
      </c>
      <c r="AB1643">
        <v>1.6098343504497483</v>
      </c>
      <c r="AD1643">
        <v>51.440321283026115</v>
      </c>
      <c r="AF1643">
        <v>23.94957983193277</v>
      </c>
      <c r="AG1643">
        <v>27.571329157967995</v>
      </c>
      <c r="AH1643">
        <v>0</v>
      </c>
      <c r="AI1643">
        <v>34</v>
      </c>
      <c r="AJ1643">
        <v>114.24411764705881</v>
      </c>
      <c r="AK1643">
        <v>11.255676281939605</v>
      </c>
    </row>
    <row r="1644" spans="1:37">
      <c r="A1644">
        <v>16</v>
      </c>
      <c r="B1644">
        <v>68</v>
      </c>
      <c r="C1644">
        <v>2023</v>
      </c>
      <c r="D1644">
        <v>8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6</v>
      </c>
      <c r="M1644">
        <v>99</v>
      </c>
      <c r="N1644">
        <v>99</v>
      </c>
      <c r="O1644">
        <v>99</v>
      </c>
      <c r="P1644">
        <v>99</v>
      </c>
      <c r="Q1644">
        <v>87</v>
      </c>
      <c r="R1644">
        <v>408</v>
      </c>
      <c r="S1644">
        <v>6</v>
      </c>
      <c r="T1644">
        <v>4.8161764705882355</v>
      </c>
      <c r="U1644">
        <v>14.117647058823531</v>
      </c>
      <c r="V1644">
        <v>0.73529411764705888</v>
      </c>
      <c r="W1644">
        <v>2.4509803921568634</v>
      </c>
      <c r="X1644">
        <v>28.431372549019621</v>
      </c>
      <c r="Y1644">
        <v>11.274509803921564</v>
      </c>
      <c r="Z1644">
        <v>7.0332426594569615</v>
      </c>
      <c r="AA1644">
        <v>0</v>
      </c>
      <c r="AB1644">
        <v>2.1722476586307451</v>
      </c>
      <c r="AD1644">
        <v>62.82001115211505</v>
      </c>
      <c r="AF1644">
        <v>26.070287539936096</v>
      </c>
      <c r="AG1644">
        <v>31.142036883849929</v>
      </c>
      <c r="AH1644">
        <v>0.73529411764705888</v>
      </c>
      <c r="AI1644">
        <v>87</v>
      </c>
      <c r="AJ1644">
        <v>96.147126436781633</v>
      </c>
      <c r="AK1644">
        <v>15.557503173423003</v>
      </c>
    </row>
    <row r="1645" spans="1:37">
      <c r="A1645">
        <v>16</v>
      </c>
      <c r="B1645">
        <v>69</v>
      </c>
      <c r="C1645">
        <v>2023</v>
      </c>
      <c r="D1645">
        <v>9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6</v>
      </c>
      <c r="M1645">
        <v>99</v>
      </c>
      <c r="N1645">
        <v>99</v>
      </c>
      <c r="O1645">
        <v>99</v>
      </c>
      <c r="P1645">
        <v>99</v>
      </c>
      <c r="Q1645">
        <v>130</v>
      </c>
      <c r="R1645">
        <v>760</v>
      </c>
      <c r="S1645">
        <v>6</v>
      </c>
      <c r="T1645">
        <v>4.9513157894736812</v>
      </c>
      <c r="U1645">
        <v>14.713157894736852</v>
      </c>
      <c r="V1645">
        <v>1.4473684210526321</v>
      </c>
      <c r="W1645">
        <v>1.5789473684210529</v>
      </c>
      <c r="X1645">
        <v>33.026315789473685</v>
      </c>
      <c r="Y1645">
        <v>9.3421052631578974</v>
      </c>
      <c r="Z1645">
        <v>6.1372877196703248</v>
      </c>
      <c r="AA1645">
        <v>0</v>
      </c>
      <c r="AB1645">
        <v>1.9102213581465153</v>
      </c>
      <c r="AD1645">
        <v>58.358405298616944</v>
      </c>
      <c r="AF1645">
        <v>28.294862248696951</v>
      </c>
      <c r="AG1645">
        <v>32.187031349397131</v>
      </c>
      <c r="AH1645">
        <v>0</v>
      </c>
      <c r="AI1645">
        <v>162</v>
      </c>
      <c r="AJ1645">
        <v>91.625925925925898</v>
      </c>
      <c r="AK1645">
        <v>15.961951016676538</v>
      </c>
    </row>
    <row r="1646" spans="1:37">
      <c r="A1646">
        <v>16</v>
      </c>
      <c r="B1646">
        <v>70</v>
      </c>
      <c r="C1646">
        <v>2023</v>
      </c>
      <c r="D1646">
        <v>10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6</v>
      </c>
      <c r="M1646">
        <v>99</v>
      </c>
      <c r="N1646">
        <v>99</v>
      </c>
      <c r="O1646">
        <v>99</v>
      </c>
      <c r="P1646">
        <v>99</v>
      </c>
      <c r="Q1646">
        <v>250</v>
      </c>
      <c r="R1646">
        <v>1263</v>
      </c>
      <c r="S1646">
        <v>6</v>
      </c>
      <c r="T1646">
        <v>5.5526524148851957</v>
      </c>
      <c r="U1646">
        <v>15.535787806809155</v>
      </c>
      <c r="V1646">
        <v>3.4045922406967528</v>
      </c>
      <c r="W1646">
        <v>1.66270783847981</v>
      </c>
      <c r="X1646">
        <v>38.796516231195561</v>
      </c>
      <c r="Y1646">
        <v>15.518606492478224</v>
      </c>
      <c r="Z1646">
        <v>6.3561481630319747</v>
      </c>
      <c r="AA1646">
        <v>0</v>
      </c>
      <c r="AB1646">
        <v>1.8175376429279595</v>
      </c>
      <c r="AD1646">
        <v>47.512085795466035</v>
      </c>
      <c r="AF1646">
        <v>26.872340425531913</v>
      </c>
      <c r="AG1646">
        <v>26.735329543658441</v>
      </c>
      <c r="AH1646">
        <v>1.9002375296912113</v>
      </c>
      <c r="AI1646">
        <v>367</v>
      </c>
      <c r="AJ1646">
        <v>94.094005449591279</v>
      </c>
      <c r="AK1646">
        <v>15.911098126408938</v>
      </c>
    </row>
    <row r="1647" spans="1:37">
      <c r="A1647">
        <v>16</v>
      </c>
      <c r="B1647">
        <v>71</v>
      </c>
      <c r="C1647">
        <v>2023</v>
      </c>
      <c r="D1647">
        <v>11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6</v>
      </c>
      <c r="M1647">
        <v>99</v>
      </c>
      <c r="N1647">
        <v>99</v>
      </c>
      <c r="O1647">
        <v>99</v>
      </c>
      <c r="P1647">
        <v>99</v>
      </c>
      <c r="Q1647">
        <v>164</v>
      </c>
      <c r="R1647">
        <v>903</v>
      </c>
      <c r="S1647">
        <v>6</v>
      </c>
      <c r="T1647">
        <v>5.5570321151716495</v>
      </c>
      <c r="U1647">
        <v>17.50874861572532</v>
      </c>
      <c r="V1647">
        <v>4.983388704318938</v>
      </c>
      <c r="W1647">
        <v>0.99667774086378746</v>
      </c>
      <c r="X1647">
        <v>53.266888150609091</v>
      </c>
      <c r="Y1647">
        <v>23.034330011074193</v>
      </c>
      <c r="Z1647">
        <v>7.2125951792892691</v>
      </c>
      <c r="AA1647">
        <v>0</v>
      </c>
      <c r="AB1647">
        <v>1.7351849870166427</v>
      </c>
      <c r="AD1647">
        <v>44.395226557965223</v>
      </c>
      <c r="AF1647">
        <v>36.308805790108579</v>
      </c>
      <c r="AG1647">
        <v>37.129565047896122</v>
      </c>
      <c r="AH1647">
        <v>1.6611295681063123</v>
      </c>
      <c r="AI1647">
        <v>167</v>
      </c>
      <c r="AJ1647">
        <v>100.13592814371252</v>
      </c>
      <c r="AK1647">
        <v>16.165522297924422</v>
      </c>
    </row>
    <row r="1648" spans="1:37">
      <c r="A1648">
        <v>16</v>
      </c>
      <c r="B1648">
        <v>72</v>
      </c>
      <c r="C1648">
        <v>2023</v>
      </c>
      <c r="D1648">
        <v>12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6</v>
      </c>
      <c r="M1648">
        <v>99</v>
      </c>
      <c r="N1648">
        <v>99</v>
      </c>
      <c r="O1648">
        <v>99</v>
      </c>
      <c r="P1648">
        <v>99</v>
      </c>
      <c r="Q1648">
        <v>34</v>
      </c>
      <c r="R1648">
        <v>158</v>
      </c>
      <c r="S1648">
        <v>6</v>
      </c>
      <c r="T1648">
        <v>5.4936708860759484</v>
      </c>
      <c r="U1648">
        <v>18.385443037974689</v>
      </c>
      <c r="V1648">
        <v>5.0632911392405058</v>
      </c>
      <c r="W1648">
        <v>0</v>
      </c>
      <c r="X1648">
        <v>58.860759493670891</v>
      </c>
      <c r="Y1648">
        <v>22.15189873417722</v>
      </c>
      <c r="Z1648">
        <v>7.7030063664908308</v>
      </c>
      <c r="AA1648">
        <v>0</v>
      </c>
      <c r="AB1648">
        <v>1.6098857394907471</v>
      </c>
      <c r="AD1648">
        <v>43.699936301918733</v>
      </c>
      <c r="AF1648">
        <v>30.443159922928711</v>
      </c>
      <c r="AG1648">
        <v>35.542640401321442</v>
      </c>
      <c r="AH1648">
        <v>3.164556962025316</v>
      </c>
      <c r="AI1648">
        <v>22</v>
      </c>
      <c r="AJ1648">
        <v>97.513636363636351</v>
      </c>
      <c r="AK1648">
        <v>15.460853605205813</v>
      </c>
    </row>
    <row r="1649" spans="1:37">
      <c r="A1649">
        <v>16</v>
      </c>
      <c r="B1649">
        <v>73</v>
      </c>
      <c r="C1649">
        <v>2023</v>
      </c>
      <c r="D1649">
        <v>1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7</v>
      </c>
      <c r="M1649">
        <v>99</v>
      </c>
      <c r="N1649">
        <v>99</v>
      </c>
      <c r="O1649">
        <v>99</v>
      </c>
      <c r="P1649">
        <v>99</v>
      </c>
      <c r="R1649">
        <v>0</v>
      </c>
    </row>
    <row r="1650" spans="1:37">
      <c r="A1650">
        <v>16</v>
      </c>
      <c r="B1650">
        <v>74</v>
      </c>
      <c r="C1650">
        <v>2023</v>
      </c>
      <c r="D1650">
        <v>2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7</v>
      </c>
      <c r="M1650">
        <v>99</v>
      </c>
      <c r="N1650">
        <v>99</v>
      </c>
      <c r="O1650">
        <v>99</v>
      </c>
      <c r="P1650">
        <v>99</v>
      </c>
      <c r="R1650">
        <v>0</v>
      </c>
    </row>
    <row r="1651" spans="1:37">
      <c r="A1651">
        <v>16</v>
      </c>
      <c r="B1651">
        <v>75</v>
      </c>
      <c r="C1651">
        <v>2023</v>
      </c>
      <c r="D1651">
        <v>3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7</v>
      </c>
      <c r="M1651">
        <v>99</v>
      </c>
      <c r="N1651">
        <v>99</v>
      </c>
      <c r="O1651">
        <v>99</v>
      </c>
      <c r="P1651">
        <v>99</v>
      </c>
      <c r="R1651">
        <v>0</v>
      </c>
    </row>
    <row r="1652" spans="1:37">
      <c r="A1652">
        <v>16</v>
      </c>
      <c r="B1652">
        <v>76</v>
      </c>
      <c r="C1652">
        <v>2023</v>
      </c>
      <c r="D1652">
        <v>4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7</v>
      </c>
      <c r="M1652">
        <v>99</v>
      </c>
      <c r="N1652">
        <v>99</v>
      </c>
      <c r="O1652">
        <v>99</v>
      </c>
      <c r="P1652">
        <v>99</v>
      </c>
      <c r="R1652">
        <v>0</v>
      </c>
    </row>
    <row r="1653" spans="1:37">
      <c r="A1653">
        <v>16</v>
      </c>
      <c r="B1653">
        <v>77</v>
      </c>
      <c r="C1653">
        <v>2023</v>
      </c>
      <c r="D1653">
        <v>5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7</v>
      </c>
      <c r="M1653">
        <v>99</v>
      </c>
      <c r="N1653">
        <v>99</v>
      </c>
      <c r="O1653">
        <v>99</v>
      </c>
      <c r="P1653">
        <v>99</v>
      </c>
      <c r="R1653">
        <v>0</v>
      </c>
    </row>
    <row r="1654" spans="1:37">
      <c r="A1654">
        <v>16</v>
      </c>
      <c r="B1654">
        <v>78</v>
      </c>
      <c r="C1654">
        <v>2023</v>
      </c>
      <c r="D1654">
        <v>6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7</v>
      </c>
      <c r="M1654">
        <v>99</v>
      </c>
      <c r="N1654">
        <v>99</v>
      </c>
      <c r="O1654">
        <v>99</v>
      </c>
      <c r="P1654">
        <v>99</v>
      </c>
      <c r="R1654">
        <v>0</v>
      </c>
    </row>
    <row r="1655" spans="1:37">
      <c r="A1655">
        <v>16</v>
      </c>
      <c r="B1655">
        <v>79</v>
      </c>
      <c r="C1655">
        <v>2023</v>
      </c>
      <c r="D1655">
        <v>7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7</v>
      </c>
      <c r="M1655">
        <v>99</v>
      </c>
      <c r="N1655">
        <v>99</v>
      </c>
      <c r="O1655">
        <v>99</v>
      </c>
      <c r="P1655">
        <v>99</v>
      </c>
      <c r="R1655">
        <v>0</v>
      </c>
    </row>
    <row r="1656" spans="1:37">
      <c r="A1656">
        <v>16</v>
      </c>
      <c r="B1656">
        <v>80</v>
      </c>
      <c r="C1656">
        <v>2023</v>
      </c>
      <c r="D1656">
        <v>8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7</v>
      </c>
      <c r="M1656">
        <v>99</v>
      </c>
      <c r="N1656">
        <v>99</v>
      </c>
      <c r="O1656">
        <v>99</v>
      </c>
      <c r="P1656">
        <v>99</v>
      </c>
      <c r="R1656">
        <v>0</v>
      </c>
    </row>
    <row r="1657" spans="1:37">
      <c r="A1657">
        <v>16</v>
      </c>
      <c r="B1657">
        <v>81</v>
      </c>
      <c r="C1657">
        <v>2023</v>
      </c>
      <c r="D1657">
        <v>9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7</v>
      </c>
      <c r="M1657">
        <v>99</v>
      </c>
      <c r="N1657">
        <v>99</v>
      </c>
      <c r="O1657">
        <v>99</v>
      </c>
      <c r="P1657">
        <v>99</v>
      </c>
      <c r="Q1657">
        <v>1</v>
      </c>
      <c r="R1657">
        <v>2</v>
      </c>
      <c r="S1657">
        <v>7</v>
      </c>
      <c r="T1657">
        <v>10.5</v>
      </c>
      <c r="U1657">
        <v>20.6</v>
      </c>
      <c r="V1657">
        <v>0</v>
      </c>
      <c r="W1657">
        <v>100</v>
      </c>
      <c r="X1657">
        <v>100</v>
      </c>
      <c r="Y1657">
        <v>0</v>
      </c>
      <c r="Z1657">
        <v>9.9999999999670325E-2</v>
      </c>
      <c r="AA1657">
        <v>0</v>
      </c>
      <c r="AB1657">
        <v>1.5</v>
      </c>
      <c r="AD1657">
        <v>-100.0000000003524</v>
      </c>
      <c r="AF1657">
        <v>7.4460163812360397E-2</v>
      </c>
      <c r="AG1657">
        <v>0.11859288960786624</v>
      </c>
      <c r="AH1657">
        <v>0</v>
      </c>
    </row>
    <row r="1658" spans="1:37">
      <c r="A1658">
        <v>16</v>
      </c>
      <c r="B1658">
        <v>82</v>
      </c>
      <c r="C1658">
        <v>2023</v>
      </c>
      <c r="D1658">
        <v>10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7</v>
      </c>
      <c r="M1658">
        <v>99</v>
      </c>
      <c r="N1658">
        <v>99</v>
      </c>
      <c r="O1658">
        <v>99</v>
      </c>
      <c r="P1658">
        <v>99</v>
      </c>
      <c r="R1658">
        <v>0</v>
      </c>
    </row>
    <row r="1659" spans="1:37">
      <c r="A1659">
        <v>16</v>
      </c>
      <c r="B1659">
        <v>83</v>
      </c>
      <c r="C1659">
        <v>2023</v>
      </c>
      <c r="D1659">
        <v>11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7</v>
      </c>
      <c r="M1659">
        <v>99</v>
      </c>
      <c r="N1659">
        <v>99</v>
      </c>
      <c r="O1659">
        <v>99</v>
      </c>
      <c r="P1659">
        <v>99</v>
      </c>
      <c r="R1659">
        <v>0</v>
      </c>
    </row>
    <row r="1660" spans="1:37">
      <c r="A1660">
        <v>16</v>
      </c>
      <c r="B1660">
        <v>84</v>
      </c>
      <c r="C1660">
        <v>2023</v>
      </c>
      <c r="D1660">
        <v>12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7</v>
      </c>
      <c r="M1660">
        <v>99</v>
      </c>
      <c r="N1660">
        <v>99</v>
      </c>
      <c r="O1660">
        <v>99</v>
      </c>
      <c r="P1660">
        <v>99</v>
      </c>
      <c r="R1660">
        <v>0</v>
      </c>
    </row>
    <row r="1661" spans="1:37">
      <c r="A1661">
        <v>16</v>
      </c>
      <c r="B1661">
        <v>85</v>
      </c>
      <c r="C1661">
        <v>2023</v>
      </c>
      <c r="D1661">
        <v>1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8</v>
      </c>
      <c r="M1661">
        <v>99</v>
      </c>
      <c r="N1661">
        <v>99</v>
      </c>
      <c r="O1661">
        <v>99</v>
      </c>
      <c r="P1661">
        <v>99</v>
      </c>
      <c r="Q1661">
        <v>23</v>
      </c>
      <c r="R1661">
        <v>91</v>
      </c>
      <c r="S1661">
        <v>8</v>
      </c>
      <c r="T1661">
        <v>7.5274725274725247</v>
      </c>
      <c r="U1661">
        <v>23.839560439560447</v>
      </c>
      <c r="V1661">
        <v>4.3956043956043942</v>
      </c>
      <c r="W1661">
        <v>21.978021978021971</v>
      </c>
      <c r="X1661">
        <v>75.824175824175825</v>
      </c>
      <c r="Y1661">
        <v>53.84615384615384</v>
      </c>
      <c r="Z1661">
        <v>8.3103256190535877</v>
      </c>
      <c r="AA1661">
        <v>0</v>
      </c>
      <c r="AB1661">
        <v>2.2791007448748775</v>
      </c>
      <c r="AD1661">
        <v>60.897760309159921</v>
      </c>
      <c r="AF1661">
        <v>12.414733969986358</v>
      </c>
      <c r="AG1661">
        <v>15.646479289727443</v>
      </c>
      <c r="AH1661">
        <v>1.0989010989010985</v>
      </c>
      <c r="AI1661">
        <v>1</v>
      </c>
      <c r="AJ1661">
        <v>94.8</v>
      </c>
      <c r="AK1661">
        <v>25.470338797479258</v>
      </c>
    </row>
    <row r="1662" spans="1:37">
      <c r="A1662">
        <v>16</v>
      </c>
      <c r="B1662">
        <v>86</v>
      </c>
      <c r="C1662">
        <v>2023</v>
      </c>
      <c r="D1662">
        <v>2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8</v>
      </c>
      <c r="M1662">
        <v>99</v>
      </c>
      <c r="N1662">
        <v>99</v>
      </c>
      <c r="O1662">
        <v>99</v>
      </c>
      <c r="P1662">
        <v>99</v>
      </c>
      <c r="Q1662">
        <v>37</v>
      </c>
      <c r="R1662">
        <v>188</v>
      </c>
      <c r="S1662">
        <v>8</v>
      </c>
      <c r="T1662">
        <v>5.5904255319148941</v>
      </c>
      <c r="U1662">
        <v>10.412234042553195</v>
      </c>
      <c r="V1662">
        <v>1.0638297872340428</v>
      </c>
      <c r="W1662">
        <v>3.1914893617021289</v>
      </c>
      <c r="X1662">
        <v>18.085106382978726</v>
      </c>
      <c r="Y1662">
        <v>12.765957446808516</v>
      </c>
      <c r="Z1662">
        <v>8.1988718287562623</v>
      </c>
      <c r="AA1662">
        <v>0</v>
      </c>
      <c r="AB1662">
        <v>1.6332039487068151</v>
      </c>
      <c r="AD1662">
        <v>52.583681370888179</v>
      </c>
      <c r="AF1662">
        <v>11.144042679312385</v>
      </c>
      <c r="AG1662">
        <v>11.38379227123375</v>
      </c>
      <c r="AH1662">
        <v>1.0638297872340428</v>
      </c>
      <c r="AI1662">
        <v>11</v>
      </c>
      <c r="AJ1662">
        <v>98.600000000000023</v>
      </c>
      <c r="AK1662">
        <v>16.41938706095095</v>
      </c>
    </row>
    <row r="1663" spans="1:37">
      <c r="A1663">
        <v>16</v>
      </c>
      <c r="B1663">
        <v>87</v>
      </c>
      <c r="C1663">
        <v>2023</v>
      </c>
      <c r="D1663">
        <v>3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8</v>
      </c>
      <c r="M1663">
        <v>99</v>
      </c>
      <c r="N1663">
        <v>99</v>
      </c>
      <c r="O1663">
        <v>99</v>
      </c>
      <c r="P1663">
        <v>99</v>
      </c>
      <c r="Q1663">
        <v>80</v>
      </c>
      <c r="R1663">
        <v>454</v>
      </c>
      <c r="S1663">
        <v>8</v>
      </c>
      <c r="T1663">
        <v>5.8215859030837009</v>
      </c>
      <c r="U1663">
        <v>12.644052863436128</v>
      </c>
      <c r="V1663">
        <v>2.2026431718061676</v>
      </c>
      <c r="W1663">
        <v>3.3039647577092519</v>
      </c>
      <c r="X1663">
        <v>28.193832599118945</v>
      </c>
      <c r="Y1663">
        <v>19.162995594713653</v>
      </c>
      <c r="Z1663">
        <v>9.2414740970362566</v>
      </c>
      <c r="AA1663">
        <v>0</v>
      </c>
      <c r="AB1663">
        <v>1.6925259764466427</v>
      </c>
      <c r="AD1663">
        <v>62.736735792016844</v>
      </c>
      <c r="AF1663">
        <v>9.9539574654681022</v>
      </c>
      <c r="AG1663">
        <v>13.402661200131684</v>
      </c>
      <c r="AH1663">
        <v>0</v>
      </c>
      <c r="AI1663">
        <v>11</v>
      </c>
      <c r="AJ1663">
        <v>89.409090909090878</v>
      </c>
      <c r="AK1663">
        <v>14.72400600776033</v>
      </c>
    </row>
    <row r="1664" spans="1:37">
      <c r="A1664">
        <v>16</v>
      </c>
      <c r="B1664">
        <v>88</v>
      </c>
      <c r="C1664">
        <v>2023</v>
      </c>
      <c r="D1664">
        <v>4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8</v>
      </c>
      <c r="M1664">
        <v>99</v>
      </c>
      <c r="N1664">
        <v>99</v>
      </c>
      <c r="O1664">
        <v>99</v>
      </c>
      <c r="P1664">
        <v>99</v>
      </c>
      <c r="Q1664">
        <v>57</v>
      </c>
      <c r="R1664">
        <v>370</v>
      </c>
      <c r="S1664">
        <v>8</v>
      </c>
      <c r="T1664">
        <v>6.364864864864864</v>
      </c>
      <c r="U1664">
        <v>11.252162162162158</v>
      </c>
      <c r="V1664">
        <v>0.81081081081081108</v>
      </c>
      <c r="W1664">
        <v>1.8918918918918923</v>
      </c>
      <c r="X1664">
        <v>20.540540540540537</v>
      </c>
      <c r="Y1664">
        <v>13.783783783783784</v>
      </c>
      <c r="Z1664">
        <v>8.0646012066531902</v>
      </c>
      <c r="AA1664">
        <v>0</v>
      </c>
      <c r="AB1664">
        <v>1.7208916947273989</v>
      </c>
      <c r="AD1664">
        <v>43.156178910153969</v>
      </c>
      <c r="AF1664">
        <v>11.487115802545796</v>
      </c>
      <c r="AG1664">
        <v>15.50635032962122</v>
      </c>
      <c r="AH1664">
        <v>0</v>
      </c>
      <c r="AI1664">
        <v>4</v>
      </c>
      <c r="AJ1664">
        <v>81.149999999999977</v>
      </c>
      <c r="AK1664">
        <v>17.262203321017981</v>
      </c>
    </row>
    <row r="1665" spans="1:37">
      <c r="A1665">
        <v>16</v>
      </c>
      <c r="B1665">
        <v>89</v>
      </c>
      <c r="C1665">
        <v>2023</v>
      </c>
      <c r="D1665">
        <v>5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8</v>
      </c>
      <c r="M1665">
        <v>99</v>
      </c>
      <c r="N1665">
        <v>99</v>
      </c>
      <c r="O1665">
        <v>99</v>
      </c>
      <c r="P1665">
        <v>99</v>
      </c>
      <c r="Q1665">
        <v>43</v>
      </c>
      <c r="R1665">
        <v>296</v>
      </c>
      <c r="S1665">
        <v>8</v>
      </c>
      <c r="T1665">
        <v>5.766891891891893</v>
      </c>
      <c r="U1665">
        <v>10.577364864864862</v>
      </c>
      <c r="V1665">
        <v>0.67567567567567588</v>
      </c>
      <c r="W1665">
        <v>3.0405405405405408</v>
      </c>
      <c r="X1665">
        <v>18.581081081081077</v>
      </c>
      <c r="Y1665">
        <v>12.837837837837837</v>
      </c>
      <c r="Z1665">
        <v>7.7476322330260992</v>
      </c>
      <c r="AA1665">
        <v>0</v>
      </c>
      <c r="AB1665">
        <v>1.5627802889580731</v>
      </c>
      <c r="AD1665">
        <v>66.503615703876463</v>
      </c>
      <c r="AF1665">
        <v>16.025988088792637</v>
      </c>
      <c r="AG1665">
        <v>17.796484925651399</v>
      </c>
      <c r="AH1665">
        <v>0</v>
      </c>
      <c r="AI1665">
        <v>69</v>
      </c>
      <c r="AJ1665">
        <v>83.136231884057977</v>
      </c>
      <c r="AK1665">
        <v>16.888563565298021</v>
      </c>
    </row>
    <row r="1666" spans="1:37">
      <c r="A1666">
        <v>16</v>
      </c>
      <c r="B1666">
        <v>90</v>
      </c>
      <c r="C1666">
        <v>2023</v>
      </c>
      <c r="D1666">
        <v>6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8</v>
      </c>
      <c r="M1666">
        <v>99</v>
      </c>
      <c r="N1666">
        <v>99</v>
      </c>
      <c r="O1666">
        <v>99</v>
      </c>
      <c r="P1666">
        <v>99</v>
      </c>
      <c r="Q1666">
        <v>64</v>
      </c>
      <c r="R1666">
        <v>233</v>
      </c>
      <c r="S1666">
        <v>8</v>
      </c>
      <c r="T1666">
        <v>7.3261802575107309</v>
      </c>
      <c r="U1666">
        <v>20.749356223175969</v>
      </c>
      <c r="V1666">
        <v>2.57510729613734</v>
      </c>
      <c r="W1666">
        <v>30.042918454935624</v>
      </c>
      <c r="X1666">
        <v>50.643776824034333</v>
      </c>
      <c r="Y1666">
        <v>45.064377682403432</v>
      </c>
      <c r="Z1666">
        <v>11.752578459381599</v>
      </c>
      <c r="AA1666">
        <v>0</v>
      </c>
      <c r="AB1666">
        <v>2.4887819559293631</v>
      </c>
      <c r="AD1666">
        <v>77.519096653071557</v>
      </c>
      <c r="AF1666">
        <v>10.364768683274022</v>
      </c>
      <c r="AG1666">
        <v>16.396811938273704</v>
      </c>
      <c r="AH1666">
        <v>18.884120171673825</v>
      </c>
      <c r="AI1666">
        <v>109</v>
      </c>
      <c r="AJ1666">
        <v>98.922018348623865</v>
      </c>
      <c r="AK1666">
        <v>21.038458213929665</v>
      </c>
    </row>
    <row r="1667" spans="1:37">
      <c r="A1667">
        <v>16</v>
      </c>
      <c r="B1667">
        <v>91</v>
      </c>
      <c r="C1667">
        <v>2023</v>
      </c>
      <c r="D1667">
        <v>7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8</v>
      </c>
      <c r="M1667">
        <v>99</v>
      </c>
      <c r="N1667">
        <v>99</v>
      </c>
      <c r="O1667">
        <v>99</v>
      </c>
      <c r="P1667">
        <v>99</v>
      </c>
      <c r="Q1667">
        <v>11</v>
      </c>
      <c r="R1667">
        <v>42</v>
      </c>
      <c r="S1667">
        <v>8</v>
      </c>
      <c r="T1667">
        <v>6.2142857142857153</v>
      </c>
      <c r="U1667">
        <v>17.373809523809523</v>
      </c>
      <c r="V1667">
        <v>0</v>
      </c>
      <c r="W1667">
        <v>7.1428571428571441</v>
      </c>
      <c r="X1667">
        <v>33.333333333333343</v>
      </c>
      <c r="Y1667">
        <v>28.571428571428577</v>
      </c>
      <c r="Z1667">
        <v>9.3310556623161638</v>
      </c>
      <c r="AA1667">
        <v>0</v>
      </c>
      <c r="AB1667">
        <v>1.5966589265999027</v>
      </c>
      <c r="AD1667">
        <v>88.269547837305296</v>
      </c>
      <c r="AF1667">
        <v>8.8235294117647047</v>
      </c>
      <c r="AG1667">
        <v>12.694850382741825</v>
      </c>
      <c r="AH1667">
        <v>0</v>
      </c>
      <c r="AI1667">
        <v>5</v>
      </c>
      <c r="AJ1667">
        <v>114.42</v>
      </c>
      <c r="AK1667">
        <v>20.028147717134352</v>
      </c>
    </row>
    <row r="1668" spans="1:37">
      <c r="A1668">
        <v>16</v>
      </c>
      <c r="B1668">
        <v>92</v>
      </c>
      <c r="C1668">
        <v>2023</v>
      </c>
      <c r="D1668">
        <v>8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8</v>
      </c>
      <c r="M1668">
        <v>99</v>
      </c>
      <c r="N1668">
        <v>99</v>
      </c>
      <c r="O1668">
        <v>99</v>
      </c>
      <c r="P1668">
        <v>99</v>
      </c>
      <c r="Q1668">
        <v>43</v>
      </c>
      <c r="R1668">
        <v>114</v>
      </c>
      <c r="S1668">
        <v>8</v>
      </c>
      <c r="T1668">
        <v>5.9561403508771917</v>
      </c>
      <c r="U1668">
        <v>18.35350877192981</v>
      </c>
      <c r="V1668">
        <v>2.6315789473684221</v>
      </c>
      <c r="W1668">
        <v>5.2631578947368443</v>
      </c>
      <c r="X1668">
        <v>54.385964912280706</v>
      </c>
      <c r="Y1668">
        <v>26.315789473684205</v>
      </c>
      <c r="Z1668">
        <v>7.5513700374770307</v>
      </c>
      <c r="AA1668">
        <v>0</v>
      </c>
      <c r="AB1668">
        <v>2.3260174188800078</v>
      </c>
      <c r="AD1668">
        <v>72.217926062520775</v>
      </c>
      <c r="AF1668">
        <v>7.2843450479233249</v>
      </c>
      <c r="AG1668">
        <v>11.312236765985975</v>
      </c>
      <c r="AH1668">
        <v>6.1403508771929838</v>
      </c>
      <c r="AI1668">
        <v>14</v>
      </c>
      <c r="AJ1668">
        <v>103.1</v>
      </c>
      <c r="AK1668">
        <v>14.358578344753896</v>
      </c>
    </row>
    <row r="1669" spans="1:37">
      <c r="A1669">
        <v>16</v>
      </c>
      <c r="B1669">
        <v>93</v>
      </c>
      <c r="C1669">
        <v>2023</v>
      </c>
      <c r="D1669">
        <v>9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8</v>
      </c>
      <c r="M1669">
        <v>99</v>
      </c>
      <c r="N1669">
        <v>99</v>
      </c>
      <c r="O1669">
        <v>99</v>
      </c>
      <c r="P1669">
        <v>99</v>
      </c>
      <c r="Q1669">
        <v>73</v>
      </c>
      <c r="R1669">
        <v>341</v>
      </c>
      <c r="S1669">
        <v>8</v>
      </c>
      <c r="T1669">
        <v>5.5131964809384177</v>
      </c>
      <c r="U1669">
        <v>15.505865102639309</v>
      </c>
      <c r="V1669">
        <v>2.6392961876832843</v>
      </c>
      <c r="W1669">
        <v>6.1583577712609987</v>
      </c>
      <c r="X1669">
        <v>30.498533724340181</v>
      </c>
      <c r="Y1669">
        <v>15.24926686217009</v>
      </c>
      <c r="Z1669">
        <v>7.2458357481071278</v>
      </c>
      <c r="AA1669">
        <v>0</v>
      </c>
      <c r="AB1669">
        <v>2.3797721716503073</v>
      </c>
      <c r="AD1669">
        <v>63.047036681014632</v>
      </c>
      <c r="AF1669">
        <v>12.695457930007445</v>
      </c>
      <c r="AG1669">
        <v>15.219900577708572</v>
      </c>
      <c r="AH1669">
        <v>0.2932551319648094</v>
      </c>
      <c r="AI1669">
        <v>66</v>
      </c>
      <c r="AJ1669">
        <v>92.822727272727334</v>
      </c>
      <c r="AK1669">
        <v>18.119869499835925</v>
      </c>
    </row>
    <row r="1670" spans="1:37">
      <c r="A1670">
        <v>16</v>
      </c>
      <c r="B1670">
        <v>94</v>
      </c>
      <c r="C1670">
        <v>2023</v>
      </c>
      <c r="D1670">
        <v>10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99</v>
      </c>
      <c r="L1670">
        <v>8</v>
      </c>
      <c r="M1670">
        <v>99</v>
      </c>
      <c r="N1670">
        <v>99</v>
      </c>
      <c r="O1670">
        <v>99</v>
      </c>
      <c r="P1670">
        <v>99</v>
      </c>
      <c r="Q1670">
        <v>141</v>
      </c>
      <c r="R1670">
        <v>665</v>
      </c>
      <c r="S1670">
        <v>8</v>
      </c>
      <c r="T1670">
        <v>6.1022556390977432</v>
      </c>
      <c r="U1670">
        <v>18.34451127819548</v>
      </c>
      <c r="V1670">
        <v>3.0075187969924806</v>
      </c>
      <c r="W1670">
        <v>6.7669172932330817</v>
      </c>
      <c r="X1670">
        <v>53.383458646616553</v>
      </c>
      <c r="Y1670">
        <v>27.518796992481203</v>
      </c>
      <c r="Z1670">
        <v>7.7570150124908448</v>
      </c>
      <c r="AA1670">
        <v>0</v>
      </c>
      <c r="AB1670">
        <v>2.2441391056764055</v>
      </c>
      <c r="AD1670">
        <v>53.943200777143375</v>
      </c>
      <c r="AF1670">
        <v>14.148936170212764</v>
      </c>
      <c r="AG1670">
        <v>16.621748300914</v>
      </c>
      <c r="AH1670">
        <v>2.7067669172932329</v>
      </c>
      <c r="AI1670">
        <v>128</v>
      </c>
      <c r="AJ1670">
        <v>96.991406250000011</v>
      </c>
      <c r="AK1670">
        <v>17.582887453279799</v>
      </c>
    </row>
    <row r="1671" spans="1:37">
      <c r="A1671">
        <v>16</v>
      </c>
      <c r="B1671">
        <v>95</v>
      </c>
      <c r="C1671">
        <v>2023</v>
      </c>
      <c r="D1671">
        <v>11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8</v>
      </c>
      <c r="M1671">
        <v>99</v>
      </c>
      <c r="N1671">
        <v>99</v>
      </c>
      <c r="O1671">
        <v>99</v>
      </c>
      <c r="P1671">
        <v>99</v>
      </c>
      <c r="Q1671">
        <v>103</v>
      </c>
      <c r="R1671">
        <v>396</v>
      </c>
      <c r="S1671">
        <v>8</v>
      </c>
      <c r="T1671">
        <v>6.5934343434343452</v>
      </c>
      <c r="U1671">
        <v>20.253282828282831</v>
      </c>
      <c r="V1671">
        <v>5.0505050505050511</v>
      </c>
      <c r="W1671">
        <v>9.5959595959595969</v>
      </c>
      <c r="X1671">
        <v>59.595959595959577</v>
      </c>
      <c r="Y1671">
        <v>43.939393939393938</v>
      </c>
      <c r="Z1671">
        <v>7.9573366395268001</v>
      </c>
      <c r="AA1671">
        <v>0</v>
      </c>
      <c r="AB1671">
        <v>2.0740964500410906</v>
      </c>
      <c r="AD1671">
        <v>55.124631720029186</v>
      </c>
      <c r="AF1671">
        <v>15.922798552472861</v>
      </c>
      <c r="AG1671">
        <v>18.835086433843657</v>
      </c>
      <c r="AH1671">
        <v>1.7676767676767675</v>
      </c>
      <c r="AI1671">
        <v>77</v>
      </c>
      <c r="AJ1671">
        <v>100.56493506493509</v>
      </c>
      <c r="AK1671">
        <v>18.537283523288966</v>
      </c>
    </row>
    <row r="1672" spans="1:37">
      <c r="A1672">
        <v>16</v>
      </c>
      <c r="B1672">
        <v>96</v>
      </c>
      <c r="C1672">
        <v>2023</v>
      </c>
      <c r="D1672">
        <v>12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8</v>
      </c>
      <c r="M1672">
        <v>99</v>
      </c>
      <c r="N1672">
        <v>99</v>
      </c>
      <c r="O1672">
        <v>99</v>
      </c>
      <c r="P1672">
        <v>99</v>
      </c>
      <c r="Q1672">
        <v>16</v>
      </c>
      <c r="R1672">
        <v>56</v>
      </c>
      <c r="S1672">
        <v>8</v>
      </c>
      <c r="T1672">
        <v>6.5</v>
      </c>
      <c r="U1672">
        <v>19.221428571428564</v>
      </c>
      <c r="V1672">
        <v>1.785714285714286</v>
      </c>
      <c r="W1672">
        <v>5.3571428571428559</v>
      </c>
      <c r="X1672">
        <v>53.571428571428562</v>
      </c>
      <c r="Y1672">
        <v>33.928571428571445</v>
      </c>
      <c r="Z1672">
        <v>8.8228946150203598</v>
      </c>
      <c r="AA1672">
        <v>0</v>
      </c>
      <c r="AB1672">
        <v>1.9179602260139359</v>
      </c>
      <c r="AD1672">
        <v>57.955120486129779</v>
      </c>
      <c r="AF1672">
        <v>10.789980732177264</v>
      </c>
      <c r="AG1672">
        <v>13.17019454300746</v>
      </c>
      <c r="AH1672">
        <v>7.1428571428571441</v>
      </c>
      <c r="AI1672">
        <v>9</v>
      </c>
      <c r="AJ1672">
        <v>96.844444444444449</v>
      </c>
      <c r="AK1672">
        <v>16.840272777036464</v>
      </c>
    </row>
    <row r="1673" spans="1:37">
      <c r="A1673">
        <v>16</v>
      </c>
      <c r="B1673">
        <v>97</v>
      </c>
      <c r="C1673">
        <v>2023</v>
      </c>
      <c r="D1673">
        <v>1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9</v>
      </c>
      <c r="M1673">
        <v>99</v>
      </c>
      <c r="N1673">
        <v>99</v>
      </c>
      <c r="O1673">
        <v>99</v>
      </c>
      <c r="P1673">
        <v>99</v>
      </c>
      <c r="R1673">
        <v>0</v>
      </c>
    </row>
    <row r="1674" spans="1:37">
      <c r="A1674">
        <v>16</v>
      </c>
      <c r="B1674">
        <v>98</v>
      </c>
      <c r="C1674">
        <v>2023</v>
      </c>
      <c r="D1674">
        <v>2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9</v>
      </c>
      <c r="M1674">
        <v>99</v>
      </c>
      <c r="N1674">
        <v>99</v>
      </c>
      <c r="O1674">
        <v>99</v>
      </c>
      <c r="P1674">
        <v>99</v>
      </c>
      <c r="R1674">
        <v>0</v>
      </c>
    </row>
    <row r="1675" spans="1:37">
      <c r="A1675">
        <v>16</v>
      </c>
      <c r="B1675">
        <v>99</v>
      </c>
      <c r="C1675">
        <v>2023</v>
      </c>
      <c r="D1675">
        <v>3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9</v>
      </c>
      <c r="M1675">
        <v>99</v>
      </c>
      <c r="N1675">
        <v>99</v>
      </c>
      <c r="O1675">
        <v>99</v>
      </c>
      <c r="P1675">
        <v>99</v>
      </c>
      <c r="R1675">
        <v>0</v>
      </c>
    </row>
    <row r="1676" spans="1:37">
      <c r="A1676">
        <v>16</v>
      </c>
      <c r="B1676">
        <v>100</v>
      </c>
      <c r="C1676">
        <v>2023</v>
      </c>
      <c r="D1676">
        <v>4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9</v>
      </c>
      <c r="M1676">
        <v>99</v>
      </c>
      <c r="N1676">
        <v>99</v>
      </c>
      <c r="O1676">
        <v>99</v>
      </c>
      <c r="P1676">
        <v>99</v>
      </c>
      <c r="R1676">
        <v>0</v>
      </c>
    </row>
    <row r="1677" spans="1:37">
      <c r="A1677">
        <v>16</v>
      </c>
      <c r="B1677">
        <v>101</v>
      </c>
      <c r="C1677">
        <v>2023</v>
      </c>
      <c r="D1677">
        <v>5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9</v>
      </c>
      <c r="M1677">
        <v>99</v>
      </c>
      <c r="N1677">
        <v>99</v>
      </c>
      <c r="O1677">
        <v>99</v>
      </c>
      <c r="P1677">
        <v>99</v>
      </c>
      <c r="R1677">
        <v>0</v>
      </c>
    </row>
    <row r="1678" spans="1:37">
      <c r="A1678">
        <v>16</v>
      </c>
      <c r="B1678">
        <v>102</v>
      </c>
      <c r="C1678">
        <v>2023</v>
      </c>
      <c r="D1678">
        <v>6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9</v>
      </c>
      <c r="M1678">
        <v>99</v>
      </c>
      <c r="N1678">
        <v>99</v>
      </c>
      <c r="O1678">
        <v>99</v>
      </c>
      <c r="P1678">
        <v>99</v>
      </c>
      <c r="R1678">
        <v>0</v>
      </c>
    </row>
    <row r="1679" spans="1:37">
      <c r="A1679">
        <v>16</v>
      </c>
      <c r="B1679">
        <v>103</v>
      </c>
      <c r="C1679">
        <v>2023</v>
      </c>
      <c r="D1679">
        <v>7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</v>
      </c>
      <c r="M1679">
        <v>99</v>
      </c>
      <c r="N1679">
        <v>99</v>
      </c>
      <c r="O1679">
        <v>99</v>
      </c>
      <c r="P1679">
        <v>99</v>
      </c>
      <c r="R1679">
        <v>0</v>
      </c>
    </row>
    <row r="1680" spans="1:37">
      <c r="A1680">
        <v>16</v>
      </c>
      <c r="B1680">
        <v>104</v>
      </c>
      <c r="C1680">
        <v>2023</v>
      </c>
      <c r="D1680">
        <v>8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9</v>
      </c>
      <c r="M1680">
        <v>99</v>
      </c>
      <c r="N1680">
        <v>99</v>
      </c>
      <c r="O1680">
        <v>99</v>
      </c>
      <c r="P1680">
        <v>99</v>
      </c>
      <c r="R1680">
        <v>0</v>
      </c>
    </row>
    <row r="1681" spans="1:18">
      <c r="A1681">
        <v>16</v>
      </c>
      <c r="B1681">
        <v>105</v>
      </c>
      <c r="C1681">
        <v>2023</v>
      </c>
      <c r="D1681">
        <v>9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9</v>
      </c>
      <c r="M1681">
        <v>99</v>
      </c>
      <c r="N1681">
        <v>99</v>
      </c>
      <c r="O1681">
        <v>99</v>
      </c>
      <c r="P1681">
        <v>99</v>
      </c>
      <c r="R1681">
        <v>0</v>
      </c>
    </row>
    <row r="1682" spans="1:18">
      <c r="A1682">
        <v>16</v>
      </c>
      <c r="B1682">
        <v>106</v>
      </c>
      <c r="C1682">
        <v>2023</v>
      </c>
      <c r="D1682">
        <v>10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9</v>
      </c>
      <c r="M1682">
        <v>99</v>
      </c>
      <c r="N1682">
        <v>99</v>
      </c>
      <c r="O1682">
        <v>99</v>
      </c>
      <c r="P1682">
        <v>99</v>
      </c>
      <c r="R1682">
        <v>0</v>
      </c>
    </row>
    <row r="1683" spans="1:18">
      <c r="A1683">
        <v>16</v>
      </c>
      <c r="B1683">
        <v>107</v>
      </c>
      <c r="C1683">
        <v>2023</v>
      </c>
      <c r="D1683">
        <v>11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9</v>
      </c>
      <c r="M1683">
        <v>99</v>
      </c>
      <c r="N1683">
        <v>99</v>
      </c>
      <c r="O1683">
        <v>99</v>
      </c>
      <c r="P1683">
        <v>99</v>
      </c>
      <c r="R1683">
        <v>0</v>
      </c>
    </row>
    <row r="1684" spans="1:18">
      <c r="A1684">
        <v>16</v>
      </c>
      <c r="B1684">
        <v>108</v>
      </c>
      <c r="C1684">
        <v>2023</v>
      </c>
      <c r="D1684">
        <v>12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</v>
      </c>
      <c r="M1684">
        <v>99</v>
      </c>
      <c r="N1684">
        <v>99</v>
      </c>
      <c r="O1684">
        <v>99</v>
      </c>
      <c r="P1684">
        <v>99</v>
      </c>
      <c r="R1684">
        <v>0</v>
      </c>
    </row>
    <row r="1685" spans="1:18">
      <c r="A1685">
        <v>16</v>
      </c>
      <c r="B1685">
        <v>109</v>
      </c>
      <c r="C1685">
        <v>2023</v>
      </c>
      <c r="D1685">
        <v>1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10</v>
      </c>
      <c r="M1685">
        <v>99</v>
      </c>
      <c r="N1685">
        <v>99</v>
      </c>
      <c r="O1685">
        <v>99</v>
      </c>
      <c r="P1685">
        <v>99</v>
      </c>
      <c r="R1685">
        <v>0</v>
      </c>
    </row>
    <row r="1686" spans="1:18">
      <c r="A1686">
        <v>16</v>
      </c>
      <c r="B1686">
        <v>110</v>
      </c>
      <c r="C1686">
        <v>2023</v>
      </c>
      <c r="D1686">
        <v>2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10</v>
      </c>
      <c r="M1686">
        <v>99</v>
      </c>
      <c r="N1686">
        <v>99</v>
      </c>
      <c r="O1686">
        <v>99</v>
      </c>
      <c r="P1686">
        <v>99</v>
      </c>
      <c r="R1686">
        <v>0</v>
      </c>
    </row>
    <row r="1687" spans="1:18">
      <c r="A1687">
        <v>16</v>
      </c>
      <c r="B1687">
        <v>111</v>
      </c>
      <c r="C1687">
        <v>2023</v>
      </c>
      <c r="D1687">
        <v>3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10</v>
      </c>
      <c r="M1687">
        <v>99</v>
      </c>
      <c r="N1687">
        <v>99</v>
      </c>
      <c r="O1687">
        <v>99</v>
      </c>
      <c r="P1687">
        <v>99</v>
      </c>
      <c r="R1687">
        <v>0</v>
      </c>
    </row>
    <row r="1688" spans="1:18">
      <c r="A1688">
        <v>16</v>
      </c>
      <c r="B1688">
        <v>112</v>
      </c>
      <c r="C1688">
        <v>2023</v>
      </c>
      <c r="D1688">
        <v>4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10</v>
      </c>
      <c r="M1688">
        <v>99</v>
      </c>
      <c r="N1688">
        <v>99</v>
      </c>
      <c r="O1688">
        <v>99</v>
      </c>
      <c r="P1688">
        <v>99</v>
      </c>
      <c r="R1688">
        <v>0</v>
      </c>
    </row>
    <row r="1689" spans="1:18">
      <c r="A1689">
        <v>16</v>
      </c>
      <c r="B1689">
        <v>113</v>
      </c>
      <c r="C1689">
        <v>2023</v>
      </c>
      <c r="D1689">
        <v>5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10</v>
      </c>
      <c r="M1689">
        <v>99</v>
      </c>
      <c r="N1689">
        <v>99</v>
      </c>
      <c r="O1689">
        <v>99</v>
      </c>
      <c r="P1689">
        <v>99</v>
      </c>
      <c r="R1689">
        <v>0</v>
      </c>
    </row>
    <row r="1690" spans="1:18">
      <c r="A1690">
        <v>16</v>
      </c>
      <c r="B1690">
        <v>114</v>
      </c>
      <c r="C1690">
        <v>2023</v>
      </c>
      <c r="D1690">
        <v>6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10</v>
      </c>
      <c r="M1690">
        <v>99</v>
      </c>
      <c r="N1690">
        <v>99</v>
      </c>
      <c r="O1690">
        <v>99</v>
      </c>
      <c r="P1690">
        <v>99</v>
      </c>
      <c r="R1690">
        <v>0</v>
      </c>
    </row>
    <row r="1691" spans="1:18">
      <c r="A1691">
        <v>16</v>
      </c>
      <c r="B1691">
        <v>115</v>
      </c>
      <c r="C1691">
        <v>2023</v>
      </c>
      <c r="D1691">
        <v>7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10</v>
      </c>
      <c r="M1691">
        <v>99</v>
      </c>
      <c r="N1691">
        <v>99</v>
      </c>
      <c r="O1691">
        <v>99</v>
      </c>
      <c r="P1691">
        <v>99</v>
      </c>
      <c r="R1691">
        <v>0</v>
      </c>
    </row>
    <row r="1692" spans="1:18">
      <c r="A1692">
        <v>16</v>
      </c>
      <c r="B1692">
        <v>116</v>
      </c>
      <c r="C1692">
        <v>2023</v>
      </c>
      <c r="D1692">
        <v>8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10</v>
      </c>
      <c r="M1692">
        <v>99</v>
      </c>
      <c r="N1692">
        <v>99</v>
      </c>
      <c r="O1692">
        <v>99</v>
      </c>
      <c r="P1692">
        <v>99</v>
      </c>
      <c r="R1692">
        <v>0</v>
      </c>
    </row>
    <row r="1693" spans="1:18">
      <c r="A1693">
        <v>16</v>
      </c>
      <c r="B1693">
        <v>117</v>
      </c>
      <c r="C1693">
        <v>2023</v>
      </c>
      <c r="D1693">
        <v>9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10</v>
      </c>
      <c r="M1693">
        <v>99</v>
      </c>
      <c r="N1693">
        <v>99</v>
      </c>
      <c r="O1693">
        <v>99</v>
      </c>
      <c r="P1693">
        <v>99</v>
      </c>
      <c r="R1693">
        <v>0</v>
      </c>
    </row>
    <row r="1694" spans="1:18">
      <c r="A1694">
        <v>16</v>
      </c>
      <c r="B1694">
        <v>118</v>
      </c>
      <c r="C1694">
        <v>2023</v>
      </c>
      <c r="D1694">
        <v>10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10</v>
      </c>
      <c r="M1694">
        <v>99</v>
      </c>
      <c r="N1694">
        <v>99</v>
      </c>
      <c r="O1694">
        <v>99</v>
      </c>
      <c r="P1694">
        <v>99</v>
      </c>
      <c r="R1694">
        <v>0</v>
      </c>
    </row>
    <row r="1695" spans="1:18">
      <c r="A1695">
        <v>16</v>
      </c>
      <c r="B1695">
        <v>119</v>
      </c>
      <c r="C1695">
        <v>2023</v>
      </c>
      <c r="D1695">
        <v>11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10</v>
      </c>
      <c r="M1695">
        <v>99</v>
      </c>
      <c r="N1695">
        <v>99</v>
      </c>
      <c r="O1695">
        <v>99</v>
      </c>
      <c r="P1695">
        <v>99</v>
      </c>
      <c r="R1695">
        <v>0</v>
      </c>
    </row>
    <row r="1696" spans="1:18">
      <c r="A1696">
        <v>16</v>
      </c>
      <c r="B1696">
        <v>120</v>
      </c>
      <c r="C1696">
        <v>2023</v>
      </c>
      <c r="D1696">
        <v>12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10</v>
      </c>
      <c r="M1696">
        <v>99</v>
      </c>
      <c r="N1696">
        <v>99</v>
      </c>
      <c r="O1696">
        <v>99</v>
      </c>
      <c r="P1696">
        <v>99</v>
      </c>
      <c r="R1696">
        <v>0</v>
      </c>
    </row>
    <row r="1697" spans="1:37">
      <c r="A1697">
        <v>16</v>
      </c>
      <c r="B1697">
        <v>121</v>
      </c>
      <c r="C1697">
        <v>2023</v>
      </c>
      <c r="D1697">
        <v>1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11</v>
      </c>
      <c r="M1697">
        <v>99</v>
      </c>
      <c r="N1697">
        <v>99</v>
      </c>
      <c r="O1697">
        <v>99</v>
      </c>
      <c r="P1697">
        <v>99</v>
      </c>
      <c r="Q1697">
        <v>1</v>
      </c>
      <c r="R1697">
        <v>38</v>
      </c>
      <c r="S1697">
        <v>11</v>
      </c>
      <c r="T1697">
        <v>8.1578947368421026</v>
      </c>
      <c r="U1697">
        <v>23.086842105263155</v>
      </c>
      <c r="V1697">
        <v>0</v>
      </c>
      <c r="W1697">
        <v>23.684210526315795</v>
      </c>
      <c r="X1697">
        <v>84.210526315789508</v>
      </c>
      <c r="Y1697">
        <v>52.631578947368411</v>
      </c>
      <c r="Z1697">
        <v>6.6606531627173551</v>
      </c>
      <c r="AA1697">
        <v>0</v>
      </c>
      <c r="AB1697">
        <v>1.9402430095965055</v>
      </c>
      <c r="AD1697">
        <v>35.020209755459128</v>
      </c>
      <c r="AF1697">
        <v>5.1841746248294678</v>
      </c>
      <c r="AG1697">
        <v>6.3273975665519897</v>
      </c>
      <c r="AH1697">
        <v>0</v>
      </c>
      <c r="AI1697">
        <v>0</v>
      </c>
    </row>
    <row r="1698" spans="1:37">
      <c r="A1698">
        <v>16</v>
      </c>
      <c r="B1698">
        <v>122</v>
      </c>
      <c r="C1698">
        <v>2023</v>
      </c>
      <c r="D1698">
        <v>2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11</v>
      </c>
      <c r="M1698">
        <v>99</v>
      </c>
      <c r="N1698">
        <v>99</v>
      </c>
      <c r="O1698">
        <v>99</v>
      </c>
      <c r="P1698">
        <v>99</v>
      </c>
      <c r="Q1698">
        <v>2</v>
      </c>
      <c r="R1698">
        <v>3</v>
      </c>
      <c r="S1698">
        <v>11</v>
      </c>
      <c r="T1698">
        <v>5</v>
      </c>
      <c r="U1698">
        <v>29.100000000000009</v>
      </c>
      <c r="V1698">
        <v>33.333333333333343</v>
      </c>
      <c r="W1698">
        <v>0</v>
      </c>
      <c r="X1698">
        <v>100</v>
      </c>
      <c r="Y1698">
        <v>66.666666666666686</v>
      </c>
      <c r="Z1698">
        <v>9.8346326825153891</v>
      </c>
      <c r="AA1698">
        <v>0</v>
      </c>
      <c r="AB1698">
        <v>0</v>
      </c>
      <c r="AF1698">
        <v>0.17783046828689977</v>
      </c>
      <c r="AG1698">
        <v>0.50769096565962013</v>
      </c>
      <c r="AH1698">
        <v>0</v>
      </c>
      <c r="AI1698">
        <v>3</v>
      </c>
      <c r="AJ1698">
        <v>108.3666666666667</v>
      </c>
      <c r="AK1698">
        <v>21.883727152473728</v>
      </c>
    </row>
    <row r="1699" spans="1:37">
      <c r="A1699">
        <v>16</v>
      </c>
      <c r="B1699">
        <v>123</v>
      </c>
      <c r="C1699">
        <v>2023</v>
      </c>
      <c r="D1699">
        <v>3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11</v>
      </c>
      <c r="M1699">
        <v>99</v>
      </c>
      <c r="N1699">
        <v>99</v>
      </c>
      <c r="O1699">
        <v>99</v>
      </c>
      <c r="P1699">
        <v>99</v>
      </c>
      <c r="Q1699">
        <v>3</v>
      </c>
      <c r="R1699">
        <v>29</v>
      </c>
      <c r="S1699">
        <v>11</v>
      </c>
      <c r="T1699">
        <v>6.0344827586206886</v>
      </c>
      <c r="U1699">
        <v>10.303448275862063</v>
      </c>
      <c r="V1699">
        <v>3.4482758620689653</v>
      </c>
      <c r="W1699">
        <v>0</v>
      </c>
      <c r="X1699">
        <v>10.344827586206899</v>
      </c>
      <c r="Y1699">
        <v>3.4482758620689653</v>
      </c>
      <c r="Z1699">
        <v>4.5671603460613195</v>
      </c>
      <c r="AA1699">
        <v>0</v>
      </c>
      <c r="AB1699">
        <v>1.4259360778024364</v>
      </c>
      <c r="AD1699">
        <v>-11.809396352556423</v>
      </c>
      <c r="AF1699">
        <v>0.63582547686910762</v>
      </c>
      <c r="AG1699">
        <v>0.69763695327840325</v>
      </c>
      <c r="AH1699">
        <v>0</v>
      </c>
      <c r="AI1699">
        <v>2</v>
      </c>
      <c r="AJ1699">
        <v>101.9</v>
      </c>
      <c r="AK1699">
        <v>19.085742563250943</v>
      </c>
    </row>
    <row r="1700" spans="1:37">
      <c r="A1700">
        <v>16</v>
      </c>
      <c r="B1700">
        <v>124</v>
      </c>
      <c r="C1700">
        <v>2023</v>
      </c>
      <c r="D1700">
        <v>4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11</v>
      </c>
      <c r="M1700">
        <v>99</v>
      </c>
      <c r="N1700">
        <v>99</v>
      </c>
      <c r="O1700">
        <v>99</v>
      </c>
      <c r="P1700">
        <v>99</v>
      </c>
      <c r="R1700">
        <v>0</v>
      </c>
    </row>
    <row r="1701" spans="1:37">
      <c r="A1701">
        <v>16</v>
      </c>
      <c r="B1701">
        <v>125</v>
      </c>
      <c r="C1701">
        <v>2023</v>
      </c>
      <c r="D1701">
        <v>5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11</v>
      </c>
      <c r="M1701">
        <v>99</v>
      </c>
      <c r="N1701">
        <v>99</v>
      </c>
      <c r="O1701">
        <v>99</v>
      </c>
      <c r="P1701">
        <v>99</v>
      </c>
      <c r="R1701">
        <v>0</v>
      </c>
    </row>
    <row r="1702" spans="1:37">
      <c r="A1702">
        <v>16</v>
      </c>
      <c r="B1702">
        <v>126</v>
      </c>
      <c r="C1702">
        <v>2023</v>
      </c>
      <c r="D1702">
        <v>6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11</v>
      </c>
      <c r="M1702">
        <v>99</v>
      </c>
      <c r="N1702">
        <v>99</v>
      </c>
      <c r="O1702">
        <v>99</v>
      </c>
      <c r="P1702">
        <v>99</v>
      </c>
      <c r="Q1702">
        <v>1</v>
      </c>
      <c r="R1702">
        <v>3</v>
      </c>
      <c r="S1702">
        <v>11</v>
      </c>
      <c r="T1702">
        <v>5</v>
      </c>
      <c r="U1702">
        <v>38.5</v>
      </c>
      <c r="V1702">
        <v>33.333333333333343</v>
      </c>
      <c r="W1702">
        <v>0</v>
      </c>
      <c r="X1702">
        <v>100</v>
      </c>
      <c r="Y1702">
        <v>100</v>
      </c>
      <c r="Z1702">
        <v>7.4188947963965601</v>
      </c>
      <c r="AA1702">
        <v>0</v>
      </c>
      <c r="AB1702">
        <v>0</v>
      </c>
      <c r="AF1702">
        <v>0.13345195729537365</v>
      </c>
      <c r="AG1702">
        <v>0.39172460573172807</v>
      </c>
      <c r="AH1702">
        <v>0</v>
      </c>
      <c r="AI1702">
        <v>3</v>
      </c>
      <c r="AJ1702">
        <v>117.3</v>
      </c>
      <c r="AK1702">
        <v>23.536538646505264</v>
      </c>
    </row>
    <row r="1703" spans="1:37">
      <c r="A1703">
        <v>16</v>
      </c>
      <c r="B1703">
        <v>127</v>
      </c>
      <c r="C1703">
        <v>2023</v>
      </c>
      <c r="D1703">
        <v>7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11</v>
      </c>
      <c r="M1703">
        <v>99</v>
      </c>
      <c r="N1703">
        <v>99</v>
      </c>
      <c r="O1703">
        <v>99</v>
      </c>
      <c r="P1703">
        <v>99</v>
      </c>
      <c r="R1703">
        <v>0</v>
      </c>
    </row>
    <row r="1704" spans="1:37">
      <c r="A1704">
        <v>16</v>
      </c>
      <c r="B1704">
        <v>128</v>
      </c>
      <c r="C1704">
        <v>2023</v>
      </c>
      <c r="D1704">
        <v>8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11</v>
      </c>
      <c r="M1704">
        <v>99</v>
      </c>
      <c r="N1704">
        <v>99</v>
      </c>
      <c r="O1704">
        <v>99</v>
      </c>
      <c r="P1704">
        <v>99</v>
      </c>
      <c r="Q1704">
        <v>2</v>
      </c>
      <c r="R1704">
        <v>2</v>
      </c>
      <c r="S1704">
        <v>11</v>
      </c>
      <c r="T1704">
        <v>5</v>
      </c>
      <c r="U1704">
        <v>17.5</v>
      </c>
      <c r="V1704">
        <v>50</v>
      </c>
      <c r="W1704">
        <v>0</v>
      </c>
      <c r="X1704">
        <v>50</v>
      </c>
      <c r="Y1704">
        <v>50</v>
      </c>
      <c r="Z1704">
        <v>8.1000000000000068</v>
      </c>
      <c r="AA1704">
        <v>0</v>
      </c>
      <c r="AB1704">
        <v>0</v>
      </c>
      <c r="AF1704">
        <v>0.12779552715654952</v>
      </c>
      <c r="AG1704">
        <v>0.18923112689839369</v>
      </c>
      <c r="AH1704">
        <v>0</v>
      </c>
      <c r="AI1704">
        <v>1</v>
      </c>
      <c r="AJ1704">
        <v>78.5</v>
      </c>
      <c r="AK1704">
        <v>19.432061816696223</v>
      </c>
    </row>
    <row r="1705" spans="1:37">
      <c r="A1705">
        <v>16</v>
      </c>
      <c r="B1705">
        <v>129</v>
      </c>
      <c r="C1705">
        <v>2023</v>
      </c>
      <c r="D1705">
        <v>9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11</v>
      </c>
      <c r="M1705">
        <v>99</v>
      </c>
      <c r="N1705">
        <v>99</v>
      </c>
      <c r="O1705">
        <v>99</v>
      </c>
      <c r="P1705">
        <v>99</v>
      </c>
      <c r="Q1705">
        <v>4</v>
      </c>
      <c r="R1705">
        <v>10</v>
      </c>
      <c r="S1705">
        <v>11</v>
      </c>
      <c r="T1705">
        <v>4.5999999999999996</v>
      </c>
      <c r="U1705">
        <v>14.750000000000004</v>
      </c>
      <c r="V1705">
        <v>0</v>
      </c>
      <c r="W1705">
        <v>10</v>
      </c>
      <c r="X1705">
        <v>20</v>
      </c>
      <c r="Y1705">
        <v>20</v>
      </c>
      <c r="Z1705">
        <v>7.7578669748842719</v>
      </c>
      <c r="AA1705">
        <v>0</v>
      </c>
      <c r="AB1705">
        <v>3.2000000000000006</v>
      </c>
      <c r="AD1705">
        <v>69.324790144139158</v>
      </c>
      <c r="AF1705">
        <v>0.37230081906180201</v>
      </c>
      <c r="AG1705">
        <v>0.42457405866893888</v>
      </c>
      <c r="AH1705">
        <v>20</v>
      </c>
      <c r="AI1705">
        <v>2</v>
      </c>
      <c r="AJ1705">
        <v>97.05</v>
      </c>
      <c r="AK1705">
        <v>19.303953054890403</v>
      </c>
    </row>
    <row r="1706" spans="1:37">
      <c r="A1706">
        <v>16</v>
      </c>
      <c r="B1706">
        <v>130</v>
      </c>
      <c r="C1706">
        <v>2023</v>
      </c>
      <c r="D1706">
        <v>10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11</v>
      </c>
      <c r="M1706">
        <v>99</v>
      </c>
      <c r="N1706">
        <v>99</v>
      </c>
      <c r="O1706">
        <v>99</v>
      </c>
      <c r="P1706">
        <v>99</v>
      </c>
      <c r="Q1706">
        <v>8</v>
      </c>
      <c r="R1706">
        <v>34</v>
      </c>
      <c r="S1706">
        <v>11</v>
      </c>
      <c r="T1706">
        <v>5.2647058823529411</v>
      </c>
      <c r="U1706">
        <v>19.747058823529411</v>
      </c>
      <c r="V1706">
        <v>2.9411764705882355</v>
      </c>
      <c r="W1706">
        <v>2.9411764705882355</v>
      </c>
      <c r="X1706">
        <v>61.764705882352942</v>
      </c>
      <c r="Y1706">
        <v>14.705882352941178</v>
      </c>
      <c r="Z1706">
        <v>8.9043028360753684</v>
      </c>
      <c r="AA1706">
        <v>0</v>
      </c>
      <c r="AB1706">
        <v>2.1047400779782173</v>
      </c>
      <c r="AD1706">
        <v>53.793981942150928</v>
      </c>
      <c r="AF1706">
        <v>0.72340425531914898</v>
      </c>
      <c r="AG1706">
        <v>0.91480861778603872</v>
      </c>
      <c r="AH1706">
        <v>2.9411764705882355</v>
      </c>
      <c r="AI1706">
        <v>7</v>
      </c>
      <c r="AJ1706">
        <v>96.1</v>
      </c>
      <c r="AK1706">
        <v>18.969304209909623</v>
      </c>
    </row>
    <row r="1707" spans="1:37">
      <c r="A1707">
        <v>16</v>
      </c>
      <c r="B1707">
        <v>131</v>
      </c>
      <c r="C1707">
        <v>2023</v>
      </c>
      <c r="D1707">
        <v>11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11</v>
      </c>
      <c r="M1707">
        <v>99</v>
      </c>
      <c r="N1707">
        <v>99</v>
      </c>
      <c r="O1707">
        <v>99</v>
      </c>
      <c r="P1707">
        <v>99</v>
      </c>
      <c r="Q1707">
        <v>12</v>
      </c>
      <c r="R1707">
        <v>23</v>
      </c>
      <c r="S1707">
        <v>11</v>
      </c>
      <c r="T1707">
        <v>7.3478260869565215</v>
      </c>
      <c r="U1707">
        <v>24.330434782608705</v>
      </c>
      <c r="V1707">
        <v>8.695652173913043</v>
      </c>
      <c r="W1707">
        <v>13.043478260869565</v>
      </c>
      <c r="X1707">
        <v>95.652173913043484</v>
      </c>
      <c r="Y1707">
        <v>52.173913043478258</v>
      </c>
      <c r="Z1707">
        <v>7.308389151165728</v>
      </c>
      <c r="AA1707">
        <v>0</v>
      </c>
      <c r="AB1707">
        <v>1.9695220265923703</v>
      </c>
      <c r="AD1707">
        <v>48.07442481990649</v>
      </c>
      <c r="AF1707">
        <v>0.92480900683554479</v>
      </c>
      <c r="AG1707">
        <v>1.3141795654001611</v>
      </c>
      <c r="AH1707">
        <v>0</v>
      </c>
      <c r="AI1707">
        <v>0</v>
      </c>
    </row>
    <row r="1708" spans="1:37">
      <c r="A1708">
        <v>16</v>
      </c>
      <c r="B1708">
        <v>132</v>
      </c>
      <c r="C1708">
        <v>2023</v>
      </c>
      <c r="D1708">
        <v>12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11</v>
      </c>
      <c r="M1708">
        <v>99</v>
      </c>
      <c r="N1708">
        <v>99</v>
      </c>
      <c r="O1708">
        <v>99</v>
      </c>
      <c r="P1708">
        <v>99</v>
      </c>
      <c r="Q1708">
        <v>1</v>
      </c>
      <c r="R1708">
        <v>1</v>
      </c>
      <c r="S1708">
        <v>11</v>
      </c>
      <c r="T1708">
        <v>8</v>
      </c>
      <c r="U1708">
        <v>26.5</v>
      </c>
      <c r="V1708">
        <v>0</v>
      </c>
      <c r="W1708">
        <v>0</v>
      </c>
      <c r="X1708">
        <v>100</v>
      </c>
      <c r="Y1708">
        <v>100</v>
      </c>
      <c r="Z1708">
        <v>0</v>
      </c>
      <c r="AA1708">
        <v>0</v>
      </c>
      <c r="AB1708">
        <v>0</v>
      </c>
      <c r="AF1708">
        <v>0.19267822736030829</v>
      </c>
      <c r="AG1708">
        <v>0.32423834577266603</v>
      </c>
      <c r="AH1708">
        <v>0</v>
      </c>
      <c r="AI1708">
        <v>0</v>
      </c>
    </row>
    <row r="1709" spans="1:37">
      <c r="A1709">
        <v>16</v>
      </c>
      <c r="B1709">
        <v>133</v>
      </c>
      <c r="C1709">
        <v>2023</v>
      </c>
      <c r="D1709">
        <v>1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12</v>
      </c>
      <c r="M1709">
        <v>99</v>
      </c>
      <c r="N1709">
        <v>99</v>
      </c>
      <c r="O1709">
        <v>99</v>
      </c>
      <c r="P1709">
        <v>99</v>
      </c>
      <c r="R1709">
        <v>0</v>
      </c>
    </row>
    <row r="1710" spans="1:37">
      <c r="A1710">
        <v>16</v>
      </c>
      <c r="B1710">
        <v>134</v>
      </c>
      <c r="C1710">
        <v>2023</v>
      </c>
      <c r="D1710">
        <v>2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12</v>
      </c>
      <c r="M1710">
        <v>99</v>
      </c>
      <c r="N1710">
        <v>99</v>
      </c>
      <c r="O1710">
        <v>99</v>
      </c>
      <c r="P1710">
        <v>99</v>
      </c>
      <c r="R1710">
        <v>0</v>
      </c>
    </row>
    <row r="1711" spans="1:37">
      <c r="A1711">
        <v>16</v>
      </c>
      <c r="B1711">
        <v>135</v>
      </c>
      <c r="C1711">
        <v>2023</v>
      </c>
      <c r="D1711">
        <v>3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12</v>
      </c>
      <c r="M1711">
        <v>99</v>
      </c>
      <c r="N1711">
        <v>99</v>
      </c>
      <c r="O1711">
        <v>99</v>
      </c>
      <c r="P1711">
        <v>99</v>
      </c>
      <c r="R1711">
        <v>0</v>
      </c>
    </row>
    <row r="1712" spans="1:37">
      <c r="A1712">
        <v>16</v>
      </c>
      <c r="B1712">
        <v>136</v>
      </c>
      <c r="C1712">
        <v>2023</v>
      </c>
      <c r="D1712">
        <v>4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12</v>
      </c>
      <c r="M1712">
        <v>99</v>
      </c>
      <c r="N1712">
        <v>99</v>
      </c>
      <c r="O1712">
        <v>99</v>
      </c>
      <c r="P1712">
        <v>99</v>
      </c>
      <c r="R1712">
        <v>0</v>
      </c>
    </row>
    <row r="1713" spans="1:18">
      <c r="A1713">
        <v>16</v>
      </c>
      <c r="B1713">
        <v>137</v>
      </c>
      <c r="C1713">
        <v>2023</v>
      </c>
      <c r="D1713">
        <v>5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12</v>
      </c>
      <c r="M1713">
        <v>99</v>
      </c>
      <c r="N1713">
        <v>99</v>
      </c>
      <c r="O1713">
        <v>99</v>
      </c>
      <c r="P1713">
        <v>99</v>
      </c>
      <c r="R1713">
        <v>0</v>
      </c>
    </row>
    <row r="1714" spans="1:18">
      <c r="A1714">
        <v>16</v>
      </c>
      <c r="B1714">
        <v>138</v>
      </c>
      <c r="C1714">
        <v>2023</v>
      </c>
      <c r="D1714">
        <v>6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12</v>
      </c>
      <c r="M1714">
        <v>99</v>
      </c>
      <c r="N1714">
        <v>99</v>
      </c>
      <c r="O1714">
        <v>99</v>
      </c>
      <c r="P1714">
        <v>99</v>
      </c>
      <c r="R1714">
        <v>0</v>
      </c>
    </row>
    <row r="1715" spans="1:18">
      <c r="A1715">
        <v>16</v>
      </c>
      <c r="B1715">
        <v>139</v>
      </c>
      <c r="C1715">
        <v>2023</v>
      </c>
      <c r="D1715">
        <v>7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12</v>
      </c>
      <c r="M1715">
        <v>99</v>
      </c>
      <c r="N1715">
        <v>99</v>
      </c>
      <c r="O1715">
        <v>99</v>
      </c>
      <c r="P1715">
        <v>99</v>
      </c>
      <c r="R1715">
        <v>0</v>
      </c>
    </row>
    <row r="1716" spans="1:18">
      <c r="A1716">
        <v>16</v>
      </c>
      <c r="B1716">
        <v>140</v>
      </c>
      <c r="C1716">
        <v>2023</v>
      </c>
      <c r="D1716">
        <v>8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12</v>
      </c>
      <c r="M1716">
        <v>99</v>
      </c>
      <c r="N1716">
        <v>99</v>
      </c>
      <c r="O1716">
        <v>99</v>
      </c>
      <c r="P1716">
        <v>99</v>
      </c>
      <c r="R1716">
        <v>0</v>
      </c>
    </row>
    <row r="1717" spans="1:18">
      <c r="A1717">
        <v>16</v>
      </c>
      <c r="B1717">
        <v>141</v>
      </c>
      <c r="C1717">
        <v>2023</v>
      </c>
      <c r="D1717">
        <v>9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12</v>
      </c>
      <c r="M1717">
        <v>99</v>
      </c>
      <c r="N1717">
        <v>99</v>
      </c>
      <c r="O1717">
        <v>99</v>
      </c>
      <c r="P1717">
        <v>99</v>
      </c>
      <c r="R1717">
        <v>0</v>
      </c>
    </row>
    <row r="1718" spans="1:18">
      <c r="A1718">
        <v>16</v>
      </c>
      <c r="B1718">
        <v>142</v>
      </c>
      <c r="C1718">
        <v>2023</v>
      </c>
      <c r="D1718">
        <v>10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12</v>
      </c>
      <c r="M1718">
        <v>99</v>
      </c>
      <c r="N1718">
        <v>99</v>
      </c>
      <c r="O1718">
        <v>99</v>
      </c>
      <c r="P1718">
        <v>99</v>
      </c>
      <c r="R1718">
        <v>0</v>
      </c>
    </row>
    <row r="1719" spans="1:18">
      <c r="A1719">
        <v>16</v>
      </c>
      <c r="B1719">
        <v>143</v>
      </c>
      <c r="C1719">
        <v>2023</v>
      </c>
      <c r="D1719">
        <v>11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12</v>
      </c>
      <c r="M1719">
        <v>99</v>
      </c>
      <c r="N1719">
        <v>99</v>
      </c>
      <c r="O1719">
        <v>99</v>
      </c>
      <c r="P1719">
        <v>99</v>
      </c>
      <c r="R1719">
        <v>0</v>
      </c>
    </row>
    <row r="1720" spans="1:18">
      <c r="A1720">
        <v>16</v>
      </c>
      <c r="B1720">
        <v>144</v>
      </c>
      <c r="C1720">
        <v>2023</v>
      </c>
      <c r="D1720">
        <v>12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12</v>
      </c>
      <c r="M1720">
        <v>99</v>
      </c>
      <c r="N1720">
        <v>99</v>
      </c>
      <c r="O1720">
        <v>99</v>
      </c>
      <c r="P1720">
        <v>99</v>
      </c>
      <c r="R1720">
        <v>0</v>
      </c>
    </row>
    <row r="1721" spans="1:18">
      <c r="A1721">
        <v>16</v>
      </c>
      <c r="B1721">
        <v>145</v>
      </c>
      <c r="C1721">
        <v>2023</v>
      </c>
      <c r="D1721">
        <v>1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13</v>
      </c>
      <c r="M1721">
        <v>99</v>
      </c>
      <c r="N1721">
        <v>99</v>
      </c>
      <c r="O1721">
        <v>99</v>
      </c>
      <c r="P1721">
        <v>99</v>
      </c>
      <c r="R1721">
        <v>0</v>
      </c>
    </row>
    <row r="1722" spans="1:18">
      <c r="A1722">
        <v>16</v>
      </c>
      <c r="B1722">
        <v>146</v>
      </c>
      <c r="C1722">
        <v>2023</v>
      </c>
      <c r="D1722">
        <v>2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13</v>
      </c>
      <c r="M1722">
        <v>99</v>
      </c>
      <c r="N1722">
        <v>99</v>
      </c>
      <c r="O1722">
        <v>99</v>
      </c>
      <c r="P1722">
        <v>99</v>
      </c>
      <c r="R1722">
        <v>0</v>
      </c>
    </row>
    <row r="1723" spans="1:18">
      <c r="A1723">
        <v>16</v>
      </c>
      <c r="B1723">
        <v>147</v>
      </c>
      <c r="C1723">
        <v>2023</v>
      </c>
      <c r="D1723">
        <v>3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13</v>
      </c>
      <c r="M1723">
        <v>99</v>
      </c>
      <c r="N1723">
        <v>99</v>
      </c>
      <c r="O1723">
        <v>99</v>
      </c>
      <c r="P1723">
        <v>99</v>
      </c>
      <c r="R1723">
        <v>0</v>
      </c>
    </row>
    <row r="1724" spans="1:18">
      <c r="A1724">
        <v>16</v>
      </c>
      <c r="B1724">
        <v>148</v>
      </c>
      <c r="C1724">
        <v>2023</v>
      </c>
      <c r="D1724">
        <v>4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13</v>
      </c>
      <c r="M1724">
        <v>99</v>
      </c>
      <c r="N1724">
        <v>99</v>
      </c>
      <c r="O1724">
        <v>99</v>
      </c>
      <c r="P1724">
        <v>99</v>
      </c>
      <c r="R1724">
        <v>0</v>
      </c>
    </row>
    <row r="1725" spans="1:18">
      <c r="A1725">
        <v>16</v>
      </c>
      <c r="B1725">
        <v>149</v>
      </c>
      <c r="C1725">
        <v>2023</v>
      </c>
      <c r="D1725">
        <v>5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13</v>
      </c>
      <c r="M1725">
        <v>99</v>
      </c>
      <c r="N1725">
        <v>99</v>
      </c>
      <c r="O1725">
        <v>99</v>
      </c>
      <c r="P1725">
        <v>99</v>
      </c>
      <c r="R1725">
        <v>0</v>
      </c>
    </row>
    <row r="1726" spans="1:18">
      <c r="A1726">
        <v>16</v>
      </c>
      <c r="B1726">
        <v>150</v>
      </c>
      <c r="C1726">
        <v>2023</v>
      </c>
      <c r="D1726">
        <v>6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13</v>
      </c>
      <c r="M1726">
        <v>99</v>
      </c>
      <c r="N1726">
        <v>99</v>
      </c>
      <c r="O1726">
        <v>99</v>
      </c>
      <c r="P1726">
        <v>99</v>
      </c>
      <c r="R1726">
        <v>0</v>
      </c>
    </row>
    <row r="1727" spans="1:18">
      <c r="A1727">
        <v>16</v>
      </c>
      <c r="B1727">
        <v>151</v>
      </c>
      <c r="C1727">
        <v>2023</v>
      </c>
      <c r="D1727">
        <v>7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13</v>
      </c>
      <c r="M1727">
        <v>99</v>
      </c>
      <c r="N1727">
        <v>99</v>
      </c>
      <c r="O1727">
        <v>99</v>
      </c>
      <c r="P1727">
        <v>99</v>
      </c>
      <c r="R1727">
        <v>0</v>
      </c>
    </row>
    <row r="1728" spans="1:18">
      <c r="A1728">
        <v>16</v>
      </c>
      <c r="B1728">
        <v>152</v>
      </c>
      <c r="C1728">
        <v>2023</v>
      </c>
      <c r="D1728">
        <v>8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13</v>
      </c>
      <c r="M1728">
        <v>99</v>
      </c>
      <c r="N1728">
        <v>99</v>
      </c>
      <c r="O1728">
        <v>99</v>
      </c>
      <c r="P1728">
        <v>99</v>
      </c>
      <c r="R1728">
        <v>0</v>
      </c>
    </row>
    <row r="1729" spans="1:18">
      <c r="A1729">
        <v>16</v>
      </c>
      <c r="B1729">
        <v>153</v>
      </c>
      <c r="C1729">
        <v>2023</v>
      </c>
      <c r="D1729">
        <v>9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13</v>
      </c>
      <c r="M1729">
        <v>99</v>
      </c>
      <c r="N1729">
        <v>99</v>
      </c>
      <c r="O1729">
        <v>99</v>
      </c>
      <c r="P1729">
        <v>99</v>
      </c>
      <c r="R1729">
        <v>0</v>
      </c>
    </row>
    <row r="1730" spans="1:18">
      <c r="A1730">
        <v>16</v>
      </c>
      <c r="B1730">
        <v>154</v>
      </c>
      <c r="C1730">
        <v>2023</v>
      </c>
      <c r="D1730">
        <v>10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13</v>
      </c>
      <c r="M1730">
        <v>99</v>
      </c>
      <c r="N1730">
        <v>99</v>
      </c>
      <c r="O1730">
        <v>99</v>
      </c>
      <c r="P1730">
        <v>99</v>
      </c>
      <c r="R1730">
        <v>0</v>
      </c>
    </row>
    <row r="1731" spans="1:18">
      <c r="A1731">
        <v>16</v>
      </c>
      <c r="B1731">
        <v>155</v>
      </c>
      <c r="C1731">
        <v>2023</v>
      </c>
      <c r="D1731">
        <v>11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13</v>
      </c>
      <c r="M1731">
        <v>99</v>
      </c>
      <c r="N1731">
        <v>99</v>
      </c>
      <c r="O1731">
        <v>99</v>
      </c>
      <c r="P1731">
        <v>99</v>
      </c>
      <c r="R1731">
        <v>0</v>
      </c>
    </row>
    <row r="1732" spans="1:18">
      <c r="A1732">
        <v>16</v>
      </c>
      <c r="B1732">
        <v>156</v>
      </c>
      <c r="C1732">
        <v>2023</v>
      </c>
      <c r="D1732">
        <v>12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13</v>
      </c>
      <c r="M1732">
        <v>99</v>
      </c>
      <c r="N1732">
        <v>99</v>
      </c>
      <c r="O1732">
        <v>99</v>
      </c>
      <c r="P1732">
        <v>99</v>
      </c>
      <c r="R1732">
        <v>0</v>
      </c>
    </row>
    <row r="1733" spans="1:18">
      <c r="A1733">
        <v>16</v>
      </c>
      <c r="B1733">
        <v>157</v>
      </c>
      <c r="C1733">
        <v>2023</v>
      </c>
      <c r="D1733">
        <v>1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14</v>
      </c>
      <c r="M1733">
        <v>99</v>
      </c>
      <c r="N1733">
        <v>99</v>
      </c>
      <c r="O1733">
        <v>99</v>
      </c>
      <c r="P1733">
        <v>99</v>
      </c>
      <c r="R1733">
        <v>0</v>
      </c>
    </row>
    <row r="1734" spans="1:18">
      <c r="A1734">
        <v>16</v>
      </c>
      <c r="B1734">
        <v>158</v>
      </c>
      <c r="C1734">
        <v>2023</v>
      </c>
      <c r="D1734">
        <v>2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14</v>
      </c>
      <c r="M1734">
        <v>99</v>
      </c>
      <c r="N1734">
        <v>99</v>
      </c>
      <c r="O1734">
        <v>99</v>
      </c>
      <c r="P1734">
        <v>99</v>
      </c>
      <c r="R1734">
        <v>0</v>
      </c>
    </row>
    <row r="1735" spans="1:18">
      <c r="A1735">
        <v>16</v>
      </c>
      <c r="B1735">
        <v>159</v>
      </c>
      <c r="C1735">
        <v>2023</v>
      </c>
      <c r="D1735">
        <v>3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14</v>
      </c>
      <c r="M1735">
        <v>99</v>
      </c>
      <c r="N1735">
        <v>99</v>
      </c>
      <c r="O1735">
        <v>99</v>
      </c>
      <c r="P1735">
        <v>99</v>
      </c>
      <c r="R1735">
        <v>0</v>
      </c>
    </row>
    <row r="1736" spans="1:18">
      <c r="A1736">
        <v>16</v>
      </c>
      <c r="B1736">
        <v>160</v>
      </c>
      <c r="C1736">
        <v>2023</v>
      </c>
      <c r="D1736">
        <v>4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14</v>
      </c>
      <c r="M1736">
        <v>99</v>
      </c>
      <c r="N1736">
        <v>99</v>
      </c>
      <c r="O1736">
        <v>99</v>
      </c>
      <c r="P1736">
        <v>99</v>
      </c>
      <c r="R1736">
        <v>0</v>
      </c>
    </row>
    <row r="1737" spans="1:18">
      <c r="A1737">
        <v>16</v>
      </c>
      <c r="B1737">
        <v>161</v>
      </c>
      <c r="C1737">
        <v>2023</v>
      </c>
      <c r="D1737">
        <v>5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14</v>
      </c>
      <c r="M1737">
        <v>99</v>
      </c>
      <c r="N1737">
        <v>99</v>
      </c>
      <c r="O1737">
        <v>99</v>
      </c>
      <c r="P1737">
        <v>99</v>
      </c>
      <c r="R1737">
        <v>0</v>
      </c>
    </row>
    <row r="1738" spans="1:18">
      <c r="A1738">
        <v>16</v>
      </c>
      <c r="B1738">
        <v>162</v>
      </c>
      <c r="C1738">
        <v>2023</v>
      </c>
      <c r="D1738">
        <v>6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14</v>
      </c>
      <c r="M1738">
        <v>99</v>
      </c>
      <c r="N1738">
        <v>99</v>
      </c>
      <c r="O1738">
        <v>99</v>
      </c>
      <c r="P1738">
        <v>99</v>
      </c>
      <c r="R1738">
        <v>0</v>
      </c>
    </row>
    <row r="1739" spans="1:18">
      <c r="A1739">
        <v>16</v>
      </c>
      <c r="B1739">
        <v>163</v>
      </c>
      <c r="C1739">
        <v>2023</v>
      </c>
      <c r="D1739">
        <v>7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14</v>
      </c>
      <c r="M1739">
        <v>99</v>
      </c>
      <c r="N1739">
        <v>99</v>
      </c>
      <c r="O1739">
        <v>99</v>
      </c>
      <c r="P1739">
        <v>99</v>
      </c>
      <c r="R1739">
        <v>0</v>
      </c>
    </row>
    <row r="1740" spans="1:18">
      <c r="A1740">
        <v>16</v>
      </c>
      <c r="B1740">
        <v>164</v>
      </c>
      <c r="C1740">
        <v>2023</v>
      </c>
      <c r="D1740">
        <v>8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14</v>
      </c>
      <c r="M1740">
        <v>99</v>
      </c>
      <c r="N1740">
        <v>99</v>
      </c>
      <c r="O1740">
        <v>99</v>
      </c>
      <c r="P1740">
        <v>99</v>
      </c>
      <c r="R1740">
        <v>0</v>
      </c>
    </row>
    <row r="1741" spans="1:18">
      <c r="A1741">
        <v>16</v>
      </c>
      <c r="B1741">
        <v>165</v>
      </c>
      <c r="C1741">
        <v>2023</v>
      </c>
      <c r="D1741">
        <v>9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14</v>
      </c>
      <c r="M1741">
        <v>99</v>
      </c>
      <c r="N1741">
        <v>99</v>
      </c>
      <c r="O1741">
        <v>99</v>
      </c>
      <c r="P1741">
        <v>99</v>
      </c>
      <c r="R1741">
        <v>0</v>
      </c>
    </row>
    <row r="1742" spans="1:18">
      <c r="A1742">
        <v>16</v>
      </c>
      <c r="B1742">
        <v>166</v>
      </c>
      <c r="C1742">
        <v>2023</v>
      </c>
      <c r="D1742">
        <v>10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14</v>
      </c>
      <c r="M1742">
        <v>99</v>
      </c>
      <c r="N1742">
        <v>99</v>
      </c>
      <c r="O1742">
        <v>99</v>
      </c>
      <c r="P1742">
        <v>99</v>
      </c>
      <c r="R1742">
        <v>0</v>
      </c>
    </row>
    <row r="1743" spans="1:18">
      <c r="A1743">
        <v>16</v>
      </c>
      <c r="B1743">
        <v>167</v>
      </c>
      <c r="C1743">
        <v>2023</v>
      </c>
      <c r="D1743">
        <v>11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14</v>
      </c>
      <c r="M1743">
        <v>99</v>
      </c>
      <c r="N1743">
        <v>99</v>
      </c>
      <c r="O1743">
        <v>99</v>
      </c>
      <c r="P1743">
        <v>99</v>
      </c>
      <c r="R1743">
        <v>0</v>
      </c>
    </row>
    <row r="1744" spans="1:18">
      <c r="A1744">
        <v>16</v>
      </c>
      <c r="B1744">
        <v>168</v>
      </c>
      <c r="C1744">
        <v>2023</v>
      </c>
      <c r="D1744">
        <v>12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14</v>
      </c>
      <c r="M1744">
        <v>99</v>
      </c>
      <c r="N1744">
        <v>99</v>
      </c>
      <c r="O1744">
        <v>99</v>
      </c>
      <c r="P1744">
        <v>99</v>
      </c>
      <c r="R1744">
        <v>0</v>
      </c>
    </row>
    <row r="1745" spans="1:35">
      <c r="A1745">
        <v>16</v>
      </c>
      <c r="B1745">
        <v>169</v>
      </c>
      <c r="C1745">
        <v>2023</v>
      </c>
      <c r="D1745">
        <v>1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15</v>
      </c>
      <c r="M1745">
        <v>99</v>
      </c>
      <c r="N1745">
        <v>99</v>
      </c>
      <c r="O1745">
        <v>99</v>
      </c>
      <c r="P1745">
        <v>99</v>
      </c>
      <c r="R1745">
        <v>0</v>
      </c>
    </row>
    <row r="1746" spans="1:35">
      <c r="A1746">
        <v>16</v>
      </c>
      <c r="B1746">
        <v>170</v>
      </c>
      <c r="C1746">
        <v>2023</v>
      </c>
      <c r="D1746">
        <v>2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15</v>
      </c>
      <c r="M1746">
        <v>99</v>
      </c>
      <c r="N1746">
        <v>99</v>
      </c>
      <c r="O1746">
        <v>99</v>
      </c>
      <c r="P1746">
        <v>99</v>
      </c>
      <c r="R1746">
        <v>0</v>
      </c>
    </row>
    <row r="1747" spans="1:35">
      <c r="A1747">
        <v>16</v>
      </c>
      <c r="B1747">
        <v>171</v>
      </c>
      <c r="C1747">
        <v>2023</v>
      </c>
      <c r="D1747">
        <v>3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15</v>
      </c>
      <c r="M1747">
        <v>99</v>
      </c>
      <c r="N1747">
        <v>99</v>
      </c>
      <c r="O1747">
        <v>99</v>
      </c>
      <c r="P1747">
        <v>99</v>
      </c>
      <c r="R1747">
        <v>0</v>
      </c>
    </row>
    <row r="1748" spans="1:35">
      <c r="A1748">
        <v>16</v>
      </c>
      <c r="B1748">
        <v>172</v>
      </c>
      <c r="C1748">
        <v>2023</v>
      </c>
      <c r="D1748">
        <v>4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15</v>
      </c>
      <c r="M1748">
        <v>99</v>
      </c>
      <c r="N1748">
        <v>99</v>
      </c>
      <c r="O1748">
        <v>99</v>
      </c>
      <c r="P1748">
        <v>99</v>
      </c>
      <c r="R1748">
        <v>0</v>
      </c>
    </row>
    <row r="1749" spans="1:35">
      <c r="A1749">
        <v>16</v>
      </c>
      <c r="B1749">
        <v>173</v>
      </c>
      <c r="C1749">
        <v>2023</v>
      </c>
      <c r="D1749">
        <v>5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15</v>
      </c>
      <c r="M1749">
        <v>99</v>
      </c>
      <c r="N1749">
        <v>99</v>
      </c>
      <c r="O1749">
        <v>99</v>
      </c>
      <c r="P1749">
        <v>99</v>
      </c>
      <c r="R1749">
        <v>0</v>
      </c>
    </row>
    <row r="1750" spans="1:35">
      <c r="A1750">
        <v>16</v>
      </c>
      <c r="B1750">
        <v>174</v>
      </c>
      <c r="C1750">
        <v>2023</v>
      </c>
      <c r="D1750">
        <v>6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15</v>
      </c>
      <c r="M1750">
        <v>99</v>
      </c>
      <c r="N1750">
        <v>99</v>
      </c>
      <c r="O1750">
        <v>99</v>
      </c>
      <c r="P1750">
        <v>99</v>
      </c>
      <c r="R1750">
        <v>0</v>
      </c>
    </row>
    <row r="1751" spans="1:35">
      <c r="A1751">
        <v>16</v>
      </c>
      <c r="B1751">
        <v>175</v>
      </c>
      <c r="C1751">
        <v>2023</v>
      </c>
      <c r="D1751">
        <v>7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15</v>
      </c>
      <c r="M1751">
        <v>99</v>
      </c>
      <c r="N1751">
        <v>99</v>
      </c>
      <c r="O1751">
        <v>99</v>
      </c>
      <c r="P1751">
        <v>99</v>
      </c>
      <c r="R1751">
        <v>0</v>
      </c>
    </row>
    <row r="1752" spans="1:35">
      <c r="A1752">
        <v>16</v>
      </c>
      <c r="B1752">
        <v>176</v>
      </c>
      <c r="C1752">
        <v>2023</v>
      </c>
      <c r="D1752">
        <v>8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15</v>
      </c>
      <c r="M1752">
        <v>99</v>
      </c>
      <c r="N1752">
        <v>99</v>
      </c>
      <c r="O1752">
        <v>99</v>
      </c>
      <c r="P1752">
        <v>99</v>
      </c>
      <c r="R1752">
        <v>0</v>
      </c>
    </row>
    <row r="1753" spans="1:35">
      <c r="A1753">
        <v>16</v>
      </c>
      <c r="B1753">
        <v>177</v>
      </c>
      <c r="C1753">
        <v>2023</v>
      </c>
      <c r="D1753">
        <v>9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15</v>
      </c>
      <c r="M1753">
        <v>99</v>
      </c>
      <c r="N1753">
        <v>99</v>
      </c>
      <c r="O1753">
        <v>99</v>
      </c>
      <c r="P1753">
        <v>99</v>
      </c>
      <c r="R1753">
        <v>0</v>
      </c>
    </row>
    <row r="1754" spans="1:35">
      <c r="A1754">
        <v>16</v>
      </c>
      <c r="B1754">
        <v>178</v>
      </c>
      <c r="C1754">
        <v>2023</v>
      </c>
      <c r="D1754">
        <v>10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15</v>
      </c>
      <c r="M1754">
        <v>99</v>
      </c>
      <c r="N1754">
        <v>99</v>
      </c>
      <c r="O1754">
        <v>99</v>
      </c>
      <c r="P1754">
        <v>99</v>
      </c>
      <c r="R1754">
        <v>0</v>
      </c>
    </row>
    <row r="1755" spans="1:35">
      <c r="A1755">
        <v>16</v>
      </c>
      <c r="B1755">
        <v>179</v>
      </c>
      <c r="C1755">
        <v>2023</v>
      </c>
      <c r="D1755">
        <v>11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15</v>
      </c>
      <c r="M1755">
        <v>99</v>
      </c>
      <c r="N1755">
        <v>99</v>
      </c>
      <c r="O1755">
        <v>99</v>
      </c>
      <c r="P1755">
        <v>99</v>
      </c>
      <c r="R1755">
        <v>0</v>
      </c>
    </row>
    <row r="1756" spans="1:35">
      <c r="A1756">
        <v>16</v>
      </c>
      <c r="B1756">
        <v>180</v>
      </c>
      <c r="C1756">
        <v>2023</v>
      </c>
      <c r="D1756">
        <v>12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15</v>
      </c>
      <c r="M1756">
        <v>99</v>
      </c>
      <c r="N1756">
        <v>99</v>
      </c>
      <c r="O1756">
        <v>99</v>
      </c>
      <c r="P1756">
        <v>99</v>
      </c>
      <c r="R1756">
        <v>0</v>
      </c>
    </row>
    <row r="1757" spans="1:35">
      <c r="A1757">
        <v>16</v>
      </c>
      <c r="B1757">
        <v>181</v>
      </c>
      <c r="C1757">
        <v>2022</v>
      </c>
      <c r="D1757">
        <v>1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1</v>
      </c>
      <c r="M1757">
        <v>99</v>
      </c>
      <c r="N1757">
        <v>99</v>
      </c>
      <c r="O1757">
        <v>99</v>
      </c>
      <c r="P1757">
        <v>99</v>
      </c>
      <c r="Q1757">
        <v>4</v>
      </c>
      <c r="R1757">
        <v>4</v>
      </c>
      <c r="S1757">
        <v>1</v>
      </c>
      <c r="T1757">
        <v>3.5</v>
      </c>
      <c r="U1757">
        <v>13.092499999999999</v>
      </c>
      <c r="V1757">
        <v>0</v>
      </c>
      <c r="W1757">
        <v>0</v>
      </c>
      <c r="X1757">
        <v>50</v>
      </c>
      <c r="Y1757">
        <v>0</v>
      </c>
      <c r="Z1757">
        <v>5.5718999228270389</v>
      </c>
      <c r="AA1757">
        <v>0</v>
      </c>
      <c r="AB1757">
        <v>1.5</v>
      </c>
      <c r="AD1757">
        <v>84.755650054890452</v>
      </c>
      <c r="AF1757">
        <v>0.4362050163576881</v>
      </c>
      <c r="AG1757">
        <v>0.30012407267850855</v>
      </c>
      <c r="AH1757">
        <v>0</v>
      </c>
      <c r="AI1757">
        <v>0</v>
      </c>
    </row>
    <row r="1758" spans="1:35">
      <c r="A1758">
        <v>16</v>
      </c>
      <c r="B1758">
        <v>182</v>
      </c>
      <c r="C1758">
        <v>2022</v>
      </c>
      <c r="D1758">
        <v>2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1</v>
      </c>
      <c r="M1758">
        <v>99</v>
      </c>
      <c r="N1758">
        <v>99</v>
      </c>
      <c r="O1758">
        <v>99</v>
      </c>
      <c r="P1758">
        <v>99</v>
      </c>
      <c r="R1758">
        <v>0</v>
      </c>
    </row>
    <row r="1759" spans="1:35">
      <c r="A1759">
        <v>16</v>
      </c>
      <c r="B1759">
        <v>183</v>
      </c>
      <c r="C1759">
        <v>2022</v>
      </c>
      <c r="D1759">
        <v>3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1</v>
      </c>
      <c r="M1759">
        <v>99</v>
      </c>
      <c r="N1759">
        <v>99</v>
      </c>
      <c r="O1759">
        <v>99</v>
      </c>
      <c r="P1759">
        <v>99</v>
      </c>
      <c r="Q1759">
        <v>7</v>
      </c>
      <c r="R1759">
        <v>11</v>
      </c>
      <c r="S1759">
        <v>1</v>
      </c>
      <c r="T1759">
        <v>2.5454545454545454</v>
      </c>
      <c r="U1759">
        <v>9.7181818181818169</v>
      </c>
      <c r="V1759">
        <v>0</v>
      </c>
      <c r="W1759">
        <v>0</v>
      </c>
      <c r="X1759">
        <v>45.454545454545446</v>
      </c>
      <c r="Y1759">
        <v>0</v>
      </c>
      <c r="Z1759">
        <v>7.8255778969663075</v>
      </c>
      <c r="AA1759">
        <v>0</v>
      </c>
      <c r="AB1759">
        <v>1.1570838237598056</v>
      </c>
      <c r="AD1759">
        <v>50.792379319845402</v>
      </c>
      <c r="AF1759">
        <v>0.25504289357755622</v>
      </c>
      <c r="AG1759">
        <v>0.26351467941923234</v>
      </c>
      <c r="AH1759">
        <v>0</v>
      </c>
      <c r="AI1759">
        <v>0</v>
      </c>
    </row>
    <row r="1760" spans="1:35">
      <c r="A1760">
        <v>16</v>
      </c>
      <c r="B1760">
        <v>184</v>
      </c>
      <c r="C1760">
        <v>2022</v>
      </c>
      <c r="D1760">
        <v>4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1</v>
      </c>
      <c r="M1760">
        <v>99</v>
      </c>
      <c r="N1760">
        <v>99</v>
      </c>
      <c r="O1760">
        <v>99</v>
      </c>
      <c r="P1760">
        <v>99</v>
      </c>
      <c r="Q1760">
        <v>11</v>
      </c>
      <c r="R1760">
        <v>17</v>
      </c>
      <c r="S1760">
        <v>1</v>
      </c>
      <c r="T1760">
        <v>2</v>
      </c>
      <c r="U1760">
        <v>8.6529411764705895</v>
      </c>
      <c r="V1760">
        <v>0</v>
      </c>
      <c r="W1760">
        <v>0</v>
      </c>
      <c r="X1760">
        <v>11.76470588235294</v>
      </c>
      <c r="Y1760">
        <v>0</v>
      </c>
      <c r="Z1760">
        <v>6.3880511294004148</v>
      </c>
      <c r="AA1760">
        <v>0</v>
      </c>
      <c r="AB1760">
        <v>0</v>
      </c>
      <c r="AF1760">
        <v>0.45515394912985263</v>
      </c>
      <c r="AG1760">
        <v>0.41362051512765746</v>
      </c>
      <c r="AH1760">
        <v>0</v>
      </c>
      <c r="AI1760">
        <v>0</v>
      </c>
    </row>
    <row r="1761" spans="1:37">
      <c r="A1761">
        <v>16</v>
      </c>
      <c r="B1761">
        <v>185</v>
      </c>
      <c r="C1761">
        <v>2022</v>
      </c>
      <c r="D1761">
        <v>5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1</v>
      </c>
      <c r="M1761">
        <v>99</v>
      </c>
      <c r="N1761">
        <v>99</v>
      </c>
      <c r="O1761">
        <v>99</v>
      </c>
      <c r="P1761">
        <v>99</v>
      </c>
      <c r="Q1761">
        <v>8</v>
      </c>
      <c r="R1761">
        <v>12</v>
      </c>
      <c r="S1761">
        <v>1</v>
      </c>
      <c r="T1761">
        <v>2.5</v>
      </c>
      <c r="U1761">
        <v>9.15</v>
      </c>
      <c r="V1761">
        <v>0</v>
      </c>
      <c r="W1761">
        <v>0</v>
      </c>
      <c r="X1761">
        <v>8.3333333333333357</v>
      </c>
      <c r="Y1761">
        <v>0</v>
      </c>
      <c r="Z1761">
        <v>4.9331362573248807</v>
      </c>
      <c r="AA1761">
        <v>0</v>
      </c>
      <c r="AB1761">
        <v>1.1180339887498949</v>
      </c>
      <c r="AD1761">
        <v>26.743232659871595</v>
      </c>
      <c r="AF1761">
        <v>0.59171597633136108</v>
      </c>
      <c r="AG1761">
        <v>0.51178313073308979</v>
      </c>
      <c r="AH1761">
        <v>0</v>
      </c>
      <c r="AI1761">
        <v>0</v>
      </c>
    </row>
    <row r="1762" spans="1:37">
      <c r="A1762">
        <v>16</v>
      </c>
      <c r="B1762">
        <v>186</v>
      </c>
      <c r="C1762">
        <v>2022</v>
      </c>
      <c r="D1762">
        <v>6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1</v>
      </c>
      <c r="M1762">
        <v>99</v>
      </c>
      <c r="N1762">
        <v>99</v>
      </c>
      <c r="O1762">
        <v>99</v>
      </c>
      <c r="P1762">
        <v>99</v>
      </c>
      <c r="Q1762">
        <v>8</v>
      </c>
      <c r="R1762">
        <v>22</v>
      </c>
      <c r="S1762">
        <v>1</v>
      </c>
      <c r="T1762">
        <v>2</v>
      </c>
      <c r="U1762">
        <v>5.6</v>
      </c>
      <c r="V1762">
        <v>0</v>
      </c>
      <c r="W1762">
        <v>0</v>
      </c>
      <c r="X1762">
        <v>9.0909090909090917</v>
      </c>
      <c r="Y1762">
        <v>0</v>
      </c>
      <c r="Z1762">
        <v>4.3618178028723928</v>
      </c>
      <c r="AA1762">
        <v>0</v>
      </c>
      <c r="AB1762">
        <v>0</v>
      </c>
      <c r="AF1762">
        <v>1.2549914432401599</v>
      </c>
      <c r="AG1762">
        <v>0.53255409833231027</v>
      </c>
      <c r="AH1762">
        <v>0</v>
      </c>
      <c r="AI1762">
        <v>0</v>
      </c>
    </row>
    <row r="1763" spans="1:37">
      <c r="A1763">
        <v>16</v>
      </c>
      <c r="B1763">
        <v>187</v>
      </c>
      <c r="C1763">
        <v>2022</v>
      </c>
      <c r="D1763">
        <v>7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1</v>
      </c>
      <c r="M1763">
        <v>99</v>
      </c>
      <c r="N1763">
        <v>99</v>
      </c>
      <c r="O1763">
        <v>99</v>
      </c>
      <c r="P1763">
        <v>99</v>
      </c>
      <c r="Q1763">
        <v>1</v>
      </c>
      <c r="R1763">
        <v>1</v>
      </c>
      <c r="S1763">
        <v>1</v>
      </c>
      <c r="T1763">
        <v>2</v>
      </c>
      <c r="U1763">
        <v>18.5</v>
      </c>
      <c r="V1763">
        <v>0</v>
      </c>
      <c r="W1763">
        <v>0</v>
      </c>
      <c r="X1763">
        <v>100</v>
      </c>
      <c r="Y1763">
        <v>0</v>
      </c>
      <c r="Z1763">
        <v>0</v>
      </c>
      <c r="AA1763">
        <v>0</v>
      </c>
      <c r="AB1763">
        <v>0</v>
      </c>
      <c r="AF1763">
        <v>0.44247787610619471</v>
      </c>
      <c r="AG1763">
        <v>0.58207217694994196</v>
      </c>
      <c r="AH1763">
        <v>0</v>
      </c>
      <c r="AI1763">
        <v>0</v>
      </c>
    </row>
    <row r="1764" spans="1:37">
      <c r="A1764">
        <v>16</v>
      </c>
      <c r="B1764">
        <v>188</v>
      </c>
      <c r="C1764">
        <v>2022</v>
      </c>
      <c r="D1764">
        <v>8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1</v>
      </c>
      <c r="M1764">
        <v>99</v>
      </c>
      <c r="N1764">
        <v>99</v>
      </c>
      <c r="O1764">
        <v>99</v>
      </c>
      <c r="P1764">
        <v>99</v>
      </c>
      <c r="Q1764">
        <v>7</v>
      </c>
      <c r="R1764">
        <v>17</v>
      </c>
      <c r="S1764">
        <v>1</v>
      </c>
      <c r="T1764">
        <v>2</v>
      </c>
      <c r="U1764">
        <v>12.394117647058824</v>
      </c>
      <c r="V1764">
        <v>0</v>
      </c>
      <c r="W1764">
        <v>0</v>
      </c>
      <c r="X1764">
        <v>23.52941176470588</v>
      </c>
      <c r="Y1764">
        <v>11.76470588235294</v>
      </c>
      <c r="Z1764">
        <v>5.45866505855171</v>
      </c>
      <c r="AA1764">
        <v>0</v>
      </c>
      <c r="AB1764">
        <v>0</v>
      </c>
      <c r="AF1764">
        <v>1.0225379391650076</v>
      </c>
      <c r="AG1764">
        <v>1.0739151265558262</v>
      </c>
      <c r="AH1764">
        <v>0</v>
      </c>
      <c r="AI1764">
        <v>0</v>
      </c>
    </row>
    <row r="1765" spans="1:37">
      <c r="A1765">
        <v>16</v>
      </c>
      <c r="B1765">
        <v>189</v>
      </c>
      <c r="C1765">
        <v>2022</v>
      </c>
      <c r="D1765">
        <v>9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1</v>
      </c>
      <c r="M1765">
        <v>99</v>
      </c>
      <c r="N1765">
        <v>99</v>
      </c>
      <c r="O1765">
        <v>99</v>
      </c>
      <c r="P1765">
        <v>99</v>
      </c>
      <c r="Q1765">
        <v>16</v>
      </c>
      <c r="R1765">
        <v>73</v>
      </c>
      <c r="S1765">
        <v>1</v>
      </c>
      <c r="T1765">
        <v>2.4109589041095889</v>
      </c>
      <c r="U1765">
        <v>7.2671232876712351</v>
      </c>
      <c r="V1765">
        <v>0</v>
      </c>
      <c r="W1765">
        <v>0</v>
      </c>
      <c r="X1765">
        <v>2.7397260273972601</v>
      </c>
      <c r="Y1765">
        <v>0</v>
      </c>
      <c r="Z1765">
        <v>4.3424648891576867</v>
      </c>
      <c r="AA1765">
        <v>0</v>
      </c>
      <c r="AB1765">
        <v>1.0314986628502305</v>
      </c>
      <c r="AD1765">
        <v>66.726698166605487</v>
      </c>
      <c r="AF1765">
        <v>3.2087912087912089</v>
      </c>
      <c r="AG1765">
        <v>1.8747437909051077</v>
      </c>
      <c r="AH1765">
        <v>0</v>
      </c>
      <c r="AI1765">
        <v>0</v>
      </c>
    </row>
    <row r="1766" spans="1:37">
      <c r="A1766">
        <v>16</v>
      </c>
      <c r="B1766">
        <v>190</v>
      </c>
      <c r="C1766">
        <v>2022</v>
      </c>
      <c r="D1766">
        <v>10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1</v>
      </c>
      <c r="M1766">
        <v>99</v>
      </c>
      <c r="N1766">
        <v>99</v>
      </c>
      <c r="O1766">
        <v>99</v>
      </c>
      <c r="P1766">
        <v>99</v>
      </c>
      <c r="Q1766">
        <v>26</v>
      </c>
      <c r="R1766">
        <v>67</v>
      </c>
      <c r="S1766">
        <v>1</v>
      </c>
      <c r="T1766">
        <v>2.4029850746268657</v>
      </c>
      <c r="U1766">
        <v>12.856716417910452</v>
      </c>
      <c r="V1766">
        <v>0</v>
      </c>
      <c r="W1766">
        <v>0</v>
      </c>
      <c r="X1766">
        <v>37.313432835820905</v>
      </c>
      <c r="Y1766">
        <v>0</v>
      </c>
      <c r="Z1766">
        <v>5.359556226912062</v>
      </c>
      <c r="AA1766">
        <v>0</v>
      </c>
      <c r="AB1766">
        <v>1.0230142978026144</v>
      </c>
      <c r="AD1766">
        <v>36.169058725611151</v>
      </c>
      <c r="AF1766">
        <v>1.6001910675901605</v>
      </c>
      <c r="AG1766">
        <v>1.3110512457574235</v>
      </c>
      <c r="AH1766">
        <v>0</v>
      </c>
      <c r="AI1766">
        <v>0</v>
      </c>
    </row>
    <row r="1767" spans="1:37">
      <c r="A1767">
        <v>16</v>
      </c>
      <c r="B1767">
        <v>191</v>
      </c>
      <c r="C1767">
        <v>2022</v>
      </c>
      <c r="D1767">
        <v>11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1</v>
      </c>
      <c r="M1767">
        <v>99</v>
      </c>
      <c r="N1767">
        <v>99</v>
      </c>
      <c r="O1767">
        <v>99</v>
      </c>
      <c r="P1767">
        <v>99</v>
      </c>
      <c r="Q1767">
        <v>12</v>
      </c>
      <c r="R1767">
        <v>39</v>
      </c>
      <c r="S1767">
        <v>1</v>
      </c>
      <c r="T1767">
        <v>2.0769230769230775</v>
      </c>
      <c r="U1767">
        <v>8.3871794871794876</v>
      </c>
      <c r="V1767">
        <v>0</v>
      </c>
      <c r="W1767">
        <v>0</v>
      </c>
      <c r="X1767">
        <v>12.820512820512819</v>
      </c>
      <c r="Y1767">
        <v>0</v>
      </c>
      <c r="Z1767">
        <v>4.3602622531795356</v>
      </c>
      <c r="AA1767">
        <v>0</v>
      </c>
      <c r="AB1767">
        <v>0.47418569253607445</v>
      </c>
      <c r="AD1767">
        <v>32.415621895594342</v>
      </c>
      <c r="AF1767">
        <v>1.511627906976744</v>
      </c>
      <c r="AG1767">
        <v>0.74388416238552324</v>
      </c>
      <c r="AH1767">
        <v>0</v>
      </c>
      <c r="AI1767">
        <v>0</v>
      </c>
    </row>
    <row r="1768" spans="1:37">
      <c r="A1768">
        <v>16</v>
      </c>
      <c r="B1768">
        <v>192</v>
      </c>
      <c r="C1768">
        <v>2022</v>
      </c>
      <c r="D1768">
        <v>12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1</v>
      </c>
      <c r="M1768">
        <v>99</v>
      </c>
      <c r="N1768">
        <v>99</v>
      </c>
      <c r="O1768">
        <v>99</v>
      </c>
      <c r="P1768">
        <v>99</v>
      </c>
      <c r="Q1768">
        <v>2</v>
      </c>
      <c r="R1768">
        <v>12</v>
      </c>
      <c r="S1768">
        <v>1</v>
      </c>
      <c r="T1768">
        <v>2</v>
      </c>
      <c r="U1768">
        <v>6.6416666666666648</v>
      </c>
      <c r="V1768">
        <v>0</v>
      </c>
      <c r="W1768">
        <v>0</v>
      </c>
      <c r="X1768">
        <v>8.3333333333333357</v>
      </c>
      <c r="Y1768">
        <v>0</v>
      </c>
      <c r="Z1768">
        <v>3.7140405520433184</v>
      </c>
      <c r="AA1768">
        <v>0</v>
      </c>
      <c r="AB1768">
        <v>0</v>
      </c>
      <c r="AF1768">
        <v>1.6528925619834716</v>
      </c>
      <c r="AG1768">
        <v>0.64528665462995216</v>
      </c>
      <c r="AH1768">
        <v>0</v>
      </c>
      <c r="AI1768">
        <v>0</v>
      </c>
    </row>
    <row r="1769" spans="1:37">
      <c r="A1769">
        <v>16</v>
      </c>
      <c r="B1769">
        <v>193</v>
      </c>
      <c r="C1769">
        <v>2022</v>
      </c>
      <c r="D1769">
        <v>1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2</v>
      </c>
      <c r="M1769">
        <v>99</v>
      </c>
      <c r="N1769">
        <v>99</v>
      </c>
      <c r="O1769">
        <v>99</v>
      </c>
      <c r="P1769">
        <v>99</v>
      </c>
      <c r="Q1769">
        <v>9</v>
      </c>
      <c r="R1769">
        <v>12</v>
      </c>
      <c r="S1769">
        <v>2</v>
      </c>
      <c r="T1769">
        <v>2.75</v>
      </c>
      <c r="U1769">
        <v>14.766666666666667</v>
      </c>
      <c r="V1769">
        <v>0</v>
      </c>
      <c r="W1769">
        <v>0</v>
      </c>
      <c r="X1769">
        <v>75</v>
      </c>
      <c r="Y1769">
        <v>0</v>
      </c>
      <c r="Z1769">
        <v>6.0141227308911986</v>
      </c>
      <c r="AA1769">
        <v>0</v>
      </c>
      <c r="AB1769">
        <v>1.299038105676658</v>
      </c>
      <c r="AD1769">
        <v>27.423738137459488</v>
      </c>
      <c r="AF1769">
        <v>1.3086150490730644</v>
      </c>
      <c r="AG1769">
        <v>1.0155047866838212</v>
      </c>
      <c r="AH1769">
        <v>0</v>
      </c>
      <c r="AI1769">
        <v>0</v>
      </c>
    </row>
    <row r="1770" spans="1:37">
      <c r="A1770">
        <v>16</v>
      </c>
      <c r="B1770">
        <v>194</v>
      </c>
      <c r="C1770">
        <v>2022</v>
      </c>
      <c r="D1770">
        <v>2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2</v>
      </c>
      <c r="M1770">
        <v>99</v>
      </c>
      <c r="N1770">
        <v>99</v>
      </c>
      <c r="O1770">
        <v>99</v>
      </c>
      <c r="P1770">
        <v>99</v>
      </c>
      <c r="Q1770">
        <v>8</v>
      </c>
      <c r="R1770">
        <v>11</v>
      </c>
      <c r="S1770">
        <v>2</v>
      </c>
      <c r="T1770">
        <v>2</v>
      </c>
      <c r="U1770">
        <v>9.127272727272727</v>
      </c>
      <c r="V1770">
        <v>0</v>
      </c>
      <c r="W1770">
        <v>0</v>
      </c>
      <c r="X1770">
        <v>0</v>
      </c>
      <c r="Y1770">
        <v>0</v>
      </c>
      <c r="Z1770">
        <v>4.6181639226568079</v>
      </c>
      <c r="AA1770">
        <v>0</v>
      </c>
      <c r="AB1770">
        <v>0</v>
      </c>
      <c r="AF1770">
        <v>0.681536555142503</v>
      </c>
      <c r="AG1770">
        <v>0.6191301344943051</v>
      </c>
      <c r="AH1770">
        <v>0</v>
      </c>
      <c r="AI1770">
        <v>0</v>
      </c>
    </row>
    <row r="1771" spans="1:37">
      <c r="A1771">
        <v>16</v>
      </c>
      <c r="B1771">
        <v>195</v>
      </c>
      <c r="C1771">
        <v>2022</v>
      </c>
      <c r="D1771">
        <v>3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2</v>
      </c>
      <c r="M1771">
        <v>99</v>
      </c>
      <c r="N1771">
        <v>99</v>
      </c>
      <c r="O1771">
        <v>99</v>
      </c>
      <c r="P1771">
        <v>99</v>
      </c>
      <c r="Q1771">
        <v>35</v>
      </c>
      <c r="R1771">
        <v>67</v>
      </c>
      <c r="S1771">
        <v>2</v>
      </c>
      <c r="T1771">
        <v>2.8955223880597005</v>
      </c>
      <c r="U1771">
        <v>12.514925373134323</v>
      </c>
      <c r="V1771">
        <v>0</v>
      </c>
      <c r="W1771">
        <v>0</v>
      </c>
      <c r="X1771">
        <v>38.805970149253746</v>
      </c>
      <c r="Y1771">
        <v>2.9850746268656723</v>
      </c>
      <c r="Z1771">
        <v>7.0182970620476954</v>
      </c>
      <c r="AA1771">
        <v>0</v>
      </c>
      <c r="AB1771">
        <v>1.3728098253811247</v>
      </c>
      <c r="AD1771">
        <v>36.06404206419225</v>
      </c>
      <c r="AF1771">
        <v>1.5534430790632965</v>
      </c>
      <c r="AG1771">
        <v>2.0669509700002457</v>
      </c>
      <c r="AH1771">
        <v>0</v>
      </c>
      <c r="AI1771">
        <v>1</v>
      </c>
      <c r="AJ1771">
        <v>114.1</v>
      </c>
      <c r="AK1771">
        <v>10.232615482886612</v>
      </c>
    </row>
    <row r="1772" spans="1:37">
      <c r="A1772">
        <v>16</v>
      </c>
      <c r="B1772">
        <v>196</v>
      </c>
      <c r="C1772">
        <v>2022</v>
      </c>
      <c r="D1772">
        <v>4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2</v>
      </c>
      <c r="M1772">
        <v>99</v>
      </c>
      <c r="N1772">
        <v>99</v>
      </c>
      <c r="O1772">
        <v>99</v>
      </c>
      <c r="P1772">
        <v>99</v>
      </c>
      <c r="Q1772">
        <v>33</v>
      </c>
      <c r="R1772">
        <v>82</v>
      </c>
      <c r="S1772">
        <v>2</v>
      </c>
      <c r="T1772">
        <v>2.536585365853659</v>
      </c>
      <c r="U1772">
        <v>8.9292682926829308</v>
      </c>
      <c r="V1772">
        <v>0</v>
      </c>
      <c r="W1772">
        <v>0</v>
      </c>
      <c r="X1772">
        <v>24.390243902439025</v>
      </c>
      <c r="Y1772">
        <v>2.4390243902439024</v>
      </c>
      <c r="Z1772">
        <v>6.410366752661564</v>
      </c>
      <c r="AA1772">
        <v>0</v>
      </c>
      <c r="AB1772">
        <v>1.106467924118415</v>
      </c>
      <c r="AD1772">
        <v>52.476676757386635</v>
      </c>
      <c r="AF1772">
        <v>2.1954484605087017</v>
      </c>
      <c r="AG1772">
        <v>2.0588235294117658</v>
      </c>
      <c r="AH1772">
        <v>0</v>
      </c>
      <c r="AI1772">
        <v>5</v>
      </c>
      <c r="AJ1772">
        <v>101.06</v>
      </c>
      <c r="AK1772">
        <v>11.118895003268984</v>
      </c>
    </row>
    <row r="1773" spans="1:37">
      <c r="A1773">
        <v>16</v>
      </c>
      <c r="B1773">
        <v>197</v>
      </c>
      <c r="C1773">
        <v>2022</v>
      </c>
      <c r="D1773">
        <v>5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2</v>
      </c>
      <c r="M1773">
        <v>99</v>
      </c>
      <c r="N1773">
        <v>99</v>
      </c>
      <c r="O1773">
        <v>99</v>
      </c>
      <c r="P1773">
        <v>99</v>
      </c>
      <c r="Q1773">
        <v>27</v>
      </c>
      <c r="R1773">
        <v>72</v>
      </c>
      <c r="S1773">
        <v>2</v>
      </c>
      <c r="T1773">
        <v>2.2083333333333339</v>
      </c>
      <c r="U1773">
        <v>8.7791666666666632</v>
      </c>
      <c r="V1773">
        <v>0</v>
      </c>
      <c r="W1773">
        <v>0</v>
      </c>
      <c r="X1773">
        <v>20.833333333333329</v>
      </c>
      <c r="Y1773">
        <v>1.3888888888888891</v>
      </c>
      <c r="Z1773">
        <v>5.8206275315562985</v>
      </c>
      <c r="AA1773">
        <v>0</v>
      </c>
      <c r="AB1773">
        <v>0.7626252174051299</v>
      </c>
      <c r="AD1773">
        <v>17.462966014663063</v>
      </c>
      <c r="AF1773">
        <v>3.5502958579881656</v>
      </c>
      <c r="AG1773">
        <v>2.9462487881273769</v>
      </c>
      <c r="AH1773">
        <v>0</v>
      </c>
      <c r="AI1773">
        <v>0</v>
      </c>
    </row>
    <row r="1774" spans="1:37">
      <c r="A1774">
        <v>16</v>
      </c>
      <c r="B1774">
        <v>198</v>
      </c>
      <c r="C1774">
        <v>2022</v>
      </c>
      <c r="D1774">
        <v>6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2</v>
      </c>
      <c r="M1774">
        <v>99</v>
      </c>
      <c r="N1774">
        <v>99</v>
      </c>
      <c r="O1774">
        <v>99</v>
      </c>
      <c r="P1774">
        <v>99</v>
      </c>
      <c r="Q1774">
        <v>36</v>
      </c>
      <c r="R1774">
        <v>117</v>
      </c>
      <c r="S1774">
        <v>2</v>
      </c>
      <c r="T1774">
        <v>2.2905982905982905</v>
      </c>
      <c r="U1774">
        <v>8.9820512820512821</v>
      </c>
      <c r="V1774">
        <v>0</v>
      </c>
      <c r="W1774">
        <v>0</v>
      </c>
      <c r="X1774">
        <v>17.094017094017094</v>
      </c>
      <c r="Y1774">
        <v>2.5641025641025639</v>
      </c>
      <c r="Z1774">
        <v>5.7841755151907828</v>
      </c>
      <c r="AA1774">
        <v>0</v>
      </c>
      <c r="AB1774">
        <v>0.87764086516194495</v>
      </c>
      <c r="AD1774">
        <v>65.226932179549848</v>
      </c>
      <c r="AF1774">
        <v>6.6742726754135786</v>
      </c>
      <c r="AG1774">
        <v>4.5427037494920874</v>
      </c>
      <c r="AH1774">
        <v>2.5641025641025639</v>
      </c>
      <c r="AI1774">
        <v>0</v>
      </c>
    </row>
    <row r="1775" spans="1:37">
      <c r="A1775">
        <v>16</v>
      </c>
      <c r="B1775">
        <v>199</v>
      </c>
      <c r="C1775">
        <v>2022</v>
      </c>
      <c r="D1775">
        <v>7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2</v>
      </c>
      <c r="M1775">
        <v>99</v>
      </c>
      <c r="N1775">
        <v>99</v>
      </c>
      <c r="O1775">
        <v>99</v>
      </c>
      <c r="P1775">
        <v>99</v>
      </c>
      <c r="Q1775">
        <v>6</v>
      </c>
      <c r="R1775">
        <v>12</v>
      </c>
      <c r="S1775">
        <v>2</v>
      </c>
      <c r="T1775">
        <v>3.5</v>
      </c>
      <c r="U1775">
        <v>14.9</v>
      </c>
      <c r="V1775">
        <v>0</v>
      </c>
      <c r="W1775">
        <v>0</v>
      </c>
      <c r="X1775">
        <v>58.33333333333335</v>
      </c>
      <c r="Y1775">
        <v>0</v>
      </c>
      <c r="Z1775">
        <v>4.5469770177558591</v>
      </c>
      <c r="AA1775">
        <v>0</v>
      </c>
      <c r="AB1775">
        <v>1.5</v>
      </c>
      <c r="AD1775">
        <v>9.8966851656114887</v>
      </c>
      <c r="AF1775">
        <v>5.3097345132743357</v>
      </c>
      <c r="AG1775">
        <v>5.6256489318188967</v>
      </c>
      <c r="AH1775">
        <v>0</v>
      </c>
      <c r="AI1775">
        <v>0</v>
      </c>
    </row>
    <row r="1776" spans="1:37">
      <c r="A1776">
        <v>16</v>
      </c>
      <c r="B1776">
        <v>200</v>
      </c>
      <c r="C1776">
        <v>2022</v>
      </c>
      <c r="D1776">
        <v>8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2</v>
      </c>
      <c r="M1776">
        <v>99</v>
      </c>
      <c r="N1776">
        <v>99</v>
      </c>
      <c r="O1776">
        <v>99</v>
      </c>
      <c r="P1776">
        <v>99</v>
      </c>
      <c r="Q1776">
        <v>21</v>
      </c>
      <c r="R1776">
        <v>66.53</v>
      </c>
      <c r="S1776">
        <v>2</v>
      </c>
      <c r="T1776">
        <v>2.2395911618818576</v>
      </c>
      <c r="U1776">
        <v>10.120246505335938</v>
      </c>
      <c r="V1776">
        <v>0</v>
      </c>
      <c r="W1776">
        <v>0</v>
      </c>
      <c r="X1776">
        <v>18.036975800390803</v>
      </c>
      <c r="Y1776">
        <v>1.5030813166992336</v>
      </c>
      <c r="Z1776">
        <v>5.539087992405519</v>
      </c>
      <c r="AA1776">
        <v>0</v>
      </c>
      <c r="AB1776">
        <v>0.80252201565712222</v>
      </c>
      <c r="AD1776">
        <v>33.979876180314648</v>
      </c>
      <c r="AF1776">
        <v>4.001732299567526</v>
      </c>
      <c r="AG1776">
        <v>3.431737326578252</v>
      </c>
      <c r="AH1776">
        <v>1.5030813166992336</v>
      </c>
      <c r="AI1776">
        <v>0</v>
      </c>
    </row>
    <row r="1777" spans="1:37">
      <c r="A1777">
        <v>16</v>
      </c>
      <c r="B1777">
        <v>201</v>
      </c>
      <c r="C1777">
        <v>2022</v>
      </c>
      <c r="D1777">
        <v>9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2</v>
      </c>
      <c r="M1777">
        <v>99</v>
      </c>
      <c r="N1777">
        <v>99</v>
      </c>
      <c r="O1777">
        <v>99</v>
      </c>
      <c r="P1777">
        <v>99</v>
      </c>
      <c r="Q1777">
        <v>34</v>
      </c>
      <c r="R1777">
        <v>162</v>
      </c>
      <c r="S1777">
        <v>2</v>
      </c>
      <c r="T1777">
        <v>2.6481481481481484</v>
      </c>
      <c r="U1777">
        <v>9.2172839506172881</v>
      </c>
      <c r="V1777">
        <v>0</v>
      </c>
      <c r="W1777">
        <v>0</v>
      </c>
      <c r="X1777">
        <v>12.962962962962964</v>
      </c>
      <c r="Y1777">
        <v>0.61728395061728403</v>
      </c>
      <c r="Z1777">
        <v>5.255480152699791</v>
      </c>
      <c r="AA1777">
        <v>0</v>
      </c>
      <c r="AB1777">
        <v>1.2346450593172802</v>
      </c>
      <c r="AD1777">
        <v>64.441576497229391</v>
      </c>
      <c r="AF1777">
        <v>7.1208791208791213</v>
      </c>
      <c r="AG1777">
        <v>5.2768471792262162</v>
      </c>
      <c r="AH1777">
        <v>1.8518518518518521</v>
      </c>
      <c r="AI1777">
        <v>0</v>
      </c>
    </row>
    <row r="1778" spans="1:37">
      <c r="A1778">
        <v>16</v>
      </c>
      <c r="B1778">
        <v>202</v>
      </c>
      <c r="C1778">
        <v>2022</v>
      </c>
      <c r="D1778">
        <v>10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2</v>
      </c>
      <c r="M1778">
        <v>99</v>
      </c>
      <c r="N1778">
        <v>99</v>
      </c>
      <c r="O1778">
        <v>99</v>
      </c>
      <c r="P1778">
        <v>99</v>
      </c>
      <c r="Q1778">
        <v>90</v>
      </c>
      <c r="R1778">
        <v>228</v>
      </c>
      <c r="S1778">
        <v>2</v>
      </c>
      <c r="T1778">
        <v>3.12719298245614</v>
      </c>
      <c r="U1778">
        <v>14.279824561403512</v>
      </c>
      <c r="V1778">
        <v>0</v>
      </c>
      <c r="W1778">
        <v>0</v>
      </c>
      <c r="X1778">
        <v>44.73684210526315</v>
      </c>
      <c r="Y1778">
        <v>4.8245614035087723</v>
      </c>
      <c r="Z1778">
        <v>5.6380160101426391</v>
      </c>
      <c r="AA1778">
        <v>0</v>
      </c>
      <c r="AB1778">
        <v>1.4857678673804422</v>
      </c>
      <c r="AD1778">
        <v>40.121601551018358</v>
      </c>
      <c r="AF1778">
        <v>5.4454263195605472</v>
      </c>
      <c r="AG1778">
        <v>4.9553292848119588</v>
      </c>
      <c r="AH1778">
        <v>0.4385964912280701</v>
      </c>
      <c r="AI1778">
        <v>1</v>
      </c>
      <c r="AJ1778">
        <v>104.6</v>
      </c>
      <c r="AK1778">
        <v>10.834943015574497</v>
      </c>
    </row>
    <row r="1779" spans="1:37">
      <c r="A1779">
        <v>16</v>
      </c>
      <c r="B1779">
        <v>203</v>
      </c>
      <c r="C1779">
        <v>2022</v>
      </c>
      <c r="D1779">
        <v>11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2</v>
      </c>
      <c r="M1779">
        <v>99</v>
      </c>
      <c r="N1779">
        <v>99</v>
      </c>
      <c r="O1779">
        <v>99</v>
      </c>
      <c r="P1779">
        <v>99</v>
      </c>
      <c r="Q1779">
        <v>40</v>
      </c>
      <c r="R1779">
        <v>106</v>
      </c>
      <c r="S1779">
        <v>2</v>
      </c>
      <c r="T1779">
        <v>2.7075471698113205</v>
      </c>
      <c r="U1779">
        <v>13.066981132075471</v>
      </c>
      <c r="V1779">
        <v>0</v>
      </c>
      <c r="W1779">
        <v>0</v>
      </c>
      <c r="X1779">
        <v>39.622641509433976</v>
      </c>
      <c r="Y1779">
        <v>0.94339622641509413</v>
      </c>
      <c r="Z1779">
        <v>5.6495403335825536</v>
      </c>
      <c r="AA1779">
        <v>0</v>
      </c>
      <c r="AB1779">
        <v>1.2735849056603772</v>
      </c>
      <c r="AD1779">
        <v>35.961813331432637</v>
      </c>
      <c r="AF1779">
        <v>4.1085271317829468</v>
      </c>
      <c r="AG1779">
        <v>3.1499662284322474</v>
      </c>
      <c r="AH1779">
        <v>0</v>
      </c>
      <c r="AI1779">
        <v>1</v>
      </c>
      <c r="AJ1779">
        <v>88.3</v>
      </c>
      <c r="AK1779">
        <v>11.184295021065452</v>
      </c>
    </row>
    <row r="1780" spans="1:37">
      <c r="A1780">
        <v>16</v>
      </c>
      <c r="B1780">
        <v>204</v>
      </c>
      <c r="C1780">
        <v>2022</v>
      </c>
      <c r="D1780">
        <v>12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2</v>
      </c>
      <c r="M1780">
        <v>99</v>
      </c>
      <c r="N1780">
        <v>99</v>
      </c>
      <c r="O1780">
        <v>99</v>
      </c>
      <c r="P1780">
        <v>99</v>
      </c>
      <c r="Q1780">
        <v>13</v>
      </c>
      <c r="R1780">
        <v>32</v>
      </c>
      <c r="S1780">
        <v>2</v>
      </c>
      <c r="T1780">
        <v>2.5625</v>
      </c>
      <c r="U1780">
        <v>11.162500000000001</v>
      </c>
      <c r="V1780">
        <v>0</v>
      </c>
      <c r="W1780">
        <v>0</v>
      </c>
      <c r="X1780">
        <v>18.75</v>
      </c>
      <c r="Y1780">
        <v>0</v>
      </c>
      <c r="Z1780">
        <v>5.3788213160505691</v>
      </c>
      <c r="AA1780">
        <v>0</v>
      </c>
      <c r="AB1780">
        <v>1.3905372163304364</v>
      </c>
      <c r="AD1780">
        <v>34.124746253960076</v>
      </c>
      <c r="AF1780">
        <v>4.4077134986225905</v>
      </c>
      <c r="AG1780">
        <v>2.8920501008007391</v>
      </c>
      <c r="AH1780">
        <v>0</v>
      </c>
      <c r="AI1780">
        <v>0</v>
      </c>
    </row>
    <row r="1781" spans="1:37">
      <c r="A1781">
        <v>16</v>
      </c>
      <c r="B1781">
        <v>205</v>
      </c>
      <c r="C1781">
        <v>2022</v>
      </c>
      <c r="D1781">
        <v>1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3</v>
      </c>
      <c r="M1781">
        <v>99</v>
      </c>
      <c r="N1781">
        <v>99</v>
      </c>
      <c r="O1781">
        <v>99</v>
      </c>
      <c r="P1781">
        <v>99</v>
      </c>
      <c r="Q1781">
        <v>16</v>
      </c>
      <c r="R1781">
        <v>39</v>
      </c>
      <c r="S1781">
        <v>3</v>
      </c>
      <c r="T1781">
        <v>3.7692307692307687</v>
      </c>
      <c r="U1781">
        <v>14.26333333333333</v>
      </c>
      <c r="V1781">
        <v>0</v>
      </c>
      <c r="W1781">
        <v>0</v>
      </c>
      <c r="X1781">
        <v>58.974358974358992</v>
      </c>
      <c r="Y1781">
        <v>2.5641025641025639</v>
      </c>
      <c r="Z1781">
        <v>6.667219207871601</v>
      </c>
      <c r="AA1781">
        <v>0</v>
      </c>
      <c r="AB1781">
        <v>1.4756404687116058</v>
      </c>
      <c r="AD1781">
        <v>47.039559547215077</v>
      </c>
      <c r="AF1781">
        <v>4.2529989094874594</v>
      </c>
      <c r="AG1781">
        <v>3.1878941743149514</v>
      </c>
      <c r="AH1781">
        <v>0</v>
      </c>
      <c r="AI1781">
        <v>0</v>
      </c>
    </row>
    <row r="1782" spans="1:37">
      <c r="A1782">
        <v>16</v>
      </c>
      <c r="B1782">
        <v>206</v>
      </c>
      <c r="C1782">
        <v>2022</v>
      </c>
      <c r="D1782">
        <v>2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3</v>
      </c>
      <c r="M1782">
        <v>99</v>
      </c>
      <c r="N1782">
        <v>99</v>
      </c>
      <c r="O1782">
        <v>99</v>
      </c>
      <c r="P1782">
        <v>99</v>
      </c>
      <c r="Q1782">
        <v>20</v>
      </c>
      <c r="R1782">
        <v>80</v>
      </c>
      <c r="S1782">
        <v>3</v>
      </c>
      <c r="T1782">
        <v>3.7625000000000002</v>
      </c>
      <c r="U1782">
        <v>10.147500000000003</v>
      </c>
      <c r="V1782">
        <v>0</v>
      </c>
      <c r="W1782">
        <v>0</v>
      </c>
      <c r="X1782">
        <v>13.75</v>
      </c>
      <c r="Y1782">
        <v>0</v>
      </c>
      <c r="Z1782">
        <v>4.5260903382499968</v>
      </c>
      <c r="AA1782">
        <v>0</v>
      </c>
      <c r="AB1782">
        <v>1.5511588409959824</v>
      </c>
      <c r="AD1782">
        <v>34.16733887359549</v>
      </c>
      <c r="AF1782">
        <v>4.9566294919454759</v>
      </c>
      <c r="AG1782">
        <v>5.006074135283634</v>
      </c>
      <c r="AH1782">
        <v>0</v>
      </c>
      <c r="AI1782">
        <v>0</v>
      </c>
    </row>
    <row r="1783" spans="1:37">
      <c r="A1783">
        <v>16</v>
      </c>
      <c r="B1783">
        <v>207</v>
      </c>
      <c r="C1783">
        <v>2022</v>
      </c>
      <c r="D1783">
        <v>3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3</v>
      </c>
      <c r="M1783">
        <v>99</v>
      </c>
      <c r="N1783">
        <v>99</v>
      </c>
      <c r="O1783">
        <v>99</v>
      </c>
      <c r="P1783">
        <v>99</v>
      </c>
      <c r="Q1783">
        <v>62</v>
      </c>
      <c r="R1783">
        <v>229</v>
      </c>
      <c r="S1783">
        <v>3</v>
      </c>
      <c r="T1783">
        <v>3.7598253275109177</v>
      </c>
      <c r="U1783">
        <v>9.6589519650654978</v>
      </c>
      <c r="V1783">
        <v>0</v>
      </c>
      <c r="W1783">
        <v>0</v>
      </c>
      <c r="X1783">
        <v>25.764192139737997</v>
      </c>
      <c r="Y1783">
        <v>3.0567685589519646</v>
      </c>
      <c r="Z1783">
        <v>6.7690840196397053</v>
      </c>
      <c r="AA1783">
        <v>0</v>
      </c>
      <c r="AB1783">
        <v>1.6896685716889204</v>
      </c>
      <c r="AD1783">
        <v>33.553982021809674</v>
      </c>
      <c r="AF1783">
        <v>5.3095293299327615</v>
      </c>
      <c r="AG1783">
        <v>5.4524613602188943</v>
      </c>
      <c r="AH1783">
        <v>0</v>
      </c>
      <c r="AI1783">
        <v>0</v>
      </c>
    </row>
    <row r="1784" spans="1:37">
      <c r="A1784">
        <v>16</v>
      </c>
      <c r="B1784">
        <v>208</v>
      </c>
      <c r="C1784">
        <v>2022</v>
      </c>
      <c r="D1784">
        <v>4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3</v>
      </c>
      <c r="M1784">
        <v>99</v>
      </c>
      <c r="N1784">
        <v>99</v>
      </c>
      <c r="O1784">
        <v>99</v>
      </c>
      <c r="P1784">
        <v>99</v>
      </c>
      <c r="Q1784">
        <v>54</v>
      </c>
      <c r="R1784">
        <v>174</v>
      </c>
      <c r="S1784">
        <v>3</v>
      </c>
      <c r="T1784">
        <v>3.1149425287356327</v>
      </c>
      <c r="U1784">
        <v>9.1810344827586174</v>
      </c>
      <c r="V1784">
        <v>0</v>
      </c>
      <c r="W1784">
        <v>0</v>
      </c>
      <c r="X1784">
        <v>24.137931034482754</v>
      </c>
      <c r="Y1784">
        <v>2.8735632183908049</v>
      </c>
      <c r="Z1784">
        <v>6.6761659680758223</v>
      </c>
      <c r="AA1784">
        <v>0</v>
      </c>
      <c r="AB1784">
        <v>1.560469184943049</v>
      </c>
      <c r="AD1784">
        <v>56.626358006891749</v>
      </c>
      <c r="AF1784">
        <v>4.6586345381526115</v>
      </c>
      <c r="AG1784">
        <v>4.4919019232932191</v>
      </c>
      <c r="AH1784">
        <v>0</v>
      </c>
      <c r="AI1784">
        <v>27</v>
      </c>
      <c r="AJ1784">
        <v>96.948148148148164</v>
      </c>
      <c r="AK1784">
        <v>11.972742019581521</v>
      </c>
    </row>
    <row r="1785" spans="1:37">
      <c r="A1785">
        <v>16</v>
      </c>
      <c r="B1785">
        <v>209</v>
      </c>
      <c r="C1785">
        <v>2022</v>
      </c>
      <c r="D1785">
        <v>5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3</v>
      </c>
      <c r="M1785">
        <v>99</v>
      </c>
      <c r="N1785">
        <v>99</v>
      </c>
      <c r="O1785">
        <v>99</v>
      </c>
      <c r="P1785">
        <v>99</v>
      </c>
      <c r="Q1785">
        <v>30</v>
      </c>
      <c r="R1785">
        <v>146</v>
      </c>
      <c r="S1785">
        <v>3</v>
      </c>
      <c r="T1785">
        <v>3.0890410958904115</v>
      </c>
      <c r="U1785">
        <v>8.0390410958904095</v>
      </c>
      <c r="V1785">
        <v>0</v>
      </c>
      <c r="W1785">
        <v>0</v>
      </c>
      <c r="X1785">
        <v>16.438356164383563</v>
      </c>
      <c r="Y1785">
        <v>2.7397260273972601</v>
      </c>
      <c r="Z1785">
        <v>5.8366857419571563</v>
      </c>
      <c r="AA1785">
        <v>0</v>
      </c>
      <c r="AB1785">
        <v>1.5256762833572524</v>
      </c>
      <c r="AD1785">
        <v>43.318686006135856</v>
      </c>
      <c r="AF1785">
        <v>7.1992110453648923</v>
      </c>
      <c r="AG1785">
        <v>5.4706726825266605</v>
      </c>
      <c r="AH1785">
        <v>0</v>
      </c>
      <c r="AI1785">
        <v>0</v>
      </c>
    </row>
    <row r="1786" spans="1:37">
      <c r="A1786">
        <v>16</v>
      </c>
      <c r="B1786">
        <v>210</v>
      </c>
      <c r="C1786">
        <v>2022</v>
      </c>
      <c r="D1786">
        <v>6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3</v>
      </c>
      <c r="M1786">
        <v>99</v>
      </c>
      <c r="N1786">
        <v>99</v>
      </c>
      <c r="O1786">
        <v>99</v>
      </c>
      <c r="P1786">
        <v>99</v>
      </c>
      <c r="Q1786">
        <v>52</v>
      </c>
      <c r="R1786">
        <v>164</v>
      </c>
      <c r="S1786">
        <v>3</v>
      </c>
      <c r="T1786">
        <v>3.0609756097560981</v>
      </c>
      <c r="U1786">
        <v>10.846341463414635</v>
      </c>
      <c r="V1786">
        <v>0</v>
      </c>
      <c r="W1786">
        <v>0</v>
      </c>
      <c r="X1786">
        <v>26.829268292682919</v>
      </c>
      <c r="Y1786">
        <v>4.2682926829268304</v>
      </c>
      <c r="Z1786">
        <v>6.1745088700107758</v>
      </c>
      <c r="AA1786">
        <v>0</v>
      </c>
      <c r="AB1786">
        <v>1.5799626498796964</v>
      </c>
      <c r="AD1786">
        <v>38.967199703763072</v>
      </c>
      <c r="AF1786">
        <v>9.3553907586993734</v>
      </c>
      <c r="AG1786">
        <v>7.6891820626096896</v>
      </c>
      <c r="AH1786">
        <v>0</v>
      </c>
      <c r="AI1786">
        <v>0</v>
      </c>
    </row>
    <row r="1787" spans="1:37">
      <c r="A1787">
        <v>16</v>
      </c>
      <c r="B1787">
        <v>211</v>
      </c>
      <c r="C1787">
        <v>2022</v>
      </c>
      <c r="D1787">
        <v>7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3</v>
      </c>
      <c r="M1787">
        <v>99</v>
      </c>
      <c r="N1787">
        <v>99</v>
      </c>
      <c r="O1787">
        <v>99</v>
      </c>
      <c r="P1787">
        <v>99</v>
      </c>
      <c r="Q1787">
        <v>7</v>
      </c>
      <c r="R1787">
        <v>18</v>
      </c>
      <c r="S1787">
        <v>3</v>
      </c>
      <c r="T1787">
        <v>3.1666666666666665</v>
      </c>
      <c r="U1787">
        <v>13.744444444444444</v>
      </c>
      <c r="V1787">
        <v>0</v>
      </c>
      <c r="W1787">
        <v>0</v>
      </c>
      <c r="X1787">
        <v>44.44444444444445</v>
      </c>
      <c r="Y1787">
        <v>0</v>
      </c>
      <c r="Z1787">
        <v>4.6533407619594689</v>
      </c>
      <c r="AA1787">
        <v>0</v>
      </c>
      <c r="AB1787">
        <v>1.4624940645653541</v>
      </c>
      <c r="AD1787">
        <v>-44.844013894224155</v>
      </c>
      <c r="AF1787">
        <v>7.9646017699115053</v>
      </c>
      <c r="AG1787">
        <v>7.784035490671112</v>
      </c>
      <c r="AH1787">
        <v>0</v>
      </c>
      <c r="AI1787">
        <v>0</v>
      </c>
    </row>
    <row r="1788" spans="1:37">
      <c r="A1788">
        <v>16</v>
      </c>
      <c r="B1788">
        <v>212</v>
      </c>
      <c r="C1788">
        <v>2022</v>
      </c>
      <c r="D1788">
        <v>8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3</v>
      </c>
      <c r="M1788">
        <v>99</v>
      </c>
      <c r="N1788">
        <v>99</v>
      </c>
      <c r="O1788">
        <v>99</v>
      </c>
      <c r="P1788">
        <v>99</v>
      </c>
      <c r="Q1788">
        <v>39</v>
      </c>
      <c r="R1788">
        <v>168</v>
      </c>
      <c r="S1788">
        <v>3</v>
      </c>
      <c r="T1788">
        <v>2.75</v>
      </c>
      <c r="U1788">
        <v>9.2773809523809572</v>
      </c>
      <c r="V1788">
        <v>0</v>
      </c>
      <c r="W1788">
        <v>0</v>
      </c>
      <c r="X1788">
        <v>12.5</v>
      </c>
      <c r="Y1788">
        <v>1.1904761904761909</v>
      </c>
      <c r="Z1788">
        <v>4.1904611403950494</v>
      </c>
      <c r="AA1788">
        <v>0</v>
      </c>
      <c r="AB1788">
        <v>1.3396428095365038</v>
      </c>
      <c r="AD1788">
        <v>21.010382547904179</v>
      </c>
      <c r="AF1788">
        <v>10.105080810571838</v>
      </c>
      <c r="AG1788">
        <v>7.9440157392022304</v>
      </c>
      <c r="AH1788">
        <v>0</v>
      </c>
      <c r="AI1788">
        <v>1</v>
      </c>
      <c r="AJ1788">
        <v>106.9</v>
      </c>
      <c r="AK1788">
        <v>12.770017215022817</v>
      </c>
    </row>
    <row r="1789" spans="1:37">
      <c r="A1789">
        <v>16</v>
      </c>
      <c r="B1789">
        <v>213</v>
      </c>
      <c r="C1789">
        <v>2022</v>
      </c>
      <c r="D1789">
        <v>9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3</v>
      </c>
      <c r="M1789">
        <v>99</v>
      </c>
      <c r="N1789">
        <v>99</v>
      </c>
      <c r="O1789">
        <v>99</v>
      </c>
      <c r="P1789">
        <v>99</v>
      </c>
      <c r="Q1789">
        <v>54</v>
      </c>
      <c r="R1789">
        <v>255</v>
      </c>
      <c r="S1789">
        <v>3</v>
      </c>
      <c r="T1789">
        <v>3.2392156862745098</v>
      </c>
      <c r="U1789">
        <v>11.215294117647048</v>
      </c>
      <c r="V1789">
        <v>0</v>
      </c>
      <c r="W1789">
        <v>0</v>
      </c>
      <c r="X1789">
        <v>27.450980392156872</v>
      </c>
      <c r="Y1789">
        <v>0.78431372549019596</v>
      </c>
      <c r="Z1789">
        <v>5.627917231487622</v>
      </c>
      <c r="AA1789">
        <v>0</v>
      </c>
      <c r="AB1789">
        <v>1.498244519347206</v>
      </c>
      <c r="AD1789">
        <v>62.398503917475821</v>
      </c>
      <c r="AF1789">
        <v>11.208791208791212</v>
      </c>
      <c r="AG1789">
        <v>10.106653661846398</v>
      </c>
      <c r="AH1789">
        <v>2.7450980392156872</v>
      </c>
      <c r="AI1789">
        <v>1</v>
      </c>
      <c r="AJ1789">
        <v>85.8</v>
      </c>
      <c r="AK1789">
        <v>12.665668687968065</v>
      </c>
    </row>
    <row r="1790" spans="1:37">
      <c r="A1790">
        <v>16</v>
      </c>
      <c r="B1790">
        <v>214</v>
      </c>
      <c r="C1790">
        <v>2022</v>
      </c>
      <c r="D1790">
        <v>10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3</v>
      </c>
      <c r="M1790">
        <v>99</v>
      </c>
      <c r="N1790">
        <v>99</v>
      </c>
      <c r="O1790">
        <v>99</v>
      </c>
      <c r="P1790">
        <v>99</v>
      </c>
      <c r="Q1790">
        <v>126</v>
      </c>
      <c r="R1790">
        <v>377</v>
      </c>
      <c r="S1790">
        <v>3</v>
      </c>
      <c r="T1790">
        <v>3.5543766578249336</v>
      </c>
      <c r="U1790">
        <v>15.201061007957556</v>
      </c>
      <c r="V1790">
        <v>0</v>
      </c>
      <c r="W1790">
        <v>0</v>
      </c>
      <c r="X1790">
        <v>50.66312997347481</v>
      </c>
      <c r="Y1790">
        <v>5.0397877984084891</v>
      </c>
      <c r="Z1790">
        <v>5.631353959340176</v>
      </c>
      <c r="AA1790">
        <v>0</v>
      </c>
      <c r="AB1790">
        <v>1.5833477598701788</v>
      </c>
      <c r="AD1790">
        <v>45.684591421706862</v>
      </c>
      <c r="AF1790">
        <v>9.0040601862909</v>
      </c>
      <c r="AG1790">
        <v>8.7222805655753923</v>
      </c>
      <c r="AH1790">
        <v>0.2652519893899204</v>
      </c>
      <c r="AI1790">
        <v>7</v>
      </c>
      <c r="AJ1790">
        <v>102.8142857142857</v>
      </c>
      <c r="AK1790">
        <v>12.519070065858656</v>
      </c>
    </row>
    <row r="1791" spans="1:37">
      <c r="A1791">
        <v>16</v>
      </c>
      <c r="B1791">
        <v>215</v>
      </c>
      <c r="C1791">
        <v>2022</v>
      </c>
      <c r="D1791">
        <v>11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3</v>
      </c>
      <c r="M1791">
        <v>99</v>
      </c>
      <c r="N1791">
        <v>99</v>
      </c>
      <c r="O1791">
        <v>99</v>
      </c>
      <c r="P1791">
        <v>99</v>
      </c>
      <c r="Q1791">
        <v>71</v>
      </c>
      <c r="R1791">
        <v>192</v>
      </c>
      <c r="S1791">
        <v>3</v>
      </c>
      <c r="T1791">
        <v>3.515625</v>
      </c>
      <c r="U1791">
        <v>14.647916666666667</v>
      </c>
      <c r="V1791">
        <v>0</v>
      </c>
      <c r="W1791">
        <v>0</v>
      </c>
      <c r="X1791">
        <v>48.4375</v>
      </c>
      <c r="Y1791">
        <v>4.1666666666666679</v>
      </c>
      <c r="Z1791">
        <v>5.7553232454591292</v>
      </c>
      <c r="AA1791">
        <v>0</v>
      </c>
      <c r="AB1791">
        <v>1.6487892101099524</v>
      </c>
      <c r="AD1791">
        <v>35.739553901711275</v>
      </c>
      <c r="AF1791">
        <v>7.4418604651162799</v>
      </c>
      <c r="AG1791">
        <v>6.3959028379487766</v>
      </c>
      <c r="AH1791">
        <v>0.52083333333333348</v>
      </c>
      <c r="AI1791">
        <v>1</v>
      </c>
      <c r="AJ1791">
        <v>89.4</v>
      </c>
      <c r="AK1791">
        <v>8.3972811484632253</v>
      </c>
    </row>
    <row r="1792" spans="1:37">
      <c r="A1792">
        <v>16</v>
      </c>
      <c r="B1792">
        <v>216</v>
      </c>
      <c r="C1792">
        <v>2022</v>
      </c>
      <c r="D1792">
        <v>12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3</v>
      </c>
      <c r="M1792">
        <v>99</v>
      </c>
      <c r="N1792">
        <v>99</v>
      </c>
      <c r="O1792">
        <v>99</v>
      </c>
      <c r="P1792">
        <v>99</v>
      </c>
      <c r="Q1792">
        <v>13</v>
      </c>
      <c r="R1792">
        <v>35</v>
      </c>
      <c r="S1792">
        <v>3</v>
      </c>
      <c r="T1792">
        <v>4.0571428571428561</v>
      </c>
      <c r="U1792">
        <v>14.985714285714288</v>
      </c>
      <c r="V1792">
        <v>0</v>
      </c>
      <c r="W1792">
        <v>0</v>
      </c>
      <c r="X1792">
        <v>54.285714285714306</v>
      </c>
      <c r="Y1792">
        <v>5.7142857142857153</v>
      </c>
      <c r="Z1792">
        <v>5.475250436915081</v>
      </c>
      <c r="AA1792">
        <v>0</v>
      </c>
      <c r="AB1792">
        <v>1.9991835068041035</v>
      </c>
      <c r="AD1792">
        <v>45.60781150444101</v>
      </c>
      <c r="AF1792">
        <v>4.8209366391184565</v>
      </c>
      <c r="AG1792">
        <v>4.2465853243840632</v>
      </c>
      <c r="AH1792">
        <v>0</v>
      </c>
      <c r="AI1792">
        <v>0</v>
      </c>
    </row>
    <row r="1793" spans="1:37">
      <c r="A1793">
        <v>16</v>
      </c>
      <c r="B1793">
        <v>217</v>
      </c>
      <c r="C1793">
        <v>2022</v>
      </c>
      <c r="D1793">
        <v>1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4</v>
      </c>
      <c r="M1793">
        <v>99</v>
      </c>
      <c r="N1793">
        <v>99</v>
      </c>
      <c r="O1793">
        <v>99</v>
      </c>
      <c r="P1793">
        <v>99</v>
      </c>
      <c r="Q1793">
        <v>28</v>
      </c>
      <c r="R1793">
        <v>108</v>
      </c>
      <c r="S1793">
        <v>4</v>
      </c>
      <c r="T1793">
        <v>4.1944444444444446</v>
      </c>
      <c r="U1793">
        <v>14.48527777777778</v>
      </c>
      <c r="V1793">
        <v>0</v>
      </c>
      <c r="W1793">
        <v>0</v>
      </c>
      <c r="X1793">
        <v>54.629629629629619</v>
      </c>
      <c r="Y1793">
        <v>6.4814814814814827</v>
      </c>
      <c r="Z1793">
        <v>6.7112384266345204</v>
      </c>
      <c r="AA1793">
        <v>0</v>
      </c>
      <c r="AB1793">
        <v>1.5059040187144213</v>
      </c>
      <c r="AD1793">
        <v>36.891359518861137</v>
      </c>
      <c r="AF1793">
        <v>11.77753544165758</v>
      </c>
      <c r="AG1793">
        <v>8.9653828630701859</v>
      </c>
      <c r="AH1793">
        <v>0</v>
      </c>
      <c r="AI1793">
        <v>0</v>
      </c>
    </row>
    <row r="1794" spans="1:37">
      <c r="A1794">
        <v>16</v>
      </c>
      <c r="B1794">
        <v>218</v>
      </c>
      <c r="C1794">
        <v>2022</v>
      </c>
      <c r="D1794">
        <v>2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4</v>
      </c>
      <c r="M1794">
        <v>99</v>
      </c>
      <c r="N1794">
        <v>99</v>
      </c>
      <c r="O1794">
        <v>99</v>
      </c>
      <c r="P1794">
        <v>99</v>
      </c>
      <c r="Q1794">
        <v>39</v>
      </c>
      <c r="R1794">
        <v>232</v>
      </c>
      <c r="S1794">
        <v>4</v>
      </c>
      <c r="T1794">
        <v>4.6767241379310338</v>
      </c>
      <c r="U1794">
        <v>8.6426724137931057</v>
      </c>
      <c r="V1794">
        <v>0</v>
      </c>
      <c r="W1794">
        <v>0</v>
      </c>
      <c r="X1794">
        <v>6.8965517241379306</v>
      </c>
      <c r="Y1794">
        <v>1.7241379310344827</v>
      </c>
      <c r="Z1794">
        <v>5.073650467375642</v>
      </c>
      <c r="AA1794">
        <v>0</v>
      </c>
      <c r="AB1794">
        <v>1.119487086880961</v>
      </c>
      <c r="AD1794">
        <v>-3.0322439019528281E-2</v>
      </c>
      <c r="AF1794">
        <v>14.374225526641879</v>
      </c>
      <c r="AG1794">
        <v>12.364719448949517</v>
      </c>
      <c r="AH1794">
        <v>0</v>
      </c>
      <c r="AI1794">
        <v>2</v>
      </c>
      <c r="AJ1794">
        <v>89.1</v>
      </c>
      <c r="AK1794">
        <v>11.36774311499874</v>
      </c>
    </row>
    <row r="1795" spans="1:37">
      <c r="A1795">
        <v>16</v>
      </c>
      <c r="B1795">
        <v>219</v>
      </c>
      <c r="C1795">
        <v>2022</v>
      </c>
      <c r="D1795">
        <v>3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4</v>
      </c>
      <c r="M1795">
        <v>99</v>
      </c>
      <c r="N1795">
        <v>99</v>
      </c>
      <c r="O1795">
        <v>99</v>
      </c>
      <c r="P1795">
        <v>99</v>
      </c>
      <c r="Q1795">
        <v>96</v>
      </c>
      <c r="R1795">
        <v>669</v>
      </c>
      <c r="S1795">
        <v>4</v>
      </c>
      <c r="T1795">
        <v>4.4573991031390143</v>
      </c>
      <c r="U1795">
        <v>7.8213751868460353</v>
      </c>
      <c r="V1795">
        <v>0</v>
      </c>
      <c r="W1795">
        <v>0</v>
      </c>
      <c r="X1795">
        <v>13.004484304932737</v>
      </c>
      <c r="Y1795">
        <v>2.840059790732437</v>
      </c>
      <c r="Z1795">
        <v>5.5680951509118897</v>
      </c>
      <c r="AA1795">
        <v>0</v>
      </c>
      <c r="AB1795">
        <v>1.4258115327122796</v>
      </c>
      <c r="AD1795">
        <v>28.015355110659939</v>
      </c>
      <c r="AF1795">
        <v>15.511245073035004</v>
      </c>
      <c r="AG1795">
        <v>12.898414967830984</v>
      </c>
      <c r="AH1795">
        <v>0.5979073243647236</v>
      </c>
      <c r="AI1795">
        <v>3</v>
      </c>
      <c r="AJ1795">
        <v>110.2</v>
      </c>
      <c r="AK1795">
        <v>13.23771921684723</v>
      </c>
    </row>
    <row r="1796" spans="1:37">
      <c r="A1796">
        <v>16</v>
      </c>
      <c r="B1796">
        <v>220</v>
      </c>
      <c r="C1796">
        <v>2022</v>
      </c>
      <c r="D1796">
        <v>4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4</v>
      </c>
      <c r="M1796">
        <v>99</v>
      </c>
      <c r="N1796">
        <v>99</v>
      </c>
      <c r="O1796">
        <v>99</v>
      </c>
      <c r="P1796">
        <v>99</v>
      </c>
      <c r="Q1796">
        <v>74</v>
      </c>
      <c r="R1796">
        <v>461</v>
      </c>
      <c r="S1796">
        <v>4</v>
      </c>
      <c r="T1796">
        <v>3.9718004338394786</v>
      </c>
      <c r="U1796">
        <v>8.3553145336225612</v>
      </c>
      <c r="V1796">
        <v>0</v>
      </c>
      <c r="W1796">
        <v>0</v>
      </c>
      <c r="X1796">
        <v>14.750542299349238</v>
      </c>
      <c r="Y1796">
        <v>2.6030368763557497</v>
      </c>
      <c r="Z1796">
        <v>6.0656351239077235</v>
      </c>
      <c r="AA1796">
        <v>0</v>
      </c>
      <c r="AB1796">
        <v>1.588074732856257</v>
      </c>
      <c r="AD1796">
        <v>37.783047815900545</v>
      </c>
      <c r="AF1796">
        <v>12.34270414993307</v>
      </c>
      <c r="AG1796">
        <v>10.830615228883143</v>
      </c>
      <c r="AH1796">
        <v>0</v>
      </c>
      <c r="AI1796">
        <v>60</v>
      </c>
      <c r="AJ1796">
        <v>96.968333333333362</v>
      </c>
      <c r="AK1796">
        <v>13.077151732324021</v>
      </c>
    </row>
    <row r="1797" spans="1:37">
      <c r="A1797">
        <v>16</v>
      </c>
      <c r="B1797">
        <v>221</v>
      </c>
      <c r="C1797">
        <v>2022</v>
      </c>
      <c r="D1797">
        <v>5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4</v>
      </c>
      <c r="M1797">
        <v>99</v>
      </c>
      <c r="N1797">
        <v>99</v>
      </c>
      <c r="O1797">
        <v>99</v>
      </c>
      <c r="P1797">
        <v>99</v>
      </c>
      <c r="Q1797">
        <v>53</v>
      </c>
      <c r="R1797">
        <v>210</v>
      </c>
      <c r="S1797">
        <v>4</v>
      </c>
      <c r="T1797">
        <v>3.8571428571428559</v>
      </c>
      <c r="U1797">
        <v>9.1419047619047689</v>
      </c>
      <c r="V1797">
        <v>0</v>
      </c>
      <c r="W1797">
        <v>0</v>
      </c>
      <c r="X1797">
        <v>18.571428571428577</v>
      </c>
      <c r="Y1797">
        <v>2.3809523809523818</v>
      </c>
      <c r="Z1797">
        <v>6.513894028881726</v>
      </c>
      <c r="AA1797">
        <v>0</v>
      </c>
      <c r="AB1797">
        <v>1.5701293330324659</v>
      </c>
      <c r="AD1797">
        <v>27.034874756070781</v>
      </c>
      <c r="AF1797">
        <v>10.355029585798816</v>
      </c>
      <c r="AG1797">
        <v>8.9482810052949571</v>
      </c>
      <c r="AH1797">
        <v>0</v>
      </c>
      <c r="AI1797">
        <v>0</v>
      </c>
    </row>
    <row r="1798" spans="1:37">
      <c r="A1798">
        <v>16</v>
      </c>
      <c r="B1798">
        <v>222</v>
      </c>
      <c r="C1798">
        <v>2022</v>
      </c>
      <c r="D1798">
        <v>6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4</v>
      </c>
      <c r="M1798">
        <v>99</v>
      </c>
      <c r="N1798">
        <v>99</v>
      </c>
      <c r="O1798">
        <v>99</v>
      </c>
      <c r="P1798">
        <v>99</v>
      </c>
      <c r="Q1798">
        <v>65</v>
      </c>
      <c r="R1798">
        <v>269</v>
      </c>
      <c r="S1798">
        <v>4</v>
      </c>
      <c r="T1798">
        <v>3.8029739776951663</v>
      </c>
      <c r="U1798">
        <v>10.973234200743494</v>
      </c>
      <c r="V1798">
        <v>0</v>
      </c>
      <c r="W1798">
        <v>0</v>
      </c>
      <c r="X1798">
        <v>26.02230483271375</v>
      </c>
      <c r="Y1798">
        <v>6.3197026022304845</v>
      </c>
      <c r="Z1798">
        <v>6.5222374220630508</v>
      </c>
      <c r="AA1798">
        <v>0</v>
      </c>
      <c r="AB1798">
        <v>1.6990677750329894</v>
      </c>
      <c r="AD1798">
        <v>44.327027228832776</v>
      </c>
      <c r="AF1798">
        <v>15.345122646891044</v>
      </c>
      <c r="AG1798">
        <v>12.759684963127549</v>
      </c>
      <c r="AH1798">
        <v>0</v>
      </c>
      <c r="AI1798">
        <v>0</v>
      </c>
    </row>
    <row r="1799" spans="1:37">
      <c r="A1799">
        <v>16</v>
      </c>
      <c r="B1799">
        <v>223</v>
      </c>
      <c r="C1799">
        <v>2022</v>
      </c>
      <c r="D1799">
        <v>7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4</v>
      </c>
      <c r="M1799">
        <v>99</v>
      </c>
      <c r="N1799">
        <v>99</v>
      </c>
      <c r="O1799">
        <v>99</v>
      </c>
      <c r="P1799">
        <v>99</v>
      </c>
      <c r="Q1799">
        <v>16</v>
      </c>
      <c r="R1799">
        <v>49</v>
      </c>
      <c r="S1799">
        <v>4</v>
      </c>
      <c r="T1799">
        <v>3.9591836734693873</v>
      </c>
      <c r="U1799">
        <v>12.973469387755104</v>
      </c>
      <c r="V1799">
        <v>0</v>
      </c>
      <c r="W1799">
        <v>0</v>
      </c>
      <c r="X1799">
        <v>32.653061224489797</v>
      </c>
      <c r="Y1799">
        <v>2.0408163265306123</v>
      </c>
      <c r="Z1799">
        <v>5.626459919759025</v>
      </c>
      <c r="AA1799">
        <v>0</v>
      </c>
      <c r="AB1799">
        <v>1.427988219145788</v>
      </c>
      <c r="AD1799">
        <v>24.040895340287104</v>
      </c>
      <c r="AF1799">
        <v>21.681415929203535</v>
      </c>
      <c r="AG1799">
        <v>20.001258534436648</v>
      </c>
      <c r="AH1799">
        <v>0</v>
      </c>
      <c r="AI1799">
        <v>0</v>
      </c>
    </row>
    <row r="1800" spans="1:37">
      <c r="A1800">
        <v>16</v>
      </c>
      <c r="B1800">
        <v>224</v>
      </c>
      <c r="C1800">
        <v>2022</v>
      </c>
      <c r="D1800">
        <v>8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4</v>
      </c>
      <c r="M1800">
        <v>99</v>
      </c>
      <c r="N1800">
        <v>99</v>
      </c>
      <c r="O1800">
        <v>99</v>
      </c>
      <c r="P1800">
        <v>99</v>
      </c>
      <c r="Q1800">
        <v>60</v>
      </c>
      <c r="R1800">
        <v>312</v>
      </c>
      <c r="S1800">
        <v>4</v>
      </c>
      <c r="T1800">
        <v>3.2115384615384608</v>
      </c>
      <c r="U1800">
        <v>9.862179487179489</v>
      </c>
      <c r="V1800">
        <v>0</v>
      </c>
      <c r="W1800">
        <v>0</v>
      </c>
      <c r="X1800">
        <v>10.576923076923078</v>
      </c>
      <c r="Y1800">
        <v>1.6025641025641024</v>
      </c>
      <c r="Z1800">
        <v>4.4200423908617825</v>
      </c>
      <c r="AA1800">
        <v>0</v>
      </c>
      <c r="AB1800">
        <v>1.5233634151687361</v>
      </c>
      <c r="AD1800">
        <v>38.618452515385755</v>
      </c>
      <c r="AF1800">
        <v>18.766578648204849</v>
      </c>
      <c r="AG1800">
        <v>15.683136423408998</v>
      </c>
      <c r="AH1800">
        <v>0.64102564102564097</v>
      </c>
      <c r="AI1800">
        <v>6</v>
      </c>
      <c r="AJ1800">
        <v>88.766666666666637</v>
      </c>
      <c r="AK1800">
        <v>13.888397740841675</v>
      </c>
    </row>
    <row r="1801" spans="1:37">
      <c r="A1801">
        <v>16</v>
      </c>
      <c r="B1801">
        <v>225</v>
      </c>
      <c r="C1801">
        <v>2022</v>
      </c>
      <c r="D1801">
        <v>9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4</v>
      </c>
      <c r="M1801">
        <v>99</v>
      </c>
      <c r="N1801">
        <v>99</v>
      </c>
      <c r="O1801">
        <v>99</v>
      </c>
      <c r="P1801">
        <v>99</v>
      </c>
      <c r="Q1801">
        <v>69</v>
      </c>
      <c r="R1801">
        <v>329</v>
      </c>
      <c r="S1801">
        <v>4</v>
      </c>
      <c r="T1801">
        <v>3.8115501519756849</v>
      </c>
      <c r="U1801">
        <v>11.055015197568398</v>
      </c>
      <c r="V1801">
        <v>0</v>
      </c>
      <c r="W1801">
        <v>0</v>
      </c>
      <c r="X1801">
        <v>17.32522796352583</v>
      </c>
      <c r="Y1801">
        <v>2.4316109422492405</v>
      </c>
      <c r="Z1801">
        <v>5.196489996376747</v>
      </c>
      <c r="AA1801">
        <v>0</v>
      </c>
      <c r="AB1801">
        <v>1.754123331142551</v>
      </c>
      <c r="AD1801">
        <v>49.981549006092237</v>
      </c>
      <c r="AF1801">
        <v>14.461538461538458</v>
      </c>
      <c r="AG1801">
        <v>12.853215159097021</v>
      </c>
      <c r="AH1801">
        <v>0.91185410334346528</v>
      </c>
      <c r="AI1801">
        <v>4</v>
      </c>
      <c r="AJ1801">
        <v>89.125</v>
      </c>
      <c r="AK1801">
        <v>14.634149766263846</v>
      </c>
    </row>
    <row r="1802" spans="1:37">
      <c r="A1802">
        <v>16</v>
      </c>
      <c r="B1802">
        <v>226</v>
      </c>
      <c r="C1802">
        <v>2022</v>
      </c>
      <c r="D1802">
        <v>10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4</v>
      </c>
      <c r="M1802">
        <v>99</v>
      </c>
      <c r="N1802">
        <v>99</v>
      </c>
      <c r="O1802">
        <v>99</v>
      </c>
      <c r="P1802">
        <v>99</v>
      </c>
      <c r="Q1802">
        <v>161</v>
      </c>
      <c r="R1802">
        <v>558</v>
      </c>
      <c r="S1802">
        <v>4</v>
      </c>
      <c r="T1802">
        <v>4.1146953405017932</v>
      </c>
      <c r="U1802">
        <v>14.925627240143376</v>
      </c>
      <c r="V1802">
        <v>0</v>
      </c>
      <c r="W1802">
        <v>0</v>
      </c>
      <c r="X1802">
        <v>46.594982078853057</v>
      </c>
      <c r="Y1802">
        <v>8.6021505376344098</v>
      </c>
      <c r="Z1802">
        <v>6.2241412775106495</v>
      </c>
      <c r="AA1802">
        <v>0</v>
      </c>
      <c r="AB1802">
        <v>1.6399249798209221</v>
      </c>
      <c r="AD1802">
        <v>44.944708479920557</v>
      </c>
      <c r="AF1802">
        <v>13.326964413661329</v>
      </c>
      <c r="AG1802">
        <v>12.675981309833652</v>
      </c>
      <c r="AH1802">
        <v>1.2544802867383511</v>
      </c>
      <c r="AI1802">
        <v>17</v>
      </c>
      <c r="AJ1802">
        <v>87.8</v>
      </c>
      <c r="AK1802">
        <v>13.45275501874945</v>
      </c>
    </row>
    <row r="1803" spans="1:37">
      <c r="A1803">
        <v>16</v>
      </c>
      <c r="B1803">
        <v>227</v>
      </c>
      <c r="C1803">
        <v>2022</v>
      </c>
      <c r="D1803">
        <v>11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4</v>
      </c>
      <c r="M1803">
        <v>99</v>
      </c>
      <c r="N1803">
        <v>99</v>
      </c>
      <c r="O1803">
        <v>99</v>
      </c>
      <c r="P1803">
        <v>99</v>
      </c>
      <c r="Q1803">
        <v>95</v>
      </c>
      <c r="R1803">
        <v>322</v>
      </c>
      <c r="S1803">
        <v>4</v>
      </c>
      <c r="T1803">
        <v>4.2111801242236035</v>
      </c>
      <c r="U1803">
        <v>15.01894409937888</v>
      </c>
      <c r="V1803">
        <v>0</v>
      </c>
      <c r="W1803">
        <v>0</v>
      </c>
      <c r="X1803">
        <v>50.310559006211186</v>
      </c>
      <c r="Y1803">
        <v>7.1428571428571441</v>
      </c>
      <c r="Z1803">
        <v>5.7678360800706292</v>
      </c>
      <c r="AA1803">
        <v>0</v>
      </c>
      <c r="AB1803">
        <v>1.7046153566535505</v>
      </c>
      <c r="AD1803">
        <v>49.149342090547641</v>
      </c>
      <c r="AF1803">
        <v>12.480620155038761</v>
      </c>
      <c r="AG1803">
        <v>10.998160188665937</v>
      </c>
      <c r="AH1803">
        <v>0</v>
      </c>
      <c r="AI1803">
        <v>11</v>
      </c>
      <c r="AJ1803">
        <v>94.681818181818159</v>
      </c>
      <c r="AK1803">
        <v>12.508257522369124</v>
      </c>
    </row>
    <row r="1804" spans="1:37">
      <c r="A1804">
        <v>16</v>
      </c>
      <c r="B1804">
        <v>228</v>
      </c>
      <c r="C1804">
        <v>2022</v>
      </c>
      <c r="D1804">
        <v>12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4</v>
      </c>
      <c r="M1804">
        <v>99</v>
      </c>
      <c r="N1804">
        <v>99</v>
      </c>
      <c r="O1804">
        <v>99</v>
      </c>
      <c r="P1804">
        <v>99</v>
      </c>
      <c r="Q1804">
        <v>28</v>
      </c>
      <c r="R1804">
        <v>79</v>
      </c>
      <c r="S1804">
        <v>4</v>
      </c>
      <c r="T1804">
        <v>4.0632911392405058</v>
      </c>
      <c r="U1804">
        <v>16.807594936708853</v>
      </c>
      <c r="V1804">
        <v>0</v>
      </c>
      <c r="W1804">
        <v>0</v>
      </c>
      <c r="X1804">
        <v>64.556962025316452</v>
      </c>
      <c r="Y1804">
        <v>7.5949367088607556</v>
      </c>
      <c r="Z1804">
        <v>4.8805678273062316</v>
      </c>
      <c r="AA1804">
        <v>0</v>
      </c>
      <c r="AB1804">
        <v>1.38108169083401</v>
      </c>
      <c r="AD1804">
        <v>45.476729907453809</v>
      </c>
      <c r="AF1804">
        <v>10.881542699724518</v>
      </c>
      <c r="AG1804">
        <v>10.750459473245298</v>
      </c>
      <c r="AH1804">
        <v>0</v>
      </c>
      <c r="AI1804">
        <v>0</v>
      </c>
    </row>
    <row r="1805" spans="1:37">
      <c r="A1805">
        <v>16</v>
      </c>
      <c r="B1805">
        <v>229</v>
      </c>
      <c r="C1805">
        <v>2022</v>
      </c>
      <c r="D1805">
        <v>1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5</v>
      </c>
      <c r="M1805">
        <v>99</v>
      </c>
      <c r="N1805">
        <v>99</v>
      </c>
      <c r="O1805">
        <v>99</v>
      </c>
      <c r="P1805">
        <v>99</v>
      </c>
      <c r="Q1805">
        <v>47</v>
      </c>
      <c r="R1805">
        <v>304</v>
      </c>
      <c r="S1805">
        <v>5</v>
      </c>
      <c r="T1805">
        <v>4.9309210526315779</v>
      </c>
      <c r="U1805">
        <v>17.159605263157893</v>
      </c>
      <c r="V1805">
        <v>0</v>
      </c>
      <c r="W1805">
        <v>0</v>
      </c>
      <c r="X1805">
        <v>65.789473684210506</v>
      </c>
      <c r="Y1805">
        <v>16.118421052631579</v>
      </c>
      <c r="Z1805">
        <v>6.3461369187523484</v>
      </c>
      <c r="AA1805">
        <v>0</v>
      </c>
      <c r="AB1805">
        <v>1.177571852351917</v>
      </c>
      <c r="AD1805">
        <v>15.398425687381748</v>
      </c>
      <c r="AF1805">
        <v>33.151581243184289</v>
      </c>
      <c r="AG1805">
        <v>29.895039671737496</v>
      </c>
      <c r="AH1805">
        <v>0</v>
      </c>
      <c r="AI1805">
        <v>0</v>
      </c>
    </row>
    <row r="1806" spans="1:37">
      <c r="A1806">
        <v>16</v>
      </c>
      <c r="B1806">
        <v>230</v>
      </c>
      <c r="C1806">
        <v>2022</v>
      </c>
      <c r="D1806">
        <v>2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5</v>
      </c>
      <c r="M1806">
        <v>99</v>
      </c>
      <c r="N1806">
        <v>99</v>
      </c>
      <c r="O1806">
        <v>99</v>
      </c>
      <c r="P1806">
        <v>99</v>
      </c>
      <c r="Q1806">
        <v>58</v>
      </c>
      <c r="R1806">
        <v>533</v>
      </c>
      <c r="S1806">
        <v>5</v>
      </c>
      <c r="T1806">
        <v>4.8930581613508446</v>
      </c>
      <c r="U1806">
        <v>9.1242026266416474</v>
      </c>
      <c r="V1806">
        <v>0</v>
      </c>
      <c r="W1806">
        <v>0.18761726078799251</v>
      </c>
      <c r="X1806">
        <v>15.196998123827388</v>
      </c>
      <c r="Y1806">
        <v>6.191369606003752</v>
      </c>
      <c r="Z1806">
        <v>6.7369911871233485</v>
      </c>
      <c r="AA1806">
        <v>0</v>
      </c>
      <c r="AB1806">
        <v>1.0582511638065553</v>
      </c>
      <c r="AD1806">
        <v>24.020605925451488</v>
      </c>
      <c r="AF1806">
        <v>33.023543990086758</v>
      </c>
      <c r="AG1806">
        <v>29.989578387178323</v>
      </c>
      <c r="AH1806">
        <v>0.37523452157598502</v>
      </c>
      <c r="AI1806">
        <v>2</v>
      </c>
      <c r="AJ1806">
        <v>87.6</v>
      </c>
      <c r="AK1806">
        <v>15.47109385584311</v>
      </c>
    </row>
    <row r="1807" spans="1:37">
      <c r="A1807">
        <v>16</v>
      </c>
      <c r="B1807">
        <v>231</v>
      </c>
      <c r="C1807">
        <v>2022</v>
      </c>
      <c r="D1807">
        <v>3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5</v>
      </c>
      <c r="M1807">
        <v>99</v>
      </c>
      <c r="N1807">
        <v>99</v>
      </c>
      <c r="O1807">
        <v>99</v>
      </c>
      <c r="P1807">
        <v>99</v>
      </c>
      <c r="Q1807">
        <v>134</v>
      </c>
      <c r="R1807">
        <v>1571</v>
      </c>
      <c r="S1807">
        <v>5</v>
      </c>
      <c r="T1807">
        <v>5.153405474220242</v>
      </c>
      <c r="U1807">
        <v>8.4660089115213299</v>
      </c>
      <c r="V1807">
        <v>0</v>
      </c>
      <c r="W1807">
        <v>0.12730744748567796</v>
      </c>
      <c r="X1807">
        <v>13.430935709739019</v>
      </c>
      <c r="Y1807">
        <v>4.9013367281985998</v>
      </c>
      <c r="Z1807">
        <v>6.0863552706971138</v>
      </c>
      <c r="AA1807">
        <v>0</v>
      </c>
      <c r="AB1807">
        <v>1.3440652209196853</v>
      </c>
      <c r="AD1807">
        <v>23.345071026137219</v>
      </c>
      <c r="AF1807">
        <v>36.424762346394623</v>
      </c>
      <c r="AG1807">
        <v>32.785515320334284</v>
      </c>
      <c r="AH1807">
        <v>0.38192234245703366</v>
      </c>
      <c r="AI1807">
        <v>8</v>
      </c>
      <c r="AJ1807">
        <v>101.42500000000003</v>
      </c>
      <c r="AK1807">
        <v>15.289023585478716</v>
      </c>
    </row>
    <row r="1808" spans="1:37">
      <c r="A1808">
        <v>16</v>
      </c>
      <c r="B1808">
        <v>232</v>
      </c>
      <c r="C1808">
        <v>2022</v>
      </c>
      <c r="D1808">
        <v>4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5</v>
      </c>
      <c r="M1808">
        <v>99</v>
      </c>
      <c r="N1808">
        <v>99</v>
      </c>
      <c r="O1808">
        <v>99</v>
      </c>
      <c r="P1808">
        <v>99</v>
      </c>
      <c r="Q1808">
        <v>112</v>
      </c>
      <c r="R1808">
        <v>1496</v>
      </c>
      <c r="S1808">
        <v>5</v>
      </c>
      <c r="T1808">
        <v>4.7774064171122994</v>
      </c>
      <c r="U1808">
        <v>8.1151737967914404</v>
      </c>
      <c r="V1808">
        <v>0</v>
      </c>
      <c r="W1808">
        <v>6.684491978609626E-2</v>
      </c>
      <c r="X1808">
        <v>10.628342245989304</v>
      </c>
      <c r="Y1808">
        <v>4.1443850267379672</v>
      </c>
      <c r="Z1808">
        <v>5.3377743736423042</v>
      </c>
      <c r="AA1808">
        <v>0</v>
      </c>
      <c r="AB1808">
        <v>1.2641911918631956</v>
      </c>
      <c r="AD1808">
        <v>25.059565237924176</v>
      </c>
      <c r="AF1808">
        <v>40.053547523427049</v>
      </c>
      <c r="AG1808">
        <v>34.136486334495551</v>
      </c>
      <c r="AH1808">
        <v>0</v>
      </c>
      <c r="AI1808">
        <v>71</v>
      </c>
      <c r="AJ1808">
        <v>90.659154929577511</v>
      </c>
      <c r="AK1808">
        <v>14.22860097484152</v>
      </c>
    </row>
    <row r="1809" spans="1:37">
      <c r="A1809">
        <v>16</v>
      </c>
      <c r="B1809">
        <v>233</v>
      </c>
      <c r="C1809">
        <v>2022</v>
      </c>
      <c r="D1809">
        <v>5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5</v>
      </c>
      <c r="M1809">
        <v>99</v>
      </c>
      <c r="N1809">
        <v>99</v>
      </c>
      <c r="O1809">
        <v>99</v>
      </c>
      <c r="P1809">
        <v>99</v>
      </c>
      <c r="Q1809">
        <v>84</v>
      </c>
      <c r="R1809">
        <v>627</v>
      </c>
      <c r="S1809">
        <v>5</v>
      </c>
      <c r="T1809">
        <v>4.6698564593301448</v>
      </c>
      <c r="U1809">
        <v>9.5444976076555008</v>
      </c>
      <c r="V1809">
        <v>0</v>
      </c>
      <c r="W1809">
        <v>0</v>
      </c>
      <c r="X1809">
        <v>16.267942583732061</v>
      </c>
      <c r="Y1809">
        <v>5.9011164274322176</v>
      </c>
      <c r="Z1809">
        <v>6.1381112011446977</v>
      </c>
      <c r="AA1809">
        <v>0</v>
      </c>
      <c r="AB1809">
        <v>1.4935588911101754</v>
      </c>
      <c r="AD1809">
        <v>26.986479498016273</v>
      </c>
      <c r="AF1809">
        <v>30.917159763313599</v>
      </c>
      <c r="AG1809">
        <v>27.893578939518221</v>
      </c>
      <c r="AH1809">
        <v>0</v>
      </c>
      <c r="AI1809">
        <v>8</v>
      </c>
      <c r="AJ1809">
        <v>87.887499999999989</v>
      </c>
      <c r="AK1809">
        <v>15.446364671865094</v>
      </c>
    </row>
    <row r="1810" spans="1:37">
      <c r="A1810">
        <v>16</v>
      </c>
      <c r="B1810">
        <v>234</v>
      </c>
      <c r="C1810">
        <v>2022</v>
      </c>
      <c r="D1810">
        <v>6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5</v>
      </c>
      <c r="M1810">
        <v>99</v>
      </c>
      <c r="N1810">
        <v>99</v>
      </c>
      <c r="O1810">
        <v>99</v>
      </c>
      <c r="P1810">
        <v>99</v>
      </c>
      <c r="Q1810">
        <v>94</v>
      </c>
      <c r="R1810">
        <v>547</v>
      </c>
      <c r="S1810">
        <v>5</v>
      </c>
      <c r="T1810">
        <v>4.7568555758683715</v>
      </c>
      <c r="U1810">
        <v>12.480621572212062</v>
      </c>
      <c r="V1810">
        <v>0</v>
      </c>
      <c r="W1810">
        <v>0.54844606946983565</v>
      </c>
      <c r="X1810">
        <v>29.067641681901272</v>
      </c>
      <c r="Y1810">
        <v>9.8720292504570377</v>
      </c>
      <c r="Z1810">
        <v>6.7234853453782737</v>
      </c>
      <c r="AA1810">
        <v>0</v>
      </c>
      <c r="AB1810">
        <v>1.6149788977574897</v>
      </c>
      <c r="AD1810">
        <v>30.282478800906997</v>
      </c>
      <c r="AF1810">
        <v>31.203650884198517</v>
      </c>
      <c r="AG1810">
        <v>29.510499788188714</v>
      </c>
      <c r="AH1810">
        <v>2.0109689213893969</v>
      </c>
      <c r="AI1810">
        <v>1</v>
      </c>
      <c r="AJ1810">
        <v>89.8</v>
      </c>
      <c r="AK1810">
        <v>15.190206406623661</v>
      </c>
    </row>
    <row r="1811" spans="1:37">
      <c r="A1811">
        <v>16</v>
      </c>
      <c r="B1811">
        <v>235</v>
      </c>
      <c r="C1811">
        <v>2022</v>
      </c>
      <c r="D1811">
        <v>7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5</v>
      </c>
      <c r="M1811">
        <v>99</v>
      </c>
      <c r="N1811">
        <v>99</v>
      </c>
      <c r="O1811">
        <v>99</v>
      </c>
      <c r="P1811">
        <v>99</v>
      </c>
      <c r="Q1811">
        <v>19</v>
      </c>
      <c r="R1811">
        <v>81</v>
      </c>
      <c r="S1811">
        <v>5</v>
      </c>
      <c r="T1811">
        <v>4.4814814814814827</v>
      </c>
      <c r="U1811">
        <v>13.287654320987656</v>
      </c>
      <c r="V1811">
        <v>0</v>
      </c>
      <c r="W1811">
        <v>0</v>
      </c>
      <c r="X1811">
        <v>33.333333333333343</v>
      </c>
      <c r="Y1811">
        <v>12.345679012345681</v>
      </c>
      <c r="Z1811">
        <v>7.0543460505913487</v>
      </c>
      <c r="AA1811">
        <v>0</v>
      </c>
      <c r="AB1811">
        <v>1.8732101653928568</v>
      </c>
      <c r="AD1811">
        <v>50.79444923963203</v>
      </c>
      <c r="AF1811">
        <v>35.840707964601755</v>
      </c>
      <c r="AG1811">
        <v>33.86401535412012</v>
      </c>
      <c r="AH1811">
        <v>0</v>
      </c>
      <c r="AI1811">
        <v>0</v>
      </c>
    </row>
    <row r="1812" spans="1:37">
      <c r="A1812">
        <v>16</v>
      </c>
      <c r="B1812">
        <v>236</v>
      </c>
      <c r="C1812">
        <v>2022</v>
      </c>
      <c r="D1812">
        <v>8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5</v>
      </c>
      <c r="M1812">
        <v>99</v>
      </c>
      <c r="N1812">
        <v>99</v>
      </c>
      <c r="O1812">
        <v>99</v>
      </c>
      <c r="P1812">
        <v>99</v>
      </c>
      <c r="Q1812">
        <v>87</v>
      </c>
      <c r="R1812">
        <v>534</v>
      </c>
      <c r="S1812">
        <v>5</v>
      </c>
      <c r="T1812">
        <v>3.9925093632958801</v>
      </c>
      <c r="U1812">
        <v>11.30205992509363</v>
      </c>
      <c r="V1812">
        <v>0</v>
      </c>
      <c r="W1812">
        <v>0</v>
      </c>
      <c r="X1812">
        <v>12.172284644194763</v>
      </c>
      <c r="Y1812">
        <v>2.9962546816479403</v>
      </c>
      <c r="Z1812">
        <v>5.0031540116035584</v>
      </c>
      <c r="AA1812">
        <v>0</v>
      </c>
      <c r="AB1812">
        <v>1.6295320193148255</v>
      </c>
      <c r="AD1812">
        <v>38.476436892129826</v>
      </c>
      <c r="AF1812">
        <v>32.119721147889067</v>
      </c>
      <c r="AG1812">
        <v>30.761271776470696</v>
      </c>
      <c r="AH1812">
        <v>1.1235955056179776</v>
      </c>
      <c r="AI1812">
        <v>21</v>
      </c>
      <c r="AJ1812">
        <v>83.414285714285697</v>
      </c>
      <c r="AK1812">
        <v>14.358108046704896</v>
      </c>
    </row>
    <row r="1813" spans="1:37">
      <c r="A1813">
        <v>16</v>
      </c>
      <c r="B1813">
        <v>237</v>
      </c>
      <c r="C1813">
        <v>2022</v>
      </c>
      <c r="D1813">
        <v>9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5</v>
      </c>
      <c r="M1813">
        <v>99</v>
      </c>
      <c r="N1813">
        <v>99</v>
      </c>
      <c r="O1813">
        <v>99</v>
      </c>
      <c r="P1813">
        <v>99</v>
      </c>
      <c r="Q1813">
        <v>110</v>
      </c>
      <c r="R1813">
        <v>614</v>
      </c>
      <c r="S1813">
        <v>5</v>
      </c>
      <c r="T1813">
        <v>4.3941368078175884</v>
      </c>
      <c r="U1813">
        <v>12.205700325732902</v>
      </c>
      <c r="V1813">
        <v>0</v>
      </c>
      <c r="W1813">
        <v>0.32573289902280123</v>
      </c>
      <c r="X1813">
        <v>21.335504885993483</v>
      </c>
      <c r="Y1813">
        <v>4.885993485342019</v>
      </c>
      <c r="Z1813">
        <v>5.0892826729489924</v>
      </c>
      <c r="AA1813">
        <v>0</v>
      </c>
      <c r="AB1813">
        <v>1.7842136620111051</v>
      </c>
      <c r="AD1813">
        <v>47.938202218652158</v>
      </c>
      <c r="AF1813">
        <v>26.989010989010978</v>
      </c>
      <c r="AG1813">
        <v>26.484245791103024</v>
      </c>
      <c r="AH1813">
        <v>3.2573289902280118</v>
      </c>
      <c r="AI1813">
        <v>2</v>
      </c>
      <c r="AJ1813">
        <v>91.6</v>
      </c>
      <c r="AK1813">
        <v>14.762680745239493</v>
      </c>
    </row>
    <row r="1814" spans="1:37">
      <c r="A1814">
        <v>16</v>
      </c>
      <c r="B1814">
        <v>238</v>
      </c>
      <c r="C1814">
        <v>2022</v>
      </c>
      <c r="D1814">
        <v>10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5</v>
      </c>
      <c r="M1814">
        <v>99</v>
      </c>
      <c r="N1814">
        <v>99</v>
      </c>
      <c r="O1814">
        <v>99</v>
      </c>
      <c r="P1814">
        <v>99</v>
      </c>
      <c r="Q1814">
        <v>226</v>
      </c>
      <c r="R1814">
        <v>1147</v>
      </c>
      <c r="S1814">
        <v>5</v>
      </c>
      <c r="T1814">
        <v>4.8012205754141242</v>
      </c>
      <c r="U1814">
        <v>14.709503051438524</v>
      </c>
      <c r="V1814">
        <v>0</v>
      </c>
      <c r="W1814">
        <v>0.3487358326068003</v>
      </c>
      <c r="X1814">
        <v>40.366172624237151</v>
      </c>
      <c r="Y1814">
        <v>11.15954664341761</v>
      </c>
      <c r="Z1814">
        <v>6.7358807361003601</v>
      </c>
      <c r="AA1814">
        <v>0</v>
      </c>
      <c r="AB1814">
        <v>1.6730799197231021</v>
      </c>
      <c r="AD1814">
        <v>35.490928726573408</v>
      </c>
      <c r="AF1814">
        <v>27.394315739192734</v>
      </c>
      <c r="AG1814">
        <v>25.678888330822016</v>
      </c>
      <c r="AH1814">
        <v>1.5693112467306016</v>
      </c>
      <c r="AI1814">
        <v>17</v>
      </c>
      <c r="AJ1814">
        <v>92.8</v>
      </c>
      <c r="AK1814">
        <v>14.295316493839202</v>
      </c>
    </row>
    <row r="1815" spans="1:37">
      <c r="A1815">
        <v>16</v>
      </c>
      <c r="B1815">
        <v>239</v>
      </c>
      <c r="C1815">
        <v>2022</v>
      </c>
      <c r="D1815">
        <v>11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5</v>
      </c>
      <c r="M1815">
        <v>99</v>
      </c>
      <c r="N1815">
        <v>99</v>
      </c>
      <c r="O1815">
        <v>99</v>
      </c>
      <c r="P1815">
        <v>99</v>
      </c>
      <c r="Q1815">
        <v>149</v>
      </c>
      <c r="R1815">
        <v>842</v>
      </c>
      <c r="S1815">
        <v>5</v>
      </c>
      <c r="T1815">
        <v>4.8159144893111643</v>
      </c>
      <c r="U1815">
        <v>15.982304038004761</v>
      </c>
      <c r="V1815">
        <v>0</v>
      </c>
      <c r="W1815">
        <v>0.71258907363420443</v>
      </c>
      <c r="X1815">
        <v>50.593824228028495</v>
      </c>
      <c r="Y1815">
        <v>9.6199524940617582</v>
      </c>
      <c r="Z1815">
        <v>5.7006361200829083</v>
      </c>
      <c r="AA1815">
        <v>0</v>
      </c>
      <c r="AB1815">
        <v>1.6954832920551111</v>
      </c>
      <c r="AD1815">
        <v>36.791344684855808</v>
      </c>
      <c r="AF1815">
        <v>32.63565891472868</v>
      </c>
      <c r="AG1815">
        <v>30.603862921547638</v>
      </c>
      <c r="AH1815">
        <v>1.0688836104513069</v>
      </c>
      <c r="AI1815">
        <v>11</v>
      </c>
      <c r="AJ1815">
        <v>90.754545454545436</v>
      </c>
      <c r="AK1815">
        <v>14.735716878609152</v>
      </c>
    </row>
    <row r="1816" spans="1:37">
      <c r="A1816">
        <v>16</v>
      </c>
      <c r="B1816">
        <v>240</v>
      </c>
      <c r="C1816">
        <v>2022</v>
      </c>
      <c r="D1816">
        <v>12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5</v>
      </c>
      <c r="M1816">
        <v>99</v>
      </c>
      <c r="N1816">
        <v>99</v>
      </c>
      <c r="O1816">
        <v>99</v>
      </c>
      <c r="P1816">
        <v>99</v>
      </c>
      <c r="Q1816">
        <v>54</v>
      </c>
      <c r="R1816">
        <v>245</v>
      </c>
      <c r="S1816">
        <v>5</v>
      </c>
      <c r="T1816">
        <v>4.7551020408163263</v>
      </c>
      <c r="U1816">
        <v>16.553061224489795</v>
      </c>
      <c r="V1816">
        <v>0</v>
      </c>
      <c r="W1816">
        <v>0</v>
      </c>
      <c r="X1816">
        <v>57.142857142857153</v>
      </c>
      <c r="Y1816">
        <v>12.244897959183673</v>
      </c>
      <c r="Z1816">
        <v>6.1170254889926863</v>
      </c>
      <c r="AA1816">
        <v>0</v>
      </c>
      <c r="AB1816">
        <v>1.4891527826236761</v>
      </c>
      <c r="AD1816">
        <v>41.536170481180896</v>
      </c>
      <c r="AF1816">
        <v>33.746556473829195</v>
      </c>
      <c r="AG1816">
        <v>32.835132093497755</v>
      </c>
      <c r="AH1816">
        <v>0.81632653061224492</v>
      </c>
      <c r="AI1816">
        <v>0</v>
      </c>
    </row>
    <row r="1817" spans="1:37">
      <c r="A1817">
        <v>16</v>
      </c>
      <c r="B1817">
        <v>241</v>
      </c>
      <c r="C1817">
        <v>2022</v>
      </c>
      <c r="D1817">
        <v>1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6</v>
      </c>
      <c r="M1817">
        <v>99</v>
      </c>
      <c r="N1817">
        <v>99</v>
      </c>
      <c r="O1817">
        <v>99</v>
      </c>
      <c r="P1817">
        <v>99</v>
      </c>
      <c r="Q1817">
        <v>54</v>
      </c>
      <c r="R1817">
        <v>341</v>
      </c>
      <c r="S1817">
        <v>6</v>
      </c>
      <c r="T1817">
        <v>5.8797653958944283</v>
      </c>
      <c r="U1817">
        <v>20.817888563049859</v>
      </c>
      <c r="V1817">
        <v>7.9178885630498526</v>
      </c>
      <c r="W1817">
        <v>2.0527859237536656</v>
      </c>
      <c r="X1817">
        <v>78.005865102639291</v>
      </c>
      <c r="Y1817">
        <v>40.175953079178882</v>
      </c>
      <c r="Z1817">
        <v>6.953483795250226</v>
      </c>
      <c r="AA1817">
        <v>0</v>
      </c>
      <c r="AB1817">
        <v>1.5807403711280337</v>
      </c>
      <c r="AD1817">
        <v>42.931630786730643</v>
      </c>
      <c r="AF1817">
        <v>37.186477644492925</v>
      </c>
      <c r="AG1817">
        <v>40.68265761958115</v>
      </c>
      <c r="AH1817">
        <v>0</v>
      </c>
      <c r="AI1817">
        <v>0</v>
      </c>
    </row>
    <row r="1818" spans="1:37">
      <c r="A1818">
        <v>16</v>
      </c>
      <c r="B1818">
        <v>242</v>
      </c>
      <c r="C1818">
        <v>2022</v>
      </c>
      <c r="D1818">
        <v>2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6</v>
      </c>
      <c r="M1818">
        <v>99</v>
      </c>
      <c r="N1818">
        <v>99</v>
      </c>
      <c r="O1818">
        <v>99</v>
      </c>
      <c r="P1818">
        <v>99</v>
      </c>
      <c r="Q1818">
        <v>62</v>
      </c>
      <c r="R1818">
        <v>502</v>
      </c>
      <c r="S1818">
        <v>6</v>
      </c>
      <c r="T1818">
        <v>5.5557768924302788</v>
      </c>
      <c r="U1818">
        <v>11.322310756972112</v>
      </c>
      <c r="V1818">
        <v>2.7888446215139444</v>
      </c>
      <c r="W1818">
        <v>0.7968127490039838</v>
      </c>
      <c r="X1818">
        <v>24.501992031872515</v>
      </c>
      <c r="Y1818">
        <v>13.346613545816735</v>
      </c>
      <c r="Z1818">
        <v>8.2159171769686523</v>
      </c>
      <c r="AA1818">
        <v>0</v>
      </c>
      <c r="AB1818">
        <v>1.4155779914312752</v>
      </c>
      <c r="AD1818">
        <v>38.703698388661806</v>
      </c>
      <c r="AF1818">
        <v>31.102850061957877</v>
      </c>
      <c r="AG1818">
        <v>35.049918908752311</v>
      </c>
      <c r="AH1818">
        <v>0.7968127490039838</v>
      </c>
      <c r="AI1818">
        <v>0</v>
      </c>
    </row>
    <row r="1819" spans="1:37">
      <c r="A1819">
        <v>16</v>
      </c>
      <c r="B1819">
        <v>243</v>
      </c>
      <c r="C1819">
        <v>2022</v>
      </c>
      <c r="D1819">
        <v>3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6</v>
      </c>
      <c r="M1819">
        <v>99</v>
      </c>
      <c r="N1819">
        <v>99</v>
      </c>
      <c r="O1819">
        <v>99</v>
      </c>
      <c r="P1819">
        <v>99</v>
      </c>
      <c r="Q1819">
        <v>135</v>
      </c>
      <c r="R1819">
        <v>1318</v>
      </c>
      <c r="S1819">
        <v>6</v>
      </c>
      <c r="T1819">
        <v>5.6600910470409689</v>
      </c>
      <c r="U1819">
        <v>10.337405159332322</v>
      </c>
      <c r="V1819">
        <v>2.4279210925644921</v>
      </c>
      <c r="W1819">
        <v>0.68285280728376341</v>
      </c>
      <c r="X1819">
        <v>18.968133535660098</v>
      </c>
      <c r="Y1819">
        <v>11.608497723823977</v>
      </c>
      <c r="Z1819">
        <v>7.5338258918543213</v>
      </c>
      <c r="AA1819">
        <v>0</v>
      </c>
      <c r="AB1819">
        <v>1.684464583340906</v>
      </c>
      <c r="AD1819">
        <v>38.067954419230901</v>
      </c>
      <c r="AF1819">
        <v>30.558775794110822</v>
      </c>
      <c r="AG1819">
        <v>33.585673084033814</v>
      </c>
      <c r="AH1819">
        <v>0.30349013657056151</v>
      </c>
      <c r="AI1819">
        <v>13</v>
      </c>
      <c r="AJ1819">
        <v>85.82307692307694</v>
      </c>
      <c r="AK1819">
        <v>14.85161887419919</v>
      </c>
    </row>
    <row r="1820" spans="1:37">
      <c r="A1820">
        <v>16</v>
      </c>
      <c r="B1820">
        <v>244</v>
      </c>
      <c r="C1820">
        <v>2022</v>
      </c>
      <c r="D1820">
        <v>4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6</v>
      </c>
      <c r="M1820">
        <v>99</v>
      </c>
      <c r="N1820">
        <v>99</v>
      </c>
      <c r="O1820">
        <v>99</v>
      </c>
      <c r="P1820">
        <v>99</v>
      </c>
      <c r="Q1820">
        <v>110</v>
      </c>
      <c r="R1820">
        <v>1266</v>
      </c>
      <c r="S1820">
        <v>6</v>
      </c>
      <c r="T1820">
        <v>5.2630331753554493</v>
      </c>
      <c r="U1820">
        <v>10.604976303317528</v>
      </c>
      <c r="V1820">
        <v>2.1327014218009483</v>
      </c>
      <c r="W1820">
        <v>0.78988941548183211</v>
      </c>
      <c r="X1820">
        <v>17.61453396524487</v>
      </c>
      <c r="Y1820">
        <v>11.137440758293838</v>
      </c>
      <c r="Z1820">
        <v>7.2555278620580452</v>
      </c>
      <c r="AA1820">
        <v>0</v>
      </c>
      <c r="AB1820">
        <v>1.3697850849655877</v>
      </c>
      <c r="AD1820">
        <v>48.414132401045322</v>
      </c>
      <c r="AF1820">
        <v>33.895582329317271</v>
      </c>
      <c r="AG1820">
        <v>37.751377797773003</v>
      </c>
      <c r="AH1820">
        <v>0.15797788309636643</v>
      </c>
      <c r="AI1820">
        <v>37</v>
      </c>
      <c r="AJ1820">
        <v>92.905405405405375</v>
      </c>
      <c r="AK1820">
        <v>15.91710510180007</v>
      </c>
    </row>
    <row r="1821" spans="1:37">
      <c r="A1821">
        <v>16</v>
      </c>
      <c r="B1821">
        <v>245</v>
      </c>
      <c r="C1821">
        <v>2022</v>
      </c>
      <c r="D1821">
        <v>5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6</v>
      </c>
      <c r="M1821">
        <v>99</v>
      </c>
      <c r="N1821">
        <v>99</v>
      </c>
      <c r="O1821">
        <v>99</v>
      </c>
      <c r="P1821">
        <v>99</v>
      </c>
      <c r="Q1821">
        <v>82</v>
      </c>
      <c r="R1821">
        <v>689</v>
      </c>
      <c r="S1821">
        <v>6</v>
      </c>
      <c r="T1821">
        <v>5.200290275761974</v>
      </c>
      <c r="U1821">
        <v>11.398693759071122</v>
      </c>
      <c r="V1821">
        <v>2.902757619738753</v>
      </c>
      <c r="W1821">
        <v>0.72568940493468814</v>
      </c>
      <c r="X1821">
        <v>20.319303338171263</v>
      </c>
      <c r="Y1821">
        <v>11.756168359941951</v>
      </c>
      <c r="Z1821">
        <v>7.2867066693216112</v>
      </c>
      <c r="AA1821">
        <v>0</v>
      </c>
      <c r="AB1821">
        <v>1.7064548938397124</v>
      </c>
      <c r="AD1821">
        <v>47.456814248334751</v>
      </c>
      <c r="AF1821">
        <v>33.974358974358985</v>
      </c>
      <c r="AG1821">
        <v>36.606476993064362</v>
      </c>
      <c r="AH1821">
        <v>0</v>
      </c>
      <c r="AI1821">
        <v>17</v>
      </c>
      <c r="AJ1821">
        <v>87.447058823529403</v>
      </c>
      <c r="AK1821">
        <v>16.714965797278381</v>
      </c>
    </row>
    <row r="1822" spans="1:37">
      <c r="A1822">
        <v>16</v>
      </c>
      <c r="B1822">
        <v>246</v>
      </c>
      <c r="C1822">
        <v>2022</v>
      </c>
      <c r="D1822">
        <v>6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6</v>
      </c>
      <c r="M1822">
        <v>99</v>
      </c>
      <c r="N1822">
        <v>99</v>
      </c>
      <c r="O1822">
        <v>99</v>
      </c>
      <c r="P1822">
        <v>99</v>
      </c>
      <c r="Q1822">
        <v>83</v>
      </c>
      <c r="R1822">
        <v>416</v>
      </c>
      <c r="S1822">
        <v>6</v>
      </c>
      <c r="T1822">
        <v>5.3485576923076943</v>
      </c>
      <c r="U1822">
        <v>14.972596153846149</v>
      </c>
      <c r="V1822">
        <v>6.9711538461538449</v>
      </c>
      <c r="W1822">
        <v>0.96153846153846112</v>
      </c>
      <c r="X1822">
        <v>36.538461538461554</v>
      </c>
      <c r="Y1822">
        <v>22.59615384615384</v>
      </c>
      <c r="Z1822">
        <v>8.326935498636141</v>
      </c>
      <c r="AA1822">
        <v>0</v>
      </c>
      <c r="AB1822">
        <v>1.7100235706142215</v>
      </c>
      <c r="AD1822">
        <v>49.426158354157586</v>
      </c>
      <c r="AF1822">
        <v>23.730747290359378</v>
      </c>
      <c r="AG1822">
        <v>26.924240721368744</v>
      </c>
      <c r="AH1822">
        <v>0</v>
      </c>
      <c r="AI1822">
        <v>29</v>
      </c>
      <c r="AJ1822">
        <v>85.555172413793102</v>
      </c>
      <c r="AK1822">
        <v>16.135632508709872</v>
      </c>
    </row>
    <row r="1823" spans="1:37">
      <c r="A1823">
        <v>16</v>
      </c>
      <c r="B1823">
        <v>247</v>
      </c>
      <c r="C1823">
        <v>2022</v>
      </c>
      <c r="D1823">
        <v>7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6</v>
      </c>
      <c r="M1823">
        <v>99</v>
      </c>
      <c r="N1823">
        <v>99</v>
      </c>
      <c r="O1823">
        <v>99</v>
      </c>
      <c r="P1823">
        <v>99</v>
      </c>
      <c r="Q1823">
        <v>16</v>
      </c>
      <c r="R1823">
        <v>59</v>
      </c>
      <c r="S1823">
        <v>6</v>
      </c>
      <c r="T1823">
        <v>5.4576271186440684</v>
      </c>
      <c r="U1823">
        <v>15.205084745762704</v>
      </c>
      <c r="V1823">
        <v>1.6949152542372876</v>
      </c>
      <c r="W1823">
        <v>0</v>
      </c>
      <c r="X1823">
        <v>38.98305084745764</v>
      </c>
      <c r="Y1823">
        <v>22.033898305084747</v>
      </c>
      <c r="Z1823">
        <v>7.1058682774077102</v>
      </c>
      <c r="AA1823">
        <v>0</v>
      </c>
      <c r="AB1823">
        <v>1.8163292643550943</v>
      </c>
      <c r="AD1823">
        <v>53.915763393629994</v>
      </c>
      <c r="AF1823">
        <v>26.10619469026549</v>
      </c>
      <c r="AG1823">
        <v>28.225781077934744</v>
      </c>
      <c r="AH1823">
        <v>0</v>
      </c>
      <c r="AI1823">
        <v>0</v>
      </c>
    </row>
    <row r="1824" spans="1:37">
      <c r="A1824">
        <v>16</v>
      </c>
      <c r="B1824">
        <v>248</v>
      </c>
      <c r="C1824">
        <v>2022</v>
      </c>
      <c r="D1824">
        <v>8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6</v>
      </c>
      <c r="M1824">
        <v>99</v>
      </c>
      <c r="N1824">
        <v>99</v>
      </c>
      <c r="O1824">
        <v>99</v>
      </c>
      <c r="P1824">
        <v>99</v>
      </c>
      <c r="Q1824">
        <v>89</v>
      </c>
      <c r="R1824">
        <v>451</v>
      </c>
      <c r="S1824">
        <v>6</v>
      </c>
      <c r="T1824">
        <v>4.889135254988914</v>
      </c>
      <c r="U1824">
        <v>13.655210643015529</v>
      </c>
      <c r="V1824">
        <v>1.773835920177383</v>
      </c>
      <c r="W1824">
        <v>0.44345898004434575</v>
      </c>
      <c r="X1824">
        <v>21.729490022172943</v>
      </c>
      <c r="Y1824">
        <v>10.199556541019955</v>
      </c>
      <c r="Z1824">
        <v>6.2334757621715777</v>
      </c>
      <c r="AA1824">
        <v>0</v>
      </c>
      <c r="AB1824">
        <v>1.8457458504505804</v>
      </c>
      <c r="AD1824">
        <v>48.756781373985525</v>
      </c>
      <c r="AF1824">
        <v>27.127330033142261</v>
      </c>
      <c r="AG1824">
        <v>31.38920886043692</v>
      </c>
      <c r="AH1824">
        <v>2.4390243902439024</v>
      </c>
      <c r="AI1824">
        <v>34</v>
      </c>
      <c r="AJ1824">
        <v>87.435294117647061</v>
      </c>
      <c r="AK1824">
        <v>15.993375719420252</v>
      </c>
    </row>
    <row r="1825" spans="1:37">
      <c r="A1825">
        <v>16</v>
      </c>
      <c r="B1825">
        <v>249</v>
      </c>
      <c r="C1825">
        <v>2022</v>
      </c>
      <c r="D1825">
        <v>9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6</v>
      </c>
      <c r="M1825">
        <v>99</v>
      </c>
      <c r="N1825">
        <v>99</v>
      </c>
      <c r="O1825">
        <v>99</v>
      </c>
      <c r="P1825">
        <v>99</v>
      </c>
      <c r="Q1825">
        <v>98</v>
      </c>
      <c r="R1825">
        <v>519</v>
      </c>
      <c r="S1825">
        <v>6</v>
      </c>
      <c r="T1825">
        <v>5.0751445086705189</v>
      </c>
      <c r="U1825">
        <v>13.797302504816949</v>
      </c>
      <c r="V1825">
        <v>0.57803468208092501</v>
      </c>
      <c r="W1825">
        <v>0.77071290944123316</v>
      </c>
      <c r="X1825">
        <v>24.277456647398839</v>
      </c>
      <c r="Y1825">
        <v>9.4412331406551058</v>
      </c>
      <c r="Z1825">
        <v>6.0616003253156459</v>
      </c>
      <c r="AA1825">
        <v>0</v>
      </c>
      <c r="AB1825">
        <v>1.8320994433310784</v>
      </c>
      <c r="AD1825">
        <v>51.777316457702909</v>
      </c>
      <c r="AF1825">
        <v>22.813186813186807</v>
      </c>
      <c r="AG1825">
        <v>25.305683954596205</v>
      </c>
      <c r="AH1825">
        <v>2.6974951830443161</v>
      </c>
      <c r="AI1825">
        <v>2</v>
      </c>
      <c r="AJ1825">
        <v>92.949999999999989</v>
      </c>
      <c r="AK1825">
        <v>16.554613097559372</v>
      </c>
    </row>
    <row r="1826" spans="1:37">
      <c r="A1826">
        <v>16</v>
      </c>
      <c r="B1826">
        <v>250</v>
      </c>
      <c r="C1826">
        <v>2022</v>
      </c>
      <c r="D1826">
        <v>10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6</v>
      </c>
      <c r="M1826">
        <v>99</v>
      </c>
      <c r="N1826">
        <v>99</v>
      </c>
      <c r="O1826">
        <v>99</v>
      </c>
      <c r="P1826">
        <v>99</v>
      </c>
      <c r="Q1826">
        <v>221</v>
      </c>
      <c r="R1826">
        <v>1188</v>
      </c>
      <c r="S1826">
        <v>6</v>
      </c>
      <c r="T1826">
        <v>5.4444444444444438</v>
      </c>
      <c r="U1826">
        <v>16.087121212121222</v>
      </c>
      <c r="V1826">
        <v>3.6195286195286198</v>
      </c>
      <c r="W1826">
        <v>1.0942760942760943</v>
      </c>
      <c r="X1826">
        <v>41.666666666666657</v>
      </c>
      <c r="Y1826">
        <v>18.602693602693599</v>
      </c>
      <c r="Z1826">
        <v>6.9008119950259612</v>
      </c>
      <c r="AA1826">
        <v>0</v>
      </c>
      <c r="AB1826">
        <v>1.7569806260497716</v>
      </c>
      <c r="AD1826">
        <v>49.444542222556173</v>
      </c>
      <c r="AF1826">
        <v>28.373537138762838</v>
      </c>
      <c r="AG1826">
        <v>29.087712889822392</v>
      </c>
      <c r="AH1826">
        <v>1.5151515151515151</v>
      </c>
      <c r="AI1826">
        <v>15</v>
      </c>
      <c r="AJ1826">
        <v>95.233333333333363</v>
      </c>
      <c r="AK1826">
        <v>17.340904462048517</v>
      </c>
    </row>
    <row r="1827" spans="1:37">
      <c r="A1827">
        <v>16</v>
      </c>
      <c r="B1827">
        <v>251</v>
      </c>
      <c r="C1827">
        <v>2022</v>
      </c>
      <c r="D1827">
        <v>11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6</v>
      </c>
      <c r="M1827">
        <v>99</v>
      </c>
      <c r="N1827">
        <v>99</v>
      </c>
      <c r="O1827">
        <v>99</v>
      </c>
      <c r="P1827">
        <v>99</v>
      </c>
      <c r="Q1827">
        <v>152</v>
      </c>
      <c r="R1827">
        <v>769</v>
      </c>
      <c r="S1827">
        <v>6</v>
      </c>
      <c r="T1827">
        <v>5.6384915474642403</v>
      </c>
      <c r="U1827">
        <v>18.597789336801064</v>
      </c>
      <c r="V1827">
        <v>6.3719115734720404</v>
      </c>
      <c r="W1827">
        <v>1.6905071521456436</v>
      </c>
      <c r="X1827">
        <v>62.678803641092301</v>
      </c>
      <c r="Y1827">
        <v>26.267880364109235</v>
      </c>
      <c r="Z1827">
        <v>6.5587815483558511</v>
      </c>
      <c r="AA1827">
        <v>0</v>
      </c>
      <c r="AB1827">
        <v>1.7479323286332396</v>
      </c>
      <c r="AD1827">
        <v>38.267533000553243</v>
      </c>
      <c r="AF1827">
        <v>29.806201550387595</v>
      </c>
      <c r="AG1827">
        <v>32.524635051021242</v>
      </c>
      <c r="AH1827">
        <v>1.3003901170351102</v>
      </c>
      <c r="AI1827">
        <v>17</v>
      </c>
      <c r="AJ1827">
        <v>92.60588235294118</v>
      </c>
      <c r="AK1827">
        <v>16.945903076553197</v>
      </c>
    </row>
    <row r="1828" spans="1:37">
      <c r="A1828">
        <v>16</v>
      </c>
      <c r="B1828">
        <v>252</v>
      </c>
      <c r="C1828">
        <v>2022</v>
      </c>
      <c r="D1828">
        <v>12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6</v>
      </c>
      <c r="M1828">
        <v>99</v>
      </c>
      <c r="N1828">
        <v>99</v>
      </c>
      <c r="O1828">
        <v>99</v>
      </c>
      <c r="P1828">
        <v>99</v>
      </c>
      <c r="Q1828">
        <v>56</v>
      </c>
      <c r="R1828">
        <v>235</v>
      </c>
      <c r="S1828">
        <v>6</v>
      </c>
      <c r="T1828">
        <v>5.6510638297872351</v>
      </c>
      <c r="U1828">
        <v>18.136170212765958</v>
      </c>
      <c r="V1828">
        <v>5.1063829787234063</v>
      </c>
      <c r="W1828">
        <v>1.2765957446808516</v>
      </c>
      <c r="X1828">
        <v>60.85106382978725</v>
      </c>
      <c r="Y1828">
        <v>20</v>
      </c>
      <c r="Z1828">
        <v>6.183947150001079</v>
      </c>
      <c r="AA1828">
        <v>0</v>
      </c>
      <c r="AB1828">
        <v>1.6129624311918715</v>
      </c>
      <c r="AD1828">
        <v>39.746815906798311</v>
      </c>
      <c r="AF1828">
        <v>32.369146005509641</v>
      </c>
      <c r="AG1828">
        <v>34.507047955242847</v>
      </c>
      <c r="AH1828">
        <v>2.1276595744680855</v>
      </c>
      <c r="AI1828">
        <v>0</v>
      </c>
    </row>
    <row r="1829" spans="1:37">
      <c r="A1829">
        <v>16</v>
      </c>
      <c r="B1829">
        <v>253</v>
      </c>
      <c r="C1829">
        <v>2022</v>
      </c>
      <c r="D1829">
        <v>1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7</v>
      </c>
      <c r="M1829">
        <v>99</v>
      </c>
      <c r="N1829">
        <v>99</v>
      </c>
      <c r="O1829">
        <v>99</v>
      </c>
      <c r="P1829">
        <v>99</v>
      </c>
      <c r="R1829">
        <v>0</v>
      </c>
    </row>
    <row r="1830" spans="1:37">
      <c r="A1830">
        <v>16</v>
      </c>
      <c r="B1830">
        <v>254</v>
      </c>
      <c r="C1830">
        <v>2022</v>
      </c>
      <c r="D1830">
        <v>2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7</v>
      </c>
      <c r="M1830">
        <v>99</v>
      </c>
      <c r="N1830">
        <v>99</v>
      </c>
      <c r="O1830">
        <v>99</v>
      </c>
      <c r="P1830">
        <v>99</v>
      </c>
      <c r="R1830">
        <v>0</v>
      </c>
    </row>
    <row r="1831" spans="1:37">
      <c r="A1831">
        <v>16</v>
      </c>
      <c r="B1831">
        <v>255</v>
      </c>
      <c r="C1831">
        <v>2022</v>
      </c>
      <c r="D1831">
        <v>3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7</v>
      </c>
      <c r="M1831">
        <v>99</v>
      </c>
      <c r="N1831">
        <v>99</v>
      </c>
      <c r="O1831">
        <v>99</v>
      </c>
      <c r="P1831">
        <v>99</v>
      </c>
      <c r="R1831">
        <v>0</v>
      </c>
    </row>
    <row r="1832" spans="1:37">
      <c r="A1832">
        <v>16</v>
      </c>
      <c r="B1832">
        <v>256</v>
      </c>
      <c r="C1832">
        <v>2022</v>
      </c>
      <c r="D1832">
        <v>4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7</v>
      </c>
      <c r="M1832">
        <v>99</v>
      </c>
      <c r="N1832">
        <v>99</v>
      </c>
      <c r="O1832">
        <v>99</v>
      </c>
      <c r="P1832">
        <v>99</v>
      </c>
      <c r="R1832">
        <v>0</v>
      </c>
    </row>
    <row r="1833" spans="1:37">
      <c r="A1833">
        <v>16</v>
      </c>
      <c r="B1833">
        <v>257</v>
      </c>
      <c r="C1833">
        <v>2022</v>
      </c>
      <c r="D1833">
        <v>5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7</v>
      </c>
      <c r="M1833">
        <v>99</v>
      </c>
      <c r="N1833">
        <v>99</v>
      </c>
      <c r="O1833">
        <v>99</v>
      </c>
      <c r="P1833">
        <v>99</v>
      </c>
      <c r="R1833">
        <v>0</v>
      </c>
    </row>
    <row r="1834" spans="1:37">
      <c r="A1834">
        <v>16</v>
      </c>
      <c r="B1834">
        <v>258</v>
      </c>
      <c r="C1834">
        <v>2022</v>
      </c>
      <c r="D1834">
        <v>6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7</v>
      </c>
      <c r="M1834">
        <v>99</v>
      </c>
      <c r="N1834">
        <v>99</v>
      </c>
      <c r="O1834">
        <v>99</v>
      </c>
      <c r="P1834">
        <v>99</v>
      </c>
      <c r="R1834">
        <v>0</v>
      </c>
    </row>
    <row r="1835" spans="1:37">
      <c r="A1835">
        <v>16</v>
      </c>
      <c r="B1835">
        <v>259</v>
      </c>
      <c r="C1835">
        <v>2022</v>
      </c>
      <c r="D1835">
        <v>7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7</v>
      </c>
      <c r="M1835">
        <v>99</v>
      </c>
      <c r="N1835">
        <v>99</v>
      </c>
      <c r="O1835">
        <v>99</v>
      </c>
      <c r="P1835">
        <v>99</v>
      </c>
      <c r="R1835">
        <v>0</v>
      </c>
    </row>
    <row r="1836" spans="1:37">
      <c r="A1836">
        <v>16</v>
      </c>
      <c r="B1836">
        <v>260</v>
      </c>
      <c r="C1836">
        <v>2022</v>
      </c>
      <c r="D1836">
        <v>8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7</v>
      </c>
      <c r="M1836">
        <v>99</v>
      </c>
      <c r="N1836">
        <v>99</v>
      </c>
      <c r="O1836">
        <v>99</v>
      </c>
      <c r="P1836">
        <v>99</v>
      </c>
      <c r="R1836">
        <v>0</v>
      </c>
    </row>
    <row r="1837" spans="1:37">
      <c r="A1837">
        <v>16</v>
      </c>
      <c r="B1837">
        <v>261</v>
      </c>
      <c r="C1837">
        <v>2022</v>
      </c>
      <c r="D1837">
        <v>9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7</v>
      </c>
      <c r="M1837">
        <v>99</v>
      </c>
      <c r="N1837">
        <v>99</v>
      </c>
      <c r="O1837">
        <v>99</v>
      </c>
      <c r="P1837">
        <v>99</v>
      </c>
      <c r="R1837">
        <v>0</v>
      </c>
    </row>
    <row r="1838" spans="1:37">
      <c r="A1838">
        <v>16</v>
      </c>
      <c r="B1838">
        <v>262</v>
      </c>
      <c r="C1838">
        <v>2022</v>
      </c>
      <c r="D1838">
        <v>10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999</v>
      </c>
      <c r="K1838">
        <v>99</v>
      </c>
      <c r="L1838">
        <v>7</v>
      </c>
      <c r="M1838">
        <v>99</v>
      </c>
      <c r="N1838">
        <v>99</v>
      </c>
      <c r="O1838">
        <v>99</v>
      </c>
      <c r="P1838">
        <v>99</v>
      </c>
      <c r="R1838">
        <v>0</v>
      </c>
    </row>
    <row r="1839" spans="1:37">
      <c r="A1839">
        <v>16</v>
      </c>
      <c r="B1839">
        <v>263</v>
      </c>
      <c r="C1839">
        <v>2022</v>
      </c>
      <c r="D1839">
        <v>11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999</v>
      </c>
      <c r="K1839">
        <v>99</v>
      </c>
      <c r="L1839">
        <v>7</v>
      </c>
      <c r="M1839">
        <v>99</v>
      </c>
      <c r="N1839">
        <v>99</v>
      </c>
      <c r="O1839">
        <v>99</v>
      </c>
      <c r="P1839">
        <v>99</v>
      </c>
      <c r="R1839">
        <v>0</v>
      </c>
    </row>
    <row r="1840" spans="1:37">
      <c r="A1840">
        <v>16</v>
      </c>
      <c r="B1840">
        <v>264</v>
      </c>
      <c r="C1840">
        <v>2022</v>
      </c>
      <c r="D1840">
        <v>12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999</v>
      </c>
      <c r="K1840">
        <v>99</v>
      </c>
      <c r="L1840">
        <v>7</v>
      </c>
      <c r="M1840">
        <v>99</v>
      </c>
      <c r="N1840">
        <v>99</v>
      </c>
      <c r="O1840">
        <v>99</v>
      </c>
      <c r="P1840">
        <v>99</v>
      </c>
      <c r="R1840">
        <v>0</v>
      </c>
    </row>
    <row r="1841" spans="1:37">
      <c r="A1841">
        <v>16</v>
      </c>
      <c r="B1841">
        <v>265</v>
      </c>
      <c r="C1841">
        <v>2022</v>
      </c>
      <c r="D1841">
        <v>1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999</v>
      </c>
      <c r="K1841">
        <v>99</v>
      </c>
      <c r="L1841">
        <v>8</v>
      </c>
      <c r="M1841">
        <v>99</v>
      </c>
      <c r="N1841">
        <v>99</v>
      </c>
      <c r="O1841">
        <v>99</v>
      </c>
      <c r="P1841">
        <v>99</v>
      </c>
      <c r="Q1841">
        <v>28</v>
      </c>
      <c r="R1841">
        <v>109</v>
      </c>
      <c r="S1841">
        <v>8</v>
      </c>
      <c r="T1841">
        <v>7.2568807339449517</v>
      </c>
      <c r="U1841">
        <v>25.539266055045871</v>
      </c>
      <c r="V1841">
        <v>12.8440366972477</v>
      </c>
      <c r="W1841">
        <v>21.100917431192656</v>
      </c>
      <c r="X1841">
        <v>91.743119266055061</v>
      </c>
      <c r="Y1841">
        <v>68.807339449541288</v>
      </c>
      <c r="Z1841">
        <v>6.987147008224178</v>
      </c>
      <c r="AA1841">
        <v>0</v>
      </c>
      <c r="AB1841">
        <v>2.3399351897430019</v>
      </c>
      <c r="AD1841">
        <v>45.566692854150062</v>
      </c>
      <c r="AF1841">
        <v>11.886586695747003</v>
      </c>
      <c r="AG1841">
        <v>15.953396811933899</v>
      </c>
      <c r="AH1841">
        <v>1.8348623853211012</v>
      </c>
      <c r="AI1841">
        <v>1</v>
      </c>
      <c r="AJ1841">
        <v>100.5</v>
      </c>
      <c r="AK1841">
        <v>19.407430558403249</v>
      </c>
    </row>
    <row r="1842" spans="1:37">
      <c r="A1842">
        <v>16</v>
      </c>
      <c r="B1842">
        <v>266</v>
      </c>
      <c r="C1842">
        <v>2022</v>
      </c>
      <c r="D1842">
        <v>2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999</v>
      </c>
      <c r="K1842">
        <v>99</v>
      </c>
      <c r="L1842">
        <v>8</v>
      </c>
      <c r="M1842">
        <v>99</v>
      </c>
      <c r="N1842">
        <v>99</v>
      </c>
      <c r="O1842">
        <v>99</v>
      </c>
      <c r="P1842">
        <v>99</v>
      </c>
      <c r="Q1842">
        <v>38</v>
      </c>
      <c r="R1842">
        <v>248</v>
      </c>
      <c r="S1842">
        <v>8</v>
      </c>
      <c r="T1842">
        <v>5.8588709677419368</v>
      </c>
      <c r="U1842">
        <v>10.755241935483873</v>
      </c>
      <c r="V1842">
        <v>1.6129032258064513</v>
      </c>
      <c r="W1842">
        <v>5.241935483870968</v>
      </c>
      <c r="X1842">
        <v>21.7741935483871</v>
      </c>
      <c r="Y1842">
        <v>14.516129032258061</v>
      </c>
      <c r="Z1842">
        <v>8.6930341935284137</v>
      </c>
      <c r="AA1842">
        <v>0</v>
      </c>
      <c r="AB1842">
        <v>1.9302979920699797</v>
      </c>
      <c r="AD1842">
        <v>64.143906223049399</v>
      </c>
      <c r="AF1842">
        <v>15.365551425030979</v>
      </c>
      <c r="AG1842">
        <v>16.448265017297413</v>
      </c>
      <c r="AH1842">
        <v>1.6129032258064513</v>
      </c>
      <c r="AI1842">
        <v>0</v>
      </c>
    </row>
    <row r="1843" spans="1:37">
      <c r="A1843">
        <v>16</v>
      </c>
      <c r="B1843">
        <v>267</v>
      </c>
      <c r="C1843">
        <v>2022</v>
      </c>
      <c r="D1843">
        <v>3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999</v>
      </c>
      <c r="K1843">
        <v>99</v>
      </c>
      <c r="L1843">
        <v>8</v>
      </c>
      <c r="M1843">
        <v>99</v>
      </c>
      <c r="N1843">
        <v>99</v>
      </c>
      <c r="O1843">
        <v>99</v>
      </c>
      <c r="P1843">
        <v>99</v>
      </c>
      <c r="Q1843">
        <v>67</v>
      </c>
      <c r="R1843">
        <v>438</v>
      </c>
      <c r="S1843">
        <v>8</v>
      </c>
      <c r="T1843">
        <v>5.7808219178082174</v>
      </c>
      <c r="U1843">
        <v>11.815981735159816</v>
      </c>
      <c r="V1843">
        <v>2.2831050228310503</v>
      </c>
      <c r="W1843">
        <v>6.1643835616438363</v>
      </c>
      <c r="X1843">
        <v>23.515981735159819</v>
      </c>
      <c r="Y1843">
        <v>18.493150684931503</v>
      </c>
      <c r="Z1843">
        <v>9.3275929992406859</v>
      </c>
      <c r="AA1843">
        <v>0</v>
      </c>
      <c r="AB1843">
        <v>1.9178082191780812</v>
      </c>
      <c r="AD1843">
        <v>72.214494174587344</v>
      </c>
      <c r="AF1843">
        <v>10.155344307906329</v>
      </c>
      <c r="AG1843">
        <v>12.75766016713092</v>
      </c>
      <c r="AH1843">
        <v>0</v>
      </c>
      <c r="AI1843">
        <v>4</v>
      </c>
      <c r="AJ1843">
        <v>94.1</v>
      </c>
      <c r="AK1843">
        <v>18.572487927846005</v>
      </c>
    </row>
    <row r="1844" spans="1:37">
      <c r="A1844">
        <v>16</v>
      </c>
      <c r="B1844">
        <v>268</v>
      </c>
      <c r="C1844">
        <v>2022</v>
      </c>
      <c r="D1844">
        <v>4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999</v>
      </c>
      <c r="K1844">
        <v>99</v>
      </c>
      <c r="L1844">
        <v>8</v>
      </c>
      <c r="M1844">
        <v>99</v>
      </c>
      <c r="N1844">
        <v>99</v>
      </c>
      <c r="O1844">
        <v>99</v>
      </c>
      <c r="P1844">
        <v>99</v>
      </c>
      <c r="Q1844">
        <v>63</v>
      </c>
      <c r="R1844">
        <v>235</v>
      </c>
      <c r="S1844">
        <v>8</v>
      </c>
      <c r="T1844">
        <v>6.1744680851063825</v>
      </c>
      <c r="U1844">
        <v>15.471063829787237</v>
      </c>
      <c r="V1844">
        <v>3.4042553191489366</v>
      </c>
      <c r="W1844">
        <v>7.2340425531914896</v>
      </c>
      <c r="X1844">
        <v>34.468085106382965</v>
      </c>
      <c r="Y1844">
        <v>30.638297872340427</v>
      </c>
      <c r="Z1844">
        <v>10.679469911548521</v>
      </c>
      <c r="AA1844">
        <v>0</v>
      </c>
      <c r="AB1844">
        <v>2.0954325288646225</v>
      </c>
      <c r="AD1844">
        <v>70.594949051285553</v>
      </c>
      <c r="AF1844">
        <v>6.291834002677378</v>
      </c>
      <c r="AG1844">
        <v>10.222978292655499</v>
      </c>
      <c r="AH1844">
        <v>0.42553191489361714</v>
      </c>
      <c r="AI1844">
        <v>5</v>
      </c>
      <c r="AJ1844">
        <v>100.22</v>
      </c>
      <c r="AK1844">
        <v>19.409639187949125</v>
      </c>
    </row>
    <row r="1845" spans="1:37">
      <c r="A1845">
        <v>16</v>
      </c>
      <c r="B1845">
        <v>269</v>
      </c>
      <c r="C1845">
        <v>2022</v>
      </c>
      <c r="D1845">
        <v>5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999</v>
      </c>
      <c r="K1845">
        <v>99</v>
      </c>
      <c r="L1845">
        <v>8</v>
      </c>
      <c r="M1845">
        <v>99</v>
      </c>
      <c r="N1845">
        <v>99</v>
      </c>
      <c r="O1845">
        <v>99</v>
      </c>
      <c r="P1845">
        <v>99</v>
      </c>
      <c r="Q1845">
        <v>43</v>
      </c>
      <c r="R1845">
        <v>270</v>
      </c>
      <c r="S1845">
        <v>8</v>
      </c>
      <c r="T1845">
        <v>6.0444444444444443</v>
      </c>
      <c r="U1845">
        <v>13.908888888888882</v>
      </c>
      <c r="V1845">
        <v>3.3333333333333344</v>
      </c>
      <c r="W1845">
        <v>8.8888888888888893</v>
      </c>
      <c r="X1845">
        <v>30</v>
      </c>
      <c r="Y1845">
        <v>25.18518518518519</v>
      </c>
      <c r="Z1845">
        <v>10.737624860942065</v>
      </c>
      <c r="AA1845">
        <v>0</v>
      </c>
      <c r="AB1845">
        <v>2.0918418843535478</v>
      </c>
      <c r="AD1845">
        <v>75.332374374810016</v>
      </c>
      <c r="AF1845">
        <v>13.313609467455624</v>
      </c>
      <c r="AG1845">
        <v>17.50410172272354</v>
      </c>
      <c r="AH1845">
        <v>0</v>
      </c>
      <c r="AI1845">
        <v>0</v>
      </c>
    </row>
    <row r="1846" spans="1:37">
      <c r="A1846">
        <v>16</v>
      </c>
      <c r="B1846">
        <v>270</v>
      </c>
      <c r="C1846">
        <v>2022</v>
      </c>
      <c r="D1846">
        <v>6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999</v>
      </c>
      <c r="K1846">
        <v>99</v>
      </c>
      <c r="L1846">
        <v>8</v>
      </c>
      <c r="M1846">
        <v>99</v>
      </c>
      <c r="N1846">
        <v>99</v>
      </c>
      <c r="O1846">
        <v>99</v>
      </c>
      <c r="P1846">
        <v>99</v>
      </c>
      <c r="Q1846">
        <v>48</v>
      </c>
      <c r="R1846">
        <v>201</v>
      </c>
      <c r="S1846">
        <v>8</v>
      </c>
      <c r="T1846">
        <v>6.0398009950248728</v>
      </c>
      <c r="U1846">
        <v>18.857213930348248</v>
      </c>
      <c r="V1846">
        <v>3.4825870646766157</v>
      </c>
      <c r="W1846">
        <v>8.4577114427860689</v>
      </c>
      <c r="X1846">
        <v>47.761194029850763</v>
      </c>
      <c r="Y1846">
        <v>41.293532338308445</v>
      </c>
      <c r="Z1846">
        <v>11.269942421683655</v>
      </c>
      <c r="AA1846">
        <v>0</v>
      </c>
      <c r="AB1846">
        <v>2.5073837150953557</v>
      </c>
      <c r="AD1846">
        <v>72.831609994039056</v>
      </c>
      <c r="AF1846">
        <v>11.466058185966912</v>
      </c>
      <c r="AG1846">
        <v>16.384251614520739</v>
      </c>
      <c r="AH1846">
        <v>1.4925373134328361</v>
      </c>
      <c r="AI1846">
        <v>14</v>
      </c>
      <c r="AJ1846">
        <v>87.8857142857143</v>
      </c>
      <c r="AK1846">
        <v>18.100059546775658</v>
      </c>
    </row>
    <row r="1847" spans="1:37">
      <c r="A1847">
        <v>16</v>
      </c>
      <c r="B1847">
        <v>271</v>
      </c>
      <c r="C1847">
        <v>2022</v>
      </c>
      <c r="D1847">
        <v>7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999</v>
      </c>
      <c r="K1847">
        <v>99</v>
      </c>
      <c r="L1847">
        <v>8</v>
      </c>
      <c r="M1847">
        <v>99</v>
      </c>
      <c r="N1847">
        <v>99</v>
      </c>
      <c r="O1847">
        <v>99</v>
      </c>
      <c r="P1847">
        <v>99</v>
      </c>
      <c r="Q1847">
        <v>4</v>
      </c>
      <c r="R1847">
        <v>6</v>
      </c>
      <c r="S1847">
        <v>8</v>
      </c>
      <c r="T1847">
        <v>7.5</v>
      </c>
      <c r="U1847">
        <v>20.75</v>
      </c>
      <c r="V1847">
        <v>0</v>
      </c>
      <c r="W1847">
        <v>16.666666666666671</v>
      </c>
      <c r="X1847">
        <v>50</v>
      </c>
      <c r="Y1847">
        <v>33.333333333333343</v>
      </c>
      <c r="Z1847">
        <v>7.8940378345516784</v>
      </c>
      <c r="AA1847">
        <v>0</v>
      </c>
      <c r="AB1847">
        <v>2.0615528128088303</v>
      </c>
      <c r="AD1847">
        <v>74.505456274711392</v>
      </c>
      <c r="AF1847">
        <v>2.6548672566371678</v>
      </c>
      <c r="AG1847">
        <v>3.9171884340685281</v>
      </c>
      <c r="AH1847">
        <v>0</v>
      </c>
      <c r="AI1847">
        <v>0</v>
      </c>
    </row>
    <row r="1848" spans="1:37">
      <c r="A1848">
        <v>16</v>
      </c>
      <c r="B1848">
        <v>272</v>
      </c>
      <c r="C1848">
        <v>2022</v>
      </c>
      <c r="D1848">
        <v>8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999</v>
      </c>
      <c r="K1848">
        <v>99</v>
      </c>
      <c r="L1848">
        <v>8</v>
      </c>
      <c r="M1848">
        <v>99</v>
      </c>
      <c r="N1848">
        <v>99</v>
      </c>
      <c r="O1848">
        <v>99</v>
      </c>
      <c r="P1848">
        <v>99</v>
      </c>
      <c r="Q1848">
        <v>34</v>
      </c>
      <c r="R1848">
        <v>110</v>
      </c>
      <c r="S1848">
        <v>8</v>
      </c>
      <c r="T1848">
        <v>5.6363636363636358</v>
      </c>
      <c r="U1848">
        <v>16.610909090909093</v>
      </c>
      <c r="V1848">
        <v>4.5454545454545459</v>
      </c>
      <c r="W1848">
        <v>3.6363636363636358</v>
      </c>
      <c r="X1848">
        <v>30.909090909090914</v>
      </c>
      <c r="Y1848">
        <v>25.454545454545457</v>
      </c>
      <c r="Z1848">
        <v>8.1369566061222898</v>
      </c>
      <c r="AA1848">
        <v>0</v>
      </c>
      <c r="AB1848">
        <v>2.0833856742736305</v>
      </c>
      <c r="AD1848">
        <v>60.411672074124006</v>
      </c>
      <c r="AF1848">
        <v>6.6164219593029889</v>
      </c>
      <c r="AG1848">
        <v>9.3130409076545106</v>
      </c>
      <c r="AH1848">
        <v>10.909090909090908</v>
      </c>
      <c r="AI1848">
        <v>10</v>
      </c>
      <c r="AJ1848">
        <v>88.060000000000016</v>
      </c>
      <c r="AK1848">
        <v>17.669141893371449</v>
      </c>
    </row>
    <row r="1849" spans="1:37">
      <c r="A1849">
        <v>16</v>
      </c>
      <c r="B1849">
        <v>273</v>
      </c>
      <c r="C1849">
        <v>2022</v>
      </c>
      <c r="D1849">
        <v>9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999</v>
      </c>
      <c r="K1849">
        <v>99</v>
      </c>
      <c r="L1849">
        <v>8</v>
      </c>
      <c r="M1849">
        <v>99</v>
      </c>
      <c r="N1849">
        <v>99</v>
      </c>
      <c r="O1849">
        <v>99</v>
      </c>
      <c r="P1849">
        <v>99</v>
      </c>
      <c r="Q1849">
        <v>63</v>
      </c>
      <c r="R1849">
        <v>283</v>
      </c>
      <c r="S1849">
        <v>8</v>
      </c>
      <c r="T1849">
        <v>5.4876325088339213</v>
      </c>
      <c r="U1849">
        <v>15.19010600706714</v>
      </c>
      <c r="V1849">
        <v>1.4134275618374561</v>
      </c>
      <c r="W1849">
        <v>3.8869257950530041</v>
      </c>
      <c r="X1849">
        <v>27.915194346289752</v>
      </c>
      <c r="Y1849">
        <v>13.780918727915196</v>
      </c>
      <c r="Z1849">
        <v>7.0291197185018284</v>
      </c>
      <c r="AA1849">
        <v>0</v>
      </c>
      <c r="AB1849">
        <v>2.3012569263170022</v>
      </c>
      <c r="AD1849">
        <v>64.233795517320658</v>
      </c>
      <c r="AF1849">
        <v>12.43956043956044</v>
      </c>
      <c r="AG1849">
        <v>15.191609063794299</v>
      </c>
      <c r="AH1849">
        <v>3.8869257950530041</v>
      </c>
      <c r="AI1849">
        <v>0</v>
      </c>
    </row>
    <row r="1850" spans="1:37">
      <c r="A1850">
        <v>16</v>
      </c>
      <c r="B1850">
        <v>274</v>
      </c>
      <c r="C1850">
        <v>2022</v>
      </c>
      <c r="D1850">
        <v>10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999</v>
      </c>
      <c r="K1850">
        <v>99</v>
      </c>
      <c r="L1850">
        <v>8</v>
      </c>
      <c r="M1850">
        <v>99</v>
      </c>
      <c r="N1850">
        <v>99</v>
      </c>
      <c r="O1850">
        <v>99</v>
      </c>
      <c r="P1850">
        <v>99</v>
      </c>
      <c r="Q1850">
        <v>122</v>
      </c>
      <c r="R1850">
        <v>571</v>
      </c>
      <c r="S1850">
        <v>8</v>
      </c>
      <c r="T1850">
        <v>6.4010507880910659</v>
      </c>
      <c r="U1850">
        <v>18.509807355516635</v>
      </c>
      <c r="V1850">
        <v>1.2259194395796849</v>
      </c>
      <c r="W1850">
        <v>5.6042031523642724</v>
      </c>
      <c r="X1850">
        <v>52.189141856392311</v>
      </c>
      <c r="Y1850">
        <v>30.297723292469342</v>
      </c>
      <c r="Z1850">
        <v>7.6671479545026013</v>
      </c>
      <c r="AA1850">
        <v>0</v>
      </c>
      <c r="AB1850">
        <v>2.0778033705833687</v>
      </c>
      <c r="AD1850">
        <v>69.056813423621804</v>
      </c>
      <c r="AF1850">
        <v>13.637449247671364</v>
      </c>
      <c r="AG1850">
        <v>16.086175669299717</v>
      </c>
      <c r="AH1850">
        <v>0.35026269702276697</v>
      </c>
      <c r="AI1850">
        <v>0</v>
      </c>
    </row>
    <row r="1851" spans="1:37">
      <c r="A1851">
        <v>16</v>
      </c>
      <c r="B1851">
        <v>275</v>
      </c>
      <c r="C1851">
        <v>2022</v>
      </c>
      <c r="D1851">
        <v>11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999</v>
      </c>
      <c r="K1851">
        <v>99</v>
      </c>
      <c r="L1851">
        <v>8</v>
      </c>
      <c r="M1851">
        <v>99</v>
      </c>
      <c r="N1851">
        <v>99</v>
      </c>
      <c r="O1851">
        <v>99</v>
      </c>
      <c r="P1851">
        <v>99</v>
      </c>
      <c r="Q1851">
        <v>78</v>
      </c>
      <c r="R1851">
        <v>298</v>
      </c>
      <c r="S1851">
        <v>8</v>
      </c>
      <c r="T1851">
        <v>6.5570469798657713</v>
      </c>
      <c r="U1851">
        <v>22.010738255033537</v>
      </c>
      <c r="V1851">
        <v>8.3892617449664453</v>
      </c>
      <c r="W1851">
        <v>9.0604026845637584</v>
      </c>
      <c r="X1851">
        <v>76.174496644295303</v>
      </c>
      <c r="Y1851">
        <v>43.959731543624152</v>
      </c>
      <c r="Z1851">
        <v>7.5206796863656749</v>
      </c>
      <c r="AA1851">
        <v>0</v>
      </c>
      <c r="AB1851">
        <v>2.0607633639232295</v>
      </c>
      <c r="AD1851">
        <v>42.95583013344401</v>
      </c>
      <c r="AF1851">
        <v>11.550387596899222</v>
      </c>
      <c r="AG1851">
        <v>14.916799137631056</v>
      </c>
      <c r="AH1851">
        <v>0.67114093959731558</v>
      </c>
      <c r="AI1851">
        <v>2</v>
      </c>
      <c r="AJ1851">
        <v>109.5</v>
      </c>
      <c r="AK1851">
        <v>23.773619121249141</v>
      </c>
    </row>
    <row r="1852" spans="1:37">
      <c r="A1852">
        <v>16</v>
      </c>
      <c r="B1852">
        <v>276</v>
      </c>
      <c r="C1852">
        <v>2022</v>
      </c>
      <c r="D1852">
        <v>12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999</v>
      </c>
      <c r="K1852">
        <v>99</v>
      </c>
      <c r="L1852">
        <v>8</v>
      </c>
      <c r="M1852">
        <v>99</v>
      </c>
      <c r="N1852">
        <v>99</v>
      </c>
      <c r="O1852">
        <v>99</v>
      </c>
      <c r="P1852">
        <v>99</v>
      </c>
      <c r="Q1852">
        <v>32</v>
      </c>
      <c r="R1852">
        <v>88</v>
      </c>
      <c r="S1852">
        <v>8</v>
      </c>
      <c r="T1852">
        <v>6.9772727272727284</v>
      </c>
      <c r="U1852">
        <v>19.822727272727263</v>
      </c>
      <c r="V1852">
        <v>3.4090909090909096</v>
      </c>
      <c r="W1852">
        <v>13.636363636363638</v>
      </c>
      <c r="X1852">
        <v>52.27272727272728</v>
      </c>
      <c r="Y1852">
        <v>37.5</v>
      </c>
      <c r="Z1852">
        <v>8.0908299281112015</v>
      </c>
      <c r="AA1852">
        <v>0</v>
      </c>
      <c r="AB1852">
        <v>2.345097752989068</v>
      </c>
      <c r="AD1852">
        <v>59.253126081588199</v>
      </c>
      <c r="AF1852">
        <v>12.121212121212123</v>
      </c>
      <c r="AG1852">
        <v>14.123438398199353</v>
      </c>
      <c r="AH1852">
        <v>1.1363636363636365</v>
      </c>
      <c r="AI1852">
        <v>0</v>
      </c>
    </row>
    <row r="1853" spans="1:37">
      <c r="A1853">
        <v>16</v>
      </c>
      <c r="B1853">
        <v>277</v>
      </c>
      <c r="C1853">
        <v>2022</v>
      </c>
      <c r="D1853">
        <v>1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999</v>
      </c>
      <c r="K1853">
        <v>99</v>
      </c>
      <c r="L1853">
        <v>9</v>
      </c>
      <c r="M1853">
        <v>99</v>
      </c>
      <c r="N1853">
        <v>99</v>
      </c>
      <c r="O1853">
        <v>99</v>
      </c>
      <c r="P1853">
        <v>99</v>
      </c>
      <c r="R1853">
        <v>0</v>
      </c>
    </row>
    <row r="1854" spans="1:37">
      <c r="A1854">
        <v>16</v>
      </c>
      <c r="B1854">
        <v>278</v>
      </c>
      <c r="C1854">
        <v>2022</v>
      </c>
      <c r="D1854">
        <v>2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999</v>
      </c>
      <c r="K1854">
        <v>99</v>
      </c>
      <c r="L1854">
        <v>9</v>
      </c>
      <c r="M1854">
        <v>99</v>
      </c>
      <c r="N1854">
        <v>99</v>
      </c>
      <c r="O1854">
        <v>99</v>
      </c>
      <c r="P1854">
        <v>99</v>
      </c>
      <c r="R1854">
        <v>0</v>
      </c>
    </row>
    <row r="1855" spans="1:37">
      <c r="A1855">
        <v>16</v>
      </c>
      <c r="B1855">
        <v>279</v>
      </c>
      <c r="C1855">
        <v>2022</v>
      </c>
      <c r="D1855">
        <v>3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999</v>
      </c>
      <c r="K1855">
        <v>99</v>
      </c>
      <c r="L1855">
        <v>9</v>
      </c>
      <c r="M1855">
        <v>99</v>
      </c>
      <c r="N1855">
        <v>99</v>
      </c>
      <c r="O1855">
        <v>99</v>
      </c>
      <c r="P1855">
        <v>99</v>
      </c>
      <c r="R1855">
        <v>0</v>
      </c>
    </row>
    <row r="1856" spans="1:37">
      <c r="A1856">
        <v>16</v>
      </c>
      <c r="B1856">
        <v>280</v>
      </c>
      <c r="C1856">
        <v>2022</v>
      </c>
      <c r="D1856">
        <v>4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999</v>
      </c>
      <c r="K1856">
        <v>99</v>
      </c>
      <c r="L1856">
        <v>9</v>
      </c>
      <c r="M1856">
        <v>99</v>
      </c>
      <c r="N1856">
        <v>99</v>
      </c>
      <c r="O1856">
        <v>99</v>
      </c>
      <c r="P1856">
        <v>99</v>
      </c>
      <c r="R1856">
        <v>0</v>
      </c>
    </row>
    <row r="1857" spans="1:18">
      <c r="A1857">
        <v>16</v>
      </c>
      <c r="B1857">
        <v>281</v>
      </c>
      <c r="C1857">
        <v>2022</v>
      </c>
      <c r="D1857">
        <v>5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999</v>
      </c>
      <c r="K1857">
        <v>99</v>
      </c>
      <c r="L1857">
        <v>9</v>
      </c>
      <c r="M1857">
        <v>99</v>
      </c>
      <c r="N1857">
        <v>99</v>
      </c>
      <c r="O1857">
        <v>99</v>
      </c>
      <c r="P1857">
        <v>99</v>
      </c>
      <c r="R1857">
        <v>0</v>
      </c>
    </row>
    <row r="1858" spans="1:18">
      <c r="A1858">
        <v>16</v>
      </c>
      <c r="B1858">
        <v>282</v>
      </c>
      <c r="C1858">
        <v>2022</v>
      </c>
      <c r="D1858">
        <v>6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999</v>
      </c>
      <c r="K1858">
        <v>99</v>
      </c>
      <c r="L1858">
        <v>9</v>
      </c>
      <c r="M1858">
        <v>99</v>
      </c>
      <c r="N1858">
        <v>99</v>
      </c>
      <c r="O1858">
        <v>99</v>
      </c>
      <c r="P1858">
        <v>99</v>
      </c>
      <c r="R1858">
        <v>0</v>
      </c>
    </row>
    <row r="1859" spans="1:18">
      <c r="A1859">
        <v>16</v>
      </c>
      <c r="B1859">
        <v>283</v>
      </c>
      <c r="C1859">
        <v>2022</v>
      </c>
      <c r="D1859">
        <v>7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999</v>
      </c>
      <c r="K1859">
        <v>99</v>
      </c>
      <c r="L1859">
        <v>9</v>
      </c>
      <c r="M1859">
        <v>99</v>
      </c>
      <c r="N1859">
        <v>99</v>
      </c>
      <c r="O1859">
        <v>99</v>
      </c>
      <c r="P1859">
        <v>99</v>
      </c>
      <c r="R1859">
        <v>0</v>
      </c>
    </row>
    <row r="1860" spans="1:18">
      <c r="A1860">
        <v>16</v>
      </c>
      <c r="B1860">
        <v>284</v>
      </c>
      <c r="C1860">
        <v>2022</v>
      </c>
      <c r="D1860">
        <v>8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999</v>
      </c>
      <c r="K1860">
        <v>99</v>
      </c>
      <c r="L1860">
        <v>9</v>
      </c>
      <c r="M1860">
        <v>99</v>
      </c>
      <c r="N1860">
        <v>99</v>
      </c>
      <c r="O1860">
        <v>99</v>
      </c>
      <c r="P1860">
        <v>99</v>
      </c>
      <c r="R1860">
        <v>0</v>
      </c>
    </row>
    <row r="1861" spans="1:18">
      <c r="A1861">
        <v>16</v>
      </c>
      <c r="B1861">
        <v>285</v>
      </c>
      <c r="C1861">
        <v>2022</v>
      </c>
      <c r="D1861">
        <v>9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999</v>
      </c>
      <c r="K1861">
        <v>99</v>
      </c>
      <c r="L1861">
        <v>9</v>
      </c>
      <c r="M1861">
        <v>99</v>
      </c>
      <c r="N1861">
        <v>99</v>
      </c>
      <c r="O1861">
        <v>99</v>
      </c>
      <c r="P1861">
        <v>99</v>
      </c>
      <c r="R1861">
        <v>0</v>
      </c>
    </row>
    <row r="1862" spans="1:18">
      <c r="A1862">
        <v>16</v>
      </c>
      <c r="B1862">
        <v>286</v>
      </c>
      <c r="C1862">
        <v>2022</v>
      </c>
      <c r="D1862">
        <v>10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999</v>
      </c>
      <c r="K1862">
        <v>99</v>
      </c>
      <c r="L1862">
        <v>9</v>
      </c>
      <c r="M1862">
        <v>99</v>
      </c>
      <c r="N1862">
        <v>99</v>
      </c>
      <c r="O1862">
        <v>99</v>
      </c>
      <c r="P1862">
        <v>99</v>
      </c>
      <c r="R1862">
        <v>0</v>
      </c>
    </row>
    <row r="1863" spans="1:18">
      <c r="A1863">
        <v>16</v>
      </c>
      <c r="B1863">
        <v>287</v>
      </c>
      <c r="C1863">
        <v>2022</v>
      </c>
      <c r="D1863">
        <v>11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999</v>
      </c>
      <c r="K1863">
        <v>99</v>
      </c>
      <c r="L1863">
        <v>9</v>
      </c>
      <c r="M1863">
        <v>99</v>
      </c>
      <c r="N1863">
        <v>99</v>
      </c>
      <c r="O1863">
        <v>99</v>
      </c>
      <c r="P1863">
        <v>99</v>
      </c>
      <c r="R1863">
        <v>0</v>
      </c>
    </row>
    <row r="1864" spans="1:18">
      <c r="A1864">
        <v>16</v>
      </c>
      <c r="B1864">
        <v>288</v>
      </c>
      <c r="C1864">
        <v>2022</v>
      </c>
      <c r="D1864">
        <v>12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999</v>
      </c>
      <c r="K1864">
        <v>99</v>
      </c>
      <c r="L1864">
        <v>9</v>
      </c>
      <c r="M1864">
        <v>99</v>
      </c>
      <c r="N1864">
        <v>99</v>
      </c>
      <c r="O1864">
        <v>99</v>
      </c>
      <c r="P1864">
        <v>99</v>
      </c>
      <c r="R1864">
        <v>0</v>
      </c>
    </row>
    <row r="1865" spans="1:18">
      <c r="A1865">
        <v>16</v>
      </c>
      <c r="B1865">
        <v>289</v>
      </c>
      <c r="C1865">
        <v>2022</v>
      </c>
      <c r="D1865">
        <v>1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999</v>
      </c>
      <c r="K1865">
        <v>99</v>
      </c>
      <c r="L1865">
        <v>10</v>
      </c>
      <c r="M1865">
        <v>99</v>
      </c>
      <c r="N1865">
        <v>99</v>
      </c>
      <c r="O1865">
        <v>99</v>
      </c>
      <c r="P1865">
        <v>99</v>
      </c>
      <c r="R1865">
        <v>0</v>
      </c>
    </row>
    <row r="1866" spans="1:18">
      <c r="A1866">
        <v>16</v>
      </c>
      <c r="B1866">
        <v>290</v>
      </c>
      <c r="C1866">
        <v>2022</v>
      </c>
      <c r="D1866">
        <v>2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999</v>
      </c>
      <c r="K1866">
        <v>99</v>
      </c>
      <c r="L1866">
        <v>10</v>
      </c>
      <c r="M1866">
        <v>99</v>
      </c>
      <c r="N1866">
        <v>99</v>
      </c>
      <c r="O1866">
        <v>99</v>
      </c>
      <c r="P1866">
        <v>99</v>
      </c>
      <c r="R1866">
        <v>0</v>
      </c>
    </row>
    <row r="1867" spans="1:18">
      <c r="A1867">
        <v>16</v>
      </c>
      <c r="B1867">
        <v>291</v>
      </c>
      <c r="C1867">
        <v>2022</v>
      </c>
      <c r="D1867">
        <v>3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999</v>
      </c>
      <c r="K1867">
        <v>99</v>
      </c>
      <c r="L1867">
        <v>10</v>
      </c>
      <c r="M1867">
        <v>99</v>
      </c>
      <c r="N1867">
        <v>99</v>
      </c>
      <c r="O1867">
        <v>99</v>
      </c>
      <c r="P1867">
        <v>99</v>
      </c>
      <c r="R1867">
        <v>0</v>
      </c>
    </row>
    <row r="1868" spans="1:18">
      <c r="A1868">
        <v>16</v>
      </c>
      <c r="B1868">
        <v>292</v>
      </c>
      <c r="C1868">
        <v>2022</v>
      </c>
      <c r="D1868">
        <v>4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999</v>
      </c>
      <c r="K1868">
        <v>99</v>
      </c>
      <c r="L1868">
        <v>10</v>
      </c>
      <c r="M1868">
        <v>99</v>
      </c>
      <c r="N1868">
        <v>99</v>
      </c>
      <c r="O1868">
        <v>99</v>
      </c>
      <c r="P1868">
        <v>99</v>
      </c>
      <c r="R1868">
        <v>0</v>
      </c>
    </row>
    <row r="1869" spans="1:18">
      <c r="A1869">
        <v>16</v>
      </c>
      <c r="B1869">
        <v>293</v>
      </c>
      <c r="C1869">
        <v>2022</v>
      </c>
      <c r="D1869">
        <v>5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999</v>
      </c>
      <c r="K1869">
        <v>99</v>
      </c>
      <c r="L1869">
        <v>10</v>
      </c>
      <c r="M1869">
        <v>99</v>
      </c>
      <c r="N1869">
        <v>99</v>
      </c>
      <c r="O1869">
        <v>99</v>
      </c>
      <c r="P1869">
        <v>99</v>
      </c>
      <c r="R1869">
        <v>0</v>
      </c>
    </row>
    <row r="1870" spans="1:18">
      <c r="A1870">
        <v>16</v>
      </c>
      <c r="B1870">
        <v>294</v>
      </c>
      <c r="C1870">
        <v>2022</v>
      </c>
      <c r="D1870">
        <v>6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999</v>
      </c>
      <c r="K1870">
        <v>99</v>
      </c>
      <c r="L1870">
        <v>10</v>
      </c>
      <c r="M1870">
        <v>99</v>
      </c>
      <c r="N1870">
        <v>99</v>
      </c>
      <c r="O1870">
        <v>99</v>
      </c>
      <c r="P1870">
        <v>99</v>
      </c>
      <c r="R1870">
        <v>0</v>
      </c>
    </row>
    <row r="1871" spans="1:18">
      <c r="A1871">
        <v>16</v>
      </c>
      <c r="B1871">
        <v>295</v>
      </c>
      <c r="C1871">
        <v>2022</v>
      </c>
      <c r="D1871">
        <v>7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999</v>
      </c>
      <c r="K1871">
        <v>99</v>
      </c>
      <c r="L1871">
        <v>10</v>
      </c>
      <c r="M1871">
        <v>99</v>
      </c>
      <c r="N1871">
        <v>99</v>
      </c>
      <c r="O1871">
        <v>99</v>
      </c>
      <c r="P1871">
        <v>99</v>
      </c>
      <c r="R1871">
        <v>0</v>
      </c>
    </row>
    <row r="1872" spans="1:18">
      <c r="A1872">
        <v>16</v>
      </c>
      <c r="B1872">
        <v>296</v>
      </c>
      <c r="C1872">
        <v>2022</v>
      </c>
      <c r="D1872">
        <v>8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999</v>
      </c>
      <c r="K1872">
        <v>99</v>
      </c>
      <c r="L1872">
        <v>10</v>
      </c>
      <c r="M1872">
        <v>99</v>
      </c>
      <c r="N1872">
        <v>99</v>
      </c>
      <c r="O1872">
        <v>99</v>
      </c>
      <c r="P1872">
        <v>99</v>
      </c>
      <c r="R1872">
        <v>0</v>
      </c>
    </row>
    <row r="1873" spans="1:35">
      <c r="A1873">
        <v>16</v>
      </c>
      <c r="B1873">
        <v>297</v>
      </c>
      <c r="C1873">
        <v>2022</v>
      </c>
      <c r="D1873">
        <v>9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999</v>
      </c>
      <c r="K1873">
        <v>99</v>
      </c>
      <c r="L1873">
        <v>10</v>
      </c>
      <c r="M1873">
        <v>99</v>
      </c>
      <c r="N1873">
        <v>99</v>
      </c>
      <c r="O1873">
        <v>99</v>
      </c>
      <c r="P1873">
        <v>99</v>
      </c>
      <c r="R1873">
        <v>0</v>
      </c>
    </row>
    <row r="1874" spans="1:35">
      <c r="A1874">
        <v>16</v>
      </c>
      <c r="B1874">
        <v>298</v>
      </c>
      <c r="C1874">
        <v>2022</v>
      </c>
      <c r="D1874">
        <v>10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999</v>
      </c>
      <c r="K1874">
        <v>99</v>
      </c>
      <c r="L1874">
        <v>10</v>
      </c>
      <c r="M1874">
        <v>99</v>
      </c>
      <c r="N1874">
        <v>99</v>
      </c>
      <c r="O1874">
        <v>99</v>
      </c>
      <c r="P1874">
        <v>99</v>
      </c>
      <c r="R1874">
        <v>0</v>
      </c>
    </row>
    <row r="1875" spans="1:35">
      <c r="A1875">
        <v>16</v>
      </c>
      <c r="B1875">
        <v>299</v>
      </c>
      <c r="C1875">
        <v>2022</v>
      </c>
      <c r="D1875">
        <v>11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999</v>
      </c>
      <c r="K1875">
        <v>99</v>
      </c>
      <c r="L1875">
        <v>10</v>
      </c>
      <c r="M1875">
        <v>99</v>
      </c>
      <c r="N1875">
        <v>99</v>
      </c>
      <c r="O1875">
        <v>99</v>
      </c>
      <c r="P1875">
        <v>99</v>
      </c>
      <c r="R1875">
        <v>0</v>
      </c>
    </row>
    <row r="1876" spans="1:35">
      <c r="A1876">
        <v>16</v>
      </c>
      <c r="B1876">
        <v>300</v>
      </c>
      <c r="C1876">
        <v>2022</v>
      </c>
      <c r="D1876">
        <v>12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999</v>
      </c>
      <c r="K1876">
        <v>99</v>
      </c>
      <c r="L1876">
        <v>10</v>
      </c>
      <c r="M1876">
        <v>99</v>
      </c>
      <c r="N1876">
        <v>99</v>
      </c>
      <c r="O1876">
        <v>99</v>
      </c>
      <c r="P1876">
        <v>99</v>
      </c>
      <c r="R1876">
        <v>0</v>
      </c>
    </row>
    <row r="1877" spans="1:35">
      <c r="A1877">
        <v>16</v>
      </c>
      <c r="B1877">
        <v>301</v>
      </c>
      <c r="C1877">
        <v>2022</v>
      </c>
      <c r="D1877">
        <v>1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999</v>
      </c>
      <c r="K1877">
        <v>99</v>
      </c>
      <c r="L1877">
        <v>11</v>
      </c>
      <c r="M1877">
        <v>99</v>
      </c>
      <c r="N1877">
        <v>99</v>
      </c>
      <c r="O1877">
        <v>99</v>
      </c>
      <c r="P1877">
        <v>99</v>
      </c>
      <c r="R1877">
        <v>0</v>
      </c>
    </row>
    <row r="1878" spans="1:35">
      <c r="A1878">
        <v>16</v>
      </c>
      <c r="B1878">
        <v>302</v>
      </c>
      <c r="C1878">
        <v>2022</v>
      </c>
      <c r="D1878">
        <v>2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999</v>
      </c>
      <c r="K1878">
        <v>99</v>
      </c>
      <c r="L1878">
        <v>11</v>
      </c>
      <c r="M1878">
        <v>99</v>
      </c>
      <c r="N1878">
        <v>99</v>
      </c>
      <c r="O1878">
        <v>99</v>
      </c>
      <c r="P1878">
        <v>99</v>
      </c>
      <c r="Q1878">
        <v>2</v>
      </c>
      <c r="R1878">
        <v>8</v>
      </c>
      <c r="S1878">
        <v>11</v>
      </c>
      <c r="T1878">
        <v>5</v>
      </c>
      <c r="U1878">
        <v>10.5875</v>
      </c>
      <c r="V1878">
        <v>0</v>
      </c>
      <c r="W1878">
        <v>0</v>
      </c>
      <c r="X1878">
        <v>12.5</v>
      </c>
      <c r="Y1878">
        <v>12.5</v>
      </c>
      <c r="Z1878">
        <v>9.5750244777755</v>
      </c>
      <c r="AA1878">
        <v>0</v>
      </c>
      <c r="AB1878">
        <v>0</v>
      </c>
      <c r="AF1878">
        <v>0.49566294919454784</v>
      </c>
      <c r="AG1878">
        <v>0.52231396804449837</v>
      </c>
      <c r="AH1878">
        <v>0</v>
      </c>
      <c r="AI1878">
        <v>0</v>
      </c>
    </row>
    <row r="1879" spans="1:35">
      <c r="A1879">
        <v>16</v>
      </c>
      <c r="B1879">
        <v>303</v>
      </c>
      <c r="C1879">
        <v>2022</v>
      </c>
      <c r="D1879">
        <v>3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999</v>
      </c>
      <c r="K1879">
        <v>99</v>
      </c>
      <c r="L1879">
        <v>11</v>
      </c>
      <c r="M1879">
        <v>99</v>
      </c>
      <c r="N1879">
        <v>99</v>
      </c>
      <c r="O1879">
        <v>99</v>
      </c>
      <c r="P1879">
        <v>99</v>
      </c>
      <c r="Q1879">
        <v>1</v>
      </c>
      <c r="R1879">
        <v>10</v>
      </c>
      <c r="S1879">
        <v>11</v>
      </c>
      <c r="T1879">
        <v>5</v>
      </c>
      <c r="U1879">
        <v>7.7</v>
      </c>
      <c r="V1879">
        <v>0</v>
      </c>
      <c r="W1879">
        <v>0</v>
      </c>
      <c r="X1879">
        <v>0</v>
      </c>
      <c r="Y1879">
        <v>0</v>
      </c>
      <c r="Z1879">
        <v>0.60497933849015517</v>
      </c>
      <c r="AA1879">
        <v>0</v>
      </c>
      <c r="AB1879">
        <v>0</v>
      </c>
      <c r="AF1879">
        <v>0.23185717597959657</v>
      </c>
      <c r="AG1879">
        <v>0.18980945103162664</v>
      </c>
      <c r="AH1879">
        <v>0</v>
      </c>
      <c r="AI1879">
        <v>0</v>
      </c>
    </row>
    <row r="1880" spans="1:35">
      <c r="A1880">
        <v>16</v>
      </c>
      <c r="B1880">
        <v>304</v>
      </c>
      <c r="C1880">
        <v>2022</v>
      </c>
      <c r="D1880">
        <v>4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999</v>
      </c>
      <c r="K1880">
        <v>99</v>
      </c>
      <c r="L1880">
        <v>11</v>
      </c>
      <c r="M1880">
        <v>99</v>
      </c>
      <c r="N1880">
        <v>99</v>
      </c>
      <c r="O1880">
        <v>99</v>
      </c>
      <c r="P1880">
        <v>99</v>
      </c>
      <c r="Q1880">
        <v>2</v>
      </c>
      <c r="R1880">
        <v>4</v>
      </c>
      <c r="S1880">
        <v>11</v>
      </c>
      <c r="T1880">
        <v>4.25</v>
      </c>
      <c r="U1880">
        <v>8.375</v>
      </c>
      <c r="V1880">
        <v>0</v>
      </c>
      <c r="W1880">
        <v>0</v>
      </c>
      <c r="X1880">
        <v>0</v>
      </c>
      <c r="Y1880">
        <v>0</v>
      </c>
      <c r="Z1880">
        <v>0.98075226229664769</v>
      </c>
      <c r="AA1880">
        <v>0</v>
      </c>
      <c r="AB1880">
        <v>1.299038105676658</v>
      </c>
      <c r="AD1880">
        <v>92.717264994553361</v>
      </c>
      <c r="AF1880">
        <v>0.10709504685408298</v>
      </c>
      <c r="AG1880">
        <v>9.4196378360139499E-2</v>
      </c>
      <c r="AH1880">
        <v>0</v>
      </c>
      <c r="AI1880">
        <v>0</v>
      </c>
    </row>
    <row r="1881" spans="1:35">
      <c r="A1881">
        <v>16</v>
      </c>
      <c r="B1881">
        <v>305</v>
      </c>
      <c r="C1881">
        <v>2022</v>
      </c>
      <c r="D1881">
        <v>5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999</v>
      </c>
      <c r="K1881">
        <v>99</v>
      </c>
      <c r="L1881">
        <v>11</v>
      </c>
      <c r="M1881">
        <v>99</v>
      </c>
      <c r="N1881">
        <v>99</v>
      </c>
      <c r="O1881">
        <v>99</v>
      </c>
      <c r="P1881">
        <v>99</v>
      </c>
      <c r="Q1881">
        <v>2</v>
      </c>
      <c r="R1881">
        <v>2</v>
      </c>
      <c r="S1881">
        <v>11</v>
      </c>
      <c r="T1881">
        <v>5</v>
      </c>
      <c r="U1881">
        <v>12.75</v>
      </c>
      <c r="V1881">
        <v>0</v>
      </c>
      <c r="W1881">
        <v>0</v>
      </c>
      <c r="X1881">
        <v>50</v>
      </c>
      <c r="Y1881">
        <v>0</v>
      </c>
      <c r="Z1881">
        <v>3.5500000000000034</v>
      </c>
      <c r="AA1881">
        <v>0</v>
      </c>
      <c r="AB1881">
        <v>0</v>
      </c>
      <c r="AF1881">
        <v>9.8619329388560162E-2</v>
      </c>
      <c r="AG1881">
        <v>0.11885673801178316</v>
      </c>
      <c r="AH1881">
        <v>0</v>
      </c>
      <c r="AI1881">
        <v>0</v>
      </c>
    </row>
    <row r="1882" spans="1:35">
      <c r="A1882">
        <v>16</v>
      </c>
      <c r="B1882">
        <v>306</v>
      </c>
      <c r="C1882">
        <v>2022</v>
      </c>
      <c r="D1882">
        <v>6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999</v>
      </c>
      <c r="K1882">
        <v>99</v>
      </c>
      <c r="L1882">
        <v>11</v>
      </c>
      <c r="M1882">
        <v>99</v>
      </c>
      <c r="N1882">
        <v>99</v>
      </c>
      <c r="O1882">
        <v>99</v>
      </c>
      <c r="P1882">
        <v>99</v>
      </c>
      <c r="Q1882">
        <v>2</v>
      </c>
      <c r="R1882">
        <v>17</v>
      </c>
      <c r="S1882">
        <v>11</v>
      </c>
      <c r="T1882">
        <v>6.5882352941176485</v>
      </c>
      <c r="U1882">
        <v>22.547058823529404</v>
      </c>
      <c r="V1882">
        <v>5.882352941176471</v>
      </c>
      <c r="W1882">
        <v>11.76470588235294</v>
      </c>
      <c r="X1882">
        <v>58.82352941176471</v>
      </c>
      <c r="Y1882">
        <v>47.058823529411761</v>
      </c>
      <c r="Z1882">
        <v>11.599752413537262</v>
      </c>
      <c r="AA1882">
        <v>0</v>
      </c>
      <c r="AB1882">
        <v>2.0880281587410412</v>
      </c>
      <c r="AD1882">
        <v>80.565663178677738</v>
      </c>
      <c r="AF1882">
        <v>0.96976611523103229</v>
      </c>
      <c r="AG1882">
        <v>1.6568830023601837</v>
      </c>
      <c r="AH1882">
        <v>0</v>
      </c>
      <c r="AI1882">
        <v>0</v>
      </c>
    </row>
    <row r="1883" spans="1:35">
      <c r="A1883">
        <v>16</v>
      </c>
      <c r="B1883">
        <v>307</v>
      </c>
      <c r="C1883">
        <v>2022</v>
      </c>
      <c r="D1883">
        <v>7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999</v>
      </c>
      <c r="K1883">
        <v>99</v>
      </c>
      <c r="L1883">
        <v>11</v>
      </c>
      <c r="M1883">
        <v>99</v>
      </c>
      <c r="N1883">
        <v>99</v>
      </c>
      <c r="O1883">
        <v>99</v>
      </c>
      <c r="P1883">
        <v>99</v>
      </c>
      <c r="R1883">
        <v>0</v>
      </c>
    </row>
    <row r="1884" spans="1:35">
      <c r="A1884">
        <v>16</v>
      </c>
      <c r="B1884">
        <v>308</v>
      </c>
      <c r="C1884">
        <v>2022</v>
      </c>
      <c r="D1884">
        <v>8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999</v>
      </c>
      <c r="K1884">
        <v>99</v>
      </c>
      <c r="L1884">
        <v>11</v>
      </c>
      <c r="M1884">
        <v>99</v>
      </c>
      <c r="N1884">
        <v>99</v>
      </c>
      <c r="O1884">
        <v>99</v>
      </c>
      <c r="P1884">
        <v>99</v>
      </c>
      <c r="Q1884">
        <v>2</v>
      </c>
      <c r="R1884">
        <v>4</v>
      </c>
      <c r="S1884">
        <v>11</v>
      </c>
      <c r="T1884">
        <v>2.75</v>
      </c>
      <c r="U1884">
        <v>19.8</v>
      </c>
      <c r="V1884">
        <v>0</v>
      </c>
      <c r="W1884">
        <v>0</v>
      </c>
      <c r="X1884">
        <v>25</v>
      </c>
      <c r="Y1884">
        <v>25</v>
      </c>
      <c r="Z1884">
        <v>14.3</v>
      </c>
      <c r="AA1884">
        <v>0</v>
      </c>
      <c r="AB1884">
        <v>1.299038105676658</v>
      </c>
      <c r="AD1884">
        <v>99.724137405480775</v>
      </c>
      <c r="AF1884">
        <v>0.24059716215647245</v>
      </c>
      <c r="AG1884">
        <v>0.40367383969255538</v>
      </c>
      <c r="AH1884">
        <v>0</v>
      </c>
      <c r="AI1884">
        <v>0</v>
      </c>
    </row>
    <row r="1885" spans="1:35">
      <c r="A1885">
        <v>16</v>
      </c>
      <c r="B1885">
        <v>309</v>
      </c>
      <c r="C1885">
        <v>2022</v>
      </c>
      <c r="D1885">
        <v>9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999</v>
      </c>
      <c r="K1885">
        <v>99</v>
      </c>
      <c r="L1885">
        <v>11</v>
      </c>
      <c r="M1885">
        <v>99</v>
      </c>
      <c r="N1885">
        <v>99</v>
      </c>
      <c r="O1885">
        <v>99</v>
      </c>
      <c r="P1885">
        <v>99</v>
      </c>
      <c r="Q1885">
        <v>5</v>
      </c>
      <c r="R1885">
        <v>40</v>
      </c>
      <c r="S1885">
        <v>11</v>
      </c>
      <c r="T1885">
        <v>6.4249999999999998</v>
      </c>
      <c r="U1885">
        <v>20.565000000000005</v>
      </c>
      <c r="V1885">
        <v>2.5</v>
      </c>
      <c r="W1885">
        <v>12.5</v>
      </c>
      <c r="X1885">
        <v>65</v>
      </c>
      <c r="Y1885">
        <v>35</v>
      </c>
      <c r="Z1885">
        <v>9.6012121630552318</v>
      </c>
      <c r="AA1885">
        <v>0</v>
      </c>
      <c r="AB1885">
        <v>2.4175142191929302</v>
      </c>
      <c r="AD1885">
        <v>39.344916927961187</v>
      </c>
      <c r="AF1885">
        <v>1.7582417582417578</v>
      </c>
      <c r="AG1885">
        <v>2.9070013994317478</v>
      </c>
      <c r="AH1885">
        <v>0</v>
      </c>
      <c r="AI1885">
        <v>0</v>
      </c>
    </row>
    <row r="1886" spans="1:35">
      <c r="A1886">
        <v>16</v>
      </c>
      <c r="B1886">
        <v>310</v>
      </c>
      <c r="C1886">
        <v>2022</v>
      </c>
      <c r="D1886">
        <v>10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999</v>
      </c>
      <c r="K1886">
        <v>99</v>
      </c>
      <c r="L1886">
        <v>11</v>
      </c>
      <c r="M1886">
        <v>99</v>
      </c>
      <c r="N1886">
        <v>99</v>
      </c>
      <c r="O1886">
        <v>99</v>
      </c>
      <c r="P1886">
        <v>99</v>
      </c>
      <c r="Q1886">
        <v>10</v>
      </c>
      <c r="R1886">
        <v>51</v>
      </c>
      <c r="S1886">
        <v>11</v>
      </c>
      <c r="T1886">
        <v>5.9411764705882355</v>
      </c>
      <c r="U1886">
        <v>19.099999999999994</v>
      </c>
      <c r="V1886">
        <v>0</v>
      </c>
      <c r="W1886">
        <v>5.882352941176471</v>
      </c>
      <c r="X1886">
        <v>56.862745098039241</v>
      </c>
      <c r="Y1886">
        <v>21.568627450980397</v>
      </c>
      <c r="Z1886">
        <v>7.641193829321101</v>
      </c>
      <c r="AA1886">
        <v>0</v>
      </c>
      <c r="AB1886">
        <v>2.3381890487472696</v>
      </c>
      <c r="AD1886">
        <v>71.905626450349317</v>
      </c>
      <c r="AF1886">
        <v>1.2180558872701219</v>
      </c>
      <c r="AG1886">
        <v>1.4825807040774397</v>
      </c>
      <c r="AH1886">
        <v>0</v>
      </c>
      <c r="AI1886">
        <v>0</v>
      </c>
    </row>
    <row r="1887" spans="1:35">
      <c r="A1887">
        <v>16</v>
      </c>
      <c r="B1887">
        <v>311</v>
      </c>
      <c r="C1887">
        <v>2022</v>
      </c>
      <c r="D1887">
        <v>11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999</v>
      </c>
      <c r="K1887">
        <v>99</v>
      </c>
      <c r="L1887">
        <v>11</v>
      </c>
      <c r="M1887">
        <v>99</v>
      </c>
      <c r="N1887">
        <v>99</v>
      </c>
      <c r="O1887">
        <v>99</v>
      </c>
      <c r="P1887">
        <v>99</v>
      </c>
      <c r="Q1887">
        <v>5</v>
      </c>
      <c r="R1887">
        <v>12</v>
      </c>
      <c r="S1887">
        <v>11</v>
      </c>
      <c r="T1887">
        <v>7.75</v>
      </c>
      <c r="U1887">
        <v>24.433333333333323</v>
      </c>
      <c r="V1887">
        <v>16.666666666666671</v>
      </c>
      <c r="W1887">
        <v>33.333333333333343</v>
      </c>
      <c r="X1887">
        <v>75</v>
      </c>
      <c r="Y1887">
        <v>66.666666666666686</v>
      </c>
      <c r="Z1887">
        <v>9.6889398571544447</v>
      </c>
      <c r="AA1887">
        <v>0</v>
      </c>
      <c r="AB1887">
        <v>3.112474899497184</v>
      </c>
      <c r="AD1887">
        <v>66.928451178462353</v>
      </c>
      <c r="AF1887">
        <v>0.46511627906976755</v>
      </c>
      <c r="AG1887">
        <v>0.66678947236757968</v>
      </c>
      <c r="AH1887">
        <v>0</v>
      </c>
      <c r="AI1887">
        <v>0</v>
      </c>
    </row>
    <row r="1888" spans="1:35">
      <c r="A1888">
        <v>16</v>
      </c>
      <c r="B1888">
        <v>312</v>
      </c>
      <c r="C1888">
        <v>2022</v>
      </c>
      <c r="D1888">
        <v>12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999</v>
      </c>
      <c r="K1888">
        <v>99</v>
      </c>
      <c r="L1888">
        <v>11</v>
      </c>
      <c r="M1888">
        <v>99</v>
      </c>
      <c r="N1888">
        <v>99</v>
      </c>
      <c r="O1888">
        <v>99</v>
      </c>
      <c r="P1888">
        <v>99</v>
      </c>
      <c r="R1888">
        <v>0</v>
      </c>
    </row>
    <row r="1889" spans="1:18">
      <c r="A1889">
        <v>16</v>
      </c>
      <c r="B1889">
        <v>313</v>
      </c>
      <c r="C1889">
        <v>2022</v>
      </c>
      <c r="D1889">
        <v>1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999</v>
      </c>
      <c r="K1889">
        <v>99</v>
      </c>
      <c r="L1889">
        <v>12</v>
      </c>
      <c r="M1889">
        <v>99</v>
      </c>
      <c r="N1889">
        <v>99</v>
      </c>
      <c r="O1889">
        <v>99</v>
      </c>
      <c r="P1889">
        <v>99</v>
      </c>
      <c r="R1889">
        <v>0</v>
      </c>
    </row>
    <row r="1890" spans="1:18">
      <c r="A1890">
        <v>16</v>
      </c>
      <c r="B1890">
        <v>314</v>
      </c>
      <c r="C1890">
        <v>2022</v>
      </c>
      <c r="D1890">
        <v>2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999</v>
      </c>
      <c r="K1890">
        <v>99</v>
      </c>
      <c r="L1890">
        <v>12</v>
      </c>
      <c r="M1890">
        <v>99</v>
      </c>
      <c r="N1890">
        <v>99</v>
      </c>
      <c r="O1890">
        <v>99</v>
      </c>
      <c r="P1890">
        <v>99</v>
      </c>
      <c r="R1890">
        <v>0</v>
      </c>
    </row>
    <row r="1891" spans="1:18">
      <c r="A1891">
        <v>16</v>
      </c>
      <c r="B1891">
        <v>315</v>
      </c>
      <c r="C1891">
        <v>2022</v>
      </c>
      <c r="D1891">
        <v>3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999</v>
      </c>
      <c r="K1891">
        <v>99</v>
      </c>
      <c r="L1891">
        <v>12</v>
      </c>
      <c r="M1891">
        <v>99</v>
      </c>
      <c r="N1891">
        <v>99</v>
      </c>
      <c r="O1891">
        <v>99</v>
      </c>
      <c r="P1891">
        <v>99</v>
      </c>
      <c r="R1891">
        <v>0</v>
      </c>
    </row>
    <row r="1892" spans="1:18">
      <c r="A1892">
        <v>16</v>
      </c>
      <c r="B1892">
        <v>316</v>
      </c>
      <c r="C1892">
        <v>2022</v>
      </c>
      <c r="D1892">
        <v>4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999</v>
      </c>
      <c r="K1892">
        <v>99</v>
      </c>
      <c r="L1892">
        <v>12</v>
      </c>
      <c r="M1892">
        <v>99</v>
      </c>
      <c r="N1892">
        <v>99</v>
      </c>
      <c r="O1892">
        <v>99</v>
      </c>
      <c r="P1892">
        <v>99</v>
      </c>
      <c r="R1892">
        <v>0</v>
      </c>
    </row>
    <row r="1893" spans="1:18">
      <c r="A1893">
        <v>16</v>
      </c>
      <c r="B1893">
        <v>317</v>
      </c>
      <c r="C1893">
        <v>2022</v>
      </c>
      <c r="D1893">
        <v>5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999</v>
      </c>
      <c r="K1893">
        <v>99</v>
      </c>
      <c r="L1893">
        <v>12</v>
      </c>
      <c r="M1893">
        <v>99</v>
      </c>
      <c r="N1893">
        <v>99</v>
      </c>
      <c r="O1893">
        <v>99</v>
      </c>
      <c r="P1893">
        <v>99</v>
      </c>
      <c r="R1893">
        <v>0</v>
      </c>
    </row>
    <row r="1894" spans="1:18">
      <c r="A1894">
        <v>16</v>
      </c>
      <c r="B1894">
        <v>318</v>
      </c>
      <c r="C1894">
        <v>2022</v>
      </c>
      <c r="D1894">
        <v>6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999</v>
      </c>
      <c r="K1894">
        <v>99</v>
      </c>
      <c r="L1894">
        <v>12</v>
      </c>
      <c r="M1894">
        <v>99</v>
      </c>
      <c r="N1894">
        <v>99</v>
      </c>
      <c r="O1894">
        <v>99</v>
      </c>
      <c r="P1894">
        <v>99</v>
      </c>
      <c r="R1894">
        <v>0</v>
      </c>
    </row>
    <row r="1895" spans="1:18">
      <c r="A1895">
        <v>16</v>
      </c>
      <c r="B1895">
        <v>319</v>
      </c>
      <c r="C1895">
        <v>2022</v>
      </c>
      <c r="D1895">
        <v>7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999</v>
      </c>
      <c r="K1895">
        <v>99</v>
      </c>
      <c r="L1895">
        <v>12</v>
      </c>
      <c r="M1895">
        <v>99</v>
      </c>
      <c r="N1895">
        <v>99</v>
      </c>
      <c r="O1895">
        <v>99</v>
      </c>
      <c r="P1895">
        <v>99</v>
      </c>
      <c r="R1895">
        <v>0</v>
      </c>
    </row>
    <row r="1896" spans="1:18">
      <c r="A1896">
        <v>16</v>
      </c>
      <c r="B1896">
        <v>320</v>
      </c>
      <c r="C1896">
        <v>2022</v>
      </c>
      <c r="D1896">
        <v>8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999</v>
      </c>
      <c r="K1896">
        <v>99</v>
      </c>
      <c r="L1896">
        <v>12</v>
      </c>
      <c r="M1896">
        <v>99</v>
      </c>
      <c r="N1896">
        <v>99</v>
      </c>
      <c r="O1896">
        <v>99</v>
      </c>
      <c r="P1896">
        <v>99</v>
      </c>
      <c r="R1896">
        <v>0</v>
      </c>
    </row>
    <row r="1897" spans="1:18">
      <c r="A1897">
        <v>16</v>
      </c>
      <c r="B1897">
        <v>321</v>
      </c>
      <c r="C1897">
        <v>2022</v>
      </c>
      <c r="D1897">
        <v>9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999</v>
      </c>
      <c r="K1897">
        <v>99</v>
      </c>
      <c r="L1897">
        <v>12</v>
      </c>
      <c r="M1897">
        <v>99</v>
      </c>
      <c r="N1897">
        <v>99</v>
      </c>
      <c r="O1897">
        <v>99</v>
      </c>
      <c r="P1897">
        <v>99</v>
      </c>
      <c r="R1897">
        <v>0</v>
      </c>
    </row>
    <row r="1898" spans="1:18">
      <c r="A1898">
        <v>16</v>
      </c>
      <c r="B1898">
        <v>322</v>
      </c>
      <c r="C1898">
        <v>2022</v>
      </c>
      <c r="D1898">
        <v>10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999</v>
      </c>
      <c r="K1898">
        <v>99</v>
      </c>
      <c r="L1898">
        <v>12</v>
      </c>
      <c r="M1898">
        <v>99</v>
      </c>
      <c r="N1898">
        <v>99</v>
      </c>
      <c r="O1898">
        <v>99</v>
      </c>
      <c r="P1898">
        <v>99</v>
      </c>
      <c r="R1898">
        <v>0</v>
      </c>
    </row>
    <row r="1899" spans="1:18">
      <c r="A1899">
        <v>16</v>
      </c>
      <c r="B1899">
        <v>323</v>
      </c>
      <c r="C1899">
        <v>2022</v>
      </c>
      <c r="D1899">
        <v>11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999</v>
      </c>
      <c r="K1899">
        <v>99</v>
      </c>
      <c r="L1899">
        <v>12</v>
      </c>
      <c r="M1899">
        <v>99</v>
      </c>
      <c r="N1899">
        <v>99</v>
      </c>
      <c r="O1899">
        <v>99</v>
      </c>
      <c r="P1899">
        <v>99</v>
      </c>
      <c r="R1899">
        <v>0</v>
      </c>
    </row>
    <row r="1900" spans="1:18">
      <c r="A1900">
        <v>16</v>
      </c>
      <c r="B1900">
        <v>324</v>
      </c>
      <c r="C1900">
        <v>2022</v>
      </c>
      <c r="D1900">
        <v>12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999</v>
      </c>
      <c r="K1900">
        <v>99</v>
      </c>
      <c r="L1900">
        <v>12</v>
      </c>
      <c r="M1900">
        <v>99</v>
      </c>
      <c r="N1900">
        <v>99</v>
      </c>
      <c r="O1900">
        <v>99</v>
      </c>
      <c r="P1900">
        <v>99</v>
      </c>
      <c r="R1900">
        <v>0</v>
      </c>
    </row>
    <row r="1901" spans="1:18">
      <c r="A1901">
        <v>16</v>
      </c>
      <c r="B1901">
        <v>325</v>
      </c>
      <c r="C1901">
        <v>2022</v>
      </c>
      <c r="D1901">
        <v>1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999</v>
      </c>
      <c r="K1901">
        <v>99</v>
      </c>
      <c r="L1901">
        <v>13</v>
      </c>
      <c r="M1901">
        <v>99</v>
      </c>
      <c r="N1901">
        <v>99</v>
      </c>
      <c r="O1901">
        <v>99</v>
      </c>
      <c r="P1901">
        <v>99</v>
      </c>
      <c r="R1901">
        <v>0</v>
      </c>
    </row>
    <row r="1902" spans="1:18">
      <c r="A1902">
        <v>16</v>
      </c>
      <c r="B1902">
        <v>326</v>
      </c>
      <c r="C1902">
        <v>2022</v>
      </c>
      <c r="D1902">
        <v>2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999</v>
      </c>
      <c r="K1902">
        <v>99</v>
      </c>
      <c r="L1902">
        <v>13</v>
      </c>
      <c r="M1902">
        <v>99</v>
      </c>
      <c r="N1902">
        <v>99</v>
      </c>
      <c r="O1902">
        <v>99</v>
      </c>
      <c r="P1902">
        <v>99</v>
      </c>
      <c r="R1902">
        <v>0</v>
      </c>
    </row>
    <row r="1903" spans="1:18">
      <c r="A1903">
        <v>16</v>
      </c>
      <c r="B1903">
        <v>327</v>
      </c>
      <c r="C1903">
        <v>2022</v>
      </c>
      <c r="D1903">
        <v>3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999</v>
      </c>
      <c r="K1903">
        <v>99</v>
      </c>
      <c r="L1903">
        <v>13</v>
      </c>
      <c r="M1903">
        <v>99</v>
      </c>
      <c r="N1903">
        <v>99</v>
      </c>
      <c r="O1903">
        <v>99</v>
      </c>
      <c r="P1903">
        <v>99</v>
      </c>
      <c r="R1903">
        <v>0</v>
      </c>
    </row>
    <row r="1904" spans="1:18">
      <c r="A1904">
        <v>16</v>
      </c>
      <c r="B1904">
        <v>328</v>
      </c>
      <c r="C1904">
        <v>2022</v>
      </c>
      <c r="D1904">
        <v>4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999</v>
      </c>
      <c r="K1904">
        <v>99</v>
      </c>
      <c r="L1904">
        <v>13</v>
      </c>
      <c r="M1904">
        <v>99</v>
      </c>
      <c r="N1904">
        <v>99</v>
      </c>
      <c r="O1904">
        <v>99</v>
      </c>
      <c r="P1904">
        <v>99</v>
      </c>
      <c r="R1904">
        <v>0</v>
      </c>
    </row>
    <row r="1905" spans="1:18">
      <c r="A1905">
        <v>16</v>
      </c>
      <c r="B1905">
        <v>329</v>
      </c>
      <c r="C1905">
        <v>2022</v>
      </c>
      <c r="D1905">
        <v>5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999</v>
      </c>
      <c r="K1905">
        <v>99</v>
      </c>
      <c r="L1905">
        <v>13</v>
      </c>
      <c r="M1905">
        <v>99</v>
      </c>
      <c r="N1905">
        <v>99</v>
      </c>
      <c r="O1905">
        <v>99</v>
      </c>
      <c r="P1905">
        <v>99</v>
      </c>
      <c r="R1905">
        <v>0</v>
      </c>
    </row>
    <row r="1906" spans="1:18">
      <c r="A1906">
        <v>16</v>
      </c>
      <c r="B1906">
        <v>330</v>
      </c>
      <c r="C1906">
        <v>2022</v>
      </c>
      <c r="D1906">
        <v>6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999</v>
      </c>
      <c r="K1906">
        <v>99</v>
      </c>
      <c r="L1906">
        <v>13</v>
      </c>
      <c r="M1906">
        <v>99</v>
      </c>
      <c r="N1906">
        <v>99</v>
      </c>
      <c r="O1906">
        <v>99</v>
      </c>
      <c r="P1906">
        <v>99</v>
      </c>
      <c r="R1906">
        <v>0</v>
      </c>
    </row>
    <row r="1907" spans="1:18">
      <c r="A1907">
        <v>16</v>
      </c>
      <c r="B1907">
        <v>331</v>
      </c>
      <c r="C1907">
        <v>2022</v>
      </c>
      <c r="D1907">
        <v>7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999</v>
      </c>
      <c r="K1907">
        <v>99</v>
      </c>
      <c r="L1907">
        <v>13</v>
      </c>
      <c r="M1907">
        <v>99</v>
      </c>
      <c r="N1907">
        <v>99</v>
      </c>
      <c r="O1907">
        <v>99</v>
      </c>
      <c r="P1907">
        <v>99</v>
      </c>
      <c r="R1907">
        <v>0</v>
      </c>
    </row>
    <row r="1908" spans="1:18">
      <c r="A1908">
        <v>16</v>
      </c>
      <c r="B1908">
        <v>332</v>
      </c>
      <c r="C1908">
        <v>2022</v>
      </c>
      <c r="D1908">
        <v>8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999</v>
      </c>
      <c r="K1908">
        <v>99</v>
      </c>
      <c r="L1908">
        <v>13</v>
      </c>
      <c r="M1908">
        <v>99</v>
      </c>
      <c r="N1908">
        <v>99</v>
      </c>
      <c r="O1908">
        <v>99</v>
      </c>
      <c r="P1908">
        <v>99</v>
      </c>
      <c r="R1908">
        <v>0</v>
      </c>
    </row>
    <row r="1909" spans="1:18">
      <c r="A1909">
        <v>16</v>
      </c>
      <c r="B1909">
        <v>333</v>
      </c>
      <c r="C1909">
        <v>2022</v>
      </c>
      <c r="D1909">
        <v>9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999</v>
      </c>
      <c r="K1909">
        <v>99</v>
      </c>
      <c r="L1909">
        <v>13</v>
      </c>
      <c r="M1909">
        <v>99</v>
      </c>
      <c r="N1909">
        <v>99</v>
      </c>
      <c r="O1909">
        <v>99</v>
      </c>
      <c r="P1909">
        <v>99</v>
      </c>
      <c r="R1909">
        <v>0</v>
      </c>
    </row>
    <row r="1910" spans="1:18">
      <c r="A1910">
        <v>16</v>
      </c>
      <c r="B1910">
        <v>334</v>
      </c>
      <c r="C1910">
        <v>2022</v>
      </c>
      <c r="D1910">
        <v>10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999</v>
      </c>
      <c r="K1910">
        <v>99</v>
      </c>
      <c r="L1910">
        <v>13</v>
      </c>
      <c r="M1910">
        <v>99</v>
      </c>
      <c r="N1910">
        <v>99</v>
      </c>
      <c r="O1910">
        <v>99</v>
      </c>
      <c r="P1910">
        <v>99</v>
      </c>
      <c r="R1910">
        <v>0</v>
      </c>
    </row>
    <row r="1911" spans="1:18">
      <c r="A1911">
        <v>16</v>
      </c>
      <c r="B1911">
        <v>335</v>
      </c>
      <c r="C1911">
        <v>2022</v>
      </c>
      <c r="D1911">
        <v>11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999</v>
      </c>
      <c r="K1911">
        <v>99</v>
      </c>
      <c r="L1911">
        <v>13</v>
      </c>
      <c r="M1911">
        <v>99</v>
      </c>
      <c r="N1911">
        <v>99</v>
      </c>
      <c r="O1911">
        <v>99</v>
      </c>
      <c r="P1911">
        <v>99</v>
      </c>
      <c r="R1911">
        <v>0</v>
      </c>
    </row>
    <row r="1912" spans="1:18">
      <c r="A1912">
        <v>16</v>
      </c>
      <c r="B1912">
        <v>336</v>
      </c>
      <c r="C1912">
        <v>2022</v>
      </c>
      <c r="D1912">
        <v>12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999</v>
      </c>
      <c r="K1912">
        <v>99</v>
      </c>
      <c r="L1912">
        <v>13</v>
      </c>
      <c r="M1912">
        <v>99</v>
      </c>
      <c r="N1912">
        <v>99</v>
      </c>
      <c r="O1912">
        <v>99</v>
      </c>
      <c r="P1912">
        <v>99</v>
      </c>
      <c r="R1912">
        <v>0</v>
      </c>
    </row>
    <row r="1913" spans="1:18">
      <c r="A1913">
        <v>16</v>
      </c>
      <c r="B1913">
        <v>337</v>
      </c>
      <c r="C1913">
        <v>2022</v>
      </c>
      <c r="D1913">
        <v>1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999</v>
      </c>
      <c r="K1913">
        <v>99</v>
      </c>
      <c r="L1913">
        <v>14</v>
      </c>
      <c r="M1913">
        <v>99</v>
      </c>
      <c r="N1913">
        <v>99</v>
      </c>
      <c r="O1913">
        <v>99</v>
      </c>
      <c r="P1913">
        <v>99</v>
      </c>
      <c r="R1913">
        <v>0</v>
      </c>
    </row>
    <row r="1914" spans="1:18">
      <c r="A1914">
        <v>16</v>
      </c>
      <c r="B1914">
        <v>338</v>
      </c>
      <c r="C1914">
        <v>2022</v>
      </c>
      <c r="D1914">
        <v>2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999</v>
      </c>
      <c r="K1914">
        <v>99</v>
      </c>
      <c r="L1914">
        <v>14</v>
      </c>
      <c r="M1914">
        <v>99</v>
      </c>
      <c r="N1914">
        <v>99</v>
      </c>
      <c r="O1914">
        <v>99</v>
      </c>
      <c r="P1914">
        <v>99</v>
      </c>
      <c r="R1914">
        <v>0</v>
      </c>
    </row>
    <row r="1915" spans="1:18">
      <c r="A1915">
        <v>16</v>
      </c>
      <c r="B1915">
        <v>339</v>
      </c>
      <c r="C1915">
        <v>2022</v>
      </c>
      <c r="D1915">
        <v>3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999</v>
      </c>
      <c r="K1915">
        <v>99</v>
      </c>
      <c r="L1915">
        <v>14</v>
      </c>
      <c r="M1915">
        <v>99</v>
      </c>
      <c r="N1915">
        <v>99</v>
      </c>
      <c r="O1915">
        <v>99</v>
      </c>
      <c r="P1915">
        <v>99</v>
      </c>
      <c r="R1915">
        <v>0</v>
      </c>
    </row>
    <row r="1916" spans="1:18">
      <c r="A1916">
        <v>16</v>
      </c>
      <c r="B1916">
        <v>340</v>
      </c>
      <c r="C1916">
        <v>2022</v>
      </c>
      <c r="D1916">
        <v>4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999</v>
      </c>
      <c r="K1916">
        <v>99</v>
      </c>
      <c r="L1916">
        <v>14</v>
      </c>
      <c r="M1916">
        <v>99</v>
      </c>
      <c r="N1916">
        <v>99</v>
      </c>
      <c r="O1916">
        <v>99</v>
      </c>
      <c r="P1916">
        <v>99</v>
      </c>
      <c r="R1916">
        <v>0</v>
      </c>
    </row>
    <row r="1917" spans="1:18">
      <c r="A1917">
        <v>16</v>
      </c>
      <c r="B1917">
        <v>341</v>
      </c>
      <c r="C1917">
        <v>2022</v>
      </c>
      <c r="D1917">
        <v>5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999</v>
      </c>
      <c r="K1917">
        <v>99</v>
      </c>
      <c r="L1917">
        <v>14</v>
      </c>
      <c r="M1917">
        <v>99</v>
      </c>
      <c r="N1917">
        <v>99</v>
      </c>
      <c r="O1917">
        <v>99</v>
      </c>
      <c r="P1917">
        <v>99</v>
      </c>
      <c r="R1917">
        <v>0</v>
      </c>
    </row>
    <row r="1918" spans="1:18">
      <c r="A1918">
        <v>16</v>
      </c>
      <c r="B1918">
        <v>342</v>
      </c>
      <c r="C1918">
        <v>2022</v>
      </c>
      <c r="D1918">
        <v>6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999</v>
      </c>
      <c r="K1918">
        <v>99</v>
      </c>
      <c r="L1918">
        <v>14</v>
      </c>
      <c r="M1918">
        <v>99</v>
      </c>
      <c r="N1918">
        <v>99</v>
      </c>
      <c r="O1918">
        <v>99</v>
      </c>
      <c r="P1918">
        <v>99</v>
      </c>
      <c r="R1918">
        <v>0</v>
      </c>
    </row>
    <row r="1919" spans="1:18">
      <c r="A1919">
        <v>16</v>
      </c>
      <c r="B1919">
        <v>343</v>
      </c>
      <c r="C1919">
        <v>2022</v>
      </c>
      <c r="D1919">
        <v>7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999</v>
      </c>
      <c r="K1919">
        <v>99</v>
      </c>
      <c r="L1919">
        <v>14</v>
      </c>
      <c r="M1919">
        <v>99</v>
      </c>
      <c r="N1919">
        <v>99</v>
      </c>
      <c r="O1919">
        <v>99</v>
      </c>
      <c r="P1919">
        <v>99</v>
      </c>
      <c r="R1919">
        <v>0</v>
      </c>
    </row>
    <row r="1920" spans="1:18">
      <c r="A1920">
        <v>16</v>
      </c>
      <c r="B1920">
        <v>344</v>
      </c>
      <c r="C1920">
        <v>2022</v>
      </c>
      <c r="D1920">
        <v>8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999</v>
      </c>
      <c r="K1920">
        <v>99</v>
      </c>
      <c r="L1920">
        <v>14</v>
      </c>
      <c r="M1920">
        <v>99</v>
      </c>
      <c r="N1920">
        <v>99</v>
      </c>
      <c r="O1920">
        <v>99</v>
      </c>
      <c r="P1920">
        <v>99</v>
      </c>
      <c r="R1920">
        <v>0</v>
      </c>
    </row>
    <row r="1921" spans="1:18">
      <c r="A1921">
        <v>16</v>
      </c>
      <c r="B1921">
        <v>345</v>
      </c>
      <c r="C1921">
        <v>2022</v>
      </c>
      <c r="D1921">
        <v>9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999</v>
      </c>
      <c r="K1921">
        <v>99</v>
      </c>
      <c r="L1921">
        <v>14</v>
      </c>
      <c r="M1921">
        <v>99</v>
      </c>
      <c r="N1921">
        <v>99</v>
      </c>
      <c r="O1921">
        <v>99</v>
      </c>
      <c r="P1921">
        <v>99</v>
      </c>
      <c r="R1921">
        <v>0</v>
      </c>
    </row>
    <row r="1922" spans="1:18">
      <c r="A1922">
        <v>16</v>
      </c>
      <c r="B1922">
        <v>346</v>
      </c>
      <c r="C1922">
        <v>2022</v>
      </c>
      <c r="D1922">
        <v>10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999</v>
      </c>
      <c r="K1922">
        <v>99</v>
      </c>
      <c r="L1922">
        <v>14</v>
      </c>
      <c r="M1922">
        <v>99</v>
      </c>
      <c r="N1922">
        <v>99</v>
      </c>
      <c r="O1922">
        <v>99</v>
      </c>
      <c r="P1922">
        <v>99</v>
      </c>
      <c r="R1922">
        <v>0</v>
      </c>
    </row>
    <row r="1923" spans="1:18">
      <c r="A1923">
        <v>16</v>
      </c>
      <c r="B1923">
        <v>347</v>
      </c>
      <c r="C1923">
        <v>2022</v>
      </c>
      <c r="D1923">
        <v>11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999</v>
      </c>
      <c r="K1923">
        <v>99</v>
      </c>
      <c r="L1923">
        <v>14</v>
      </c>
      <c r="M1923">
        <v>99</v>
      </c>
      <c r="N1923">
        <v>99</v>
      </c>
      <c r="O1923">
        <v>99</v>
      </c>
      <c r="P1923">
        <v>99</v>
      </c>
      <c r="R1923">
        <v>0</v>
      </c>
    </row>
    <row r="1924" spans="1:18">
      <c r="A1924">
        <v>16</v>
      </c>
      <c r="B1924">
        <v>348</v>
      </c>
      <c r="C1924">
        <v>2022</v>
      </c>
      <c r="D1924">
        <v>12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999</v>
      </c>
      <c r="K1924">
        <v>99</v>
      </c>
      <c r="L1924">
        <v>14</v>
      </c>
      <c r="M1924">
        <v>99</v>
      </c>
      <c r="N1924">
        <v>99</v>
      </c>
      <c r="O1924">
        <v>99</v>
      </c>
      <c r="P1924">
        <v>99</v>
      </c>
      <c r="R1924">
        <v>0</v>
      </c>
    </row>
    <row r="1925" spans="1:18">
      <c r="A1925">
        <v>16</v>
      </c>
      <c r="B1925">
        <v>349</v>
      </c>
      <c r="C1925">
        <v>2022</v>
      </c>
      <c r="D1925">
        <v>1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999</v>
      </c>
      <c r="K1925">
        <v>99</v>
      </c>
      <c r="L1925">
        <v>15</v>
      </c>
      <c r="M1925">
        <v>99</v>
      </c>
      <c r="N1925">
        <v>99</v>
      </c>
      <c r="O1925">
        <v>99</v>
      </c>
      <c r="P1925">
        <v>99</v>
      </c>
      <c r="R1925">
        <v>0</v>
      </c>
    </row>
    <row r="1926" spans="1:18">
      <c r="A1926">
        <v>16</v>
      </c>
      <c r="B1926">
        <v>350</v>
      </c>
      <c r="C1926">
        <v>2022</v>
      </c>
      <c r="D1926">
        <v>2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999</v>
      </c>
      <c r="K1926">
        <v>99</v>
      </c>
      <c r="L1926">
        <v>15</v>
      </c>
      <c r="M1926">
        <v>99</v>
      </c>
      <c r="N1926">
        <v>99</v>
      </c>
      <c r="O1926">
        <v>99</v>
      </c>
      <c r="P1926">
        <v>99</v>
      </c>
      <c r="R1926">
        <v>0</v>
      </c>
    </row>
    <row r="1927" spans="1:18">
      <c r="A1927">
        <v>16</v>
      </c>
      <c r="B1927">
        <v>351</v>
      </c>
      <c r="C1927">
        <v>2022</v>
      </c>
      <c r="D1927">
        <v>3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999</v>
      </c>
      <c r="K1927">
        <v>99</v>
      </c>
      <c r="L1927">
        <v>15</v>
      </c>
      <c r="M1927">
        <v>99</v>
      </c>
      <c r="N1927">
        <v>99</v>
      </c>
      <c r="O1927">
        <v>99</v>
      </c>
      <c r="P1927">
        <v>99</v>
      </c>
      <c r="R1927">
        <v>0</v>
      </c>
    </row>
    <row r="1928" spans="1:18">
      <c r="A1928">
        <v>16</v>
      </c>
      <c r="B1928">
        <v>352</v>
      </c>
      <c r="C1928">
        <v>2022</v>
      </c>
      <c r="D1928">
        <v>4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999</v>
      </c>
      <c r="K1928">
        <v>99</v>
      </c>
      <c r="L1928">
        <v>15</v>
      </c>
      <c r="M1928">
        <v>99</v>
      </c>
      <c r="N1928">
        <v>99</v>
      </c>
      <c r="O1928">
        <v>99</v>
      </c>
      <c r="P1928">
        <v>99</v>
      </c>
      <c r="R1928">
        <v>0</v>
      </c>
    </row>
    <row r="1929" spans="1:18">
      <c r="A1929">
        <v>16</v>
      </c>
      <c r="B1929">
        <v>353</v>
      </c>
      <c r="C1929">
        <v>2022</v>
      </c>
      <c r="D1929">
        <v>5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999</v>
      </c>
      <c r="K1929">
        <v>99</v>
      </c>
      <c r="L1929">
        <v>15</v>
      </c>
      <c r="M1929">
        <v>99</v>
      </c>
      <c r="N1929">
        <v>99</v>
      </c>
      <c r="O1929">
        <v>99</v>
      </c>
      <c r="P1929">
        <v>99</v>
      </c>
      <c r="R1929">
        <v>0</v>
      </c>
    </row>
    <row r="1930" spans="1:18">
      <c r="A1930">
        <v>16</v>
      </c>
      <c r="B1930">
        <v>354</v>
      </c>
      <c r="C1930">
        <v>2022</v>
      </c>
      <c r="D1930">
        <v>6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999</v>
      </c>
      <c r="K1930">
        <v>99</v>
      </c>
      <c r="L1930">
        <v>15</v>
      </c>
      <c r="M1930">
        <v>99</v>
      </c>
      <c r="N1930">
        <v>99</v>
      </c>
      <c r="O1930">
        <v>99</v>
      </c>
      <c r="P1930">
        <v>99</v>
      </c>
      <c r="R1930">
        <v>0</v>
      </c>
    </row>
    <row r="1931" spans="1:18">
      <c r="A1931">
        <v>16</v>
      </c>
      <c r="B1931">
        <v>355</v>
      </c>
      <c r="C1931">
        <v>2022</v>
      </c>
      <c r="D1931">
        <v>7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999</v>
      </c>
      <c r="K1931">
        <v>99</v>
      </c>
      <c r="L1931">
        <v>15</v>
      </c>
      <c r="M1931">
        <v>99</v>
      </c>
      <c r="N1931">
        <v>99</v>
      </c>
      <c r="O1931">
        <v>99</v>
      </c>
      <c r="P1931">
        <v>99</v>
      </c>
      <c r="R1931">
        <v>0</v>
      </c>
    </row>
    <row r="1932" spans="1:18">
      <c r="A1932">
        <v>16</v>
      </c>
      <c r="B1932">
        <v>356</v>
      </c>
      <c r="C1932">
        <v>2022</v>
      </c>
      <c r="D1932">
        <v>8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999</v>
      </c>
      <c r="K1932">
        <v>99</v>
      </c>
      <c r="L1932">
        <v>15</v>
      </c>
      <c r="M1932">
        <v>99</v>
      </c>
      <c r="N1932">
        <v>99</v>
      </c>
      <c r="O1932">
        <v>99</v>
      </c>
      <c r="P1932">
        <v>99</v>
      </c>
      <c r="R1932">
        <v>0</v>
      </c>
    </row>
    <row r="1933" spans="1:18">
      <c r="A1933">
        <v>16</v>
      </c>
      <c r="B1933">
        <v>357</v>
      </c>
      <c r="C1933">
        <v>2022</v>
      </c>
      <c r="D1933">
        <v>9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999</v>
      </c>
      <c r="K1933">
        <v>99</v>
      </c>
      <c r="L1933">
        <v>15</v>
      </c>
      <c r="M1933">
        <v>99</v>
      </c>
      <c r="N1933">
        <v>99</v>
      </c>
      <c r="O1933">
        <v>99</v>
      </c>
      <c r="P1933">
        <v>99</v>
      </c>
      <c r="R1933">
        <v>0</v>
      </c>
    </row>
    <row r="1934" spans="1:18">
      <c r="A1934">
        <v>16</v>
      </c>
      <c r="B1934">
        <v>358</v>
      </c>
      <c r="C1934">
        <v>2022</v>
      </c>
      <c r="D1934">
        <v>10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999</v>
      </c>
      <c r="K1934">
        <v>99</v>
      </c>
      <c r="L1934">
        <v>15</v>
      </c>
      <c r="M1934">
        <v>99</v>
      </c>
      <c r="N1934">
        <v>99</v>
      </c>
      <c r="O1934">
        <v>99</v>
      </c>
      <c r="P1934">
        <v>99</v>
      </c>
      <c r="R1934">
        <v>0</v>
      </c>
    </row>
    <row r="1935" spans="1:18">
      <c r="A1935">
        <v>16</v>
      </c>
      <c r="B1935">
        <v>359</v>
      </c>
      <c r="C1935">
        <v>2022</v>
      </c>
      <c r="D1935">
        <v>11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999</v>
      </c>
      <c r="K1935">
        <v>99</v>
      </c>
      <c r="L1935">
        <v>15</v>
      </c>
      <c r="M1935">
        <v>99</v>
      </c>
      <c r="N1935">
        <v>99</v>
      </c>
      <c r="O1935">
        <v>99</v>
      </c>
      <c r="P1935">
        <v>99</v>
      </c>
      <c r="R1935">
        <v>0</v>
      </c>
    </row>
    <row r="1936" spans="1:18">
      <c r="A1936">
        <v>16</v>
      </c>
      <c r="B1936">
        <v>360</v>
      </c>
      <c r="C1936">
        <v>2022</v>
      </c>
      <c r="D1936">
        <v>12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999</v>
      </c>
      <c r="K1936">
        <v>99</v>
      </c>
      <c r="L1936">
        <v>15</v>
      </c>
      <c r="M1936">
        <v>99</v>
      </c>
      <c r="N1936">
        <v>99</v>
      </c>
      <c r="O1936">
        <v>99</v>
      </c>
      <c r="P1936">
        <v>99</v>
      </c>
      <c r="R1936">
        <v>0</v>
      </c>
    </row>
    <row r="1937" spans="1:37">
      <c r="A1937">
        <v>17</v>
      </c>
      <c r="B1937">
        <v>1</v>
      </c>
      <c r="C1937">
        <v>2023</v>
      </c>
      <c r="D1937">
        <v>1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999</v>
      </c>
      <c r="K1937">
        <v>99</v>
      </c>
      <c r="L1937">
        <v>99</v>
      </c>
      <c r="M1937">
        <v>1</v>
      </c>
      <c r="N1937">
        <v>99</v>
      </c>
      <c r="O1937">
        <v>99</v>
      </c>
      <c r="P1937">
        <v>99</v>
      </c>
      <c r="R1937">
        <v>0</v>
      </c>
    </row>
    <row r="1938" spans="1:37">
      <c r="A1938">
        <v>17</v>
      </c>
      <c r="B1938">
        <v>2</v>
      </c>
      <c r="C1938">
        <v>2023</v>
      </c>
      <c r="D1938">
        <v>2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999</v>
      </c>
      <c r="K1938">
        <v>99</v>
      </c>
      <c r="L1938">
        <v>99</v>
      </c>
      <c r="M1938">
        <v>1</v>
      </c>
      <c r="N1938">
        <v>99</v>
      </c>
      <c r="O1938">
        <v>99</v>
      </c>
      <c r="P1938">
        <v>99</v>
      </c>
      <c r="R1938">
        <v>0</v>
      </c>
    </row>
    <row r="1939" spans="1:37">
      <c r="A1939">
        <v>17</v>
      </c>
      <c r="B1939">
        <v>3</v>
      </c>
      <c r="C1939">
        <v>2023</v>
      </c>
      <c r="D1939">
        <v>3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999</v>
      </c>
      <c r="K1939">
        <v>99</v>
      </c>
      <c r="L1939">
        <v>99</v>
      </c>
      <c r="M1939">
        <v>1</v>
      </c>
      <c r="N1939">
        <v>99</v>
      </c>
      <c r="O1939">
        <v>99</v>
      </c>
      <c r="P1939">
        <v>99</v>
      </c>
      <c r="R1939">
        <v>0</v>
      </c>
    </row>
    <row r="1940" spans="1:37">
      <c r="A1940">
        <v>17</v>
      </c>
      <c r="B1940">
        <v>4</v>
      </c>
      <c r="C1940">
        <v>2023</v>
      </c>
      <c r="D1940">
        <v>4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999</v>
      </c>
      <c r="K1940">
        <v>99</v>
      </c>
      <c r="L1940">
        <v>99</v>
      </c>
      <c r="M1940">
        <v>1</v>
      </c>
      <c r="N1940">
        <v>99</v>
      </c>
      <c r="O1940">
        <v>99</v>
      </c>
      <c r="P1940">
        <v>99</v>
      </c>
      <c r="R1940">
        <v>0</v>
      </c>
    </row>
    <row r="1941" spans="1:37">
      <c r="A1941">
        <v>17</v>
      </c>
      <c r="B1941">
        <v>5</v>
      </c>
      <c r="C1941">
        <v>2023</v>
      </c>
      <c r="D1941">
        <v>5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999</v>
      </c>
      <c r="K1941">
        <v>99</v>
      </c>
      <c r="L1941">
        <v>99</v>
      </c>
      <c r="M1941">
        <v>1</v>
      </c>
      <c r="N1941">
        <v>99</v>
      </c>
      <c r="O1941">
        <v>99</v>
      </c>
      <c r="P1941">
        <v>99</v>
      </c>
      <c r="R1941">
        <v>0</v>
      </c>
    </row>
    <row r="1942" spans="1:37">
      <c r="A1942">
        <v>17</v>
      </c>
      <c r="B1942">
        <v>6</v>
      </c>
      <c r="C1942">
        <v>2023</v>
      </c>
      <c r="D1942">
        <v>6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999</v>
      </c>
      <c r="K1942">
        <v>99</v>
      </c>
      <c r="L1942">
        <v>99</v>
      </c>
      <c r="M1942">
        <v>1</v>
      </c>
      <c r="N1942">
        <v>99</v>
      </c>
      <c r="O1942">
        <v>99</v>
      </c>
      <c r="P1942">
        <v>99</v>
      </c>
      <c r="R1942">
        <v>0</v>
      </c>
    </row>
    <row r="1943" spans="1:37">
      <c r="A1943">
        <v>17</v>
      </c>
      <c r="B1943">
        <v>7</v>
      </c>
      <c r="C1943">
        <v>2023</v>
      </c>
      <c r="D1943">
        <v>7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999</v>
      </c>
      <c r="K1943">
        <v>99</v>
      </c>
      <c r="L1943">
        <v>99</v>
      </c>
      <c r="M1943">
        <v>1</v>
      </c>
      <c r="N1943">
        <v>99</v>
      </c>
      <c r="O1943">
        <v>99</v>
      </c>
      <c r="P1943">
        <v>99</v>
      </c>
      <c r="R1943">
        <v>0</v>
      </c>
    </row>
    <row r="1944" spans="1:37">
      <c r="A1944">
        <v>17</v>
      </c>
      <c r="B1944">
        <v>8</v>
      </c>
      <c r="C1944">
        <v>2023</v>
      </c>
      <c r="D1944">
        <v>8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999</v>
      </c>
      <c r="K1944">
        <v>99</v>
      </c>
      <c r="L1944">
        <v>99</v>
      </c>
      <c r="M1944">
        <v>1</v>
      </c>
      <c r="N1944">
        <v>99</v>
      </c>
      <c r="O1944">
        <v>99</v>
      </c>
      <c r="P1944">
        <v>99</v>
      </c>
      <c r="R1944">
        <v>0</v>
      </c>
    </row>
    <row r="1945" spans="1:37">
      <c r="A1945">
        <v>17</v>
      </c>
      <c r="B1945">
        <v>9</v>
      </c>
      <c r="C1945">
        <v>2023</v>
      </c>
      <c r="D1945">
        <v>9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999</v>
      </c>
      <c r="K1945">
        <v>99</v>
      </c>
      <c r="L1945">
        <v>99</v>
      </c>
      <c r="M1945">
        <v>1</v>
      </c>
      <c r="N1945">
        <v>99</v>
      </c>
      <c r="O1945">
        <v>99</v>
      </c>
      <c r="P1945">
        <v>99</v>
      </c>
      <c r="Q1945">
        <v>1</v>
      </c>
      <c r="R1945">
        <v>2</v>
      </c>
      <c r="S1945">
        <v>3</v>
      </c>
      <c r="T1945">
        <v>1</v>
      </c>
      <c r="U1945">
        <v>6.55</v>
      </c>
      <c r="V1945">
        <v>0</v>
      </c>
      <c r="W1945">
        <v>0</v>
      </c>
      <c r="X1945">
        <v>0</v>
      </c>
      <c r="Y1945">
        <v>0</v>
      </c>
      <c r="Z1945">
        <v>0.14999999999997915</v>
      </c>
      <c r="AA1945">
        <v>2</v>
      </c>
      <c r="AB1945">
        <v>0</v>
      </c>
      <c r="AC1945">
        <v>-100.00000000001414</v>
      </c>
      <c r="AF1945">
        <v>7.4460163812360397E-2</v>
      </c>
      <c r="AG1945">
        <v>3.7707933346190485E-2</v>
      </c>
      <c r="AH1945">
        <v>0</v>
      </c>
      <c r="AI1945">
        <v>2</v>
      </c>
      <c r="AJ1945">
        <v>80.400000000000006</v>
      </c>
      <c r="AK1945">
        <v>12.644584946950516</v>
      </c>
    </row>
    <row r="1946" spans="1:37">
      <c r="A1946">
        <v>17</v>
      </c>
      <c r="B1946">
        <v>10</v>
      </c>
      <c r="C1946">
        <v>2023</v>
      </c>
      <c r="D1946">
        <v>10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999</v>
      </c>
      <c r="K1946">
        <v>99</v>
      </c>
      <c r="L1946">
        <v>99</v>
      </c>
      <c r="M1946">
        <v>1</v>
      </c>
      <c r="N1946">
        <v>99</v>
      </c>
      <c r="O1946">
        <v>99</v>
      </c>
      <c r="P1946">
        <v>99</v>
      </c>
      <c r="Q1946">
        <v>1</v>
      </c>
      <c r="R1946">
        <v>1</v>
      </c>
      <c r="S1946">
        <v>5</v>
      </c>
      <c r="T1946">
        <v>1</v>
      </c>
      <c r="U1946">
        <v>8.5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F1946">
        <v>2.1276595744680857E-2</v>
      </c>
      <c r="AG1946">
        <v>1.1581580654127671E-2</v>
      </c>
      <c r="AH1946">
        <v>0</v>
      </c>
      <c r="AI1946">
        <v>1</v>
      </c>
      <c r="AJ1946">
        <v>84.5</v>
      </c>
      <c r="AK1946">
        <v>14.087982350244223</v>
      </c>
    </row>
    <row r="1947" spans="1:37">
      <c r="A1947">
        <v>17</v>
      </c>
      <c r="B1947">
        <v>11</v>
      </c>
      <c r="C1947">
        <v>2023</v>
      </c>
      <c r="D1947">
        <v>11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999</v>
      </c>
      <c r="K1947">
        <v>99</v>
      </c>
      <c r="L1947">
        <v>99</v>
      </c>
      <c r="M1947">
        <v>1</v>
      </c>
      <c r="N1947">
        <v>99</v>
      </c>
      <c r="O1947">
        <v>99</v>
      </c>
      <c r="P1947">
        <v>99</v>
      </c>
      <c r="Q1947">
        <v>2</v>
      </c>
      <c r="R1947">
        <v>2</v>
      </c>
      <c r="S1947">
        <v>1.5</v>
      </c>
      <c r="T1947">
        <v>1</v>
      </c>
      <c r="U1947">
        <v>10.8</v>
      </c>
      <c r="V1947">
        <v>0</v>
      </c>
      <c r="W1947">
        <v>0</v>
      </c>
      <c r="X1947">
        <v>50</v>
      </c>
      <c r="Y1947">
        <v>0</v>
      </c>
      <c r="Z1947">
        <v>6.7</v>
      </c>
      <c r="AA1947">
        <v>0.5</v>
      </c>
      <c r="AB1947">
        <v>0</v>
      </c>
      <c r="AC1947">
        <v>99.999999999999943</v>
      </c>
      <c r="AF1947">
        <v>8.0418174507438683E-2</v>
      </c>
      <c r="AG1947">
        <v>5.0726016105510086E-2</v>
      </c>
      <c r="AH1947">
        <v>0</v>
      </c>
      <c r="AI1947">
        <v>1</v>
      </c>
      <c r="AJ1947">
        <v>109.3</v>
      </c>
      <c r="AK1947">
        <v>13.402245309709452</v>
      </c>
    </row>
    <row r="1948" spans="1:37">
      <c r="A1948">
        <v>17</v>
      </c>
      <c r="B1948">
        <v>12</v>
      </c>
      <c r="C1948">
        <v>2023</v>
      </c>
      <c r="D1948">
        <v>12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999</v>
      </c>
      <c r="K1948">
        <v>99</v>
      </c>
      <c r="L1948">
        <v>99</v>
      </c>
      <c r="M1948">
        <v>1</v>
      </c>
      <c r="N1948">
        <v>99</v>
      </c>
      <c r="O1948">
        <v>99</v>
      </c>
      <c r="P1948">
        <v>99</v>
      </c>
      <c r="R1948">
        <v>0</v>
      </c>
    </row>
    <row r="1949" spans="1:37">
      <c r="A1949">
        <v>17</v>
      </c>
      <c r="B1949">
        <v>13</v>
      </c>
      <c r="C1949">
        <v>2023</v>
      </c>
      <c r="D1949">
        <v>1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999</v>
      </c>
      <c r="K1949">
        <v>99</v>
      </c>
      <c r="L1949">
        <v>99</v>
      </c>
      <c r="M1949">
        <v>2</v>
      </c>
      <c r="N1949">
        <v>99</v>
      </c>
      <c r="O1949">
        <v>99</v>
      </c>
      <c r="P1949">
        <v>99</v>
      </c>
      <c r="Q1949">
        <v>20</v>
      </c>
      <c r="R1949">
        <v>65</v>
      </c>
      <c r="S1949">
        <v>4.3384615384615373</v>
      </c>
      <c r="T1949">
        <v>2</v>
      </c>
      <c r="U1949">
        <v>13.078461538461545</v>
      </c>
      <c r="V1949">
        <v>0</v>
      </c>
      <c r="W1949">
        <v>0</v>
      </c>
      <c r="X1949">
        <v>33.846153846153847</v>
      </c>
      <c r="Y1949">
        <v>6.1538461538461524</v>
      </c>
      <c r="Z1949">
        <v>7.7018377888296143</v>
      </c>
      <c r="AA1949">
        <v>1.1803118633117948</v>
      </c>
      <c r="AB1949">
        <v>0</v>
      </c>
      <c r="AC1949">
        <v>5.1573045033410612</v>
      </c>
      <c r="AF1949">
        <v>8.8676671214188261</v>
      </c>
      <c r="AG1949">
        <v>6.1312215562816013</v>
      </c>
      <c r="AH1949">
        <v>0</v>
      </c>
      <c r="AI1949">
        <v>0</v>
      </c>
    </row>
    <row r="1950" spans="1:37">
      <c r="A1950">
        <v>17</v>
      </c>
      <c r="B1950">
        <v>14</v>
      </c>
      <c r="C1950">
        <v>2023</v>
      </c>
      <c r="D1950">
        <v>2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999</v>
      </c>
      <c r="K1950">
        <v>99</v>
      </c>
      <c r="L1950">
        <v>99</v>
      </c>
      <c r="M1950">
        <v>2</v>
      </c>
      <c r="N1950">
        <v>99</v>
      </c>
      <c r="O1950">
        <v>99</v>
      </c>
      <c r="P1950">
        <v>99</v>
      </c>
      <c r="Q1950">
        <v>32</v>
      </c>
      <c r="R1950">
        <v>214</v>
      </c>
      <c r="S1950">
        <v>4.2476635514018701</v>
      </c>
      <c r="T1950">
        <v>2</v>
      </c>
      <c r="U1950">
        <v>8.2439252336448607</v>
      </c>
      <c r="V1950">
        <v>0</v>
      </c>
      <c r="W1950">
        <v>0</v>
      </c>
      <c r="X1950">
        <v>12.149532710280372</v>
      </c>
      <c r="Y1950">
        <v>0.93457943925233611</v>
      </c>
      <c r="Z1950">
        <v>5.5947184301059263</v>
      </c>
      <c r="AA1950">
        <v>1.4754594275398969</v>
      </c>
      <c r="AB1950">
        <v>0</v>
      </c>
      <c r="AC1950">
        <v>5.4611214445820551</v>
      </c>
      <c r="AF1950">
        <v>12.685240071132185</v>
      </c>
      <c r="AG1950">
        <v>10.259660957808737</v>
      </c>
      <c r="AH1950">
        <v>0</v>
      </c>
      <c r="AI1950">
        <v>39</v>
      </c>
      <c r="AJ1950">
        <v>92.789743589743594</v>
      </c>
      <c r="AK1950">
        <v>11.845488576996839</v>
      </c>
    </row>
    <row r="1951" spans="1:37">
      <c r="A1951">
        <v>17</v>
      </c>
      <c r="B1951">
        <v>15</v>
      </c>
      <c r="C1951">
        <v>2023</v>
      </c>
      <c r="D1951">
        <v>3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999</v>
      </c>
      <c r="K1951">
        <v>99</v>
      </c>
      <c r="L1951">
        <v>99</v>
      </c>
      <c r="M1951">
        <v>2</v>
      </c>
      <c r="N1951">
        <v>99</v>
      </c>
      <c r="O1951">
        <v>99</v>
      </c>
      <c r="P1951">
        <v>99</v>
      </c>
      <c r="Q1951">
        <v>89</v>
      </c>
      <c r="R1951">
        <v>598</v>
      </c>
      <c r="S1951">
        <v>3.9515050167224071</v>
      </c>
      <c r="T1951">
        <v>1.9866220735785955</v>
      </c>
      <c r="U1951">
        <v>6.4563545150501715</v>
      </c>
      <c r="V1951">
        <v>0</v>
      </c>
      <c r="W1951">
        <v>0</v>
      </c>
      <c r="X1951">
        <v>3.6789297658862878</v>
      </c>
      <c r="Y1951">
        <v>0.16722408026755856</v>
      </c>
      <c r="Z1951">
        <v>3.7436078972517777</v>
      </c>
      <c r="AA1951">
        <v>1.4559264456668901</v>
      </c>
      <c r="AB1951">
        <v>0.23093881607534517</v>
      </c>
      <c r="AC1951">
        <v>16.090150237426123</v>
      </c>
      <c r="AD1951">
        <v>28.559292000073125</v>
      </c>
      <c r="AE1951">
        <v>3.785850984880347</v>
      </c>
      <c r="AF1951">
        <v>13.111159833369872</v>
      </c>
      <c r="AG1951">
        <v>9.0144126938172242</v>
      </c>
      <c r="AH1951">
        <v>0.16722408026755856</v>
      </c>
      <c r="AI1951">
        <v>6</v>
      </c>
      <c r="AJ1951">
        <v>88.616666666666688</v>
      </c>
      <c r="AK1951">
        <v>13.643014775292063</v>
      </c>
    </row>
    <row r="1952" spans="1:37">
      <c r="A1952">
        <v>17</v>
      </c>
      <c r="B1952">
        <v>16</v>
      </c>
      <c r="C1952">
        <v>2023</v>
      </c>
      <c r="D1952">
        <v>4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999</v>
      </c>
      <c r="K1952">
        <v>99</v>
      </c>
      <c r="L1952">
        <v>99</v>
      </c>
      <c r="M1952">
        <v>2</v>
      </c>
      <c r="N1952">
        <v>99</v>
      </c>
      <c r="O1952">
        <v>99</v>
      </c>
      <c r="P1952">
        <v>99</v>
      </c>
      <c r="Q1952">
        <v>59</v>
      </c>
      <c r="R1952">
        <v>695</v>
      </c>
      <c r="S1952">
        <v>4.253237410071943</v>
      </c>
      <c r="T1952">
        <v>2</v>
      </c>
      <c r="U1952">
        <v>6.2197122302158192</v>
      </c>
      <c r="V1952">
        <v>0</v>
      </c>
      <c r="W1952">
        <v>0</v>
      </c>
      <c r="X1952">
        <v>2.3021582733812944</v>
      </c>
      <c r="Y1952">
        <v>0</v>
      </c>
      <c r="Z1952">
        <v>3.0277754833574249</v>
      </c>
      <c r="AA1952">
        <v>1.2123051446646365</v>
      </c>
      <c r="AB1952">
        <v>0</v>
      </c>
      <c r="AC1952">
        <v>-1.6804535144610908</v>
      </c>
      <c r="AF1952">
        <v>21.57714995343062</v>
      </c>
      <c r="AG1952">
        <v>16.100040969868505</v>
      </c>
      <c r="AH1952">
        <v>0</v>
      </c>
      <c r="AI1952">
        <v>10</v>
      </c>
      <c r="AJ1952">
        <v>72.61</v>
      </c>
      <c r="AK1952">
        <v>14.550555882878196</v>
      </c>
    </row>
    <row r="1953" spans="1:37">
      <c r="A1953">
        <v>17</v>
      </c>
      <c r="B1953">
        <v>17</v>
      </c>
      <c r="C1953">
        <v>2023</v>
      </c>
      <c r="D1953">
        <v>5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999</v>
      </c>
      <c r="K1953">
        <v>99</v>
      </c>
      <c r="L1953">
        <v>99</v>
      </c>
      <c r="M1953">
        <v>2</v>
      </c>
      <c r="N1953">
        <v>99</v>
      </c>
      <c r="O1953">
        <v>99</v>
      </c>
      <c r="P1953">
        <v>99</v>
      </c>
      <c r="Q1953">
        <v>57</v>
      </c>
      <c r="R1953">
        <v>350</v>
      </c>
      <c r="S1953">
        <v>3.8514285714285696</v>
      </c>
      <c r="T1953">
        <v>2</v>
      </c>
      <c r="U1953">
        <v>7.3660000000000014</v>
      </c>
      <c r="V1953">
        <v>0</v>
      </c>
      <c r="W1953">
        <v>0</v>
      </c>
      <c r="X1953">
        <v>6</v>
      </c>
      <c r="Y1953">
        <v>0.28571428571428559</v>
      </c>
      <c r="Z1953">
        <v>4.0500601053740928</v>
      </c>
      <c r="AA1953">
        <v>1.4621650148366452</v>
      </c>
      <c r="AB1953">
        <v>0</v>
      </c>
      <c r="AC1953">
        <v>8.2856260108904536</v>
      </c>
      <c r="AF1953">
        <v>18.949648077964262</v>
      </c>
      <c r="AG1953">
        <v>14.654290391523812</v>
      </c>
      <c r="AH1953">
        <v>0</v>
      </c>
      <c r="AI1953">
        <v>76</v>
      </c>
      <c r="AJ1953">
        <v>78.315789473684262</v>
      </c>
      <c r="AK1953">
        <v>11.180246200957887</v>
      </c>
    </row>
    <row r="1954" spans="1:37">
      <c r="A1954">
        <v>17</v>
      </c>
      <c r="B1954">
        <v>18</v>
      </c>
      <c r="C1954">
        <v>2023</v>
      </c>
      <c r="D1954">
        <v>6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999</v>
      </c>
      <c r="K1954">
        <v>99</v>
      </c>
      <c r="L1954">
        <v>99</v>
      </c>
      <c r="M1954">
        <v>2</v>
      </c>
      <c r="N1954">
        <v>99</v>
      </c>
      <c r="O1954">
        <v>99</v>
      </c>
      <c r="P1954">
        <v>99</v>
      </c>
      <c r="Q1954">
        <v>74</v>
      </c>
      <c r="R1954">
        <v>561</v>
      </c>
      <c r="S1954">
        <v>3.7557932263814608</v>
      </c>
      <c r="T1954">
        <v>2</v>
      </c>
      <c r="U1954">
        <v>8.6406417112299376</v>
      </c>
      <c r="V1954">
        <v>0</v>
      </c>
      <c r="W1954">
        <v>0</v>
      </c>
      <c r="X1954">
        <v>11.22994652406417</v>
      </c>
      <c r="Y1954">
        <v>0.53475935828877008</v>
      </c>
      <c r="Z1954">
        <v>4.7709633793204178</v>
      </c>
      <c r="AA1954">
        <v>1.4707751191143437</v>
      </c>
      <c r="AB1954">
        <v>0</v>
      </c>
      <c r="AC1954">
        <v>-9.3694365749539816</v>
      </c>
      <c r="AF1954">
        <v>24.95551601423487</v>
      </c>
      <c r="AG1954">
        <v>16.440223842631838</v>
      </c>
      <c r="AH1954">
        <v>0.71301247771836007</v>
      </c>
      <c r="AI1954">
        <v>42</v>
      </c>
      <c r="AJ1954">
        <v>81.721428571428604</v>
      </c>
      <c r="AK1954">
        <v>11.658046194243184</v>
      </c>
    </row>
    <row r="1955" spans="1:37">
      <c r="A1955">
        <v>17</v>
      </c>
      <c r="B1955">
        <v>19</v>
      </c>
      <c r="C1955">
        <v>2023</v>
      </c>
      <c r="D1955">
        <v>7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999</v>
      </c>
      <c r="K1955">
        <v>99</v>
      </c>
      <c r="L1955">
        <v>99</v>
      </c>
      <c r="M1955">
        <v>2</v>
      </c>
      <c r="N1955">
        <v>99</v>
      </c>
      <c r="O1955">
        <v>99</v>
      </c>
      <c r="P1955">
        <v>99</v>
      </c>
      <c r="Q1955">
        <v>16</v>
      </c>
      <c r="R1955">
        <v>102</v>
      </c>
      <c r="S1955">
        <v>3.3039215686274508</v>
      </c>
      <c r="T1955">
        <v>2</v>
      </c>
      <c r="U1955">
        <v>7.5107843137254946</v>
      </c>
      <c r="V1955">
        <v>0</v>
      </c>
      <c r="W1955">
        <v>0</v>
      </c>
      <c r="X1955">
        <v>3.9215686274509798</v>
      </c>
      <c r="Y1955">
        <v>0</v>
      </c>
      <c r="Z1955">
        <v>3.2003035046862185</v>
      </c>
      <c r="AA1955">
        <v>1.1697931414778091</v>
      </c>
      <c r="AB1955">
        <v>0</v>
      </c>
      <c r="AC1955">
        <v>20.469900685832101</v>
      </c>
      <c r="AF1955">
        <v>21.428571428571423</v>
      </c>
      <c r="AG1955">
        <v>13.328114126652755</v>
      </c>
      <c r="AH1955">
        <v>0</v>
      </c>
      <c r="AI1955">
        <v>14</v>
      </c>
      <c r="AJ1955">
        <v>97.607142857142875</v>
      </c>
      <c r="AK1955">
        <v>11.601591792986611</v>
      </c>
    </row>
    <row r="1956" spans="1:37">
      <c r="A1956">
        <v>17</v>
      </c>
      <c r="B1956">
        <v>20</v>
      </c>
      <c r="C1956">
        <v>2023</v>
      </c>
      <c r="D1956">
        <v>8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999</v>
      </c>
      <c r="K1956">
        <v>99</v>
      </c>
      <c r="L1956">
        <v>99</v>
      </c>
      <c r="M1956">
        <v>2</v>
      </c>
      <c r="N1956">
        <v>99</v>
      </c>
      <c r="O1956">
        <v>99</v>
      </c>
      <c r="P1956">
        <v>99</v>
      </c>
      <c r="Q1956">
        <v>66</v>
      </c>
      <c r="R1956">
        <v>704</v>
      </c>
      <c r="S1956">
        <v>4.0639204545454541</v>
      </c>
      <c r="T1956">
        <v>2</v>
      </c>
      <c r="U1956">
        <v>8.4721590909090949</v>
      </c>
      <c r="V1956">
        <v>0</v>
      </c>
      <c r="W1956">
        <v>0</v>
      </c>
      <c r="X1956">
        <v>2.1306818181818183</v>
      </c>
      <c r="Y1956">
        <v>0</v>
      </c>
      <c r="Z1956">
        <v>2.90906066878813</v>
      </c>
      <c r="AA1956">
        <v>1.5104388564675733</v>
      </c>
      <c r="AB1956">
        <v>0</v>
      </c>
      <c r="AC1956">
        <v>39.305418676386189</v>
      </c>
      <c r="AF1956">
        <v>44.98402555910544</v>
      </c>
      <c r="AG1956">
        <v>32.247146664936565</v>
      </c>
      <c r="AH1956">
        <v>0.56818181818181823</v>
      </c>
      <c r="AI1956">
        <v>45</v>
      </c>
      <c r="AJ1956">
        <v>92.733333333333363</v>
      </c>
      <c r="AK1956">
        <v>11.107918634549392</v>
      </c>
    </row>
    <row r="1957" spans="1:37">
      <c r="A1957">
        <v>17</v>
      </c>
      <c r="B1957">
        <v>21</v>
      </c>
      <c r="C1957">
        <v>2023</v>
      </c>
      <c r="D1957">
        <v>9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999</v>
      </c>
      <c r="K1957">
        <v>99</v>
      </c>
      <c r="L1957">
        <v>99</v>
      </c>
      <c r="M1957">
        <v>2</v>
      </c>
      <c r="N1957">
        <v>99</v>
      </c>
      <c r="O1957">
        <v>99</v>
      </c>
      <c r="P1957">
        <v>99</v>
      </c>
      <c r="Q1957">
        <v>99</v>
      </c>
      <c r="R1957">
        <v>775</v>
      </c>
      <c r="S1957">
        <v>4.4000000000000004</v>
      </c>
      <c r="T1957">
        <v>2</v>
      </c>
      <c r="U1957">
        <v>9.2372903225806553</v>
      </c>
      <c r="V1957">
        <v>0</v>
      </c>
      <c r="W1957">
        <v>0</v>
      </c>
      <c r="X1957">
        <v>8.7741935483870979</v>
      </c>
      <c r="Y1957">
        <v>0.64516129032258052</v>
      </c>
      <c r="Z1957">
        <v>4.1058749897971403</v>
      </c>
      <c r="AA1957">
        <v>1.7129487874385203</v>
      </c>
      <c r="AB1957">
        <v>0</v>
      </c>
      <c r="AC1957">
        <v>26.977115066713527</v>
      </c>
      <c r="AF1957">
        <v>28.853313477289653</v>
      </c>
      <c r="AG1957">
        <v>20.606665956644527</v>
      </c>
      <c r="AH1957">
        <v>0.38709677419354849</v>
      </c>
      <c r="AI1957">
        <v>92</v>
      </c>
      <c r="AJ1957">
        <v>85.102173913043501</v>
      </c>
      <c r="AK1957">
        <v>13.401014971071188</v>
      </c>
    </row>
    <row r="1958" spans="1:37">
      <c r="A1958">
        <v>17</v>
      </c>
      <c r="B1958">
        <v>22</v>
      </c>
      <c r="C1958">
        <v>2023</v>
      </c>
      <c r="D1958">
        <v>10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999</v>
      </c>
      <c r="K1958">
        <v>99</v>
      </c>
      <c r="L1958">
        <v>99</v>
      </c>
      <c r="M1958">
        <v>2</v>
      </c>
      <c r="N1958">
        <v>99</v>
      </c>
      <c r="O1958">
        <v>99</v>
      </c>
      <c r="P1958">
        <v>99</v>
      </c>
      <c r="Q1958">
        <v>189</v>
      </c>
      <c r="R1958">
        <v>1013</v>
      </c>
      <c r="S1958">
        <v>4.1401776900296152</v>
      </c>
      <c r="T1958">
        <v>2</v>
      </c>
      <c r="U1958">
        <v>12.42813425468904</v>
      </c>
      <c r="V1958">
        <v>0</v>
      </c>
      <c r="W1958">
        <v>0</v>
      </c>
      <c r="X1958">
        <v>28.726554787759127</v>
      </c>
      <c r="Y1958">
        <v>1.678183613030602</v>
      </c>
      <c r="Z1958">
        <v>5.2527385020312964</v>
      </c>
      <c r="AA1958">
        <v>1.7867823269566918</v>
      </c>
      <c r="AB1958">
        <v>0</v>
      </c>
      <c r="AC1958">
        <v>-6.100387511192138</v>
      </c>
      <c r="AF1958">
        <v>21.553191489361694</v>
      </c>
      <c r="AG1958">
        <v>17.153955995443653</v>
      </c>
      <c r="AH1958">
        <v>1.974333662388944</v>
      </c>
      <c r="AI1958">
        <v>108</v>
      </c>
      <c r="AJ1958">
        <v>100.67962962962964</v>
      </c>
      <c r="AK1958">
        <v>13.138182034517172</v>
      </c>
    </row>
    <row r="1959" spans="1:37">
      <c r="A1959">
        <v>17</v>
      </c>
      <c r="B1959">
        <v>23</v>
      </c>
      <c r="C1959">
        <v>2023</v>
      </c>
      <c r="D1959">
        <v>11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999</v>
      </c>
      <c r="K1959">
        <v>99</v>
      </c>
      <c r="L1959">
        <v>99</v>
      </c>
      <c r="M1959">
        <v>2</v>
      </c>
      <c r="N1959">
        <v>99</v>
      </c>
      <c r="O1959">
        <v>99</v>
      </c>
      <c r="P1959">
        <v>99</v>
      </c>
      <c r="Q1959">
        <v>97</v>
      </c>
      <c r="R1959">
        <v>313</v>
      </c>
      <c r="S1959">
        <v>4.5303514376996805</v>
      </c>
      <c r="T1959">
        <v>2</v>
      </c>
      <c r="U1959">
        <v>11.572204472843453</v>
      </c>
      <c r="V1959">
        <v>0</v>
      </c>
      <c r="W1959">
        <v>0</v>
      </c>
      <c r="X1959">
        <v>21.725239616613418</v>
      </c>
      <c r="Y1959">
        <v>3.5143769968051126</v>
      </c>
      <c r="Z1959">
        <v>5.9088735402021868</v>
      </c>
      <c r="AA1959">
        <v>1.6106292911630053</v>
      </c>
      <c r="AB1959">
        <v>0</v>
      </c>
      <c r="AC1959">
        <v>13.274173171505719</v>
      </c>
      <c r="AF1959">
        <v>12.585444310414152</v>
      </c>
      <c r="AG1959">
        <v>8.5062362470263011</v>
      </c>
      <c r="AH1959">
        <v>1.5974440894568691</v>
      </c>
      <c r="AI1959">
        <v>29</v>
      </c>
      <c r="AJ1959">
        <v>93.7</v>
      </c>
      <c r="AK1959">
        <v>12.855293020740373</v>
      </c>
    </row>
    <row r="1960" spans="1:37">
      <c r="A1960">
        <v>17</v>
      </c>
      <c r="B1960">
        <v>24</v>
      </c>
      <c r="C1960">
        <v>2023</v>
      </c>
      <c r="D1960">
        <v>12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999</v>
      </c>
      <c r="K1960">
        <v>99</v>
      </c>
      <c r="L1960">
        <v>99</v>
      </c>
      <c r="M1960">
        <v>2</v>
      </c>
      <c r="N1960">
        <v>99</v>
      </c>
      <c r="O1960">
        <v>99</v>
      </c>
      <c r="P1960">
        <v>99</v>
      </c>
      <c r="Q1960">
        <v>15</v>
      </c>
      <c r="R1960">
        <v>109</v>
      </c>
      <c r="S1960">
        <v>4.238532110091743</v>
      </c>
      <c r="T1960">
        <v>2</v>
      </c>
      <c r="U1960">
        <v>10.744954128440368</v>
      </c>
      <c r="V1960">
        <v>0</v>
      </c>
      <c r="W1960">
        <v>0</v>
      </c>
      <c r="X1960">
        <v>12.8440366972477</v>
      </c>
      <c r="Y1960">
        <v>0.91743119266055051</v>
      </c>
      <c r="Z1960">
        <v>4.6896036928573048</v>
      </c>
      <c r="AA1960">
        <v>1.2627266447035057</v>
      </c>
      <c r="AB1960">
        <v>0</v>
      </c>
      <c r="AC1960">
        <v>13.01872765721933</v>
      </c>
      <c r="AF1960">
        <v>21.001926782273603</v>
      </c>
      <c r="AG1960">
        <v>14.33011134222439</v>
      </c>
      <c r="AH1960">
        <v>0</v>
      </c>
      <c r="AI1960">
        <v>3</v>
      </c>
      <c r="AJ1960">
        <v>91.866666666666688</v>
      </c>
      <c r="AK1960">
        <v>13.543494471390822</v>
      </c>
    </row>
    <row r="1961" spans="1:37">
      <c r="A1961">
        <v>17</v>
      </c>
      <c r="B1961">
        <v>25</v>
      </c>
      <c r="C1961">
        <v>2023</v>
      </c>
      <c r="D1961">
        <v>1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999</v>
      </c>
      <c r="K1961">
        <v>99</v>
      </c>
      <c r="L1961">
        <v>99</v>
      </c>
      <c r="M1961">
        <v>3</v>
      </c>
      <c r="N1961">
        <v>99</v>
      </c>
      <c r="O1961">
        <v>99</v>
      </c>
      <c r="P1961">
        <v>99</v>
      </c>
      <c r="R1961">
        <v>0</v>
      </c>
    </row>
    <row r="1962" spans="1:37">
      <c r="A1962">
        <v>17</v>
      </c>
      <c r="B1962">
        <v>26</v>
      </c>
      <c r="C1962">
        <v>2023</v>
      </c>
      <c r="D1962">
        <v>2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999</v>
      </c>
      <c r="K1962">
        <v>99</v>
      </c>
      <c r="L1962">
        <v>99</v>
      </c>
      <c r="M1962">
        <v>3</v>
      </c>
      <c r="N1962">
        <v>99</v>
      </c>
      <c r="O1962">
        <v>99</v>
      </c>
      <c r="P1962">
        <v>99</v>
      </c>
      <c r="Q1962">
        <v>1</v>
      </c>
      <c r="R1962">
        <v>22</v>
      </c>
      <c r="S1962">
        <v>4.2272727272727284</v>
      </c>
      <c r="T1962">
        <v>3</v>
      </c>
      <c r="U1962">
        <v>5.0181818181818194</v>
      </c>
      <c r="V1962">
        <v>0</v>
      </c>
      <c r="W1962">
        <v>0</v>
      </c>
      <c r="X1962">
        <v>0</v>
      </c>
      <c r="Y1962">
        <v>0</v>
      </c>
      <c r="Z1962">
        <v>0.79979336174265092</v>
      </c>
      <c r="AA1962">
        <v>0.66958726648437461</v>
      </c>
      <c r="AB1962">
        <v>0</v>
      </c>
      <c r="AC1962">
        <v>67.979123579901795</v>
      </c>
      <c r="AF1962">
        <v>1.3040901007705985</v>
      </c>
      <c r="AG1962">
        <v>0.64202843767264706</v>
      </c>
      <c r="AH1962">
        <v>0</v>
      </c>
    </row>
    <row r="1963" spans="1:37">
      <c r="A1963">
        <v>17</v>
      </c>
      <c r="B1963">
        <v>27</v>
      </c>
      <c r="C1963">
        <v>2023</v>
      </c>
      <c r="D1963">
        <v>3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999</v>
      </c>
      <c r="K1963">
        <v>99</v>
      </c>
      <c r="L1963">
        <v>99</v>
      </c>
      <c r="M1963">
        <v>3</v>
      </c>
      <c r="N1963">
        <v>99</v>
      </c>
      <c r="O1963">
        <v>99</v>
      </c>
      <c r="P1963">
        <v>99</v>
      </c>
      <c r="Q1963">
        <v>2</v>
      </c>
      <c r="R1963">
        <v>19</v>
      </c>
      <c r="S1963">
        <v>4.0526315789473681</v>
      </c>
      <c r="T1963">
        <v>3</v>
      </c>
      <c r="U1963">
        <v>7.7421052631578977</v>
      </c>
      <c r="V1963">
        <v>0</v>
      </c>
      <c r="W1963">
        <v>0</v>
      </c>
      <c r="X1963">
        <v>0</v>
      </c>
      <c r="Y1963">
        <v>0</v>
      </c>
      <c r="Z1963">
        <v>2.6567324191221022</v>
      </c>
      <c r="AA1963">
        <v>0.94443991815401984</v>
      </c>
      <c r="AB1963">
        <v>0</v>
      </c>
      <c r="AC1963">
        <v>57.386128046007251</v>
      </c>
      <c r="AF1963">
        <v>0.41657531243148438</v>
      </c>
      <c r="AG1963">
        <v>0.34344844654368506</v>
      </c>
      <c r="AH1963">
        <v>0</v>
      </c>
    </row>
    <row r="1964" spans="1:37">
      <c r="A1964">
        <v>17</v>
      </c>
      <c r="B1964">
        <v>28</v>
      </c>
      <c r="C1964">
        <v>2023</v>
      </c>
      <c r="D1964">
        <v>4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999</v>
      </c>
      <c r="K1964">
        <v>99</v>
      </c>
      <c r="L1964">
        <v>99</v>
      </c>
      <c r="M1964">
        <v>3</v>
      </c>
      <c r="N1964">
        <v>99</v>
      </c>
      <c r="O1964">
        <v>99</v>
      </c>
      <c r="P1964">
        <v>99</v>
      </c>
      <c r="Q1964">
        <v>3</v>
      </c>
      <c r="R1964">
        <v>15</v>
      </c>
      <c r="S1964">
        <v>5.5333333333333323</v>
      </c>
      <c r="T1964">
        <v>3</v>
      </c>
      <c r="U1964">
        <v>7.8266666666666707</v>
      </c>
      <c r="V1964">
        <v>0</v>
      </c>
      <c r="W1964">
        <v>0</v>
      </c>
      <c r="X1964">
        <v>6.6666666666666687</v>
      </c>
      <c r="Y1964">
        <v>0</v>
      </c>
      <c r="Z1964">
        <v>2.7884205007295542</v>
      </c>
      <c r="AA1964">
        <v>1.54344492037203</v>
      </c>
      <c r="AB1964">
        <v>0</v>
      </c>
      <c r="AC1964">
        <v>-41.069902329271905</v>
      </c>
      <c r="AF1964">
        <v>0.46569388388699162</v>
      </c>
      <c r="AG1964">
        <v>0.43726023315579743</v>
      </c>
      <c r="AH1964">
        <v>0</v>
      </c>
      <c r="AI1964">
        <v>15</v>
      </c>
      <c r="AJ1964">
        <v>78.846666666666636</v>
      </c>
      <c r="AK1964">
        <v>15.609420002120711</v>
      </c>
    </row>
    <row r="1965" spans="1:37">
      <c r="A1965">
        <v>17</v>
      </c>
      <c r="B1965">
        <v>29</v>
      </c>
      <c r="C1965">
        <v>2023</v>
      </c>
      <c r="D1965">
        <v>5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999</v>
      </c>
      <c r="K1965">
        <v>99</v>
      </c>
      <c r="L1965">
        <v>99</v>
      </c>
      <c r="M1965">
        <v>3</v>
      </c>
      <c r="N1965">
        <v>99</v>
      </c>
      <c r="O1965">
        <v>99</v>
      </c>
      <c r="P1965">
        <v>99</v>
      </c>
      <c r="Q1965">
        <v>10</v>
      </c>
      <c r="R1965">
        <v>34</v>
      </c>
      <c r="S1965">
        <v>4.8235294117647056</v>
      </c>
      <c r="T1965">
        <v>3</v>
      </c>
      <c r="U1965">
        <v>7.2676470588235293</v>
      </c>
      <c r="V1965">
        <v>0</v>
      </c>
      <c r="W1965">
        <v>0</v>
      </c>
      <c r="X1965">
        <v>8.8235294117647047</v>
      </c>
      <c r="Y1965">
        <v>0</v>
      </c>
      <c r="Z1965">
        <v>3.9291310660572361</v>
      </c>
      <c r="AA1965">
        <v>0.7058823529411774</v>
      </c>
      <c r="AB1965">
        <v>0</v>
      </c>
      <c r="AC1965">
        <v>-30.322774898497102</v>
      </c>
      <c r="AF1965">
        <v>1.8408229561451004</v>
      </c>
      <c r="AG1965">
        <v>1.4045518621254145</v>
      </c>
      <c r="AH1965">
        <v>8.8235294117647047</v>
      </c>
      <c r="AI1965">
        <v>33</v>
      </c>
      <c r="AJ1965">
        <v>77.954545454545439</v>
      </c>
      <c r="AK1965">
        <v>13.723713297340929</v>
      </c>
    </row>
    <row r="1966" spans="1:37">
      <c r="A1966">
        <v>17</v>
      </c>
      <c r="B1966">
        <v>30</v>
      </c>
      <c r="C1966">
        <v>2023</v>
      </c>
      <c r="D1966">
        <v>6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999</v>
      </c>
      <c r="K1966">
        <v>99</v>
      </c>
      <c r="L1966">
        <v>99</v>
      </c>
      <c r="M1966">
        <v>3</v>
      </c>
      <c r="N1966">
        <v>99</v>
      </c>
      <c r="O1966">
        <v>99</v>
      </c>
      <c r="P1966">
        <v>99</v>
      </c>
      <c r="Q1966">
        <v>15</v>
      </c>
      <c r="R1966">
        <v>61</v>
      </c>
      <c r="S1966">
        <v>4.606557377049179</v>
      </c>
      <c r="T1966">
        <v>3</v>
      </c>
      <c r="U1966">
        <v>8.3475409836065584</v>
      </c>
      <c r="V1966">
        <v>0</v>
      </c>
      <c r="W1966">
        <v>0</v>
      </c>
      <c r="X1966">
        <v>9.8360655737704921</v>
      </c>
      <c r="Y1966">
        <v>1.6393442622950822</v>
      </c>
      <c r="Z1966">
        <v>4.5220989815726087</v>
      </c>
      <c r="AA1966">
        <v>1.283932081914839</v>
      </c>
      <c r="AB1966">
        <v>0</v>
      </c>
      <c r="AC1966">
        <v>-42.143308312033597</v>
      </c>
      <c r="AF1966">
        <v>2.7135231316725981</v>
      </c>
      <c r="AG1966">
        <v>1.7269798202475837</v>
      </c>
      <c r="AH1966">
        <v>0</v>
      </c>
      <c r="AI1966">
        <v>61</v>
      </c>
      <c r="AJ1966">
        <v>83.621311475409854</v>
      </c>
      <c r="AK1966">
        <v>13.289650636822499</v>
      </c>
    </row>
    <row r="1967" spans="1:37">
      <c r="A1967">
        <v>17</v>
      </c>
      <c r="B1967">
        <v>31</v>
      </c>
      <c r="C1967">
        <v>2023</v>
      </c>
      <c r="D1967">
        <v>7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999</v>
      </c>
      <c r="K1967">
        <v>99</v>
      </c>
      <c r="L1967">
        <v>99</v>
      </c>
      <c r="M1967">
        <v>3</v>
      </c>
      <c r="N1967">
        <v>99</v>
      </c>
      <c r="O1967">
        <v>99</v>
      </c>
      <c r="P1967">
        <v>99</v>
      </c>
      <c r="Q1967">
        <v>4</v>
      </c>
      <c r="R1967">
        <v>9</v>
      </c>
      <c r="S1967">
        <v>3.7777777777777777</v>
      </c>
      <c r="T1967">
        <v>3</v>
      </c>
      <c r="U1967">
        <v>10.188888888888888</v>
      </c>
      <c r="V1967">
        <v>0</v>
      </c>
      <c r="W1967">
        <v>0</v>
      </c>
      <c r="X1967">
        <v>33.333333333333343</v>
      </c>
      <c r="Y1967">
        <v>0</v>
      </c>
      <c r="Z1967">
        <v>5.230135847915844</v>
      </c>
      <c r="AA1967">
        <v>1.0304020550550788</v>
      </c>
      <c r="AB1967">
        <v>0</v>
      </c>
      <c r="AC1967">
        <v>-55.094770234869237</v>
      </c>
      <c r="AF1967">
        <v>1.8907563025210079</v>
      </c>
      <c r="AG1967">
        <v>1.5953375086986781</v>
      </c>
      <c r="AH1967">
        <v>0</v>
      </c>
      <c r="AI1967">
        <v>9</v>
      </c>
      <c r="AJ1967">
        <v>115.37777777777778</v>
      </c>
      <c r="AK1967">
        <v>6.5960199033325582</v>
      </c>
    </row>
    <row r="1968" spans="1:37">
      <c r="A1968">
        <v>17</v>
      </c>
      <c r="B1968">
        <v>32</v>
      </c>
      <c r="C1968">
        <v>2023</v>
      </c>
      <c r="D1968">
        <v>8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999</v>
      </c>
      <c r="K1968">
        <v>99</v>
      </c>
      <c r="L1968">
        <v>99</v>
      </c>
      <c r="M1968">
        <v>3</v>
      </c>
      <c r="N1968">
        <v>99</v>
      </c>
      <c r="O1968">
        <v>99</v>
      </c>
      <c r="P1968">
        <v>99</v>
      </c>
      <c r="Q1968">
        <v>18</v>
      </c>
      <c r="R1968">
        <v>57</v>
      </c>
      <c r="S1968">
        <v>4.9649122807017525</v>
      </c>
      <c r="T1968">
        <v>3</v>
      </c>
      <c r="U1968">
        <v>12.680701754385964</v>
      </c>
      <c r="V1968">
        <v>0</v>
      </c>
      <c r="W1968">
        <v>0</v>
      </c>
      <c r="X1968">
        <v>17.543859649122805</v>
      </c>
      <c r="Y1968">
        <v>0</v>
      </c>
      <c r="Z1968">
        <v>3.8729126170260777</v>
      </c>
      <c r="AA1968">
        <v>1.1233551293741844</v>
      </c>
      <c r="AB1968">
        <v>0</v>
      </c>
      <c r="AC1968">
        <v>-21.145669143659376</v>
      </c>
      <c r="AF1968">
        <v>3.6421725239616625</v>
      </c>
      <c r="AG1968">
        <v>3.907893100633113</v>
      </c>
      <c r="AH1968">
        <v>0</v>
      </c>
      <c r="AI1968">
        <v>23</v>
      </c>
      <c r="AJ1968">
        <v>90.304347826086939</v>
      </c>
      <c r="AK1968">
        <v>14.183819751301348</v>
      </c>
    </row>
    <row r="1969" spans="1:37">
      <c r="A1969">
        <v>17</v>
      </c>
      <c r="B1969">
        <v>33</v>
      </c>
      <c r="C1969">
        <v>2023</v>
      </c>
      <c r="D1969">
        <v>9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999</v>
      </c>
      <c r="K1969">
        <v>99</v>
      </c>
      <c r="L1969">
        <v>99</v>
      </c>
      <c r="M1969">
        <v>3</v>
      </c>
      <c r="N1969">
        <v>99</v>
      </c>
      <c r="O1969">
        <v>99</v>
      </c>
      <c r="P1969">
        <v>99</v>
      </c>
      <c r="Q1969">
        <v>23</v>
      </c>
      <c r="R1969">
        <v>110</v>
      </c>
      <c r="S1969">
        <v>4.836363636363636</v>
      </c>
      <c r="T1969">
        <v>3</v>
      </c>
      <c r="U1969">
        <v>9.3427272727272666</v>
      </c>
      <c r="V1969">
        <v>0</v>
      </c>
      <c r="W1969">
        <v>0</v>
      </c>
      <c r="X1969">
        <v>2.7272727272727271</v>
      </c>
      <c r="Y1969">
        <v>0</v>
      </c>
      <c r="Z1969">
        <v>2.7717555674373462</v>
      </c>
      <c r="AA1969">
        <v>1.2249472918328359</v>
      </c>
      <c r="AB1969">
        <v>0</v>
      </c>
      <c r="AC1969">
        <v>20.153554546672755</v>
      </c>
      <c r="AF1969">
        <v>4.0953090096798244</v>
      </c>
      <c r="AG1969">
        <v>2.958201763349614</v>
      </c>
      <c r="AH1969">
        <v>0.90909090909090895</v>
      </c>
      <c r="AI1969">
        <v>65</v>
      </c>
      <c r="AJ1969">
        <v>84.524615384615373</v>
      </c>
      <c r="AK1969">
        <v>13.72467967897996</v>
      </c>
    </row>
    <row r="1970" spans="1:37">
      <c r="A1970">
        <v>17</v>
      </c>
      <c r="B1970">
        <v>34</v>
      </c>
      <c r="C1970">
        <v>2023</v>
      </c>
      <c r="D1970">
        <v>10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999</v>
      </c>
      <c r="K1970">
        <v>99</v>
      </c>
      <c r="L1970">
        <v>99</v>
      </c>
      <c r="M1970">
        <v>3</v>
      </c>
      <c r="N1970">
        <v>99</v>
      </c>
      <c r="O1970">
        <v>99</v>
      </c>
      <c r="P1970">
        <v>99</v>
      </c>
      <c r="Q1970">
        <v>32</v>
      </c>
      <c r="R1970">
        <v>99</v>
      </c>
      <c r="S1970">
        <v>4.1111111111111116</v>
      </c>
      <c r="T1970">
        <v>3</v>
      </c>
      <c r="U1970">
        <v>11.24545454545455</v>
      </c>
      <c r="V1970">
        <v>0</v>
      </c>
      <c r="W1970">
        <v>0</v>
      </c>
      <c r="X1970">
        <v>19.19191919191919</v>
      </c>
      <c r="Y1970">
        <v>0</v>
      </c>
      <c r="Z1970">
        <v>4.6546874978326258</v>
      </c>
      <c r="AA1970">
        <v>1.3698697784375522</v>
      </c>
      <c r="AB1970">
        <v>0</v>
      </c>
      <c r="AC1970">
        <v>-44.340224769158873</v>
      </c>
      <c r="AF1970">
        <v>2.1063829787234036</v>
      </c>
      <c r="AG1970">
        <v>1.5169145579106289</v>
      </c>
      <c r="AH1970">
        <v>5.0505050505050511</v>
      </c>
      <c r="AI1970">
        <v>73</v>
      </c>
      <c r="AJ1970">
        <v>95.643835616438366</v>
      </c>
      <c r="AK1970">
        <v>13.174062922470828</v>
      </c>
    </row>
    <row r="1971" spans="1:37">
      <c r="A1971">
        <v>17</v>
      </c>
      <c r="B1971">
        <v>35</v>
      </c>
      <c r="C1971">
        <v>2023</v>
      </c>
      <c r="D1971">
        <v>11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999</v>
      </c>
      <c r="K1971">
        <v>99</v>
      </c>
      <c r="L1971">
        <v>99</v>
      </c>
      <c r="M1971">
        <v>3</v>
      </c>
      <c r="N1971">
        <v>99</v>
      </c>
      <c r="O1971">
        <v>99</v>
      </c>
      <c r="P1971">
        <v>99</v>
      </c>
      <c r="Q1971">
        <v>16</v>
      </c>
      <c r="R1971">
        <v>41</v>
      </c>
      <c r="S1971">
        <v>4.2439024390243905</v>
      </c>
      <c r="T1971">
        <v>3</v>
      </c>
      <c r="U1971">
        <v>11.248780487804883</v>
      </c>
      <c r="V1971">
        <v>0</v>
      </c>
      <c r="W1971">
        <v>0</v>
      </c>
      <c r="X1971">
        <v>24.390243902439025</v>
      </c>
      <c r="Y1971">
        <v>2.4390243902439024</v>
      </c>
      <c r="Z1971">
        <v>5.6595320823225919</v>
      </c>
      <c r="AA1971">
        <v>1.3754021638899201</v>
      </c>
      <c r="AB1971">
        <v>0</v>
      </c>
      <c r="AC1971">
        <v>-21.146145507043276</v>
      </c>
      <c r="AF1971">
        <v>1.6485725774024924</v>
      </c>
      <c r="AG1971">
        <v>1.0830943809195024</v>
      </c>
      <c r="AH1971">
        <v>0</v>
      </c>
      <c r="AI1971">
        <v>25</v>
      </c>
      <c r="AJ1971">
        <v>98.096000000000004</v>
      </c>
      <c r="AK1971">
        <v>13.100409268569852</v>
      </c>
    </row>
    <row r="1972" spans="1:37">
      <c r="A1972">
        <v>17</v>
      </c>
      <c r="B1972">
        <v>36</v>
      </c>
      <c r="C1972">
        <v>2023</v>
      </c>
      <c r="D1972">
        <v>12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999</v>
      </c>
      <c r="K1972">
        <v>99</v>
      </c>
      <c r="L1972">
        <v>99</v>
      </c>
      <c r="M1972">
        <v>3</v>
      </c>
      <c r="N1972">
        <v>99</v>
      </c>
      <c r="O1972">
        <v>99</v>
      </c>
      <c r="P1972">
        <v>99</v>
      </c>
      <c r="Q1972">
        <v>3</v>
      </c>
      <c r="R1972">
        <v>7</v>
      </c>
      <c r="S1972">
        <v>5.4285714285714306</v>
      </c>
      <c r="T1972">
        <v>3</v>
      </c>
      <c r="U1972">
        <v>9.2428571428571491</v>
      </c>
      <c r="V1972">
        <v>0</v>
      </c>
      <c r="W1972">
        <v>0</v>
      </c>
      <c r="X1972">
        <v>14.285714285714288</v>
      </c>
      <c r="Y1972">
        <v>0</v>
      </c>
      <c r="Z1972">
        <v>4.1479279312023936</v>
      </c>
      <c r="AA1972">
        <v>1.9897697538834449</v>
      </c>
      <c r="AB1972">
        <v>0</v>
      </c>
      <c r="AC1972">
        <v>-66.688483155517588</v>
      </c>
      <c r="AF1972">
        <v>1.3487475915221581</v>
      </c>
      <c r="AG1972">
        <v>0.79163098005628219</v>
      </c>
      <c r="AH1972">
        <v>0</v>
      </c>
      <c r="AI1972">
        <v>7</v>
      </c>
      <c r="AJ1972">
        <v>83.6142857142857</v>
      </c>
      <c r="AK1972">
        <v>15.093197043775923</v>
      </c>
    </row>
    <row r="1973" spans="1:37">
      <c r="A1973">
        <v>17</v>
      </c>
      <c r="B1973">
        <v>37</v>
      </c>
      <c r="C1973">
        <v>2023</v>
      </c>
      <c r="D1973">
        <v>1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999</v>
      </c>
      <c r="K1973">
        <v>99</v>
      </c>
      <c r="L1973">
        <v>99</v>
      </c>
      <c r="M1973">
        <v>4</v>
      </c>
      <c r="N1973">
        <v>99</v>
      </c>
      <c r="O1973">
        <v>99</v>
      </c>
      <c r="P1973">
        <v>99</v>
      </c>
      <c r="Q1973">
        <v>2</v>
      </c>
      <c r="R1973">
        <v>2</v>
      </c>
      <c r="S1973">
        <v>7</v>
      </c>
      <c r="T1973">
        <v>4</v>
      </c>
      <c r="U1973">
        <v>24.15</v>
      </c>
      <c r="V1973">
        <v>50</v>
      </c>
      <c r="W1973">
        <v>0</v>
      </c>
      <c r="X1973">
        <v>100</v>
      </c>
      <c r="Y1973">
        <v>50</v>
      </c>
      <c r="Z1973">
        <v>2.4500000000000122</v>
      </c>
      <c r="AA1973">
        <v>1</v>
      </c>
      <c r="AB1973">
        <v>0</v>
      </c>
      <c r="AC1973">
        <v>-99.999999999997939</v>
      </c>
      <c r="AF1973">
        <v>0.27285129604365627</v>
      </c>
      <c r="AG1973">
        <v>0.34835666529631959</v>
      </c>
      <c r="AH1973">
        <v>0</v>
      </c>
      <c r="AI1973">
        <v>2</v>
      </c>
      <c r="AJ1973">
        <v>105.25</v>
      </c>
      <c r="AK1973">
        <v>21.322369125260167</v>
      </c>
    </row>
    <row r="1974" spans="1:37">
      <c r="A1974">
        <v>17</v>
      </c>
      <c r="B1974">
        <v>38</v>
      </c>
      <c r="C1974">
        <v>2023</v>
      </c>
      <c r="D1974">
        <v>2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999</v>
      </c>
      <c r="K1974">
        <v>99</v>
      </c>
      <c r="L1974">
        <v>99</v>
      </c>
      <c r="M1974">
        <v>4</v>
      </c>
      <c r="N1974">
        <v>99</v>
      </c>
      <c r="O1974">
        <v>99</v>
      </c>
      <c r="P1974">
        <v>99</v>
      </c>
      <c r="Q1974">
        <v>1</v>
      </c>
      <c r="R1974">
        <v>5</v>
      </c>
      <c r="S1974">
        <v>4.8</v>
      </c>
      <c r="T1974">
        <v>4</v>
      </c>
      <c r="U1974">
        <v>5.8</v>
      </c>
      <c r="V1974">
        <v>0</v>
      </c>
      <c r="W1974">
        <v>0</v>
      </c>
      <c r="X1974">
        <v>0</v>
      </c>
      <c r="Y1974">
        <v>0</v>
      </c>
      <c r="Z1974">
        <v>0.2190890230020836</v>
      </c>
      <c r="AA1974">
        <v>0.40000000000000302</v>
      </c>
      <c r="AB1974">
        <v>0</v>
      </c>
      <c r="AC1974">
        <v>68.465319688142515</v>
      </c>
      <c r="AF1974">
        <v>0.29638411381149959</v>
      </c>
      <c r="AG1974">
        <v>0.16864877438864825</v>
      </c>
      <c r="AH1974">
        <v>0</v>
      </c>
    </row>
    <row r="1975" spans="1:37">
      <c r="A1975">
        <v>17</v>
      </c>
      <c r="B1975">
        <v>39</v>
      </c>
      <c r="C1975">
        <v>2023</v>
      </c>
      <c r="D1975">
        <v>3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999</v>
      </c>
      <c r="K1975">
        <v>99</v>
      </c>
      <c r="L1975">
        <v>99</v>
      </c>
      <c r="M1975">
        <v>4</v>
      </c>
      <c r="N1975">
        <v>99</v>
      </c>
      <c r="O1975">
        <v>99</v>
      </c>
      <c r="P1975">
        <v>99</v>
      </c>
      <c r="Q1975">
        <v>6</v>
      </c>
      <c r="R1975">
        <v>40</v>
      </c>
      <c r="S1975">
        <v>5.1749999999999998</v>
      </c>
      <c r="T1975">
        <v>4</v>
      </c>
      <c r="U1975">
        <v>10.315</v>
      </c>
      <c r="V1975">
        <v>0</v>
      </c>
      <c r="W1975">
        <v>0</v>
      </c>
      <c r="X1975">
        <v>5</v>
      </c>
      <c r="Y1975">
        <v>0</v>
      </c>
      <c r="Z1975">
        <v>2.9480120420378229</v>
      </c>
      <c r="AA1975">
        <v>0.70311805552126316</v>
      </c>
      <c r="AB1975">
        <v>0</v>
      </c>
      <c r="AC1975">
        <v>3.3710431939933847</v>
      </c>
      <c r="AF1975">
        <v>0.87700065775049307</v>
      </c>
      <c r="AG1975">
        <v>0.96333670322178366</v>
      </c>
      <c r="AH1975">
        <v>0</v>
      </c>
      <c r="AI1975">
        <v>3</v>
      </c>
      <c r="AJ1975">
        <v>96</v>
      </c>
      <c r="AK1975">
        <v>16.057739429547482</v>
      </c>
    </row>
    <row r="1976" spans="1:37">
      <c r="A1976">
        <v>17</v>
      </c>
      <c r="B1976">
        <v>40</v>
      </c>
      <c r="C1976">
        <v>2023</v>
      </c>
      <c r="D1976">
        <v>4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999</v>
      </c>
      <c r="K1976">
        <v>99</v>
      </c>
      <c r="L1976">
        <v>99</v>
      </c>
      <c r="M1976">
        <v>4</v>
      </c>
      <c r="N1976">
        <v>99</v>
      </c>
      <c r="O1976">
        <v>99</v>
      </c>
      <c r="P1976">
        <v>99</v>
      </c>
      <c r="Q1976">
        <v>2</v>
      </c>
      <c r="R1976">
        <v>10</v>
      </c>
      <c r="S1976">
        <v>5.3</v>
      </c>
      <c r="T1976">
        <v>4</v>
      </c>
      <c r="U1976">
        <v>8.1999999999999993</v>
      </c>
      <c r="V1976">
        <v>0</v>
      </c>
      <c r="W1976">
        <v>0</v>
      </c>
      <c r="X1976">
        <v>0</v>
      </c>
      <c r="Y1976">
        <v>0</v>
      </c>
      <c r="Z1976">
        <v>1.331915913261795</v>
      </c>
      <c r="AA1976">
        <v>0.45825756949558655</v>
      </c>
      <c r="AB1976">
        <v>0</v>
      </c>
      <c r="AC1976">
        <v>-6.5535035076364014</v>
      </c>
      <c r="AF1976">
        <v>0.31046258925799441</v>
      </c>
      <c r="AG1976">
        <v>0.30541174717866598</v>
      </c>
      <c r="AH1976">
        <v>0</v>
      </c>
      <c r="AI1976">
        <v>10</v>
      </c>
      <c r="AJ1976">
        <v>79.89</v>
      </c>
      <c r="AK1976">
        <v>15.973182759909536</v>
      </c>
    </row>
    <row r="1977" spans="1:37">
      <c r="A1977">
        <v>17</v>
      </c>
      <c r="B1977">
        <v>41</v>
      </c>
      <c r="C1977">
        <v>2023</v>
      </c>
      <c r="D1977">
        <v>5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999</v>
      </c>
      <c r="K1977">
        <v>99</v>
      </c>
      <c r="L1977">
        <v>99</v>
      </c>
      <c r="M1977">
        <v>4</v>
      </c>
      <c r="N1977">
        <v>99</v>
      </c>
      <c r="O1977">
        <v>99</v>
      </c>
      <c r="P1977">
        <v>99</v>
      </c>
      <c r="Q1977">
        <v>12</v>
      </c>
      <c r="R1977">
        <v>34</v>
      </c>
      <c r="S1977">
        <v>5.3529411764705879</v>
      </c>
      <c r="T1977">
        <v>4</v>
      </c>
      <c r="U1977">
        <v>7.6676470588235297</v>
      </c>
      <c r="V1977">
        <v>0</v>
      </c>
      <c r="W1977">
        <v>0</v>
      </c>
      <c r="X1977">
        <v>5.882352941176471</v>
      </c>
      <c r="Y1977">
        <v>0</v>
      </c>
      <c r="Z1977">
        <v>3.4166306578123322</v>
      </c>
      <c r="AA1977">
        <v>0.76244008216563253</v>
      </c>
      <c r="AB1977">
        <v>0</v>
      </c>
      <c r="AC1977">
        <v>-5.3198688354588652</v>
      </c>
      <c r="AF1977">
        <v>1.8408229561451004</v>
      </c>
      <c r="AG1977">
        <v>1.4818562139056879</v>
      </c>
      <c r="AH1977">
        <v>5.882352941176471</v>
      </c>
      <c r="AI1977">
        <v>34</v>
      </c>
      <c r="AJ1977">
        <v>80.097058823529395</v>
      </c>
      <c r="AK1977">
        <v>14.203180280984999</v>
      </c>
    </row>
    <row r="1978" spans="1:37">
      <c r="A1978">
        <v>17</v>
      </c>
      <c r="B1978">
        <v>42</v>
      </c>
      <c r="C1978">
        <v>2023</v>
      </c>
      <c r="D1978">
        <v>6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999</v>
      </c>
      <c r="K1978">
        <v>99</v>
      </c>
      <c r="L1978">
        <v>99</v>
      </c>
      <c r="M1978">
        <v>4</v>
      </c>
      <c r="N1978">
        <v>99</v>
      </c>
      <c r="O1978">
        <v>99</v>
      </c>
      <c r="P1978">
        <v>99</v>
      </c>
      <c r="Q1978">
        <v>18</v>
      </c>
      <c r="R1978">
        <v>77</v>
      </c>
      <c r="S1978">
        <v>4.6233766233766236</v>
      </c>
      <c r="T1978">
        <v>4</v>
      </c>
      <c r="U1978">
        <v>10.227272727272732</v>
      </c>
      <c r="V1978">
        <v>0</v>
      </c>
      <c r="W1978">
        <v>0</v>
      </c>
      <c r="X1978">
        <v>22.077922077922075</v>
      </c>
      <c r="Y1978">
        <v>1.2987012987012985</v>
      </c>
      <c r="Z1978">
        <v>5.0772637165797958</v>
      </c>
      <c r="AA1978">
        <v>1.2897091289804878</v>
      </c>
      <c r="AB1978">
        <v>0</v>
      </c>
      <c r="AC1978">
        <v>-51.765857606108973</v>
      </c>
      <c r="AF1978">
        <v>3.42526690391459</v>
      </c>
      <c r="AG1978">
        <v>2.670849584534511</v>
      </c>
      <c r="AH1978">
        <v>0</v>
      </c>
      <c r="AI1978">
        <v>75</v>
      </c>
      <c r="AJ1978">
        <v>87.830666666666687</v>
      </c>
      <c r="AK1978">
        <v>13.92577672983761</v>
      </c>
    </row>
    <row r="1979" spans="1:37">
      <c r="A1979">
        <v>17</v>
      </c>
      <c r="B1979">
        <v>43</v>
      </c>
      <c r="C1979">
        <v>2023</v>
      </c>
      <c r="D1979">
        <v>7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999</v>
      </c>
      <c r="K1979">
        <v>99</v>
      </c>
      <c r="L1979">
        <v>99</v>
      </c>
      <c r="M1979">
        <v>4</v>
      </c>
      <c r="N1979">
        <v>99</v>
      </c>
      <c r="O1979">
        <v>99</v>
      </c>
      <c r="P1979">
        <v>99</v>
      </c>
      <c r="Q1979">
        <v>9</v>
      </c>
      <c r="R1979">
        <v>32</v>
      </c>
      <c r="S1979">
        <v>4.1875</v>
      </c>
      <c r="T1979">
        <v>4</v>
      </c>
      <c r="U1979">
        <v>12.171875</v>
      </c>
      <c r="V1979">
        <v>3.125</v>
      </c>
      <c r="W1979">
        <v>0</v>
      </c>
      <c r="X1979">
        <v>25</v>
      </c>
      <c r="Y1979">
        <v>6.25</v>
      </c>
      <c r="Z1979">
        <v>7.0545302100405696</v>
      </c>
      <c r="AA1979">
        <v>1.2854352375751956</v>
      </c>
      <c r="AB1979">
        <v>0</v>
      </c>
      <c r="AC1979">
        <v>-11.245154678623376</v>
      </c>
      <c r="AF1979">
        <v>6.7226890756302486</v>
      </c>
      <c r="AG1979">
        <v>6.7762700069589457</v>
      </c>
      <c r="AH1979">
        <v>0</v>
      </c>
      <c r="AI1979">
        <v>32</v>
      </c>
      <c r="AJ1979">
        <v>113.96562500000002</v>
      </c>
      <c r="AK1979">
        <v>8.3414149929276569</v>
      </c>
    </row>
    <row r="1980" spans="1:37">
      <c r="A1980">
        <v>17</v>
      </c>
      <c r="B1980">
        <v>44</v>
      </c>
      <c r="C1980">
        <v>2023</v>
      </c>
      <c r="D1980">
        <v>8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999</v>
      </c>
      <c r="K1980">
        <v>99</v>
      </c>
      <c r="L1980">
        <v>99</v>
      </c>
      <c r="M1980">
        <v>4</v>
      </c>
      <c r="N1980">
        <v>99</v>
      </c>
      <c r="O1980">
        <v>99</v>
      </c>
      <c r="P1980">
        <v>99</v>
      </c>
      <c r="Q1980">
        <v>13</v>
      </c>
      <c r="R1980">
        <v>59</v>
      </c>
      <c r="S1980">
        <v>5.0338983050847457</v>
      </c>
      <c r="T1980">
        <v>4</v>
      </c>
      <c r="U1980">
        <v>13.020338983050843</v>
      </c>
      <c r="V1980">
        <v>0</v>
      </c>
      <c r="W1980">
        <v>0</v>
      </c>
      <c r="X1980">
        <v>18.644067796610177</v>
      </c>
      <c r="Y1980">
        <v>0</v>
      </c>
      <c r="Z1980">
        <v>3.3066845324214071</v>
      </c>
      <c r="AA1980">
        <v>1.0245478820140612</v>
      </c>
      <c r="AB1980">
        <v>0</v>
      </c>
      <c r="AC1980">
        <v>-9.6259441021172183</v>
      </c>
      <c r="AF1980">
        <v>3.7699680511182119</v>
      </c>
      <c r="AG1980">
        <v>4.1533529052384575</v>
      </c>
      <c r="AH1980">
        <v>0</v>
      </c>
      <c r="AI1980">
        <v>23</v>
      </c>
      <c r="AJ1980">
        <v>92.269565217391332</v>
      </c>
      <c r="AK1980">
        <v>14.449596627464121</v>
      </c>
    </row>
    <row r="1981" spans="1:37">
      <c r="A1981">
        <v>17</v>
      </c>
      <c r="B1981">
        <v>45</v>
      </c>
      <c r="C1981">
        <v>2023</v>
      </c>
      <c r="D1981">
        <v>9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999</v>
      </c>
      <c r="K1981">
        <v>99</v>
      </c>
      <c r="L1981">
        <v>99</v>
      </c>
      <c r="M1981">
        <v>4</v>
      </c>
      <c r="N1981">
        <v>99</v>
      </c>
      <c r="O1981">
        <v>99</v>
      </c>
      <c r="P1981">
        <v>99</v>
      </c>
      <c r="Q1981">
        <v>34</v>
      </c>
      <c r="R1981">
        <v>216</v>
      </c>
      <c r="S1981">
        <v>5.0416666666666679</v>
      </c>
      <c r="T1981">
        <v>4</v>
      </c>
      <c r="U1981">
        <v>11.508333333333336</v>
      </c>
      <c r="V1981">
        <v>0</v>
      </c>
      <c r="W1981">
        <v>0</v>
      </c>
      <c r="X1981">
        <v>7.4074074074074083</v>
      </c>
      <c r="Y1981">
        <v>0.92592592592592604</v>
      </c>
      <c r="Z1981">
        <v>3.3933247380375757</v>
      </c>
      <c r="AA1981">
        <v>0.97331288030260799</v>
      </c>
      <c r="AB1981">
        <v>0</v>
      </c>
      <c r="AC1981">
        <v>2.8490423785121042</v>
      </c>
      <c r="AF1981">
        <v>8.0416976917349245</v>
      </c>
      <c r="AG1981">
        <v>7.1552962375542224</v>
      </c>
      <c r="AH1981">
        <v>0</v>
      </c>
      <c r="AI1981">
        <v>100</v>
      </c>
      <c r="AJ1981">
        <v>89.070999999999998</v>
      </c>
      <c r="AK1981">
        <v>14.386213227876956</v>
      </c>
    </row>
    <row r="1982" spans="1:37">
      <c r="A1982">
        <v>17</v>
      </c>
      <c r="B1982">
        <v>46</v>
      </c>
      <c r="C1982">
        <v>2023</v>
      </c>
      <c r="D1982">
        <v>10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999</v>
      </c>
      <c r="K1982">
        <v>99</v>
      </c>
      <c r="L1982">
        <v>99</v>
      </c>
      <c r="M1982">
        <v>4</v>
      </c>
      <c r="N1982">
        <v>99</v>
      </c>
      <c r="O1982">
        <v>99</v>
      </c>
      <c r="P1982">
        <v>99</v>
      </c>
      <c r="Q1982">
        <v>59</v>
      </c>
      <c r="R1982">
        <v>248</v>
      </c>
      <c r="S1982">
        <v>4.782258064516129</v>
      </c>
      <c r="T1982">
        <v>4</v>
      </c>
      <c r="U1982">
        <v>12.91612903225807</v>
      </c>
      <c r="V1982">
        <v>0</v>
      </c>
      <c r="W1982">
        <v>0</v>
      </c>
      <c r="X1982">
        <v>27.016129032258057</v>
      </c>
      <c r="Y1982">
        <v>1.209677419354839</v>
      </c>
      <c r="Z1982">
        <v>4.5738278437913431</v>
      </c>
      <c r="AA1982">
        <v>1.2018834941052758</v>
      </c>
      <c r="AB1982">
        <v>0</v>
      </c>
      <c r="AC1982">
        <v>-29.283855171116631</v>
      </c>
      <c r="AF1982">
        <v>5.2765957446808516</v>
      </c>
      <c r="AG1982">
        <v>4.3644846060355009</v>
      </c>
      <c r="AH1982">
        <v>4.435483870967742</v>
      </c>
      <c r="AI1982">
        <v>169</v>
      </c>
      <c r="AJ1982">
        <v>97.564497041420097</v>
      </c>
      <c r="AK1982">
        <v>13.538343120798622</v>
      </c>
    </row>
    <row r="1983" spans="1:37">
      <c r="A1983">
        <v>17</v>
      </c>
      <c r="B1983">
        <v>47</v>
      </c>
      <c r="C1983">
        <v>2023</v>
      </c>
      <c r="D1983">
        <v>11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999</v>
      </c>
      <c r="K1983">
        <v>99</v>
      </c>
      <c r="L1983">
        <v>99</v>
      </c>
      <c r="M1983">
        <v>4</v>
      </c>
      <c r="N1983">
        <v>99</v>
      </c>
      <c r="O1983">
        <v>99</v>
      </c>
      <c r="P1983">
        <v>99</v>
      </c>
      <c r="Q1983">
        <v>31</v>
      </c>
      <c r="R1983">
        <v>131</v>
      </c>
      <c r="S1983">
        <v>4.9083969465648876</v>
      </c>
      <c r="T1983">
        <v>4</v>
      </c>
      <c r="U1983">
        <v>12.625954198473281</v>
      </c>
      <c r="V1983">
        <v>0.76335877862595458</v>
      </c>
      <c r="W1983">
        <v>0</v>
      </c>
      <c r="X1983">
        <v>27.48091603053436</v>
      </c>
      <c r="Y1983">
        <v>5.3435114503816799</v>
      </c>
      <c r="Z1983">
        <v>6.0318061273724304</v>
      </c>
      <c r="AA1983">
        <v>1.0147791974280216</v>
      </c>
      <c r="AB1983">
        <v>0</v>
      </c>
      <c r="AC1983">
        <v>-20.264343409562478</v>
      </c>
      <c r="AF1983">
        <v>5.2673904302372323</v>
      </c>
      <c r="AG1983">
        <v>3.8842977147460034</v>
      </c>
      <c r="AH1983">
        <v>0.76335877862595458</v>
      </c>
      <c r="AI1983">
        <v>78</v>
      </c>
      <c r="AJ1983">
        <v>96.258974358974385</v>
      </c>
      <c r="AK1983">
        <v>13.84777049867829</v>
      </c>
    </row>
    <row r="1984" spans="1:37">
      <c r="A1984">
        <v>17</v>
      </c>
      <c r="B1984">
        <v>48</v>
      </c>
      <c r="C1984">
        <v>2023</v>
      </c>
      <c r="D1984">
        <v>12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999</v>
      </c>
      <c r="K1984">
        <v>99</v>
      </c>
      <c r="L1984">
        <v>99</v>
      </c>
      <c r="M1984">
        <v>4</v>
      </c>
      <c r="N1984">
        <v>99</v>
      </c>
      <c r="O1984">
        <v>99</v>
      </c>
      <c r="P1984">
        <v>99</v>
      </c>
      <c r="Q1984">
        <v>6</v>
      </c>
      <c r="R1984">
        <v>14</v>
      </c>
      <c r="S1984">
        <v>4.9285714285714306</v>
      </c>
      <c r="T1984">
        <v>4</v>
      </c>
      <c r="U1984">
        <v>9.3285714285714239</v>
      </c>
      <c r="V1984">
        <v>0</v>
      </c>
      <c r="W1984">
        <v>0</v>
      </c>
      <c r="X1984">
        <v>7.1428571428571441</v>
      </c>
      <c r="Y1984">
        <v>0</v>
      </c>
      <c r="Z1984">
        <v>3.4841331308475305</v>
      </c>
      <c r="AA1984">
        <v>1.0996288798814735</v>
      </c>
      <c r="AB1984">
        <v>0</v>
      </c>
      <c r="AC1984">
        <v>-24.556358594710122</v>
      </c>
      <c r="AF1984">
        <v>2.6974951830443161</v>
      </c>
      <c r="AG1984">
        <v>1.5979444512418939</v>
      </c>
      <c r="AH1984">
        <v>0</v>
      </c>
      <c r="AI1984">
        <v>14</v>
      </c>
      <c r="AJ1984">
        <v>88.521428571428615</v>
      </c>
      <c r="AK1984">
        <v>13.10393494825775</v>
      </c>
    </row>
    <row r="1985" spans="1:37">
      <c r="A1985">
        <v>17</v>
      </c>
      <c r="B1985">
        <v>49</v>
      </c>
      <c r="C1985">
        <v>2023</v>
      </c>
      <c r="D1985">
        <v>1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999</v>
      </c>
      <c r="K1985">
        <v>99</v>
      </c>
      <c r="L1985">
        <v>99</v>
      </c>
      <c r="M1985">
        <v>5</v>
      </c>
      <c r="N1985">
        <v>99</v>
      </c>
      <c r="O1985">
        <v>99</v>
      </c>
      <c r="P1985">
        <v>99</v>
      </c>
      <c r="Q1985">
        <v>52</v>
      </c>
      <c r="R1985">
        <v>436</v>
      </c>
      <c r="S1985">
        <v>5.3463302752293558</v>
      </c>
      <c r="T1985">
        <v>5</v>
      </c>
      <c r="U1985">
        <v>17.001376146788974</v>
      </c>
      <c r="V1985">
        <v>4.3577981651376154</v>
      </c>
      <c r="W1985">
        <v>0</v>
      </c>
      <c r="X1985">
        <v>58.256880733944946</v>
      </c>
      <c r="Y1985">
        <v>17.660550458715598</v>
      </c>
      <c r="Z1985">
        <v>7.1321823889435478</v>
      </c>
      <c r="AA1985">
        <v>1.3935501232335152</v>
      </c>
      <c r="AB1985">
        <v>0</v>
      </c>
      <c r="AC1985">
        <v>16.132546801886221</v>
      </c>
      <c r="AF1985">
        <v>59.481582537517077</v>
      </c>
      <c r="AG1985">
        <v>53.46229021067284</v>
      </c>
      <c r="AH1985">
        <v>3.2110091743119242</v>
      </c>
      <c r="AI1985">
        <v>0</v>
      </c>
    </row>
    <row r="1986" spans="1:37">
      <c r="A1986">
        <v>17</v>
      </c>
      <c r="B1986">
        <v>50</v>
      </c>
      <c r="C1986">
        <v>2023</v>
      </c>
      <c r="D1986">
        <v>2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999</v>
      </c>
      <c r="K1986">
        <v>99</v>
      </c>
      <c r="L1986">
        <v>99</v>
      </c>
      <c r="M1986">
        <v>5</v>
      </c>
      <c r="N1986">
        <v>99</v>
      </c>
      <c r="O1986">
        <v>99</v>
      </c>
      <c r="P1986">
        <v>99</v>
      </c>
      <c r="Q1986">
        <v>70</v>
      </c>
      <c r="R1986">
        <v>1238</v>
      </c>
      <c r="S1986">
        <v>5.5177705977382887</v>
      </c>
      <c r="T1986">
        <v>5</v>
      </c>
      <c r="U1986">
        <v>9.4252827140549176</v>
      </c>
      <c r="V1986">
        <v>1.211631663974152</v>
      </c>
      <c r="W1986">
        <v>0</v>
      </c>
      <c r="X1986">
        <v>16.155088852988683</v>
      </c>
      <c r="Y1986">
        <v>5.4119547657512124</v>
      </c>
      <c r="Z1986">
        <v>6.2587695278276581</v>
      </c>
      <c r="AA1986">
        <v>1.2528188077871436</v>
      </c>
      <c r="AB1986">
        <v>0</v>
      </c>
      <c r="AC1986">
        <v>-0.43993980841786201</v>
      </c>
      <c r="AF1986">
        <v>73.384706579727307</v>
      </c>
      <c r="AG1986">
        <v>67.857869791515213</v>
      </c>
      <c r="AH1986">
        <v>1.6962843295638124</v>
      </c>
      <c r="AI1986">
        <v>13</v>
      </c>
      <c r="AJ1986">
        <v>101.73846153846156</v>
      </c>
      <c r="AK1986">
        <v>17.340218211996021</v>
      </c>
    </row>
    <row r="1987" spans="1:37">
      <c r="A1987">
        <v>17</v>
      </c>
      <c r="B1987">
        <v>51</v>
      </c>
      <c r="C1987">
        <v>2023</v>
      </c>
      <c r="D1987">
        <v>3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999</v>
      </c>
      <c r="K1987">
        <v>99</v>
      </c>
      <c r="L1987">
        <v>99</v>
      </c>
      <c r="M1987">
        <v>5</v>
      </c>
      <c r="N1987">
        <v>99</v>
      </c>
      <c r="O1987">
        <v>99</v>
      </c>
      <c r="P1987">
        <v>99</v>
      </c>
      <c r="Q1987">
        <v>171</v>
      </c>
      <c r="R1987">
        <v>3334</v>
      </c>
      <c r="S1987">
        <v>5.4577084583083391</v>
      </c>
      <c r="T1987">
        <v>4.9940011997600484</v>
      </c>
      <c r="U1987">
        <v>8.5399820035992899</v>
      </c>
      <c r="V1987">
        <v>1.229754049190162</v>
      </c>
      <c r="W1987">
        <v>0</v>
      </c>
      <c r="X1987">
        <v>12.267546490701861</v>
      </c>
      <c r="Y1987">
        <v>3.2993401319736058</v>
      </c>
      <c r="Z1987">
        <v>5.4572472740488909</v>
      </c>
      <c r="AA1987">
        <v>1.219903043319192</v>
      </c>
      <c r="AB1987">
        <v>0.24485100938161433</v>
      </c>
      <c r="AC1987">
        <v>3.874606270689529</v>
      </c>
      <c r="AD1987">
        <v>9.7150661961381566</v>
      </c>
      <c r="AE1987">
        <v>2.9275738583053004</v>
      </c>
      <c r="AF1987">
        <v>73.098004823503615</v>
      </c>
      <c r="AG1987">
        <v>66.477003429814886</v>
      </c>
      <c r="AH1987">
        <v>8.998200359928013E-2</v>
      </c>
      <c r="AI1987">
        <v>10</v>
      </c>
      <c r="AJ1987">
        <v>92.74</v>
      </c>
      <c r="AK1987">
        <v>16.782477524131028</v>
      </c>
    </row>
    <row r="1988" spans="1:37">
      <c r="A1988">
        <v>17</v>
      </c>
      <c r="B1988">
        <v>52</v>
      </c>
      <c r="C1988">
        <v>2023</v>
      </c>
      <c r="D1988">
        <v>4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999</v>
      </c>
      <c r="K1988">
        <v>99</v>
      </c>
      <c r="L1988">
        <v>99</v>
      </c>
      <c r="M1988">
        <v>5</v>
      </c>
      <c r="N1988">
        <v>99</v>
      </c>
      <c r="O1988">
        <v>99</v>
      </c>
      <c r="P1988">
        <v>99</v>
      </c>
      <c r="Q1988">
        <v>93</v>
      </c>
      <c r="R1988">
        <v>2044</v>
      </c>
      <c r="S1988">
        <v>5.4946183953033279</v>
      </c>
      <c r="T1988">
        <v>5</v>
      </c>
      <c r="U1988">
        <v>7.8201565557729937</v>
      </c>
      <c r="V1988">
        <v>0.53816046966731879</v>
      </c>
      <c r="W1988">
        <v>0</v>
      </c>
      <c r="X1988">
        <v>6.9960861056751469</v>
      </c>
      <c r="Y1988">
        <v>1.320939334637965</v>
      </c>
      <c r="Z1988">
        <v>4.1925283899269408</v>
      </c>
      <c r="AA1988">
        <v>1.1079107120896439</v>
      </c>
      <c r="AB1988">
        <v>0</v>
      </c>
      <c r="AC1988">
        <v>-5.0122672160003479</v>
      </c>
      <c r="AF1988">
        <v>63.458553244334055</v>
      </c>
      <c r="AG1988">
        <v>59.534433312227691</v>
      </c>
      <c r="AH1988">
        <v>0</v>
      </c>
      <c r="AI1988">
        <v>7</v>
      </c>
      <c r="AJ1988">
        <v>89.128571428571391</v>
      </c>
      <c r="AK1988">
        <v>15.719710608180897</v>
      </c>
    </row>
    <row r="1989" spans="1:37">
      <c r="A1989">
        <v>17</v>
      </c>
      <c r="B1989">
        <v>53</v>
      </c>
      <c r="C1989">
        <v>2023</v>
      </c>
      <c r="D1989">
        <v>5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999</v>
      </c>
      <c r="K1989">
        <v>99</v>
      </c>
      <c r="L1989">
        <v>99</v>
      </c>
      <c r="M1989">
        <v>5</v>
      </c>
      <c r="N1989">
        <v>99</v>
      </c>
      <c r="O1989">
        <v>99</v>
      </c>
      <c r="P1989">
        <v>99</v>
      </c>
      <c r="Q1989">
        <v>89</v>
      </c>
      <c r="R1989">
        <v>1135</v>
      </c>
      <c r="S1989">
        <v>5.673127753303965</v>
      </c>
      <c r="T1989">
        <v>5</v>
      </c>
      <c r="U1989">
        <v>8.8629955947136541</v>
      </c>
      <c r="V1989">
        <v>0.52863436123348029</v>
      </c>
      <c r="W1989">
        <v>0</v>
      </c>
      <c r="X1989">
        <v>13.656387665198237</v>
      </c>
      <c r="Y1989">
        <v>3.0837004405286348</v>
      </c>
      <c r="Z1989">
        <v>5.6044260211383286</v>
      </c>
      <c r="AA1989">
        <v>1.349736602294451</v>
      </c>
      <c r="AB1989">
        <v>0</v>
      </c>
      <c r="AC1989">
        <v>-20.606675493120363</v>
      </c>
      <c r="AF1989">
        <v>61.451001624255554</v>
      </c>
      <c r="AG1989">
        <v>57.179641671592897</v>
      </c>
      <c r="AH1989">
        <v>0.17621145374449343</v>
      </c>
      <c r="AI1989">
        <v>204</v>
      </c>
      <c r="AJ1989">
        <v>78.12892156862749</v>
      </c>
      <c r="AK1989">
        <v>14.563620853380124</v>
      </c>
    </row>
    <row r="1990" spans="1:37">
      <c r="A1990">
        <v>17</v>
      </c>
      <c r="B1990">
        <v>54</v>
      </c>
      <c r="C1990">
        <v>2023</v>
      </c>
      <c r="D1990">
        <v>6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999</v>
      </c>
      <c r="K1990">
        <v>99</v>
      </c>
      <c r="L1990">
        <v>99</v>
      </c>
      <c r="M1990">
        <v>5</v>
      </c>
      <c r="N1990">
        <v>99</v>
      </c>
      <c r="O1990">
        <v>99</v>
      </c>
      <c r="P1990">
        <v>99</v>
      </c>
      <c r="Q1990">
        <v>117</v>
      </c>
      <c r="R1990">
        <v>1013</v>
      </c>
      <c r="S1990">
        <v>5.3020730503455091</v>
      </c>
      <c r="T1990">
        <v>5</v>
      </c>
      <c r="U1990">
        <v>11.998914116485681</v>
      </c>
      <c r="V1990">
        <v>2.1717670286278379</v>
      </c>
      <c r="W1990">
        <v>0</v>
      </c>
      <c r="X1990">
        <v>23.49457058242843</v>
      </c>
      <c r="Y1990">
        <v>7.3050345508390908</v>
      </c>
      <c r="Z1990">
        <v>6.3286550259779917</v>
      </c>
      <c r="AA1990">
        <v>1.1962287097193556</v>
      </c>
      <c r="AB1990">
        <v>0</v>
      </c>
      <c r="AC1990">
        <v>-2.7209476131941077</v>
      </c>
      <c r="AF1990">
        <v>45.062277580071182</v>
      </c>
      <c r="AG1990">
        <v>41.224012209598094</v>
      </c>
      <c r="AH1990">
        <v>0.49358341559723601</v>
      </c>
      <c r="AI1990">
        <v>179</v>
      </c>
      <c r="AJ1990">
        <v>83.200000000000017</v>
      </c>
      <c r="AK1990">
        <v>14.877093462811226</v>
      </c>
    </row>
    <row r="1991" spans="1:37">
      <c r="A1991">
        <v>17</v>
      </c>
      <c r="B1991">
        <v>55</v>
      </c>
      <c r="C1991">
        <v>2023</v>
      </c>
      <c r="D1991">
        <v>7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999</v>
      </c>
      <c r="K1991">
        <v>99</v>
      </c>
      <c r="L1991">
        <v>99</v>
      </c>
      <c r="M1991">
        <v>5</v>
      </c>
      <c r="N1991">
        <v>99</v>
      </c>
      <c r="O1991">
        <v>99</v>
      </c>
      <c r="P1991">
        <v>99</v>
      </c>
      <c r="Q1991">
        <v>29</v>
      </c>
      <c r="R1991">
        <v>247</v>
      </c>
      <c r="S1991">
        <v>5.2510121457489882</v>
      </c>
      <c r="T1991">
        <v>5</v>
      </c>
      <c r="U1991">
        <v>11.072064777327927</v>
      </c>
      <c r="V1991">
        <v>0</v>
      </c>
      <c r="W1991">
        <v>0</v>
      </c>
      <c r="X1991">
        <v>17.813765182186238</v>
      </c>
      <c r="Y1991">
        <v>2.42914979757085</v>
      </c>
      <c r="Z1991">
        <v>5.4386818356256486</v>
      </c>
      <c r="AA1991">
        <v>1.3534141069132344</v>
      </c>
      <c r="AB1991">
        <v>0</v>
      </c>
      <c r="AC1991">
        <v>4.1874134258671241</v>
      </c>
      <c r="AF1991">
        <v>51.890756302520998</v>
      </c>
      <c r="AG1991">
        <v>47.578288100208752</v>
      </c>
      <c r="AH1991">
        <v>0</v>
      </c>
      <c r="AI1991">
        <v>60</v>
      </c>
      <c r="AJ1991">
        <v>111.1</v>
      </c>
      <c r="AK1991">
        <v>8.3994601104925</v>
      </c>
    </row>
    <row r="1992" spans="1:37">
      <c r="A1992">
        <v>17</v>
      </c>
      <c r="B1992">
        <v>56</v>
      </c>
      <c r="C1992">
        <v>2023</v>
      </c>
      <c r="D1992">
        <v>8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999</v>
      </c>
      <c r="K1992">
        <v>99</v>
      </c>
      <c r="L1992">
        <v>99</v>
      </c>
      <c r="M1992">
        <v>5</v>
      </c>
      <c r="N1992">
        <v>99</v>
      </c>
      <c r="O1992">
        <v>99</v>
      </c>
      <c r="P1992">
        <v>99</v>
      </c>
      <c r="Q1992">
        <v>90</v>
      </c>
      <c r="R1992">
        <v>560</v>
      </c>
      <c r="S1992">
        <v>5.3482142857142847</v>
      </c>
      <c r="T1992">
        <v>5</v>
      </c>
      <c r="U1992">
        <v>12.647321428571436</v>
      </c>
      <c r="V1992">
        <v>1.25</v>
      </c>
      <c r="W1992">
        <v>0</v>
      </c>
      <c r="X1992">
        <v>22.321428571428577</v>
      </c>
      <c r="Y1992">
        <v>4.8214285714285694</v>
      </c>
      <c r="Z1992">
        <v>5.2097737787023908</v>
      </c>
      <c r="AA1992">
        <v>1.257192318426344</v>
      </c>
      <c r="AB1992">
        <v>0</v>
      </c>
      <c r="AC1992">
        <v>8.0367061688759929</v>
      </c>
      <c r="AF1992">
        <v>35.782747603833862</v>
      </c>
      <c r="AG1992">
        <v>38.292270178796393</v>
      </c>
      <c r="AH1992">
        <v>1.4285714285714288</v>
      </c>
      <c r="AI1992">
        <v>63</v>
      </c>
      <c r="AJ1992">
        <v>97.393650793650778</v>
      </c>
      <c r="AK1992">
        <v>14.885033363707873</v>
      </c>
    </row>
    <row r="1993" spans="1:37">
      <c r="A1993">
        <v>17</v>
      </c>
      <c r="B1993">
        <v>57</v>
      </c>
      <c r="C1993">
        <v>2023</v>
      </c>
      <c r="D1993">
        <v>9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999</v>
      </c>
      <c r="K1993">
        <v>99</v>
      </c>
      <c r="L1993">
        <v>99</v>
      </c>
      <c r="M1993">
        <v>5</v>
      </c>
      <c r="N1993">
        <v>99</v>
      </c>
      <c r="O1993">
        <v>99</v>
      </c>
      <c r="P1993">
        <v>99</v>
      </c>
      <c r="Q1993">
        <v>142</v>
      </c>
      <c r="R1993">
        <v>1216</v>
      </c>
      <c r="S1993">
        <v>5.5625</v>
      </c>
      <c r="T1993">
        <v>4.9876644736842097</v>
      </c>
      <c r="U1993">
        <v>13.723437500000003</v>
      </c>
      <c r="V1993">
        <v>1.3980263157894737</v>
      </c>
      <c r="W1993">
        <v>0</v>
      </c>
      <c r="X1993">
        <v>29.029605263157901</v>
      </c>
      <c r="Y1993">
        <v>4.1118421052631566</v>
      </c>
      <c r="Z1993">
        <v>5.0599353503165352</v>
      </c>
      <c r="AA1993">
        <v>1.3940811206858201</v>
      </c>
      <c r="AB1993">
        <v>0.248043275194989</v>
      </c>
      <c r="AC1993">
        <v>8.6990227740432502</v>
      </c>
      <c r="AD1993">
        <v>4.5113632804987294</v>
      </c>
      <c r="AE1993">
        <v>-15.829986597837999</v>
      </c>
      <c r="AF1993">
        <v>45.271779597915121</v>
      </c>
      <c r="AG1993">
        <v>48.035013687116255</v>
      </c>
      <c r="AH1993">
        <v>0.49342105263157904</v>
      </c>
      <c r="AI1993">
        <v>134</v>
      </c>
      <c r="AJ1993">
        <v>91.547761194029846</v>
      </c>
      <c r="AK1993">
        <v>15.184364398718202</v>
      </c>
    </row>
    <row r="1994" spans="1:37">
      <c r="A1994">
        <v>17</v>
      </c>
      <c r="B1994">
        <v>58</v>
      </c>
      <c r="C1994">
        <v>2023</v>
      </c>
      <c r="D1994">
        <v>10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999</v>
      </c>
      <c r="K1994">
        <v>99</v>
      </c>
      <c r="L1994">
        <v>99</v>
      </c>
      <c r="M1994">
        <v>5</v>
      </c>
      <c r="N1994">
        <v>99</v>
      </c>
      <c r="O1994">
        <v>99</v>
      </c>
      <c r="P1994">
        <v>99</v>
      </c>
      <c r="Q1994">
        <v>289</v>
      </c>
      <c r="R1994">
        <v>2349</v>
      </c>
      <c r="S1994">
        <v>5.3367390378884645</v>
      </c>
      <c r="T1994">
        <v>5</v>
      </c>
      <c r="U1994">
        <v>15.695785440613029</v>
      </c>
      <c r="V1994">
        <v>2.3414218816517671</v>
      </c>
      <c r="W1994">
        <v>0</v>
      </c>
      <c r="X1994">
        <v>47.254150702426571</v>
      </c>
      <c r="Y1994">
        <v>9.3231162196679396</v>
      </c>
      <c r="Z1994">
        <v>5.8468064904715797</v>
      </c>
      <c r="AA1994">
        <v>1.5157242270032107</v>
      </c>
      <c r="AB1994">
        <v>0</v>
      </c>
      <c r="AC1994">
        <v>-3.1020831632587593</v>
      </c>
      <c r="AF1994">
        <v>49.978723404255319</v>
      </c>
      <c r="AG1994">
        <v>50.23599173756412</v>
      </c>
      <c r="AH1994">
        <v>1.5751383567475523</v>
      </c>
      <c r="AI1994">
        <v>403</v>
      </c>
      <c r="AJ1994">
        <v>98.529528535980077</v>
      </c>
      <c r="AK1994">
        <v>14.927354067276058</v>
      </c>
    </row>
    <row r="1995" spans="1:37">
      <c r="A1995">
        <v>17</v>
      </c>
      <c r="B1995">
        <v>59</v>
      </c>
      <c r="C1995">
        <v>2023</v>
      </c>
      <c r="D1995">
        <v>11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999</v>
      </c>
      <c r="K1995">
        <v>99</v>
      </c>
      <c r="L1995">
        <v>99</v>
      </c>
      <c r="M1995">
        <v>5</v>
      </c>
      <c r="N1995">
        <v>99</v>
      </c>
      <c r="O1995">
        <v>99</v>
      </c>
      <c r="P1995">
        <v>99</v>
      </c>
      <c r="Q1995">
        <v>188</v>
      </c>
      <c r="R1995">
        <v>1367</v>
      </c>
      <c r="S1995">
        <v>5.5844915874177028</v>
      </c>
      <c r="T1995">
        <v>5</v>
      </c>
      <c r="U1995">
        <v>16.510168251645947</v>
      </c>
      <c r="V1995">
        <v>3.8771031455742495</v>
      </c>
      <c r="W1995">
        <v>0</v>
      </c>
      <c r="X1995">
        <v>51.572787125091438</v>
      </c>
      <c r="Y1995">
        <v>14.7037307973665</v>
      </c>
      <c r="Z1995">
        <v>6.4150123776110259</v>
      </c>
      <c r="AA1995">
        <v>1.3105813308469769</v>
      </c>
      <c r="AB1995">
        <v>0</v>
      </c>
      <c r="AC1995">
        <v>-0.7867845155755635</v>
      </c>
      <c r="AF1995">
        <v>54.965822275834363</v>
      </c>
      <c r="AG1995">
        <v>53.002580920912031</v>
      </c>
      <c r="AH1995">
        <v>1.1704462326261889</v>
      </c>
      <c r="AI1995">
        <v>150</v>
      </c>
      <c r="AJ1995">
        <v>102.038</v>
      </c>
      <c r="AK1995">
        <v>15.147249789196405</v>
      </c>
    </row>
    <row r="1996" spans="1:37">
      <c r="A1996">
        <v>17</v>
      </c>
      <c r="B1996">
        <v>60</v>
      </c>
      <c r="C1996">
        <v>2023</v>
      </c>
      <c r="D1996">
        <v>12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999</v>
      </c>
      <c r="K1996">
        <v>99</v>
      </c>
      <c r="L1996">
        <v>99</v>
      </c>
      <c r="M1996">
        <v>5</v>
      </c>
      <c r="N1996">
        <v>99</v>
      </c>
      <c r="O1996">
        <v>99</v>
      </c>
      <c r="P1996">
        <v>99</v>
      </c>
      <c r="Q1996">
        <v>37</v>
      </c>
      <c r="R1996">
        <v>303</v>
      </c>
      <c r="S1996">
        <v>5.4125412541254123</v>
      </c>
      <c r="T1996">
        <v>5</v>
      </c>
      <c r="U1996">
        <v>15.965346534653477</v>
      </c>
      <c r="V1996">
        <v>2.9702970297029703</v>
      </c>
      <c r="W1996">
        <v>0</v>
      </c>
      <c r="X1996">
        <v>46.204620462046201</v>
      </c>
      <c r="Y1996">
        <v>11.221122112211226</v>
      </c>
      <c r="Z1996">
        <v>6.8754372530892685</v>
      </c>
      <c r="AA1996">
        <v>1.0490170524595421</v>
      </c>
      <c r="AB1996">
        <v>0</v>
      </c>
      <c r="AC1996">
        <v>1.8775600380080313</v>
      </c>
      <c r="AF1996">
        <v>58.381502890173422</v>
      </c>
      <c r="AG1996">
        <v>59.188792365104682</v>
      </c>
      <c r="AH1996">
        <v>0</v>
      </c>
      <c r="AI1996">
        <v>20</v>
      </c>
      <c r="AJ1996">
        <v>94.499999999999986</v>
      </c>
      <c r="AK1996">
        <v>14.766078881967069</v>
      </c>
    </row>
    <row r="1997" spans="1:37">
      <c r="A1997">
        <v>17</v>
      </c>
      <c r="B1997">
        <v>61</v>
      </c>
      <c r="C1997">
        <v>2023</v>
      </c>
      <c r="D1997">
        <v>1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999</v>
      </c>
      <c r="K1997">
        <v>99</v>
      </c>
      <c r="L1997">
        <v>99</v>
      </c>
      <c r="M1997">
        <v>6</v>
      </c>
      <c r="N1997">
        <v>99</v>
      </c>
      <c r="O1997">
        <v>99</v>
      </c>
      <c r="P1997">
        <v>99</v>
      </c>
      <c r="R1997">
        <v>0</v>
      </c>
    </row>
    <row r="1998" spans="1:37">
      <c r="A1998">
        <v>17</v>
      </c>
      <c r="B1998">
        <v>62</v>
      </c>
      <c r="C1998">
        <v>2023</v>
      </c>
      <c r="D1998">
        <v>2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999</v>
      </c>
      <c r="K1998">
        <v>99</v>
      </c>
      <c r="L1998">
        <v>99</v>
      </c>
      <c r="M1998">
        <v>6</v>
      </c>
      <c r="N1998">
        <v>99</v>
      </c>
      <c r="O1998">
        <v>99</v>
      </c>
      <c r="P1998">
        <v>99</v>
      </c>
      <c r="Q1998">
        <v>2</v>
      </c>
      <c r="R1998">
        <v>3</v>
      </c>
      <c r="S1998">
        <v>5</v>
      </c>
      <c r="T1998">
        <v>6</v>
      </c>
      <c r="U1998">
        <v>17.266666666666673</v>
      </c>
      <c r="V1998">
        <v>0</v>
      </c>
      <c r="W1998">
        <v>0</v>
      </c>
      <c r="X1998">
        <v>33.333333333333343</v>
      </c>
      <c r="Y1998">
        <v>0</v>
      </c>
      <c r="Z1998">
        <v>3.523571420527122</v>
      </c>
      <c r="AA1998">
        <v>0</v>
      </c>
      <c r="AB1998">
        <v>0</v>
      </c>
      <c r="AF1998">
        <v>0.17783046828689977</v>
      </c>
      <c r="AG1998">
        <v>0.30124160390799926</v>
      </c>
      <c r="AH1998">
        <v>0</v>
      </c>
      <c r="AI1998">
        <v>2</v>
      </c>
      <c r="AJ1998">
        <v>101.15</v>
      </c>
      <c r="AK1998">
        <v>14.331733503362072</v>
      </c>
    </row>
    <row r="1999" spans="1:37">
      <c r="A1999">
        <v>17</v>
      </c>
      <c r="B1999">
        <v>63</v>
      </c>
      <c r="C1999">
        <v>2023</v>
      </c>
      <c r="D1999">
        <v>3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999</v>
      </c>
      <c r="K1999">
        <v>99</v>
      </c>
      <c r="L1999">
        <v>99</v>
      </c>
      <c r="M1999">
        <v>6</v>
      </c>
      <c r="N1999">
        <v>99</v>
      </c>
      <c r="O1999">
        <v>99</v>
      </c>
      <c r="P1999">
        <v>99</v>
      </c>
      <c r="Q1999">
        <v>1</v>
      </c>
      <c r="R1999">
        <v>1</v>
      </c>
      <c r="S1999">
        <v>5</v>
      </c>
      <c r="T1999">
        <v>6</v>
      </c>
      <c r="U1999">
        <v>17.8</v>
      </c>
      <c r="V1999">
        <v>0</v>
      </c>
      <c r="W1999">
        <v>0</v>
      </c>
      <c r="X1999">
        <v>100</v>
      </c>
      <c r="Y1999">
        <v>0</v>
      </c>
      <c r="Z1999">
        <v>0</v>
      </c>
      <c r="AA1999">
        <v>0</v>
      </c>
      <c r="AB1999">
        <v>0</v>
      </c>
      <c r="AF1999">
        <v>2.1925016443762328E-2</v>
      </c>
      <c r="AG1999">
        <v>4.1559363347910223E-2</v>
      </c>
      <c r="AH1999">
        <v>0</v>
      </c>
    </row>
    <row r="2000" spans="1:37">
      <c r="A2000">
        <v>17</v>
      </c>
      <c r="B2000">
        <v>64</v>
      </c>
      <c r="C2000">
        <v>2023</v>
      </c>
      <c r="D2000">
        <v>4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999</v>
      </c>
      <c r="K2000">
        <v>99</v>
      </c>
      <c r="L2000">
        <v>99</v>
      </c>
      <c r="M2000">
        <v>6</v>
      </c>
      <c r="N2000">
        <v>99</v>
      </c>
      <c r="O2000">
        <v>99</v>
      </c>
      <c r="P2000">
        <v>99</v>
      </c>
      <c r="Q2000">
        <v>2</v>
      </c>
      <c r="R2000">
        <v>2</v>
      </c>
      <c r="S2000">
        <v>6</v>
      </c>
      <c r="T2000">
        <v>6</v>
      </c>
      <c r="U2000">
        <v>10.950000000000003</v>
      </c>
      <c r="V2000">
        <v>0</v>
      </c>
      <c r="W2000">
        <v>0</v>
      </c>
      <c r="X2000">
        <v>0</v>
      </c>
      <c r="Y2000">
        <v>0</v>
      </c>
      <c r="Z2000">
        <v>0.25000000000002842</v>
      </c>
      <c r="AA2000">
        <v>0</v>
      </c>
      <c r="AB2000">
        <v>0</v>
      </c>
      <c r="AF2000">
        <v>6.2092517851598888E-2</v>
      </c>
      <c r="AG2000">
        <v>8.1567283697716902E-2</v>
      </c>
      <c r="AH2000">
        <v>0</v>
      </c>
      <c r="AI2000">
        <v>2</v>
      </c>
      <c r="AJ2000">
        <v>89.25</v>
      </c>
      <c r="AK2000">
        <v>15.399721088023449</v>
      </c>
    </row>
    <row r="2001" spans="1:37">
      <c r="A2001">
        <v>17</v>
      </c>
      <c r="B2001">
        <v>65</v>
      </c>
      <c r="C2001">
        <v>2023</v>
      </c>
      <c r="D2001">
        <v>5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999</v>
      </c>
      <c r="K2001">
        <v>99</v>
      </c>
      <c r="L2001">
        <v>99</v>
      </c>
      <c r="M2001">
        <v>6</v>
      </c>
      <c r="N2001">
        <v>99</v>
      </c>
      <c r="O2001">
        <v>99</v>
      </c>
      <c r="P2001">
        <v>99</v>
      </c>
      <c r="Q2001">
        <v>10</v>
      </c>
      <c r="R2001">
        <v>75</v>
      </c>
      <c r="S2001">
        <v>5.9866666666666646</v>
      </c>
      <c r="T2001">
        <v>6</v>
      </c>
      <c r="U2001">
        <v>6.8506666666666689</v>
      </c>
      <c r="V2001">
        <v>0</v>
      </c>
      <c r="W2001">
        <v>0</v>
      </c>
      <c r="X2001">
        <v>0</v>
      </c>
      <c r="Y2001">
        <v>0</v>
      </c>
      <c r="Z2001">
        <v>1.2692647040270408</v>
      </c>
      <c r="AA2001">
        <v>0.87167782019632811</v>
      </c>
      <c r="AB2001">
        <v>0</v>
      </c>
      <c r="AC2001">
        <v>24.28398504655674</v>
      </c>
      <c r="AF2001">
        <v>4.060638873849487</v>
      </c>
      <c r="AG2001">
        <v>2.9205129371106362</v>
      </c>
      <c r="AH2001">
        <v>4</v>
      </c>
      <c r="AI2001">
        <v>75</v>
      </c>
      <c r="AJ2001">
        <v>75.921333333333351</v>
      </c>
      <c r="AK2001">
        <v>15.561680506101023</v>
      </c>
    </row>
    <row r="2002" spans="1:37">
      <c r="A2002">
        <v>17</v>
      </c>
      <c r="B2002">
        <v>66</v>
      </c>
      <c r="C2002">
        <v>2023</v>
      </c>
      <c r="D2002">
        <v>6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999</v>
      </c>
      <c r="K2002">
        <v>99</v>
      </c>
      <c r="L2002">
        <v>99</v>
      </c>
      <c r="M2002">
        <v>6</v>
      </c>
      <c r="N2002">
        <v>99</v>
      </c>
      <c r="O2002">
        <v>99</v>
      </c>
      <c r="P2002">
        <v>99</v>
      </c>
      <c r="Q2002">
        <v>24</v>
      </c>
      <c r="R2002">
        <v>115</v>
      </c>
      <c r="S2002">
        <v>5.8</v>
      </c>
      <c r="T2002">
        <v>6</v>
      </c>
      <c r="U2002">
        <v>8.6165217391304356</v>
      </c>
      <c r="V2002">
        <v>0</v>
      </c>
      <c r="W2002">
        <v>0</v>
      </c>
      <c r="X2002">
        <v>6.0869565217391308</v>
      </c>
      <c r="Y2002">
        <v>2.6086956521739126</v>
      </c>
      <c r="Z2002">
        <v>4.2983096866757853</v>
      </c>
      <c r="AA2002">
        <v>0.97088037144242179</v>
      </c>
      <c r="AB2002">
        <v>0</v>
      </c>
      <c r="AC2002">
        <v>-19.236875399360351</v>
      </c>
      <c r="AF2002">
        <v>5.1156583629893246</v>
      </c>
      <c r="AG2002">
        <v>3.3606918772257086</v>
      </c>
      <c r="AH2002">
        <v>1.7391304347826086</v>
      </c>
      <c r="AI2002">
        <v>113</v>
      </c>
      <c r="AJ2002">
        <v>80.453097345132733</v>
      </c>
      <c r="AK2002">
        <v>15.362706011071943</v>
      </c>
    </row>
    <row r="2003" spans="1:37">
      <c r="A2003">
        <v>17</v>
      </c>
      <c r="B2003">
        <v>67</v>
      </c>
      <c r="C2003">
        <v>2023</v>
      </c>
      <c r="D2003">
        <v>7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999</v>
      </c>
      <c r="K2003">
        <v>99</v>
      </c>
      <c r="L2003">
        <v>99</v>
      </c>
      <c r="M2003">
        <v>6</v>
      </c>
      <c r="N2003">
        <v>99</v>
      </c>
      <c r="O2003">
        <v>99</v>
      </c>
      <c r="P2003">
        <v>99</v>
      </c>
      <c r="Q2003">
        <v>5</v>
      </c>
      <c r="R2003">
        <v>14</v>
      </c>
      <c r="S2003">
        <v>4.9285714285714306</v>
      </c>
      <c r="T2003">
        <v>6</v>
      </c>
      <c r="U2003">
        <v>14.24285714285713</v>
      </c>
      <c r="V2003">
        <v>0</v>
      </c>
      <c r="W2003">
        <v>0</v>
      </c>
      <c r="X2003">
        <v>35.714285714285722</v>
      </c>
      <c r="Y2003">
        <v>14.285714285714288</v>
      </c>
      <c r="Z2003">
        <v>5.305484263034451</v>
      </c>
      <c r="AA2003">
        <v>0.88352263406092513</v>
      </c>
      <c r="AB2003">
        <v>0</v>
      </c>
      <c r="AC2003">
        <v>-50.220242840421875</v>
      </c>
      <c r="AF2003">
        <v>2.9411764705882355</v>
      </c>
      <c r="AG2003">
        <v>3.4690327070285325</v>
      </c>
      <c r="AH2003">
        <v>0</v>
      </c>
      <c r="AI2003">
        <v>14</v>
      </c>
      <c r="AJ2003">
        <v>110.8357142857143</v>
      </c>
      <c r="AK2003">
        <v>10.955642478724112</v>
      </c>
    </row>
    <row r="2004" spans="1:37">
      <c r="A2004">
        <v>17</v>
      </c>
      <c r="B2004">
        <v>68</v>
      </c>
      <c r="C2004">
        <v>2023</v>
      </c>
      <c r="D2004">
        <v>8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999</v>
      </c>
      <c r="K2004">
        <v>99</v>
      </c>
      <c r="L2004">
        <v>99</v>
      </c>
      <c r="M2004">
        <v>6</v>
      </c>
      <c r="N2004">
        <v>99</v>
      </c>
      <c r="O2004">
        <v>99</v>
      </c>
      <c r="P2004">
        <v>99</v>
      </c>
      <c r="Q2004">
        <v>8</v>
      </c>
      <c r="R2004">
        <v>17</v>
      </c>
      <c r="S2004">
        <v>5</v>
      </c>
      <c r="T2004">
        <v>6</v>
      </c>
      <c r="U2004">
        <v>12.641176470588237</v>
      </c>
      <c r="V2004">
        <v>0</v>
      </c>
      <c r="W2004">
        <v>0</v>
      </c>
      <c r="X2004">
        <v>23.52941176470588</v>
      </c>
      <c r="Y2004">
        <v>5.882352941176471</v>
      </c>
      <c r="Z2004">
        <v>6.8465585020358448</v>
      </c>
      <c r="AA2004">
        <v>0.68599434057003505</v>
      </c>
      <c r="AB2004">
        <v>0</v>
      </c>
      <c r="AC2004">
        <v>-29.933405109203253</v>
      </c>
      <c r="AF2004">
        <v>1.0862619808306702</v>
      </c>
      <c r="AG2004">
        <v>1.1618791191561373</v>
      </c>
      <c r="AH2004">
        <v>0</v>
      </c>
      <c r="AI2004">
        <v>15</v>
      </c>
      <c r="AJ2004">
        <v>92.620000000000019</v>
      </c>
      <c r="AK2004">
        <v>14.280610098751172</v>
      </c>
    </row>
    <row r="2005" spans="1:37">
      <c r="A2005">
        <v>17</v>
      </c>
      <c r="B2005">
        <v>69</v>
      </c>
      <c r="C2005">
        <v>2023</v>
      </c>
      <c r="D2005">
        <v>9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999</v>
      </c>
      <c r="K2005">
        <v>99</v>
      </c>
      <c r="L2005">
        <v>99</v>
      </c>
      <c r="M2005">
        <v>6</v>
      </c>
      <c r="N2005">
        <v>99</v>
      </c>
      <c r="O2005">
        <v>99</v>
      </c>
      <c r="P2005">
        <v>99</v>
      </c>
      <c r="Q2005">
        <v>22</v>
      </c>
      <c r="R2005">
        <v>69</v>
      </c>
      <c r="S2005">
        <v>5.7391304347826084</v>
      </c>
      <c r="T2005">
        <v>6</v>
      </c>
      <c r="U2005">
        <v>13.637681159420289</v>
      </c>
      <c r="V2005">
        <v>1.4492753623188404</v>
      </c>
      <c r="W2005">
        <v>0</v>
      </c>
      <c r="X2005">
        <v>20.289855072463769</v>
      </c>
      <c r="Y2005">
        <v>2.8985507246376807</v>
      </c>
      <c r="Z2005">
        <v>3.828728227541065</v>
      </c>
      <c r="AA2005">
        <v>0.97285138822251715</v>
      </c>
      <c r="AB2005">
        <v>0</v>
      </c>
      <c r="AC2005">
        <v>-4.3662644373386605</v>
      </c>
      <c r="AF2005">
        <v>2.5688756515264326</v>
      </c>
      <c r="AG2005">
        <v>2.7086385708981102</v>
      </c>
      <c r="AH2005">
        <v>0</v>
      </c>
      <c r="AI2005">
        <v>43</v>
      </c>
      <c r="AJ2005">
        <v>92.616279069767486</v>
      </c>
      <c r="AK2005">
        <v>15.496615964654262</v>
      </c>
    </row>
    <row r="2006" spans="1:37">
      <c r="A2006">
        <v>17</v>
      </c>
      <c r="B2006">
        <v>70</v>
      </c>
      <c r="C2006">
        <v>2023</v>
      </c>
      <c r="D2006">
        <v>10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999</v>
      </c>
      <c r="K2006">
        <v>99</v>
      </c>
      <c r="L2006">
        <v>99</v>
      </c>
      <c r="M2006">
        <v>6</v>
      </c>
      <c r="N2006">
        <v>99</v>
      </c>
      <c r="O2006">
        <v>99</v>
      </c>
      <c r="P2006">
        <v>99</v>
      </c>
      <c r="Q2006">
        <v>46</v>
      </c>
      <c r="R2006">
        <v>172</v>
      </c>
      <c r="S2006">
        <v>5.5813953488372077</v>
      </c>
      <c r="T2006">
        <v>6</v>
      </c>
      <c r="U2006">
        <v>13.501744186046505</v>
      </c>
      <c r="V2006">
        <v>1.1627906976744189</v>
      </c>
      <c r="W2006">
        <v>0</v>
      </c>
      <c r="X2006">
        <v>27.325581395348831</v>
      </c>
      <c r="Y2006">
        <v>5.8139534883720918</v>
      </c>
      <c r="Z2006">
        <v>5.2109396759751823</v>
      </c>
      <c r="AA2006">
        <v>0.93342475536695124</v>
      </c>
      <c r="AB2006">
        <v>0</v>
      </c>
      <c r="AC2006">
        <v>-12.679054041171122</v>
      </c>
      <c r="AF2006">
        <v>3.6595744680851072</v>
      </c>
      <c r="AG2006">
        <v>3.1642240885977286</v>
      </c>
      <c r="AH2006">
        <v>0.58139534883720945</v>
      </c>
      <c r="AI2006">
        <v>163</v>
      </c>
      <c r="AJ2006">
        <v>94.260736196318973</v>
      </c>
      <c r="AK2006">
        <v>15.23529612374934</v>
      </c>
    </row>
    <row r="2007" spans="1:37">
      <c r="A2007">
        <v>17</v>
      </c>
      <c r="B2007">
        <v>71</v>
      </c>
      <c r="C2007">
        <v>2023</v>
      </c>
      <c r="D2007">
        <v>11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999</v>
      </c>
      <c r="K2007">
        <v>99</v>
      </c>
      <c r="L2007">
        <v>99</v>
      </c>
      <c r="M2007">
        <v>6</v>
      </c>
      <c r="N2007">
        <v>99</v>
      </c>
      <c r="O2007">
        <v>99</v>
      </c>
      <c r="P2007">
        <v>99</v>
      </c>
      <c r="Q2007">
        <v>32</v>
      </c>
      <c r="R2007">
        <v>79</v>
      </c>
      <c r="S2007">
        <v>5.5316455696202524</v>
      </c>
      <c r="T2007">
        <v>6</v>
      </c>
      <c r="U2007">
        <v>18.243037974683535</v>
      </c>
      <c r="V2007">
        <v>5.0632911392405058</v>
      </c>
      <c r="W2007">
        <v>0</v>
      </c>
      <c r="X2007">
        <v>67.088607594936718</v>
      </c>
      <c r="Y2007">
        <v>16.455696202531644</v>
      </c>
      <c r="Z2007">
        <v>6.0727589197408793</v>
      </c>
      <c r="AA2007">
        <v>1.0889019325370393</v>
      </c>
      <c r="AB2007">
        <v>0</v>
      </c>
      <c r="AC2007">
        <v>-22.608717405974641</v>
      </c>
      <c r="AF2007">
        <v>3.1765178930438278</v>
      </c>
      <c r="AG2007">
        <v>3.3845525190398678</v>
      </c>
      <c r="AH2007">
        <v>2.5316455696202529</v>
      </c>
      <c r="AI2007">
        <v>69</v>
      </c>
      <c r="AJ2007">
        <v>103.98405797101449</v>
      </c>
      <c r="AK2007">
        <v>15.402928328030381</v>
      </c>
    </row>
    <row r="2008" spans="1:37">
      <c r="A2008">
        <v>17</v>
      </c>
      <c r="B2008">
        <v>72</v>
      </c>
      <c r="C2008">
        <v>2023</v>
      </c>
      <c r="D2008">
        <v>12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999</v>
      </c>
      <c r="K2008">
        <v>99</v>
      </c>
      <c r="L2008">
        <v>99</v>
      </c>
      <c r="M2008">
        <v>6</v>
      </c>
      <c r="N2008">
        <v>99</v>
      </c>
      <c r="O2008">
        <v>99</v>
      </c>
      <c r="P2008">
        <v>99</v>
      </c>
      <c r="Q2008">
        <v>3</v>
      </c>
      <c r="R2008">
        <v>5</v>
      </c>
      <c r="S2008">
        <v>5.8</v>
      </c>
      <c r="T2008">
        <v>6</v>
      </c>
      <c r="U2008">
        <v>15.1</v>
      </c>
      <c r="V2008">
        <v>0</v>
      </c>
      <c r="W2008">
        <v>0</v>
      </c>
      <c r="X2008">
        <v>40</v>
      </c>
      <c r="Y2008">
        <v>0</v>
      </c>
      <c r="Z2008">
        <v>2.4995999679948793</v>
      </c>
      <c r="AA2008">
        <v>1.1661903789690611</v>
      </c>
      <c r="AB2008">
        <v>0</v>
      </c>
      <c r="AC2008">
        <v>-44.596768190892782</v>
      </c>
      <c r="AF2008">
        <v>0.96339113680154143</v>
      </c>
      <c r="AG2008">
        <v>0.9237734002202368</v>
      </c>
      <c r="AH2008">
        <v>0</v>
      </c>
      <c r="AI2008">
        <v>5</v>
      </c>
      <c r="AJ2008">
        <v>98.34</v>
      </c>
      <c r="AK2008">
        <v>15.78262300508425</v>
      </c>
    </row>
    <row r="2009" spans="1:37">
      <c r="A2009">
        <v>17</v>
      </c>
      <c r="B2009">
        <v>73</v>
      </c>
      <c r="C2009">
        <v>2023</v>
      </c>
      <c r="D2009">
        <v>1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999</v>
      </c>
      <c r="K2009">
        <v>99</v>
      </c>
      <c r="L2009">
        <v>99</v>
      </c>
      <c r="M2009">
        <v>7</v>
      </c>
      <c r="N2009">
        <v>99</v>
      </c>
      <c r="O2009">
        <v>99</v>
      </c>
      <c r="P2009">
        <v>99</v>
      </c>
      <c r="R2009">
        <v>0</v>
      </c>
    </row>
    <row r="2010" spans="1:37">
      <c r="A2010">
        <v>17</v>
      </c>
      <c r="B2010">
        <v>74</v>
      </c>
      <c r="C2010">
        <v>2023</v>
      </c>
      <c r="D2010">
        <v>2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999</v>
      </c>
      <c r="K2010">
        <v>99</v>
      </c>
      <c r="L2010">
        <v>99</v>
      </c>
      <c r="M2010">
        <v>7</v>
      </c>
      <c r="N2010">
        <v>99</v>
      </c>
      <c r="O2010">
        <v>99</v>
      </c>
      <c r="P2010">
        <v>99</v>
      </c>
      <c r="Q2010">
        <v>1</v>
      </c>
      <c r="R2010">
        <v>2</v>
      </c>
      <c r="S2010">
        <v>5.5</v>
      </c>
      <c r="T2010">
        <v>7</v>
      </c>
      <c r="U2010">
        <v>21.95</v>
      </c>
      <c r="V2010">
        <v>0</v>
      </c>
      <c r="W2010">
        <v>0</v>
      </c>
      <c r="X2010">
        <v>100</v>
      </c>
      <c r="Y2010">
        <v>50</v>
      </c>
      <c r="Z2010">
        <v>1.75</v>
      </c>
      <c r="AA2010">
        <v>0.5</v>
      </c>
      <c r="AB2010">
        <v>0</v>
      </c>
      <c r="AC2010">
        <v>100</v>
      </c>
      <c r="AF2010">
        <v>0.11855364552459983</v>
      </c>
      <c r="AG2010">
        <v>0.25529935157454003</v>
      </c>
      <c r="AH2010">
        <v>0</v>
      </c>
    </row>
    <row r="2011" spans="1:37">
      <c r="A2011">
        <v>17</v>
      </c>
      <c r="B2011">
        <v>75</v>
      </c>
      <c r="C2011">
        <v>2023</v>
      </c>
      <c r="D2011">
        <v>3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999</v>
      </c>
      <c r="K2011">
        <v>99</v>
      </c>
      <c r="L2011">
        <v>99</v>
      </c>
      <c r="M2011">
        <v>7</v>
      </c>
      <c r="N2011">
        <v>99</v>
      </c>
      <c r="O2011">
        <v>99</v>
      </c>
      <c r="P2011">
        <v>99</v>
      </c>
      <c r="Q2011">
        <v>2</v>
      </c>
      <c r="R2011">
        <v>2</v>
      </c>
      <c r="S2011">
        <v>6.5</v>
      </c>
      <c r="T2011">
        <v>7</v>
      </c>
      <c r="U2011">
        <v>24.55</v>
      </c>
      <c r="V2011">
        <v>50</v>
      </c>
      <c r="W2011">
        <v>0</v>
      </c>
      <c r="X2011">
        <v>100</v>
      </c>
      <c r="Y2011">
        <v>50</v>
      </c>
      <c r="Z2011">
        <v>3.4500000000000051</v>
      </c>
      <c r="AA2011">
        <v>1.5</v>
      </c>
      <c r="AB2011">
        <v>0</v>
      </c>
      <c r="AC2011">
        <v>99.999999999999517</v>
      </c>
      <c r="AF2011">
        <v>4.3850032887524655E-2</v>
      </c>
      <c r="AG2011">
        <v>0.11463846856080856</v>
      </c>
      <c r="AH2011">
        <v>0</v>
      </c>
    </row>
    <row r="2012" spans="1:37">
      <c r="A2012">
        <v>17</v>
      </c>
      <c r="B2012">
        <v>76</v>
      </c>
      <c r="C2012">
        <v>2023</v>
      </c>
      <c r="D2012">
        <v>4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999</v>
      </c>
      <c r="K2012">
        <v>99</v>
      </c>
      <c r="L2012">
        <v>99</v>
      </c>
      <c r="M2012">
        <v>7</v>
      </c>
      <c r="N2012">
        <v>99</v>
      </c>
      <c r="O2012">
        <v>99</v>
      </c>
      <c r="P2012">
        <v>99</v>
      </c>
      <c r="Q2012">
        <v>1</v>
      </c>
      <c r="R2012">
        <v>1</v>
      </c>
      <c r="S2012">
        <v>8</v>
      </c>
      <c r="T2012">
        <v>7</v>
      </c>
      <c r="U2012">
        <v>13.8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F2012">
        <v>3.1046258925799444E-2</v>
      </c>
      <c r="AG2012">
        <v>5.1398562330068197E-2</v>
      </c>
      <c r="AH2012">
        <v>0</v>
      </c>
      <c r="AI2012">
        <v>1</v>
      </c>
      <c r="AJ2012">
        <v>93.8</v>
      </c>
      <c r="AK2012">
        <v>16.721320504684549</v>
      </c>
    </row>
    <row r="2013" spans="1:37">
      <c r="A2013">
        <v>17</v>
      </c>
      <c r="B2013">
        <v>77</v>
      </c>
      <c r="C2013">
        <v>2023</v>
      </c>
      <c r="D2013">
        <v>5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999</v>
      </c>
      <c r="K2013">
        <v>99</v>
      </c>
      <c r="L2013">
        <v>99</v>
      </c>
      <c r="M2013">
        <v>7</v>
      </c>
      <c r="N2013">
        <v>99</v>
      </c>
      <c r="O2013">
        <v>99</v>
      </c>
      <c r="P2013">
        <v>99</v>
      </c>
      <c r="Q2013">
        <v>11</v>
      </c>
      <c r="R2013">
        <v>56</v>
      </c>
      <c r="S2013">
        <v>6.4642857142857109</v>
      </c>
      <c r="T2013">
        <v>7</v>
      </c>
      <c r="U2013">
        <v>8.7321428571428612</v>
      </c>
      <c r="V2013">
        <v>0</v>
      </c>
      <c r="W2013">
        <v>0</v>
      </c>
      <c r="X2013">
        <v>7.1428571428571441</v>
      </c>
      <c r="Y2013">
        <v>3.5714285714285721</v>
      </c>
      <c r="Z2013">
        <v>4.424570485323053</v>
      </c>
      <c r="AA2013">
        <v>1.133330832330175</v>
      </c>
      <c r="AB2013">
        <v>0</v>
      </c>
      <c r="AC2013">
        <v>-11.301404738237878</v>
      </c>
      <c r="AF2013">
        <v>3.0319436924742824</v>
      </c>
      <c r="AG2013">
        <v>2.7795461779819015</v>
      </c>
      <c r="AH2013">
        <v>0</v>
      </c>
      <c r="AI2013">
        <v>56</v>
      </c>
      <c r="AJ2013">
        <v>79.478571428571385</v>
      </c>
      <c r="AK2013">
        <v>16.43209754471863</v>
      </c>
    </row>
    <row r="2014" spans="1:37">
      <c r="A2014">
        <v>17</v>
      </c>
      <c r="B2014">
        <v>78</v>
      </c>
      <c r="C2014">
        <v>2023</v>
      </c>
      <c r="D2014">
        <v>6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999</v>
      </c>
      <c r="K2014">
        <v>99</v>
      </c>
      <c r="L2014">
        <v>99</v>
      </c>
      <c r="M2014">
        <v>7</v>
      </c>
      <c r="N2014">
        <v>99</v>
      </c>
      <c r="O2014">
        <v>99</v>
      </c>
      <c r="P2014">
        <v>99</v>
      </c>
      <c r="Q2014">
        <v>21</v>
      </c>
      <c r="R2014">
        <v>75</v>
      </c>
      <c r="S2014">
        <v>5.9466666666666645</v>
      </c>
      <c r="T2014">
        <v>7</v>
      </c>
      <c r="U2014">
        <v>13.428000000000001</v>
      </c>
      <c r="V2014">
        <v>1.333333333333333</v>
      </c>
      <c r="W2014">
        <v>0</v>
      </c>
      <c r="X2014">
        <v>34.666666666666657</v>
      </c>
      <c r="Y2014">
        <v>12</v>
      </c>
      <c r="Z2014">
        <v>6.5353308510995314</v>
      </c>
      <c r="AA2014">
        <v>1.2425064274369872</v>
      </c>
      <c r="AB2014">
        <v>0</v>
      </c>
      <c r="AC2014">
        <v>-39.619431323693291</v>
      </c>
      <c r="AF2014">
        <v>3.3362989323843406</v>
      </c>
      <c r="AG2014">
        <v>3.4156350686789887</v>
      </c>
      <c r="AH2014">
        <v>4</v>
      </c>
      <c r="AI2014">
        <v>73</v>
      </c>
      <c r="AJ2014">
        <v>90.613698630136994</v>
      </c>
      <c r="AK2014">
        <v>16.399678934231449</v>
      </c>
    </row>
    <row r="2015" spans="1:37">
      <c r="A2015">
        <v>17</v>
      </c>
      <c r="B2015">
        <v>79</v>
      </c>
      <c r="C2015">
        <v>2023</v>
      </c>
      <c r="D2015">
        <v>7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999</v>
      </c>
      <c r="K2015">
        <v>99</v>
      </c>
      <c r="L2015">
        <v>99</v>
      </c>
      <c r="M2015">
        <v>7</v>
      </c>
      <c r="N2015">
        <v>99</v>
      </c>
      <c r="O2015">
        <v>99</v>
      </c>
      <c r="P2015">
        <v>99</v>
      </c>
      <c r="Q2015">
        <v>7</v>
      </c>
      <c r="R2015">
        <v>20</v>
      </c>
      <c r="S2015">
        <v>5.3</v>
      </c>
      <c r="T2015">
        <v>7</v>
      </c>
      <c r="U2015">
        <v>13.060000000000002</v>
      </c>
      <c r="V2015">
        <v>0</v>
      </c>
      <c r="W2015">
        <v>0</v>
      </c>
      <c r="X2015">
        <v>30</v>
      </c>
      <c r="Y2015">
        <v>10</v>
      </c>
      <c r="Z2015">
        <v>6.62052867979589</v>
      </c>
      <c r="AA2015">
        <v>1.0049875621120901</v>
      </c>
      <c r="AB2015">
        <v>0</v>
      </c>
      <c r="AC2015">
        <v>-69.782307389497063</v>
      </c>
      <c r="AF2015">
        <v>4.201680672268906</v>
      </c>
      <c r="AG2015">
        <v>4.5441892832289508</v>
      </c>
      <c r="AH2015">
        <v>0</v>
      </c>
      <c r="AI2015">
        <v>20</v>
      </c>
      <c r="AJ2015">
        <v>116.89500000000002</v>
      </c>
      <c r="AK2015">
        <v>8.2966303565521144</v>
      </c>
    </row>
    <row r="2016" spans="1:37">
      <c r="A2016">
        <v>17</v>
      </c>
      <c r="B2016">
        <v>80</v>
      </c>
      <c r="C2016">
        <v>2023</v>
      </c>
      <c r="D2016">
        <v>8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999</v>
      </c>
      <c r="K2016">
        <v>99</v>
      </c>
      <c r="L2016">
        <v>99</v>
      </c>
      <c r="M2016">
        <v>7</v>
      </c>
      <c r="N2016">
        <v>99</v>
      </c>
      <c r="O2016">
        <v>99</v>
      </c>
      <c r="P2016">
        <v>99</v>
      </c>
      <c r="Q2016">
        <v>7</v>
      </c>
      <c r="R2016">
        <v>18</v>
      </c>
      <c r="S2016">
        <v>5.3333333333333321</v>
      </c>
      <c r="T2016">
        <v>7</v>
      </c>
      <c r="U2016">
        <v>12.33888888888889</v>
      </c>
      <c r="V2016">
        <v>0</v>
      </c>
      <c r="W2016">
        <v>0</v>
      </c>
      <c r="X2016">
        <v>16.666666666666671</v>
      </c>
      <c r="Y2016">
        <v>5.5555555555555562</v>
      </c>
      <c r="Z2016">
        <v>7.2801967989951182</v>
      </c>
      <c r="AA2016">
        <v>0.81649658092772603</v>
      </c>
      <c r="AB2016">
        <v>0</v>
      </c>
      <c r="AC2016">
        <v>27.259432068374121</v>
      </c>
      <c r="AF2016">
        <v>1.1501597444089455</v>
      </c>
      <c r="AG2016">
        <v>1.2008066652609499</v>
      </c>
      <c r="AH2016">
        <v>0</v>
      </c>
      <c r="AI2016">
        <v>16</v>
      </c>
      <c r="AJ2016">
        <v>89.856249999999989</v>
      </c>
      <c r="AK2016">
        <v>14.901234811914559</v>
      </c>
    </row>
    <row r="2017" spans="1:37">
      <c r="A2017">
        <v>17</v>
      </c>
      <c r="B2017">
        <v>81</v>
      </c>
      <c r="C2017">
        <v>2023</v>
      </c>
      <c r="D2017">
        <v>9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999</v>
      </c>
      <c r="K2017">
        <v>99</v>
      </c>
      <c r="L2017">
        <v>99</v>
      </c>
      <c r="M2017">
        <v>7</v>
      </c>
      <c r="N2017">
        <v>99</v>
      </c>
      <c r="O2017">
        <v>99</v>
      </c>
      <c r="P2017">
        <v>99</v>
      </c>
      <c r="Q2017">
        <v>18</v>
      </c>
      <c r="R2017">
        <v>32</v>
      </c>
      <c r="S2017">
        <v>5.9375</v>
      </c>
      <c r="T2017">
        <v>7</v>
      </c>
      <c r="U2017">
        <v>17.6875</v>
      </c>
      <c r="V2017">
        <v>6.25</v>
      </c>
      <c r="W2017">
        <v>0</v>
      </c>
      <c r="X2017">
        <v>50</v>
      </c>
      <c r="Y2017">
        <v>18.75</v>
      </c>
      <c r="Z2017">
        <v>7.2954502088630653</v>
      </c>
      <c r="AA2017">
        <v>0.9333240326917549</v>
      </c>
      <c r="AB2017">
        <v>0</v>
      </c>
      <c r="AC2017">
        <v>-22.95897908170074</v>
      </c>
      <c r="AF2017">
        <v>1.1913626209977664</v>
      </c>
      <c r="AG2017">
        <v>1.6292129980109786</v>
      </c>
      <c r="AH2017">
        <v>0</v>
      </c>
      <c r="AI2017">
        <v>14</v>
      </c>
      <c r="AJ2017">
        <v>94.064285714285703</v>
      </c>
      <c r="AK2017">
        <v>17.409747948541121</v>
      </c>
    </row>
    <row r="2018" spans="1:37">
      <c r="A2018">
        <v>17</v>
      </c>
      <c r="B2018">
        <v>82</v>
      </c>
      <c r="C2018">
        <v>2023</v>
      </c>
      <c r="D2018">
        <v>10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999</v>
      </c>
      <c r="K2018">
        <v>99</v>
      </c>
      <c r="L2018">
        <v>99</v>
      </c>
      <c r="M2018">
        <v>7</v>
      </c>
      <c r="N2018">
        <v>99</v>
      </c>
      <c r="O2018">
        <v>99</v>
      </c>
      <c r="P2018">
        <v>99</v>
      </c>
      <c r="Q2018">
        <v>34</v>
      </c>
      <c r="R2018">
        <v>111</v>
      </c>
      <c r="S2018">
        <v>5.9909909909909906</v>
      </c>
      <c r="T2018">
        <v>7</v>
      </c>
      <c r="U2018">
        <v>15.57207207207207</v>
      </c>
      <c r="V2018">
        <v>6.3063063063063058</v>
      </c>
      <c r="W2018">
        <v>0</v>
      </c>
      <c r="X2018">
        <v>37.837837837837846</v>
      </c>
      <c r="Y2018">
        <v>9.9099099099099117</v>
      </c>
      <c r="Z2018">
        <v>5.7503806559652704</v>
      </c>
      <c r="AA2018">
        <v>1.1270266669546678</v>
      </c>
      <c r="AB2018">
        <v>0</v>
      </c>
      <c r="AC2018">
        <v>-9.7345865478031488</v>
      </c>
      <c r="AF2018">
        <v>2.3617021276595742</v>
      </c>
      <c r="AG2018">
        <v>2.3551484894893746</v>
      </c>
      <c r="AH2018">
        <v>3.6036036036036023</v>
      </c>
      <c r="AI2018">
        <v>107</v>
      </c>
      <c r="AJ2018">
        <v>97.280373831775762</v>
      </c>
      <c r="AK2018">
        <v>16.08575070610479</v>
      </c>
    </row>
    <row r="2019" spans="1:37">
      <c r="A2019">
        <v>17</v>
      </c>
      <c r="B2019">
        <v>83</v>
      </c>
      <c r="C2019">
        <v>2023</v>
      </c>
      <c r="D2019">
        <v>11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999</v>
      </c>
      <c r="K2019">
        <v>99</v>
      </c>
      <c r="L2019">
        <v>99</v>
      </c>
      <c r="M2019">
        <v>7</v>
      </c>
      <c r="N2019">
        <v>99</v>
      </c>
      <c r="O2019">
        <v>99</v>
      </c>
      <c r="P2019">
        <v>99</v>
      </c>
      <c r="Q2019">
        <v>23</v>
      </c>
      <c r="R2019">
        <v>52</v>
      </c>
      <c r="S2019">
        <v>5.7884615384615401</v>
      </c>
      <c r="T2019">
        <v>7</v>
      </c>
      <c r="U2019">
        <v>20.226923076923072</v>
      </c>
      <c r="V2019">
        <v>17.307692307692317</v>
      </c>
      <c r="W2019">
        <v>0</v>
      </c>
      <c r="X2019">
        <v>76.923076923076891</v>
      </c>
      <c r="Y2019">
        <v>32.692307692307701</v>
      </c>
      <c r="Z2019">
        <v>6.5278137282712114</v>
      </c>
      <c r="AA2019">
        <v>0.92687519825276321</v>
      </c>
      <c r="AB2019">
        <v>0</v>
      </c>
      <c r="AC2019">
        <v>-2.0989620623113066</v>
      </c>
      <c r="AF2019">
        <v>2.0908725371934054</v>
      </c>
      <c r="AG2019">
        <v>2.4700751731377544</v>
      </c>
      <c r="AH2019">
        <v>1.9230769230769225</v>
      </c>
      <c r="AI2019">
        <v>43</v>
      </c>
      <c r="AJ2019">
        <v>104.39767441860468</v>
      </c>
      <c r="AK2019">
        <v>16.368397569848657</v>
      </c>
    </row>
    <row r="2020" spans="1:37">
      <c r="A2020">
        <v>17</v>
      </c>
      <c r="B2020">
        <v>84</v>
      </c>
      <c r="C2020">
        <v>2023</v>
      </c>
      <c r="D2020">
        <v>12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999</v>
      </c>
      <c r="K2020">
        <v>99</v>
      </c>
      <c r="L2020">
        <v>99</v>
      </c>
      <c r="M2020">
        <v>7</v>
      </c>
      <c r="N2020">
        <v>99</v>
      </c>
      <c r="O2020">
        <v>99</v>
      </c>
      <c r="P2020">
        <v>99</v>
      </c>
      <c r="R2020">
        <v>0</v>
      </c>
    </row>
    <row r="2021" spans="1:37">
      <c r="A2021">
        <v>17</v>
      </c>
      <c r="B2021">
        <v>85</v>
      </c>
      <c r="C2021">
        <v>2023</v>
      </c>
      <c r="D2021">
        <v>1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999</v>
      </c>
      <c r="K2021">
        <v>99</v>
      </c>
      <c r="L2021">
        <v>99</v>
      </c>
      <c r="M2021">
        <v>8</v>
      </c>
      <c r="N2021">
        <v>99</v>
      </c>
      <c r="O2021">
        <v>99</v>
      </c>
      <c r="P2021">
        <v>99</v>
      </c>
      <c r="Q2021">
        <v>35</v>
      </c>
      <c r="R2021">
        <v>195</v>
      </c>
      <c r="S2021">
        <v>6.6256410256410252</v>
      </c>
      <c r="T2021">
        <v>8</v>
      </c>
      <c r="U2021">
        <v>23.150256410256404</v>
      </c>
      <c r="V2021">
        <v>0</v>
      </c>
      <c r="W2021">
        <v>0</v>
      </c>
      <c r="X2021">
        <v>86.153846153846175</v>
      </c>
      <c r="Y2021">
        <v>56.410256410256402</v>
      </c>
      <c r="Z2021">
        <v>5.6659430098319907</v>
      </c>
      <c r="AA2021">
        <v>1.9184285701661403</v>
      </c>
      <c r="AB2021">
        <v>0</v>
      </c>
      <c r="AC2021">
        <v>0.53636328900100316</v>
      </c>
      <c r="AF2021">
        <v>26.603001364256485</v>
      </c>
      <c r="AG2021">
        <v>32.558726586898047</v>
      </c>
      <c r="AH2021">
        <v>1.5384615384615381</v>
      </c>
      <c r="AI2021">
        <v>0</v>
      </c>
    </row>
    <row r="2022" spans="1:37">
      <c r="A2022">
        <v>17</v>
      </c>
      <c r="B2022">
        <v>86</v>
      </c>
      <c r="C2022">
        <v>2023</v>
      </c>
      <c r="D2022">
        <v>2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999</v>
      </c>
      <c r="K2022">
        <v>99</v>
      </c>
      <c r="L2022">
        <v>99</v>
      </c>
      <c r="M2022">
        <v>8</v>
      </c>
      <c r="N2022">
        <v>99</v>
      </c>
      <c r="O2022">
        <v>99</v>
      </c>
      <c r="P2022">
        <v>99</v>
      </c>
      <c r="Q2022">
        <v>44</v>
      </c>
      <c r="R2022">
        <v>192</v>
      </c>
      <c r="S2022">
        <v>5.895833333333333</v>
      </c>
      <c r="T2022">
        <v>8</v>
      </c>
      <c r="U2022">
        <v>16.760937500000001</v>
      </c>
      <c r="V2022">
        <v>0</v>
      </c>
      <c r="W2022">
        <v>0</v>
      </c>
      <c r="X2022">
        <v>53.64583333333335</v>
      </c>
      <c r="Y2022">
        <v>32.291666666666664</v>
      </c>
      <c r="Z2022">
        <v>9.1435248694231976</v>
      </c>
      <c r="AA2022">
        <v>1.1944242569353478</v>
      </c>
      <c r="AB2022">
        <v>0</v>
      </c>
      <c r="AC2022">
        <v>-9.5943157797490493</v>
      </c>
      <c r="AF2022">
        <v>11.381149970361584</v>
      </c>
      <c r="AG2022">
        <v>18.714780029658936</v>
      </c>
      <c r="AH2022">
        <v>4.6875</v>
      </c>
      <c r="AI2022">
        <v>1</v>
      </c>
      <c r="AJ2022">
        <v>107</v>
      </c>
      <c r="AK2022">
        <v>22.040042676053005</v>
      </c>
    </row>
    <row r="2023" spans="1:37">
      <c r="A2023">
        <v>17</v>
      </c>
      <c r="B2023">
        <v>87</v>
      </c>
      <c r="C2023">
        <v>2023</v>
      </c>
      <c r="D2023">
        <v>3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999</v>
      </c>
      <c r="K2023">
        <v>99</v>
      </c>
      <c r="L2023">
        <v>99</v>
      </c>
      <c r="M2023">
        <v>8</v>
      </c>
      <c r="N2023">
        <v>99</v>
      </c>
      <c r="O2023">
        <v>99</v>
      </c>
      <c r="P2023">
        <v>99</v>
      </c>
      <c r="Q2023">
        <v>109</v>
      </c>
      <c r="R2023">
        <v>542</v>
      </c>
      <c r="S2023">
        <v>6.1402214022140242</v>
      </c>
      <c r="T2023">
        <v>8</v>
      </c>
      <c r="U2023">
        <v>16.848523985239847</v>
      </c>
      <c r="V2023">
        <v>0</v>
      </c>
      <c r="W2023">
        <v>0</v>
      </c>
      <c r="X2023">
        <v>52.952029520295191</v>
      </c>
      <c r="Y2023">
        <v>33.763837638376394</v>
      </c>
      <c r="Z2023">
        <v>9.2979081307226572</v>
      </c>
      <c r="AA2023">
        <v>1.3094484722716502</v>
      </c>
      <c r="AB2023">
        <v>0</v>
      </c>
      <c r="AC2023">
        <v>12.63406753894964</v>
      </c>
      <c r="AF2023">
        <v>11.88335891251918</v>
      </c>
      <c r="AG2023">
        <v>21.321120795324784</v>
      </c>
      <c r="AH2023">
        <v>0</v>
      </c>
      <c r="AI2023">
        <v>0</v>
      </c>
    </row>
    <row r="2024" spans="1:37">
      <c r="A2024">
        <v>17</v>
      </c>
      <c r="B2024">
        <v>88</v>
      </c>
      <c r="C2024">
        <v>2023</v>
      </c>
      <c r="D2024">
        <v>4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999</v>
      </c>
      <c r="K2024">
        <v>99</v>
      </c>
      <c r="L2024">
        <v>99</v>
      </c>
      <c r="M2024">
        <v>8</v>
      </c>
      <c r="N2024">
        <v>99</v>
      </c>
      <c r="O2024">
        <v>99</v>
      </c>
      <c r="P2024">
        <v>99</v>
      </c>
      <c r="Q2024">
        <v>69</v>
      </c>
      <c r="R2024">
        <v>442</v>
      </c>
      <c r="S2024">
        <v>6.4909502262443439</v>
      </c>
      <c r="T2024">
        <v>8</v>
      </c>
      <c r="U2024">
        <v>13.437556561085961</v>
      </c>
      <c r="V2024">
        <v>0</v>
      </c>
      <c r="W2024">
        <v>0</v>
      </c>
      <c r="X2024">
        <v>35.067873303167431</v>
      </c>
      <c r="Y2024">
        <v>20.135746606334841</v>
      </c>
      <c r="Z2024">
        <v>8.6267337507354114</v>
      </c>
      <c r="AA2024">
        <v>1.2444117628548936</v>
      </c>
      <c r="AB2024">
        <v>0</v>
      </c>
      <c r="AC2024">
        <v>8.6818439257390754</v>
      </c>
      <c r="AF2024">
        <v>13.722446445203351</v>
      </c>
      <c r="AG2024">
        <v>22.121494282841056</v>
      </c>
      <c r="AH2024">
        <v>0</v>
      </c>
      <c r="AI2024">
        <v>0</v>
      </c>
    </row>
    <row r="2025" spans="1:37">
      <c r="A2025">
        <v>17</v>
      </c>
      <c r="B2025">
        <v>89</v>
      </c>
      <c r="C2025">
        <v>2023</v>
      </c>
      <c r="D2025">
        <v>5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999</v>
      </c>
      <c r="K2025">
        <v>99</v>
      </c>
      <c r="L2025">
        <v>99</v>
      </c>
      <c r="M2025">
        <v>8</v>
      </c>
      <c r="N2025">
        <v>99</v>
      </c>
      <c r="O2025">
        <v>99</v>
      </c>
      <c r="P2025">
        <v>99</v>
      </c>
      <c r="Q2025">
        <v>57</v>
      </c>
      <c r="R2025">
        <v>149</v>
      </c>
      <c r="S2025">
        <v>6.3959731543624176</v>
      </c>
      <c r="T2025">
        <v>8</v>
      </c>
      <c r="U2025">
        <v>20.455704697986576</v>
      </c>
      <c r="V2025">
        <v>0</v>
      </c>
      <c r="W2025">
        <v>0</v>
      </c>
      <c r="X2025">
        <v>72.483221476510067</v>
      </c>
      <c r="Y2025">
        <v>41.61073825503356</v>
      </c>
      <c r="Z2025">
        <v>8.5856238710461898</v>
      </c>
      <c r="AA2025">
        <v>1.2522130313127164</v>
      </c>
      <c r="AB2025">
        <v>0</v>
      </c>
      <c r="AC2025">
        <v>-4.4001762833867044</v>
      </c>
      <c r="AF2025">
        <v>8.0671358960476471</v>
      </c>
      <c r="AG2025">
        <v>17.3247010140512</v>
      </c>
      <c r="AH2025">
        <v>0.67114093959731558</v>
      </c>
      <c r="AI2025">
        <v>32</v>
      </c>
      <c r="AJ2025">
        <v>93.765624999999986</v>
      </c>
      <c r="AK2025">
        <v>16.965745018327002</v>
      </c>
    </row>
    <row r="2026" spans="1:37">
      <c r="A2026">
        <v>17</v>
      </c>
      <c r="B2026">
        <v>90</v>
      </c>
      <c r="C2026">
        <v>2023</v>
      </c>
      <c r="D2026">
        <v>6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999</v>
      </c>
      <c r="K2026">
        <v>99</v>
      </c>
      <c r="L2026">
        <v>99</v>
      </c>
      <c r="M2026">
        <v>8</v>
      </c>
      <c r="N2026">
        <v>99</v>
      </c>
      <c r="O2026">
        <v>99</v>
      </c>
      <c r="P2026">
        <v>99</v>
      </c>
      <c r="Q2026">
        <v>80</v>
      </c>
      <c r="R2026">
        <v>257</v>
      </c>
      <c r="S2026">
        <v>6.1400778210116718</v>
      </c>
      <c r="T2026">
        <v>8</v>
      </c>
      <c r="U2026">
        <v>24.664980544747081</v>
      </c>
      <c r="V2026">
        <v>0</v>
      </c>
      <c r="W2026">
        <v>0</v>
      </c>
      <c r="X2026">
        <v>87.548638132295707</v>
      </c>
      <c r="Y2026">
        <v>62.64591439688715</v>
      </c>
      <c r="Z2026">
        <v>6.5448779464748092</v>
      </c>
      <c r="AA2026">
        <v>1.1279215388647108</v>
      </c>
      <c r="AB2026">
        <v>0</v>
      </c>
      <c r="AC2026">
        <v>-6.6118052829222016</v>
      </c>
      <c r="AF2026">
        <v>11.432384341637009</v>
      </c>
      <c r="AG2026">
        <v>21.498728166864517</v>
      </c>
      <c r="AH2026">
        <v>1.1673151750972763</v>
      </c>
      <c r="AI2026">
        <v>54</v>
      </c>
      <c r="AJ2026">
        <v>108.69629629629638</v>
      </c>
      <c r="AK2026">
        <v>18.174002411996952</v>
      </c>
    </row>
    <row r="2027" spans="1:37">
      <c r="A2027">
        <v>17</v>
      </c>
      <c r="B2027">
        <v>91</v>
      </c>
      <c r="C2027">
        <v>2023</v>
      </c>
      <c r="D2027">
        <v>7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999</v>
      </c>
      <c r="K2027">
        <v>99</v>
      </c>
      <c r="L2027">
        <v>99</v>
      </c>
      <c r="M2027">
        <v>8</v>
      </c>
      <c r="N2027">
        <v>99</v>
      </c>
      <c r="O2027">
        <v>99</v>
      </c>
      <c r="P2027">
        <v>99</v>
      </c>
      <c r="Q2027">
        <v>18</v>
      </c>
      <c r="R2027">
        <v>42</v>
      </c>
      <c r="S2027">
        <v>6.2142857142857153</v>
      </c>
      <c r="T2027">
        <v>8</v>
      </c>
      <c r="U2027">
        <v>23.595238095238106</v>
      </c>
      <c r="V2027">
        <v>0</v>
      </c>
      <c r="W2027">
        <v>0</v>
      </c>
      <c r="X2027">
        <v>85.714285714285694</v>
      </c>
      <c r="Y2027">
        <v>57.142857142857153</v>
      </c>
      <c r="Z2027">
        <v>7.8034776246586812</v>
      </c>
      <c r="AA2027">
        <v>1.2447167259626397</v>
      </c>
      <c r="AB2027">
        <v>0</v>
      </c>
      <c r="AC2027">
        <v>30.0386213610394</v>
      </c>
      <c r="AF2027">
        <v>8.8235294117647047</v>
      </c>
      <c r="AG2027">
        <v>17.240779401530979</v>
      </c>
      <c r="AH2027">
        <v>0</v>
      </c>
      <c r="AI2027">
        <v>20</v>
      </c>
      <c r="AJ2027">
        <v>115.29</v>
      </c>
      <c r="AK2027">
        <v>15.978781472798964</v>
      </c>
    </row>
    <row r="2028" spans="1:37">
      <c r="A2028">
        <v>17</v>
      </c>
      <c r="B2028">
        <v>92</v>
      </c>
      <c r="C2028">
        <v>2023</v>
      </c>
      <c r="D2028">
        <v>8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999</v>
      </c>
      <c r="K2028">
        <v>99</v>
      </c>
      <c r="L2028">
        <v>99</v>
      </c>
      <c r="M2028">
        <v>8</v>
      </c>
      <c r="N2028">
        <v>99</v>
      </c>
      <c r="O2028">
        <v>99</v>
      </c>
      <c r="P2028">
        <v>99</v>
      </c>
      <c r="Q2028">
        <v>41</v>
      </c>
      <c r="R2028">
        <v>131</v>
      </c>
      <c r="S2028">
        <v>6.4122137404580144</v>
      </c>
      <c r="T2028">
        <v>8</v>
      </c>
      <c r="U2028">
        <v>22.659541984732815</v>
      </c>
      <c r="V2028">
        <v>0</v>
      </c>
      <c r="W2028">
        <v>0</v>
      </c>
      <c r="X2028">
        <v>87.022900763358749</v>
      </c>
      <c r="Y2028">
        <v>44.274809160305352</v>
      </c>
      <c r="Z2028">
        <v>6.2742996765729684</v>
      </c>
      <c r="AA2028">
        <v>1.13830078939595</v>
      </c>
      <c r="AB2028">
        <v>0</v>
      </c>
      <c r="AC2028">
        <v>14.577134693591322</v>
      </c>
      <c r="AF2028">
        <v>8.3706070287539944</v>
      </c>
      <c r="AG2028">
        <v>16.048962202434044</v>
      </c>
      <c r="AH2028">
        <v>0</v>
      </c>
      <c r="AI2028">
        <v>23</v>
      </c>
      <c r="AJ2028">
        <v>103.53478260869568</v>
      </c>
      <c r="AK2028">
        <v>17.272866265381797</v>
      </c>
    </row>
    <row r="2029" spans="1:37">
      <c r="A2029">
        <v>17</v>
      </c>
      <c r="B2029">
        <v>93</v>
      </c>
      <c r="C2029">
        <v>2023</v>
      </c>
      <c r="D2029">
        <v>9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999</v>
      </c>
      <c r="K2029">
        <v>99</v>
      </c>
      <c r="L2029">
        <v>99</v>
      </c>
      <c r="M2029">
        <v>8</v>
      </c>
      <c r="N2029">
        <v>99</v>
      </c>
      <c r="O2029">
        <v>99</v>
      </c>
      <c r="P2029">
        <v>99</v>
      </c>
      <c r="Q2029">
        <v>66</v>
      </c>
      <c r="R2029">
        <v>229</v>
      </c>
      <c r="S2029">
        <v>6.2751091703056749</v>
      </c>
      <c r="T2029">
        <v>8</v>
      </c>
      <c r="U2029">
        <v>20.8056768558952</v>
      </c>
      <c r="V2029">
        <v>0</v>
      </c>
      <c r="W2029">
        <v>0</v>
      </c>
      <c r="X2029">
        <v>74.672489082969435</v>
      </c>
      <c r="Y2029">
        <v>33.187772925764193</v>
      </c>
      <c r="Z2029">
        <v>6.3540320452310004</v>
      </c>
      <c r="AA2029">
        <v>1.3177791995055663</v>
      </c>
      <c r="AB2029">
        <v>0</v>
      </c>
      <c r="AC2029">
        <v>-15.56521672742481</v>
      </c>
      <c r="AF2029">
        <v>8.5256887565152635</v>
      </c>
      <c r="AG2029">
        <v>13.714461712055304</v>
      </c>
      <c r="AH2029">
        <v>0</v>
      </c>
      <c r="AI2029">
        <v>30</v>
      </c>
      <c r="AJ2029">
        <v>99.456666666666692</v>
      </c>
      <c r="AK2029">
        <v>18.756209474127743</v>
      </c>
    </row>
    <row r="2030" spans="1:37">
      <c r="A2030">
        <v>17</v>
      </c>
      <c r="B2030">
        <v>94</v>
      </c>
      <c r="C2030">
        <v>2023</v>
      </c>
      <c r="D2030">
        <v>10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999</v>
      </c>
      <c r="K2030">
        <v>99</v>
      </c>
      <c r="L2030">
        <v>99</v>
      </c>
      <c r="M2030">
        <v>8</v>
      </c>
      <c r="N2030">
        <v>99</v>
      </c>
      <c r="O2030">
        <v>99</v>
      </c>
      <c r="P2030">
        <v>99</v>
      </c>
      <c r="Q2030">
        <v>179</v>
      </c>
      <c r="R2030">
        <v>637</v>
      </c>
      <c r="S2030">
        <v>6.4505494505494489</v>
      </c>
      <c r="T2030">
        <v>8</v>
      </c>
      <c r="U2030">
        <v>21.346781789638921</v>
      </c>
      <c r="V2030">
        <v>0</v>
      </c>
      <c r="W2030">
        <v>0</v>
      </c>
      <c r="X2030">
        <v>79.905808477237031</v>
      </c>
      <c r="Y2030">
        <v>40.816326530612251</v>
      </c>
      <c r="Z2030">
        <v>6.2808005147617321</v>
      </c>
      <c r="AA2030">
        <v>1.3115190107987424</v>
      </c>
      <c r="AB2030">
        <v>0</v>
      </c>
      <c r="AC2030">
        <v>6.7573654451277196</v>
      </c>
      <c r="AF2030">
        <v>13.553191489361698</v>
      </c>
      <c r="AG2030">
        <v>18.52766771491325</v>
      </c>
      <c r="AH2030">
        <v>0.31397174254317112</v>
      </c>
      <c r="AI2030">
        <v>94</v>
      </c>
      <c r="AJ2030">
        <v>100.13723404255322</v>
      </c>
      <c r="AK2030">
        <v>17.309909686486066</v>
      </c>
    </row>
    <row r="2031" spans="1:37">
      <c r="A2031">
        <v>17</v>
      </c>
      <c r="B2031">
        <v>95</v>
      </c>
      <c r="C2031">
        <v>2023</v>
      </c>
      <c r="D2031">
        <v>11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999</v>
      </c>
      <c r="K2031">
        <v>99</v>
      </c>
      <c r="L2031">
        <v>99</v>
      </c>
      <c r="M2031">
        <v>8</v>
      </c>
      <c r="N2031">
        <v>99</v>
      </c>
      <c r="O2031">
        <v>99</v>
      </c>
      <c r="P2031">
        <v>99</v>
      </c>
      <c r="Q2031">
        <v>118</v>
      </c>
      <c r="R2031">
        <v>452</v>
      </c>
      <c r="S2031">
        <v>6.6194690265486722</v>
      </c>
      <c r="T2031">
        <v>8</v>
      </c>
      <c r="U2031">
        <v>22.793584070796463</v>
      </c>
      <c r="V2031">
        <v>0</v>
      </c>
      <c r="W2031">
        <v>0</v>
      </c>
      <c r="X2031">
        <v>82.964601769911511</v>
      </c>
      <c r="Y2031">
        <v>53.318584070796469</v>
      </c>
      <c r="Z2031">
        <v>6.2168219183965396</v>
      </c>
      <c r="AA2031">
        <v>1.3814099765735477</v>
      </c>
      <c r="AB2031">
        <v>0</v>
      </c>
      <c r="AC2031">
        <v>8.9365608753952248</v>
      </c>
      <c r="AF2031">
        <v>18.17450743868115</v>
      </c>
      <c r="AG2031">
        <v>24.195135468992543</v>
      </c>
      <c r="AH2031">
        <v>1.9911504424778763</v>
      </c>
      <c r="AI2031">
        <v>65</v>
      </c>
      <c r="AJ2031">
        <v>103.15384615384617</v>
      </c>
      <c r="AK2031">
        <v>18.189847821573537</v>
      </c>
    </row>
    <row r="2032" spans="1:37">
      <c r="A2032">
        <v>17</v>
      </c>
      <c r="B2032">
        <v>96</v>
      </c>
      <c r="C2032">
        <v>2023</v>
      </c>
      <c r="D2032">
        <v>12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999</v>
      </c>
      <c r="K2032">
        <v>99</v>
      </c>
      <c r="L2032">
        <v>99</v>
      </c>
      <c r="M2032">
        <v>8</v>
      </c>
      <c r="N2032">
        <v>99</v>
      </c>
      <c r="O2032">
        <v>99</v>
      </c>
      <c r="P2032">
        <v>99</v>
      </c>
      <c r="Q2032">
        <v>23</v>
      </c>
      <c r="R2032">
        <v>77</v>
      </c>
      <c r="S2032">
        <v>6.532467532467531</v>
      </c>
      <c r="T2032">
        <v>8</v>
      </c>
      <c r="U2032">
        <v>23.267532467532462</v>
      </c>
      <c r="V2032">
        <v>0</v>
      </c>
      <c r="W2032">
        <v>0</v>
      </c>
      <c r="X2032">
        <v>85.714285714285694</v>
      </c>
      <c r="Y2032">
        <v>49.350649350649341</v>
      </c>
      <c r="Z2032">
        <v>6.7032157733054829</v>
      </c>
      <c r="AA2032">
        <v>1.2440446768652522</v>
      </c>
      <c r="AB2032">
        <v>0</v>
      </c>
      <c r="AC2032">
        <v>22.166142150676126</v>
      </c>
      <c r="AF2032">
        <v>14.836223506743737</v>
      </c>
      <c r="AG2032">
        <v>21.920959256087105</v>
      </c>
      <c r="AH2032">
        <v>11.688311688311691</v>
      </c>
      <c r="AI2032">
        <v>13</v>
      </c>
      <c r="AJ2032">
        <v>104.5153846153846</v>
      </c>
      <c r="AK2032">
        <v>17.044804020912771</v>
      </c>
    </row>
    <row r="2033" spans="1:37">
      <c r="A2033">
        <v>17</v>
      </c>
      <c r="B2033">
        <v>97</v>
      </c>
      <c r="C2033">
        <v>2023</v>
      </c>
      <c r="D2033">
        <v>1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999</v>
      </c>
      <c r="K2033">
        <v>99</v>
      </c>
      <c r="L2033">
        <v>99</v>
      </c>
      <c r="M2033">
        <v>9</v>
      </c>
      <c r="N2033">
        <v>99</v>
      </c>
      <c r="O2033">
        <v>99</v>
      </c>
      <c r="P2033">
        <v>99</v>
      </c>
      <c r="R2033">
        <v>0</v>
      </c>
    </row>
    <row r="2034" spans="1:37">
      <c r="A2034">
        <v>17</v>
      </c>
      <c r="B2034">
        <v>98</v>
      </c>
      <c r="C2034">
        <v>2023</v>
      </c>
      <c r="D2034">
        <v>2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999</v>
      </c>
      <c r="K2034">
        <v>99</v>
      </c>
      <c r="L2034">
        <v>99</v>
      </c>
      <c r="M2034">
        <v>9</v>
      </c>
      <c r="N2034">
        <v>99</v>
      </c>
      <c r="O2034">
        <v>99</v>
      </c>
      <c r="P2034">
        <v>99</v>
      </c>
      <c r="R2034">
        <v>0</v>
      </c>
    </row>
    <row r="2035" spans="1:37">
      <c r="A2035">
        <v>17</v>
      </c>
      <c r="B2035">
        <v>99</v>
      </c>
      <c r="C2035">
        <v>2023</v>
      </c>
      <c r="D2035">
        <v>3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999</v>
      </c>
      <c r="K2035">
        <v>99</v>
      </c>
      <c r="L2035">
        <v>99</v>
      </c>
      <c r="M2035">
        <v>9</v>
      </c>
      <c r="N2035">
        <v>99</v>
      </c>
      <c r="O2035">
        <v>99</v>
      </c>
      <c r="P2035">
        <v>99</v>
      </c>
      <c r="R2035">
        <v>0</v>
      </c>
    </row>
    <row r="2036" spans="1:37">
      <c r="A2036">
        <v>17</v>
      </c>
      <c r="B2036">
        <v>100</v>
      </c>
      <c r="C2036">
        <v>2023</v>
      </c>
      <c r="D2036">
        <v>4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999</v>
      </c>
      <c r="K2036">
        <v>99</v>
      </c>
      <c r="L2036">
        <v>99</v>
      </c>
      <c r="M2036">
        <v>9</v>
      </c>
      <c r="N2036">
        <v>99</v>
      </c>
      <c r="O2036">
        <v>99</v>
      </c>
      <c r="P2036">
        <v>99</v>
      </c>
      <c r="R2036">
        <v>0</v>
      </c>
    </row>
    <row r="2037" spans="1:37">
      <c r="A2037">
        <v>17</v>
      </c>
      <c r="B2037">
        <v>101</v>
      </c>
      <c r="C2037">
        <v>2023</v>
      </c>
      <c r="D2037">
        <v>5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999</v>
      </c>
      <c r="K2037">
        <v>99</v>
      </c>
      <c r="L2037">
        <v>99</v>
      </c>
      <c r="M2037">
        <v>9</v>
      </c>
      <c r="N2037">
        <v>99</v>
      </c>
      <c r="O2037">
        <v>99</v>
      </c>
      <c r="P2037">
        <v>99</v>
      </c>
      <c r="Q2037">
        <v>3</v>
      </c>
      <c r="R2037">
        <v>3</v>
      </c>
      <c r="S2037">
        <v>6.6666666666666687</v>
      </c>
      <c r="T2037">
        <v>9</v>
      </c>
      <c r="U2037">
        <v>22.900000000000006</v>
      </c>
      <c r="V2037">
        <v>0</v>
      </c>
      <c r="W2037">
        <v>100</v>
      </c>
      <c r="X2037">
        <v>66.666666666666686</v>
      </c>
      <c r="Y2037">
        <v>66.666666666666686</v>
      </c>
      <c r="Z2037">
        <v>12.206828689986056</v>
      </c>
      <c r="AA2037">
        <v>0.9428090415820618</v>
      </c>
      <c r="AB2037">
        <v>0</v>
      </c>
      <c r="AC2037">
        <v>61.402777665965246</v>
      </c>
      <c r="AF2037">
        <v>0.16242555495397948</v>
      </c>
      <c r="AG2037">
        <v>0.39050065936064754</v>
      </c>
      <c r="AH2037">
        <v>0</v>
      </c>
      <c r="AI2037">
        <v>3</v>
      </c>
      <c r="AJ2037">
        <v>98.3</v>
      </c>
      <c r="AK2037">
        <v>20.337711218741127</v>
      </c>
    </row>
    <row r="2038" spans="1:37">
      <c r="A2038">
        <v>17</v>
      </c>
      <c r="B2038">
        <v>102</v>
      </c>
      <c r="C2038">
        <v>2023</v>
      </c>
      <c r="D2038">
        <v>6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999</v>
      </c>
      <c r="K2038">
        <v>99</v>
      </c>
      <c r="L2038">
        <v>99</v>
      </c>
      <c r="M2038">
        <v>9</v>
      </c>
      <c r="N2038">
        <v>99</v>
      </c>
      <c r="O2038">
        <v>99</v>
      </c>
      <c r="P2038">
        <v>99</v>
      </c>
      <c r="Q2038">
        <v>7</v>
      </c>
      <c r="R2038">
        <v>30</v>
      </c>
      <c r="S2038">
        <v>7.3333333333333313</v>
      </c>
      <c r="T2038">
        <v>9</v>
      </c>
      <c r="U2038">
        <v>30.350000000000009</v>
      </c>
      <c r="V2038">
        <v>0</v>
      </c>
      <c r="W2038">
        <v>100</v>
      </c>
      <c r="X2038">
        <v>96.666666666666686</v>
      </c>
      <c r="Y2038">
        <v>83.333333333333314</v>
      </c>
      <c r="Z2038">
        <v>7.9788783672894397</v>
      </c>
      <c r="AA2038">
        <v>1.043498389499907</v>
      </c>
      <c r="AB2038">
        <v>0</v>
      </c>
      <c r="AC2038">
        <v>35.191193221918127</v>
      </c>
      <c r="AF2038">
        <v>1.3345195729537365</v>
      </c>
      <c r="AG2038">
        <v>3.0880108529760908</v>
      </c>
      <c r="AH2038">
        <v>60</v>
      </c>
      <c r="AI2038">
        <v>30</v>
      </c>
      <c r="AJ2038">
        <v>111.22666666666665</v>
      </c>
      <c r="AK2038">
        <v>21.620920805518395</v>
      </c>
    </row>
    <row r="2039" spans="1:37">
      <c r="A2039">
        <v>17</v>
      </c>
      <c r="B2039">
        <v>103</v>
      </c>
      <c r="C2039">
        <v>2023</v>
      </c>
      <c r="D2039">
        <v>7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999</v>
      </c>
      <c r="K2039">
        <v>99</v>
      </c>
      <c r="L2039">
        <v>99</v>
      </c>
      <c r="M2039">
        <v>9</v>
      </c>
      <c r="N2039">
        <v>99</v>
      </c>
      <c r="O2039">
        <v>99</v>
      </c>
      <c r="P2039">
        <v>99</v>
      </c>
      <c r="Q2039">
        <v>4</v>
      </c>
      <c r="R2039">
        <v>6</v>
      </c>
      <c r="S2039">
        <v>5.833333333333333</v>
      </c>
      <c r="T2039">
        <v>9</v>
      </c>
      <c r="U2039">
        <v>29.75</v>
      </c>
      <c r="V2039">
        <v>0</v>
      </c>
      <c r="W2039">
        <v>100</v>
      </c>
      <c r="X2039">
        <v>100</v>
      </c>
      <c r="Y2039">
        <v>83.333333333333314</v>
      </c>
      <c r="Z2039">
        <v>4.9101086206586739</v>
      </c>
      <c r="AA2039">
        <v>1.5723301886761023</v>
      </c>
      <c r="AB2039">
        <v>0</v>
      </c>
      <c r="AC2039">
        <v>57.532217074212198</v>
      </c>
      <c r="AF2039">
        <v>1.260504201680672</v>
      </c>
      <c r="AG2039">
        <v>3.1054279749478093</v>
      </c>
      <c r="AH2039">
        <v>0</v>
      </c>
      <c r="AI2039">
        <v>6</v>
      </c>
      <c r="AJ2039">
        <v>115.96666666666664</v>
      </c>
      <c r="AK2039">
        <v>19.121746298551518</v>
      </c>
    </row>
    <row r="2040" spans="1:37">
      <c r="A2040">
        <v>17</v>
      </c>
      <c r="B2040">
        <v>104</v>
      </c>
      <c r="C2040">
        <v>2023</v>
      </c>
      <c r="D2040">
        <v>8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999</v>
      </c>
      <c r="K2040">
        <v>99</v>
      </c>
      <c r="L2040">
        <v>99</v>
      </c>
      <c r="M2040">
        <v>9</v>
      </c>
      <c r="N2040">
        <v>99</v>
      </c>
      <c r="O2040">
        <v>99</v>
      </c>
      <c r="P2040">
        <v>99</v>
      </c>
      <c r="Q2040">
        <v>2</v>
      </c>
      <c r="R2040">
        <v>4</v>
      </c>
      <c r="S2040">
        <v>5.25</v>
      </c>
      <c r="T2040">
        <v>9</v>
      </c>
      <c r="U2040">
        <v>23.524999999999999</v>
      </c>
      <c r="V2040">
        <v>0</v>
      </c>
      <c r="W2040">
        <v>100</v>
      </c>
      <c r="X2040">
        <v>100</v>
      </c>
      <c r="Y2040">
        <v>75</v>
      </c>
      <c r="Z2040">
        <v>3.9977337330042446</v>
      </c>
      <c r="AA2040">
        <v>0.4330127018922193</v>
      </c>
      <c r="AB2040">
        <v>0</v>
      </c>
      <c r="AC2040">
        <v>58.85090163770677</v>
      </c>
      <c r="AF2040">
        <v>0.25559105431309903</v>
      </c>
      <c r="AG2040">
        <v>0.50876140117539559</v>
      </c>
      <c r="AH2040">
        <v>0</v>
      </c>
      <c r="AI2040">
        <v>4</v>
      </c>
      <c r="AJ2040">
        <v>107.8</v>
      </c>
      <c r="AK2040">
        <v>18.631042696961817</v>
      </c>
    </row>
    <row r="2041" spans="1:37">
      <c r="A2041">
        <v>17</v>
      </c>
      <c r="B2041">
        <v>105</v>
      </c>
      <c r="C2041">
        <v>2023</v>
      </c>
      <c r="D2041">
        <v>9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999</v>
      </c>
      <c r="K2041">
        <v>99</v>
      </c>
      <c r="L2041">
        <v>99</v>
      </c>
      <c r="M2041">
        <v>9</v>
      </c>
      <c r="N2041">
        <v>99</v>
      </c>
      <c r="O2041">
        <v>99</v>
      </c>
      <c r="P2041">
        <v>99</v>
      </c>
      <c r="Q2041">
        <v>4</v>
      </c>
      <c r="R2041">
        <v>4</v>
      </c>
      <c r="S2041">
        <v>6.25</v>
      </c>
      <c r="T2041">
        <v>9</v>
      </c>
      <c r="U2041">
        <v>19.2</v>
      </c>
      <c r="V2041">
        <v>0</v>
      </c>
      <c r="W2041">
        <v>100</v>
      </c>
      <c r="X2041">
        <v>75</v>
      </c>
      <c r="Y2041">
        <v>0</v>
      </c>
      <c r="Z2041">
        <v>4.2555845661906444</v>
      </c>
      <c r="AA2041">
        <v>0.4330127018922193</v>
      </c>
      <c r="AB2041">
        <v>0</v>
      </c>
      <c r="AC2041">
        <v>20.350327676831665</v>
      </c>
      <c r="AF2041">
        <v>0.14892032762472079</v>
      </c>
      <c r="AG2041">
        <v>0.22106635732728472</v>
      </c>
      <c r="AH2041">
        <v>0</v>
      </c>
      <c r="AI2041">
        <v>3</v>
      </c>
      <c r="AJ2041">
        <v>102.73333333333332</v>
      </c>
      <c r="AK2041">
        <v>16.82711522683169</v>
      </c>
    </row>
    <row r="2042" spans="1:37">
      <c r="A2042">
        <v>17</v>
      </c>
      <c r="B2042">
        <v>106</v>
      </c>
      <c r="C2042">
        <v>2023</v>
      </c>
      <c r="D2042">
        <v>10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999</v>
      </c>
      <c r="K2042">
        <v>99</v>
      </c>
      <c r="L2042">
        <v>99</v>
      </c>
      <c r="M2042">
        <v>9</v>
      </c>
      <c r="N2042">
        <v>99</v>
      </c>
      <c r="O2042">
        <v>99</v>
      </c>
      <c r="P2042">
        <v>99</v>
      </c>
      <c r="Q2042">
        <v>14</v>
      </c>
      <c r="R2042">
        <v>23</v>
      </c>
      <c r="S2042">
        <v>7</v>
      </c>
      <c r="T2042">
        <v>9</v>
      </c>
      <c r="U2042">
        <v>23.204347826086956</v>
      </c>
      <c r="V2042">
        <v>0</v>
      </c>
      <c r="W2042">
        <v>100</v>
      </c>
      <c r="X2042">
        <v>78.260869565217391</v>
      </c>
      <c r="Y2042">
        <v>56.521739130434781</v>
      </c>
      <c r="Z2042">
        <v>7.1715911921164812</v>
      </c>
      <c r="AA2042">
        <v>1.2158375177486576</v>
      </c>
      <c r="AB2042">
        <v>0</v>
      </c>
      <c r="AC2042">
        <v>-21.491086316738706</v>
      </c>
      <c r="AF2042">
        <v>0.48936170212765934</v>
      </c>
      <c r="AG2042">
        <v>0.72718701118916973</v>
      </c>
      <c r="AH2042">
        <v>4.3478260869565215</v>
      </c>
      <c r="AI2042">
        <v>23</v>
      </c>
      <c r="AJ2042">
        <v>104.99130434782606</v>
      </c>
      <c r="AK2042">
        <v>19.386504062912</v>
      </c>
    </row>
    <row r="2043" spans="1:37">
      <c r="A2043">
        <v>17</v>
      </c>
      <c r="B2043">
        <v>107</v>
      </c>
      <c r="C2043">
        <v>2023</v>
      </c>
      <c r="D2043">
        <v>11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999</v>
      </c>
      <c r="K2043">
        <v>99</v>
      </c>
      <c r="L2043">
        <v>99</v>
      </c>
      <c r="M2043">
        <v>9</v>
      </c>
      <c r="N2043">
        <v>99</v>
      </c>
      <c r="O2043">
        <v>99</v>
      </c>
      <c r="P2043">
        <v>99</v>
      </c>
      <c r="Q2043">
        <v>9</v>
      </c>
      <c r="R2043">
        <v>15</v>
      </c>
      <c r="S2043">
        <v>7.8666666666666654</v>
      </c>
      <c r="T2043">
        <v>9</v>
      </c>
      <c r="U2043">
        <v>26.906666666666659</v>
      </c>
      <c r="V2043">
        <v>0</v>
      </c>
      <c r="W2043">
        <v>100</v>
      </c>
      <c r="X2043">
        <v>93.333333333333314</v>
      </c>
      <c r="Y2043">
        <v>80</v>
      </c>
      <c r="Z2043">
        <v>5.6492438038693047</v>
      </c>
      <c r="AA2043">
        <v>0.49888765156985998</v>
      </c>
      <c r="AB2043">
        <v>0</v>
      </c>
      <c r="AC2043">
        <v>4.2893680596327775</v>
      </c>
      <c r="AF2043">
        <v>0.60313630880578994</v>
      </c>
      <c r="AG2043">
        <v>0.94782500463814223</v>
      </c>
      <c r="AH2043">
        <v>0</v>
      </c>
      <c r="AI2043">
        <v>15</v>
      </c>
      <c r="AJ2043">
        <v>109.59333333333328</v>
      </c>
      <c r="AK2043">
        <v>20.184040334621329</v>
      </c>
    </row>
    <row r="2044" spans="1:37">
      <c r="A2044">
        <v>17</v>
      </c>
      <c r="B2044">
        <v>108</v>
      </c>
      <c r="C2044">
        <v>2023</v>
      </c>
      <c r="D2044">
        <v>12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999</v>
      </c>
      <c r="K2044">
        <v>99</v>
      </c>
      <c r="L2044">
        <v>99</v>
      </c>
      <c r="M2044">
        <v>9</v>
      </c>
      <c r="N2044">
        <v>99</v>
      </c>
      <c r="O2044">
        <v>99</v>
      </c>
      <c r="P2044">
        <v>99</v>
      </c>
      <c r="Q2044">
        <v>1</v>
      </c>
      <c r="R2044">
        <v>1</v>
      </c>
      <c r="S2044">
        <v>8</v>
      </c>
      <c r="T2044">
        <v>9</v>
      </c>
      <c r="U2044">
        <v>32.799999999999997</v>
      </c>
      <c r="V2044">
        <v>0</v>
      </c>
      <c r="W2044">
        <v>100</v>
      </c>
      <c r="X2044">
        <v>100</v>
      </c>
      <c r="Y2044">
        <v>100</v>
      </c>
      <c r="Z2044">
        <v>0</v>
      </c>
      <c r="AA2044">
        <v>0</v>
      </c>
      <c r="AB2044">
        <v>0</v>
      </c>
      <c r="AF2044">
        <v>0.19267822736030829</v>
      </c>
      <c r="AG2044">
        <v>0.4013214242016393</v>
      </c>
      <c r="AH2044">
        <v>100</v>
      </c>
      <c r="AI2044">
        <v>1</v>
      </c>
      <c r="AJ2044">
        <v>118.4</v>
      </c>
      <c r="AK2044">
        <v>19.761446755374799</v>
      </c>
    </row>
    <row r="2045" spans="1:37">
      <c r="A2045">
        <v>17</v>
      </c>
      <c r="B2045">
        <v>109</v>
      </c>
      <c r="C2045">
        <v>2023</v>
      </c>
      <c r="D2045">
        <v>1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999</v>
      </c>
      <c r="K2045">
        <v>99</v>
      </c>
      <c r="L2045">
        <v>99</v>
      </c>
      <c r="M2045">
        <v>10</v>
      </c>
      <c r="N2045">
        <v>99</v>
      </c>
      <c r="O2045">
        <v>99</v>
      </c>
      <c r="P2045">
        <v>99</v>
      </c>
      <c r="R2045">
        <v>0</v>
      </c>
    </row>
    <row r="2046" spans="1:37">
      <c r="A2046">
        <v>17</v>
      </c>
      <c r="B2046">
        <v>110</v>
      </c>
      <c r="C2046">
        <v>2023</v>
      </c>
      <c r="D2046">
        <v>2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999</v>
      </c>
      <c r="K2046">
        <v>99</v>
      </c>
      <c r="L2046">
        <v>99</v>
      </c>
      <c r="M2046">
        <v>10</v>
      </c>
      <c r="N2046">
        <v>99</v>
      </c>
      <c r="O2046">
        <v>99</v>
      </c>
      <c r="P2046">
        <v>99</v>
      </c>
      <c r="R2046">
        <v>0</v>
      </c>
    </row>
    <row r="2047" spans="1:37">
      <c r="A2047">
        <v>17</v>
      </c>
      <c r="B2047">
        <v>111</v>
      </c>
      <c r="C2047">
        <v>2023</v>
      </c>
      <c r="D2047">
        <v>3</v>
      </c>
      <c r="E2047">
        <v>99</v>
      </c>
      <c r="F2047">
        <v>99</v>
      </c>
      <c r="G2047">
        <v>99</v>
      </c>
      <c r="H2047">
        <v>99</v>
      </c>
      <c r="I2047">
        <v>99</v>
      </c>
      <c r="J2047">
        <v>999</v>
      </c>
      <c r="K2047">
        <v>99</v>
      </c>
      <c r="L2047">
        <v>99</v>
      </c>
      <c r="M2047">
        <v>10</v>
      </c>
      <c r="N2047">
        <v>99</v>
      </c>
      <c r="O2047">
        <v>99</v>
      </c>
      <c r="P2047">
        <v>99</v>
      </c>
      <c r="R2047">
        <v>0</v>
      </c>
    </row>
    <row r="2048" spans="1:37">
      <c r="A2048">
        <v>17</v>
      </c>
      <c r="B2048">
        <v>112</v>
      </c>
      <c r="C2048">
        <v>2023</v>
      </c>
      <c r="D2048">
        <v>4</v>
      </c>
      <c r="E2048">
        <v>99</v>
      </c>
      <c r="F2048">
        <v>99</v>
      </c>
      <c r="G2048">
        <v>99</v>
      </c>
      <c r="H2048">
        <v>99</v>
      </c>
      <c r="I2048">
        <v>99</v>
      </c>
      <c r="J2048">
        <v>999</v>
      </c>
      <c r="K2048">
        <v>99</v>
      </c>
      <c r="L2048">
        <v>99</v>
      </c>
      <c r="M2048">
        <v>10</v>
      </c>
      <c r="N2048">
        <v>99</v>
      </c>
      <c r="O2048">
        <v>99</v>
      </c>
      <c r="P2048">
        <v>99</v>
      </c>
      <c r="R2048">
        <v>0</v>
      </c>
    </row>
    <row r="2049" spans="1:37">
      <c r="A2049">
        <v>17</v>
      </c>
      <c r="B2049">
        <v>113</v>
      </c>
      <c r="C2049">
        <v>2023</v>
      </c>
      <c r="D2049">
        <v>5</v>
      </c>
      <c r="E2049">
        <v>99</v>
      </c>
      <c r="F2049">
        <v>99</v>
      </c>
      <c r="G2049">
        <v>99</v>
      </c>
      <c r="H2049">
        <v>99</v>
      </c>
      <c r="I2049">
        <v>99</v>
      </c>
      <c r="J2049">
        <v>999</v>
      </c>
      <c r="K2049">
        <v>99</v>
      </c>
      <c r="L2049">
        <v>99</v>
      </c>
      <c r="M2049">
        <v>10</v>
      </c>
      <c r="N2049">
        <v>99</v>
      </c>
      <c r="O2049">
        <v>99</v>
      </c>
      <c r="P2049">
        <v>99</v>
      </c>
      <c r="Q2049">
        <v>1</v>
      </c>
      <c r="R2049">
        <v>2</v>
      </c>
      <c r="S2049">
        <v>7</v>
      </c>
      <c r="T2049">
        <v>10</v>
      </c>
      <c r="U2049">
        <v>25.05</v>
      </c>
      <c r="V2049">
        <v>0</v>
      </c>
      <c r="W2049">
        <v>100</v>
      </c>
      <c r="X2049">
        <v>100</v>
      </c>
      <c r="Y2049">
        <v>100</v>
      </c>
      <c r="Z2049">
        <v>1.6499999999999899</v>
      </c>
      <c r="AA2049">
        <v>1</v>
      </c>
      <c r="AB2049">
        <v>0</v>
      </c>
      <c r="AC2049">
        <v>100.00000000000094</v>
      </c>
      <c r="AF2049">
        <v>0.10828370330265295</v>
      </c>
      <c r="AG2049">
        <v>0.28477559001409675</v>
      </c>
      <c r="AH2049">
        <v>0</v>
      </c>
      <c r="AI2049">
        <v>2</v>
      </c>
      <c r="AJ2049">
        <v>109.6</v>
      </c>
      <c r="AK2049">
        <v>19.113101012266004</v>
      </c>
    </row>
    <row r="2050" spans="1:37">
      <c r="A2050">
        <v>17</v>
      </c>
      <c r="B2050">
        <v>114</v>
      </c>
      <c r="C2050">
        <v>2023</v>
      </c>
      <c r="D2050">
        <v>6</v>
      </c>
      <c r="E2050">
        <v>99</v>
      </c>
      <c r="F2050">
        <v>99</v>
      </c>
      <c r="G2050">
        <v>99</v>
      </c>
      <c r="H2050">
        <v>99</v>
      </c>
      <c r="I2050">
        <v>99</v>
      </c>
      <c r="J2050">
        <v>999</v>
      </c>
      <c r="K2050">
        <v>99</v>
      </c>
      <c r="L2050">
        <v>99</v>
      </c>
      <c r="M2050">
        <v>10</v>
      </c>
      <c r="N2050">
        <v>99</v>
      </c>
      <c r="O2050">
        <v>99</v>
      </c>
      <c r="P2050">
        <v>99</v>
      </c>
      <c r="Q2050">
        <v>4</v>
      </c>
      <c r="R2050">
        <v>13</v>
      </c>
      <c r="S2050">
        <v>8</v>
      </c>
      <c r="T2050">
        <v>10</v>
      </c>
      <c r="U2050">
        <v>33.092307692307685</v>
      </c>
      <c r="V2050">
        <v>0</v>
      </c>
      <c r="W2050">
        <v>100</v>
      </c>
      <c r="X2050">
        <v>100</v>
      </c>
      <c r="Y2050">
        <v>84.615384615384627</v>
      </c>
      <c r="Z2050">
        <v>7.7855350627312676</v>
      </c>
      <c r="AA2050">
        <v>0</v>
      </c>
      <c r="AB2050">
        <v>0</v>
      </c>
      <c r="AF2050">
        <v>0.57829181494661908</v>
      </c>
      <c r="AG2050">
        <v>1.459046973037138</v>
      </c>
      <c r="AH2050">
        <v>61.538461538461519</v>
      </c>
      <c r="AI2050">
        <v>13</v>
      </c>
      <c r="AJ2050">
        <v>111.78461538461536</v>
      </c>
      <c r="AK2050">
        <v>23.245202839500944</v>
      </c>
    </row>
    <row r="2051" spans="1:37">
      <c r="A2051">
        <v>17</v>
      </c>
      <c r="B2051">
        <v>115</v>
      </c>
      <c r="C2051">
        <v>2023</v>
      </c>
      <c r="D2051">
        <v>7</v>
      </c>
      <c r="E2051">
        <v>99</v>
      </c>
      <c r="F2051">
        <v>99</v>
      </c>
      <c r="G2051">
        <v>99</v>
      </c>
      <c r="H2051">
        <v>99</v>
      </c>
      <c r="I2051">
        <v>99</v>
      </c>
      <c r="J2051">
        <v>999</v>
      </c>
      <c r="K2051">
        <v>99</v>
      </c>
      <c r="L2051">
        <v>99</v>
      </c>
      <c r="M2051">
        <v>10</v>
      </c>
      <c r="N2051">
        <v>99</v>
      </c>
      <c r="O2051">
        <v>99</v>
      </c>
      <c r="P2051">
        <v>99</v>
      </c>
      <c r="Q2051">
        <v>2</v>
      </c>
      <c r="R2051">
        <v>2</v>
      </c>
      <c r="S2051">
        <v>7</v>
      </c>
      <c r="T2051">
        <v>10</v>
      </c>
      <c r="U2051">
        <v>36.1</v>
      </c>
      <c r="V2051">
        <v>0</v>
      </c>
      <c r="W2051">
        <v>100</v>
      </c>
      <c r="X2051">
        <v>100</v>
      </c>
      <c r="Y2051">
        <v>100</v>
      </c>
      <c r="Z2051">
        <v>0.70000000000000651</v>
      </c>
      <c r="AA2051">
        <v>1</v>
      </c>
      <c r="AB2051">
        <v>0</v>
      </c>
      <c r="AC2051">
        <v>-100.00000000000148</v>
      </c>
      <c r="AF2051">
        <v>0.42016806722689054</v>
      </c>
      <c r="AG2051">
        <v>1.2560890744606823</v>
      </c>
      <c r="AH2051">
        <v>0</v>
      </c>
      <c r="AI2051">
        <v>2</v>
      </c>
      <c r="AJ2051">
        <v>115</v>
      </c>
      <c r="AK2051">
        <v>23.736335990794775</v>
      </c>
    </row>
    <row r="2052" spans="1:37">
      <c r="A2052">
        <v>17</v>
      </c>
      <c r="B2052">
        <v>116</v>
      </c>
      <c r="C2052">
        <v>2023</v>
      </c>
      <c r="D2052">
        <v>8</v>
      </c>
      <c r="E2052">
        <v>99</v>
      </c>
      <c r="F2052">
        <v>99</v>
      </c>
      <c r="G2052">
        <v>99</v>
      </c>
      <c r="H2052">
        <v>99</v>
      </c>
      <c r="I2052">
        <v>99</v>
      </c>
      <c r="J2052">
        <v>999</v>
      </c>
      <c r="K2052">
        <v>99</v>
      </c>
      <c r="L2052">
        <v>99</v>
      </c>
      <c r="M2052">
        <v>10</v>
      </c>
      <c r="N2052">
        <v>99</v>
      </c>
      <c r="O2052">
        <v>99</v>
      </c>
      <c r="P2052">
        <v>99</v>
      </c>
      <c r="Q2052">
        <v>1</v>
      </c>
      <c r="R2052">
        <v>2</v>
      </c>
      <c r="S2052">
        <v>6</v>
      </c>
      <c r="T2052">
        <v>10</v>
      </c>
      <c r="U2052">
        <v>33.549999999999997</v>
      </c>
      <c r="V2052">
        <v>0</v>
      </c>
      <c r="W2052">
        <v>100</v>
      </c>
      <c r="X2052">
        <v>100</v>
      </c>
      <c r="Y2052">
        <v>100</v>
      </c>
      <c r="Z2052">
        <v>2.5500000000000553</v>
      </c>
      <c r="AA2052">
        <v>0</v>
      </c>
      <c r="AB2052">
        <v>0</v>
      </c>
      <c r="AF2052">
        <v>0.12779552715654952</v>
      </c>
      <c r="AG2052">
        <v>0.36278310328234903</v>
      </c>
      <c r="AH2052">
        <v>0</v>
      </c>
      <c r="AI2052">
        <v>2</v>
      </c>
      <c r="AJ2052">
        <v>102.7</v>
      </c>
      <c r="AK2052">
        <v>32.468115602501577</v>
      </c>
    </row>
    <row r="2053" spans="1:37">
      <c r="A2053">
        <v>17</v>
      </c>
      <c r="B2053">
        <v>117</v>
      </c>
      <c r="C2053">
        <v>2023</v>
      </c>
      <c r="D2053">
        <v>9</v>
      </c>
      <c r="E2053">
        <v>99</v>
      </c>
      <c r="F2053">
        <v>99</v>
      </c>
      <c r="G2053">
        <v>99</v>
      </c>
      <c r="H2053">
        <v>99</v>
      </c>
      <c r="I2053">
        <v>99</v>
      </c>
      <c r="J2053">
        <v>999</v>
      </c>
      <c r="K2053">
        <v>99</v>
      </c>
      <c r="L2053">
        <v>99</v>
      </c>
      <c r="M2053">
        <v>10</v>
      </c>
      <c r="N2053">
        <v>99</v>
      </c>
      <c r="O2053">
        <v>99</v>
      </c>
      <c r="P2053">
        <v>99</v>
      </c>
      <c r="Q2053">
        <v>2</v>
      </c>
      <c r="R2053">
        <v>2</v>
      </c>
      <c r="S2053">
        <v>8</v>
      </c>
      <c r="T2053">
        <v>10</v>
      </c>
      <c r="U2053">
        <v>34.5</v>
      </c>
      <c r="V2053">
        <v>0</v>
      </c>
      <c r="W2053">
        <v>100</v>
      </c>
      <c r="X2053">
        <v>100</v>
      </c>
      <c r="Y2053">
        <v>100</v>
      </c>
      <c r="Z2053">
        <v>0.30000000000024257</v>
      </c>
      <c r="AA2053">
        <v>0</v>
      </c>
      <c r="AB2053">
        <v>0</v>
      </c>
      <c r="AF2053">
        <v>7.4460163812360397E-2</v>
      </c>
      <c r="AG2053">
        <v>0.19861430541123232</v>
      </c>
      <c r="AH2053">
        <v>0</v>
      </c>
      <c r="AI2053">
        <v>2</v>
      </c>
      <c r="AJ2053">
        <v>111.7</v>
      </c>
      <c r="AK2053">
        <v>24.779396274340154</v>
      </c>
    </row>
    <row r="2054" spans="1:37">
      <c r="A2054">
        <v>17</v>
      </c>
      <c r="B2054">
        <v>118</v>
      </c>
      <c r="C2054">
        <v>2023</v>
      </c>
      <c r="D2054">
        <v>10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999</v>
      </c>
      <c r="K2054">
        <v>99</v>
      </c>
      <c r="L2054">
        <v>99</v>
      </c>
      <c r="M2054">
        <v>10</v>
      </c>
      <c r="N2054">
        <v>99</v>
      </c>
      <c r="O2054">
        <v>99</v>
      </c>
      <c r="P2054">
        <v>99</v>
      </c>
      <c r="Q2054">
        <v>4</v>
      </c>
      <c r="R2054">
        <v>4</v>
      </c>
      <c r="S2054">
        <v>6.75</v>
      </c>
      <c r="T2054">
        <v>10</v>
      </c>
      <c r="U2054">
        <v>33.024999999999999</v>
      </c>
      <c r="V2054">
        <v>0</v>
      </c>
      <c r="W2054">
        <v>100</v>
      </c>
      <c r="X2054">
        <v>100</v>
      </c>
      <c r="Y2054">
        <v>100</v>
      </c>
      <c r="Z2054">
        <v>2.4066314632697958</v>
      </c>
      <c r="AA2054">
        <v>1.299038105676658</v>
      </c>
      <c r="AB2054">
        <v>0</v>
      </c>
      <c r="AC2054">
        <v>-30.987050119009641</v>
      </c>
      <c r="AF2054">
        <v>8.510638297872343E-2</v>
      </c>
      <c r="AG2054">
        <v>0.1799913887541488</v>
      </c>
      <c r="AH2054">
        <v>0</v>
      </c>
      <c r="AI2054">
        <v>4</v>
      </c>
      <c r="AJ2054">
        <v>116.95</v>
      </c>
      <c r="AK2054">
        <v>20.62790965516934</v>
      </c>
    </row>
    <row r="2055" spans="1:37">
      <c r="A2055">
        <v>17</v>
      </c>
      <c r="B2055">
        <v>119</v>
      </c>
      <c r="C2055">
        <v>2023</v>
      </c>
      <c r="D2055">
        <v>11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999</v>
      </c>
      <c r="K2055">
        <v>99</v>
      </c>
      <c r="L2055">
        <v>99</v>
      </c>
      <c r="M2055">
        <v>10</v>
      </c>
      <c r="N2055">
        <v>99</v>
      </c>
      <c r="O2055">
        <v>99</v>
      </c>
      <c r="P2055">
        <v>99</v>
      </c>
      <c r="R2055">
        <v>0</v>
      </c>
    </row>
    <row r="2056" spans="1:37">
      <c r="A2056">
        <v>17</v>
      </c>
      <c r="B2056">
        <v>120</v>
      </c>
      <c r="C2056">
        <v>2023</v>
      </c>
      <c r="D2056">
        <v>12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999</v>
      </c>
      <c r="K2056">
        <v>99</v>
      </c>
      <c r="L2056">
        <v>99</v>
      </c>
      <c r="M2056">
        <v>10</v>
      </c>
      <c r="N2056">
        <v>99</v>
      </c>
      <c r="O2056">
        <v>99</v>
      </c>
      <c r="P2056">
        <v>99</v>
      </c>
      <c r="R2056">
        <v>0</v>
      </c>
    </row>
    <row r="2057" spans="1:37">
      <c r="A2057">
        <v>17</v>
      </c>
      <c r="B2057">
        <v>121</v>
      </c>
      <c r="C2057">
        <v>2023</v>
      </c>
      <c r="D2057">
        <v>1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999</v>
      </c>
      <c r="K2057">
        <v>99</v>
      </c>
      <c r="L2057">
        <v>99</v>
      </c>
      <c r="M2057">
        <v>11</v>
      </c>
      <c r="N2057">
        <v>99</v>
      </c>
      <c r="O2057">
        <v>99</v>
      </c>
      <c r="P2057">
        <v>99</v>
      </c>
      <c r="Q2057">
        <v>9</v>
      </c>
      <c r="R2057">
        <v>35</v>
      </c>
      <c r="S2057">
        <v>8.4285714285714306</v>
      </c>
      <c r="T2057">
        <v>11</v>
      </c>
      <c r="U2057">
        <v>29.708571428571403</v>
      </c>
      <c r="V2057">
        <v>0</v>
      </c>
      <c r="W2057">
        <v>100</v>
      </c>
      <c r="X2057">
        <v>100</v>
      </c>
      <c r="Y2057">
        <v>88.571428571428555</v>
      </c>
      <c r="Z2057">
        <v>5.1398372085711772</v>
      </c>
      <c r="AA2057">
        <v>1.6781914463529599</v>
      </c>
      <c r="AB2057">
        <v>0</v>
      </c>
      <c r="AC2057">
        <v>0.85175669033258272</v>
      </c>
      <c r="AF2057">
        <v>4.774897680763984</v>
      </c>
      <c r="AG2057">
        <v>7.4994049808512013</v>
      </c>
      <c r="AH2057">
        <v>0</v>
      </c>
      <c r="AI2057">
        <v>0</v>
      </c>
    </row>
    <row r="2058" spans="1:37">
      <c r="A2058">
        <v>17</v>
      </c>
      <c r="B2058">
        <v>122</v>
      </c>
      <c r="C2058">
        <v>2023</v>
      </c>
      <c r="D2058">
        <v>2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999</v>
      </c>
      <c r="K2058">
        <v>99</v>
      </c>
      <c r="L2058">
        <v>99</v>
      </c>
      <c r="M2058">
        <v>11</v>
      </c>
      <c r="N2058">
        <v>99</v>
      </c>
      <c r="O2058">
        <v>99</v>
      </c>
      <c r="P2058">
        <v>99</v>
      </c>
      <c r="Q2058">
        <v>8</v>
      </c>
      <c r="R2058">
        <v>11</v>
      </c>
      <c r="S2058">
        <v>6.8181818181818192</v>
      </c>
      <c r="T2058">
        <v>11</v>
      </c>
      <c r="U2058">
        <v>28.145454545454552</v>
      </c>
      <c r="V2058">
        <v>0</v>
      </c>
      <c r="W2058">
        <v>100</v>
      </c>
      <c r="X2058">
        <v>100</v>
      </c>
      <c r="Y2058">
        <v>100</v>
      </c>
      <c r="Z2058">
        <v>3.094089273074065</v>
      </c>
      <c r="AA2058">
        <v>1.3360853142453673</v>
      </c>
      <c r="AB2058">
        <v>0</v>
      </c>
      <c r="AC2058">
        <v>10.755481925672122</v>
      </c>
      <c r="AF2058">
        <v>0.65204505038529925</v>
      </c>
      <c r="AG2058">
        <v>1.8004710534732937</v>
      </c>
      <c r="AH2058">
        <v>9.0909090909090917</v>
      </c>
      <c r="AI2058">
        <v>0</v>
      </c>
    </row>
    <row r="2059" spans="1:37">
      <c r="A2059">
        <v>17</v>
      </c>
      <c r="B2059">
        <v>123</v>
      </c>
      <c r="C2059">
        <v>2023</v>
      </c>
      <c r="D2059">
        <v>3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999</v>
      </c>
      <c r="K2059">
        <v>99</v>
      </c>
      <c r="L2059">
        <v>99</v>
      </c>
      <c r="M2059">
        <v>11</v>
      </c>
      <c r="N2059">
        <v>99</v>
      </c>
      <c r="O2059">
        <v>99</v>
      </c>
      <c r="P2059">
        <v>99</v>
      </c>
      <c r="Q2059">
        <v>13</v>
      </c>
      <c r="R2059">
        <v>25</v>
      </c>
      <c r="S2059">
        <v>7.04</v>
      </c>
      <c r="T2059">
        <v>11</v>
      </c>
      <c r="U2059">
        <v>29.544</v>
      </c>
      <c r="V2059">
        <v>0</v>
      </c>
      <c r="W2059">
        <v>100</v>
      </c>
      <c r="X2059">
        <v>100</v>
      </c>
      <c r="Y2059">
        <v>92</v>
      </c>
      <c r="Z2059">
        <v>4.9385082767977355</v>
      </c>
      <c r="AA2059">
        <v>1.2483589227461795</v>
      </c>
      <c r="AB2059">
        <v>0</v>
      </c>
      <c r="AC2059">
        <v>56.808150234593192</v>
      </c>
      <c r="AF2059">
        <v>0.54812541109405821</v>
      </c>
      <c r="AG2059">
        <v>1.7244800993689036</v>
      </c>
      <c r="AH2059">
        <v>0</v>
      </c>
      <c r="AI2059">
        <v>0</v>
      </c>
    </row>
    <row r="2060" spans="1:37">
      <c r="A2060">
        <v>17</v>
      </c>
      <c r="B2060">
        <v>124</v>
      </c>
      <c r="C2060">
        <v>2023</v>
      </c>
      <c r="D2060">
        <v>4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999</v>
      </c>
      <c r="K2060">
        <v>99</v>
      </c>
      <c r="L2060">
        <v>99</v>
      </c>
      <c r="M2060">
        <v>11</v>
      </c>
      <c r="N2060">
        <v>99</v>
      </c>
      <c r="O2060">
        <v>99</v>
      </c>
      <c r="P2060">
        <v>99</v>
      </c>
      <c r="Q2060">
        <v>9</v>
      </c>
      <c r="R2060">
        <v>12</v>
      </c>
      <c r="S2060">
        <v>7.1666666666666687</v>
      </c>
      <c r="T2060">
        <v>11</v>
      </c>
      <c r="U2060">
        <v>30.616666666666674</v>
      </c>
      <c r="V2060">
        <v>0</v>
      </c>
      <c r="W2060">
        <v>100</v>
      </c>
      <c r="X2060">
        <v>100</v>
      </c>
      <c r="Y2060">
        <v>100</v>
      </c>
      <c r="Z2060">
        <v>3.7313610861929929</v>
      </c>
      <c r="AA2060">
        <v>0.9860132971832678</v>
      </c>
      <c r="AB2060">
        <v>0</v>
      </c>
      <c r="AC2060">
        <v>-5.9645068364479084</v>
      </c>
      <c r="AF2060">
        <v>0.37255510710959328</v>
      </c>
      <c r="AG2060">
        <v>1.3683936087005111</v>
      </c>
      <c r="AH2060">
        <v>0</v>
      </c>
      <c r="AI2060">
        <v>0</v>
      </c>
    </row>
    <row r="2061" spans="1:37">
      <c r="A2061">
        <v>17</v>
      </c>
      <c r="B2061">
        <v>125</v>
      </c>
      <c r="C2061">
        <v>2023</v>
      </c>
      <c r="D2061">
        <v>5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999</v>
      </c>
      <c r="K2061">
        <v>99</v>
      </c>
      <c r="L2061">
        <v>99</v>
      </c>
      <c r="M2061">
        <v>11</v>
      </c>
      <c r="N2061">
        <v>99</v>
      </c>
      <c r="O2061">
        <v>99</v>
      </c>
      <c r="P2061">
        <v>99</v>
      </c>
      <c r="Q2061">
        <v>7</v>
      </c>
      <c r="R2061">
        <v>9</v>
      </c>
      <c r="S2061">
        <v>7.5555555555555554</v>
      </c>
      <c r="T2061">
        <v>11</v>
      </c>
      <c r="U2061">
        <v>30.87777777777778</v>
      </c>
      <c r="V2061">
        <v>0</v>
      </c>
      <c r="W2061">
        <v>100</v>
      </c>
      <c r="X2061">
        <v>100</v>
      </c>
      <c r="Y2061">
        <v>100</v>
      </c>
      <c r="Z2061">
        <v>6.1122423195452118</v>
      </c>
      <c r="AA2061">
        <v>0.83147941928310243</v>
      </c>
      <c r="AB2061">
        <v>0</v>
      </c>
      <c r="AC2061">
        <v>-85.459185379600299</v>
      </c>
      <c r="AF2061">
        <v>0.48727666486193838</v>
      </c>
      <c r="AG2061">
        <v>1.5796234823336821</v>
      </c>
      <c r="AH2061">
        <v>0</v>
      </c>
      <c r="AI2061">
        <v>2</v>
      </c>
      <c r="AJ2061">
        <v>107.75</v>
      </c>
      <c r="AK2061">
        <v>20.199671995576296</v>
      </c>
    </row>
    <row r="2062" spans="1:37">
      <c r="A2062">
        <v>17</v>
      </c>
      <c r="B2062">
        <v>126</v>
      </c>
      <c r="C2062">
        <v>2023</v>
      </c>
      <c r="D2062">
        <v>6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999</v>
      </c>
      <c r="K2062">
        <v>99</v>
      </c>
      <c r="L2062">
        <v>99</v>
      </c>
      <c r="M2062">
        <v>11</v>
      </c>
      <c r="N2062">
        <v>99</v>
      </c>
      <c r="O2062">
        <v>99</v>
      </c>
      <c r="P2062">
        <v>99</v>
      </c>
      <c r="Q2062">
        <v>22</v>
      </c>
      <c r="R2062">
        <v>43</v>
      </c>
      <c r="S2062">
        <v>7.4883720930232514</v>
      </c>
      <c r="T2062">
        <v>11</v>
      </c>
      <c r="U2062">
        <v>32.737209302325589</v>
      </c>
      <c r="V2062">
        <v>0</v>
      </c>
      <c r="W2062">
        <v>100</v>
      </c>
      <c r="X2062">
        <v>100</v>
      </c>
      <c r="Y2062">
        <v>95.348837209302374</v>
      </c>
      <c r="Z2062">
        <v>6.4481482200567042</v>
      </c>
      <c r="AA2062">
        <v>0.94922472706783756</v>
      </c>
      <c r="AB2062">
        <v>0</v>
      </c>
      <c r="AC2062">
        <v>41.155752469709007</v>
      </c>
      <c r="AF2062">
        <v>1.9128113879003561</v>
      </c>
      <c r="AG2062">
        <v>4.7742920128879103</v>
      </c>
      <c r="AH2062">
        <v>23.255813953488367</v>
      </c>
      <c r="AI2062">
        <v>18</v>
      </c>
      <c r="AJ2062">
        <v>112.25555555555556</v>
      </c>
      <c r="AK2062">
        <v>25.134560638498556</v>
      </c>
    </row>
    <row r="2063" spans="1:37">
      <c r="A2063">
        <v>17</v>
      </c>
      <c r="B2063">
        <v>127</v>
      </c>
      <c r="C2063">
        <v>2023</v>
      </c>
      <c r="D2063">
        <v>7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999</v>
      </c>
      <c r="K2063">
        <v>99</v>
      </c>
      <c r="L2063">
        <v>99</v>
      </c>
      <c r="M2063">
        <v>11</v>
      </c>
      <c r="N2063">
        <v>99</v>
      </c>
      <c r="O2063">
        <v>99</v>
      </c>
      <c r="P2063">
        <v>99</v>
      </c>
      <c r="Q2063">
        <v>2</v>
      </c>
      <c r="R2063">
        <v>2</v>
      </c>
      <c r="S2063">
        <v>6</v>
      </c>
      <c r="T2063">
        <v>11</v>
      </c>
      <c r="U2063">
        <v>31.800000000000008</v>
      </c>
      <c r="V2063">
        <v>0</v>
      </c>
      <c r="W2063">
        <v>100</v>
      </c>
      <c r="X2063">
        <v>100</v>
      </c>
      <c r="Y2063">
        <v>100</v>
      </c>
      <c r="Z2063">
        <v>2.3999999999999746</v>
      </c>
      <c r="AA2063">
        <v>0</v>
      </c>
      <c r="AB2063">
        <v>0</v>
      </c>
      <c r="AF2063">
        <v>0.42016806722689054</v>
      </c>
      <c r="AG2063">
        <v>1.1064718162839255</v>
      </c>
      <c r="AH2063">
        <v>0</v>
      </c>
      <c r="AI2063">
        <v>1</v>
      </c>
      <c r="AJ2063">
        <v>115</v>
      </c>
      <c r="AK2063">
        <v>19.330977233500452</v>
      </c>
    </row>
    <row r="2064" spans="1:37">
      <c r="A2064">
        <v>17</v>
      </c>
      <c r="B2064">
        <v>128</v>
      </c>
      <c r="C2064">
        <v>2023</v>
      </c>
      <c r="D2064">
        <v>8</v>
      </c>
      <c r="E2064">
        <v>99</v>
      </c>
      <c r="F2064">
        <v>99</v>
      </c>
      <c r="G2064">
        <v>99</v>
      </c>
      <c r="H2064">
        <v>99</v>
      </c>
      <c r="I2064">
        <v>99</v>
      </c>
      <c r="J2064">
        <v>999</v>
      </c>
      <c r="K2064">
        <v>99</v>
      </c>
      <c r="L2064">
        <v>99</v>
      </c>
      <c r="M2064">
        <v>11</v>
      </c>
      <c r="N2064">
        <v>99</v>
      </c>
      <c r="O2064">
        <v>99</v>
      </c>
      <c r="P2064">
        <v>99</v>
      </c>
      <c r="Q2064">
        <v>8</v>
      </c>
      <c r="R2064">
        <v>13</v>
      </c>
      <c r="S2064">
        <v>6.923076923076926</v>
      </c>
      <c r="T2064">
        <v>11</v>
      </c>
      <c r="U2064">
        <v>30.1076923076923</v>
      </c>
      <c r="V2064">
        <v>0</v>
      </c>
      <c r="W2064">
        <v>100</v>
      </c>
      <c r="X2064">
        <v>92.307692307692321</v>
      </c>
      <c r="Y2064">
        <v>92.307692307692321</v>
      </c>
      <c r="Z2064">
        <v>8.6891144577092376</v>
      </c>
      <c r="AA2064">
        <v>0.99703703052428516</v>
      </c>
      <c r="AB2064">
        <v>0</v>
      </c>
      <c r="AC2064">
        <v>19.807263845779751</v>
      </c>
      <c r="AF2064">
        <v>0.83067092651757179</v>
      </c>
      <c r="AG2064">
        <v>2.1161446590866078</v>
      </c>
      <c r="AH2064">
        <v>0</v>
      </c>
      <c r="AI2064">
        <v>3</v>
      </c>
      <c r="AJ2064">
        <v>112.1333333333333</v>
      </c>
      <c r="AK2064">
        <v>18.568513070464046</v>
      </c>
    </row>
    <row r="2065" spans="1:37">
      <c r="A2065">
        <v>17</v>
      </c>
      <c r="B2065">
        <v>129</v>
      </c>
      <c r="C2065">
        <v>2023</v>
      </c>
      <c r="D2065">
        <v>9</v>
      </c>
      <c r="E2065">
        <v>99</v>
      </c>
      <c r="F2065">
        <v>99</v>
      </c>
      <c r="G2065">
        <v>99</v>
      </c>
      <c r="H2065">
        <v>99</v>
      </c>
      <c r="I2065">
        <v>99</v>
      </c>
      <c r="J2065">
        <v>999</v>
      </c>
      <c r="K2065">
        <v>99</v>
      </c>
      <c r="L2065">
        <v>99</v>
      </c>
      <c r="M2065">
        <v>11</v>
      </c>
      <c r="N2065">
        <v>99</v>
      </c>
      <c r="O2065">
        <v>99</v>
      </c>
      <c r="P2065">
        <v>99</v>
      </c>
      <c r="Q2065">
        <v>16</v>
      </c>
      <c r="R2065">
        <v>25</v>
      </c>
      <c r="S2065">
        <v>7.28</v>
      </c>
      <c r="T2065">
        <v>11</v>
      </c>
      <c r="U2065">
        <v>30.307999999999993</v>
      </c>
      <c r="V2065">
        <v>0</v>
      </c>
      <c r="W2065">
        <v>100</v>
      </c>
      <c r="X2065">
        <v>100</v>
      </c>
      <c r="Y2065">
        <v>92</v>
      </c>
      <c r="Z2065">
        <v>4.5925957801661879</v>
      </c>
      <c r="AA2065">
        <v>1.4565713164826497</v>
      </c>
      <c r="AB2065">
        <v>0</v>
      </c>
      <c r="AC2065">
        <v>36.202713709602094</v>
      </c>
      <c r="AF2065">
        <v>0.93075204765450492</v>
      </c>
      <c r="AG2065">
        <v>2.1810153508708794</v>
      </c>
      <c r="AH2065">
        <v>0</v>
      </c>
      <c r="AI2065">
        <v>4</v>
      </c>
      <c r="AJ2065">
        <v>109.62500000000001</v>
      </c>
      <c r="AK2065">
        <v>22.15371382725975</v>
      </c>
    </row>
    <row r="2066" spans="1:37">
      <c r="A2066">
        <v>17</v>
      </c>
      <c r="B2066">
        <v>130</v>
      </c>
      <c r="C2066">
        <v>2023</v>
      </c>
      <c r="D2066">
        <v>10</v>
      </c>
      <c r="E2066">
        <v>99</v>
      </c>
      <c r="F2066">
        <v>99</v>
      </c>
      <c r="G2066">
        <v>99</v>
      </c>
      <c r="H2066">
        <v>99</v>
      </c>
      <c r="I2066">
        <v>99</v>
      </c>
      <c r="J2066">
        <v>999</v>
      </c>
      <c r="K2066">
        <v>99</v>
      </c>
      <c r="L2066">
        <v>99</v>
      </c>
      <c r="M2066">
        <v>11</v>
      </c>
      <c r="N2066">
        <v>99</v>
      </c>
      <c r="O2066">
        <v>99</v>
      </c>
      <c r="P2066">
        <v>99</v>
      </c>
      <c r="Q2066">
        <v>26</v>
      </c>
      <c r="R2066">
        <v>39</v>
      </c>
      <c r="S2066">
        <v>7.3846153846153859</v>
      </c>
      <c r="T2066">
        <v>11</v>
      </c>
      <c r="U2066">
        <v>29.692307692307701</v>
      </c>
      <c r="V2066">
        <v>0</v>
      </c>
      <c r="W2066">
        <v>100</v>
      </c>
      <c r="X2066">
        <v>97.435897435897445</v>
      </c>
      <c r="Y2066">
        <v>89.743589743589737</v>
      </c>
      <c r="Z2066">
        <v>6.6887730129035052</v>
      </c>
      <c r="AA2066">
        <v>0.92307692307692013</v>
      </c>
      <c r="AB2066">
        <v>0</v>
      </c>
      <c r="AC2066">
        <v>28.495254694784496</v>
      </c>
      <c r="AF2066">
        <v>0.82978723404255295</v>
      </c>
      <c r="AG2066">
        <v>1.5778200467623349</v>
      </c>
      <c r="AH2066">
        <v>0</v>
      </c>
      <c r="AI2066">
        <v>3</v>
      </c>
      <c r="AJ2066">
        <v>112.3</v>
      </c>
      <c r="AK2066">
        <v>17.610168856486631</v>
      </c>
    </row>
    <row r="2067" spans="1:37">
      <c r="A2067">
        <v>17</v>
      </c>
      <c r="B2067">
        <v>131</v>
      </c>
      <c r="C2067">
        <v>2023</v>
      </c>
      <c r="D2067">
        <v>11</v>
      </c>
      <c r="E2067">
        <v>99</v>
      </c>
      <c r="F2067">
        <v>99</v>
      </c>
      <c r="G2067">
        <v>99</v>
      </c>
      <c r="H2067">
        <v>99</v>
      </c>
      <c r="I2067">
        <v>99</v>
      </c>
      <c r="J2067">
        <v>999</v>
      </c>
      <c r="K2067">
        <v>99</v>
      </c>
      <c r="L2067">
        <v>99</v>
      </c>
      <c r="M2067">
        <v>11</v>
      </c>
      <c r="N2067">
        <v>99</v>
      </c>
      <c r="O2067">
        <v>99</v>
      </c>
      <c r="P2067">
        <v>99</v>
      </c>
      <c r="Q2067">
        <v>20</v>
      </c>
      <c r="R2067">
        <v>34</v>
      </c>
      <c r="S2067">
        <v>7.7941176470588243</v>
      </c>
      <c r="T2067">
        <v>11</v>
      </c>
      <c r="U2067">
        <v>30.22058823529412</v>
      </c>
      <c r="V2067">
        <v>0</v>
      </c>
      <c r="W2067">
        <v>100</v>
      </c>
      <c r="X2067">
        <v>100</v>
      </c>
      <c r="Y2067">
        <v>100</v>
      </c>
      <c r="Z2067">
        <v>4.820469797202759</v>
      </c>
      <c r="AA2067">
        <v>1.3011174329761561</v>
      </c>
      <c r="AB2067">
        <v>0</v>
      </c>
      <c r="AC2067">
        <v>29.751343542444278</v>
      </c>
      <c r="AF2067">
        <v>1.3671089666264575</v>
      </c>
      <c r="AG2067">
        <v>2.4130084050190566</v>
      </c>
      <c r="AH2067">
        <v>0</v>
      </c>
      <c r="AI2067">
        <v>2</v>
      </c>
      <c r="AJ2067">
        <v>105.3</v>
      </c>
      <c r="AK2067">
        <v>22.652378322814361</v>
      </c>
    </row>
    <row r="2068" spans="1:37">
      <c r="A2068">
        <v>17</v>
      </c>
      <c r="B2068">
        <v>132</v>
      </c>
      <c r="C2068">
        <v>2023</v>
      </c>
      <c r="D2068">
        <v>12</v>
      </c>
      <c r="E2068">
        <v>99</v>
      </c>
      <c r="F2068">
        <v>99</v>
      </c>
      <c r="G2068">
        <v>99</v>
      </c>
      <c r="H2068">
        <v>99</v>
      </c>
      <c r="I2068">
        <v>99</v>
      </c>
      <c r="J2068">
        <v>999</v>
      </c>
      <c r="K2068">
        <v>99</v>
      </c>
      <c r="L2068">
        <v>99</v>
      </c>
      <c r="M2068">
        <v>11</v>
      </c>
      <c r="N2068">
        <v>99</v>
      </c>
      <c r="O2068">
        <v>99</v>
      </c>
      <c r="P2068">
        <v>99</v>
      </c>
      <c r="Q2068">
        <v>3</v>
      </c>
      <c r="R2068">
        <v>3</v>
      </c>
      <c r="S2068">
        <v>7</v>
      </c>
      <c r="T2068">
        <v>11</v>
      </c>
      <c r="U2068">
        <v>23.033333333333328</v>
      </c>
      <c r="V2068">
        <v>0</v>
      </c>
      <c r="W2068">
        <v>100</v>
      </c>
      <c r="X2068">
        <v>66.666666666666686</v>
      </c>
      <c r="Y2068">
        <v>66.666666666666686</v>
      </c>
      <c r="Z2068">
        <v>8.3115715855800882</v>
      </c>
      <c r="AA2068">
        <v>1.4142135623730951</v>
      </c>
      <c r="AB2068">
        <v>0</v>
      </c>
      <c r="AC2068">
        <v>-12.477663641127984</v>
      </c>
      <c r="AF2068">
        <v>0.57803468208092501</v>
      </c>
      <c r="AG2068">
        <v>0.84546678086381932</v>
      </c>
      <c r="AH2068">
        <v>0</v>
      </c>
      <c r="AI2068">
        <v>1</v>
      </c>
      <c r="AJ2068">
        <v>110.1</v>
      </c>
      <c r="AK2068">
        <v>18.357102270446049</v>
      </c>
    </row>
    <row r="2069" spans="1:37">
      <c r="A2069">
        <v>17</v>
      </c>
      <c r="B2069">
        <v>133</v>
      </c>
      <c r="C2069">
        <v>2023</v>
      </c>
      <c r="D2069">
        <v>1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999</v>
      </c>
      <c r="K2069">
        <v>99</v>
      </c>
      <c r="L2069">
        <v>99</v>
      </c>
      <c r="M2069">
        <v>12</v>
      </c>
      <c r="N2069">
        <v>99</v>
      </c>
      <c r="O2069">
        <v>99</v>
      </c>
      <c r="P2069">
        <v>99</v>
      </c>
      <c r="R2069">
        <v>0</v>
      </c>
    </row>
    <row r="2070" spans="1:37">
      <c r="A2070">
        <v>17</v>
      </c>
      <c r="B2070">
        <v>134</v>
      </c>
      <c r="C2070">
        <v>2023</v>
      </c>
      <c r="D2070">
        <v>2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999</v>
      </c>
      <c r="K2070">
        <v>99</v>
      </c>
      <c r="L2070">
        <v>99</v>
      </c>
      <c r="M2070">
        <v>12</v>
      </c>
      <c r="N2070">
        <v>99</v>
      </c>
      <c r="O2070">
        <v>99</v>
      </c>
      <c r="P2070">
        <v>99</v>
      </c>
      <c r="R2070">
        <v>0</v>
      </c>
    </row>
    <row r="2071" spans="1:37">
      <c r="A2071">
        <v>17</v>
      </c>
      <c r="B2071">
        <v>135</v>
      </c>
      <c r="C2071">
        <v>2023</v>
      </c>
      <c r="D2071">
        <v>3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999</v>
      </c>
      <c r="K2071">
        <v>99</v>
      </c>
      <c r="L2071">
        <v>99</v>
      </c>
      <c r="M2071">
        <v>12</v>
      </c>
      <c r="N2071">
        <v>99</v>
      </c>
      <c r="O2071">
        <v>99</v>
      </c>
      <c r="P2071">
        <v>99</v>
      </c>
      <c r="R2071">
        <v>0</v>
      </c>
    </row>
    <row r="2072" spans="1:37">
      <c r="A2072">
        <v>17</v>
      </c>
      <c r="B2072">
        <v>136</v>
      </c>
      <c r="C2072">
        <v>2023</v>
      </c>
      <c r="D2072">
        <v>4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999</v>
      </c>
      <c r="K2072">
        <v>99</v>
      </c>
      <c r="L2072">
        <v>99</v>
      </c>
      <c r="M2072">
        <v>12</v>
      </c>
      <c r="N2072">
        <v>99</v>
      </c>
      <c r="O2072">
        <v>99</v>
      </c>
      <c r="P2072">
        <v>99</v>
      </c>
      <c r="R2072">
        <v>0</v>
      </c>
    </row>
    <row r="2073" spans="1:37">
      <c r="A2073">
        <v>17</v>
      </c>
      <c r="B2073">
        <v>137</v>
      </c>
      <c r="C2073">
        <v>2023</v>
      </c>
      <c r="D2073">
        <v>5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999</v>
      </c>
      <c r="K2073">
        <v>99</v>
      </c>
      <c r="L2073">
        <v>99</v>
      </c>
      <c r="M2073">
        <v>12</v>
      </c>
      <c r="N2073">
        <v>99</v>
      </c>
      <c r="O2073">
        <v>99</v>
      </c>
      <c r="P2073">
        <v>99</v>
      </c>
      <c r="R2073">
        <v>0</v>
      </c>
    </row>
    <row r="2074" spans="1:37">
      <c r="A2074">
        <v>17</v>
      </c>
      <c r="B2074">
        <v>138</v>
      </c>
      <c r="C2074">
        <v>2023</v>
      </c>
      <c r="D2074">
        <v>6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999</v>
      </c>
      <c r="K2074">
        <v>99</v>
      </c>
      <c r="L2074">
        <v>99</v>
      </c>
      <c r="M2074">
        <v>12</v>
      </c>
      <c r="N2074">
        <v>99</v>
      </c>
      <c r="O2074">
        <v>99</v>
      </c>
      <c r="P2074">
        <v>99</v>
      </c>
      <c r="Q2074">
        <v>2</v>
      </c>
      <c r="R2074">
        <v>2</v>
      </c>
      <c r="S2074">
        <v>8</v>
      </c>
      <c r="T2074">
        <v>12</v>
      </c>
      <c r="U2074">
        <v>33</v>
      </c>
      <c r="V2074">
        <v>0</v>
      </c>
      <c r="W2074">
        <v>100</v>
      </c>
      <c r="X2074">
        <v>100</v>
      </c>
      <c r="Y2074">
        <v>100</v>
      </c>
      <c r="Z2074">
        <v>9.9999999999954528E-2</v>
      </c>
      <c r="AA2074">
        <v>0</v>
      </c>
      <c r="AB2074">
        <v>0</v>
      </c>
      <c r="AF2074">
        <v>8.8967971530249115E-2</v>
      </c>
      <c r="AG2074">
        <v>0.22384263184670175</v>
      </c>
      <c r="AH2074">
        <v>0</v>
      </c>
      <c r="AI2074">
        <v>2</v>
      </c>
      <c r="AJ2074">
        <v>111.15</v>
      </c>
      <c r="AK2074">
        <v>24.050381751827345</v>
      </c>
    </row>
    <row r="2075" spans="1:37">
      <c r="A2075">
        <v>17</v>
      </c>
      <c r="B2075">
        <v>139</v>
      </c>
      <c r="C2075">
        <v>2023</v>
      </c>
      <c r="D2075">
        <v>7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999</v>
      </c>
      <c r="K2075">
        <v>99</v>
      </c>
      <c r="L2075">
        <v>99</v>
      </c>
      <c r="M2075">
        <v>12</v>
      </c>
      <c r="N2075">
        <v>99</v>
      </c>
      <c r="O2075">
        <v>99</v>
      </c>
      <c r="P2075">
        <v>99</v>
      </c>
      <c r="R2075">
        <v>0</v>
      </c>
    </row>
    <row r="2076" spans="1:37">
      <c r="A2076">
        <v>17</v>
      </c>
      <c r="B2076">
        <v>140</v>
      </c>
      <c r="C2076">
        <v>2023</v>
      </c>
      <c r="D2076">
        <v>8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999</v>
      </c>
      <c r="K2076">
        <v>99</v>
      </c>
      <c r="L2076">
        <v>99</v>
      </c>
      <c r="M2076">
        <v>12</v>
      </c>
      <c r="N2076">
        <v>99</v>
      </c>
      <c r="O2076">
        <v>99</v>
      </c>
      <c r="P2076">
        <v>99</v>
      </c>
      <c r="R2076">
        <v>0</v>
      </c>
    </row>
    <row r="2077" spans="1:37">
      <c r="A2077">
        <v>17</v>
      </c>
      <c r="B2077">
        <v>141</v>
      </c>
      <c r="C2077">
        <v>2023</v>
      </c>
      <c r="D2077">
        <v>9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999</v>
      </c>
      <c r="K2077">
        <v>99</v>
      </c>
      <c r="L2077">
        <v>99</v>
      </c>
      <c r="M2077">
        <v>12</v>
      </c>
      <c r="N2077">
        <v>99</v>
      </c>
      <c r="O2077">
        <v>99</v>
      </c>
      <c r="P2077">
        <v>99</v>
      </c>
      <c r="Q2077">
        <v>2</v>
      </c>
      <c r="R2077">
        <v>2</v>
      </c>
      <c r="S2077">
        <v>7.5</v>
      </c>
      <c r="T2077">
        <v>12</v>
      </c>
      <c r="U2077">
        <v>26.95</v>
      </c>
      <c r="V2077">
        <v>0</v>
      </c>
      <c r="W2077">
        <v>100</v>
      </c>
      <c r="X2077">
        <v>100</v>
      </c>
      <c r="Y2077">
        <v>50</v>
      </c>
      <c r="Z2077">
        <v>6.4499999999999984</v>
      </c>
      <c r="AA2077">
        <v>0.5</v>
      </c>
      <c r="AB2077">
        <v>0</v>
      </c>
      <c r="AC2077">
        <v>99.999999999999844</v>
      </c>
      <c r="AF2077">
        <v>7.4460163812360397E-2</v>
      </c>
      <c r="AG2077">
        <v>0.15514943567631043</v>
      </c>
      <c r="AH2077">
        <v>0</v>
      </c>
      <c r="AI2077">
        <v>1</v>
      </c>
      <c r="AJ2077">
        <v>108.5</v>
      </c>
      <c r="AK2077">
        <v>26.149130487586344</v>
      </c>
    </row>
    <row r="2078" spans="1:37">
      <c r="A2078">
        <v>17</v>
      </c>
      <c r="B2078">
        <v>142</v>
      </c>
      <c r="C2078">
        <v>2023</v>
      </c>
      <c r="D2078">
        <v>10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999</v>
      </c>
      <c r="K2078">
        <v>99</v>
      </c>
      <c r="L2078">
        <v>99</v>
      </c>
      <c r="M2078">
        <v>12</v>
      </c>
      <c r="N2078">
        <v>99</v>
      </c>
      <c r="O2078">
        <v>99</v>
      </c>
      <c r="P2078">
        <v>99</v>
      </c>
      <c r="Q2078">
        <v>1</v>
      </c>
      <c r="R2078">
        <v>1</v>
      </c>
      <c r="S2078">
        <v>8</v>
      </c>
      <c r="T2078">
        <v>12</v>
      </c>
      <c r="U2078">
        <v>28.6</v>
      </c>
      <c r="V2078">
        <v>0</v>
      </c>
      <c r="W2078">
        <v>100</v>
      </c>
      <c r="X2078">
        <v>100</v>
      </c>
      <c r="Y2078">
        <v>100</v>
      </c>
      <c r="Z2078">
        <v>0</v>
      </c>
      <c r="AA2078">
        <v>0</v>
      </c>
      <c r="AB2078">
        <v>0</v>
      </c>
      <c r="AF2078">
        <v>2.1276595744680857E-2</v>
      </c>
      <c r="AG2078">
        <v>3.8968612553888421E-2</v>
      </c>
      <c r="AH2078">
        <v>0</v>
      </c>
      <c r="AI2078">
        <v>1</v>
      </c>
      <c r="AJ2078">
        <v>116.1</v>
      </c>
      <c r="AK2078">
        <v>18.275504470843057</v>
      </c>
    </row>
    <row r="2079" spans="1:37">
      <c r="A2079">
        <v>17</v>
      </c>
      <c r="B2079">
        <v>143</v>
      </c>
      <c r="C2079">
        <v>2023</v>
      </c>
      <c r="D2079">
        <v>11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999</v>
      </c>
      <c r="K2079">
        <v>99</v>
      </c>
      <c r="L2079">
        <v>99</v>
      </c>
      <c r="M2079">
        <v>12</v>
      </c>
      <c r="N2079">
        <v>99</v>
      </c>
      <c r="O2079">
        <v>99</v>
      </c>
      <c r="P2079">
        <v>99</v>
      </c>
      <c r="R2079">
        <v>0</v>
      </c>
    </row>
    <row r="2080" spans="1:37">
      <c r="A2080">
        <v>17</v>
      </c>
      <c r="B2080">
        <v>144</v>
      </c>
      <c r="C2080">
        <v>2023</v>
      </c>
      <c r="D2080">
        <v>12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999</v>
      </c>
      <c r="K2080">
        <v>99</v>
      </c>
      <c r="L2080">
        <v>99</v>
      </c>
      <c r="M2080">
        <v>12</v>
      </c>
      <c r="N2080">
        <v>99</v>
      </c>
      <c r="O2080">
        <v>99</v>
      </c>
      <c r="P2080">
        <v>99</v>
      </c>
      <c r="R2080">
        <v>0</v>
      </c>
    </row>
    <row r="2081" spans="1:18">
      <c r="A2081">
        <v>17</v>
      </c>
      <c r="B2081">
        <v>145</v>
      </c>
      <c r="C2081">
        <v>2023</v>
      </c>
      <c r="D2081">
        <v>1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999</v>
      </c>
      <c r="K2081">
        <v>99</v>
      </c>
      <c r="L2081">
        <v>99</v>
      </c>
      <c r="M2081">
        <v>13</v>
      </c>
      <c r="N2081">
        <v>99</v>
      </c>
      <c r="O2081">
        <v>99</v>
      </c>
      <c r="P2081">
        <v>99</v>
      </c>
      <c r="R2081">
        <v>0</v>
      </c>
    </row>
    <row r="2082" spans="1:18">
      <c r="A2082">
        <v>17</v>
      </c>
      <c r="B2082">
        <v>146</v>
      </c>
      <c r="C2082">
        <v>2023</v>
      </c>
      <c r="D2082">
        <v>2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999</v>
      </c>
      <c r="K2082">
        <v>99</v>
      </c>
      <c r="L2082">
        <v>99</v>
      </c>
      <c r="M2082">
        <v>13</v>
      </c>
      <c r="N2082">
        <v>99</v>
      </c>
      <c r="O2082">
        <v>99</v>
      </c>
      <c r="P2082">
        <v>99</v>
      </c>
      <c r="R2082">
        <v>0</v>
      </c>
    </row>
    <row r="2083" spans="1:18">
      <c r="A2083">
        <v>17</v>
      </c>
      <c r="B2083">
        <v>147</v>
      </c>
      <c r="C2083">
        <v>2023</v>
      </c>
      <c r="D2083">
        <v>3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999</v>
      </c>
      <c r="K2083">
        <v>99</v>
      </c>
      <c r="L2083">
        <v>99</v>
      </c>
      <c r="M2083">
        <v>13</v>
      </c>
      <c r="N2083">
        <v>99</v>
      </c>
      <c r="O2083">
        <v>99</v>
      </c>
      <c r="P2083">
        <v>99</v>
      </c>
      <c r="R2083">
        <v>0</v>
      </c>
    </row>
    <row r="2084" spans="1:18">
      <c r="A2084">
        <v>17</v>
      </c>
      <c r="B2084">
        <v>148</v>
      </c>
      <c r="C2084">
        <v>2023</v>
      </c>
      <c r="D2084">
        <v>4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999</v>
      </c>
      <c r="K2084">
        <v>99</v>
      </c>
      <c r="L2084">
        <v>99</v>
      </c>
      <c r="M2084">
        <v>13</v>
      </c>
      <c r="N2084">
        <v>99</v>
      </c>
      <c r="O2084">
        <v>99</v>
      </c>
      <c r="P2084">
        <v>99</v>
      </c>
      <c r="R2084">
        <v>0</v>
      </c>
    </row>
    <row r="2085" spans="1:18">
      <c r="A2085">
        <v>17</v>
      </c>
      <c r="B2085">
        <v>149</v>
      </c>
      <c r="C2085">
        <v>2023</v>
      </c>
      <c r="D2085">
        <v>5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999</v>
      </c>
      <c r="K2085">
        <v>99</v>
      </c>
      <c r="L2085">
        <v>99</v>
      </c>
      <c r="M2085">
        <v>13</v>
      </c>
      <c r="N2085">
        <v>99</v>
      </c>
      <c r="O2085">
        <v>99</v>
      </c>
      <c r="P2085">
        <v>99</v>
      </c>
      <c r="R2085">
        <v>0</v>
      </c>
    </row>
    <row r="2086" spans="1:18">
      <c r="A2086">
        <v>17</v>
      </c>
      <c r="B2086">
        <v>150</v>
      </c>
      <c r="C2086">
        <v>2023</v>
      </c>
      <c r="D2086">
        <v>6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999</v>
      </c>
      <c r="K2086">
        <v>99</v>
      </c>
      <c r="L2086">
        <v>99</v>
      </c>
      <c r="M2086">
        <v>13</v>
      </c>
      <c r="N2086">
        <v>99</v>
      </c>
      <c r="O2086">
        <v>99</v>
      </c>
      <c r="P2086">
        <v>99</v>
      </c>
      <c r="R2086">
        <v>0</v>
      </c>
    </row>
    <row r="2087" spans="1:18">
      <c r="A2087">
        <v>17</v>
      </c>
      <c r="B2087">
        <v>151</v>
      </c>
      <c r="C2087">
        <v>2023</v>
      </c>
      <c r="D2087">
        <v>7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999</v>
      </c>
      <c r="K2087">
        <v>99</v>
      </c>
      <c r="L2087">
        <v>99</v>
      </c>
      <c r="M2087">
        <v>13</v>
      </c>
      <c r="N2087">
        <v>99</v>
      </c>
      <c r="O2087">
        <v>99</v>
      </c>
      <c r="P2087">
        <v>99</v>
      </c>
      <c r="R2087">
        <v>0</v>
      </c>
    </row>
    <row r="2088" spans="1:18">
      <c r="A2088">
        <v>17</v>
      </c>
      <c r="B2088">
        <v>152</v>
      </c>
      <c r="C2088">
        <v>2023</v>
      </c>
      <c r="D2088">
        <v>8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999</v>
      </c>
      <c r="K2088">
        <v>99</v>
      </c>
      <c r="L2088">
        <v>99</v>
      </c>
      <c r="M2088">
        <v>13</v>
      </c>
      <c r="N2088">
        <v>99</v>
      </c>
      <c r="O2088">
        <v>99</v>
      </c>
      <c r="P2088">
        <v>99</v>
      </c>
      <c r="R2088">
        <v>0</v>
      </c>
    </row>
    <row r="2089" spans="1:18">
      <c r="A2089">
        <v>17</v>
      </c>
      <c r="B2089">
        <v>153</v>
      </c>
      <c r="C2089">
        <v>2023</v>
      </c>
      <c r="D2089">
        <v>9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999</v>
      </c>
      <c r="K2089">
        <v>99</v>
      </c>
      <c r="L2089">
        <v>99</v>
      </c>
      <c r="M2089">
        <v>13</v>
      </c>
      <c r="N2089">
        <v>99</v>
      </c>
      <c r="O2089">
        <v>99</v>
      </c>
      <c r="P2089">
        <v>99</v>
      </c>
      <c r="R2089">
        <v>0</v>
      </c>
    </row>
    <row r="2090" spans="1:18">
      <c r="A2090">
        <v>17</v>
      </c>
      <c r="B2090">
        <v>154</v>
      </c>
      <c r="C2090">
        <v>2023</v>
      </c>
      <c r="D2090">
        <v>10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999</v>
      </c>
      <c r="K2090">
        <v>99</v>
      </c>
      <c r="L2090">
        <v>99</v>
      </c>
      <c r="M2090">
        <v>13</v>
      </c>
      <c r="N2090">
        <v>99</v>
      </c>
      <c r="O2090">
        <v>99</v>
      </c>
      <c r="P2090">
        <v>99</v>
      </c>
      <c r="R2090">
        <v>0</v>
      </c>
    </row>
    <row r="2091" spans="1:18">
      <c r="A2091">
        <v>17</v>
      </c>
      <c r="B2091">
        <v>155</v>
      </c>
      <c r="C2091">
        <v>2023</v>
      </c>
      <c r="D2091">
        <v>11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999</v>
      </c>
      <c r="K2091">
        <v>99</v>
      </c>
      <c r="L2091">
        <v>99</v>
      </c>
      <c r="M2091">
        <v>13</v>
      </c>
      <c r="N2091">
        <v>99</v>
      </c>
      <c r="O2091">
        <v>99</v>
      </c>
      <c r="P2091">
        <v>99</v>
      </c>
      <c r="R2091">
        <v>0</v>
      </c>
    </row>
    <row r="2092" spans="1:18">
      <c r="A2092">
        <v>17</v>
      </c>
      <c r="B2092">
        <v>156</v>
      </c>
      <c r="C2092">
        <v>2023</v>
      </c>
      <c r="D2092">
        <v>12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999</v>
      </c>
      <c r="K2092">
        <v>99</v>
      </c>
      <c r="L2092">
        <v>99</v>
      </c>
      <c r="M2092">
        <v>13</v>
      </c>
      <c r="N2092">
        <v>99</v>
      </c>
      <c r="O2092">
        <v>99</v>
      </c>
      <c r="P2092">
        <v>99</v>
      </c>
      <c r="R2092">
        <v>0</v>
      </c>
    </row>
    <row r="2093" spans="1:18">
      <c r="A2093">
        <v>17</v>
      </c>
      <c r="B2093">
        <v>157</v>
      </c>
      <c r="C2093">
        <v>2023</v>
      </c>
      <c r="D2093">
        <v>1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999</v>
      </c>
      <c r="K2093">
        <v>99</v>
      </c>
      <c r="L2093">
        <v>99</v>
      </c>
      <c r="M2093">
        <v>14</v>
      </c>
      <c r="N2093">
        <v>99</v>
      </c>
      <c r="O2093">
        <v>99</v>
      </c>
      <c r="P2093">
        <v>99</v>
      </c>
      <c r="R2093">
        <v>0</v>
      </c>
    </row>
    <row r="2094" spans="1:18">
      <c r="A2094">
        <v>17</v>
      </c>
      <c r="B2094">
        <v>158</v>
      </c>
      <c r="C2094">
        <v>2023</v>
      </c>
      <c r="D2094">
        <v>2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999</v>
      </c>
      <c r="K2094">
        <v>99</v>
      </c>
      <c r="L2094">
        <v>99</v>
      </c>
      <c r="M2094">
        <v>14</v>
      </c>
      <c r="N2094">
        <v>99</v>
      </c>
      <c r="O2094">
        <v>99</v>
      </c>
      <c r="P2094">
        <v>99</v>
      </c>
      <c r="R2094">
        <v>0</v>
      </c>
    </row>
    <row r="2095" spans="1:18">
      <c r="A2095">
        <v>17</v>
      </c>
      <c r="B2095">
        <v>159</v>
      </c>
      <c r="C2095">
        <v>2023</v>
      </c>
      <c r="D2095">
        <v>3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999</v>
      </c>
      <c r="K2095">
        <v>99</v>
      </c>
      <c r="L2095">
        <v>99</v>
      </c>
      <c r="M2095">
        <v>14</v>
      </c>
      <c r="N2095">
        <v>99</v>
      </c>
      <c r="O2095">
        <v>99</v>
      </c>
      <c r="P2095">
        <v>99</v>
      </c>
      <c r="R2095">
        <v>0</v>
      </c>
    </row>
    <row r="2096" spans="1:18">
      <c r="A2096">
        <v>17</v>
      </c>
      <c r="B2096">
        <v>160</v>
      </c>
      <c r="C2096">
        <v>2023</v>
      </c>
      <c r="D2096">
        <v>4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999</v>
      </c>
      <c r="K2096">
        <v>99</v>
      </c>
      <c r="L2096">
        <v>99</v>
      </c>
      <c r="M2096">
        <v>14</v>
      </c>
      <c r="N2096">
        <v>99</v>
      </c>
      <c r="O2096">
        <v>99</v>
      </c>
      <c r="P2096">
        <v>99</v>
      </c>
      <c r="R2096">
        <v>0</v>
      </c>
    </row>
    <row r="2097" spans="1:37">
      <c r="A2097">
        <v>17</v>
      </c>
      <c r="B2097">
        <v>161</v>
      </c>
      <c r="C2097">
        <v>2023</v>
      </c>
      <c r="D2097">
        <v>5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999</v>
      </c>
      <c r="K2097">
        <v>99</v>
      </c>
      <c r="L2097">
        <v>99</v>
      </c>
      <c r="M2097">
        <v>14</v>
      </c>
      <c r="N2097">
        <v>99</v>
      </c>
      <c r="O2097">
        <v>99</v>
      </c>
      <c r="P2097">
        <v>99</v>
      </c>
      <c r="R2097">
        <v>0</v>
      </c>
    </row>
    <row r="2098" spans="1:37">
      <c r="A2098">
        <v>17</v>
      </c>
      <c r="B2098">
        <v>162</v>
      </c>
      <c r="C2098">
        <v>2023</v>
      </c>
      <c r="D2098">
        <v>6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999</v>
      </c>
      <c r="K2098">
        <v>99</v>
      </c>
      <c r="L2098">
        <v>99</v>
      </c>
      <c r="M2098">
        <v>14</v>
      </c>
      <c r="N2098">
        <v>99</v>
      </c>
      <c r="O2098">
        <v>99</v>
      </c>
      <c r="P2098">
        <v>99</v>
      </c>
      <c r="Q2098">
        <v>1</v>
      </c>
      <c r="R2098">
        <v>1</v>
      </c>
      <c r="S2098">
        <v>8</v>
      </c>
      <c r="T2098">
        <v>14</v>
      </c>
      <c r="U2098">
        <v>34.700000000000003</v>
      </c>
      <c r="V2098">
        <v>0</v>
      </c>
      <c r="W2098">
        <v>100</v>
      </c>
      <c r="X2098">
        <v>100</v>
      </c>
      <c r="Y2098">
        <v>100</v>
      </c>
      <c r="Z2098">
        <v>0</v>
      </c>
      <c r="AA2098">
        <v>0</v>
      </c>
      <c r="AB2098">
        <v>0</v>
      </c>
      <c r="AF2098">
        <v>4.4483985765124558E-2</v>
      </c>
      <c r="AG2098">
        <v>0.11768695947091748</v>
      </c>
      <c r="AH2098">
        <v>0</v>
      </c>
      <c r="AI2098">
        <v>1</v>
      </c>
      <c r="AJ2098">
        <v>108.6</v>
      </c>
      <c r="AK2098">
        <v>27.091933382612854</v>
      </c>
    </row>
    <row r="2099" spans="1:37">
      <c r="A2099">
        <v>17</v>
      </c>
      <c r="B2099">
        <v>163</v>
      </c>
      <c r="C2099">
        <v>2023</v>
      </c>
      <c r="D2099">
        <v>7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999</v>
      </c>
      <c r="K2099">
        <v>99</v>
      </c>
      <c r="L2099">
        <v>99</v>
      </c>
      <c r="M2099">
        <v>14</v>
      </c>
      <c r="N2099">
        <v>99</v>
      </c>
      <c r="O2099">
        <v>99</v>
      </c>
      <c r="P2099">
        <v>99</v>
      </c>
      <c r="R2099">
        <v>0</v>
      </c>
    </row>
    <row r="2100" spans="1:37">
      <c r="A2100">
        <v>17</v>
      </c>
      <c r="B2100">
        <v>164</v>
      </c>
      <c r="C2100">
        <v>2023</v>
      </c>
      <c r="D2100">
        <v>8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999</v>
      </c>
      <c r="K2100">
        <v>99</v>
      </c>
      <c r="L2100">
        <v>99</v>
      </c>
      <c r="M2100">
        <v>14</v>
      </c>
      <c r="N2100">
        <v>99</v>
      </c>
      <c r="O2100">
        <v>99</v>
      </c>
      <c r="P2100">
        <v>99</v>
      </c>
      <c r="R2100">
        <v>0</v>
      </c>
    </row>
    <row r="2101" spans="1:37">
      <c r="A2101">
        <v>17</v>
      </c>
      <c r="B2101">
        <v>165</v>
      </c>
      <c r="C2101">
        <v>2023</v>
      </c>
      <c r="D2101">
        <v>9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999</v>
      </c>
      <c r="K2101">
        <v>99</v>
      </c>
      <c r="L2101">
        <v>99</v>
      </c>
      <c r="M2101">
        <v>14</v>
      </c>
      <c r="N2101">
        <v>99</v>
      </c>
      <c r="O2101">
        <v>99</v>
      </c>
      <c r="P2101">
        <v>99</v>
      </c>
      <c r="Q2101">
        <v>3</v>
      </c>
      <c r="R2101">
        <v>4</v>
      </c>
      <c r="S2101">
        <v>7.5</v>
      </c>
      <c r="T2101">
        <v>14</v>
      </c>
      <c r="U2101">
        <v>34.650000000000006</v>
      </c>
      <c r="V2101">
        <v>0</v>
      </c>
      <c r="W2101">
        <v>100</v>
      </c>
      <c r="X2101">
        <v>100</v>
      </c>
      <c r="Y2101">
        <v>100</v>
      </c>
      <c r="Z2101">
        <v>4.3002906878488849</v>
      </c>
      <c r="AA2101">
        <v>0.8660254037844386</v>
      </c>
      <c r="AB2101">
        <v>0</v>
      </c>
      <c r="AC2101">
        <v>90.62443913481917</v>
      </c>
      <c r="AF2101">
        <v>0.14892032762472079</v>
      </c>
      <c r="AG2101">
        <v>0.39895569173908424</v>
      </c>
      <c r="AH2101">
        <v>0</v>
      </c>
      <c r="AI2101">
        <v>0</v>
      </c>
    </row>
    <row r="2102" spans="1:37">
      <c r="A2102">
        <v>17</v>
      </c>
      <c r="B2102">
        <v>166</v>
      </c>
      <c r="C2102">
        <v>2023</v>
      </c>
      <c r="D2102">
        <v>10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999</v>
      </c>
      <c r="K2102">
        <v>99</v>
      </c>
      <c r="L2102">
        <v>99</v>
      </c>
      <c r="M2102">
        <v>14</v>
      </c>
      <c r="N2102">
        <v>99</v>
      </c>
      <c r="O2102">
        <v>99</v>
      </c>
      <c r="P2102">
        <v>99</v>
      </c>
      <c r="Q2102">
        <v>2</v>
      </c>
      <c r="R2102">
        <v>3</v>
      </c>
      <c r="S2102">
        <v>9</v>
      </c>
      <c r="T2102">
        <v>14</v>
      </c>
      <c r="U2102">
        <v>35.733333333333327</v>
      </c>
      <c r="V2102">
        <v>0</v>
      </c>
      <c r="W2102">
        <v>100</v>
      </c>
      <c r="X2102">
        <v>100</v>
      </c>
      <c r="Y2102">
        <v>100</v>
      </c>
      <c r="Z2102">
        <v>6.5280590955931181</v>
      </c>
      <c r="AA2102">
        <v>1.4142135623730951</v>
      </c>
      <c r="AB2102">
        <v>0</v>
      </c>
      <c r="AC2102">
        <v>66.796144971491927</v>
      </c>
      <c r="AF2102">
        <v>6.3829787234042548E-2</v>
      </c>
      <c r="AG2102">
        <v>0.14606417013205722</v>
      </c>
      <c r="AH2102">
        <v>0</v>
      </c>
      <c r="AI2102">
        <v>0</v>
      </c>
    </row>
    <row r="2103" spans="1:37">
      <c r="A2103">
        <v>17</v>
      </c>
      <c r="B2103">
        <v>167</v>
      </c>
      <c r="C2103">
        <v>2023</v>
      </c>
      <c r="D2103">
        <v>11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999</v>
      </c>
      <c r="K2103">
        <v>99</v>
      </c>
      <c r="L2103">
        <v>99</v>
      </c>
      <c r="M2103">
        <v>14</v>
      </c>
      <c r="N2103">
        <v>99</v>
      </c>
      <c r="O2103">
        <v>99</v>
      </c>
      <c r="P2103">
        <v>99</v>
      </c>
      <c r="Q2103">
        <v>1</v>
      </c>
      <c r="R2103">
        <v>1</v>
      </c>
      <c r="S2103">
        <v>8</v>
      </c>
      <c r="T2103">
        <v>14</v>
      </c>
      <c r="U2103">
        <v>26.6</v>
      </c>
      <c r="V2103">
        <v>0</v>
      </c>
      <c r="W2103">
        <v>100</v>
      </c>
      <c r="X2103">
        <v>100</v>
      </c>
      <c r="Y2103">
        <v>100</v>
      </c>
      <c r="Z2103">
        <v>0</v>
      </c>
      <c r="AA2103">
        <v>0</v>
      </c>
      <c r="AB2103">
        <v>0</v>
      </c>
      <c r="AF2103">
        <v>4.0209087253719342E-2</v>
      </c>
      <c r="AG2103">
        <v>6.2468149463267085E-2</v>
      </c>
      <c r="AH2103">
        <v>0</v>
      </c>
      <c r="AI2103">
        <v>0</v>
      </c>
    </row>
    <row r="2104" spans="1:37">
      <c r="A2104">
        <v>17</v>
      </c>
      <c r="B2104">
        <v>168</v>
      </c>
      <c r="C2104">
        <v>2023</v>
      </c>
      <c r="D2104">
        <v>12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999</v>
      </c>
      <c r="K2104">
        <v>99</v>
      </c>
      <c r="L2104">
        <v>99</v>
      </c>
      <c r="M2104">
        <v>14</v>
      </c>
      <c r="N2104">
        <v>99</v>
      </c>
      <c r="O2104">
        <v>99</v>
      </c>
      <c r="P2104">
        <v>99</v>
      </c>
      <c r="R2104">
        <v>0</v>
      </c>
    </row>
    <row r="2105" spans="1:37">
      <c r="A2105">
        <v>17</v>
      </c>
      <c r="B2105">
        <v>169</v>
      </c>
      <c r="C2105">
        <v>2023</v>
      </c>
      <c r="D2105">
        <v>1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999</v>
      </c>
      <c r="K2105">
        <v>99</v>
      </c>
      <c r="L2105">
        <v>99</v>
      </c>
      <c r="M2105">
        <v>15</v>
      </c>
      <c r="N2105">
        <v>99</v>
      </c>
      <c r="O2105">
        <v>99</v>
      </c>
      <c r="P2105">
        <v>99</v>
      </c>
      <c r="R2105">
        <v>0</v>
      </c>
    </row>
    <row r="2106" spans="1:37">
      <c r="A2106">
        <v>17</v>
      </c>
      <c r="B2106">
        <v>170</v>
      </c>
      <c r="C2106">
        <v>2023</v>
      </c>
      <c r="D2106">
        <v>2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999</v>
      </c>
      <c r="K2106">
        <v>99</v>
      </c>
      <c r="L2106">
        <v>99</v>
      </c>
      <c r="M2106">
        <v>15</v>
      </c>
      <c r="N2106">
        <v>99</v>
      </c>
      <c r="O2106">
        <v>99</v>
      </c>
      <c r="P2106">
        <v>99</v>
      </c>
      <c r="R2106">
        <v>0</v>
      </c>
    </row>
    <row r="2107" spans="1:37">
      <c r="A2107">
        <v>17</v>
      </c>
      <c r="B2107">
        <v>171</v>
      </c>
      <c r="C2107">
        <v>2023</v>
      </c>
      <c r="D2107">
        <v>3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999</v>
      </c>
      <c r="K2107">
        <v>99</v>
      </c>
      <c r="L2107">
        <v>99</v>
      </c>
      <c r="M2107">
        <v>15</v>
      </c>
      <c r="N2107">
        <v>99</v>
      </c>
      <c r="O2107">
        <v>99</v>
      </c>
      <c r="P2107">
        <v>99</v>
      </c>
      <c r="R2107">
        <v>0</v>
      </c>
    </row>
    <row r="2108" spans="1:37">
      <c r="A2108">
        <v>17</v>
      </c>
      <c r="B2108">
        <v>172</v>
      </c>
      <c r="C2108">
        <v>2023</v>
      </c>
      <c r="D2108">
        <v>4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999</v>
      </c>
      <c r="K2108">
        <v>99</v>
      </c>
      <c r="L2108">
        <v>99</v>
      </c>
      <c r="M2108">
        <v>15</v>
      </c>
      <c r="N2108">
        <v>99</v>
      </c>
      <c r="O2108">
        <v>99</v>
      </c>
      <c r="P2108">
        <v>99</v>
      </c>
      <c r="R2108">
        <v>0</v>
      </c>
    </row>
    <row r="2109" spans="1:37">
      <c r="A2109">
        <v>17</v>
      </c>
      <c r="B2109">
        <v>173</v>
      </c>
      <c r="C2109">
        <v>2023</v>
      </c>
      <c r="D2109">
        <v>5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999</v>
      </c>
      <c r="K2109">
        <v>99</v>
      </c>
      <c r="L2109">
        <v>99</v>
      </c>
      <c r="M2109">
        <v>15</v>
      </c>
      <c r="N2109">
        <v>99</v>
      </c>
      <c r="O2109">
        <v>99</v>
      </c>
      <c r="P2109">
        <v>99</v>
      </c>
      <c r="R2109">
        <v>0</v>
      </c>
    </row>
    <row r="2110" spans="1:37">
      <c r="A2110">
        <v>17</v>
      </c>
      <c r="B2110">
        <v>174</v>
      </c>
      <c r="C2110">
        <v>2023</v>
      </c>
      <c r="D2110">
        <v>6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999</v>
      </c>
      <c r="K2110">
        <v>99</v>
      </c>
      <c r="L2110">
        <v>99</v>
      </c>
      <c r="M2110">
        <v>15</v>
      </c>
      <c r="N2110">
        <v>99</v>
      </c>
      <c r="O2110">
        <v>99</v>
      </c>
      <c r="P2110">
        <v>99</v>
      </c>
      <c r="R2110">
        <v>0</v>
      </c>
    </row>
    <row r="2111" spans="1:37">
      <c r="A2111">
        <v>17</v>
      </c>
      <c r="B2111">
        <v>175</v>
      </c>
      <c r="C2111">
        <v>2023</v>
      </c>
      <c r="D2111">
        <v>7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999</v>
      </c>
      <c r="K2111">
        <v>99</v>
      </c>
      <c r="L2111">
        <v>99</v>
      </c>
      <c r="M2111">
        <v>15</v>
      </c>
      <c r="N2111">
        <v>99</v>
      </c>
      <c r="O2111">
        <v>99</v>
      </c>
      <c r="P2111">
        <v>99</v>
      </c>
      <c r="R2111">
        <v>0</v>
      </c>
    </row>
    <row r="2112" spans="1:37">
      <c r="A2112">
        <v>17</v>
      </c>
      <c r="B2112">
        <v>176</v>
      </c>
      <c r="C2112">
        <v>2023</v>
      </c>
      <c r="D2112">
        <v>8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999</v>
      </c>
      <c r="K2112">
        <v>99</v>
      </c>
      <c r="L2112">
        <v>99</v>
      </c>
      <c r="M2112">
        <v>15</v>
      </c>
      <c r="N2112">
        <v>99</v>
      </c>
      <c r="O2112">
        <v>99</v>
      </c>
      <c r="P2112">
        <v>99</v>
      </c>
      <c r="R2112">
        <v>0</v>
      </c>
    </row>
    <row r="2113" spans="1:18">
      <c r="A2113">
        <v>17</v>
      </c>
      <c r="B2113">
        <v>177</v>
      </c>
      <c r="C2113">
        <v>2023</v>
      </c>
      <c r="D2113">
        <v>9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999</v>
      </c>
      <c r="K2113">
        <v>99</v>
      </c>
      <c r="L2113">
        <v>99</v>
      </c>
      <c r="M2113">
        <v>15</v>
      </c>
      <c r="N2113">
        <v>99</v>
      </c>
      <c r="O2113">
        <v>99</v>
      </c>
      <c r="P2113">
        <v>99</v>
      </c>
      <c r="R2113">
        <v>0</v>
      </c>
    </row>
    <row r="2114" spans="1:18">
      <c r="A2114">
        <v>17</v>
      </c>
      <c r="B2114">
        <v>178</v>
      </c>
      <c r="C2114">
        <v>2023</v>
      </c>
      <c r="D2114">
        <v>10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999</v>
      </c>
      <c r="K2114">
        <v>99</v>
      </c>
      <c r="L2114">
        <v>99</v>
      </c>
      <c r="M2114">
        <v>15</v>
      </c>
      <c r="N2114">
        <v>99</v>
      </c>
      <c r="O2114">
        <v>99</v>
      </c>
      <c r="P2114">
        <v>99</v>
      </c>
      <c r="R2114">
        <v>0</v>
      </c>
    </row>
    <row r="2115" spans="1:18">
      <c r="A2115">
        <v>17</v>
      </c>
      <c r="B2115">
        <v>179</v>
      </c>
      <c r="C2115">
        <v>2023</v>
      </c>
      <c r="D2115">
        <v>11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999</v>
      </c>
      <c r="K2115">
        <v>99</v>
      </c>
      <c r="L2115">
        <v>99</v>
      </c>
      <c r="M2115">
        <v>15</v>
      </c>
      <c r="N2115">
        <v>99</v>
      </c>
      <c r="O2115">
        <v>99</v>
      </c>
      <c r="P2115">
        <v>99</v>
      </c>
      <c r="R2115">
        <v>0</v>
      </c>
    </row>
    <row r="2116" spans="1:18">
      <c r="A2116">
        <v>17</v>
      </c>
      <c r="B2116">
        <v>180</v>
      </c>
      <c r="C2116">
        <v>2023</v>
      </c>
      <c r="D2116">
        <v>12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999</v>
      </c>
      <c r="K2116">
        <v>99</v>
      </c>
      <c r="L2116">
        <v>99</v>
      </c>
      <c r="M2116">
        <v>15</v>
      </c>
      <c r="N2116">
        <v>99</v>
      </c>
      <c r="O2116">
        <v>99</v>
      </c>
      <c r="P2116">
        <v>99</v>
      </c>
      <c r="R2116">
        <v>0</v>
      </c>
    </row>
    <row r="2117" spans="1:18">
      <c r="A2117">
        <v>17</v>
      </c>
      <c r="B2117">
        <v>181</v>
      </c>
      <c r="C2117">
        <v>2022</v>
      </c>
      <c r="D2117">
        <v>1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999</v>
      </c>
      <c r="K2117">
        <v>99</v>
      </c>
      <c r="L2117">
        <v>99</v>
      </c>
      <c r="M2117">
        <v>1</v>
      </c>
      <c r="N2117">
        <v>99</v>
      </c>
      <c r="O2117">
        <v>99</v>
      </c>
      <c r="P2117">
        <v>99</v>
      </c>
      <c r="R2117">
        <v>0</v>
      </c>
    </row>
    <row r="2118" spans="1:18">
      <c r="A2118">
        <v>17</v>
      </c>
      <c r="B2118">
        <v>182</v>
      </c>
      <c r="C2118">
        <v>2022</v>
      </c>
      <c r="D2118">
        <v>2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999</v>
      </c>
      <c r="K2118">
        <v>99</v>
      </c>
      <c r="L2118">
        <v>99</v>
      </c>
      <c r="M2118">
        <v>1</v>
      </c>
      <c r="N2118">
        <v>99</v>
      </c>
      <c r="O2118">
        <v>99</v>
      </c>
      <c r="P2118">
        <v>99</v>
      </c>
      <c r="R2118">
        <v>0</v>
      </c>
    </row>
    <row r="2119" spans="1:18">
      <c r="A2119">
        <v>17</v>
      </c>
      <c r="B2119">
        <v>183</v>
      </c>
      <c r="C2119">
        <v>2022</v>
      </c>
      <c r="D2119">
        <v>3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999</v>
      </c>
      <c r="K2119">
        <v>99</v>
      </c>
      <c r="L2119">
        <v>99</v>
      </c>
      <c r="M2119">
        <v>1</v>
      </c>
      <c r="N2119">
        <v>99</v>
      </c>
      <c r="O2119">
        <v>99</v>
      </c>
      <c r="P2119">
        <v>99</v>
      </c>
      <c r="R2119">
        <v>0</v>
      </c>
    </row>
    <row r="2120" spans="1:18">
      <c r="A2120">
        <v>17</v>
      </c>
      <c r="B2120">
        <v>184</v>
      </c>
      <c r="C2120">
        <v>2022</v>
      </c>
      <c r="D2120">
        <v>4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999</v>
      </c>
      <c r="K2120">
        <v>99</v>
      </c>
      <c r="L2120">
        <v>99</v>
      </c>
      <c r="M2120">
        <v>1</v>
      </c>
      <c r="N2120">
        <v>99</v>
      </c>
      <c r="O2120">
        <v>99</v>
      </c>
      <c r="P2120">
        <v>99</v>
      </c>
      <c r="R2120">
        <v>0</v>
      </c>
    </row>
    <row r="2121" spans="1:18">
      <c r="A2121">
        <v>17</v>
      </c>
      <c r="B2121">
        <v>185</v>
      </c>
      <c r="C2121">
        <v>2022</v>
      </c>
      <c r="D2121">
        <v>5</v>
      </c>
      <c r="E2121">
        <v>99</v>
      </c>
      <c r="F2121">
        <v>99</v>
      </c>
      <c r="G2121">
        <v>99</v>
      </c>
      <c r="H2121">
        <v>99</v>
      </c>
      <c r="I2121">
        <v>99</v>
      </c>
      <c r="J2121">
        <v>999</v>
      </c>
      <c r="K2121">
        <v>99</v>
      </c>
      <c r="L2121">
        <v>99</v>
      </c>
      <c r="M2121">
        <v>1</v>
      </c>
      <c r="N2121">
        <v>99</v>
      </c>
      <c r="O2121">
        <v>99</v>
      </c>
      <c r="P2121">
        <v>99</v>
      </c>
      <c r="R2121">
        <v>0</v>
      </c>
    </row>
    <row r="2122" spans="1:18">
      <c r="A2122">
        <v>17</v>
      </c>
      <c r="B2122">
        <v>186</v>
      </c>
      <c r="C2122">
        <v>2022</v>
      </c>
      <c r="D2122">
        <v>6</v>
      </c>
      <c r="E2122">
        <v>99</v>
      </c>
      <c r="F2122">
        <v>99</v>
      </c>
      <c r="G2122">
        <v>99</v>
      </c>
      <c r="H2122">
        <v>99</v>
      </c>
      <c r="I2122">
        <v>99</v>
      </c>
      <c r="J2122">
        <v>999</v>
      </c>
      <c r="K2122">
        <v>99</v>
      </c>
      <c r="L2122">
        <v>99</v>
      </c>
      <c r="M2122">
        <v>1</v>
      </c>
      <c r="N2122">
        <v>99</v>
      </c>
      <c r="O2122">
        <v>99</v>
      </c>
      <c r="P2122">
        <v>99</v>
      </c>
      <c r="R2122">
        <v>0</v>
      </c>
    </row>
    <row r="2123" spans="1:18">
      <c r="A2123">
        <v>17</v>
      </c>
      <c r="B2123">
        <v>187</v>
      </c>
      <c r="C2123">
        <v>2022</v>
      </c>
      <c r="D2123">
        <v>7</v>
      </c>
      <c r="E2123">
        <v>99</v>
      </c>
      <c r="F2123">
        <v>99</v>
      </c>
      <c r="G2123">
        <v>99</v>
      </c>
      <c r="H2123">
        <v>99</v>
      </c>
      <c r="I2123">
        <v>99</v>
      </c>
      <c r="J2123">
        <v>999</v>
      </c>
      <c r="K2123">
        <v>99</v>
      </c>
      <c r="L2123">
        <v>99</v>
      </c>
      <c r="M2123">
        <v>1</v>
      </c>
      <c r="N2123">
        <v>99</v>
      </c>
      <c r="O2123">
        <v>99</v>
      </c>
      <c r="P2123">
        <v>99</v>
      </c>
      <c r="R2123">
        <v>0</v>
      </c>
    </row>
    <row r="2124" spans="1:18">
      <c r="A2124">
        <v>17</v>
      </c>
      <c r="B2124">
        <v>188</v>
      </c>
      <c r="C2124">
        <v>2022</v>
      </c>
      <c r="D2124">
        <v>8</v>
      </c>
      <c r="E2124">
        <v>99</v>
      </c>
      <c r="F2124">
        <v>99</v>
      </c>
      <c r="G2124">
        <v>99</v>
      </c>
      <c r="H2124">
        <v>99</v>
      </c>
      <c r="I2124">
        <v>99</v>
      </c>
      <c r="J2124">
        <v>999</v>
      </c>
      <c r="K2124">
        <v>99</v>
      </c>
      <c r="L2124">
        <v>99</v>
      </c>
      <c r="M2124">
        <v>1</v>
      </c>
      <c r="N2124">
        <v>99</v>
      </c>
      <c r="O2124">
        <v>99</v>
      </c>
      <c r="P2124">
        <v>99</v>
      </c>
      <c r="R2124">
        <v>0</v>
      </c>
    </row>
    <row r="2125" spans="1:18">
      <c r="A2125">
        <v>17</v>
      </c>
      <c r="B2125">
        <v>189</v>
      </c>
      <c r="C2125">
        <v>2022</v>
      </c>
      <c r="D2125">
        <v>9</v>
      </c>
      <c r="E2125">
        <v>99</v>
      </c>
      <c r="F2125">
        <v>99</v>
      </c>
      <c r="G2125">
        <v>99</v>
      </c>
      <c r="H2125">
        <v>99</v>
      </c>
      <c r="I2125">
        <v>99</v>
      </c>
      <c r="J2125">
        <v>999</v>
      </c>
      <c r="K2125">
        <v>99</v>
      </c>
      <c r="L2125">
        <v>99</v>
      </c>
      <c r="M2125">
        <v>1</v>
      </c>
      <c r="N2125">
        <v>99</v>
      </c>
      <c r="O2125">
        <v>99</v>
      </c>
      <c r="P2125">
        <v>99</v>
      </c>
      <c r="R2125">
        <v>0</v>
      </c>
    </row>
    <row r="2126" spans="1:18">
      <c r="A2126">
        <v>17</v>
      </c>
      <c r="B2126">
        <v>190</v>
      </c>
      <c r="C2126">
        <v>2022</v>
      </c>
      <c r="D2126">
        <v>10</v>
      </c>
      <c r="E2126">
        <v>99</v>
      </c>
      <c r="F2126">
        <v>99</v>
      </c>
      <c r="G2126">
        <v>99</v>
      </c>
      <c r="H2126">
        <v>99</v>
      </c>
      <c r="I2126">
        <v>99</v>
      </c>
      <c r="J2126">
        <v>999</v>
      </c>
      <c r="K2126">
        <v>99</v>
      </c>
      <c r="L2126">
        <v>99</v>
      </c>
      <c r="M2126">
        <v>1</v>
      </c>
      <c r="N2126">
        <v>99</v>
      </c>
      <c r="O2126">
        <v>99</v>
      </c>
      <c r="P2126">
        <v>99</v>
      </c>
      <c r="R2126">
        <v>0</v>
      </c>
    </row>
    <row r="2127" spans="1:18">
      <c r="A2127">
        <v>17</v>
      </c>
      <c r="B2127">
        <v>191</v>
      </c>
      <c r="C2127">
        <v>2022</v>
      </c>
      <c r="D2127">
        <v>11</v>
      </c>
      <c r="E2127">
        <v>99</v>
      </c>
      <c r="F2127">
        <v>99</v>
      </c>
      <c r="G2127">
        <v>99</v>
      </c>
      <c r="H2127">
        <v>99</v>
      </c>
      <c r="I2127">
        <v>99</v>
      </c>
      <c r="J2127">
        <v>999</v>
      </c>
      <c r="K2127">
        <v>99</v>
      </c>
      <c r="L2127">
        <v>99</v>
      </c>
      <c r="M2127">
        <v>1</v>
      </c>
      <c r="N2127">
        <v>99</v>
      </c>
      <c r="O2127">
        <v>99</v>
      </c>
      <c r="P2127">
        <v>99</v>
      </c>
      <c r="R2127">
        <v>0</v>
      </c>
    </row>
    <row r="2128" spans="1:18">
      <c r="A2128">
        <v>17</v>
      </c>
      <c r="B2128">
        <v>192</v>
      </c>
      <c r="C2128">
        <v>2022</v>
      </c>
      <c r="D2128">
        <v>12</v>
      </c>
      <c r="E2128">
        <v>99</v>
      </c>
      <c r="F2128">
        <v>99</v>
      </c>
      <c r="G2128">
        <v>99</v>
      </c>
      <c r="H2128">
        <v>99</v>
      </c>
      <c r="I2128">
        <v>99</v>
      </c>
      <c r="J2128">
        <v>999</v>
      </c>
      <c r="K2128">
        <v>99</v>
      </c>
      <c r="L2128">
        <v>99</v>
      </c>
      <c r="M2128">
        <v>1</v>
      </c>
      <c r="N2128">
        <v>99</v>
      </c>
      <c r="O2128">
        <v>99</v>
      </c>
      <c r="P2128">
        <v>99</v>
      </c>
      <c r="R2128">
        <v>0</v>
      </c>
    </row>
    <row r="2129" spans="1:37">
      <c r="A2129">
        <v>17</v>
      </c>
      <c r="B2129">
        <v>193</v>
      </c>
      <c r="C2129">
        <v>2022</v>
      </c>
      <c r="D2129">
        <v>1</v>
      </c>
      <c r="E2129">
        <v>99</v>
      </c>
      <c r="F2129">
        <v>99</v>
      </c>
      <c r="G2129">
        <v>99</v>
      </c>
      <c r="H2129">
        <v>99</v>
      </c>
      <c r="I2129">
        <v>99</v>
      </c>
      <c r="J2129">
        <v>999</v>
      </c>
      <c r="K2129">
        <v>99</v>
      </c>
      <c r="L2129">
        <v>99</v>
      </c>
      <c r="M2129">
        <v>2</v>
      </c>
      <c r="N2129">
        <v>99</v>
      </c>
      <c r="O2129">
        <v>99</v>
      </c>
      <c r="P2129">
        <v>99</v>
      </c>
      <c r="Q2129">
        <v>24</v>
      </c>
      <c r="R2129">
        <v>91</v>
      </c>
      <c r="S2129">
        <v>3.967032967032968</v>
      </c>
      <c r="T2129">
        <v>2</v>
      </c>
      <c r="U2129">
        <v>13.026043956043951</v>
      </c>
      <c r="V2129">
        <v>0</v>
      </c>
      <c r="W2129">
        <v>0</v>
      </c>
      <c r="X2129">
        <v>50.549450549450555</v>
      </c>
      <c r="Y2129">
        <v>3.2967032967032961</v>
      </c>
      <c r="Z2129">
        <v>6.9307651257878611</v>
      </c>
      <c r="AA2129">
        <v>1.1334140728134772</v>
      </c>
      <c r="AB2129">
        <v>0</v>
      </c>
      <c r="AC2129">
        <v>23.3614846089019</v>
      </c>
      <c r="AF2129">
        <v>9.9236641221374047</v>
      </c>
      <c r="AG2129">
        <v>6.7931654006286708</v>
      </c>
      <c r="AH2129">
        <v>0</v>
      </c>
      <c r="AI2129">
        <v>0</v>
      </c>
    </row>
    <row r="2130" spans="1:37">
      <c r="A2130">
        <v>17</v>
      </c>
      <c r="B2130">
        <v>194</v>
      </c>
      <c r="C2130">
        <v>2022</v>
      </c>
      <c r="D2130">
        <v>2</v>
      </c>
      <c r="E2130">
        <v>99</v>
      </c>
      <c r="F2130">
        <v>99</v>
      </c>
      <c r="G2130">
        <v>99</v>
      </c>
      <c r="H2130">
        <v>99</v>
      </c>
      <c r="I2130">
        <v>99</v>
      </c>
      <c r="J2130">
        <v>999</v>
      </c>
      <c r="K2130">
        <v>99</v>
      </c>
      <c r="L2130">
        <v>99</v>
      </c>
      <c r="M2130">
        <v>2</v>
      </c>
      <c r="N2130">
        <v>99</v>
      </c>
      <c r="O2130">
        <v>99</v>
      </c>
      <c r="P2130">
        <v>99</v>
      </c>
      <c r="Q2130">
        <v>36</v>
      </c>
      <c r="R2130">
        <v>140</v>
      </c>
      <c r="S2130">
        <v>4.3571428571428559</v>
      </c>
      <c r="T2130">
        <v>2</v>
      </c>
      <c r="U2130">
        <v>8.7850000000000019</v>
      </c>
      <c r="V2130">
        <v>0</v>
      </c>
      <c r="W2130">
        <v>0</v>
      </c>
      <c r="X2130">
        <v>7.8571428571428559</v>
      </c>
      <c r="Y2130">
        <v>1.4285714285714288</v>
      </c>
      <c r="Z2130">
        <v>5.4592245001334243</v>
      </c>
      <c r="AA2130">
        <v>1.4690688429430823</v>
      </c>
      <c r="AB2130">
        <v>0</v>
      </c>
      <c r="AC2130">
        <v>-0.17367346675593523</v>
      </c>
      <c r="AF2130">
        <v>8.6741016109045894</v>
      </c>
      <c r="AG2130">
        <v>7.5843441475552478</v>
      </c>
      <c r="AH2130">
        <v>0</v>
      </c>
      <c r="AI2130">
        <v>3</v>
      </c>
      <c r="AJ2130">
        <v>87.59999999999998</v>
      </c>
      <c r="AK2130">
        <v>14.082662355959751</v>
      </c>
    </row>
    <row r="2131" spans="1:37">
      <c r="A2131">
        <v>17</v>
      </c>
      <c r="B2131">
        <v>195</v>
      </c>
      <c r="C2131">
        <v>2022</v>
      </c>
      <c r="D2131">
        <v>3</v>
      </c>
      <c r="E2131">
        <v>99</v>
      </c>
      <c r="F2131">
        <v>99</v>
      </c>
      <c r="G2131">
        <v>99</v>
      </c>
      <c r="H2131">
        <v>99</v>
      </c>
      <c r="I2131">
        <v>99</v>
      </c>
      <c r="J2131">
        <v>999</v>
      </c>
      <c r="K2131">
        <v>99</v>
      </c>
      <c r="L2131">
        <v>99</v>
      </c>
      <c r="M2131">
        <v>2</v>
      </c>
      <c r="N2131">
        <v>99</v>
      </c>
      <c r="O2131">
        <v>99</v>
      </c>
      <c r="P2131">
        <v>99</v>
      </c>
      <c r="Q2131">
        <v>84</v>
      </c>
      <c r="R2131">
        <v>528</v>
      </c>
      <c r="S2131">
        <v>4.2897727272727284</v>
      </c>
      <c r="T2131">
        <v>2</v>
      </c>
      <c r="U2131">
        <v>7.0096590909090946</v>
      </c>
      <c r="V2131">
        <v>0</v>
      </c>
      <c r="W2131">
        <v>0</v>
      </c>
      <c r="X2131">
        <v>9.4696969696969688</v>
      </c>
      <c r="Y2131">
        <v>0.56818181818181823</v>
      </c>
      <c r="Z2131">
        <v>4.845405653233481</v>
      </c>
      <c r="AA2131">
        <v>1.4659421243635322</v>
      </c>
      <c r="AB2131">
        <v>0</v>
      </c>
      <c r="AC2131">
        <v>-17.013465075497852</v>
      </c>
      <c r="AF2131">
        <v>12.242058891722699</v>
      </c>
      <c r="AG2131">
        <v>9.1234254443266618</v>
      </c>
      <c r="AH2131">
        <v>0.37878787878787878</v>
      </c>
      <c r="AI2131">
        <v>0</v>
      </c>
    </row>
    <row r="2132" spans="1:37">
      <c r="A2132">
        <v>17</v>
      </c>
      <c r="B2132">
        <v>196</v>
      </c>
      <c r="C2132">
        <v>2022</v>
      </c>
      <c r="D2132">
        <v>4</v>
      </c>
      <c r="E2132">
        <v>99</v>
      </c>
      <c r="F2132">
        <v>99</v>
      </c>
      <c r="G2132">
        <v>99</v>
      </c>
      <c r="H2132">
        <v>99</v>
      </c>
      <c r="I2132">
        <v>99</v>
      </c>
      <c r="J2132">
        <v>999</v>
      </c>
      <c r="K2132">
        <v>99</v>
      </c>
      <c r="L2132">
        <v>99</v>
      </c>
      <c r="M2132">
        <v>2</v>
      </c>
      <c r="N2132">
        <v>99</v>
      </c>
      <c r="O2132">
        <v>99</v>
      </c>
      <c r="P2132">
        <v>99</v>
      </c>
      <c r="Q2132">
        <v>78</v>
      </c>
      <c r="R2132">
        <v>609</v>
      </c>
      <c r="S2132">
        <v>4.1198686371100157</v>
      </c>
      <c r="T2132">
        <v>2</v>
      </c>
      <c r="U2132">
        <v>6.7203612479474497</v>
      </c>
      <c r="V2132">
        <v>0</v>
      </c>
      <c r="W2132">
        <v>0</v>
      </c>
      <c r="X2132">
        <v>5.7471264367816097</v>
      </c>
      <c r="Y2132">
        <v>0.82101806239737285</v>
      </c>
      <c r="Z2132">
        <v>3.9730759552290049</v>
      </c>
      <c r="AA2132">
        <v>1.399184368021553</v>
      </c>
      <c r="AB2132">
        <v>0</v>
      </c>
      <c r="AC2132">
        <v>4.6290051344994358</v>
      </c>
      <c r="AF2132">
        <v>16.305220883534144</v>
      </c>
      <c r="AG2132">
        <v>11.507985603419188</v>
      </c>
      <c r="AH2132">
        <v>0</v>
      </c>
      <c r="AI2132">
        <v>37</v>
      </c>
      <c r="AJ2132">
        <v>74.791891891891908</v>
      </c>
      <c r="AK2132">
        <v>12.360834419628661</v>
      </c>
    </row>
    <row r="2133" spans="1:37">
      <c r="A2133">
        <v>17</v>
      </c>
      <c r="B2133">
        <v>197</v>
      </c>
      <c r="C2133">
        <v>2022</v>
      </c>
      <c r="D2133">
        <v>5</v>
      </c>
      <c r="E2133">
        <v>99</v>
      </c>
      <c r="F2133">
        <v>99</v>
      </c>
      <c r="G2133">
        <v>99</v>
      </c>
      <c r="H2133">
        <v>99</v>
      </c>
      <c r="I2133">
        <v>99</v>
      </c>
      <c r="J2133">
        <v>999</v>
      </c>
      <c r="K2133">
        <v>99</v>
      </c>
      <c r="L2133">
        <v>99</v>
      </c>
      <c r="M2133">
        <v>2</v>
      </c>
      <c r="N2133">
        <v>99</v>
      </c>
      <c r="O2133">
        <v>99</v>
      </c>
      <c r="P2133">
        <v>99</v>
      </c>
      <c r="Q2133">
        <v>58</v>
      </c>
      <c r="R2133">
        <v>466</v>
      </c>
      <c r="S2133">
        <v>4.1351931330472116</v>
      </c>
      <c r="T2133">
        <v>2</v>
      </c>
      <c r="U2133">
        <v>7.4851931330472095</v>
      </c>
      <c r="V2133">
        <v>0</v>
      </c>
      <c r="W2133">
        <v>0</v>
      </c>
      <c r="X2133">
        <v>8.1545064377682408</v>
      </c>
      <c r="Y2133">
        <v>0.21459227467811159</v>
      </c>
      <c r="Z2133">
        <v>4.3236816275920287</v>
      </c>
      <c r="AA2133">
        <v>1.4971237320734021</v>
      </c>
      <c r="AB2133">
        <v>0</v>
      </c>
      <c r="AC2133">
        <v>0.4850997893074579</v>
      </c>
      <c r="AF2133">
        <v>22.978303747534515</v>
      </c>
      <c r="AG2133">
        <v>16.258203445447091</v>
      </c>
      <c r="AH2133">
        <v>0</v>
      </c>
      <c r="AI2133">
        <v>7</v>
      </c>
      <c r="AJ2133">
        <v>84.828571428571394</v>
      </c>
      <c r="AK2133">
        <v>16.791197988799098</v>
      </c>
    </row>
    <row r="2134" spans="1:37">
      <c r="A2134">
        <v>17</v>
      </c>
      <c r="B2134">
        <v>198</v>
      </c>
      <c r="C2134">
        <v>2022</v>
      </c>
      <c r="D2134">
        <v>6</v>
      </c>
      <c r="E2134">
        <v>99</v>
      </c>
      <c r="F2134">
        <v>99</v>
      </c>
      <c r="G2134">
        <v>99</v>
      </c>
      <c r="H2134">
        <v>99</v>
      </c>
      <c r="I2134">
        <v>99</v>
      </c>
      <c r="J2134">
        <v>999</v>
      </c>
      <c r="K2134">
        <v>99</v>
      </c>
      <c r="L2134">
        <v>99</v>
      </c>
      <c r="M2134">
        <v>2</v>
      </c>
      <c r="N2134">
        <v>99</v>
      </c>
      <c r="O2134">
        <v>99</v>
      </c>
      <c r="P2134">
        <v>99</v>
      </c>
      <c r="Q2134">
        <v>78</v>
      </c>
      <c r="R2134">
        <v>523</v>
      </c>
      <c r="S2134">
        <v>3.8240917782026762</v>
      </c>
      <c r="T2134">
        <v>2</v>
      </c>
      <c r="U2134">
        <v>8.7409177820267718</v>
      </c>
      <c r="V2134">
        <v>0</v>
      </c>
      <c r="W2134">
        <v>0</v>
      </c>
      <c r="X2134">
        <v>10.325047801147228</v>
      </c>
      <c r="Y2134">
        <v>1.5296367112810705</v>
      </c>
      <c r="Z2134">
        <v>4.8030989756126008</v>
      </c>
      <c r="AA2134">
        <v>1.6545992701928902</v>
      </c>
      <c r="AB2134">
        <v>0</v>
      </c>
      <c r="AC2134">
        <v>15.045863802631301</v>
      </c>
      <c r="AF2134">
        <v>29.834569309754698</v>
      </c>
      <c r="AG2134">
        <v>19.761128738036994</v>
      </c>
      <c r="AH2134">
        <v>0.95602294455066894</v>
      </c>
      <c r="AI2134">
        <v>0</v>
      </c>
    </row>
    <row r="2135" spans="1:37">
      <c r="A2135">
        <v>17</v>
      </c>
      <c r="B2135">
        <v>199</v>
      </c>
      <c r="C2135">
        <v>2022</v>
      </c>
      <c r="D2135">
        <v>7</v>
      </c>
      <c r="E2135">
        <v>99</v>
      </c>
      <c r="F2135">
        <v>99</v>
      </c>
      <c r="G2135">
        <v>99</v>
      </c>
      <c r="H2135">
        <v>99</v>
      </c>
      <c r="I2135">
        <v>99</v>
      </c>
      <c r="J2135">
        <v>999</v>
      </c>
      <c r="K2135">
        <v>99</v>
      </c>
      <c r="L2135">
        <v>99</v>
      </c>
      <c r="M2135">
        <v>2</v>
      </c>
      <c r="N2135">
        <v>99</v>
      </c>
      <c r="O2135">
        <v>99</v>
      </c>
      <c r="P2135">
        <v>99</v>
      </c>
      <c r="Q2135">
        <v>15</v>
      </c>
      <c r="R2135">
        <v>66</v>
      </c>
      <c r="S2135">
        <v>4.1818181818181808</v>
      </c>
      <c r="T2135">
        <v>2</v>
      </c>
      <c r="U2135">
        <v>11.796969696969699</v>
      </c>
      <c r="V2135">
        <v>0</v>
      </c>
      <c r="W2135">
        <v>0</v>
      </c>
      <c r="X2135">
        <v>25.757575757575754</v>
      </c>
      <c r="Y2135">
        <v>0</v>
      </c>
      <c r="Z2135">
        <v>4.881379887402991</v>
      </c>
      <c r="AA2135">
        <v>1.1922615498730922</v>
      </c>
      <c r="AB2135">
        <v>0</v>
      </c>
      <c r="AC2135">
        <v>-35.865469180635621</v>
      </c>
      <c r="AF2135">
        <v>29.203539823008843</v>
      </c>
      <c r="AG2135">
        <v>24.497372809363483</v>
      </c>
      <c r="AH2135">
        <v>0</v>
      </c>
      <c r="AI2135">
        <v>0</v>
      </c>
    </row>
    <row r="2136" spans="1:37">
      <c r="A2136">
        <v>17</v>
      </c>
      <c r="B2136">
        <v>200</v>
      </c>
      <c r="C2136">
        <v>2022</v>
      </c>
      <c r="D2136">
        <v>8</v>
      </c>
      <c r="E2136">
        <v>99</v>
      </c>
      <c r="F2136">
        <v>99</v>
      </c>
      <c r="G2136">
        <v>99</v>
      </c>
      <c r="H2136">
        <v>99</v>
      </c>
      <c r="I2136">
        <v>99</v>
      </c>
      <c r="J2136">
        <v>999</v>
      </c>
      <c r="K2136">
        <v>99</v>
      </c>
      <c r="L2136">
        <v>99</v>
      </c>
      <c r="M2136">
        <v>2</v>
      </c>
      <c r="N2136">
        <v>99</v>
      </c>
      <c r="O2136">
        <v>99</v>
      </c>
      <c r="P2136">
        <v>99</v>
      </c>
      <c r="Q2136">
        <v>79</v>
      </c>
      <c r="R2136">
        <v>696.53</v>
      </c>
      <c r="S2136">
        <v>4.2210098631789004</v>
      </c>
      <c r="T2136">
        <v>2.0013495470403284</v>
      </c>
      <c r="U2136">
        <v>9.5059796419393319</v>
      </c>
      <c r="V2136">
        <v>0</v>
      </c>
      <c r="W2136">
        <v>0</v>
      </c>
      <c r="X2136">
        <v>6.7477352016424303</v>
      </c>
      <c r="Y2136">
        <v>0.71784417038749204</v>
      </c>
      <c r="Z2136">
        <v>3.6457649286001161</v>
      </c>
      <c r="AA2136">
        <v>1.4303832396142089</v>
      </c>
      <c r="AB2136">
        <v>4.8905163152689474E-2</v>
      </c>
      <c r="AC2136">
        <v>11.357824577924443</v>
      </c>
      <c r="AD2136">
        <v>0.94518266993454092</v>
      </c>
      <c r="AE2136">
        <v>-4.284808230110376</v>
      </c>
      <c r="AF2136">
        <v>41.895785339211926</v>
      </c>
      <c r="AG2136">
        <v>33.747540749650874</v>
      </c>
      <c r="AH2136">
        <v>2.584239013394972</v>
      </c>
      <c r="AI2136">
        <v>1</v>
      </c>
      <c r="AJ2136">
        <v>106.9</v>
      </c>
      <c r="AK2136">
        <v>12.770017215022817</v>
      </c>
    </row>
    <row r="2137" spans="1:37">
      <c r="A2137">
        <v>17</v>
      </c>
      <c r="B2137">
        <v>201</v>
      </c>
      <c r="C2137">
        <v>2022</v>
      </c>
      <c r="D2137">
        <v>9</v>
      </c>
      <c r="E2137">
        <v>99</v>
      </c>
      <c r="F2137">
        <v>99</v>
      </c>
      <c r="G2137">
        <v>99</v>
      </c>
      <c r="H2137">
        <v>99</v>
      </c>
      <c r="I2137">
        <v>99</v>
      </c>
      <c r="J2137">
        <v>999</v>
      </c>
      <c r="K2137">
        <v>99</v>
      </c>
      <c r="L2137">
        <v>99</v>
      </c>
      <c r="M2137">
        <v>2</v>
      </c>
      <c r="N2137">
        <v>99</v>
      </c>
      <c r="O2137">
        <v>99</v>
      </c>
      <c r="P2137">
        <v>99</v>
      </c>
      <c r="Q2137">
        <v>102</v>
      </c>
      <c r="R2137">
        <v>801</v>
      </c>
      <c r="S2137">
        <v>3.9762796504369535</v>
      </c>
      <c r="T2137">
        <v>2</v>
      </c>
      <c r="U2137">
        <v>8.7967540574282115</v>
      </c>
      <c r="V2137">
        <v>0</v>
      </c>
      <c r="W2137">
        <v>0</v>
      </c>
      <c r="X2137">
        <v>5.9925093632958806</v>
      </c>
      <c r="Y2137">
        <v>0.37453183520599254</v>
      </c>
      <c r="Z2137">
        <v>4.0691297815641887</v>
      </c>
      <c r="AA2137">
        <v>1.8442979282474143</v>
      </c>
      <c r="AB2137">
        <v>0</v>
      </c>
      <c r="AC2137">
        <v>34.281333925222071</v>
      </c>
      <c r="AF2137">
        <v>35.208791208791197</v>
      </c>
      <c r="AG2137">
        <v>24.900696888738121</v>
      </c>
      <c r="AH2137">
        <v>2.1223470661672903</v>
      </c>
      <c r="AI2137">
        <v>1</v>
      </c>
      <c r="AJ2137">
        <v>86.2</v>
      </c>
      <c r="AK2137">
        <v>14.832071412370791</v>
      </c>
    </row>
    <row r="2138" spans="1:37">
      <c r="A2138">
        <v>17</v>
      </c>
      <c r="B2138">
        <v>202</v>
      </c>
      <c r="C2138">
        <v>2022</v>
      </c>
      <c r="D2138">
        <v>10</v>
      </c>
      <c r="E2138">
        <v>99</v>
      </c>
      <c r="F2138">
        <v>99</v>
      </c>
      <c r="G2138">
        <v>99</v>
      </c>
      <c r="H2138">
        <v>99</v>
      </c>
      <c r="I2138">
        <v>99</v>
      </c>
      <c r="J2138">
        <v>999</v>
      </c>
      <c r="K2138">
        <v>99</v>
      </c>
      <c r="L2138">
        <v>99</v>
      </c>
      <c r="M2138">
        <v>2</v>
      </c>
      <c r="N2138">
        <v>99</v>
      </c>
      <c r="O2138">
        <v>99</v>
      </c>
      <c r="P2138">
        <v>99</v>
      </c>
      <c r="Q2138">
        <v>180</v>
      </c>
      <c r="R2138">
        <v>921</v>
      </c>
      <c r="S2138">
        <v>3.9695982627578714</v>
      </c>
      <c r="T2138">
        <v>2</v>
      </c>
      <c r="U2138">
        <v>11.886102062975022</v>
      </c>
      <c r="V2138">
        <v>0</v>
      </c>
      <c r="W2138">
        <v>0</v>
      </c>
      <c r="X2138">
        <v>22.5841476655809</v>
      </c>
      <c r="Y2138">
        <v>2.0629750271444087</v>
      </c>
      <c r="Z2138">
        <v>5.0394321443027588</v>
      </c>
      <c r="AA2138">
        <v>1.7169869675856857</v>
      </c>
      <c r="AB2138">
        <v>0</v>
      </c>
      <c r="AC2138">
        <v>-8.4826488570799121</v>
      </c>
      <c r="AF2138">
        <v>21.996656317172196</v>
      </c>
      <c r="AG2138">
        <v>16.661491864907227</v>
      </c>
      <c r="AH2138">
        <v>1.6286644951140059</v>
      </c>
      <c r="AI2138">
        <v>22</v>
      </c>
      <c r="AJ2138">
        <v>89.404545454545442</v>
      </c>
      <c r="AK2138">
        <v>13.231168926891078</v>
      </c>
    </row>
    <row r="2139" spans="1:37">
      <c r="A2139">
        <v>17</v>
      </c>
      <c r="B2139">
        <v>203</v>
      </c>
      <c r="C2139">
        <v>2022</v>
      </c>
      <c r="D2139">
        <v>11</v>
      </c>
      <c r="E2139">
        <v>99</v>
      </c>
      <c r="F2139">
        <v>99</v>
      </c>
      <c r="G2139">
        <v>99</v>
      </c>
      <c r="H2139">
        <v>99</v>
      </c>
      <c r="I2139">
        <v>99</v>
      </c>
      <c r="J2139">
        <v>999</v>
      </c>
      <c r="K2139">
        <v>99</v>
      </c>
      <c r="L2139">
        <v>99</v>
      </c>
      <c r="M2139">
        <v>2</v>
      </c>
      <c r="N2139">
        <v>99</v>
      </c>
      <c r="O2139">
        <v>99</v>
      </c>
      <c r="P2139">
        <v>99</v>
      </c>
      <c r="Q2139">
        <v>96</v>
      </c>
      <c r="R2139">
        <v>515</v>
      </c>
      <c r="S2139">
        <v>3.7902912621359226</v>
      </c>
      <c r="T2139">
        <v>2</v>
      </c>
      <c r="U2139">
        <v>12.038446601941741</v>
      </c>
      <c r="V2139">
        <v>0</v>
      </c>
      <c r="W2139">
        <v>0</v>
      </c>
      <c r="X2139">
        <v>25.4368932038835</v>
      </c>
      <c r="Y2139">
        <v>2.3300970873786402</v>
      </c>
      <c r="Z2139">
        <v>5.1190864546951964</v>
      </c>
      <c r="AA2139">
        <v>1.5196776972489547</v>
      </c>
      <c r="AB2139">
        <v>0</v>
      </c>
      <c r="AC2139">
        <v>14.920041256350331</v>
      </c>
      <c r="AF2139">
        <v>19.961240310077521</v>
      </c>
      <c r="AG2139">
        <v>14.09945897266207</v>
      </c>
      <c r="AH2139">
        <v>0.3883495145631069</v>
      </c>
      <c r="AI2139">
        <v>8</v>
      </c>
      <c r="AJ2139">
        <v>91.862499999999997</v>
      </c>
      <c r="AK2139">
        <v>11.742337493109844</v>
      </c>
    </row>
    <row r="2140" spans="1:37">
      <c r="A2140">
        <v>17</v>
      </c>
      <c r="B2140">
        <v>204</v>
      </c>
      <c r="C2140">
        <v>2022</v>
      </c>
      <c r="D2140">
        <v>12</v>
      </c>
      <c r="E2140">
        <v>99</v>
      </c>
      <c r="F2140">
        <v>99</v>
      </c>
      <c r="G2140">
        <v>99</v>
      </c>
      <c r="H2140">
        <v>99</v>
      </c>
      <c r="I2140">
        <v>99</v>
      </c>
      <c r="J2140">
        <v>999</v>
      </c>
      <c r="K2140">
        <v>99</v>
      </c>
      <c r="L2140">
        <v>99</v>
      </c>
      <c r="M2140">
        <v>2</v>
      </c>
      <c r="N2140">
        <v>99</v>
      </c>
      <c r="O2140">
        <v>99</v>
      </c>
      <c r="P2140">
        <v>99</v>
      </c>
      <c r="Q2140">
        <v>32</v>
      </c>
      <c r="R2140">
        <v>130</v>
      </c>
      <c r="S2140">
        <v>3.7</v>
      </c>
      <c r="T2140">
        <v>2</v>
      </c>
      <c r="U2140">
        <v>11.275384615384612</v>
      </c>
      <c r="V2140">
        <v>0</v>
      </c>
      <c r="W2140">
        <v>0</v>
      </c>
      <c r="X2140">
        <v>23.84615384615384</v>
      </c>
      <c r="Y2140">
        <v>0.76923076923076894</v>
      </c>
      <c r="Z2140">
        <v>5.0929976293015295</v>
      </c>
      <c r="AA2140">
        <v>1.5672121254488316</v>
      </c>
      <c r="AB2140">
        <v>0</v>
      </c>
      <c r="AC2140">
        <v>23.220111271627353</v>
      </c>
      <c r="AF2140">
        <v>17.906336088154266</v>
      </c>
      <c r="AG2140">
        <v>11.867768862692396</v>
      </c>
      <c r="AH2140">
        <v>1.5384615384615381</v>
      </c>
      <c r="AI2140">
        <v>0</v>
      </c>
    </row>
    <row r="2141" spans="1:37">
      <c r="A2141">
        <v>17</v>
      </c>
      <c r="B2141">
        <v>205</v>
      </c>
      <c r="C2141">
        <v>2022</v>
      </c>
      <c r="D2141">
        <v>1</v>
      </c>
      <c r="E2141">
        <v>99</v>
      </c>
      <c r="F2141">
        <v>99</v>
      </c>
      <c r="G2141">
        <v>99</v>
      </c>
      <c r="H2141">
        <v>99</v>
      </c>
      <c r="I2141">
        <v>99</v>
      </c>
      <c r="J2141">
        <v>999</v>
      </c>
      <c r="K2141">
        <v>99</v>
      </c>
      <c r="L2141">
        <v>99</v>
      </c>
      <c r="M2141">
        <v>3</v>
      </c>
      <c r="N2141">
        <v>99</v>
      </c>
      <c r="O2141">
        <v>99</v>
      </c>
      <c r="P2141">
        <v>99</v>
      </c>
      <c r="R2141">
        <v>0</v>
      </c>
    </row>
    <row r="2142" spans="1:37">
      <c r="A2142">
        <v>17</v>
      </c>
      <c r="B2142">
        <v>206</v>
      </c>
      <c r="C2142">
        <v>2022</v>
      </c>
      <c r="D2142">
        <v>2</v>
      </c>
      <c r="E2142">
        <v>99</v>
      </c>
      <c r="F2142">
        <v>99</v>
      </c>
      <c r="G2142">
        <v>99</v>
      </c>
      <c r="H2142">
        <v>99</v>
      </c>
      <c r="I2142">
        <v>99</v>
      </c>
      <c r="J2142">
        <v>999</v>
      </c>
      <c r="K2142">
        <v>99</v>
      </c>
      <c r="L2142">
        <v>99</v>
      </c>
      <c r="M2142">
        <v>3</v>
      </c>
      <c r="N2142">
        <v>99</v>
      </c>
      <c r="O2142">
        <v>99</v>
      </c>
      <c r="P2142">
        <v>99</v>
      </c>
      <c r="R2142">
        <v>0</v>
      </c>
    </row>
    <row r="2143" spans="1:37">
      <c r="A2143">
        <v>17</v>
      </c>
      <c r="B2143">
        <v>207</v>
      </c>
      <c r="C2143">
        <v>2022</v>
      </c>
      <c r="D2143">
        <v>3</v>
      </c>
      <c r="E2143">
        <v>99</v>
      </c>
      <c r="F2143">
        <v>99</v>
      </c>
      <c r="G2143">
        <v>99</v>
      </c>
      <c r="H2143">
        <v>99</v>
      </c>
      <c r="I2143">
        <v>99</v>
      </c>
      <c r="J2143">
        <v>999</v>
      </c>
      <c r="K2143">
        <v>99</v>
      </c>
      <c r="L2143">
        <v>99</v>
      </c>
      <c r="M2143">
        <v>3</v>
      </c>
      <c r="N2143">
        <v>99</v>
      </c>
      <c r="O2143">
        <v>99</v>
      </c>
      <c r="P2143">
        <v>99</v>
      </c>
      <c r="Q2143">
        <v>1</v>
      </c>
      <c r="R2143">
        <v>1</v>
      </c>
      <c r="S2143">
        <v>5</v>
      </c>
      <c r="T2143">
        <v>3</v>
      </c>
      <c r="U2143">
        <v>7.1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F2143">
        <v>2.3185717597959656E-2</v>
      </c>
      <c r="AG2143">
        <v>1.750191041979933E-2</v>
      </c>
      <c r="AH2143">
        <v>0</v>
      </c>
      <c r="AI2143">
        <v>1</v>
      </c>
      <c r="AJ2143">
        <v>80.099999999999994</v>
      </c>
      <c r="AK2143">
        <v>13.815315281421253</v>
      </c>
    </row>
    <row r="2144" spans="1:37">
      <c r="A2144">
        <v>17</v>
      </c>
      <c r="B2144">
        <v>208</v>
      </c>
      <c r="C2144">
        <v>2022</v>
      </c>
      <c r="D2144">
        <v>4</v>
      </c>
      <c r="E2144">
        <v>99</v>
      </c>
      <c r="F2144">
        <v>99</v>
      </c>
      <c r="G2144">
        <v>99</v>
      </c>
      <c r="H2144">
        <v>99</v>
      </c>
      <c r="I2144">
        <v>99</v>
      </c>
      <c r="J2144">
        <v>999</v>
      </c>
      <c r="K2144">
        <v>99</v>
      </c>
      <c r="L2144">
        <v>99</v>
      </c>
      <c r="M2144">
        <v>3</v>
      </c>
      <c r="N2144">
        <v>99</v>
      </c>
      <c r="O2144">
        <v>99</v>
      </c>
      <c r="P2144">
        <v>99</v>
      </c>
      <c r="Q2144">
        <v>2</v>
      </c>
      <c r="R2144">
        <v>45</v>
      </c>
      <c r="S2144">
        <v>4.7111111111111112</v>
      </c>
      <c r="T2144">
        <v>3</v>
      </c>
      <c r="U2144">
        <v>8.5888888888888903</v>
      </c>
      <c r="V2144">
        <v>0</v>
      </c>
      <c r="W2144">
        <v>0</v>
      </c>
      <c r="X2144">
        <v>2.2222222222222223</v>
      </c>
      <c r="Y2144">
        <v>0</v>
      </c>
      <c r="Z2144">
        <v>3.1628554062725813</v>
      </c>
      <c r="AA2144">
        <v>1.0027123709047518</v>
      </c>
      <c r="AB2144">
        <v>0</v>
      </c>
      <c r="AC2144">
        <v>-63.654652036183997</v>
      </c>
      <c r="AF2144">
        <v>1.2048192771084336</v>
      </c>
      <c r="AG2144">
        <v>1.0867731413789226</v>
      </c>
      <c r="AH2144">
        <v>0</v>
      </c>
      <c r="AI2144">
        <v>45</v>
      </c>
      <c r="AJ2144">
        <v>84.686666666666639</v>
      </c>
      <c r="AK2144">
        <v>13.742973671483202</v>
      </c>
    </row>
    <row r="2145" spans="1:37">
      <c r="A2145">
        <v>17</v>
      </c>
      <c r="B2145">
        <v>209</v>
      </c>
      <c r="C2145">
        <v>2022</v>
      </c>
      <c r="D2145">
        <v>5</v>
      </c>
      <c r="E2145">
        <v>99</v>
      </c>
      <c r="F2145">
        <v>99</v>
      </c>
      <c r="G2145">
        <v>99</v>
      </c>
      <c r="H2145">
        <v>99</v>
      </c>
      <c r="I2145">
        <v>99</v>
      </c>
      <c r="J2145">
        <v>999</v>
      </c>
      <c r="K2145">
        <v>99</v>
      </c>
      <c r="L2145">
        <v>99</v>
      </c>
      <c r="M2145">
        <v>3</v>
      </c>
      <c r="N2145">
        <v>99</v>
      </c>
      <c r="O2145">
        <v>99</v>
      </c>
      <c r="P2145">
        <v>99</v>
      </c>
      <c r="R2145">
        <v>0</v>
      </c>
    </row>
    <row r="2146" spans="1:37">
      <c r="A2146">
        <v>17</v>
      </c>
      <c r="B2146">
        <v>210</v>
      </c>
      <c r="C2146">
        <v>2022</v>
      </c>
      <c r="D2146">
        <v>6</v>
      </c>
      <c r="E2146">
        <v>99</v>
      </c>
      <c r="F2146">
        <v>99</v>
      </c>
      <c r="G2146">
        <v>99</v>
      </c>
      <c r="H2146">
        <v>99</v>
      </c>
      <c r="I2146">
        <v>99</v>
      </c>
      <c r="J2146">
        <v>999</v>
      </c>
      <c r="K2146">
        <v>99</v>
      </c>
      <c r="L2146">
        <v>99</v>
      </c>
      <c r="M2146">
        <v>3</v>
      </c>
      <c r="N2146">
        <v>99</v>
      </c>
      <c r="O2146">
        <v>99</v>
      </c>
      <c r="P2146">
        <v>99</v>
      </c>
      <c r="Q2146">
        <v>1</v>
      </c>
      <c r="R2146">
        <v>1</v>
      </c>
      <c r="S2146">
        <v>2</v>
      </c>
      <c r="T2146">
        <v>3</v>
      </c>
      <c r="U2146">
        <v>16.3</v>
      </c>
      <c r="V2146">
        <v>0</v>
      </c>
      <c r="W2146">
        <v>0</v>
      </c>
      <c r="X2146">
        <v>100</v>
      </c>
      <c r="Y2146">
        <v>0</v>
      </c>
      <c r="Z2146">
        <v>0</v>
      </c>
      <c r="AA2146">
        <v>0</v>
      </c>
      <c r="AB2146">
        <v>0</v>
      </c>
      <c r="AF2146">
        <v>5.704506560182545E-2</v>
      </c>
      <c r="AG2146">
        <v>7.0459673724161148E-2</v>
      </c>
      <c r="AH2146">
        <v>0</v>
      </c>
    </row>
    <row r="2147" spans="1:37">
      <c r="A2147">
        <v>17</v>
      </c>
      <c r="B2147">
        <v>211</v>
      </c>
      <c r="C2147">
        <v>2022</v>
      </c>
      <c r="D2147">
        <v>7</v>
      </c>
      <c r="E2147">
        <v>99</v>
      </c>
      <c r="F2147">
        <v>99</v>
      </c>
      <c r="G2147">
        <v>99</v>
      </c>
      <c r="H2147">
        <v>99</v>
      </c>
      <c r="I2147">
        <v>99</v>
      </c>
      <c r="J2147">
        <v>999</v>
      </c>
      <c r="K2147">
        <v>99</v>
      </c>
      <c r="L2147">
        <v>99</v>
      </c>
      <c r="M2147">
        <v>3</v>
      </c>
      <c r="N2147">
        <v>99</v>
      </c>
      <c r="O2147">
        <v>99</v>
      </c>
      <c r="P2147">
        <v>99</v>
      </c>
      <c r="R2147">
        <v>0</v>
      </c>
    </row>
    <row r="2148" spans="1:37">
      <c r="A2148">
        <v>17</v>
      </c>
      <c r="B2148">
        <v>212</v>
      </c>
      <c r="C2148">
        <v>2022</v>
      </c>
      <c r="D2148">
        <v>8</v>
      </c>
      <c r="E2148">
        <v>99</v>
      </c>
      <c r="F2148">
        <v>99</v>
      </c>
      <c r="G2148">
        <v>99</v>
      </c>
      <c r="H2148">
        <v>99</v>
      </c>
      <c r="I2148">
        <v>99</v>
      </c>
      <c r="J2148">
        <v>999</v>
      </c>
      <c r="K2148">
        <v>99</v>
      </c>
      <c r="L2148">
        <v>99</v>
      </c>
      <c r="M2148">
        <v>3</v>
      </c>
      <c r="N2148">
        <v>99</v>
      </c>
      <c r="O2148">
        <v>99</v>
      </c>
      <c r="P2148">
        <v>99</v>
      </c>
      <c r="Q2148">
        <v>2</v>
      </c>
      <c r="R2148">
        <v>3</v>
      </c>
      <c r="S2148">
        <v>5</v>
      </c>
      <c r="T2148">
        <v>3</v>
      </c>
      <c r="U2148">
        <v>7.7666666666666684</v>
      </c>
      <c r="V2148">
        <v>0</v>
      </c>
      <c r="W2148">
        <v>0</v>
      </c>
      <c r="X2148">
        <v>0</v>
      </c>
      <c r="Y2148">
        <v>0</v>
      </c>
      <c r="Z2148">
        <v>2.0757863302586976</v>
      </c>
      <c r="AA2148">
        <v>0</v>
      </c>
      <c r="AB2148">
        <v>0</v>
      </c>
      <c r="AF2148">
        <v>0.18044787161735423</v>
      </c>
      <c r="AG2148">
        <v>0.11875758162672402</v>
      </c>
      <c r="AH2148">
        <v>0</v>
      </c>
      <c r="AI2148">
        <v>3</v>
      </c>
      <c r="AJ2148">
        <v>81.36666666666666</v>
      </c>
      <c r="AK2148">
        <v>14.123932926307372</v>
      </c>
    </row>
    <row r="2149" spans="1:37">
      <c r="A2149">
        <v>17</v>
      </c>
      <c r="B2149">
        <v>213</v>
      </c>
      <c r="C2149">
        <v>2022</v>
      </c>
      <c r="D2149">
        <v>9</v>
      </c>
      <c r="E2149">
        <v>99</v>
      </c>
      <c r="F2149">
        <v>99</v>
      </c>
      <c r="G2149">
        <v>99</v>
      </c>
      <c r="H2149">
        <v>99</v>
      </c>
      <c r="I2149">
        <v>99</v>
      </c>
      <c r="J2149">
        <v>999</v>
      </c>
      <c r="K2149">
        <v>99</v>
      </c>
      <c r="L2149">
        <v>99</v>
      </c>
      <c r="M2149">
        <v>3</v>
      </c>
      <c r="N2149">
        <v>99</v>
      </c>
      <c r="O2149">
        <v>99</v>
      </c>
      <c r="P2149">
        <v>99</v>
      </c>
      <c r="Q2149">
        <v>2</v>
      </c>
      <c r="R2149">
        <v>13</v>
      </c>
      <c r="S2149">
        <v>5</v>
      </c>
      <c r="T2149">
        <v>3</v>
      </c>
      <c r="U2149">
        <v>10.661538461538459</v>
      </c>
      <c r="V2149">
        <v>0</v>
      </c>
      <c r="W2149">
        <v>0</v>
      </c>
      <c r="X2149">
        <v>0</v>
      </c>
      <c r="Y2149">
        <v>0</v>
      </c>
      <c r="Z2149">
        <v>1.3159018326364922</v>
      </c>
      <c r="AA2149">
        <v>0.87705801930702898</v>
      </c>
      <c r="AB2149">
        <v>0</v>
      </c>
      <c r="AC2149">
        <v>71.316268233950794</v>
      </c>
      <c r="AF2149">
        <v>0.57142857142857117</v>
      </c>
      <c r="AG2149">
        <v>0.48980111106399266</v>
      </c>
      <c r="AH2149">
        <v>0</v>
      </c>
      <c r="AI2149">
        <v>3</v>
      </c>
      <c r="AJ2149">
        <v>87.266666666666637</v>
      </c>
      <c r="AK2149">
        <v>13.662238297942777</v>
      </c>
    </row>
    <row r="2150" spans="1:37">
      <c r="A2150">
        <v>17</v>
      </c>
      <c r="B2150">
        <v>214</v>
      </c>
      <c r="C2150">
        <v>2022</v>
      </c>
      <c r="D2150">
        <v>10</v>
      </c>
      <c r="E2150">
        <v>99</v>
      </c>
      <c r="F2150">
        <v>99</v>
      </c>
      <c r="G2150">
        <v>99</v>
      </c>
      <c r="H2150">
        <v>99</v>
      </c>
      <c r="I2150">
        <v>99</v>
      </c>
      <c r="J2150">
        <v>999</v>
      </c>
      <c r="K2150">
        <v>99</v>
      </c>
      <c r="L2150">
        <v>99</v>
      </c>
      <c r="M2150">
        <v>3</v>
      </c>
      <c r="N2150">
        <v>99</v>
      </c>
      <c r="O2150">
        <v>99</v>
      </c>
      <c r="P2150">
        <v>99</v>
      </c>
      <c r="Q2150">
        <v>11</v>
      </c>
      <c r="R2150">
        <v>37</v>
      </c>
      <c r="S2150">
        <v>3.6756756756756759</v>
      </c>
      <c r="T2150">
        <v>3</v>
      </c>
      <c r="U2150">
        <v>10.070270270270267</v>
      </c>
      <c r="V2150">
        <v>0</v>
      </c>
      <c r="W2150">
        <v>0</v>
      </c>
      <c r="X2150">
        <v>8.1081081081081106</v>
      </c>
      <c r="Y2150">
        <v>0</v>
      </c>
      <c r="Z2150">
        <v>2.6970318885832794</v>
      </c>
      <c r="AA2150">
        <v>1.0411546099599032</v>
      </c>
      <c r="AB2150">
        <v>0</v>
      </c>
      <c r="AC2150">
        <v>1.7741062207747482</v>
      </c>
      <c r="AF2150">
        <v>0.88368760449008843</v>
      </c>
      <c r="AG2150">
        <v>0.56709739281311411</v>
      </c>
      <c r="AH2150">
        <v>0</v>
      </c>
      <c r="AI2150">
        <v>7</v>
      </c>
      <c r="AJ2150">
        <v>88.914285714285697</v>
      </c>
      <c r="AK2150">
        <v>13.575455799488315</v>
      </c>
    </row>
    <row r="2151" spans="1:37">
      <c r="A2151">
        <v>17</v>
      </c>
      <c r="B2151">
        <v>215</v>
      </c>
      <c r="C2151">
        <v>2022</v>
      </c>
      <c r="D2151">
        <v>11</v>
      </c>
      <c r="E2151">
        <v>99</v>
      </c>
      <c r="F2151">
        <v>99</v>
      </c>
      <c r="G2151">
        <v>99</v>
      </c>
      <c r="H2151">
        <v>99</v>
      </c>
      <c r="I2151">
        <v>99</v>
      </c>
      <c r="J2151">
        <v>999</v>
      </c>
      <c r="K2151">
        <v>99</v>
      </c>
      <c r="L2151">
        <v>99</v>
      </c>
      <c r="M2151">
        <v>3</v>
      </c>
      <c r="N2151">
        <v>99</v>
      </c>
      <c r="O2151">
        <v>99</v>
      </c>
      <c r="P2151">
        <v>99</v>
      </c>
      <c r="Q2151">
        <v>8</v>
      </c>
      <c r="R2151">
        <v>29</v>
      </c>
      <c r="S2151">
        <v>4.5517241379310338</v>
      </c>
      <c r="T2151">
        <v>3</v>
      </c>
      <c r="U2151">
        <v>10.779310344827586</v>
      </c>
      <c r="V2151">
        <v>0</v>
      </c>
      <c r="W2151">
        <v>0</v>
      </c>
      <c r="X2151">
        <v>10.344827586206899</v>
      </c>
      <c r="Y2151">
        <v>0</v>
      </c>
      <c r="Z2151">
        <v>3.1793926236641799</v>
      </c>
      <c r="AA2151">
        <v>0.62068965517241192</v>
      </c>
      <c r="AB2151">
        <v>0</v>
      </c>
      <c r="AC2151">
        <v>44.262532504234343</v>
      </c>
      <c r="AF2151">
        <v>1.1240310077519378</v>
      </c>
      <c r="AG2151">
        <v>0.71090855751059134</v>
      </c>
      <c r="AH2151">
        <v>0</v>
      </c>
      <c r="AI2151">
        <v>9</v>
      </c>
      <c r="AJ2151">
        <v>90.244444444444454</v>
      </c>
      <c r="AK2151">
        <v>13.635434466591361</v>
      </c>
    </row>
    <row r="2152" spans="1:37">
      <c r="A2152">
        <v>17</v>
      </c>
      <c r="B2152">
        <v>216</v>
      </c>
      <c r="C2152">
        <v>2022</v>
      </c>
      <c r="D2152">
        <v>12</v>
      </c>
      <c r="E2152">
        <v>99</v>
      </c>
      <c r="F2152">
        <v>99</v>
      </c>
      <c r="G2152">
        <v>99</v>
      </c>
      <c r="H2152">
        <v>99</v>
      </c>
      <c r="I2152">
        <v>99</v>
      </c>
      <c r="J2152">
        <v>999</v>
      </c>
      <c r="K2152">
        <v>99</v>
      </c>
      <c r="L2152">
        <v>99</v>
      </c>
      <c r="M2152">
        <v>3</v>
      </c>
      <c r="N2152">
        <v>99</v>
      </c>
      <c r="O2152">
        <v>99</v>
      </c>
      <c r="P2152">
        <v>99</v>
      </c>
      <c r="Q2152">
        <v>1</v>
      </c>
      <c r="R2152">
        <v>3</v>
      </c>
      <c r="S2152">
        <v>4.6666666666666679</v>
      </c>
      <c r="T2152">
        <v>3</v>
      </c>
      <c r="U2152">
        <v>8.4666666666666686</v>
      </c>
      <c r="V2152">
        <v>0</v>
      </c>
      <c r="W2152">
        <v>0</v>
      </c>
      <c r="X2152">
        <v>0</v>
      </c>
      <c r="Y2152">
        <v>0</v>
      </c>
      <c r="Z2152">
        <v>1.4429907214608908</v>
      </c>
      <c r="AA2152">
        <v>0.4714045207910284</v>
      </c>
      <c r="AB2152">
        <v>0</v>
      </c>
      <c r="AC2152">
        <v>42.469148825012738</v>
      </c>
      <c r="AF2152">
        <v>0.41322314049586795</v>
      </c>
      <c r="AG2152">
        <v>0.20564969921707377</v>
      </c>
      <c r="AH2152">
        <v>0</v>
      </c>
    </row>
    <row r="2153" spans="1:37">
      <c r="A2153">
        <v>17</v>
      </c>
      <c r="B2153">
        <v>217</v>
      </c>
      <c r="C2153">
        <v>2022</v>
      </c>
      <c r="D2153">
        <v>1</v>
      </c>
      <c r="E2153">
        <v>99</v>
      </c>
      <c r="F2153">
        <v>99</v>
      </c>
      <c r="G2153">
        <v>99</v>
      </c>
      <c r="H2153">
        <v>99</v>
      </c>
      <c r="I2153">
        <v>99</v>
      </c>
      <c r="J2153">
        <v>999</v>
      </c>
      <c r="K2153">
        <v>99</v>
      </c>
      <c r="L2153">
        <v>99</v>
      </c>
      <c r="M2153">
        <v>4</v>
      </c>
      <c r="N2153">
        <v>99</v>
      </c>
      <c r="O2153">
        <v>99</v>
      </c>
      <c r="P2153">
        <v>99</v>
      </c>
      <c r="R2153">
        <v>0</v>
      </c>
    </row>
    <row r="2154" spans="1:37">
      <c r="A2154">
        <v>17</v>
      </c>
      <c r="B2154">
        <v>218</v>
      </c>
      <c r="C2154">
        <v>2022</v>
      </c>
      <c r="D2154">
        <v>2</v>
      </c>
      <c r="E2154">
        <v>99</v>
      </c>
      <c r="F2154">
        <v>99</v>
      </c>
      <c r="G2154">
        <v>99</v>
      </c>
      <c r="H2154">
        <v>99</v>
      </c>
      <c r="I2154">
        <v>99</v>
      </c>
      <c r="J2154">
        <v>999</v>
      </c>
      <c r="K2154">
        <v>99</v>
      </c>
      <c r="L2154">
        <v>99</v>
      </c>
      <c r="M2154">
        <v>4</v>
      </c>
      <c r="N2154">
        <v>99</v>
      </c>
      <c r="O2154">
        <v>99</v>
      </c>
      <c r="P2154">
        <v>99</v>
      </c>
      <c r="R2154">
        <v>0</v>
      </c>
    </row>
    <row r="2155" spans="1:37">
      <c r="A2155">
        <v>17</v>
      </c>
      <c r="B2155">
        <v>219</v>
      </c>
      <c r="C2155">
        <v>2022</v>
      </c>
      <c r="D2155">
        <v>3</v>
      </c>
      <c r="E2155">
        <v>99</v>
      </c>
      <c r="F2155">
        <v>99</v>
      </c>
      <c r="G2155">
        <v>99</v>
      </c>
      <c r="H2155">
        <v>99</v>
      </c>
      <c r="I2155">
        <v>99</v>
      </c>
      <c r="J2155">
        <v>999</v>
      </c>
      <c r="K2155">
        <v>99</v>
      </c>
      <c r="L2155">
        <v>99</v>
      </c>
      <c r="M2155">
        <v>4</v>
      </c>
      <c r="N2155">
        <v>99</v>
      </c>
      <c r="O2155">
        <v>99</v>
      </c>
      <c r="P2155">
        <v>99</v>
      </c>
      <c r="Q2155">
        <v>1</v>
      </c>
      <c r="R2155">
        <v>3</v>
      </c>
      <c r="S2155">
        <v>6</v>
      </c>
      <c r="T2155">
        <v>4</v>
      </c>
      <c r="U2155">
        <v>7.5333333333333341</v>
      </c>
      <c r="V2155">
        <v>0</v>
      </c>
      <c r="W2155">
        <v>0</v>
      </c>
      <c r="X2155">
        <v>0</v>
      </c>
      <c r="Y2155">
        <v>0</v>
      </c>
      <c r="Z2155">
        <v>4.7140452078981251E-2</v>
      </c>
      <c r="AA2155">
        <v>0</v>
      </c>
      <c r="AB2155">
        <v>0</v>
      </c>
      <c r="AF2155">
        <v>6.9557152793878974E-2</v>
      </c>
      <c r="AG2155">
        <v>5.5710306406685187E-2</v>
      </c>
      <c r="AH2155">
        <v>0</v>
      </c>
      <c r="AI2155">
        <v>3</v>
      </c>
      <c r="AJ2155">
        <v>80.300000000000011</v>
      </c>
      <c r="AK2155">
        <v>14.561976892685584</v>
      </c>
    </row>
    <row r="2156" spans="1:37">
      <c r="A2156">
        <v>17</v>
      </c>
      <c r="B2156">
        <v>220</v>
      </c>
      <c r="C2156">
        <v>2022</v>
      </c>
      <c r="D2156">
        <v>4</v>
      </c>
      <c r="E2156">
        <v>99</v>
      </c>
      <c r="F2156">
        <v>99</v>
      </c>
      <c r="G2156">
        <v>99</v>
      </c>
      <c r="H2156">
        <v>99</v>
      </c>
      <c r="I2156">
        <v>99</v>
      </c>
      <c r="J2156">
        <v>999</v>
      </c>
      <c r="K2156">
        <v>99</v>
      </c>
      <c r="L2156">
        <v>99</v>
      </c>
      <c r="M2156">
        <v>4</v>
      </c>
      <c r="N2156">
        <v>99</v>
      </c>
      <c r="O2156">
        <v>99</v>
      </c>
      <c r="P2156">
        <v>99</v>
      </c>
      <c r="Q2156">
        <v>3</v>
      </c>
      <c r="R2156">
        <v>54</v>
      </c>
      <c r="S2156">
        <v>4.5185185185185182</v>
      </c>
      <c r="T2156">
        <v>4</v>
      </c>
      <c r="U2156">
        <v>13.648148148148149</v>
      </c>
      <c r="V2156">
        <v>0</v>
      </c>
      <c r="W2156">
        <v>0</v>
      </c>
      <c r="X2156">
        <v>35.185185185185176</v>
      </c>
      <c r="Y2156">
        <v>0</v>
      </c>
      <c r="Z2156">
        <v>4.2690852841372653</v>
      </c>
      <c r="AA2156">
        <v>1.3435820109049676</v>
      </c>
      <c r="AB2156">
        <v>0</v>
      </c>
      <c r="AC2156">
        <v>-67.16934035898494</v>
      </c>
      <c r="AF2156">
        <v>1.4457831325301205</v>
      </c>
      <c r="AG2156">
        <v>2.0723203239230688</v>
      </c>
      <c r="AH2156">
        <v>0</v>
      </c>
      <c r="AI2156">
        <v>54</v>
      </c>
      <c r="AJ2156">
        <v>98.401851851851802</v>
      </c>
      <c r="AK2156">
        <v>14.124625913151563</v>
      </c>
    </row>
    <row r="2157" spans="1:37">
      <c r="A2157">
        <v>17</v>
      </c>
      <c r="B2157">
        <v>221</v>
      </c>
      <c r="C2157">
        <v>2022</v>
      </c>
      <c r="D2157">
        <v>5</v>
      </c>
      <c r="E2157">
        <v>99</v>
      </c>
      <c r="F2157">
        <v>99</v>
      </c>
      <c r="G2157">
        <v>99</v>
      </c>
      <c r="H2157">
        <v>99</v>
      </c>
      <c r="I2157">
        <v>99</v>
      </c>
      <c r="J2157">
        <v>999</v>
      </c>
      <c r="K2157">
        <v>99</v>
      </c>
      <c r="L2157">
        <v>99</v>
      </c>
      <c r="M2157">
        <v>4</v>
      </c>
      <c r="N2157">
        <v>99</v>
      </c>
      <c r="O2157">
        <v>99</v>
      </c>
      <c r="P2157">
        <v>99</v>
      </c>
      <c r="R2157">
        <v>0</v>
      </c>
    </row>
    <row r="2158" spans="1:37">
      <c r="A2158">
        <v>17</v>
      </c>
      <c r="B2158">
        <v>222</v>
      </c>
      <c r="C2158">
        <v>2022</v>
      </c>
      <c r="D2158">
        <v>6</v>
      </c>
      <c r="E2158">
        <v>99</v>
      </c>
      <c r="F2158">
        <v>99</v>
      </c>
      <c r="G2158">
        <v>99</v>
      </c>
      <c r="H2158">
        <v>99</v>
      </c>
      <c r="I2158">
        <v>99</v>
      </c>
      <c r="J2158">
        <v>999</v>
      </c>
      <c r="K2158">
        <v>99</v>
      </c>
      <c r="L2158">
        <v>99</v>
      </c>
      <c r="M2158">
        <v>4</v>
      </c>
      <c r="N2158">
        <v>99</v>
      </c>
      <c r="O2158">
        <v>99</v>
      </c>
      <c r="P2158">
        <v>99</v>
      </c>
      <c r="Q2158">
        <v>2</v>
      </c>
      <c r="R2158">
        <v>18</v>
      </c>
      <c r="S2158">
        <v>5.9444444444444438</v>
      </c>
      <c r="T2158">
        <v>4</v>
      </c>
      <c r="U2158">
        <v>10.188888888888888</v>
      </c>
      <c r="V2158">
        <v>0</v>
      </c>
      <c r="W2158">
        <v>0</v>
      </c>
      <c r="X2158">
        <v>5.5555555555555562</v>
      </c>
      <c r="Y2158">
        <v>0</v>
      </c>
      <c r="Z2158">
        <v>2.9912629976295353</v>
      </c>
      <c r="AA2158">
        <v>0.70492097446941393</v>
      </c>
      <c r="AB2158">
        <v>0</v>
      </c>
      <c r="AC2158">
        <v>-61.154496349987731</v>
      </c>
      <c r="AF2158">
        <v>1.0268111808328582</v>
      </c>
      <c r="AG2158">
        <v>0.79277939638105299</v>
      </c>
      <c r="AH2158">
        <v>0</v>
      </c>
      <c r="AI2158">
        <v>17</v>
      </c>
      <c r="AJ2158">
        <v>83.864705882352951</v>
      </c>
      <c r="AK2158">
        <v>16.088578347820267</v>
      </c>
    </row>
    <row r="2159" spans="1:37">
      <c r="A2159">
        <v>17</v>
      </c>
      <c r="B2159">
        <v>223</v>
      </c>
      <c r="C2159">
        <v>2022</v>
      </c>
      <c r="D2159">
        <v>7</v>
      </c>
      <c r="E2159">
        <v>99</v>
      </c>
      <c r="F2159">
        <v>99</v>
      </c>
      <c r="G2159">
        <v>99</v>
      </c>
      <c r="H2159">
        <v>99</v>
      </c>
      <c r="I2159">
        <v>99</v>
      </c>
      <c r="J2159">
        <v>999</v>
      </c>
      <c r="K2159">
        <v>99</v>
      </c>
      <c r="L2159">
        <v>99</v>
      </c>
      <c r="M2159">
        <v>4</v>
      </c>
      <c r="N2159">
        <v>99</v>
      </c>
      <c r="O2159">
        <v>99</v>
      </c>
      <c r="P2159">
        <v>99</v>
      </c>
      <c r="R2159">
        <v>0</v>
      </c>
    </row>
    <row r="2160" spans="1:37">
      <c r="A2160">
        <v>17</v>
      </c>
      <c r="B2160">
        <v>224</v>
      </c>
      <c r="C2160">
        <v>2022</v>
      </c>
      <c r="D2160">
        <v>8</v>
      </c>
      <c r="E2160">
        <v>99</v>
      </c>
      <c r="F2160">
        <v>99</v>
      </c>
      <c r="G2160">
        <v>99</v>
      </c>
      <c r="H2160">
        <v>99</v>
      </c>
      <c r="I2160">
        <v>99</v>
      </c>
      <c r="J2160">
        <v>999</v>
      </c>
      <c r="K2160">
        <v>99</v>
      </c>
      <c r="L2160">
        <v>99</v>
      </c>
      <c r="M2160">
        <v>4</v>
      </c>
      <c r="N2160">
        <v>99</v>
      </c>
      <c r="O2160">
        <v>99</v>
      </c>
      <c r="P2160">
        <v>99</v>
      </c>
      <c r="Q2160">
        <v>2</v>
      </c>
      <c r="R2160">
        <v>23</v>
      </c>
      <c r="S2160">
        <v>5.2608695652173916</v>
      </c>
      <c r="T2160">
        <v>4</v>
      </c>
      <c r="U2160">
        <v>8.1086956521739122</v>
      </c>
      <c r="V2160">
        <v>0</v>
      </c>
      <c r="W2160">
        <v>0</v>
      </c>
      <c r="X2160">
        <v>0</v>
      </c>
      <c r="Y2160">
        <v>0</v>
      </c>
      <c r="Z2160">
        <v>1.3167526074063971</v>
      </c>
      <c r="AA2160">
        <v>0.84531400414015501</v>
      </c>
      <c r="AB2160">
        <v>0</v>
      </c>
      <c r="AC2160">
        <v>-23.640753372677889</v>
      </c>
      <c r="AF2160">
        <v>1.3834336823997164</v>
      </c>
      <c r="AG2160">
        <v>0.95057034220532322</v>
      </c>
      <c r="AH2160">
        <v>0</v>
      </c>
      <c r="AI2160">
        <v>23</v>
      </c>
      <c r="AJ2160">
        <v>81.482608695652146</v>
      </c>
      <c r="AK2160">
        <v>15.003553027298244</v>
      </c>
    </row>
    <row r="2161" spans="1:37">
      <c r="A2161">
        <v>17</v>
      </c>
      <c r="B2161">
        <v>225</v>
      </c>
      <c r="C2161">
        <v>2022</v>
      </c>
      <c r="D2161">
        <v>9</v>
      </c>
      <c r="E2161">
        <v>99</v>
      </c>
      <c r="F2161">
        <v>99</v>
      </c>
      <c r="G2161">
        <v>99</v>
      </c>
      <c r="H2161">
        <v>99</v>
      </c>
      <c r="I2161">
        <v>99</v>
      </c>
      <c r="J2161">
        <v>999</v>
      </c>
      <c r="K2161">
        <v>99</v>
      </c>
      <c r="L2161">
        <v>99</v>
      </c>
      <c r="M2161">
        <v>4</v>
      </c>
      <c r="N2161">
        <v>99</v>
      </c>
      <c r="O2161">
        <v>99</v>
      </c>
      <c r="P2161">
        <v>99</v>
      </c>
      <c r="Q2161">
        <v>2</v>
      </c>
      <c r="R2161">
        <v>15</v>
      </c>
      <c r="S2161">
        <v>5.6</v>
      </c>
      <c r="T2161">
        <v>4</v>
      </c>
      <c r="U2161">
        <v>11.74</v>
      </c>
      <c r="V2161">
        <v>0</v>
      </c>
      <c r="W2161">
        <v>0</v>
      </c>
      <c r="X2161">
        <v>0</v>
      </c>
      <c r="Y2161">
        <v>0</v>
      </c>
      <c r="Z2161">
        <v>1.4522626025160403</v>
      </c>
      <c r="AA2161">
        <v>0.61101009266078288</v>
      </c>
      <c r="AB2161">
        <v>0</v>
      </c>
      <c r="AC2161">
        <v>21.337009133077075</v>
      </c>
      <c r="AF2161">
        <v>0.65934065934065922</v>
      </c>
      <c r="AG2161">
        <v>0.62232305669818988</v>
      </c>
      <c r="AH2161">
        <v>0</v>
      </c>
      <c r="AI2161">
        <v>2</v>
      </c>
      <c r="AJ2161">
        <v>92.949999999999989</v>
      </c>
      <c r="AK2161">
        <v>16.554613097559372</v>
      </c>
    </row>
    <row r="2162" spans="1:37">
      <c r="A2162">
        <v>17</v>
      </c>
      <c r="B2162">
        <v>226</v>
      </c>
      <c r="C2162">
        <v>2022</v>
      </c>
      <c r="D2162">
        <v>10</v>
      </c>
      <c r="E2162">
        <v>99</v>
      </c>
      <c r="F2162">
        <v>99</v>
      </c>
      <c r="G2162">
        <v>99</v>
      </c>
      <c r="H2162">
        <v>99</v>
      </c>
      <c r="I2162">
        <v>99</v>
      </c>
      <c r="J2162">
        <v>999</v>
      </c>
      <c r="K2162">
        <v>99</v>
      </c>
      <c r="L2162">
        <v>99</v>
      </c>
      <c r="M2162">
        <v>4</v>
      </c>
      <c r="N2162">
        <v>99</v>
      </c>
      <c r="O2162">
        <v>99</v>
      </c>
      <c r="P2162">
        <v>99</v>
      </c>
      <c r="Q2162">
        <v>11</v>
      </c>
      <c r="R2162">
        <v>37</v>
      </c>
      <c r="S2162">
        <v>4.6756756756756754</v>
      </c>
      <c r="T2162">
        <v>4</v>
      </c>
      <c r="U2162">
        <v>12.740540540540543</v>
      </c>
      <c r="V2162">
        <v>0</v>
      </c>
      <c r="W2162">
        <v>0</v>
      </c>
      <c r="X2162">
        <v>16.216216216216221</v>
      </c>
      <c r="Y2162">
        <v>5.4054054054054061</v>
      </c>
      <c r="Z2162">
        <v>3.90242194093786</v>
      </c>
      <c r="AA2162">
        <v>1.0411546099599061</v>
      </c>
      <c r="AB2162">
        <v>0</v>
      </c>
      <c r="AC2162">
        <v>-5.0644693564869163</v>
      </c>
      <c r="AF2162">
        <v>0.88368760449008843</v>
      </c>
      <c r="AG2162">
        <v>0.71747104394015515</v>
      </c>
      <c r="AH2162">
        <v>0</v>
      </c>
      <c r="AI2162">
        <v>11</v>
      </c>
      <c r="AJ2162">
        <v>94.545454545454561</v>
      </c>
      <c r="AK2162">
        <v>15.535505692902694</v>
      </c>
    </row>
    <row r="2163" spans="1:37">
      <c r="A2163">
        <v>17</v>
      </c>
      <c r="B2163">
        <v>227</v>
      </c>
      <c r="C2163">
        <v>2022</v>
      </c>
      <c r="D2163">
        <v>11</v>
      </c>
      <c r="E2163">
        <v>99</v>
      </c>
      <c r="F2163">
        <v>99</v>
      </c>
      <c r="G2163">
        <v>99</v>
      </c>
      <c r="H2163">
        <v>99</v>
      </c>
      <c r="I2163">
        <v>99</v>
      </c>
      <c r="J2163">
        <v>999</v>
      </c>
      <c r="K2163">
        <v>99</v>
      </c>
      <c r="L2163">
        <v>99</v>
      </c>
      <c r="M2163">
        <v>4</v>
      </c>
      <c r="N2163">
        <v>99</v>
      </c>
      <c r="O2163">
        <v>99</v>
      </c>
      <c r="P2163">
        <v>99</v>
      </c>
      <c r="Q2163">
        <v>8</v>
      </c>
      <c r="R2163">
        <v>35</v>
      </c>
      <c r="S2163">
        <v>5.2857142857142847</v>
      </c>
      <c r="T2163">
        <v>4</v>
      </c>
      <c r="U2163">
        <v>13.979999999999999</v>
      </c>
      <c r="V2163">
        <v>0</v>
      </c>
      <c r="W2163">
        <v>0</v>
      </c>
      <c r="X2163">
        <v>25.714285714285719</v>
      </c>
      <c r="Y2163">
        <v>0</v>
      </c>
      <c r="Z2163">
        <v>3.7992330053013976</v>
      </c>
      <c r="AA2163">
        <v>0.69985421222376443</v>
      </c>
      <c r="AB2163">
        <v>0</v>
      </c>
      <c r="AC2163">
        <v>-25.144575190635344</v>
      </c>
      <c r="AF2163">
        <v>1.3565891472868217</v>
      </c>
      <c r="AG2163">
        <v>1.1127561010554456</v>
      </c>
      <c r="AH2163">
        <v>0</v>
      </c>
      <c r="AI2163">
        <v>17</v>
      </c>
      <c r="AJ2163">
        <v>91.123529411764707</v>
      </c>
      <c r="AK2163">
        <v>15.87276985124273</v>
      </c>
    </row>
    <row r="2164" spans="1:37">
      <c r="A2164">
        <v>17</v>
      </c>
      <c r="B2164">
        <v>228</v>
      </c>
      <c r="C2164">
        <v>2022</v>
      </c>
      <c r="D2164">
        <v>12</v>
      </c>
      <c r="E2164">
        <v>99</v>
      </c>
      <c r="F2164">
        <v>99</v>
      </c>
      <c r="G2164">
        <v>99</v>
      </c>
      <c r="H2164">
        <v>99</v>
      </c>
      <c r="I2164">
        <v>99</v>
      </c>
      <c r="J2164">
        <v>999</v>
      </c>
      <c r="K2164">
        <v>99</v>
      </c>
      <c r="L2164">
        <v>99</v>
      </c>
      <c r="M2164">
        <v>4</v>
      </c>
      <c r="N2164">
        <v>99</v>
      </c>
      <c r="O2164">
        <v>99</v>
      </c>
      <c r="P2164">
        <v>99</v>
      </c>
      <c r="R2164">
        <v>0</v>
      </c>
    </row>
    <row r="2165" spans="1:37">
      <c r="A2165">
        <v>17</v>
      </c>
      <c r="B2165">
        <v>229</v>
      </c>
      <c r="C2165">
        <v>2022</v>
      </c>
      <c r="D2165">
        <v>1</v>
      </c>
      <c r="E2165">
        <v>99</v>
      </c>
      <c r="F2165">
        <v>99</v>
      </c>
      <c r="G2165">
        <v>99</v>
      </c>
      <c r="H2165">
        <v>99</v>
      </c>
      <c r="I2165">
        <v>99</v>
      </c>
      <c r="J2165">
        <v>999</v>
      </c>
      <c r="K2165">
        <v>99</v>
      </c>
      <c r="L2165">
        <v>99</v>
      </c>
      <c r="M2165">
        <v>5</v>
      </c>
      <c r="N2165">
        <v>99</v>
      </c>
      <c r="O2165">
        <v>99</v>
      </c>
      <c r="P2165">
        <v>99</v>
      </c>
      <c r="Q2165">
        <v>56</v>
      </c>
      <c r="R2165">
        <v>646</v>
      </c>
      <c r="S2165">
        <v>5.3900928792569651</v>
      </c>
      <c r="T2165">
        <v>5</v>
      </c>
      <c r="U2165">
        <v>17.948281733746139</v>
      </c>
      <c r="V2165">
        <v>6.3467492260061915</v>
      </c>
      <c r="W2165">
        <v>0</v>
      </c>
      <c r="X2165">
        <v>67.492260061919509</v>
      </c>
      <c r="Y2165">
        <v>21.362229102167188</v>
      </c>
      <c r="Z2165">
        <v>6.7775639925380098</v>
      </c>
      <c r="AA2165">
        <v>1.1223155756895489</v>
      </c>
      <c r="AB2165">
        <v>0</v>
      </c>
      <c r="AC2165">
        <v>23.793665851542471</v>
      </c>
      <c r="AF2165">
        <v>70.447110141766643</v>
      </c>
      <c r="AG2165">
        <v>66.44673614354609</v>
      </c>
      <c r="AH2165">
        <v>0</v>
      </c>
      <c r="AI2165">
        <v>1</v>
      </c>
      <c r="AJ2165">
        <v>100.5</v>
      </c>
      <c r="AK2165">
        <v>19.407430558403249</v>
      </c>
    </row>
    <row r="2166" spans="1:37">
      <c r="A2166">
        <v>17</v>
      </c>
      <c r="B2166">
        <v>230</v>
      </c>
      <c r="C2166">
        <v>2022</v>
      </c>
      <c r="D2166">
        <v>2</v>
      </c>
      <c r="E2166">
        <v>99</v>
      </c>
      <c r="F2166">
        <v>99</v>
      </c>
      <c r="G2166">
        <v>99</v>
      </c>
      <c r="H2166">
        <v>99</v>
      </c>
      <c r="I2166">
        <v>99</v>
      </c>
      <c r="J2166">
        <v>999</v>
      </c>
      <c r="K2166">
        <v>99</v>
      </c>
      <c r="L2166">
        <v>99</v>
      </c>
      <c r="M2166">
        <v>5</v>
      </c>
      <c r="N2166">
        <v>99</v>
      </c>
      <c r="O2166">
        <v>99</v>
      </c>
      <c r="P2166">
        <v>99</v>
      </c>
      <c r="Q2166">
        <v>72</v>
      </c>
      <c r="R2166">
        <v>1278</v>
      </c>
      <c r="S2166">
        <v>5.5226917057902964</v>
      </c>
      <c r="T2166">
        <v>5</v>
      </c>
      <c r="U2166">
        <v>8.9097809076682264</v>
      </c>
      <c r="V2166">
        <v>1.4084507042253516</v>
      </c>
      <c r="W2166">
        <v>0</v>
      </c>
      <c r="X2166">
        <v>12.989045383411579</v>
      </c>
      <c r="Y2166">
        <v>4.9295774647887312</v>
      </c>
      <c r="Z2166">
        <v>6.0352646338685938</v>
      </c>
      <c r="AA2166">
        <v>1.3318189582317641</v>
      </c>
      <c r="AB2166">
        <v>0</v>
      </c>
      <c r="AC2166">
        <v>-3.3393685711443193</v>
      </c>
      <c r="AF2166">
        <v>79.182156133828997</v>
      </c>
      <c r="AG2166">
        <v>70.217620542293844</v>
      </c>
      <c r="AH2166">
        <v>0.3129890453834116</v>
      </c>
      <c r="AI2166">
        <v>1</v>
      </c>
      <c r="AJ2166">
        <v>90.6</v>
      </c>
      <c r="AK2166">
        <v>11.429686873804439</v>
      </c>
    </row>
    <row r="2167" spans="1:37">
      <c r="A2167">
        <v>17</v>
      </c>
      <c r="B2167">
        <v>231</v>
      </c>
      <c r="C2167">
        <v>2022</v>
      </c>
      <c r="D2167">
        <v>3</v>
      </c>
      <c r="E2167">
        <v>99</v>
      </c>
      <c r="F2167">
        <v>99</v>
      </c>
      <c r="G2167">
        <v>99</v>
      </c>
      <c r="H2167">
        <v>99</v>
      </c>
      <c r="I2167">
        <v>99</v>
      </c>
      <c r="J2167">
        <v>999</v>
      </c>
      <c r="K2167">
        <v>99</v>
      </c>
      <c r="L2167">
        <v>99</v>
      </c>
      <c r="M2167">
        <v>5</v>
      </c>
      <c r="N2167">
        <v>99</v>
      </c>
      <c r="O2167">
        <v>99</v>
      </c>
      <c r="P2167">
        <v>99</v>
      </c>
      <c r="Q2167">
        <v>159</v>
      </c>
      <c r="R2167">
        <v>3073</v>
      </c>
      <c r="S2167">
        <v>5.3364790107386941</v>
      </c>
      <c r="T2167">
        <v>4.9983729254799876</v>
      </c>
      <c r="U2167">
        <v>8.3903677188415298</v>
      </c>
      <c r="V2167">
        <v>1.3667425968109339</v>
      </c>
      <c r="W2167">
        <v>0</v>
      </c>
      <c r="X2167">
        <v>12.235600390497888</v>
      </c>
      <c r="Y2167">
        <v>4.0026033192320227</v>
      </c>
      <c r="Z2167">
        <v>5.7089186648318364</v>
      </c>
      <c r="AA2167">
        <v>1.2508481603974704</v>
      </c>
      <c r="AB2167">
        <v>9.0181623563654875E-2</v>
      </c>
      <c r="AC2167">
        <v>-3.9091775403651758</v>
      </c>
      <c r="AD2167">
        <v>-3.1950002605686518</v>
      </c>
      <c r="AE2167">
        <v>3.3701302357174177</v>
      </c>
      <c r="AF2167">
        <v>71.249710178530023</v>
      </c>
      <c r="AG2167">
        <v>63.558064436611026</v>
      </c>
      <c r="AH2167">
        <v>0.35795639440286375</v>
      </c>
      <c r="AI2167">
        <v>13</v>
      </c>
      <c r="AJ2167">
        <v>88.169230769230779</v>
      </c>
      <c r="AK2167">
        <v>14.629959158896099</v>
      </c>
    </row>
    <row r="2168" spans="1:37">
      <c r="A2168">
        <v>17</v>
      </c>
      <c r="B2168">
        <v>232</v>
      </c>
      <c r="C2168">
        <v>2022</v>
      </c>
      <c r="D2168">
        <v>4</v>
      </c>
      <c r="E2168">
        <v>99</v>
      </c>
      <c r="F2168">
        <v>99</v>
      </c>
      <c r="G2168">
        <v>99</v>
      </c>
      <c r="H2168">
        <v>99</v>
      </c>
      <c r="I2168">
        <v>99</v>
      </c>
      <c r="J2168">
        <v>999</v>
      </c>
      <c r="K2168">
        <v>99</v>
      </c>
      <c r="L2168">
        <v>99</v>
      </c>
      <c r="M2168">
        <v>5</v>
      </c>
      <c r="N2168">
        <v>99</v>
      </c>
      <c r="O2168">
        <v>99</v>
      </c>
      <c r="P2168">
        <v>99</v>
      </c>
      <c r="Q2168">
        <v>115</v>
      </c>
      <c r="R2168">
        <v>2645</v>
      </c>
      <c r="S2168">
        <v>5.3890359168241968</v>
      </c>
      <c r="T2168">
        <v>5</v>
      </c>
      <c r="U2168">
        <v>8.551228733459352</v>
      </c>
      <c r="V2168">
        <v>1.2854442344045371</v>
      </c>
      <c r="W2168">
        <v>0</v>
      </c>
      <c r="X2168">
        <v>11.1531190926276</v>
      </c>
      <c r="Y2168">
        <v>4.3856332703213612</v>
      </c>
      <c r="Z2168">
        <v>5.4128730026103602</v>
      </c>
      <c r="AA2168">
        <v>0.96413610440720898</v>
      </c>
      <c r="AB2168">
        <v>0</v>
      </c>
      <c r="AC2168">
        <v>2.3884060454836482</v>
      </c>
      <c r="AF2168">
        <v>70.816599732262389</v>
      </c>
      <c r="AG2168">
        <v>63.598020470138323</v>
      </c>
      <c r="AH2168">
        <v>0.11342155009451796</v>
      </c>
      <c r="AI2168">
        <v>42</v>
      </c>
      <c r="AJ2168">
        <v>107.63809523809525</v>
      </c>
      <c r="AK2168">
        <v>14.24641514854561</v>
      </c>
    </row>
    <row r="2169" spans="1:37">
      <c r="A2169">
        <v>17</v>
      </c>
      <c r="B2169">
        <v>233</v>
      </c>
      <c r="C2169">
        <v>2022</v>
      </c>
      <c r="D2169">
        <v>5</v>
      </c>
      <c r="E2169">
        <v>99</v>
      </c>
      <c r="F2169">
        <v>99</v>
      </c>
      <c r="G2169">
        <v>99</v>
      </c>
      <c r="H2169">
        <v>99</v>
      </c>
      <c r="I2169">
        <v>99</v>
      </c>
      <c r="J2169">
        <v>999</v>
      </c>
      <c r="K2169">
        <v>99</v>
      </c>
      <c r="L2169">
        <v>99</v>
      </c>
      <c r="M2169">
        <v>5</v>
      </c>
      <c r="N2169">
        <v>99</v>
      </c>
      <c r="O2169">
        <v>99</v>
      </c>
      <c r="P2169">
        <v>99</v>
      </c>
      <c r="Q2169">
        <v>94</v>
      </c>
      <c r="R2169">
        <v>1305</v>
      </c>
      <c r="S2169">
        <v>5.6099616858237553</v>
      </c>
      <c r="T2169">
        <v>5</v>
      </c>
      <c r="U2169">
        <v>9.6770881226053618</v>
      </c>
      <c r="V2169">
        <v>2.2222222222222223</v>
      </c>
      <c r="W2169">
        <v>0</v>
      </c>
      <c r="X2169">
        <v>14.942528735632186</v>
      </c>
      <c r="Y2169">
        <v>5.5172413793103443</v>
      </c>
      <c r="Z2169">
        <v>5.9951605601234483</v>
      </c>
      <c r="AA2169">
        <v>1.2704934625486153</v>
      </c>
      <c r="AB2169">
        <v>0</v>
      </c>
      <c r="AC2169">
        <v>-5.1183623145978601</v>
      </c>
      <c r="AF2169">
        <v>64.349112426035504</v>
      </c>
      <c r="AG2169">
        <v>58.862517711984488</v>
      </c>
      <c r="AH2169">
        <v>0</v>
      </c>
      <c r="AI2169">
        <v>17</v>
      </c>
      <c r="AJ2169">
        <v>88.535294117647055</v>
      </c>
      <c r="AK2169">
        <v>16.142616068062463</v>
      </c>
    </row>
    <row r="2170" spans="1:37">
      <c r="A2170">
        <v>17</v>
      </c>
      <c r="B2170">
        <v>234</v>
      </c>
      <c r="C2170">
        <v>2022</v>
      </c>
      <c r="D2170">
        <v>6</v>
      </c>
      <c r="E2170">
        <v>99</v>
      </c>
      <c r="F2170">
        <v>99</v>
      </c>
      <c r="G2170">
        <v>99</v>
      </c>
      <c r="H2170">
        <v>99</v>
      </c>
      <c r="I2170">
        <v>99</v>
      </c>
      <c r="J2170">
        <v>999</v>
      </c>
      <c r="K2170">
        <v>99</v>
      </c>
      <c r="L2170">
        <v>99</v>
      </c>
      <c r="M2170">
        <v>5</v>
      </c>
      <c r="N2170">
        <v>99</v>
      </c>
      <c r="O2170">
        <v>99</v>
      </c>
      <c r="P2170">
        <v>99</v>
      </c>
      <c r="Q2170">
        <v>96</v>
      </c>
      <c r="R2170">
        <v>962</v>
      </c>
      <c r="S2170">
        <v>5.3316008316008308</v>
      </c>
      <c r="T2170">
        <v>5</v>
      </c>
      <c r="U2170">
        <v>12.88108108108108</v>
      </c>
      <c r="V2170">
        <v>3.8461538461538449</v>
      </c>
      <c r="W2170">
        <v>0</v>
      </c>
      <c r="X2170">
        <v>31.185031185031178</v>
      </c>
      <c r="Y2170">
        <v>10.187110187110187</v>
      </c>
      <c r="Z2170">
        <v>6.8064980322689044</v>
      </c>
      <c r="AA2170">
        <v>1.3445892705064453</v>
      </c>
      <c r="AB2170">
        <v>0</v>
      </c>
      <c r="AC2170">
        <v>-0.44711612030952513</v>
      </c>
      <c r="AF2170">
        <v>54.877353108956065</v>
      </c>
      <c r="AG2170">
        <v>53.564913676092971</v>
      </c>
      <c r="AH2170">
        <v>1.2474012474012472</v>
      </c>
      <c r="AI2170">
        <v>18</v>
      </c>
      <c r="AJ2170">
        <v>85.211111111111109</v>
      </c>
      <c r="AK2170">
        <v>16.864651807609629</v>
      </c>
    </row>
    <row r="2171" spans="1:37">
      <c r="A2171">
        <v>17</v>
      </c>
      <c r="B2171">
        <v>235</v>
      </c>
      <c r="C2171">
        <v>2022</v>
      </c>
      <c r="D2171">
        <v>7</v>
      </c>
      <c r="E2171">
        <v>99</v>
      </c>
      <c r="F2171">
        <v>99</v>
      </c>
      <c r="G2171">
        <v>99</v>
      </c>
      <c r="H2171">
        <v>99</v>
      </c>
      <c r="I2171">
        <v>99</v>
      </c>
      <c r="J2171">
        <v>999</v>
      </c>
      <c r="K2171">
        <v>99</v>
      </c>
      <c r="L2171">
        <v>99</v>
      </c>
      <c r="M2171">
        <v>5</v>
      </c>
      <c r="N2171">
        <v>99</v>
      </c>
      <c r="O2171">
        <v>99</v>
      </c>
      <c r="P2171">
        <v>99</v>
      </c>
      <c r="Q2171">
        <v>19</v>
      </c>
      <c r="R2171">
        <v>130</v>
      </c>
      <c r="S2171">
        <v>4.8307692307692323</v>
      </c>
      <c r="T2171">
        <v>5</v>
      </c>
      <c r="U2171">
        <v>13.224615384615388</v>
      </c>
      <c r="V2171">
        <v>0.76923076923076894</v>
      </c>
      <c r="W2171">
        <v>0</v>
      </c>
      <c r="X2171">
        <v>33.846153846153847</v>
      </c>
      <c r="Y2171">
        <v>6.923076923076926</v>
      </c>
      <c r="Z2171">
        <v>5.8926951067658155</v>
      </c>
      <c r="AA2171">
        <v>1.1241301699773272</v>
      </c>
      <c r="AB2171">
        <v>0</v>
      </c>
      <c r="AC2171">
        <v>-6.4633439955790388</v>
      </c>
      <c r="AF2171">
        <v>57.522123893805315</v>
      </c>
      <c r="AG2171">
        <v>54.091810087153512</v>
      </c>
      <c r="AH2171">
        <v>0</v>
      </c>
      <c r="AI2171">
        <v>0</v>
      </c>
    </row>
    <row r="2172" spans="1:37">
      <c r="A2172">
        <v>17</v>
      </c>
      <c r="B2172">
        <v>236</v>
      </c>
      <c r="C2172">
        <v>2022</v>
      </c>
      <c r="D2172">
        <v>8</v>
      </c>
      <c r="E2172">
        <v>99</v>
      </c>
      <c r="F2172">
        <v>99</v>
      </c>
      <c r="G2172">
        <v>99</v>
      </c>
      <c r="H2172">
        <v>99</v>
      </c>
      <c r="I2172">
        <v>99</v>
      </c>
      <c r="J2172">
        <v>999</v>
      </c>
      <c r="K2172">
        <v>99</v>
      </c>
      <c r="L2172">
        <v>99</v>
      </c>
      <c r="M2172">
        <v>5</v>
      </c>
      <c r="N2172">
        <v>99</v>
      </c>
      <c r="O2172">
        <v>99</v>
      </c>
      <c r="P2172">
        <v>99</v>
      </c>
      <c r="Q2172">
        <v>102</v>
      </c>
      <c r="R2172">
        <v>794</v>
      </c>
      <c r="S2172">
        <v>5.2947103274559195</v>
      </c>
      <c r="T2172">
        <v>5</v>
      </c>
      <c r="U2172">
        <v>12.232619647355165</v>
      </c>
      <c r="V2172">
        <v>1.6372795969773302</v>
      </c>
      <c r="W2172">
        <v>0</v>
      </c>
      <c r="X2172">
        <v>16.498740554156171</v>
      </c>
      <c r="Y2172">
        <v>3.9042821158690177</v>
      </c>
      <c r="Z2172">
        <v>5.0935561047621212</v>
      </c>
      <c r="AA2172">
        <v>1.1625114952305695</v>
      </c>
      <c r="AB2172">
        <v>0</v>
      </c>
      <c r="AC2172">
        <v>15.536806238522372</v>
      </c>
      <c r="AF2172">
        <v>47.758536688059763</v>
      </c>
      <c r="AG2172">
        <v>49.504582105831879</v>
      </c>
      <c r="AH2172">
        <v>1.5113350125944589</v>
      </c>
      <c r="AI2172">
        <v>23</v>
      </c>
      <c r="AJ2172">
        <v>87.734782608695653</v>
      </c>
      <c r="AK2172">
        <v>15.485155556897462</v>
      </c>
    </row>
    <row r="2173" spans="1:37">
      <c r="A2173">
        <v>17</v>
      </c>
      <c r="B2173">
        <v>237</v>
      </c>
      <c r="C2173">
        <v>2022</v>
      </c>
      <c r="D2173">
        <v>9</v>
      </c>
      <c r="E2173">
        <v>99</v>
      </c>
      <c r="F2173">
        <v>99</v>
      </c>
      <c r="G2173">
        <v>99</v>
      </c>
      <c r="H2173">
        <v>99</v>
      </c>
      <c r="I2173">
        <v>99</v>
      </c>
      <c r="J2173">
        <v>999</v>
      </c>
      <c r="K2173">
        <v>99</v>
      </c>
      <c r="L2173">
        <v>99</v>
      </c>
      <c r="M2173">
        <v>5</v>
      </c>
      <c r="N2173">
        <v>99</v>
      </c>
      <c r="O2173">
        <v>99</v>
      </c>
      <c r="P2173">
        <v>99</v>
      </c>
      <c r="Q2173">
        <v>136</v>
      </c>
      <c r="R2173">
        <v>1168</v>
      </c>
      <c r="S2173">
        <v>5.3073630136986321</v>
      </c>
      <c r="T2173">
        <v>5</v>
      </c>
      <c r="U2173">
        <v>12.972602739726016</v>
      </c>
      <c r="V2173">
        <v>0.68493150684931503</v>
      </c>
      <c r="W2173">
        <v>0</v>
      </c>
      <c r="X2173">
        <v>23.11643835616438</v>
      </c>
      <c r="Y2173">
        <v>3.0821917808219181</v>
      </c>
      <c r="Z2173">
        <v>4.8110979800552061</v>
      </c>
      <c r="AA2173">
        <v>1.6713379202194625</v>
      </c>
      <c r="AB2173">
        <v>0</v>
      </c>
      <c r="AC2173">
        <v>-3.9264281773856422</v>
      </c>
      <c r="AF2173">
        <v>51.340659340659343</v>
      </c>
      <c r="AG2173">
        <v>53.545933873316088</v>
      </c>
      <c r="AH2173">
        <v>2.2260273972602738</v>
      </c>
      <c r="AI2173">
        <v>1</v>
      </c>
      <c r="AJ2173">
        <v>96.9</v>
      </c>
      <c r="AK2173">
        <v>13.188940678891422</v>
      </c>
    </row>
    <row r="2174" spans="1:37">
      <c r="A2174">
        <v>17</v>
      </c>
      <c r="B2174">
        <v>238</v>
      </c>
      <c r="C2174">
        <v>2022</v>
      </c>
      <c r="D2174">
        <v>10</v>
      </c>
      <c r="E2174">
        <v>99</v>
      </c>
      <c r="F2174">
        <v>99</v>
      </c>
      <c r="G2174">
        <v>99</v>
      </c>
      <c r="H2174">
        <v>99</v>
      </c>
      <c r="I2174">
        <v>99</v>
      </c>
      <c r="J2174">
        <v>999</v>
      </c>
      <c r="K2174">
        <v>99</v>
      </c>
      <c r="L2174">
        <v>99</v>
      </c>
      <c r="M2174">
        <v>5</v>
      </c>
      <c r="N2174">
        <v>99</v>
      </c>
      <c r="O2174">
        <v>99</v>
      </c>
      <c r="P2174">
        <v>99</v>
      </c>
      <c r="Q2174">
        <v>271</v>
      </c>
      <c r="R2174">
        <v>2443</v>
      </c>
      <c r="S2174">
        <v>5.3319688907081444</v>
      </c>
      <c r="T2174">
        <v>5</v>
      </c>
      <c r="U2174">
        <v>15.219934506753972</v>
      </c>
      <c r="V2174">
        <v>2.005730659025788</v>
      </c>
      <c r="W2174">
        <v>0</v>
      </c>
      <c r="X2174">
        <v>43.225542365943504</v>
      </c>
      <c r="Y2174">
        <v>8.9643880474826023</v>
      </c>
      <c r="Z2174">
        <v>6.0292912793937488</v>
      </c>
      <c r="AA2174">
        <v>1.5474184898271413</v>
      </c>
      <c r="AB2174">
        <v>0</v>
      </c>
      <c r="AC2174">
        <v>-14.164859581992124</v>
      </c>
      <c r="AF2174">
        <v>58.347265345115858</v>
      </c>
      <c r="AG2174">
        <v>56.591479841103123</v>
      </c>
      <c r="AH2174">
        <v>1.0233319688907081</v>
      </c>
      <c r="AI2174">
        <v>12</v>
      </c>
      <c r="AJ2174">
        <v>99.249999999999986</v>
      </c>
      <c r="AK2174">
        <v>16.638498501314373</v>
      </c>
    </row>
    <row r="2175" spans="1:37">
      <c r="A2175">
        <v>17</v>
      </c>
      <c r="B2175">
        <v>239</v>
      </c>
      <c r="C2175">
        <v>2022</v>
      </c>
      <c r="D2175">
        <v>11</v>
      </c>
      <c r="E2175">
        <v>99</v>
      </c>
      <c r="F2175">
        <v>99</v>
      </c>
      <c r="G2175">
        <v>99</v>
      </c>
      <c r="H2175">
        <v>99</v>
      </c>
      <c r="I2175">
        <v>99</v>
      </c>
      <c r="J2175">
        <v>999</v>
      </c>
      <c r="K2175">
        <v>99</v>
      </c>
      <c r="L2175">
        <v>99</v>
      </c>
      <c r="M2175">
        <v>5</v>
      </c>
      <c r="N2175">
        <v>99</v>
      </c>
      <c r="O2175">
        <v>99</v>
      </c>
      <c r="P2175">
        <v>99</v>
      </c>
      <c r="Q2175">
        <v>169</v>
      </c>
      <c r="R2175">
        <v>1524</v>
      </c>
      <c r="S2175">
        <v>5.3707349081364812</v>
      </c>
      <c r="T2175">
        <v>5</v>
      </c>
      <c r="U2175">
        <v>17.251115485564341</v>
      </c>
      <c r="V2175">
        <v>4.9868766404199487</v>
      </c>
      <c r="W2175">
        <v>0</v>
      </c>
      <c r="X2175">
        <v>59.973753280839915</v>
      </c>
      <c r="Y2175">
        <v>13.779527559055119</v>
      </c>
      <c r="Z2175">
        <v>5.9108106451421012</v>
      </c>
      <c r="AA2175">
        <v>1.3244953421411478</v>
      </c>
      <c r="AB2175">
        <v>0</v>
      </c>
      <c r="AC2175">
        <v>16.417689022864998</v>
      </c>
      <c r="AF2175">
        <v>59.069767441860456</v>
      </c>
      <c r="AG2175">
        <v>59.789774833473217</v>
      </c>
      <c r="AH2175">
        <v>0.85301837270341219</v>
      </c>
      <c r="AI2175">
        <v>5</v>
      </c>
      <c r="AJ2175">
        <v>100.92</v>
      </c>
      <c r="AK2175">
        <v>17.698958246161286</v>
      </c>
    </row>
    <row r="2176" spans="1:37">
      <c r="A2176">
        <v>17</v>
      </c>
      <c r="B2176">
        <v>240</v>
      </c>
      <c r="C2176">
        <v>2022</v>
      </c>
      <c r="D2176">
        <v>12</v>
      </c>
      <c r="E2176">
        <v>99</v>
      </c>
      <c r="F2176">
        <v>99</v>
      </c>
      <c r="G2176">
        <v>99</v>
      </c>
      <c r="H2176">
        <v>99</v>
      </c>
      <c r="I2176">
        <v>99</v>
      </c>
      <c r="J2176">
        <v>999</v>
      </c>
      <c r="K2176">
        <v>99</v>
      </c>
      <c r="L2176">
        <v>99</v>
      </c>
      <c r="M2176">
        <v>5</v>
      </c>
      <c r="N2176">
        <v>99</v>
      </c>
      <c r="O2176">
        <v>99</v>
      </c>
      <c r="P2176">
        <v>99</v>
      </c>
      <c r="Q2176">
        <v>70</v>
      </c>
      <c r="R2176">
        <v>462</v>
      </c>
      <c r="S2176">
        <v>5.4177489177489182</v>
      </c>
      <c r="T2176">
        <v>5</v>
      </c>
      <c r="U2176">
        <v>17.215151515151526</v>
      </c>
      <c r="V2176">
        <v>3.2467532467532458</v>
      </c>
      <c r="W2176">
        <v>0</v>
      </c>
      <c r="X2176">
        <v>59.523809523809554</v>
      </c>
      <c r="Y2176">
        <v>12.770562770562773</v>
      </c>
      <c r="Z2176">
        <v>5.5015373568423085</v>
      </c>
      <c r="AA2176">
        <v>1.1550514492340251</v>
      </c>
      <c r="AB2176">
        <v>0</v>
      </c>
      <c r="AC2176">
        <v>-7.3684784937144414</v>
      </c>
      <c r="AF2176">
        <v>63.636363636363633</v>
      </c>
      <c r="AG2176">
        <v>64.394264478467505</v>
      </c>
      <c r="AH2176">
        <v>0.64935064935064923</v>
      </c>
      <c r="AI2176">
        <v>0</v>
      </c>
    </row>
    <row r="2177" spans="1:37">
      <c r="A2177">
        <v>17</v>
      </c>
      <c r="B2177">
        <v>241</v>
      </c>
      <c r="C2177">
        <v>2022</v>
      </c>
      <c r="D2177">
        <v>1</v>
      </c>
      <c r="E2177">
        <v>99</v>
      </c>
      <c r="F2177">
        <v>99</v>
      </c>
      <c r="G2177">
        <v>99</v>
      </c>
      <c r="H2177">
        <v>99</v>
      </c>
      <c r="I2177">
        <v>99</v>
      </c>
      <c r="J2177">
        <v>999</v>
      </c>
      <c r="K2177">
        <v>99</v>
      </c>
      <c r="L2177">
        <v>99</v>
      </c>
      <c r="M2177">
        <v>6</v>
      </c>
      <c r="N2177">
        <v>99</v>
      </c>
      <c r="O2177">
        <v>99</v>
      </c>
      <c r="P2177">
        <v>99</v>
      </c>
      <c r="R2177">
        <v>0</v>
      </c>
    </row>
    <row r="2178" spans="1:37">
      <c r="A2178">
        <v>17</v>
      </c>
      <c r="B2178">
        <v>242</v>
      </c>
      <c r="C2178">
        <v>2022</v>
      </c>
      <c r="D2178">
        <v>2</v>
      </c>
      <c r="E2178">
        <v>99</v>
      </c>
      <c r="F2178">
        <v>99</v>
      </c>
      <c r="G2178">
        <v>99</v>
      </c>
      <c r="H2178">
        <v>99</v>
      </c>
      <c r="I2178">
        <v>99</v>
      </c>
      <c r="J2178">
        <v>999</v>
      </c>
      <c r="K2178">
        <v>99</v>
      </c>
      <c r="L2178">
        <v>99</v>
      </c>
      <c r="M2178">
        <v>6</v>
      </c>
      <c r="N2178">
        <v>99</v>
      </c>
      <c r="O2178">
        <v>99</v>
      </c>
      <c r="P2178">
        <v>99</v>
      </c>
      <c r="R2178">
        <v>0</v>
      </c>
    </row>
    <row r="2179" spans="1:37">
      <c r="A2179">
        <v>17</v>
      </c>
      <c r="B2179">
        <v>243</v>
      </c>
      <c r="C2179">
        <v>2022</v>
      </c>
      <c r="D2179">
        <v>3</v>
      </c>
      <c r="E2179">
        <v>99</v>
      </c>
      <c r="F2179">
        <v>99</v>
      </c>
      <c r="G2179">
        <v>99</v>
      </c>
      <c r="H2179">
        <v>99</v>
      </c>
      <c r="I2179">
        <v>99</v>
      </c>
      <c r="J2179">
        <v>999</v>
      </c>
      <c r="K2179">
        <v>99</v>
      </c>
      <c r="L2179">
        <v>99</v>
      </c>
      <c r="M2179">
        <v>6</v>
      </c>
      <c r="N2179">
        <v>99</v>
      </c>
      <c r="O2179">
        <v>99</v>
      </c>
      <c r="P2179">
        <v>99</v>
      </c>
      <c r="Q2179">
        <v>1</v>
      </c>
      <c r="R2179">
        <v>1</v>
      </c>
      <c r="S2179">
        <v>8</v>
      </c>
      <c r="T2179">
        <v>6</v>
      </c>
      <c r="U2179">
        <v>9.8000000000000007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F2179">
        <v>2.3185717597959656E-2</v>
      </c>
      <c r="AG2179">
        <v>2.4157566494934297E-2</v>
      </c>
      <c r="AH2179">
        <v>0</v>
      </c>
      <c r="AI2179">
        <v>1</v>
      </c>
      <c r="AJ2179">
        <v>83.4</v>
      </c>
      <c r="AK2179">
        <v>16.893822381495802</v>
      </c>
    </row>
    <row r="2180" spans="1:37">
      <c r="A2180">
        <v>17</v>
      </c>
      <c r="B2180">
        <v>244</v>
      </c>
      <c r="C2180">
        <v>2022</v>
      </c>
      <c r="D2180">
        <v>4</v>
      </c>
      <c r="E2180">
        <v>99</v>
      </c>
      <c r="F2180">
        <v>99</v>
      </c>
      <c r="G2180">
        <v>99</v>
      </c>
      <c r="H2180">
        <v>99</v>
      </c>
      <c r="I2180">
        <v>99</v>
      </c>
      <c r="J2180">
        <v>999</v>
      </c>
      <c r="K2180">
        <v>99</v>
      </c>
      <c r="L2180">
        <v>99</v>
      </c>
      <c r="M2180">
        <v>6</v>
      </c>
      <c r="N2180">
        <v>99</v>
      </c>
      <c r="O2180">
        <v>99</v>
      </c>
      <c r="P2180">
        <v>99</v>
      </c>
      <c r="Q2180">
        <v>2</v>
      </c>
      <c r="R2180">
        <v>16</v>
      </c>
      <c r="S2180">
        <v>5.25</v>
      </c>
      <c r="T2180">
        <v>6</v>
      </c>
      <c r="U2180">
        <v>18.399999999999999</v>
      </c>
      <c r="V2180">
        <v>0</v>
      </c>
      <c r="W2180">
        <v>0</v>
      </c>
      <c r="X2180">
        <v>81.25</v>
      </c>
      <c r="Y2180">
        <v>6.25</v>
      </c>
      <c r="Z2180">
        <v>3.2785286333963946</v>
      </c>
      <c r="AA2180">
        <v>0.66143782776614757</v>
      </c>
      <c r="AB2180">
        <v>0</v>
      </c>
      <c r="AC2180">
        <v>13.834174360747513</v>
      </c>
      <c r="AF2180">
        <v>0.42838018741633194</v>
      </c>
      <c r="AG2180">
        <v>0.82780339669328562</v>
      </c>
      <c r="AH2180">
        <v>0</v>
      </c>
      <c r="AI2180">
        <v>16</v>
      </c>
      <c r="AJ2180">
        <v>108.00624999999999</v>
      </c>
      <c r="AK2180">
        <v>14.849666081245077</v>
      </c>
    </row>
    <row r="2181" spans="1:37">
      <c r="A2181">
        <v>17</v>
      </c>
      <c r="B2181">
        <v>245</v>
      </c>
      <c r="C2181">
        <v>2022</v>
      </c>
      <c r="D2181">
        <v>5</v>
      </c>
      <c r="E2181">
        <v>99</v>
      </c>
      <c r="F2181">
        <v>99</v>
      </c>
      <c r="G2181">
        <v>99</v>
      </c>
      <c r="H2181">
        <v>99</v>
      </c>
      <c r="I2181">
        <v>99</v>
      </c>
      <c r="J2181">
        <v>999</v>
      </c>
      <c r="K2181">
        <v>99</v>
      </c>
      <c r="L2181">
        <v>99</v>
      </c>
      <c r="M2181">
        <v>6</v>
      </c>
      <c r="N2181">
        <v>99</v>
      </c>
      <c r="O2181">
        <v>99</v>
      </c>
      <c r="P2181">
        <v>99</v>
      </c>
      <c r="R2181">
        <v>0</v>
      </c>
    </row>
    <row r="2182" spans="1:37">
      <c r="A2182">
        <v>17</v>
      </c>
      <c r="B2182">
        <v>246</v>
      </c>
      <c r="C2182">
        <v>2022</v>
      </c>
      <c r="D2182">
        <v>6</v>
      </c>
      <c r="E2182">
        <v>99</v>
      </c>
      <c r="F2182">
        <v>99</v>
      </c>
      <c r="G2182">
        <v>99</v>
      </c>
      <c r="H2182">
        <v>99</v>
      </c>
      <c r="I2182">
        <v>99</v>
      </c>
      <c r="J2182">
        <v>999</v>
      </c>
      <c r="K2182">
        <v>99</v>
      </c>
      <c r="L2182">
        <v>99</v>
      </c>
      <c r="M2182">
        <v>6</v>
      </c>
      <c r="N2182">
        <v>99</v>
      </c>
      <c r="O2182">
        <v>99</v>
      </c>
      <c r="P2182">
        <v>99</v>
      </c>
      <c r="Q2182">
        <v>2</v>
      </c>
      <c r="R2182">
        <v>6</v>
      </c>
      <c r="S2182">
        <v>7.6666666666666687</v>
      </c>
      <c r="T2182">
        <v>6</v>
      </c>
      <c r="U2182">
        <v>16.533333333333328</v>
      </c>
      <c r="V2182">
        <v>0</v>
      </c>
      <c r="W2182">
        <v>0</v>
      </c>
      <c r="X2182">
        <v>16.666666666666671</v>
      </c>
      <c r="Y2182">
        <v>16.666666666666671</v>
      </c>
      <c r="Z2182">
        <v>11.209916245102921</v>
      </c>
      <c r="AA2182">
        <v>0.74535599249992179</v>
      </c>
      <c r="AB2182">
        <v>0</v>
      </c>
      <c r="AC2182">
        <v>27.261216787277455</v>
      </c>
      <c r="AF2182">
        <v>0.34227039361095257</v>
      </c>
      <c r="AG2182">
        <v>0.42880979346237957</v>
      </c>
      <c r="AH2182">
        <v>0</v>
      </c>
      <c r="AI2182">
        <v>6</v>
      </c>
      <c r="AJ2182">
        <v>93.816666666666634</v>
      </c>
      <c r="AK2182">
        <v>17.873628880011989</v>
      </c>
    </row>
    <row r="2183" spans="1:37">
      <c r="A2183">
        <v>17</v>
      </c>
      <c r="B2183">
        <v>247</v>
      </c>
      <c r="C2183">
        <v>2022</v>
      </c>
      <c r="D2183">
        <v>7</v>
      </c>
      <c r="E2183">
        <v>99</v>
      </c>
      <c r="F2183">
        <v>99</v>
      </c>
      <c r="G2183">
        <v>99</v>
      </c>
      <c r="H2183">
        <v>99</v>
      </c>
      <c r="I2183">
        <v>99</v>
      </c>
      <c r="J2183">
        <v>999</v>
      </c>
      <c r="K2183">
        <v>99</v>
      </c>
      <c r="L2183">
        <v>99</v>
      </c>
      <c r="M2183">
        <v>6</v>
      </c>
      <c r="N2183">
        <v>99</v>
      </c>
      <c r="O2183">
        <v>99</v>
      </c>
      <c r="P2183">
        <v>99</v>
      </c>
      <c r="R2183">
        <v>0</v>
      </c>
    </row>
    <row r="2184" spans="1:37">
      <c r="A2184">
        <v>17</v>
      </c>
      <c r="B2184">
        <v>248</v>
      </c>
      <c r="C2184">
        <v>2022</v>
      </c>
      <c r="D2184">
        <v>8</v>
      </c>
      <c r="E2184">
        <v>99</v>
      </c>
      <c r="F2184">
        <v>99</v>
      </c>
      <c r="G2184">
        <v>99</v>
      </c>
      <c r="H2184">
        <v>99</v>
      </c>
      <c r="I2184">
        <v>99</v>
      </c>
      <c r="J2184">
        <v>999</v>
      </c>
      <c r="K2184">
        <v>99</v>
      </c>
      <c r="L2184">
        <v>99</v>
      </c>
      <c r="M2184">
        <v>6</v>
      </c>
      <c r="N2184">
        <v>99</v>
      </c>
      <c r="O2184">
        <v>99</v>
      </c>
      <c r="P2184">
        <v>99</v>
      </c>
      <c r="Q2184">
        <v>2</v>
      </c>
      <c r="R2184">
        <v>16</v>
      </c>
      <c r="S2184">
        <v>6.625</v>
      </c>
      <c r="T2184">
        <v>6</v>
      </c>
      <c r="U2184">
        <v>12.21875</v>
      </c>
      <c r="V2184">
        <v>0</v>
      </c>
      <c r="W2184">
        <v>0</v>
      </c>
      <c r="X2184">
        <v>6.25</v>
      </c>
      <c r="Y2184">
        <v>0</v>
      </c>
      <c r="Z2184">
        <v>2.4492903946857756</v>
      </c>
      <c r="AA2184">
        <v>0.92702481088695809</v>
      </c>
      <c r="AB2184">
        <v>0</v>
      </c>
      <c r="AC2184">
        <v>9.943888272427138</v>
      </c>
      <c r="AF2184">
        <v>0.9623886486258898</v>
      </c>
      <c r="AG2184">
        <v>0.9964423694431136</v>
      </c>
      <c r="AH2184">
        <v>0</v>
      </c>
      <c r="AI2184">
        <v>16</v>
      </c>
      <c r="AJ2184">
        <v>90.731250000000003</v>
      </c>
      <c r="AK2184">
        <v>16.165525780910578</v>
      </c>
    </row>
    <row r="2185" spans="1:37">
      <c r="A2185">
        <v>17</v>
      </c>
      <c r="B2185">
        <v>249</v>
      </c>
      <c r="C2185">
        <v>2022</v>
      </c>
      <c r="D2185">
        <v>9</v>
      </c>
      <c r="E2185">
        <v>99</v>
      </c>
      <c r="F2185">
        <v>99</v>
      </c>
      <c r="G2185">
        <v>99</v>
      </c>
      <c r="H2185">
        <v>99</v>
      </c>
      <c r="I2185">
        <v>99</v>
      </c>
      <c r="J2185">
        <v>999</v>
      </c>
      <c r="K2185">
        <v>99</v>
      </c>
      <c r="L2185">
        <v>99</v>
      </c>
      <c r="M2185">
        <v>6</v>
      </c>
      <c r="N2185">
        <v>99</v>
      </c>
      <c r="O2185">
        <v>99</v>
      </c>
      <c r="P2185">
        <v>99</v>
      </c>
      <c r="Q2185">
        <v>1</v>
      </c>
      <c r="R2185">
        <v>2</v>
      </c>
      <c r="S2185">
        <v>4.5</v>
      </c>
      <c r="T2185">
        <v>6</v>
      </c>
      <c r="U2185">
        <v>11.7</v>
      </c>
      <c r="V2185">
        <v>0</v>
      </c>
      <c r="W2185">
        <v>0</v>
      </c>
      <c r="X2185">
        <v>0</v>
      </c>
      <c r="Y2185">
        <v>0</v>
      </c>
      <c r="Z2185">
        <v>1.1999999999999991</v>
      </c>
      <c r="AA2185">
        <v>0.5</v>
      </c>
      <c r="AB2185">
        <v>0</v>
      </c>
      <c r="AC2185">
        <v>-100.00000000000036</v>
      </c>
      <c r="AF2185">
        <v>8.7912087912087891E-2</v>
      </c>
      <c r="AG2185">
        <v>8.269369407573901E-2</v>
      </c>
      <c r="AH2185">
        <v>0</v>
      </c>
      <c r="AI2185">
        <v>2</v>
      </c>
      <c r="AJ2185">
        <v>90.3</v>
      </c>
      <c r="AK2185">
        <v>15.859951129205957</v>
      </c>
    </row>
    <row r="2186" spans="1:37">
      <c r="A2186">
        <v>17</v>
      </c>
      <c r="B2186">
        <v>250</v>
      </c>
      <c r="C2186">
        <v>2022</v>
      </c>
      <c r="D2186">
        <v>10</v>
      </c>
      <c r="E2186">
        <v>99</v>
      </c>
      <c r="F2186">
        <v>99</v>
      </c>
      <c r="G2186">
        <v>99</v>
      </c>
      <c r="H2186">
        <v>99</v>
      </c>
      <c r="I2186">
        <v>99</v>
      </c>
      <c r="J2186">
        <v>999</v>
      </c>
      <c r="K2186">
        <v>99</v>
      </c>
      <c r="L2186">
        <v>99</v>
      </c>
      <c r="M2186">
        <v>6</v>
      </c>
      <c r="N2186">
        <v>99</v>
      </c>
      <c r="O2186">
        <v>99</v>
      </c>
      <c r="P2186">
        <v>99</v>
      </c>
      <c r="Q2186">
        <v>8</v>
      </c>
      <c r="R2186">
        <v>10</v>
      </c>
      <c r="S2186">
        <v>5</v>
      </c>
      <c r="T2186">
        <v>6</v>
      </c>
      <c r="U2186">
        <v>17.029999999999998</v>
      </c>
      <c r="V2186">
        <v>0</v>
      </c>
      <c r="W2186">
        <v>0</v>
      </c>
      <c r="X2186">
        <v>60</v>
      </c>
      <c r="Y2186">
        <v>0</v>
      </c>
      <c r="Z2186">
        <v>3.6916256581620086</v>
      </c>
      <c r="AA2186">
        <v>0.77459666924148318</v>
      </c>
      <c r="AB2186">
        <v>0</v>
      </c>
      <c r="AC2186">
        <v>15.03748387188296</v>
      </c>
      <c r="AF2186">
        <v>0.23883448770002391</v>
      </c>
      <c r="AG2186">
        <v>0.25919668812687408</v>
      </c>
      <c r="AH2186">
        <v>0</v>
      </c>
      <c r="AI2186">
        <v>4</v>
      </c>
      <c r="AJ2186">
        <v>103.7</v>
      </c>
      <c r="AK2186">
        <v>14.579884430139629</v>
      </c>
    </row>
    <row r="2187" spans="1:37">
      <c r="A2187">
        <v>17</v>
      </c>
      <c r="B2187">
        <v>251</v>
      </c>
      <c r="C2187">
        <v>2022</v>
      </c>
      <c r="D2187">
        <v>11</v>
      </c>
      <c r="E2187">
        <v>99</v>
      </c>
      <c r="F2187">
        <v>99</v>
      </c>
      <c r="G2187">
        <v>99</v>
      </c>
      <c r="H2187">
        <v>99</v>
      </c>
      <c r="I2187">
        <v>99</v>
      </c>
      <c r="J2187">
        <v>999</v>
      </c>
      <c r="K2187">
        <v>99</v>
      </c>
      <c r="L2187">
        <v>99</v>
      </c>
      <c r="M2187">
        <v>6</v>
      </c>
      <c r="N2187">
        <v>99</v>
      </c>
      <c r="O2187">
        <v>99</v>
      </c>
      <c r="P2187">
        <v>99</v>
      </c>
      <c r="Q2187">
        <v>3</v>
      </c>
      <c r="R2187">
        <v>5</v>
      </c>
      <c r="S2187">
        <v>6.2</v>
      </c>
      <c r="T2187">
        <v>6</v>
      </c>
      <c r="U2187">
        <v>19.18</v>
      </c>
      <c r="V2187">
        <v>0</v>
      </c>
      <c r="W2187">
        <v>0</v>
      </c>
      <c r="X2187">
        <v>60</v>
      </c>
      <c r="Y2187">
        <v>20</v>
      </c>
      <c r="Z2187">
        <v>4.2442431598578434</v>
      </c>
      <c r="AA2187">
        <v>0.97979589711326975</v>
      </c>
      <c r="AB2187">
        <v>0</v>
      </c>
      <c r="AC2187">
        <v>29.433746412900842</v>
      </c>
      <c r="AF2187">
        <v>0.19379844961240311</v>
      </c>
      <c r="AG2187">
        <v>0.21809382810385705</v>
      </c>
      <c r="AH2187">
        <v>0</v>
      </c>
      <c r="AI2187">
        <v>2</v>
      </c>
      <c r="AJ2187">
        <v>95.5</v>
      </c>
      <c r="AK2187">
        <v>16.178079017780025</v>
      </c>
    </row>
    <row r="2188" spans="1:37">
      <c r="A2188">
        <v>17</v>
      </c>
      <c r="B2188">
        <v>252</v>
      </c>
      <c r="C2188">
        <v>2022</v>
      </c>
      <c r="D2188">
        <v>12</v>
      </c>
      <c r="E2188">
        <v>99</v>
      </c>
      <c r="F2188">
        <v>99</v>
      </c>
      <c r="G2188">
        <v>99</v>
      </c>
      <c r="H2188">
        <v>99</v>
      </c>
      <c r="I2188">
        <v>99</v>
      </c>
      <c r="J2188">
        <v>999</v>
      </c>
      <c r="K2188">
        <v>99</v>
      </c>
      <c r="L2188">
        <v>99</v>
      </c>
      <c r="M2188">
        <v>6</v>
      </c>
      <c r="N2188">
        <v>99</v>
      </c>
      <c r="O2188">
        <v>99</v>
      </c>
      <c r="P2188">
        <v>99</v>
      </c>
      <c r="Q2188">
        <v>1</v>
      </c>
      <c r="R2188">
        <v>1</v>
      </c>
      <c r="S2188">
        <v>5</v>
      </c>
      <c r="T2188">
        <v>6</v>
      </c>
      <c r="U2188">
        <v>27.9</v>
      </c>
      <c r="V2188">
        <v>0</v>
      </c>
      <c r="W2188">
        <v>0</v>
      </c>
      <c r="X2188">
        <v>100</v>
      </c>
      <c r="Y2188">
        <v>100</v>
      </c>
      <c r="Z2188">
        <v>0</v>
      </c>
      <c r="AA2188">
        <v>0</v>
      </c>
      <c r="AB2188">
        <v>0</v>
      </c>
      <c r="AF2188">
        <v>0.13774104683195595</v>
      </c>
      <c r="AG2188">
        <v>0.22589081134473843</v>
      </c>
      <c r="AH2188">
        <v>0</v>
      </c>
    </row>
    <row r="2189" spans="1:37">
      <c r="A2189">
        <v>17</v>
      </c>
      <c r="B2189">
        <v>253</v>
      </c>
      <c r="C2189">
        <v>2022</v>
      </c>
      <c r="D2189">
        <v>1</v>
      </c>
      <c r="E2189">
        <v>99</v>
      </c>
      <c r="F2189">
        <v>99</v>
      </c>
      <c r="G2189">
        <v>99</v>
      </c>
      <c r="H2189">
        <v>99</v>
      </c>
      <c r="I2189">
        <v>99</v>
      </c>
      <c r="J2189">
        <v>999</v>
      </c>
      <c r="K2189">
        <v>99</v>
      </c>
      <c r="L2189">
        <v>99</v>
      </c>
      <c r="M2189">
        <v>7</v>
      </c>
      <c r="N2189">
        <v>99</v>
      </c>
      <c r="O2189">
        <v>99</v>
      </c>
      <c r="P2189">
        <v>99</v>
      </c>
      <c r="R2189">
        <v>0</v>
      </c>
    </row>
    <row r="2190" spans="1:37">
      <c r="A2190">
        <v>17</v>
      </c>
      <c r="B2190">
        <v>254</v>
      </c>
      <c r="C2190">
        <v>2022</v>
      </c>
      <c r="D2190">
        <v>2</v>
      </c>
      <c r="E2190">
        <v>99</v>
      </c>
      <c r="F2190">
        <v>99</v>
      </c>
      <c r="G2190">
        <v>99</v>
      </c>
      <c r="H2190">
        <v>99</v>
      </c>
      <c r="I2190">
        <v>99</v>
      </c>
      <c r="J2190">
        <v>999</v>
      </c>
      <c r="K2190">
        <v>99</v>
      </c>
      <c r="L2190">
        <v>99</v>
      </c>
      <c r="M2190">
        <v>7</v>
      </c>
      <c r="N2190">
        <v>99</v>
      </c>
      <c r="O2190">
        <v>99</v>
      </c>
      <c r="P2190">
        <v>99</v>
      </c>
      <c r="R2190">
        <v>0</v>
      </c>
    </row>
    <row r="2191" spans="1:37">
      <c r="A2191">
        <v>17</v>
      </c>
      <c r="B2191">
        <v>255</v>
      </c>
      <c r="C2191">
        <v>2022</v>
      </c>
      <c r="D2191">
        <v>3</v>
      </c>
      <c r="E2191">
        <v>99</v>
      </c>
      <c r="F2191">
        <v>99</v>
      </c>
      <c r="G2191">
        <v>99</v>
      </c>
      <c r="H2191">
        <v>99</v>
      </c>
      <c r="I2191">
        <v>99</v>
      </c>
      <c r="J2191">
        <v>999</v>
      </c>
      <c r="K2191">
        <v>99</v>
      </c>
      <c r="L2191">
        <v>99</v>
      </c>
      <c r="M2191">
        <v>7</v>
      </c>
      <c r="N2191">
        <v>99</v>
      </c>
      <c r="O2191">
        <v>99</v>
      </c>
      <c r="P2191">
        <v>99</v>
      </c>
      <c r="R2191">
        <v>0</v>
      </c>
    </row>
    <row r="2192" spans="1:37">
      <c r="A2192">
        <v>17</v>
      </c>
      <c r="B2192">
        <v>256</v>
      </c>
      <c r="C2192">
        <v>2022</v>
      </c>
      <c r="D2192">
        <v>4</v>
      </c>
      <c r="E2192">
        <v>99</v>
      </c>
      <c r="F2192">
        <v>99</v>
      </c>
      <c r="G2192">
        <v>99</v>
      </c>
      <c r="H2192">
        <v>99</v>
      </c>
      <c r="I2192">
        <v>99</v>
      </c>
      <c r="J2192">
        <v>999</v>
      </c>
      <c r="K2192">
        <v>99</v>
      </c>
      <c r="L2192">
        <v>99</v>
      </c>
      <c r="M2192">
        <v>7</v>
      </c>
      <c r="N2192">
        <v>99</v>
      </c>
      <c r="O2192">
        <v>99</v>
      </c>
      <c r="P2192">
        <v>99</v>
      </c>
      <c r="Q2192">
        <v>2</v>
      </c>
      <c r="R2192">
        <v>9</v>
      </c>
      <c r="S2192">
        <v>5.6666666666666679</v>
      </c>
      <c r="T2192">
        <v>7</v>
      </c>
      <c r="U2192">
        <v>19.244444444444444</v>
      </c>
      <c r="V2192">
        <v>11.111111111111112</v>
      </c>
      <c r="W2192">
        <v>0</v>
      </c>
      <c r="X2192">
        <v>77.777777777777771</v>
      </c>
      <c r="Y2192">
        <v>33.333333333333343</v>
      </c>
      <c r="Z2192">
        <v>5.0975181567135754</v>
      </c>
      <c r="AA2192">
        <v>1.0540925533894598</v>
      </c>
      <c r="AB2192">
        <v>0</v>
      </c>
      <c r="AC2192">
        <v>50.111005836886761</v>
      </c>
      <c r="AF2192">
        <v>0.24096385542168672</v>
      </c>
      <c r="AG2192">
        <v>0.48700933528287049</v>
      </c>
      <c r="AH2192">
        <v>0</v>
      </c>
      <c r="AI2192">
        <v>9</v>
      </c>
      <c r="AJ2192">
        <v>105.45555555555556</v>
      </c>
      <c r="AK2192">
        <v>16.029907067005297</v>
      </c>
    </row>
    <row r="2193" spans="1:37">
      <c r="A2193">
        <v>17</v>
      </c>
      <c r="B2193">
        <v>257</v>
      </c>
      <c r="C2193">
        <v>2022</v>
      </c>
      <c r="D2193">
        <v>5</v>
      </c>
      <c r="E2193">
        <v>99</v>
      </c>
      <c r="F2193">
        <v>99</v>
      </c>
      <c r="G2193">
        <v>99</v>
      </c>
      <c r="H2193">
        <v>99</v>
      </c>
      <c r="I2193">
        <v>99</v>
      </c>
      <c r="J2193">
        <v>999</v>
      </c>
      <c r="K2193">
        <v>99</v>
      </c>
      <c r="L2193">
        <v>99</v>
      </c>
      <c r="M2193">
        <v>7</v>
      </c>
      <c r="N2193">
        <v>99</v>
      </c>
      <c r="O2193">
        <v>99</v>
      </c>
      <c r="P2193">
        <v>99</v>
      </c>
      <c r="R2193">
        <v>0</v>
      </c>
    </row>
    <row r="2194" spans="1:37">
      <c r="A2194">
        <v>17</v>
      </c>
      <c r="B2194">
        <v>258</v>
      </c>
      <c r="C2194">
        <v>2022</v>
      </c>
      <c r="D2194">
        <v>6</v>
      </c>
      <c r="E2194">
        <v>99</v>
      </c>
      <c r="F2194">
        <v>99</v>
      </c>
      <c r="G2194">
        <v>99</v>
      </c>
      <c r="H2194">
        <v>99</v>
      </c>
      <c r="I2194">
        <v>99</v>
      </c>
      <c r="J2194">
        <v>999</v>
      </c>
      <c r="K2194">
        <v>99</v>
      </c>
      <c r="L2194">
        <v>99</v>
      </c>
      <c r="M2194">
        <v>7</v>
      </c>
      <c r="N2194">
        <v>99</v>
      </c>
      <c r="O2194">
        <v>99</v>
      </c>
      <c r="P2194">
        <v>99</v>
      </c>
      <c r="Q2194">
        <v>1</v>
      </c>
      <c r="R2194">
        <v>2</v>
      </c>
      <c r="S2194">
        <v>8</v>
      </c>
      <c r="T2194">
        <v>7</v>
      </c>
      <c r="U2194">
        <v>11.55</v>
      </c>
      <c r="V2194">
        <v>0</v>
      </c>
      <c r="W2194">
        <v>0</v>
      </c>
      <c r="X2194">
        <v>0</v>
      </c>
      <c r="Y2194">
        <v>0</v>
      </c>
      <c r="Z2194">
        <v>4.9999999999977264E-2</v>
      </c>
      <c r="AA2194">
        <v>0</v>
      </c>
      <c r="AB2194">
        <v>0</v>
      </c>
      <c r="AF2194">
        <v>0.1140901312036509</v>
      </c>
      <c r="AG2194">
        <v>9.9853893437308189E-2</v>
      </c>
      <c r="AH2194">
        <v>0</v>
      </c>
      <c r="AI2194">
        <v>2</v>
      </c>
      <c r="AJ2194">
        <v>86.45</v>
      </c>
      <c r="AK2194">
        <v>17.878253568323125</v>
      </c>
    </row>
    <row r="2195" spans="1:37">
      <c r="A2195">
        <v>17</v>
      </c>
      <c r="B2195">
        <v>259</v>
      </c>
      <c r="C2195">
        <v>2022</v>
      </c>
      <c r="D2195">
        <v>7</v>
      </c>
      <c r="E2195">
        <v>99</v>
      </c>
      <c r="F2195">
        <v>99</v>
      </c>
      <c r="G2195">
        <v>99</v>
      </c>
      <c r="H2195">
        <v>99</v>
      </c>
      <c r="I2195">
        <v>99</v>
      </c>
      <c r="J2195">
        <v>999</v>
      </c>
      <c r="K2195">
        <v>99</v>
      </c>
      <c r="L2195">
        <v>99</v>
      </c>
      <c r="M2195">
        <v>7</v>
      </c>
      <c r="N2195">
        <v>99</v>
      </c>
      <c r="O2195">
        <v>99</v>
      </c>
      <c r="P2195">
        <v>99</v>
      </c>
      <c r="R2195">
        <v>0</v>
      </c>
    </row>
    <row r="2196" spans="1:37">
      <c r="A2196">
        <v>17</v>
      </c>
      <c r="B2196">
        <v>260</v>
      </c>
      <c r="C2196">
        <v>2022</v>
      </c>
      <c r="D2196">
        <v>8</v>
      </c>
      <c r="E2196">
        <v>99</v>
      </c>
      <c r="F2196">
        <v>99</v>
      </c>
      <c r="G2196">
        <v>99</v>
      </c>
      <c r="H2196">
        <v>99</v>
      </c>
      <c r="I2196">
        <v>99</v>
      </c>
      <c r="J2196">
        <v>999</v>
      </c>
      <c r="K2196">
        <v>99</v>
      </c>
      <c r="L2196">
        <v>99</v>
      </c>
      <c r="M2196">
        <v>7</v>
      </c>
      <c r="N2196">
        <v>99</v>
      </c>
      <c r="O2196">
        <v>99</v>
      </c>
      <c r="P2196">
        <v>99</v>
      </c>
      <c r="Q2196">
        <v>1</v>
      </c>
      <c r="R2196">
        <v>4</v>
      </c>
      <c r="S2196">
        <v>7.5</v>
      </c>
      <c r="T2196">
        <v>7</v>
      </c>
      <c r="U2196">
        <v>13.074999999999999</v>
      </c>
      <c r="V2196">
        <v>0</v>
      </c>
      <c r="W2196">
        <v>0</v>
      </c>
      <c r="X2196">
        <v>0</v>
      </c>
      <c r="Y2196">
        <v>0</v>
      </c>
      <c r="Z2196">
        <v>1.0963005974640352</v>
      </c>
      <c r="AA2196">
        <v>0.8660254037844386</v>
      </c>
      <c r="AB2196">
        <v>0</v>
      </c>
      <c r="AC2196">
        <v>-59.246437915003789</v>
      </c>
      <c r="AF2196">
        <v>0.24059716215647245</v>
      </c>
      <c r="AG2196">
        <v>0.26656744717071529</v>
      </c>
      <c r="AH2196">
        <v>0</v>
      </c>
      <c r="AI2196">
        <v>4</v>
      </c>
      <c r="AJ2196">
        <v>90.775000000000006</v>
      </c>
      <c r="AK2196">
        <v>17.44404195050225</v>
      </c>
    </row>
    <row r="2197" spans="1:37">
      <c r="A2197">
        <v>17</v>
      </c>
      <c r="B2197">
        <v>261</v>
      </c>
      <c r="C2197">
        <v>2022</v>
      </c>
      <c r="D2197">
        <v>9</v>
      </c>
      <c r="E2197">
        <v>99</v>
      </c>
      <c r="F2197">
        <v>99</v>
      </c>
      <c r="G2197">
        <v>99</v>
      </c>
      <c r="H2197">
        <v>99</v>
      </c>
      <c r="I2197">
        <v>99</v>
      </c>
      <c r="J2197">
        <v>999</v>
      </c>
      <c r="K2197">
        <v>99</v>
      </c>
      <c r="L2197">
        <v>99</v>
      </c>
      <c r="M2197">
        <v>7</v>
      </c>
      <c r="N2197">
        <v>99</v>
      </c>
      <c r="O2197">
        <v>99</v>
      </c>
      <c r="P2197">
        <v>99</v>
      </c>
      <c r="R2197">
        <v>0</v>
      </c>
    </row>
    <row r="2198" spans="1:37">
      <c r="A2198">
        <v>17</v>
      </c>
      <c r="B2198">
        <v>262</v>
      </c>
      <c r="C2198">
        <v>2022</v>
      </c>
      <c r="D2198">
        <v>10</v>
      </c>
      <c r="E2198">
        <v>99</v>
      </c>
      <c r="F2198">
        <v>99</v>
      </c>
      <c r="G2198">
        <v>99</v>
      </c>
      <c r="H2198">
        <v>99</v>
      </c>
      <c r="I2198">
        <v>99</v>
      </c>
      <c r="J2198">
        <v>999</v>
      </c>
      <c r="K2198">
        <v>99</v>
      </c>
      <c r="L2198">
        <v>99</v>
      </c>
      <c r="M2198">
        <v>7</v>
      </c>
      <c r="N2198">
        <v>99</v>
      </c>
      <c r="O2198">
        <v>99</v>
      </c>
      <c r="P2198">
        <v>99</v>
      </c>
      <c r="Q2198">
        <v>3</v>
      </c>
      <c r="R2198">
        <v>4</v>
      </c>
      <c r="S2198">
        <v>6.25</v>
      </c>
      <c r="T2198">
        <v>7</v>
      </c>
      <c r="U2198">
        <v>22.425000000000001</v>
      </c>
      <c r="V2198">
        <v>25</v>
      </c>
      <c r="W2198">
        <v>0</v>
      </c>
      <c r="X2198">
        <v>50</v>
      </c>
      <c r="Y2198">
        <v>50</v>
      </c>
      <c r="Z2198">
        <v>9.8260813654274219</v>
      </c>
      <c r="AA2198">
        <v>1.0897247358851685</v>
      </c>
      <c r="AB2198">
        <v>0</v>
      </c>
      <c r="AC2198">
        <v>55.508995599848085</v>
      </c>
      <c r="AF2198">
        <v>9.5533795080009601E-2</v>
      </c>
      <c r="AG2198">
        <v>0.13652344641797187</v>
      </c>
      <c r="AH2198">
        <v>0</v>
      </c>
      <c r="AI2198">
        <v>1</v>
      </c>
      <c r="AJ2198">
        <v>87.9</v>
      </c>
      <c r="AK2198">
        <v>15.313226775037425</v>
      </c>
    </row>
    <row r="2199" spans="1:37">
      <c r="A2199">
        <v>17</v>
      </c>
      <c r="B2199">
        <v>263</v>
      </c>
      <c r="C2199">
        <v>2022</v>
      </c>
      <c r="D2199">
        <v>11</v>
      </c>
      <c r="E2199">
        <v>99</v>
      </c>
      <c r="F2199">
        <v>99</v>
      </c>
      <c r="G2199">
        <v>99</v>
      </c>
      <c r="H2199">
        <v>99</v>
      </c>
      <c r="I2199">
        <v>99</v>
      </c>
      <c r="J2199">
        <v>999</v>
      </c>
      <c r="K2199">
        <v>99</v>
      </c>
      <c r="L2199">
        <v>99</v>
      </c>
      <c r="M2199">
        <v>7</v>
      </c>
      <c r="N2199">
        <v>99</v>
      </c>
      <c r="O2199">
        <v>99</v>
      </c>
      <c r="P2199">
        <v>99</v>
      </c>
      <c r="R2199">
        <v>0</v>
      </c>
    </row>
    <row r="2200" spans="1:37">
      <c r="A2200">
        <v>17</v>
      </c>
      <c r="B2200">
        <v>264</v>
      </c>
      <c r="C2200">
        <v>2022</v>
      </c>
      <c r="D2200">
        <v>12</v>
      </c>
      <c r="E2200">
        <v>99</v>
      </c>
      <c r="F2200">
        <v>99</v>
      </c>
      <c r="G2200">
        <v>99</v>
      </c>
      <c r="H2200">
        <v>99</v>
      </c>
      <c r="I2200">
        <v>99</v>
      </c>
      <c r="J2200">
        <v>999</v>
      </c>
      <c r="K2200">
        <v>99</v>
      </c>
      <c r="L2200">
        <v>99</v>
      </c>
      <c r="M2200">
        <v>7</v>
      </c>
      <c r="N2200">
        <v>99</v>
      </c>
      <c r="O2200">
        <v>99</v>
      </c>
      <c r="P2200">
        <v>99</v>
      </c>
      <c r="R2200">
        <v>0</v>
      </c>
    </row>
    <row r="2201" spans="1:37">
      <c r="A2201">
        <v>17</v>
      </c>
      <c r="B2201">
        <v>265</v>
      </c>
      <c r="C2201">
        <v>2022</v>
      </c>
      <c r="D2201">
        <v>1</v>
      </c>
      <c r="E2201">
        <v>99</v>
      </c>
      <c r="F2201">
        <v>99</v>
      </c>
      <c r="G2201">
        <v>99</v>
      </c>
      <c r="H2201">
        <v>99</v>
      </c>
      <c r="I2201">
        <v>99</v>
      </c>
      <c r="J2201">
        <v>999</v>
      </c>
      <c r="K2201">
        <v>99</v>
      </c>
      <c r="L2201">
        <v>99</v>
      </c>
      <c r="M2201">
        <v>8</v>
      </c>
      <c r="N2201">
        <v>99</v>
      </c>
      <c r="O2201">
        <v>99</v>
      </c>
      <c r="P2201">
        <v>99</v>
      </c>
      <c r="Q2201">
        <v>41</v>
      </c>
      <c r="R2201">
        <v>150</v>
      </c>
      <c r="S2201">
        <v>6.3066666666666649</v>
      </c>
      <c r="T2201">
        <v>8</v>
      </c>
      <c r="U2201">
        <v>25.126799999999996</v>
      </c>
      <c r="V2201">
        <v>0</v>
      </c>
      <c r="W2201">
        <v>0</v>
      </c>
      <c r="X2201">
        <v>98</v>
      </c>
      <c r="Y2201">
        <v>65.333333333333329</v>
      </c>
      <c r="Z2201">
        <v>4.9100039809895923</v>
      </c>
      <c r="AA2201">
        <v>1.0388882947116544</v>
      </c>
      <c r="AB2201">
        <v>0</v>
      </c>
      <c r="AC2201">
        <v>19.976322052535632</v>
      </c>
      <c r="AF2201">
        <v>16.357688113413307</v>
      </c>
      <c r="AG2201">
        <v>21.599649272613163</v>
      </c>
      <c r="AH2201">
        <v>1.333333333333333</v>
      </c>
      <c r="AI2201">
        <v>0</v>
      </c>
    </row>
    <row r="2202" spans="1:37">
      <c r="A2202">
        <v>17</v>
      </c>
      <c r="B2202">
        <v>266</v>
      </c>
      <c r="C2202">
        <v>2022</v>
      </c>
      <c r="D2202">
        <v>2</v>
      </c>
      <c r="E2202">
        <v>99</v>
      </c>
      <c r="F2202">
        <v>99</v>
      </c>
      <c r="G2202">
        <v>99</v>
      </c>
      <c r="H2202">
        <v>99</v>
      </c>
      <c r="I2202">
        <v>99</v>
      </c>
      <c r="J2202">
        <v>999</v>
      </c>
      <c r="K2202">
        <v>99</v>
      </c>
      <c r="L2202">
        <v>99</v>
      </c>
      <c r="M2202">
        <v>8</v>
      </c>
      <c r="N2202">
        <v>99</v>
      </c>
      <c r="O2202">
        <v>99</v>
      </c>
      <c r="P2202">
        <v>99</v>
      </c>
      <c r="Q2202">
        <v>41</v>
      </c>
      <c r="R2202">
        <v>178</v>
      </c>
      <c r="S2202">
        <v>6.3932584269662893</v>
      </c>
      <c r="T2202">
        <v>8</v>
      </c>
      <c r="U2202">
        <v>17.088764044943829</v>
      </c>
      <c r="V2202">
        <v>0</v>
      </c>
      <c r="W2202">
        <v>0</v>
      </c>
      <c r="X2202">
        <v>51.123595505617985</v>
      </c>
      <c r="Y2202">
        <v>33.146067415730329</v>
      </c>
      <c r="Z2202">
        <v>9.9295488905107803</v>
      </c>
      <c r="AA2202">
        <v>1.1378866428019936</v>
      </c>
      <c r="AB2202">
        <v>0</v>
      </c>
      <c r="AC2202">
        <v>-7.4242144218832804</v>
      </c>
      <c r="AF2202">
        <v>11.028500619578688</v>
      </c>
      <c r="AG2202">
        <v>18.757669752039636</v>
      </c>
      <c r="AH2202">
        <v>3.3707865168539315</v>
      </c>
      <c r="AI2202">
        <v>0</v>
      </c>
    </row>
    <row r="2203" spans="1:37">
      <c r="A2203">
        <v>17</v>
      </c>
      <c r="B2203">
        <v>267</v>
      </c>
      <c r="C2203">
        <v>2022</v>
      </c>
      <c r="D2203">
        <v>3</v>
      </c>
      <c r="E2203">
        <v>99</v>
      </c>
      <c r="F2203">
        <v>99</v>
      </c>
      <c r="G2203">
        <v>99</v>
      </c>
      <c r="H2203">
        <v>99</v>
      </c>
      <c r="I2203">
        <v>99</v>
      </c>
      <c r="J2203">
        <v>999</v>
      </c>
      <c r="K2203">
        <v>99</v>
      </c>
      <c r="L2203">
        <v>99</v>
      </c>
      <c r="M2203">
        <v>8</v>
      </c>
      <c r="N2203">
        <v>99</v>
      </c>
      <c r="O2203">
        <v>99</v>
      </c>
      <c r="P2203">
        <v>99</v>
      </c>
      <c r="Q2203">
        <v>102</v>
      </c>
      <c r="R2203">
        <v>669</v>
      </c>
      <c r="S2203">
        <v>5.8445440956651709</v>
      </c>
      <c r="T2203">
        <v>8</v>
      </c>
      <c r="U2203">
        <v>14.847533632287012</v>
      </c>
      <c r="V2203">
        <v>0</v>
      </c>
      <c r="W2203">
        <v>0</v>
      </c>
      <c r="X2203">
        <v>41.405082212257099</v>
      </c>
      <c r="Y2203">
        <v>26.756352765321367</v>
      </c>
      <c r="Z2203">
        <v>9.4352809604130119</v>
      </c>
      <c r="AA2203">
        <v>1.0125022548456548</v>
      </c>
      <c r="AB2203">
        <v>0</v>
      </c>
      <c r="AC2203">
        <v>20.998566040221995</v>
      </c>
      <c r="AF2203">
        <v>15.511245073035004</v>
      </c>
      <c r="AG2203">
        <v>24.485419183079841</v>
      </c>
      <c r="AH2203">
        <v>0.1494768310911809</v>
      </c>
      <c r="AI2203">
        <v>9</v>
      </c>
      <c r="AJ2203">
        <v>109.47777777777777</v>
      </c>
      <c r="AK2203">
        <v>15.0793688865792</v>
      </c>
    </row>
    <row r="2204" spans="1:37">
      <c r="A2204">
        <v>17</v>
      </c>
      <c r="B2204">
        <v>268</v>
      </c>
      <c r="C2204">
        <v>2022</v>
      </c>
      <c r="D2204">
        <v>4</v>
      </c>
      <c r="E2204">
        <v>99</v>
      </c>
      <c r="F2204">
        <v>99</v>
      </c>
      <c r="G2204">
        <v>99</v>
      </c>
      <c r="H2204">
        <v>99</v>
      </c>
      <c r="I2204">
        <v>99</v>
      </c>
      <c r="J2204">
        <v>999</v>
      </c>
      <c r="K2204">
        <v>99</v>
      </c>
      <c r="L2204">
        <v>99</v>
      </c>
      <c r="M2204">
        <v>8</v>
      </c>
      <c r="N2204">
        <v>99</v>
      </c>
      <c r="O2204">
        <v>99</v>
      </c>
      <c r="P2204">
        <v>99</v>
      </c>
      <c r="Q2204">
        <v>71</v>
      </c>
      <c r="R2204">
        <v>329</v>
      </c>
      <c r="S2204">
        <v>6.0547112462006076</v>
      </c>
      <c r="T2204">
        <v>8</v>
      </c>
      <c r="U2204">
        <v>19.4738601823708</v>
      </c>
      <c r="V2204">
        <v>0</v>
      </c>
      <c r="W2204">
        <v>0</v>
      </c>
      <c r="X2204">
        <v>60.48632218844984</v>
      </c>
      <c r="Y2204">
        <v>43.46504559270516</v>
      </c>
      <c r="Z2204">
        <v>9.8487305274196881</v>
      </c>
      <c r="AA2204">
        <v>1.1811786365035939</v>
      </c>
      <c r="AB2204">
        <v>0</v>
      </c>
      <c r="AC2204">
        <v>24.598860401778431</v>
      </c>
      <c r="AF2204">
        <v>8.8085676037483278</v>
      </c>
      <c r="AG2204">
        <v>18.015127657181409</v>
      </c>
      <c r="AH2204">
        <v>0</v>
      </c>
      <c r="AI2204">
        <v>2</v>
      </c>
      <c r="AJ2204">
        <v>113.25</v>
      </c>
      <c r="AK2204">
        <v>20.485811104754823</v>
      </c>
    </row>
    <row r="2205" spans="1:37">
      <c r="A2205">
        <v>17</v>
      </c>
      <c r="B2205">
        <v>269</v>
      </c>
      <c r="C2205">
        <v>2022</v>
      </c>
      <c r="D2205">
        <v>5</v>
      </c>
      <c r="E2205">
        <v>99</v>
      </c>
      <c r="F2205">
        <v>99</v>
      </c>
      <c r="G2205">
        <v>99</v>
      </c>
      <c r="H2205">
        <v>99</v>
      </c>
      <c r="I2205">
        <v>99</v>
      </c>
      <c r="J2205">
        <v>999</v>
      </c>
      <c r="K2205">
        <v>99</v>
      </c>
      <c r="L2205">
        <v>99</v>
      </c>
      <c r="M2205">
        <v>8</v>
      </c>
      <c r="N2205">
        <v>99</v>
      </c>
      <c r="O2205">
        <v>99</v>
      </c>
      <c r="P2205">
        <v>99</v>
      </c>
      <c r="Q2205">
        <v>51</v>
      </c>
      <c r="R2205">
        <v>228</v>
      </c>
      <c r="S2205">
        <v>6.2061403508771917</v>
      </c>
      <c r="T2205">
        <v>8</v>
      </c>
      <c r="U2205">
        <v>19.353070175438596</v>
      </c>
      <c r="V2205">
        <v>0</v>
      </c>
      <c r="W2205">
        <v>0</v>
      </c>
      <c r="X2205">
        <v>61.84210526315789</v>
      </c>
      <c r="Y2205">
        <v>42.105263157894754</v>
      </c>
      <c r="Z2205">
        <v>9.6479631181098888</v>
      </c>
      <c r="AA2205">
        <v>1.1225585662617339</v>
      </c>
      <c r="AB2205">
        <v>0</v>
      </c>
      <c r="AC2205">
        <v>27.47324755067125</v>
      </c>
      <c r="AF2205">
        <v>11.242603550295859</v>
      </c>
      <c r="AG2205">
        <v>20.566876724587967</v>
      </c>
      <c r="AH2205">
        <v>0</v>
      </c>
      <c r="AI2205">
        <v>1</v>
      </c>
      <c r="AJ2205">
        <v>90.8</v>
      </c>
      <c r="AK2205">
        <v>15.762476849997562</v>
      </c>
    </row>
    <row r="2206" spans="1:37">
      <c r="A2206">
        <v>17</v>
      </c>
      <c r="B2206">
        <v>270</v>
      </c>
      <c r="C2206">
        <v>2022</v>
      </c>
      <c r="D2206">
        <v>6</v>
      </c>
      <c r="E2206">
        <v>99</v>
      </c>
      <c r="F2206">
        <v>99</v>
      </c>
      <c r="G2206">
        <v>99</v>
      </c>
      <c r="H2206">
        <v>99</v>
      </c>
      <c r="I2206">
        <v>99</v>
      </c>
      <c r="J2206">
        <v>999</v>
      </c>
      <c r="K2206">
        <v>99</v>
      </c>
      <c r="L2206">
        <v>99</v>
      </c>
      <c r="M2206">
        <v>8</v>
      </c>
      <c r="N2206">
        <v>99</v>
      </c>
      <c r="O2206">
        <v>99</v>
      </c>
      <c r="P2206">
        <v>99</v>
      </c>
      <c r="Q2206">
        <v>59</v>
      </c>
      <c r="R2206">
        <v>215</v>
      </c>
      <c r="S2206">
        <v>6.2930232558139547</v>
      </c>
      <c r="T2206">
        <v>8</v>
      </c>
      <c r="U2206">
        <v>23.281860465116274</v>
      </c>
      <c r="V2206">
        <v>0</v>
      </c>
      <c r="W2206">
        <v>0</v>
      </c>
      <c r="X2206">
        <v>79.069767441860449</v>
      </c>
      <c r="Y2206">
        <v>61.86046511627908</v>
      </c>
      <c r="Z2206">
        <v>9.1698239327303508</v>
      </c>
      <c r="AA2206">
        <v>1.4950142487984261</v>
      </c>
      <c r="AB2206">
        <v>0</v>
      </c>
      <c r="AC2206">
        <v>41.335644074191407</v>
      </c>
      <c r="AF2206">
        <v>12.26468910439247</v>
      </c>
      <c r="AG2206">
        <v>21.637603852371857</v>
      </c>
      <c r="AH2206">
        <v>0</v>
      </c>
      <c r="AI2206">
        <v>1</v>
      </c>
      <c r="AJ2206">
        <v>106</v>
      </c>
      <c r="AK2206">
        <v>16.456537947433119</v>
      </c>
    </row>
    <row r="2207" spans="1:37">
      <c r="A2207">
        <v>17</v>
      </c>
      <c r="B2207">
        <v>271</v>
      </c>
      <c r="C2207">
        <v>2022</v>
      </c>
      <c r="D2207">
        <v>7</v>
      </c>
      <c r="E2207">
        <v>99</v>
      </c>
      <c r="F2207">
        <v>99</v>
      </c>
      <c r="G2207">
        <v>99</v>
      </c>
      <c r="H2207">
        <v>99</v>
      </c>
      <c r="I2207">
        <v>99</v>
      </c>
      <c r="J2207">
        <v>999</v>
      </c>
      <c r="K2207">
        <v>99</v>
      </c>
      <c r="L2207">
        <v>99</v>
      </c>
      <c r="M2207">
        <v>8</v>
      </c>
      <c r="N2207">
        <v>99</v>
      </c>
      <c r="O2207">
        <v>99</v>
      </c>
      <c r="P2207">
        <v>99</v>
      </c>
      <c r="Q2207">
        <v>11</v>
      </c>
      <c r="R2207">
        <v>29</v>
      </c>
      <c r="S2207">
        <v>5.862068965517242</v>
      </c>
      <c r="T2207">
        <v>8</v>
      </c>
      <c r="U2207">
        <v>22.386206896551723</v>
      </c>
      <c r="V2207">
        <v>0</v>
      </c>
      <c r="W2207">
        <v>0</v>
      </c>
      <c r="X2207">
        <v>79.310344827586235</v>
      </c>
      <c r="Y2207">
        <v>55.172413793103438</v>
      </c>
      <c r="Z2207">
        <v>6.5174420695244866</v>
      </c>
      <c r="AA2207">
        <v>0.85999751126482693</v>
      </c>
      <c r="AB2207">
        <v>0</v>
      </c>
      <c r="AC2207">
        <v>-1.5104613737912012</v>
      </c>
      <c r="AF2207">
        <v>12.83185840707965</v>
      </c>
      <c r="AG2207">
        <v>20.426013906805515</v>
      </c>
      <c r="AH2207">
        <v>0</v>
      </c>
      <c r="AI2207">
        <v>0</v>
      </c>
    </row>
    <row r="2208" spans="1:37">
      <c r="A2208">
        <v>17</v>
      </c>
      <c r="B2208">
        <v>272</v>
      </c>
      <c r="C2208">
        <v>2022</v>
      </c>
      <c r="D2208">
        <v>8</v>
      </c>
      <c r="E2208">
        <v>99</v>
      </c>
      <c r="F2208">
        <v>99</v>
      </c>
      <c r="G2208">
        <v>99</v>
      </c>
      <c r="H2208">
        <v>99</v>
      </c>
      <c r="I2208">
        <v>99</v>
      </c>
      <c r="J2208">
        <v>999</v>
      </c>
      <c r="K2208">
        <v>99</v>
      </c>
      <c r="L2208">
        <v>99</v>
      </c>
      <c r="M2208">
        <v>8</v>
      </c>
      <c r="N2208">
        <v>99</v>
      </c>
      <c r="O2208">
        <v>99</v>
      </c>
      <c r="P2208">
        <v>99</v>
      </c>
      <c r="Q2208">
        <v>45</v>
      </c>
      <c r="R2208">
        <v>120</v>
      </c>
      <c r="S2208">
        <v>6.1833333333333353</v>
      </c>
      <c r="T2208">
        <v>8</v>
      </c>
      <c r="U2208">
        <v>22.074999999999996</v>
      </c>
      <c r="V2208">
        <v>0</v>
      </c>
      <c r="W2208">
        <v>0</v>
      </c>
      <c r="X2208">
        <v>69.166666666666686</v>
      </c>
      <c r="Y2208">
        <v>49.166666666666657</v>
      </c>
      <c r="Z2208">
        <v>8.4448924406018211</v>
      </c>
      <c r="AA2208">
        <v>1.0876835732673138</v>
      </c>
      <c r="AB2208">
        <v>0</v>
      </c>
      <c r="AC2208">
        <v>13.467973827096843</v>
      </c>
      <c r="AF2208">
        <v>7.21791486469417</v>
      </c>
      <c r="AG2208">
        <v>13.5016666836563</v>
      </c>
      <c r="AH2208">
        <v>1.6666666666666672</v>
      </c>
      <c r="AI2208">
        <v>2</v>
      </c>
      <c r="AJ2208">
        <v>93.4</v>
      </c>
      <c r="AK2208">
        <v>16.640086153927243</v>
      </c>
    </row>
    <row r="2209" spans="1:37">
      <c r="A2209">
        <v>17</v>
      </c>
      <c r="B2209">
        <v>273</v>
      </c>
      <c r="C2209">
        <v>2022</v>
      </c>
      <c r="D2209">
        <v>9</v>
      </c>
      <c r="E2209">
        <v>99</v>
      </c>
      <c r="F2209">
        <v>99</v>
      </c>
      <c r="G2209">
        <v>99</v>
      </c>
      <c r="H2209">
        <v>99</v>
      </c>
      <c r="I2209">
        <v>99</v>
      </c>
      <c r="J2209">
        <v>999</v>
      </c>
      <c r="K2209">
        <v>99</v>
      </c>
      <c r="L2209">
        <v>99</v>
      </c>
      <c r="M2209">
        <v>8</v>
      </c>
      <c r="N2209">
        <v>99</v>
      </c>
      <c r="O2209">
        <v>99</v>
      </c>
      <c r="P2209">
        <v>99</v>
      </c>
      <c r="Q2209">
        <v>66</v>
      </c>
      <c r="R2209">
        <v>254</v>
      </c>
      <c r="S2209">
        <v>6.4842519685039379</v>
      </c>
      <c r="T2209">
        <v>8</v>
      </c>
      <c r="U2209">
        <v>20.046456692913377</v>
      </c>
      <c r="V2209">
        <v>0</v>
      </c>
      <c r="W2209">
        <v>0</v>
      </c>
      <c r="X2209">
        <v>67.716535433070845</v>
      </c>
      <c r="Y2209">
        <v>33.464566929133873</v>
      </c>
      <c r="Z2209">
        <v>6.8233537748173356</v>
      </c>
      <c r="AA2209">
        <v>1.6355270862623139</v>
      </c>
      <c r="AB2209">
        <v>0</v>
      </c>
      <c r="AC2209">
        <v>2.3772738579942687</v>
      </c>
      <c r="AF2209">
        <v>11.164835164835164</v>
      </c>
      <c r="AG2209">
        <v>17.994006474138796</v>
      </c>
      <c r="AH2209">
        <v>5.9055118110236222</v>
      </c>
      <c r="AI2209">
        <v>0</v>
      </c>
    </row>
    <row r="2210" spans="1:37">
      <c r="A2210">
        <v>17</v>
      </c>
      <c r="B2210">
        <v>274</v>
      </c>
      <c r="C2210">
        <v>2022</v>
      </c>
      <c r="D2210">
        <v>10</v>
      </c>
      <c r="E2210">
        <v>99</v>
      </c>
      <c r="F2210">
        <v>99</v>
      </c>
      <c r="G2210">
        <v>99</v>
      </c>
      <c r="H2210">
        <v>99</v>
      </c>
      <c r="I2210">
        <v>99</v>
      </c>
      <c r="J2210">
        <v>999</v>
      </c>
      <c r="K2210">
        <v>99</v>
      </c>
      <c r="L2210">
        <v>99</v>
      </c>
      <c r="M2210">
        <v>8</v>
      </c>
      <c r="N2210">
        <v>99</v>
      </c>
      <c r="O2210">
        <v>99</v>
      </c>
      <c r="P2210">
        <v>99</v>
      </c>
      <c r="Q2210">
        <v>172</v>
      </c>
      <c r="R2210">
        <v>683</v>
      </c>
      <c r="S2210">
        <v>6.478770131771598</v>
      </c>
      <c r="T2210">
        <v>8</v>
      </c>
      <c r="U2210">
        <v>21.826939970717437</v>
      </c>
      <c r="V2210">
        <v>0</v>
      </c>
      <c r="W2210">
        <v>0</v>
      </c>
      <c r="X2210">
        <v>77.598828696925338</v>
      </c>
      <c r="Y2210">
        <v>46.998535871156683</v>
      </c>
      <c r="Z2210">
        <v>6.5151163684985596</v>
      </c>
      <c r="AA2210">
        <v>1.468279621435016</v>
      </c>
      <c r="AB2210">
        <v>0</v>
      </c>
      <c r="AC2210">
        <v>15.101822163041971</v>
      </c>
      <c r="AF2210">
        <v>16.312395509911628</v>
      </c>
      <c r="AG2210">
        <v>22.689679314490995</v>
      </c>
      <c r="AH2210">
        <v>1.0248901903367498</v>
      </c>
      <c r="AI2210">
        <v>0</v>
      </c>
    </row>
    <row r="2211" spans="1:37">
      <c r="A2211">
        <v>17</v>
      </c>
      <c r="B2211">
        <v>275</v>
      </c>
      <c r="C2211">
        <v>2022</v>
      </c>
      <c r="D2211">
        <v>11</v>
      </c>
      <c r="E2211">
        <v>99</v>
      </c>
      <c r="F2211">
        <v>99</v>
      </c>
      <c r="G2211">
        <v>99</v>
      </c>
      <c r="H2211">
        <v>99</v>
      </c>
      <c r="I2211">
        <v>99</v>
      </c>
      <c r="J2211">
        <v>999</v>
      </c>
      <c r="K2211">
        <v>99</v>
      </c>
      <c r="L2211">
        <v>99</v>
      </c>
      <c r="M2211">
        <v>8</v>
      </c>
      <c r="N2211">
        <v>99</v>
      </c>
      <c r="O2211">
        <v>99</v>
      </c>
      <c r="P2211">
        <v>99</v>
      </c>
      <c r="Q2211">
        <v>99</v>
      </c>
      <c r="R2211">
        <v>422</v>
      </c>
      <c r="S2211">
        <v>6.165876777251186</v>
      </c>
      <c r="T2211">
        <v>8</v>
      </c>
      <c r="U2211">
        <v>21.672985781990523</v>
      </c>
      <c r="V2211">
        <v>0</v>
      </c>
      <c r="W2211">
        <v>0</v>
      </c>
      <c r="X2211">
        <v>79.857819905213262</v>
      </c>
      <c r="Y2211">
        <v>44.786729857819914</v>
      </c>
      <c r="Z2211">
        <v>6.4074475398633677</v>
      </c>
      <c r="AA2211">
        <v>1.2901271343285681</v>
      </c>
      <c r="AB2211">
        <v>0</v>
      </c>
      <c r="AC2211">
        <v>18.999692832469485</v>
      </c>
      <c r="AF2211">
        <v>16.356589147286819</v>
      </c>
      <c r="AG2211">
        <v>20.799647047318835</v>
      </c>
      <c r="AH2211">
        <v>1.6587677725118479</v>
      </c>
      <c r="AI2211">
        <v>1</v>
      </c>
      <c r="AJ2211">
        <v>108.4</v>
      </c>
      <c r="AK2211">
        <v>23.081258440203847</v>
      </c>
    </row>
    <row r="2212" spans="1:37">
      <c r="A2212">
        <v>17</v>
      </c>
      <c r="B2212">
        <v>276</v>
      </c>
      <c r="C2212">
        <v>2022</v>
      </c>
      <c r="D2212">
        <v>12</v>
      </c>
      <c r="E2212">
        <v>99</v>
      </c>
      <c r="F2212">
        <v>99</v>
      </c>
      <c r="G2212">
        <v>99</v>
      </c>
      <c r="H2212">
        <v>99</v>
      </c>
      <c r="I2212">
        <v>99</v>
      </c>
      <c r="J2212">
        <v>999</v>
      </c>
      <c r="K2212">
        <v>99</v>
      </c>
      <c r="L2212">
        <v>99</v>
      </c>
      <c r="M2212">
        <v>8</v>
      </c>
      <c r="N2212">
        <v>99</v>
      </c>
      <c r="O2212">
        <v>99</v>
      </c>
      <c r="P2212">
        <v>99</v>
      </c>
      <c r="Q2212">
        <v>39</v>
      </c>
      <c r="R2212">
        <v>115</v>
      </c>
      <c r="S2212">
        <v>6.252173913043479</v>
      </c>
      <c r="T2212">
        <v>8</v>
      </c>
      <c r="U2212">
        <v>21.226086956521723</v>
      </c>
      <c r="V2212">
        <v>0</v>
      </c>
      <c r="W2212">
        <v>0</v>
      </c>
      <c r="X2212">
        <v>73.913043478260875</v>
      </c>
      <c r="Y2212">
        <v>37.391304347826086</v>
      </c>
      <c r="Z2212">
        <v>6.4561138796664279</v>
      </c>
      <c r="AA2212">
        <v>1.3111128911091201</v>
      </c>
      <c r="AB2212">
        <v>0</v>
      </c>
      <c r="AC2212">
        <v>7.5241916704172542</v>
      </c>
      <c r="AF2212">
        <v>15.840220385674932</v>
      </c>
      <c r="AG2212">
        <v>19.763421881451844</v>
      </c>
      <c r="AH2212">
        <v>2.6086956521739126</v>
      </c>
      <c r="AI2212">
        <v>0</v>
      </c>
    </row>
    <row r="2213" spans="1:37">
      <c r="A2213">
        <v>17</v>
      </c>
      <c r="B2213">
        <v>277</v>
      </c>
      <c r="C2213">
        <v>2022</v>
      </c>
      <c r="D2213">
        <v>1</v>
      </c>
      <c r="E2213">
        <v>99</v>
      </c>
      <c r="F2213">
        <v>99</v>
      </c>
      <c r="G2213">
        <v>99</v>
      </c>
      <c r="H2213">
        <v>99</v>
      </c>
      <c r="I2213">
        <v>99</v>
      </c>
      <c r="J2213">
        <v>999</v>
      </c>
      <c r="K2213">
        <v>99</v>
      </c>
      <c r="L2213">
        <v>99</v>
      </c>
      <c r="M2213">
        <v>9</v>
      </c>
      <c r="N2213">
        <v>99</v>
      </c>
      <c r="O2213">
        <v>99</v>
      </c>
      <c r="P2213">
        <v>99</v>
      </c>
      <c r="R2213">
        <v>0</v>
      </c>
    </row>
    <row r="2214" spans="1:37">
      <c r="A2214">
        <v>17</v>
      </c>
      <c r="B2214">
        <v>278</v>
      </c>
      <c r="C2214">
        <v>2022</v>
      </c>
      <c r="D2214">
        <v>2</v>
      </c>
      <c r="E2214">
        <v>99</v>
      </c>
      <c r="F2214">
        <v>99</v>
      </c>
      <c r="G2214">
        <v>99</v>
      </c>
      <c r="H2214">
        <v>99</v>
      </c>
      <c r="I2214">
        <v>99</v>
      </c>
      <c r="J2214">
        <v>999</v>
      </c>
      <c r="K2214">
        <v>99</v>
      </c>
      <c r="L2214">
        <v>99</v>
      </c>
      <c r="M2214">
        <v>9</v>
      </c>
      <c r="N2214">
        <v>99</v>
      </c>
      <c r="O2214">
        <v>99</v>
      </c>
      <c r="P2214">
        <v>99</v>
      </c>
      <c r="R2214">
        <v>0</v>
      </c>
    </row>
    <row r="2215" spans="1:37">
      <c r="A2215">
        <v>17</v>
      </c>
      <c r="B2215">
        <v>279</v>
      </c>
      <c r="C2215">
        <v>2022</v>
      </c>
      <c r="D2215">
        <v>3</v>
      </c>
      <c r="E2215">
        <v>99</v>
      </c>
      <c r="F2215">
        <v>99</v>
      </c>
      <c r="G2215">
        <v>99</v>
      </c>
      <c r="H2215">
        <v>99</v>
      </c>
      <c r="I2215">
        <v>99</v>
      </c>
      <c r="J2215">
        <v>999</v>
      </c>
      <c r="K2215">
        <v>99</v>
      </c>
      <c r="L2215">
        <v>99</v>
      </c>
      <c r="M2215">
        <v>9</v>
      </c>
      <c r="N2215">
        <v>99</v>
      </c>
      <c r="O2215">
        <v>99</v>
      </c>
      <c r="P2215">
        <v>99</v>
      </c>
      <c r="Q2215">
        <v>1</v>
      </c>
      <c r="R2215">
        <v>2</v>
      </c>
      <c r="S2215">
        <v>8</v>
      </c>
      <c r="T2215">
        <v>9</v>
      </c>
      <c r="U2215">
        <v>23.4</v>
      </c>
      <c r="V2215">
        <v>0</v>
      </c>
      <c r="W2215">
        <v>100</v>
      </c>
      <c r="X2215">
        <v>100</v>
      </c>
      <c r="Y2215">
        <v>100</v>
      </c>
      <c r="Z2215">
        <v>9.9999999999954528E-2</v>
      </c>
      <c r="AA2215">
        <v>0</v>
      </c>
      <c r="AB2215">
        <v>0</v>
      </c>
      <c r="AF2215">
        <v>4.6371435195919311E-2</v>
      </c>
      <c r="AG2215">
        <v>0.11536470530233923</v>
      </c>
      <c r="AH2215">
        <v>0</v>
      </c>
      <c r="AI2215">
        <v>2</v>
      </c>
      <c r="AJ2215">
        <v>106.15</v>
      </c>
      <c r="AK2215">
        <v>19.660050753697796</v>
      </c>
    </row>
    <row r="2216" spans="1:37">
      <c r="A2216">
        <v>17</v>
      </c>
      <c r="B2216">
        <v>280</v>
      </c>
      <c r="C2216">
        <v>2022</v>
      </c>
      <c r="D2216">
        <v>4</v>
      </c>
      <c r="E2216">
        <v>99</v>
      </c>
      <c r="F2216">
        <v>99</v>
      </c>
      <c r="G2216">
        <v>99</v>
      </c>
      <c r="H2216">
        <v>99</v>
      </c>
      <c r="I2216">
        <v>99</v>
      </c>
      <c r="J2216">
        <v>999</v>
      </c>
      <c r="K2216">
        <v>99</v>
      </c>
      <c r="L2216">
        <v>99</v>
      </c>
      <c r="M2216">
        <v>9</v>
      </c>
      <c r="N2216">
        <v>99</v>
      </c>
      <c r="O2216">
        <v>99</v>
      </c>
      <c r="P2216">
        <v>99</v>
      </c>
      <c r="R2216">
        <v>0</v>
      </c>
    </row>
    <row r="2217" spans="1:37">
      <c r="A2217">
        <v>17</v>
      </c>
      <c r="B2217">
        <v>281</v>
      </c>
      <c r="C2217">
        <v>2022</v>
      </c>
      <c r="D2217">
        <v>5</v>
      </c>
      <c r="E2217">
        <v>99</v>
      </c>
      <c r="F2217">
        <v>99</v>
      </c>
      <c r="G2217">
        <v>99</v>
      </c>
      <c r="H2217">
        <v>99</v>
      </c>
      <c r="I2217">
        <v>99</v>
      </c>
      <c r="J2217">
        <v>999</v>
      </c>
      <c r="K2217">
        <v>99</v>
      </c>
      <c r="L2217">
        <v>99</v>
      </c>
      <c r="M2217">
        <v>9</v>
      </c>
      <c r="N2217">
        <v>99</v>
      </c>
      <c r="O2217">
        <v>99</v>
      </c>
      <c r="P2217">
        <v>99</v>
      </c>
      <c r="R2217">
        <v>0</v>
      </c>
    </row>
    <row r="2218" spans="1:37">
      <c r="A2218">
        <v>17</v>
      </c>
      <c r="B2218">
        <v>282</v>
      </c>
      <c r="C2218">
        <v>2022</v>
      </c>
      <c r="D2218">
        <v>6</v>
      </c>
      <c r="E2218">
        <v>99</v>
      </c>
      <c r="F2218">
        <v>99</v>
      </c>
      <c r="G2218">
        <v>99</v>
      </c>
      <c r="H2218">
        <v>99</v>
      </c>
      <c r="I2218">
        <v>99</v>
      </c>
      <c r="J2218">
        <v>999</v>
      </c>
      <c r="K2218">
        <v>99</v>
      </c>
      <c r="L2218">
        <v>99</v>
      </c>
      <c r="M2218">
        <v>9</v>
      </c>
      <c r="N2218">
        <v>99</v>
      </c>
      <c r="O2218">
        <v>99</v>
      </c>
      <c r="P2218">
        <v>99</v>
      </c>
      <c r="R2218">
        <v>0</v>
      </c>
    </row>
    <row r="2219" spans="1:37">
      <c r="A2219">
        <v>17</v>
      </c>
      <c r="B2219">
        <v>283</v>
      </c>
      <c r="C2219">
        <v>2022</v>
      </c>
      <c r="D2219">
        <v>7</v>
      </c>
      <c r="E2219">
        <v>99</v>
      </c>
      <c r="F2219">
        <v>99</v>
      </c>
      <c r="G2219">
        <v>99</v>
      </c>
      <c r="H2219">
        <v>99</v>
      </c>
      <c r="I2219">
        <v>99</v>
      </c>
      <c r="J2219">
        <v>999</v>
      </c>
      <c r="K2219">
        <v>99</v>
      </c>
      <c r="L2219">
        <v>99</v>
      </c>
      <c r="M2219">
        <v>9</v>
      </c>
      <c r="N2219">
        <v>99</v>
      </c>
      <c r="O2219">
        <v>99</v>
      </c>
      <c r="P2219">
        <v>99</v>
      </c>
      <c r="R2219">
        <v>0</v>
      </c>
    </row>
    <row r="2220" spans="1:37">
      <c r="A2220">
        <v>17</v>
      </c>
      <c r="B2220">
        <v>284</v>
      </c>
      <c r="C2220">
        <v>2022</v>
      </c>
      <c r="D2220">
        <v>8</v>
      </c>
      <c r="E2220">
        <v>99</v>
      </c>
      <c r="F2220">
        <v>99</v>
      </c>
      <c r="G2220">
        <v>99</v>
      </c>
      <c r="H2220">
        <v>99</v>
      </c>
      <c r="I2220">
        <v>99</v>
      </c>
      <c r="J2220">
        <v>999</v>
      </c>
      <c r="K2220">
        <v>99</v>
      </c>
      <c r="L2220">
        <v>99</v>
      </c>
      <c r="M2220">
        <v>9</v>
      </c>
      <c r="N2220">
        <v>99</v>
      </c>
      <c r="O2220">
        <v>99</v>
      </c>
      <c r="P2220">
        <v>99</v>
      </c>
      <c r="R2220">
        <v>0</v>
      </c>
    </row>
    <row r="2221" spans="1:37">
      <c r="A2221">
        <v>17</v>
      </c>
      <c r="B2221">
        <v>285</v>
      </c>
      <c r="C2221">
        <v>2022</v>
      </c>
      <c r="D2221">
        <v>9</v>
      </c>
      <c r="E2221">
        <v>99</v>
      </c>
      <c r="F2221">
        <v>99</v>
      </c>
      <c r="G2221">
        <v>99</v>
      </c>
      <c r="H2221">
        <v>99</v>
      </c>
      <c r="I2221">
        <v>99</v>
      </c>
      <c r="J2221">
        <v>999</v>
      </c>
      <c r="K2221">
        <v>99</v>
      </c>
      <c r="L2221">
        <v>99</v>
      </c>
      <c r="M2221">
        <v>9</v>
      </c>
      <c r="N2221">
        <v>99</v>
      </c>
      <c r="O2221">
        <v>99</v>
      </c>
      <c r="P2221">
        <v>99</v>
      </c>
      <c r="R2221">
        <v>0</v>
      </c>
    </row>
    <row r="2222" spans="1:37">
      <c r="A2222">
        <v>17</v>
      </c>
      <c r="B2222">
        <v>286</v>
      </c>
      <c r="C2222">
        <v>2022</v>
      </c>
      <c r="D2222">
        <v>10</v>
      </c>
      <c r="E2222">
        <v>99</v>
      </c>
      <c r="F2222">
        <v>99</v>
      </c>
      <c r="G2222">
        <v>99</v>
      </c>
      <c r="H2222">
        <v>99</v>
      </c>
      <c r="I2222">
        <v>99</v>
      </c>
      <c r="J2222">
        <v>999</v>
      </c>
      <c r="K2222">
        <v>99</v>
      </c>
      <c r="L2222">
        <v>99</v>
      </c>
      <c r="M2222">
        <v>9</v>
      </c>
      <c r="N2222">
        <v>99</v>
      </c>
      <c r="O2222">
        <v>99</v>
      </c>
      <c r="P2222">
        <v>99</v>
      </c>
      <c r="R2222">
        <v>0</v>
      </c>
    </row>
    <row r="2223" spans="1:37">
      <c r="A2223">
        <v>17</v>
      </c>
      <c r="B2223">
        <v>287</v>
      </c>
      <c r="C2223">
        <v>2022</v>
      </c>
      <c r="D2223">
        <v>11</v>
      </c>
      <c r="E2223">
        <v>99</v>
      </c>
      <c r="F2223">
        <v>99</v>
      </c>
      <c r="G2223">
        <v>99</v>
      </c>
      <c r="H2223">
        <v>99</v>
      </c>
      <c r="I2223">
        <v>99</v>
      </c>
      <c r="J2223">
        <v>999</v>
      </c>
      <c r="K2223">
        <v>99</v>
      </c>
      <c r="L2223">
        <v>99</v>
      </c>
      <c r="M2223">
        <v>9</v>
      </c>
      <c r="N2223">
        <v>99</v>
      </c>
      <c r="O2223">
        <v>99</v>
      </c>
      <c r="P2223">
        <v>99</v>
      </c>
      <c r="Q2223">
        <v>1</v>
      </c>
      <c r="R2223">
        <v>1</v>
      </c>
      <c r="S2223">
        <v>8</v>
      </c>
      <c r="T2223">
        <v>9</v>
      </c>
      <c r="U2223">
        <v>15.7</v>
      </c>
      <c r="V2223">
        <v>0</v>
      </c>
      <c r="W2223">
        <v>100</v>
      </c>
      <c r="X2223">
        <v>0</v>
      </c>
      <c r="Y2223">
        <v>0</v>
      </c>
      <c r="Z2223">
        <v>0</v>
      </c>
      <c r="AA2223">
        <v>0</v>
      </c>
      <c r="AB2223">
        <v>0</v>
      </c>
      <c r="AF2223">
        <v>3.8759689922480627E-2</v>
      </c>
      <c r="AG2223">
        <v>3.5704620450787851E-2</v>
      </c>
      <c r="AH2223">
        <v>0</v>
      </c>
    </row>
    <row r="2224" spans="1:37">
      <c r="A2224">
        <v>17</v>
      </c>
      <c r="B2224">
        <v>288</v>
      </c>
      <c r="C2224">
        <v>2022</v>
      </c>
      <c r="D2224">
        <v>12</v>
      </c>
      <c r="E2224">
        <v>99</v>
      </c>
      <c r="F2224">
        <v>99</v>
      </c>
      <c r="G2224">
        <v>99</v>
      </c>
      <c r="H2224">
        <v>99</v>
      </c>
      <c r="I2224">
        <v>99</v>
      </c>
      <c r="J2224">
        <v>999</v>
      </c>
      <c r="K2224">
        <v>99</v>
      </c>
      <c r="L2224">
        <v>99</v>
      </c>
      <c r="M2224">
        <v>9</v>
      </c>
      <c r="N2224">
        <v>99</v>
      </c>
      <c r="O2224">
        <v>99</v>
      </c>
      <c r="P2224">
        <v>99</v>
      </c>
      <c r="R2224">
        <v>0</v>
      </c>
    </row>
    <row r="2225" spans="1:35">
      <c r="A2225">
        <v>17</v>
      </c>
      <c r="B2225">
        <v>289</v>
      </c>
      <c r="C2225">
        <v>2022</v>
      </c>
      <c r="D2225">
        <v>1</v>
      </c>
      <c r="E2225">
        <v>99</v>
      </c>
      <c r="F2225">
        <v>99</v>
      </c>
      <c r="G2225">
        <v>99</v>
      </c>
      <c r="H2225">
        <v>99</v>
      </c>
      <c r="I2225">
        <v>99</v>
      </c>
      <c r="J2225">
        <v>999</v>
      </c>
      <c r="K2225">
        <v>99</v>
      </c>
      <c r="L2225">
        <v>99</v>
      </c>
      <c r="M2225">
        <v>10</v>
      </c>
      <c r="N2225">
        <v>99</v>
      </c>
      <c r="O2225">
        <v>99</v>
      </c>
      <c r="P2225">
        <v>99</v>
      </c>
      <c r="R2225">
        <v>0</v>
      </c>
    </row>
    <row r="2226" spans="1:35">
      <c r="A2226">
        <v>17</v>
      </c>
      <c r="B2226">
        <v>290</v>
      </c>
      <c r="C2226">
        <v>2022</v>
      </c>
      <c r="D2226">
        <v>2</v>
      </c>
      <c r="E2226">
        <v>99</v>
      </c>
      <c r="F2226">
        <v>99</v>
      </c>
      <c r="G2226">
        <v>99</v>
      </c>
      <c r="H2226">
        <v>99</v>
      </c>
      <c r="I2226">
        <v>99</v>
      </c>
      <c r="J2226">
        <v>999</v>
      </c>
      <c r="K2226">
        <v>99</v>
      </c>
      <c r="L2226">
        <v>99</v>
      </c>
      <c r="M2226">
        <v>10</v>
      </c>
      <c r="N2226">
        <v>99</v>
      </c>
      <c r="O2226">
        <v>99</v>
      </c>
      <c r="P2226">
        <v>99</v>
      </c>
      <c r="R2226">
        <v>0</v>
      </c>
    </row>
    <row r="2227" spans="1:35">
      <c r="A2227">
        <v>17</v>
      </c>
      <c r="B2227">
        <v>291</v>
      </c>
      <c r="C2227">
        <v>2022</v>
      </c>
      <c r="D2227">
        <v>3</v>
      </c>
      <c r="E2227">
        <v>99</v>
      </c>
      <c r="F2227">
        <v>99</v>
      </c>
      <c r="G2227">
        <v>99</v>
      </c>
      <c r="H2227">
        <v>99</v>
      </c>
      <c r="I2227">
        <v>99</v>
      </c>
      <c r="J2227">
        <v>999</v>
      </c>
      <c r="K2227">
        <v>99</v>
      </c>
      <c r="L2227">
        <v>99</v>
      </c>
      <c r="M2227">
        <v>10</v>
      </c>
      <c r="N2227">
        <v>99</v>
      </c>
      <c r="O2227">
        <v>99</v>
      </c>
      <c r="P2227">
        <v>99</v>
      </c>
      <c r="R2227">
        <v>0</v>
      </c>
    </row>
    <row r="2228" spans="1:35">
      <c r="A2228">
        <v>17</v>
      </c>
      <c r="B2228">
        <v>292</v>
      </c>
      <c r="C2228">
        <v>2022</v>
      </c>
      <c r="D2228">
        <v>4</v>
      </c>
      <c r="E2228">
        <v>99</v>
      </c>
      <c r="F2228">
        <v>99</v>
      </c>
      <c r="G2228">
        <v>99</v>
      </c>
      <c r="H2228">
        <v>99</v>
      </c>
      <c r="I2228">
        <v>99</v>
      </c>
      <c r="J2228">
        <v>999</v>
      </c>
      <c r="K2228">
        <v>99</v>
      </c>
      <c r="L2228">
        <v>99</v>
      </c>
      <c r="M2228">
        <v>10</v>
      </c>
      <c r="N2228">
        <v>99</v>
      </c>
      <c r="O2228">
        <v>99</v>
      </c>
      <c r="P2228">
        <v>99</v>
      </c>
      <c r="R2228">
        <v>0</v>
      </c>
    </row>
    <row r="2229" spans="1:35">
      <c r="A2229">
        <v>17</v>
      </c>
      <c r="B2229">
        <v>293</v>
      </c>
      <c r="C2229">
        <v>2022</v>
      </c>
      <c r="D2229">
        <v>5</v>
      </c>
      <c r="E2229">
        <v>99</v>
      </c>
      <c r="F2229">
        <v>99</v>
      </c>
      <c r="G2229">
        <v>99</v>
      </c>
      <c r="H2229">
        <v>99</v>
      </c>
      <c r="I2229">
        <v>99</v>
      </c>
      <c r="J2229">
        <v>999</v>
      </c>
      <c r="K2229">
        <v>99</v>
      </c>
      <c r="L2229">
        <v>99</v>
      </c>
      <c r="M2229">
        <v>10</v>
      </c>
      <c r="N2229">
        <v>99</v>
      </c>
      <c r="O2229">
        <v>99</v>
      </c>
      <c r="P2229">
        <v>99</v>
      </c>
      <c r="R2229">
        <v>0</v>
      </c>
    </row>
    <row r="2230" spans="1:35">
      <c r="A2230">
        <v>17</v>
      </c>
      <c r="B2230">
        <v>294</v>
      </c>
      <c r="C2230">
        <v>2022</v>
      </c>
      <c r="D2230">
        <v>6</v>
      </c>
      <c r="E2230">
        <v>99</v>
      </c>
      <c r="F2230">
        <v>99</v>
      </c>
      <c r="G2230">
        <v>99</v>
      </c>
      <c r="H2230">
        <v>99</v>
      </c>
      <c r="I2230">
        <v>99</v>
      </c>
      <c r="J2230">
        <v>999</v>
      </c>
      <c r="K2230">
        <v>99</v>
      </c>
      <c r="L2230">
        <v>99</v>
      </c>
      <c r="M2230">
        <v>10</v>
      </c>
      <c r="N2230">
        <v>99</v>
      </c>
      <c r="O2230">
        <v>99</v>
      </c>
      <c r="P2230">
        <v>99</v>
      </c>
      <c r="R2230">
        <v>0</v>
      </c>
    </row>
    <row r="2231" spans="1:35">
      <c r="A2231">
        <v>17</v>
      </c>
      <c r="B2231">
        <v>295</v>
      </c>
      <c r="C2231">
        <v>2022</v>
      </c>
      <c r="D2231">
        <v>7</v>
      </c>
      <c r="E2231">
        <v>99</v>
      </c>
      <c r="F2231">
        <v>99</v>
      </c>
      <c r="G2231">
        <v>99</v>
      </c>
      <c r="H2231">
        <v>99</v>
      </c>
      <c r="I2231">
        <v>99</v>
      </c>
      <c r="J2231">
        <v>999</v>
      </c>
      <c r="K2231">
        <v>99</v>
      </c>
      <c r="L2231">
        <v>99</v>
      </c>
      <c r="M2231">
        <v>10</v>
      </c>
      <c r="N2231">
        <v>99</v>
      </c>
      <c r="O2231">
        <v>99</v>
      </c>
      <c r="P2231">
        <v>99</v>
      </c>
      <c r="R2231">
        <v>0</v>
      </c>
    </row>
    <row r="2232" spans="1:35">
      <c r="A2232">
        <v>17</v>
      </c>
      <c r="B2232">
        <v>296</v>
      </c>
      <c r="C2232">
        <v>2022</v>
      </c>
      <c r="D2232">
        <v>8</v>
      </c>
      <c r="E2232">
        <v>99</v>
      </c>
      <c r="F2232">
        <v>99</v>
      </c>
      <c r="G2232">
        <v>99</v>
      </c>
      <c r="H2232">
        <v>99</v>
      </c>
      <c r="I2232">
        <v>99</v>
      </c>
      <c r="J2232">
        <v>999</v>
      </c>
      <c r="K2232">
        <v>99</v>
      </c>
      <c r="L2232">
        <v>99</v>
      </c>
      <c r="M2232">
        <v>10</v>
      </c>
      <c r="N2232">
        <v>99</v>
      </c>
      <c r="O2232">
        <v>99</v>
      </c>
      <c r="P2232">
        <v>99</v>
      </c>
      <c r="R2232">
        <v>0</v>
      </c>
    </row>
    <row r="2233" spans="1:35">
      <c r="A2233">
        <v>17</v>
      </c>
      <c r="B2233">
        <v>297</v>
      </c>
      <c r="C2233">
        <v>2022</v>
      </c>
      <c r="D2233">
        <v>9</v>
      </c>
      <c r="E2233">
        <v>99</v>
      </c>
      <c r="F2233">
        <v>99</v>
      </c>
      <c r="G2233">
        <v>99</v>
      </c>
      <c r="H2233">
        <v>99</v>
      </c>
      <c r="I2233">
        <v>99</v>
      </c>
      <c r="J2233">
        <v>999</v>
      </c>
      <c r="K2233">
        <v>99</v>
      </c>
      <c r="L2233">
        <v>99</v>
      </c>
      <c r="M2233">
        <v>10</v>
      </c>
      <c r="N2233">
        <v>99</v>
      </c>
      <c r="O2233">
        <v>99</v>
      </c>
      <c r="P2233">
        <v>99</v>
      </c>
      <c r="R2233">
        <v>0</v>
      </c>
    </row>
    <row r="2234" spans="1:35">
      <c r="A2234">
        <v>17</v>
      </c>
      <c r="B2234">
        <v>298</v>
      </c>
      <c r="C2234">
        <v>2022</v>
      </c>
      <c r="D2234">
        <v>10</v>
      </c>
      <c r="E2234">
        <v>99</v>
      </c>
      <c r="F2234">
        <v>99</v>
      </c>
      <c r="G2234">
        <v>99</v>
      </c>
      <c r="H2234">
        <v>99</v>
      </c>
      <c r="I2234">
        <v>99</v>
      </c>
      <c r="J2234">
        <v>999</v>
      </c>
      <c r="K2234">
        <v>99</v>
      </c>
      <c r="L2234">
        <v>99</v>
      </c>
      <c r="M2234">
        <v>10</v>
      </c>
      <c r="N2234">
        <v>99</v>
      </c>
      <c r="O2234">
        <v>99</v>
      </c>
      <c r="P2234">
        <v>99</v>
      </c>
      <c r="R2234">
        <v>0</v>
      </c>
    </row>
    <row r="2235" spans="1:35">
      <c r="A2235">
        <v>17</v>
      </c>
      <c r="B2235">
        <v>299</v>
      </c>
      <c r="C2235">
        <v>2022</v>
      </c>
      <c r="D2235">
        <v>11</v>
      </c>
      <c r="E2235">
        <v>99</v>
      </c>
      <c r="F2235">
        <v>99</v>
      </c>
      <c r="G2235">
        <v>99</v>
      </c>
      <c r="H2235">
        <v>99</v>
      </c>
      <c r="I2235">
        <v>99</v>
      </c>
      <c r="J2235">
        <v>999</v>
      </c>
      <c r="K2235">
        <v>99</v>
      </c>
      <c r="L2235">
        <v>99</v>
      </c>
      <c r="M2235">
        <v>10</v>
      </c>
      <c r="N2235">
        <v>99</v>
      </c>
      <c r="O2235">
        <v>99</v>
      </c>
      <c r="P2235">
        <v>99</v>
      </c>
      <c r="R2235">
        <v>0</v>
      </c>
    </row>
    <row r="2236" spans="1:35">
      <c r="A2236">
        <v>17</v>
      </c>
      <c r="B2236">
        <v>300</v>
      </c>
      <c r="C2236">
        <v>2022</v>
      </c>
      <c r="D2236">
        <v>12</v>
      </c>
      <c r="E2236">
        <v>99</v>
      </c>
      <c r="F2236">
        <v>99</v>
      </c>
      <c r="G2236">
        <v>99</v>
      </c>
      <c r="H2236">
        <v>99</v>
      </c>
      <c r="I2236">
        <v>99</v>
      </c>
      <c r="J2236">
        <v>999</v>
      </c>
      <c r="K2236">
        <v>99</v>
      </c>
      <c r="L2236">
        <v>99</v>
      </c>
      <c r="M2236">
        <v>10</v>
      </c>
      <c r="N2236">
        <v>99</v>
      </c>
      <c r="O2236">
        <v>99</v>
      </c>
      <c r="P2236">
        <v>99</v>
      </c>
      <c r="R2236">
        <v>0</v>
      </c>
    </row>
    <row r="2237" spans="1:35">
      <c r="A2237">
        <v>17</v>
      </c>
      <c r="B2237">
        <v>301</v>
      </c>
      <c r="C2237">
        <v>2022</v>
      </c>
      <c r="D2237">
        <v>1</v>
      </c>
      <c r="E2237">
        <v>99</v>
      </c>
      <c r="F2237">
        <v>99</v>
      </c>
      <c r="G2237">
        <v>99</v>
      </c>
      <c r="H2237">
        <v>99</v>
      </c>
      <c r="I2237">
        <v>99</v>
      </c>
      <c r="J2237">
        <v>999</v>
      </c>
      <c r="K2237">
        <v>99</v>
      </c>
      <c r="L2237">
        <v>99</v>
      </c>
      <c r="M2237">
        <v>11</v>
      </c>
      <c r="N2237">
        <v>99</v>
      </c>
      <c r="O2237">
        <v>99</v>
      </c>
      <c r="P2237">
        <v>99</v>
      </c>
      <c r="Q2237">
        <v>9</v>
      </c>
      <c r="R2237">
        <v>30</v>
      </c>
      <c r="S2237">
        <v>7.5333333333333314</v>
      </c>
      <c r="T2237">
        <v>11</v>
      </c>
      <c r="U2237">
        <v>30.015666666666675</v>
      </c>
      <c r="V2237">
        <v>0</v>
      </c>
      <c r="W2237">
        <v>100</v>
      </c>
      <c r="X2237">
        <v>100</v>
      </c>
      <c r="Y2237">
        <v>100</v>
      </c>
      <c r="Z2237">
        <v>4.3289234099125329</v>
      </c>
      <c r="AA2237">
        <v>0.84590516936330229</v>
      </c>
      <c r="AB2237">
        <v>0</v>
      </c>
      <c r="AC2237">
        <v>35.154581867078299</v>
      </c>
      <c r="AF2237">
        <v>3.2715376226826614</v>
      </c>
      <c r="AG2237">
        <v>5.1604491832120782</v>
      </c>
      <c r="AH2237">
        <v>0</v>
      </c>
      <c r="AI2237">
        <v>0</v>
      </c>
    </row>
    <row r="2238" spans="1:35">
      <c r="A2238">
        <v>17</v>
      </c>
      <c r="B2238">
        <v>302</v>
      </c>
      <c r="C2238">
        <v>2022</v>
      </c>
      <c r="D2238">
        <v>2</v>
      </c>
      <c r="E2238">
        <v>99</v>
      </c>
      <c r="F2238">
        <v>99</v>
      </c>
      <c r="G2238">
        <v>99</v>
      </c>
      <c r="H2238">
        <v>99</v>
      </c>
      <c r="I2238">
        <v>99</v>
      </c>
      <c r="J2238">
        <v>999</v>
      </c>
      <c r="K2238">
        <v>99</v>
      </c>
      <c r="L2238">
        <v>99</v>
      </c>
      <c r="M2238">
        <v>11</v>
      </c>
      <c r="N2238">
        <v>99</v>
      </c>
      <c r="O2238">
        <v>99</v>
      </c>
      <c r="P2238">
        <v>99</v>
      </c>
      <c r="Q2238">
        <v>7</v>
      </c>
      <c r="R2238">
        <v>16</v>
      </c>
      <c r="S2238">
        <v>7.3125</v>
      </c>
      <c r="T2238">
        <v>11</v>
      </c>
      <c r="U2238">
        <v>30.162500000000001</v>
      </c>
      <c r="V2238">
        <v>0</v>
      </c>
      <c r="W2238">
        <v>100</v>
      </c>
      <c r="X2238">
        <v>100</v>
      </c>
      <c r="Y2238">
        <v>93.75</v>
      </c>
      <c r="Z2238">
        <v>4.2395275385354054</v>
      </c>
      <c r="AA2238">
        <v>1.0439558180306294</v>
      </c>
      <c r="AB2238">
        <v>0</v>
      </c>
      <c r="AC2238">
        <v>24.41252105386322</v>
      </c>
      <c r="AF2238">
        <v>0.99132589838909568</v>
      </c>
      <c r="AG2238">
        <v>2.9760179572405554</v>
      </c>
      <c r="AH2238">
        <v>0</v>
      </c>
      <c r="AI2238">
        <v>0</v>
      </c>
    </row>
    <row r="2239" spans="1:35">
      <c r="A2239">
        <v>17</v>
      </c>
      <c r="B2239">
        <v>303</v>
      </c>
      <c r="C2239">
        <v>2022</v>
      </c>
      <c r="D2239">
        <v>3</v>
      </c>
      <c r="E2239">
        <v>99</v>
      </c>
      <c r="F2239">
        <v>99</v>
      </c>
      <c r="G2239">
        <v>99</v>
      </c>
      <c r="H2239">
        <v>99</v>
      </c>
      <c r="I2239">
        <v>99</v>
      </c>
      <c r="J2239">
        <v>999</v>
      </c>
      <c r="K2239">
        <v>99</v>
      </c>
      <c r="L2239">
        <v>99</v>
      </c>
      <c r="M2239">
        <v>11</v>
      </c>
      <c r="N2239">
        <v>99</v>
      </c>
      <c r="O2239">
        <v>99</v>
      </c>
      <c r="P2239">
        <v>99</v>
      </c>
      <c r="Q2239">
        <v>19</v>
      </c>
      <c r="R2239">
        <v>36</v>
      </c>
      <c r="S2239">
        <v>7.3333333333333313</v>
      </c>
      <c r="T2239">
        <v>11</v>
      </c>
      <c r="U2239">
        <v>29.527777777777779</v>
      </c>
      <c r="V2239">
        <v>0</v>
      </c>
      <c r="W2239">
        <v>100</v>
      </c>
      <c r="X2239">
        <v>100</v>
      </c>
      <c r="Y2239">
        <v>88.8888888888889</v>
      </c>
      <c r="Z2239">
        <v>4.3069460120388072</v>
      </c>
      <c r="AA2239">
        <v>1.0274023338281657</v>
      </c>
      <c r="AB2239">
        <v>0</v>
      </c>
      <c r="AC2239">
        <v>36.890843129280057</v>
      </c>
      <c r="AF2239">
        <v>0.83468583352654757</v>
      </c>
      <c r="AG2239">
        <v>2.620356447358688</v>
      </c>
      <c r="AH2239">
        <v>0</v>
      </c>
      <c r="AI2239">
        <v>0</v>
      </c>
    </row>
    <row r="2240" spans="1:35">
      <c r="A2240">
        <v>17</v>
      </c>
      <c r="B2240">
        <v>304</v>
      </c>
      <c r="C2240">
        <v>2022</v>
      </c>
      <c r="D2240">
        <v>4</v>
      </c>
      <c r="E2240">
        <v>99</v>
      </c>
      <c r="F2240">
        <v>99</v>
      </c>
      <c r="G2240">
        <v>99</v>
      </c>
      <c r="H2240">
        <v>99</v>
      </c>
      <c r="I2240">
        <v>99</v>
      </c>
      <c r="J2240">
        <v>999</v>
      </c>
      <c r="K2240">
        <v>99</v>
      </c>
      <c r="L2240">
        <v>99</v>
      </c>
      <c r="M2240">
        <v>11</v>
      </c>
      <c r="N2240">
        <v>99</v>
      </c>
      <c r="O2240">
        <v>99</v>
      </c>
      <c r="P2240">
        <v>99</v>
      </c>
      <c r="Q2240">
        <v>16</v>
      </c>
      <c r="R2240">
        <v>28</v>
      </c>
      <c r="S2240">
        <v>7.1785714285714306</v>
      </c>
      <c r="T2240">
        <v>11</v>
      </c>
      <c r="U2240">
        <v>30.546428571428574</v>
      </c>
      <c r="V2240">
        <v>0</v>
      </c>
      <c r="W2240">
        <v>100</v>
      </c>
      <c r="X2240">
        <v>92.857142857142875</v>
      </c>
      <c r="Y2240">
        <v>92.857142857142875</v>
      </c>
      <c r="Z2240">
        <v>8.7554669510319059</v>
      </c>
      <c r="AA2240">
        <v>1.0369450814969952</v>
      </c>
      <c r="AB2240">
        <v>0</v>
      </c>
      <c r="AC2240">
        <v>1.4821812940462675</v>
      </c>
      <c r="AF2240">
        <v>0.7496653279785811</v>
      </c>
      <c r="AG2240">
        <v>2.4049600719829045</v>
      </c>
      <c r="AH2240">
        <v>0</v>
      </c>
      <c r="AI2240">
        <v>0</v>
      </c>
    </row>
    <row r="2241" spans="1:37">
      <c r="A2241">
        <v>17</v>
      </c>
      <c r="B2241">
        <v>305</v>
      </c>
      <c r="C2241">
        <v>2022</v>
      </c>
      <c r="D2241">
        <v>5</v>
      </c>
      <c r="E2241">
        <v>99</v>
      </c>
      <c r="F2241">
        <v>99</v>
      </c>
      <c r="G2241">
        <v>99</v>
      </c>
      <c r="H2241">
        <v>99</v>
      </c>
      <c r="I2241">
        <v>99</v>
      </c>
      <c r="J2241">
        <v>999</v>
      </c>
      <c r="K2241">
        <v>99</v>
      </c>
      <c r="L2241">
        <v>99</v>
      </c>
      <c r="M2241">
        <v>11</v>
      </c>
      <c r="N2241">
        <v>99</v>
      </c>
      <c r="O2241">
        <v>99</v>
      </c>
      <c r="P2241">
        <v>99</v>
      </c>
      <c r="Q2241">
        <v>10</v>
      </c>
      <c r="R2241">
        <v>28</v>
      </c>
      <c r="S2241">
        <v>7.6428571428571441</v>
      </c>
      <c r="T2241">
        <v>11</v>
      </c>
      <c r="U2241">
        <v>31.589285714285705</v>
      </c>
      <c r="V2241">
        <v>0</v>
      </c>
      <c r="W2241">
        <v>100</v>
      </c>
      <c r="X2241">
        <v>100</v>
      </c>
      <c r="Y2241">
        <v>92.857142857142875</v>
      </c>
      <c r="Z2241">
        <v>4.5011378946816754</v>
      </c>
      <c r="AA2241">
        <v>0.76598609248311245</v>
      </c>
      <c r="AB2241">
        <v>0</v>
      </c>
      <c r="AC2241">
        <v>18.327226074008159</v>
      </c>
      <c r="AF2241">
        <v>1.3806706114398419</v>
      </c>
      <c r="AG2241">
        <v>4.1226974420165554</v>
      </c>
      <c r="AH2241">
        <v>0</v>
      </c>
      <c r="AI2241">
        <v>0</v>
      </c>
    </row>
    <row r="2242" spans="1:37">
      <c r="A2242">
        <v>17</v>
      </c>
      <c r="B2242">
        <v>306</v>
      </c>
      <c r="C2242">
        <v>2022</v>
      </c>
      <c r="D2242">
        <v>6</v>
      </c>
      <c r="E2242">
        <v>99</v>
      </c>
      <c r="F2242">
        <v>99</v>
      </c>
      <c r="G2242">
        <v>99</v>
      </c>
      <c r="H2242">
        <v>99</v>
      </c>
      <c r="I2242">
        <v>99</v>
      </c>
      <c r="J2242">
        <v>999</v>
      </c>
      <c r="K2242">
        <v>99</v>
      </c>
      <c r="L2242">
        <v>99</v>
      </c>
      <c r="M2242">
        <v>11</v>
      </c>
      <c r="N2242">
        <v>99</v>
      </c>
      <c r="O2242">
        <v>99</v>
      </c>
      <c r="P2242">
        <v>99</v>
      </c>
      <c r="Q2242">
        <v>15</v>
      </c>
      <c r="R2242">
        <v>25</v>
      </c>
      <c r="S2242">
        <v>7.56</v>
      </c>
      <c r="T2242">
        <v>11</v>
      </c>
      <c r="U2242">
        <v>32.412000000000006</v>
      </c>
      <c r="V2242">
        <v>0</v>
      </c>
      <c r="W2242">
        <v>100</v>
      </c>
      <c r="X2242">
        <v>100</v>
      </c>
      <c r="Y2242">
        <v>100</v>
      </c>
      <c r="Z2242">
        <v>5.239184669392734</v>
      </c>
      <c r="AA2242">
        <v>1.498799519615617</v>
      </c>
      <c r="AB2242">
        <v>0</v>
      </c>
      <c r="AC2242">
        <v>57.526739389941802</v>
      </c>
      <c r="AF2242">
        <v>1.4261266400456363</v>
      </c>
      <c r="AG2242">
        <v>3.5026670931710324</v>
      </c>
      <c r="AH2242">
        <v>0</v>
      </c>
      <c r="AI2242">
        <v>0</v>
      </c>
    </row>
    <row r="2243" spans="1:37">
      <c r="A2243">
        <v>17</v>
      </c>
      <c r="B2243">
        <v>307</v>
      </c>
      <c r="C2243">
        <v>2022</v>
      </c>
      <c r="D2243">
        <v>7</v>
      </c>
      <c r="E2243">
        <v>99</v>
      </c>
      <c r="F2243">
        <v>99</v>
      </c>
      <c r="G2243">
        <v>99</v>
      </c>
      <c r="H2243">
        <v>99</v>
      </c>
      <c r="I2243">
        <v>99</v>
      </c>
      <c r="J2243">
        <v>999</v>
      </c>
      <c r="K2243">
        <v>99</v>
      </c>
      <c r="L2243">
        <v>99</v>
      </c>
      <c r="M2243">
        <v>11</v>
      </c>
      <c r="N2243">
        <v>99</v>
      </c>
      <c r="O2243">
        <v>99</v>
      </c>
      <c r="P2243">
        <v>99</v>
      </c>
      <c r="Q2243">
        <v>1</v>
      </c>
      <c r="R2243">
        <v>1</v>
      </c>
      <c r="S2243">
        <v>8</v>
      </c>
      <c r="T2243">
        <v>11</v>
      </c>
      <c r="U2243">
        <v>31.3</v>
      </c>
      <c r="V2243">
        <v>0</v>
      </c>
      <c r="W2243">
        <v>100</v>
      </c>
      <c r="X2243">
        <v>100</v>
      </c>
      <c r="Y2243">
        <v>100</v>
      </c>
      <c r="Z2243">
        <v>0</v>
      </c>
      <c r="AA2243">
        <v>0</v>
      </c>
      <c r="AB2243">
        <v>0</v>
      </c>
      <c r="AF2243">
        <v>0.44247787610619471</v>
      </c>
      <c r="AG2243">
        <v>0.98480319667746885</v>
      </c>
      <c r="AH2243">
        <v>0</v>
      </c>
      <c r="AI2243">
        <v>0</v>
      </c>
    </row>
    <row r="2244" spans="1:37">
      <c r="A2244">
        <v>17</v>
      </c>
      <c r="B2244">
        <v>308</v>
      </c>
      <c r="C2244">
        <v>2022</v>
      </c>
      <c r="D2244">
        <v>8</v>
      </c>
      <c r="E2244">
        <v>99</v>
      </c>
      <c r="F2244">
        <v>99</v>
      </c>
      <c r="G2244">
        <v>99</v>
      </c>
      <c r="H2244">
        <v>99</v>
      </c>
      <c r="I2244">
        <v>99</v>
      </c>
      <c r="J2244">
        <v>999</v>
      </c>
      <c r="K2244">
        <v>99</v>
      </c>
      <c r="L2244">
        <v>99</v>
      </c>
      <c r="M2244">
        <v>11</v>
      </c>
      <c r="N2244">
        <v>99</v>
      </c>
      <c r="O2244">
        <v>99</v>
      </c>
      <c r="P2244">
        <v>99</v>
      </c>
      <c r="Q2244">
        <v>6</v>
      </c>
      <c r="R2244">
        <v>6</v>
      </c>
      <c r="S2244">
        <v>7.3333333333333313</v>
      </c>
      <c r="T2244">
        <v>11</v>
      </c>
      <c r="U2244">
        <v>29.883333333333336</v>
      </c>
      <c r="V2244">
        <v>0</v>
      </c>
      <c r="W2244">
        <v>100</v>
      </c>
      <c r="X2244">
        <v>100</v>
      </c>
      <c r="Y2244">
        <v>100</v>
      </c>
      <c r="Z2244">
        <v>4.4786220599147901</v>
      </c>
      <c r="AA2244">
        <v>0.94280904158206635</v>
      </c>
      <c r="AB2244">
        <v>0</v>
      </c>
      <c r="AC2244">
        <v>66.837939593411519</v>
      </c>
      <c r="AF2244">
        <v>0.36089574323470847</v>
      </c>
      <c r="AG2244">
        <v>0.91387272041509093</v>
      </c>
      <c r="AH2244">
        <v>0</v>
      </c>
      <c r="AI2244">
        <v>0</v>
      </c>
    </row>
    <row r="2245" spans="1:37">
      <c r="A2245">
        <v>17</v>
      </c>
      <c r="B2245">
        <v>309</v>
      </c>
      <c r="C2245">
        <v>2022</v>
      </c>
      <c r="D2245">
        <v>9</v>
      </c>
      <c r="E2245">
        <v>99</v>
      </c>
      <c r="F2245">
        <v>99</v>
      </c>
      <c r="G2245">
        <v>99</v>
      </c>
      <c r="H2245">
        <v>99</v>
      </c>
      <c r="I2245">
        <v>99</v>
      </c>
      <c r="J2245">
        <v>999</v>
      </c>
      <c r="K2245">
        <v>99</v>
      </c>
      <c r="L2245">
        <v>99</v>
      </c>
      <c r="M2245">
        <v>11</v>
      </c>
      <c r="N2245">
        <v>99</v>
      </c>
      <c r="O2245">
        <v>99</v>
      </c>
      <c r="P2245">
        <v>99</v>
      </c>
      <c r="Q2245">
        <v>14</v>
      </c>
      <c r="R2245">
        <v>22</v>
      </c>
      <c r="S2245">
        <v>8.045454545454545</v>
      </c>
      <c r="T2245">
        <v>11</v>
      </c>
      <c r="U2245">
        <v>30.413636363636375</v>
      </c>
      <c r="V2245">
        <v>0</v>
      </c>
      <c r="W2245">
        <v>100</v>
      </c>
      <c r="X2245">
        <v>100</v>
      </c>
      <c r="Y2245">
        <v>86.363636363636346</v>
      </c>
      <c r="Z2245">
        <v>6.3175293973158606</v>
      </c>
      <c r="AA2245">
        <v>1.8944241803795221</v>
      </c>
      <c r="AB2245">
        <v>0</v>
      </c>
      <c r="AC2245">
        <v>49.216658264823359</v>
      </c>
      <c r="AF2245">
        <v>0.96703296703296671</v>
      </c>
      <c r="AG2245">
        <v>2.3645449019691007</v>
      </c>
      <c r="AH2245">
        <v>0</v>
      </c>
      <c r="AI2245">
        <v>0</v>
      </c>
    </row>
    <row r="2246" spans="1:37">
      <c r="A2246">
        <v>17</v>
      </c>
      <c r="B2246">
        <v>310</v>
      </c>
      <c r="C2246">
        <v>2022</v>
      </c>
      <c r="D2246">
        <v>10</v>
      </c>
      <c r="E2246">
        <v>99</v>
      </c>
      <c r="F2246">
        <v>99</v>
      </c>
      <c r="G2246">
        <v>99</v>
      </c>
      <c r="H2246">
        <v>99</v>
      </c>
      <c r="I2246">
        <v>99</v>
      </c>
      <c r="J2246">
        <v>999</v>
      </c>
      <c r="K2246">
        <v>99</v>
      </c>
      <c r="L2246">
        <v>99</v>
      </c>
      <c r="M2246">
        <v>11</v>
      </c>
      <c r="N2246">
        <v>99</v>
      </c>
      <c r="O2246">
        <v>99</v>
      </c>
      <c r="P2246">
        <v>99</v>
      </c>
      <c r="Q2246">
        <v>28</v>
      </c>
      <c r="R2246">
        <v>51</v>
      </c>
      <c r="S2246">
        <v>7.3725490196078418</v>
      </c>
      <c r="T2246">
        <v>11</v>
      </c>
      <c r="U2246">
        <v>29.788235294117655</v>
      </c>
      <c r="V2246">
        <v>0</v>
      </c>
      <c r="W2246">
        <v>100</v>
      </c>
      <c r="X2246">
        <v>100</v>
      </c>
      <c r="Y2246">
        <v>92.15686274509801</v>
      </c>
      <c r="Z2246">
        <v>4.5377132989923483</v>
      </c>
      <c r="AA2246">
        <v>1.2979740520341503</v>
      </c>
      <c r="AB2246">
        <v>0</v>
      </c>
      <c r="AC2246">
        <v>40.423099705609552</v>
      </c>
      <c r="AF2246">
        <v>1.2180558872701219</v>
      </c>
      <c r="AG2246">
        <v>2.3122231861558862</v>
      </c>
      <c r="AH2246">
        <v>0</v>
      </c>
      <c r="AI2246">
        <v>0</v>
      </c>
    </row>
    <row r="2247" spans="1:37">
      <c r="A2247">
        <v>17</v>
      </c>
      <c r="B2247">
        <v>311</v>
      </c>
      <c r="C2247">
        <v>2022</v>
      </c>
      <c r="D2247">
        <v>11</v>
      </c>
      <c r="E2247">
        <v>99</v>
      </c>
      <c r="F2247">
        <v>99</v>
      </c>
      <c r="G2247">
        <v>99</v>
      </c>
      <c r="H2247">
        <v>99</v>
      </c>
      <c r="I2247">
        <v>99</v>
      </c>
      <c r="J2247">
        <v>999</v>
      </c>
      <c r="K2247">
        <v>99</v>
      </c>
      <c r="L2247">
        <v>99</v>
      </c>
      <c r="M2247">
        <v>11</v>
      </c>
      <c r="N2247">
        <v>99</v>
      </c>
      <c r="O2247">
        <v>99</v>
      </c>
      <c r="P2247">
        <v>99</v>
      </c>
      <c r="Q2247">
        <v>23</v>
      </c>
      <c r="R2247">
        <v>47</v>
      </c>
      <c r="S2247">
        <v>7.2978723404255348</v>
      </c>
      <c r="T2247">
        <v>11</v>
      </c>
      <c r="U2247">
        <v>28.551063829787243</v>
      </c>
      <c r="V2247">
        <v>0</v>
      </c>
      <c r="W2247">
        <v>100</v>
      </c>
      <c r="X2247">
        <v>100</v>
      </c>
      <c r="Y2247">
        <v>85.106382978723417</v>
      </c>
      <c r="Z2247">
        <v>5.9481043767554391</v>
      </c>
      <c r="AA2247">
        <v>1.5005657602132279</v>
      </c>
      <c r="AB2247">
        <v>0</v>
      </c>
      <c r="AC2247">
        <v>29.57932001827534</v>
      </c>
      <c r="AF2247">
        <v>1.8217054263565895</v>
      </c>
      <c r="AG2247">
        <v>3.0517216677014156</v>
      </c>
      <c r="AH2247">
        <v>0</v>
      </c>
      <c r="AI2247">
        <v>1</v>
      </c>
      <c r="AJ2247">
        <v>110.6</v>
      </c>
      <c r="AK2247">
        <v>24.465979802294431</v>
      </c>
    </row>
    <row r="2248" spans="1:37">
      <c r="A2248">
        <v>17</v>
      </c>
      <c r="B2248">
        <v>312</v>
      </c>
      <c r="C2248">
        <v>2022</v>
      </c>
      <c r="D2248">
        <v>12</v>
      </c>
      <c r="E2248">
        <v>99</v>
      </c>
      <c r="F2248">
        <v>99</v>
      </c>
      <c r="G2248">
        <v>99</v>
      </c>
      <c r="H2248">
        <v>99</v>
      </c>
      <c r="I2248">
        <v>99</v>
      </c>
      <c r="J2248">
        <v>999</v>
      </c>
      <c r="K2248">
        <v>99</v>
      </c>
      <c r="L2248">
        <v>99</v>
      </c>
      <c r="M2248">
        <v>11</v>
      </c>
      <c r="N2248">
        <v>99</v>
      </c>
      <c r="O2248">
        <v>99</v>
      </c>
      <c r="P2248">
        <v>99</v>
      </c>
      <c r="Q2248">
        <v>8</v>
      </c>
      <c r="R2248">
        <v>13</v>
      </c>
      <c r="S2248">
        <v>7.5384615384615374</v>
      </c>
      <c r="T2248">
        <v>11</v>
      </c>
      <c r="U2248">
        <v>28.507692307692313</v>
      </c>
      <c r="V2248">
        <v>0</v>
      </c>
      <c r="W2248">
        <v>100</v>
      </c>
      <c r="X2248">
        <v>92.307692307692321</v>
      </c>
      <c r="Y2248">
        <v>92.307692307692321</v>
      </c>
      <c r="Z2248">
        <v>5.1714395464172416</v>
      </c>
      <c r="AA2248">
        <v>0.84265008846948874</v>
      </c>
      <c r="AB2248">
        <v>0</v>
      </c>
      <c r="AC2248">
        <v>39.622316250695057</v>
      </c>
      <c r="AF2248">
        <v>1.7906336088154267</v>
      </c>
      <c r="AG2248">
        <v>3.000542461805022</v>
      </c>
      <c r="AH2248">
        <v>0</v>
      </c>
      <c r="AI2248">
        <v>0</v>
      </c>
    </row>
    <row r="2249" spans="1:37">
      <c r="A2249">
        <v>17</v>
      </c>
      <c r="B2249">
        <v>313</v>
      </c>
      <c r="C2249">
        <v>2022</v>
      </c>
      <c r="D2249">
        <v>1</v>
      </c>
      <c r="E2249">
        <v>99</v>
      </c>
      <c r="F2249">
        <v>99</v>
      </c>
      <c r="G2249">
        <v>99</v>
      </c>
      <c r="H2249">
        <v>99</v>
      </c>
      <c r="I2249">
        <v>99</v>
      </c>
      <c r="J2249">
        <v>999</v>
      </c>
      <c r="K2249">
        <v>99</v>
      </c>
      <c r="L2249">
        <v>99</v>
      </c>
      <c r="M2249">
        <v>12</v>
      </c>
      <c r="N2249">
        <v>99</v>
      </c>
      <c r="O2249">
        <v>99</v>
      </c>
      <c r="P2249">
        <v>99</v>
      </c>
      <c r="R2249">
        <v>0</v>
      </c>
    </row>
    <row r="2250" spans="1:37">
      <c r="A2250">
        <v>17</v>
      </c>
      <c r="B2250">
        <v>314</v>
      </c>
      <c r="C2250">
        <v>2022</v>
      </c>
      <c r="D2250">
        <v>2</v>
      </c>
      <c r="E2250">
        <v>99</v>
      </c>
      <c r="F2250">
        <v>99</v>
      </c>
      <c r="G2250">
        <v>99</v>
      </c>
      <c r="H2250">
        <v>99</v>
      </c>
      <c r="I2250">
        <v>99</v>
      </c>
      <c r="J2250">
        <v>999</v>
      </c>
      <c r="K2250">
        <v>99</v>
      </c>
      <c r="L2250">
        <v>99</v>
      </c>
      <c r="M2250">
        <v>12</v>
      </c>
      <c r="N2250">
        <v>99</v>
      </c>
      <c r="O2250">
        <v>99</v>
      </c>
      <c r="P2250">
        <v>99</v>
      </c>
      <c r="R2250">
        <v>0</v>
      </c>
    </row>
    <row r="2251" spans="1:37">
      <c r="A2251">
        <v>17</v>
      </c>
      <c r="B2251">
        <v>315</v>
      </c>
      <c r="C2251">
        <v>2022</v>
      </c>
      <c r="D2251">
        <v>3</v>
      </c>
      <c r="E2251">
        <v>99</v>
      </c>
      <c r="F2251">
        <v>99</v>
      </c>
      <c r="G2251">
        <v>99</v>
      </c>
      <c r="H2251">
        <v>99</v>
      </c>
      <c r="I2251">
        <v>99</v>
      </c>
      <c r="J2251">
        <v>999</v>
      </c>
      <c r="K2251">
        <v>99</v>
      </c>
      <c r="L2251">
        <v>99</v>
      </c>
      <c r="M2251">
        <v>12</v>
      </c>
      <c r="N2251">
        <v>99</v>
      </c>
      <c r="O2251">
        <v>99</v>
      </c>
      <c r="P2251">
        <v>99</v>
      </c>
      <c r="R2251">
        <v>0</v>
      </c>
    </row>
    <row r="2252" spans="1:37">
      <c r="A2252">
        <v>17</v>
      </c>
      <c r="B2252">
        <v>316</v>
      </c>
      <c r="C2252">
        <v>2022</v>
      </c>
      <c r="D2252">
        <v>4</v>
      </c>
      <c r="E2252">
        <v>99</v>
      </c>
      <c r="F2252">
        <v>99</v>
      </c>
      <c r="G2252">
        <v>99</v>
      </c>
      <c r="H2252">
        <v>99</v>
      </c>
      <c r="I2252">
        <v>99</v>
      </c>
      <c r="J2252">
        <v>999</v>
      </c>
      <c r="K2252">
        <v>99</v>
      </c>
      <c r="L2252">
        <v>99</v>
      </c>
      <c r="M2252">
        <v>12</v>
      </c>
      <c r="N2252">
        <v>99</v>
      </c>
      <c r="O2252">
        <v>99</v>
      </c>
      <c r="P2252">
        <v>99</v>
      </c>
      <c r="R2252">
        <v>0</v>
      </c>
    </row>
    <row r="2253" spans="1:37">
      <c r="A2253">
        <v>17</v>
      </c>
      <c r="B2253">
        <v>317</v>
      </c>
      <c r="C2253">
        <v>2022</v>
      </c>
      <c r="D2253">
        <v>5</v>
      </c>
      <c r="E2253">
        <v>99</v>
      </c>
      <c r="F2253">
        <v>99</v>
      </c>
      <c r="G2253">
        <v>99</v>
      </c>
      <c r="H2253">
        <v>99</v>
      </c>
      <c r="I2253">
        <v>99</v>
      </c>
      <c r="J2253">
        <v>999</v>
      </c>
      <c r="K2253">
        <v>99</v>
      </c>
      <c r="L2253">
        <v>99</v>
      </c>
      <c r="M2253">
        <v>12</v>
      </c>
      <c r="N2253">
        <v>99</v>
      </c>
      <c r="O2253">
        <v>99</v>
      </c>
      <c r="P2253">
        <v>99</v>
      </c>
      <c r="R2253">
        <v>0</v>
      </c>
    </row>
    <row r="2254" spans="1:37">
      <c r="A2254">
        <v>17</v>
      </c>
      <c r="B2254">
        <v>318</v>
      </c>
      <c r="C2254">
        <v>2022</v>
      </c>
      <c r="D2254">
        <v>6</v>
      </c>
      <c r="E2254">
        <v>99</v>
      </c>
      <c r="F2254">
        <v>99</v>
      </c>
      <c r="G2254">
        <v>99</v>
      </c>
      <c r="H2254">
        <v>99</v>
      </c>
      <c r="I2254">
        <v>99</v>
      </c>
      <c r="J2254">
        <v>999</v>
      </c>
      <c r="K2254">
        <v>99</v>
      </c>
      <c r="L2254">
        <v>99</v>
      </c>
      <c r="M2254">
        <v>12</v>
      </c>
      <c r="N2254">
        <v>99</v>
      </c>
      <c r="O2254">
        <v>99</v>
      </c>
      <c r="P2254">
        <v>99</v>
      </c>
      <c r="R2254">
        <v>0</v>
      </c>
    </row>
    <row r="2255" spans="1:37">
      <c r="A2255">
        <v>17</v>
      </c>
      <c r="B2255">
        <v>319</v>
      </c>
      <c r="C2255">
        <v>2022</v>
      </c>
      <c r="D2255">
        <v>7</v>
      </c>
      <c r="E2255">
        <v>99</v>
      </c>
      <c r="F2255">
        <v>99</v>
      </c>
      <c r="G2255">
        <v>99</v>
      </c>
      <c r="H2255">
        <v>99</v>
      </c>
      <c r="I2255">
        <v>99</v>
      </c>
      <c r="J2255">
        <v>999</v>
      </c>
      <c r="K2255">
        <v>99</v>
      </c>
      <c r="L2255">
        <v>99</v>
      </c>
      <c r="M2255">
        <v>12</v>
      </c>
      <c r="N2255">
        <v>99</v>
      </c>
      <c r="O2255">
        <v>99</v>
      </c>
      <c r="P2255">
        <v>99</v>
      </c>
      <c r="R2255">
        <v>0</v>
      </c>
    </row>
    <row r="2256" spans="1:37">
      <c r="A2256">
        <v>17</v>
      </c>
      <c r="B2256">
        <v>320</v>
      </c>
      <c r="C2256">
        <v>2022</v>
      </c>
      <c r="D2256">
        <v>8</v>
      </c>
      <c r="E2256">
        <v>99</v>
      </c>
      <c r="F2256">
        <v>99</v>
      </c>
      <c r="G2256">
        <v>99</v>
      </c>
      <c r="H2256">
        <v>99</v>
      </c>
      <c r="I2256">
        <v>99</v>
      </c>
      <c r="J2256">
        <v>999</v>
      </c>
      <c r="K2256">
        <v>99</v>
      </c>
      <c r="L2256">
        <v>99</v>
      </c>
      <c r="M2256">
        <v>12</v>
      </c>
      <c r="N2256">
        <v>99</v>
      </c>
      <c r="O2256">
        <v>99</v>
      </c>
      <c r="P2256">
        <v>99</v>
      </c>
      <c r="R2256">
        <v>0</v>
      </c>
    </row>
    <row r="2257" spans="1:18">
      <c r="A2257">
        <v>17</v>
      </c>
      <c r="B2257">
        <v>321</v>
      </c>
      <c r="C2257">
        <v>2022</v>
      </c>
      <c r="D2257">
        <v>9</v>
      </c>
      <c r="E2257">
        <v>99</v>
      </c>
      <c r="F2257">
        <v>99</v>
      </c>
      <c r="G2257">
        <v>99</v>
      </c>
      <c r="H2257">
        <v>99</v>
      </c>
      <c r="I2257">
        <v>99</v>
      </c>
      <c r="J2257">
        <v>999</v>
      </c>
      <c r="K2257">
        <v>99</v>
      </c>
      <c r="L2257">
        <v>99</v>
      </c>
      <c r="M2257">
        <v>12</v>
      </c>
      <c r="N2257">
        <v>99</v>
      </c>
      <c r="O2257">
        <v>99</v>
      </c>
      <c r="P2257">
        <v>99</v>
      </c>
      <c r="R2257">
        <v>0</v>
      </c>
    </row>
    <row r="2258" spans="1:18">
      <c r="A2258">
        <v>17</v>
      </c>
      <c r="B2258">
        <v>322</v>
      </c>
      <c r="C2258">
        <v>2022</v>
      </c>
      <c r="D2258">
        <v>10</v>
      </c>
      <c r="E2258">
        <v>99</v>
      </c>
      <c r="F2258">
        <v>99</v>
      </c>
      <c r="G2258">
        <v>99</v>
      </c>
      <c r="H2258">
        <v>99</v>
      </c>
      <c r="I2258">
        <v>99</v>
      </c>
      <c r="J2258">
        <v>999</v>
      </c>
      <c r="K2258">
        <v>99</v>
      </c>
      <c r="L2258">
        <v>99</v>
      </c>
      <c r="M2258">
        <v>12</v>
      </c>
      <c r="N2258">
        <v>99</v>
      </c>
      <c r="O2258">
        <v>99</v>
      </c>
      <c r="P2258">
        <v>99</v>
      </c>
      <c r="R2258">
        <v>0</v>
      </c>
    </row>
    <row r="2259" spans="1:18">
      <c r="A2259">
        <v>17</v>
      </c>
      <c r="B2259">
        <v>323</v>
      </c>
      <c r="C2259">
        <v>2022</v>
      </c>
      <c r="D2259">
        <v>11</v>
      </c>
      <c r="E2259">
        <v>99</v>
      </c>
      <c r="F2259">
        <v>99</v>
      </c>
      <c r="G2259">
        <v>99</v>
      </c>
      <c r="H2259">
        <v>99</v>
      </c>
      <c r="I2259">
        <v>99</v>
      </c>
      <c r="J2259">
        <v>999</v>
      </c>
      <c r="K2259">
        <v>99</v>
      </c>
      <c r="L2259">
        <v>99</v>
      </c>
      <c r="M2259">
        <v>12</v>
      </c>
      <c r="N2259">
        <v>99</v>
      </c>
      <c r="O2259">
        <v>99</v>
      </c>
      <c r="P2259">
        <v>99</v>
      </c>
      <c r="R2259">
        <v>0</v>
      </c>
    </row>
    <row r="2260" spans="1:18">
      <c r="A2260">
        <v>17</v>
      </c>
      <c r="B2260">
        <v>324</v>
      </c>
      <c r="C2260">
        <v>2022</v>
      </c>
      <c r="D2260">
        <v>12</v>
      </c>
      <c r="E2260">
        <v>99</v>
      </c>
      <c r="F2260">
        <v>99</v>
      </c>
      <c r="G2260">
        <v>99</v>
      </c>
      <c r="H2260">
        <v>99</v>
      </c>
      <c r="I2260">
        <v>99</v>
      </c>
      <c r="J2260">
        <v>999</v>
      </c>
      <c r="K2260">
        <v>99</v>
      </c>
      <c r="L2260">
        <v>99</v>
      </c>
      <c r="M2260">
        <v>12</v>
      </c>
      <c r="N2260">
        <v>99</v>
      </c>
      <c r="O2260">
        <v>99</v>
      </c>
      <c r="P2260">
        <v>99</v>
      </c>
      <c r="R2260">
        <v>0</v>
      </c>
    </row>
    <row r="2261" spans="1:18">
      <c r="A2261">
        <v>17</v>
      </c>
      <c r="B2261">
        <v>325</v>
      </c>
      <c r="C2261">
        <v>2022</v>
      </c>
      <c r="D2261">
        <v>1</v>
      </c>
      <c r="E2261">
        <v>99</v>
      </c>
      <c r="F2261">
        <v>99</v>
      </c>
      <c r="G2261">
        <v>99</v>
      </c>
      <c r="H2261">
        <v>99</v>
      </c>
      <c r="I2261">
        <v>99</v>
      </c>
      <c r="J2261">
        <v>999</v>
      </c>
      <c r="K2261">
        <v>99</v>
      </c>
      <c r="L2261">
        <v>99</v>
      </c>
      <c r="M2261">
        <v>13</v>
      </c>
      <c r="N2261">
        <v>99</v>
      </c>
      <c r="O2261">
        <v>99</v>
      </c>
      <c r="P2261">
        <v>99</v>
      </c>
      <c r="R2261">
        <v>0</v>
      </c>
    </row>
    <row r="2262" spans="1:18">
      <c r="A2262">
        <v>17</v>
      </c>
      <c r="B2262">
        <v>326</v>
      </c>
      <c r="C2262">
        <v>2022</v>
      </c>
      <c r="D2262">
        <v>2</v>
      </c>
      <c r="E2262">
        <v>99</v>
      </c>
      <c r="F2262">
        <v>99</v>
      </c>
      <c r="G2262">
        <v>99</v>
      </c>
      <c r="H2262">
        <v>99</v>
      </c>
      <c r="I2262">
        <v>99</v>
      </c>
      <c r="J2262">
        <v>999</v>
      </c>
      <c r="K2262">
        <v>99</v>
      </c>
      <c r="L2262">
        <v>99</v>
      </c>
      <c r="M2262">
        <v>13</v>
      </c>
      <c r="N2262">
        <v>99</v>
      </c>
      <c r="O2262">
        <v>99</v>
      </c>
      <c r="P2262">
        <v>99</v>
      </c>
      <c r="R2262">
        <v>0</v>
      </c>
    </row>
    <row r="2263" spans="1:18">
      <c r="A2263">
        <v>17</v>
      </c>
      <c r="B2263">
        <v>327</v>
      </c>
      <c r="C2263">
        <v>2022</v>
      </c>
      <c r="D2263">
        <v>3</v>
      </c>
      <c r="E2263">
        <v>99</v>
      </c>
      <c r="F2263">
        <v>99</v>
      </c>
      <c r="G2263">
        <v>99</v>
      </c>
      <c r="H2263">
        <v>99</v>
      </c>
      <c r="I2263">
        <v>99</v>
      </c>
      <c r="J2263">
        <v>999</v>
      </c>
      <c r="K2263">
        <v>99</v>
      </c>
      <c r="L2263">
        <v>99</v>
      </c>
      <c r="M2263">
        <v>13</v>
      </c>
      <c r="N2263">
        <v>99</v>
      </c>
      <c r="O2263">
        <v>99</v>
      </c>
      <c r="P2263">
        <v>99</v>
      </c>
      <c r="R2263">
        <v>0</v>
      </c>
    </row>
    <row r="2264" spans="1:18">
      <c r="A2264">
        <v>17</v>
      </c>
      <c r="B2264">
        <v>328</v>
      </c>
      <c r="C2264">
        <v>2022</v>
      </c>
      <c r="D2264">
        <v>4</v>
      </c>
      <c r="E2264">
        <v>99</v>
      </c>
      <c r="F2264">
        <v>99</v>
      </c>
      <c r="G2264">
        <v>99</v>
      </c>
      <c r="H2264">
        <v>99</v>
      </c>
      <c r="I2264">
        <v>99</v>
      </c>
      <c r="J2264">
        <v>999</v>
      </c>
      <c r="K2264">
        <v>99</v>
      </c>
      <c r="L2264">
        <v>99</v>
      </c>
      <c r="M2264">
        <v>13</v>
      </c>
      <c r="N2264">
        <v>99</v>
      </c>
      <c r="O2264">
        <v>99</v>
      </c>
      <c r="P2264">
        <v>99</v>
      </c>
      <c r="R2264">
        <v>0</v>
      </c>
    </row>
    <row r="2265" spans="1:18">
      <c r="A2265">
        <v>17</v>
      </c>
      <c r="B2265">
        <v>329</v>
      </c>
      <c r="C2265">
        <v>2022</v>
      </c>
      <c r="D2265">
        <v>5</v>
      </c>
      <c r="E2265">
        <v>99</v>
      </c>
      <c r="F2265">
        <v>99</v>
      </c>
      <c r="G2265">
        <v>99</v>
      </c>
      <c r="H2265">
        <v>99</v>
      </c>
      <c r="I2265">
        <v>99</v>
      </c>
      <c r="J2265">
        <v>999</v>
      </c>
      <c r="K2265">
        <v>99</v>
      </c>
      <c r="L2265">
        <v>99</v>
      </c>
      <c r="M2265">
        <v>13</v>
      </c>
      <c r="N2265">
        <v>99</v>
      </c>
      <c r="O2265">
        <v>99</v>
      </c>
      <c r="P2265">
        <v>99</v>
      </c>
      <c r="R2265">
        <v>0</v>
      </c>
    </row>
    <row r="2266" spans="1:18">
      <c r="A2266">
        <v>17</v>
      </c>
      <c r="B2266">
        <v>330</v>
      </c>
      <c r="C2266">
        <v>2022</v>
      </c>
      <c r="D2266">
        <v>6</v>
      </c>
      <c r="E2266">
        <v>99</v>
      </c>
      <c r="F2266">
        <v>99</v>
      </c>
      <c r="G2266">
        <v>99</v>
      </c>
      <c r="H2266">
        <v>99</v>
      </c>
      <c r="I2266">
        <v>99</v>
      </c>
      <c r="J2266">
        <v>999</v>
      </c>
      <c r="K2266">
        <v>99</v>
      </c>
      <c r="L2266">
        <v>99</v>
      </c>
      <c r="M2266">
        <v>13</v>
      </c>
      <c r="N2266">
        <v>99</v>
      </c>
      <c r="O2266">
        <v>99</v>
      </c>
      <c r="P2266">
        <v>99</v>
      </c>
      <c r="R2266">
        <v>0</v>
      </c>
    </row>
    <row r="2267" spans="1:18">
      <c r="A2267">
        <v>17</v>
      </c>
      <c r="B2267">
        <v>331</v>
      </c>
      <c r="C2267">
        <v>2022</v>
      </c>
      <c r="D2267">
        <v>7</v>
      </c>
      <c r="E2267">
        <v>99</v>
      </c>
      <c r="F2267">
        <v>99</v>
      </c>
      <c r="G2267">
        <v>99</v>
      </c>
      <c r="H2267">
        <v>99</v>
      </c>
      <c r="I2267">
        <v>99</v>
      </c>
      <c r="J2267">
        <v>999</v>
      </c>
      <c r="K2267">
        <v>99</v>
      </c>
      <c r="L2267">
        <v>99</v>
      </c>
      <c r="M2267">
        <v>13</v>
      </c>
      <c r="N2267">
        <v>99</v>
      </c>
      <c r="O2267">
        <v>99</v>
      </c>
      <c r="P2267">
        <v>99</v>
      </c>
      <c r="R2267">
        <v>0</v>
      </c>
    </row>
    <row r="2268" spans="1:18">
      <c r="A2268">
        <v>17</v>
      </c>
      <c r="B2268">
        <v>332</v>
      </c>
      <c r="C2268">
        <v>2022</v>
      </c>
      <c r="D2268">
        <v>8</v>
      </c>
      <c r="E2268">
        <v>99</v>
      </c>
      <c r="F2268">
        <v>99</v>
      </c>
      <c r="G2268">
        <v>99</v>
      </c>
      <c r="H2268">
        <v>99</v>
      </c>
      <c r="I2268">
        <v>99</v>
      </c>
      <c r="J2268">
        <v>999</v>
      </c>
      <c r="K2268">
        <v>99</v>
      </c>
      <c r="L2268">
        <v>99</v>
      </c>
      <c r="M2268">
        <v>13</v>
      </c>
      <c r="N2268">
        <v>99</v>
      </c>
      <c r="O2268">
        <v>99</v>
      </c>
      <c r="P2268">
        <v>99</v>
      </c>
      <c r="R2268">
        <v>0</v>
      </c>
    </row>
    <row r="2269" spans="1:18">
      <c r="A2269">
        <v>17</v>
      </c>
      <c r="B2269">
        <v>333</v>
      </c>
      <c r="C2269">
        <v>2022</v>
      </c>
      <c r="D2269">
        <v>9</v>
      </c>
      <c r="E2269">
        <v>99</v>
      </c>
      <c r="F2269">
        <v>99</v>
      </c>
      <c r="G2269">
        <v>99</v>
      </c>
      <c r="H2269">
        <v>99</v>
      </c>
      <c r="I2269">
        <v>99</v>
      </c>
      <c r="J2269">
        <v>999</v>
      </c>
      <c r="K2269">
        <v>99</v>
      </c>
      <c r="L2269">
        <v>99</v>
      </c>
      <c r="M2269">
        <v>13</v>
      </c>
      <c r="N2269">
        <v>99</v>
      </c>
      <c r="O2269">
        <v>99</v>
      </c>
      <c r="P2269">
        <v>99</v>
      </c>
      <c r="R2269">
        <v>0</v>
      </c>
    </row>
    <row r="2270" spans="1:18">
      <c r="A2270">
        <v>17</v>
      </c>
      <c r="B2270">
        <v>334</v>
      </c>
      <c r="C2270">
        <v>2022</v>
      </c>
      <c r="D2270">
        <v>10</v>
      </c>
      <c r="E2270">
        <v>99</v>
      </c>
      <c r="F2270">
        <v>99</v>
      </c>
      <c r="G2270">
        <v>99</v>
      </c>
      <c r="H2270">
        <v>99</v>
      </c>
      <c r="I2270">
        <v>99</v>
      </c>
      <c r="J2270">
        <v>999</v>
      </c>
      <c r="K2270">
        <v>99</v>
      </c>
      <c r="L2270">
        <v>99</v>
      </c>
      <c r="M2270">
        <v>13</v>
      </c>
      <c r="N2270">
        <v>99</v>
      </c>
      <c r="O2270">
        <v>99</v>
      </c>
      <c r="P2270">
        <v>99</v>
      </c>
      <c r="R2270">
        <v>0</v>
      </c>
    </row>
    <row r="2271" spans="1:18">
      <c r="A2271">
        <v>17</v>
      </c>
      <c r="B2271">
        <v>335</v>
      </c>
      <c r="C2271">
        <v>2022</v>
      </c>
      <c r="D2271">
        <v>11</v>
      </c>
      <c r="E2271">
        <v>99</v>
      </c>
      <c r="F2271">
        <v>99</v>
      </c>
      <c r="G2271">
        <v>99</v>
      </c>
      <c r="H2271">
        <v>99</v>
      </c>
      <c r="I2271">
        <v>99</v>
      </c>
      <c r="J2271">
        <v>999</v>
      </c>
      <c r="K2271">
        <v>99</v>
      </c>
      <c r="L2271">
        <v>99</v>
      </c>
      <c r="M2271">
        <v>13</v>
      </c>
      <c r="N2271">
        <v>99</v>
      </c>
      <c r="O2271">
        <v>99</v>
      </c>
      <c r="P2271">
        <v>99</v>
      </c>
      <c r="R2271">
        <v>0</v>
      </c>
    </row>
    <row r="2272" spans="1:18">
      <c r="A2272">
        <v>17</v>
      </c>
      <c r="B2272">
        <v>336</v>
      </c>
      <c r="C2272">
        <v>2022</v>
      </c>
      <c r="D2272">
        <v>12</v>
      </c>
      <c r="E2272">
        <v>99</v>
      </c>
      <c r="F2272">
        <v>99</v>
      </c>
      <c r="G2272">
        <v>99</v>
      </c>
      <c r="H2272">
        <v>99</v>
      </c>
      <c r="I2272">
        <v>99</v>
      </c>
      <c r="J2272">
        <v>999</v>
      </c>
      <c r="K2272">
        <v>99</v>
      </c>
      <c r="L2272">
        <v>99</v>
      </c>
      <c r="M2272">
        <v>13</v>
      </c>
      <c r="N2272">
        <v>99</v>
      </c>
      <c r="O2272">
        <v>99</v>
      </c>
      <c r="P2272">
        <v>99</v>
      </c>
      <c r="R2272">
        <v>0</v>
      </c>
    </row>
    <row r="2273" spans="1:35">
      <c r="A2273">
        <v>17</v>
      </c>
      <c r="B2273">
        <v>337</v>
      </c>
      <c r="C2273">
        <v>2022</v>
      </c>
      <c r="D2273">
        <v>1</v>
      </c>
      <c r="E2273">
        <v>99</v>
      </c>
      <c r="F2273">
        <v>99</v>
      </c>
      <c r="G2273">
        <v>99</v>
      </c>
      <c r="H2273">
        <v>99</v>
      </c>
      <c r="I2273">
        <v>99</v>
      </c>
      <c r="J2273">
        <v>999</v>
      </c>
      <c r="K2273">
        <v>99</v>
      </c>
      <c r="L2273">
        <v>99</v>
      </c>
      <c r="M2273">
        <v>14</v>
      </c>
      <c r="N2273">
        <v>99</v>
      </c>
      <c r="O2273">
        <v>99</v>
      </c>
      <c r="P2273">
        <v>99</v>
      </c>
      <c r="R2273">
        <v>0</v>
      </c>
    </row>
    <row r="2274" spans="1:35">
      <c r="A2274">
        <v>17</v>
      </c>
      <c r="B2274">
        <v>338</v>
      </c>
      <c r="C2274">
        <v>2022</v>
      </c>
      <c r="D2274">
        <v>2</v>
      </c>
      <c r="E2274">
        <v>99</v>
      </c>
      <c r="F2274">
        <v>99</v>
      </c>
      <c r="G2274">
        <v>99</v>
      </c>
      <c r="H2274">
        <v>99</v>
      </c>
      <c r="I2274">
        <v>99</v>
      </c>
      <c r="J2274">
        <v>999</v>
      </c>
      <c r="K2274">
        <v>99</v>
      </c>
      <c r="L2274">
        <v>99</v>
      </c>
      <c r="M2274">
        <v>14</v>
      </c>
      <c r="N2274">
        <v>99</v>
      </c>
      <c r="O2274">
        <v>99</v>
      </c>
      <c r="P2274">
        <v>99</v>
      </c>
      <c r="Q2274">
        <v>2</v>
      </c>
      <c r="R2274">
        <v>2</v>
      </c>
      <c r="S2274">
        <v>8</v>
      </c>
      <c r="T2274">
        <v>14</v>
      </c>
      <c r="U2274">
        <v>37.65</v>
      </c>
      <c r="V2274">
        <v>0</v>
      </c>
      <c r="W2274">
        <v>100</v>
      </c>
      <c r="X2274">
        <v>100</v>
      </c>
      <c r="Y2274">
        <v>100</v>
      </c>
      <c r="Z2274">
        <v>0.75000000000015132</v>
      </c>
      <c r="AA2274">
        <v>0</v>
      </c>
      <c r="AB2274">
        <v>0</v>
      </c>
      <c r="AF2274">
        <v>0.12391573729863696</v>
      </c>
      <c r="AG2274">
        <v>0.46434760087072913</v>
      </c>
      <c r="AH2274">
        <v>0</v>
      </c>
      <c r="AI2274">
        <v>0</v>
      </c>
    </row>
    <row r="2275" spans="1:35">
      <c r="A2275">
        <v>17</v>
      </c>
      <c r="B2275">
        <v>339</v>
      </c>
      <c r="C2275">
        <v>2022</v>
      </c>
      <c r="D2275">
        <v>3</v>
      </c>
      <c r="E2275">
        <v>99</v>
      </c>
      <c r="F2275">
        <v>99</v>
      </c>
      <c r="G2275">
        <v>99</v>
      </c>
      <c r="H2275">
        <v>99</v>
      </c>
      <c r="I2275">
        <v>99</v>
      </c>
      <c r="J2275">
        <v>999</v>
      </c>
      <c r="K2275">
        <v>99</v>
      </c>
      <c r="L2275">
        <v>99</v>
      </c>
      <c r="M2275">
        <v>14</v>
      </c>
      <c r="N2275">
        <v>99</v>
      </c>
      <c r="O2275">
        <v>99</v>
      </c>
      <c r="P2275">
        <v>99</v>
      </c>
      <c r="R2275">
        <v>0</v>
      </c>
    </row>
    <row r="2276" spans="1:35">
      <c r="A2276">
        <v>17</v>
      </c>
      <c r="B2276">
        <v>340</v>
      </c>
      <c r="C2276">
        <v>2022</v>
      </c>
      <c r="D2276">
        <v>4</v>
      </c>
      <c r="E2276">
        <v>99</v>
      </c>
      <c r="F2276">
        <v>99</v>
      </c>
      <c r="G2276">
        <v>99</v>
      </c>
      <c r="H2276">
        <v>99</v>
      </c>
      <c r="I2276">
        <v>99</v>
      </c>
      <c r="J2276">
        <v>999</v>
      </c>
      <c r="K2276">
        <v>99</v>
      </c>
      <c r="L2276">
        <v>99</v>
      </c>
      <c r="M2276">
        <v>14</v>
      </c>
      <c r="N2276">
        <v>99</v>
      </c>
      <c r="O2276">
        <v>99</v>
      </c>
      <c r="P2276">
        <v>99</v>
      </c>
      <c r="R2276">
        <v>0</v>
      </c>
    </row>
    <row r="2277" spans="1:35">
      <c r="A2277">
        <v>17</v>
      </c>
      <c r="B2277">
        <v>341</v>
      </c>
      <c r="C2277">
        <v>2022</v>
      </c>
      <c r="D2277">
        <v>5</v>
      </c>
      <c r="E2277">
        <v>99</v>
      </c>
      <c r="F2277">
        <v>99</v>
      </c>
      <c r="G2277">
        <v>99</v>
      </c>
      <c r="H2277">
        <v>99</v>
      </c>
      <c r="I2277">
        <v>99</v>
      </c>
      <c r="J2277">
        <v>999</v>
      </c>
      <c r="K2277">
        <v>99</v>
      </c>
      <c r="L2277">
        <v>99</v>
      </c>
      <c r="M2277">
        <v>14</v>
      </c>
      <c r="N2277">
        <v>99</v>
      </c>
      <c r="O2277">
        <v>99</v>
      </c>
      <c r="P2277">
        <v>99</v>
      </c>
      <c r="Q2277">
        <v>1</v>
      </c>
      <c r="R2277">
        <v>1</v>
      </c>
      <c r="S2277">
        <v>8</v>
      </c>
      <c r="T2277">
        <v>14</v>
      </c>
      <c r="U2277">
        <v>40.700000000000003</v>
      </c>
      <c r="V2277">
        <v>0</v>
      </c>
      <c r="W2277">
        <v>100</v>
      </c>
      <c r="X2277">
        <v>100</v>
      </c>
      <c r="Y2277">
        <v>100</v>
      </c>
      <c r="Z2277">
        <v>0</v>
      </c>
      <c r="AA2277">
        <v>0</v>
      </c>
      <c r="AB2277">
        <v>0</v>
      </c>
      <c r="AF2277">
        <v>4.9309664694280081E-2</v>
      </c>
      <c r="AG2277">
        <v>0.18970467596390497</v>
      </c>
      <c r="AH2277">
        <v>0</v>
      </c>
      <c r="AI2277">
        <v>0</v>
      </c>
    </row>
    <row r="2278" spans="1:35">
      <c r="A2278">
        <v>17</v>
      </c>
      <c r="B2278">
        <v>342</v>
      </c>
      <c r="C2278">
        <v>2022</v>
      </c>
      <c r="D2278">
        <v>6</v>
      </c>
      <c r="E2278">
        <v>99</v>
      </c>
      <c r="F2278">
        <v>99</v>
      </c>
      <c r="G2278">
        <v>99</v>
      </c>
      <c r="H2278">
        <v>99</v>
      </c>
      <c r="I2278">
        <v>99</v>
      </c>
      <c r="J2278">
        <v>999</v>
      </c>
      <c r="K2278">
        <v>99</v>
      </c>
      <c r="L2278">
        <v>99</v>
      </c>
      <c r="M2278">
        <v>14</v>
      </c>
      <c r="N2278">
        <v>99</v>
      </c>
      <c r="O2278">
        <v>99</v>
      </c>
      <c r="P2278">
        <v>99</v>
      </c>
      <c r="Q2278">
        <v>1</v>
      </c>
      <c r="R2278">
        <v>1</v>
      </c>
      <c r="S2278">
        <v>8</v>
      </c>
      <c r="T2278">
        <v>14</v>
      </c>
      <c r="U2278">
        <v>32.799999999999997</v>
      </c>
      <c r="V2278">
        <v>0</v>
      </c>
      <c r="W2278">
        <v>100</v>
      </c>
      <c r="X2278">
        <v>100</v>
      </c>
      <c r="Y2278">
        <v>100</v>
      </c>
      <c r="Z2278">
        <v>0</v>
      </c>
      <c r="AA2278">
        <v>0</v>
      </c>
      <c r="AB2278">
        <v>0</v>
      </c>
      <c r="AF2278">
        <v>5.704506560182545E-2</v>
      </c>
      <c r="AG2278">
        <v>0.14178388332223843</v>
      </c>
      <c r="AH2278">
        <v>0</v>
      </c>
      <c r="AI2278">
        <v>0</v>
      </c>
    </row>
    <row r="2279" spans="1:35">
      <c r="A2279">
        <v>17</v>
      </c>
      <c r="B2279">
        <v>343</v>
      </c>
      <c r="C2279">
        <v>2022</v>
      </c>
      <c r="D2279">
        <v>7</v>
      </c>
      <c r="E2279">
        <v>99</v>
      </c>
      <c r="F2279">
        <v>99</v>
      </c>
      <c r="G2279">
        <v>99</v>
      </c>
      <c r="H2279">
        <v>99</v>
      </c>
      <c r="I2279">
        <v>99</v>
      </c>
      <c r="J2279">
        <v>999</v>
      </c>
      <c r="K2279">
        <v>99</v>
      </c>
      <c r="L2279">
        <v>99</v>
      </c>
      <c r="M2279">
        <v>14</v>
      </c>
      <c r="N2279">
        <v>99</v>
      </c>
      <c r="O2279">
        <v>99</v>
      </c>
      <c r="P2279">
        <v>99</v>
      </c>
      <c r="R2279">
        <v>0</v>
      </c>
    </row>
    <row r="2280" spans="1:35">
      <c r="A2280">
        <v>17</v>
      </c>
      <c r="B2280">
        <v>344</v>
      </c>
      <c r="C2280">
        <v>2022</v>
      </c>
      <c r="D2280">
        <v>8</v>
      </c>
      <c r="E2280">
        <v>99</v>
      </c>
      <c r="F2280">
        <v>99</v>
      </c>
      <c r="G2280">
        <v>99</v>
      </c>
      <c r="H2280">
        <v>99</v>
      </c>
      <c r="I2280">
        <v>99</v>
      </c>
      <c r="J2280">
        <v>999</v>
      </c>
      <c r="K2280">
        <v>99</v>
      </c>
      <c r="L2280">
        <v>99</v>
      </c>
      <c r="M2280">
        <v>14</v>
      </c>
      <c r="N2280">
        <v>99</v>
      </c>
      <c r="O2280">
        <v>99</v>
      </c>
      <c r="P2280">
        <v>99</v>
      </c>
      <c r="R2280">
        <v>0</v>
      </c>
    </row>
    <row r="2281" spans="1:35">
      <c r="A2281">
        <v>17</v>
      </c>
      <c r="B2281">
        <v>345</v>
      </c>
      <c r="C2281">
        <v>2022</v>
      </c>
      <c r="D2281">
        <v>9</v>
      </c>
      <c r="E2281">
        <v>99</v>
      </c>
      <c r="F2281">
        <v>99</v>
      </c>
      <c r="G2281">
        <v>99</v>
      </c>
      <c r="H2281">
        <v>99</v>
      </c>
      <c r="I2281">
        <v>99</v>
      </c>
      <c r="J2281">
        <v>999</v>
      </c>
      <c r="K2281">
        <v>99</v>
      </c>
      <c r="L2281">
        <v>99</v>
      </c>
      <c r="M2281">
        <v>14</v>
      </c>
      <c r="N2281">
        <v>99</v>
      </c>
      <c r="O2281">
        <v>99</v>
      </c>
      <c r="P2281">
        <v>99</v>
      </c>
      <c r="R2281">
        <v>0</v>
      </c>
    </row>
    <row r="2282" spans="1:35">
      <c r="A2282">
        <v>17</v>
      </c>
      <c r="B2282">
        <v>346</v>
      </c>
      <c r="C2282">
        <v>2022</v>
      </c>
      <c r="D2282">
        <v>10</v>
      </c>
      <c r="E2282">
        <v>99</v>
      </c>
      <c r="F2282">
        <v>99</v>
      </c>
      <c r="G2282">
        <v>99</v>
      </c>
      <c r="H2282">
        <v>99</v>
      </c>
      <c r="I2282">
        <v>99</v>
      </c>
      <c r="J2282">
        <v>999</v>
      </c>
      <c r="K2282">
        <v>99</v>
      </c>
      <c r="L2282">
        <v>99</v>
      </c>
      <c r="M2282">
        <v>14</v>
      </c>
      <c r="N2282">
        <v>99</v>
      </c>
      <c r="O2282">
        <v>99</v>
      </c>
      <c r="P2282">
        <v>99</v>
      </c>
      <c r="Q2282">
        <v>1</v>
      </c>
      <c r="R2282">
        <v>1</v>
      </c>
      <c r="S2282">
        <v>11</v>
      </c>
      <c r="T2282">
        <v>14</v>
      </c>
      <c r="U2282">
        <v>42.6</v>
      </c>
      <c r="V2282">
        <v>0</v>
      </c>
      <c r="W2282">
        <v>100</v>
      </c>
      <c r="X2282">
        <v>100</v>
      </c>
      <c r="Y2282">
        <v>100</v>
      </c>
      <c r="Z2282">
        <v>0</v>
      </c>
      <c r="AA2282">
        <v>0</v>
      </c>
      <c r="AB2282">
        <v>0</v>
      </c>
      <c r="AF2282">
        <v>2.38834487700024E-2</v>
      </c>
      <c r="AG2282">
        <v>6.4837222044655515E-2</v>
      </c>
      <c r="AH2282">
        <v>0</v>
      </c>
      <c r="AI2282">
        <v>0</v>
      </c>
    </row>
    <row r="2283" spans="1:35">
      <c r="A2283">
        <v>17</v>
      </c>
      <c r="B2283">
        <v>347</v>
      </c>
      <c r="C2283">
        <v>2022</v>
      </c>
      <c r="D2283">
        <v>11</v>
      </c>
      <c r="E2283">
        <v>99</v>
      </c>
      <c r="F2283">
        <v>99</v>
      </c>
      <c r="G2283">
        <v>99</v>
      </c>
      <c r="H2283">
        <v>99</v>
      </c>
      <c r="I2283">
        <v>99</v>
      </c>
      <c r="J2283">
        <v>999</v>
      </c>
      <c r="K2283">
        <v>99</v>
      </c>
      <c r="L2283">
        <v>99</v>
      </c>
      <c r="M2283">
        <v>14</v>
      </c>
      <c r="N2283">
        <v>99</v>
      </c>
      <c r="O2283">
        <v>99</v>
      </c>
      <c r="P2283">
        <v>99</v>
      </c>
      <c r="Q2283">
        <v>2</v>
      </c>
      <c r="R2283">
        <v>2</v>
      </c>
      <c r="S2283">
        <v>8.5</v>
      </c>
      <c r="T2283">
        <v>14</v>
      </c>
      <c r="U2283">
        <v>40</v>
      </c>
      <c r="V2283">
        <v>0</v>
      </c>
      <c r="W2283">
        <v>100</v>
      </c>
      <c r="X2283">
        <v>100</v>
      </c>
      <c r="Y2283">
        <v>100</v>
      </c>
      <c r="Z2283">
        <v>5.3999999999999844</v>
      </c>
      <c r="AA2283">
        <v>2.5</v>
      </c>
      <c r="AB2283">
        <v>0</v>
      </c>
      <c r="AC2283">
        <v>100.00000000000028</v>
      </c>
      <c r="AF2283">
        <v>7.7519379844961253E-2</v>
      </c>
      <c r="AG2283">
        <v>0.18193437172375976</v>
      </c>
      <c r="AH2283">
        <v>0</v>
      </c>
      <c r="AI2283">
        <v>0</v>
      </c>
    </row>
    <row r="2284" spans="1:35">
      <c r="A2284">
        <v>17</v>
      </c>
      <c r="B2284">
        <v>348</v>
      </c>
      <c r="C2284">
        <v>2022</v>
      </c>
      <c r="D2284">
        <v>12</v>
      </c>
      <c r="E2284">
        <v>99</v>
      </c>
      <c r="F2284">
        <v>99</v>
      </c>
      <c r="G2284">
        <v>99</v>
      </c>
      <c r="H2284">
        <v>99</v>
      </c>
      <c r="I2284">
        <v>99</v>
      </c>
      <c r="J2284">
        <v>999</v>
      </c>
      <c r="K2284">
        <v>99</v>
      </c>
      <c r="L2284">
        <v>99</v>
      </c>
      <c r="M2284">
        <v>14</v>
      </c>
      <c r="N2284">
        <v>99</v>
      </c>
      <c r="O2284">
        <v>99</v>
      </c>
      <c r="P2284">
        <v>99</v>
      </c>
      <c r="Q2284">
        <v>1</v>
      </c>
      <c r="R2284">
        <v>2</v>
      </c>
      <c r="S2284">
        <v>8</v>
      </c>
      <c r="T2284">
        <v>14</v>
      </c>
      <c r="U2284">
        <v>33.5</v>
      </c>
      <c r="V2284">
        <v>0</v>
      </c>
      <c r="W2284">
        <v>100</v>
      </c>
      <c r="X2284">
        <v>100</v>
      </c>
      <c r="Y2284">
        <v>100</v>
      </c>
      <c r="Z2284">
        <v>6</v>
      </c>
      <c r="AA2284">
        <v>0</v>
      </c>
      <c r="AB2284">
        <v>0</v>
      </c>
      <c r="AF2284">
        <v>0.27548209366391191</v>
      </c>
      <c r="AG2284">
        <v>0.54246180502141483</v>
      </c>
      <c r="AH2284">
        <v>0</v>
      </c>
      <c r="AI2284">
        <v>0</v>
      </c>
    </row>
    <row r="2285" spans="1:35">
      <c r="A2285">
        <v>17</v>
      </c>
      <c r="B2285">
        <v>349</v>
      </c>
      <c r="C2285">
        <v>2022</v>
      </c>
      <c r="D2285">
        <v>1</v>
      </c>
      <c r="E2285">
        <v>99</v>
      </c>
      <c r="F2285">
        <v>99</v>
      </c>
      <c r="G2285">
        <v>99</v>
      </c>
      <c r="H2285">
        <v>99</v>
      </c>
      <c r="I2285">
        <v>99</v>
      </c>
      <c r="J2285">
        <v>999</v>
      </c>
      <c r="K2285">
        <v>99</v>
      </c>
      <c r="L2285">
        <v>99</v>
      </c>
      <c r="M2285">
        <v>15</v>
      </c>
      <c r="N2285">
        <v>99</v>
      </c>
      <c r="O2285">
        <v>99</v>
      </c>
      <c r="P2285">
        <v>99</v>
      </c>
      <c r="R2285">
        <v>0</v>
      </c>
    </row>
    <row r="2286" spans="1:35">
      <c r="A2286">
        <v>17</v>
      </c>
      <c r="B2286">
        <v>350</v>
      </c>
      <c r="C2286">
        <v>2022</v>
      </c>
      <c r="D2286">
        <v>2</v>
      </c>
      <c r="E2286">
        <v>99</v>
      </c>
      <c r="F2286">
        <v>99</v>
      </c>
      <c r="G2286">
        <v>99</v>
      </c>
      <c r="H2286">
        <v>99</v>
      </c>
      <c r="I2286">
        <v>99</v>
      </c>
      <c r="J2286">
        <v>999</v>
      </c>
      <c r="K2286">
        <v>99</v>
      </c>
      <c r="L2286">
        <v>99</v>
      </c>
      <c r="M2286">
        <v>15</v>
      </c>
      <c r="N2286">
        <v>99</v>
      </c>
      <c r="O2286">
        <v>99</v>
      </c>
      <c r="P2286">
        <v>99</v>
      </c>
      <c r="R2286">
        <v>0</v>
      </c>
    </row>
    <row r="2287" spans="1:35">
      <c r="A2287">
        <v>17</v>
      </c>
      <c r="B2287">
        <v>351</v>
      </c>
      <c r="C2287">
        <v>2022</v>
      </c>
      <c r="D2287">
        <v>3</v>
      </c>
      <c r="E2287">
        <v>99</v>
      </c>
      <c r="F2287">
        <v>99</v>
      </c>
      <c r="G2287">
        <v>99</v>
      </c>
      <c r="H2287">
        <v>99</v>
      </c>
      <c r="I2287">
        <v>99</v>
      </c>
      <c r="J2287">
        <v>999</v>
      </c>
      <c r="K2287">
        <v>99</v>
      </c>
      <c r="L2287">
        <v>99</v>
      </c>
      <c r="M2287">
        <v>15</v>
      </c>
      <c r="N2287">
        <v>99</v>
      </c>
      <c r="O2287">
        <v>99</v>
      </c>
      <c r="P2287">
        <v>99</v>
      </c>
      <c r="R2287">
        <v>0</v>
      </c>
    </row>
    <row r="2288" spans="1:35">
      <c r="A2288">
        <v>17</v>
      </c>
      <c r="B2288">
        <v>352</v>
      </c>
      <c r="C2288">
        <v>2022</v>
      </c>
      <c r="D2288">
        <v>4</v>
      </c>
      <c r="E2288">
        <v>99</v>
      </c>
      <c r="F2288">
        <v>99</v>
      </c>
      <c r="G2288">
        <v>99</v>
      </c>
      <c r="H2288">
        <v>99</v>
      </c>
      <c r="I2288">
        <v>99</v>
      </c>
      <c r="J2288">
        <v>999</v>
      </c>
      <c r="K2288">
        <v>99</v>
      </c>
      <c r="L2288">
        <v>99</v>
      </c>
      <c r="M2288">
        <v>15</v>
      </c>
      <c r="N2288">
        <v>99</v>
      </c>
      <c r="O2288">
        <v>99</v>
      </c>
      <c r="P2288">
        <v>99</v>
      </c>
      <c r="R2288">
        <v>0</v>
      </c>
    </row>
    <row r="2289" spans="1:37">
      <c r="A2289">
        <v>17</v>
      </c>
      <c r="B2289">
        <v>353</v>
      </c>
      <c r="C2289">
        <v>2022</v>
      </c>
      <c r="D2289">
        <v>5</v>
      </c>
      <c r="E2289">
        <v>99</v>
      </c>
      <c r="F2289">
        <v>99</v>
      </c>
      <c r="G2289">
        <v>99</v>
      </c>
      <c r="H2289">
        <v>99</v>
      </c>
      <c r="I2289">
        <v>99</v>
      </c>
      <c r="J2289">
        <v>999</v>
      </c>
      <c r="K2289">
        <v>99</v>
      </c>
      <c r="L2289">
        <v>99</v>
      </c>
      <c r="M2289">
        <v>15</v>
      </c>
      <c r="N2289">
        <v>99</v>
      </c>
      <c r="O2289">
        <v>99</v>
      </c>
      <c r="P2289">
        <v>99</v>
      </c>
      <c r="R2289">
        <v>0</v>
      </c>
    </row>
    <row r="2290" spans="1:37">
      <c r="A2290">
        <v>17</v>
      </c>
      <c r="B2290">
        <v>354</v>
      </c>
      <c r="C2290">
        <v>2022</v>
      </c>
      <c r="D2290">
        <v>6</v>
      </c>
      <c r="E2290">
        <v>99</v>
      </c>
      <c r="F2290">
        <v>99</v>
      </c>
      <c r="G2290">
        <v>99</v>
      </c>
      <c r="H2290">
        <v>99</v>
      </c>
      <c r="I2290">
        <v>99</v>
      </c>
      <c r="J2290">
        <v>999</v>
      </c>
      <c r="K2290">
        <v>99</v>
      </c>
      <c r="L2290">
        <v>99</v>
      </c>
      <c r="M2290">
        <v>15</v>
      </c>
      <c r="N2290">
        <v>99</v>
      </c>
      <c r="O2290">
        <v>99</v>
      </c>
      <c r="P2290">
        <v>99</v>
      </c>
      <c r="R2290">
        <v>0</v>
      </c>
    </row>
    <row r="2291" spans="1:37">
      <c r="A2291">
        <v>17</v>
      </c>
      <c r="B2291">
        <v>355</v>
      </c>
      <c r="C2291">
        <v>2022</v>
      </c>
      <c r="D2291">
        <v>7</v>
      </c>
      <c r="E2291">
        <v>99</v>
      </c>
      <c r="F2291">
        <v>99</v>
      </c>
      <c r="G2291">
        <v>99</v>
      </c>
      <c r="H2291">
        <v>99</v>
      </c>
      <c r="I2291">
        <v>99</v>
      </c>
      <c r="J2291">
        <v>999</v>
      </c>
      <c r="K2291">
        <v>99</v>
      </c>
      <c r="L2291">
        <v>99</v>
      </c>
      <c r="M2291">
        <v>15</v>
      </c>
      <c r="N2291">
        <v>99</v>
      </c>
      <c r="O2291">
        <v>99</v>
      </c>
      <c r="P2291">
        <v>99</v>
      </c>
      <c r="R2291">
        <v>0</v>
      </c>
    </row>
    <row r="2292" spans="1:37">
      <c r="A2292">
        <v>17</v>
      </c>
      <c r="B2292">
        <v>356</v>
      </c>
      <c r="C2292">
        <v>2022</v>
      </c>
      <c r="D2292">
        <v>8</v>
      </c>
      <c r="E2292">
        <v>99</v>
      </c>
      <c r="F2292">
        <v>99</v>
      </c>
      <c r="G2292">
        <v>99</v>
      </c>
      <c r="H2292">
        <v>99</v>
      </c>
      <c r="I2292">
        <v>99</v>
      </c>
      <c r="J2292">
        <v>999</v>
      </c>
      <c r="K2292">
        <v>99</v>
      </c>
      <c r="L2292">
        <v>99</v>
      </c>
      <c r="M2292">
        <v>15</v>
      </c>
      <c r="N2292">
        <v>99</v>
      </c>
      <c r="O2292">
        <v>99</v>
      </c>
      <c r="P2292">
        <v>99</v>
      </c>
      <c r="R2292">
        <v>0</v>
      </c>
    </row>
    <row r="2293" spans="1:37">
      <c r="A2293">
        <v>17</v>
      </c>
      <c r="B2293">
        <v>357</v>
      </c>
      <c r="C2293">
        <v>2022</v>
      </c>
      <c r="D2293">
        <v>9</v>
      </c>
      <c r="E2293">
        <v>99</v>
      </c>
      <c r="F2293">
        <v>99</v>
      </c>
      <c r="G2293">
        <v>99</v>
      </c>
      <c r="H2293">
        <v>99</v>
      </c>
      <c r="I2293">
        <v>99</v>
      </c>
      <c r="J2293">
        <v>999</v>
      </c>
      <c r="K2293">
        <v>99</v>
      </c>
      <c r="L2293">
        <v>99</v>
      </c>
      <c r="M2293">
        <v>15</v>
      </c>
      <c r="N2293">
        <v>99</v>
      </c>
      <c r="O2293">
        <v>99</v>
      </c>
      <c r="P2293">
        <v>99</v>
      </c>
      <c r="R2293">
        <v>0</v>
      </c>
    </row>
    <row r="2294" spans="1:37">
      <c r="A2294">
        <v>17</v>
      </c>
      <c r="B2294">
        <v>358</v>
      </c>
      <c r="C2294">
        <v>2022</v>
      </c>
      <c r="D2294">
        <v>10</v>
      </c>
      <c r="E2294">
        <v>99</v>
      </c>
      <c r="F2294">
        <v>99</v>
      </c>
      <c r="G2294">
        <v>99</v>
      </c>
      <c r="H2294">
        <v>99</v>
      </c>
      <c r="I2294">
        <v>99</v>
      </c>
      <c r="J2294">
        <v>999</v>
      </c>
      <c r="K2294">
        <v>99</v>
      </c>
      <c r="L2294">
        <v>99</v>
      </c>
      <c r="M2294">
        <v>15</v>
      </c>
      <c r="N2294">
        <v>99</v>
      </c>
      <c r="O2294">
        <v>99</v>
      </c>
      <c r="P2294">
        <v>99</v>
      </c>
      <c r="R2294">
        <v>0</v>
      </c>
    </row>
    <row r="2295" spans="1:37">
      <c r="A2295">
        <v>17</v>
      </c>
      <c r="B2295">
        <v>359</v>
      </c>
      <c r="C2295">
        <v>2022</v>
      </c>
      <c r="D2295">
        <v>11</v>
      </c>
      <c r="E2295">
        <v>99</v>
      </c>
      <c r="F2295">
        <v>99</v>
      </c>
      <c r="G2295">
        <v>99</v>
      </c>
      <c r="H2295">
        <v>99</v>
      </c>
      <c r="I2295">
        <v>99</v>
      </c>
      <c r="J2295">
        <v>999</v>
      </c>
      <c r="K2295">
        <v>99</v>
      </c>
      <c r="L2295">
        <v>99</v>
      </c>
      <c r="M2295">
        <v>15</v>
      </c>
      <c r="N2295">
        <v>99</v>
      </c>
      <c r="O2295">
        <v>99</v>
      </c>
      <c r="P2295">
        <v>99</v>
      </c>
      <c r="R2295">
        <v>0</v>
      </c>
    </row>
    <row r="2296" spans="1:37">
      <c r="A2296">
        <v>17</v>
      </c>
      <c r="B2296">
        <v>360</v>
      </c>
      <c r="C2296">
        <v>2022</v>
      </c>
      <c r="D2296">
        <v>12</v>
      </c>
      <c r="E2296">
        <v>99</v>
      </c>
      <c r="F2296">
        <v>99</v>
      </c>
      <c r="G2296">
        <v>99</v>
      </c>
      <c r="H2296">
        <v>99</v>
      </c>
      <c r="I2296">
        <v>99</v>
      </c>
      <c r="J2296">
        <v>999</v>
      </c>
      <c r="K2296">
        <v>99</v>
      </c>
      <c r="L2296">
        <v>99</v>
      </c>
      <c r="M2296">
        <v>15</v>
      </c>
      <c r="N2296">
        <v>99</v>
      </c>
      <c r="O2296">
        <v>99</v>
      </c>
      <c r="P2296">
        <v>99</v>
      </c>
      <c r="R2296">
        <v>0</v>
      </c>
    </row>
    <row r="2297" spans="1:37">
      <c r="A2297">
        <v>18</v>
      </c>
      <c r="B2297">
        <v>1</v>
      </c>
      <c r="C2297">
        <v>2023</v>
      </c>
      <c r="E2297">
        <v>99</v>
      </c>
      <c r="G2297">
        <v>99</v>
      </c>
      <c r="H2297">
        <v>1</v>
      </c>
      <c r="I2297">
        <v>99</v>
      </c>
      <c r="J2297">
        <v>103</v>
      </c>
      <c r="K2297">
        <v>99</v>
      </c>
      <c r="L2297">
        <v>1</v>
      </c>
      <c r="M2297">
        <v>99</v>
      </c>
      <c r="N2297">
        <v>99</v>
      </c>
      <c r="O2297">
        <v>99</v>
      </c>
      <c r="P2297">
        <v>99</v>
      </c>
      <c r="Q2297">
        <v>3</v>
      </c>
      <c r="R2297">
        <v>3</v>
      </c>
      <c r="S2297">
        <v>1</v>
      </c>
      <c r="T2297">
        <v>2</v>
      </c>
      <c r="U2297">
        <v>15.9</v>
      </c>
      <c r="V2297">
        <v>0</v>
      </c>
      <c r="W2297">
        <v>0</v>
      </c>
      <c r="X2297">
        <v>66.666666666666686</v>
      </c>
      <c r="Y2297">
        <v>0</v>
      </c>
      <c r="Z2297">
        <v>3.9656861533241239</v>
      </c>
      <c r="AA2297">
        <v>0</v>
      </c>
      <c r="AB2297">
        <v>0</v>
      </c>
      <c r="AF2297">
        <v>0.74441687344913132</v>
      </c>
      <c r="AG2297">
        <v>0.75224727960889404</v>
      </c>
      <c r="AH2297">
        <v>0</v>
      </c>
      <c r="AI2297">
        <v>0</v>
      </c>
    </row>
    <row r="2298" spans="1:37">
      <c r="A2298">
        <v>18</v>
      </c>
      <c r="B2298">
        <v>2</v>
      </c>
      <c r="C2298">
        <v>2023</v>
      </c>
      <c r="E2298">
        <v>99</v>
      </c>
      <c r="G2298">
        <v>99</v>
      </c>
      <c r="H2298">
        <v>2</v>
      </c>
      <c r="I2298">
        <v>99</v>
      </c>
      <c r="J2298">
        <v>106</v>
      </c>
      <c r="K2298">
        <v>99</v>
      </c>
      <c r="L2298">
        <v>1</v>
      </c>
      <c r="M2298">
        <v>99</v>
      </c>
      <c r="N2298">
        <v>99</v>
      </c>
      <c r="O2298">
        <v>99</v>
      </c>
      <c r="P2298">
        <v>99</v>
      </c>
      <c r="R2298">
        <v>0</v>
      </c>
    </row>
    <row r="2299" spans="1:37">
      <c r="A2299">
        <v>18</v>
      </c>
      <c r="B2299">
        <v>3</v>
      </c>
      <c r="C2299">
        <v>2023</v>
      </c>
      <c r="E2299">
        <v>99</v>
      </c>
      <c r="G2299">
        <v>99</v>
      </c>
      <c r="H2299">
        <v>1</v>
      </c>
      <c r="I2299">
        <v>99</v>
      </c>
      <c r="J2299">
        <v>110</v>
      </c>
      <c r="K2299">
        <v>99</v>
      </c>
      <c r="L2299">
        <v>1</v>
      </c>
      <c r="M2299">
        <v>99</v>
      </c>
      <c r="N2299">
        <v>99</v>
      </c>
      <c r="O2299">
        <v>99</v>
      </c>
      <c r="P2299">
        <v>99</v>
      </c>
      <c r="Q2299">
        <v>22</v>
      </c>
      <c r="R2299">
        <v>50</v>
      </c>
      <c r="S2299">
        <v>1</v>
      </c>
      <c r="T2299">
        <v>2.56</v>
      </c>
      <c r="U2299">
        <v>12.356000000000002</v>
      </c>
      <c r="V2299">
        <v>0</v>
      </c>
      <c r="W2299">
        <v>0</v>
      </c>
      <c r="X2299">
        <v>38</v>
      </c>
      <c r="Y2299">
        <v>2</v>
      </c>
      <c r="Z2299">
        <v>6.346311054463051</v>
      </c>
      <c r="AA2299">
        <v>0</v>
      </c>
      <c r="AB2299">
        <v>1.0031948963187562</v>
      </c>
      <c r="AD2299">
        <v>36.984337945453539</v>
      </c>
      <c r="AF2299">
        <v>0.89621796020792222</v>
      </c>
      <c r="AG2299">
        <v>1.0623973586235953</v>
      </c>
      <c r="AH2299">
        <v>0</v>
      </c>
      <c r="AI2299">
        <v>26</v>
      </c>
      <c r="AJ2299">
        <v>107.7461538461539</v>
      </c>
      <c r="AK2299">
        <v>11.986773967247469</v>
      </c>
    </row>
    <row r="2300" spans="1:37">
      <c r="A2300">
        <v>18</v>
      </c>
      <c r="B2300">
        <v>4</v>
      </c>
      <c r="C2300">
        <v>2023</v>
      </c>
      <c r="E2300">
        <v>99</v>
      </c>
      <c r="G2300">
        <v>99</v>
      </c>
      <c r="H2300">
        <v>1</v>
      </c>
      <c r="I2300">
        <v>99</v>
      </c>
      <c r="J2300">
        <v>111</v>
      </c>
      <c r="K2300">
        <v>99</v>
      </c>
      <c r="L2300">
        <v>1</v>
      </c>
      <c r="M2300">
        <v>99</v>
      </c>
      <c r="N2300">
        <v>99</v>
      </c>
      <c r="O2300">
        <v>99</v>
      </c>
      <c r="P2300">
        <v>99</v>
      </c>
      <c r="R2300">
        <v>0</v>
      </c>
    </row>
    <row r="2301" spans="1:37">
      <c r="A2301">
        <v>18</v>
      </c>
      <c r="B2301">
        <v>5</v>
      </c>
      <c r="C2301">
        <v>2023</v>
      </c>
      <c r="E2301">
        <v>99</v>
      </c>
      <c r="G2301">
        <v>99</v>
      </c>
      <c r="H2301">
        <v>1</v>
      </c>
      <c r="I2301">
        <v>99</v>
      </c>
      <c r="J2301">
        <v>116</v>
      </c>
      <c r="K2301">
        <v>99</v>
      </c>
      <c r="L2301">
        <v>1</v>
      </c>
      <c r="M2301">
        <v>99</v>
      </c>
      <c r="N2301">
        <v>99</v>
      </c>
      <c r="O2301">
        <v>99</v>
      </c>
      <c r="P2301">
        <v>99</v>
      </c>
      <c r="Q2301">
        <v>1</v>
      </c>
      <c r="R2301">
        <v>3</v>
      </c>
      <c r="S2301">
        <v>1</v>
      </c>
      <c r="T2301">
        <v>2</v>
      </c>
      <c r="U2301">
        <v>3.7</v>
      </c>
      <c r="V2301">
        <v>0</v>
      </c>
      <c r="W2301">
        <v>0</v>
      </c>
      <c r="X2301">
        <v>0</v>
      </c>
      <c r="Y2301">
        <v>0</v>
      </c>
      <c r="Z2301">
        <v>0.35590260840104826</v>
      </c>
      <c r="AA2301">
        <v>0</v>
      </c>
      <c r="AB2301">
        <v>0</v>
      </c>
      <c r="AF2301">
        <v>0.23584905660377353</v>
      </c>
      <c r="AG2301">
        <v>7.4783229692310799E-2</v>
      </c>
      <c r="AH2301">
        <v>0</v>
      </c>
      <c r="AI2301">
        <v>0</v>
      </c>
    </row>
    <row r="2302" spans="1:37">
      <c r="A2302">
        <v>18</v>
      </c>
      <c r="B2302">
        <v>6</v>
      </c>
      <c r="C2302">
        <v>2023</v>
      </c>
      <c r="E2302">
        <v>99</v>
      </c>
      <c r="G2302">
        <v>99</v>
      </c>
      <c r="H2302">
        <v>2</v>
      </c>
      <c r="I2302">
        <v>99</v>
      </c>
      <c r="J2302">
        <v>117</v>
      </c>
      <c r="K2302">
        <v>99</v>
      </c>
      <c r="L2302">
        <v>1</v>
      </c>
      <c r="M2302">
        <v>99</v>
      </c>
      <c r="N2302">
        <v>99</v>
      </c>
      <c r="O2302">
        <v>99</v>
      </c>
      <c r="P2302">
        <v>99</v>
      </c>
      <c r="Q2302">
        <v>2</v>
      </c>
      <c r="R2302">
        <v>2</v>
      </c>
      <c r="S2302">
        <v>1</v>
      </c>
      <c r="T2302">
        <v>2</v>
      </c>
      <c r="U2302">
        <v>11.4</v>
      </c>
      <c r="V2302">
        <v>0</v>
      </c>
      <c r="W2302">
        <v>0</v>
      </c>
      <c r="X2302">
        <v>50</v>
      </c>
      <c r="Y2302">
        <v>0</v>
      </c>
      <c r="Z2302">
        <v>4.7</v>
      </c>
      <c r="AA2302">
        <v>0</v>
      </c>
      <c r="AB2302">
        <v>1</v>
      </c>
      <c r="AD2302">
        <v>100.00000000000006</v>
      </c>
      <c r="AF2302">
        <v>0.70175438596491213</v>
      </c>
      <c r="AG2302">
        <v>0.66485871752252645</v>
      </c>
      <c r="AH2302">
        <v>0</v>
      </c>
      <c r="AI2302">
        <v>2</v>
      </c>
      <c r="AJ2302">
        <v>96.449999999999989</v>
      </c>
      <c r="AK2302">
        <v>11.933002254908592</v>
      </c>
    </row>
    <row r="2303" spans="1:37">
      <c r="A2303">
        <v>18</v>
      </c>
      <c r="B2303">
        <v>7</v>
      </c>
      <c r="C2303">
        <v>2023</v>
      </c>
      <c r="E2303">
        <v>99</v>
      </c>
      <c r="G2303">
        <v>99</v>
      </c>
      <c r="H2303">
        <v>1</v>
      </c>
      <c r="I2303">
        <v>99</v>
      </c>
      <c r="J2303">
        <v>134</v>
      </c>
      <c r="K2303">
        <v>99</v>
      </c>
      <c r="L2303">
        <v>1</v>
      </c>
      <c r="M2303">
        <v>99</v>
      </c>
      <c r="N2303">
        <v>99</v>
      </c>
      <c r="O2303">
        <v>99</v>
      </c>
      <c r="P2303">
        <v>99</v>
      </c>
      <c r="Q2303">
        <v>2</v>
      </c>
      <c r="R2303">
        <v>10</v>
      </c>
      <c r="S2303">
        <v>1</v>
      </c>
      <c r="T2303">
        <v>2</v>
      </c>
      <c r="U2303">
        <v>4.9099999999999993</v>
      </c>
      <c r="V2303">
        <v>0</v>
      </c>
      <c r="W2303">
        <v>0</v>
      </c>
      <c r="X2303">
        <v>0</v>
      </c>
      <c r="Y2303">
        <v>0</v>
      </c>
      <c r="Z2303">
        <v>0.47212286536452558</v>
      </c>
      <c r="AA2303">
        <v>0</v>
      </c>
      <c r="AB2303">
        <v>0</v>
      </c>
      <c r="AF2303">
        <v>0.19007793195210035</v>
      </c>
      <c r="AG2303">
        <v>8.2283837342785104E-2</v>
      </c>
      <c r="AH2303">
        <v>0</v>
      </c>
      <c r="AI2303">
        <v>0</v>
      </c>
    </row>
    <row r="2304" spans="1:37">
      <c r="A2304">
        <v>18</v>
      </c>
      <c r="B2304">
        <v>8</v>
      </c>
      <c r="C2304">
        <v>2023</v>
      </c>
      <c r="E2304">
        <v>99</v>
      </c>
      <c r="G2304">
        <v>99</v>
      </c>
      <c r="H2304">
        <v>2</v>
      </c>
      <c r="I2304">
        <v>99</v>
      </c>
      <c r="J2304">
        <v>141</v>
      </c>
      <c r="K2304">
        <v>99</v>
      </c>
      <c r="L2304">
        <v>1</v>
      </c>
      <c r="M2304">
        <v>99</v>
      </c>
      <c r="N2304">
        <v>99</v>
      </c>
      <c r="O2304">
        <v>99</v>
      </c>
      <c r="P2304">
        <v>99</v>
      </c>
      <c r="Q2304">
        <v>7</v>
      </c>
      <c r="R2304">
        <v>8</v>
      </c>
      <c r="S2304">
        <v>1</v>
      </c>
      <c r="T2304">
        <v>2</v>
      </c>
      <c r="U2304">
        <v>8.8125</v>
      </c>
      <c r="V2304">
        <v>0</v>
      </c>
      <c r="W2304">
        <v>0</v>
      </c>
      <c r="X2304">
        <v>25</v>
      </c>
      <c r="Y2304">
        <v>12.5</v>
      </c>
      <c r="Z2304">
        <v>7.2531781827003234</v>
      </c>
      <c r="AA2304">
        <v>0</v>
      </c>
      <c r="AB2304">
        <v>0</v>
      </c>
      <c r="AF2304">
        <v>0.41472265422498711</v>
      </c>
      <c r="AG2304">
        <v>0.26913841349585982</v>
      </c>
      <c r="AH2304">
        <v>0</v>
      </c>
      <c r="AI2304">
        <v>0</v>
      </c>
    </row>
    <row r="2305" spans="1:35">
      <c r="A2305">
        <v>18</v>
      </c>
      <c r="B2305">
        <v>9</v>
      </c>
      <c r="C2305">
        <v>2023</v>
      </c>
      <c r="E2305">
        <v>99</v>
      </c>
      <c r="G2305">
        <v>99</v>
      </c>
      <c r="H2305">
        <v>2</v>
      </c>
      <c r="I2305">
        <v>99</v>
      </c>
      <c r="J2305">
        <v>143</v>
      </c>
      <c r="K2305">
        <v>99</v>
      </c>
      <c r="L2305">
        <v>1</v>
      </c>
      <c r="M2305">
        <v>99</v>
      </c>
      <c r="N2305">
        <v>99</v>
      </c>
      <c r="O2305">
        <v>99</v>
      </c>
      <c r="P2305">
        <v>99</v>
      </c>
      <c r="Q2305">
        <v>1</v>
      </c>
      <c r="R2305">
        <v>1</v>
      </c>
      <c r="S2305">
        <v>1</v>
      </c>
      <c r="T2305">
        <v>2</v>
      </c>
      <c r="U2305">
        <v>20.2</v>
      </c>
      <c r="V2305">
        <v>0</v>
      </c>
      <c r="W2305">
        <v>0</v>
      </c>
      <c r="X2305">
        <v>100</v>
      </c>
      <c r="Y2305">
        <v>0</v>
      </c>
      <c r="Z2305">
        <v>0</v>
      </c>
      <c r="AA2305">
        <v>0</v>
      </c>
      <c r="AB2305">
        <v>0</v>
      </c>
      <c r="AF2305">
        <v>0.21413276231263381</v>
      </c>
      <c r="AG2305">
        <v>0.26116749628288838</v>
      </c>
      <c r="AH2305">
        <v>0</v>
      </c>
      <c r="AI2305">
        <v>0</v>
      </c>
    </row>
    <row r="2306" spans="1:35">
      <c r="A2306">
        <v>18</v>
      </c>
      <c r="B2306">
        <v>10</v>
      </c>
      <c r="C2306">
        <v>2023</v>
      </c>
      <c r="E2306">
        <v>99</v>
      </c>
      <c r="G2306">
        <v>99</v>
      </c>
      <c r="H2306">
        <v>2</v>
      </c>
      <c r="I2306">
        <v>99</v>
      </c>
      <c r="J2306">
        <v>147</v>
      </c>
      <c r="K2306">
        <v>99</v>
      </c>
      <c r="L2306">
        <v>1</v>
      </c>
      <c r="M2306">
        <v>99</v>
      </c>
      <c r="N2306">
        <v>99</v>
      </c>
      <c r="O2306">
        <v>99</v>
      </c>
      <c r="P2306">
        <v>99</v>
      </c>
      <c r="Q2306">
        <v>2</v>
      </c>
      <c r="R2306">
        <v>14</v>
      </c>
      <c r="S2306">
        <v>1</v>
      </c>
      <c r="T2306">
        <v>2</v>
      </c>
      <c r="U2306">
        <v>4.3428571428571408</v>
      </c>
      <c r="V2306">
        <v>0</v>
      </c>
      <c r="W2306">
        <v>0</v>
      </c>
      <c r="X2306">
        <v>0</v>
      </c>
      <c r="Y2306">
        <v>0</v>
      </c>
      <c r="Z2306">
        <v>0.98467854487375484</v>
      </c>
      <c r="AA2306">
        <v>0</v>
      </c>
      <c r="AB2306">
        <v>0</v>
      </c>
      <c r="AF2306">
        <v>6.9306930693069324</v>
      </c>
      <c r="AG2306">
        <v>2.6975464749988904</v>
      </c>
      <c r="AH2306">
        <v>0</v>
      </c>
      <c r="AI2306">
        <v>0</v>
      </c>
    </row>
    <row r="2307" spans="1:35">
      <c r="A2307">
        <v>18</v>
      </c>
      <c r="B2307">
        <v>11</v>
      </c>
      <c r="C2307">
        <v>2023</v>
      </c>
      <c r="E2307">
        <v>99</v>
      </c>
      <c r="G2307">
        <v>99</v>
      </c>
      <c r="H2307">
        <v>1</v>
      </c>
      <c r="I2307">
        <v>99</v>
      </c>
      <c r="J2307">
        <v>155</v>
      </c>
      <c r="K2307">
        <v>99</v>
      </c>
      <c r="L2307">
        <v>1</v>
      </c>
      <c r="M2307">
        <v>99</v>
      </c>
      <c r="N2307">
        <v>99</v>
      </c>
      <c r="O2307">
        <v>99</v>
      </c>
      <c r="P2307">
        <v>99</v>
      </c>
      <c r="Q2307">
        <v>13</v>
      </c>
      <c r="R2307">
        <v>32</v>
      </c>
      <c r="S2307">
        <v>1</v>
      </c>
      <c r="T2307">
        <v>2</v>
      </c>
      <c r="U2307">
        <v>8.2437500000000004</v>
      </c>
      <c r="V2307">
        <v>0</v>
      </c>
      <c r="W2307">
        <v>0</v>
      </c>
      <c r="X2307">
        <v>6.25</v>
      </c>
      <c r="Y2307">
        <v>0</v>
      </c>
      <c r="Z2307">
        <v>4.5276882553351676</v>
      </c>
      <c r="AA2307">
        <v>0</v>
      </c>
      <c r="AB2307">
        <v>0</v>
      </c>
      <c r="AF2307">
        <v>1.162368325463131</v>
      </c>
      <c r="AG2307">
        <v>0.57545984433353092</v>
      </c>
      <c r="AH2307">
        <v>0</v>
      </c>
      <c r="AI2307">
        <v>0</v>
      </c>
    </row>
    <row r="2308" spans="1:35">
      <c r="A2308">
        <v>18</v>
      </c>
      <c r="B2308">
        <v>12</v>
      </c>
      <c r="C2308">
        <v>2023</v>
      </c>
      <c r="E2308">
        <v>99</v>
      </c>
      <c r="G2308">
        <v>99</v>
      </c>
      <c r="H2308">
        <v>2</v>
      </c>
      <c r="I2308">
        <v>99</v>
      </c>
      <c r="J2308">
        <v>160</v>
      </c>
      <c r="K2308">
        <v>99</v>
      </c>
      <c r="L2308">
        <v>1</v>
      </c>
      <c r="M2308">
        <v>99</v>
      </c>
      <c r="N2308">
        <v>99</v>
      </c>
      <c r="O2308">
        <v>99</v>
      </c>
      <c r="P2308">
        <v>99</v>
      </c>
      <c r="R2308">
        <v>0</v>
      </c>
    </row>
    <row r="2309" spans="1:35">
      <c r="A2309">
        <v>18</v>
      </c>
      <c r="B2309">
        <v>13</v>
      </c>
      <c r="C2309">
        <v>2023</v>
      </c>
      <c r="E2309">
        <v>99</v>
      </c>
      <c r="G2309">
        <v>99</v>
      </c>
      <c r="H2309">
        <v>1</v>
      </c>
      <c r="I2309">
        <v>99</v>
      </c>
      <c r="J2309">
        <v>171</v>
      </c>
      <c r="K2309">
        <v>99</v>
      </c>
      <c r="L2309">
        <v>1</v>
      </c>
      <c r="M2309">
        <v>99</v>
      </c>
      <c r="N2309">
        <v>99</v>
      </c>
      <c r="O2309">
        <v>99</v>
      </c>
      <c r="P2309">
        <v>99</v>
      </c>
      <c r="R2309">
        <v>0</v>
      </c>
    </row>
    <row r="2310" spans="1:35">
      <c r="A2310">
        <v>18</v>
      </c>
      <c r="B2310">
        <v>14</v>
      </c>
      <c r="C2310">
        <v>2023</v>
      </c>
      <c r="E2310">
        <v>99</v>
      </c>
      <c r="G2310">
        <v>99</v>
      </c>
      <c r="H2310">
        <v>2</v>
      </c>
      <c r="I2310">
        <v>99</v>
      </c>
      <c r="J2310">
        <v>175</v>
      </c>
      <c r="K2310">
        <v>99</v>
      </c>
      <c r="L2310">
        <v>1</v>
      </c>
      <c r="M2310">
        <v>99</v>
      </c>
      <c r="N2310">
        <v>99</v>
      </c>
      <c r="O2310">
        <v>99</v>
      </c>
      <c r="P2310">
        <v>99</v>
      </c>
      <c r="Q2310">
        <v>9</v>
      </c>
      <c r="R2310">
        <v>38</v>
      </c>
      <c r="S2310">
        <v>1</v>
      </c>
      <c r="T2310">
        <v>2.2368421052631575</v>
      </c>
      <c r="U2310">
        <v>8.6157894736842096</v>
      </c>
      <c r="V2310">
        <v>0</v>
      </c>
      <c r="W2310">
        <v>0</v>
      </c>
      <c r="X2310">
        <v>23.684210526315795</v>
      </c>
      <c r="Y2310">
        <v>0</v>
      </c>
      <c r="Z2310">
        <v>6.2757061383262718</v>
      </c>
      <c r="AA2310">
        <v>0</v>
      </c>
      <c r="AB2310">
        <v>0.80896979731260021</v>
      </c>
      <c r="AD2310">
        <v>7.7015612468925854</v>
      </c>
      <c r="AF2310">
        <v>2.0042194092827006</v>
      </c>
      <c r="AG2310">
        <v>1.5356400767350997</v>
      </c>
      <c r="AH2310">
        <v>0</v>
      </c>
      <c r="AI2310">
        <v>0</v>
      </c>
    </row>
    <row r="2311" spans="1:35">
      <c r="A2311">
        <v>18</v>
      </c>
      <c r="B2311">
        <v>15</v>
      </c>
      <c r="C2311">
        <v>2023</v>
      </c>
      <c r="E2311">
        <v>99</v>
      </c>
      <c r="G2311">
        <v>99</v>
      </c>
      <c r="H2311">
        <v>2</v>
      </c>
      <c r="I2311">
        <v>99</v>
      </c>
      <c r="J2311">
        <v>177</v>
      </c>
      <c r="K2311">
        <v>99</v>
      </c>
      <c r="L2311">
        <v>1</v>
      </c>
      <c r="M2311">
        <v>99</v>
      </c>
      <c r="N2311">
        <v>99</v>
      </c>
      <c r="O2311">
        <v>99</v>
      </c>
      <c r="P2311">
        <v>99</v>
      </c>
      <c r="Q2311">
        <v>2</v>
      </c>
      <c r="R2311">
        <v>7</v>
      </c>
      <c r="S2311">
        <v>1</v>
      </c>
      <c r="T2311">
        <v>1.8571428571428577</v>
      </c>
      <c r="U2311">
        <v>3.9714285714285698</v>
      </c>
      <c r="V2311">
        <v>0</v>
      </c>
      <c r="W2311">
        <v>0</v>
      </c>
      <c r="X2311">
        <v>0</v>
      </c>
      <c r="Y2311">
        <v>0</v>
      </c>
      <c r="Z2311">
        <v>1.2138654734998868</v>
      </c>
      <c r="AA2311">
        <v>0</v>
      </c>
      <c r="AB2311">
        <v>0.34992710611188277</v>
      </c>
      <c r="AD2311">
        <v>-4.3241254539878362</v>
      </c>
      <c r="AF2311">
        <v>0.73068893528183709</v>
      </c>
      <c r="AG2311">
        <v>0.22427674782580623</v>
      </c>
      <c r="AH2311">
        <v>0</v>
      </c>
    </row>
    <row r="2312" spans="1:35">
      <c r="A2312">
        <v>18</v>
      </c>
      <c r="B2312">
        <v>16</v>
      </c>
      <c r="C2312">
        <v>2023</v>
      </c>
      <c r="E2312">
        <v>99</v>
      </c>
      <c r="G2312">
        <v>99</v>
      </c>
      <c r="H2312">
        <v>2</v>
      </c>
      <c r="I2312">
        <v>99</v>
      </c>
      <c r="J2312">
        <v>178</v>
      </c>
      <c r="K2312">
        <v>99</v>
      </c>
      <c r="L2312">
        <v>1</v>
      </c>
      <c r="M2312">
        <v>99</v>
      </c>
      <c r="N2312">
        <v>99</v>
      </c>
      <c r="O2312">
        <v>99</v>
      </c>
      <c r="P2312">
        <v>99</v>
      </c>
      <c r="Q2312">
        <v>3</v>
      </c>
      <c r="R2312">
        <v>13</v>
      </c>
      <c r="S2312">
        <v>1</v>
      </c>
      <c r="T2312">
        <v>2</v>
      </c>
      <c r="U2312">
        <v>5.5615384615384595</v>
      </c>
      <c r="V2312">
        <v>0</v>
      </c>
      <c r="W2312">
        <v>0</v>
      </c>
      <c r="X2312">
        <v>0</v>
      </c>
      <c r="Y2312">
        <v>0</v>
      </c>
      <c r="Z2312">
        <v>2.8488968071433338</v>
      </c>
      <c r="AA2312">
        <v>0</v>
      </c>
      <c r="AB2312">
        <v>0</v>
      </c>
      <c r="AF2312">
        <v>2.1922428330522767</v>
      </c>
      <c r="AG2312">
        <v>1.0379281633121824</v>
      </c>
      <c r="AH2312">
        <v>0</v>
      </c>
      <c r="AI2312">
        <v>0</v>
      </c>
    </row>
    <row r="2313" spans="1:35">
      <c r="A2313">
        <v>18</v>
      </c>
      <c r="B2313">
        <v>17</v>
      </c>
      <c r="C2313">
        <v>2023</v>
      </c>
      <c r="E2313">
        <v>99</v>
      </c>
      <c r="G2313">
        <v>99</v>
      </c>
      <c r="H2313">
        <v>2</v>
      </c>
      <c r="I2313">
        <v>99</v>
      </c>
      <c r="J2313">
        <v>181</v>
      </c>
      <c r="K2313">
        <v>99</v>
      </c>
      <c r="L2313">
        <v>1</v>
      </c>
      <c r="M2313">
        <v>99</v>
      </c>
      <c r="N2313">
        <v>99</v>
      </c>
      <c r="O2313">
        <v>99</v>
      </c>
      <c r="P2313">
        <v>99</v>
      </c>
      <c r="Q2313">
        <v>2</v>
      </c>
      <c r="R2313">
        <v>2</v>
      </c>
      <c r="S2313">
        <v>1</v>
      </c>
      <c r="T2313">
        <v>2</v>
      </c>
      <c r="U2313">
        <v>5.0999999999999996</v>
      </c>
      <c r="V2313">
        <v>0</v>
      </c>
      <c r="W2313">
        <v>0</v>
      </c>
      <c r="X2313">
        <v>0</v>
      </c>
      <c r="Y2313">
        <v>0</v>
      </c>
      <c r="Z2313">
        <v>0.20000000000001564</v>
      </c>
      <c r="AA2313">
        <v>0</v>
      </c>
      <c r="AB2313">
        <v>0</v>
      </c>
      <c r="AF2313">
        <v>0.24539877300613497</v>
      </c>
      <c r="AG2313">
        <v>9.0135468306778682E-2</v>
      </c>
      <c r="AH2313">
        <v>0</v>
      </c>
      <c r="AI2313">
        <v>0</v>
      </c>
    </row>
    <row r="2314" spans="1:35">
      <c r="A2314">
        <v>18</v>
      </c>
      <c r="B2314">
        <v>18</v>
      </c>
      <c r="C2314">
        <v>2023</v>
      </c>
      <c r="E2314">
        <v>99</v>
      </c>
      <c r="G2314">
        <v>99</v>
      </c>
      <c r="H2314">
        <v>1</v>
      </c>
      <c r="I2314">
        <v>99</v>
      </c>
      <c r="J2314">
        <v>262</v>
      </c>
      <c r="K2314">
        <v>99</v>
      </c>
      <c r="L2314">
        <v>1</v>
      </c>
      <c r="M2314">
        <v>99</v>
      </c>
      <c r="N2314">
        <v>99</v>
      </c>
      <c r="O2314">
        <v>99</v>
      </c>
      <c r="P2314">
        <v>99</v>
      </c>
      <c r="R2314">
        <v>0</v>
      </c>
    </row>
    <row r="2315" spans="1:35">
      <c r="A2315">
        <v>18</v>
      </c>
      <c r="B2315">
        <v>19</v>
      </c>
      <c r="C2315">
        <v>2023</v>
      </c>
      <c r="E2315">
        <v>99</v>
      </c>
      <c r="G2315">
        <v>99</v>
      </c>
      <c r="H2315">
        <v>1</v>
      </c>
      <c r="I2315">
        <v>99</v>
      </c>
      <c r="J2315">
        <v>309</v>
      </c>
      <c r="K2315">
        <v>99</v>
      </c>
      <c r="L2315">
        <v>1</v>
      </c>
      <c r="M2315">
        <v>99</v>
      </c>
      <c r="N2315">
        <v>99</v>
      </c>
      <c r="O2315">
        <v>99</v>
      </c>
      <c r="P2315">
        <v>99</v>
      </c>
      <c r="Q2315">
        <v>7</v>
      </c>
      <c r="R2315">
        <v>10</v>
      </c>
      <c r="S2315">
        <v>1</v>
      </c>
      <c r="T2315">
        <v>2</v>
      </c>
      <c r="U2315">
        <v>5.72</v>
      </c>
      <c r="V2315">
        <v>0</v>
      </c>
      <c r="W2315">
        <v>0</v>
      </c>
      <c r="X2315">
        <v>0</v>
      </c>
      <c r="Y2315">
        <v>0</v>
      </c>
      <c r="Z2315">
        <v>1.834011995598718</v>
      </c>
      <c r="AA2315">
        <v>0</v>
      </c>
      <c r="AB2315">
        <v>0</v>
      </c>
      <c r="AF2315">
        <v>0.84602368866328259</v>
      </c>
      <c r="AG2315">
        <v>0.42063153559925298</v>
      </c>
      <c r="AH2315">
        <v>0</v>
      </c>
      <c r="AI2315">
        <v>0</v>
      </c>
    </row>
    <row r="2316" spans="1:35">
      <c r="A2316">
        <v>18</v>
      </c>
      <c r="B2316">
        <v>20</v>
      </c>
      <c r="C2316">
        <v>2023</v>
      </c>
      <c r="E2316">
        <v>99</v>
      </c>
      <c r="G2316">
        <v>99</v>
      </c>
      <c r="H2316">
        <v>2</v>
      </c>
      <c r="I2316">
        <v>99</v>
      </c>
      <c r="J2316">
        <v>470</v>
      </c>
      <c r="K2316">
        <v>99</v>
      </c>
      <c r="L2316">
        <v>1</v>
      </c>
      <c r="M2316">
        <v>99</v>
      </c>
      <c r="N2316">
        <v>99</v>
      </c>
      <c r="O2316">
        <v>99</v>
      </c>
      <c r="P2316">
        <v>99</v>
      </c>
      <c r="Q2316">
        <v>1</v>
      </c>
      <c r="R2316">
        <v>1</v>
      </c>
      <c r="S2316">
        <v>1</v>
      </c>
      <c r="T2316">
        <v>2</v>
      </c>
      <c r="U2316">
        <v>4.0999999999999996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F2316">
        <v>9.8619329388560162E-2</v>
      </c>
      <c r="AG2316">
        <v>4.3400480580931301E-2</v>
      </c>
      <c r="AH2316">
        <v>0</v>
      </c>
      <c r="AI2316">
        <v>0</v>
      </c>
    </row>
    <row r="2317" spans="1:35">
      <c r="A2317">
        <v>18</v>
      </c>
      <c r="B2317">
        <v>21</v>
      </c>
      <c r="C2317">
        <v>2023</v>
      </c>
      <c r="E2317">
        <v>99</v>
      </c>
      <c r="G2317">
        <v>99</v>
      </c>
      <c r="H2317">
        <v>2</v>
      </c>
      <c r="I2317">
        <v>99</v>
      </c>
      <c r="J2317">
        <v>629</v>
      </c>
      <c r="K2317">
        <v>99</v>
      </c>
      <c r="L2317">
        <v>1</v>
      </c>
      <c r="M2317">
        <v>99</v>
      </c>
      <c r="N2317">
        <v>99</v>
      </c>
      <c r="O2317">
        <v>99</v>
      </c>
      <c r="P2317">
        <v>99</v>
      </c>
      <c r="R2317">
        <v>0</v>
      </c>
    </row>
    <row r="2318" spans="1:35">
      <c r="A2318">
        <v>18</v>
      </c>
      <c r="B2318">
        <v>22</v>
      </c>
      <c r="C2318">
        <v>2023</v>
      </c>
      <c r="E2318">
        <v>99</v>
      </c>
      <c r="G2318">
        <v>99</v>
      </c>
      <c r="H2318">
        <v>1</v>
      </c>
      <c r="I2318">
        <v>99</v>
      </c>
      <c r="J2318">
        <v>643</v>
      </c>
      <c r="K2318">
        <v>99</v>
      </c>
      <c r="L2318">
        <v>1</v>
      </c>
      <c r="M2318">
        <v>99</v>
      </c>
      <c r="N2318">
        <v>99</v>
      </c>
      <c r="O2318">
        <v>99</v>
      </c>
      <c r="P2318">
        <v>99</v>
      </c>
      <c r="Q2318">
        <v>7</v>
      </c>
      <c r="R2318">
        <v>15</v>
      </c>
      <c r="S2318">
        <v>1</v>
      </c>
      <c r="T2318">
        <v>2.4</v>
      </c>
      <c r="U2318">
        <v>11.42</v>
      </c>
      <c r="V2318">
        <v>0</v>
      </c>
      <c r="W2318">
        <v>0</v>
      </c>
      <c r="X2318">
        <v>20</v>
      </c>
      <c r="Y2318">
        <v>0</v>
      </c>
      <c r="Z2318">
        <v>4.1751966021573965</v>
      </c>
      <c r="AA2318">
        <v>0</v>
      </c>
      <c r="AB2318">
        <v>1.019803902718557</v>
      </c>
      <c r="AD2318">
        <v>5.9184357964468886</v>
      </c>
      <c r="AF2318">
        <v>2.0080321285140563</v>
      </c>
      <c r="AG2318">
        <v>1.7286267861467663</v>
      </c>
      <c r="AH2318">
        <v>0</v>
      </c>
      <c r="AI2318">
        <v>0</v>
      </c>
    </row>
    <row r="2319" spans="1:35">
      <c r="A2319">
        <v>18</v>
      </c>
      <c r="B2319">
        <v>23</v>
      </c>
      <c r="C2319">
        <v>2023</v>
      </c>
      <c r="E2319">
        <v>99</v>
      </c>
      <c r="G2319">
        <v>99</v>
      </c>
      <c r="H2319">
        <v>2</v>
      </c>
      <c r="I2319">
        <v>99</v>
      </c>
      <c r="J2319">
        <v>704</v>
      </c>
      <c r="K2319">
        <v>99</v>
      </c>
      <c r="L2319">
        <v>1</v>
      </c>
      <c r="M2319">
        <v>99</v>
      </c>
      <c r="N2319">
        <v>99</v>
      </c>
      <c r="O2319">
        <v>99</v>
      </c>
      <c r="P2319">
        <v>99</v>
      </c>
      <c r="R2319">
        <v>0</v>
      </c>
    </row>
    <row r="2320" spans="1:35">
      <c r="A2320">
        <v>18</v>
      </c>
      <c r="B2320">
        <v>24</v>
      </c>
      <c r="C2320">
        <v>2023</v>
      </c>
      <c r="E2320">
        <v>99</v>
      </c>
      <c r="G2320">
        <v>99</v>
      </c>
      <c r="H2320">
        <v>1</v>
      </c>
      <c r="I2320">
        <v>99</v>
      </c>
      <c r="J2320">
        <v>802</v>
      </c>
      <c r="K2320">
        <v>99</v>
      </c>
      <c r="L2320">
        <v>1</v>
      </c>
      <c r="M2320">
        <v>99</v>
      </c>
      <c r="N2320">
        <v>99</v>
      </c>
      <c r="O2320">
        <v>99</v>
      </c>
      <c r="P2320">
        <v>99</v>
      </c>
      <c r="R2320">
        <v>0</v>
      </c>
    </row>
    <row r="2321" spans="1:37">
      <c r="A2321">
        <v>18</v>
      </c>
      <c r="B2321">
        <v>25</v>
      </c>
      <c r="C2321">
        <v>2023</v>
      </c>
      <c r="E2321">
        <v>99</v>
      </c>
      <c r="G2321">
        <v>99</v>
      </c>
      <c r="H2321">
        <v>1</v>
      </c>
      <c r="I2321">
        <v>99</v>
      </c>
      <c r="J2321">
        <v>103</v>
      </c>
      <c r="K2321">
        <v>99</v>
      </c>
      <c r="L2321">
        <v>2</v>
      </c>
      <c r="M2321">
        <v>99</v>
      </c>
      <c r="N2321">
        <v>99</v>
      </c>
      <c r="O2321">
        <v>99</v>
      </c>
      <c r="P2321">
        <v>99</v>
      </c>
      <c r="Q2321">
        <v>5</v>
      </c>
      <c r="R2321">
        <v>11</v>
      </c>
      <c r="S2321">
        <v>2</v>
      </c>
      <c r="T2321">
        <v>2.2727272727272729</v>
      </c>
      <c r="U2321">
        <v>16.727272727272723</v>
      </c>
      <c r="V2321">
        <v>0</v>
      </c>
      <c r="W2321">
        <v>0</v>
      </c>
      <c r="X2321">
        <v>72.727272727272734</v>
      </c>
      <c r="Y2321">
        <v>0</v>
      </c>
      <c r="Z2321">
        <v>3.2370275110721622</v>
      </c>
      <c r="AA2321">
        <v>0</v>
      </c>
      <c r="AB2321">
        <v>0.86243936186410253</v>
      </c>
      <c r="AD2321">
        <v>17.317912291267032</v>
      </c>
      <c r="AF2321">
        <v>2.7295285359801484</v>
      </c>
      <c r="AG2321">
        <v>2.9017505125374541</v>
      </c>
      <c r="AH2321">
        <v>0</v>
      </c>
      <c r="AI2321">
        <v>0</v>
      </c>
    </row>
    <row r="2322" spans="1:37">
      <c r="A2322">
        <v>18</v>
      </c>
      <c r="B2322">
        <v>26</v>
      </c>
      <c r="C2322">
        <v>2023</v>
      </c>
      <c r="E2322">
        <v>99</v>
      </c>
      <c r="G2322">
        <v>99</v>
      </c>
      <c r="H2322">
        <v>2</v>
      </c>
      <c r="I2322">
        <v>99</v>
      </c>
      <c r="J2322">
        <v>106</v>
      </c>
      <c r="K2322">
        <v>99</v>
      </c>
      <c r="L2322">
        <v>2</v>
      </c>
      <c r="M2322">
        <v>99</v>
      </c>
      <c r="N2322">
        <v>99</v>
      </c>
      <c r="O2322">
        <v>99</v>
      </c>
      <c r="P2322">
        <v>99</v>
      </c>
      <c r="Q2322">
        <v>4</v>
      </c>
      <c r="R2322">
        <v>14</v>
      </c>
      <c r="S2322">
        <v>2</v>
      </c>
      <c r="T2322">
        <v>2.2142857142857153</v>
      </c>
      <c r="U2322">
        <v>8.3357142857142872</v>
      </c>
      <c r="V2322">
        <v>0</v>
      </c>
      <c r="W2322">
        <v>0</v>
      </c>
      <c r="X2322">
        <v>14.285714285714288</v>
      </c>
      <c r="Y2322">
        <v>0</v>
      </c>
      <c r="Z2322">
        <v>5.1674264308616316</v>
      </c>
      <c r="AA2322">
        <v>0</v>
      </c>
      <c r="AB2322">
        <v>0.7726181304565688</v>
      </c>
      <c r="AD2322">
        <v>55.62799389956691</v>
      </c>
      <c r="AF2322">
        <v>3.0501089324618729</v>
      </c>
      <c r="AG2322">
        <v>1.7618551564835361</v>
      </c>
      <c r="AH2322">
        <v>0</v>
      </c>
      <c r="AI2322">
        <v>14</v>
      </c>
      <c r="AJ2322">
        <v>92.407142857142887</v>
      </c>
      <c r="AK2322">
        <v>9.5886759814026377</v>
      </c>
    </row>
    <row r="2323" spans="1:37">
      <c r="A2323">
        <v>18</v>
      </c>
      <c r="B2323">
        <v>27</v>
      </c>
      <c r="C2323">
        <v>2023</v>
      </c>
      <c r="E2323">
        <v>99</v>
      </c>
      <c r="G2323">
        <v>99</v>
      </c>
      <c r="H2323">
        <v>1</v>
      </c>
      <c r="I2323">
        <v>99</v>
      </c>
      <c r="J2323">
        <v>110</v>
      </c>
      <c r="K2323">
        <v>99</v>
      </c>
      <c r="L2323">
        <v>2</v>
      </c>
      <c r="M2323">
        <v>99</v>
      </c>
      <c r="N2323">
        <v>99</v>
      </c>
      <c r="O2323">
        <v>99</v>
      </c>
      <c r="P2323">
        <v>99</v>
      </c>
      <c r="Q2323">
        <v>48</v>
      </c>
      <c r="R2323">
        <v>177</v>
      </c>
      <c r="S2323">
        <v>2</v>
      </c>
      <c r="T2323">
        <v>3.0169491525423719</v>
      </c>
      <c r="U2323">
        <v>12.77570621468927</v>
      </c>
      <c r="V2323">
        <v>0</v>
      </c>
      <c r="W2323">
        <v>0</v>
      </c>
      <c r="X2323">
        <v>42.93785310734463</v>
      </c>
      <c r="Y2323">
        <v>2.2598870056497167</v>
      </c>
      <c r="Z2323">
        <v>6.676049415687074</v>
      </c>
      <c r="AA2323">
        <v>0</v>
      </c>
      <c r="AB2323">
        <v>1.3254338433587511</v>
      </c>
      <c r="AD2323">
        <v>48.127094566883109</v>
      </c>
      <c r="AF2323">
        <v>3.1726115791360474</v>
      </c>
      <c r="AG2323">
        <v>3.8886357187690761</v>
      </c>
      <c r="AH2323">
        <v>2.2598870056497167</v>
      </c>
      <c r="AI2323">
        <v>110</v>
      </c>
      <c r="AJ2323">
        <v>103.34363636363636</v>
      </c>
      <c r="AK2323">
        <v>11.990444337458843</v>
      </c>
    </row>
    <row r="2324" spans="1:37">
      <c r="A2324">
        <v>18</v>
      </c>
      <c r="B2324">
        <v>28</v>
      </c>
      <c r="C2324">
        <v>2023</v>
      </c>
      <c r="E2324">
        <v>99</v>
      </c>
      <c r="G2324">
        <v>99</v>
      </c>
      <c r="H2324">
        <v>1</v>
      </c>
      <c r="I2324">
        <v>99</v>
      </c>
      <c r="J2324">
        <v>111</v>
      </c>
      <c r="K2324">
        <v>99</v>
      </c>
      <c r="L2324">
        <v>2</v>
      </c>
      <c r="M2324">
        <v>99</v>
      </c>
      <c r="N2324">
        <v>99</v>
      </c>
      <c r="O2324">
        <v>99</v>
      </c>
      <c r="P2324">
        <v>99</v>
      </c>
      <c r="Q2324">
        <v>6</v>
      </c>
      <c r="R2324">
        <v>13</v>
      </c>
      <c r="S2324">
        <v>2</v>
      </c>
      <c r="T2324">
        <v>2.5384615384615392</v>
      </c>
      <c r="U2324">
        <v>16.076923076923077</v>
      </c>
      <c r="V2324">
        <v>0</v>
      </c>
      <c r="W2324">
        <v>0</v>
      </c>
      <c r="X2324">
        <v>69.230769230769269</v>
      </c>
      <c r="Y2324">
        <v>7.6923076923076898</v>
      </c>
      <c r="Z2324">
        <v>5.8681872244991569</v>
      </c>
      <c r="AA2324">
        <v>0</v>
      </c>
      <c r="AB2324">
        <v>1.2162606385263002</v>
      </c>
      <c r="AD2324">
        <v>26.68723982814166</v>
      </c>
      <c r="AF2324">
        <v>6.7010309278350544</v>
      </c>
      <c r="AG2324">
        <v>6.6300796244012306</v>
      </c>
      <c r="AH2324">
        <v>0</v>
      </c>
      <c r="AI2324">
        <v>10</v>
      </c>
      <c r="AJ2324">
        <v>110.57</v>
      </c>
      <c r="AK2324">
        <v>11.284756198209211</v>
      </c>
    </row>
    <row r="2325" spans="1:37">
      <c r="A2325">
        <v>18</v>
      </c>
      <c r="B2325">
        <v>29</v>
      </c>
      <c r="C2325">
        <v>2023</v>
      </c>
      <c r="E2325">
        <v>99</v>
      </c>
      <c r="G2325">
        <v>99</v>
      </c>
      <c r="H2325">
        <v>1</v>
      </c>
      <c r="I2325">
        <v>99</v>
      </c>
      <c r="J2325">
        <v>116</v>
      </c>
      <c r="K2325">
        <v>99</v>
      </c>
      <c r="L2325">
        <v>2</v>
      </c>
      <c r="M2325">
        <v>99</v>
      </c>
      <c r="N2325">
        <v>99</v>
      </c>
      <c r="O2325">
        <v>99</v>
      </c>
      <c r="P2325">
        <v>99</v>
      </c>
      <c r="Q2325">
        <v>7</v>
      </c>
      <c r="R2325">
        <v>38</v>
      </c>
      <c r="S2325">
        <v>2</v>
      </c>
      <c r="T2325">
        <v>2.0789473684210522</v>
      </c>
      <c r="U2325">
        <v>6.5763157894736812</v>
      </c>
      <c r="V2325">
        <v>0</v>
      </c>
      <c r="W2325">
        <v>0</v>
      </c>
      <c r="X2325">
        <v>2.6315789473684221</v>
      </c>
      <c r="Y2325">
        <v>0</v>
      </c>
      <c r="Z2325">
        <v>2.2593005683555605</v>
      </c>
      <c r="AA2325">
        <v>0</v>
      </c>
      <c r="AB2325">
        <v>0.48021809449722808</v>
      </c>
      <c r="AD2325">
        <v>76.576045310834857</v>
      </c>
      <c r="AF2325">
        <v>2.9874213836477992</v>
      </c>
      <c r="AG2325">
        <v>1.6836332522620236</v>
      </c>
      <c r="AH2325">
        <v>0</v>
      </c>
      <c r="AI2325">
        <v>0</v>
      </c>
    </row>
    <row r="2326" spans="1:37">
      <c r="A2326">
        <v>18</v>
      </c>
      <c r="B2326">
        <v>30</v>
      </c>
      <c r="C2326">
        <v>2023</v>
      </c>
      <c r="E2326">
        <v>99</v>
      </c>
      <c r="G2326">
        <v>99</v>
      </c>
      <c r="H2326">
        <v>2</v>
      </c>
      <c r="I2326">
        <v>99</v>
      </c>
      <c r="J2326">
        <v>117</v>
      </c>
      <c r="K2326">
        <v>99</v>
      </c>
      <c r="L2326">
        <v>2</v>
      </c>
      <c r="M2326">
        <v>99</v>
      </c>
      <c r="N2326">
        <v>99</v>
      </c>
      <c r="O2326">
        <v>99</v>
      </c>
      <c r="P2326">
        <v>99</v>
      </c>
      <c r="R2326">
        <v>0</v>
      </c>
    </row>
    <row r="2327" spans="1:37">
      <c r="A2327">
        <v>18</v>
      </c>
      <c r="B2327">
        <v>31</v>
      </c>
      <c r="C2327">
        <v>2023</v>
      </c>
      <c r="E2327">
        <v>99</v>
      </c>
      <c r="G2327">
        <v>99</v>
      </c>
      <c r="H2327">
        <v>1</v>
      </c>
      <c r="I2327">
        <v>99</v>
      </c>
      <c r="J2327">
        <v>134</v>
      </c>
      <c r="K2327">
        <v>99</v>
      </c>
      <c r="L2327">
        <v>2</v>
      </c>
      <c r="M2327">
        <v>99</v>
      </c>
      <c r="N2327">
        <v>99</v>
      </c>
      <c r="O2327">
        <v>99</v>
      </c>
      <c r="P2327">
        <v>99</v>
      </c>
      <c r="Q2327">
        <v>36</v>
      </c>
      <c r="R2327">
        <v>93</v>
      </c>
      <c r="S2327">
        <v>2</v>
      </c>
      <c r="T2327">
        <v>2.3870967741935489</v>
      </c>
      <c r="U2327">
        <v>10.07311827956989</v>
      </c>
      <c r="V2327">
        <v>0</v>
      </c>
      <c r="W2327">
        <v>0</v>
      </c>
      <c r="X2327">
        <v>20.43010752688172</v>
      </c>
      <c r="Y2327">
        <v>1.0752688172043012</v>
      </c>
      <c r="Z2327">
        <v>5.9545796920177816</v>
      </c>
      <c r="AA2327">
        <v>0</v>
      </c>
      <c r="AB2327">
        <v>1.0057069205238638</v>
      </c>
      <c r="AD2327">
        <v>37.556854262798097</v>
      </c>
      <c r="AF2327">
        <v>1.7677247671545337</v>
      </c>
      <c r="AG2327">
        <v>1.5699286929271092</v>
      </c>
      <c r="AH2327">
        <v>0</v>
      </c>
      <c r="AI2327">
        <v>0</v>
      </c>
    </row>
    <row r="2328" spans="1:37">
      <c r="A2328">
        <v>18</v>
      </c>
      <c r="B2328">
        <v>32</v>
      </c>
      <c r="C2328">
        <v>2023</v>
      </c>
      <c r="E2328">
        <v>99</v>
      </c>
      <c r="G2328">
        <v>99</v>
      </c>
      <c r="H2328">
        <v>2</v>
      </c>
      <c r="I2328">
        <v>99</v>
      </c>
      <c r="J2328">
        <v>141</v>
      </c>
      <c r="K2328">
        <v>99</v>
      </c>
      <c r="L2328">
        <v>2</v>
      </c>
      <c r="M2328">
        <v>99</v>
      </c>
      <c r="N2328">
        <v>99</v>
      </c>
      <c r="O2328">
        <v>99</v>
      </c>
      <c r="P2328">
        <v>99</v>
      </c>
      <c r="Q2328">
        <v>25</v>
      </c>
      <c r="R2328">
        <v>123</v>
      </c>
      <c r="S2328">
        <v>2</v>
      </c>
      <c r="T2328">
        <v>2.5609756097560976</v>
      </c>
      <c r="U2328">
        <v>6.8203252032520307</v>
      </c>
      <c r="V2328">
        <v>0</v>
      </c>
      <c r="W2328">
        <v>0</v>
      </c>
      <c r="X2328">
        <v>6.5040650406504046</v>
      </c>
      <c r="Y2328">
        <v>0</v>
      </c>
      <c r="Z2328">
        <v>4.0742889917814873</v>
      </c>
      <c r="AA2328">
        <v>0</v>
      </c>
      <c r="AB2328">
        <v>1.169715005686029</v>
      </c>
      <c r="AD2328">
        <v>24.684492765222934</v>
      </c>
      <c r="AF2328">
        <v>6.3763608087091752</v>
      </c>
      <c r="AG2328">
        <v>3.2025562422932889</v>
      </c>
      <c r="AH2328">
        <v>0</v>
      </c>
      <c r="AI2328">
        <v>0</v>
      </c>
    </row>
    <row r="2329" spans="1:37">
      <c r="A2329">
        <v>18</v>
      </c>
      <c r="B2329">
        <v>33</v>
      </c>
      <c r="C2329">
        <v>2023</v>
      </c>
      <c r="E2329">
        <v>99</v>
      </c>
      <c r="G2329">
        <v>99</v>
      </c>
      <c r="H2329">
        <v>2</v>
      </c>
      <c r="I2329">
        <v>99</v>
      </c>
      <c r="J2329">
        <v>143</v>
      </c>
      <c r="K2329">
        <v>99</v>
      </c>
      <c r="L2329">
        <v>2</v>
      </c>
      <c r="M2329">
        <v>99</v>
      </c>
      <c r="N2329">
        <v>99</v>
      </c>
      <c r="O2329">
        <v>99</v>
      </c>
      <c r="P2329">
        <v>99</v>
      </c>
      <c r="Q2329">
        <v>8</v>
      </c>
      <c r="R2329">
        <v>28</v>
      </c>
      <c r="S2329">
        <v>2</v>
      </c>
      <c r="T2329">
        <v>3.9285714285714279</v>
      </c>
      <c r="U2329">
        <v>15.157142857142851</v>
      </c>
      <c r="V2329">
        <v>0</v>
      </c>
      <c r="W2329">
        <v>0</v>
      </c>
      <c r="X2329">
        <v>60.714285714285694</v>
      </c>
      <c r="Y2329">
        <v>0</v>
      </c>
      <c r="Z2329">
        <v>6.5511955599956071</v>
      </c>
      <c r="AA2329">
        <v>0</v>
      </c>
      <c r="AB2329">
        <v>1.4374722712498651</v>
      </c>
      <c r="AD2329">
        <v>65.046244605655744</v>
      </c>
      <c r="AF2329">
        <v>5.9957173447537455</v>
      </c>
      <c r="AG2329">
        <v>5.4871032387355356</v>
      </c>
      <c r="AH2329">
        <v>0</v>
      </c>
      <c r="AI2329">
        <v>0</v>
      </c>
    </row>
    <row r="2330" spans="1:37">
      <c r="A2330">
        <v>18</v>
      </c>
      <c r="B2330">
        <v>34</v>
      </c>
      <c r="C2330">
        <v>2023</v>
      </c>
      <c r="E2330">
        <v>99</v>
      </c>
      <c r="G2330">
        <v>99</v>
      </c>
      <c r="H2330">
        <v>2</v>
      </c>
      <c r="I2330">
        <v>99</v>
      </c>
      <c r="J2330">
        <v>147</v>
      </c>
      <c r="K2330">
        <v>99</v>
      </c>
      <c r="L2330">
        <v>2</v>
      </c>
      <c r="M2330">
        <v>99</v>
      </c>
      <c r="N2330">
        <v>99</v>
      </c>
      <c r="O2330">
        <v>99</v>
      </c>
      <c r="P2330">
        <v>99</v>
      </c>
      <c r="Q2330">
        <v>5</v>
      </c>
      <c r="R2330">
        <v>15</v>
      </c>
      <c r="S2330">
        <v>2</v>
      </c>
      <c r="T2330">
        <v>3</v>
      </c>
      <c r="U2330">
        <v>8.6333333333333311</v>
      </c>
      <c r="V2330">
        <v>0</v>
      </c>
      <c r="W2330">
        <v>0</v>
      </c>
      <c r="X2330">
        <v>13.333333333333337</v>
      </c>
      <c r="Y2330">
        <v>0</v>
      </c>
      <c r="Z2330">
        <v>4.551434450319543</v>
      </c>
      <c r="AA2330">
        <v>0</v>
      </c>
      <c r="AB2330">
        <v>1.4142135623730951</v>
      </c>
      <c r="AD2330">
        <v>77.783125073724719</v>
      </c>
      <c r="AF2330">
        <v>7.4257425742574252</v>
      </c>
      <c r="AG2330">
        <v>5.745596521584809</v>
      </c>
      <c r="AH2330">
        <v>0</v>
      </c>
      <c r="AI2330">
        <v>0</v>
      </c>
    </row>
    <row r="2331" spans="1:37">
      <c r="A2331">
        <v>18</v>
      </c>
      <c r="B2331">
        <v>35</v>
      </c>
      <c r="C2331">
        <v>2023</v>
      </c>
      <c r="E2331">
        <v>99</v>
      </c>
      <c r="G2331">
        <v>99</v>
      </c>
      <c r="H2331">
        <v>1</v>
      </c>
      <c r="I2331">
        <v>99</v>
      </c>
      <c r="J2331">
        <v>155</v>
      </c>
      <c r="K2331">
        <v>99</v>
      </c>
      <c r="L2331">
        <v>2</v>
      </c>
      <c r="M2331">
        <v>99</v>
      </c>
      <c r="N2331">
        <v>99</v>
      </c>
      <c r="O2331">
        <v>99</v>
      </c>
      <c r="P2331">
        <v>99</v>
      </c>
      <c r="Q2331">
        <v>33</v>
      </c>
      <c r="R2331">
        <v>146</v>
      </c>
      <c r="S2331">
        <v>2</v>
      </c>
      <c r="T2331">
        <v>2.3904109589041096</v>
      </c>
      <c r="U2331">
        <v>12.426712328767124</v>
      </c>
      <c r="V2331">
        <v>0</v>
      </c>
      <c r="W2331">
        <v>0</v>
      </c>
      <c r="X2331">
        <v>37.671232876712338</v>
      </c>
      <c r="Y2331">
        <v>0</v>
      </c>
      <c r="Z2331">
        <v>5.7278613845424866</v>
      </c>
      <c r="AA2331">
        <v>0</v>
      </c>
      <c r="AB2331">
        <v>1.0093622540396001</v>
      </c>
      <c r="AD2331">
        <v>35.396092762924525</v>
      </c>
      <c r="AF2331">
        <v>5.3033054849255361</v>
      </c>
      <c r="AG2331">
        <v>3.9577588914872073</v>
      </c>
      <c r="AH2331">
        <v>0</v>
      </c>
      <c r="AI2331">
        <v>0</v>
      </c>
    </row>
    <row r="2332" spans="1:37">
      <c r="A2332">
        <v>18</v>
      </c>
      <c r="B2332">
        <v>36</v>
      </c>
      <c r="C2332">
        <v>2023</v>
      </c>
      <c r="E2332">
        <v>99</v>
      </c>
      <c r="G2332">
        <v>99</v>
      </c>
      <c r="H2332">
        <v>2</v>
      </c>
      <c r="I2332">
        <v>99</v>
      </c>
      <c r="J2332">
        <v>160</v>
      </c>
      <c r="K2332">
        <v>99</v>
      </c>
      <c r="L2332">
        <v>2</v>
      </c>
      <c r="M2332">
        <v>99</v>
      </c>
      <c r="N2332">
        <v>99</v>
      </c>
      <c r="O2332">
        <v>99</v>
      </c>
      <c r="P2332">
        <v>99</v>
      </c>
      <c r="Q2332">
        <v>5</v>
      </c>
      <c r="R2332">
        <v>7</v>
      </c>
      <c r="S2332">
        <v>2</v>
      </c>
      <c r="T2332">
        <v>2.7142857142857153</v>
      </c>
      <c r="U2332">
        <v>6.1714285714285699</v>
      </c>
      <c r="V2332">
        <v>0</v>
      </c>
      <c r="W2332">
        <v>0</v>
      </c>
      <c r="X2332">
        <v>14.285714285714288</v>
      </c>
      <c r="Y2332">
        <v>0</v>
      </c>
      <c r="Z2332">
        <v>5.2472344513805664</v>
      </c>
      <c r="AA2332">
        <v>0</v>
      </c>
      <c r="AB2332">
        <v>1.0301575072754252</v>
      </c>
      <c r="AD2332">
        <v>25.484351799391177</v>
      </c>
      <c r="AF2332">
        <v>1.3671875</v>
      </c>
      <c r="AG2332">
        <v>0.58247714586198507</v>
      </c>
      <c r="AH2332">
        <v>14.285714285714288</v>
      </c>
      <c r="AI2332">
        <v>7</v>
      </c>
      <c r="AJ2332">
        <v>75.871428571428609</v>
      </c>
      <c r="AK2332">
        <v>12.052645313146131</v>
      </c>
    </row>
    <row r="2333" spans="1:37">
      <c r="A2333">
        <v>18</v>
      </c>
      <c r="B2333">
        <v>37</v>
      </c>
      <c r="C2333">
        <v>2023</v>
      </c>
      <c r="E2333">
        <v>99</v>
      </c>
      <c r="G2333">
        <v>99</v>
      </c>
      <c r="H2333">
        <v>1</v>
      </c>
      <c r="I2333">
        <v>99</v>
      </c>
      <c r="J2333">
        <v>171</v>
      </c>
      <c r="K2333">
        <v>99</v>
      </c>
      <c r="L2333">
        <v>2</v>
      </c>
      <c r="M2333">
        <v>99</v>
      </c>
      <c r="N2333">
        <v>99</v>
      </c>
      <c r="O2333">
        <v>99</v>
      </c>
      <c r="P2333">
        <v>99</v>
      </c>
      <c r="R2333">
        <v>0</v>
      </c>
    </row>
    <row r="2334" spans="1:37">
      <c r="A2334">
        <v>18</v>
      </c>
      <c r="B2334">
        <v>38</v>
      </c>
      <c r="C2334">
        <v>2023</v>
      </c>
      <c r="E2334">
        <v>99</v>
      </c>
      <c r="G2334">
        <v>99</v>
      </c>
      <c r="H2334">
        <v>2</v>
      </c>
      <c r="I2334">
        <v>99</v>
      </c>
      <c r="J2334">
        <v>175</v>
      </c>
      <c r="K2334">
        <v>99</v>
      </c>
      <c r="L2334">
        <v>2</v>
      </c>
      <c r="M2334">
        <v>99</v>
      </c>
      <c r="N2334">
        <v>99</v>
      </c>
      <c r="O2334">
        <v>99</v>
      </c>
      <c r="P2334">
        <v>99</v>
      </c>
      <c r="Q2334">
        <v>15</v>
      </c>
      <c r="R2334">
        <v>127</v>
      </c>
      <c r="S2334">
        <v>2</v>
      </c>
      <c r="T2334">
        <v>2.6850393700787398</v>
      </c>
      <c r="U2334">
        <v>8.8535433070866105</v>
      </c>
      <c r="V2334">
        <v>0</v>
      </c>
      <c r="W2334">
        <v>0</v>
      </c>
      <c r="X2334">
        <v>20.472440944881889</v>
      </c>
      <c r="Y2334">
        <v>0.78740157480314976</v>
      </c>
      <c r="Z2334">
        <v>5.7100794328988353</v>
      </c>
      <c r="AA2334">
        <v>0</v>
      </c>
      <c r="AB2334">
        <v>1.4181100176192412</v>
      </c>
      <c r="AD2334">
        <v>52.085712601843603</v>
      </c>
      <c r="AF2334">
        <v>6.6983122362869203</v>
      </c>
      <c r="AG2334">
        <v>5.2738964639002646</v>
      </c>
      <c r="AH2334">
        <v>0</v>
      </c>
      <c r="AI2334">
        <v>0</v>
      </c>
    </row>
    <row r="2335" spans="1:37">
      <c r="A2335">
        <v>18</v>
      </c>
      <c r="B2335">
        <v>39</v>
      </c>
      <c r="C2335">
        <v>2023</v>
      </c>
      <c r="E2335">
        <v>99</v>
      </c>
      <c r="G2335">
        <v>99</v>
      </c>
      <c r="H2335">
        <v>2</v>
      </c>
      <c r="I2335">
        <v>99</v>
      </c>
      <c r="J2335">
        <v>177</v>
      </c>
      <c r="K2335">
        <v>99</v>
      </c>
      <c r="L2335">
        <v>2</v>
      </c>
      <c r="M2335">
        <v>99</v>
      </c>
      <c r="N2335">
        <v>99</v>
      </c>
      <c r="O2335">
        <v>99</v>
      </c>
      <c r="P2335">
        <v>99</v>
      </c>
      <c r="Q2335">
        <v>7</v>
      </c>
      <c r="R2335">
        <v>39</v>
      </c>
      <c r="S2335">
        <v>2</v>
      </c>
      <c r="T2335">
        <v>2.2051282051282048</v>
      </c>
      <c r="U2335">
        <v>6.6512820512820507</v>
      </c>
      <c r="V2335">
        <v>0</v>
      </c>
      <c r="W2335">
        <v>0</v>
      </c>
      <c r="X2335">
        <v>0</v>
      </c>
      <c r="Y2335">
        <v>0</v>
      </c>
      <c r="Z2335">
        <v>3.3552004636409274</v>
      </c>
      <c r="AA2335">
        <v>0</v>
      </c>
      <c r="AB2335">
        <v>0.46296077141712222</v>
      </c>
      <c r="AD2335">
        <v>61.059613038766571</v>
      </c>
      <c r="AF2335">
        <v>4.0709812108559502</v>
      </c>
      <c r="AG2335">
        <v>2.0927118124465527</v>
      </c>
      <c r="AH2335">
        <v>0</v>
      </c>
    </row>
    <row r="2336" spans="1:37">
      <c r="A2336">
        <v>18</v>
      </c>
      <c r="B2336">
        <v>40</v>
      </c>
      <c r="C2336">
        <v>2023</v>
      </c>
      <c r="E2336">
        <v>99</v>
      </c>
      <c r="G2336">
        <v>99</v>
      </c>
      <c r="H2336">
        <v>2</v>
      </c>
      <c r="I2336">
        <v>99</v>
      </c>
      <c r="J2336">
        <v>178</v>
      </c>
      <c r="K2336">
        <v>99</v>
      </c>
      <c r="L2336">
        <v>2</v>
      </c>
      <c r="M2336">
        <v>99</v>
      </c>
      <c r="N2336">
        <v>99</v>
      </c>
      <c r="O2336">
        <v>99</v>
      </c>
      <c r="P2336">
        <v>99</v>
      </c>
      <c r="Q2336">
        <v>6</v>
      </c>
      <c r="R2336">
        <v>45</v>
      </c>
      <c r="S2336">
        <v>2</v>
      </c>
      <c r="T2336">
        <v>2.4</v>
      </c>
      <c r="U2336">
        <v>6.4644444444444442</v>
      </c>
      <c r="V2336">
        <v>0</v>
      </c>
      <c r="W2336">
        <v>0</v>
      </c>
      <c r="X2336">
        <v>2.2222222222222223</v>
      </c>
      <c r="Y2336">
        <v>0</v>
      </c>
      <c r="Z2336">
        <v>3.4058221755338343</v>
      </c>
      <c r="AA2336">
        <v>0</v>
      </c>
      <c r="AB2336">
        <v>1.019803902718557</v>
      </c>
      <c r="AD2336">
        <v>-9.1876255666450692</v>
      </c>
      <c r="AF2336">
        <v>7.5885328836424941</v>
      </c>
      <c r="AG2336">
        <v>4.1761176031468032</v>
      </c>
      <c r="AH2336">
        <v>0</v>
      </c>
      <c r="AI2336">
        <v>0</v>
      </c>
    </row>
    <row r="2337" spans="1:37">
      <c r="A2337">
        <v>18</v>
      </c>
      <c r="B2337">
        <v>41</v>
      </c>
      <c r="C2337">
        <v>2023</v>
      </c>
      <c r="E2337">
        <v>99</v>
      </c>
      <c r="G2337">
        <v>99</v>
      </c>
      <c r="H2337">
        <v>2</v>
      </c>
      <c r="I2337">
        <v>99</v>
      </c>
      <c r="J2337">
        <v>181</v>
      </c>
      <c r="K2337">
        <v>99</v>
      </c>
      <c r="L2337">
        <v>2</v>
      </c>
      <c r="M2337">
        <v>99</v>
      </c>
      <c r="N2337">
        <v>99</v>
      </c>
      <c r="O2337">
        <v>99</v>
      </c>
      <c r="P2337">
        <v>99</v>
      </c>
      <c r="Q2337">
        <v>7</v>
      </c>
      <c r="R2337">
        <v>12</v>
      </c>
      <c r="S2337">
        <v>2</v>
      </c>
      <c r="T2337">
        <v>2.5</v>
      </c>
      <c r="U2337">
        <v>8.6749999999999989</v>
      </c>
      <c r="V2337">
        <v>0</v>
      </c>
      <c r="W2337">
        <v>0</v>
      </c>
      <c r="X2337">
        <v>8.3333333333333357</v>
      </c>
      <c r="Y2337">
        <v>0</v>
      </c>
      <c r="Z2337">
        <v>3.4293160153787743</v>
      </c>
      <c r="AA2337">
        <v>0</v>
      </c>
      <c r="AB2337">
        <v>1.1180339887498949</v>
      </c>
      <c r="AD2337">
        <v>75.3111845753008</v>
      </c>
      <c r="AF2337">
        <v>1.47239263803681</v>
      </c>
      <c r="AG2337">
        <v>0.91991198536624164</v>
      </c>
      <c r="AH2337">
        <v>0</v>
      </c>
      <c r="AI2337">
        <v>0</v>
      </c>
    </row>
    <row r="2338" spans="1:37">
      <c r="A2338">
        <v>18</v>
      </c>
      <c r="B2338">
        <v>42</v>
      </c>
      <c r="C2338">
        <v>2023</v>
      </c>
      <c r="E2338">
        <v>99</v>
      </c>
      <c r="G2338">
        <v>99</v>
      </c>
      <c r="H2338">
        <v>1</v>
      </c>
      <c r="I2338">
        <v>99</v>
      </c>
      <c r="J2338">
        <v>262</v>
      </c>
      <c r="K2338">
        <v>99</v>
      </c>
      <c r="L2338">
        <v>2</v>
      </c>
      <c r="M2338">
        <v>99</v>
      </c>
      <c r="N2338">
        <v>99</v>
      </c>
      <c r="O2338">
        <v>99</v>
      </c>
      <c r="P2338">
        <v>99</v>
      </c>
      <c r="R2338">
        <v>0</v>
      </c>
    </row>
    <row r="2339" spans="1:37">
      <c r="A2339">
        <v>18</v>
      </c>
      <c r="B2339">
        <v>43</v>
      </c>
      <c r="C2339">
        <v>2023</v>
      </c>
      <c r="E2339">
        <v>99</v>
      </c>
      <c r="G2339">
        <v>99</v>
      </c>
      <c r="H2339">
        <v>1</v>
      </c>
      <c r="I2339">
        <v>99</v>
      </c>
      <c r="J2339">
        <v>309</v>
      </c>
      <c r="K2339">
        <v>99</v>
      </c>
      <c r="L2339">
        <v>2</v>
      </c>
      <c r="M2339">
        <v>99</v>
      </c>
      <c r="N2339">
        <v>99</v>
      </c>
      <c r="O2339">
        <v>99</v>
      </c>
      <c r="P2339">
        <v>99</v>
      </c>
      <c r="Q2339">
        <v>13</v>
      </c>
      <c r="R2339">
        <v>38</v>
      </c>
      <c r="S2339">
        <v>2</v>
      </c>
      <c r="T2339">
        <v>2.3157894736842111</v>
      </c>
      <c r="U2339">
        <v>7.9868421052631549</v>
      </c>
      <c r="V2339">
        <v>0</v>
      </c>
      <c r="W2339">
        <v>0</v>
      </c>
      <c r="X2339">
        <v>7.8947368421052637</v>
      </c>
      <c r="Y2339">
        <v>0</v>
      </c>
      <c r="Z2339">
        <v>4.4373516907836867</v>
      </c>
      <c r="AA2339">
        <v>0</v>
      </c>
      <c r="AB2339">
        <v>0.92067661497557363</v>
      </c>
      <c r="AD2339">
        <v>21.745069237216168</v>
      </c>
      <c r="AF2339">
        <v>3.2148900169204744</v>
      </c>
      <c r="AG2339">
        <v>2.2318473960554766</v>
      </c>
      <c r="AH2339">
        <v>0</v>
      </c>
      <c r="AI2339">
        <v>0</v>
      </c>
    </row>
    <row r="2340" spans="1:37">
      <c r="A2340">
        <v>18</v>
      </c>
      <c r="B2340">
        <v>44</v>
      </c>
      <c r="C2340">
        <v>2023</v>
      </c>
      <c r="E2340">
        <v>99</v>
      </c>
      <c r="G2340">
        <v>99</v>
      </c>
      <c r="H2340">
        <v>2</v>
      </c>
      <c r="I2340">
        <v>99</v>
      </c>
      <c r="J2340">
        <v>470</v>
      </c>
      <c r="K2340">
        <v>99</v>
      </c>
      <c r="L2340">
        <v>2</v>
      </c>
      <c r="M2340">
        <v>99</v>
      </c>
      <c r="N2340">
        <v>99</v>
      </c>
      <c r="O2340">
        <v>99</v>
      </c>
      <c r="P2340">
        <v>99</v>
      </c>
      <c r="Q2340">
        <v>5</v>
      </c>
      <c r="R2340">
        <v>12</v>
      </c>
      <c r="S2340">
        <v>2</v>
      </c>
      <c r="T2340">
        <v>2.5</v>
      </c>
      <c r="U2340">
        <v>5.1833333333333345</v>
      </c>
      <c r="V2340">
        <v>0</v>
      </c>
      <c r="W2340">
        <v>0</v>
      </c>
      <c r="X2340">
        <v>0</v>
      </c>
      <c r="Y2340">
        <v>0</v>
      </c>
      <c r="Z2340">
        <v>3.4626178279189608</v>
      </c>
      <c r="AA2340">
        <v>0</v>
      </c>
      <c r="AB2340">
        <v>1.1180339887498949</v>
      </c>
      <c r="AD2340">
        <v>-8.1798018500990377</v>
      </c>
      <c r="AF2340">
        <v>1.1834319526627219</v>
      </c>
      <c r="AG2340">
        <v>0.65841704686193359</v>
      </c>
      <c r="AH2340">
        <v>0</v>
      </c>
      <c r="AI2340">
        <v>0</v>
      </c>
    </row>
    <row r="2341" spans="1:37">
      <c r="A2341">
        <v>18</v>
      </c>
      <c r="B2341">
        <v>45</v>
      </c>
      <c r="C2341">
        <v>2023</v>
      </c>
      <c r="E2341">
        <v>99</v>
      </c>
      <c r="G2341">
        <v>99</v>
      </c>
      <c r="H2341">
        <v>2</v>
      </c>
      <c r="I2341">
        <v>99</v>
      </c>
      <c r="J2341">
        <v>629</v>
      </c>
      <c r="K2341">
        <v>99</v>
      </c>
      <c r="L2341">
        <v>2</v>
      </c>
      <c r="M2341">
        <v>99</v>
      </c>
      <c r="N2341">
        <v>99</v>
      </c>
      <c r="O2341">
        <v>99</v>
      </c>
      <c r="P2341">
        <v>99</v>
      </c>
      <c r="Q2341">
        <v>2</v>
      </c>
      <c r="R2341">
        <v>2</v>
      </c>
      <c r="S2341">
        <v>2</v>
      </c>
      <c r="T2341">
        <v>2</v>
      </c>
      <c r="U2341">
        <v>15.3</v>
      </c>
      <c r="V2341">
        <v>0</v>
      </c>
      <c r="W2341">
        <v>0</v>
      </c>
      <c r="X2341">
        <v>50</v>
      </c>
      <c r="Y2341">
        <v>0</v>
      </c>
      <c r="Z2341">
        <v>3.5</v>
      </c>
      <c r="AA2341">
        <v>0</v>
      </c>
      <c r="AB2341">
        <v>0</v>
      </c>
      <c r="AF2341">
        <v>1.041666666666667</v>
      </c>
      <c r="AG2341">
        <v>0.754586703491813</v>
      </c>
      <c r="AH2341">
        <v>0</v>
      </c>
    </row>
    <row r="2342" spans="1:37">
      <c r="A2342">
        <v>18</v>
      </c>
      <c r="B2342">
        <v>46</v>
      </c>
      <c r="C2342">
        <v>2023</v>
      </c>
      <c r="E2342">
        <v>99</v>
      </c>
      <c r="G2342">
        <v>99</v>
      </c>
      <c r="H2342">
        <v>1</v>
      </c>
      <c r="I2342">
        <v>99</v>
      </c>
      <c r="J2342">
        <v>643</v>
      </c>
      <c r="K2342">
        <v>99</v>
      </c>
      <c r="L2342">
        <v>2</v>
      </c>
      <c r="M2342">
        <v>99</v>
      </c>
      <c r="N2342">
        <v>99</v>
      </c>
      <c r="O2342">
        <v>99</v>
      </c>
      <c r="P2342">
        <v>99</v>
      </c>
      <c r="Q2342">
        <v>13</v>
      </c>
      <c r="R2342">
        <v>52</v>
      </c>
      <c r="S2342">
        <v>2</v>
      </c>
      <c r="T2342">
        <v>2.6346153846153846</v>
      </c>
      <c r="U2342">
        <v>12.696153846153848</v>
      </c>
      <c r="V2342">
        <v>0</v>
      </c>
      <c r="W2342">
        <v>0</v>
      </c>
      <c r="X2342">
        <v>34.615384615384635</v>
      </c>
      <c r="Y2342">
        <v>0</v>
      </c>
      <c r="Z2342">
        <v>5.2932817194011843</v>
      </c>
      <c r="AA2342">
        <v>0</v>
      </c>
      <c r="AB2342">
        <v>1.2251977258612679</v>
      </c>
      <c r="AD2342">
        <v>38.556601898225438</v>
      </c>
      <c r="AF2342">
        <v>6.9611780455153944</v>
      </c>
      <c r="AG2342">
        <v>6.6622265278114154</v>
      </c>
      <c r="AH2342">
        <v>0</v>
      </c>
      <c r="AI2342">
        <v>0</v>
      </c>
    </row>
    <row r="2343" spans="1:37">
      <c r="A2343">
        <v>18</v>
      </c>
      <c r="B2343">
        <v>47</v>
      </c>
      <c r="C2343">
        <v>2023</v>
      </c>
      <c r="E2343">
        <v>99</v>
      </c>
      <c r="G2343">
        <v>99</v>
      </c>
      <c r="H2343">
        <v>2</v>
      </c>
      <c r="I2343">
        <v>99</v>
      </c>
      <c r="J2343">
        <v>704</v>
      </c>
      <c r="K2343">
        <v>99</v>
      </c>
      <c r="L2343">
        <v>2</v>
      </c>
      <c r="M2343">
        <v>99</v>
      </c>
      <c r="N2343">
        <v>99</v>
      </c>
      <c r="O2343">
        <v>99</v>
      </c>
      <c r="P2343">
        <v>99</v>
      </c>
      <c r="R2343">
        <v>0</v>
      </c>
    </row>
    <row r="2344" spans="1:37">
      <c r="A2344">
        <v>18</v>
      </c>
      <c r="B2344">
        <v>48</v>
      </c>
      <c r="C2344">
        <v>2023</v>
      </c>
      <c r="E2344">
        <v>99</v>
      </c>
      <c r="G2344">
        <v>99</v>
      </c>
      <c r="H2344">
        <v>1</v>
      </c>
      <c r="I2344">
        <v>99</v>
      </c>
      <c r="J2344">
        <v>802</v>
      </c>
      <c r="K2344">
        <v>99</v>
      </c>
      <c r="L2344">
        <v>2</v>
      </c>
      <c r="M2344">
        <v>99</v>
      </c>
      <c r="N2344">
        <v>99</v>
      </c>
      <c r="O2344">
        <v>99</v>
      </c>
      <c r="P2344">
        <v>99</v>
      </c>
      <c r="R2344">
        <v>0</v>
      </c>
    </row>
    <row r="2345" spans="1:37">
      <c r="A2345">
        <v>18</v>
      </c>
      <c r="B2345">
        <v>49</v>
      </c>
      <c r="C2345">
        <v>2023</v>
      </c>
      <c r="E2345">
        <v>99</v>
      </c>
      <c r="G2345">
        <v>99</v>
      </c>
      <c r="H2345">
        <v>1</v>
      </c>
      <c r="I2345">
        <v>99</v>
      </c>
      <c r="J2345">
        <v>103</v>
      </c>
      <c r="K2345">
        <v>99</v>
      </c>
      <c r="L2345">
        <v>3</v>
      </c>
      <c r="M2345">
        <v>99</v>
      </c>
      <c r="N2345">
        <v>99</v>
      </c>
      <c r="O2345">
        <v>99</v>
      </c>
      <c r="P2345">
        <v>99</v>
      </c>
      <c r="Q2345">
        <v>4</v>
      </c>
      <c r="R2345">
        <v>14</v>
      </c>
      <c r="S2345">
        <v>3</v>
      </c>
      <c r="T2345">
        <v>3.7142857142857153</v>
      </c>
      <c r="U2345">
        <v>17.021428571428576</v>
      </c>
      <c r="V2345">
        <v>0</v>
      </c>
      <c r="W2345">
        <v>0</v>
      </c>
      <c r="X2345">
        <v>64.285714285714306</v>
      </c>
      <c r="Y2345">
        <v>0</v>
      </c>
      <c r="Z2345">
        <v>2.7581511849758478</v>
      </c>
      <c r="AA2345">
        <v>0</v>
      </c>
      <c r="AB2345">
        <v>1.8680995472317163</v>
      </c>
      <c r="AD2345">
        <v>22.576711982620697</v>
      </c>
      <c r="AF2345">
        <v>3.4739454094292808</v>
      </c>
      <c r="AG2345">
        <v>3.7580823214004098</v>
      </c>
      <c r="AH2345">
        <v>0</v>
      </c>
      <c r="AI2345">
        <v>0</v>
      </c>
    </row>
    <row r="2346" spans="1:37">
      <c r="A2346">
        <v>18</v>
      </c>
      <c r="B2346">
        <v>50</v>
      </c>
      <c r="C2346">
        <v>2023</v>
      </c>
      <c r="E2346">
        <v>99</v>
      </c>
      <c r="G2346">
        <v>99</v>
      </c>
      <c r="H2346">
        <v>2</v>
      </c>
      <c r="I2346">
        <v>99</v>
      </c>
      <c r="J2346">
        <v>106</v>
      </c>
      <c r="K2346">
        <v>99</v>
      </c>
      <c r="L2346">
        <v>3</v>
      </c>
      <c r="M2346">
        <v>99</v>
      </c>
      <c r="N2346">
        <v>99</v>
      </c>
      <c r="O2346">
        <v>99</v>
      </c>
      <c r="P2346">
        <v>99</v>
      </c>
      <c r="Q2346">
        <v>1</v>
      </c>
      <c r="R2346">
        <v>1</v>
      </c>
      <c r="S2346">
        <v>3</v>
      </c>
      <c r="T2346">
        <v>5</v>
      </c>
      <c r="U2346">
        <v>11.8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F2346">
        <v>0.21786492374727665</v>
      </c>
      <c r="AG2346">
        <v>0.17814816492292829</v>
      </c>
      <c r="AH2346">
        <v>0</v>
      </c>
      <c r="AI2346">
        <v>1</v>
      </c>
      <c r="AJ2346">
        <v>105.5</v>
      </c>
      <c r="AK2346">
        <v>10.049041237369106</v>
      </c>
    </row>
    <row r="2347" spans="1:37">
      <c r="A2347">
        <v>18</v>
      </c>
      <c r="B2347">
        <v>51</v>
      </c>
      <c r="C2347">
        <v>2023</v>
      </c>
      <c r="E2347">
        <v>99</v>
      </c>
      <c r="G2347">
        <v>99</v>
      </c>
      <c r="H2347">
        <v>1</v>
      </c>
      <c r="I2347">
        <v>99</v>
      </c>
      <c r="J2347">
        <v>110</v>
      </c>
      <c r="K2347">
        <v>99</v>
      </c>
      <c r="L2347">
        <v>3</v>
      </c>
      <c r="M2347">
        <v>99</v>
      </c>
      <c r="N2347">
        <v>99</v>
      </c>
      <c r="O2347">
        <v>99</v>
      </c>
      <c r="P2347">
        <v>99</v>
      </c>
      <c r="Q2347">
        <v>58</v>
      </c>
      <c r="R2347">
        <v>287</v>
      </c>
      <c r="S2347">
        <v>3</v>
      </c>
      <c r="T2347">
        <v>3.8257839721254361</v>
      </c>
      <c r="U2347">
        <v>12.905574912891987</v>
      </c>
      <c r="V2347">
        <v>0</v>
      </c>
      <c r="W2347">
        <v>0.34843205574912889</v>
      </c>
      <c r="X2347">
        <v>42.857142857142847</v>
      </c>
      <c r="Y2347">
        <v>5.2264808362369317</v>
      </c>
      <c r="Z2347">
        <v>6.8112970005538518</v>
      </c>
      <c r="AA2347">
        <v>0</v>
      </c>
      <c r="AB2347">
        <v>1.587504779115714</v>
      </c>
      <c r="AD2347">
        <v>59.197179749796689</v>
      </c>
      <c r="AF2347">
        <v>5.1442910915934759</v>
      </c>
      <c r="AG2347">
        <v>6.3693971780607512</v>
      </c>
      <c r="AH2347">
        <v>1.3937282229965156</v>
      </c>
      <c r="AI2347">
        <v>195</v>
      </c>
      <c r="AJ2347">
        <v>102.42358974358967</v>
      </c>
      <c r="AK2347">
        <v>12.584066652502678</v>
      </c>
    </row>
    <row r="2348" spans="1:37">
      <c r="A2348">
        <v>18</v>
      </c>
      <c r="B2348">
        <v>52</v>
      </c>
      <c r="C2348">
        <v>2023</v>
      </c>
      <c r="E2348">
        <v>99</v>
      </c>
      <c r="G2348">
        <v>99</v>
      </c>
      <c r="H2348">
        <v>1</v>
      </c>
      <c r="I2348">
        <v>99</v>
      </c>
      <c r="J2348">
        <v>111</v>
      </c>
      <c r="K2348">
        <v>99</v>
      </c>
      <c r="L2348">
        <v>3</v>
      </c>
      <c r="M2348">
        <v>99</v>
      </c>
      <c r="N2348">
        <v>99</v>
      </c>
      <c r="O2348">
        <v>99</v>
      </c>
      <c r="P2348">
        <v>99</v>
      </c>
      <c r="Q2348">
        <v>7</v>
      </c>
      <c r="R2348">
        <v>14</v>
      </c>
      <c r="S2348">
        <v>3</v>
      </c>
      <c r="T2348">
        <v>3.7142857142857153</v>
      </c>
      <c r="U2348">
        <v>16.350000000000001</v>
      </c>
      <c r="V2348">
        <v>0</v>
      </c>
      <c r="W2348">
        <v>0</v>
      </c>
      <c r="X2348">
        <v>71.428571428571445</v>
      </c>
      <c r="Y2348">
        <v>0</v>
      </c>
      <c r="Z2348">
        <v>5.2557111792791629</v>
      </c>
      <c r="AA2348">
        <v>0</v>
      </c>
      <c r="AB2348">
        <v>1.3850513878332369</v>
      </c>
      <c r="AD2348">
        <v>-17.17167400740281</v>
      </c>
      <c r="AF2348">
        <v>7.2164948453608257</v>
      </c>
      <c r="AG2348">
        <v>7.2613647178250798</v>
      </c>
      <c r="AH2348">
        <v>0</v>
      </c>
      <c r="AI2348">
        <v>8</v>
      </c>
      <c r="AJ2348">
        <v>106.31250000000001</v>
      </c>
      <c r="AK2348">
        <v>12.081592244207497</v>
      </c>
    </row>
    <row r="2349" spans="1:37">
      <c r="A2349">
        <v>18</v>
      </c>
      <c r="B2349">
        <v>53</v>
      </c>
      <c r="C2349">
        <v>2023</v>
      </c>
      <c r="E2349">
        <v>99</v>
      </c>
      <c r="G2349">
        <v>99</v>
      </c>
      <c r="H2349">
        <v>1</v>
      </c>
      <c r="I2349">
        <v>99</v>
      </c>
      <c r="J2349">
        <v>116</v>
      </c>
      <c r="K2349">
        <v>99</v>
      </c>
      <c r="L2349">
        <v>3</v>
      </c>
      <c r="M2349">
        <v>99</v>
      </c>
      <c r="N2349">
        <v>99</v>
      </c>
      <c r="O2349">
        <v>99</v>
      </c>
      <c r="P2349">
        <v>99</v>
      </c>
      <c r="Q2349">
        <v>10</v>
      </c>
      <c r="R2349">
        <v>70</v>
      </c>
      <c r="S2349">
        <v>3</v>
      </c>
      <c r="T2349">
        <v>2.3857142857142861</v>
      </c>
      <c r="U2349">
        <v>9.7185714285714297</v>
      </c>
      <c r="V2349">
        <v>0</v>
      </c>
      <c r="W2349">
        <v>0</v>
      </c>
      <c r="X2349">
        <v>24.285714285714281</v>
      </c>
      <c r="Y2349">
        <v>1.4285714285714288</v>
      </c>
      <c r="Z2349">
        <v>5.71922304556292</v>
      </c>
      <c r="AA2349">
        <v>0</v>
      </c>
      <c r="AB2349">
        <v>1.0041749583308557</v>
      </c>
      <c r="AD2349">
        <v>39.575081605804051</v>
      </c>
      <c r="AF2349">
        <v>5.5031446540880511</v>
      </c>
      <c r="AG2349">
        <v>4.5833361405116255</v>
      </c>
      <c r="AH2349">
        <v>0</v>
      </c>
      <c r="AI2349">
        <v>0</v>
      </c>
    </row>
    <row r="2350" spans="1:37">
      <c r="A2350">
        <v>18</v>
      </c>
      <c r="B2350">
        <v>54</v>
      </c>
      <c r="C2350">
        <v>2023</v>
      </c>
      <c r="E2350">
        <v>99</v>
      </c>
      <c r="G2350">
        <v>99</v>
      </c>
      <c r="H2350">
        <v>2</v>
      </c>
      <c r="I2350">
        <v>99</v>
      </c>
      <c r="J2350">
        <v>117</v>
      </c>
      <c r="K2350">
        <v>99</v>
      </c>
      <c r="L2350">
        <v>3</v>
      </c>
      <c r="M2350">
        <v>99</v>
      </c>
      <c r="N2350">
        <v>99</v>
      </c>
      <c r="O2350">
        <v>99</v>
      </c>
      <c r="P2350">
        <v>99</v>
      </c>
      <c r="Q2350">
        <v>2</v>
      </c>
      <c r="R2350">
        <v>10</v>
      </c>
      <c r="S2350">
        <v>3</v>
      </c>
      <c r="T2350">
        <v>3</v>
      </c>
      <c r="U2350">
        <v>15.17</v>
      </c>
      <c r="V2350">
        <v>0</v>
      </c>
      <c r="W2350">
        <v>0</v>
      </c>
      <c r="X2350">
        <v>50</v>
      </c>
      <c r="Y2350">
        <v>0</v>
      </c>
      <c r="Z2350">
        <v>5.1565589301393748</v>
      </c>
      <c r="AA2350">
        <v>0</v>
      </c>
      <c r="AB2350">
        <v>0.44721359549995798</v>
      </c>
      <c r="AD2350">
        <v>24.283598507543243</v>
      </c>
      <c r="AF2350">
        <v>3.5087719298245608</v>
      </c>
      <c r="AG2350">
        <v>4.4236433091301421</v>
      </c>
      <c r="AH2350">
        <v>0</v>
      </c>
      <c r="AI2350">
        <v>10</v>
      </c>
      <c r="AJ2350">
        <v>107.36</v>
      </c>
      <c r="AK2350">
        <v>11.792264348975429</v>
      </c>
    </row>
    <row r="2351" spans="1:37">
      <c r="A2351">
        <v>18</v>
      </c>
      <c r="B2351">
        <v>55</v>
      </c>
      <c r="C2351">
        <v>2023</v>
      </c>
      <c r="E2351">
        <v>99</v>
      </c>
      <c r="G2351">
        <v>99</v>
      </c>
      <c r="H2351">
        <v>1</v>
      </c>
      <c r="I2351">
        <v>99</v>
      </c>
      <c r="J2351">
        <v>134</v>
      </c>
      <c r="K2351">
        <v>99</v>
      </c>
      <c r="L2351">
        <v>3</v>
      </c>
      <c r="M2351">
        <v>99</v>
      </c>
      <c r="N2351">
        <v>99</v>
      </c>
      <c r="O2351">
        <v>99</v>
      </c>
      <c r="P2351">
        <v>99</v>
      </c>
      <c r="Q2351">
        <v>66</v>
      </c>
      <c r="R2351">
        <v>311</v>
      </c>
      <c r="S2351">
        <v>3</v>
      </c>
      <c r="T2351">
        <v>2.9356913183279745</v>
      </c>
      <c r="U2351">
        <v>10.72218649517685</v>
      </c>
      <c r="V2351">
        <v>0</v>
      </c>
      <c r="W2351">
        <v>0</v>
      </c>
      <c r="X2351">
        <v>26.366559485530544</v>
      </c>
      <c r="Y2351">
        <v>1.2861736334405141</v>
      </c>
      <c r="Z2351">
        <v>5.9907906045958148</v>
      </c>
      <c r="AA2351">
        <v>0</v>
      </c>
      <c r="AB2351">
        <v>1.4509269975791503</v>
      </c>
      <c r="AD2351">
        <v>32.033145114633129</v>
      </c>
      <c r="AF2351">
        <v>5.9114236837103213</v>
      </c>
      <c r="AG2351">
        <v>5.588262403324868</v>
      </c>
      <c r="AH2351">
        <v>0</v>
      </c>
      <c r="AI2351">
        <v>0</v>
      </c>
    </row>
    <row r="2352" spans="1:37">
      <c r="A2352">
        <v>18</v>
      </c>
      <c r="B2352">
        <v>56</v>
      </c>
      <c r="C2352">
        <v>2023</v>
      </c>
      <c r="E2352">
        <v>99</v>
      </c>
      <c r="G2352">
        <v>99</v>
      </c>
      <c r="H2352">
        <v>2</v>
      </c>
      <c r="I2352">
        <v>99</v>
      </c>
      <c r="J2352">
        <v>141</v>
      </c>
      <c r="K2352">
        <v>99</v>
      </c>
      <c r="L2352">
        <v>3</v>
      </c>
      <c r="M2352">
        <v>99</v>
      </c>
      <c r="N2352">
        <v>99</v>
      </c>
      <c r="O2352">
        <v>99</v>
      </c>
      <c r="P2352">
        <v>99</v>
      </c>
      <c r="Q2352">
        <v>40</v>
      </c>
      <c r="R2352">
        <v>290</v>
      </c>
      <c r="S2352">
        <v>3</v>
      </c>
      <c r="T2352">
        <v>3.344827586206895</v>
      </c>
      <c r="U2352">
        <v>8.4931034482758605</v>
      </c>
      <c r="V2352">
        <v>0</v>
      </c>
      <c r="W2352">
        <v>0</v>
      </c>
      <c r="X2352">
        <v>10.689655172413795</v>
      </c>
      <c r="Y2352">
        <v>0.68965517241379304</v>
      </c>
      <c r="Z2352">
        <v>4.6285494141203278</v>
      </c>
      <c r="AA2352">
        <v>0</v>
      </c>
      <c r="AB2352">
        <v>1.5729581634826109</v>
      </c>
      <c r="AD2352">
        <v>31.713827616727659</v>
      </c>
      <c r="AF2352">
        <v>15.03369621565578</v>
      </c>
      <c r="AG2352">
        <v>9.4026654246851447</v>
      </c>
      <c r="AH2352">
        <v>0.34482758620689652</v>
      </c>
      <c r="AI2352">
        <v>0</v>
      </c>
    </row>
    <row r="2353" spans="1:37">
      <c r="A2353">
        <v>18</v>
      </c>
      <c r="B2353">
        <v>57</v>
      </c>
      <c r="C2353">
        <v>2023</v>
      </c>
      <c r="E2353">
        <v>99</v>
      </c>
      <c r="G2353">
        <v>99</v>
      </c>
      <c r="H2353">
        <v>2</v>
      </c>
      <c r="I2353">
        <v>99</v>
      </c>
      <c r="J2353">
        <v>143</v>
      </c>
      <c r="K2353">
        <v>99</v>
      </c>
      <c r="L2353">
        <v>3</v>
      </c>
      <c r="M2353">
        <v>99</v>
      </c>
      <c r="N2353">
        <v>99</v>
      </c>
      <c r="O2353">
        <v>99</v>
      </c>
      <c r="P2353">
        <v>99</v>
      </c>
      <c r="Q2353">
        <v>4</v>
      </c>
      <c r="R2353">
        <v>9</v>
      </c>
      <c r="S2353">
        <v>3</v>
      </c>
      <c r="T2353">
        <v>4.6666666666666679</v>
      </c>
      <c r="U2353">
        <v>15.91111111111111</v>
      </c>
      <c r="V2353">
        <v>0</v>
      </c>
      <c r="W2353">
        <v>0</v>
      </c>
      <c r="X2353">
        <v>77.777777777777771</v>
      </c>
      <c r="Y2353">
        <v>0</v>
      </c>
      <c r="Z2353">
        <v>4.4388297868405928</v>
      </c>
      <c r="AA2353">
        <v>0</v>
      </c>
      <c r="AB2353">
        <v>1.6996731711975941</v>
      </c>
      <c r="AD2353">
        <v>59.694717296643304</v>
      </c>
      <c r="AF2353">
        <v>1.9271948608137035</v>
      </c>
      <c r="AG2353">
        <v>1.8514448251341389</v>
      </c>
      <c r="AH2353">
        <v>0</v>
      </c>
      <c r="AI2353">
        <v>0</v>
      </c>
    </row>
    <row r="2354" spans="1:37">
      <c r="A2354">
        <v>18</v>
      </c>
      <c r="B2354">
        <v>58</v>
      </c>
      <c r="C2354">
        <v>2023</v>
      </c>
      <c r="E2354">
        <v>99</v>
      </c>
      <c r="G2354">
        <v>99</v>
      </c>
      <c r="H2354">
        <v>2</v>
      </c>
      <c r="I2354">
        <v>99</v>
      </c>
      <c r="J2354">
        <v>147</v>
      </c>
      <c r="K2354">
        <v>99</v>
      </c>
      <c r="L2354">
        <v>3</v>
      </c>
      <c r="M2354">
        <v>99</v>
      </c>
      <c r="N2354">
        <v>99</v>
      </c>
      <c r="O2354">
        <v>99</v>
      </c>
      <c r="P2354">
        <v>99</v>
      </c>
      <c r="Q2354">
        <v>4</v>
      </c>
      <c r="R2354">
        <v>21</v>
      </c>
      <c r="S2354">
        <v>3</v>
      </c>
      <c r="T2354">
        <v>3.4285714285714279</v>
      </c>
      <c r="U2354">
        <v>9.1238095238095287</v>
      </c>
      <c r="V2354">
        <v>0</v>
      </c>
      <c r="W2354">
        <v>0</v>
      </c>
      <c r="X2354">
        <v>4.7619047619047636</v>
      </c>
      <c r="Y2354">
        <v>0</v>
      </c>
      <c r="Z2354">
        <v>4.0348369604052357</v>
      </c>
      <c r="AA2354">
        <v>0</v>
      </c>
      <c r="AB2354">
        <v>1.4982983545287889</v>
      </c>
      <c r="AD2354">
        <v>54.26072325385249</v>
      </c>
      <c r="AF2354">
        <v>10.396039603960395</v>
      </c>
      <c r="AG2354">
        <v>8.5008207995030816</v>
      </c>
      <c r="AH2354">
        <v>0</v>
      </c>
      <c r="AI2354">
        <v>0</v>
      </c>
    </row>
    <row r="2355" spans="1:37">
      <c r="A2355">
        <v>18</v>
      </c>
      <c r="B2355">
        <v>59</v>
      </c>
      <c r="C2355">
        <v>2023</v>
      </c>
      <c r="E2355">
        <v>99</v>
      </c>
      <c r="G2355">
        <v>99</v>
      </c>
      <c r="H2355">
        <v>1</v>
      </c>
      <c r="I2355">
        <v>99</v>
      </c>
      <c r="J2355">
        <v>155</v>
      </c>
      <c r="K2355">
        <v>99</v>
      </c>
      <c r="L2355">
        <v>3</v>
      </c>
      <c r="M2355">
        <v>99</v>
      </c>
      <c r="N2355">
        <v>99</v>
      </c>
      <c r="O2355">
        <v>99</v>
      </c>
      <c r="P2355">
        <v>99</v>
      </c>
      <c r="Q2355">
        <v>42</v>
      </c>
      <c r="R2355">
        <v>186</v>
      </c>
      <c r="S2355">
        <v>3</v>
      </c>
      <c r="T2355">
        <v>3.2903225806451606</v>
      </c>
      <c r="U2355">
        <v>14.86236559139785</v>
      </c>
      <c r="V2355">
        <v>0</v>
      </c>
      <c r="W2355">
        <v>0</v>
      </c>
      <c r="X2355">
        <v>50</v>
      </c>
      <c r="Y2355">
        <v>3.2258064516129026</v>
      </c>
      <c r="Z2355">
        <v>5.245200857773324</v>
      </c>
      <c r="AA2355">
        <v>0</v>
      </c>
      <c r="AB2355">
        <v>1.5175010950114938</v>
      </c>
      <c r="AD2355">
        <v>48.79699170896918</v>
      </c>
      <c r="AF2355">
        <v>6.7562658917544489</v>
      </c>
      <c r="AG2355">
        <v>6.0303305294754095</v>
      </c>
      <c r="AH2355">
        <v>0</v>
      </c>
      <c r="AI2355">
        <v>0</v>
      </c>
    </row>
    <row r="2356" spans="1:37">
      <c r="A2356">
        <v>18</v>
      </c>
      <c r="B2356">
        <v>60</v>
      </c>
      <c r="C2356">
        <v>2023</v>
      </c>
      <c r="E2356">
        <v>99</v>
      </c>
      <c r="G2356">
        <v>99</v>
      </c>
      <c r="H2356">
        <v>2</v>
      </c>
      <c r="I2356">
        <v>99</v>
      </c>
      <c r="J2356">
        <v>160</v>
      </c>
      <c r="K2356">
        <v>99</v>
      </c>
      <c r="L2356">
        <v>3</v>
      </c>
      <c r="M2356">
        <v>99</v>
      </c>
      <c r="N2356">
        <v>99</v>
      </c>
      <c r="O2356">
        <v>99</v>
      </c>
      <c r="P2356">
        <v>99</v>
      </c>
      <c r="Q2356">
        <v>13</v>
      </c>
      <c r="R2356">
        <v>41</v>
      </c>
      <c r="S2356">
        <v>3</v>
      </c>
      <c r="T2356">
        <v>3.3902439024390247</v>
      </c>
      <c r="U2356">
        <v>11.26829268292683</v>
      </c>
      <c r="V2356">
        <v>0</v>
      </c>
      <c r="W2356">
        <v>0</v>
      </c>
      <c r="X2356">
        <v>17.073170731707322</v>
      </c>
      <c r="Y2356">
        <v>0</v>
      </c>
      <c r="Z2356">
        <v>4.4545640625663214</v>
      </c>
      <c r="AA2356">
        <v>0</v>
      </c>
      <c r="AB2356">
        <v>0.90736952379211055</v>
      </c>
      <c r="AD2356">
        <v>60.045679356386863</v>
      </c>
      <c r="AF2356">
        <v>8.0078125</v>
      </c>
      <c r="AG2356">
        <v>6.2292694765795691</v>
      </c>
      <c r="AH2356">
        <v>2.4390243902439024</v>
      </c>
      <c r="AI2356">
        <v>39</v>
      </c>
      <c r="AJ2356">
        <v>96.151282051282053</v>
      </c>
      <c r="AK2356">
        <v>12.026622284235152</v>
      </c>
    </row>
    <row r="2357" spans="1:37">
      <c r="A2357">
        <v>18</v>
      </c>
      <c r="B2357">
        <v>61</v>
      </c>
      <c r="C2357">
        <v>2023</v>
      </c>
      <c r="E2357">
        <v>99</v>
      </c>
      <c r="G2357">
        <v>99</v>
      </c>
      <c r="H2357">
        <v>1</v>
      </c>
      <c r="I2357">
        <v>99</v>
      </c>
      <c r="J2357">
        <v>171</v>
      </c>
      <c r="K2357">
        <v>99</v>
      </c>
      <c r="L2357">
        <v>3</v>
      </c>
      <c r="M2357">
        <v>99</v>
      </c>
      <c r="N2357">
        <v>99</v>
      </c>
      <c r="O2357">
        <v>99</v>
      </c>
      <c r="P2357">
        <v>99</v>
      </c>
      <c r="R2357">
        <v>0</v>
      </c>
    </row>
    <row r="2358" spans="1:37">
      <c r="A2358">
        <v>18</v>
      </c>
      <c r="B2358">
        <v>62</v>
      </c>
      <c r="C2358">
        <v>2023</v>
      </c>
      <c r="E2358">
        <v>99</v>
      </c>
      <c r="G2358">
        <v>99</v>
      </c>
      <c r="H2358">
        <v>2</v>
      </c>
      <c r="I2358">
        <v>99</v>
      </c>
      <c r="J2358">
        <v>175</v>
      </c>
      <c r="K2358">
        <v>99</v>
      </c>
      <c r="L2358">
        <v>3</v>
      </c>
      <c r="M2358">
        <v>99</v>
      </c>
      <c r="N2358">
        <v>99</v>
      </c>
      <c r="O2358">
        <v>99</v>
      </c>
      <c r="P2358">
        <v>99</v>
      </c>
      <c r="Q2358">
        <v>17</v>
      </c>
      <c r="R2358">
        <v>214</v>
      </c>
      <c r="S2358">
        <v>3</v>
      </c>
      <c r="T2358">
        <v>3.406542056074767</v>
      </c>
      <c r="U2358">
        <v>9.237383177570095</v>
      </c>
      <c r="V2358">
        <v>0</v>
      </c>
      <c r="W2358">
        <v>0</v>
      </c>
      <c r="X2358">
        <v>20.560747663551403</v>
      </c>
      <c r="Y2358">
        <v>1.4018691588785048</v>
      </c>
      <c r="Z2358">
        <v>6.3196182211152259</v>
      </c>
      <c r="AA2358">
        <v>0</v>
      </c>
      <c r="AB2358">
        <v>1.8055351565401077</v>
      </c>
      <c r="AD2358">
        <v>46.377525715558086</v>
      </c>
      <c r="AF2358">
        <v>11.286919831223624</v>
      </c>
      <c r="AG2358">
        <v>9.2720015384543224</v>
      </c>
      <c r="AH2358">
        <v>0</v>
      </c>
      <c r="AI2358">
        <v>0</v>
      </c>
    </row>
    <row r="2359" spans="1:37">
      <c r="A2359">
        <v>18</v>
      </c>
      <c r="B2359">
        <v>63</v>
      </c>
      <c r="C2359">
        <v>2023</v>
      </c>
      <c r="E2359">
        <v>99</v>
      </c>
      <c r="G2359">
        <v>99</v>
      </c>
      <c r="H2359">
        <v>2</v>
      </c>
      <c r="I2359">
        <v>99</v>
      </c>
      <c r="J2359">
        <v>177</v>
      </c>
      <c r="K2359">
        <v>99</v>
      </c>
      <c r="L2359">
        <v>3</v>
      </c>
      <c r="M2359">
        <v>99</v>
      </c>
      <c r="N2359">
        <v>99</v>
      </c>
      <c r="O2359">
        <v>99</v>
      </c>
      <c r="P2359">
        <v>99</v>
      </c>
      <c r="Q2359">
        <v>11</v>
      </c>
      <c r="R2359">
        <v>42</v>
      </c>
      <c r="S2359">
        <v>3</v>
      </c>
      <c r="T2359">
        <v>2.5952380952380958</v>
      </c>
      <c r="U2359">
        <v>8.6880952380952383</v>
      </c>
      <c r="V2359">
        <v>0</v>
      </c>
      <c r="W2359">
        <v>0</v>
      </c>
      <c r="X2359">
        <v>7.1428571428571441</v>
      </c>
      <c r="Y2359">
        <v>2.3809523809523818</v>
      </c>
      <c r="Z2359">
        <v>4.747791585917672</v>
      </c>
      <c r="AA2359">
        <v>0</v>
      </c>
      <c r="AB2359">
        <v>0.72570241210134101</v>
      </c>
      <c r="AD2359">
        <v>21.489565553395213</v>
      </c>
      <c r="AF2359">
        <v>4.3841336116910226</v>
      </c>
      <c r="AG2359">
        <v>2.9438340029365722</v>
      </c>
      <c r="AH2359">
        <v>2.3809523809523818</v>
      </c>
    </row>
    <row r="2360" spans="1:37">
      <c r="A2360">
        <v>18</v>
      </c>
      <c r="B2360">
        <v>64</v>
      </c>
      <c r="C2360">
        <v>2023</v>
      </c>
      <c r="E2360">
        <v>99</v>
      </c>
      <c r="G2360">
        <v>99</v>
      </c>
      <c r="H2360">
        <v>2</v>
      </c>
      <c r="I2360">
        <v>99</v>
      </c>
      <c r="J2360">
        <v>178</v>
      </c>
      <c r="K2360">
        <v>99</v>
      </c>
      <c r="L2360">
        <v>3</v>
      </c>
      <c r="M2360">
        <v>99</v>
      </c>
      <c r="N2360">
        <v>99</v>
      </c>
      <c r="O2360">
        <v>99</v>
      </c>
      <c r="P2360">
        <v>99</v>
      </c>
      <c r="Q2360">
        <v>11</v>
      </c>
      <c r="R2360">
        <v>93</v>
      </c>
      <c r="S2360">
        <v>3</v>
      </c>
      <c r="T2360">
        <v>3.4516129032258061</v>
      </c>
      <c r="U2360">
        <v>7.4913978494623681</v>
      </c>
      <c r="V2360">
        <v>0</v>
      </c>
      <c r="W2360">
        <v>0</v>
      </c>
      <c r="X2360">
        <v>7.5268817204301088</v>
      </c>
      <c r="Y2360">
        <v>0</v>
      </c>
      <c r="Z2360">
        <v>4.1450490201383889</v>
      </c>
      <c r="AA2360">
        <v>0</v>
      </c>
      <c r="AB2360">
        <v>1.4992193598222257</v>
      </c>
      <c r="AD2360">
        <v>9.1293026912161466</v>
      </c>
      <c r="AF2360">
        <v>15.682967959527828</v>
      </c>
      <c r="AG2360">
        <v>10.00172270234575</v>
      </c>
      <c r="AH2360">
        <v>0</v>
      </c>
      <c r="AI2360">
        <v>0</v>
      </c>
    </row>
    <row r="2361" spans="1:37">
      <c r="A2361">
        <v>18</v>
      </c>
      <c r="B2361">
        <v>65</v>
      </c>
      <c r="C2361">
        <v>2023</v>
      </c>
      <c r="E2361">
        <v>99</v>
      </c>
      <c r="G2361">
        <v>99</v>
      </c>
      <c r="H2361">
        <v>2</v>
      </c>
      <c r="I2361">
        <v>99</v>
      </c>
      <c r="J2361">
        <v>181</v>
      </c>
      <c r="K2361">
        <v>99</v>
      </c>
      <c r="L2361">
        <v>3</v>
      </c>
      <c r="M2361">
        <v>99</v>
      </c>
      <c r="N2361">
        <v>99</v>
      </c>
      <c r="O2361">
        <v>99</v>
      </c>
      <c r="P2361">
        <v>99</v>
      </c>
      <c r="Q2361">
        <v>12</v>
      </c>
      <c r="R2361">
        <v>46</v>
      </c>
      <c r="S2361">
        <v>3</v>
      </c>
      <c r="T2361">
        <v>3.1086956521739126</v>
      </c>
      <c r="U2361">
        <v>11.57173913043478</v>
      </c>
      <c r="V2361">
        <v>0</v>
      </c>
      <c r="W2361">
        <v>0</v>
      </c>
      <c r="X2361">
        <v>17.391304347826086</v>
      </c>
      <c r="Y2361">
        <v>0</v>
      </c>
      <c r="Z2361">
        <v>4.6011181553806209</v>
      </c>
      <c r="AA2361">
        <v>0</v>
      </c>
      <c r="AB2361">
        <v>1.4480610855113811</v>
      </c>
      <c r="AD2361">
        <v>74.079283439186227</v>
      </c>
      <c r="AF2361">
        <v>5.6441717791411046</v>
      </c>
      <c r="AG2361">
        <v>4.7038342921272838</v>
      </c>
      <c r="AH2361">
        <v>0</v>
      </c>
      <c r="AI2361">
        <v>0</v>
      </c>
    </row>
    <row r="2362" spans="1:37">
      <c r="A2362">
        <v>18</v>
      </c>
      <c r="B2362">
        <v>66</v>
      </c>
      <c r="C2362">
        <v>2023</v>
      </c>
      <c r="E2362">
        <v>99</v>
      </c>
      <c r="G2362">
        <v>99</v>
      </c>
      <c r="H2362">
        <v>1</v>
      </c>
      <c r="I2362">
        <v>99</v>
      </c>
      <c r="J2362">
        <v>262</v>
      </c>
      <c r="K2362">
        <v>99</v>
      </c>
      <c r="L2362">
        <v>3</v>
      </c>
      <c r="M2362">
        <v>99</v>
      </c>
      <c r="N2362">
        <v>99</v>
      </c>
      <c r="O2362">
        <v>99</v>
      </c>
      <c r="P2362">
        <v>99</v>
      </c>
      <c r="R2362">
        <v>0</v>
      </c>
    </row>
    <row r="2363" spans="1:37">
      <c r="A2363">
        <v>18</v>
      </c>
      <c r="B2363">
        <v>67</v>
      </c>
      <c r="C2363">
        <v>2023</v>
      </c>
      <c r="E2363">
        <v>99</v>
      </c>
      <c r="G2363">
        <v>99</v>
      </c>
      <c r="H2363">
        <v>1</v>
      </c>
      <c r="I2363">
        <v>99</v>
      </c>
      <c r="J2363">
        <v>309</v>
      </c>
      <c r="K2363">
        <v>99</v>
      </c>
      <c r="L2363">
        <v>3</v>
      </c>
      <c r="M2363">
        <v>99</v>
      </c>
      <c r="N2363">
        <v>99</v>
      </c>
      <c r="O2363">
        <v>99</v>
      </c>
      <c r="P2363">
        <v>99</v>
      </c>
      <c r="Q2363">
        <v>18</v>
      </c>
      <c r="R2363">
        <v>47</v>
      </c>
      <c r="S2363">
        <v>3</v>
      </c>
      <c r="T2363">
        <v>2.8936170212765959</v>
      </c>
      <c r="U2363">
        <v>9.6893617021276572</v>
      </c>
      <c r="V2363">
        <v>0</v>
      </c>
      <c r="W2363">
        <v>0</v>
      </c>
      <c r="X2363">
        <v>10.638297872340427</v>
      </c>
      <c r="Y2363">
        <v>2.1276595744680855</v>
      </c>
      <c r="Z2363">
        <v>5.0913457671067155</v>
      </c>
      <c r="AA2363">
        <v>0</v>
      </c>
      <c r="AB2363">
        <v>1.6273466532742917</v>
      </c>
      <c r="AD2363">
        <v>64.442317691753715</v>
      </c>
      <c r="AF2363">
        <v>3.976311336717429</v>
      </c>
      <c r="AG2363">
        <v>3.3488741488094376</v>
      </c>
      <c r="AH2363">
        <v>0</v>
      </c>
      <c r="AI2363">
        <v>0</v>
      </c>
    </row>
    <row r="2364" spans="1:37">
      <c r="A2364">
        <v>18</v>
      </c>
      <c r="B2364">
        <v>68</v>
      </c>
      <c r="C2364">
        <v>2023</v>
      </c>
      <c r="E2364">
        <v>99</v>
      </c>
      <c r="G2364">
        <v>99</v>
      </c>
      <c r="H2364">
        <v>2</v>
      </c>
      <c r="I2364">
        <v>99</v>
      </c>
      <c r="J2364">
        <v>470</v>
      </c>
      <c r="K2364">
        <v>99</v>
      </c>
      <c r="L2364">
        <v>3</v>
      </c>
      <c r="M2364">
        <v>99</v>
      </c>
      <c r="N2364">
        <v>99</v>
      </c>
      <c r="O2364">
        <v>99</v>
      </c>
      <c r="P2364">
        <v>99</v>
      </c>
      <c r="Q2364">
        <v>3</v>
      </c>
      <c r="R2364">
        <v>7</v>
      </c>
      <c r="S2364">
        <v>3</v>
      </c>
      <c r="T2364">
        <v>3.2857142857142847</v>
      </c>
      <c r="U2364">
        <v>8.6857142857142886</v>
      </c>
      <c r="V2364">
        <v>0</v>
      </c>
      <c r="W2364">
        <v>0</v>
      </c>
      <c r="X2364">
        <v>28.571428571428577</v>
      </c>
      <c r="Y2364">
        <v>0</v>
      </c>
      <c r="Z2364">
        <v>6.8419772771637053</v>
      </c>
      <c r="AA2364">
        <v>0</v>
      </c>
      <c r="AB2364">
        <v>1.4846149779161819</v>
      </c>
      <c r="AD2364">
        <v>12.838353003580959</v>
      </c>
      <c r="AF2364">
        <v>0.69033530571992086</v>
      </c>
      <c r="AG2364">
        <v>0.64359737056600574</v>
      </c>
      <c r="AH2364">
        <v>0</v>
      </c>
      <c r="AI2364">
        <v>0</v>
      </c>
    </row>
    <row r="2365" spans="1:37">
      <c r="A2365">
        <v>18</v>
      </c>
      <c r="B2365">
        <v>69</v>
      </c>
      <c r="C2365">
        <v>2023</v>
      </c>
      <c r="E2365">
        <v>99</v>
      </c>
      <c r="G2365">
        <v>99</v>
      </c>
      <c r="H2365">
        <v>2</v>
      </c>
      <c r="I2365">
        <v>99</v>
      </c>
      <c r="J2365">
        <v>629</v>
      </c>
      <c r="K2365">
        <v>99</v>
      </c>
      <c r="L2365">
        <v>3</v>
      </c>
      <c r="M2365">
        <v>99</v>
      </c>
      <c r="N2365">
        <v>99</v>
      </c>
      <c r="O2365">
        <v>99</v>
      </c>
      <c r="P2365">
        <v>99</v>
      </c>
      <c r="Q2365">
        <v>3</v>
      </c>
      <c r="R2365">
        <v>7</v>
      </c>
      <c r="S2365">
        <v>3</v>
      </c>
      <c r="T2365">
        <v>4.1428571428571441</v>
      </c>
      <c r="U2365">
        <v>15.871428571428565</v>
      </c>
      <c r="V2365">
        <v>0</v>
      </c>
      <c r="W2365">
        <v>0</v>
      </c>
      <c r="X2365">
        <v>42.857142857142847</v>
      </c>
      <c r="Y2365">
        <v>0</v>
      </c>
      <c r="Z2365">
        <v>2.2945365456195579</v>
      </c>
      <c r="AA2365">
        <v>0</v>
      </c>
      <c r="AB2365">
        <v>1.3552618543578763</v>
      </c>
      <c r="AD2365">
        <v>-83.478154131641404</v>
      </c>
      <c r="AF2365">
        <v>3.6458333333333344</v>
      </c>
      <c r="AG2365">
        <v>2.7396922469915159</v>
      </c>
      <c r="AH2365">
        <v>0</v>
      </c>
    </row>
    <row r="2366" spans="1:37">
      <c r="A2366">
        <v>18</v>
      </c>
      <c r="B2366">
        <v>70</v>
      </c>
      <c r="C2366">
        <v>2023</v>
      </c>
      <c r="E2366">
        <v>99</v>
      </c>
      <c r="G2366">
        <v>99</v>
      </c>
      <c r="H2366">
        <v>1</v>
      </c>
      <c r="I2366">
        <v>99</v>
      </c>
      <c r="J2366">
        <v>643</v>
      </c>
      <c r="K2366">
        <v>99</v>
      </c>
      <c r="L2366">
        <v>3</v>
      </c>
      <c r="M2366">
        <v>99</v>
      </c>
      <c r="N2366">
        <v>99</v>
      </c>
      <c r="O2366">
        <v>99</v>
      </c>
      <c r="P2366">
        <v>99</v>
      </c>
      <c r="Q2366">
        <v>11</v>
      </c>
      <c r="R2366">
        <v>72</v>
      </c>
      <c r="S2366">
        <v>3</v>
      </c>
      <c r="T2366">
        <v>3.4166666666666656</v>
      </c>
      <c r="U2366">
        <v>13.168055555555556</v>
      </c>
      <c r="V2366">
        <v>0</v>
      </c>
      <c r="W2366">
        <v>0</v>
      </c>
      <c r="X2366">
        <v>34.722222222222221</v>
      </c>
      <c r="Y2366">
        <v>5.5555555555555562</v>
      </c>
      <c r="Z2366">
        <v>5.9643344228861483</v>
      </c>
      <c r="AA2366">
        <v>0</v>
      </c>
      <c r="AB2366">
        <v>1.578941276791368</v>
      </c>
      <c r="AD2366">
        <v>50.742471913395761</v>
      </c>
      <c r="AF2366">
        <v>9.6385542168674689</v>
      </c>
      <c r="AG2366">
        <v>9.567490110599822</v>
      </c>
      <c r="AH2366">
        <v>0</v>
      </c>
      <c r="AI2366">
        <v>0</v>
      </c>
    </row>
    <row r="2367" spans="1:37">
      <c r="A2367">
        <v>18</v>
      </c>
      <c r="B2367">
        <v>71</v>
      </c>
      <c r="C2367">
        <v>2023</v>
      </c>
      <c r="E2367">
        <v>99</v>
      </c>
      <c r="G2367">
        <v>99</v>
      </c>
      <c r="H2367">
        <v>2</v>
      </c>
      <c r="I2367">
        <v>99</v>
      </c>
      <c r="J2367">
        <v>704</v>
      </c>
      <c r="K2367">
        <v>99</v>
      </c>
      <c r="L2367">
        <v>3</v>
      </c>
      <c r="M2367">
        <v>99</v>
      </c>
      <c r="N2367">
        <v>99</v>
      </c>
      <c r="O2367">
        <v>99</v>
      </c>
      <c r="P2367">
        <v>99</v>
      </c>
      <c r="R2367">
        <v>0</v>
      </c>
    </row>
    <row r="2368" spans="1:37">
      <c r="A2368">
        <v>18</v>
      </c>
      <c r="B2368">
        <v>72</v>
      </c>
      <c r="C2368">
        <v>2023</v>
      </c>
      <c r="E2368">
        <v>99</v>
      </c>
      <c r="G2368">
        <v>99</v>
      </c>
      <c r="H2368">
        <v>1</v>
      </c>
      <c r="I2368">
        <v>99</v>
      </c>
      <c r="J2368">
        <v>802</v>
      </c>
      <c r="K2368">
        <v>99</v>
      </c>
      <c r="L2368">
        <v>3</v>
      </c>
      <c r="M2368">
        <v>99</v>
      </c>
      <c r="N2368">
        <v>99</v>
      </c>
      <c r="O2368">
        <v>99</v>
      </c>
      <c r="P2368">
        <v>99</v>
      </c>
      <c r="R2368">
        <v>0</v>
      </c>
    </row>
    <row r="2369" spans="1:37">
      <c r="A2369">
        <v>18</v>
      </c>
      <c r="B2369">
        <v>73</v>
      </c>
      <c r="C2369">
        <v>2023</v>
      </c>
      <c r="E2369">
        <v>99</v>
      </c>
      <c r="G2369">
        <v>99</v>
      </c>
      <c r="H2369">
        <v>1</v>
      </c>
      <c r="I2369">
        <v>99</v>
      </c>
      <c r="J2369">
        <v>103</v>
      </c>
      <c r="K2369">
        <v>99</v>
      </c>
      <c r="L2369">
        <v>4</v>
      </c>
      <c r="M2369">
        <v>99</v>
      </c>
      <c r="N2369">
        <v>99</v>
      </c>
      <c r="O2369">
        <v>99</v>
      </c>
      <c r="P2369">
        <v>99</v>
      </c>
      <c r="Q2369">
        <v>8</v>
      </c>
      <c r="R2369">
        <v>44</v>
      </c>
      <c r="S2369">
        <v>4</v>
      </c>
      <c r="T2369">
        <v>3.5</v>
      </c>
      <c r="U2369">
        <v>16.400000000000006</v>
      </c>
      <c r="V2369">
        <v>0</v>
      </c>
      <c r="W2369">
        <v>0</v>
      </c>
      <c r="X2369">
        <v>56.818181818181827</v>
      </c>
      <c r="Y2369">
        <v>2.2727272727272729</v>
      </c>
      <c r="Z2369">
        <v>3.6469788243770274</v>
      </c>
      <c r="AA2369">
        <v>0</v>
      </c>
      <c r="AB2369">
        <v>1.6306719195138268</v>
      </c>
      <c r="AD2369">
        <v>44.827601373394941</v>
      </c>
      <c r="AF2369">
        <v>10.918114143920594</v>
      </c>
      <c r="AG2369">
        <v>11.379908531777321</v>
      </c>
      <c r="AH2369">
        <v>0</v>
      </c>
      <c r="AI2369">
        <v>0</v>
      </c>
    </row>
    <row r="2370" spans="1:37">
      <c r="A2370">
        <v>18</v>
      </c>
      <c r="B2370">
        <v>74</v>
      </c>
      <c r="C2370">
        <v>2023</v>
      </c>
      <c r="E2370">
        <v>99</v>
      </c>
      <c r="G2370">
        <v>99</v>
      </c>
      <c r="H2370">
        <v>2</v>
      </c>
      <c r="I2370">
        <v>99</v>
      </c>
      <c r="J2370">
        <v>106</v>
      </c>
      <c r="K2370">
        <v>99</v>
      </c>
      <c r="L2370">
        <v>4</v>
      </c>
      <c r="M2370">
        <v>99</v>
      </c>
      <c r="N2370">
        <v>99</v>
      </c>
      <c r="O2370">
        <v>99</v>
      </c>
      <c r="P2370">
        <v>99</v>
      </c>
      <c r="Q2370">
        <v>1</v>
      </c>
      <c r="R2370">
        <v>1</v>
      </c>
      <c r="S2370">
        <v>4</v>
      </c>
      <c r="T2370">
        <v>5</v>
      </c>
      <c r="U2370">
        <v>21.1</v>
      </c>
      <c r="V2370">
        <v>0</v>
      </c>
      <c r="W2370">
        <v>0</v>
      </c>
      <c r="X2370">
        <v>100</v>
      </c>
      <c r="Y2370">
        <v>0</v>
      </c>
      <c r="Z2370">
        <v>0</v>
      </c>
      <c r="AA2370">
        <v>0</v>
      </c>
      <c r="AB2370">
        <v>0</v>
      </c>
      <c r="AF2370">
        <v>0.21786492374727665</v>
      </c>
      <c r="AG2370">
        <v>0.31855307456557502</v>
      </c>
      <c r="AH2370">
        <v>0</v>
      </c>
      <c r="AI2370">
        <v>1</v>
      </c>
      <c r="AJ2370">
        <v>119.1</v>
      </c>
      <c r="AK2370">
        <v>12.489560924578663</v>
      </c>
    </row>
    <row r="2371" spans="1:37">
      <c r="A2371">
        <v>18</v>
      </c>
      <c r="B2371">
        <v>75</v>
      </c>
      <c r="C2371">
        <v>2023</v>
      </c>
      <c r="E2371">
        <v>99</v>
      </c>
      <c r="G2371">
        <v>99</v>
      </c>
      <c r="H2371">
        <v>1</v>
      </c>
      <c r="I2371">
        <v>99</v>
      </c>
      <c r="J2371">
        <v>110</v>
      </c>
      <c r="K2371">
        <v>99</v>
      </c>
      <c r="L2371">
        <v>4</v>
      </c>
      <c r="M2371">
        <v>99</v>
      </c>
      <c r="N2371">
        <v>99</v>
      </c>
      <c r="O2371">
        <v>99</v>
      </c>
      <c r="P2371">
        <v>99</v>
      </c>
      <c r="Q2371">
        <v>77</v>
      </c>
      <c r="R2371">
        <v>633</v>
      </c>
      <c r="S2371">
        <v>4</v>
      </c>
      <c r="T2371">
        <v>4.4312796208530818</v>
      </c>
      <c r="U2371">
        <v>10.361137440758293</v>
      </c>
      <c r="V2371">
        <v>0</v>
      </c>
      <c r="W2371">
        <v>0.31595576619273286</v>
      </c>
      <c r="X2371">
        <v>24.328593996840439</v>
      </c>
      <c r="Y2371">
        <v>5.3712480252764596</v>
      </c>
      <c r="Z2371">
        <v>6.7715397336939764</v>
      </c>
      <c r="AA2371">
        <v>0</v>
      </c>
      <c r="AB2371">
        <v>1.578519245090231</v>
      </c>
      <c r="AD2371">
        <v>40.556494682663327</v>
      </c>
      <c r="AF2371">
        <v>11.3461193762323</v>
      </c>
      <c r="AG2371">
        <v>11.278470890690688</v>
      </c>
      <c r="AH2371">
        <v>0.63191153238546571</v>
      </c>
      <c r="AI2371">
        <v>285</v>
      </c>
      <c r="AJ2371">
        <v>98.000701754385986</v>
      </c>
      <c r="AK2371">
        <v>13.102552475111144</v>
      </c>
    </row>
    <row r="2372" spans="1:37">
      <c r="A2372">
        <v>18</v>
      </c>
      <c r="B2372">
        <v>76</v>
      </c>
      <c r="C2372">
        <v>2023</v>
      </c>
      <c r="E2372">
        <v>99</v>
      </c>
      <c r="G2372">
        <v>99</v>
      </c>
      <c r="H2372">
        <v>1</v>
      </c>
      <c r="I2372">
        <v>99</v>
      </c>
      <c r="J2372">
        <v>111</v>
      </c>
      <c r="K2372">
        <v>99</v>
      </c>
      <c r="L2372">
        <v>4</v>
      </c>
      <c r="M2372">
        <v>99</v>
      </c>
      <c r="N2372">
        <v>99</v>
      </c>
      <c r="O2372">
        <v>99</v>
      </c>
      <c r="P2372">
        <v>99</v>
      </c>
      <c r="Q2372">
        <v>6</v>
      </c>
      <c r="R2372">
        <v>18</v>
      </c>
      <c r="S2372">
        <v>4</v>
      </c>
      <c r="T2372">
        <v>4.4444444444444446</v>
      </c>
      <c r="U2372">
        <v>17.033333333333339</v>
      </c>
      <c r="V2372">
        <v>0</v>
      </c>
      <c r="W2372">
        <v>0</v>
      </c>
      <c r="X2372">
        <v>55.555555555555557</v>
      </c>
      <c r="Y2372">
        <v>5.5555555555555562</v>
      </c>
      <c r="Z2372">
        <v>3.9905443794605793</v>
      </c>
      <c r="AA2372">
        <v>0</v>
      </c>
      <c r="AB2372">
        <v>1.4229164972072987</v>
      </c>
      <c r="AD2372">
        <v>-25.307917020321621</v>
      </c>
      <c r="AF2372">
        <v>9.2783505154639183</v>
      </c>
      <c r="AG2372">
        <v>9.726231640389555</v>
      </c>
      <c r="AH2372">
        <v>0</v>
      </c>
      <c r="AI2372">
        <v>13</v>
      </c>
      <c r="AJ2372">
        <v>105.64615384615382</v>
      </c>
      <c r="AK2372">
        <v>14.634749532482784</v>
      </c>
    </row>
    <row r="2373" spans="1:37">
      <c r="A2373">
        <v>18</v>
      </c>
      <c r="B2373">
        <v>77</v>
      </c>
      <c r="C2373">
        <v>2023</v>
      </c>
      <c r="E2373">
        <v>99</v>
      </c>
      <c r="G2373">
        <v>99</v>
      </c>
      <c r="H2373">
        <v>1</v>
      </c>
      <c r="I2373">
        <v>99</v>
      </c>
      <c r="J2373">
        <v>116</v>
      </c>
      <c r="K2373">
        <v>99</v>
      </c>
      <c r="L2373">
        <v>4</v>
      </c>
      <c r="M2373">
        <v>99</v>
      </c>
      <c r="N2373">
        <v>99</v>
      </c>
      <c r="O2373">
        <v>99</v>
      </c>
      <c r="P2373">
        <v>99</v>
      </c>
      <c r="Q2373">
        <v>21</v>
      </c>
      <c r="R2373">
        <v>189</v>
      </c>
      <c r="S2373">
        <v>4</v>
      </c>
      <c r="T2373">
        <v>3.3015873015873005</v>
      </c>
      <c r="U2373">
        <v>9.5164021164021175</v>
      </c>
      <c r="V2373">
        <v>0</v>
      </c>
      <c r="W2373">
        <v>0</v>
      </c>
      <c r="X2373">
        <v>17.460317460317459</v>
      </c>
      <c r="Y2373">
        <v>3.7037037037037042</v>
      </c>
      <c r="Z2373">
        <v>5.6049388432155043</v>
      </c>
      <c r="AA2373">
        <v>0</v>
      </c>
      <c r="AB2373">
        <v>1.4868195590281259</v>
      </c>
      <c r="AD2373">
        <v>47.876002515024098</v>
      </c>
      <c r="AF2373">
        <v>14.858490566037734</v>
      </c>
      <c r="AG2373">
        <v>12.117578101314438</v>
      </c>
      <c r="AH2373">
        <v>0</v>
      </c>
      <c r="AI2373">
        <v>0</v>
      </c>
    </row>
    <row r="2374" spans="1:37">
      <c r="A2374">
        <v>18</v>
      </c>
      <c r="B2374">
        <v>78</v>
      </c>
      <c r="C2374">
        <v>2023</v>
      </c>
      <c r="E2374">
        <v>99</v>
      </c>
      <c r="G2374">
        <v>99</v>
      </c>
      <c r="H2374">
        <v>2</v>
      </c>
      <c r="I2374">
        <v>99</v>
      </c>
      <c r="J2374">
        <v>117</v>
      </c>
      <c r="K2374">
        <v>99</v>
      </c>
      <c r="L2374">
        <v>4</v>
      </c>
      <c r="M2374">
        <v>99</v>
      </c>
      <c r="N2374">
        <v>99</v>
      </c>
      <c r="O2374">
        <v>99</v>
      </c>
      <c r="P2374">
        <v>99</v>
      </c>
      <c r="Q2374">
        <v>8</v>
      </c>
      <c r="R2374">
        <v>35</v>
      </c>
      <c r="S2374">
        <v>4</v>
      </c>
      <c r="T2374">
        <v>3.085714285714285</v>
      </c>
      <c r="U2374">
        <v>12.165714285714287</v>
      </c>
      <c r="V2374">
        <v>0</v>
      </c>
      <c r="W2374">
        <v>0</v>
      </c>
      <c r="X2374">
        <v>34.285714285714278</v>
      </c>
      <c r="Y2374">
        <v>5.7142857142857153</v>
      </c>
      <c r="Z2374">
        <v>6.470766916664207</v>
      </c>
      <c r="AA2374">
        <v>0</v>
      </c>
      <c r="AB2374">
        <v>1.2955181770005295</v>
      </c>
      <c r="AD2374">
        <v>80.060995809213395</v>
      </c>
      <c r="AF2374">
        <v>12.280701754385968</v>
      </c>
      <c r="AG2374">
        <v>12.416528154433852</v>
      </c>
      <c r="AH2374">
        <v>0</v>
      </c>
      <c r="AI2374">
        <v>33</v>
      </c>
      <c r="AJ2374">
        <v>92.360606060606074</v>
      </c>
      <c r="AK2374">
        <v>13.83277453149924</v>
      </c>
    </row>
    <row r="2375" spans="1:37">
      <c r="A2375">
        <v>18</v>
      </c>
      <c r="B2375">
        <v>79</v>
      </c>
      <c r="C2375">
        <v>2023</v>
      </c>
      <c r="E2375">
        <v>99</v>
      </c>
      <c r="G2375">
        <v>99</v>
      </c>
      <c r="H2375">
        <v>1</v>
      </c>
      <c r="I2375">
        <v>99</v>
      </c>
      <c r="J2375">
        <v>134</v>
      </c>
      <c r="K2375">
        <v>99</v>
      </c>
      <c r="L2375">
        <v>4</v>
      </c>
      <c r="M2375">
        <v>99</v>
      </c>
      <c r="N2375">
        <v>99</v>
      </c>
      <c r="O2375">
        <v>99</v>
      </c>
      <c r="P2375">
        <v>99</v>
      </c>
      <c r="Q2375">
        <v>89</v>
      </c>
      <c r="R2375">
        <v>834</v>
      </c>
      <c r="S2375">
        <v>4</v>
      </c>
      <c r="T2375">
        <v>3.762589928057555</v>
      </c>
      <c r="U2375">
        <v>11.34916067146283</v>
      </c>
      <c r="V2375">
        <v>0</v>
      </c>
      <c r="W2375">
        <v>0</v>
      </c>
      <c r="X2375">
        <v>29.61630695443645</v>
      </c>
      <c r="Y2375">
        <v>4.1966426858513195</v>
      </c>
      <c r="Z2375">
        <v>6.6181590545669744</v>
      </c>
      <c r="AA2375">
        <v>0</v>
      </c>
      <c r="AB2375">
        <v>1.5962308744360485</v>
      </c>
      <c r="AD2375">
        <v>30.99987357565313</v>
      </c>
      <c r="AF2375">
        <v>15.852499524805172</v>
      </c>
      <c r="AG2375">
        <v>15.862178762055596</v>
      </c>
      <c r="AH2375">
        <v>0.1199040767386091</v>
      </c>
      <c r="AI2375">
        <v>0</v>
      </c>
    </row>
    <row r="2376" spans="1:37">
      <c r="A2376">
        <v>18</v>
      </c>
      <c r="B2376">
        <v>80</v>
      </c>
      <c r="C2376">
        <v>2023</v>
      </c>
      <c r="E2376">
        <v>99</v>
      </c>
      <c r="G2376">
        <v>99</v>
      </c>
      <c r="H2376">
        <v>2</v>
      </c>
      <c r="I2376">
        <v>99</v>
      </c>
      <c r="J2376">
        <v>141</v>
      </c>
      <c r="K2376">
        <v>99</v>
      </c>
      <c r="L2376">
        <v>4</v>
      </c>
      <c r="M2376">
        <v>99</v>
      </c>
      <c r="N2376">
        <v>99</v>
      </c>
      <c r="O2376">
        <v>99</v>
      </c>
      <c r="P2376">
        <v>99</v>
      </c>
      <c r="Q2376">
        <v>50</v>
      </c>
      <c r="R2376">
        <v>256</v>
      </c>
      <c r="S2376">
        <v>4</v>
      </c>
      <c r="T2376">
        <v>4.1796875</v>
      </c>
      <c r="U2376">
        <v>11.274999999999999</v>
      </c>
      <c r="V2376">
        <v>0</v>
      </c>
      <c r="W2376">
        <v>0</v>
      </c>
      <c r="X2376">
        <v>23.828125</v>
      </c>
      <c r="Y2376">
        <v>3.125</v>
      </c>
      <c r="Z2376">
        <v>5.7417740072211183</v>
      </c>
      <c r="AA2376">
        <v>0</v>
      </c>
      <c r="AB2376">
        <v>1.6650525223979424</v>
      </c>
      <c r="AD2376">
        <v>40.002844507203442</v>
      </c>
      <c r="AF2376">
        <v>13.271124935199587</v>
      </c>
      <c r="AG2376">
        <v>11.019022932119851</v>
      </c>
      <c r="AH2376">
        <v>0.78125</v>
      </c>
      <c r="AI2376">
        <v>0</v>
      </c>
    </row>
    <row r="2377" spans="1:37">
      <c r="A2377">
        <v>18</v>
      </c>
      <c r="B2377">
        <v>81</v>
      </c>
      <c r="C2377">
        <v>2023</v>
      </c>
      <c r="E2377">
        <v>99</v>
      </c>
      <c r="G2377">
        <v>99</v>
      </c>
      <c r="H2377">
        <v>2</v>
      </c>
      <c r="I2377">
        <v>99</v>
      </c>
      <c r="J2377">
        <v>143</v>
      </c>
      <c r="K2377">
        <v>99</v>
      </c>
      <c r="L2377">
        <v>4</v>
      </c>
      <c r="M2377">
        <v>99</v>
      </c>
      <c r="N2377">
        <v>99</v>
      </c>
      <c r="O2377">
        <v>99</v>
      </c>
      <c r="P2377">
        <v>99</v>
      </c>
      <c r="Q2377">
        <v>5</v>
      </c>
      <c r="R2377">
        <v>26</v>
      </c>
      <c r="S2377">
        <v>4</v>
      </c>
      <c r="T2377">
        <v>4.3076923076923057</v>
      </c>
      <c r="U2377">
        <v>15.246153846153851</v>
      </c>
      <c r="V2377">
        <v>0</v>
      </c>
      <c r="W2377">
        <v>0</v>
      </c>
      <c r="X2377">
        <v>65.384615384615401</v>
      </c>
      <c r="Y2377">
        <v>7.6923076923076898</v>
      </c>
      <c r="Z2377">
        <v>6.3081894738403133</v>
      </c>
      <c r="AA2377">
        <v>0</v>
      </c>
      <c r="AB2377">
        <v>1.5132550440696924</v>
      </c>
      <c r="AD2377">
        <v>92.440322861508307</v>
      </c>
      <c r="AF2377">
        <v>5.5674518201284782</v>
      </c>
      <c r="AG2377">
        <v>5.1250888874523239</v>
      </c>
      <c r="AH2377">
        <v>0</v>
      </c>
      <c r="AI2377">
        <v>0</v>
      </c>
    </row>
    <row r="2378" spans="1:37">
      <c r="A2378">
        <v>18</v>
      </c>
      <c r="B2378">
        <v>82</v>
      </c>
      <c r="C2378">
        <v>2023</v>
      </c>
      <c r="E2378">
        <v>99</v>
      </c>
      <c r="G2378">
        <v>99</v>
      </c>
      <c r="H2378">
        <v>2</v>
      </c>
      <c r="I2378">
        <v>99</v>
      </c>
      <c r="J2378">
        <v>147</v>
      </c>
      <c r="K2378">
        <v>99</v>
      </c>
      <c r="L2378">
        <v>4</v>
      </c>
      <c r="M2378">
        <v>99</v>
      </c>
      <c r="N2378">
        <v>99</v>
      </c>
      <c r="O2378">
        <v>99</v>
      </c>
      <c r="P2378">
        <v>99</v>
      </c>
      <c r="Q2378">
        <v>6</v>
      </c>
      <c r="R2378">
        <v>42</v>
      </c>
      <c r="S2378">
        <v>4</v>
      </c>
      <c r="T2378">
        <v>3.1428571428571423</v>
      </c>
      <c r="U2378">
        <v>8.3261904761904741</v>
      </c>
      <c r="V2378">
        <v>0</v>
      </c>
      <c r="W2378">
        <v>0</v>
      </c>
      <c r="X2378">
        <v>9.5238095238095273</v>
      </c>
      <c r="Y2378">
        <v>0</v>
      </c>
      <c r="Z2378">
        <v>4.4285362261785748</v>
      </c>
      <c r="AA2378">
        <v>0</v>
      </c>
      <c r="AB2378">
        <v>1.456862718169367</v>
      </c>
      <c r="AD2378">
        <v>61.755985705909488</v>
      </c>
      <c r="AF2378">
        <v>20.792079207920789</v>
      </c>
      <c r="AG2378">
        <v>15.515328985314348</v>
      </c>
      <c r="AH2378">
        <v>0</v>
      </c>
      <c r="AI2378">
        <v>0</v>
      </c>
    </row>
    <row r="2379" spans="1:37">
      <c r="A2379">
        <v>18</v>
      </c>
      <c r="B2379">
        <v>83</v>
      </c>
      <c r="C2379">
        <v>2023</v>
      </c>
      <c r="E2379">
        <v>99</v>
      </c>
      <c r="G2379">
        <v>99</v>
      </c>
      <c r="H2379">
        <v>1</v>
      </c>
      <c r="I2379">
        <v>99</v>
      </c>
      <c r="J2379">
        <v>155</v>
      </c>
      <c r="K2379">
        <v>99</v>
      </c>
      <c r="L2379">
        <v>4</v>
      </c>
      <c r="M2379">
        <v>99</v>
      </c>
      <c r="N2379">
        <v>99</v>
      </c>
      <c r="O2379">
        <v>99</v>
      </c>
      <c r="P2379">
        <v>99</v>
      </c>
      <c r="Q2379">
        <v>46</v>
      </c>
      <c r="R2379">
        <v>284</v>
      </c>
      <c r="S2379">
        <v>4</v>
      </c>
      <c r="T2379">
        <v>4.0915492957746471</v>
      </c>
      <c r="U2379">
        <v>16.058450704225365</v>
      </c>
      <c r="V2379">
        <v>0</v>
      </c>
      <c r="W2379">
        <v>0</v>
      </c>
      <c r="X2379">
        <v>59.154929577464806</v>
      </c>
      <c r="Y2379">
        <v>9.8591549295774623</v>
      </c>
      <c r="Z2379">
        <v>6.1562488917021492</v>
      </c>
      <c r="AA2379">
        <v>0</v>
      </c>
      <c r="AB2379">
        <v>1.53092501530921</v>
      </c>
      <c r="AD2379">
        <v>52.636337354095552</v>
      </c>
      <c r="AF2379">
        <v>10.31601888848529</v>
      </c>
      <c r="AG2379">
        <v>9.9486056333112316</v>
      </c>
      <c r="AH2379">
        <v>0</v>
      </c>
      <c r="AI2379">
        <v>0</v>
      </c>
    </row>
    <row r="2380" spans="1:37">
      <c r="A2380">
        <v>18</v>
      </c>
      <c r="B2380">
        <v>84</v>
      </c>
      <c r="C2380">
        <v>2023</v>
      </c>
      <c r="E2380">
        <v>99</v>
      </c>
      <c r="G2380">
        <v>99</v>
      </c>
      <c r="H2380">
        <v>2</v>
      </c>
      <c r="I2380">
        <v>99</v>
      </c>
      <c r="J2380">
        <v>160</v>
      </c>
      <c r="K2380">
        <v>99</v>
      </c>
      <c r="L2380">
        <v>4</v>
      </c>
      <c r="M2380">
        <v>99</v>
      </c>
      <c r="N2380">
        <v>99</v>
      </c>
      <c r="O2380">
        <v>99</v>
      </c>
      <c r="P2380">
        <v>99</v>
      </c>
      <c r="Q2380">
        <v>15</v>
      </c>
      <c r="R2380">
        <v>52</v>
      </c>
      <c r="S2380">
        <v>4</v>
      </c>
      <c r="T2380">
        <v>3.692307692307693</v>
      </c>
      <c r="U2380">
        <v>10.380769230769232</v>
      </c>
      <c r="V2380">
        <v>0</v>
      </c>
      <c r="W2380">
        <v>0</v>
      </c>
      <c r="X2380">
        <v>11.53846153846154</v>
      </c>
      <c r="Y2380">
        <v>0</v>
      </c>
      <c r="Z2380">
        <v>3.9224226452900273</v>
      </c>
      <c r="AA2380">
        <v>0</v>
      </c>
      <c r="AB2380">
        <v>0.95148591360407442</v>
      </c>
      <c r="AD2380">
        <v>42.454777849124632</v>
      </c>
      <c r="AF2380">
        <v>10.15625</v>
      </c>
      <c r="AG2380">
        <v>7.2782676698217523</v>
      </c>
      <c r="AH2380">
        <v>3.8461538461538449</v>
      </c>
      <c r="AI2380">
        <v>52</v>
      </c>
      <c r="AJ2380">
        <v>93.459615384615446</v>
      </c>
      <c r="AK2380">
        <v>12.373922245884604</v>
      </c>
    </row>
    <row r="2381" spans="1:37">
      <c r="A2381">
        <v>18</v>
      </c>
      <c r="B2381">
        <v>85</v>
      </c>
      <c r="C2381">
        <v>2023</v>
      </c>
      <c r="E2381">
        <v>99</v>
      </c>
      <c r="G2381">
        <v>99</v>
      </c>
      <c r="H2381">
        <v>1</v>
      </c>
      <c r="I2381">
        <v>99</v>
      </c>
      <c r="J2381">
        <v>171</v>
      </c>
      <c r="K2381">
        <v>99</v>
      </c>
      <c r="L2381">
        <v>4</v>
      </c>
      <c r="M2381">
        <v>99</v>
      </c>
      <c r="N2381">
        <v>99</v>
      </c>
      <c r="O2381">
        <v>99</v>
      </c>
      <c r="P2381">
        <v>99</v>
      </c>
      <c r="Q2381">
        <v>1</v>
      </c>
      <c r="R2381">
        <v>1</v>
      </c>
      <c r="S2381">
        <v>4</v>
      </c>
      <c r="T2381">
        <v>3</v>
      </c>
      <c r="U2381">
        <v>13.6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F2381">
        <v>33.333333333333343</v>
      </c>
      <c r="AG2381">
        <v>30.022075055187639</v>
      </c>
      <c r="AH2381">
        <v>0</v>
      </c>
    </row>
    <row r="2382" spans="1:37">
      <c r="A2382">
        <v>18</v>
      </c>
      <c r="B2382">
        <v>86</v>
      </c>
      <c r="C2382">
        <v>2023</v>
      </c>
      <c r="E2382">
        <v>99</v>
      </c>
      <c r="G2382">
        <v>99</v>
      </c>
      <c r="H2382">
        <v>2</v>
      </c>
      <c r="I2382">
        <v>99</v>
      </c>
      <c r="J2382">
        <v>175</v>
      </c>
      <c r="K2382">
        <v>99</v>
      </c>
      <c r="L2382">
        <v>4</v>
      </c>
      <c r="M2382">
        <v>99</v>
      </c>
      <c r="N2382">
        <v>99</v>
      </c>
      <c r="O2382">
        <v>99</v>
      </c>
      <c r="P2382">
        <v>99</v>
      </c>
      <c r="Q2382">
        <v>19</v>
      </c>
      <c r="R2382">
        <v>389</v>
      </c>
      <c r="S2382">
        <v>4</v>
      </c>
      <c r="T2382">
        <v>4.3007712082262222</v>
      </c>
      <c r="U2382">
        <v>9.0637532133676082</v>
      </c>
      <c r="V2382">
        <v>0</v>
      </c>
      <c r="W2382">
        <v>0.25706940874035983</v>
      </c>
      <c r="X2382">
        <v>18.766066838046275</v>
      </c>
      <c r="Y2382">
        <v>3.5989717223650382</v>
      </c>
      <c r="Z2382">
        <v>6.9708646180114524</v>
      </c>
      <c r="AA2382">
        <v>0</v>
      </c>
      <c r="AB2382">
        <v>1.7281948683306076</v>
      </c>
      <c r="AD2382">
        <v>40.606572538474254</v>
      </c>
      <c r="AF2382">
        <v>20.516877637130797</v>
      </c>
      <c r="AG2382">
        <v>16.537445884400164</v>
      </c>
      <c r="AH2382">
        <v>0</v>
      </c>
      <c r="AI2382">
        <v>0</v>
      </c>
    </row>
    <row r="2383" spans="1:37">
      <c r="A2383">
        <v>18</v>
      </c>
      <c r="B2383">
        <v>87</v>
      </c>
      <c r="C2383">
        <v>2023</v>
      </c>
      <c r="E2383">
        <v>99</v>
      </c>
      <c r="G2383">
        <v>99</v>
      </c>
      <c r="H2383">
        <v>2</v>
      </c>
      <c r="I2383">
        <v>99</v>
      </c>
      <c r="J2383">
        <v>177</v>
      </c>
      <c r="K2383">
        <v>99</v>
      </c>
      <c r="L2383">
        <v>4</v>
      </c>
      <c r="M2383">
        <v>99</v>
      </c>
      <c r="N2383">
        <v>99</v>
      </c>
      <c r="O2383">
        <v>99</v>
      </c>
      <c r="P2383">
        <v>99</v>
      </c>
      <c r="Q2383">
        <v>24</v>
      </c>
      <c r="R2383">
        <v>103</v>
      </c>
      <c r="S2383">
        <v>4</v>
      </c>
      <c r="T2383">
        <v>3.3300970873786402</v>
      </c>
      <c r="U2383">
        <v>10.212621359223299</v>
      </c>
      <c r="V2383">
        <v>0</v>
      </c>
      <c r="W2383">
        <v>0</v>
      </c>
      <c r="X2383">
        <v>13.592233009708737</v>
      </c>
      <c r="Y2383">
        <v>0.97087378640776723</v>
      </c>
      <c r="Z2383">
        <v>4.5487367202153006</v>
      </c>
      <c r="AA2383">
        <v>0</v>
      </c>
      <c r="AB2383">
        <v>0.93879027212688004</v>
      </c>
      <c r="AD2383">
        <v>51.102650715240472</v>
      </c>
      <c r="AF2383">
        <v>10.751565762004176</v>
      </c>
      <c r="AG2383">
        <v>8.4862126272649476</v>
      </c>
      <c r="AH2383">
        <v>0</v>
      </c>
    </row>
    <row r="2384" spans="1:37">
      <c r="A2384">
        <v>18</v>
      </c>
      <c r="B2384">
        <v>88</v>
      </c>
      <c r="C2384">
        <v>2023</v>
      </c>
      <c r="E2384">
        <v>99</v>
      </c>
      <c r="G2384">
        <v>99</v>
      </c>
      <c r="H2384">
        <v>2</v>
      </c>
      <c r="I2384">
        <v>99</v>
      </c>
      <c r="J2384">
        <v>178</v>
      </c>
      <c r="K2384">
        <v>99</v>
      </c>
      <c r="L2384">
        <v>4</v>
      </c>
      <c r="M2384">
        <v>99</v>
      </c>
      <c r="N2384">
        <v>99</v>
      </c>
      <c r="O2384">
        <v>99</v>
      </c>
      <c r="P2384">
        <v>99</v>
      </c>
      <c r="Q2384">
        <v>14</v>
      </c>
      <c r="R2384">
        <v>110</v>
      </c>
      <c r="S2384">
        <v>4</v>
      </c>
      <c r="T2384">
        <v>3.7181818181818178</v>
      </c>
      <c r="U2384">
        <v>9.2490909090909081</v>
      </c>
      <c r="V2384">
        <v>0</v>
      </c>
      <c r="W2384">
        <v>0</v>
      </c>
      <c r="X2384">
        <v>7.2727272727272716</v>
      </c>
      <c r="Y2384">
        <v>0</v>
      </c>
      <c r="Z2384">
        <v>4.0916710401529626</v>
      </c>
      <c r="AA2384">
        <v>0</v>
      </c>
      <c r="AB2384">
        <v>1.5381914893312989</v>
      </c>
      <c r="AD2384">
        <v>-12.693379463967837</v>
      </c>
      <c r="AF2384">
        <v>18.549747048903878</v>
      </c>
      <c r="AG2384">
        <v>14.605644721352895</v>
      </c>
      <c r="AH2384">
        <v>5.4545454545454541</v>
      </c>
      <c r="AI2384">
        <v>0</v>
      </c>
    </row>
    <row r="2385" spans="1:37">
      <c r="A2385">
        <v>18</v>
      </c>
      <c r="B2385">
        <v>89</v>
      </c>
      <c r="C2385">
        <v>2023</v>
      </c>
      <c r="E2385">
        <v>99</v>
      </c>
      <c r="G2385">
        <v>99</v>
      </c>
      <c r="H2385">
        <v>2</v>
      </c>
      <c r="I2385">
        <v>99</v>
      </c>
      <c r="J2385">
        <v>181</v>
      </c>
      <c r="K2385">
        <v>99</v>
      </c>
      <c r="L2385">
        <v>4</v>
      </c>
      <c r="M2385">
        <v>99</v>
      </c>
      <c r="N2385">
        <v>99</v>
      </c>
      <c r="O2385">
        <v>99</v>
      </c>
      <c r="P2385">
        <v>99</v>
      </c>
      <c r="Q2385">
        <v>13</v>
      </c>
      <c r="R2385">
        <v>63</v>
      </c>
      <c r="S2385">
        <v>4</v>
      </c>
      <c r="T2385">
        <v>3.7142857142857153</v>
      </c>
      <c r="U2385">
        <v>12.961904761904764</v>
      </c>
      <c r="V2385">
        <v>0</v>
      </c>
      <c r="W2385">
        <v>0</v>
      </c>
      <c r="X2385">
        <v>31.746031746031758</v>
      </c>
      <c r="Y2385">
        <v>0</v>
      </c>
      <c r="Z2385">
        <v>5.4148364254831556</v>
      </c>
      <c r="AA2385">
        <v>0</v>
      </c>
      <c r="AB2385">
        <v>1.4846149779161804</v>
      </c>
      <c r="AD2385">
        <v>49.977776253140625</v>
      </c>
      <c r="AF2385">
        <v>7.7300613496932513</v>
      </c>
      <c r="AG2385">
        <v>7.2161395509132813</v>
      </c>
      <c r="AH2385">
        <v>0</v>
      </c>
      <c r="AI2385">
        <v>0</v>
      </c>
    </row>
    <row r="2386" spans="1:37">
      <c r="A2386">
        <v>18</v>
      </c>
      <c r="B2386">
        <v>90</v>
      </c>
      <c r="C2386">
        <v>2023</v>
      </c>
      <c r="E2386">
        <v>99</v>
      </c>
      <c r="G2386">
        <v>99</v>
      </c>
      <c r="H2386">
        <v>1</v>
      </c>
      <c r="I2386">
        <v>99</v>
      </c>
      <c r="J2386">
        <v>262</v>
      </c>
      <c r="K2386">
        <v>99</v>
      </c>
      <c r="L2386">
        <v>4</v>
      </c>
      <c r="M2386">
        <v>99</v>
      </c>
      <c r="N2386">
        <v>99</v>
      </c>
      <c r="O2386">
        <v>99</v>
      </c>
      <c r="P2386">
        <v>99</v>
      </c>
      <c r="R2386">
        <v>0</v>
      </c>
    </row>
    <row r="2387" spans="1:37">
      <c r="A2387">
        <v>18</v>
      </c>
      <c r="B2387">
        <v>91</v>
      </c>
      <c r="C2387">
        <v>2023</v>
      </c>
      <c r="E2387">
        <v>99</v>
      </c>
      <c r="G2387">
        <v>99</v>
      </c>
      <c r="H2387">
        <v>1</v>
      </c>
      <c r="I2387">
        <v>99</v>
      </c>
      <c r="J2387">
        <v>309</v>
      </c>
      <c r="K2387">
        <v>99</v>
      </c>
      <c r="L2387">
        <v>4</v>
      </c>
      <c r="M2387">
        <v>99</v>
      </c>
      <c r="N2387">
        <v>99</v>
      </c>
      <c r="O2387">
        <v>99</v>
      </c>
      <c r="P2387">
        <v>99</v>
      </c>
      <c r="Q2387">
        <v>26</v>
      </c>
      <c r="R2387">
        <v>68</v>
      </c>
      <c r="S2387">
        <v>4</v>
      </c>
      <c r="T2387">
        <v>3.5882352941176472</v>
      </c>
      <c r="U2387">
        <v>9.6470588235294095</v>
      </c>
      <c r="V2387">
        <v>0</v>
      </c>
      <c r="W2387">
        <v>0</v>
      </c>
      <c r="X2387">
        <v>13.23529411764706</v>
      </c>
      <c r="Y2387">
        <v>1.4705882352941178</v>
      </c>
      <c r="Z2387">
        <v>5.3530219774121512</v>
      </c>
      <c r="AA2387">
        <v>0</v>
      </c>
      <c r="AB2387">
        <v>1.7425074404233669</v>
      </c>
      <c r="AD2387">
        <v>59.361211478176152</v>
      </c>
      <c r="AF2387">
        <v>5.7529610829103213</v>
      </c>
      <c r="AG2387">
        <v>4.8240260026767459</v>
      </c>
      <c r="AH2387">
        <v>0</v>
      </c>
      <c r="AI2387">
        <v>0</v>
      </c>
    </row>
    <row r="2388" spans="1:37">
      <c r="A2388">
        <v>18</v>
      </c>
      <c r="B2388">
        <v>92</v>
      </c>
      <c r="C2388">
        <v>2023</v>
      </c>
      <c r="E2388">
        <v>99</v>
      </c>
      <c r="G2388">
        <v>99</v>
      </c>
      <c r="H2388">
        <v>2</v>
      </c>
      <c r="I2388">
        <v>99</v>
      </c>
      <c r="J2388">
        <v>470</v>
      </c>
      <c r="K2388">
        <v>99</v>
      </c>
      <c r="L2388">
        <v>4</v>
      </c>
      <c r="M2388">
        <v>99</v>
      </c>
      <c r="N2388">
        <v>99</v>
      </c>
      <c r="O2388">
        <v>99</v>
      </c>
      <c r="P2388">
        <v>99</v>
      </c>
      <c r="Q2388">
        <v>9</v>
      </c>
      <c r="R2388">
        <v>34</v>
      </c>
      <c r="S2388">
        <v>4</v>
      </c>
      <c r="T2388">
        <v>4.0294117647058822</v>
      </c>
      <c r="U2388">
        <v>8.2088235294117649</v>
      </c>
      <c r="V2388">
        <v>0</v>
      </c>
      <c r="W2388">
        <v>0</v>
      </c>
      <c r="X2388">
        <v>23.52941176470588</v>
      </c>
      <c r="Y2388">
        <v>0</v>
      </c>
      <c r="Z2388">
        <v>6.2872591824802049</v>
      </c>
      <c r="AA2388">
        <v>0</v>
      </c>
      <c r="AB2388">
        <v>1.4034682694635472</v>
      </c>
      <c r="AD2388">
        <v>-2.9410300268884904E-3</v>
      </c>
      <c r="AF2388">
        <v>3.3530571992110452</v>
      </c>
      <c r="AG2388">
        <v>2.954408324423885</v>
      </c>
      <c r="AH2388">
        <v>2.9411764705882355</v>
      </c>
      <c r="AI2388">
        <v>0</v>
      </c>
    </row>
    <row r="2389" spans="1:37">
      <c r="A2389">
        <v>18</v>
      </c>
      <c r="B2389">
        <v>93</v>
      </c>
      <c r="C2389">
        <v>2023</v>
      </c>
      <c r="E2389">
        <v>99</v>
      </c>
      <c r="G2389">
        <v>99</v>
      </c>
      <c r="H2389">
        <v>2</v>
      </c>
      <c r="I2389">
        <v>99</v>
      </c>
      <c r="J2389">
        <v>629</v>
      </c>
      <c r="K2389">
        <v>99</v>
      </c>
      <c r="L2389">
        <v>4</v>
      </c>
      <c r="M2389">
        <v>99</v>
      </c>
      <c r="N2389">
        <v>99</v>
      </c>
      <c r="O2389">
        <v>99</v>
      </c>
      <c r="P2389">
        <v>99</v>
      </c>
      <c r="Q2389">
        <v>2</v>
      </c>
      <c r="R2389">
        <v>5</v>
      </c>
      <c r="S2389">
        <v>4</v>
      </c>
      <c r="T2389">
        <v>3.8</v>
      </c>
      <c r="U2389">
        <v>13.28</v>
      </c>
      <c r="V2389">
        <v>0</v>
      </c>
      <c r="W2389">
        <v>0</v>
      </c>
      <c r="X2389">
        <v>40</v>
      </c>
      <c r="Y2389">
        <v>0</v>
      </c>
      <c r="Z2389">
        <v>4.509279321576785</v>
      </c>
      <c r="AA2389">
        <v>0</v>
      </c>
      <c r="AB2389">
        <v>1.4696938456699067</v>
      </c>
      <c r="AD2389">
        <v>-49.25112289000608</v>
      </c>
      <c r="AF2389">
        <v>2.6041666666666661</v>
      </c>
      <c r="AG2389">
        <v>1.6374038271848497</v>
      </c>
      <c r="AH2389">
        <v>0</v>
      </c>
    </row>
    <row r="2390" spans="1:37">
      <c r="A2390">
        <v>18</v>
      </c>
      <c r="B2390">
        <v>94</v>
      </c>
      <c r="C2390">
        <v>2023</v>
      </c>
      <c r="E2390">
        <v>99</v>
      </c>
      <c r="G2390">
        <v>99</v>
      </c>
      <c r="H2390">
        <v>1</v>
      </c>
      <c r="I2390">
        <v>99</v>
      </c>
      <c r="J2390">
        <v>643</v>
      </c>
      <c r="K2390">
        <v>99</v>
      </c>
      <c r="L2390">
        <v>4</v>
      </c>
      <c r="M2390">
        <v>99</v>
      </c>
      <c r="N2390">
        <v>99</v>
      </c>
      <c r="O2390">
        <v>99</v>
      </c>
      <c r="P2390">
        <v>99</v>
      </c>
      <c r="Q2390">
        <v>14</v>
      </c>
      <c r="R2390">
        <v>125</v>
      </c>
      <c r="S2390">
        <v>4</v>
      </c>
      <c r="T2390">
        <v>3.92</v>
      </c>
      <c r="U2390">
        <v>12.348800000000001</v>
      </c>
      <c r="V2390">
        <v>0</v>
      </c>
      <c r="W2390">
        <v>0</v>
      </c>
      <c r="X2390">
        <v>28</v>
      </c>
      <c r="Y2390">
        <v>3.2</v>
      </c>
      <c r="Z2390">
        <v>5.4676154363671126</v>
      </c>
      <c r="AA2390">
        <v>0</v>
      </c>
      <c r="AB2390">
        <v>1.5829087149927514</v>
      </c>
      <c r="AD2390">
        <v>40.124897513486253</v>
      </c>
      <c r="AF2390">
        <v>16.733601070950463</v>
      </c>
      <c r="AG2390">
        <v>15.576814402195845</v>
      </c>
      <c r="AH2390">
        <v>0</v>
      </c>
      <c r="AI2390">
        <v>0</v>
      </c>
    </row>
    <row r="2391" spans="1:37">
      <c r="A2391">
        <v>18</v>
      </c>
      <c r="B2391">
        <v>95</v>
      </c>
      <c r="C2391">
        <v>2023</v>
      </c>
      <c r="E2391">
        <v>99</v>
      </c>
      <c r="G2391">
        <v>99</v>
      </c>
      <c r="H2391">
        <v>2</v>
      </c>
      <c r="I2391">
        <v>99</v>
      </c>
      <c r="J2391">
        <v>704</v>
      </c>
      <c r="K2391">
        <v>99</v>
      </c>
      <c r="L2391">
        <v>4</v>
      </c>
      <c r="M2391">
        <v>99</v>
      </c>
      <c r="N2391">
        <v>99</v>
      </c>
      <c r="O2391">
        <v>99</v>
      </c>
      <c r="P2391">
        <v>99</v>
      </c>
      <c r="R2391">
        <v>0</v>
      </c>
    </row>
    <row r="2392" spans="1:37">
      <c r="A2392">
        <v>18</v>
      </c>
      <c r="B2392">
        <v>96</v>
      </c>
      <c r="C2392">
        <v>2023</v>
      </c>
      <c r="E2392">
        <v>99</v>
      </c>
      <c r="G2392">
        <v>99</v>
      </c>
      <c r="H2392">
        <v>1</v>
      </c>
      <c r="I2392">
        <v>99</v>
      </c>
      <c r="J2392">
        <v>802</v>
      </c>
      <c r="K2392">
        <v>99</v>
      </c>
      <c r="L2392">
        <v>4</v>
      </c>
      <c r="M2392">
        <v>99</v>
      </c>
      <c r="N2392">
        <v>99</v>
      </c>
      <c r="O2392">
        <v>99</v>
      </c>
      <c r="P2392">
        <v>99</v>
      </c>
      <c r="R2392">
        <v>0</v>
      </c>
    </row>
    <row r="2393" spans="1:37">
      <c r="A2393">
        <v>18</v>
      </c>
      <c r="B2393">
        <v>97</v>
      </c>
      <c r="C2393">
        <v>2023</v>
      </c>
      <c r="E2393">
        <v>99</v>
      </c>
      <c r="G2393">
        <v>99</v>
      </c>
      <c r="H2393">
        <v>1</v>
      </c>
      <c r="I2393">
        <v>99</v>
      </c>
      <c r="J2393">
        <v>103</v>
      </c>
      <c r="K2393">
        <v>99</v>
      </c>
      <c r="L2393">
        <v>5</v>
      </c>
      <c r="M2393">
        <v>99</v>
      </c>
      <c r="N2393">
        <v>99</v>
      </c>
      <c r="O2393">
        <v>99</v>
      </c>
      <c r="P2393">
        <v>99</v>
      </c>
      <c r="Q2393">
        <v>10</v>
      </c>
      <c r="R2393">
        <v>64</v>
      </c>
      <c r="S2393">
        <v>5</v>
      </c>
      <c r="T2393">
        <v>3.828125</v>
      </c>
      <c r="U2393">
        <v>17.092187500000005</v>
      </c>
      <c r="V2393">
        <v>0</v>
      </c>
      <c r="W2393">
        <v>0</v>
      </c>
      <c r="X2393">
        <v>62.5</v>
      </c>
      <c r="Y2393">
        <v>9.375</v>
      </c>
      <c r="Z2393">
        <v>5.8401975749835353</v>
      </c>
      <c r="AA2393">
        <v>0</v>
      </c>
      <c r="AB2393">
        <v>1.8837685591321989</v>
      </c>
      <c r="AD2393">
        <v>50.023218855772569</v>
      </c>
      <c r="AF2393">
        <v>15.880893300248143</v>
      </c>
      <c r="AG2393">
        <v>17.25122220469958</v>
      </c>
      <c r="AH2393">
        <v>0</v>
      </c>
      <c r="AI2393">
        <v>0</v>
      </c>
    </row>
    <row r="2394" spans="1:37">
      <c r="A2394">
        <v>18</v>
      </c>
      <c r="B2394">
        <v>98</v>
      </c>
      <c r="C2394">
        <v>2023</v>
      </c>
      <c r="E2394">
        <v>99</v>
      </c>
      <c r="G2394">
        <v>99</v>
      </c>
      <c r="H2394">
        <v>2</v>
      </c>
      <c r="I2394">
        <v>99</v>
      </c>
      <c r="J2394">
        <v>106</v>
      </c>
      <c r="K2394">
        <v>99</v>
      </c>
      <c r="L2394">
        <v>5</v>
      </c>
      <c r="M2394">
        <v>99</v>
      </c>
      <c r="N2394">
        <v>99</v>
      </c>
      <c r="O2394">
        <v>99</v>
      </c>
      <c r="P2394">
        <v>99</v>
      </c>
      <c r="Q2394">
        <v>15</v>
      </c>
      <c r="R2394">
        <v>171</v>
      </c>
      <c r="S2394">
        <v>5</v>
      </c>
      <c r="T2394">
        <v>3.3508771929824563</v>
      </c>
      <c r="U2394">
        <v>11.488888888888882</v>
      </c>
      <c r="V2394">
        <v>0</v>
      </c>
      <c r="W2394">
        <v>0</v>
      </c>
      <c r="X2394">
        <v>24.561403508771935</v>
      </c>
      <c r="Y2394">
        <v>3.5087719298245608</v>
      </c>
      <c r="Z2394">
        <v>5.8563749884376683</v>
      </c>
      <c r="AA2394">
        <v>0</v>
      </c>
      <c r="AB2394">
        <v>1.6275180552012789</v>
      </c>
      <c r="AD2394">
        <v>47.186002411159585</v>
      </c>
      <c r="AF2394">
        <v>37.254901960784309</v>
      </c>
      <c r="AG2394">
        <v>29.660159729456339</v>
      </c>
      <c r="AH2394">
        <v>0</v>
      </c>
      <c r="AI2394">
        <v>116</v>
      </c>
      <c r="AJ2394">
        <v>93.679310344827613</v>
      </c>
      <c r="AK2394">
        <v>11.823515724167075</v>
      </c>
    </row>
    <row r="2395" spans="1:37">
      <c r="A2395">
        <v>18</v>
      </c>
      <c r="B2395">
        <v>99</v>
      </c>
      <c r="C2395">
        <v>2023</v>
      </c>
      <c r="E2395">
        <v>99</v>
      </c>
      <c r="G2395">
        <v>99</v>
      </c>
      <c r="H2395">
        <v>1</v>
      </c>
      <c r="I2395">
        <v>99</v>
      </c>
      <c r="J2395">
        <v>110</v>
      </c>
      <c r="K2395">
        <v>99</v>
      </c>
      <c r="L2395">
        <v>5</v>
      </c>
      <c r="M2395">
        <v>99</v>
      </c>
      <c r="N2395">
        <v>99</v>
      </c>
      <c r="O2395">
        <v>99</v>
      </c>
      <c r="P2395">
        <v>99</v>
      </c>
      <c r="Q2395">
        <v>94</v>
      </c>
      <c r="R2395">
        <v>2325</v>
      </c>
      <c r="S2395">
        <v>5</v>
      </c>
      <c r="T2395">
        <v>5.1858064516129021</v>
      </c>
      <c r="U2395">
        <v>9.1538494623655993</v>
      </c>
      <c r="V2395">
        <v>0</v>
      </c>
      <c r="W2395">
        <v>0.51612903225806439</v>
      </c>
      <c r="X2395">
        <v>13.591397849462364</v>
      </c>
      <c r="Y2395">
        <v>4.344086021505376</v>
      </c>
      <c r="Z2395">
        <v>5.6502559861055106</v>
      </c>
      <c r="AA2395">
        <v>0</v>
      </c>
      <c r="AB2395">
        <v>1.3333975704262373</v>
      </c>
      <c r="AD2395">
        <v>38.058314896476446</v>
      </c>
      <c r="AF2395">
        <v>41.674135149668402</v>
      </c>
      <c r="AG2395">
        <v>36.598711985073471</v>
      </c>
      <c r="AH2395">
        <v>0.73118279569892475</v>
      </c>
      <c r="AI2395">
        <v>927</v>
      </c>
      <c r="AJ2395">
        <v>91.230744336569757</v>
      </c>
      <c r="AK2395">
        <v>13.890811815723797</v>
      </c>
    </row>
    <row r="2396" spans="1:37">
      <c r="A2396">
        <v>18</v>
      </c>
      <c r="B2396">
        <v>100</v>
      </c>
      <c r="C2396">
        <v>2023</v>
      </c>
      <c r="E2396">
        <v>99</v>
      </c>
      <c r="G2396">
        <v>99</v>
      </c>
      <c r="H2396">
        <v>1</v>
      </c>
      <c r="I2396">
        <v>99</v>
      </c>
      <c r="J2396">
        <v>111</v>
      </c>
      <c r="K2396">
        <v>99</v>
      </c>
      <c r="L2396">
        <v>5</v>
      </c>
      <c r="M2396">
        <v>99</v>
      </c>
      <c r="N2396">
        <v>99</v>
      </c>
      <c r="O2396">
        <v>99</v>
      </c>
      <c r="P2396">
        <v>99</v>
      </c>
      <c r="Q2396">
        <v>14</v>
      </c>
      <c r="R2396">
        <v>58</v>
      </c>
      <c r="S2396">
        <v>5</v>
      </c>
      <c r="T2396">
        <v>4.4482758620689653</v>
      </c>
      <c r="U2396">
        <v>13.94310344827586</v>
      </c>
      <c r="V2396">
        <v>0</v>
      </c>
      <c r="W2396">
        <v>0</v>
      </c>
      <c r="X2396">
        <v>39.655172413793117</v>
      </c>
      <c r="Y2396">
        <v>12.068965517241377</v>
      </c>
      <c r="Z2396">
        <v>6.9581287632416116</v>
      </c>
      <c r="AA2396">
        <v>0</v>
      </c>
      <c r="AB2396">
        <v>1.8115759360777517</v>
      </c>
      <c r="AD2396">
        <v>44.861051657057267</v>
      </c>
      <c r="AF2396">
        <v>29.896907216494849</v>
      </c>
      <c r="AG2396">
        <v>25.654284173460649</v>
      </c>
      <c r="AH2396">
        <v>6.8965517241379306</v>
      </c>
      <c r="AI2396">
        <v>20</v>
      </c>
      <c r="AJ2396">
        <v>100.395</v>
      </c>
      <c r="AK2396">
        <v>14.434826501259389</v>
      </c>
    </row>
    <row r="2397" spans="1:37">
      <c r="A2397">
        <v>18</v>
      </c>
      <c r="B2397">
        <v>101</v>
      </c>
      <c r="C2397">
        <v>2023</v>
      </c>
      <c r="E2397">
        <v>99</v>
      </c>
      <c r="G2397">
        <v>99</v>
      </c>
      <c r="H2397">
        <v>1</v>
      </c>
      <c r="I2397">
        <v>99</v>
      </c>
      <c r="J2397">
        <v>116</v>
      </c>
      <c r="K2397">
        <v>99</v>
      </c>
      <c r="L2397">
        <v>5</v>
      </c>
      <c r="M2397">
        <v>99</v>
      </c>
      <c r="N2397">
        <v>99</v>
      </c>
      <c r="O2397">
        <v>99</v>
      </c>
      <c r="P2397">
        <v>99</v>
      </c>
      <c r="Q2397">
        <v>34</v>
      </c>
      <c r="R2397">
        <v>353</v>
      </c>
      <c r="S2397">
        <v>5</v>
      </c>
      <c r="T2397">
        <v>3.9121813031161472</v>
      </c>
      <c r="U2397">
        <v>10.464589235127477</v>
      </c>
      <c r="V2397">
        <v>0</v>
      </c>
      <c r="W2397">
        <v>0</v>
      </c>
      <c r="X2397">
        <v>16.14730878186969</v>
      </c>
      <c r="Y2397">
        <v>5.0991501416430589</v>
      </c>
      <c r="Z2397">
        <v>6.0600880156659391</v>
      </c>
      <c r="AA2397">
        <v>0</v>
      </c>
      <c r="AB2397">
        <v>1.4943497173054132</v>
      </c>
      <c r="AD2397">
        <v>30.412403657037427</v>
      </c>
      <c r="AF2397">
        <v>27.75157232704403</v>
      </c>
      <c r="AG2397">
        <v>24.887319863369019</v>
      </c>
      <c r="AH2397">
        <v>0</v>
      </c>
      <c r="AI2397">
        <v>0</v>
      </c>
    </row>
    <row r="2398" spans="1:37">
      <c r="A2398">
        <v>18</v>
      </c>
      <c r="B2398">
        <v>102</v>
      </c>
      <c r="C2398">
        <v>2023</v>
      </c>
      <c r="E2398">
        <v>99</v>
      </c>
      <c r="G2398">
        <v>99</v>
      </c>
      <c r="H2398">
        <v>2</v>
      </c>
      <c r="I2398">
        <v>99</v>
      </c>
      <c r="J2398">
        <v>117</v>
      </c>
      <c r="K2398">
        <v>99</v>
      </c>
      <c r="L2398">
        <v>5</v>
      </c>
      <c r="M2398">
        <v>99</v>
      </c>
      <c r="N2398">
        <v>99</v>
      </c>
      <c r="O2398">
        <v>99</v>
      </c>
      <c r="P2398">
        <v>99</v>
      </c>
      <c r="Q2398">
        <v>6</v>
      </c>
      <c r="R2398">
        <v>82</v>
      </c>
      <c r="S2398">
        <v>5</v>
      </c>
      <c r="T2398">
        <v>3.8536585365853657</v>
      </c>
      <c r="U2398">
        <v>10.507317073170736</v>
      </c>
      <c r="V2398">
        <v>0</v>
      </c>
      <c r="W2398">
        <v>0</v>
      </c>
      <c r="X2398">
        <v>10.975609756097562</v>
      </c>
      <c r="Y2398">
        <v>0</v>
      </c>
      <c r="Z2398">
        <v>3.9309212129463376</v>
      </c>
      <c r="AA2398">
        <v>0</v>
      </c>
      <c r="AB2398">
        <v>1.1594989584394839</v>
      </c>
      <c r="AD2398">
        <v>50.672631187121858</v>
      </c>
      <c r="AF2398">
        <v>28.771929824561404</v>
      </c>
      <c r="AG2398">
        <v>25.124661009535487</v>
      </c>
      <c r="AH2398">
        <v>0</v>
      </c>
      <c r="AI2398">
        <v>82</v>
      </c>
      <c r="AJ2398">
        <v>88.043902439024379</v>
      </c>
      <c r="AK2398">
        <v>14.785493524362263</v>
      </c>
    </row>
    <row r="2399" spans="1:37">
      <c r="A2399">
        <v>18</v>
      </c>
      <c r="B2399">
        <v>103</v>
      </c>
      <c r="C2399">
        <v>2023</v>
      </c>
      <c r="E2399">
        <v>99</v>
      </c>
      <c r="G2399">
        <v>99</v>
      </c>
      <c r="H2399">
        <v>1</v>
      </c>
      <c r="I2399">
        <v>99</v>
      </c>
      <c r="J2399">
        <v>134</v>
      </c>
      <c r="K2399">
        <v>99</v>
      </c>
      <c r="L2399">
        <v>5</v>
      </c>
      <c r="M2399">
        <v>99</v>
      </c>
      <c r="N2399">
        <v>99</v>
      </c>
      <c r="O2399">
        <v>99</v>
      </c>
      <c r="P2399">
        <v>99</v>
      </c>
      <c r="Q2399">
        <v>114</v>
      </c>
      <c r="R2399">
        <v>1809</v>
      </c>
      <c r="S2399">
        <v>5</v>
      </c>
      <c r="T2399">
        <v>4.5433941404090641</v>
      </c>
      <c r="U2399">
        <v>11.046434494195694</v>
      </c>
      <c r="V2399">
        <v>0</v>
      </c>
      <c r="W2399">
        <v>5.5279159756771695E-2</v>
      </c>
      <c r="X2399">
        <v>24.709784411276953</v>
      </c>
      <c r="Y2399">
        <v>5.5831951354339404</v>
      </c>
      <c r="Z2399">
        <v>6.5277440598608898</v>
      </c>
      <c r="AA2399">
        <v>0</v>
      </c>
      <c r="AB2399">
        <v>1.4882706248273849</v>
      </c>
      <c r="AD2399">
        <v>30.105251228146248</v>
      </c>
      <c r="AF2399">
        <v>34.385097890134958</v>
      </c>
      <c r="AG2399">
        <v>33.488348709182802</v>
      </c>
      <c r="AH2399">
        <v>5.5279159756771695E-2</v>
      </c>
      <c r="AI2399">
        <v>4</v>
      </c>
      <c r="AJ2399">
        <v>95.6</v>
      </c>
      <c r="AK2399">
        <v>14.361882072013339</v>
      </c>
    </row>
    <row r="2400" spans="1:37">
      <c r="A2400">
        <v>18</v>
      </c>
      <c r="B2400">
        <v>104</v>
      </c>
      <c r="C2400">
        <v>2023</v>
      </c>
      <c r="E2400">
        <v>99</v>
      </c>
      <c r="G2400">
        <v>99</v>
      </c>
      <c r="H2400">
        <v>2</v>
      </c>
      <c r="I2400">
        <v>99</v>
      </c>
      <c r="J2400">
        <v>141</v>
      </c>
      <c r="K2400">
        <v>99</v>
      </c>
      <c r="L2400">
        <v>5</v>
      </c>
      <c r="M2400">
        <v>99</v>
      </c>
      <c r="N2400">
        <v>99</v>
      </c>
      <c r="O2400">
        <v>99</v>
      </c>
      <c r="P2400">
        <v>99</v>
      </c>
      <c r="Q2400">
        <v>75</v>
      </c>
      <c r="R2400">
        <v>470</v>
      </c>
      <c r="S2400">
        <v>5</v>
      </c>
      <c r="T2400">
        <v>4.9489361702127681</v>
      </c>
      <c r="U2400">
        <v>13.317234042553199</v>
      </c>
      <c r="V2400">
        <v>0</v>
      </c>
      <c r="W2400">
        <v>0.21276595744680857</v>
      </c>
      <c r="X2400">
        <v>34.468085106382965</v>
      </c>
      <c r="Y2400">
        <v>7.872340425531914</v>
      </c>
      <c r="Z2400">
        <v>6.2656731828739263</v>
      </c>
      <c r="AA2400">
        <v>0</v>
      </c>
      <c r="AB2400">
        <v>1.8246389722091536</v>
      </c>
      <c r="AD2400">
        <v>55.666045083517439</v>
      </c>
      <c r="AF2400">
        <v>24.36495593571799</v>
      </c>
      <c r="AG2400">
        <v>23.894528282438831</v>
      </c>
      <c r="AH2400">
        <v>0.63829787234042579</v>
      </c>
      <c r="AI2400">
        <v>0</v>
      </c>
    </row>
    <row r="2401" spans="1:37">
      <c r="A2401">
        <v>18</v>
      </c>
      <c r="B2401">
        <v>105</v>
      </c>
      <c r="C2401">
        <v>2023</v>
      </c>
      <c r="E2401">
        <v>99</v>
      </c>
      <c r="G2401">
        <v>99</v>
      </c>
      <c r="H2401">
        <v>2</v>
      </c>
      <c r="I2401">
        <v>99</v>
      </c>
      <c r="J2401">
        <v>143</v>
      </c>
      <c r="K2401">
        <v>99</v>
      </c>
      <c r="L2401">
        <v>5</v>
      </c>
      <c r="M2401">
        <v>99</v>
      </c>
      <c r="N2401">
        <v>99</v>
      </c>
      <c r="O2401">
        <v>99</v>
      </c>
      <c r="P2401">
        <v>99</v>
      </c>
      <c r="Q2401">
        <v>18</v>
      </c>
      <c r="R2401">
        <v>169</v>
      </c>
      <c r="S2401">
        <v>5</v>
      </c>
      <c r="T2401">
        <v>4.5739644970414188</v>
      </c>
      <c r="U2401">
        <v>15.49704142011834</v>
      </c>
      <c r="V2401">
        <v>0</v>
      </c>
      <c r="W2401">
        <v>0</v>
      </c>
      <c r="X2401">
        <v>47.928994082840241</v>
      </c>
      <c r="Y2401">
        <v>14.201183431952664</v>
      </c>
      <c r="Z2401">
        <v>7.6237283431635712</v>
      </c>
      <c r="AA2401">
        <v>0</v>
      </c>
      <c r="AB2401">
        <v>1.6414120126248779</v>
      </c>
      <c r="AD2401">
        <v>60.293165704350486</v>
      </c>
      <c r="AF2401">
        <v>36.188436830835109</v>
      </c>
      <c r="AG2401">
        <v>33.861270928954681</v>
      </c>
      <c r="AH2401">
        <v>0</v>
      </c>
      <c r="AI2401">
        <v>0</v>
      </c>
    </row>
    <row r="2402" spans="1:37">
      <c r="A2402">
        <v>18</v>
      </c>
      <c r="B2402">
        <v>106</v>
      </c>
      <c r="C2402">
        <v>2023</v>
      </c>
      <c r="E2402">
        <v>99</v>
      </c>
      <c r="G2402">
        <v>99</v>
      </c>
      <c r="H2402">
        <v>2</v>
      </c>
      <c r="I2402">
        <v>99</v>
      </c>
      <c r="J2402">
        <v>147</v>
      </c>
      <c r="K2402">
        <v>99</v>
      </c>
      <c r="L2402">
        <v>5</v>
      </c>
      <c r="M2402">
        <v>99</v>
      </c>
      <c r="N2402">
        <v>99</v>
      </c>
      <c r="O2402">
        <v>99</v>
      </c>
      <c r="P2402">
        <v>99</v>
      </c>
      <c r="Q2402">
        <v>6</v>
      </c>
      <c r="R2402">
        <v>36</v>
      </c>
      <c r="S2402">
        <v>5</v>
      </c>
      <c r="T2402">
        <v>3.5833333333333344</v>
      </c>
      <c r="U2402">
        <v>10.094444444444443</v>
      </c>
      <c r="V2402">
        <v>0</v>
      </c>
      <c r="W2402">
        <v>0</v>
      </c>
      <c r="X2402">
        <v>16.666666666666671</v>
      </c>
      <c r="Y2402">
        <v>0</v>
      </c>
      <c r="Z2402">
        <v>5.2674548167889954</v>
      </c>
      <c r="AA2402">
        <v>0</v>
      </c>
      <c r="AB2402">
        <v>1.6562172428626496</v>
      </c>
      <c r="AD2402">
        <v>45.760052514304334</v>
      </c>
      <c r="AF2402">
        <v>17.821782178217827</v>
      </c>
      <c r="AG2402">
        <v>16.123164293003239</v>
      </c>
      <c r="AH2402">
        <v>0</v>
      </c>
      <c r="AI2402">
        <v>0</v>
      </c>
    </row>
    <row r="2403" spans="1:37">
      <c r="A2403">
        <v>18</v>
      </c>
      <c r="B2403">
        <v>107</v>
      </c>
      <c r="C2403">
        <v>2023</v>
      </c>
      <c r="E2403">
        <v>99</v>
      </c>
      <c r="G2403">
        <v>99</v>
      </c>
      <c r="H2403">
        <v>1</v>
      </c>
      <c r="I2403">
        <v>99</v>
      </c>
      <c r="J2403">
        <v>155</v>
      </c>
      <c r="K2403">
        <v>99</v>
      </c>
      <c r="L2403">
        <v>5</v>
      </c>
      <c r="M2403">
        <v>99</v>
      </c>
      <c r="N2403">
        <v>99</v>
      </c>
      <c r="O2403">
        <v>99</v>
      </c>
      <c r="P2403">
        <v>99</v>
      </c>
      <c r="Q2403">
        <v>56</v>
      </c>
      <c r="R2403">
        <v>940</v>
      </c>
      <c r="S2403">
        <v>5</v>
      </c>
      <c r="T2403">
        <v>4.6617021276595754</v>
      </c>
      <c r="U2403">
        <v>15.912978723404253</v>
      </c>
      <c r="V2403">
        <v>0</v>
      </c>
      <c r="W2403">
        <v>0</v>
      </c>
      <c r="X2403">
        <v>48.191489361702118</v>
      </c>
      <c r="Y2403">
        <v>17.234042553191482</v>
      </c>
      <c r="Z2403">
        <v>7.0364538381608348</v>
      </c>
      <c r="AA2403">
        <v>0</v>
      </c>
      <c r="AB2403">
        <v>1.6198309856001543</v>
      </c>
      <c r="AD2403">
        <v>48.827050255947995</v>
      </c>
      <c r="AF2403">
        <v>34.144569560479475</v>
      </c>
      <c r="AG2403">
        <v>32.630187428012995</v>
      </c>
      <c r="AH2403">
        <v>0</v>
      </c>
      <c r="AI2403">
        <v>0</v>
      </c>
    </row>
    <row r="2404" spans="1:37">
      <c r="A2404">
        <v>18</v>
      </c>
      <c r="B2404">
        <v>108</v>
      </c>
      <c r="C2404">
        <v>2023</v>
      </c>
      <c r="E2404">
        <v>99</v>
      </c>
      <c r="G2404">
        <v>99</v>
      </c>
      <c r="H2404">
        <v>2</v>
      </c>
      <c r="I2404">
        <v>99</v>
      </c>
      <c r="J2404">
        <v>160</v>
      </c>
      <c r="K2404">
        <v>99</v>
      </c>
      <c r="L2404">
        <v>5</v>
      </c>
      <c r="M2404">
        <v>99</v>
      </c>
      <c r="N2404">
        <v>99</v>
      </c>
      <c r="O2404">
        <v>99</v>
      </c>
      <c r="P2404">
        <v>99</v>
      </c>
      <c r="Q2404">
        <v>25</v>
      </c>
      <c r="R2404">
        <v>122</v>
      </c>
      <c r="S2404">
        <v>5</v>
      </c>
      <c r="T2404">
        <v>4.2459016393442628</v>
      </c>
      <c r="U2404">
        <v>10.931967213114753</v>
      </c>
      <c r="V2404">
        <v>0</v>
      </c>
      <c r="W2404">
        <v>0.81967213114754112</v>
      </c>
      <c r="X2404">
        <v>13.11475409836066</v>
      </c>
      <c r="Y2404">
        <v>0.81967213114754112</v>
      </c>
      <c r="Z2404">
        <v>4.6048489481187751</v>
      </c>
      <c r="AA2404">
        <v>0</v>
      </c>
      <c r="AB2404">
        <v>1.5381033424203099</v>
      </c>
      <c r="AD2404">
        <v>66.698914819035693</v>
      </c>
      <c r="AF2404">
        <v>23.828125</v>
      </c>
      <c r="AG2404">
        <v>17.982633551762262</v>
      </c>
      <c r="AH2404">
        <v>9.0163934426229506</v>
      </c>
      <c r="AI2404">
        <v>117</v>
      </c>
      <c r="AJ2404">
        <v>91.29401709401715</v>
      </c>
      <c r="AK2404">
        <v>13.62559366091541</v>
      </c>
    </row>
    <row r="2405" spans="1:37">
      <c r="A2405">
        <v>18</v>
      </c>
      <c r="B2405">
        <v>109</v>
      </c>
      <c r="C2405">
        <v>2023</v>
      </c>
      <c r="E2405">
        <v>99</v>
      </c>
      <c r="G2405">
        <v>99</v>
      </c>
      <c r="H2405">
        <v>1</v>
      </c>
      <c r="I2405">
        <v>99</v>
      </c>
      <c r="J2405">
        <v>171</v>
      </c>
      <c r="K2405">
        <v>99</v>
      </c>
      <c r="L2405">
        <v>5</v>
      </c>
      <c r="M2405">
        <v>99</v>
      </c>
      <c r="N2405">
        <v>99</v>
      </c>
      <c r="O2405">
        <v>99</v>
      </c>
      <c r="P2405">
        <v>99</v>
      </c>
      <c r="Q2405">
        <v>1</v>
      </c>
      <c r="R2405">
        <v>1</v>
      </c>
      <c r="S2405">
        <v>5</v>
      </c>
      <c r="T2405">
        <v>5</v>
      </c>
      <c r="U2405">
        <v>19.3</v>
      </c>
      <c r="V2405">
        <v>0</v>
      </c>
      <c r="W2405">
        <v>0</v>
      </c>
      <c r="X2405">
        <v>100</v>
      </c>
      <c r="Y2405">
        <v>0</v>
      </c>
      <c r="Z2405">
        <v>0</v>
      </c>
      <c r="AA2405">
        <v>0</v>
      </c>
      <c r="AB2405">
        <v>0</v>
      </c>
      <c r="AF2405">
        <v>33.333333333333343</v>
      </c>
      <c r="AG2405">
        <v>42.604856512141282</v>
      </c>
      <c r="AH2405">
        <v>0</v>
      </c>
    </row>
    <row r="2406" spans="1:37">
      <c r="A2406">
        <v>18</v>
      </c>
      <c r="B2406">
        <v>110</v>
      </c>
      <c r="C2406">
        <v>2023</v>
      </c>
      <c r="E2406">
        <v>99</v>
      </c>
      <c r="G2406">
        <v>99</v>
      </c>
      <c r="H2406">
        <v>2</v>
      </c>
      <c r="I2406">
        <v>99</v>
      </c>
      <c r="J2406">
        <v>175</v>
      </c>
      <c r="K2406">
        <v>99</v>
      </c>
      <c r="L2406">
        <v>5</v>
      </c>
      <c r="M2406">
        <v>99</v>
      </c>
      <c r="N2406">
        <v>99</v>
      </c>
      <c r="O2406">
        <v>99</v>
      </c>
      <c r="P2406">
        <v>99</v>
      </c>
      <c r="Q2406">
        <v>21</v>
      </c>
      <c r="R2406">
        <v>759</v>
      </c>
      <c r="S2406">
        <v>5</v>
      </c>
      <c r="T2406">
        <v>4.8300395256916993</v>
      </c>
      <c r="U2406">
        <v>11.0068511198946</v>
      </c>
      <c r="V2406">
        <v>0</v>
      </c>
      <c r="W2406">
        <v>0.26350461133069825</v>
      </c>
      <c r="X2406">
        <v>25.296442687747035</v>
      </c>
      <c r="Y2406">
        <v>9.0909090909090917</v>
      </c>
      <c r="Z2406">
        <v>7.6636372866521745</v>
      </c>
      <c r="AA2406">
        <v>0</v>
      </c>
      <c r="AB2406">
        <v>1.3001849968776398</v>
      </c>
      <c r="AD2406">
        <v>25.180978902972861</v>
      </c>
      <c r="AF2406">
        <v>40.031645569620245</v>
      </c>
      <c r="AG2406">
        <v>39.184619209103154</v>
      </c>
      <c r="AH2406">
        <v>0</v>
      </c>
      <c r="AI2406">
        <v>0</v>
      </c>
    </row>
    <row r="2407" spans="1:37">
      <c r="A2407">
        <v>18</v>
      </c>
      <c r="B2407">
        <v>111</v>
      </c>
      <c r="C2407">
        <v>2023</v>
      </c>
      <c r="E2407">
        <v>99</v>
      </c>
      <c r="G2407">
        <v>99</v>
      </c>
      <c r="H2407">
        <v>2</v>
      </c>
      <c r="I2407">
        <v>99</v>
      </c>
      <c r="J2407">
        <v>177</v>
      </c>
      <c r="K2407">
        <v>99</v>
      </c>
      <c r="L2407">
        <v>5</v>
      </c>
      <c r="M2407">
        <v>99</v>
      </c>
      <c r="N2407">
        <v>99</v>
      </c>
      <c r="O2407">
        <v>99</v>
      </c>
      <c r="P2407">
        <v>99</v>
      </c>
      <c r="Q2407">
        <v>43</v>
      </c>
      <c r="R2407">
        <v>471</v>
      </c>
      <c r="S2407">
        <v>5</v>
      </c>
      <c r="T2407">
        <v>4.2101910828025488</v>
      </c>
      <c r="U2407">
        <v>13.079830148619964</v>
      </c>
      <c r="V2407">
        <v>0</v>
      </c>
      <c r="W2407">
        <v>0</v>
      </c>
      <c r="X2407">
        <v>19.532908704883223</v>
      </c>
      <c r="Y2407">
        <v>4.8832271762208066</v>
      </c>
      <c r="Z2407">
        <v>4.9047484220576436</v>
      </c>
      <c r="AA2407">
        <v>0</v>
      </c>
      <c r="AB2407">
        <v>1.1400740122010857</v>
      </c>
      <c r="AD2407">
        <v>51.998442714303238</v>
      </c>
      <c r="AF2407">
        <v>49.164926931106486</v>
      </c>
      <c r="AG2407">
        <v>49.700695419268442</v>
      </c>
      <c r="AH2407">
        <v>0.84925690021231426</v>
      </c>
    </row>
    <row r="2408" spans="1:37">
      <c r="A2408">
        <v>18</v>
      </c>
      <c r="B2408">
        <v>112</v>
      </c>
      <c r="C2408">
        <v>2023</v>
      </c>
      <c r="E2408">
        <v>99</v>
      </c>
      <c r="G2408">
        <v>99</v>
      </c>
      <c r="H2408">
        <v>2</v>
      </c>
      <c r="I2408">
        <v>99</v>
      </c>
      <c r="J2408">
        <v>178</v>
      </c>
      <c r="K2408">
        <v>99</v>
      </c>
      <c r="L2408">
        <v>5</v>
      </c>
      <c r="M2408">
        <v>99</v>
      </c>
      <c r="N2408">
        <v>99</v>
      </c>
      <c r="O2408">
        <v>99</v>
      </c>
      <c r="P2408">
        <v>99</v>
      </c>
      <c r="Q2408">
        <v>14</v>
      </c>
      <c r="R2408">
        <v>121</v>
      </c>
      <c r="S2408">
        <v>5</v>
      </c>
      <c r="T2408">
        <v>4.330578512396694</v>
      </c>
      <c r="U2408">
        <v>11.207438016528927</v>
      </c>
      <c r="V2408">
        <v>0</v>
      </c>
      <c r="W2408">
        <v>0</v>
      </c>
      <c r="X2408">
        <v>19.008264462809922</v>
      </c>
      <c r="Y2408">
        <v>0</v>
      </c>
      <c r="Z2408">
        <v>4.9357385388454338</v>
      </c>
      <c r="AA2408">
        <v>0</v>
      </c>
      <c r="AB2408">
        <v>1.4680533563392533</v>
      </c>
      <c r="AD2408">
        <v>35.414875224451571</v>
      </c>
      <c r="AF2408">
        <v>20.404721753794256</v>
      </c>
      <c r="AG2408">
        <v>19.467972092221999</v>
      </c>
      <c r="AH2408">
        <v>19.834710743801654</v>
      </c>
      <c r="AI2408">
        <v>0</v>
      </c>
    </row>
    <row r="2409" spans="1:37">
      <c r="A2409">
        <v>18</v>
      </c>
      <c r="B2409">
        <v>113</v>
      </c>
      <c r="C2409">
        <v>2023</v>
      </c>
      <c r="E2409">
        <v>99</v>
      </c>
      <c r="G2409">
        <v>99</v>
      </c>
      <c r="H2409">
        <v>2</v>
      </c>
      <c r="I2409">
        <v>99</v>
      </c>
      <c r="J2409">
        <v>181</v>
      </c>
      <c r="K2409">
        <v>99</v>
      </c>
      <c r="L2409">
        <v>5</v>
      </c>
      <c r="M2409">
        <v>99</v>
      </c>
      <c r="N2409">
        <v>99</v>
      </c>
      <c r="O2409">
        <v>99</v>
      </c>
      <c r="P2409">
        <v>99</v>
      </c>
      <c r="Q2409">
        <v>18</v>
      </c>
      <c r="R2409">
        <v>209</v>
      </c>
      <c r="S2409">
        <v>5</v>
      </c>
      <c r="T2409">
        <v>4.4545454545454541</v>
      </c>
      <c r="U2409">
        <v>13.01244019138756</v>
      </c>
      <c r="V2409">
        <v>0</v>
      </c>
      <c r="W2409">
        <v>0</v>
      </c>
      <c r="X2409">
        <v>36.363636363636367</v>
      </c>
      <c r="Y2409">
        <v>1.9138755980861248</v>
      </c>
      <c r="Z2409">
        <v>5.9171665174900356</v>
      </c>
      <c r="AA2409">
        <v>0</v>
      </c>
      <c r="AB2409">
        <v>1.6742036338935899</v>
      </c>
      <c r="AD2409">
        <v>45.522004704611959</v>
      </c>
      <c r="AF2409">
        <v>25.6441717791411</v>
      </c>
      <c r="AG2409">
        <v>24.032590157560328</v>
      </c>
      <c r="AH2409">
        <v>0</v>
      </c>
      <c r="AI2409">
        <v>0</v>
      </c>
    </row>
    <row r="2410" spans="1:37">
      <c r="A2410">
        <v>18</v>
      </c>
      <c r="B2410">
        <v>114</v>
      </c>
      <c r="C2410">
        <v>2023</v>
      </c>
      <c r="E2410">
        <v>99</v>
      </c>
      <c r="G2410">
        <v>99</v>
      </c>
      <c r="H2410">
        <v>1</v>
      </c>
      <c r="I2410">
        <v>99</v>
      </c>
      <c r="J2410">
        <v>262</v>
      </c>
      <c r="K2410">
        <v>99</v>
      </c>
      <c r="L2410">
        <v>5</v>
      </c>
      <c r="M2410">
        <v>99</v>
      </c>
      <c r="N2410">
        <v>99</v>
      </c>
      <c r="O2410">
        <v>99</v>
      </c>
      <c r="P2410">
        <v>99</v>
      </c>
      <c r="R2410">
        <v>0</v>
      </c>
    </row>
    <row r="2411" spans="1:37">
      <c r="A2411">
        <v>18</v>
      </c>
      <c r="B2411">
        <v>115</v>
      </c>
      <c r="C2411">
        <v>2023</v>
      </c>
      <c r="E2411">
        <v>99</v>
      </c>
      <c r="G2411">
        <v>99</v>
      </c>
      <c r="H2411">
        <v>1</v>
      </c>
      <c r="I2411">
        <v>99</v>
      </c>
      <c r="J2411">
        <v>309</v>
      </c>
      <c r="K2411">
        <v>99</v>
      </c>
      <c r="L2411">
        <v>5</v>
      </c>
      <c r="M2411">
        <v>99</v>
      </c>
      <c r="N2411">
        <v>99</v>
      </c>
      <c r="O2411">
        <v>99</v>
      </c>
      <c r="P2411">
        <v>99</v>
      </c>
      <c r="Q2411">
        <v>42</v>
      </c>
      <c r="R2411">
        <v>211</v>
      </c>
      <c r="S2411">
        <v>5</v>
      </c>
      <c r="T2411">
        <v>3.9336492890995265</v>
      </c>
      <c r="U2411">
        <v>9.4540284360189517</v>
      </c>
      <c r="V2411">
        <v>0</v>
      </c>
      <c r="W2411">
        <v>0</v>
      </c>
      <c r="X2411">
        <v>15.639810426540283</v>
      </c>
      <c r="Y2411">
        <v>4.7393364928909962</v>
      </c>
      <c r="Z2411">
        <v>6.313584269727059</v>
      </c>
      <c r="AA2411">
        <v>0</v>
      </c>
      <c r="AB2411">
        <v>1.7321480651653003</v>
      </c>
      <c r="AD2411">
        <v>57.523340390843586</v>
      </c>
      <c r="AF2411">
        <v>17.85109983079526</v>
      </c>
      <c r="AG2411">
        <v>14.669157119115196</v>
      </c>
      <c r="AH2411">
        <v>0</v>
      </c>
      <c r="AI2411">
        <v>0</v>
      </c>
    </row>
    <row r="2412" spans="1:37">
      <c r="A2412">
        <v>18</v>
      </c>
      <c r="B2412">
        <v>116</v>
      </c>
      <c r="C2412">
        <v>2023</v>
      </c>
      <c r="E2412">
        <v>99</v>
      </c>
      <c r="G2412">
        <v>99</v>
      </c>
      <c r="H2412">
        <v>2</v>
      </c>
      <c r="I2412">
        <v>99</v>
      </c>
      <c r="J2412">
        <v>470</v>
      </c>
      <c r="K2412">
        <v>99</v>
      </c>
      <c r="L2412">
        <v>5</v>
      </c>
      <c r="M2412">
        <v>99</v>
      </c>
      <c r="N2412">
        <v>99</v>
      </c>
      <c r="O2412">
        <v>99</v>
      </c>
      <c r="P2412">
        <v>99</v>
      </c>
      <c r="Q2412">
        <v>16</v>
      </c>
      <c r="R2412">
        <v>150</v>
      </c>
      <c r="S2412">
        <v>5</v>
      </c>
      <c r="T2412">
        <v>4.58</v>
      </c>
      <c r="U2412">
        <v>8.4366666666666692</v>
      </c>
      <c r="V2412">
        <v>0</v>
      </c>
      <c r="W2412">
        <v>0</v>
      </c>
      <c r="X2412">
        <v>16.666666666666671</v>
      </c>
      <c r="Y2412">
        <v>4</v>
      </c>
      <c r="Z2412">
        <v>6.4979526690249836</v>
      </c>
      <c r="AA2412">
        <v>0</v>
      </c>
      <c r="AB2412">
        <v>1.1504781614615722</v>
      </c>
      <c r="AD2412">
        <v>23.186963018850982</v>
      </c>
      <c r="AF2412">
        <v>14.792899408284025</v>
      </c>
      <c r="AG2412">
        <v>13.395928823211852</v>
      </c>
      <c r="AH2412">
        <v>3.3333333333333344</v>
      </c>
      <c r="AI2412">
        <v>0</v>
      </c>
    </row>
    <row r="2413" spans="1:37">
      <c r="A2413">
        <v>18</v>
      </c>
      <c r="B2413">
        <v>117</v>
      </c>
      <c r="C2413">
        <v>2023</v>
      </c>
      <c r="E2413">
        <v>99</v>
      </c>
      <c r="G2413">
        <v>99</v>
      </c>
      <c r="H2413">
        <v>2</v>
      </c>
      <c r="I2413">
        <v>99</v>
      </c>
      <c r="J2413">
        <v>629</v>
      </c>
      <c r="K2413">
        <v>99</v>
      </c>
      <c r="L2413">
        <v>5</v>
      </c>
      <c r="M2413">
        <v>99</v>
      </c>
      <c r="N2413">
        <v>99</v>
      </c>
      <c r="O2413">
        <v>99</v>
      </c>
      <c r="P2413">
        <v>99</v>
      </c>
      <c r="Q2413">
        <v>3</v>
      </c>
      <c r="R2413">
        <v>39</v>
      </c>
      <c r="S2413">
        <v>5</v>
      </c>
      <c r="T2413">
        <v>4.0769230769230758</v>
      </c>
      <c r="U2413">
        <v>14.52051282051282</v>
      </c>
      <c r="V2413">
        <v>0</v>
      </c>
      <c r="W2413">
        <v>0</v>
      </c>
      <c r="X2413">
        <v>35.897435897435905</v>
      </c>
      <c r="Y2413">
        <v>5.1282051282051277</v>
      </c>
      <c r="Z2413">
        <v>5.3050619024001211</v>
      </c>
      <c r="AA2413">
        <v>0</v>
      </c>
      <c r="AB2413">
        <v>1.6853001769389724</v>
      </c>
      <c r="AD2413">
        <v>54.845741447956762</v>
      </c>
      <c r="AF2413">
        <v>20.3125</v>
      </c>
      <c r="AG2413">
        <v>13.964785953837049</v>
      </c>
      <c r="AH2413">
        <v>0</v>
      </c>
    </row>
    <row r="2414" spans="1:37">
      <c r="A2414">
        <v>18</v>
      </c>
      <c r="B2414">
        <v>118</v>
      </c>
      <c r="C2414">
        <v>2023</v>
      </c>
      <c r="E2414">
        <v>99</v>
      </c>
      <c r="G2414">
        <v>99</v>
      </c>
      <c r="H2414">
        <v>1</v>
      </c>
      <c r="I2414">
        <v>99</v>
      </c>
      <c r="J2414">
        <v>643</v>
      </c>
      <c r="K2414">
        <v>99</v>
      </c>
      <c r="L2414">
        <v>5</v>
      </c>
      <c r="M2414">
        <v>99</v>
      </c>
      <c r="N2414">
        <v>99</v>
      </c>
      <c r="O2414">
        <v>99</v>
      </c>
      <c r="P2414">
        <v>99</v>
      </c>
      <c r="Q2414">
        <v>20</v>
      </c>
      <c r="R2414">
        <v>294</v>
      </c>
      <c r="S2414">
        <v>5</v>
      </c>
      <c r="T2414">
        <v>4.6428571428571441</v>
      </c>
      <c r="U2414">
        <v>12.253741496598648</v>
      </c>
      <c r="V2414">
        <v>0</v>
      </c>
      <c r="W2414">
        <v>0.3401360544217687</v>
      </c>
      <c r="X2414">
        <v>23.469387755102041</v>
      </c>
      <c r="Y2414">
        <v>8.8435374149659864</v>
      </c>
      <c r="Z2414">
        <v>6.6416309376091585</v>
      </c>
      <c r="AA2414">
        <v>0</v>
      </c>
      <c r="AB2414">
        <v>1.5135442928869332</v>
      </c>
      <c r="AD2414">
        <v>40.205735202051315</v>
      </c>
      <c r="AF2414">
        <v>39.357429718875501</v>
      </c>
      <c r="AG2414">
        <v>36.354645999838553</v>
      </c>
      <c r="AH2414">
        <v>0</v>
      </c>
      <c r="AI2414">
        <v>0</v>
      </c>
    </row>
    <row r="2415" spans="1:37">
      <c r="A2415">
        <v>18</v>
      </c>
      <c r="B2415">
        <v>119</v>
      </c>
      <c r="C2415">
        <v>2023</v>
      </c>
      <c r="E2415">
        <v>99</v>
      </c>
      <c r="G2415">
        <v>99</v>
      </c>
      <c r="H2415">
        <v>2</v>
      </c>
      <c r="I2415">
        <v>99</v>
      </c>
      <c r="J2415">
        <v>704</v>
      </c>
      <c r="K2415">
        <v>99</v>
      </c>
      <c r="L2415">
        <v>5</v>
      </c>
      <c r="M2415">
        <v>99</v>
      </c>
      <c r="N2415">
        <v>99</v>
      </c>
      <c r="O2415">
        <v>99</v>
      </c>
      <c r="P2415">
        <v>99</v>
      </c>
      <c r="R2415">
        <v>0</v>
      </c>
    </row>
    <row r="2416" spans="1:37">
      <c r="A2416">
        <v>18</v>
      </c>
      <c r="B2416">
        <v>120</v>
      </c>
      <c r="C2416">
        <v>2023</v>
      </c>
      <c r="E2416">
        <v>99</v>
      </c>
      <c r="G2416">
        <v>99</v>
      </c>
      <c r="H2416">
        <v>1</v>
      </c>
      <c r="I2416">
        <v>99</v>
      </c>
      <c r="J2416">
        <v>802</v>
      </c>
      <c r="K2416">
        <v>99</v>
      </c>
      <c r="L2416">
        <v>5</v>
      </c>
      <c r="M2416">
        <v>99</v>
      </c>
      <c r="N2416">
        <v>99</v>
      </c>
      <c r="O2416">
        <v>99</v>
      </c>
      <c r="P2416">
        <v>99</v>
      </c>
      <c r="Q2416">
        <v>1</v>
      </c>
      <c r="R2416">
        <v>2</v>
      </c>
      <c r="S2416">
        <v>5</v>
      </c>
      <c r="T2416">
        <v>3</v>
      </c>
      <c r="U2416">
        <v>6.75</v>
      </c>
      <c r="V2416">
        <v>0</v>
      </c>
      <c r="W2416">
        <v>0</v>
      </c>
      <c r="X2416">
        <v>0</v>
      </c>
      <c r="Y2416">
        <v>0</v>
      </c>
      <c r="Z2416">
        <v>0.25</v>
      </c>
      <c r="AA2416">
        <v>0</v>
      </c>
      <c r="AB2416">
        <v>0</v>
      </c>
      <c r="AF2416">
        <v>40</v>
      </c>
      <c r="AG2416">
        <v>38.135593220338976</v>
      </c>
      <c r="AH2416">
        <v>0</v>
      </c>
      <c r="AI2416">
        <v>2</v>
      </c>
      <c r="AJ2416">
        <v>80.25</v>
      </c>
      <c r="AK2416">
        <v>13.15025328000527</v>
      </c>
    </row>
    <row r="2417" spans="1:37">
      <c r="A2417">
        <v>18</v>
      </c>
      <c r="B2417">
        <v>121</v>
      </c>
      <c r="C2417">
        <v>2023</v>
      </c>
      <c r="E2417">
        <v>99</v>
      </c>
      <c r="G2417">
        <v>99</v>
      </c>
      <c r="H2417">
        <v>1</v>
      </c>
      <c r="I2417">
        <v>99</v>
      </c>
      <c r="J2417">
        <v>103</v>
      </c>
      <c r="K2417">
        <v>99</v>
      </c>
      <c r="L2417">
        <v>6</v>
      </c>
      <c r="M2417">
        <v>99</v>
      </c>
      <c r="N2417">
        <v>99</v>
      </c>
      <c r="O2417">
        <v>99</v>
      </c>
      <c r="P2417">
        <v>99</v>
      </c>
      <c r="Q2417">
        <v>13</v>
      </c>
      <c r="R2417">
        <v>97</v>
      </c>
      <c r="S2417">
        <v>6</v>
      </c>
      <c r="T2417">
        <v>3.6391752577319574</v>
      </c>
      <c r="U2417">
        <v>13.603092783505156</v>
      </c>
      <c r="V2417">
        <v>0</v>
      </c>
      <c r="W2417">
        <v>0</v>
      </c>
      <c r="X2417">
        <v>35.051546391752574</v>
      </c>
      <c r="Y2417">
        <v>0</v>
      </c>
      <c r="Z2417">
        <v>4.9815422943669052</v>
      </c>
      <c r="AA2417">
        <v>0</v>
      </c>
      <c r="AB2417">
        <v>1.7242094678061477</v>
      </c>
      <c r="AD2417">
        <v>67.599490728599363</v>
      </c>
      <c r="AF2417">
        <v>24.069478908188593</v>
      </c>
      <c r="AG2417">
        <v>20.809020659202027</v>
      </c>
      <c r="AH2417">
        <v>0</v>
      </c>
      <c r="AI2417">
        <v>0</v>
      </c>
    </row>
    <row r="2418" spans="1:37">
      <c r="A2418">
        <v>18</v>
      </c>
      <c r="B2418">
        <v>122</v>
      </c>
      <c r="C2418">
        <v>2023</v>
      </c>
      <c r="E2418">
        <v>99</v>
      </c>
      <c r="G2418">
        <v>99</v>
      </c>
      <c r="H2418">
        <v>2</v>
      </c>
      <c r="I2418">
        <v>99</v>
      </c>
      <c r="J2418">
        <v>106</v>
      </c>
      <c r="K2418">
        <v>99</v>
      </c>
      <c r="L2418">
        <v>6</v>
      </c>
      <c r="M2418">
        <v>99</v>
      </c>
      <c r="N2418">
        <v>99</v>
      </c>
      <c r="O2418">
        <v>99</v>
      </c>
      <c r="P2418">
        <v>99</v>
      </c>
      <c r="Q2418">
        <v>1</v>
      </c>
      <c r="R2418">
        <v>1</v>
      </c>
      <c r="S2418">
        <v>6</v>
      </c>
      <c r="T2418">
        <v>5</v>
      </c>
      <c r="U2418">
        <v>15.7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F2418">
        <v>0.21786492374727665</v>
      </c>
      <c r="AG2418">
        <v>0.23702764316016725</v>
      </c>
      <c r="AH2418">
        <v>0</v>
      </c>
      <c r="AI2418">
        <v>1</v>
      </c>
      <c r="AJ2418">
        <v>93.8</v>
      </c>
      <c r="AK2418">
        <v>19.023531298807782</v>
      </c>
    </row>
    <row r="2419" spans="1:37">
      <c r="A2419">
        <v>18</v>
      </c>
      <c r="B2419">
        <v>123</v>
      </c>
      <c r="C2419">
        <v>2023</v>
      </c>
      <c r="E2419">
        <v>99</v>
      </c>
      <c r="G2419">
        <v>99</v>
      </c>
      <c r="H2419">
        <v>1</v>
      </c>
      <c r="I2419">
        <v>99</v>
      </c>
      <c r="J2419">
        <v>110</v>
      </c>
      <c r="K2419">
        <v>99</v>
      </c>
      <c r="L2419">
        <v>6</v>
      </c>
      <c r="M2419">
        <v>99</v>
      </c>
      <c r="N2419">
        <v>99</v>
      </c>
      <c r="O2419">
        <v>99</v>
      </c>
      <c r="P2419">
        <v>99</v>
      </c>
      <c r="Q2419">
        <v>97</v>
      </c>
      <c r="R2419">
        <v>1733</v>
      </c>
      <c r="S2419">
        <v>6</v>
      </c>
      <c r="T2419">
        <v>5.8574725908828622</v>
      </c>
      <c r="U2419">
        <v>10.512060011540688</v>
      </c>
      <c r="V2419">
        <v>1.4425851125216389</v>
      </c>
      <c r="W2419">
        <v>1.904212348528564</v>
      </c>
      <c r="X2419">
        <v>14.887478361223316</v>
      </c>
      <c r="Y2419">
        <v>7.0975187536064626</v>
      </c>
      <c r="Z2419">
        <v>6.5529543403053845</v>
      </c>
      <c r="AA2419">
        <v>0</v>
      </c>
      <c r="AB2419">
        <v>1.4977952117093023</v>
      </c>
      <c r="AD2419">
        <v>37.244648540588287</v>
      </c>
      <c r="AF2419">
        <v>31.062914500806599</v>
      </c>
      <c r="AG2419">
        <v>31.327480804450438</v>
      </c>
      <c r="AH2419">
        <v>0.86555106751298305</v>
      </c>
      <c r="AI2419">
        <v>927</v>
      </c>
      <c r="AJ2419">
        <v>89.828047464940724</v>
      </c>
      <c r="AK2419">
        <v>15.878223507568771</v>
      </c>
    </row>
    <row r="2420" spans="1:37">
      <c r="A2420">
        <v>18</v>
      </c>
      <c r="B2420">
        <v>124</v>
      </c>
      <c r="C2420">
        <v>2023</v>
      </c>
      <c r="E2420">
        <v>99</v>
      </c>
      <c r="G2420">
        <v>99</v>
      </c>
      <c r="H2420">
        <v>1</v>
      </c>
      <c r="I2420">
        <v>99</v>
      </c>
      <c r="J2420">
        <v>111</v>
      </c>
      <c r="K2420">
        <v>99</v>
      </c>
      <c r="L2420">
        <v>6</v>
      </c>
      <c r="M2420">
        <v>99</v>
      </c>
      <c r="N2420">
        <v>99</v>
      </c>
      <c r="O2420">
        <v>99</v>
      </c>
      <c r="P2420">
        <v>99</v>
      </c>
      <c r="Q2420">
        <v>13</v>
      </c>
      <c r="R2420">
        <v>63</v>
      </c>
      <c r="S2420">
        <v>6</v>
      </c>
      <c r="T2420">
        <v>5.3809523809523805</v>
      </c>
      <c r="U2420">
        <v>17.734920634920627</v>
      </c>
      <c r="V2420">
        <v>7.9365079365079394</v>
      </c>
      <c r="W2420">
        <v>1.5873015873015868</v>
      </c>
      <c r="X2420">
        <v>52.380952380952387</v>
      </c>
      <c r="Y2420">
        <v>26.984126984126977</v>
      </c>
      <c r="Z2420">
        <v>8.1165353217134388</v>
      </c>
      <c r="AA2420">
        <v>0</v>
      </c>
      <c r="AB2420">
        <v>1.5779087167410362</v>
      </c>
      <c r="AD2420">
        <v>52.086708829896089</v>
      </c>
      <c r="AF2420">
        <v>32.47422680412371</v>
      </c>
      <c r="AG2420">
        <v>35.443961551882744</v>
      </c>
      <c r="AH2420">
        <v>4.7619047619047636</v>
      </c>
      <c r="AI2420">
        <v>35</v>
      </c>
      <c r="AJ2420">
        <v>102.85142857142856</v>
      </c>
      <c r="AK2420">
        <v>16.458548941683901</v>
      </c>
    </row>
    <row r="2421" spans="1:37">
      <c r="A2421">
        <v>18</v>
      </c>
      <c r="B2421">
        <v>125</v>
      </c>
      <c r="C2421">
        <v>2023</v>
      </c>
      <c r="E2421">
        <v>99</v>
      </c>
      <c r="G2421">
        <v>99</v>
      </c>
      <c r="H2421">
        <v>1</v>
      </c>
      <c r="I2421">
        <v>99</v>
      </c>
      <c r="J2421">
        <v>116</v>
      </c>
      <c r="K2421">
        <v>99</v>
      </c>
      <c r="L2421">
        <v>6</v>
      </c>
      <c r="M2421">
        <v>99</v>
      </c>
      <c r="N2421">
        <v>99</v>
      </c>
      <c r="O2421">
        <v>99</v>
      </c>
      <c r="P2421">
        <v>99</v>
      </c>
      <c r="Q2421">
        <v>47</v>
      </c>
      <c r="R2421">
        <v>569</v>
      </c>
      <c r="S2421">
        <v>6</v>
      </c>
      <c r="T2421">
        <v>4.8312829525483316</v>
      </c>
      <c r="U2421">
        <v>12.830228471001758</v>
      </c>
      <c r="V2421">
        <v>2.6362038664323366</v>
      </c>
      <c r="W2421">
        <v>0.70298769771529002</v>
      </c>
      <c r="X2421">
        <v>25.131810193321609</v>
      </c>
      <c r="Y2421">
        <v>11.599297012302282</v>
      </c>
      <c r="Z2421">
        <v>7.3515274730369278</v>
      </c>
      <c r="AA2421">
        <v>0</v>
      </c>
      <c r="AB2421">
        <v>1.8147042264798781</v>
      </c>
      <c r="AD2421">
        <v>54.280505141365119</v>
      </c>
      <c r="AF2421">
        <v>44.732704402515715</v>
      </c>
      <c r="AG2421">
        <v>49.184458562679801</v>
      </c>
      <c r="AH2421">
        <v>0</v>
      </c>
      <c r="AI2421">
        <v>0</v>
      </c>
    </row>
    <row r="2422" spans="1:37">
      <c r="A2422">
        <v>18</v>
      </c>
      <c r="B2422">
        <v>126</v>
      </c>
      <c r="C2422">
        <v>2023</v>
      </c>
      <c r="E2422">
        <v>99</v>
      </c>
      <c r="G2422">
        <v>99</v>
      </c>
      <c r="H2422">
        <v>2</v>
      </c>
      <c r="I2422">
        <v>99</v>
      </c>
      <c r="J2422">
        <v>117</v>
      </c>
      <c r="K2422">
        <v>99</v>
      </c>
      <c r="L2422">
        <v>6</v>
      </c>
      <c r="M2422">
        <v>99</v>
      </c>
      <c r="N2422">
        <v>99</v>
      </c>
      <c r="O2422">
        <v>99</v>
      </c>
      <c r="P2422">
        <v>99</v>
      </c>
      <c r="Q2422">
        <v>12</v>
      </c>
      <c r="R2422">
        <v>132</v>
      </c>
      <c r="S2422">
        <v>6</v>
      </c>
      <c r="T2422">
        <v>4.7954545454545459</v>
      </c>
      <c r="U2422">
        <v>12.105303030303023</v>
      </c>
      <c r="V2422">
        <v>2.2727272727272729</v>
      </c>
      <c r="W2422">
        <v>0.75757575757575757</v>
      </c>
      <c r="X2422">
        <v>15.909090909090908</v>
      </c>
      <c r="Y2422">
        <v>6.8181818181818192</v>
      </c>
      <c r="Z2422">
        <v>5.3423453366523983</v>
      </c>
      <c r="AA2422">
        <v>0</v>
      </c>
      <c r="AB2422">
        <v>1.4808813733291653</v>
      </c>
      <c r="AD2422">
        <v>53.101796028149778</v>
      </c>
      <c r="AF2422">
        <v>46.315789473684227</v>
      </c>
      <c r="AG2422">
        <v>46.595515119703713</v>
      </c>
      <c r="AH2422">
        <v>0</v>
      </c>
      <c r="AI2422">
        <v>132</v>
      </c>
      <c r="AJ2422">
        <v>88.686363636363652</v>
      </c>
      <c r="AK2422">
        <v>16.426192467162728</v>
      </c>
    </row>
    <row r="2423" spans="1:37">
      <c r="A2423">
        <v>18</v>
      </c>
      <c r="B2423">
        <v>127</v>
      </c>
      <c r="C2423">
        <v>2023</v>
      </c>
      <c r="E2423">
        <v>99</v>
      </c>
      <c r="G2423">
        <v>99</v>
      </c>
      <c r="H2423">
        <v>1</v>
      </c>
      <c r="I2423">
        <v>99</v>
      </c>
      <c r="J2423">
        <v>134</v>
      </c>
      <c r="K2423">
        <v>99</v>
      </c>
      <c r="L2423">
        <v>6</v>
      </c>
      <c r="M2423">
        <v>99</v>
      </c>
      <c r="N2423">
        <v>99</v>
      </c>
      <c r="O2423">
        <v>99</v>
      </c>
      <c r="P2423">
        <v>99</v>
      </c>
      <c r="Q2423">
        <v>110</v>
      </c>
      <c r="R2423">
        <v>1565</v>
      </c>
      <c r="S2423">
        <v>6</v>
      </c>
      <c r="T2423">
        <v>5.3277955271565487</v>
      </c>
      <c r="U2423">
        <v>11.118658146964842</v>
      </c>
      <c r="V2423">
        <v>1.7891373801916932</v>
      </c>
      <c r="W2423">
        <v>0.25559105431309903</v>
      </c>
      <c r="X2423">
        <v>22.683706070287535</v>
      </c>
      <c r="Y2423">
        <v>9.9680511182108624</v>
      </c>
      <c r="Z2423">
        <v>7.2909535255172093</v>
      </c>
      <c r="AA2423">
        <v>0</v>
      </c>
      <c r="AB2423">
        <v>1.4112376220617437</v>
      </c>
      <c r="AD2423">
        <v>41.402538674251616</v>
      </c>
      <c r="AF2423">
        <v>29.74719635050371</v>
      </c>
      <c r="AG2423">
        <v>29.160822168036631</v>
      </c>
      <c r="AH2423">
        <v>0.19169329073482425</v>
      </c>
      <c r="AI2423">
        <v>4</v>
      </c>
      <c r="AJ2423">
        <v>97.324999999999989</v>
      </c>
      <c r="AK2423">
        <v>15.682452803807744</v>
      </c>
    </row>
    <row r="2424" spans="1:37">
      <c r="A2424">
        <v>18</v>
      </c>
      <c r="B2424">
        <v>128</v>
      </c>
      <c r="C2424">
        <v>2023</v>
      </c>
      <c r="E2424">
        <v>99</v>
      </c>
      <c r="G2424">
        <v>99</v>
      </c>
      <c r="H2424">
        <v>2</v>
      </c>
      <c r="I2424">
        <v>99</v>
      </c>
      <c r="J2424">
        <v>141</v>
      </c>
      <c r="K2424">
        <v>99</v>
      </c>
      <c r="L2424">
        <v>6</v>
      </c>
      <c r="M2424">
        <v>99</v>
      </c>
      <c r="N2424">
        <v>99</v>
      </c>
      <c r="O2424">
        <v>99</v>
      </c>
      <c r="P2424">
        <v>99</v>
      </c>
      <c r="Q2424">
        <v>80</v>
      </c>
      <c r="R2424">
        <v>556</v>
      </c>
      <c r="S2424">
        <v>6</v>
      </c>
      <c r="T2424">
        <v>5.8794964028776988</v>
      </c>
      <c r="U2424">
        <v>16.52931654676258</v>
      </c>
      <c r="V2424">
        <v>2.3381294964028778</v>
      </c>
      <c r="W2424">
        <v>1.4388489208633091</v>
      </c>
      <c r="X2424">
        <v>47.661870503597122</v>
      </c>
      <c r="Y2424">
        <v>21.223021582733821</v>
      </c>
      <c r="Z2424">
        <v>7.259572214774435</v>
      </c>
      <c r="AA2424">
        <v>0</v>
      </c>
      <c r="AB2424">
        <v>1.9345989578423997</v>
      </c>
      <c r="AD2424">
        <v>54.759224688637119</v>
      </c>
      <c r="AF2424">
        <v>28.823224468636599</v>
      </c>
      <c r="AG2424">
        <v>35.084578178028373</v>
      </c>
      <c r="AH2424">
        <v>0.71942446043165453</v>
      </c>
      <c r="AI2424">
        <v>0</v>
      </c>
    </row>
    <row r="2425" spans="1:37">
      <c r="A2425">
        <v>18</v>
      </c>
      <c r="B2425">
        <v>129</v>
      </c>
      <c r="C2425">
        <v>2023</v>
      </c>
      <c r="E2425">
        <v>99</v>
      </c>
      <c r="G2425">
        <v>99</v>
      </c>
      <c r="H2425">
        <v>2</v>
      </c>
      <c r="I2425">
        <v>99</v>
      </c>
      <c r="J2425">
        <v>143</v>
      </c>
      <c r="K2425">
        <v>99</v>
      </c>
      <c r="L2425">
        <v>6</v>
      </c>
      <c r="M2425">
        <v>99</v>
      </c>
      <c r="N2425">
        <v>99</v>
      </c>
      <c r="O2425">
        <v>99</v>
      </c>
      <c r="P2425">
        <v>99</v>
      </c>
      <c r="Q2425">
        <v>18</v>
      </c>
      <c r="R2425">
        <v>153</v>
      </c>
      <c r="S2425">
        <v>6</v>
      </c>
      <c r="T2425">
        <v>5.1960784313725483</v>
      </c>
      <c r="U2425">
        <v>16.777124183006549</v>
      </c>
      <c r="V2425">
        <v>5.2287581699346388</v>
      </c>
      <c r="W2425">
        <v>0</v>
      </c>
      <c r="X2425">
        <v>58.169934640522882</v>
      </c>
      <c r="Y2425">
        <v>16.993464052287578</v>
      </c>
      <c r="Z2425">
        <v>6.4525365811426045</v>
      </c>
      <c r="AA2425">
        <v>0</v>
      </c>
      <c r="AB2425">
        <v>1.7037399212728197</v>
      </c>
      <c r="AD2425">
        <v>59.862550286492393</v>
      </c>
      <c r="AF2425">
        <v>32.76231263383297</v>
      </c>
      <c r="AG2425">
        <v>33.187665653888459</v>
      </c>
      <c r="AH2425">
        <v>0</v>
      </c>
      <c r="AI2425">
        <v>0</v>
      </c>
    </row>
    <row r="2426" spans="1:37">
      <c r="A2426">
        <v>18</v>
      </c>
      <c r="B2426">
        <v>130</v>
      </c>
      <c r="C2426">
        <v>2023</v>
      </c>
      <c r="E2426">
        <v>99</v>
      </c>
      <c r="G2426">
        <v>99</v>
      </c>
      <c r="H2426">
        <v>2</v>
      </c>
      <c r="I2426">
        <v>99</v>
      </c>
      <c r="J2426">
        <v>147</v>
      </c>
      <c r="K2426">
        <v>99</v>
      </c>
      <c r="L2426">
        <v>6</v>
      </c>
      <c r="M2426">
        <v>99</v>
      </c>
      <c r="N2426">
        <v>99</v>
      </c>
      <c r="O2426">
        <v>99</v>
      </c>
      <c r="P2426">
        <v>99</v>
      </c>
      <c r="Q2426">
        <v>6</v>
      </c>
      <c r="R2426">
        <v>36</v>
      </c>
      <c r="S2426">
        <v>6</v>
      </c>
      <c r="T2426">
        <v>5.5</v>
      </c>
      <c r="U2426">
        <v>14.105555555555556</v>
      </c>
      <c r="V2426">
        <v>2.7777777777777781</v>
      </c>
      <c r="W2426">
        <v>2.7777777777777781</v>
      </c>
      <c r="X2426">
        <v>33.333333333333343</v>
      </c>
      <c r="Y2426">
        <v>11.111111111111112</v>
      </c>
      <c r="Z2426">
        <v>6.2571268008942571</v>
      </c>
      <c r="AA2426">
        <v>0</v>
      </c>
      <c r="AB2426">
        <v>2.0615528128088303</v>
      </c>
      <c r="AD2426">
        <v>75.240379742827244</v>
      </c>
      <c r="AF2426">
        <v>17.821782178217827</v>
      </c>
      <c r="AG2426">
        <v>22.529837171125603</v>
      </c>
      <c r="AH2426">
        <v>0</v>
      </c>
      <c r="AI2426">
        <v>0</v>
      </c>
    </row>
    <row r="2427" spans="1:37">
      <c r="A2427">
        <v>18</v>
      </c>
      <c r="B2427">
        <v>131</v>
      </c>
      <c r="C2427">
        <v>2023</v>
      </c>
      <c r="E2427">
        <v>99</v>
      </c>
      <c r="G2427">
        <v>99</v>
      </c>
      <c r="H2427">
        <v>1</v>
      </c>
      <c r="I2427">
        <v>99</v>
      </c>
      <c r="J2427">
        <v>155</v>
      </c>
      <c r="K2427">
        <v>99</v>
      </c>
      <c r="L2427">
        <v>6</v>
      </c>
      <c r="M2427">
        <v>99</v>
      </c>
      <c r="N2427">
        <v>99</v>
      </c>
      <c r="O2427">
        <v>99</v>
      </c>
      <c r="P2427">
        <v>99</v>
      </c>
      <c r="Q2427">
        <v>54</v>
      </c>
      <c r="R2427">
        <v>967</v>
      </c>
      <c r="S2427">
        <v>6</v>
      </c>
      <c r="T2427">
        <v>5.7166494312306098</v>
      </c>
      <c r="U2427">
        <v>17.547052740434339</v>
      </c>
      <c r="V2427">
        <v>4.653567735263703</v>
      </c>
      <c r="W2427">
        <v>2.688728024819028</v>
      </c>
      <c r="X2427">
        <v>50.775594622543935</v>
      </c>
      <c r="Y2427">
        <v>28.645294725956568</v>
      </c>
      <c r="Z2427">
        <v>7.5749020287322004</v>
      </c>
      <c r="AA2427">
        <v>0</v>
      </c>
      <c r="AB2427">
        <v>1.8851078996538424</v>
      </c>
      <c r="AD2427">
        <v>60.225387242620307</v>
      </c>
      <c r="AF2427">
        <v>35.125317835089</v>
      </c>
      <c r="AG2427">
        <v>37.014414854629869</v>
      </c>
      <c r="AH2427">
        <v>0</v>
      </c>
      <c r="AI2427">
        <v>0</v>
      </c>
    </row>
    <row r="2428" spans="1:37">
      <c r="A2428">
        <v>18</v>
      </c>
      <c r="B2428">
        <v>132</v>
      </c>
      <c r="C2428">
        <v>2023</v>
      </c>
      <c r="E2428">
        <v>99</v>
      </c>
      <c r="G2428">
        <v>99</v>
      </c>
      <c r="H2428">
        <v>2</v>
      </c>
      <c r="I2428">
        <v>99</v>
      </c>
      <c r="J2428">
        <v>160</v>
      </c>
      <c r="K2428">
        <v>99</v>
      </c>
      <c r="L2428">
        <v>6</v>
      </c>
      <c r="M2428">
        <v>99</v>
      </c>
      <c r="N2428">
        <v>99</v>
      </c>
      <c r="O2428">
        <v>99</v>
      </c>
      <c r="P2428">
        <v>99</v>
      </c>
      <c r="Q2428">
        <v>28</v>
      </c>
      <c r="R2428">
        <v>187</v>
      </c>
      <c r="S2428">
        <v>6</v>
      </c>
      <c r="T2428">
        <v>5.1657754010695189</v>
      </c>
      <c r="U2428">
        <v>13.42299465240642</v>
      </c>
      <c r="V2428">
        <v>0.53475935828877008</v>
      </c>
      <c r="W2428">
        <v>1.0695187165775402</v>
      </c>
      <c r="X2428">
        <v>26.737967914438503</v>
      </c>
      <c r="Y2428">
        <v>6.9518716577540092</v>
      </c>
      <c r="Z2428">
        <v>5.776464845584262</v>
      </c>
      <c r="AA2428">
        <v>0</v>
      </c>
      <c r="AB2428">
        <v>1.6769289516594337</v>
      </c>
      <c r="AD2428">
        <v>49.651032251381807</v>
      </c>
      <c r="AF2428">
        <v>36.5234375</v>
      </c>
      <c r="AG2428">
        <v>33.844349162689099</v>
      </c>
      <c r="AH2428">
        <v>11.22994652406417</v>
      </c>
      <c r="AI2428">
        <v>179</v>
      </c>
      <c r="AJ2428">
        <v>94.869273743016805</v>
      </c>
      <c r="AK2428">
        <v>15.050314640895484</v>
      </c>
    </row>
    <row r="2429" spans="1:37">
      <c r="A2429">
        <v>18</v>
      </c>
      <c r="B2429">
        <v>133</v>
      </c>
      <c r="C2429">
        <v>2023</v>
      </c>
      <c r="E2429">
        <v>99</v>
      </c>
      <c r="G2429">
        <v>99</v>
      </c>
      <c r="H2429">
        <v>1</v>
      </c>
      <c r="I2429">
        <v>99</v>
      </c>
      <c r="J2429">
        <v>171</v>
      </c>
      <c r="K2429">
        <v>99</v>
      </c>
      <c r="L2429">
        <v>6</v>
      </c>
      <c r="M2429">
        <v>99</v>
      </c>
      <c r="N2429">
        <v>99</v>
      </c>
      <c r="O2429">
        <v>99</v>
      </c>
      <c r="P2429">
        <v>99</v>
      </c>
      <c r="Q2429">
        <v>1</v>
      </c>
      <c r="R2429">
        <v>1</v>
      </c>
      <c r="S2429">
        <v>6</v>
      </c>
      <c r="T2429">
        <v>4</v>
      </c>
      <c r="U2429">
        <v>12.4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F2429">
        <v>33.333333333333343</v>
      </c>
      <c r="AG2429">
        <v>27.373068432671086</v>
      </c>
      <c r="AH2429">
        <v>0</v>
      </c>
    </row>
    <row r="2430" spans="1:37">
      <c r="A2430">
        <v>18</v>
      </c>
      <c r="B2430">
        <v>134</v>
      </c>
      <c r="C2430">
        <v>2023</v>
      </c>
      <c r="E2430">
        <v>99</v>
      </c>
      <c r="G2430">
        <v>99</v>
      </c>
      <c r="H2430">
        <v>2</v>
      </c>
      <c r="I2430">
        <v>99</v>
      </c>
      <c r="J2430">
        <v>175</v>
      </c>
      <c r="K2430">
        <v>99</v>
      </c>
      <c r="L2430">
        <v>6</v>
      </c>
      <c r="M2430">
        <v>99</v>
      </c>
      <c r="N2430">
        <v>99</v>
      </c>
      <c r="O2430">
        <v>99</v>
      </c>
      <c r="P2430">
        <v>99</v>
      </c>
      <c r="Q2430">
        <v>21</v>
      </c>
      <c r="R2430">
        <v>339</v>
      </c>
      <c r="S2430">
        <v>6</v>
      </c>
      <c r="T2430">
        <v>5.5575221238938051</v>
      </c>
      <c r="U2430">
        <v>15.512389380530964</v>
      </c>
      <c r="V2430">
        <v>3.2448377581120948</v>
      </c>
      <c r="W2430">
        <v>1.1799410029498523</v>
      </c>
      <c r="X2430">
        <v>43.952802359882007</v>
      </c>
      <c r="Y2430">
        <v>20.058997050147497</v>
      </c>
      <c r="Z2430">
        <v>8.6483016158973989</v>
      </c>
      <c r="AA2430">
        <v>0</v>
      </c>
      <c r="AB2430">
        <v>1.5905587213211307</v>
      </c>
      <c r="AD2430">
        <v>38.048421027479698</v>
      </c>
      <c r="AF2430">
        <v>17.879746835443036</v>
      </c>
      <c r="AG2430">
        <v>24.665456541010592</v>
      </c>
      <c r="AH2430">
        <v>0</v>
      </c>
      <c r="AI2430">
        <v>0</v>
      </c>
    </row>
    <row r="2431" spans="1:37">
      <c r="A2431">
        <v>18</v>
      </c>
      <c r="B2431">
        <v>135</v>
      </c>
      <c r="C2431">
        <v>2023</v>
      </c>
      <c r="E2431">
        <v>99</v>
      </c>
      <c r="G2431">
        <v>99</v>
      </c>
      <c r="H2431">
        <v>2</v>
      </c>
      <c r="I2431">
        <v>99</v>
      </c>
      <c r="J2431">
        <v>177</v>
      </c>
      <c r="K2431">
        <v>99</v>
      </c>
      <c r="L2431">
        <v>6</v>
      </c>
      <c r="M2431">
        <v>99</v>
      </c>
      <c r="N2431">
        <v>99</v>
      </c>
      <c r="O2431">
        <v>99</v>
      </c>
      <c r="P2431">
        <v>99</v>
      </c>
      <c r="Q2431">
        <v>44</v>
      </c>
      <c r="R2431">
        <v>252</v>
      </c>
      <c r="S2431">
        <v>6</v>
      </c>
      <c r="T2431">
        <v>4.7261904761904781</v>
      </c>
      <c r="U2431">
        <v>14.951190476190479</v>
      </c>
      <c r="V2431">
        <v>5.1587301587301599</v>
      </c>
      <c r="W2431">
        <v>0</v>
      </c>
      <c r="X2431">
        <v>32.142857142857153</v>
      </c>
      <c r="Y2431">
        <v>10.714285714285712</v>
      </c>
      <c r="Z2431">
        <v>5.7045963238152888</v>
      </c>
      <c r="AA2431">
        <v>0</v>
      </c>
      <c r="AB2431">
        <v>1.3687370248093305</v>
      </c>
      <c r="AD2431">
        <v>53.944448977263448</v>
      </c>
      <c r="AF2431">
        <v>26.304801670146141</v>
      </c>
      <c r="AG2431">
        <v>30.395953337528439</v>
      </c>
      <c r="AH2431">
        <v>0.39682539682539669</v>
      </c>
    </row>
    <row r="2432" spans="1:37">
      <c r="A2432">
        <v>18</v>
      </c>
      <c r="B2432">
        <v>136</v>
      </c>
      <c r="C2432">
        <v>2023</v>
      </c>
      <c r="E2432">
        <v>99</v>
      </c>
      <c r="G2432">
        <v>99</v>
      </c>
      <c r="H2432">
        <v>2</v>
      </c>
      <c r="I2432">
        <v>99</v>
      </c>
      <c r="J2432">
        <v>178</v>
      </c>
      <c r="K2432">
        <v>99</v>
      </c>
      <c r="L2432">
        <v>6</v>
      </c>
      <c r="M2432">
        <v>99</v>
      </c>
      <c r="N2432">
        <v>99</v>
      </c>
      <c r="O2432">
        <v>99</v>
      </c>
      <c r="P2432">
        <v>99</v>
      </c>
      <c r="Q2432">
        <v>13</v>
      </c>
      <c r="R2432">
        <v>114</v>
      </c>
      <c r="S2432">
        <v>6</v>
      </c>
      <c r="T2432">
        <v>4.6578947368421053</v>
      </c>
      <c r="U2432">
        <v>14.351754385964904</v>
      </c>
      <c r="V2432">
        <v>1.7543859649122804</v>
      </c>
      <c r="W2432">
        <v>0</v>
      </c>
      <c r="X2432">
        <v>35.964912280701753</v>
      </c>
      <c r="Y2432">
        <v>6.1403508771929838</v>
      </c>
      <c r="Z2432">
        <v>5.5809706829758028</v>
      </c>
      <c r="AA2432">
        <v>0</v>
      </c>
      <c r="AB2432">
        <v>1.8535359634674036</v>
      </c>
      <c r="AD2432">
        <v>39.729313577902786</v>
      </c>
      <c r="AF2432">
        <v>19.224283305227654</v>
      </c>
      <c r="AG2432">
        <v>23.487610898963503</v>
      </c>
      <c r="AH2432">
        <v>19.298245614035089</v>
      </c>
      <c r="AI2432">
        <v>0</v>
      </c>
    </row>
    <row r="2433" spans="1:35">
      <c r="A2433">
        <v>18</v>
      </c>
      <c r="B2433">
        <v>137</v>
      </c>
      <c r="C2433">
        <v>2023</v>
      </c>
      <c r="E2433">
        <v>99</v>
      </c>
      <c r="G2433">
        <v>99</v>
      </c>
      <c r="H2433">
        <v>2</v>
      </c>
      <c r="I2433">
        <v>99</v>
      </c>
      <c r="J2433">
        <v>181</v>
      </c>
      <c r="K2433">
        <v>99</v>
      </c>
      <c r="L2433">
        <v>6</v>
      </c>
      <c r="M2433">
        <v>99</v>
      </c>
      <c r="N2433">
        <v>99</v>
      </c>
      <c r="O2433">
        <v>99</v>
      </c>
      <c r="P2433">
        <v>99</v>
      </c>
      <c r="Q2433">
        <v>24</v>
      </c>
      <c r="R2433">
        <v>423</v>
      </c>
      <c r="S2433">
        <v>6</v>
      </c>
      <c r="T2433">
        <v>5.2056737588652489</v>
      </c>
      <c r="U2433">
        <v>13.065957446808508</v>
      </c>
      <c r="V2433">
        <v>2.3640661938534282</v>
      </c>
      <c r="W2433">
        <v>0.2364066193853428</v>
      </c>
      <c r="X2433">
        <v>36.406619385342786</v>
      </c>
      <c r="Y2433">
        <v>12.05673758865248</v>
      </c>
      <c r="Z2433">
        <v>7.3938204642316627</v>
      </c>
      <c r="AA2433">
        <v>0</v>
      </c>
      <c r="AB2433">
        <v>1.5643081560363683</v>
      </c>
      <c r="AD2433">
        <v>46.079874137182991</v>
      </c>
      <c r="AF2433">
        <v>51.901840490797539</v>
      </c>
      <c r="AG2433">
        <v>48.840168606346595</v>
      </c>
      <c r="AH2433">
        <v>0</v>
      </c>
      <c r="AI2433">
        <v>0</v>
      </c>
    </row>
    <row r="2434" spans="1:35">
      <c r="A2434">
        <v>18</v>
      </c>
      <c r="B2434">
        <v>138</v>
      </c>
      <c r="C2434">
        <v>2023</v>
      </c>
      <c r="E2434">
        <v>99</v>
      </c>
      <c r="G2434">
        <v>99</v>
      </c>
      <c r="H2434">
        <v>1</v>
      </c>
      <c r="I2434">
        <v>99</v>
      </c>
      <c r="J2434">
        <v>262</v>
      </c>
      <c r="K2434">
        <v>99</v>
      </c>
      <c r="L2434">
        <v>6</v>
      </c>
      <c r="M2434">
        <v>99</v>
      </c>
      <c r="N2434">
        <v>99</v>
      </c>
      <c r="O2434">
        <v>99</v>
      </c>
      <c r="P2434">
        <v>99</v>
      </c>
      <c r="R2434">
        <v>0</v>
      </c>
    </row>
    <row r="2435" spans="1:35">
      <c r="A2435">
        <v>18</v>
      </c>
      <c r="B2435">
        <v>139</v>
      </c>
      <c r="C2435">
        <v>2023</v>
      </c>
      <c r="E2435">
        <v>99</v>
      </c>
      <c r="G2435">
        <v>99</v>
      </c>
      <c r="H2435">
        <v>1</v>
      </c>
      <c r="I2435">
        <v>99</v>
      </c>
      <c r="J2435">
        <v>309</v>
      </c>
      <c r="K2435">
        <v>99</v>
      </c>
      <c r="L2435">
        <v>6</v>
      </c>
      <c r="M2435">
        <v>99</v>
      </c>
      <c r="N2435">
        <v>99</v>
      </c>
      <c r="O2435">
        <v>99</v>
      </c>
      <c r="P2435">
        <v>99</v>
      </c>
      <c r="Q2435">
        <v>57</v>
      </c>
      <c r="R2435">
        <v>409</v>
      </c>
      <c r="S2435">
        <v>6</v>
      </c>
      <c r="T2435">
        <v>4.9119804400978007</v>
      </c>
      <c r="U2435">
        <v>11.175550122249389</v>
      </c>
      <c r="V2435">
        <v>0.97799511002444994</v>
      </c>
      <c r="W2435">
        <v>0.73349633251833746</v>
      </c>
      <c r="X2435">
        <v>19.070904645476777</v>
      </c>
      <c r="Y2435">
        <v>9.2909535452322736</v>
      </c>
      <c r="Z2435">
        <v>6.6579906770954382</v>
      </c>
      <c r="AA2435">
        <v>0</v>
      </c>
      <c r="AB2435">
        <v>1.8506797111495119</v>
      </c>
      <c r="AD2435">
        <v>60.284705152916587</v>
      </c>
      <c r="AF2435">
        <v>34.602368866328241</v>
      </c>
      <c r="AG2435">
        <v>33.61228361743121</v>
      </c>
      <c r="AH2435">
        <v>0.24449877750611249</v>
      </c>
      <c r="AI2435">
        <v>0</v>
      </c>
    </row>
    <row r="2436" spans="1:35">
      <c r="A2436">
        <v>18</v>
      </c>
      <c r="B2436">
        <v>140</v>
      </c>
      <c r="C2436">
        <v>2023</v>
      </c>
      <c r="E2436">
        <v>99</v>
      </c>
      <c r="G2436">
        <v>99</v>
      </c>
      <c r="H2436">
        <v>2</v>
      </c>
      <c r="I2436">
        <v>99</v>
      </c>
      <c r="J2436">
        <v>470</v>
      </c>
      <c r="K2436">
        <v>99</v>
      </c>
      <c r="L2436">
        <v>6</v>
      </c>
      <c r="M2436">
        <v>99</v>
      </c>
      <c r="N2436">
        <v>99</v>
      </c>
      <c r="O2436">
        <v>99</v>
      </c>
      <c r="P2436">
        <v>99</v>
      </c>
      <c r="Q2436">
        <v>19</v>
      </c>
      <c r="R2436">
        <v>311</v>
      </c>
      <c r="S2436">
        <v>6</v>
      </c>
      <c r="T2436">
        <v>4.9710610932475889</v>
      </c>
      <c r="U2436">
        <v>8.0617363344051451</v>
      </c>
      <c r="V2436">
        <v>0.96463022508038565</v>
      </c>
      <c r="W2436">
        <v>0</v>
      </c>
      <c r="X2436">
        <v>14.790996784565916</v>
      </c>
      <c r="Y2436">
        <v>4.8231511254019281</v>
      </c>
      <c r="Z2436">
        <v>6.1659146716082898</v>
      </c>
      <c r="AA2436">
        <v>0</v>
      </c>
      <c r="AB2436">
        <v>0.85007953068302355</v>
      </c>
      <c r="AD2436">
        <v>22.928216908812843</v>
      </c>
      <c r="AF2436">
        <v>30.670611439842219</v>
      </c>
      <c r="AG2436">
        <v>26.539923149392919</v>
      </c>
      <c r="AH2436">
        <v>2.8938906752411571</v>
      </c>
      <c r="AI2436">
        <v>0</v>
      </c>
    </row>
    <row r="2437" spans="1:35">
      <c r="A2437">
        <v>18</v>
      </c>
      <c r="B2437">
        <v>141</v>
      </c>
      <c r="C2437">
        <v>2023</v>
      </c>
      <c r="E2437">
        <v>99</v>
      </c>
      <c r="G2437">
        <v>99</v>
      </c>
      <c r="H2437">
        <v>2</v>
      </c>
      <c r="I2437">
        <v>99</v>
      </c>
      <c r="J2437">
        <v>629</v>
      </c>
      <c r="K2437">
        <v>99</v>
      </c>
      <c r="L2437">
        <v>6</v>
      </c>
      <c r="M2437">
        <v>99</v>
      </c>
      <c r="N2437">
        <v>99</v>
      </c>
      <c r="O2437">
        <v>99</v>
      </c>
      <c r="P2437">
        <v>99</v>
      </c>
      <c r="Q2437">
        <v>3</v>
      </c>
      <c r="R2437">
        <v>91</v>
      </c>
      <c r="S2437">
        <v>6</v>
      </c>
      <c r="T2437">
        <v>6.5164835164835164</v>
      </c>
      <c r="U2437">
        <v>22.31428571428572</v>
      </c>
      <c r="V2437">
        <v>4.3956043956043942</v>
      </c>
      <c r="W2437">
        <v>3.2967032967032961</v>
      </c>
      <c r="X2437">
        <v>89.010989010989022</v>
      </c>
      <c r="Y2437">
        <v>52.747252747252737</v>
      </c>
      <c r="Z2437">
        <v>4.9941850016249276</v>
      </c>
      <c r="AA2437">
        <v>0</v>
      </c>
      <c r="AB2437">
        <v>1.8537911102649964</v>
      </c>
      <c r="AD2437">
        <v>61.33320534799136</v>
      </c>
      <c r="AF2437">
        <v>47.395833333333343</v>
      </c>
      <c r="AG2437">
        <v>50.073979088577637</v>
      </c>
      <c r="AH2437">
        <v>0</v>
      </c>
    </row>
    <row r="2438" spans="1:35">
      <c r="A2438">
        <v>18</v>
      </c>
      <c r="B2438">
        <v>142</v>
      </c>
      <c r="C2438">
        <v>2023</v>
      </c>
      <c r="E2438">
        <v>99</v>
      </c>
      <c r="G2438">
        <v>99</v>
      </c>
      <c r="H2438">
        <v>1</v>
      </c>
      <c r="I2438">
        <v>99</v>
      </c>
      <c r="J2438">
        <v>643</v>
      </c>
      <c r="K2438">
        <v>99</v>
      </c>
      <c r="L2438">
        <v>6</v>
      </c>
      <c r="M2438">
        <v>99</v>
      </c>
      <c r="N2438">
        <v>99</v>
      </c>
      <c r="O2438">
        <v>99</v>
      </c>
      <c r="P2438">
        <v>99</v>
      </c>
      <c r="Q2438">
        <v>20</v>
      </c>
      <c r="R2438">
        <v>182</v>
      </c>
      <c r="S2438">
        <v>6</v>
      </c>
      <c r="T2438">
        <v>5.5439560439560429</v>
      </c>
      <c r="U2438">
        <v>15.640659340659338</v>
      </c>
      <c r="V2438">
        <v>3.8461538461538449</v>
      </c>
      <c r="W2438">
        <v>2.1978021978021971</v>
      </c>
      <c r="X2438">
        <v>38.461538461538446</v>
      </c>
      <c r="Y2438">
        <v>24.725274725274723</v>
      </c>
      <c r="Z2438">
        <v>8.3721080363229508</v>
      </c>
      <c r="AA2438">
        <v>0</v>
      </c>
      <c r="AB2438">
        <v>1.900185577473184</v>
      </c>
      <c r="AD2438">
        <v>63.303912594613202</v>
      </c>
      <c r="AF2438">
        <v>24.364123159303887</v>
      </c>
      <c r="AG2438">
        <v>28.725680148542821</v>
      </c>
      <c r="AH2438">
        <v>0</v>
      </c>
      <c r="AI2438">
        <v>0</v>
      </c>
    </row>
    <row r="2439" spans="1:35">
      <c r="A2439">
        <v>18</v>
      </c>
      <c r="B2439">
        <v>143</v>
      </c>
      <c r="C2439">
        <v>2023</v>
      </c>
      <c r="E2439">
        <v>99</v>
      </c>
      <c r="G2439">
        <v>99</v>
      </c>
      <c r="H2439">
        <v>2</v>
      </c>
      <c r="I2439">
        <v>99</v>
      </c>
      <c r="J2439">
        <v>704</v>
      </c>
      <c r="K2439">
        <v>99</v>
      </c>
      <c r="L2439">
        <v>6</v>
      </c>
      <c r="M2439">
        <v>99</v>
      </c>
      <c r="N2439">
        <v>99</v>
      </c>
      <c r="O2439">
        <v>99</v>
      </c>
      <c r="P2439">
        <v>99</v>
      </c>
      <c r="R2439">
        <v>0</v>
      </c>
    </row>
    <row r="2440" spans="1:35">
      <c r="A2440">
        <v>18</v>
      </c>
      <c r="B2440">
        <v>144</v>
      </c>
      <c r="C2440">
        <v>2023</v>
      </c>
      <c r="E2440">
        <v>99</v>
      </c>
      <c r="G2440">
        <v>99</v>
      </c>
      <c r="H2440">
        <v>1</v>
      </c>
      <c r="I2440">
        <v>99</v>
      </c>
      <c r="J2440">
        <v>802</v>
      </c>
      <c r="K2440">
        <v>99</v>
      </c>
      <c r="L2440">
        <v>6</v>
      </c>
      <c r="M2440">
        <v>99</v>
      </c>
      <c r="N2440">
        <v>99</v>
      </c>
      <c r="O2440">
        <v>99</v>
      </c>
      <c r="P2440">
        <v>99</v>
      </c>
      <c r="R2440">
        <v>0</v>
      </c>
    </row>
    <row r="2441" spans="1:35">
      <c r="A2441">
        <v>18</v>
      </c>
      <c r="B2441">
        <v>145</v>
      </c>
      <c r="C2441">
        <v>2023</v>
      </c>
      <c r="E2441">
        <v>99</v>
      </c>
      <c r="G2441">
        <v>99</v>
      </c>
      <c r="H2441">
        <v>1</v>
      </c>
      <c r="I2441">
        <v>99</v>
      </c>
      <c r="J2441">
        <v>103</v>
      </c>
      <c r="K2441">
        <v>99</v>
      </c>
      <c r="L2441">
        <v>7</v>
      </c>
      <c r="M2441">
        <v>99</v>
      </c>
      <c r="N2441">
        <v>99</v>
      </c>
      <c r="O2441">
        <v>99</v>
      </c>
      <c r="P2441">
        <v>99</v>
      </c>
      <c r="Q2441">
        <v>1</v>
      </c>
      <c r="R2441">
        <v>2</v>
      </c>
      <c r="S2441">
        <v>7</v>
      </c>
      <c r="T2441">
        <v>10.5</v>
      </c>
      <c r="U2441">
        <v>20.6</v>
      </c>
      <c r="V2441">
        <v>0</v>
      </c>
      <c r="W2441">
        <v>100</v>
      </c>
      <c r="X2441">
        <v>100</v>
      </c>
      <c r="Y2441">
        <v>0</v>
      </c>
      <c r="Z2441">
        <v>9.9999999999670325E-2</v>
      </c>
      <c r="AA2441">
        <v>0</v>
      </c>
      <c r="AB2441">
        <v>1.5</v>
      </c>
      <c r="AD2441">
        <v>-100.0000000003524</v>
      </c>
      <c r="AF2441">
        <v>0.49627791563275447</v>
      </c>
      <c r="AG2441">
        <v>0.64973978867686477</v>
      </c>
      <c r="AH2441">
        <v>0</v>
      </c>
    </row>
    <row r="2442" spans="1:35">
      <c r="A2442">
        <v>18</v>
      </c>
      <c r="B2442">
        <v>146</v>
      </c>
      <c r="C2442">
        <v>2023</v>
      </c>
      <c r="E2442">
        <v>99</v>
      </c>
      <c r="G2442">
        <v>99</v>
      </c>
      <c r="H2442">
        <v>2</v>
      </c>
      <c r="I2442">
        <v>99</v>
      </c>
      <c r="J2442">
        <v>106</v>
      </c>
      <c r="K2442">
        <v>99</v>
      </c>
      <c r="L2442">
        <v>7</v>
      </c>
      <c r="M2442">
        <v>99</v>
      </c>
      <c r="N2442">
        <v>99</v>
      </c>
      <c r="O2442">
        <v>99</v>
      </c>
      <c r="P2442">
        <v>99</v>
      </c>
      <c r="R2442">
        <v>0</v>
      </c>
    </row>
    <row r="2443" spans="1:35">
      <c r="A2443">
        <v>18</v>
      </c>
      <c r="B2443">
        <v>147</v>
      </c>
      <c r="C2443">
        <v>2023</v>
      </c>
      <c r="E2443">
        <v>99</v>
      </c>
      <c r="G2443">
        <v>99</v>
      </c>
      <c r="H2443">
        <v>1</v>
      </c>
      <c r="I2443">
        <v>99</v>
      </c>
      <c r="J2443">
        <v>110</v>
      </c>
      <c r="K2443">
        <v>99</v>
      </c>
      <c r="L2443">
        <v>7</v>
      </c>
      <c r="M2443">
        <v>99</v>
      </c>
      <c r="N2443">
        <v>99</v>
      </c>
      <c r="O2443">
        <v>99</v>
      </c>
      <c r="P2443">
        <v>99</v>
      </c>
      <c r="R2443">
        <v>0</v>
      </c>
    </row>
    <row r="2444" spans="1:35">
      <c r="A2444">
        <v>18</v>
      </c>
      <c r="B2444">
        <v>148</v>
      </c>
      <c r="C2444">
        <v>2023</v>
      </c>
      <c r="E2444">
        <v>99</v>
      </c>
      <c r="G2444">
        <v>99</v>
      </c>
      <c r="H2444">
        <v>1</v>
      </c>
      <c r="I2444">
        <v>99</v>
      </c>
      <c r="J2444">
        <v>111</v>
      </c>
      <c r="K2444">
        <v>99</v>
      </c>
      <c r="L2444">
        <v>7</v>
      </c>
      <c r="M2444">
        <v>99</v>
      </c>
      <c r="N2444">
        <v>99</v>
      </c>
      <c r="O2444">
        <v>99</v>
      </c>
      <c r="P2444">
        <v>99</v>
      </c>
      <c r="R2444">
        <v>0</v>
      </c>
    </row>
    <row r="2445" spans="1:35">
      <c r="A2445">
        <v>18</v>
      </c>
      <c r="B2445">
        <v>149</v>
      </c>
      <c r="C2445">
        <v>2023</v>
      </c>
      <c r="E2445">
        <v>99</v>
      </c>
      <c r="G2445">
        <v>99</v>
      </c>
      <c r="H2445">
        <v>1</v>
      </c>
      <c r="I2445">
        <v>99</v>
      </c>
      <c r="J2445">
        <v>116</v>
      </c>
      <c r="K2445">
        <v>99</v>
      </c>
      <c r="L2445">
        <v>7</v>
      </c>
      <c r="M2445">
        <v>99</v>
      </c>
      <c r="N2445">
        <v>99</v>
      </c>
      <c r="O2445">
        <v>99</v>
      </c>
      <c r="P2445">
        <v>99</v>
      </c>
      <c r="R2445">
        <v>0</v>
      </c>
    </row>
    <row r="2446" spans="1:35">
      <c r="A2446">
        <v>18</v>
      </c>
      <c r="B2446">
        <v>150</v>
      </c>
      <c r="C2446">
        <v>2023</v>
      </c>
      <c r="E2446">
        <v>99</v>
      </c>
      <c r="G2446">
        <v>99</v>
      </c>
      <c r="H2446">
        <v>2</v>
      </c>
      <c r="I2446">
        <v>99</v>
      </c>
      <c r="J2446">
        <v>117</v>
      </c>
      <c r="K2446">
        <v>99</v>
      </c>
      <c r="L2446">
        <v>7</v>
      </c>
      <c r="M2446">
        <v>99</v>
      </c>
      <c r="N2446">
        <v>99</v>
      </c>
      <c r="O2446">
        <v>99</v>
      </c>
      <c r="P2446">
        <v>99</v>
      </c>
      <c r="R2446">
        <v>0</v>
      </c>
    </row>
    <row r="2447" spans="1:35">
      <c r="A2447">
        <v>18</v>
      </c>
      <c r="B2447">
        <v>151</v>
      </c>
      <c r="C2447">
        <v>2023</v>
      </c>
      <c r="E2447">
        <v>99</v>
      </c>
      <c r="G2447">
        <v>99</v>
      </c>
      <c r="H2447">
        <v>1</v>
      </c>
      <c r="I2447">
        <v>99</v>
      </c>
      <c r="J2447">
        <v>134</v>
      </c>
      <c r="K2447">
        <v>99</v>
      </c>
      <c r="L2447">
        <v>7</v>
      </c>
      <c r="M2447">
        <v>99</v>
      </c>
      <c r="N2447">
        <v>99</v>
      </c>
      <c r="O2447">
        <v>99</v>
      </c>
      <c r="P2447">
        <v>99</v>
      </c>
      <c r="R2447">
        <v>0</v>
      </c>
    </row>
    <row r="2448" spans="1:35">
      <c r="A2448">
        <v>18</v>
      </c>
      <c r="B2448">
        <v>152</v>
      </c>
      <c r="C2448">
        <v>2023</v>
      </c>
      <c r="E2448">
        <v>99</v>
      </c>
      <c r="G2448">
        <v>99</v>
      </c>
      <c r="H2448">
        <v>2</v>
      </c>
      <c r="I2448">
        <v>99</v>
      </c>
      <c r="J2448">
        <v>141</v>
      </c>
      <c r="K2448">
        <v>99</v>
      </c>
      <c r="L2448">
        <v>7</v>
      </c>
      <c r="M2448">
        <v>99</v>
      </c>
      <c r="N2448">
        <v>99</v>
      </c>
      <c r="O2448">
        <v>99</v>
      </c>
      <c r="P2448">
        <v>99</v>
      </c>
      <c r="R2448">
        <v>0</v>
      </c>
    </row>
    <row r="2449" spans="1:18">
      <c r="A2449">
        <v>18</v>
      </c>
      <c r="B2449">
        <v>153</v>
      </c>
      <c r="C2449">
        <v>2023</v>
      </c>
      <c r="E2449">
        <v>99</v>
      </c>
      <c r="G2449">
        <v>99</v>
      </c>
      <c r="H2449">
        <v>2</v>
      </c>
      <c r="I2449">
        <v>99</v>
      </c>
      <c r="J2449">
        <v>143</v>
      </c>
      <c r="K2449">
        <v>99</v>
      </c>
      <c r="L2449">
        <v>7</v>
      </c>
      <c r="M2449">
        <v>99</v>
      </c>
      <c r="N2449">
        <v>99</v>
      </c>
      <c r="O2449">
        <v>99</v>
      </c>
      <c r="P2449">
        <v>99</v>
      </c>
      <c r="R2449">
        <v>0</v>
      </c>
    </row>
    <row r="2450" spans="1:18">
      <c r="A2450">
        <v>18</v>
      </c>
      <c r="B2450">
        <v>154</v>
      </c>
      <c r="C2450">
        <v>2023</v>
      </c>
      <c r="E2450">
        <v>99</v>
      </c>
      <c r="G2450">
        <v>99</v>
      </c>
      <c r="H2450">
        <v>2</v>
      </c>
      <c r="I2450">
        <v>99</v>
      </c>
      <c r="J2450">
        <v>147</v>
      </c>
      <c r="K2450">
        <v>99</v>
      </c>
      <c r="L2450">
        <v>7</v>
      </c>
      <c r="M2450">
        <v>99</v>
      </c>
      <c r="N2450">
        <v>99</v>
      </c>
      <c r="O2450">
        <v>99</v>
      </c>
      <c r="P2450">
        <v>99</v>
      </c>
      <c r="R2450">
        <v>0</v>
      </c>
    </row>
    <row r="2451" spans="1:18">
      <c r="A2451">
        <v>18</v>
      </c>
      <c r="B2451">
        <v>155</v>
      </c>
      <c r="C2451">
        <v>2023</v>
      </c>
      <c r="E2451">
        <v>99</v>
      </c>
      <c r="G2451">
        <v>99</v>
      </c>
      <c r="H2451">
        <v>1</v>
      </c>
      <c r="I2451">
        <v>99</v>
      </c>
      <c r="J2451">
        <v>155</v>
      </c>
      <c r="K2451">
        <v>99</v>
      </c>
      <c r="L2451">
        <v>7</v>
      </c>
      <c r="M2451">
        <v>99</v>
      </c>
      <c r="N2451">
        <v>99</v>
      </c>
      <c r="O2451">
        <v>99</v>
      </c>
      <c r="P2451">
        <v>99</v>
      </c>
      <c r="R2451">
        <v>0</v>
      </c>
    </row>
    <row r="2452" spans="1:18">
      <c r="A2452">
        <v>18</v>
      </c>
      <c r="B2452">
        <v>156</v>
      </c>
      <c r="C2452">
        <v>2023</v>
      </c>
      <c r="E2452">
        <v>99</v>
      </c>
      <c r="G2452">
        <v>99</v>
      </c>
      <c r="H2452">
        <v>2</v>
      </c>
      <c r="I2452">
        <v>99</v>
      </c>
      <c r="J2452">
        <v>160</v>
      </c>
      <c r="K2452">
        <v>99</v>
      </c>
      <c r="L2452">
        <v>7</v>
      </c>
      <c r="M2452">
        <v>99</v>
      </c>
      <c r="N2452">
        <v>99</v>
      </c>
      <c r="O2452">
        <v>99</v>
      </c>
      <c r="P2452">
        <v>99</v>
      </c>
      <c r="R2452">
        <v>0</v>
      </c>
    </row>
    <row r="2453" spans="1:18">
      <c r="A2453">
        <v>18</v>
      </c>
      <c r="B2453">
        <v>157</v>
      </c>
      <c r="C2453">
        <v>2023</v>
      </c>
      <c r="E2453">
        <v>99</v>
      </c>
      <c r="G2453">
        <v>99</v>
      </c>
      <c r="H2453">
        <v>1</v>
      </c>
      <c r="I2453">
        <v>99</v>
      </c>
      <c r="J2453">
        <v>171</v>
      </c>
      <c r="K2453">
        <v>99</v>
      </c>
      <c r="L2453">
        <v>7</v>
      </c>
      <c r="M2453">
        <v>99</v>
      </c>
      <c r="N2453">
        <v>99</v>
      </c>
      <c r="O2453">
        <v>99</v>
      </c>
      <c r="P2453">
        <v>99</v>
      </c>
      <c r="R2453">
        <v>0</v>
      </c>
    </row>
    <row r="2454" spans="1:18">
      <c r="A2454">
        <v>18</v>
      </c>
      <c r="B2454">
        <v>158</v>
      </c>
      <c r="C2454">
        <v>2023</v>
      </c>
      <c r="E2454">
        <v>99</v>
      </c>
      <c r="G2454">
        <v>99</v>
      </c>
      <c r="H2454">
        <v>2</v>
      </c>
      <c r="I2454">
        <v>99</v>
      </c>
      <c r="J2454">
        <v>175</v>
      </c>
      <c r="K2454">
        <v>99</v>
      </c>
      <c r="L2454">
        <v>7</v>
      </c>
      <c r="M2454">
        <v>99</v>
      </c>
      <c r="N2454">
        <v>99</v>
      </c>
      <c r="O2454">
        <v>99</v>
      </c>
      <c r="P2454">
        <v>99</v>
      </c>
      <c r="R2454">
        <v>0</v>
      </c>
    </row>
    <row r="2455" spans="1:18">
      <c r="A2455">
        <v>18</v>
      </c>
      <c r="B2455">
        <v>159</v>
      </c>
      <c r="C2455">
        <v>2023</v>
      </c>
      <c r="E2455">
        <v>99</v>
      </c>
      <c r="G2455">
        <v>99</v>
      </c>
      <c r="H2455">
        <v>2</v>
      </c>
      <c r="I2455">
        <v>99</v>
      </c>
      <c r="J2455">
        <v>177</v>
      </c>
      <c r="K2455">
        <v>99</v>
      </c>
      <c r="L2455">
        <v>7</v>
      </c>
      <c r="M2455">
        <v>99</v>
      </c>
      <c r="N2455">
        <v>99</v>
      </c>
      <c r="O2455">
        <v>99</v>
      </c>
      <c r="P2455">
        <v>99</v>
      </c>
      <c r="R2455">
        <v>0</v>
      </c>
    </row>
    <row r="2456" spans="1:18">
      <c r="A2456">
        <v>18</v>
      </c>
      <c r="B2456">
        <v>160</v>
      </c>
      <c r="C2456">
        <v>2023</v>
      </c>
      <c r="E2456">
        <v>99</v>
      </c>
      <c r="G2456">
        <v>99</v>
      </c>
      <c r="H2456">
        <v>2</v>
      </c>
      <c r="I2456">
        <v>99</v>
      </c>
      <c r="J2456">
        <v>178</v>
      </c>
      <c r="K2456">
        <v>99</v>
      </c>
      <c r="L2456">
        <v>7</v>
      </c>
      <c r="M2456">
        <v>99</v>
      </c>
      <c r="N2456">
        <v>99</v>
      </c>
      <c r="O2456">
        <v>99</v>
      </c>
      <c r="P2456">
        <v>99</v>
      </c>
      <c r="R2456">
        <v>0</v>
      </c>
    </row>
    <row r="2457" spans="1:18">
      <c r="A2457">
        <v>18</v>
      </c>
      <c r="B2457">
        <v>161</v>
      </c>
      <c r="C2457">
        <v>2023</v>
      </c>
      <c r="E2457">
        <v>99</v>
      </c>
      <c r="G2457">
        <v>99</v>
      </c>
      <c r="H2457">
        <v>2</v>
      </c>
      <c r="I2457">
        <v>99</v>
      </c>
      <c r="J2457">
        <v>181</v>
      </c>
      <c r="K2457">
        <v>99</v>
      </c>
      <c r="L2457">
        <v>7</v>
      </c>
      <c r="M2457">
        <v>99</v>
      </c>
      <c r="N2457">
        <v>99</v>
      </c>
      <c r="O2457">
        <v>99</v>
      </c>
      <c r="P2457">
        <v>99</v>
      </c>
      <c r="R2457">
        <v>0</v>
      </c>
    </row>
    <row r="2458" spans="1:18">
      <c r="A2458">
        <v>18</v>
      </c>
      <c r="B2458">
        <v>162</v>
      </c>
      <c r="C2458">
        <v>2023</v>
      </c>
      <c r="E2458">
        <v>99</v>
      </c>
      <c r="G2458">
        <v>99</v>
      </c>
      <c r="H2458">
        <v>1</v>
      </c>
      <c r="I2458">
        <v>99</v>
      </c>
      <c r="J2458">
        <v>262</v>
      </c>
      <c r="K2458">
        <v>99</v>
      </c>
      <c r="L2458">
        <v>7</v>
      </c>
      <c r="M2458">
        <v>99</v>
      </c>
      <c r="N2458">
        <v>99</v>
      </c>
      <c r="O2458">
        <v>99</v>
      </c>
      <c r="P2458">
        <v>99</v>
      </c>
      <c r="R2458">
        <v>0</v>
      </c>
    </row>
    <row r="2459" spans="1:18">
      <c r="A2459">
        <v>18</v>
      </c>
      <c r="B2459">
        <v>163</v>
      </c>
      <c r="C2459">
        <v>2023</v>
      </c>
      <c r="E2459">
        <v>99</v>
      </c>
      <c r="G2459">
        <v>99</v>
      </c>
      <c r="H2459">
        <v>1</v>
      </c>
      <c r="I2459">
        <v>99</v>
      </c>
      <c r="J2459">
        <v>309</v>
      </c>
      <c r="K2459">
        <v>99</v>
      </c>
      <c r="L2459">
        <v>7</v>
      </c>
      <c r="M2459">
        <v>99</v>
      </c>
      <c r="N2459">
        <v>99</v>
      </c>
      <c r="O2459">
        <v>99</v>
      </c>
      <c r="P2459">
        <v>99</v>
      </c>
      <c r="R2459">
        <v>0</v>
      </c>
    </row>
    <row r="2460" spans="1:18">
      <c r="A2460">
        <v>18</v>
      </c>
      <c r="B2460">
        <v>164</v>
      </c>
      <c r="C2460">
        <v>2023</v>
      </c>
      <c r="E2460">
        <v>99</v>
      </c>
      <c r="G2460">
        <v>99</v>
      </c>
      <c r="H2460">
        <v>2</v>
      </c>
      <c r="I2460">
        <v>99</v>
      </c>
      <c r="J2460">
        <v>470</v>
      </c>
      <c r="K2460">
        <v>99</v>
      </c>
      <c r="L2460">
        <v>7</v>
      </c>
      <c r="M2460">
        <v>99</v>
      </c>
      <c r="N2460">
        <v>99</v>
      </c>
      <c r="O2460">
        <v>99</v>
      </c>
      <c r="P2460">
        <v>99</v>
      </c>
      <c r="R2460">
        <v>0</v>
      </c>
    </row>
    <row r="2461" spans="1:18">
      <c r="A2461">
        <v>18</v>
      </c>
      <c r="B2461">
        <v>165</v>
      </c>
      <c r="C2461">
        <v>2023</v>
      </c>
      <c r="E2461">
        <v>99</v>
      </c>
      <c r="G2461">
        <v>99</v>
      </c>
      <c r="H2461">
        <v>2</v>
      </c>
      <c r="I2461">
        <v>99</v>
      </c>
      <c r="J2461">
        <v>629</v>
      </c>
      <c r="K2461">
        <v>99</v>
      </c>
      <c r="L2461">
        <v>7</v>
      </c>
      <c r="M2461">
        <v>99</v>
      </c>
      <c r="N2461">
        <v>99</v>
      </c>
      <c r="O2461">
        <v>99</v>
      </c>
      <c r="P2461">
        <v>99</v>
      </c>
      <c r="R2461">
        <v>0</v>
      </c>
    </row>
    <row r="2462" spans="1:18">
      <c r="A2462">
        <v>18</v>
      </c>
      <c r="B2462">
        <v>166</v>
      </c>
      <c r="C2462">
        <v>2023</v>
      </c>
      <c r="E2462">
        <v>99</v>
      </c>
      <c r="G2462">
        <v>99</v>
      </c>
      <c r="H2462">
        <v>1</v>
      </c>
      <c r="I2462">
        <v>99</v>
      </c>
      <c r="J2462">
        <v>643</v>
      </c>
      <c r="K2462">
        <v>99</v>
      </c>
      <c r="L2462">
        <v>7</v>
      </c>
      <c r="M2462">
        <v>99</v>
      </c>
      <c r="N2462">
        <v>99</v>
      </c>
      <c r="O2462">
        <v>99</v>
      </c>
      <c r="P2462">
        <v>99</v>
      </c>
      <c r="R2462">
        <v>0</v>
      </c>
    </row>
    <row r="2463" spans="1:18">
      <c r="A2463">
        <v>18</v>
      </c>
      <c r="B2463">
        <v>167</v>
      </c>
      <c r="C2463">
        <v>2023</v>
      </c>
      <c r="E2463">
        <v>99</v>
      </c>
      <c r="G2463">
        <v>99</v>
      </c>
      <c r="H2463">
        <v>2</v>
      </c>
      <c r="I2463">
        <v>99</v>
      </c>
      <c r="J2463">
        <v>704</v>
      </c>
      <c r="K2463">
        <v>99</v>
      </c>
      <c r="L2463">
        <v>7</v>
      </c>
      <c r="M2463">
        <v>99</v>
      </c>
      <c r="N2463">
        <v>99</v>
      </c>
      <c r="O2463">
        <v>99</v>
      </c>
      <c r="P2463">
        <v>99</v>
      </c>
      <c r="R2463">
        <v>0</v>
      </c>
    </row>
    <row r="2464" spans="1:18">
      <c r="A2464">
        <v>18</v>
      </c>
      <c r="B2464">
        <v>168</v>
      </c>
      <c r="C2464">
        <v>2023</v>
      </c>
      <c r="E2464">
        <v>99</v>
      </c>
      <c r="G2464">
        <v>99</v>
      </c>
      <c r="H2464">
        <v>1</v>
      </c>
      <c r="I2464">
        <v>99</v>
      </c>
      <c r="J2464">
        <v>802</v>
      </c>
      <c r="K2464">
        <v>99</v>
      </c>
      <c r="L2464">
        <v>7</v>
      </c>
      <c r="M2464">
        <v>99</v>
      </c>
      <c r="N2464">
        <v>99</v>
      </c>
      <c r="O2464">
        <v>99</v>
      </c>
      <c r="P2464">
        <v>99</v>
      </c>
      <c r="R2464">
        <v>0</v>
      </c>
    </row>
    <row r="2465" spans="1:37">
      <c r="A2465">
        <v>18</v>
      </c>
      <c r="B2465">
        <v>169</v>
      </c>
      <c r="C2465">
        <v>2023</v>
      </c>
      <c r="E2465">
        <v>99</v>
      </c>
      <c r="G2465">
        <v>99</v>
      </c>
      <c r="H2465">
        <v>1</v>
      </c>
      <c r="I2465">
        <v>99</v>
      </c>
      <c r="J2465">
        <v>103</v>
      </c>
      <c r="K2465">
        <v>99</v>
      </c>
      <c r="L2465">
        <v>8</v>
      </c>
      <c r="M2465">
        <v>99</v>
      </c>
      <c r="N2465">
        <v>99</v>
      </c>
      <c r="O2465">
        <v>99</v>
      </c>
      <c r="P2465">
        <v>99</v>
      </c>
      <c r="Q2465">
        <v>22</v>
      </c>
      <c r="R2465">
        <v>168</v>
      </c>
      <c r="S2465">
        <v>8</v>
      </c>
      <c r="T2465">
        <v>5.1071428571428559</v>
      </c>
      <c r="U2465">
        <v>16.040476190476198</v>
      </c>
      <c r="V2465">
        <v>1.785714285714286</v>
      </c>
      <c r="W2465">
        <v>0.59523809523809557</v>
      </c>
      <c r="X2465">
        <v>38.095238095238109</v>
      </c>
      <c r="Y2465">
        <v>11.90476190476191</v>
      </c>
      <c r="Z2465">
        <v>7.16995415817878</v>
      </c>
      <c r="AA2465">
        <v>0</v>
      </c>
      <c r="AB2465">
        <v>2.0149315074195062</v>
      </c>
      <c r="AD2465">
        <v>56.271964181460866</v>
      </c>
      <c r="AF2465">
        <v>41.687344913151357</v>
      </c>
      <c r="AG2465">
        <v>42.498028702097471</v>
      </c>
      <c r="AH2465">
        <v>0</v>
      </c>
      <c r="AI2465">
        <v>0</v>
      </c>
    </row>
    <row r="2466" spans="1:37">
      <c r="A2466">
        <v>18</v>
      </c>
      <c r="B2466">
        <v>170</v>
      </c>
      <c r="C2466">
        <v>2023</v>
      </c>
      <c r="E2466">
        <v>99</v>
      </c>
      <c r="G2466">
        <v>99</v>
      </c>
      <c r="H2466">
        <v>2</v>
      </c>
      <c r="I2466">
        <v>99</v>
      </c>
      <c r="J2466">
        <v>106</v>
      </c>
      <c r="K2466">
        <v>99</v>
      </c>
      <c r="L2466">
        <v>8</v>
      </c>
      <c r="M2466">
        <v>99</v>
      </c>
      <c r="N2466">
        <v>99</v>
      </c>
      <c r="O2466">
        <v>99</v>
      </c>
      <c r="P2466">
        <v>99</v>
      </c>
      <c r="Q2466">
        <v>21</v>
      </c>
      <c r="R2466">
        <v>178</v>
      </c>
      <c r="S2466">
        <v>8</v>
      </c>
      <c r="T2466">
        <v>4.3258426966292145</v>
      </c>
      <c r="U2466">
        <v>13.896067415730341</v>
      </c>
      <c r="V2466">
        <v>5.0561797752808992</v>
      </c>
      <c r="W2466">
        <v>0.5617977528089888</v>
      </c>
      <c r="X2466">
        <v>34.269662921348299</v>
      </c>
      <c r="Y2466">
        <v>10.674157303370787</v>
      </c>
      <c r="Z2466">
        <v>6.3837342665924206</v>
      </c>
      <c r="AA2466">
        <v>0</v>
      </c>
      <c r="AB2466">
        <v>1.9732781195395144</v>
      </c>
      <c r="AD2466">
        <v>51.329269858598259</v>
      </c>
      <c r="AF2466">
        <v>38.77995642701525</v>
      </c>
      <c r="AG2466">
        <v>37.343176774310443</v>
      </c>
      <c r="AH2466">
        <v>0</v>
      </c>
      <c r="AI2466">
        <v>81</v>
      </c>
      <c r="AJ2466">
        <v>94.295061728395069</v>
      </c>
      <c r="AK2466">
        <v>15.75763235168097</v>
      </c>
    </row>
    <row r="2467" spans="1:37">
      <c r="A2467">
        <v>18</v>
      </c>
      <c r="B2467">
        <v>171</v>
      </c>
      <c r="C2467">
        <v>2023</v>
      </c>
      <c r="E2467">
        <v>99</v>
      </c>
      <c r="G2467">
        <v>99</v>
      </c>
      <c r="H2467">
        <v>1</v>
      </c>
      <c r="I2467">
        <v>99</v>
      </c>
      <c r="J2467">
        <v>110</v>
      </c>
      <c r="K2467">
        <v>99</v>
      </c>
      <c r="L2467">
        <v>8</v>
      </c>
      <c r="M2467">
        <v>99</v>
      </c>
      <c r="N2467">
        <v>99</v>
      </c>
      <c r="O2467">
        <v>99</v>
      </c>
      <c r="P2467">
        <v>99</v>
      </c>
      <c r="Q2467">
        <v>71</v>
      </c>
      <c r="R2467">
        <v>374</v>
      </c>
      <c r="S2467">
        <v>8</v>
      </c>
      <c r="T2467">
        <v>6.8850267379679124</v>
      </c>
      <c r="U2467">
        <v>14.732085561497341</v>
      </c>
      <c r="V2467">
        <v>1.6042780748663099</v>
      </c>
      <c r="W2467">
        <v>16.310160427807485</v>
      </c>
      <c r="X2467">
        <v>30.748663101604276</v>
      </c>
      <c r="Y2467">
        <v>20.855614973262036</v>
      </c>
      <c r="Z2467">
        <v>8.4192571111018655</v>
      </c>
      <c r="AA2467">
        <v>0</v>
      </c>
      <c r="AB2467">
        <v>1.9458279445160125</v>
      </c>
      <c r="AD2467">
        <v>61.778404676541683</v>
      </c>
      <c r="AF2467">
        <v>6.7037103423552598</v>
      </c>
      <c r="AG2467">
        <v>9.474906064331968</v>
      </c>
      <c r="AH2467">
        <v>0.53475935828877008</v>
      </c>
      <c r="AI2467">
        <v>284</v>
      </c>
      <c r="AJ2467">
        <v>93.173943661971819</v>
      </c>
      <c r="AK2467">
        <v>18.289450422563934</v>
      </c>
    </row>
    <row r="2468" spans="1:37">
      <c r="A2468">
        <v>18</v>
      </c>
      <c r="B2468">
        <v>172</v>
      </c>
      <c r="C2468">
        <v>2023</v>
      </c>
      <c r="E2468">
        <v>99</v>
      </c>
      <c r="G2468">
        <v>99</v>
      </c>
      <c r="H2468">
        <v>1</v>
      </c>
      <c r="I2468">
        <v>99</v>
      </c>
      <c r="J2468">
        <v>111</v>
      </c>
      <c r="K2468">
        <v>99</v>
      </c>
      <c r="L2468">
        <v>8</v>
      </c>
      <c r="M2468">
        <v>99</v>
      </c>
      <c r="N2468">
        <v>99</v>
      </c>
      <c r="O2468">
        <v>99</v>
      </c>
      <c r="P2468">
        <v>99</v>
      </c>
      <c r="Q2468">
        <v>7</v>
      </c>
      <c r="R2468">
        <v>28</v>
      </c>
      <c r="S2468">
        <v>8</v>
      </c>
      <c r="T2468">
        <v>6.2857142857142847</v>
      </c>
      <c r="U2468">
        <v>17.207142857142852</v>
      </c>
      <c r="V2468">
        <v>0</v>
      </c>
      <c r="W2468">
        <v>3.5714285714285721</v>
      </c>
      <c r="X2468">
        <v>53.571428571428562</v>
      </c>
      <c r="Y2468">
        <v>21.428571428571423</v>
      </c>
      <c r="Z2468">
        <v>7.1995004078372755</v>
      </c>
      <c r="AA2468">
        <v>0</v>
      </c>
      <c r="AB2468">
        <v>1.8680995472317183</v>
      </c>
      <c r="AD2468">
        <v>53.784424357517615</v>
      </c>
      <c r="AF2468">
        <v>14.432989690721651</v>
      </c>
      <c r="AG2468">
        <v>15.28407829204073</v>
      </c>
      <c r="AH2468">
        <v>0</v>
      </c>
      <c r="AI2468">
        <v>12</v>
      </c>
      <c r="AJ2468">
        <v>98.808333333333309</v>
      </c>
      <c r="AK2468">
        <v>21.471465901019258</v>
      </c>
    </row>
    <row r="2469" spans="1:37">
      <c r="A2469">
        <v>18</v>
      </c>
      <c r="B2469">
        <v>173</v>
      </c>
      <c r="C2469">
        <v>2023</v>
      </c>
      <c r="E2469">
        <v>99</v>
      </c>
      <c r="G2469">
        <v>99</v>
      </c>
      <c r="H2469">
        <v>1</v>
      </c>
      <c r="I2469">
        <v>99</v>
      </c>
      <c r="J2469">
        <v>116</v>
      </c>
      <c r="K2469">
        <v>99</v>
      </c>
      <c r="L2469">
        <v>8</v>
      </c>
      <c r="M2469">
        <v>99</v>
      </c>
      <c r="N2469">
        <v>99</v>
      </c>
      <c r="O2469">
        <v>99</v>
      </c>
      <c r="P2469">
        <v>99</v>
      </c>
      <c r="Q2469">
        <v>18</v>
      </c>
      <c r="R2469">
        <v>50</v>
      </c>
      <c r="S2469">
        <v>8</v>
      </c>
      <c r="T2469">
        <v>6.44</v>
      </c>
      <c r="U2469">
        <v>22.172000000000004</v>
      </c>
      <c r="V2469">
        <v>6</v>
      </c>
      <c r="W2469">
        <v>6</v>
      </c>
      <c r="X2469">
        <v>62</v>
      </c>
      <c r="Y2469">
        <v>52</v>
      </c>
      <c r="Z2469">
        <v>9.8464824175946184</v>
      </c>
      <c r="AA2469">
        <v>0</v>
      </c>
      <c r="AB2469">
        <v>2.2641554716935843</v>
      </c>
      <c r="AD2469">
        <v>45.717839182519718</v>
      </c>
      <c r="AF2469">
        <v>3.9308176100628911</v>
      </c>
      <c r="AG2469">
        <v>7.4688908501707907</v>
      </c>
      <c r="AH2469">
        <v>0</v>
      </c>
      <c r="AI2469">
        <v>0</v>
      </c>
    </row>
    <row r="2470" spans="1:37">
      <c r="A2470">
        <v>18</v>
      </c>
      <c r="B2470">
        <v>174</v>
      </c>
      <c r="C2470">
        <v>2023</v>
      </c>
      <c r="E2470">
        <v>99</v>
      </c>
      <c r="G2470">
        <v>99</v>
      </c>
      <c r="H2470">
        <v>2</v>
      </c>
      <c r="I2470">
        <v>99</v>
      </c>
      <c r="J2470">
        <v>117</v>
      </c>
      <c r="K2470">
        <v>99</v>
      </c>
      <c r="L2470">
        <v>8</v>
      </c>
      <c r="M2470">
        <v>99</v>
      </c>
      <c r="N2470">
        <v>99</v>
      </c>
      <c r="O2470">
        <v>99</v>
      </c>
      <c r="P2470">
        <v>99</v>
      </c>
      <c r="Q2470">
        <v>6</v>
      </c>
      <c r="R2470">
        <v>24</v>
      </c>
      <c r="S2470">
        <v>8</v>
      </c>
      <c r="T2470">
        <v>5.6666666666666679</v>
      </c>
      <c r="U2470">
        <v>15.395833333333337</v>
      </c>
      <c r="V2470">
        <v>4.1666666666666679</v>
      </c>
      <c r="W2470">
        <v>4.1666666666666679</v>
      </c>
      <c r="X2470">
        <v>33.333333333333343</v>
      </c>
      <c r="Y2470">
        <v>16.666666666666671</v>
      </c>
      <c r="Z2470">
        <v>6.6200125356544515</v>
      </c>
      <c r="AA2470">
        <v>0</v>
      </c>
      <c r="AB2470">
        <v>1.8181186857726179</v>
      </c>
      <c r="AD2470">
        <v>58.909075601248915</v>
      </c>
      <c r="AF2470">
        <v>8.4210526315789451</v>
      </c>
      <c r="AG2470">
        <v>10.774793689674279</v>
      </c>
      <c r="AH2470">
        <v>0</v>
      </c>
      <c r="AI2470">
        <v>23</v>
      </c>
      <c r="AJ2470">
        <v>89.221739130434784</v>
      </c>
      <c r="AK2470">
        <v>19.768474631608434</v>
      </c>
    </row>
    <row r="2471" spans="1:37">
      <c r="A2471">
        <v>18</v>
      </c>
      <c r="B2471">
        <v>175</v>
      </c>
      <c r="C2471">
        <v>2023</v>
      </c>
      <c r="E2471">
        <v>99</v>
      </c>
      <c r="G2471">
        <v>99</v>
      </c>
      <c r="H2471">
        <v>1</v>
      </c>
      <c r="I2471">
        <v>99</v>
      </c>
      <c r="J2471">
        <v>134</v>
      </c>
      <c r="K2471">
        <v>99</v>
      </c>
      <c r="L2471">
        <v>8</v>
      </c>
      <c r="M2471">
        <v>99</v>
      </c>
      <c r="N2471">
        <v>99</v>
      </c>
      <c r="O2471">
        <v>99</v>
      </c>
      <c r="P2471">
        <v>99</v>
      </c>
      <c r="Q2471">
        <v>89</v>
      </c>
      <c r="R2471">
        <v>639</v>
      </c>
      <c r="S2471">
        <v>8</v>
      </c>
      <c r="T2471">
        <v>6.2535211267605648</v>
      </c>
      <c r="U2471">
        <v>13.305320813771521</v>
      </c>
      <c r="V2471">
        <v>1.7214397496087637</v>
      </c>
      <c r="W2471">
        <v>3.7558685446009399</v>
      </c>
      <c r="X2471">
        <v>29.264475743348981</v>
      </c>
      <c r="Y2471">
        <v>19.561815336463223</v>
      </c>
      <c r="Z2471">
        <v>8.8853558822215692</v>
      </c>
      <c r="AA2471">
        <v>0</v>
      </c>
      <c r="AB2471">
        <v>1.8363950437190579</v>
      </c>
      <c r="AD2471">
        <v>49.410631357853838</v>
      </c>
      <c r="AF2471">
        <v>12.145979851739209</v>
      </c>
      <c r="AG2471">
        <v>14.248175427130221</v>
      </c>
      <c r="AH2471">
        <v>0.1564945226917058</v>
      </c>
      <c r="AI2471">
        <v>0</v>
      </c>
    </row>
    <row r="2472" spans="1:37">
      <c r="A2472">
        <v>18</v>
      </c>
      <c r="B2472">
        <v>176</v>
      </c>
      <c r="C2472">
        <v>2023</v>
      </c>
      <c r="E2472">
        <v>99</v>
      </c>
      <c r="G2472">
        <v>99</v>
      </c>
      <c r="H2472">
        <v>2</v>
      </c>
      <c r="I2472">
        <v>99</v>
      </c>
      <c r="J2472">
        <v>141</v>
      </c>
      <c r="K2472">
        <v>99</v>
      </c>
      <c r="L2472">
        <v>8</v>
      </c>
      <c r="M2472">
        <v>99</v>
      </c>
      <c r="N2472">
        <v>99</v>
      </c>
      <c r="O2472">
        <v>99</v>
      </c>
      <c r="P2472">
        <v>99</v>
      </c>
      <c r="Q2472">
        <v>44</v>
      </c>
      <c r="R2472">
        <v>226</v>
      </c>
      <c r="S2472">
        <v>8</v>
      </c>
      <c r="T2472">
        <v>6.778761061946903</v>
      </c>
      <c r="U2472">
        <v>19.851769911504419</v>
      </c>
      <c r="V2472">
        <v>2.2123893805309738</v>
      </c>
      <c r="W2472">
        <v>6.1946902654867264</v>
      </c>
      <c r="X2472">
        <v>59.292035398230098</v>
      </c>
      <c r="Y2472">
        <v>37.610619469026553</v>
      </c>
      <c r="Z2472">
        <v>8.35260658060837</v>
      </c>
      <c r="AA2472">
        <v>0</v>
      </c>
      <c r="AB2472">
        <v>1.8989261673183364</v>
      </c>
      <c r="AD2472">
        <v>66.464886570691476</v>
      </c>
      <c r="AF2472">
        <v>11.715914981855882</v>
      </c>
      <c r="AG2472">
        <v>17.12751052693865</v>
      </c>
      <c r="AH2472">
        <v>0</v>
      </c>
      <c r="AI2472">
        <v>0</v>
      </c>
    </row>
    <row r="2473" spans="1:37">
      <c r="A2473">
        <v>18</v>
      </c>
      <c r="B2473">
        <v>177</v>
      </c>
      <c r="C2473">
        <v>2023</v>
      </c>
      <c r="E2473">
        <v>99</v>
      </c>
      <c r="G2473">
        <v>99</v>
      </c>
      <c r="H2473">
        <v>2</v>
      </c>
      <c r="I2473">
        <v>99</v>
      </c>
      <c r="J2473">
        <v>143</v>
      </c>
      <c r="K2473">
        <v>99</v>
      </c>
      <c r="L2473">
        <v>8</v>
      </c>
      <c r="M2473">
        <v>99</v>
      </c>
      <c r="N2473">
        <v>99</v>
      </c>
      <c r="O2473">
        <v>99</v>
      </c>
      <c r="P2473">
        <v>99</v>
      </c>
      <c r="Q2473">
        <v>15</v>
      </c>
      <c r="R2473">
        <v>81</v>
      </c>
      <c r="S2473">
        <v>8</v>
      </c>
      <c r="T2473">
        <v>6</v>
      </c>
      <c r="U2473">
        <v>19.313580246913578</v>
      </c>
      <c r="V2473">
        <v>7.4074074074074083</v>
      </c>
      <c r="W2473">
        <v>2.4691358024691361</v>
      </c>
      <c r="X2473">
        <v>59.259259259259267</v>
      </c>
      <c r="Y2473">
        <v>39.506172839506178</v>
      </c>
      <c r="Z2473">
        <v>7.6776532082902893</v>
      </c>
      <c r="AA2473">
        <v>0</v>
      </c>
      <c r="AB2473">
        <v>1.9436506316151001</v>
      </c>
      <c r="AD2473">
        <v>66.126890111175285</v>
      </c>
      <c r="AF2473">
        <v>17.344753747323342</v>
      </c>
      <c r="AG2473">
        <v>20.226258969552003</v>
      </c>
      <c r="AH2473">
        <v>0</v>
      </c>
      <c r="AI2473">
        <v>0</v>
      </c>
    </row>
    <row r="2474" spans="1:37">
      <c r="A2474">
        <v>18</v>
      </c>
      <c r="B2474">
        <v>178</v>
      </c>
      <c r="C2474">
        <v>2023</v>
      </c>
      <c r="E2474">
        <v>99</v>
      </c>
      <c r="G2474">
        <v>99</v>
      </c>
      <c r="H2474">
        <v>2</v>
      </c>
      <c r="I2474">
        <v>99</v>
      </c>
      <c r="J2474">
        <v>147</v>
      </c>
      <c r="K2474">
        <v>99</v>
      </c>
      <c r="L2474">
        <v>8</v>
      </c>
      <c r="M2474">
        <v>99</v>
      </c>
      <c r="N2474">
        <v>99</v>
      </c>
      <c r="O2474">
        <v>99</v>
      </c>
      <c r="P2474">
        <v>99</v>
      </c>
      <c r="Q2474">
        <v>5</v>
      </c>
      <c r="R2474">
        <v>31</v>
      </c>
      <c r="S2474">
        <v>8</v>
      </c>
      <c r="T2474">
        <v>7.6451612903225792</v>
      </c>
      <c r="U2474">
        <v>16.86451612903226</v>
      </c>
      <c r="V2474">
        <v>0</v>
      </c>
      <c r="W2474">
        <v>16.129032258064512</v>
      </c>
      <c r="X2474">
        <v>41.935483870967744</v>
      </c>
      <c r="Y2474">
        <v>25.806451612903221</v>
      </c>
      <c r="Z2474">
        <v>6.4321043758129983</v>
      </c>
      <c r="AA2474">
        <v>0</v>
      </c>
      <c r="AB2474">
        <v>2.5086738187385258</v>
      </c>
      <c r="AD2474">
        <v>72.370438818532477</v>
      </c>
      <c r="AF2474">
        <v>15.346534653465348</v>
      </c>
      <c r="AG2474">
        <v>23.195350281733887</v>
      </c>
      <c r="AH2474">
        <v>3.2258064516129026</v>
      </c>
      <c r="AI2474">
        <v>0</v>
      </c>
    </row>
    <row r="2475" spans="1:37">
      <c r="A2475">
        <v>18</v>
      </c>
      <c r="B2475">
        <v>179</v>
      </c>
      <c r="C2475">
        <v>2023</v>
      </c>
      <c r="E2475">
        <v>99</v>
      </c>
      <c r="G2475">
        <v>99</v>
      </c>
      <c r="H2475">
        <v>1</v>
      </c>
      <c r="I2475">
        <v>99</v>
      </c>
      <c r="J2475">
        <v>155</v>
      </c>
      <c r="K2475">
        <v>99</v>
      </c>
      <c r="L2475">
        <v>8</v>
      </c>
      <c r="M2475">
        <v>99</v>
      </c>
      <c r="N2475">
        <v>99</v>
      </c>
      <c r="O2475">
        <v>99</v>
      </c>
      <c r="P2475">
        <v>99</v>
      </c>
      <c r="Q2475">
        <v>36</v>
      </c>
      <c r="R2475">
        <v>196</v>
      </c>
      <c r="S2475">
        <v>8</v>
      </c>
      <c r="T2475">
        <v>6.9438775510204076</v>
      </c>
      <c r="U2475">
        <v>22.67755102040816</v>
      </c>
      <c r="V2475">
        <v>3.5714285714285721</v>
      </c>
      <c r="W2475">
        <v>16.836734693877556</v>
      </c>
      <c r="X2475">
        <v>64.285714285714306</v>
      </c>
      <c r="Y2475">
        <v>51.530612244897959</v>
      </c>
      <c r="Z2475">
        <v>9.5472619283766242</v>
      </c>
      <c r="AA2475">
        <v>0</v>
      </c>
      <c r="AB2475">
        <v>2.5598774813846319</v>
      </c>
      <c r="AD2475">
        <v>60.63943262625687</v>
      </c>
      <c r="AF2475">
        <v>7.1195059934616811</v>
      </c>
      <c r="AG2475">
        <v>9.6959966493316063</v>
      </c>
      <c r="AH2475">
        <v>0</v>
      </c>
      <c r="AI2475">
        <v>0</v>
      </c>
    </row>
    <row r="2476" spans="1:37">
      <c r="A2476">
        <v>18</v>
      </c>
      <c r="B2476">
        <v>180</v>
      </c>
      <c r="C2476">
        <v>2023</v>
      </c>
      <c r="E2476">
        <v>99</v>
      </c>
      <c r="G2476">
        <v>99</v>
      </c>
      <c r="H2476">
        <v>2</v>
      </c>
      <c r="I2476">
        <v>99</v>
      </c>
      <c r="J2476">
        <v>160</v>
      </c>
      <c r="K2476">
        <v>99</v>
      </c>
      <c r="L2476">
        <v>8</v>
      </c>
      <c r="M2476">
        <v>99</v>
      </c>
      <c r="N2476">
        <v>99</v>
      </c>
      <c r="O2476">
        <v>99</v>
      </c>
      <c r="P2476">
        <v>99</v>
      </c>
      <c r="Q2476">
        <v>14</v>
      </c>
      <c r="R2476">
        <v>103</v>
      </c>
      <c r="S2476">
        <v>8</v>
      </c>
      <c r="T2476">
        <v>7.6213592233009697</v>
      </c>
      <c r="U2476">
        <v>24.541747572815524</v>
      </c>
      <c r="V2476">
        <v>0.97087378640776723</v>
      </c>
      <c r="W2476">
        <v>39.805825242718448</v>
      </c>
      <c r="X2476">
        <v>64.077669902912618</v>
      </c>
      <c r="Y2476">
        <v>51.45631067961164</v>
      </c>
      <c r="Z2476">
        <v>11.767971377601484</v>
      </c>
      <c r="AA2476">
        <v>0</v>
      </c>
      <c r="AB2476">
        <v>2.3196773497365877</v>
      </c>
      <c r="AD2476">
        <v>80.97384617475619</v>
      </c>
      <c r="AF2476">
        <v>20.1171875</v>
      </c>
      <c r="AG2476">
        <v>34.083002993285326</v>
      </c>
      <c r="AH2476">
        <v>44.660194174757294</v>
      </c>
      <c r="AI2476">
        <v>101</v>
      </c>
      <c r="AJ2476">
        <v>104.95049504950494</v>
      </c>
      <c r="AK2476">
        <v>19.773496047001643</v>
      </c>
    </row>
    <row r="2477" spans="1:37">
      <c r="A2477">
        <v>18</v>
      </c>
      <c r="B2477">
        <v>181</v>
      </c>
      <c r="C2477">
        <v>2023</v>
      </c>
      <c r="E2477">
        <v>99</v>
      </c>
      <c r="G2477">
        <v>99</v>
      </c>
      <c r="H2477">
        <v>1</v>
      </c>
      <c r="I2477">
        <v>99</v>
      </c>
      <c r="J2477">
        <v>171</v>
      </c>
      <c r="K2477">
        <v>99</v>
      </c>
      <c r="L2477">
        <v>8</v>
      </c>
      <c r="M2477">
        <v>99</v>
      </c>
      <c r="N2477">
        <v>99</v>
      </c>
      <c r="O2477">
        <v>99</v>
      </c>
      <c r="P2477">
        <v>99</v>
      </c>
      <c r="R2477">
        <v>0</v>
      </c>
    </row>
    <row r="2478" spans="1:37">
      <c r="A2478">
        <v>18</v>
      </c>
      <c r="B2478">
        <v>182</v>
      </c>
      <c r="C2478">
        <v>2023</v>
      </c>
      <c r="E2478">
        <v>99</v>
      </c>
      <c r="G2478">
        <v>99</v>
      </c>
      <c r="H2478">
        <v>2</v>
      </c>
      <c r="I2478">
        <v>99</v>
      </c>
      <c r="J2478">
        <v>175</v>
      </c>
      <c r="K2478">
        <v>99</v>
      </c>
      <c r="L2478">
        <v>8</v>
      </c>
      <c r="M2478">
        <v>99</v>
      </c>
      <c r="N2478">
        <v>99</v>
      </c>
      <c r="O2478">
        <v>99</v>
      </c>
      <c r="P2478">
        <v>99</v>
      </c>
      <c r="Q2478">
        <v>11</v>
      </c>
      <c r="R2478">
        <v>30</v>
      </c>
      <c r="S2478">
        <v>8</v>
      </c>
      <c r="T2478">
        <v>7.7</v>
      </c>
      <c r="U2478">
        <v>25.093333333333327</v>
      </c>
      <c r="V2478">
        <v>6.6666666666666687</v>
      </c>
      <c r="W2478">
        <v>13.333333333333337</v>
      </c>
      <c r="X2478">
        <v>80</v>
      </c>
      <c r="Y2478">
        <v>76.666666666666686</v>
      </c>
      <c r="Z2478">
        <v>8.9653753717039528</v>
      </c>
      <c r="AA2478">
        <v>0</v>
      </c>
      <c r="AB2478">
        <v>1.9519221295943112</v>
      </c>
      <c r="AD2478">
        <v>37.817759636388011</v>
      </c>
      <c r="AF2478">
        <v>1.582278481012658</v>
      </c>
      <c r="AG2478">
        <v>3.5309402863964054</v>
      </c>
      <c r="AH2478">
        <v>0</v>
      </c>
      <c r="AI2478">
        <v>0</v>
      </c>
    </row>
    <row r="2479" spans="1:37">
      <c r="A2479">
        <v>18</v>
      </c>
      <c r="B2479">
        <v>183</v>
      </c>
      <c r="C2479">
        <v>2023</v>
      </c>
      <c r="E2479">
        <v>99</v>
      </c>
      <c r="G2479">
        <v>99</v>
      </c>
      <c r="H2479">
        <v>2</v>
      </c>
      <c r="I2479">
        <v>99</v>
      </c>
      <c r="J2479">
        <v>177</v>
      </c>
      <c r="K2479">
        <v>99</v>
      </c>
      <c r="L2479">
        <v>8</v>
      </c>
      <c r="M2479">
        <v>99</v>
      </c>
      <c r="N2479">
        <v>99</v>
      </c>
      <c r="O2479">
        <v>99</v>
      </c>
      <c r="P2479">
        <v>99</v>
      </c>
      <c r="Q2479">
        <v>10</v>
      </c>
      <c r="R2479">
        <v>44</v>
      </c>
      <c r="S2479">
        <v>8</v>
      </c>
      <c r="T2479">
        <v>5.5454545454545459</v>
      </c>
      <c r="U2479">
        <v>17.343181818181819</v>
      </c>
      <c r="V2479">
        <v>0</v>
      </c>
      <c r="W2479">
        <v>2.2727272727272729</v>
      </c>
      <c r="X2479">
        <v>38.636363636363633</v>
      </c>
      <c r="Y2479">
        <v>20.454545454545453</v>
      </c>
      <c r="Z2479">
        <v>7.2237423481459251</v>
      </c>
      <c r="AA2479">
        <v>0</v>
      </c>
      <c r="AB2479">
        <v>1.9123349061784205</v>
      </c>
      <c r="AD2479">
        <v>77.466917631841412</v>
      </c>
      <c r="AF2479">
        <v>4.5929018789144065</v>
      </c>
      <c r="AG2479">
        <v>6.1563160527292355</v>
      </c>
      <c r="AH2479">
        <v>0</v>
      </c>
    </row>
    <row r="2480" spans="1:37">
      <c r="A2480">
        <v>18</v>
      </c>
      <c r="B2480">
        <v>184</v>
      </c>
      <c r="C2480">
        <v>2023</v>
      </c>
      <c r="E2480">
        <v>99</v>
      </c>
      <c r="G2480">
        <v>99</v>
      </c>
      <c r="H2480">
        <v>2</v>
      </c>
      <c r="I2480">
        <v>99</v>
      </c>
      <c r="J2480">
        <v>178</v>
      </c>
      <c r="K2480">
        <v>99</v>
      </c>
      <c r="L2480">
        <v>8</v>
      </c>
      <c r="M2480">
        <v>99</v>
      </c>
      <c r="N2480">
        <v>99</v>
      </c>
      <c r="O2480">
        <v>99</v>
      </c>
      <c r="P2480">
        <v>99</v>
      </c>
      <c r="Q2480">
        <v>10</v>
      </c>
      <c r="R2480">
        <v>94</v>
      </c>
      <c r="S2480">
        <v>8</v>
      </c>
      <c r="T2480">
        <v>5.3191489361702144</v>
      </c>
      <c r="U2480">
        <v>19.51063829787234</v>
      </c>
      <c r="V2480">
        <v>8.5106382978723421</v>
      </c>
      <c r="W2480">
        <v>2.1276595744680855</v>
      </c>
      <c r="X2480">
        <v>64.893617021276611</v>
      </c>
      <c r="Y2480">
        <v>31.914893617021288</v>
      </c>
      <c r="Z2480">
        <v>6.8021659267253716</v>
      </c>
      <c r="AA2480">
        <v>0</v>
      </c>
      <c r="AB2480">
        <v>1.7757992863715184</v>
      </c>
      <c r="AD2480">
        <v>45.125698606503597</v>
      </c>
      <c r="AF2480">
        <v>15.851602023608772</v>
      </c>
      <c r="AG2480">
        <v>26.328634184156886</v>
      </c>
      <c r="AH2480">
        <v>15.957446808510644</v>
      </c>
      <c r="AI2480">
        <v>0</v>
      </c>
    </row>
    <row r="2481" spans="1:37">
      <c r="A2481">
        <v>18</v>
      </c>
      <c r="B2481">
        <v>185</v>
      </c>
      <c r="C2481">
        <v>2023</v>
      </c>
      <c r="E2481">
        <v>99</v>
      </c>
      <c r="G2481">
        <v>99</v>
      </c>
      <c r="H2481">
        <v>2</v>
      </c>
      <c r="I2481">
        <v>99</v>
      </c>
      <c r="J2481">
        <v>181</v>
      </c>
      <c r="K2481">
        <v>99</v>
      </c>
      <c r="L2481">
        <v>8</v>
      </c>
      <c r="M2481">
        <v>99</v>
      </c>
      <c r="N2481">
        <v>99</v>
      </c>
      <c r="O2481">
        <v>99</v>
      </c>
      <c r="P2481">
        <v>99</v>
      </c>
      <c r="Q2481">
        <v>13</v>
      </c>
      <c r="R2481">
        <v>60</v>
      </c>
      <c r="S2481">
        <v>8</v>
      </c>
      <c r="T2481">
        <v>7.5</v>
      </c>
      <c r="U2481">
        <v>26.77666666666666</v>
      </c>
      <c r="V2481">
        <v>6.6666666666666687</v>
      </c>
      <c r="W2481">
        <v>13.333333333333337</v>
      </c>
      <c r="X2481">
        <v>96.666666666666686</v>
      </c>
      <c r="Y2481">
        <v>76.666666666666686</v>
      </c>
      <c r="Z2481">
        <v>6.6873853053508521</v>
      </c>
      <c r="AA2481">
        <v>0</v>
      </c>
      <c r="AB2481">
        <v>1.9874606914351789</v>
      </c>
      <c r="AD2481">
        <v>53.144069528735137</v>
      </c>
      <c r="AF2481">
        <v>7.3619631901840492</v>
      </c>
      <c r="AG2481">
        <v>14.19721993937948</v>
      </c>
      <c r="AH2481">
        <v>0</v>
      </c>
      <c r="AI2481">
        <v>0</v>
      </c>
    </row>
    <row r="2482" spans="1:37">
      <c r="A2482">
        <v>18</v>
      </c>
      <c r="B2482">
        <v>186</v>
      </c>
      <c r="C2482">
        <v>2023</v>
      </c>
      <c r="E2482">
        <v>99</v>
      </c>
      <c r="G2482">
        <v>99</v>
      </c>
      <c r="H2482">
        <v>1</v>
      </c>
      <c r="I2482">
        <v>99</v>
      </c>
      <c r="J2482">
        <v>262</v>
      </c>
      <c r="K2482">
        <v>99</v>
      </c>
      <c r="L2482">
        <v>8</v>
      </c>
      <c r="M2482">
        <v>99</v>
      </c>
      <c r="N2482">
        <v>99</v>
      </c>
      <c r="O2482">
        <v>99</v>
      </c>
      <c r="P2482">
        <v>99</v>
      </c>
      <c r="R2482">
        <v>0</v>
      </c>
    </row>
    <row r="2483" spans="1:37">
      <c r="A2483">
        <v>18</v>
      </c>
      <c r="B2483">
        <v>187</v>
      </c>
      <c r="C2483">
        <v>2023</v>
      </c>
      <c r="E2483">
        <v>99</v>
      </c>
      <c r="G2483">
        <v>99</v>
      </c>
      <c r="H2483">
        <v>1</v>
      </c>
      <c r="I2483">
        <v>99</v>
      </c>
      <c r="J2483">
        <v>309</v>
      </c>
      <c r="K2483">
        <v>99</v>
      </c>
      <c r="L2483">
        <v>8</v>
      </c>
      <c r="M2483">
        <v>99</v>
      </c>
      <c r="N2483">
        <v>99</v>
      </c>
      <c r="O2483">
        <v>99</v>
      </c>
      <c r="P2483">
        <v>99</v>
      </c>
      <c r="Q2483">
        <v>47</v>
      </c>
      <c r="R2483">
        <v>361</v>
      </c>
      <c r="S2483">
        <v>8</v>
      </c>
      <c r="T2483">
        <v>6.1551246537396143</v>
      </c>
      <c r="U2483">
        <v>13.906925207756238</v>
      </c>
      <c r="V2483">
        <v>0.83102493074792239</v>
      </c>
      <c r="W2483">
        <v>7.2022160664819941</v>
      </c>
      <c r="X2483">
        <v>30.747922437673129</v>
      </c>
      <c r="Y2483">
        <v>19.390581717451525</v>
      </c>
      <c r="Z2483">
        <v>8.2446646370719918</v>
      </c>
      <c r="AA2483">
        <v>0</v>
      </c>
      <c r="AB2483">
        <v>2.1153135229206379</v>
      </c>
      <c r="AD2483">
        <v>71.734654711817072</v>
      </c>
      <c r="AF2483">
        <v>30.541455160744501</v>
      </c>
      <c r="AG2483">
        <v>36.91850631682675</v>
      </c>
      <c r="AH2483">
        <v>0</v>
      </c>
      <c r="AI2483">
        <v>0</v>
      </c>
    </row>
    <row r="2484" spans="1:37">
      <c r="A2484">
        <v>18</v>
      </c>
      <c r="B2484">
        <v>188</v>
      </c>
      <c r="C2484">
        <v>2023</v>
      </c>
      <c r="E2484">
        <v>99</v>
      </c>
      <c r="G2484">
        <v>99</v>
      </c>
      <c r="H2484">
        <v>2</v>
      </c>
      <c r="I2484">
        <v>99</v>
      </c>
      <c r="J2484">
        <v>470</v>
      </c>
      <c r="K2484">
        <v>99</v>
      </c>
      <c r="L2484">
        <v>8</v>
      </c>
      <c r="M2484">
        <v>99</v>
      </c>
      <c r="N2484">
        <v>99</v>
      </c>
      <c r="O2484">
        <v>99</v>
      </c>
      <c r="P2484">
        <v>99</v>
      </c>
      <c r="Q2484">
        <v>26</v>
      </c>
      <c r="R2484">
        <v>499</v>
      </c>
      <c r="S2484">
        <v>8</v>
      </c>
      <c r="T2484">
        <v>5.3607214428857723</v>
      </c>
      <c r="U2484">
        <v>10.557114228456912</v>
      </c>
      <c r="V2484">
        <v>1.4028056112224452</v>
      </c>
      <c r="W2484">
        <v>1.002004008016032</v>
      </c>
      <c r="X2484">
        <v>17.635270541082171</v>
      </c>
      <c r="Y2484">
        <v>9.4188376753507033</v>
      </c>
      <c r="Z2484">
        <v>7.382631711724474</v>
      </c>
      <c r="AA2484">
        <v>0</v>
      </c>
      <c r="AB2484">
        <v>1.3482491729000159</v>
      </c>
      <c r="AD2484">
        <v>55.234483792489101</v>
      </c>
      <c r="AF2484">
        <v>49.211045364891511</v>
      </c>
      <c r="AG2484">
        <v>55.764324804962463</v>
      </c>
      <c r="AH2484">
        <v>3.8076152304609217</v>
      </c>
      <c r="AI2484">
        <v>0</v>
      </c>
    </row>
    <row r="2485" spans="1:37">
      <c r="A2485">
        <v>18</v>
      </c>
      <c r="B2485">
        <v>189</v>
      </c>
      <c r="C2485">
        <v>2023</v>
      </c>
      <c r="E2485">
        <v>99</v>
      </c>
      <c r="G2485">
        <v>99</v>
      </c>
      <c r="H2485">
        <v>2</v>
      </c>
      <c r="I2485">
        <v>99</v>
      </c>
      <c r="J2485">
        <v>629</v>
      </c>
      <c r="K2485">
        <v>99</v>
      </c>
      <c r="L2485">
        <v>8</v>
      </c>
      <c r="M2485">
        <v>99</v>
      </c>
      <c r="N2485">
        <v>99</v>
      </c>
      <c r="O2485">
        <v>99</v>
      </c>
      <c r="P2485">
        <v>99</v>
      </c>
      <c r="Q2485">
        <v>4</v>
      </c>
      <c r="R2485">
        <v>48</v>
      </c>
      <c r="S2485">
        <v>8</v>
      </c>
      <c r="T2485">
        <v>7.625</v>
      </c>
      <c r="U2485">
        <v>26.045833333333341</v>
      </c>
      <c r="V2485">
        <v>8.3333333333333357</v>
      </c>
      <c r="W2485">
        <v>18.75</v>
      </c>
      <c r="X2485">
        <v>97.916666666666686</v>
      </c>
      <c r="Y2485">
        <v>75</v>
      </c>
      <c r="Z2485">
        <v>4.6850363896369442</v>
      </c>
      <c r="AA2485">
        <v>0</v>
      </c>
      <c r="AB2485">
        <v>2.1758618981911511</v>
      </c>
      <c r="AD2485">
        <v>21.198147532104976</v>
      </c>
      <c r="AF2485">
        <v>25</v>
      </c>
      <c r="AG2485">
        <v>30.82955217991714</v>
      </c>
      <c r="AH2485">
        <v>0</v>
      </c>
    </row>
    <row r="2486" spans="1:37">
      <c r="A2486">
        <v>18</v>
      </c>
      <c r="B2486">
        <v>190</v>
      </c>
      <c r="C2486">
        <v>2023</v>
      </c>
      <c r="E2486">
        <v>99</v>
      </c>
      <c r="G2486">
        <v>99</v>
      </c>
      <c r="H2486">
        <v>1</v>
      </c>
      <c r="I2486">
        <v>99</v>
      </c>
      <c r="J2486">
        <v>643</v>
      </c>
      <c r="K2486">
        <v>99</v>
      </c>
      <c r="L2486">
        <v>8</v>
      </c>
      <c r="M2486">
        <v>99</v>
      </c>
      <c r="N2486">
        <v>99</v>
      </c>
      <c r="O2486">
        <v>99</v>
      </c>
      <c r="P2486">
        <v>99</v>
      </c>
      <c r="Q2486">
        <v>4</v>
      </c>
      <c r="R2486">
        <v>7</v>
      </c>
      <c r="S2486">
        <v>8</v>
      </c>
      <c r="T2486">
        <v>7.5714285714285694</v>
      </c>
      <c r="U2486">
        <v>19.599999999999994</v>
      </c>
      <c r="V2486">
        <v>0</v>
      </c>
      <c r="W2486">
        <v>14.285714285714288</v>
      </c>
      <c r="X2486">
        <v>71.428571428571445</v>
      </c>
      <c r="Y2486">
        <v>57.142857142857153</v>
      </c>
      <c r="Z2486">
        <v>8.1692804369260692</v>
      </c>
      <c r="AA2486">
        <v>0</v>
      </c>
      <c r="AB2486">
        <v>1.9166296949998201</v>
      </c>
      <c r="AD2486">
        <v>51.185011338624392</v>
      </c>
      <c r="AF2486">
        <v>0.93708165997322646</v>
      </c>
      <c r="AG2486">
        <v>1.384516024864777</v>
      </c>
      <c r="AH2486">
        <v>0</v>
      </c>
      <c r="AI2486">
        <v>0</v>
      </c>
    </row>
    <row r="2487" spans="1:37">
      <c r="A2487">
        <v>18</v>
      </c>
      <c r="B2487">
        <v>191</v>
      </c>
      <c r="C2487">
        <v>2023</v>
      </c>
      <c r="E2487">
        <v>99</v>
      </c>
      <c r="G2487">
        <v>99</v>
      </c>
      <c r="H2487">
        <v>2</v>
      </c>
      <c r="I2487">
        <v>99</v>
      </c>
      <c r="J2487">
        <v>704</v>
      </c>
      <c r="K2487">
        <v>99</v>
      </c>
      <c r="L2487">
        <v>8</v>
      </c>
      <c r="M2487">
        <v>99</v>
      </c>
      <c r="N2487">
        <v>99</v>
      </c>
      <c r="O2487">
        <v>99</v>
      </c>
      <c r="P2487">
        <v>99</v>
      </c>
      <c r="R2487">
        <v>0</v>
      </c>
    </row>
    <row r="2488" spans="1:37">
      <c r="A2488">
        <v>18</v>
      </c>
      <c r="B2488">
        <v>192</v>
      </c>
      <c r="C2488">
        <v>2023</v>
      </c>
      <c r="E2488">
        <v>99</v>
      </c>
      <c r="G2488">
        <v>99</v>
      </c>
      <c r="H2488">
        <v>1</v>
      </c>
      <c r="I2488">
        <v>99</v>
      </c>
      <c r="J2488">
        <v>802</v>
      </c>
      <c r="K2488">
        <v>99</v>
      </c>
      <c r="L2488">
        <v>8</v>
      </c>
      <c r="M2488">
        <v>99</v>
      </c>
      <c r="N2488">
        <v>99</v>
      </c>
      <c r="O2488">
        <v>99</v>
      </c>
      <c r="P2488">
        <v>99</v>
      </c>
      <c r="Q2488">
        <v>1</v>
      </c>
      <c r="R2488">
        <v>3</v>
      </c>
      <c r="S2488">
        <v>8</v>
      </c>
      <c r="T2488">
        <v>3.3333333333333344</v>
      </c>
      <c r="U2488">
        <v>7.3</v>
      </c>
      <c r="V2488">
        <v>0</v>
      </c>
      <c r="W2488">
        <v>0</v>
      </c>
      <c r="X2488">
        <v>0</v>
      </c>
      <c r="Y2488">
        <v>0</v>
      </c>
      <c r="Z2488">
        <v>0.42426406871192546</v>
      </c>
      <c r="AA2488">
        <v>0</v>
      </c>
      <c r="AB2488">
        <v>0.4714045207910309</v>
      </c>
      <c r="AD2488">
        <v>99.999999999999986</v>
      </c>
      <c r="AF2488">
        <v>60</v>
      </c>
      <c r="AG2488">
        <v>61.864406779661032</v>
      </c>
      <c r="AH2488">
        <v>0</v>
      </c>
      <c r="AI2488">
        <v>3</v>
      </c>
      <c r="AJ2488">
        <v>80.366666666666688</v>
      </c>
      <c r="AK2488">
        <v>14.062220429451768</v>
      </c>
    </row>
    <row r="2489" spans="1:37">
      <c r="A2489">
        <v>18</v>
      </c>
      <c r="B2489">
        <v>193</v>
      </c>
      <c r="C2489">
        <v>2023</v>
      </c>
      <c r="E2489">
        <v>99</v>
      </c>
      <c r="G2489">
        <v>99</v>
      </c>
      <c r="H2489">
        <v>1</v>
      </c>
      <c r="I2489">
        <v>99</v>
      </c>
      <c r="J2489">
        <v>103</v>
      </c>
      <c r="K2489">
        <v>99</v>
      </c>
      <c r="L2489">
        <v>9</v>
      </c>
      <c r="M2489">
        <v>99</v>
      </c>
      <c r="N2489">
        <v>99</v>
      </c>
      <c r="O2489">
        <v>99</v>
      </c>
      <c r="P2489">
        <v>99</v>
      </c>
      <c r="R2489">
        <v>0</v>
      </c>
    </row>
    <row r="2490" spans="1:37">
      <c r="A2490">
        <v>18</v>
      </c>
      <c r="B2490">
        <v>194</v>
      </c>
      <c r="C2490">
        <v>2023</v>
      </c>
      <c r="E2490">
        <v>99</v>
      </c>
      <c r="G2490">
        <v>99</v>
      </c>
      <c r="H2490">
        <v>2</v>
      </c>
      <c r="I2490">
        <v>99</v>
      </c>
      <c r="J2490">
        <v>106</v>
      </c>
      <c r="K2490">
        <v>99</v>
      </c>
      <c r="L2490">
        <v>9</v>
      </c>
      <c r="M2490">
        <v>99</v>
      </c>
      <c r="N2490">
        <v>99</v>
      </c>
      <c r="O2490">
        <v>99</v>
      </c>
      <c r="P2490">
        <v>99</v>
      </c>
      <c r="R2490">
        <v>0</v>
      </c>
    </row>
    <row r="2491" spans="1:37">
      <c r="A2491">
        <v>18</v>
      </c>
      <c r="B2491">
        <v>195</v>
      </c>
      <c r="C2491">
        <v>2023</v>
      </c>
      <c r="E2491">
        <v>99</v>
      </c>
      <c r="G2491">
        <v>99</v>
      </c>
      <c r="H2491">
        <v>1</v>
      </c>
      <c r="I2491">
        <v>99</v>
      </c>
      <c r="J2491">
        <v>110</v>
      </c>
      <c r="K2491">
        <v>99</v>
      </c>
      <c r="L2491">
        <v>9</v>
      </c>
      <c r="M2491">
        <v>99</v>
      </c>
      <c r="N2491">
        <v>99</v>
      </c>
      <c r="O2491">
        <v>99</v>
      </c>
      <c r="P2491">
        <v>99</v>
      </c>
      <c r="R2491">
        <v>0</v>
      </c>
    </row>
    <row r="2492" spans="1:37">
      <c r="A2492">
        <v>18</v>
      </c>
      <c r="B2492">
        <v>196</v>
      </c>
      <c r="C2492">
        <v>2023</v>
      </c>
      <c r="E2492">
        <v>99</v>
      </c>
      <c r="G2492">
        <v>99</v>
      </c>
      <c r="H2492">
        <v>1</v>
      </c>
      <c r="I2492">
        <v>99</v>
      </c>
      <c r="J2492">
        <v>111</v>
      </c>
      <c r="K2492">
        <v>99</v>
      </c>
      <c r="L2492">
        <v>9</v>
      </c>
      <c r="M2492">
        <v>99</v>
      </c>
      <c r="N2492">
        <v>99</v>
      </c>
      <c r="O2492">
        <v>99</v>
      </c>
      <c r="P2492">
        <v>99</v>
      </c>
      <c r="R2492">
        <v>0</v>
      </c>
    </row>
    <row r="2493" spans="1:37">
      <c r="A2493">
        <v>18</v>
      </c>
      <c r="B2493">
        <v>197</v>
      </c>
      <c r="C2493">
        <v>2023</v>
      </c>
      <c r="E2493">
        <v>99</v>
      </c>
      <c r="G2493">
        <v>99</v>
      </c>
      <c r="H2493">
        <v>1</v>
      </c>
      <c r="I2493">
        <v>99</v>
      </c>
      <c r="J2493">
        <v>116</v>
      </c>
      <c r="K2493">
        <v>99</v>
      </c>
      <c r="L2493">
        <v>9</v>
      </c>
      <c r="M2493">
        <v>99</v>
      </c>
      <c r="N2493">
        <v>99</v>
      </c>
      <c r="O2493">
        <v>99</v>
      </c>
      <c r="P2493">
        <v>99</v>
      </c>
      <c r="R2493">
        <v>0</v>
      </c>
    </row>
    <row r="2494" spans="1:37">
      <c r="A2494">
        <v>18</v>
      </c>
      <c r="B2494">
        <v>198</v>
      </c>
      <c r="C2494">
        <v>2023</v>
      </c>
      <c r="E2494">
        <v>99</v>
      </c>
      <c r="G2494">
        <v>99</v>
      </c>
      <c r="H2494">
        <v>2</v>
      </c>
      <c r="I2494">
        <v>99</v>
      </c>
      <c r="J2494">
        <v>117</v>
      </c>
      <c r="K2494">
        <v>99</v>
      </c>
      <c r="L2494">
        <v>9</v>
      </c>
      <c r="M2494">
        <v>99</v>
      </c>
      <c r="N2494">
        <v>99</v>
      </c>
      <c r="O2494">
        <v>99</v>
      </c>
      <c r="P2494">
        <v>99</v>
      </c>
      <c r="R2494">
        <v>0</v>
      </c>
    </row>
    <row r="2495" spans="1:37">
      <c r="A2495">
        <v>18</v>
      </c>
      <c r="B2495">
        <v>199</v>
      </c>
      <c r="C2495">
        <v>2023</v>
      </c>
      <c r="E2495">
        <v>99</v>
      </c>
      <c r="G2495">
        <v>99</v>
      </c>
      <c r="H2495">
        <v>1</v>
      </c>
      <c r="I2495">
        <v>99</v>
      </c>
      <c r="J2495">
        <v>134</v>
      </c>
      <c r="K2495">
        <v>99</v>
      </c>
      <c r="L2495">
        <v>9</v>
      </c>
      <c r="M2495">
        <v>99</v>
      </c>
      <c r="N2495">
        <v>99</v>
      </c>
      <c r="O2495">
        <v>99</v>
      </c>
      <c r="P2495">
        <v>99</v>
      </c>
      <c r="R2495">
        <v>0</v>
      </c>
    </row>
    <row r="2496" spans="1:37">
      <c r="A2496">
        <v>18</v>
      </c>
      <c r="B2496">
        <v>200</v>
      </c>
      <c r="C2496">
        <v>2023</v>
      </c>
      <c r="E2496">
        <v>99</v>
      </c>
      <c r="G2496">
        <v>99</v>
      </c>
      <c r="H2496">
        <v>2</v>
      </c>
      <c r="I2496">
        <v>99</v>
      </c>
      <c r="J2496">
        <v>141</v>
      </c>
      <c r="K2496">
        <v>99</v>
      </c>
      <c r="L2496">
        <v>9</v>
      </c>
      <c r="M2496">
        <v>99</v>
      </c>
      <c r="N2496">
        <v>99</v>
      </c>
      <c r="O2496">
        <v>99</v>
      </c>
      <c r="P2496">
        <v>99</v>
      </c>
      <c r="R2496">
        <v>0</v>
      </c>
    </row>
    <row r="2497" spans="1:18">
      <c r="A2497">
        <v>18</v>
      </c>
      <c r="B2497">
        <v>201</v>
      </c>
      <c r="C2497">
        <v>2023</v>
      </c>
      <c r="E2497">
        <v>99</v>
      </c>
      <c r="G2497">
        <v>99</v>
      </c>
      <c r="H2497">
        <v>2</v>
      </c>
      <c r="I2497">
        <v>99</v>
      </c>
      <c r="J2497">
        <v>143</v>
      </c>
      <c r="K2497">
        <v>99</v>
      </c>
      <c r="L2497">
        <v>9</v>
      </c>
      <c r="M2497">
        <v>99</v>
      </c>
      <c r="N2497">
        <v>99</v>
      </c>
      <c r="O2497">
        <v>99</v>
      </c>
      <c r="P2497">
        <v>99</v>
      </c>
      <c r="R2497">
        <v>0</v>
      </c>
    </row>
    <row r="2498" spans="1:18">
      <c r="A2498">
        <v>18</v>
      </c>
      <c r="B2498">
        <v>202</v>
      </c>
      <c r="C2498">
        <v>2023</v>
      </c>
      <c r="E2498">
        <v>99</v>
      </c>
      <c r="G2498">
        <v>99</v>
      </c>
      <c r="H2498">
        <v>2</v>
      </c>
      <c r="I2498">
        <v>99</v>
      </c>
      <c r="J2498">
        <v>147</v>
      </c>
      <c r="K2498">
        <v>99</v>
      </c>
      <c r="L2498">
        <v>9</v>
      </c>
      <c r="M2498">
        <v>99</v>
      </c>
      <c r="N2498">
        <v>99</v>
      </c>
      <c r="O2498">
        <v>99</v>
      </c>
      <c r="P2498">
        <v>99</v>
      </c>
      <c r="R2498">
        <v>0</v>
      </c>
    </row>
    <row r="2499" spans="1:18">
      <c r="A2499">
        <v>18</v>
      </c>
      <c r="B2499">
        <v>203</v>
      </c>
      <c r="C2499">
        <v>2023</v>
      </c>
      <c r="E2499">
        <v>99</v>
      </c>
      <c r="G2499">
        <v>99</v>
      </c>
      <c r="H2499">
        <v>1</v>
      </c>
      <c r="I2499">
        <v>99</v>
      </c>
      <c r="J2499">
        <v>155</v>
      </c>
      <c r="K2499">
        <v>99</v>
      </c>
      <c r="L2499">
        <v>9</v>
      </c>
      <c r="M2499">
        <v>99</v>
      </c>
      <c r="N2499">
        <v>99</v>
      </c>
      <c r="O2499">
        <v>99</v>
      </c>
      <c r="P2499">
        <v>99</v>
      </c>
      <c r="R2499">
        <v>0</v>
      </c>
    </row>
    <row r="2500" spans="1:18">
      <c r="A2500">
        <v>18</v>
      </c>
      <c r="B2500">
        <v>204</v>
      </c>
      <c r="C2500">
        <v>2023</v>
      </c>
      <c r="E2500">
        <v>99</v>
      </c>
      <c r="G2500">
        <v>99</v>
      </c>
      <c r="H2500">
        <v>2</v>
      </c>
      <c r="I2500">
        <v>99</v>
      </c>
      <c r="J2500">
        <v>160</v>
      </c>
      <c r="K2500">
        <v>99</v>
      </c>
      <c r="L2500">
        <v>9</v>
      </c>
      <c r="M2500">
        <v>99</v>
      </c>
      <c r="N2500">
        <v>99</v>
      </c>
      <c r="O2500">
        <v>99</v>
      </c>
      <c r="P2500">
        <v>99</v>
      </c>
      <c r="R2500">
        <v>0</v>
      </c>
    </row>
    <row r="2501" spans="1:18">
      <c r="A2501">
        <v>18</v>
      </c>
      <c r="B2501">
        <v>205</v>
      </c>
      <c r="C2501">
        <v>2023</v>
      </c>
      <c r="E2501">
        <v>99</v>
      </c>
      <c r="G2501">
        <v>99</v>
      </c>
      <c r="H2501">
        <v>1</v>
      </c>
      <c r="I2501">
        <v>99</v>
      </c>
      <c r="J2501">
        <v>171</v>
      </c>
      <c r="K2501">
        <v>99</v>
      </c>
      <c r="L2501">
        <v>9</v>
      </c>
      <c r="M2501">
        <v>99</v>
      </c>
      <c r="N2501">
        <v>99</v>
      </c>
      <c r="O2501">
        <v>99</v>
      </c>
      <c r="P2501">
        <v>99</v>
      </c>
      <c r="R2501">
        <v>0</v>
      </c>
    </row>
    <row r="2502" spans="1:18">
      <c r="A2502">
        <v>18</v>
      </c>
      <c r="B2502">
        <v>206</v>
      </c>
      <c r="C2502">
        <v>2023</v>
      </c>
      <c r="E2502">
        <v>99</v>
      </c>
      <c r="G2502">
        <v>99</v>
      </c>
      <c r="H2502">
        <v>2</v>
      </c>
      <c r="I2502">
        <v>99</v>
      </c>
      <c r="J2502">
        <v>175</v>
      </c>
      <c r="K2502">
        <v>99</v>
      </c>
      <c r="L2502">
        <v>9</v>
      </c>
      <c r="M2502">
        <v>99</v>
      </c>
      <c r="N2502">
        <v>99</v>
      </c>
      <c r="O2502">
        <v>99</v>
      </c>
      <c r="P2502">
        <v>99</v>
      </c>
      <c r="R2502">
        <v>0</v>
      </c>
    </row>
    <row r="2503" spans="1:18">
      <c r="A2503">
        <v>18</v>
      </c>
      <c r="B2503">
        <v>207</v>
      </c>
      <c r="C2503">
        <v>2023</v>
      </c>
      <c r="E2503">
        <v>99</v>
      </c>
      <c r="G2503">
        <v>99</v>
      </c>
      <c r="H2503">
        <v>2</v>
      </c>
      <c r="I2503">
        <v>99</v>
      </c>
      <c r="J2503">
        <v>177</v>
      </c>
      <c r="K2503">
        <v>99</v>
      </c>
      <c r="L2503">
        <v>9</v>
      </c>
      <c r="M2503">
        <v>99</v>
      </c>
      <c r="N2503">
        <v>99</v>
      </c>
      <c r="O2503">
        <v>99</v>
      </c>
      <c r="P2503">
        <v>99</v>
      </c>
      <c r="R2503">
        <v>0</v>
      </c>
    </row>
    <row r="2504" spans="1:18">
      <c r="A2504">
        <v>18</v>
      </c>
      <c r="B2504">
        <v>208</v>
      </c>
      <c r="C2504">
        <v>2023</v>
      </c>
      <c r="E2504">
        <v>99</v>
      </c>
      <c r="G2504">
        <v>99</v>
      </c>
      <c r="H2504">
        <v>2</v>
      </c>
      <c r="I2504">
        <v>99</v>
      </c>
      <c r="J2504">
        <v>178</v>
      </c>
      <c r="K2504">
        <v>99</v>
      </c>
      <c r="L2504">
        <v>9</v>
      </c>
      <c r="M2504">
        <v>99</v>
      </c>
      <c r="N2504">
        <v>99</v>
      </c>
      <c r="O2504">
        <v>99</v>
      </c>
      <c r="P2504">
        <v>99</v>
      </c>
      <c r="R2504">
        <v>0</v>
      </c>
    </row>
    <row r="2505" spans="1:18">
      <c r="A2505">
        <v>18</v>
      </c>
      <c r="B2505">
        <v>209</v>
      </c>
      <c r="C2505">
        <v>2023</v>
      </c>
      <c r="E2505">
        <v>99</v>
      </c>
      <c r="G2505">
        <v>99</v>
      </c>
      <c r="H2505">
        <v>2</v>
      </c>
      <c r="I2505">
        <v>99</v>
      </c>
      <c r="J2505">
        <v>181</v>
      </c>
      <c r="K2505">
        <v>99</v>
      </c>
      <c r="L2505">
        <v>9</v>
      </c>
      <c r="M2505">
        <v>99</v>
      </c>
      <c r="N2505">
        <v>99</v>
      </c>
      <c r="O2505">
        <v>99</v>
      </c>
      <c r="P2505">
        <v>99</v>
      </c>
      <c r="R2505">
        <v>0</v>
      </c>
    </row>
    <row r="2506" spans="1:18">
      <c r="A2506">
        <v>18</v>
      </c>
      <c r="B2506">
        <v>210</v>
      </c>
      <c r="C2506">
        <v>2023</v>
      </c>
      <c r="E2506">
        <v>99</v>
      </c>
      <c r="G2506">
        <v>99</v>
      </c>
      <c r="H2506">
        <v>1</v>
      </c>
      <c r="I2506">
        <v>99</v>
      </c>
      <c r="J2506">
        <v>262</v>
      </c>
      <c r="K2506">
        <v>99</v>
      </c>
      <c r="L2506">
        <v>9</v>
      </c>
      <c r="M2506">
        <v>99</v>
      </c>
      <c r="N2506">
        <v>99</v>
      </c>
      <c r="O2506">
        <v>99</v>
      </c>
      <c r="P2506">
        <v>99</v>
      </c>
      <c r="R2506">
        <v>0</v>
      </c>
    </row>
    <row r="2507" spans="1:18">
      <c r="A2507">
        <v>18</v>
      </c>
      <c r="B2507">
        <v>211</v>
      </c>
      <c r="C2507">
        <v>2023</v>
      </c>
      <c r="E2507">
        <v>99</v>
      </c>
      <c r="G2507">
        <v>99</v>
      </c>
      <c r="H2507">
        <v>1</v>
      </c>
      <c r="I2507">
        <v>99</v>
      </c>
      <c r="J2507">
        <v>309</v>
      </c>
      <c r="K2507">
        <v>99</v>
      </c>
      <c r="L2507">
        <v>9</v>
      </c>
      <c r="M2507">
        <v>99</v>
      </c>
      <c r="N2507">
        <v>99</v>
      </c>
      <c r="O2507">
        <v>99</v>
      </c>
      <c r="P2507">
        <v>99</v>
      </c>
      <c r="R2507">
        <v>0</v>
      </c>
    </row>
    <row r="2508" spans="1:18">
      <c r="A2508">
        <v>18</v>
      </c>
      <c r="B2508">
        <v>212</v>
      </c>
      <c r="C2508">
        <v>2023</v>
      </c>
      <c r="E2508">
        <v>99</v>
      </c>
      <c r="G2508">
        <v>99</v>
      </c>
      <c r="H2508">
        <v>2</v>
      </c>
      <c r="I2508">
        <v>99</v>
      </c>
      <c r="J2508">
        <v>470</v>
      </c>
      <c r="K2508">
        <v>99</v>
      </c>
      <c r="L2508">
        <v>9</v>
      </c>
      <c r="M2508">
        <v>99</v>
      </c>
      <c r="N2508">
        <v>99</v>
      </c>
      <c r="O2508">
        <v>99</v>
      </c>
      <c r="P2508">
        <v>99</v>
      </c>
      <c r="R2508">
        <v>0</v>
      </c>
    </row>
    <row r="2509" spans="1:18">
      <c r="A2509">
        <v>18</v>
      </c>
      <c r="B2509">
        <v>213</v>
      </c>
      <c r="C2509">
        <v>2023</v>
      </c>
      <c r="E2509">
        <v>99</v>
      </c>
      <c r="G2509">
        <v>99</v>
      </c>
      <c r="H2509">
        <v>2</v>
      </c>
      <c r="I2509">
        <v>99</v>
      </c>
      <c r="J2509">
        <v>629</v>
      </c>
      <c r="K2509">
        <v>99</v>
      </c>
      <c r="L2509">
        <v>9</v>
      </c>
      <c r="M2509">
        <v>99</v>
      </c>
      <c r="N2509">
        <v>99</v>
      </c>
      <c r="O2509">
        <v>99</v>
      </c>
      <c r="P2509">
        <v>99</v>
      </c>
      <c r="R2509">
        <v>0</v>
      </c>
    </row>
    <row r="2510" spans="1:18">
      <c r="A2510">
        <v>18</v>
      </c>
      <c r="B2510">
        <v>214</v>
      </c>
      <c r="C2510">
        <v>2023</v>
      </c>
      <c r="E2510">
        <v>99</v>
      </c>
      <c r="G2510">
        <v>99</v>
      </c>
      <c r="H2510">
        <v>1</v>
      </c>
      <c r="I2510">
        <v>99</v>
      </c>
      <c r="J2510">
        <v>643</v>
      </c>
      <c r="K2510">
        <v>99</v>
      </c>
      <c r="L2510">
        <v>9</v>
      </c>
      <c r="M2510">
        <v>99</v>
      </c>
      <c r="N2510">
        <v>99</v>
      </c>
      <c r="O2510">
        <v>99</v>
      </c>
      <c r="P2510">
        <v>99</v>
      </c>
      <c r="R2510">
        <v>0</v>
      </c>
    </row>
    <row r="2511" spans="1:18">
      <c r="A2511">
        <v>18</v>
      </c>
      <c r="B2511">
        <v>215</v>
      </c>
      <c r="C2511">
        <v>2023</v>
      </c>
      <c r="E2511">
        <v>99</v>
      </c>
      <c r="G2511">
        <v>99</v>
      </c>
      <c r="H2511">
        <v>2</v>
      </c>
      <c r="I2511">
        <v>99</v>
      </c>
      <c r="J2511">
        <v>704</v>
      </c>
      <c r="K2511">
        <v>99</v>
      </c>
      <c r="L2511">
        <v>9</v>
      </c>
      <c r="M2511">
        <v>99</v>
      </c>
      <c r="N2511">
        <v>99</v>
      </c>
      <c r="O2511">
        <v>99</v>
      </c>
      <c r="P2511">
        <v>99</v>
      </c>
      <c r="R2511">
        <v>0</v>
      </c>
    </row>
    <row r="2512" spans="1:18">
      <c r="A2512">
        <v>18</v>
      </c>
      <c r="B2512">
        <v>216</v>
      </c>
      <c r="C2512">
        <v>2023</v>
      </c>
      <c r="E2512">
        <v>99</v>
      </c>
      <c r="G2512">
        <v>99</v>
      </c>
      <c r="H2512">
        <v>1</v>
      </c>
      <c r="I2512">
        <v>99</v>
      </c>
      <c r="J2512">
        <v>802</v>
      </c>
      <c r="K2512">
        <v>99</v>
      </c>
      <c r="L2512">
        <v>9</v>
      </c>
      <c r="M2512">
        <v>99</v>
      </c>
      <c r="N2512">
        <v>99</v>
      </c>
      <c r="O2512">
        <v>99</v>
      </c>
      <c r="P2512">
        <v>99</v>
      </c>
      <c r="R2512">
        <v>0</v>
      </c>
    </row>
    <row r="2513" spans="1:18">
      <c r="A2513">
        <v>18</v>
      </c>
      <c r="B2513">
        <v>217</v>
      </c>
      <c r="C2513">
        <v>2023</v>
      </c>
      <c r="E2513">
        <v>99</v>
      </c>
      <c r="G2513">
        <v>99</v>
      </c>
      <c r="H2513">
        <v>1</v>
      </c>
      <c r="I2513">
        <v>99</v>
      </c>
      <c r="J2513">
        <v>103</v>
      </c>
      <c r="K2513">
        <v>99</v>
      </c>
      <c r="L2513">
        <v>10</v>
      </c>
      <c r="M2513">
        <v>99</v>
      </c>
      <c r="N2513">
        <v>99</v>
      </c>
      <c r="O2513">
        <v>99</v>
      </c>
      <c r="P2513">
        <v>99</v>
      </c>
      <c r="R2513">
        <v>0</v>
      </c>
    </row>
    <row r="2514" spans="1:18">
      <c r="A2514">
        <v>18</v>
      </c>
      <c r="B2514">
        <v>218</v>
      </c>
      <c r="C2514">
        <v>2023</v>
      </c>
      <c r="E2514">
        <v>99</v>
      </c>
      <c r="G2514">
        <v>99</v>
      </c>
      <c r="H2514">
        <v>2</v>
      </c>
      <c r="I2514">
        <v>99</v>
      </c>
      <c r="J2514">
        <v>106</v>
      </c>
      <c r="K2514">
        <v>99</v>
      </c>
      <c r="L2514">
        <v>10</v>
      </c>
      <c r="M2514">
        <v>99</v>
      </c>
      <c r="N2514">
        <v>99</v>
      </c>
      <c r="O2514">
        <v>99</v>
      </c>
      <c r="P2514">
        <v>99</v>
      </c>
      <c r="R2514">
        <v>0</v>
      </c>
    </row>
    <row r="2515" spans="1:18">
      <c r="A2515">
        <v>18</v>
      </c>
      <c r="B2515">
        <v>219</v>
      </c>
      <c r="C2515">
        <v>2023</v>
      </c>
      <c r="E2515">
        <v>99</v>
      </c>
      <c r="G2515">
        <v>99</v>
      </c>
      <c r="H2515">
        <v>1</v>
      </c>
      <c r="I2515">
        <v>99</v>
      </c>
      <c r="J2515">
        <v>110</v>
      </c>
      <c r="K2515">
        <v>99</v>
      </c>
      <c r="L2515">
        <v>10</v>
      </c>
      <c r="M2515">
        <v>99</v>
      </c>
      <c r="N2515">
        <v>99</v>
      </c>
      <c r="O2515">
        <v>99</v>
      </c>
      <c r="P2515">
        <v>99</v>
      </c>
      <c r="R2515">
        <v>0</v>
      </c>
    </row>
    <row r="2516" spans="1:18">
      <c r="A2516">
        <v>18</v>
      </c>
      <c r="B2516">
        <v>220</v>
      </c>
      <c r="C2516">
        <v>2023</v>
      </c>
      <c r="E2516">
        <v>99</v>
      </c>
      <c r="G2516">
        <v>99</v>
      </c>
      <c r="H2516">
        <v>1</v>
      </c>
      <c r="I2516">
        <v>99</v>
      </c>
      <c r="J2516">
        <v>111</v>
      </c>
      <c r="K2516">
        <v>99</v>
      </c>
      <c r="L2516">
        <v>10</v>
      </c>
      <c r="M2516">
        <v>99</v>
      </c>
      <c r="N2516">
        <v>99</v>
      </c>
      <c r="O2516">
        <v>99</v>
      </c>
      <c r="P2516">
        <v>99</v>
      </c>
      <c r="R2516">
        <v>0</v>
      </c>
    </row>
    <row r="2517" spans="1:18">
      <c r="A2517">
        <v>18</v>
      </c>
      <c r="B2517">
        <v>221</v>
      </c>
      <c r="C2517">
        <v>2023</v>
      </c>
      <c r="E2517">
        <v>99</v>
      </c>
      <c r="G2517">
        <v>99</v>
      </c>
      <c r="H2517">
        <v>1</v>
      </c>
      <c r="I2517">
        <v>99</v>
      </c>
      <c r="J2517">
        <v>116</v>
      </c>
      <c r="K2517">
        <v>99</v>
      </c>
      <c r="L2517">
        <v>10</v>
      </c>
      <c r="M2517">
        <v>99</v>
      </c>
      <c r="N2517">
        <v>99</v>
      </c>
      <c r="O2517">
        <v>99</v>
      </c>
      <c r="P2517">
        <v>99</v>
      </c>
      <c r="R2517">
        <v>0</v>
      </c>
    </row>
    <row r="2518" spans="1:18">
      <c r="A2518">
        <v>18</v>
      </c>
      <c r="B2518">
        <v>222</v>
      </c>
      <c r="C2518">
        <v>2023</v>
      </c>
      <c r="E2518">
        <v>99</v>
      </c>
      <c r="G2518">
        <v>99</v>
      </c>
      <c r="H2518">
        <v>2</v>
      </c>
      <c r="I2518">
        <v>99</v>
      </c>
      <c r="J2518">
        <v>117</v>
      </c>
      <c r="K2518">
        <v>99</v>
      </c>
      <c r="L2518">
        <v>10</v>
      </c>
      <c r="M2518">
        <v>99</v>
      </c>
      <c r="N2518">
        <v>99</v>
      </c>
      <c r="O2518">
        <v>99</v>
      </c>
      <c r="P2518">
        <v>99</v>
      </c>
      <c r="R2518">
        <v>0</v>
      </c>
    </row>
    <row r="2519" spans="1:18">
      <c r="A2519">
        <v>18</v>
      </c>
      <c r="B2519">
        <v>223</v>
      </c>
      <c r="C2519">
        <v>2023</v>
      </c>
      <c r="E2519">
        <v>99</v>
      </c>
      <c r="G2519">
        <v>99</v>
      </c>
      <c r="H2519">
        <v>1</v>
      </c>
      <c r="I2519">
        <v>99</v>
      </c>
      <c r="J2519">
        <v>134</v>
      </c>
      <c r="K2519">
        <v>99</v>
      </c>
      <c r="L2519">
        <v>10</v>
      </c>
      <c r="M2519">
        <v>99</v>
      </c>
      <c r="N2519">
        <v>99</v>
      </c>
      <c r="O2519">
        <v>99</v>
      </c>
      <c r="P2519">
        <v>99</v>
      </c>
      <c r="R2519">
        <v>0</v>
      </c>
    </row>
    <row r="2520" spans="1:18">
      <c r="A2520">
        <v>18</v>
      </c>
      <c r="B2520">
        <v>224</v>
      </c>
      <c r="C2520">
        <v>2023</v>
      </c>
      <c r="E2520">
        <v>99</v>
      </c>
      <c r="G2520">
        <v>99</v>
      </c>
      <c r="H2520">
        <v>2</v>
      </c>
      <c r="I2520">
        <v>99</v>
      </c>
      <c r="J2520">
        <v>141</v>
      </c>
      <c r="K2520">
        <v>99</v>
      </c>
      <c r="L2520">
        <v>10</v>
      </c>
      <c r="M2520">
        <v>99</v>
      </c>
      <c r="N2520">
        <v>99</v>
      </c>
      <c r="O2520">
        <v>99</v>
      </c>
      <c r="P2520">
        <v>99</v>
      </c>
      <c r="R2520">
        <v>0</v>
      </c>
    </row>
    <row r="2521" spans="1:18">
      <c r="A2521">
        <v>18</v>
      </c>
      <c r="B2521">
        <v>225</v>
      </c>
      <c r="C2521">
        <v>2023</v>
      </c>
      <c r="E2521">
        <v>99</v>
      </c>
      <c r="G2521">
        <v>99</v>
      </c>
      <c r="H2521">
        <v>2</v>
      </c>
      <c r="I2521">
        <v>99</v>
      </c>
      <c r="J2521">
        <v>143</v>
      </c>
      <c r="K2521">
        <v>99</v>
      </c>
      <c r="L2521">
        <v>10</v>
      </c>
      <c r="M2521">
        <v>99</v>
      </c>
      <c r="N2521">
        <v>99</v>
      </c>
      <c r="O2521">
        <v>99</v>
      </c>
      <c r="P2521">
        <v>99</v>
      </c>
      <c r="R2521">
        <v>0</v>
      </c>
    </row>
    <row r="2522" spans="1:18">
      <c r="A2522">
        <v>18</v>
      </c>
      <c r="B2522">
        <v>226</v>
      </c>
      <c r="C2522">
        <v>2023</v>
      </c>
      <c r="E2522">
        <v>99</v>
      </c>
      <c r="G2522">
        <v>99</v>
      </c>
      <c r="H2522">
        <v>2</v>
      </c>
      <c r="I2522">
        <v>99</v>
      </c>
      <c r="J2522">
        <v>147</v>
      </c>
      <c r="K2522">
        <v>99</v>
      </c>
      <c r="L2522">
        <v>10</v>
      </c>
      <c r="M2522">
        <v>99</v>
      </c>
      <c r="N2522">
        <v>99</v>
      </c>
      <c r="O2522">
        <v>99</v>
      </c>
      <c r="P2522">
        <v>99</v>
      </c>
      <c r="R2522">
        <v>0</v>
      </c>
    </row>
    <row r="2523" spans="1:18">
      <c r="A2523">
        <v>18</v>
      </c>
      <c r="B2523">
        <v>227</v>
      </c>
      <c r="C2523">
        <v>2023</v>
      </c>
      <c r="E2523">
        <v>99</v>
      </c>
      <c r="G2523">
        <v>99</v>
      </c>
      <c r="H2523">
        <v>1</v>
      </c>
      <c r="I2523">
        <v>99</v>
      </c>
      <c r="J2523">
        <v>155</v>
      </c>
      <c r="K2523">
        <v>99</v>
      </c>
      <c r="L2523">
        <v>10</v>
      </c>
      <c r="M2523">
        <v>99</v>
      </c>
      <c r="N2523">
        <v>99</v>
      </c>
      <c r="O2523">
        <v>99</v>
      </c>
      <c r="P2523">
        <v>99</v>
      </c>
      <c r="R2523">
        <v>0</v>
      </c>
    </row>
    <row r="2524" spans="1:18">
      <c r="A2524">
        <v>18</v>
      </c>
      <c r="B2524">
        <v>228</v>
      </c>
      <c r="C2524">
        <v>2023</v>
      </c>
      <c r="E2524">
        <v>99</v>
      </c>
      <c r="G2524">
        <v>99</v>
      </c>
      <c r="H2524">
        <v>2</v>
      </c>
      <c r="I2524">
        <v>99</v>
      </c>
      <c r="J2524">
        <v>160</v>
      </c>
      <c r="K2524">
        <v>99</v>
      </c>
      <c r="L2524">
        <v>10</v>
      </c>
      <c r="M2524">
        <v>99</v>
      </c>
      <c r="N2524">
        <v>99</v>
      </c>
      <c r="O2524">
        <v>99</v>
      </c>
      <c r="P2524">
        <v>99</v>
      </c>
      <c r="R2524">
        <v>0</v>
      </c>
    </row>
    <row r="2525" spans="1:18">
      <c r="A2525">
        <v>18</v>
      </c>
      <c r="B2525">
        <v>229</v>
      </c>
      <c r="C2525">
        <v>2023</v>
      </c>
      <c r="E2525">
        <v>99</v>
      </c>
      <c r="G2525">
        <v>99</v>
      </c>
      <c r="H2525">
        <v>1</v>
      </c>
      <c r="I2525">
        <v>99</v>
      </c>
      <c r="J2525">
        <v>171</v>
      </c>
      <c r="K2525">
        <v>99</v>
      </c>
      <c r="L2525">
        <v>10</v>
      </c>
      <c r="M2525">
        <v>99</v>
      </c>
      <c r="N2525">
        <v>99</v>
      </c>
      <c r="O2525">
        <v>99</v>
      </c>
      <c r="P2525">
        <v>99</v>
      </c>
      <c r="R2525">
        <v>0</v>
      </c>
    </row>
    <row r="2526" spans="1:18">
      <c r="A2526">
        <v>18</v>
      </c>
      <c r="B2526">
        <v>230</v>
      </c>
      <c r="C2526">
        <v>2023</v>
      </c>
      <c r="E2526">
        <v>99</v>
      </c>
      <c r="G2526">
        <v>99</v>
      </c>
      <c r="H2526">
        <v>2</v>
      </c>
      <c r="I2526">
        <v>99</v>
      </c>
      <c r="J2526">
        <v>175</v>
      </c>
      <c r="K2526">
        <v>99</v>
      </c>
      <c r="L2526">
        <v>10</v>
      </c>
      <c r="M2526">
        <v>99</v>
      </c>
      <c r="N2526">
        <v>99</v>
      </c>
      <c r="O2526">
        <v>99</v>
      </c>
      <c r="P2526">
        <v>99</v>
      </c>
      <c r="R2526">
        <v>0</v>
      </c>
    </row>
    <row r="2527" spans="1:18">
      <c r="A2527">
        <v>18</v>
      </c>
      <c r="B2527">
        <v>231</v>
      </c>
      <c r="C2527">
        <v>2023</v>
      </c>
      <c r="E2527">
        <v>99</v>
      </c>
      <c r="G2527">
        <v>99</v>
      </c>
      <c r="H2527">
        <v>2</v>
      </c>
      <c r="I2527">
        <v>99</v>
      </c>
      <c r="J2527">
        <v>177</v>
      </c>
      <c r="K2527">
        <v>99</v>
      </c>
      <c r="L2527">
        <v>10</v>
      </c>
      <c r="M2527">
        <v>99</v>
      </c>
      <c r="N2527">
        <v>99</v>
      </c>
      <c r="O2527">
        <v>99</v>
      </c>
      <c r="P2527">
        <v>99</v>
      </c>
      <c r="R2527">
        <v>0</v>
      </c>
    </row>
    <row r="2528" spans="1:18">
      <c r="A2528">
        <v>18</v>
      </c>
      <c r="B2528">
        <v>232</v>
      </c>
      <c r="C2528">
        <v>2023</v>
      </c>
      <c r="E2528">
        <v>99</v>
      </c>
      <c r="G2528">
        <v>99</v>
      </c>
      <c r="H2528">
        <v>2</v>
      </c>
      <c r="I2528">
        <v>99</v>
      </c>
      <c r="J2528">
        <v>178</v>
      </c>
      <c r="K2528">
        <v>99</v>
      </c>
      <c r="L2528">
        <v>10</v>
      </c>
      <c r="M2528">
        <v>99</v>
      </c>
      <c r="N2528">
        <v>99</v>
      </c>
      <c r="O2528">
        <v>99</v>
      </c>
      <c r="P2528">
        <v>99</v>
      </c>
      <c r="R2528">
        <v>0</v>
      </c>
    </row>
    <row r="2529" spans="1:37">
      <c r="A2529">
        <v>18</v>
      </c>
      <c r="B2529">
        <v>233</v>
      </c>
      <c r="C2529">
        <v>2023</v>
      </c>
      <c r="E2529">
        <v>99</v>
      </c>
      <c r="G2529">
        <v>99</v>
      </c>
      <c r="H2529">
        <v>2</v>
      </c>
      <c r="I2529">
        <v>99</v>
      </c>
      <c r="J2529">
        <v>181</v>
      </c>
      <c r="K2529">
        <v>99</v>
      </c>
      <c r="L2529">
        <v>10</v>
      </c>
      <c r="M2529">
        <v>99</v>
      </c>
      <c r="N2529">
        <v>99</v>
      </c>
      <c r="O2529">
        <v>99</v>
      </c>
      <c r="P2529">
        <v>99</v>
      </c>
      <c r="R2529">
        <v>0</v>
      </c>
    </row>
    <row r="2530" spans="1:37">
      <c r="A2530">
        <v>18</v>
      </c>
      <c r="B2530">
        <v>234</v>
      </c>
      <c r="C2530">
        <v>2023</v>
      </c>
      <c r="E2530">
        <v>99</v>
      </c>
      <c r="G2530">
        <v>99</v>
      </c>
      <c r="H2530">
        <v>1</v>
      </c>
      <c r="I2530">
        <v>99</v>
      </c>
      <c r="J2530">
        <v>262</v>
      </c>
      <c r="K2530">
        <v>99</v>
      </c>
      <c r="L2530">
        <v>10</v>
      </c>
      <c r="M2530">
        <v>99</v>
      </c>
      <c r="N2530">
        <v>99</v>
      </c>
      <c r="O2530">
        <v>99</v>
      </c>
      <c r="P2530">
        <v>99</v>
      </c>
      <c r="R2530">
        <v>0</v>
      </c>
    </row>
    <row r="2531" spans="1:37">
      <c r="A2531">
        <v>18</v>
      </c>
      <c r="B2531">
        <v>235</v>
      </c>
      <c r="C2531">
        <v>2023</v>
      </c>
      <c r="E2531">
        <v>99</v>
      </c>
      <c r="G2531">
        <v>99</v>
      </c>
      <c r="H2531">
        <v>1</v>
      </c>
      <c r="I2531">
        <v>99</v>
      </c>
      <c r="J2531">
        <v>309</v>
      </c>
      <c r="K2531">
        <v>99</v>
      </c>
      <c r="L2531">
        <v>10</v>
      </c>
      <c r="M2531">
        <v>99</v>
      </c>
      <c r="N2531">
        <v>99</v>
      </c>
      <c r="O2531">
        <v>99</v>
      </c>
      <c r="P2531">
        <v>99</v>
      </c>
      <c r="R2531">
        <v>0</v>
      </c>
    </row>
    <row r="2532" spans="1:37">
      <c r="A2532">
        <v>18</v>
      </c>
      <c r="B2532">
        <v>236</v>
      </c>
      <c r="C2532">
        <v>2023</v>
      </c>
      <c r="E2532">
        <v>99</v>
      </c>
      <c r="G2532">
        <v>99</v>
      </c>
      <c r="H2532">
        <v>2</v>
      </c>
      <c r="I2532">
        <v>99</v>
      </c>
      <c r="J2532">
        <v>470</v>
      </c>
      <c r="K2532">
        <v>99</v>
      </c>
      <c r="L2532">
        <v>10</v>
      </c>
      <c r="M2532">
        <v>99</v>
      </c>
      <c r="N2532">
        <v>99</v>
      </c>
      <c r="O2532">
        <v>99</v>
      </c>
      <c r="P2532">
        <v>99</v>
      </c>
      <c r="R2532">
        <v>0</v>
      </c>
    </row>
    <row r="2533" spans="1:37">
      <c r="A2533">
        <v>18</v>
      </c>
      <c r="B2533">
        <v>237</v>
      </c>
      <c r="C2533">
        <v>2023</v>
      </c>
      <c r="E2533">
        <v>99</v>
      </c>
      <c r="G2533">
        <v>99</v>
      </c>
      <c r="H2533">
        <v>1</v>
      </c>
      <c r="I2533">
        <v>99</v>
      </c>
      <c r="J2533">
        <v>629</v>
      </c>
      <c r="K2533">
        <v>99</v>
      </c>
      <c r="L2533">
        <v>10</v>
      </c>
      <c r="M2533">
        <v>99</v>
      </c>
      <c r="N2533">
        <v>99</v>
      </c>
      <c r="O2533">
        <v>99</v>
      </c>
      <c r="P2533">
        <v>99</v>
      </c>
      <c r="R2533">
        <v>0</v>
      </c>
    </row>
    <row r="2534" spans="1:37">
      <c r="A2534">
        <v>18</v>
      </c>
      <c r="B2534">
        <v>238</v>
      </c>
      <c r="C2534">
        <v>2023</v>
      </c>
      <c r="E2534">
        <v>99</v>
      </c>
      <c r="G2534">
        <v>99</v>
      </c>
      <c r="H2534">
        <v>1</v>
      </c>
      <c r="I2534">
        <v>99</v>
      </c>
      <c r="J2534">
        <v>643</v>
      </c>
      <c r="K2534">
        <v>99</v>
      </c>
      <c r="L2534">
        <v>10</v>
      </c>
      <c r="M2534">
        <v>99</v>
      </c>
      <c r="N2534">
        <v>99</v>
      </c>
      <c r="O2534">
        <v>99</v>
      </c>
      <c r="P2534">
        <v>99</v>
      </c>
      <c r="R2534">
        <v>0</v>
      </c>
    </row>
    <row r="2535" spans="1:37">
      <c r="A2535">
        <v>18</v>
      </c>
      <c r="B2535">
        <v>239</v>
      </c>
      <c r="C2535">
        <v>2023</v>
      </c>
      <c r="E2535">
        <v>99</v>
      </c>
      <c r="G2535">
        <v>99</v>
      </c>
      <c r="H2535">
        <v>2</v>
      </c>
      <c r="I2535">
        <v>99</v>
      </c>
      <c r="J2535">
        <v>704</v>
      </c>
      <c r="K2535">
        <v>99</v>
      </c>
      <c r="L2535">
        <v>10</v>
      </c>
      <c r="M2535">
        <v>99</v>
      </c>
      <c r="N2535">
        <v>99</v>
      </c>
      <c r="O2535">
        <v>99</v>
      </c>
      <c r="P2535">
        <v>99</v>
      </c>
      <c r="R2535">
        <v>0</v>
      </c>
    </row>
    <row r="2536" spans="1:37">
      <c r="A2536">
        <v>18</v>
      </c>
      <c r="B2536">
        <v>240</v>
      </c>
      <c r="C2536">
        <v>2023</v>
      </c>
      <c r="E2536">
        <v>99</v>
      </c>
      <c r="G2536">
        <v>99</v>
      </c>
      <c r="H2536">
        <v>1</v>
      </c>
      <c r="I2536">
        <v>99</v>
      </c>
      <c r="J2536">
        <v>802</v>
      </c>
      <c r="K2536">
        <v>99</v>
      </c>
      <c r="L2536">
        <v>10</v>
      </c>
      <c r="M2536">
        <v>99</v>
      </c>
      <c r="N2536">
        <v>99</v>
      </c>
      <c r="O2536">
        <v>99</v>
      </c>
      <c r="P2536">
        <v>99</v>
      </c>
      <c r="R2536">
        <v>0</v>
      </c>
    </row>
    <row r="2537" spans="1:37">
      <c r="A2537">
        <v>18</v>
      </c>
      <c r="B2537">
        <v>241</v>
      </c>
      <c r="C2537">
        <v>2023</v>
      </c>
      <c r="E2537">
        <v>99</v>
      </c>
      <c r="G2537">
        <v>99</v>
      </c>
      <c r="H2537">
        <v>1</v>
      </c>
      <c r="I2537">
        <v>99</v>
      </c>
      <c r="J2537">
        <v>103</v>
      </c>
      <c r="K2537">
        <v>99</v>
      </c>
      <c r="L2537">
        <v>11</v>
      </c>
      <c r="M2537">
        <v>99</v>
      </c>
      <c r="N2537">
        <v>99</v>
      </c>
      <c r="O2537">
        <v>99</v>
      </c>
      <c r="P2537">
        <v>99</v>
      </c>
      <c r="R2537">
        <v>0</v>
      </c>
    </row>
    <row r="2538" spans="1:37">
      <c r="A2538">
        <v>18</v>
      </c>
      <c r="B2538">
        <v>242</v>
      </c>
      <c r="C2538">
        <v>2023</v>
      </c>
      <c r="E2538">
        <v>99</v>
      </c>
      <c r="G2538">
        <v>99</v>
      </c>
      <c r="H2538">
        <v>2</v>
      </c>
      <c r="I2538">
        <v>99</v>
      </c>
      <c r="J2538">
        <v>106</v>
      </c>
      <c r="K2538">
        <v>99</v>
      </c>
      <c r="L2538">
        <v>11</v>
      </c>
      <c r="M2538">
        <v>99</v>
      </c>
      <c r="N2538">
        <v>99</v>
      </c>
      <c r="O2538">
        <v>99</v>
      </c>
      <c r="P2538">
        <v>99</v>
      </c>
      <c r="Q2538">
        <v>13</v>
      </c>
      <c r="R2538">
        <v>93</v>
      </c>
      <c r="S2538">
        <v>11</v>
      </c>
      <c r="T2538">
        <v>6.4193548387096788</v>
      </c>
      <c r="U2538">
        <v>21.723655913978501</v>
      </c>
      <c r="V2538">
        <v>6.4516129032258052</v>
      </c>
      <c r="W2538">
        <v>10.752688172043012</v>
      </c>
      <c r="X2538">
        <v>72.043010752688176</v>
      </c>
      <c r="Y2538">
        <v>37.634408602150543</v>
      </c>
      <c r="Z2538">
        <v>8.5844745813936516</v>
      </c>
      <c r="AA2538">
        <v>0</v>
      </c>
      <c r="AB2538">
        <v>2.2686388351635176</v>
      </c>
      <c r="AD2538">
        <v>31.94474680860495</v>
      </c>
      <c r="AF2538">
        <v>20.261437908496735</v>
      </c>
      <c r="AG2538">
        <v>30.501079457101017</v>
      </c>
      <c r="AH2538">
        <v>0</v>
      </c>
      <c r="AI2538">
        <v>18</v>
      </c>
      <c r="AJ2538">
        <v>101.44999999999997</v>
      </c>
      <c r="AK2538">
        <v>20.292076662182403</v>
      </c>
    </row>
    <row r="2539" spans="1:37">
      <c r="A2539">
        <v>18</v>
      </c>
      <c r="B2539">
        <v>243</v>
      </c>
      <c r="C2539">
        <v>2023</v>
      </c>
      <c r="E2539">
        <v>99</v>
      </c>
      <c r="G2539">
        <v>99</v>
      </c>
      <c r="H2539">
        <v>1</v>
      </c>
      <c r="I2539">
        <v>99</v>
      </c>
      <c r="J2539">
        <v>110</v>
      </c>
      <c r="K2539">
        <v>99</v>
      </c>
      <c r="L2539">
        <v>11</v>
      </c>
      <c r="M2539">
        <v>99</v>
      </c>
      <c r="N2539">
        <v>99</v>
      </c>
      <c r="O2539">
        <v>99</v>
      </c>
      <c r="P2539">
        <v>99</v>
      </c>
      <c r="R2539">
        <v>0</v>
      </c>
    </row>
    <row r="2540" spans="1:37">
      <c r="A2540">
        <v>18</v>
      </c>
      <c r="B2540">
        <v>244</v>
      </c>
      <c r="C2540">
        <v>2023</v>
      </c>
      <c r="E2540">
        <v>99</v>
      </c>
      <c r="G2540">
        <v>99</v>
      </c>
      <c r="H2540">
        <v>1</v>
      </c>
      <c r="I2540">
        <v>99</v>
      </c>
      <c r="J2540">
        <v>111</v>
      </c>
      <c r="K2540">
        <v>99</v>
      </c>
      <c r="L2540">
        <v>11</v>
      </c>
      <c r="M2540">
        <v>99</v>
      </c>
      <c r="N2540">
        <v>99</v>
      </c>
      <c r="O2540">
        <v>99</v>
      </c>
      <c r="P2540">
        <v>99</v>
      </c>
      <c r="R2540">
        <v>0</v>
      </c>
    </row>
    <row r="2541" spans="1:37">
      <c r="A2541">
        <v>18</v>
      </c>
      <c r="B2541">
        <v>245</v>
      </c>
      <c r="C2541">
        <v>2023</v>
      </c>
      <c r="E2541">
        <v>99</v>
      </c>
      <c r="G2541">
        <v>99</v>
      </c>
      <c r="H2541">
        <v>1</v>
      </c>
      <c r="I2541">
        <v>99</v>
      </c>
      <c r="J2541">
        <v>116</v>
      </c>
      <c r="K2541">
        <v>99</v>
      </c>
      <c r="L2541">
        <v>11</v>
      </c>
      <c r="M2541">
        <v>99</v>
      </c>
      <c r="N2541">
        <v>99</v>
      </c>
      <c r="O2541">
        <v>99</v>
      </c>
      <c r="P2541">
        <v>99</v>
      </c>
      <c r="R2541">
        <v>0</v>
      </c>
    </row>
    <row r="2542" spans="1:37">
      <c r="A2542">
        <v>18</v>
      </c>
      <c r="B2542">
        <v>246</v>
      </c>
      <c r="C2542">
        <v>2023</v>
      </c>
      <c r="E2542">
        <v>99</v>
      </c>
      <c r="G2542">
        <v>99</v>
      </c>
      <c r="H2542">
        <v>2</v>
      </c>
      <c r="I2542">
        <v>99</v>
      </c>
      <c r="J2542">
        <v>117</v>
      </c>
      <c r="K2542">
        <v>99</v>
      </c>
      <c r="L2542">
        <v>11</v>
      </c>
      <c r="M2542">
        <v>99</v>
      </c>
      <c r="N2542">
        <v>99</v>
      </c>
      <c r="O2542">
        <v>99</v>
      </c>
      <c r="P2542">
        <v>99</v>
      </c>
      <c r="R2542">
        <v>0</v>
      </c>
    </row>
    <row r="2543" spans="1:37">
      <c r="A2543">
        <v>18</v>
      </c>
      <c r="B2543">
        <v>247</v>
      </c>
      <c r="C2543">
        <v>2023</v>
      </c>
      <c r="E2543">
        <v>99</v>
      </c>
      <c r="G2543">
        <v>99</v>
      </c>
      <c r="H2543">
        <v>1</v>
      </c>
      <c r="I2543">
        <v>99</v>
      </c>
      <c r="J2543">
        <v>134</v>
      </c>
      <c r="K2543">
        <v>99</v>
      </c>
      <c r="L2543">
        <v>11</v>
      </c>
      <c r="M2543">
        <v>99</v>
      </c>
      <c r="N2543">
        <v>99</v>
      </c>
      <c r="O2543">
        <v>99</v>
      </c>
      <c r="P2543">
        <v>99</v>
      </c>
      <c r="R2543">
        <v>0</v>
      </c>
    </row>
    <row r="2544" spans="1:37">
      <c r="A2544">
        <v>18</v>
      </c>
      <c r="B2544">
        <v>248</v>
      </c>
      <c r="C2544">
        <v>2023</v>
      </c>
      <c r="E2544">
        <v>99</v>
      </c>
      <c r="G2544">
        <v>99</v>
      </c>
      <c r="H2544">
        <v>2</v>
      </c>
      <c r="I2544">
        <v>99</v>
      </c>
      <c r="J2544">
        <v>141</v>
      </c>
      <c r="K2544">
        <v>99</v>
      </c>
      <c r="L2544">
        <v>11</v>
      </c>
      <c r="M2544">
        <v>99</v>
      </c>
      <c r="N2544">
        <v>99</v>
      </c>
      <c r="O2544">
        <v>99</v>
      </c>
      <c r="P2544">
        <v>99</v>
      </c>
      <c r="R2544">
        <v>0</v>
      </c>
    </row>
    <row r="2545" spans="1:35">
      <c r="A2545">
        <v>18</v>
      </c>
      <c r="B2545">
        <v>249</v>
      </c>
      <c r="C2545">
        <v>2023</v>
      </c>
      <c r="E2545">
        <v>99</v>
      </c>
      <c r="G2545">
        <v>99</v>
      </c>
      <c r="H2545">
        <v>2</v>
      </c>
      <c r="I2545">
        <v>99</v>
      </c>
      <c r="J2545">
        <v>143</v>
      </c>
      <c r="K2545">
        <v>99</v>
      </c>
      <c r="L2545">
        <v>11</v>
      </c>
      <c r="M2545">
        <v>99</v>
      </c>
      <c r="N2545">
        <v>99</v>
      </c>
      <c r="O2545">
        <v>99</v>
      </c>
      <c r="P2545">
        <v>99</v>
      </c>
      <c r="R2545">
        <v>0</v>
      </c>
    </row>
    <row r="2546" spans="1:35">
      <c r="A2546">
        <v>18</v>
      </c>
      <c r="B2546">
        <v>250</v>
      </c>
      <c r="C2546">
        <v>2023</v>
      </c>
      <c r="E2546">
        <v>99</v>
      </c>
      <c r="G2546">
        <v>99</v>
      </c>
      <c r="H2546">
        <v>2</v>
      </c>
      <c r="I2546">
        <v>99</v>
      </c>
      <c r="J2546">
        <v>147</v>
      </c>
      <c r="K2546">
        <v>99</v>
      </c>
      <c r="L2546">
        <v>11</v>
      </c>
      <c r="M2546">
        <v>99</v>
      </c>
      <c r="N2546">
        <v>99</v>
      </c>
      <c r="O2546">
        <v>99</v>
      </c>
      <c r="P2546">
        <v>99</v>
      </c>
      <c r="Q2546">
        <v>2</v>
      </c>
      <c r="R2546">
        <v>7</v>
      </c>
      <c r="S2546">
        <v>11</v>
      </c>
      <c r="T2546">
        <v>6.1428571428571441</v>
      </c>
      <c r="U2546">
        <v>18.328571428571426</v>
      </c>
      <c r="V2546">
        <v>0</v>
      </c>
      <c r="W2546">
        <v>14.285714285714288</v>
      </c>
      <c r="X2546">
        <v>71.428571428571445</v>
      </c>
      <c r="Y2546">
        <v>14.285714285714288</v>
      </c>
      <c r="Z2546">
        <v>9.1991792002973671</v>
      </c>
      <c r="AA2546">
        <v>0</v>
      </c>
      <c r="AB2546">
        <v>4.0152769493014837</v>
      </c>
      <c r="AD2546">
        <v>79.622068057507818</v>
      </c>
      <c r="AF2546">
        <v>3.4653465346534662</v>
      </c>
      <c r="AG2546">
        <v>5.6923554727361481</v>
      </c>
      <c r="AH2546">
        <v>28.571428571428577</v>
      </c>
      <c r="AI2546">
        <v>0</v>
      </c>
    </row>
    <row r="2547" spans="1:35">
      <c r="A2547">
        <v>18</v>
      </c>
      <c r="B2547">
        <v>251</v>
      </c>
      <c r="C2547">
        <v>2023</v>
      </c>
      <c r="E2547">
        <v>99</v>
      </c>
      <c r="G2547">
        <v>99</v>
      </c>
      <c r="H2547">
        <v>1</v>
      </c>
      <c r="I2547">
        <v>99</v>
      </c>
      <c r="J2547">
        <v>155</v>
      </c>
      <c r="K2547">
        <v>99</v>
      </c>
      <c r="L2547">
        <v>11</v>
      </c>
      <c r="M2547">
        <v>99</v>
      </c>
      <c r="N2547">
        <v>99</v>
      </c>
      <c r="O2547">
        <v>99</v>
      </c>
      <c r="P2547">
        <v>99</v>
      </c>
      <c r="Q2547">
        <v>2</v>
      </c>
      <c r="R2547">
        <v>2</v>
      </c>
      <c r="S2547">
        <v>11</v>
      </c>
      <c r="T2547">
        <v>9.5</v>
      </c>
      <c r="U2547">
        <v>33.75</v>
      </c>
      <c r="V2547">
        <v>50</v>
      </c>
      <c r="W2547">
        <v>50</v>
      </c>
      <c r="X2547">
        <v>100</v>
      </c>
      <c r="Y2547">
        <v>100</v>
      </c>
      <c r="Z2547">
        <v>8.1500000000000075</v>
      </c>
      <c r="AA2547">
        <v>0</v>
      </c>
      <c r="AB2547">
        <v>4.5</v>
      </c>
      <c r="AD2547">
        <v>99.999999999999901</v>
      </c>
      <c r="AF2547">
        <v>7.2648020341445699E-2</v>
      </c>
      <c r="AG2547">
        <v>0.14724616941817037</v>
      </c>
      <c r="AH2547">
        <v>0</v>
      </c>
      <c r="AI2547">
        <v>0</v>
      </c>
    </row>
    <row r="2548" spans="1:35">
      <c r="A2548">
        <v>18</v>
      </c>
      <c r="B2548">
        <v>252</v>
      </c>
      <c r="C2548">
        <v>2023</v>
      </c>
      <c r="E2548">
        <v>99</v>
      </c>
      <c r="G2548">
        <v>99</v>
      </c>
      <c r="H2548">
        <v>2</v>
      </c>
      <c r="I2548">
        <v>99</v>
      </c>
      <c r="J2548">
        <v>160</v>
      </c>
      <c r="K2548">
        <v>99</v>
      </c>
      <c r="L2548">
        <v>11</v>
      </c>
      <c r="M2548">
        <v>99</v>
      </c>
      <c r="N2548">
        <v>99</v>
      </c>
      <c r="O2548">
        <v>99</v>
      </c>
      <c r="P2548">
        <v>99</v>
      </c>
      <c r="R2548">
        <v>0</v>
      </c>
    </row>
    <row r="2549" spans="1:35">
      <c r="A2549">
        <v>18</v>
      </c>
      <c r="B2549">
        <v>253</v>
      </c>
      <c r="C2549">
        <v>2023</v>
      </c>
      <c r="E2549">
        <v>99</v>
      </c>
      <c r="G2549">
        <v>99</v>
      </c>
      <c r="H2549">
        <v>1</v>
      </c>
      <c r="I2549">
        <v>99</v>
      </c>
      <c r="J2549">
        <v>171</v>
      </c>
      <c r="K2549">
        <v>99</v>
      </c>
      <c r="L2549">
        <v>11</v>
      </c>
      <c r="M2549">
        <v>99</v>
      </c>
      <c r="N2549">
        <v>99</v>
      </c>
      <c r="O2549">
        <v>99</v>
      </c>
      <c r="P2549">
        <v>99</v>
      </c>
      <c r="R2549">
        <v>0</v>
      </c>
    </row>
    <row r="2550" spans="1:35">
      <c r="A2550">
        <v>18</v>
      </c>
      <c r="B2550">
        <v>254</v>
      </c>
      <c r="C2550">
        <v>2023</v>
      </c>
      <c r="E2550">
        <v>99</v>
      </c>
      <c r="G2550">
        <v>99</v>
      </c>
      <c r="H2550">
        <v>2</v>
      </c>
      <c r="I2550">
        <v>99</v>
      </c>
      <c r="J2550">
        <v>175</v>
      </c>
      <c r="K2550">
        <v>99</v>
      </c>
      <c r="L2550">
        <v>11</v>
      </c>
      <c r="M2550">
        <v>99</v>
      </c>
      <c r="N2550">
        <v>99</v>
      </c>
      <c r="O2550">
        <v>99</v>
      </c>
      <c r="P2550">
        <v>99</v>
      </c>
      <c r="R2550">
        <v>0</v>
      </c>
    </row>
    <row r="2551" spans="1:35">
      <c r="A2551">
        <v>18</v>
      </c>
      <c r="B2551">
        <v>255</v>
      </c>
      <c r="C2551">
        <v>2023</v>
      </c>
      <c r="E2551">
        <v>99</v>
      </c>
      <c r="G2551">
        <v>99</v>
      </c>
      <c r="H2551">
        <v>2</v>
      </c>
      <c r="I2551">
        <v>99</v>
      </c>
      <c r="J2551">
        <v>177</v>
      </c>
      <c r="K2551">
        <v>99</v>
      </c>
      <c r="L2551">
        <v>11</v>
      </c>
      <c r="M2551">
        <v>99</v>
      </c>
      <c r="N2551">
        <v>99</v>
      </c>
      <c r="O2551">
        <v>99</v>
      </c>
      <c r="P2551">
        <v>99</v>
      </c>
      <c r="R2551">
        <v>0</v>
      </c>
    </row>
    <row r="2552" spans="1:35">
      <c r="A2552">
        <v>18</v>
      </c>
      <c r="B2552">
        <v>256</v>
      </c>
      <c r="C2552">
        <v>2023</v>
      </c>
      <c r="E2552">
        <v>99</v>
      </c>
      <c r="G2552">
        <v>99</v>
      </c>
      <c r="H2552">
        <v>2</v>
      </c>
      <c r="I2552">
        <v>99</v>
      </c>
      <c r="J2552">
        <v>178</v>
      </c>
      <c r="K2552">
        <v>99</v>
      </c>
      <c r="L2552">
        <v>11</v>
      </c>
      <c r="M2552">
        <v>99</v>
      </c>
      <c r="N2552">
        <v>99</v>
      </c>
      <c r="O2552">
        <v>99</v>
      </c>
      <c r="P2552">
        <v>99</v>
      </c>
      <c r="Q2552">
        <v>3</v>
      </c>
      <c r="R2552">
        <v>3</v>
      </c>
      <c r="S2552">
        <v>11</v>
      </c>
      <c r="T2552">
        <v>6</v>
      </c>
      <c r="U2552">
        <v>20.766666666666666</v>
      </c>
      <c r="V2552">
        <v>0</v>
      </c>
      <c r="W2552">
        <v>0</v>
      </c>
      <c r="X2552">
        <v>66.666666666666686</v>
      </c>
      <c r="Y2552">
        <v>66.666666666666686</v>
      </c>
      <c r="Z2552">
        <v>6.6137903067924819</v>
      </c>
      <c r="AA2552">
        <v>0</v>
      </c>
      <c r="AB2552">
        <v>1.4142135623730951</v>
      </c>
      <c r="AD2552">
        <v>61.297360375022315</v>
      </c>
      <c r="AF2552">
        <v>0.50590219224283284</v>
      </c>
      <c r="AG2552">
        <v>0.89436963449998597</v>
      </c>
      <c r="AH2552">
        <v>33.333333333333343</v>
      </c>
      <c r="AI2552">
        <v>0</v>
      </c>
    </row>
    <row r="2553" spans="1:35">
      <c r="A2553">
        <v>18</v>
      </c>
      <c r="B2553">
        <v>257</v>
      </c>
      <c r="C2553">
        <v>2023</v>
      </c>
      <c r="E2553">
        <v>99</v>
      </c>
      <c r="G2553">
        <v>99</v>
      </c>
      <c r="H2553">
        <v>2</v>
      </c>
      <c r="I2553">
        <v>99</v>
      </c>
      <c r="J2553">
        <v>181</v>
      </c>
      <c r="K2553">
        <v>99</v>
      </c>
      <c r="L2553">
        <v>11</v>
      </c>
      <c r="M2553">
        <v>99</v>
      </c>
      <c r="N2553">
        <v>99</v>
      </c>
      <c r="O2553">
        <v>99</v>
      </c>
      <c r="P2553">
        <v>99</v>
      </c>
      <c r="R2553">
        <v>0</v>
      </c>
    </row>
    <row r="2554" spans="1:35">
      <c r="A2554">
        <v>18</v>
      </c>
      <c r="B2554">
        <v>258</v>
      </c>
      <c r="C2554">
        <v>2023</v>
      </c>
      <c r="E2554">
        <v>99</v>
      </c>
      <c r="G2554">
        <v>99</v>
      </c>
      <c r="H2554">
        <v>1</v>
      </c>
      <c r="I2554">
        <v>99</v>
      </c>
      <c r="J2554">
        <v>262</v>
      </c>
      <c r="K2554">
        <v>99</v>
      </c>
      <c r="L2554">
        <v>11</v>
      </c>
      <c r="M2554">
        <v>99</v>
      </c>
      <c r="N2554">
        <v>99</v>
      </c>
      <c r="O2554">
        <v>99</v>
      </c>
      <c r="P2554">
        <v>99</v>
      </c>
      <c r="R2554">
        <v>0</v>
      </c>
    </row>
    <row r="2555" spans="1:35">
      <c r="A2555">
        <v>18</v>
      </c>
      <c r="B2555">
        <v>259</v>
      </c>
      <c r="C2555">
        <v>2023</v>
      </c>
      <c r="E2555">
        <v>99</v>
      </c>
      <c r="G2555">
        <v>99</v>
      </c>
      <c r="H2555">
        <v>1</v>
      </c>
      <c r="I2555">
        <v>99</v>
      </c>
      <c r="J2555">
        <v>309</v>
      </c>
      <c r="K2555">
        <v>99</v>
      </c>
      <c r="L2555">
        <v>11</v>
      </c>
      <c r="M2555">
        <v>99</v>
      </c>
      <c r="N2555">
        <v>99</v>
      </c>
      <c r="O2555">
        <v>99</v>
      </c>
      <c r="P2555">
        <v>99</v>
      </c>
      <c r="Q2555">
        <v>9</v>
      </c>
      <c r="R2555">
        <v>38</v>
      </c>
      <c r="S2555">
        <v>11</v>
      </c>
      <c r="T2555">
        <v>6.5789473684210513</v>
      </c>
      <c r="U2555">
        <v>14.223684210526311</v>
      </c>
      <c r="V2555">
        <v>0</v>
      </c>
      <c r="W2555">
        <v>5.2631578947368443</v>
      </c>
      <c r="X2555">
        <v>31.578947368421055</v>
      </c>
      <c r="Y2555">
        <v>18.421052631578945</v>
      </c>
      <c r="Z2555">
        <v>8.7020395132262376</v>
      </c>
      <c r="AA2555">
        <v>0</v>
      </c>
      <c r="AB2555">
        <v>1.7863750261554907</v>
      </c>
      <c r="AD2555">
        <v>51.916651981834491</v>
      </c>
      <c r="AF2555">
        <v>3.2148900169204744</v>
      </c>
      <c r="AG2555">
        <v>3.9746738634859473</v>
      </c>
      <c r="AH2555">
        <v>0</v>
      </c>
      <c r="AI2555">
        <v>0</v>
      </c>
    </row>
    <row r="2556" spans="1:35">
      <c r="A2556">
        <v>18</v>
      </c>
      <c r="B2556">
        <v>260</v>
      </c>
      <c r="C2556">
        <v>2023</v>
      </c>
      <c r="E2556">
        <v>99</v>
      </c>
      <c r="G2556">
        <v>99</v>
      </c>
      <c r="H2556">
        <v>2</v>
      </c>
      <c r="I2556">
        <v>99</v>
      </c>
      <c r="J2556">
        <v>470</v>
      </c>
      <c r="K2556">
        <v>99</v>
      </c>
      <c r="L2556">
        <v>11</v>
      </c>
      <c r="M2556">
        <v>99</v>
      </c>
      <c r="N2556">
        <v>99</v>
      </c>
      <c r="O2556">
        <v>99</v>
      </c>
      <c r="P2556">
        <v>99</v>
      </c>
      <c r="R2556">
        <v>0</v>
      </c>
    </row>
    <row r="2557" spans="1:35">
      <c r="A2557">
        <v>18</v>
      </c>
      <c r="B2557">
        <v>261</v>
      </c>
      <c r="C2557">
        <v>2023</v>
      </c>
      <c r="E2557">
        <v>99</v>
      </c>
      <c r="G2557">
        <v>99</v>
      </c>
      <c r="H2557">
        <v>2</v>
      </c>
      <c r="I2557">
        <v>99</v>
      </c>
      <c r="J2557">
        <v>629</v>
      </c>
      <c r="K2557">
        <v>99</v>
      </c>
      <c r="L2557">
        <v>11</v>
      </c>
      <c r="M2557">
        <v>99</v>
      </c>
      <c r="N2557">
        <v>99</v>
      </c>
      <c r="O2557">
        <v>99</v>
      </c>
      <c r="P2557">
        <v>99</v>
      </c>
      <c r="R2557">
        <v>0</v>
      </c>
    </row>
    <row r="2558" spans="1:35">
      <c r="A2558">
        <v>18</v>
      </c>
      <c r="B2558">
        <v>262</v>
      </c>
      <c r="C2558">
        <v>2023</v>
      </c>
      <c r="E2558">
        <v>99</v>
      </c>
      <c r="G2558">
        <v>99</v>
      </c>
      <c r="H2558">
        <v>1</v>
      </c>
      <c r="I2558">
        <v>99</v>
      </c>
      <c r="J2558">
        <v>643</v>
      </c>
      <c r="K2558">
        <v>99</v>
      </c>
      <c r="L2558">
        <v>11</v>
      </c>
      <c r="M2558">
        <v>99</v>
      </c>
      <c r="N2558">
        <v>99</v>
      </c>
      <c r="O2558">
        <v>99</v>
      </c>
      <c r="P2558">
        <v>99</v>
      </c>
      <c r="R2558">
        <v>0</v>
      </c>
    </row>
    <row r="2559" spans="1:35">
      <c r="A2559">
        <v>18</v>
      </c>
      <c r="B2559">
        <v>263</v>
      </c>
      <c r="C2559">
        <v>2023</v>
      </c>
      <c r="E2559">
        <v>99</v>
      </c>
      <c r="G2559">
        <v>99</v>
      </c>
      <c r="H2559">
        <v>2</v>
      </c>
      <c r="I2559">
        <v>99</v>
      </c>
      <c r="J2559">
        <v>704</v>
      </c>
      <c r="K2559">
        <v>99</v>
      </c>
      <c r="L2559">
        <v>11</v>
      </c>
      <c r="M2559">
        <v>99</v>
      </c>
      <c r="N2559">
        <v>99</v>
      </c>
      <c r="O2559">
        <v>99</v>
      </c>
      <c r="P2559">
        <v>99</v>
      </c>
      <c r="R2559">
        <v>0</v>
      </c>
    </row>
    <row r="2560" spans="1:35">
      <c r="A2560">
        <v>18</v>
      </c>
      <c r="B2560">
        <v>264</v>
      </c>
      <c r="C2560">
        <v>2023</v>
      </c>
      <c r="E2560">
        <v>99</v>
      </c>
      <c r="G2560">
        <v>99</v>
      </c>
      <c r="H2560">
        <v>1</v>
      </c>
      <c r="I2560">
        <v>99</v>
      </c>
      <c r="J2560">
        <v>802</v>
      </c>
      <c r="K2560">
        <v>99</v>
      </c>
      <c r="L2560">
        <v>11</v>
      </c>
      <c r="M2560">
        <v>99</v>
      </c>
      <c r="N2560">
        <v>99</v>
      </c>
      <c r="O2560">
        <v>99</v>
      </c>
      <c r="P2560">
        <v>99</v>
      </c>
      <c r="R2560">
        <v>0</v>
      </c>
    </row>
    <row r="2561" spans="1:18">
      <c r="A2561">
        <v>18</v>
      </c>
      <c r="B2561">
        <v>265</v>
      </c>
      <c r="C2561">
        <v>2023</v>
      </c>
      <c r="E2561">
        <v>99</v>
      </c>
      <c r="G2561">
        <v>99</v>
      </c>
      <c r="H2561">
        <v>1</v>
      </c>
      <c r="I2561">
        <v>99</v>
      </c>
      <c r="J2561">
        <v>103</v>
      </c>
      <c r="K2561">
        <v>99</v>
      </c>
      <c r="L2561">
        <v>12</v>
      </c>
      <c r="M2561">
        <v>99</v>
      </c>
      <c r="N2561">
        <v>99</v>
      </c>
      <c r="O2561">
        <v>99</v>
      </c>
      <c r="P2561">
        <v>99</v>
      </c>
      <c r="R2561">
        <v>0</v>
      </c>
    </row>
    <row r="2562" spans="1:18">
      <c r="A2562">
        <v>18</v>
      </c>
      <c r="B2562">
        <v>266</v>
      </c>
      <c r="C2562">
        <v>2023</v>
      </c>
      <c r="E2562">
        <v>99</v>
      </c>
      <c r="G2562">
        <v>99</v>
      </c>
      <c r="H2562">
        <v>2</v>
      </c>
      <c r="I2562">
        <v>99</v>
      </c>
      <c r="J2562">
        <v>106</v>
      </c>
      <c r="K2562">
        <v>99</v>
      </c>
      <c r="L2562">
        <v>12</v>
      </c>
      <c r="M2562">
        <v>99</v>
      </c>
      <c r="N2562">
        <v>99</v>
      </c>
      <c r="O2562">
        <v>99</v>
      </c>
      <c r="P2562">
        <v>99</v>
      </c>
      <c r="R2562">
        <v>0</v>
      </c>
    </row>
    <row r="2563" spans="1:18">
      <c r="A2563">
        <v>18</v>
      </c>
      <c r="B2563">
        <v>267</v>
      </c>
      <c r="C2563">
        <v>2023</v>
      </c>
      <c r="E2563">
        <v>99</v>
      </c>
      <c r="G2563">
        <v>99</v>
      </c>
      <c r="H2563">
        <v>1</v>
      </c>
      <c r="I2563">
        <v>99</v>
      </c>
      <c r="J2563">
        <v>110</v>
      </c>
      <c r="K2563">
        <v>99</v>
      </c>
      <c r="L2563">
        <v>12</v>
      </c>
      <c r="M2563">
        <v>99</v>
      </c>
      <c r="N2563">
        <v>99</v>
      </c>
      <c r="O2563">
        <v>99</v>
      </c>
      <c r="P2563">
        <v>99</v>
      </c>
      <c r="R2563">
        <v>0</v>
      </c>
    </row>
    <row r="2564" spans="1:18">
      <c r="A2564">
        <v>18</v>
      </c>
      <c r="B2564">
        <v>268</v>
      </c>
      <c r="C2564">
        <v>2023</v>
      </c>
      <c r="E2564">
        <v>99</v>
      </c>
      <c r="G2564">
        <v>99</v>
      </c>
      <c r="H2564">
        <v>1</v>
      </c>
      <c r="I2564">
        <v>99</v>
      </c>
      <c r="J2564">
        <v>111</v>
      </c>
      <c r="K2564">
        <v>99</v>
      </c>
      <c r="L2564">
        <v>12</v>
      </c>
      <c r="M2564">
        <v>99</v>
      </c>
      <c r="N2564">
        <v>99</v>
      </c>
      <c r="O2564">
        <v>99</v>
      </c>
      <c r="P2564">
        <v>99</v>
      </c>
      <c r="R2564">
        <v>0</v>
      </c>
    </row>
    <row r="2565" spans="1:18">
      <c r="A2565">
        <v>18</v>
      </c>
      <c r="B2565">
        <v>269</v>
      </c>
      <c r="C2565">
        <v>2023</v>
      </c>
      <c r="E2565">
        <v>99</v>
      </c>
      <c r="G2565">
        <v>99</v>
      </c>
      <c r="H2565">
        <v>1</v>
      </c>
      <c r="I2565">
        <v>99</v>
      </c>
      <c r="J2565">
        <v>116</v>
      </c>
      <c r="K2565">
        <v>99</v>
      </c>
      <c r="L2565">
        <v>12</v>
      </c>
      <c r="M2565">
        <v>99</v>
      </c>
      <c r="N2565">
        <v>99</v>
      </c>
      <c r="O2565">
        <v>99</v>
      </c>
      <c r="P2565">
        <v>99</v>
      </c>
      <c r="R2565">
        <v>0</v>
      </c>
    </row>
    <row r="2566" spans="1:18">
      <c r="A2566">
        <v>18</v>
      </c>
      <c r="B2566">
        <v>270</v>
      </c>
      <c r="C2566">
        <v>2023</v>
      </c>
      <c r="E2566">
        <v>99</v>
      </c>
      <c r="G2566">
        <v>99</v>
      </c>
      <c r="H2566">
        <v>2</v>
      </c>
      <c r="I2566">
        <v>99</v>
      </c>
      <c r="J2566">
        <v>117</v>
      </c>
      <c r="K2566">
        <v>99</v>
      </c>
      <c r="L2566">
        <v>12</v>
      </c>
      <c r="M2566">
        <v>99</v>
      </c>
      <c r="N2566">
        <v>99</v>
      </c>
      <c r="O2566">
        <v>99</v>
      </c>
      <c r="P2566">
        <v>99</v>
      </c>
      <c r="R2566">
        <v>0</v>
      </c>
    </row>
    <row r="2567" spans="1:18">
      <c r="A2567">
        <v>18</v>
      </c>
      <c r="B2567">
        <v>271</v>
      </c>
      <c r="C2567">
        <v>2023</v>
      </c>
      <c r="E2567">
        <v>99</v>
      </c>
      <c r="G2567">
        <v>99</v>
      </c>
      <c r="H2567">
        <v>1</v>
      </c>
      <c r="I2567">
        <v>99</v>
      </c>
      <c r="J2567">
        <v>134</v>
      </c>
      <c r="K2567">
        <v>99</v>
      </c>
      <c r="L2567">
        <v>12</v>
      </c>
      <c r="M2567">
        <v>99</v>
      </c>
      <c r="N2567">
        <v>99</v>
      </c>
      <c r="O2567">
        <v>99</v>
      </c>
      <c r="P2567">
        <v>99</v>
      </c>
      <c r="R2567">
        <v>0</v>
      </c>
    </row>
    <row r="2568" spans="1:18">
      <c r="A2568">
        <v>18</v>
      </c>
      <c r="B2568">
        <v>272</v>
      </c>
      <c r="C2568">
        <v>2023</v>
      </c>
      <c r="E2568">
        <v>99</v>
      </c>
      <c r="G2568">
        <v>99</v>
      </c>
      <c r="H2568">
        <v>2</v>
      </c>
      <c r="I2568">
        <v>99</v>
      </c>
      <c r="J2568">
        <v>141</v>
      </c>
      <c r="K2568">
        <v>99</v>
      </c>
      <c r="L2568">
        <v>12</v>
      </c>
      <c r="M2568">
        <v>99</v>
      </c>
      <c r="N2568">
        <v>99</v>
      </c>
      <c r="O2568">
        <v>99</v>
      </c>
      <c r="P2568">
        <v>99</v>
      </c>
      <c r="R2568">
        <v>0</v>
      </c>
    </row>
    <row r="2569" spans="1:18">
      <c r="A2569">
        <v>18</v>
      </c>
      <c r="B2569">
        <v>273</v>
      </c>
      <c r="C2569">
        <v>2023</v>
      </c>
      <c r="E2569">
        <v>99</v>
      </c>
      <c r="G2569">
        <v>99</v>
      </c>
      <c r="H2569">
        <v>2</v>
      </c>
      <c r="I2569">
        <v>99</v>
      </c>
      <c r="J2569">
        <v>143</v>
      </c>
      <c r="K2569">
        <v>99</v>
      </c>
      <c r="L2569">
        <v>12</v>
      </c>
      <c r="M2569">
        <v>99</v>
      </c>
      <c r="N2569">
        <v>99</v>
      </c>
      <c r="O2569">
        <v>99</v>
      </c>
      <c r="P2569">
        <v>99</v>
      </c>
      <c r="R2569">
        <v>0</v>
      </c>
    </row>
    <row r="2570" spans="1:18">
      <c r="A2570">
        <v>18</v>
      </c>
      <c r="B2570">
        <v>274</v>
      </c>
      <c r="C2570">
        <v>2023</v>
      </c>
      <c r="E2570">
        <v>99</v>
      </c>
      <c r="G2570">
        <v>99</v>
      </c>
      <c r="H2570">
        <v>2</v>
      </c>
      <c r="I2570">
        <v>99</v>
      </c>
      <c r="J2570">
        <v>147</v>
      </c>
      <c r="K2570">
        <v>99</v>
      </c>
      <c r="L2570">
        <v>12</v>
      </c>
      <c r="M2570">
        <v>99</v>
      </c>
      <c r="N2570">
        <v>99</v>
      </c>
      <c r="O2570">
        <v>99</v>
      </c>
      <c r="P2570">
        <v>99</v>
      </c>
      <c r="R2570">
        <v>0</v>
      </c>
    </row>
    <row r="2571" spans="1:18">
      <c r="A2571">
        <v>18</v>
      </c>
      <c r="B2571">
        <v>275</v>
      </c>
      <c r="C2571">
        <v>2023</v>
      </c>
      <c r="E2571">
        <v>99</v>
      </c>
      <c r="G2571">
        <v>99</v>
      </c>
      <c r="H2571">
        <v>1</v>
      </c>
      <c r="I2571">
        <v>99</v>
      </c>
      <c r="J2571">
        <v>155</v>
      </c>
      <c r="K2571">
        <v>99</v>
      </c>
      <c r="L2571">
        <v>12</v>
      </c>
      <c r="M2571">
        <v>99</v>
      </c>
      <c r="N2571">
        <v>99</v>
      </c>
      <c r="O2571">
        <v>99</v>
      </c>
      <c r="P2571">
        <v>99</v>
      </c>
      <c r="R2571">
        <v>0</v>
      </c>
    </row>
    <row r="2572" spans="1:18">
      <c r="A2572">
        <v>18</v>
      </c>
      <c r="B2572">
        <v>276</v>
      </c>
      <c r="C2572">
        <v>2023</v>
      </c>
      <c r="E2572">
        <v>99</v>
      </c>
      <c r="G2572">
        <v>99</v>
      </c>
      <c r="H2572">
        <v>2</v>
      </c>
      <c r="I2572">
        <v>99</v>
      </c>
      <c r="J2572">
        <v>160</v>
      </c>
      <c r="K2572">
        <v>99</v>
      </c>
      <c r="L2572">
        <v>12</v>
      </c>
      <c r="M2572">
        <v>99</v>
      </c>
      <c r="N2572">
        <v>99</v>
      </c>
      <c r="O2572">
        <v>99</v>
      </c>
      <c r="P2572">
        <v>99</v>
      </c>
      <c r="R2572">
        <v>0</v>
      </c>
    </row>
    <row r="2573" spans="1:18">
      <c r="A2573">
        <v>18</v>
      </c>
      <c r="B2573">
        <v>277</v>
      </c>
      <c r="C2573">
        <v>2023</v>
      </c>
      <c r="E2573">
        <v>99</v>
      </c>
      <c r="G2573">
        <v>99</v>
      </c>
      <c r="H2573">
        <v>1</v>
      </c>
      <c r="I2573">
        <v>99</v>
      </c>
      <c r="J2573">
        <v>171</v>
      </c>
      <c r="K2573">
        <v>99</v>
      </c>
      <c r="L2573">
        <v>12</v>
      </c>
      <c r="M2573">
        <v>99</v>
      </c>
      <c r="N2573">
        <v>99</v>
      </c>
      <c r="O2573">
        <v>99</v>
      </c>
      <c r="P2573">
        <v>99</v>
      </c>
      <c r="R2573">
        <v>0</v>
      </c>
    </row>
    <row r="2574" spans="1:18">
      <c r="A2574">
        <v>18</v>
      </c>
      <c r="B2574">
        <v>278</v>
      </c>
      <c r="C2574">
        <v>2023</v>
      </c>
      <c r="E2574">
        <v>99</v>
      </c>
      <c r="G2574">
        <v>99</v>
      </c>
      <c r="H2574">
        <v>2</v>
      </c>
      <c r="I2574">
        <v>99</v>
      </c>
      <c r="J2574">
        <v>175</v>
      </c>
      <c r="K2574">
        <v>99</v>
      </c>
      <c r="L2574">
        <v>12</v>
      </c>
      <c r="M2574">
        <v>99</v>
      </c>
      <c r="N2574">
        <v>99</v>
      </c>
      <c r="O2574">
        <v>99</v>
      </c>
      <c r="P2574">
        <v>99</v>
      </c>
      <c r="R2574">
        <v>0</v>
      </c>
    </row>
    <row r="2575" spans="1:18">
      <c r="A2575">
        <v>18</v>
      </c>
      <c r="B2575">
        <v>279</v>
      </c>
      <c r="C2575">
        <v>2023</v>
      </c>
      <c r="E2575">
        <v>99</v>
      </c>
      <c r="G2575">
        <v>99</v>
      </c>
      <c r="H2575">
        <v>2</v>
      </c>
      <c r="I2575">
        <v>99</v>
      </c>
      <c r="J2575">
        <v>177</v>
      </c>
      <c r="K2575">
        <v>99</v>
      </c>
      <c r="L2575">
        <v>12</v>
      </c>
      <c r="M2575">
        <v>99</v>
      </c>
      <c r="N2575">
        <v>99</v>
      </c>
      <c r="O2575">
        <v>99</v>
      </c>
      <c r="P2575">
        <v>99</v>
      </c>
      <c r="R2575">
        <v>0</v>
      </c>
    </row>
    <row r="2576" spans="1:18">
      <c r="A2576">
        <v>18</v>
      </c>
      <c r="B2576">
        <v>280</v>
      </c>
      <c r="C2576">
        <v>2023</v>
      </c>
      <c r="E2576">
        <v>99</v>
      </c>
      <c r="G2576">
        <v>99</v>
      </c>
      <c r="H2576">
        <v>2</v>
      </c>
      <c r="I2576">
        <v>99</v>
      </c>
      <c r="J2576">
        <v>178</v>
      </c>
      <c r="K2576">
        <v>99</v>
      </c>
      <c r="L2576">
        <v>12</v>
      </c>
      <c r="M2576">
        <v>99</v>
      </c>
      <c r="N2576">
        <v>99</v>
      </c>
      <c r="O2576">
        <v>99</v>
      </c>
      <c r="P2576">
        <v>99</v>
      </c>
      <c r="R2576">
        <v>0</v>
      </c>
    </row>
    <row r="2577" spans="1:18">
      <c r="A2577">
        <v>18</v>
      </c>
      <c r="B2577">
        <v>281</v>
      </c>
      <c r="C2577">
        <v>2023</v>
      </c>
      <c r="E2577">
        <v>99</v>
      </c>
      <c r="G2577">
        <v>99</v>
      </c>
      <c r="H2577">
        <v>2</v>
      </c>
      <c r="I2577">
        <v>99</v>
      </c>
      <c r="J2577">
        <v>181</v>
      </c>
      <c r="K2577">
        <v>99</v>
      </c>
      <c r="L2577">
        <v>12</v>
      </c>
      <c r="M2577">
        <v>99</v>
      </c>
      <c r="N2577">
        <v>99</v>
      </c>
      <c r="O2577">
        <v>99</v>
      </c>
      <c r="P2577">
        <v>99</v>
      </c>
      <c r="R2577">
        <v>0</v>
      </c>
    </row>
    <row r="2578" spans="1:18">
      <c r="A2578">
        <v>18</v>
      </c>
      <c r="B2578">
        <v>282</v>
      </c>
      <c r="C2578">
        <v>2023</v>
      </c>
      <c r="E2578">
        <v>99</v>
      </c>
      <c r="G2578">
        <v>99</v>
      </c>
      <c r="H2578">
        <v>1</v>
      </c>
      <c r="I2578">
        <v>99</v>
      </c>
      <c r="J2578">
        <v>262</v>
      </c>
      <c r="K2578">
        <v>99</v>
      </c>
      <c r="L2578">
        <v>12</v>
      </c>
      <c r="M2578">
        <v>99</v>
      </c>
      <c r="N2578">
        <v>99</v>
      </c>
      <c r="O2578">
        <v>99</v>
      </c>
      <c r="P2578">
        <v>99</v>
      </c>
      <c r="R2578">
        <v>0</v>
      </c>
    </row>
    <row r="2579" spans="1:18">
      <c r="A2579">
        <v>18</v>
      </c>
      <c r="B2579">
        <v>283</v>
      </c>
      <c r="C2579">
        <v>2023</v>
      </c>
      <c r="E2579">
        <v>99</v>
      </c>
      <c r="G2579">
        <v>99</v>
      </c>
      <c r="H2579">
        <v>1</v>
      </c>
      <c r="I2579">
        <v>99</v>
      </c>
      <c r="J2579">
        <v>309</v>
      </c>
      <c r="K2579">
        <v>99</v>
      </c>
      <c r="L2579">
        <v>12</v>
      </c>
      <c r="M2579">
        <v>99</v>
      </c>
      <c r="N2579">
        <v>99</v>
      </c>
      <c r="O2579">
        <v>99</v>
      </c>
      <c r="P2579">
        <v>99</v>
      </c>
      <c r="R2579">
        <v>0</v>
      </c>
    </row>
    <row r="2580" spans="1:18">
      <c r="A2580">
        <v>18</v>
      </c>
      <c r="B2580">
        <v>284</v>
      </c>
      <c r="C2580">
        <v>2023</v>
      </c>
      <c r="E2580">
        <v>99</v>
      </c>
      <c r="G2580">
        <v>99</v>
      </c>
      <c r="H2580">
        <v>2</v>
      </c>
      <c r="I2580">
        <v>99</v>
      </c>
      <c r="J2580">
        <v>470</v>
      </c>
      <c r="K2580">
        <v>99</v>
      </c>
      <c r="L2580">
        <v>12</v>
      </c>
      <c r="M2580">
        <v>99</v>
      </c>
      <c r="N2580">
        <v>99</v>
      </c>
      <c r="O2580">
        <v>99</v>
      </c>
      <c r="P2580">
        <v>99</v>
      </c>
      <c r="R2580">
        <v>0</v>
      </c>
    </row>
    <row r="2581" spans="1:18">
      <c r="A2581">
        <v>18</v>
      </c>
      <c r="B2581">
        <v>285</v>
      </c>
      <c r="C2581">
        <v>2023</v>
      </c>
      <c r="E2581">
        <v>99</v>
      </c>
      <c r="G2581">
        <v>99</v>
      </c>
      <c r="H2581">
        <v>2</v>
      </c>
      <c r="I2581">
        <v>99</v>
      </c>
      <c r="J2581">
        <v>629</v>
      </c>
      <c r="K2581">
        <v>99</v>
      </c>
      <c r="L2581">
        <v>12</v>
      </c>
      <c r="M2581">
        <v>99</v>
      </c>
      <c r="N2581">
        <v>99</v>
      </c>
      <c r="O2581">
        <v>99</v>
      </c>
      <c r="P2581">
        <v>99</v>
      </c>
      <c r="R2581">
        <v>0</v>
      </c>
    </row>
    <row r="2582" spans="1:18">
      <c r="A2582">
        <v>18</v>
      </c>
      <c r="B2582">
        <v>286</v>
      </c>
      <c r="C2582">
        <v>2023</v>
      </c>
      <c r="E2582">
        <v>99</v>
      </c>
      <c r="G2582">
        <v>99</v>
      </c>
      <c r="H2582">
        <v>1</v>
      </c>
      <c r="I2582">
        <v>99</v>
      </c>
      <c r="J2582">
        <v>643</v>
      </c>
      <c r="K2582">
        <v>99</v>
      </c>
      <c r="L2582">
        <v>12</v>
      </c>
      <c r="M2582">
        <v>99</v>
      </c>
      <c r="N2582">
        <v>99</v>
      </c>
      <c r="O2582">
        <v>99</v>
      </c>
      <c r="P2582">
        <v>99</v>
      </c>
      <c r="R2582">
        <v>0</v>
      </c>
    </row>
    <row r="2583" spans="1:18">
      <c r="A2583">
        <v>18</v>
      </c>
      <c r="B2583">
        <v>287</v>
      </c>
      <c r="C2583">
        <v>2023</v>
      </c>
      <c r="E2583">
        <v>99</v>
      </c>
      <c r="G2583">
        <v>99</v>
      </c>
      <c r="H2583">
        <v>2</v>
      </c>
      <c r="I2583">
        <v>99</v>
      </c>
      <c r="J2583">
        <v>704</v>
      </c>
      <c r="K2583">
        <v>99</v>
      </c>
      <c r="L2583">
        <v>12</v>
      </c>
      <c r="M2583">
        <v>99</v>
      </c>
      <c r="N2583">
        <v>99</v>
      </c>
      <c r="O2583">
        <v>99</v>
      </c>
      <c r="P2583">
        <v>99</v>
      </c>
      <c r="R2583">
        <v>0</v>
      </c>
    </row>
    <row r="2584" spans="1:18">
      <c r="A2584">
        <v>18</v>
      </c>
      <c r="B2584">
        <v>288</v>
      </c>
      <c r="C2584">
        <v>2023</v>
      </c>
      <c r="E2584">
        <v>99</v>
      </c>
      <c r="G2584">
        <v>99</v>
      </c>
      <c r="H2584">
        <v>1</v>
      </c>
      <c r="I2584">
        <v>99</v>
      </c>
      <c r="J2584">
        <v>802</v>
      </c>
      <c r="K2584">
        <v>99</v>
      </c>
      <c r="L2584">
        <v>12</v>
      </c>
      <c r="M2584">
        <v>99</v>
      </c>
      <c r="N2584">
        <v>99</v>
      </c>
      <c r="O2584">
        <v>99</v>
      </c>
      <c r="P2584">
        <v>99</v>
      </c>
      <c r="R2584">
        <v>0</v>
      </c>
    </row>
    <row r="2585" spans="1:18">
      <c r="A2585">
        <v>18</v>
      </c>
      <c r="B2585">
        <v>289</v>
      </c>
      <c r="C2585">
        <v>2023</v>
      </c>
      <c r="E2585">
        <v>99</v>
      </c>
      <c r="G2585">
        <v>99</v>
      </c>
      <c r="H2585">
        <v>1</v>
      </c>
      <c r="I2585">
        <v>99</v>
      </c>
      <c r="J2585">
        <v>103</v>
      </c>
      <c r="K2585">
        <v>99</v>
      </c>
      <c r="L2585">
        <v>13</v>
      </c>
      <c r="M2585">
        <v>99</v>
      </c>
      <c r="N2585">
        <v>99</v>
      </c>
      <c r="O2585">
        <v>99</v>
      </c>
      <c r="P2585">
        <v>99</v>
      </c>
      <c r="R2585">
        <v>0</v>
      </c>
    </row>
    <row r="2586" spans="1:18">
      <c r="A2586">
        <v>18</v>
      </c>
      <c r="B2586">
        <v>290</v>
      </c>
      <c r="C2586">
        <v>2023</v>
      </c>
      <c r="E2586">
        <v>99</v>
      </c>
      <c r="G2586">
        <v>99</v>
      </c>
      <c r="H2586">
        <v>2</v>
      </c>
      <c r="I2586">
        <v>99</v>
      </c>
      <c r="J2586">
        <v>106</v>
      </c>
      <c r="K2586">
        <v>99</v>
      </c>
      <c r="L2586">
        <v>13</v>
      </c>
      <c r="M2586">
        <v>99</v>
      </c>
      <c r="N2586">
        <v>99</v>
      </c>
      <c r="O2586">
        <v>99</v>
      </c>
      <c r="P2586">
        <v>99</v>
      </c>
      <c r="R2586">
        <v>0</v>
      </c>
    </row>
    <row r="2587" spans="1:18">
      <c r="A2587">
        <v>18</v>
      </c>
      <c r="B2587">
        <v>291</v>
      </c>
      <c r="C2587">
        <v>2023</v>
      </c>
      <c r="E2587">
        <v>99</v>
      </c>
      <c r="G2587">
        <v>99</v>
      </c>
      <c r="H2587">
        <v>1</v>
      </c>
      <c r="I2587">
        <v>99</v>
      </c>
      <c r="J2587">
        <v>110</v>
      </c>
      <c r="K2587">
        <v>99</v>
      </c>
      <c r="L2587">
        <v>13</v>
      </c>
      <c r="M2587">
        <v>99</v>
      </c>
      <c r="N2587">
        <v>99</v>
      </c>
      <c r="O2587">
        <v>99</v>
      </c>
      <c r="P2587">
        <v>99</v>
      </c>
      <c r="R2587">
        <v>0</v>
      </c>
    </row>
    <row r="2588" spans="1:18">
      <c r="A2588">
        <v>18</v>
      </c>
      <c r="B2588">
        <v>292</v>
      </c>
      <c r="C2588">
        <v>2023</v>
      </c>
      <c r="E2588">
        <v>99</v>
      </c>
      <c r="G2588">
        <v>99</v>
      </c>
      <c r="H2588">
        <v>1</v>
      </c>
      <c r="I2588">
        <v>99</v>
      </c>
      <c r="J2588">
        <v>111</v>
      </c>
      <c r="K2588">
        <v>99</v>
      </c>
      <c r="L2588">
        <v>13</v>
      </c>
      <c r="M2588">
        <v>99</v>
      </c>
      <c r="N2588">
        <v>99</v>
      </c>
      <c r="O2588">
        <v>99</v>
      </c>
      <c r="P2588">
        <v>99</v>
      </c>
      <c r="R2588">
        <v>0</v>
      </c>
    </row>
    <row r="2589" spans="1:18">
      <c r="A2589">
        <v>18</v>
      </c>
      <c r="B2589">
        <v>293</v>
      </c>
      <c r="C2589">
        <v>2023</v>
      </c>
      <c r="E2589">
        <v>99</v>
      </c>
      <c r="G2589">
        <v>99</v>
      </c>
      <c r="H2589">
        <v>1</v>
      </c>
      <c r="I2589">
        <v>99</v>
      </c>
      <c r="J2589">
        <v>116</v>
      </c>
      <c r="K2589">
        <v>99</v>
      </c>
      <c r="L2589">
        <v>13</v>
      </c>
      <c r="M2589">
        <v>99</v>
      </c>
      <c r="N2589">
        <v>99</v>
      </c>
      <c r="O2589">
        <v>99</v>
      </c>
      <c r="P2589">
        <v>99</v>
      </c>
      <c r="R2589">
        <v>0</v>
      </c>
    </row>
    <row r="2590" spans="1:18">
      <c r="A2590">
        <v>18</v>
      </c>
      <c r="B2590">
        <v>294</v>
      </c>
      <c r="C2590">
        <v>2023</v>
      </c>
      <c r="E2590">
        <v>99</v>
      </c>
      <c r="G2590">
        <v>99</v>
      </c>
      <c r="H2590">
        <v>2</v>
      </c>
      <c r="I2590">
        <v>99</v>
      </c>
      <c r="J2590">
        <v>117</v>
      </c>
      <c r="K2590">
        <v>99</v>
      </c>
      <c r="L2590">
        <v>13</v>
      </c>
      <c r="M2590">
        <v>99</v>
      </c>
      <c r="N2590">
        <v>99</v>
      </c>
      <c r="O2590">
        <v>99</v>
      </c>
      <c r="P2590">
        <v>99</v>
      </c>
      <c r="R2590">
        <v>0</v>
      </c>
    </row>
    <row r="2591" spans="1:18">
      <c r="A2591">
        <v>18</v>
      </c>
      <c r="B2591">
        <v>295</v>
      </c>
      <c r="C2591">
        <v>2023</v>
      </c>
      <c r="E2591">
        <v>99</v>
      </c>
      <c r="G2591">
        <v>99</v>
      </c>
      <c r="H2591">
        <v>1</v>
      </c>
      <c r="I2591">
        <v>99</v>
      </c>
      <c r="J2591">
        <v>134</v>
      </c>
      <c r="K2591">
        <v>99</v>
      </c>
      <c r="L2591">
        <v>13</v>
      </c>
      <c r="M2591">
        <v>99</v>
      </c>
      <c r="N2591">
        <v>99</v>
      </c>
      <c r="O2591">
        <v>99</v>
      </c>
      <c r="P2591">
        <v>99</v>
      </c>
      <c r="R2591">
        <v>0</v>
      </c>
    </row>
    <row r="2592" spans="1:18">
      <c r="A2592">
        <v>18</v>
      </c>
      <c r="B2592">
        <v>296</v>
      </c>
      <c r="C2592">
        <v>2023</v>
      </c>
      <c r="E2592">
        <v>99</v>
      </c>
      <c r="G2592">
        <v>99</v>
      </c>
      <c r="H2592">
        <v>2</v>
      </c>
      <c r="I2592">
        <v>99</v>
      </c>
      <c r="J2592">
        <v>141</v>
      </c>
      <c r="K2592">
        <v>99</v>
      </c>
      <c r="L2592">
        <v>13</v>
      </c>
      <c r="M2592">
        <v>99</v>
      </c>
      <c r="N2592">
        <v>99</v>
      </c>
      <c r="O2592">
        <v>99</v>
      </c>
      <c r="P2592">
        <v>99</v>
      </c>
      <c r="R2592">
        <v>0</v>
      </c>
    </row>
    <row r="2593" spans="1:18">
      <c r="A2593">
        <v>18</v>
      </c>
      <c r="B2593">
        <v>297</v>
      </c>
      <c r="C2593">
        <v>2023</v>
      </c>
      <c r="E2593">
        <v>99</v>
      </c>
      <c r="G2593">
        <v>99</v>
      </c>
      <c r="H2593">
        <v>2</v>
      </c>
      <c r="I2593">
        <v>99</v>
      </c>
      <c r="J2593">
        <v>143</v>
      </c>
      <c r="K2593">
        <v>99</v>
      </c>
      <c r="L2593">
        <v>13</v>
      </c>
      <c r="M2593">
        <v>99</v>
      </c>
      <c r="N2593">
        <v>99</v>
      </c>
      <c r="O2593">
        <v>99</v>
      </c>
      <c r="P2593">
        <v>99</v>
      </c>
      <c r="R2593">
        <v>0</v>
      </c>
    </row>
    <row r="2594" spans="1:18">
      <c r="A2594">
        <v>18</v>
      </c>
      <c r="B2594">
        <v>298</v>
      </c>
      <c r="C2594">
        <v>2023</v>
      </c>
      <c r="E2594">
        <v>99</v>
      </c>
      <c r="G2594">
        <v>99</v>
      </c>
      <c r="H2594">
        <v>2</v>
      </c>
      <c r="I2594">
        <v>99</v>
      </c>
      <c r="J2594">
        <v>147</v>
      </c>
      <c r="K2594">
        <v>99</v>
      </c>
      <c r="L2594">
        <v>13</v>
      </c>
      <c r="M2594">
        <v>99</v>
      </c>
      <c r="N2594">
        <v>99</v>
      </c>
      <c r="O2594">
        <v>99</v>
      </c>
      <c r="P2594">
        <v>99</v>
      </c>
      <c r="R2594">
        <v>0</v>
      </c>
    </row>
    <row r="2595" spans="1:18">
      <c r="A2595">
        <v>18</v>
      </c>
      <c r="B2595">
        <v>299</v>
      </c>
      <c r="C2595">
        <v>2023</v>
      </c>
      <c r="E2595">
        <v>99</v>
      </c>
      <c r="G2595">
        <v>99</v>
      </c>
      <c r="H2595">
        <v>1</v>
      </c>
      <c r="I2595">
        <v>99</v>
      </c>
      <c r="J2595">
        <v>155</v>
      </c>
      <c r="K2595">
        <v>99</v>
      </c>
      <c r="L2595">
        <v>13</v>
      </c>
      <c r="M2595">
        <v>99</v>
      </c>
      <c r="N2595">
        <v>99</v>
      </c>
      <c r="O2595">
        <v>99</v>
      </c>
      <c r="P2595">
        <v>99</v>
      </c>
      <c r="R2595">
        <v>0</v>
      </c>
    </row>
    <row r="2596" spans="1:18">
      <c r="A2596">
        <v>18</v>
      </c>
      <c r="B2596">
        <v>300</v>
      </c>
      <c r="C2596">
        <v>2023</v>
      </c>
      <c r="E2596">
        <v>99</v>
      </c>
      <c r="G2596">
        <v>99</v>
      </c>
      <c r="H2596">
        <v>2</v>
      </c>
      <c r="I2596">
        <v>99</v>
      </c>
      <c r="J2596">
        <v>160</v>
      </c>
      <c r="K2596">
        <v>99</v>
      </c>
      <c r="L2596">
        <v>13</v>
      </c>
      <c r="M2596">
        <v>99</v>
      </c>
      <c r="N2596">
        <v>99</v>
      </c>
      <c r="O2596">
        <v>99</v>
      </c>
      <c r="P2596">
        <v>99</v>
      </c>
      <c r="R2596">
        <v>0</v>
      </c>
    </row>
    <row r="2597" spans="1:18">
      <c r="A2597">
        <v>18</v>
      </c>
      <c r="B2597">
        <v>301</v>
      </c>
      <c r="C2597">
        <v>2023</v>
      </c>
      <c r="E2597">
        <v>99</v>
      </c>
      <c r="G2597">
        <v>99</v>
      </c>
      <c r="H2597">
        <v>1</v>
      </c>
      <c r="I2597">
        <v>99</v>
      </c>
      <c r="J2597">
        <v>171</v>
      </c>
      <c r="K2597">
        <v>99</v>
      </c>
      <c r="L2597">
        <v>13</v>
      </c>
      <c r="M2597">
        <v>99</v>
      </c>
      <c r="N2597">
        <v>99</v>
      </c>
      <c r="O2597">
        <v>99</v>
      </c>
      <c r="P2597">
        <v>99</v>
      </c>
      <c r="R2597">
        <v>0</v>
      </c>
    </row>
    <row r="2598" spans="1:18">
      <c r="A2598">
        <v>18</v>
      </c>
      <c r="B2598">
        <v>302</v>
      </c>
      <c r="C2598">
        <v>2023</v>
      </c>
      <c r="E2598">
        <v>99</v>
      </c>
      <c r="G2598">
        <v>99</v>
      </c>
      <c r="H2598">
        <v>2</v>
      </c>
      <c r="I2598">
        <v>99</v>
      </c>
      <c r="J2598">
        <v>175</v>
      </c>
      <c r="K2598">
        <v>99</v>
      </c>
      <c r="L2598">
        <v>13</v>
      </c>
      <c r="M2598">
        <v>99</v>
      </c>
      <c r="N2598">
        <v>99</v>
      </c>
      <c r="O2598">
        <v>99</v>
      </c>
      <c r="P2598">
        <v>99</v>
      </c>
      <c r="R2598">
        <v>0</v>
      </c>
    </row>
    <row r="2599" spans="1:18">
      <c r="A2599">
        <v>18</v>
      </c>
      <c r="B2599">
        <v>303</v>
      </c>
      <c r="C2599">
        <v>2023</v>
      </c>
      <c r="E2599">
        <v>99</v>
      </c>
      <c r="G2599">
        <v>99</v>
      </c>
      <c r="H2599">
        <v>2</v>
      </c>
      <c r="I2599">
        <v>99</v>
      </c>
      <c r="J2599">
        <v>177</v>
      </c>
      <c r="K2599">
        <v>99</v>
      </c>
      <c r="L2599">
        <v>13</v>
      </c>
      <c r="M2599">
        <v>99</v>
      </c>
      <c r="N2599">
        <v>99</v>
      </c>
      <c r="O2599">
        <v>99</v>
      </c>
      <c r="P2599">
        <v>99</v>
      </c>
      <c r="R2599">
        <v>0</v>
      </c>
    </row>
    <row r="2600" spans="1:18">
      <c r="A2600">
        <v>18</v>
      </c>
      <c r="B2600">
        <v>304</v>
      </c>
      <c r="C2600">
        <v>2023</v>
      </c>
      <c r="E2600">
        <v>99</v>
      </c>
      <c r="G2600">
        <v>99</v>
      </c>
      <c r="H2600">
        <v>2</v>
      </c>
      <c r="I2600">
        <v>99</v>
      </c>
      <c r="J2600">
        <v>178</v>
      </c>
      <c r="K2600">
        <v>99</v>
      </c>
      <c r="L2600">
        <v>13</v>
      </c>
      <c r="M2600">
        <v>99</v>
      </c>
      <c r="N2600">
        <v>99</v>
      </c>
      <c r="O2600">
        <v>99</v>
      </c>
      <c r="P2600">
        <v>99</v>
      </c>
      <c r="R2600">
        <v>0</v>
      </c>
    </row>
    <row r="2601" spans="1:18">
      <c r="A2601">
        <v>18</v>
      </c>
      <c r="B2601">
        <v>305</v>
      </c>
      <c r="C2601">
        <v>2023</v>
      </c>
      <c r="E2601">
        <v>99</v>
      </c>
      <c r="G2601">
        <v>99</v>
      </c>
      <c r="H2601">
        <v>2</v>
      </c>
      <c r="I2601">
        <v>99</v>
      </c>
      <c r="J2601">
        <v>181</v>
      </c>
      <c r="K2601">
        <v>99</v>
      </c>
      <c r="L2601">
        <v>13</v>
      </c>
      <c r="M2601">
        <v>99</v>
      </c>
      <c r="N2601">
        <v>99</v>
      </c>
      <c r="O2601">
        <v>99</v>
      </c>
      <c r="P2601">
        <v>99</v>
      </c>
      <c r="R2601">
        <v>0</v>
      </c>
    </row>
    <row r="2602" spans="1:18">
      <c r="A2602">
        <v>18</v>
      </c>
      <c r="B2602">
        <v>306</v>
      </c>
      <c r="C2602">
        <v>2023</v>
      </c>
      <c r="E2602">
        <v>99</v>
      </c>
      <c r="G2602">
        <v>99</v>
      </c>
      <c r="H2602">
        <v>1</v>
      </c>
      <c r="I2602">
        <v>99</v>
      </c>
      <c r="J2602">
        <v>262</v>
      </c>
      <c r="K2602">
        <v>99</v>
      </c>
      <c r="L2602">
        <v>13</v>
      </c>
      <c r="M2602">
        <v>99</v>
      </c>
      <c r="N2602">
        <v>99</v>
      </c>
      <c r="O2602">
        <v>99</v>
      </c>
      <c r="P2602">
        <v>99</v>
      </c>
      <c r="R2602">
        <v>0</v>
      </c>
    </row>
    <row r="2603" spans="1:18">
      <c r="A2603">
        <v>18</v>
      </c>
      <c r="B2603">
        <v>307</v>
      </c>
      <c r="C2603">
        <v>2023</v>
      </c>
      <c r="E2603">
        <v>99</v>
      </c>
      <c r="G2603">
        <v>99</v>
      </c>
      <c r="H2603">
        <v>1</v>
      </c>
      <c r="I2603">
        <v>99</v>
      </c>
      <c r="J2603">
        <v>309</v>
      </c>
      <c r="K2603">
        <v>99</v>
      </c>
      <c r="L2603">
        <v>13</v>
      </c>
      <c r="M2603">
        <v>99</v>
      </c>
      <c r="N2603">
        <v>99</v>
      </c>
      <c r="O2603">
        <v>99</v>
      </c>
      <c r="P2603">
        <v>99</v>
      </c>
      <c r="R2603">
        <v>0</v>
      </c>
    </row>
    <row r="2604" spans="1:18">
      <c r="A2604">
        <v>18</v>
      </c>
      <c r="B2604">
        <v>308</v>
      </c>
      <c r="C2604">
        <v>2023</v>
      </c>
      <c r="E2604">
        <v>99</v>
      </c>
      <c r="G2604">
        <v>99</v>
      </c>
      <c r="H2604">
        <v>2</v>
      </c>
      <c r="I2604">
        <v>99</v>
      </c>
      <c r="J2604">
        <v>470</v>
      </c>
      <c r="K2604">
        <v>99</v>
      </c>
      <c r="L2604">
        <v>13</v>
      </c>
      <c r="M2604">
        <v>99</v>
      </c>
      <c r="N2604">
        <v>99</v>
      </c>
      <c r="O2604">
        <v>99</v>
      </c>
      <c r="P2604">
        <v>99</v>
      </c>
      <c r="R2604">
        <v>0</v>
      </c>
    </row>
    <row r="2605" spans="1:18">
      <c r="A2605">
        <v>18</v>
      </c>
      <c r="B2605">
        <v>309</v>
      </c>
      <c r="C2605">
        <v>2023</v>
      </c>
      <c r="E2605">
        <v>99</v>
      </c>
      <c r="G2605">
        <v>99</v>
      </c>
      <c r="H2605">
        <v>2</v>
      </c>
      <c r="I2605">
        <v>99</v>
      </c>
      <c r="J2605">
        <v>629</v>
      </c>
      <c r="K2605">
        <v>99</v>
      </c>
      <c r="L2605">
        <v>13</v>
      </c>
      <c r="M2605">
        <v>99</v>
      </c>
      <c r="N2605">
        <v>99</v>
      </c>
      <c r="O2605">
        <v>99</v>
      </c>
      <c r="P2605">
        <v>99</v>
      </c>
      <c r="R2605">
        <v>0</v>
      </c>
    </row>
    <row r="2606" spans="1:18">
      <c r="A2606">
        <v>18</v>
      </c>
      <c r="B2606">
        <v>310</v>
      </c>
      <c r="C2606">
        <v>2023</v>
      </c>
      <c r="E2606">
        <v>99</v>
      </c>
      <c r="G2606">
        <v>99</v>
      </c>
      <c r="H2606">
        <v>1</v>
      </c>
      <c r="I2606">
        <v>99</v>
      </c>
      <c r="J2606">
        <v>643</v>
      </c>
      <c r="K2606">
        <v>99</v>
      </c>
      <c r="L2606">
        <v>13</v>
      </c>
      <c r="M2606">
        <v>99</v>
      </c>
      <c r="N2606">
        <v>99</v>
      </c>
      <c r="O2606">
        <v>99</v>
      </c>
      <c r="P2606">
        <v>99</v>
      </c>
      <c r="R2606">
        <v>0</v>
      </c>
    </row>
    <row r="2607" spans="1:18">
      <c r="A2607">
        <v>18</v>
      </c>
      <c r="B2607">
        <v>311</v>
      </c>
      <c r="C2607">
        <v>2023</v>
      </c>
      <c r="E2607">
        <v>99</v>
      </c>
      <c r="G2607">
        <v>99</v>
      </c>
      <c r="H2607">
        <v>2</v>
      </c>
      <c r="I2607">
        <v>99</v>
      </c>
      <c r="J2607">
        <v>704</v>
      </c>
      <c r="K2607">
        <v>99</v>
      </c>
      <c r="L2607">
        <v>13</v>
      </c>
      <c r="M2607">
        <v>99</v>
      </c>
      <c r="N2607">
        <v>99</v>
      </c>
      <c r="O2607">
        <v>99</v>
      </c>
      <c r="P2607">
        <v>99</v>
      </c>
      <c r="R2607">
        <v>0</v>
      </c>
    </row>
    <row r="2608" spans="1:18">
      <c r="A2608">
        <v>18</v>
      </c>
      <c r="B2608">
        <v>312</v>
      </c>
      <c r="C2608">
        <v>2023</v>
      </c>
      <c r="E2608">
        <v>99</v>
      </c>
      <c r="G2608">
        <v>99</v>
      </c>
      <c r="H2608">
        <v>1</v>
      </c>
      <c r="I2608">
        <v>99</v>
      </c>
      <c r="J2608">
        <v>802</v>
      </c>
      <c r="K2608">
        <v>99</v>
      </c>
      <c r="L2608">
        <v>13</v>
      </c>
      <c r="M2608">
        <v>99</v>
      </c>
      <c r="N2608">
        <v>99</v>
      </c>
      <c r="O2608">
        <v>99</v>
      </c>
      <c r="P2608">
        <v>99</v>
      </c>
      <c r="R2608">
        <v>0</v>
      </c>
    </row>
    <row r="2609" spans="1:18">
      <c r="A2609">
        <v>18</v>
      </c>
      <c r="B2609">
        <v>313</v>
      </c>
      <c r="C2609">
        <v>2023</v>
      </c>
      <c r="E2609">
        <v>99</v>
      </c>
      <c r="G2609">
        <v>99</v>
      </c>
      <c r="H2609">
        <v>1</v>
      </c>
      <c r="I2609">
        <v>99</v>
      </c>
      <c r="J2609">
        <v>103</v>
      </c>
      <c r="K2609">
        <v>99</v>
      </c>
      <c r="L2609">
        <v>14</v>
      </c>
      <c r="M2609">
        <v>99</v>
      </c>
      <c r="N2609">
        <v>99</v>
      </c>
      <c r="O2609">
        <v>99</v>
      </c>
      <c r="P2609">
        <v>99</v>
      </c>
      <c r="R2609">
        <v>0</v>
      </c>
    </row>
    <row r="2610" spans="1:18">
      <c r="A2610">
        <v>18</v>
      </c>
      <c r="B2610">
        <v>314</v>
      </c>
      <c r="C2610">
        <v>2023</v>
      </c>
      <c r="E2610">
        <v>99</v>
      </c>
      <c r="G2610">
        <v>99</v>
      </c>
      <c r="H2610">
        <v>2</v>
      </c>
      <c r="I2610">
        <v>99</v>
      </c>
      <c r="J2610">
        <v>106</v>
      </c>
      <c r="K2610">
        <v>99</v>
      </c>
      <c r="L2610">
        <v>14</v>
      </c>
      <c r="M2610">
        <v>99</v>
      </c>
      <c r="N2610">
        <v>99</v>
      </c>
      <c r="O2610">
        <v>99</v>
      </c>
      <c r="P2610">
        <v>99</v>
      </c>
      <c r="R2610">
        <v>0</v>
      </c>
    </row>
    <row r="2611" spans="1:18">
      <c r="A2611">
        <v>18</v>
      </c>
      <c r="B2611">
        <v>315</v>
      </c>
      <c r="C2611">
        <v>2023</v>
      </c>
      <c r="E2611">
        <v>99</v>
      </c>
      <c r="G2611">
        <v>99</v>
      </c>
      <c r="H2611">
        <v>1</v>
      </c>
      <c r="I2611">
        <v>99</v>
      </c>
      <c r="J2611">
        <v>110</v>
      </c>
      <c r="K2611">
        <v>99</v>
      </c>
      <c r="L2611">
        <v>14</v>
      </c>
      <c r="M2611">
        <v>99</v>
      </c>
      <c r="N2611">
        <v>99</v>
      </c>
      <c r="O2611">
        <v>99</v>
      </c>
      <c r="P2611">
        <v>99</v>
      </c>
      <c r="R2611">
        <v>0</v>
      </c>
    </row>
    <row r="2612" spans="1:18">
      <c r="A2612">
        <v>18</v>
      </c>
      <c r="B2612">
        <v>316</v>
      </c>
      <c r="C2612">
        <v>2023</v>
      </c>
      <c r="E2612">
        <v>99</v>
      </c>
      <c r="G2612">
        <v>99</v>
      </c>
      <c r="H2612">
        <v>1</v>
      </c>
      <c r="I2612">
        <v>99</v>
      </c>
      <c r="J2612">
        <v>111</v>
      </c>
      <c r="K2612">
        <v>99</v>
      </c>
      <c r="L2612">
        <v>14</v>
      </c>
      <c r="M2612">
        <v>99</v>
      </c>
      <c r="N2612">
        <v>99</v>
      </c>
      <c r="O2612">
        <v>99</v>
      </c>
      <c r="P2612">
        <v>99</v>
      </c>
      <c r="R2612">
        <v>0</v>
      </c>
    </row>
    <row r="2613" spans="1:18">
      <c r="A2613">
        <v>18</v>
      </c>
      <c r="B2613">
        <v>317</v>
      </c>
      <c r="C2613">
        <v>2023</v>
      </c>
      <c r="E2613">
        <v>99</v>
      </c>
      <c r="G2613">
        <v>99</v>
      </c>
      <c r="H2613">
        <v>1</v>
      </c>
      <c r="I2613">
        <v>99</v>
      </c>
      <c r="J2613">
        <v>116</v>
      </c>
      <c r="K2613">
        <v>99</v>
      </c>
      <c r="L2613">
        <v>14</v>
      </c>
      <c r="M2613">
        <v>99</v>
      </c>
      <c r="N2613">
        <v>99</v>
      </c>
      <c r="O2613">
        <v>99</v>
      </c>
      <c r="P2613">
        <v>99</v>
      </c>
      <c r="R2613">
        <v>0</v>
      </c>
    </row>
    <row r="2614" spans="1:18">
      <c r="A2614">
        <v>18</v>
      </c>
      <c r="B2614">
        <v>318</v>
      </c>
      <c r="C2614">
        <v>2023</v>
      </c>
      <c r="E2614">
        <v>99</v>
      </c>
      <c r="G2614">
        <v>99</v>
      </c>
      <c r="H2614">
        <v>2</v>
      </c>
      <c r="I2614">
        <v>99</v>
      </c>
      <c r="J2614">
        <v>117</v>
      </c>
      <c r="K2614">
        <v>99</v>
      </c>
      <c r="L2614">
        <v>14</v>
      </c>
      <c r="M2614">
        <v>99</v>
      </c>
      <c r="N2614">
        <v>99</v>
      </c>
      <c r="O2614">
        <v>99</v>
      </c>
      <c r="P2614">
        <v>99</v>
      </c>
      <c r="R2614">
        <v>0</v>
      </c>
    </row>
    <row r="2615" spans="1:18">
      <c r="A2615">
        <v>18</v>
      </c>
      <c r="B2615">
        <v>319</v>
      </c>
      <c r="C2615">
        <v>2023</v>
      </c>
      <c r="E2615">
        <v>99</v>
      </c>
      <c r="G2615">
        <v>99</v>
      </c>
      <c r="H2615">
        <v>1</v>
      </c>
      <c r="I2615">
        <v>99</v>
      </c>
      <c r="J2615">
        <v>134</v>
      </c>
      <c r="K2615">
        <v>99</v>
      </c>
      <c r="L2615">
        <v>14</v>
      </c>
      <c r="M2615">
        <v>99</v>
      </c>
      <c r="N2615">
        <v>99</v>
      </c>
      <c r="O2615">
        <v>99</v>
      </c>
      <c r="P2615">
        <v>99</v>
      </c>
      <c r="R2615">
        <v>0</v>
      </c>
    </row>
    <row r="2616" spans="1:18">
      <c r="A2616">
        <v>18</v>
      </c>
      <c r="B2616">
        <v>320</v>
      </c>
      <c r="C2616">
        <v>2023</v>
      </c>
      <c r="E2616">
        <v>99</v>
      </c>
      <c r="G2616">
        <v>99</v>
      </c>
      <c r="H2616">
        <v>2</v>
      </c>
      <c r="I2616">
        <v>99</v>
      </c>
      <c r="J2616">
        <v>141</v>
      </c>
      <c r="K2616">
        <v>99</v>
      </c>
      <c r="L2616">
        <v>14</v>
      </c>
      <c r="M2616">
        <v>99</v>
      </c>
      <c r="N2616">
        <v>99</v>
      </c>
      <c r="O2616">
        <v>99</v>
      </c>
      <c r="P2616">
        <v>99</v>
      </c>
      <c r="R2616">
        <v>0</v>
      </c>
    </row>
    <row r="2617" spans="1:18">
      <c r="A2617">
        <v>18</v>
      </c>
      <c r="B2617">
        <v>321</v>
      </c>
      <c r="C2617">
        <v>2023</v>
      </c>
      <c r="E2617">
        <v>99</v>
      </c>
      <c r="G2617">
        <v>99</v>
      </c>
      <c r="H2617">
        <v>2</v>
      </c>
      <c r="I2617">
        <v>99</v>
      </c>
      <c r="J2617">
        <v>143</v>
      </c>
      <c r="K2617">
        <v>99</v>
      </c>
      <c r="L2617">
        <v>14</v>
      </c>
      <c r="M2617">
        <v>99</v>
      </c>
      <c r="N2617">
        <v>99</v>
      </c>
      <c r="O2617">
        <v>99</v>
      </c>
      <c r="P2617">
        <v>99</v>
      </c>
      <c r="R2617">
        <v>0</v>
      </c>
    </row>
    <row r="2618" spans="1:18">
      <c r="A2618">
        <v>18</v>
      </c>
      <c r="B2618">
        <v>322</v>
      </c>
      <c r="C2618">
        <v>2023</v>
      </c>
      <c r="E2618">
        <v>99</v>
      </c>
      <c r="G2618">
        <v>99</v>
      </c>
      <c r="H2618">
        <v>2</v>
      </c>
      <c r="I2618">
        <v>99</v>
      </c>
      <c r="J2618">
        <v>147</v>
      </c>
      <c r="K2618">
        <v>99</v>
      </c>
      <c r="L2618">
        <v>14</v>
      </c>
      <c r="M2618">
        <v>99</v>
      </c>
      <c r="N2618">
        <v>99</v>
      </c>
      <c r="O2618">
        <v>99</v>
      </c>
      <c r="P2618">
        <v>99</v>
      </c>
      <c r="R2618">
        <v>0</v>
      </c>
    </row>
    <row r="2619" spans="1:18">
      <c r="A2619">
        <v>18</v>
      </c>
      <c r="B2619">
        <v>323</v>
      </c>
      <c r="C2619">
        <v>2023</v>
      </c>
      <c r="E2619">
        <v>99</v>
      </c>
      <c r="G2619">
        <v>99</v>
      </c>
      <c r="H2619">
        <v>1</v>
      </c>
      <c r="I2619">
        <v>99</v>
      </c>
      <c r="J2619">
        <v>155</v>
      </c>
      <c r="K2619">
        <v>99</v>
      </c>
      <c r="L2619">
        <v>14</v>
      </c>
      <c r="M2619">
        <v>99</v>
      </c>
      <c r="N2619">
        <v>99</v>
      </c>
      <c r="O2619">
        <v>99</v>
      </c>
      <c r="P2619">
        <v>99</v>
      </c>
      <c r="R2619">
        <v>0</v>
      </c>
    </row>
    <row r="2620" spans="1:18">
      <c r="A2620">
        <v>18</v>
      </c>
      <c r="B2620">
        <v>324</v>
      </c>
      <c r="C2620">
        <v>2023</v>
      </c>
      <c r="E2620">
        <v>99</v>
      </c>
      <c r="G2620">
        <v>99</v>
      </c>
      <c r="H2620">
        <v>2</v>
      </c>
      <c r="I2620">
        <v>99</v>
      </c>
      <c r="J2620">
        <v>160</v>
      </c>
      <c r="K2620">
        <v>99</v>
      </c>
      <c r="L2620">
        <v>14</v>
      </c>
      <c r="M2620">
        <v>99</v>
      </c>
      <c r="N2620">
        <v>99</v>
      </c>
      <c r="O2620">
        <v>99</v>
      </c>
      <c r="P2620">
        <v>99</v>
      </c>
      <c r="R2620">
        <v>0</v>
      </c>
    </row>
    <row r="2621" spans="1:18">
      <c r="A2621">
        <v>18</v>
      </c>
      <c r="B2621">
        <v>325</v>
      </c>
      <c r="C2621">
        <v>2023</v>
      </c>
      <c r="E2621">
        <v>99</v>
      </c>
      <c r="G2621">
        <v>99</v>
      </c>
      <c r="H2621">
        <v>1</v>
      </c>
      <c r="I2621">
        <v>99</v>
      </c>
      <c r="J2621">
        <v>171</v>
      </c>
      <c r="K2621">
        <v>99</v>
      </c>
      <c r="L2621">
        <v>14</v>
      </c>
      <c r="M2621">
        <v>99</v>
      </c>
      <c r="N2621">
        <v>99</v>
      </c>
      <c r="O2621">
        <v>99</v>
      </c>
      <c r="P2621">
        <v>99</v>
      </c>
      <c r="R2621">
        <v>0</v>
      </c>
    </row>
    <row r="2622" spans="1:18">
      <c r="A2622">
        <v>18</v>
      </c>
      <c r="B2622">
        <v>326</v>
      </c>
      <c r="C2622">
        <v>2023</v>
      </c>
      <c r="E2622">
        <v>99</v>
      </c>
      <c r="G2622">
        <v>99</v>
      </c>
      <c r="H2622">
        <v>2</v>
      </c>
      <c r="I2622">
        <v>99</v>
      </c>
      <c r="J2622">
        <v>175</v>
      </c>
      <c r="K2622">
        <v>99</v>
      </c>
      <c r="L2622">
        <v>14</v>
      </c>
      <c r="M2622">
        <v>99</v>
      </c>
      <c r="N2622">
        <v>99</v>
      </c>
      <c r="O2622">
        <v>99</v>
      </c>
      <c r="P2622">
        <v>99</v>
      </c>
      <c r="R2622">
        <v>0</v>
      </c>
    </row>
    <row r="2623" spans="1:18">
      <c r="A2623">
        <v>18</v>
      </c>
      <c r="B2623">
        <v>327</v>
      </c>
      <c r="C2623">
        <v>2023</v>
      </c>
      <c r="E2623">
        <v>99</v>
      </c>
      <c r="G2623">
        <v>99</v>
      </c>
      <c r="H2623">
        <v>2</v>
      </c>
      <c r="I2623">
        <v>99</v>
      </c>
      <c r="J2623">
        <v>177</v>
      </c>
      <c r="K2623">
        <v>99</v>
      </c>
      <c r="L2623">
        <v>14</v>
      </c>
      <c r="M2623">
        <v>99</v>
      </c>
      <c r="N2623">
        <v>99</v>
      </c>
      <c r="O2623">
        <v>99</v>
      </c>
      <c r="P2623">
        <v>99</v>
      </c>
      <c r="R2623">
        <v>0</v>
      </c>
    </row>
    <row r="2624" spans="1:18">
      <c r="A2624">
        <v>18</v>
      </c>
      <c r="B2624">
        <v>328</v>
      </c>
      <c r="C2624">
        <v>2023</v>
      </c>
      <c r="E2624">
        <v>99</v>
      </c>
      <c r="G2624">
        <v>99</v>
      </c>
      <c r="H2624">
        <v>2</v>
      </c>
      <c r="I2624">
        <v>99</v>
      </c>
      <c r="J2624">
        <v>178</v>
      </c>
      <c r="K2624">
        <v>99</v>
      </c>
      <c r="L2624">
        <v>14</v>
      </c>
      <c r="M2624">
        <v>99</v>
      </c>
      <c r="N2624">
        <v>99</v>
      </c>
      <c r="O2624">
        <v>99</v>
      </c>
      <c r="P2624">
        <v>99</v>
      </c>
      <c r="R2624">
        <v>0</v>
      </c>
    </row>
    <row r="2625" spans="1:18">
      <c r="A2625">
        <v>18</v>
      </c>
      <c r="B2625">
        <v>329</v>
      </c>
      <c r="C2625">
        <v>2023</v>
      </c>
      <c r="E2625">
        <v>99</v>
      </c>
      <c r="G2625">
        <v>99</v>
      </c>
      <c r="H2625">
        <v>2</v>
      </c>
      <c r="I2625">
        <v>99</v>
      </c>
      <c r="J2625">
        <v>181</v>
      </c>
      <c r="K2625">
        <v>99</v>
      </c>
      <c r="L2625">
        <v>14</v>
      </c>
      <c r="M2625">
        <v>99</v>
      </c>
      <c r="N2625">
        <v>99</v>
      </c>
      <c r="O2625">
        <v>99</v>
      </c>
      <c r="P2625">
        <v>99</v>
      </c>
      <c r="R2625">
        <v>0</v>
      </c>
    </row>
    <row r="2626" spans="1:18">
      <c r="A2626">
        <v>18</v>
      </c>
      <c r="B2626">
        <v>330</v>
      </c>
      <c r="C2626">
        <v>2023</v>
      </c>
      <c r="E2626">
        <v>99</v>
      </c>
      <c r="G2626">
        <v>99</v>
      </c>
      <c r="H2626">
        <v>1</v>
      </c>
      <c r="I2626">
        <v>99</v>
      </c>
      <c r="J2626">
        <v>262</v>
      </c>
      <c r="K2626">
        <v>99</v>
      </c>
      <c r="L2626">
        <v>14</v>
      </c>
      <c r="M2626">
        <v>99</v>
      </c>
      <c r="N2626">
        <v>99</v>
      </c>
      <c r="O2626">
        <v>99</v>
      </c>
      <c r="P2626">
        <v>99</v>
      </c>
      <c r="R2626">
        <v>0</v>
      </c>
    </row>
    <row r="2627" spans="1:18">
      <c r="A2627">
        <v>18</v>
      </c>
      <c r="B2627">
        <v>331</v>
      </c>
      <c r="C2627">
        <v>2023</v>
      </c>
      <c r="E2627">
        <v>99</v>
      </c>
      <c r="G2627">
        <v>99</v>
      </c>
      <c r="H2627">
        <v>1</v>
      </c>
      <c r="I2627">
        <v>99</v>
      </c>
      <c r="J2627">
        <v>309</v>
      </c>
      <c r="K2627">
        <v>99</v>
      </c>
      <c r="L2627">
        <v>14</v>
      </c>
      <c r="M2627">
        <v>99</v>
      </c>
      <c r="N2627">
        <v>99</v>
      </c>
      <c r="O2627">
        <v>99</v>
      </c>
      <c r="P2627">
        <v>99</v>
      </c>
      <c r="R2627">
        <v>0</v>
      </c>
    </row>
    <row r="2628" spans="1:18">
      <c r="A2628">
        <v>18</v>
      </c>
      <c r="B2628">
        <v>332</v>
      </c>
      <c r="C2628">
        <v>2023</v>
      </c>
      <c r="E2628">
        <v>99</v>
      </c>
      <c r="G2628">
        <v>99</v>
      </c>
      <c r="H2628">
        <v>2</v>
      </c>
      <c r="I2628">
        <v>99</v>
      </c>
      <c r="J2628">
        <v>470</v>
      </c>
      <c r="K2628">
        <v>99</v>
      </c>
      <c r="L2628">
        <v>14</v>
      </c>
      <c r="M2628">
        <v>99</v>
      </c>
      <c r="N2628">
        <v>99</v>
      </c>
      <c r="O2628">
        <v>99</v>
      </c>
      <c r="P2628">
        <v>99</v>
      </c>
      <c r="R2628">
        <v>0</v>
      </c>
    </row>
    <row r="2629" spans="1:18">
      <c r="A2629">
        <v>18</v>
      </c>
      <c r="B2629">
        <v>333</v>
      </c>
      <c r="C2629">
        <v>2023</v>
      </c>
      <c r="E2629">
        <v>99</v>
      </c>
      <c r="G2629">
        <v>99</v>
      </c>
      <c r="H2629">
        <v>2</v>
      </c>
      <c r="I2629">
        <v>99</v>
      </c>
      <c r="J2629">
        <v>629</v>
      </c>
      <c r="K2629">
        <v>99</v>
      </c>
      <c r="L2629">
        <v>14</v>
      </c>
      <c r="M2629">
        <v>99</v>
      </c>
      <c r="N2629">
        <v>99</v>
      </c>
      <c r="O2629">
        <v>99</v>
      </c>
      <c r="P2629">
        <v>99</v>
      </c>
      <c r="R2629">
        <v>0</v>
      </c>
    </row>
    <row r="2630" spans="1:18">
      <c r="A2630">
        <v>18</v>
      </c>
      <c r="B2630">
        <v>334</v>
      </c>
      <c r="C2630">
        <v>2023</v>
      </c>
      <c r="E2630">
        <v>99</v>
      </c>
      <c r="G2630">
        <v>99</v>
      </c>
      <c r="H2630">
        <v>1</v>
      </c>
      <c r="I2630">
        <v>99</v>
      </c>
      <c r="J2630">
        <v>643</v>
      </c>
      <c r="K2630">
        <v>99</v>
      </c>
      <c r="L2630">
        <v>14</v>
      </c>
      <c r="M2630">
        <v>99</v>
      </c>
      <c r="N2630">
        <v>99</v>
      </c>
      <c r="O2630">
        <v>99</v>
      </c>
      <c r="P2630">
        <v>99</v>
      </c>
      <c r="R2630">
        <v>0</v>
      </c>
    </row>
    <row r="2631" spans="1:18">
      <c r="A2631">
        <v>18</v>
      </c>
      <c r="B2631">
        <v>335</v>
      </c>
      <c r="C2631">
        <v>2023</v>
      </c>
      <c r="E2631">
        <v>99</v>
      </c>
      <c r="G2631">
        <v>99</v>
      </c>
      <c r="H2631">
        <v>2</v>
      </c>
      <c r="I2631">
        <v>99</v>
      </c>
      <c r="J2631">
        <v>704</v>
      </c>
      <c r="K2631">
        <v>99</v>
      </c>
      <c r="L2631">
        <v>14</v>
      </c>
      <c r="M2631">
        <v>99</v>
      </c>
      <c r="N2631">
        <v>99</v>
      </c>
      <c r="O2631">
        <v>99</v>
      </c>
      <c r="P2631">
        <v>99</v>
      </c>
      <c r="R2631">
        <v>0</v>
      </c>
    </row>
    <row r="2632" spans="1:18">
      <c r="A2632">
        <v>18</v>
      </c>
      <c r="B2632">
        <v>336</v>
      </c>
      <c r="C2632">
        <v>2023</v>
      </c>
      <c r="E2632">
        <v>99</v>
      </c>
      <c r="G2632">
        <v>99</v>
      </c>
      <c r="H2632">
        <v>1</v>
      </c>
      <c r="I2632">
        <v>99</v>
      </c>
      <c r="J2632">
        <v>802</v>
      </c>
      <c r="K2632">
        <v>99</v>
      </c>
      <c r="L2632">
        <v>14</v>
      </c>
      <c r="M2632">
        <v>99</v>
      </c>
      <c r="N2632">
        <v>99</v>
      </c>
      <c r="O2632">
        <v>99</v>
      </c>
      <c r="P2632">
        <v>99</v>
      </c>
      <c r="R2632">
        <v>0</v>
      </c>
    </row>
    <row r="2633" spans="1:18">
      <c r="A2633">
        <v>18</v>
      </c>
      <c r="B2633">
        <v>337</v>
      </c>
      <c r="C2633">
        <v>2023</v>
      </c>
      <c r="E2633">
        <v>99</v>
      </c>
      <c r="G2633">
        <v>99</v>
      </c>
      <c r="H2633">
        <v>1</v>
      </c>
      <c r="I2633">
        <v>99</v>
      </c>
      <c r="J2633">
        <v>103</v>
      </c>
      <c r="K2633">
        <v>99</v>
      </c>
      <c r="L2633">
        <v>15</v>
      </c>
      <c r="M2633">
        <v>99</v>
      </c>
      <c r="N2633">
        <v>99</v>
      </c>
      <c r="O2633">
        <v>99</v>
      </c>
      <c r="P2633">
        <v>99</v>
      </c>
      <c r="R2633">
        <v>0</v>
      </c>
    </row>
    <row r="2634" spans="1:18">
      <c r="A2634">
        <v>18</v>
      </c>
      <c r="B2634">
        <v>338</v>
      </c>
      <c r="C2634">
        <v>2023</v>
      </c>
      <c r="E2634">
        <v>99</v>
      </c>
      <c r="G2634">
        <v>99</v>
      </c>
      <c r="H2634">
        <v>2</v>
      </c>
      <c r="I2634">
        <v>99</v>
      </c>
      <c r="J2634">
        <v>106</v>
      </c>
      <c r="K2634">
        <v>99</v>
      </c>
      <c r="L2634">
        <v>15</v>
      </c>
      <c r="M2634">
        <v>99</v>
      </c>
      <c r="N2634">
        <v>99</v>
      </c>
      <c r="O2634">
        <v>99</v>
      </c>
      <c r="P2634">
        <v>99</v>
      </c>
      <c r="R2634">
        <v>0</v>
      </c>
    </row>
    <row r="2635" spans="1:18">
      <c r="A2635">
        <v>18</v>
      </c>
      <c r="B2635">
        <v>339</v>
      </c>
      <c r="C2635">
        <v>2023</v>
      </c>
      <c r="E2635">
        <v>99</v>
      </c>
      <c r="G2635">
        <v>99</v>
      </c>
      <c r="H2635">
        <v>1</v>
      </c>
      <c r="I2635">
        <v>99</v>
      </c>
      <c r="J2635">
        <v>110</v>
      </c>
      <c r="K2635">
        <v>99</v>
      </c>
      <c r="L2635">
        <v>15</v>
      </c>
      <c r="M2635">
        <v>99</v>
      </c>
      <c r="N2635">
        <v>99</v>
      </c>
      <c r="O2635">
        <v>99</v>
      </c>
      <c r="P2635">
        <v>99</v>
      </c>
      <c r="R2635">
        <v>0</v>
      </c>
    </row>
    <row r="2636" spans="1:18">
      <c r="A2636">
        <v>18</v>
      </c>
      <c r="B2636">
        <v>340</v>
      </c>
      <c r="C2636">
        <v>2023</v>
      </c>
      <c r="E2636">
        <v>99</v>
      </c>
      <c r="G2636">
        <v>99</v>
      </c>
      <c r="H2636">
        <v>1</v>
      </c>
      <c r="I2636">
        <v>99</v>
      </c>
      <c r="J2636">
        <v>111</v>
      </c>
      <c r="K2636">
        <v>99</v>
      </c>
      <c r="L2636">
        <v>15</v>
      </c>
      <c r="M2636">
        <v>99</v>
      </c>
      <c r="N2636">
        <v>99</v>
      </c>
      <c r="O2636">
        <v>99</v>
      </c>
      <c r="P2636">
        <v>99</v>
      </c>
      <c r="R2636">
        <v>0</v>
      </c>
    </row>
    <row r="2637" spans="1:18">
      <c r="A2637">
        <v>18</v>
      </c>
      <c r="B2637">
        <v>341</v>
      </c>
      <c r="C2637">
        <v>2023</v>
      </c>
      <c r="E2637">
        <v>99</v>
      </c>
      <c r="G2637">
        <v>99</v>
      </c>
      <c r="H2637">
        <v>1</v>
      </c>
      <c r="I2637">
        <v>99</v>
      </c>
      <c r="J2637">
        <v>116</v>
      </c>
      <c r="K2637">
        <v>99</v>
      </c>
      <c r="L2637">
        <v>15</v>
      </c>
      <c r="M2637">
        <v>99</v>
      </c>
      <c r="N2637">
        <v>99</v>
      </c>
      <c r="O2637">
        <v>99</v>
      </c>
      <c r="P2637">
        <v>99</v>
      </c>
      <c r="R2637">
        <v>0</v>
      </c>
    </row>
    <row r="2638" spans="1:18">
      <c r="A2638">
        <v>18</v>
      </c>
      <c r="B2638">
        <v>342</v>
      </c>
      <c r="C2638">
        <v>2023</v>
      </c>
      <c r="E2638">
        <v>99</v>
      </c>
      <c r="G2638">
        <v>99</v>
      </c>
      <c r="H2638">
        <v>2</v>
      </c>
      <c r="I2638">
        <v>99</v>
      </c>
      <c r="J2638">
        <v>117</v>
      </c>
      <c r="K2638">
        <v>99</v>
      </c>
      <c r="L2638">
        <v>15</v>
      </c>
      <c r="M2638">
        <v>99</v>
      </c>
      <c r="N2638">
        <v>99</v>
      </c>
      <c r="O2638">
        <v>99</v>
      </c>
      <c r="P2638">
        <v>99</v>
      </c>
      <c r="R2638">
        <v>0</v>
      </c>
    </row>
    <row r="2639" spans="1:18">
      <c r="A2639">
        <v>18</v>
      </c>
      <c r="B2639">
        <v>343</v>
      </c>
      <c r="C2639">
        <v>2023</v>
      </c>
      <c r="E2639">
        <v>99</v>
      </c>
      <c r="G2639">
        <v>99</v>
      </c>
      <c r="H2639">
        <v>1</v>
      </c>
      <c r="I2639">
        <v>99</v>
      </c>
      <c r="J2639">
        <v>134</v>
      </c>
      <c r="K2639">
        <v>99</v>
      </c>
      <c r="L2639">
        <v>15</v>
      </c>
      <c r="M2639">
        <v>99</v>
      </c>
      <c r="N2639">
        <v>99</v>
      </c>
      <c r="O2639">
        <v>99</v>
      </c>
      <c r="P2639">
        <v>99</v>
      </c>
      <c r="R2639">
        <v>0</v>
      </c>
    </row>
    <row r="2640" spans="1:18">
      <c r="A2640">
        <v>18</v>
      </c>
      <c r="B2640">
        <v>344</v>
      </c>
      <c r="C2640">
        <v>2023</v>
      </c>
      <c r="E2640">
        <v>99</v>
      </c>
      <c r="G2640">
        <v>99</v>
      </c>
      <c r="H2640">
        <v>2</v>
      </c>
      <c r="I2640">
        <v>99</v>
      </c>
      <c r="J2640">
        <v>141</v>
      </c>
      <c r="K2640">
        <v>99</v>
      </c>
      <c r="L2640">
        <v>15</v>
      </c>
      <c r="M2640">
        <v>99</v>
      </c>
      <c r="N2640">
        <v>99</v>
      </c>
      <c r="O2640">
        <v>99</v>
      </c>
      <c r="P2640">
        <v>99</v>
      </c>
      <c r="R2640">
        <v>0</v>
      </c>
    </row>
    <row r="2641" spans="1:18">
      <c r="A2641">
        <v>18</v>
      </c>
      <c r="B2641">
        <v>345</v>
      </c>
      <c r="C2641">
        <v>2023</v>
      </c>
      <c r="E2641">
        <v>99</v>
      </c>
      <c r="G2641">
        <v>99</v>
      </c>
      <c r="H2641">
        <v>2</v>
      </c>
      <c r="I2641">
        <v>99</v>
      </c>
      <c r="J2641">
        <v>143</v>
      </c>
      <c r="K2641">
        <v>99</v>
      </c>
      <c r="L2641">
        <v>15</v>
      </c>
      <c r="M2641">
        <v>99</v>
      </c>
      <c r="N2641">
        <v>99</v>
      </c>
      <c r="O2641">
        <v>99</v>
      </c>
      <c r="P2641">
        <v>99</v>
      </c>
      <c r="R2641">
        <v>0</v>
      </c>
    </row>
    <row r="2642" spans="1:18">
      <c r="A2642">
        <v>18</v>
      </c>
      <c r="B2642">
        <v>346</v>
      </c>
      <c r="C2642">
        <v>2023</v>
      </c>
      <c r="E2642">
        <v>99</v>
      </c>
      <c r="G2642">
        <v>99</v>
      </c>
      <c r="H2642">
        <v>2</v>
      </c>
      <c r="I2642">
        <v>99</v>
      </c>
      <c r="J2642">
        <v>147</v>
      </c>
      <c r="K2642">
        <v>99</v>
      </c>
      <c r="L2642">
        <v>15</v>
      </c>
      <c r="M2642">
        <v>99</v>
      </c>
      <c r="N2642">
        <v>99</v>
      </c>
      <c r="O2642">
        <v>99</v>
      </c>
      <c r="P2642">
        <v>99</v>
      </c>
      <c r="R2642">
        <v>0</v>
      </c>
    </row>
    <row r="2643" spans="1:18">
      <c r="A2643">
        <v>18</v>
      </c>
      <c r="B2643">
        <v>347</v>
      </c>
      <c r="C2643">
        <v>2023</v>
      </c>
      <c r="E2643">
        <v>99</v>
      </c>
      <c r="G2643">
        <v>99</v>
      </c>
      <c r="H2643">
        <v>1</v>
      </c>
      <c r="I2643">
        <v>99</v>
      </c>
      <c r="J2643">
        <v>155</v>
      </c>
      <c r="K2643">
        <v>99</v>
      </c>
      <c r="L2643">
        <v>15</v>
      </c>
      <c r="M2643">
        <v>99</v>
      </c>
      <c r="N2643">
        <v>99</v>
      </c>
      <c r="O2643">
        <v>99</v>
      </c>
      <c r="P2643">
        <v>99</v>
      </c>
      <c r="R2643">
        <v>0</v>
      </c>
    </row>
    <row r="2644" spans="1:18">
      <c r="A2644">
        <v>18</v>
      </c>
      <c r="B2644">
        <v>348</v>
      </c>
      <c r="C2644">
        <v>2023</v>
      </c>
      <c r="E2644">
        <v>99</v>
      </c>
      <c r="G2644">
        <v>99</v>
      </c>
      <c r="H2644">
        <v>2</v>
      </c>
      <c r="I2644">
        <v>99</v>
      </c>
      <c r="J2644">
        <v>160</v>
      </c>
      <c r="K2644">
        <v>99</v>
      </c>
      <c r="L2644">
        <v>15</v>
      </c>
      <c r="M2644">
        <v>99</v>
      </c>
      <c r="N2644">
        <v>99</v>
      </c>
      <c r="O2644">
        <v>99</v>
      </c>
      <c r="P2644">
        <v>99</v>
      </c>
      <c r="R2644">
        <v>0</v>
      </c>
    </row>
    <row r="2645" spans="1:18">
      <c r="A2645">
        <v>18</v>
      </c>
      <c r="B2645">
        <v>349</v>
      </c>
      <c r="C2645">
        <v>2023</v>
      </c>
      <c r="E2645">
        <v>99</v>
      </c>
      <c r="G2645">
        <v>99</v>
      </c>
      <c r="H2645">
        <v>1</v>
      </c>
      <c r="I2645">
        <v>99</v>
      </c>
      <c r="J2645">
        <v>171</v>
      </c>
      <c r="K2645">
        <v>99</v>
      </c>
      <c r="L2645">
        <v>15</v>
      </c>
      <c r="M2645">
        <v>99</v>
      </c>
      <c r="N2645">
        <v>99</v>
      </c>
      <c r="O2645">
        <v>99</v>
      </c>
      <c r="P2645">
        <v>99</v>
      </c>
      <c r="R2645">
        <v>0</v>
      </c>
    </row>
    <row r="2646" spans="1:18">
      <c r="A2646">
        <v>18</v>
      </c>
      <c r="B2646">
        <v>350</v>
      </c>
      <c r="C2646">
        <v>2023</v>
      </c>
      <c r="E2646">
        <v>99</v>
      </c>
      <c r="G2646">
        <v>99</v>
      </c>
      <c r="H2646">
        <v>2</v>
      </c>
      <c r="I2646">
        <v>99</v>
      </c>
      <c r="J2646">
        <v>175</v>
      </c>
      <c r="K2646">
        <v>99</v>
      </c>
      <c r="L2646">
        <v>15</v>
      </c>
      <c r="M2646">
        <v>99</v>
      </c>
      <c r="N2646">
        <v>99</v>
      </c>
      <c r="O2646">
        <v>99</v>
      </c>
      <c r="P2646">
        <v>99</v>
      </c>
      <c r="R2646">
        <v>0</v>
      </c>
    </row>
    <row r="2647" spans="1:18">
      <c r="A2647">
        <v>18</v>
      </c>
      <c r="B2647">
        <v>351</v>
      </c>
      <c r="C2647">
        <v>2023</v>
      </c>
      <c r="E2647">
        <v>99</v>
      </c>
      <c r="G2647">
        <v>99</v>
      </c>
      <c r="H2647">
        <v>2</v>
      </c>
      <c r="I2647">
        <v>99</v>
      </c>
      <c r="J2647">
        <v>177</v>
      </c>
      <c r="K2647">
        <v>99</v>
      </c>
      <c r="L2647">
        <v>15</v>
      </c>
      <c r="M2647">
        <v>99</v>
      </c>
      <c r="N2647">
        <v>99</v>
      </c>
      <c r="O2647">
        <v>99</v>
      </c>
      <c r="P2647">
        <v>99</v>
      </c>
      <c r="R2647">
        <v>0</v>
      </c>
    </row>
    <row r="2648" spans="1:18">
      <c r="A2648">
        <v>18</v>
      </c>
      <c r="B2648">
        <v>352</v>
      </c>
      <c r="C2648">
        <v>2023</v>
      </c>
      <c r="E2648">
        <v>99</v>
      </c>
      <c r="G2648">
        <v>99</v>
      </c>
      <c r="H2648">
        <v>2</v>
      </c>
      <c r="I2648">
        <v>99</v>
      </c>
      <c r="J2648">
        <v>178</v>
      </c>
      <c r="K2648">
        <v>99</v>
      </c>
      <c r="L2648">
        <v>15</v>
      </c>
      <c r="M2648">
        <v>99</v>
      </c>
      <c r="N2648">
        <v>99</v>
      </c>
      <c r="O2648">
        <v>99</v>
      </c>
      <c r="P2648">
        <v>99</v>
      </c>
      <c r="R2648">
        <v>0</v>
      </c>
    </row>
    <row r="2649" spans="1:18">
      <c r="A2649">
        <v>18</v>
      </c>
      <c r="B2649">
        <v>353</v>
      </c>
      <c r="C2649">
        <v>2023</v>
      </c>
      <c r="E2649">
        <v>99</v>
      </c>
      <c r="G2649">
        <v>99</v>
      </c>
      <c r="H2649">
        <v>2</v>
      </c>
      <c r="I2649">
        <v>99</v>
      </c>
      <c r="J2649">
        <v>181</v>
      </c>
      <c r="K2649">
        <v>99</v>
      </c>
      <c r="L2649">
        <v>15</v>
      </c>
      <c r="M2649">
        <v>99</v>
      </c>
      <c r="N2649">
        <v>99</v>
      </c>
      <c r="O2649">
        <v>99</v>
      </c>
      <c r="P2649">
        <v>99</v>
      </c>
      <c r="R2649">
        <v>0</v>
      </c>
    </row>
    <row r="2650" spans="1:18">
      <c r="A2650">
        <v>18</v>
      </c>
      <c r="B2650">
        <v>354</v>
      </c>
      <c r="C2650">
        <v>2023</v>
      </c>
      <c r="E2650">
        <v>99</v>
      </c>
      <c r="G2650">
        <v>99</v>
      </c>
      <c r="H2650">
        <v>1</v>
      </c>
      <c r="I2650">
        <v>99</v>
      </c>
      <c r="J2650">
        <v>262</v>
      </c>
      <c r="K2650">
        <v>99</v>
      </c>
      <c r="L2650">
        <v>15</v>
      </c>
      <c r="M2650">
        <v>99</v>
      </c>
      <c r="N2650">
        <v>99</v>
      </c>
      <c r="O2650">
        <v>99</v>
      </c>
      <c r="P2650">
        <v>99</v>
      </c>
      <c r="R2650">
        <v>0</v>
      </c>
    </row>
    <row r="2651" spans="1:18">
      <c r="A2651">
        <v>18</v>
      </c>
      <c r="B2651">
        <v>355</v>
      </c>
      <c r="C2651">
        <v>2023</v>
      </c>
      <c r="E2651">
        <v>99</v>
      </c>
      <c r="G2651">
        <v>99</v>
      </c>
      <c r="H2651">
        <v>1</v>
      </c>
      <c r="I2651">
        <v>99</v>
      </c>
      <c r="J2651">
        <v>309</v>
      </c>
      <c r="K2651">
        <v>99</v>
      </c>
      <c r="L2651">
        <v>15</v>
      </c>
      <c r="M2651">
        <v>99</v>
      </c>
      <c r="N2651">
        <v>99</v>
      </c>
      <c r="O2651">
        <v>99</v>
      </c>
      <c r="P2651">
        <v>99</v>
      </c>
      <c r="R2651">
        <v>0</v>
      </c>
    </row>
    <row r="2652" spans="1:18">
      <c r="A2652">
        <v>18</v>
      </c>
      <c r="B2652">
        <v>356</v>
      </c>
      <c r="C2652">
        <v>2023</v>
      </c>
      <c r="E2652">
        <v>99</v>
      </c>
      <c r="G2652">
        <v>99</v>
      </c>
      <c r="H2652">
        <v>2</v>
      </c>
      <c r="I2652">
        <v>99</v>
      </c>
      <c r="J2652">
        <v>470</v>
      </c>
      <c r="K2652">
        <v>99</v>
      </c>
      <c r="L2652">
        <v>15</v>
      </c>
      <c r="M2652">
        <v>99</v>
      </c>
      <c r="N2652">
        <v>99</v>
      </c>
      <c r="O2652">
        <v>99</v>
      </c>
      <c r="P2652">
        <v>99</v>
      </c>
      <c r="R2652">
        <v>0</v>
      </c>
    </row>
    <row r="2653" spans="1:18">
      <c r="A2653">
        <v>18</v>
      </c>
      <c r="B2653">
        <v>357</v>
      </c>
      <c r="C2653">
        <v>2023</v>
      </c>
      <c r="E2653">
        <v>99</v>
      </c>
      <c r="G2653">
        <v>99</v>
      </c>
      <c r="H2653">
        <v>2</v>
      </c>
      <c r="I2653">
        <v>99</v>
      </c>
      <c r="J2653">
        <v>629</v>
      </c>
      <c r="K2653">
        <v>99</v>
      </c>
      <c r="L2653">
        <v>15</v>
      </c>
      <c r="M2653">
        <v>99</v>
      </c>
      <c r="N2653">
        <v>99</v>
      </c>
      <c r="O2653">
        <v>99</v>
      </c>
      <c r="P2653">
        <v>99</v>
      </c>
      <c r="R2653">
        <v>0</v>
      </c>
    </row>
    <row r="2654" spans="1:18">
      <c r="A2654">
        <v>18</v>
      </c>
      <c r="B2654">
        <v>358</v>
      </c>
      <c r="C2654">
        <v>2023</v>
      </c>
      <c r="E2654">
        <v>99</v>
      </c>
      <c r="G2654">
        <v>99</v>
      </c>
      <c r="H2654">
        <v>1</v>
      </c>
      <c r="I2654">
        <v>99</v>
      </c>
      <c r="J2654">
        <v>643</v>
      </c>
      <c r="K2654">
        <v>99</v>
      </c>
      <c r="L2654">
        <v>15</v>
      </c>
      <c r="M2654">
        <v>99</v>
      </c>
      <c r="N2654">
        <v>99</v>
      </c>
      <c r="O2654">
        <v>99</v>
      </c>
      <c r="P2654">
        <v>99</v>
      </c>
      <c r="R2654">
        <v>0</v>
      </c>
    </row>
    <row r="2655" spans="1:18">
      <c r="A2655">
        <v>18</v>
      </c>
      <c r="B2655">
        <v>359</v>
      </c>
      <c r="C2655">
        <v>2023</v>
      </c>
      <c r="E2655">
        <v>99</v>
      </c>
      <c r="G2655">
        <v>99</v>
      </c>
      <c r="H2655">
        <v>2</v>
      </c>
      <c r="I2655">
        <v>99</v>
      </c>
      <c r="J2655">
        <v>704</v>
      </c>
      <c r="K2655">
        <v>99</v>
      </c>
      <c r="L2655">
        <v>15</v>
      </c>
      <c r="M2655">
        <v>99</v>
      </c>
      <c r="N2655">
        <v>99</v>
      </c>
      <c r="O2655">
        <v>99</v>
      </c>
      <c r="P2655">
        <v>99</v>
      </c>
      <c r="R2655">
        <v>0</v>
      </c>
    </row>
    <row r="2656" spans="1:18">
      <c r="A2656">
        <v>18</v>
      </c>
      <c r="B2656">
        <v>360</v>
      </c>
      <c r="C2656">
        <v>2023</v>
      </c>
      <c r="E2656">
        <v>99</v>
      </c>
      <c r="G2656">
        <v>99</v>
      </c>
      <c r="H2656">
        <v>1</v>
      </c>
      <c r="I2656">
        <v>99</v>
      </c>
      <c r="J2656">
        <v>802</v>
      </c>
      <c r="K2656">
        <v>99</v>
      </c>
      <c r="L2656">
        <v>15</v>
      </c>
      <c r="M2656">
        <v>99</v>
      </c>
      <c r="N2656">
        <v>99</v>
      </c>
      <c r="O2656">
        <v>99</v>
      </c>
      <c r="P2656">
        <v>99</v>
      </c>
      <c r="R2656">
        <v>0</v>
      </c>
    </row>
    <row r="2657" spans="1:35">
      <c r="A2657">
        <v>18</v>
      </c>
      <c r="B2657">
        <v>361</v>
      </c>
      <c r="C2657">
        <v>2022</v>
      </c>
      <c r="E2657">
        <v>99</v>
      </c>
      <c r="G2657">
        <v>99</v>
      </c>
      <c r="H2657">
        <v>1</v>
      </c>
      <c r="I2657">
        <v>99</v>
      </c>
      <c r="J2657">
        <v>103</v>
      </c>
      <c r="K2657">
        <v>99</v>
      </c>
      <c r="L2657">
        <v>1</v>
      </c>
      <c r="M2657">
        <v>99</v>
      </c>
      <c r="N2657">
        <v>99</v>
      </c>
      <c r="O2657">
        <v>99</v>
      </c>
      <c r="P2657">
        <v>99</v>
      </c>
      <c r="R2657">
        <v>0</v>
      </c>
    </row>
    <row r="2658" spans="1:35">
      <c r="A2658">
        <v>18</v>
      </c>
      <c r="B2658">
        <v>362</v>
      </c>
      <c r="C2658">
        <v>2022</v>
      </c>
      <c r="E2658">
        <v>99</v>
      </c>
      <c r="G2658">
        <v>99</v>
      </c>
      <c r="H2658">
        <v>2</v>
      </c>
      <c r="I2658">
        <v>99</v>
      </c>
      <c r="J2658">
        <v>106</v>
      </c>
      <c r="K2658">
        <v>99</v>
      </c>
      <c r="L2658">
        <v>1</v>
      </c>
      <c r="M2658">
        <v>99</v>
      </c>
      <c r="N2658">
        <v>99</v>
      </c>
      <c r="O2658">
        <v>99</v>
      </c>
      <c r="P2658">
        <v>99</v>
      </c>
      <c r="R2658">
        <v>0</v>
      </c>
    </row>
    <row r="2659" spans="1:35">
      <c r="A2659">
        <v>18</v>
      </c>
      <c r="B2659">
        <v>363</v>
      </c>
      <c r="C2659">
        <v>2022</v>
      </c>
      <c r="E2659">
        <v>99</v>
      </c>
      <c r="G2659">
        <v>99</v>
      </c>
      <c r="H2659">
        <v>1</v>
      </c>
      <c r="I2659">
        <v>99</v>
      </c>
      <c r="J2659">
        <v>110</v>
      </c>
      <c r="K2659">
        <v>99</v>
      </c>
      <c r="L2659">
        <v>1</v>
      </c>
      <c r="M2659">
        <v>99</v>
      </c>
      <c r="N2659">
        <v>99</v>
      </c>
      <c r="O2659">
        <v>99</v>
      </c>
      <c r="P2659">
        <v>99</v>
      </c>
      <c r="Q2659">
        <v>29</v>
      </c>
      <c r="R2659">
        <v>62</v>
      </c>
      <c r="S2659">
        <v>1</v>
      </c>
      <c r="T2659">
        <v>2.4838709677419355</v>
      </c>
      <c r="U2659">
        <v>11.546774193548391</v>
      </c>
      <c r="V2659">
        <v>0</v>
      </c>
      <c r="W2659">
        <v>0</v>
      </c>
      <c r="X2659">
        <v>33.870967741935488</v>
      </c>
      <c r="Y2659">
        <v>0</v>
      </c>
      <c r="Z2659">
        <v>6.3138025386765548</v>
      </c>
      <c r="AA2659">
        <v>0</v>
      </c>
      <c r="AB2659">
        <v>1.1033955726765852</v>
      </c>
      <c r="AD2659">
        <v>41.140126428499698</v>
      </c>
      <c r="AF2659">
        <v>1.2245704127987362</v>
      </c>
      <c r="AG2659">
        <v>1.358825628449736</v>
      </c>
      <c r="AH2659">
        <v>0</v>
      </c>
      <c r="AI2659">
        <v>0</v>
      </c>
    </row>
    <row r="2660" spans="1:35">
      <c r="A2660">
        <v>18</v>
      </c>
      <c r="B2660">
        <v>364</v>
      </c>
      <c r="C2660">
        <v>2022</v>
      </c>
      <c r="E2660">
        <v>99</v>
      </c>
      <c r="G2660">
        <v>99</v>
      </c>
      <c r="H2660">
        <v>1</v>
      </c>
      <c r="I2660">
        <v>99</v>
      </c>
      <c r="J2660">
        <v>111</v>
      </c>
      <c r="K2660">
        <v>99</v>
      </c>
      <c r="L2660">
        <v>1</v>
      </c>
      <c r="M2660">
        <v>99</v>
      </c>
      <c r="N2660">
        <v>99</v>
      </c>
      <c r="O2660">
        <v>99</v>
      </c>
      <c r="P2660">
        <v>99</v>
      </c>
      <c r="R2660">
        <v>0</v>
      </c>
    </row>
    <row r="2661" spans="1:35">
      <c r="A2661">
        <v>18</v>
      </c>
      <c r="B2661">
        <v>365</v>
      </c>
      <c r="C2661">
        <v>2022</v>
      </c>
      <c r="E2661">
        <v>99</v>
      </c>
      <c r="G2661">
        <v>99</v>
      </c>
      <c r="H2661">
        <v>1</v>
      </c>
      <c r="I2661">
        <v>99</v>
      </c>
      <c r="J2661">
        <v>116</v>
      </c>
      <c r="K2661">
        <v>99</v>
      </c>
      <c r="L2661">
        <v>1</v>
      </c>
      <c r="M2661">
        <v>99</v>
      </c>
      <c r="N2661">
        <v>99</v>
      </c>
      <c r="O2661">
        <v>99</v>
      </c>
      <c r="P2661">
        <v>99</v>
      </c>
      <c r="Q2661">
        <v>1</v>
      </c>
      <c r="R2661">
        <v>1</v>
      </c>
      <c r="S2661">
        <v>1</v>
      </c>
      <c r="T2661">
        <v>2</v>
      </c>
      <c r="U2661">
        <v>12.200000000000003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F2661">
        <v>7.2358900144717769E-2</v>
      </c>
      <c r="AG2661">
        <v>7.1752845559057518E-2</v>
      </c>
      <c r="AH2661">
        <v>0</v>
      </c>
      <c r="AI2661">
        <v>0</v>
      </c>
    </row>
    <row r="2662" spans="1:35">
      <c r="A2662">
        <v>18</v>
      </c>
      <c r="B2662">
        <v>366</v>
      </c>
      <c r="C2662">
        <v>2022</v>
      </c>
      <c r="E2662">
        <v>99</v>
      </c>
      <c r="G2662">
        <v>99</v>
      </c>
      <c r="H2662">
        <v>2</v>
      </c>
      <c r="I2662">
        <v>99</v>
      </c>
      <c r="J2662">
        <v>117</v>
      </c>
      <c r="K2662">
        <v>99</v>
      </c>
      <c r="L2662">
        <v>1</v>
      </c>
      <c r="M2662">
        <v>99</v>
      </c>
      <c r="N2662">
        <v>99</v>
      </c>
      <c r="O2662">
        <v>99</v>
      </c>
      <c r="P2662">
        <v>99</v>
      </c>
      <c r="R2662">
        <v>0</v>
      </c>
    </row>
    <row r="2663" spans="1:35">
      <c r="A2663">
        <v>18</v>
      </c>
      <c r="B2663">
        <v>367</v>
      </c>
      <c r="C2663">
        <v>2022</v>
      </c>
      <c r="E2663">
        <v>99</v>
      </c>
      <c r="G2663">
        <v>99</v>
      </c>
      <c r="H2663">
        <v>1</v>
      </c>
      <c r="I2663">
        <v>99</v>
      </c>
      <c r="J2663">
        <v>134</v>
      </c>
      <c r="K2663">
        <v>99</v>
      </c>
      <c r="L2663">
        <v>1</v>
      </c>
      <c r="M2663">
        <v>99</v>
      </c>
      <c r="N2663">
        <v>99</v>
      </c>
      <c r="O2663">
        <v>99</v>
      </c>
      <c r="P2663">
        <v>99</v>
      </c>
      <c r="Q2663">
        <v>6</v>
      </c>
      <c r="R2663">
        <v>8</v>
      </c>
      <c r="S2663">
        <v>1</v>
      </c>
      <c r="T2663">
        <v>2.75</v>
      </c>
      <c r="U2663">
        <v>17.650000000000006</v>
      </c>
      <c r="V2663">
        <v>0</v>
      </c>
      <c r="W2663">
        <v>0</v>
      </c>
      <c r="X2663">
        <v>87.5</v>
      </c>
      <c r="Y2663">
        <v>0</v>
      </c>
      <c r="Z2663">
        <v>1.8861336113859724</v>
      </c>
      <c r="AA2663">
        <v>0</v>
      </c>
      <c r="AB2663">
        <v>1.299038105676658</v>
      </c>
      <c r="AD2663">
        <v>62.751018522437107</v>
      </c>
      <c r="AF2663">
        <v>0.15779092702169625</v>
      </c>
      <c r="AG2663">
        <v>0.22978072051878359</v>
      </c>
      <c r="AH2663">
        <v>0</v>
      </c>
      <c r="AI2663">
        <v>0</v>
      </c>
    </row>
    <row r="2664" spans="1:35">
      <c r="A2664">
        <v>18</v>
      </c>
      <c r="B2664">
        <v>368</v>
      </c>
      <c r="C2664">
        <v>2022</v>
      </c>
      <c r="E2664">
        <v>99</v>
      </c>
      <c r="G2664">
        <v>99</v>
      </c>
      <c r="H2664">
        <v>2</v>
      </c>
      <c r="I2664">
        <v>99</v>
      </c>
      <c r="J2664">
        <v>141</v>
      </c>
      <c r="K2664">
        <v>99</v>
      </c>
      <c r="L2664">
        <v>1</v>
      </c>
      <c r="M2664">
        <v>99</v>
      </c>
      <c r="N2664">
        <v>99</v>
      </c>
      <c r="O2664">
        <v>99</v>
      </c>
      <c r="P2664">
        <v>99</v>
      </c>
      <c r="Q2664">
        <v>2</v>
      </c>
      <c r="R2664">
        <v>8</v>
      </c>
      <c r="S2664">
        <v>1</v>
      </c>
      <c r="T2664">
        <v>2</v>
      </c>
      <c r="U2664">
        <v>5.9249999999999998</v>
      </c>
      <c r="V2664">
        <v>0</v>
      </c>
      <c r="W2664">
        <v>0</v>
      </c>
      <c r="X2664">
        <v>0</v>
      </c>
      <c r="Y2664">
        <v>0</v>
      </c>
      <c r="Z2664">
        <v>0.90795098986674916</v>
      </c>
      <c r="AA2664">
        <v>0</v>
      </c>
      <c r="AB2664">
        <v>0</v>
      </c>
      <c r="AF2664">
        <v>0.55826936496859725</v>
      </c>
      <c r="AG2664">
        <v>0.2160762557722902</v>
      </c>
      <c r="AH2664">
        <v>0</v>
      </c>
      <c r="AI2664">
        <v>0</v>
      </c>
    </row>
    <row r="2665" spans="1:35">
      <c r="A2665">
        <v>18</v>
      </c>
      <c r="B2665">
        <v>369</v>
      </c>
      <c r="C2665">
        <v>2022</v>
      </c>
      <c r="E2665">
        <v>99</v>
      </c>
      <c r="G2665">
        <v>99</v>
      </c>
      <c r="H2665">
        <v>2</v>
      </c>
      <c r="I2665">
        <v>99</v>
      </c>
      <c r="J2665">
        <v>143</v>
      </c>
      <c r="K2665">
        <v>99</v>
      </c>
      <c r="L2665">
        <v>1</v>
      </c>
      <c r="M2665">
        <v>99</v>
      </c>
      <c r="N2665">
        <v>99</v>
      </c>
      <c r="O2665">
        <v>99</v>
      </c>
      <c r="P2665">
        <v>99</v>
      </c>
      <c r="Q2665">
        <v>1</v>
      </c>
      <c r="R2665">
        <v>1</v>
      </c>
      <c r="S2665">
        <v>1</v>
      </c>
      <c r="T2665">
        <v>2</v>
      </c>
      <c r="U2665">
        <v>11.1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F2665">
        <v>0.28774494288262886</v>
      </c>
      <c r="AG2665">
        <v>0.21899538334056737</v>
      </c>
      <c r="AH2665">
        <v>0</v>
      </c>
      <c r="AI2665">
        <v>0</v>
      </c>
    </row>
    <row r="2666" spans="1:35">
      <c r="A2666">
        <v>18</v>
      </c>
      <c r="B2666">
        <v>370</v>
      </c>
      <c r="C2666">
        <v>2022</v>
      </c>
      <c r="E2666">
        <v>99</v>
      </c>
      <c r="G2666">
        <v>99</v>
      </c>
      <c r="H2666">
        <v>2</v>
      </c>
      <c r="I2666">
        <v>99</v>
      </c>
      <c r="J2666">
        <v>147</v>
      </c>
      <c r="K2666">
        <v>99</v>
      </c>
      <c r="L2666">
        <v>1</v>
      </c>
      <c r="M2666">
        <v>99</v>
      </c>
      <c r="N2666">
        <v>99</v>
      </c>
      <c r="O2666">
        <v>99</v>
      </c>
      <c r="P2666">
        <v>99</v>
      </c>
      <c r="Q2666">
        <v>2</v>
      </c>
      <c r="R2666">
        <v>22</v>
      </c>
      <c r="S2666">
        <v>1</v>
      </c>
      <c r="T2666">
        <v>2</v>
      </c>
      <c r="U2666">
        <v>3.7272727272727262</v>
      </c>
      <c r="V2666">
        <v>0</v>
      </c>
      <c r="W2666">
        <v>0</v>
      </c>
      <c r="X2666">
        <v>0</v>
      </c>
      <c r="Y2666">
        <v>0</v>
      </c>
      <c r="Z2666">
        <v>0.79038645218757309</v>
      </c>
      <c r="AA2666">
        <v>0</v>
      </c>
      <c r="AB2666">
        <v>0</v>
      </c>
      <c r="AF2666">
        <v>12.222222222222221</v>
      </c>
      <c r="AG2666">
        <v>4.9107677566175587</v>
      </c>
      <c r="AH2666">
        <v>0</v>
      </c>
      <c r="AI2666">
        <v>0</v>
      </c>
    </row>
    <row r="2667" spans="1:35">
      <c r="A2667">
        <v>18</v>
      </c>
      <c r="B2667">
        <v>371</v>
      </c>
      <c r="C2667">
        <v>2022</v>
      </c>
      <c r="E2667">
        <v>99</v>
      </c>
      <c r="G2667">
        <v>99</v>
      </c>
      <c r="H2667">
        <v>1</v>
      </c>
      <c r="I2667">
        <v>99</v>
      </c>
      <c r="J2667">
        <v>155</v>
      </c>
      <c r="K2667">
        <v>99</v>
      </c>
      <c r="L2667">
        <v>1</v>
      </c>
      <c r="M2667">
        <v>99</v>
      </c>
      <c r="N2667">
        <v>99</v>
      </c>
      <c r="O2667">
        <v>99</v>
      </c>
      <c r="P2667">
        <v>99</v>
      </c>
      <c r="Q2667">
        <v>21</v>
      </c>
      <c r="R2667">
        <v>90</v>
      </c>
      <c r="S2667">
        <v>1</v>
      </c>
      <c r="T2667">
        <v>2.2999999999999998</v>
      </c>
      <c r="U2667">
        <v>9.6663333333333359</v>
      </c>
      <c r="V2667">
        <v>0</v>
      </c>
      <c r="W2667">
        <v>0</v>
      </c>
      <c r="X2667">
        <v>12.222222222222221</v>
      </c>
      <c r="Y2667">
        <v>0</v>
      </c>
      <c r="Z2667">
        <v>4.9228023748899572</v>
      </c>
      <c r="AA2667">
        <v>0</v>
      </c>
      <c r="AB2667">
        <v>0.90000000000000069</v>
      </c>
      <c r="AD2667">
        <v>37.191252307640781</v>
      </c>
      <c r="AF2667">
        <v>3.2526201662450314</v>
      </c>
      <c r="AG2667">
        <v>1.9198359211922111</v>
      </c>
      <c r="AH2667">
        <v>0</v>
      </c>
      <c r="AI2667">
        <v>0</v>
      </c>
    </row>
    <row r="2668" spans="1:35">
      <c r="A2668">
        <v>18</v>
      </c>
      <c r="B2668">
        <v>372</v>
      </c>
      <c r="C2668">
        <v>2022</v>
      </c>
      <c r="E2668">
        <v>99</v>
      </c>
      <c r="G2668">
        <v>99</v>
      </c>
      <c r="H2668">
        <v>2</v>
      </c>
      <c r="I2668">
        <v>99</v>
      </c>
      <c r="J2668">
        <v>160</v>
      </c>
      <c r="K2668">
        <v>99</v>
      </c>
      <c r="L2668">
        <v>1</v>
      </c>
      <c r="M2668">
        <v>99</v>
      </c>
      <c r="N2668">
        <v>99</v>
      </c>
      <c r="O2668">
        <v>99</v>
      </c>
      <c r="P2668">
        <v>99</v>
      </c>
      <c r="R2668">
        <v>0</v>
      </c>
    </row>
    <row r="2669" spans="1:35">
      <c r="A2669">
        <v>18</v>
      </c>
      <c r="B2669">
        <v>373</v>
      </c>
      <c r="C2669">
        <v>2022</v>
      </c>
      <c r="E2669">
        <v>99</v>
      </c>
      <c r="G2669">
        <v>99</v>
      </c>
      <c r="H2669">
        <v>1</v>
      </c>
      <c r="I2669">
        <v>99</v>
      </c>
      <c r="J2669">
        <v>171</v>
      </c>
      <c r="K2669">
        <v>99</v>
      </c>
      <c r="L2669">
        <v>1</v>
      </c>
      <c r="M2669">
        <v>99</v>
      </c>
      <c r="N2669">
        <v>99</v>
      </c>
      <c r="O2669">
        <v>99</v>
      </c>
      <c r="P2669">
        <v>99</v>
      </c>
      <c r="R2669">
        <v>0</v>
      </c>
    </row>
    <row r="2670" spans="1:35">
      <c r="A2670">
        <v>18</v>
      </c>
      <c r="B2670">
        <v>374</v>
      </c>
      <c r="C2670">
        <v>2022</v>
      </c>
      <c r="E2670">
        <v>99</v>
      </c>
      <c r="G2670">
        <v>99</v>
      </c>
      <c r="H2670">
        <v>2</v>
      </c>
      <c r="I2670">
        <v>99</v>
      </c>
      <c r="J2670">
        <v>175</v>
      </c>
      <c r="K2670">
        <v>99</v>
      </c>
      <c r="L2670">
        <v>1</v>
      </c>
      <c r="M2670">
        <v>99</v>
      </c>
      <c r="N2670">
        <v>99</v>
      </c>
      <c r="O2670">
        <v>99</v>
      </c>
      <c r="P2670">
        <v>99</v>
      </c>
      <c r="Q2670">
        <v>12</v>
      </c>
      <c r="R2670">
        <v>60</v>
      </c>
      <c r="S2670">
        <v>1</v>
      </c>
      <c r="T2670">
        <v>2.2000000000000002</v>
      </c>
      <c r="U2670">
        <v>9.2883333333333304</v>
      </c>
      <c r="V2670">
        <v>0</v>
      </c>
      <c r="W2670">
        <v>0</v>
      </c>
      <c r="X2670">
        <v>18.333333333333329</v>
      </c>
      <c r="Y2670">
        <v>3.3333333333333344</v>
      </c>
      <c r="Z2670">
        <v>5.6564149914548878</v>
      </c>
      <c r="AA2670">
        <v>0</v>
      </c>
      <c r="AB2670">
        <v>0.74833147735478811</v>
      </c>
      <c r="AD2670">
        <v>30.6489992658645</v>
      </c>
      <c r="AF2670">
        <v>3.2467532467532458</v>
      </c>
      <c r="AG2670">
        <v>2.6281785256168404</v>
      </c>
      <c r="AH2670">
        <v>0</v>
      </c>
      <c r="AI2670">
        <v>0</v>
      </c>
    </row>
    <row r="2671" spans="1:35">
      <c r="A2671">
        <v>18</v>
      </c>
      <c r="B2671">
        <v>375</v>
      </c>
      <c r="C2671">
        <v>2022</v>
      </c>
      <c r="E2671">
        <v>99</v>
      </c>
      <c r="G2671">
        <v>99</v>
      </c>
      <c r="H2671">
        <v>2</v>
      </c>
      <c r="I2671">
        <v>99</v>
      </c>
      <c r="J2671">
        <v>177</v>
      </c>
      <c r="K2671">
        <v>99</v>
      </c>
      <c r="L2671">
        <v>1</v>
      </c>
      <c r="M2671">
        <v>99</v>
      </c>
      <c r="N2671">
        <v>99</v>
      </c>
      <c r="O2671">
        <v>99</v>
      </c>
      <c r="P2671">
        <v>99</v>
      </c>
      <c r="Q2671">
        <v>1</v>
      </c>
      <c r="R2671">
        <v>7</v>
      </c>
      <c r="S2671">
        <v>1</v>
      </c>
      <c r="T2671">
        <v>2</v>
      </c>
      <c r="U2671">
        <v>4.8857142857142879</v>
      </c>
      <c r="V2671">
        <v>0</v>
      </c>
      <c r="W2671">
        <v>0</v>
      </c>
      <c r="X2671">
        <v>0</v>
      </c>
      <c r="Y2671">
        <v>0</v>
      </c>
      <c r="Z2671">
        <v>0.54883922035138255</v>
      </c>
      <c r="AA2671">
        <v>0</v>
      </c>
      <c r="AB2671">
        <v>0</v>
      </c>
      <c r="AF2671">
        <v>1.1475409836065575</v>
      </c>
      <c r="AG2671">
        <v>0.43153485085549914</v>
      </c>
      <c r="AH2671">
        <v>0</v>
      </c>
    </row>
    <row r="2672" spans="1:35">
      <c r="A2672">
        <v>18</v>
      </c>
      <c r="B2672">
        <v>376</v>
      </c>
      <c r="C2672">
        <v>2022</v>
      </c>
      <c r="E2672">
        <v>99</v>
      </c>
      <c r="G2672">
        <v>99</v>
      </c>
      <c r="H2672">
        <v>2</v>
      </c>
      <c r="I2672">
        <v>99</v>
      </c>
      <c r="J2672">
        <v>178</v>
      </c>
      <c r="K2672">
        <v>99</v>
      </c>
      <c r="L2672">
        <v>1</v>
      </c>
      <c r="M2672">
        <v>99</v>
      </c>
      <c r="N2672">
        <v>99</v>
      </c>
      <c r="O2672">
        <v>99</v>
      </c>
      <c r="P2672">
        <v>99</v>
      </c>
      <c r="Q2672">
        <v>2</v>
      </c>
      <c r="R2672">
        <v>2</v>
      </c>
      <c r="S2672">
        <v>1</v>
      </c>
      <c r="T2672">
        <v>2</v>
      </c>
      <c r="U2672">
        <v>7.3</v>
      </c>
      <c r="V2672">
        <v>0</v>
      </c>
      <c r="W2672">
        <v>0</v>
      </c>
      <c r="X2672">
        <v>0</v>
      </c>
      <c r="Y2672">
        <v>0</v>
      </c>
      <c r="Z2672">
        <v>4.2000000000000011</v>
      </c>
      <c r="AA2672">
        <v>0</v>
      </c>
      <c r="AB2672">
        <v>0</v>
      </c>
      <c r="AF2672">
        <v>0.23364485981308403</v>
      </c>
      <c r="AG2672">
        <v>0.13215300783866479</v>
      </c>
      <c r="AH2672">
        <v>0</v>
      </c>
      <c r="AI2672">
        <v>0</v>
      </c>
    </row>
    <row r="2673" spans="1:37">
      <c r="A2673">
        <v>18</v>
      </c>
      <c r="B2673">
        <v>377</v>
      </c>
      <c r="C2673">
        <v>2022</v>
      </c>
      <c r="E2673">
        <v>99</v>
      </c>
      <c r="G2673">
        <v>99</v>
      </c>
      <c r="H2673">
        <v>2</v>
      </c>
      <c r="I2673">
        <v>99</v>
      </c>
      <c r="J2673">
        <v>181</v>
      </c>
      <c r="K2673">
        <v>99</v>
      </c>
      <c r="L2673">
        <v>1</v>
      </c>
      <c r="M2673">
        <v>99</v>
      </c>
      <c r="N2673">
        <v>99</v>
      </c>
      <c r="O2673">
        <v>99</v>
      </c>
      <c r="P2673">
        <v>99</v>
      </c>
      <c r="Q2673">
        <v>1</v>
      </c>
      <c r="R2673">
        <v>1</v>
      </c>
      <c r="S2673">
        <v>1</v>
      </c>
      <c r="T2673">
        <v>2</v>
      </c>
      <c r="U2673">
        <v>3.8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F2673">
        <v>0.1477104874446086</v>
      </c>
      <c r="AG2673">
        <v>3.9728175640355454E-2</v>
      </c>
      <c r="AH2673">
        <v>0</v>
      </c>
      <c r="AI2673">
        <v>0</v>
      </c>
    </row>
    <row r="2674" spans="1:37">
      <c r="A2674">
        <v>18</v>
      </c>
      <c r="B2674">
        <v>378</v>
      </c>
      <c r="C2674">
        <v>2022</v>
      </c>
      <c r="E2674">
        <v>99</v>
      </c>
      <c r="G2674">
        <v>99</v>
      </c>
      <c r="H2674">
        <v>1</v>
      </c>
      <c r="I2674">
        <v>99</v>
      </c>
      <c r="J2674">
        <v>262</v>
      </c>
      <c r="K2674">
        <v>99</v>
      </c>
      <c r="L2674">
        <v>1</v>
      </c>
      <c r="M2674">
        <v>99</v>
      </c>
      <c r="N2674">
        <v>99</v>
      </c>
      <c r="O2674">
        <v>99</v>
      </c>
      <c r="P2674">
        <v>99</v>
      </c>
      <c r="R2674">
        <v>0</v>
      </c>
    </row>
    <row r="2675" spans="1:37">
      <c r="A2675">
        <v>18</v>
      </c>
      <c r="B2675">
        <v>379</v>
      </c>
      <c r="C2675">
        <v>2022</v>
      </c>
      <c r="E2675">
        <v>99</v>
      </c>
      <c r="G2675">
        <v>99</v>
      </c>
      <c r="H2675">
        <v>1</v>
      </c>
      <c r="I2675">
        <v>99</v>
      </c>
      <c r="J2675">
        <v>309</v>
      </c>
      <c r="K2675">
        <v>99</v>
      </c>
      <c r="L2675">
        <v>1</v>
      </c>
      <c r="M2675">
        <v>99</v>
      </c>
      <c r="N2675">
        <v>99</v>
      </c>
      <c r="O2675">
        <v>99</v>
      </c>
      <c r="P2675">
        <v>99</v>
      </c>
      <c r="Q2675">
        <v>3</v>
      </c>
      <c r="R2675">
        <v>7</v>
      </c>
      <c r="S2675">
        <v>1</v>
      </c>
      <c r="T2675">
        <v>2</v>
      </c>
      <c r="U2675">
        <v>7.4</v>
      </c>
      <c r="V2675">
        <v>0</v>
      </c>
      <c r="W2675">
        <v>0</v>
      </c>
      <c r="X2675">
        <v>0</v>
      </c>
      <c r="Y2675">
        <v>0</v>
      </c>
      <c r="Z2675">
        <v>4.0984317558235448</v>
      </c>
      <c r="AA2675">
        <v>0</v>
      </c>
      <c r="AB2675">
        <v>0</v>
      </c>
      <c r="AF2675">
        <v>0.5577689243027889</v>
      </c>
      <c r="AG2675">
        <v>0.39224891904376075</v>
      </c>
      <c r="AH2675">
        <v>0</v>
      </c>
      <c r="AI2675">
        <v>0</v>
      </c>
    </row>
    <row r="2676" spans="1:37">
      <c r="A2676">
        <v>18</v>
      </c>
      <c r="B2676">
        <v>380</v>
      </c>
      <c r="C2676">
        <v>2022</v>
      </c>
      <c r="E2676">
        <v>99</v>
      </c>
      <c r="G2676">
        <v>99</v>
      </c>
      <c r="H2676">
        <v>2</v>
      </c>
      <c r="I2676">
        <v>99</v>
      </c>
      <c r="J2676">
        <v>470</v>
      </c>
      <c r="K2676">
        <v>99</v>
      </c>
      <c r="L2676">
        <v>1</v>
      </c>
      <c r="M2676">
        <v>99</v>
      </c>
      <c r="N2676">
        <v>99</v>
      </c>
      <c r="O2676">
        <v>99</v>
      </c>
      <c r="P2676">
        <v>99</v>
      </c>
      <c r="Q2676">
        <v>2</v>
      </c>
      <c r="R2676">
        <v>2</v>
      </c>
      <c r="S2676">
        <v>1</v>
      </c>
      <c r="T2676">
        <v>3.5</v>
      </c>
      <c r="U2676">
        <v>3.85</v>
      </c>
      <c r="V2676">
        <v>0</v>
      </c>
      <c r="W2676">
        <v>0</v>
      </c>
      <c r="X2676">
        <v>0</v>
      </c>
      <c r="Y2676">
        <v>0</v>
      </c>
      <c r="Z2676">
        <v>1.1499999999999992</v>
      </c>
      <c r="AA2676">
        <v>0</v>
      </c>
      <c r="AB2676">
        <v>1.5</v>
      </c>
      <c r="AD2676">
        <v>100.00000000000006</v>
      </c>
      <c r="AF2676">
        <v>0.14970059880239525</v>
      </c>
      <c r="AG2676">
        <v>6.1068460123088655E-2</v>
      </c>
      <c r="AH2676">
        <v>0</v>
      </c>
      <c r="AI2676">
        <v>0</v>
      </c>
    </row>
    <row r="2677" spans="1:37">
      <c r="A2677">
        <v>18</v>
      </c>
      <c r="B2677">
        <v>381</v>
      </c>
      <c r="C2677">
        <v>2022</v>
      </c>
      <c r="E2677">
        <v>99</v>
      </c>
      <c r="G2677">
        <v>99</v>
      </c>
      <c r="H2677">
        <v>2</v>
      </c>
      <c r="I2677">
        <v>99</v>
      </c>
      <c r="J2677">
        <v>629</v>
      </c>
      <c r="K2677">
        <v>99</v>
      </c>
      <c r="L2677">
        <v>1</v>
      </c>
      <c r="M2677">
        <v>99</v>
      </c>
      <c r="N2677">
        <v>99</v>
      </c>
      <c r="O2677">
        <v>99</v>
      </c>
      <c r="P2677">
        <v>99</v>
      </c>
      <c r="R2677">
        <v>0</v>
      </c>
    </row>
    <row r="2678" spans="1:37">
      <c r="A2678">
        <v>18</v>
      </c>
      <c r="B2678">
        <v>382</v>
      </c>
      <c r="C2678">
        <v>2022</v>
      </c>
      <c r="E2678">
        <v>99</v>
      </c>
      <c r="G2678">
        <v>99</v>
      </c>
      <c r="H2678">
        <v>1</v>
      </c>
      <c r="I2678">
        <v>99</v>
      </c>
      <c r="J2678">
        <v>643</v>
      </c>
      <c r="K2678">
        <v>99</v>
      </c>
      <c r="L2678">
        <v>1</v>
      </c>
      <c r="M2678">
        <v>99</v>
      </c>
      <c r="N2678">
        <v>99</v>
      </c>
      <c r="O2678">
        <v>99</v>
      </c>
      <c r="P2678">
        <v>99</v>
      </c>
      <c r="Q2678">
        <v>2</v>
      </c>
      <c r="R2678">
        <v>4</v>
      </c>
      <c r="S2678">
        <v>1</v>
      </c>
      <c r="T2678">
        <v>2</v>
      </c>
      <c r="U2678">
        <v>4.5250000000000004</v>
      </c>
      <c r="V2678">
        <v>0</v>
      </c>
      <c r="W2678">
        <v>0</v>
      </c>
      <c r="X2678">
        <v>0</v>
      </c>
      <c r="Y2678">
        <v>0</v>
      </c>
      <c r="Z2678">
        <v>0.40233692348577504</v>
      </c>
      <c r="AA2678">
        <v>0</v>
      </c>
      <c r="AB2678">
        <v>0</v>
      </c>
      <c r="AF2678">
        <v>0.55020632737276476</v>
      </c>
      <c r="AG2678">
        <v>0.18449168971963381</v>
      </c>
      <c r="AH2678">
        <v>0</v>
      </c>
      <c r="AI2678">
        <v>0</v>
      </c>
    </row>
    <row r="2679" spans="1:37">
      <c r="A2679">
        <v>18</v>
      </c>
      <c r="B2679">
        <v>383</v>
      </c>
      <c r="C2679">
        <v>2022</v>
      </c>
      <c r="E2679">
        <v>99</v>
      </c>
      <c r="G2679">
        <v>99</v>
      </c>
      <c r="H2679">
        <v>2</v>
      </c>
      <c r="I2679">
        <v>99</v>
      </c>
      <c r="J2679">
        <v>704</v>
      </c>
      <c r="K2679">
        <v>99</v>
      </c>
      <c r="L2679">
        <v>1</v>
      </c>
      <c r="M2679">
        <v>99</v>
      </c>
      <c r="N2679">
        <v>99</v>
      </c>
      <c r="O2679">
        <v>99</v>
      </c>
      <c r="P2679">
        <v>99</v>
      </c>
      <c r="R2679">
        <v>0</v>
      </c>
    </row>
    <row r="2680" spans="1:37">
      <c r="A2680">
        <v>18</v>
      </c>
      <c r="B2680">
        <v>384</v>
      </c>
      <c r="C2680">
        <v>2022</v>
      </c>
      <c r="E2680">
        <v>99</v>
      </c>
      <c r="G2680">
        <v>99</v>
      </c>
      <c r="H2680">
        <v>1</v>
      </c>
      <c r="I2680">
        <v>99</v>
      </c>
      <c r="J2680">
        <v>802</v>
      </c>
      <c r="K2680">
        <v>99</v>
      </c>
      <c r="L2680">
        <v>1</v>
      </c>
      <c r="M2680">
        <v>99</v>
      </c>
      <c r="N2680">
        <v>99</v>
      </c>
      <c r="O2680">
        <v>99</v>
      </c>
      <c r="P2680">
        <v>99</v>
      </c>
      <c r="R2680">
        <v>0</v>
      </c>
    </row>
    <row r="2681" spans="1:37">
      <c r="A2681">
        <v>18</v>
      </c>
      <c r="B2681">
        <v>385</v>
      </c>
      <c r="C2681">
        <v>2022</v>
      </c>
      <c r="E2681">
        <v>99</v>
      </c>
      <c r="G2681">
        <v>99</v>
      </c>
      <c r="H2681">
        <v>1</v>
      </c>
      <c r="I2681">
        <v>99</v>
      </c>
      <c r="J2681">
        <v>103</v>
      </c>
      <c r="K2681">
        <v>99</v>
      </c>
      <c r="L2681">
        <v>2</v>
      </c>
      <c r="M2681">
        <v>99</v>
      </c>
      <c r="N2681">
        <v>99</v>
      </c>
      <c r="O2681">
        <v>99</v>
      </c>
      <c r="P2681">
        <v>99</v>
      </c>
      <c r="Q2681">
        <v>5</v>
      </c>
      <c r="R2681">
        <v>21</v>
      </c>
      <c r="S2681">
        <v>2</v>
      </c>
      <c r="T2681">
        <v>2.2857142857142847</v>
      </c>
      <c r="U2681">
        <v>9.3047619047619019</v>
      </c>
      <c r="V2681">
        <v>0</v>
      </c>
      <c r="W2681">
        <v>0</v>
      </c>
      <c r="X2681">
        <v>9.5238095238095273</v>
      </c>
      <c r="Y2681">
        <v>0</v>
      </c>
      <c r="Z2681">
        <v>4.0616060851502676</v>
      </c>
      <c r="AA2681">
        <v>0</v>
      </c>
      <c r="AB2681">
        <v>0.88063057185271099</v>
      </c>
      <c r="AD2681">
        <v>59.073480207546602</v>
      </c>
      <c r="AF2681">
        <v>3.75</v>
      </c>
      <c r="AG2681">
        <v>2.3456538179897484</v>
      </c>
      <c r="AH2681">
        <v>0</v>
      </c>
      <c r="AI2681">
        <v>0</v>
      </c>
    </row>
    <row r="2682" spans="1:37">
      <c r="A2682">
        <v>18</v>
      </c>
      <c r="B2682">
        <v>386</v>
      </c>
      <c r="C2682">
        <v>2022</v>
      </c>
      <c r="E2682">
        <v>99</v>
      </c>
      <c r="G2682">
        <v>99</v>
      </c>
      <c r="H2682">
        <v>2</v>
      </c>
      <c r="I2682">
        <v>99</v>
      </c>
      <c r="J2682">
        <v>106</v>
      </c>
      <c r="K2682">
        <v>99</v>
      </c>
      <c r="L2682">
        <v>2</v>
      </c>
      <c r="M2682">
        <v>99</v>
      </c>
      <c r="N2682">
        <v>99</v>
      </c>
      <c r="O2682">
        <v>99</v>
      </c>
      <c r="P2682">
        <v>99</v>
      </c>
      <c r="R2682">
        <v>0</v>
      </c>
    </row>
    <row r="2683" spans="1:37">
      <c r="A2683">
        <v>18</v>
      </c>
      <c r="B2683">
        <v>387</v>
      </c>
      <c r="C2683">
        <v>2022</v>
      </c>
      <c r="E2683">
        <v>99</v>
      </c>
      <c r="G2683">
        <v>99</v>
      </c>
      <c r="H2683">
        <v>1</v>
      </c>
      <c r="I2683">
        <v>99</v>
      </c>
      <c r="J2683">
        <v>110</v>
      </c>
      <c r="K2683">
        <v>99</v>
      </c>
      <c r="L2683">
        <v>2</v>
      </c>
      <c r="M2683">
        <v>99</v>
      </c>
      <c r="N2683">
        <v>99</v>
      </c>
      <c r="O2683">
        <v>99</v>
      </c>
      <c r="P2683">
        <v>99</v>
      </c>
      <c r="Q2683">
        <v>40</v>
      </c>
      <c r="R2683">
        <v>176</v>
      </c>
      <c r="S2683">
        <v>2</v>
      </c>
      <c r="T2683">
        <v>3.1931818181818183</v>
      </c>
      <c r="U2683">
        <v>14.057954545454544</v>
      </c>
      <c r="V2683">
        <v>0</v>
      </c>
      <c r="W2683">
        <v>0</v>
      </c>
      <c r="X2683">
        <v>49.431818181818173</v>
      </c>
      <c r="Y2683">
        <v>4.5454545454545459</v>
      </c>
      <c r="Z2683">
        <v>6.8929595436692592</v>
      </c>
      <c r="AA2683">
        <v>0</v>
      </c>
      <c r="AB2683">
        <v>1.5363619553514198</v>
      </c>
      <c r="AD2683">
        <v>52.816874529158127</v>
      </c>
      <c r="AF2683">
        <v>3.4761998814931858</v>
      </c>
      <c r="AG2683">
        <v>4.6961955160082924</v>
      </c>
      <c r="AH2683">
        <v>0</v>
      </c>
      <c r="AI2683">
        <v>0</v>
      </c>
    </row>
    <row r="2684" spans="1:37">
      <c r="A2684">
        <v>18</v>
      </c>
      <c r="B2684">
        <v>388</v>
      </c>
      <c r="C2684">
        <v>2022</v>
      </c>
      <c r="E2684">
        <v>99</v>
      </c>
      <c r="G2684">
        <v>99</v>
      </c>
      <c r="H2684">
        <v>1</v>
      </c>
      <c r="I2684">
        <v>99</v>
      </c>
      <c r="J2684">
        <v>111</v>
      </c>
      <c r="K2684">
        <v>99</v>
      </c>
      <c r="L2684">
        <v>2</v>
      </c>
      <c r="M2684">
        <v>99</v>
      </c>
      <c r="N2684">
        <v>99</v>
      </c>
      <c r="O2684">
        <v>99</v>
      </c>
      <c r="P2684">
        <v>99</v>
      </c>
      <c r="Q2684">
        <v>5</v>
      </c>
      <c r="R2684">
        <v>13</v>
      </c>
      <c r="S2684">
        <v>2</v>
      </c>
      <c r="T2684">
        <v>3.3846153846153846</v>
      </c>
      <c r="U2684">
        <v>16.361538461538466</v>
      </c>
      <c r="V2684">
        <v>0</v>
      </c>
      <c r="W2684">
        <v>0</v>
      </c>
      <c r="X2684">
        <v>69.230769230769269</v>
      </c>
      <c r="Y2684">
        <v>7.6923076923076898</v>
      </c>
      <c r="Z2684">
        <v>4.480133662418563</v>
      </c>
      <c r="AA2684">
        <v>0</v>
      </c>
      <c r="AB2684">
        <v>1.9029718272081504</v>
      </c>
      <c r="AD2684">
        <v>23.361680338783927</v>
      </c>
      <c r="AF2684">
        <v>6.8421052631578956</v>
      </c>
      <c r="AG2684">
        <v>5.9568151902988227</v>
      </c>
      <c r="AH2684">
        <v>0</v>
      </c>
      <c r="AI2684">
        <v>0</v>
      </c>
    </row>
    <row r="2685" spans="1:37">
      <c r="A2685">
        <v>18</v>
      </c>
      <c r="B2685">
        <v>389</v>
      </c>
      <c r="C2685">
        <v>2022</v>
      </c>
      <c r="E2685">
        <v>99</v>
      </c>
      <c r="G2685">
        <v>99</v>
      </c>
      <c r="H2685">
        <v>1</v>
      </c>
      <c r="I2685">
        <v>99</v>
      </c>
      <c r="J2685">
        <v>116</v>
      </c>
      <c r="K2685">
        <v>99</v>
      </c>
      <c r="L2685">
        <v>2</v>
      </c>
      <c r="M2685">
        <v>99</v>
      </c>
      <c r="N2685">
        <v>99</v>
      </c>
      <c r="O2685">
        <v>99</v>
      </c>
      <c r="P2685">
        <v>99</v>
      </c>
      <c r="Q2685">
        <v>9</v>
      </c>
      <c r="R2685">
        <v>26</v>
      </c>
      <c r="S2685">
        <v>2</v>
      </c>
      <c r="T2685">
        <v>2.3461538461538471</v>
      </c>
      <c r="U2685">
        <v>9.7346153846153829</v>
      </c>
      <c r="V2685">
        <v>0</v>
      </c>
      <c r="W2685">
        <v>0</v>
      </c>
      <c r="X2685">
        <v>15.38461538461538</v>
      </c>
      <c r="Y2685">
        <v>0</v>
      </c>
      <c r="Z2685">
        <v>5.0092946154502336</v>
      </c>
      <c r="AA2685">
        <v>0</v>
      </c>
      <c r="AB2685">
        <v>0.95845659956747009</v>
      </c>
      <c r="AD2685">
        <v>72.328569858815072</v>
      </c>
      <c r="AF2685">
        <v>1.8813314037626625</v>
      </c>
      <c r="AG2685">
        <v>1.4885774763112676</v>
      </c>
      <c r="AH2685">
        <v>0</v>
      </c>
      <c r="AI2685">
        <v>0</v>
      </c>
    </row>
    <row r="2686" spans="1:37">
      <c r="A2686">
        <v>18</v>
      </c>
      <c r="B2686">
        <v>390</v>
      </c>
      <c r="C2686">
        <v>2022</v>
      </c>
      <c r="E2686">
        <v>99</v>
      </c>
      <c r="G2686">
        <v>99</v>
      </c>
      <c r="H2686">
        <v>2</v>
      </c>
      <c r="I2686">
        <v>99</v>
      </c>
      <c r="J2686">
        <v>117</v>
      </c>
      <c r="K2686">
        <v>99</v>
      </c>
      <c r="L2686">
        <v>2</v>
      </c>
      <c r="M2686">
        <v>99</v>
      </c>
      <c r="N2686">
        <v>99</v>
      </c>
      <c r="O2686">
        <v>99</v>
      </c>
      <c r="P2686">
        <v>99</v>
      </c>
      <c r="Q2686">
        <v>4</v>
      </c>
      <c r="R2686">
        <v>9</v>
      </c>
      <c r="S2686">
        <v>2</v>
      </c>
      <c r="T2686">
        <v>3.1111111111111112</v>
      </c>
      <c r="U2686">
        <v>12.855555555555556</v>
      </c>
      <c r="V2686">
        <v>0</v>
      </c>
      <c r="W2686">
        <v>0</v>
      </c>
      <c r="X2686">
        <v>22.222222222222225</v>
      </c>
      <c r="Y2686">
        <v>0</v>
      </c>
      <c r="Z2686">
        <v>4.6262802699147425</v>
      </c>
      <c r="AA2686">
        <v>0</v>
      </c>
      <c r="AB2686">
        <v>0.87488976377908978</v>
      </c>
      <c r="AD2686">
        <v>71.771435604247273</v>
      </c>
      <c r="AF2686">
        <v>1.8442622950819672</v>
      </c>
      <c r="AG2686">
        <v>1.9544579208757056</v>
      </c>
      <c r="AH2686">
        <v>0</v>
      </c>
      <c r="AI2686">
        <v>8</v>
      </c>
      <c r="AJ2686">
        <v>101.53749999999999</v>
      </c>
      <c r="AK2686">
        <v>10.980791066983937</v>
      </c>
    </row>
    <row r="2687" spans="1:37">
      <c r="A2687">
        <v>18</v>
      </c>
      <c r="B2687">
        <v>391</v>
      </c>
      <c r="C2687">
        <v>2022</v>
      </c>
      <c r="E2687">
        <v>99</v>
      </c>
      <c r="G2687">
        <v>99</v>
      </c>
      <c r="H2687">
        <v>1</v>
      </c>
      <c r="I2687">
        <v>99</v>
      </c>
      <c r="J2687">
        <v>134</v>
      </c>
      <c r="K2687">
        <v>99</v>
      </c>
      <c r="L2687">
        <v>2</v>
      </c>
      <c r="M2687">
        <v>99</v>
      </c>
      <c r="N2687">
        <v>99</v>
      </c>
      <c r="O2687">
        <v>99</v>
      </c>
      <c r="P2687">
        <v>99</v>
      </c>
      <c r="Q2687">
        <v>39</v>
      </c>
      <c r="R2687">
        <v>91</v>
      </c>
      <c r="S2687">
        <v>2</v>
      </c>
      <c r="T2687">
        <v>2.6263736263736264</v>
      </c>
      <c r="U2687">
        <v>13.798021978021977</v>
      </c>
      <c r="V2687">
        <v>0</v>
      </c>
      <c r="W2687">
        <v>0</v>
      </c>
      <c r="X2687">
        <v>46.15384615384616</v>
      </c>
      <c r="Y2687">
        <v>4.3956043956043942</v>
      </c>
      <c r="Z2687">
        <v>6.1240258646356098</v>
      </c>
      <c r="AA2687">
        <v>0</v>
      </c>
      <c r="AB2687">
        <v>1.2193346379499077</v>
      </c>
      <c r="AD2687">
        <v>38.072948209464386</v>
      </c>
      <c r="AF2687">
        <v>1.7948717948717952</v>
      </c>
      <c r="AG2687">
        <v>2.0433234298710699</v>
      </c>
      <c r="AH2687">
        <v>0</v>
      </c>
      <c r="AI2687">
        <v>0</v>
      </c>
    </row>
    <row r="2688" spans="1:37">
      <c r="A2688">
        <v>18</v>
      </c>
      <c r="B2688">
        <v>392</v>
      </c>
      <c r="C2688">
        <v>2022</v>
      </c>
      <c r="E2688">
        <v>99</v>
      </c>
      <c r="G2688">
        <v>99</v>
      </c>
      <c r="H2688">
        <v>2</v>
      </c>
      <c r="I2688">
        <v>99</v>
      </c>
      <c r="J2688">
        <v>141</v>
      </c>
      <c r="K2688">
        <v>99</v>
      </c>
      <c r="L2688">
        <v>2</v>
      </c>
      <c r="M2688">
        <v>99</v>
      </c>
      <c r="N2688">
        <v>99</v>
      </c>
      <c r="O2688">
        <v>99</v>
      </c>
      <c r="P2688">
        <v>99</v>
      </c>
      <c r="Q2688">
        <v>16</v>
      </c>
      <c r="R2688">
        <v>38</v>
      </c>
      <c r="S2688">
        <v>2</v>
      </c>
      <c r="T2688">
        <v>2.8684210526315779</v>
      </c>
      <c r="U2688">
        <v>8.3210526315789508</v>
      </c>
      <c r="V2688">
        <v>0</v>
      </c>
      <c r="W2688">
        <v>0</v>
      </c>
      <c r="X2688">
        <v>13.157894736842103</v>
      </c>
      <c r="Y2688">
        <v>0</v>
      </c>
      <c r="Z2688">
        <v>4.4780257571211468</v>
      </c>
      <c r="AA2688">
        <v>0</v>
      </c>
      <c r="AB2688">
        <v>1.360554311022165</v>
      </c>
      <c r="AD2688">
        <v>61.250026863467241</v>
      </c>
      <c r="AF2688">
        <v>2.6517794836008366</v>
      </c>
      <c r="AG2688">
        <v>1.4414200859746458</v>
      </c>
      <c r="AH2688">
        <v>2.6315789473684221</v>
      </c>
      <c r="AI2688">
        <v>0</v>
      </c>
    </row>
    <row r="2689" spans="1:35">
      <c r="A2689">
        <v>18</v>
      </c>
      <c r="B2689">
        <v>393</v>
      </c>
      <c r="C2689">
        <v>2022</v>
      </c>
      <c r="E2689">
        <v>99</v>
      </c>
      <c r="G2689">
        <v>99</v>
      </c>
      <c r="H2689">
        <v>2</v>
      </c>
      <c r="I2689">
        <v>99</v>
      </c>
      <c r="J2689">
        <v>143</v>
      </c>
      <c r="K2689">
        <v>99</v>
      </c>
      <c r="L2689">
        <v>2</v>
      </c>
      <c r="M2689">
        <v>99</v>
      </c>
      <c r="N2689">
        <v>99</v>
      </c>
      <c r="O2689">
        <v>99</v>
      </c>
      <c r="P2689">
        <v>99</v>
      </c>
      <c r="Q2689">
        <v>4</v>
      </c>
      <c r="R2689">
        <v>11.53</v>
      </c>
      <c r="S2689">
        <v>2</v>
      </c>
      <c r="T2689">
        <v>2.601908065915004</v>
      </c>
      <c r="U2689">
        <v>14.622723330442325</v>
      </c>
      <c r="V2689">
        <v>0</v>
      </c>
      <c r="W2689">
        <v>0</v>
      </c>
      <c r="X2689">
        <v>69.384215091066793</v>
      </c>
      <c r="Y2689">
        <v>0</v>
      </c>
      <c r="Z2689">
        <v>5.5784302510566839</v>
      </c>
      <c r="AA2689">
        <v>0</v>
      </c>
      <c r="AB2689">
        <v>1.1590710097802368</v>
      </c>
      <c r="AD2689">
        <v>18.279835843033275</v>
      </c>
      <c r="AF2689">
        <v>3.3176991914367111</v>
      </c>
      <c r="AG2689">
        <v>3.3263623091188905</v>
      </c>
      <c r="AH2689">
        <v>0</v>
      </c>
      <c r="AI2689">
        <v>0</v>
      </c>
    </row>
    <row r="2690" spans="1:35">
      <c r="A2690">
        <v>18</v>
      </c>
      <c r="B2690">
        <v>394</v>
      </c>
      <c r="C2690">
        <v>2022</v>
      </c>
      <c r="E2690">
        <v>99</v>
      </c>
      <c r="G2690">
        <v>99</v>
      </c>
      <c r="H2690">
        <v>2</v>
      </c>
      <c r="I2690">
        <v>99</v>
      </c>
      <c r="J2690">
        <v>147</v>
      </c>
      <c r="K2690">
        <v>99</v>
      </c>
      <c r="L2690">
        <v>2</v>
      </c>
      <c r="M2690">
        <v>99</v>
      </c>
      <c r="N2690">
        <v>99</v>
      </c>
      <c r="O2690">
        <v>99</v>
      </c>
      <c r="P2690">
        <v>99</v>
      </c>
      <c r="Q2690">
        <v>4</v>
      </c>
      <c r="R2690">
        <v>29</v>
      </c>
      <c r="S2690">
        <v>2</v>
      </c>
      <c r="T2690">
        <v>2.1034482758620694</v>
      </c>
      <c r="U2690">
        <v>4.6310344827586221</v>
      </c>
      <c r="V2690">
        <v>0</v>
      </c>
      <c r="W2690">
        <v>0</v>
      </c>
      <c r="X2690">
        <v>0</v>
      </c>
      <c r="Y2690">
        <v>0</v>
      </c>
      <c r="Z2690">
        <v>1.8315441851779632</v>
      </c>
      <c r="AA2690">
        <v>0</v>
      </c>
      <c r="AB2690">
        <v>0.54739682297888126</v>
      </c>
      <c r="AD2690">
        <v>93.57532294886829</v>
      </c>
      <c r="AF2690">
        <v>16.111111111111111</v>
      </c>
      <c r="AG2690">
        <v>8.0428793867529027</v>
      </c>
      <c r="AH2690">
        <v>0</v>
      </c>
      <c r="AI2690">
        <v>0</v>
      </c>
    </row>
    <row r="2691" spans="1:35">
      <c r="A2691">
        <v>18</v>
      </c>
      <c r="B2691">
        <v>395</v>
      </c>
      <c r="C2691">
        <v>2022</v>
      </c>
      <c r="E2691">
        <v>99</v>
      </c>
      <c r="G2691">
        <v>99</v>
      </c>
      <c r="H2691">
        <v>1</v>
      </c>
      <c r="I2691">
        <v>99</v>
      </c>
      <c r="J2691">
        <v>155</v>
      </c>
      <c r="K2691">
        <v>99</v>
      </c>
      <c r="L2691">
        <v>2</v>
      </c>
      <c r="M2691">
        <v>99</v>
      </c>
      <c r="N2691">
        <v>99</v>
      </c>
      <c r="O2691">
        <v>99</v>
      </c>
      <c r="P2691">
        <v>99</v>
      </c>
      <c r="Q2691">
        <v>41</v>
      </c>
      <c r="R2691">
        <v>197</v>
      </c>
      <c r="S2691">
        <v>2</v>
      </c>
      <c r="T2691">
        <v>2.4720812182741123</v>
      </c>
      <c r="U2691">
        <v>12.422741116751272</v>
      </c>
      <c r="V2691">
        <v>0</v>
      </c>
      <c r="W2691">
        <v>0</v>
      </c>
      <c r="X2691">
        <v>32.994923857868024</v>
      </c>
      <c r="Y2691">
        <v>1.5228426395939083</v>
      </c>
      <c r="Z2691">
        <v>5.3601770558476067</v>
      </c>
      <c r="AA2691">
        <v>0</v>
      </c>
      <c r="AB2691">
        <v>1.0924206965153882</v>
      </c>
      <c r="AD2691">
        <v>26.725836516621257</v>
      </c>
      <c r="AF2691">
        <v>7.1196241416696786</v>
      </c>
      <c r="AG2691">
        <v>5.4006184732982474</v>
      </c>
      <c r="AH2691">
        <v>0</v>
      </c>
      <c r="AI2691">
        <v>0</v>
      </c>
    </row>
    <row r="2692" spans="1:35">
      <c r="A2692">
        <v>18</v>
      </c>
      <c r="B2692">
        <v>396</v>
      </c>
      <c r="C2692">
        <v>2022</v>
      </c>
      <c r="E2692">
        <v>99</v>
      </c>
      <c r="G2692">
        <v>99</v>
      </c>
      <c r="H2692">
        <v>2</v>
      </c>
      <c r="I2692">
        <v>99</v>
      </c>
      <c r="J2692">
        <v>160</v>
      </c>
      <c r="K2692">
        <v>99</v>
      </c>
      <c r="L2692">
        <v>2</v>
      </c>
      <c r="M2692">
        <v>99</v>
      </c>
      <c r="N2692">
        <v>99</v>
      </c>
      <c r="O2692">
        <v>99</v>
      </c>
      <c r="P2692">
        <v>99</v>
      </c>
      <c r="Q2692">
        <v>6</v>
      </c>
      <c r="R2692">
        <v>21</v>
      </c>
      <c r="S2692">
        <v>2</v>
      </c>
      <c r="T2692">
        <v>2.4285714285714279</v>
      </c>
      <c r="U2692">
        <v>10.666666666666664</v>
      </c>
      <c r="V2692">
        <v>0</v>
      </c>
      <c r="W2692">
        <v>0</v>
      </c>
      <c r="X2692">
        <v>19.047619047619055</v>
      </c>
      <c r="Y2692">
        <v>0</v>
      </c>
      <c r="Z2692">
        <v>5.3660603029227314</v>
      </c>
      <c r="AA2692">
        <v>0</v>
      </c>
      <c r="AB2692">
        <v>1.0497813183356481</v>
      </c>
      <c r="AD2692">
        <v>74.050913883393349</v>
      </c>
      <c r="AF2692">
        <v>5.1094890510948909</v>
      </c>
      <c r="AG2692">
        <v>4.0494612770265412</v>
      </c>
      <c r="AH2692">
        <v>19.047619047619055</v>
      </c>
      <c r="AI2692">
        <v>0</v>
      </c>
    </row>
    <row r="2693" spans="1:35">
      <c r="A2693">
        <v>18</v>
      </c>
      <c r="B2693">
        <v>397</v>
      </c>
      <c r="C2693">
        <v>2022</v>
      </c>
      <c r="E2693">
        <v>99</v>
      </c>
      <c r="G2693">
        <v>99</v>
      </c>
      <c r="H2693">
        <v>1</v>
      </c>
      <c r="I2693">
        <v>99</v>
      </c>
      <c r="J2693">
        <v>171</v>
      </c>
      <c r="K2693">
        <v>99</v>
      </c>
      <c r="L2693">
        <v>2</v>
      </c>
      <c r="M2693">
        <v>99</v>
      </c>
      <c r="N2693">
        <v>99</v>
      </c>
      <c r="O2693">
        <v>99</v>
      </c>
      <c r="P2693">
        <v>99</v>
      </c>
      <c r="R2693">
        <v>0</v>
      </c>
    </row>
    <row r="2694" spans="1:35">
      <c r="A2694">
        <v>18</v>
      </c>
      <c r="B2694">
        <v>398</v>
      </c>
      <c r="C2694">
        <v>2022</v>
      </c>
      <c r="E2694">
        <v>99</v>
      </c>
      <c r="G2694">
        <v>99</v>
      </c>
      <c r="H2694">
        <v>2</v>
      </c>
      <c r="I2694">
        <v>99</v>
      </c>
      <c r="J2694">
        <v>175</v>
      </c>
      <c r="K2694">
        <v>99</v>
      </c>
      <c r="L2694">
        <v>2</v>
      </c>
      <c r="M2694">
        <v>99</v>
      </c>
      <c r="N2694">
        <v>99</v>
      </c>
      <c r="O2694">
        <v>99</v>
      </c>
      <c r="P2694">
        <v>99</v>
      </c>
      <c r="Q2694">
        <v>17</v>
      </c>
      <c r="R2694">
        <v>112</v>
      </c>
      <c r="S2694">
        <v>2</v>
      </c>
      <c r="T2694">
        <v>2.8303571428571423</v>
      </c>
      <c r="U2694">
        <v>10.90714285714286</v>
      </c>
      <c r="V2694">
        <v>0</v>
      </c>
      <c r="W2694">
        <v>0</v>
      </c>
      <c r="X2694">
        <v>25</v>
      </c>
      <c r="Y2694">
        <v>4.4642857142857153</v>
      </c>
      <c r="Z2694">
        <v>6.4010143488260889</v>
      </c>
      <c r="AA2694">
        <v>0</v>
      </c>
      <c r="AB2694">
        <v>1.3422289088965229</v>
      </c>
      <c r="AD2694">
        <v>46.945180745105446</v>
      </c>
      <c r="AF2694">
        <v>6.0606060606060606</v>
      </c>
      <c r="AG2694">
        <v>5.7609597826907111</v>
      </c>
      <c r="AH2694">
        <v>0</v>
      </c>
      <c r="AI2694">
        <v>0</v>
      </c>
    </row>
    <row r="2695" spans="1:35">
      <c r="A2695">
        <v>18</v>
      </c>
      <c r="B2695">
        <v>399</v>
      </c>
      <c r="C2695">
        <v>2022</v>
      </c>
      <c r="E2695">
        <v>99</v>
      </c>
      <c r="G2695">
        <v>99</v>
      </c>
      <c r="H2695">
        <v>2</v>
      </c>
      <c r="I2695">
        <v>99</v>
      </c>
      <c r="J2695">
        <v>177</v>
      </c>
      <c r="K2695">
        <v>99</v>
      </c>
      <c r="L2695">
        <v>2</v>
      </c>
      <c r="M2695">
        <v>99</v>
      </c>
      <c r="N2695">
        <v>99</v>
      </c>
      <c r="O2695">
        <v>99</v>
      </c>
      <c r="P2695">
        <v>99</v>
      </c>
      <c r="Q2695">
        <v>13</v>
      </c>
      <c r="R2695">
        <v>65</v>
      </c>
      <c r="S2695">
        <v>2</v>
      </c>
      <c r="T2695">
        <v>2.1538461538461529</v>
      </c>
      <c r="U2695">
        <v>7.5769230769230749</v>
      </c>
      <c r="V2695">
        <v>0</v>
      </c>
      <c r="W2695">
        <v>0</v>
      </c>
      <c r="X2695">
        <v>7.6923076923076898</v>
      </c>
      <c r="Y2695">
        <v>0</v>
      </c>
      <c r="Z2695">
        <v>3.7190887730430906</v>
      </c>
      <c r="AA2695">
        <v>0</v>
      </c>
      <c r="AB2695">
        <v>0.50324391488603437</v>
      </c>
      <c r="AD2695">
        <v>56.5788595705924</v>
      </c>
      <c r="AF2695">
        <v>10.655737704918032</v>
      </c>
      <c r="AG2695">
        <v>6.2143542118810897</v>
      </c>
      <c r="AH2695">
        <v>0</v>
      </c>
    </row>
    <row r="2696" spans="1:35">
      <c r="A2696">
        <v>18</v>
      </c>
      <c r="B2696">
        <v>400</v>
      </c>
      <c r="C2696">
        <v>2022</v>
      </c>
      <c r="E2696">
        <v>99</v>
      </c>
      <c r="G2696">
        <v>99</v>
      </c>
      <c r="H2696">
        <v>2</v>
      </c>
      <c r="I2696">
        <v>99</v>
      </c>
      <c r="J2696">
        <v>178</v>
      </c>
      <c r="K2696">
        <v>99</v>
      </c>
      <c r="L2696">
        <v>2</v>
      </c>
      <c r="M2696">
        <v>99</v>
      </c>
      <c r="N2696">
        <v>99</v>
      </c>
      <c r="O2696">
        <v>99</v>
      </c>
      <c r="P2696">
        <v>99</v>
      </c>
      <c r="Q2696">
        <v>5</v>
      </c>
      <c r="R2696">
        <v>12</v>
      </c>
      <c r="S2696">
        <v>2</v>
      </c>
      <c r="T2696">
        <v>2.5</v>
      </c>
      <c r="U2696">
        <v>9.2916666666666696</v>
      </c>
      <c r="V2696">
        <v>0</v>
      </c>
      <c r="W2696">
        <v>0</v>
      </c>
      <c r="X2696">
        <v>0</v>
      </c>
      <c r="Y2696">
        <v>0</v>
      </c>
      <c r="Z2696">
        <v>4.4167216977703641</v>
      </c>
      <c r="AA2696">
        <v>0</v>
      </c>
      <c r="AB2696">
        <v>1.1180339887498949</v>
      </c>
      <c r="AD2696">
        <v>53.243068439752527</v>
      </c>
      <c r="AF2696">
        <v>1.4018691588785048</v>
      </c>
      <c r="AG2696">
        <v>1.0092507105487072</v>
      </c>
      <c r="AH2696">
        <v>0</v>
      </c>
      <c r="AI2696">
        <v>0</v>
      </c>
    </row>
    <row r="2697" spans="1:35">
      <c r="A2697">
        <v>18</v>
      </c>
      <c r="B2697">
        <v>401</v>
      </c>
      <c r="C2697">
        <v>2022</v>
      </c>
      <c r="E2697">
        <v>99</v>
      </c>
      <c r="G2697">
        <v>99</v>
      </c>
      <c r="H2697">
        <v>2</v>
      </c>
      <c r="I2697">
        <v>99</v>
      </c>
      <c r="J2697">
        <v>181</v>
      </c>
      <c r="K2697">
        <v>99</v>
      </c>
      <c r="L2697">
        <v>2</v>
      </c>
      <c r="M2697">
        <v>99</v>
      </c>
      <c r="N2697">
        <v>99</v>
      </c>
      <c r="O2697">
        <v>99</v>
      </c>
      <c r="P2697">
        <v>99</v>
      </c>
      <c r="Q2697">
        <v>5</v>
      </c>
      <c r="R2697">
        <v>11</v>
      </c>
      <c r="S2697">
        <v>2</v>
      </c>
      <c r="T2697">
        <v>3.0909090909090904</v>
      </c>
      <c r="U2697">
        <v>8.3545454545454554</v>
      </c>
      <c r="V2697">
        <v>0</v>
      </c>
      <c r="W2697">
        <v>0</v>
      </c>
      <c r="X2697">
        <v>9.0909090909090917</v>
      </c>
      <c r="Y2697">
        <v>0</v>
      </c>
      <c r="Z2697">
        <v>4.610139740805268</v>
      </c>
      <c r="AA2697">
        <v>0</v>
      </c>
      <c r="AB2697">
        <v>1.4431370787625044</v>
      </c>
      <c r="AD2697">
        <v>70.432971878818947</v>
      </c>
      <c r="AF2697">
        <v>1.6248153618906938</v>
      </c>
      <c r="AG2697">
        <v>0.96079456351280768</v>
      </c>
      <c r="AH2697">
        <v>0</v>
      </c>
      <c r="AI2697">
        <v>0</v>
      </c>
    </row>
    <row r="2698" spans="1:35">
      <c r="A2698">
        <v>18</v>
      </c>
      <c r="B2698">
        <v>402</v>
      </c>
      <c r="C2698">
        <v>2022</v>
      </c>
      <c r="E2698">
        <v>99</v>
      </c>
      <c r="G2698">
        <v>99</v>
      </c>
      <c r="H2698">
        <v>1</v>
      </c>
      <c r="I2698">
        <v>99</v>
      </c>
      <c r="J2698">
        <v>262</v>
      </c>
      <c r="K2698">
        <v>99</v>
      </c>
      <c r="L2698">
        <v>2</v>
      </c>
      <c r="M2698">
        <v>99</v>
      </c>
      <c r="N2698">
        <v>99</v>
      </c>
      <c r="O2698">
        <v>99</v>
      </c>
      <c r="P2698">
        <v>99</v>
      </c>
      <c r="R2698">
        <v>0</v>
      </c>
    </row>
    <row r="2699" spans="1:35">
      <c r="A2699">
        <v>18</v>
      </c>
      <c r="B2699">
        <v>403</v>
      </c>
      <c r="C2699">
        <v>2022</v>
      </c>
      <c r="E2699">
        <v>99</v>
      </c>
      <c r="G2699">
        <v>99</v>
      </c>
      <c r="H2699">
        <v>1</v>
      </c>
      <c r="I2699">
        <v>99</v>
      </c>
      <c r="J2699">
        <v>309</v>
      </c>
      <c r="K2699">
        <v>99</v>
      </c>
      <c r="L2699">
        <v>2</v>
      </c>
      <c r="M2699">
        <v>99</v>
      </c>
      <c r="N2699">
        <v>99</v>
      </c>
      <c r="O2699">
        <v>99</v>
      </c>
      <c r="P2699">
        <v>99</v>
      </c>
      <c r="Q2699">
        <v>10</v>
      </c>
      <c r="R2699">
        <v>38</v>
      </c>
      <c r="S2699">
        <v>2</v>
      </c>
      <c r="T2699">
        <v>2.6315789473684221</v>
      </c>
      <c r="U2699">
        <v>7.7315789473684227</v>
      </c>
      <c r="V2699">
        <v>0</v>
      </c>
      <c r="W2699">
        <v>0</v>
      </c>
      <c r="X2699">
        <v>10.526315789473689</v>
      </c>
      <c r="Y2699">
        <v>0</v>
      </c>
      <c r="Z2699">
        <v>5.2681818127498552</v>
      </c>
      <c r="AA2699">
        <v>0</v>
      </c>
      <c r="AB2699">
        <v>1.2230473724865523</v>
      </c>
      <c r="AD2699">
        <v>61.076741656792819</v>
      </c>
      <c r="AF2699">
        <v>3.0278884462151394</v>
      </c>
      <c r="AG2699">
        <v>2.2247631740358473</v>
      </c>
      <c r="AH2699">
        <v>0</v>
      </c>
      <c r="AI2699">
        <v>0</v>
      </c>
    </row>
    <row r="2700" spans="1:35">
      <c r="A2700">
        <v>18</v>
      </c>
      <c r="B2700">
        <v>404</v>
      </c>
      <c r="C2700">
        <v>2022</v>
      </c>
      <c r="E2700">
        <v>99</v>
      </c>
      <c r="G2700">
        <v>99</v>
      </c>
      <c r="H2700">
        <v>2</v>
      </c>
      <c r="I2700">
        <v>99</v>
      </c>
      <c r="J2700">
        <v>470</v>
      </c>
      <c r="K2700">
        <v>99</v>
      </c>
      <c r="L2700">
        <v>2</v>
      </c>
      <c r="M2700">
        <v>99</v>
      </c>
      <c r="N2700">
        <v>99</v>
      </c>
      <c r="O2700">
        <v>99</v>
      </c>
      <c r="P2700">
        <v>99</v>
      </c>
      <c r="Q2700">
        <v>8</v>
      </c>
      <c r="R2700">
        <v>30</v>
      </c>
      <c r="S2700">
        <v>2</v>
      </c>
      <c r="T2700">
        <v>2.1</v>
      </c>
      <c r="U2700">
        <v>6.8566666666666647</v>
      </c>
      <c r="V2700">
        <v>0</v>
      </c>
      <c r="W2700">
        <v>0</v>
      </c>
      <c r="X2700">
        <v>10</v>
      </c>
      <c r="Y2700">
        <v>0</v>
      </c>
      <c r="Z2700">
        <v>4.9966444295702654</v>
      </c>
      <c r="AA2700">
        <v>0</v>
      </c>
      <c r="AB2700">
        <v>0.53851648071345037</v>
      </c>
      <c r="AD2700">
        <v>49.589175909312488</v>
      </c>
      <c r="AF2700">
        <v>2.2455089820359282</v>
      </c>
      <c r="AG2700">
        <v>1.6314002918596544</v>
      </c>
      <c r="AH2700">
        <v>10</v>
      </c>
      <c r="AI2700">
        <v>0</v>
      </c>
    </row>
    <row r="2701" spans="1:35">
      <c r="A2701">
        <v>18</v>
      </c>
      <c r="B2701">
        <v>405</v>
      </c>
      <c r="C2701">
        <v>2022</v>
      </c>
      <c r="E2701">
        <v>99</v>
      </c>
      <c r="G2701">
        <v>99</v>
      </c>
      <c r="H2701">
        <v>2</v>
      </c>
      <c r="I2701">
        <v>99</v>
      </c>
      <c r="J2701">
        <v>629</v>
      </c>
      <c r="K2701">
        <v>99</v>
      </c>
      <c r="L2701">
        <v>2</v>
      </c>
      <c r="M2701">
        <v>99</v>
      </c>
      <c r="N2701">
        <v>99</v>
      </c>
      <c r="O2701">
        <v>99</v>
      </c>
      <c r="P2701">
        <v>99</v>
      </c>
      <c r="Q2701">
        <v>4</v>
      </c>
      <c r="R2701">
        <v>4</v>
      </c>
      <c r="S2701">
        <v>2</v>
      </c>
      <c r="T2701">
        <v>2</v>
      </c>
      <c r="U2701">
        <v>10.25</v>
      </c>
      <c r="V2701">
        <v>0</v>
      </c>
      <c r="W2701">
        <v>0</v>
      </c>
      <c r="X2701">
        <v>25</v>
      </c>
      <c r="Y2701">
        <v>0</v>
      </c>
      <c r="Z2701">
        <v>5.7803546603993068</v>
      </c>
      <c r="AA2701">
        <v>0</v>
      </c>
      <c r="AB2701">
        <v>0</v>
      </c>
      <c r="AF2701">
        <v>0.9852216748768472</v>
      </c>
      <c r="AG2701">
        <v>0.54105413180606499</v>
      </c>
      <c r="AH2701">
        <v>0</v>
      </c>
    </row>
    <row r="2702" spans="1:35">
      <c r="A2702">
        <v>18</v>
      </c>
      <c r="B2702">
        <v>406</v>
      </c>
      <c r="C2702">
        <v>2022</v>
      </c>
      <c r="E2702">
        <v>99</v>
      </c>
      <c r="G2702">
        <v>99</v>
      </c>
      <c r="H2702">
        <v>1</v>
      </c>
      <c r="I2702">
        <v>99</v>
      </c>
      <c r="J2702">
        <v>643</v>
      </c>
      <c r="K2702">
        <v>99</v>
      </c>
      <c r="L2702">
        <v>2</v>
      </c>
      <c r="M2702">
        <v>99</v>
      </c>
      <c r="N2702">
        <v>99</v>
      </c>
      <c r="O2702">
        <v>99</v>
      </c>
      <c r="P2702">
        <v>99</v>
      </c>
      <c r="Q2702">
        <v>12</v>
      </c>
      <c r="R2702">
        <v>58</v>
      </c>
      <c r="S2702">
        <v>2</v>
      </c>
      <c r="T2702">
        <v>2.6206896551724128</v>
      </c>
      <c r="U2702">
        <v>9.608620689655174</v>
      </c>
      <c r="V2702">
        <v>0</v>
      </c>
      <c r="W2702">
        <v>0</v>
      </c>
      <c r="X2702">
        <v>15.51724137931034</v>
      </c>
      <c r="Y2702">
        <v>1.7241379310344827</v>
      </c>
      <c r="Z2702">
        <v>5.3818752174426763</v>
      </c>
      <c r="AA2702">
        <v>0</v>
      </c>
      <c r="AB2702">
        <v>1.2152420818417997</v>
      </c>
      <c r="AD2702">
        <v>44.44332108096085</v>
      </c>
      <c r="AF2702">
        <v>7.9779917469050883</v>
      </c>
      <c r="AG2702">
        <v>5.6805093193785616</v>
      </c>
      <c r="AH2702">
        <v>0</v>
      </c>
      <c r="AI2702">
        <v>0</v>
      </c>
    </row>
    <row r="2703" spans="1:35">
      <c r="A2703">
        <v>18</v>
      </c>
      <c r="B2703">
        <v>407</v>
      </c>
      <c r="C2703">
        <v>2022</v>
      </c>
      <c r="E2703">
        <v>99</v>
      </c>
      <c r="G2703">
        <v>99</v>
      </c>
      <c r="H2703">
        <v>2</v>
      </c>
      <c r="I2703">
        <v>99</v>
      </c>
      <c r="J2703">
        <v>704</v>
      </c>
      <c r="K2703">
        <v>99</v>
      </c>
      <c r="L2703">
        <v>2</v>
      </c>
      <c r="M2703">
        <v>99</v>
      </c>
      <c r="N2703">
        <v>99</v>
      </c>
      <c r="O2703">
        <v>99</v>
      </c>
      <c r="P2703">
        <v>99</v>
      </c>
      <c r="Q2703">
        <v>2</v>
      </c>
      <c r="R2703">
        <v>5</v>
      </c>
      <c r="S2703">
        <v>2</v>
      </c>
      <c r="T2703">
        <v>4.4000000000000004</v>
      </c>
      <c r="U2703">
        <v>12.46</v>
      </c>
      <c r="V2703">
        <v>0</v>
      </c>
      <c r="W2703">
        <v>0</v>
      </c>
      <c r="X2703">
        <v>20</v>
      </c>
      <c r="Y2703">
        <v>0</v>
      </c>
      <c r="Z2703">
        <v>5.3455027827137149</v>
      </c>
      <c r="AA2703">
        <v>0</v>
      </c>
      <c r="AB2703">
        <v>1.1999999999999991</v>
      </c>
      <c r="AD2703">
        <v>39.846579200893871</v>
      </c>
      <c r="AF2703">
        <v>7.0422535211267601</v>
      </c>
      <c r="AG2703">
        <v>5.5859410024208733</v>
      </c>
      <c r="AH2703">
        <v>0</v>
      </c>
    </row>
    <row r="2704" spans="1:35">
      <c r="A2704">
        <v>18</v>
      </c>
      <c r="B2704">
        <v>408</v>
      </c>
      <c r="C2704">
        <v>2022</v>
      </c>
      <c r="E2704">
        <v>99</v>
      </c>
      <c r="G2704">
        <v>99</v>
      </c>
      <c r="H2704">
        <v>1</v>
      </c>
      <c r="I2704">
        <v>99</v>
      </c>
      <c r="J2704">
        <v>802</v>
      </c>
      <c r="K2704">
        <v>99</v>
      </c>
      <c r="L2704">
        <v>2</v>
      </c>
      <c r="M2704">
        <v>99</v>
      </c>
      <c r="N2704">
        <v>99</v>
      </c>
      <c r="O2704">
        <v>99</v>
      </c>
      <c r="P2704">
        <v>99</v>
      </c>
      <c r="R2704">
        <v>0</v>
      </c>
    </row>
    <row r="2705" spans="1:37">
      <c r="A2705">
        <v>18</v>
      </c>
      <c r="B2705">
        <v>409</v>
      </c>
      <c r="C2705">
        <v>2022</v>
      </c>
      <c r="E2705">
        <v>99</v>
      </c>
      <c r="G2705">
        <v>99</v>
      </c>
      <c r="H2705">
        <v>1</v>
      </c>
      <c r="I2705">
        <v>99</v>
      </c>
      <c r="J2705">
        <v>103</v>
      </c>
      <c r="K2705">
        <v>99</v>
      </c>
      <c r="L2705">
        <v>3</v>
      </c>
      <c r="M2705">
        <v>99</v>
      </c>
      <c r="N2705">
        <v>99</v>
      </c>
      <c r="O2705">
        <v>99</v>
      </c>
      <c r="P2705">
        <v>99</v>
      </c>
      <c r="Q2705">
        <v>6</v>
      </c>
      <c r="R2705">
        <v>24</v>
      </c>
      <c r="S2705">
        <v>3</v>
      </c>
      <c r="T2705">
        <v>2.625</v>
      </c>
      <c r="U2705">
        <v>11.55833333333333</v>
      </c>
      <c r="V2705">
        <v>0</v>
      </c>
      <c r="W2705">
        <v>0</v>
      </c>
      <c r="X2705">
        <v>20.833333333333329</v>
      </c>
      <c r="Y2705">
        <v>0</v>
      </c>
      <c r="Z2705">
        <v>4.9936556972044315</v>
      </c>
      <c r="AA2705">
        <v>0</v>
      </c>
      <c r="AB2705">
        <v>1.2183492931011202</v>
      </c>
      <c r="AD2705">
        <v>76.446889477261578</v>
      </c>
      <c r="AF2705">
        <v>4.2857142857142847</v>
      </c>
      <c r="AG2705">
        <v>3.3300121244132854</v>
      </c>
      <c r="AH2705">
        <v>0</v>
      </c>
      <c r="AI2705">
        <v>0</v>
      </c>
    </row>
    <row r="2706" spans="1:37">
      <c r="A2706">
        <v>18</v>
      </c>
      <c r="B2706">
        <v>410</v>
      </c>
      <c r="C2706">
        <v>2022</v>
      </c>
      <c r="E2706">
        <v>99</v>
      </c>
      <c r="G2706">
        <v>99</v>
      </c>
      <c r="H2706">
        <v>2</v>
      </c>
      <c r="I2706">
        <v>99</v>
      </c>
      <c r="J2706">
        <v>106</v>
      </c>
      <c r="K2706">
        <v>99</v>
      </c>
      <c r="L2706">
        <v>3</v>
      </c>
      <c r="M2706">
        <v>99</v>
      </c>
      <c r="N2706">
        <v>99</v>
      </c>
      <c r="O2706">
        <v>99</v>
      </c>
      <c r="P2706">
        <v>99</v>
      </c>
      <c r="R2706">
        <v>0</v>
      </c>
    </row>
    <row r="2707" spans="1:37">
      <c r="A2707">
        <v>18</v>
      </c>
      <c r="B2707">
        <v>411</v>
      </c>
      <c r="C2707">
        <v>2022</v>
      </c>
      <c r="E2707">
        <v>99</v>
      </c>
      <c r="G2707">
        <v>99</v>
      </c>
      <c r="H2707">
        <v>1</v>
      </c>
      <c r="I2707">
        <v>99</v>
      </c>
      <c r="J2707">
        <v>110</v>
      </c>
      <c r="K2707">
        <v>99</v>
      </c>
      <c r="L2707">
        <v>3</v>
      </c>
      <c r="M2707">
        <v>99</v>
      </c>
      <c r="N2707">
        <v>99</v>
      </c>
      <c r="O2707">
        <v>99</v>
      </c>
      <c r="P2707">
        <v>99</v>
      </c>
      <c r="Q2707">
        <v>53</v>
      </c>
      <c r="R2707">
        <v>310</v>
      </c>
      <c r="S2707">
        <v>3</v>
      </c>
      <c r="T2707">
        <v>3.6645161290322577</v>
      </c>
      <c r="U2707">
        <v>12.28064516129032</v>
      </c>
      <c r="V2707">
        <v>0</v>
      </c>
      <c r="W2707">
        <v>0</v>
      </c>
      <c r="X2707">
        <v>37.096774193548391</v>
      </c>
      <c r="Y2707">
        <v>5.4838709677419359</v>
      </c>
      <c r="Z2707">
        <v>7.2846998014104996</v>
      </c>
      <c r="AA2707">
        <v>0</v>
      </c>
      <c r="AB2707">
        <v>1.8863770339611281</v>
      </c>
      <c r="AD2707">
        <v>62.024277451619838</v>
      </c>
      <c r="AF2707">
        <v>6.1228520639936805</v>
      </c>
      <c r="AG2707">
        <v>7.2259382141474253</v>
      </c>
      <c r="AH2707">
        <v>0</v>
      </c>
      <c r="AI2707">
        <v>0</v>
      </c>
    </row>
    <row r="2708" spans="1:37">
      <c r="A2708">
        <v>18</v>
      </c>
      <c r="B2708">
        <v>412</v>
      </c>
      <c r="C2708">
        <v>2022</v>
      </c>
      <c r="E2708">
        <v>99</v>
      </c>
      <c r="G2708">
        <v>99</v>
      </c>
      <c r="H2708">
        <v>1</v>
      </c>
      <c r="I2708">
        <v>99</v>
      </c>
      <c r="J2708">
        <v>111</v>
      </c>
      <c r="K2708">
        <v>99</v>
      </c>
      <c r="L2708">
        <v>3</v>
      </c>
      <c r="M2708">
        <v>99</v>
      </c>
      <c r="N2708">
        <v>99</v>
      </c>
      <c r="O2708">
        <v>99</v>
      </c>
      <c r="P2708">
        <v>99</v>
      </c>
      <c r="Q2708">
        <v>4</v>
      </c>
      <c r="R2708">
        <v>15</v>
      </c>
      <c r="S2708">
        <v>3</v>
      </c>
      <c r="T2708">
        <v>4.5999999999999996</v>
      </c>
      <c r="U2708">
        <v>18.006666666666661</v>
      </c>
      <c r="V2708">
        <v>0</v>
      </c>
      <c r="W2708">
        <v>0</v>
      </c>
      <c r="X2708">
        <v>73.333333333333314</v>
      </c>
      <c r="Y2708">
        <v>13.333333333333337</v>
      </c>
      <c r="Z2708">
        <v>5.2795791078035474</v>
      </c>
      <c r="AA2708">
        <v>0</v>
      </c>
      <c r="AB2708">
        <v>2.4166091947189141</v>
      </c>
      <c r="AD2708">
        <v>45.950419125973887</v>
      </c>
      <c r="AF2708">
        <v>7.8947368421052637</v>
      </c>
      <c r="AG2708">
        <v>7.5643431259976994</v>
      </c>
      <c r="AH2708">
        <v>0</v>
      </c>
      <c r="AI2708">
        <v>0</v>
      </c>
    </row>
    <row r="2709" spans="1:37">
      <c r="A2709">
        <v>18</v>
      </c>
      <c r="B2709">
        <v>413</v>
      </c>
      <c r="C2709">
        <v>2022</v>
      </c>
      <c r="E2709">
        <v>99</v>
      </c>
      <c r="G2709">
        <v>99</v>
      </c>
      <c r="H2709">
        <v>1</v>
      </c>
      <c r="I2709">
        <v>99</v>
      </c>
      <c r="J2709">
        <v>116</v>
      </c>
      <c r="K2709">
        <v>99</v>
      </c>
      <c r="L2709">
        <v>3</v>
      </c>
      <c r="M2709">
        <v>99</v>
      </c>
      <c r="N2709">
        <v>99</v>
      </c>
      <c r="O2709">
        <v>99</v>
      </c>
      <c r="P2709">
        <v>99</v>
      </c>
      <c r="Q2709">
        <v>14</v>
      </c>
      <c r="R2709">
        <v>90</v>
      </c>
      <c r="S2709">
        <v>3</v>
      </c>
      <c r="T2709">
        <v>2.7333333333333338</v>
      </c>
      <c r="U2709">
        <v>9.1568888888888882</v>
      </c>
      <c r="V2709">
        <v>0</v>
      </c>
      <c r="W2709">
        <v>0</v>
      </c>
      <c r="X2709">
        <v>18.888888888888889</v>
      </c>
      <c r="Y2709">
        <v>0</v>
      </c>
      <c r="Z2709">
        <v>5.6772050330822381</v>
      </c>
      <c r="AA2709">
        <v>0</v>
      </c>
      <c r="AB2709">
        <v>1.2892719737209144</v>
      </c>
      <c r="AD2709">
        <v>23.612140314982803</v>
      </c>
      <c r="AF2709">
        <v>6.5123010130246017</v>
      </c>
      <c r="AG2709">
        <v>4.8469635313221744</v>
      </c>
      <c r="AH2709">
        <v>0</v>
      </c>
      <c r="AI2709">
        <v>0</v>
      </c>
    </row>
    <row r="2710" spans="1:37">
      <c r="A2710">
        <v>18</v>
      </c>
      <c r="B2710">
        <v>414</v>
      </c>
      <c r="C2710">
        <v>2022</v>
      </c>
      <c r="E2710">
        <v>99</v>
      </c>
      <c r="G2710">
        <v>99</v>
      </c>
      <c r="H2710">
        <v>2</v>
      </c>
      <c r="I2710">
        <v>99</v>
      </c>
      <c r="J2710">
        <v>117</v>
      </c>
      <c r="K2710">
        <v>99</v>
      </c>
      <c r="L2710">
        <v>3</v>
      </c>
      <c r="M2710">
        <v>99</v>
      </c>
      <c r="N2710">
        <v>99</v>
      </c>
      <c r="O2710">
        <v>99</v>
      </c>
      <c r="P2710">
        <v>99</v>
      </c>
      <c r="Q2710">
        <v>5</v>
      </c>
      <c r="R2710">
        <v>38</v>
      </c>
      <c r="S2710">
        <v>3</v>
      </c>
      <c r="T2710">
        <v>3.0526315789473686</v>
      </c>
      <c r="U2710">
        <v>12.41578947368421</v>
      </c>
      <c r="V2710">
        <v>0</v>
      </c>
      <c r="W2710">
        <v>0</v>
      </c>
      <c r="X2710">
        <v>31.578947368421055</v>
      </c>
      <c r="Y2710">
        <v>0</v>
      </c>
      <c r="Z2710">
        <v>5.8088193526282241</v>
      </c>
      <c r="AA2710">
        <v>0</v>
      </c>
      <c r="AB2710">
        <v>1.0499967022768422</v>
      </c>
      <c r="AD2710">
        <v>55.860452474120756</v>
      </c>
      <c r="AF2710">
        <v>7.7868852459016402</v>
      </c>
      <c r="AG2710">
        <v>7.9698638467515757</v>
      </c>
      <c r="AH2710">
        <v>0</v>
      </c>
      <c r="AI2710">
        <v>37</v>
      </c>
      <c r="AJ2710">
        <v>97.821621621621631</v>
      </c>
      <c r="AK2710">
        <v>12.01974302813962</v>
      </c>
    </row>
    <row r="2711" spans="1:37">
      <c r="A2711">
        <v>18</v>
      </c>
      <c r="B2711">
        <v>415</v>
      </c>
      <c r="C2711">
        <v>2022</v>
      </c>
      <c r="E2711">
        <v>99</v>
      </c>
      <c r="G2711">
        <v>99</v>
      </c>
      <c r="H2711">
        <v>1</v>
      </c>
      <c r="I2711">
        <v>99</v>
      </c>
      <c r="J2711">
        <v>134</v>
      </c>
      <c r="K2711">
        <v>99</v>
      </c>
      <c r="L2711">
        <v>3</v>
      </c>
      <c r="M2711">
        <v>99</v>
      </c>
      <c r="N2711">
        <v>99</v>
      </c>
      <c r="O2711">
        <v>99</v>
      </c>
      <c r="P2711">
        <v>99</v>
      </c>
      <c r="Q2711">
        <v>71</v>
      </c>
      <c r="R2711">
        <v>380</v>
      </c>
      <c r="S2711">
        <v>3</v>
      </c>
      <c r="T2711">
        <v>3.5631578947368436</v>
      </c>
      <c r="U2711">
        <v>11.966526315789476</v>
      </c>
      <c r="V2711">
        <v>0</v>
      </c>
      <c r="W2711">
        <v>0</v>
      </c>
      <c r="X2711">
        <v>33.421052631578945</v>
      </c>
      <c r="Y2711">
        <v>2.8947368421052642</v>
      </c>
      <c r="Z2711">
        <v>6.3829473093995137</v>
      </c>
      <c r="AA2711">
        <v>0</v>
      </c>
      <c r="AB2711">
        <v>1.5299503006430213</v>
      </c>
      <c r="AD2711">
        <v>32.717539757254208</v>
      </c>
      <c r="AF2711">
        <v>7.4950690335305694</v>
      </c>
      <c r="AG2711">
        <v>7.3999806997213504</v>
      </c>
      <c r="AH2711">
        <v>1.0526315789473681</v>
      </c>
      <c r="AI2711">
        <v>0</v>
      </c>
    </row>
    <row r="2712" spans="1:37">
      <c r="A2712">
        <v>18</v>
      </c>
      <c r="B2712">
        <v>416</v>
      </c>
      <c r="C2712">
        <v>2022</v>
      </c>
      <c r="E2712">
        <v>99</v>
      </c>
      <c r="G2712">
        <v>99</v>
      </c>
      <c r="H2712">
        <v>2</v>
      </c>
      <c r="I2712">
        <v>99</v>
      </c>
      <c r="J2712">
        <v>141</v>
      </c>
      <c r="K2712">
        <v>99</v>
      </c>
      <c r="L2712">
        <v>3</v>
      </c>
      <c r="M2712">
        <v>99</v>
      </c>
      <c r="N2712">
        <v>99</v>
      </c>
      <c r="O2712">
        <v>99</v>
      </c>
      <c r="P2712">
        <v>99</v>
      </c>
      <c r="Q2712">
        <v>30</v>
      </c>
      <c r="R2712">
        <v>96</v>
      </c>
      <c r="S2712">
        <v>3</v>
      </c>
      <c r="T2712">
        <v>3.5</v>
      </c>
      <c r="U2712">
        <v>10.370833333333337</v>
      </c>
      <c r="V2712">
        <v>0</v>
      </c>
      <c r="W2712">
        <v>0</v>
      </c>
      <c r="X2712">
        <v>27.083333333333325</v>
      </c>
      <c r="Y2712">
        <v>2.0833333333333339</v>
      </c>
      <c r="Z2712">
        <v>6.0962576749091602</v>
      </c>
      <c r="AA2712">
        <v>0</v>
      </c>
      <c r="AB2712">
        <v>1.6201851746019651</v>
      </c>
      <c r="AD2712">
        <v>52.931962166942441</v>
      </c>
      <c r="AF2712">
        <v>6.6992323796231679</v>
      </c>
      <c r="AG2712">
        <v>4.5385130853774722</v>
      </c>
      <c r="AH2712">
        <v>1.041666666666667</v>
      </c>
      <c r="AI2712">
        <v>0</v>
      </c>
    </row>
    <row r="2713" spans="1:37">
      <c r="A2713">
        <v>18</v>
      </c>
      <c r="B2713">
        <v>417</v>
      </c>
      <c r="C2713">
        <v>2022</v>
      </c>
      <c r="E2713">
        <v>99</v>
      </c>
      <c r="G2713">
        <v>99</v>
      </c>
      <c r="H2713">
        <v>2</v>
      </c>
      <c r="I2713">
        <v>99</v>
      </c>
      <c r="J2713">
        <v>143</v>
      </c>
      <c r="K2713">
        <v>99</v>
      </c>
      <c r="L2713">
        <v>3</v>
      </c>
      <c r="M2713">
        <v>99</v>
      </c>
      <c r="N2713">
        <v>99</v>
      </c>
      <c r="O2713">
        <v>99</v>
      </c>
      <c r="P2713">
        <v>99</v>
      </c>
      <c r="Q2713">
        <v>5</v>
      </c>
      <c r="R2713">
        <v>16</v>
      </c>
      <c r="S2713">
        <v>3</v>
      </c>
      <c r="T2713">
        <v>3.5</v>
      </c>
      <c r="U2713">
        <v>13.456250000000001</v>
      </c>
      <c r="V2713">
        <v>0</v>
      </c>
      <c r="W2713">
        <v>0</v>
      </c>
      <c r="X2713">
        <v>43.75</v>
      </c>
      <c r="Y2713">
        <v>0</v>
      </c>
      <c r="Z2713">
        <v>6.585777170349755</v>
      </c>
      <c r="AA2713">
        <v>0</v>
      </c>
      <c r="AB2713">
        <v>1.5</v>
      </c>
      <c r="AD2713">
        <v>66.715740395550981</v>
      </c>
      <c r="AF2713">
        <v>4.6039190861220627</v>
      </c>
      <c r="AG2713">
        <v>4.2477212642544302</v>
      </c>
      <c r="AH2713">
        <v>0</v>
      </c>
      <c r="AI2713">
        <v>0</v>
      </c>
    </row>
    <row r="2714" spans="1:37">
      <c r="A2714">
        <v>18</v>
      </c>
      <c r="B2714">
        <v>418</v>
      </c>
      <c r="C2714">
        <v>2022</v>
      </c>
      <c r="E2714">
        <v>99</v>
      </c>
      <c r="G2714">
        <v>99</v>
      </c>
      <c r="H2714">
        <v>2</v>
      </c>
      <c r="I2714">
        <v>99</v>
      </c>
      <c r="J2714">
        <v>147</v>
      </c>
      <c r="K2714">
        <v>99</v>
      </c>
      <c r="L2714">
        <v>3</v>
      </c>
      <c r="M2714">
        <v>99</v>
      </c>
      <c r="N2714">
        <v>99</v>
      </c>
      <c r="O2714">
        <v>99</v>
      </c>
      <c r="P2714">
        <v>99</v>
      </c>
      <c r="Q2714">
        <v>4</v>
      </c>
      <c r="R2714">
        <v>20</v>
      </c>
      <c r="S2714">
        <v>3</v>
      </c>
      <c r="T2714">
        <v>2.15</v>
      </c>
      <c r="U2714">
        <v>5.0300000000000011</v>
      </c>
      <c r="V2714">
        <v>0</v>
      </c>
      <c r="W2714">
        <v>0</v>
      </c>
      <c r="X2714">
        <v>0</v>
      </c>
      <c r="Y2714">
        <v>0</v>
      </c>
      <c r="Z2714">
        <v>0.72670489196096688</v>
      </c>
      <c r="AA2714">
        <v>0</v>
      </c>
      <c r="AB2714">
        <v>0.65383484153110161</v>
      </c>
      <c r="AD2714">
        <v>65.348475614441114</v>
      </c>
      <c r="AF2714">
        <v>11.111111111111112</v>
      </c>
      <c r="AG2714">
        <v>6.0246736136064207</v>
      </c>
      <c r="AH2714">
        <v>0</v>
      </c>
      <c r="AI2714">
        <v>0</v>
      </c>
    </row>
    <row r="2715" spans="1:37">
      <c r="A2715">
        <v>18</v>
      </c>
      <c r="B2715">
        <v>419</v>
      </c>
      <c r="C2715">
        <v>2022</v>
      </c>
      <c r="E2715">
        <v>99</v>
      </c>
      <c r="G2715">
        <v>99</v>
      </c>
      <c r="H2715">
        <v>1</v>
      </c>
      <c r="I2715">
        <v>99</v>
      </c>
      <c r="J2715">
        <v>155</v>
      </c>
      <c r="K2715">
        <v>99</v>
      </c>
      <c r="L2715">
        <v>3</v>
      </c>
      <c r="M2715">
        <v>99</v>
      </c>
      <c r="N2715">
        <v>99</v>
      </c>
      <c r="O2715">
        <v>99</v>
      </c>
      <c r="P2715">
        <v>99</v>
      </c>
      <c r="Q2715">
        <v>48</v>
      </c>
      <c r="R2715">
        <v>236</v>
      </c>
      <c r="S2715">
        <v>3</v>
      </c>
      <c r="T2715">
        <v>3.1694915254237279</v>
      </c>
      <c r="U2715">
        <v>14.363855932203387</v>
      </c>
      <c r="V2715">
        <v>0</v>
      </c>
      <c r="W2715">
        <v>0</v>
      </c>
      <c r="X2715">
        <v>50.847457627118636</v>
      </c>
      <c r="Y2715">
        <v>2.5423728813559321</v>
      </c>
      <c r="Z2715">
        <v>5.764530053868774</v>
      </c>
      <c r="AA2715">
        <v>0</v>
      </c>
      <c r="AB2715">
        <v>1.4889712336623375</v>
      </c>
      <c r="AD2715">
        <v>43.077538730946259</v>
      </c>
      <c r="AF2715">
        <v>8.5290928803758614</v>
      </c>
      <c r="AG2715">
        <v>7.4807110523027713</v>
      </c>
      <c r="AH2715">
        <v>0</v>
      </c>
      <c r="AI2715">
        <v>0</v>
      </c>
    </row>
    <row r="2716" spans="1:37">
      <c r="A2716">
        <v>18</v>
      </c>
      <c r="B2716">
        <v>420</v>
      </c>
      <c r="C2716">
        <v>2022</v>
      </c>
      <c r="E2716">
        <v>99</v>
      </c>
      <c r="G2716">
        <v>99</v>
      </c>
      <c r="H2716">
        <v>2</v>
      </c>
      <c r="I2716">
        <v>99</v>
      </c>
      <c r="J2716">
        <v>160</v>
      </c>
      <c r="K2716">
        <v>99</v>
      </c>
      <c r="L2716">
        <v>3</v>
      </c>
      <c r="M2716">
        <v>99</v>
      </c>
      <c r="N2716">
        <v>99</v>
      </c>
      <c r="O2716">
        <v>99</v>
      </c>
      <c r="P2716">
        <v>99</v>
      </c>
      <c r="Q2716">
        <v>7</v>
      </c>
      <c r="R2716">
        <v>23</v>
      </c>
      <c r="S2716">
        <v>3</v>
      </c>
      <c r="T2716">
        <v>3.4347826086956532</v>
      </c>
      <c r="U2716">
        <v>10.152173913043478</v>
      </c>
      <c r="V2716">
        <v>0</v>
      </c>
      <c r="W2716">
        <v>0</v>
      </c>
      <c r="X2716">
        <v>17.391304347826086</v>
      </c>
      <c r="Y2716">
        <v>0</v>
      </c>
      <c r="Z2716">
        <v>4.9950296656835356</v>
      </c>
      <c r="AA2716">
        <v>0</v>
      </c>
      <c r="AB2716">
        <v>1.7402170518425644</v>
      </c>
      <c r="AD2716">
        <v>49.257349898601426</v>
      </c>
      <c r="AF2716">
        <v>5.5961070559610704</v>
      </c>
      <c r="AG2716">
        <v>4.2212018222575773</v>
      </c>
      <c r="AH2716">
        <v>17.391304347826086</v>
      </c>
      <c r="AI2716">
        <v>0</v>
      </c>
    </row>
    <row r="2717" spans="1:37">
      <c r="A2717">
        <v>18</v>
      </c>
      <c r="B2717">
        <v>421</v>
      </c>
      <c r="C2717">
        <v>2022</v>
      </c>
      <c r="E2717">
        <v>99</v>
      </c>
      <c r="G2717">
        <v>99</v>
      </c>
      <c r="H2717">
        <v>1</v>
      </c>
      <c r="I2717">
        <v>99</v>
      </c>
      <c r="J2717">
        <v>171</v>
      </c>
      <c r="K2717">
        <v>99</v>
      </c>
      <c r="L2717">
        <v>3</v>
      </c>
      <c r="M2717">
        <v>99</v>
      </c>
      <c r="N2717">
        <v>99</v>
      </c>
      <c r="O2717">
        <v>99</v>
      </c>
      <c r="P2717">
        <v>99</v>
      </c>
      <c r="R2717">
        <v>0</v>
      </c>
    </row>
    <row r="2718" spans="1:37">
      <c r="A2718">
        <v>18</v>
      </c>
      <c r="B2718">
        <v>422</v>
      </c>
      <c r="C2718">
        <v>2022</v>
      </c>
      <c r="E2718">
        <v>99</v>
      </c>
      <c r="G2718">
        <v>99</v>
      </c>
      <c r="H2718">
        <v>2</v>
      </c>
      <c r="I2718">
        <v>99</v>
      </c>
      <c r="J2718">
        <v>175</v>
      </c>
      <c r="K2718">
        <v>99</v>
      </c>
      <c r="L2718">
        <v>3</v>
      </c>
      <c r="M2718">
        <v>99</v>
      </c>
      <c r="N2718">
        <v>99</v>
      </c>
      <c r="O2718">
        <v>99</v>
      </c>
      <c r="P2718">
        <v>99</v>
      </c>
      <c r="Q2718">
        <v>23</v>
      </c>
      <c r="R2718">
        <v>298</v>
      </c>
      <c r="S2718">
        <v>3</v>
      </c>
      <c r="T2718">
        <v>3.5939597315436242</v>
      </c>
      <c r="U2718">
        <v>11.926510067114091</v>
      </c>
      <c r="V2718">
        <v>0</v>
      </c>
      <c r="W2718">
        <v>0</v>
      </c>
      <c r="X2718">
        <v>32.550335570469798</v>
      </c>
      <c r="Y2718">
        <v>4.6979865771812088</v>
      </c>
      <c r="Z2718">
        <v>6.0078026922907508</v>
      </c>
      <c r="AA2718">
        <v>0</v>
      </c>
      <c r="AB2718">
        <v>1.5862973725260809</v>
      </c>
      <c r="AD2718">
        <v>30.433497187109577</v>
      </c>
      <c r="AF2718">
        <v>16.125541125541123</v>
      </c>
      <c r="AG2718">
        <v>16.760827737116124</v>
      </c>
      <c r="AH2718">
        <v>0</v>
      </c>
      <c r="AI2718">
        <v>0</v>
      </c>
    </row>
    <row r="2719" spans="1:37">
      <c r="A2719">
        <v>18</v>
      </c>
      <c r="B2719">
        <v>423</v>
      </c>
      <c r="C2719">
        <v>2022</v>
      </c>
      <c r="E2719">
        <v>99</v>
      </c>
      <c r="G2719">
        <v>99</v>
      </c>
      <c r="H2719">
        <v>2</v>
      </c>
      <c r="I2719">
        <v>99</v>
      </c>
      <c r="J2719">
        <v>177</v>
      </c>
      <c r="K2719">
        <v>99</v>
      </c>
      <c r="L2719">
        <v>3</v>
      </c>
      <c r="M2719">
        <v>99</v>
      </c>
      <c r="N2719">
        <v>99</v>
      </c>
      <c r="O2719">
        <v>99</v>
      </c>
      <c r="P2719">
        <v>99</v>
      </c>
      <c r="Q2719">
        <v>12</v>
      </c>
      <c r="R2719">
        <v>42</v>
      </c>
      <c r="S2719">
        <v>3</v>
      </c>
      <c r="T2719">
        <v>2.5</v>
      </c>
      <c r="U2719">
        <v>10.469047619047616</v>
      </c>
      <c r="V2719">
        <v>0</v>
      </c>
      <c r="W2719">
        <v>0</v>
      </c>
      <c r="X2719">
        <v>16.666666666666671</v>
      </c>
      <c r="Y2719">
        <v>2.3809523809523818</v>
      </c>
      <c r="Z2719">
        <v>4.2950962124174756</v>
      </c>
      <c r="AA2719">
        <v>0</v>
      </c>
      <c r="AB2719">
        <v>0.79432511036248932</v>
      </c>
      <c r="AD2719">
        <v>14.899695757916035</v>
      </c>
      <c r="AF2719">
        <v>6.8852459016393421</v>
      </c>
      <c r="AG2719">
        <v>5.5481249684550553</v>
      </c>
      <c r="AH2719">
        <v>0</v>
      </c>
    </row>
    <row r="2720" spans="1:37">
      <c r="A2720">
        <v>18</v>
      </c>
      <c r="B2720">
        <v>424</v>
      </c>
      <c r="C2720">
        <v>2022</v>
      </c>
      <c r="E2720">
        <v>99</v>
      </c>
      <c r="G2720">
        <v>99</v>
      </c>
      <c r="H2720">
        <v>2</v>
      </c>
      <c r="I2720">
        <v>99</v>
      </c>
      <c r="J2720">
        <v>178</v>
      </c>
      <c r="K2720">
        <v>99</v>
      </c>
      <c r="L2720">
        <v>3</v>
      </c>
      <c r="M2720">
        <v>99</v>
      </c>
      <c r="N2720">
        <v>99</v>
      </c>
      <c r="O2720">
        <v>99</v>
      </c>
      <c r="P2720">
        <v>99</v>
      </c>
      <c r="Q2720">
        <v>8</v>
      </c>
      <c r="R2720">
        <v>59</v>
      </c>
      <c r="S2720">
        <v>3</v>
      </c>
      <c r="T2720">
        <v>2.6101694915254239</v>
      </c>
      <c r="U2720">
        <v>7.9220338983050844</v>
      </c>
      <c r="V2720">
        <v>0</v>
      </c>
      <c r="W2720">
        <v>0</v>
      </c>
      <c r="X2720">
        <v>11.864406779661016</v>
      </c>
      <c r="Y2720">
        <v>0</v>
      </c>
      <c r="Z2720">
        <v>4.7484544424550652</v>
      </c>
      <c r="AA2720">
        <v>0</v>
      </c>
      <c r="AB2720">
        <v>1.2075602122411437</v>
      </c>
      <c r="AD2720">
        <v>26.191107940257993</v>
      </c>
      <c r="AF2720">
        <v>6.8925233644859798</v>
      </c>
      <c r="AG2720">
        <v>4.2307065660131427</v>
      </c>
      <c r="AH2720">
        <v>0</v>
      </c>
      <c r="AI2720">
        <v>0</v>
      </c>
    </row>
    <row r="2721" spans="1:37">
      <c r="A2721">
        <v>18</v>
      </c>
      <c r="B2721">
        <v>425</v>
      </c>
      <c r="C2721">
        <v>2022</v>
      </c>
      <c r="E2721">
        <v>99</v>
      </c>
      <c r="G2721">
        <v>99</v>
      </c>
      <c r="H2721">
        <v>2</v>
      </c>
      <c r="I2721">
        <v>99</v>
      </c>
      <c r="J2721">
        <v>181</v>
      </c>
      <c r="K2721">
        <v>99</v>
      </c>
      <c r="L2721">
        <v>3</v>
      </c>
      <c r="M2721">
        <v>99</v>
      </c>
      <c r="N2721">
        <v>99</v>
      </c>
      <c r="O2721">
        <v>99</v>
      </c>
      <c r="P2721">
        <v>99</v>
      </c>
      <c r="Q2721">
        <v>9</v>
      </c>
      <c r="R2721">
        <v>23</v>
      </c>
      <c r="S2721">
        <v>3</v>
      </c>
      <c r="T2721">
        <v>2.7826086956521738</v>
      </c>
      <c r="U2721">
        <v>9.0217391304347831</v>
      </c>
      <c r="V2721">
        <v>0</v>
      </c>
      <c r="W2721">
        <v>0</v>
      </c>
      <c r="X2721">
        <v>13.043478260869565</v>
      </c>
      <c r="Y2721">
        <v>0</v>
      </c>
      <c r="Z2721">
        <v>5.2919920241928722</v>
      </c>
      <c r="AA2721">
        <v>0</v>
      </c>
      <c r="AB2721">
        <v>1.317326731090706</v>
      </c>
      <c r="AD2721">
        <v>54.577129363876736</v>
      </c>
      <c r="AF2721">
        <v>3.397341211225998</v>
      </c>
      <c r="AG2721">
        <v>2.1693674856246736</v>
      </c>
      <c r="AH2721">
        <v>0</v>
      </c>
      <c r="AI2721">
        <v>0</v>
      </c>
    </row>
    <row r="2722" spans="1:37">
      <c r="A2722">
        <v>18</v>
      </c>
      <c r="B2722">
        <v>426</v>
      </c>
      <c r="C2722">
        <v>2022</v>
      </c>
      <c r="E2722">
        <v>99</v>
      </c>
      <c r="G2722">
        <v>99</v>
      </c>
      <c r="H2722">
        <v>1</v>
      </c>
      <c r="I2722">
        <v>99</v>
      </c>
      <c r="J2722">
        <v>262</v>
      </c>
      <c r="K2722">
        <v>99</v>
      </c>
      <c r="L2722">
        <v>3</v>
      </c>
      <c r="M2722">
        <v>99</v>
      </c>
      <c r="N2722">
        <v>99</v>
      </c>
      <c r="O2722">
        <v>99</v>
      </c>
      <c r="P2722">
        <v>99</v>
      </c>
      <c r="R2722">
        <v>0</v>
      </c>
    </row>
    <row r="2723" spans="1:37">
      <c r="A2723">
        <v>18</v>
      </c>
      <c r="B2723">
        <v>427</v>
      </c>
      <c r="C2723">
        <v>2022</v>
      </c>
      <c r="E2723">
        <v>99</v>
      </c>
      <c r="G2723">
        <v>99</v>
      </c>
      <c r="H2723">
        <v>1</v>
      </c>
      <c r="I2723">
        <v>99</v>
      </c>
      <c r="J2723">
        <v>309</v>
      </c>
      <c r="K2723">
        <v>99</v>
      </c>
      <c r="L2723">
        <v>3</v>
      </c>
      <c r="M2723">
        <v>99</v>
      </c>
      <c r="N2723">
        <v>99</v>
      </c>
      <c r="O2723">
        <v>99</v>
      </c>
      <c r="P2723">
        <v>99</v>
      </c>
      <c r="Q2723">
        <v>10</v>
      </c>
      <c r="R2723">
        <v>47</v>
      </c>
      <c r="S2723">
        <v>3</v>
      </c>
      <c r="T2723">
        <v>3.1489361702127656</v>
      </c>
      <c r="U2723">
        <v>9.734042553191486</v>
      </c>
      <c r="V2723">
        <v>0</v>
      </c>
      <c r="W2723">
        <v>0</v>
      </c>
      <c r="X2723">
        <v>21.276595744680854</v>
      </c>
      <c r="Y2723">
        <v>2.1276595744680855</v>
      </c>
      <c r="Z2723">
        <v>6.3711542958885437</v>
      </c>
      <c r="AA2723">
        <v>0</v>
      </c>
      <c r="AB2723">
        <v>1.5842136569350023</v>
      </c>
      <c r="AD2723">
        <v>73.47674924346137</v>
      </c>
      <c r="AF2723">
        <v>3.7450199203187249</v>
      </c>
      <c r="AG2723">
        <v>3.4643606266895848</v>
      </c>
      <c r="AH2723">
        <v>0</v>
      </c>
      <c r="AI2723">
        <v>0</v>
      </c>
    </row>
    <row r="2724" spans="1:37">
      <c r="A2724">
        <v>18</v>
      </c>
      <c r="B2724">
        <v>428</v>
      </c>
      <c r="C2724">
        <v>2022</v>
      </c>
      <c r="E2724">
        <v>99</v>
      </c>
      <c r="G2724">
        <v>99</v>
      </c>
      <c r="H2724">
        <v>2</v>
      </c>
      <c r="I2724">
        <v>99</v>
      </c>
      <c r="J2724">
        <v>470</v>
      </c>
      <c r="K2724">
        <v>99</v>
      </c>
      <c r="L2724">
        <v>3</v>
      </c>
      <c r="M2724">
        <v>99</v>
      </c>
      <c r="N2724">
        <v>99</v>
      </c>
      <c r="O2724">
        <v>99</v>
      </c>
      <c r="P2724">
        <v>99</v>
      </c>
      <c r="Q2724">
        <v>6</v>
      </c>
      <c r="R2724">
        <v>23</v>
      </c>
      <c r="S2724">
        <v>3</v>
      </c>
      <c r="T2724">
        <v>2.3913043478260874</v>
      </c>
      <c r="U2724">
        <v>9.465217391304348</v>
      </c>
      <c r="V2724">
        <v>0</v>
      </c>
      <c r="W2724">
        <v>0</v>
      </c>
      <c r="X2724">
        <v>26.086956521739129</v>
      </c>
      <c r="Y2724">
        <v>4.3478260869565215</v>
      </c>
      <c r="Z2724">
        <v>7.1569734127633806</v>
      </c>
      <c r="AA2724">
        <v>0</v>
      </c>
      <c r="AB2724">
        <v>1.010343481619326</v>
      </c>
      <c r="AD2724">
        <v>34.280562648967098</v>
      </c>
      <c r="AF2724">
        <v>1.721556886227545</v>
      </c>
      <c r="AG2724">
        <v>1.7265719180255066</v>
      </c>
      <c r="AH2724">
        <v>0</v>
      </c>
      <c r="AI2724">
        <v>0</v>
      </c>
    </row>
    <row r="2725" spans="1:37">
      <c r="A2725">
        <v>18</v>
      </c>
      <c r="B2725">
        <v>429</v>
      </c>
      <c r="C2725">
        <v>2022</v>
      </c>
      <c r="E2725">
        <v>99</v>
      </c>
      <c r="G2725">
        <v>99</v>
      </c>
      <c r="H2725">
        <v>2</v>
      </c>
      <c r="I2725">
        <v>99</v>
      </c>
      <c r="J2725">
        <v>629</v>
      </c>
      <c r="K2725">
        <v>99</v>
      </c>
      <c r="L2725">
        <v>3</v>
      </c>
      <c r="M2725">
        <v>99</v>
      </c>
      <c r="N2725">
        <v>99</v>
      </c>
      <c r="O2725">
        <v>99</v>
      </c>
      <c r="P2725">
        <v>99</v>
      </c>
      <c r="Q2725">
        <v>5</v>
      </c>
      <c r="R2725">
        <v>9</v>
      </c>
      <c r="S2725">
        <v>3</v>
      </c>
      <c r="T2725">
        <v>2</v>
      </c>
      <c r="U2725">
        <v>11.511111111111109</v>
      </c>
      <c r="V2725">
        <v>0</v>
      </c>
      <c r="W2725">
        <v>0</v>
      </c>
      <c r="X2725">
        <v>22.222222222222225</v>
      </c>
      <c r="Y2725">
        <v>0</v>
      </c>
      <c r="Z2725">
        <v>4.7350805330343588</v>
      </c>
      <c r="AA2725">
        <v>0</v>
      </c>
      <c r="AB2725">
        <v>0</v>
      </c>
      <c r="AF2725">
        <v>2.2167487684729066</v>
      </c>
      <c r="AG2725">
        <v>1.3671514159782523</v>
      </c>
      <c r="AH2725">
        <v>0</v>
      </c>
    </row>
    <row r="2726" spans="1:37">
      <c r="A2726">
        <v>18</v>
      </c>
      <c r="B2726">
        <v>430</v>
      </c>
      <c r="C2726">
        <v>2022</v>
      </c>
      <c r="E2726">
        <v>99</v>
      </c>
      <c r="G2726">
        <v>99</v>
      </c>
      <c r="H2726">
        <v>1</v>
      </c>
      <c r="I2726">
        <v>99</v>
      </c>
      <c r="J2726">
        <v>643</v>
      </c>
      <c r="K2726">
        <v>99</v>
      </c>
      <c r="L2726">
        <v>3</v>
      </c>
      <c r="M2726">
        <v>99</v>
      </c>
      <c r="N2726">
        <v>99</v>
      </c>
      <c r="O2726">
        <v>99</v>
      </c>
      <c r="P2726">
        <v>99</v>
      </c>
      <c r="Q2726">
        <v>14</v>
      </c>
      <c r="R2726">
        <v>125</v>
      </c>
      <c r="S2726">
        <v>3</v>
      </c>
      <c r="T2726">
        <v>3.464</v>
      </c>
      <c r="U2726">
        <v>10.048</v>
      </c>
      <c r="V2726">
        <v>0</v>
      </c>
      <c r="W2726">
        <v>0</v>
      </c>
      <c r="X2726">
        <v>23.2</v>
      </c>
      <c r="Y2726">
        <v>1.6</v>
      </c>
      <c r="Z2726">
        <v>5.2647598235817021</v>
      </c>
      <c r="AA2726">
        <v>0</v>
      </c>
      <c r="AB2726">
        <v>1.499567937774078</v>
      </c>
      <c r="AD2726">
        <v>2.6362451944264471</v>
      </c>
      <c r="AF2726">
        <v>17.1939477303989</v>
      </c>
      <c r="AG2726">
        <v>12.80229625899779</v>
      </c>
      <c r="AH2726">
        <v>0</v>
      </c>
      <c r="AI2726">
        <v>0</v>
      </c>
    </row>
    <row r="2727" spans="1:37">
      <c r="A2727">
        <v>18</v>
      </c>
      <c r="B2727">
        <v>431</v>
      </c>
      <c r="C2727">
        <v>2022</v>
      </c>
      <c r="E2727">
        <v>99</v>
      </c>
      <c r="G2727">
        <v>99</v>
      </c>
      <c r="H2727">
        <v>2</v>
      </c>
      <c r="I2727">
        <v>99</v>
      </c>
      <c r="J2727">
        <v>704</v>
      </c>
      <c r="K2727">
        <v>99</v>
      </c>
      <c r="L2727">
        <v>3</v>
      </c>
      <c r="M2727">
        <v>99</v>
      </c>
      <c r="N2727">
        <v>99</v>
      </c>
      <c r="O2727">
        <v>99</v>
      </c>
      <c r="P2727">
        <v>99</v>
      </c>
      <c r="Q2727">
        <v>1</v>
      </c>
      <c r="R2727">
        <v>3</v>
      </c>
      <c r="S2727">
        <v>3</v>
      </c>
      <c r="T2727">
        <v>4</v>
      </c>
      <c r="U2727">
        <v>9.1666666666666643</v>
      </c>
      <c r="V2727">
        <v>0</v>
      </c>
      <c r="W2727">
        <v>0</v>
      </c>
      <c r="X2727">
        <v>0</v>
      </c>
      <c r="Y2727">
        <v>0</v>
      </c>
      <c r="Z2727">
        <v>1.8116904322268279</v>
      </c>
      <c r="AA2727">
        <v>0</v>
      </c>
      <c r="AB2727">
        <v>1.4142135623730951</v>
      </c>
      <c r="AD2727">
        <v>96.274545358334208</v>
      </c>
      <c r="AF2727">
        <v>4.2253521126760551</v>
      </c>
      <c r="AG2727">
        <v>2.4657042948085706</v>
      </c>
      <c r="AH2727">
        <v>0</v>
      </c>
    </row>
    <row r="2728" spans="1:37">
      <c r="A2728">
        <v>18</v>
      </c>
      <c r="B2728">
        <v>432</v>
      </c>
      <c r="C2728">
        <v>2022</v>
      </c>
      <c r="E2728">
        <v>99</v>
      </c>
      <c r="G2728">
        <v>99</v>
      </c>
      <c r="H2728">
        <v>1</v>
      </c>
      <c r="I2728">
        <v>99</v>
      </c>
      <c r="J2728">
        <v>802</v>
      </c>
      <c r="K2728">
        <v>99</v>
      </c>
      <c r="L2728">
        <v>3</v>
      </c>
      <c r="M2728">
        <v>99</v>
      </c>
      <c r="N2728">
        <v>99</v>
      </c>
      <c r="O2728">
        <v>99</v>
      </c>
      <c r="P2728">
        <v>99</v>
      </c>
      <c r="R2728">
        <v>0</v>
      </c>
    </row>
    <row r="2729" spans="1:37">
      <c r="A2729">
        <v>18</v>
      </c>
      <c r="B2729">
        <v>433</v>
      </c>
      <c r="C2729">
        <v>2022</v>
      </c>
      <c r="E2729">
        <v>99</v>
      </c>
      <c r="G2729">
        <v>99</v>
      </c>
      <c r="H2729">
        <v>1</v>
      </c>
      <c r="I2729">
        <v>99</v>
      </c>
      <c r="J2729">
        <v>103</v>
      </c>
      <c r="K2729">
        <v>99</v>
      </c>
      <c r="L2729">
        <v>4</v>
      </c>
      <c r="M2729">
        <v>99</v>
      </c>
      <c r="N2729">
        <v>99</v>
      </c>
      <c r="O2729">
        <v>99</v>
      </c>
      <c r="P2729">
        <v>99</v>
      </c>
      <c r="Q2729">
        <v>11</v>
      </c>
      <c r="R2729">
        <v>43</v>
      </c>
      <c r="S2729">
        <v>4</v>
      </c>
      <c r="T2729">
        <v>3.2558139534883721</v>
      </c>
      <c r="U2729">
        <v>14.400000000000002</v>
      </c>
      <c r="V2729">
        <v>0</v>
      </c>
      <c r="W2729">
        <v>0</v>
      </c>
      <c r="X2729">
        <v>39.534883720930225</v>
      </c>
      <c r="Y2729">
        <v>6.9767441860465107</v>
      </c>
      <c r="Z2729">
        <v>6.8419703404454157</v>
      </c>
      <c r="AA2729">
        <v>0</v>
      </c>
      <c r="AB2729">
        <v>1.4799909373671924</v>
      </c>
      <c r="AD2729">
        <v>48.022562893769908</v>
      </c>
      <c r="AF2729">
        <v>7.6785714285714306</v>
      </c>
      <c r="AG2729">
        <v>7.4331056504567696</v>
      </c>
      <c r="AH2729">
        <v>0</v>
      </c>
      <c r="AI2729">
        <v>0</v>
      </c>
    </row>
    <row r="2730" spans="1:37">
      <c r="A2730">
        <v>18</v>
      </c>
      <c r="B2730">
        <v>434</v>
      </c>
      <c r="C2730">
        <v>2022</v>
      </c>
      <c r="E2730">
        <v>99</v>
      </c>
      <c r="G2730">
        <v>99</v>
      </c>
      <c r="H2730">
        <v>2</v>
      </c>
      <c r="I2730">
        <v>99</v>
      </c>
      <c r="J2730">
        <v>106</v>
      </c>
      <c r="K2730">
        <v>99</v>
      </c>
      <c r="L2730">
        <v>4</v>
      </c>
      <c r="M2730">
        <v>99</v>
      </c>
      <c r="N2730">
        <v>99</v>
      </c>
      <c r="O2730">
        <v>99</v>
      </c>
      <c r="P2730">
        <v>99</v>
      </c>
      <c r="R2730">
        <v>0</v>
      </c>
    </row>
    <row r="2731" spans="1:37">
      <c r="A2731">
        <v>18</v>
      </c>
      <c r="B2731">
        <v>435</v>
      </c>
      <c r="C2731">
        <v>2022</v>
      </c>
      <c r="E2731">
        <v>99</v>
      </c>
      <c r="G2731">
        <v>99</v>
      </c>
      <c r="H2731">
        <v>1</v>
      </c>
      <c r="I2731">
        <v>99</v>
      </c>
      <c r="J2731">
        <v>110</v>
      </c>
      <c r="K2731">
        <v>99</v>
      </c>
      <c r="L2731">
        <v>4</v>
      </c>
      <c r="M2731">
        <v>99</v>
      </c>
      <c r="N2731">
        <v>99</v>
      </c>
      <c r="O2731">
        <v>99</v>
      </c>
      <c r="P2731">
        <v>99</v>
      </c>
      <c r="Q2731">
        <v>65</v>
      </c>
      <c r="R2731">
        <v>707</v>
      </c>
      <c r="S2731">
        <v>4</v>
      </c>
      <c r="T2731">
        <v>4.4398868458274388</v>
      </c>
      <c r="U2731">
        <v>9.5567185289957521</v>
      </c>
      <c r="V2731">
        <v>0</v>
      </c>
      <c r="W2731">
        <v>0</v>
      </c>
      <c r="X2731">
        <v>19.943422913719942</v>
      </c>
      <c r="Y2731">
        <v>5.3748231966053757</v>
      </c>
      <c r="Z2731">
        <v>6.5887903162617922</v>
      </c>
      <c r="AA2731">
        <v>0</v>
      </c>
      <c r="AB2731">
        <v>1.7744832867238649</v>
      </c>
      <c r="AD2731">
        <v>44.059363819999128</v>
      </c>
      <c r="AF2731">
        <v>13.96405293304365</v>
      </c>
      <c r="AG2731">
        <v>12.824474425455344</v>
      </c>
      <c r="AH2731">
        <v>0.28288543140028283</v>
      </c>
      <c r="AI2731">
        <v>0</v>
      </c>
    </row>
    <row r="2732" spans="1:37">
      <c r="A2732">
        <v>18</v>
      </c>
      <c r="B2732">
        <v>436</v>
      </c>
      <c r="C2732">
        <v>2022</v>
      </c>
      <c r="E2732">
        <v>99</v>
      </c>
      <c r="G2732">
        <v>99</v>
      </c>
      <c r="H2732">
        <v>1</v>
      </c>
      <c r="I2732">
        <v>99</v>
      </c>
      <c r="J2732">
        <v>111</v>
      </c>
      <c r="K2732">
        <v>99</v>
      </c>
      <c r="L2732">
        <v>4</v>
      </c>
      <c r="M2732">
        <v>99</v>
      </c>
      <c r="N2732">
        <v>99</v>
      </c>
      <c r="O2732">
        <v>99</v>
      </c>
      <c r="P2732">
        <v>99</v>
      </c>
      <c r="Q2732">
        <v>5</v>
      </c>
      <c r="R2732">
        <v>11</v>
      </c>
      <c r="S2732">
        <v>4</v>
      </c>
      <c r="T2732">
        <v>3.3636363636363642</v>
      </c>
      <c r="U2732">
        <v>18.954545454545453</v>
      </c>
      <c r="V2732">
        <v>0</v>
      </c>
      <c r="W2732">
        <v>0</v>
      </c>
      <c r="X2732">
        <v>72.727272727272734</v>
      </c>
      <c r="Y2732">
        <v>27.272727272727277</v>
      </c>
      <c r="Z2732">
        <v>9.1721281000811175</v>
      </c>
      <c r="AA2732">
        <v>0</v>
      </c>
      <c r="AB2732">
        <v>1.4937887931959068</v>
      </c>
      <c r="AD2732">
        <v>68.72765664089431</v>
      </c>
      <c r="AF2732">
        <v>5.7894736842105283</v>
      </c>
      <c r="AG2732">
        <v>5.839191195003778</v>
      </c>
      <c r="AH2732">
        <v>0</v>
      </c>
      <c r="AI2732">
        <v>0</v>
      </c>
    </row>
    <row r="2733" spans="1:37">
      <c r="A2733">
        <v>18</v>
      </c>
      <c r="B2733">
        <v>437</v>
      </c>
      <c r="C2733">
        <v>2022</v>
      </c>
      <c r="E2733">
        <v>99</v>
      </c>
      <c r="G2733">
        <v>99</v>
      </c>
      <c r="H2733">
        <v>1</v>
      </c>
      <c r="I2733">
        <v>99</v>
      </c>
      <c r="J2733">
        <v>116</v>
      </c>
      <c r="K2733">
        <v>99</v>
      </c>
      <c r="L2733">
        <v>4</v>
      </c>
      <c r="M2733">
        <v>99</v>
      </c>
      <c r="N2733">
        <v>99</v>
      </c>
      <c r="O2733">
        <v>99</v>
      </c>
      <c r="P2733">
        <v>99</v>
      </c>
      <c r="Q2733">
        <v>21</v>
      </c>
      <c r="R2733">
        <v>210</v>
      </c>
      <c r="S2733">
        <v>4</v>
      </c>
      <c r="T2733">
        <v>3.1857142857142846</v>
      </c>
      <c r="U2733">
        <v>9.5600952380952346</v>
      </c>
      <c r="V2733">
        <v>0</v>
      </c>
      <c r="W2733">
        <v>0</v>
      </c>
      <c r="X2733">
        <v>15.714285714285712</v>
      </c>
      <c r="Y2733">
        <v>4.7619047619047636</v>
      </c>
      <c r="Z2733">
        <v>5.8642994945993641</v>
      </c>
      <c r="AA2733">
        <v>0</v>
      </c>
      <c r="AB2733">
        <v>1.4956399217425989</v>
      </c>
      <c r="AD2733">
        <v>38.183509123862095</v>
      </c>
      <c r="AF2733">
        <v>15.19536903039074</v>
      </c>
      <c r="AG2733">
        <v>11.807577688629102</v>
      </c>
      <c r="AH2733">
        <v>0</v>
      </c>
      <c r="AI2733">
        <v>0</v>
      </c>
    </row>
    <row r="2734" spans="1:37">
      <c r="A2734">
        <v>18</v>
      </c>
      <c r="B2734">
        <v>438</v>
      </c>
      <c r="C2734">
        <v>2022</v>
      </c>
      <c r="E2734">
        <v>99</v>
      </c>
      <c r="G2734">
        <v>99</v>
      </c>
      <c r="H2734">
        <v>2</v>
      </c>
      <c r="I2734">
        <v>99</v>
      </c>
      <c r="J2734">
        <v>117</v>
      </c>
      <c r="K2734">
        <v>99</v>
      </c>
      <c r="L2734">
        <v>4</v>
      </c>
      <c r="M2734">
        <v>99</v>
      </c>
      <c r="N2734">
        <v>99</v>
      </c>
      <c r="O2734">
        <v>99</v>
      </c>
      <c r="P2734">
        <v>99</v>
      </c>
      <c r="Q2734">
        <v>8</v>
      </c>
      <c r="R2734">
        <v>101</v>
      </c>
      <c r="S2734">
        <v>4</v>
      </c>
      <c r="T2734">
        <v>3.5742574257425739</v>
      </c>
      <c r="U2734">
        <v>12.202970297029704</v>
      </c>
      <c r="V2734">
        <v>0</v>
      </c>
      <c r="W2734">
        <v>0</v>
      </c>
      <c r="X2734">
        <v>30.693069306930695</v>
      </c>
      <c r="Y2734">
        <v>0.99009900990099009</v>
      </c>
      <c r="Z2734">
        <v>5.9895198148915858</v>
      </c>
      <c r="AA2734">
        <v>0</v>
      </c>
      <c r="AB2734">
        <v>1.4511622835975124</v>
      </c>
      <c r="AD2734">
        <v>64.523087223665641</v>
      </c>
      <c r="AF2734">
        <v>20.696721311475407</v>
      </c>
      <c r="AG2734">
        <v>20.819960133788303</v>
      </c>
      <c r="AH2734">
        <v>0</v>
      </c>
      <c r="AI2734">
        <v>100</v>
      </c>
      <c r="AJ2734">
        <v>94.351000000000013</v>
      </c>
      <c r="AK2734">
        <v>13.153231043427327</v>
      </c>
    </row>
    <row r="2735" spans="1:37">
      <c r="A2735">
        <v>18</v>
      </c>
      <c r="B2735">
        <v>439</v>
      </c>
      <c r="C2735">
        <v>2022</v>
      </c>
      <c r="E2735">
        <v>99</v>
      </c>
      <c r="G2735">
        <v>99</v>
      </c>
      <c r="H2735">
        <v>1</v>
      </c>
      <c r="I2735">
        <v>99</v>
      </c>
      <c r="J2735">
        <v>134</v>
      </c>
      <c r="K2735">
        <v>99</v>
      </c>
      <c r="L2735">
        <v>4</v>
      </c>
      <c r="M2735">
        <v>99</v>
      </c>
      <c r="N2735">
        <v>99</v>
      </c>
      <c r="O2735">
        <v>99</v>
      </c>
      <c r="P2735">
        <v>99</v>
      </c>
      <c r="Q2735">
        <v>93</v>
      </c>
      <c r="R2735">
        <v>869</v>
      </c>
      <c r="S2735">
        <v>4</v>
      </c>
      <c r="T2735">
        <v>4.3647871116225536</v>
      </c>
      <c r="U2735">
        <v>10.725327963176062</v>
      </c>
      <c r="V2735">
        <v>0</v>
      </c>
      <c r="W2735">
        <v>0</v>
      </c>
      <c r="X2735">
        <v>26.237054085155354</v>
      </c>
      <c r="Y2735">
        <v>4.3728423475258946</v>
      </c>
      <c r="Z2735">
        <v>6.3123891763249045</v>
      </c>
      <c r="AA2735">
        <v>0</v>
      </c>
      <c r="AB2735">
        <v>1.3231420243453773</v>
      </c>
      <c r="AD2735">
        <v>21.209014218960036</v>
      </c>
      <c r="AF2735">
        <v>17.140039447731755</v>
      </c>
      <c r="AG2735">
        <v>15.167333904096497</v>
      </c>
      <c r="AH2735">
        <v>0.23014959723820488</v>
      </c>
      <c r="AI2735">
        <v>0</v>
      </c>
    </row>
    <row r="2736" spans="1:37">
      <c r="A2736">
        <v>18</v>
      </c>
      <c r="B2736">
        <v>440</v>
      </c>
      <c r="C2736">
        <v>2022</v>
      </c>
      <c r="E2736">
        <v>99</v>
      </c>
      <c r="G2736">
        <v>99</v>
      </c>
      <c r="H2736">
        <v>2</v>
      </c>
      <c r="I2736">
        <v>99</v>
      </c>
      <c r="J2736">
        <v>141</v>
      </c>
      <c r="K2736">
        <v>99</v>
      </c>
      <c r="L2736">
        <v>4</v>
      </c>
      <c r="M2736">
        <v>99</v>
      </c>
      <c r="N2736">
        <v>99</v>
      </c>
      <c r="O2736">
        <v>99</v>
      </c>
      <c r="P2736">
        <v>99</v>
      </c>
      <c r="Q2736">
        <v>47</v>
      </c>
      <c r="R2736">
        <v>177</v>
      </c>
      <c r="S2736">
        <v>4</v>
      </c>
      <c r="T2736">
        <v>4.2542372881355925</v>
      </c>
      <c r="U2736">
        <v>12.202824858757063</v>
      </c>
      <c r="V2736">
        <v>0</v>
      </c>
      <c r="W2736">
        <v>0</v>
      </c>
      <c r="X2736">
        <v>32.768361581920907</v>
      </c>
      <c r="Y2736">
        <v>2.8248587570621462</v>
      </c>
      <c r="Z2736">
        <v>6.2377602580671683</v>
      </c>
      <c r="AA2736">
        <v>0</v>
      </c>
      <c r="AB2736">
        <v>1.6425818901133178</v>
      </c>
      <c r="AD2736">
        <v>27.182791468282961</v>
      </c>
      <c r="AF2736">
        <v>12.351709699930217</v>
      </c>
      <c r="AG2736">
        <v>9.8460570641892389</v>
      </c>
      <c r="AH2736">
        <v>1.6949152542372876</v>
      </c>
      <c r="AI2736">
        <v>0</v>
      </c>
    </row>
    <row r="2737" spans="1:35">
      <c r="A2737">
        <v>18</v>
      </c>
      <c r="B2737">
        <v>441</v>
      </c>
      <c r="C2737">
        <v>2022</v>
      </c>
      <c r="E2737">
        <v>99</v>
      </c>
      <c r="G2737">
        <v>99</v>
      </c>
      <c r="H2737">
        <v>2</v>
      </c>
      <c r="I2737">
        <v>99</v>
      </c>
      <c r="J2737">
        <v>143</v>
      </c>
      <c r="K2737">
        <v>99</v>
      </c>
      <c r="L2737">
        <v>4</v>
      </c>
      <c r="M2737">
        <v>99</v>
      </c>
      <c r="N2737">
        <v>99</v>
      </c>
      <c r="O2737">
        <v>99</v>
      </c>
      <c r="P2737">
        <v>99</v>
      </c>
      <c r="Q2737">
        <v>6</v>
      </c>
      <c r="R2737">
        <v>15</v>
      </c>
      <c r="S2737">
        <v>4</v>
      </c>
      <c r="T2737">
        <v>3.8</v>
      </c>
      <c r="U2737">
        <v>15.946666666666667</v>
      </c>
      <c r="V2737">
        <v>0</v>
      </c>
      <c r="W2737">
        <v>0</v>
      </c>
      <c r="X2737">
        <v>66.666666666666686</v>
      </c>
      <c r="Y2737">
        <v>6.6666666666666687</v>
      </c>
      <c r="Z2737">
        <v>5.7480276810591517</v>
      </c>
      <c r="AA2737">
        <v>0</v>
      </c>
      <c r="AB2737">
        <v>1.4696938456699069</v>
      </c>
      <c r="AD2737">
        <v>66.005030882959758</v>
      </c>
      <c r="AF2737">
        <v>4.3161741432394329</v>
      </c>
      <c r="AG2737">
        <v>4.7192518644201567</v>
      </c>
      <c r="AH2737">
        <v>0</v>
      </c>
      <c r="AI2737">
        <v>0</v>
      </c>
    </row>
    <row r="2738" spans="1:35">
      <c r="A2738">
        <v>18</v>
      </c>
      <c r="B2738">
        <v>442</v>
      </c>
      <c r="C2738">
        <v>2022</v>
      </c>
      <c r="E2738">
        <v>99</v>
      </c>
      <c r="G2738">
        <v>99</v>
      </c>
      <c r="H2738">
        <v>2</v>
      </c>
      <c r="I2738">
        <v>99</v>
      </c>
      <c r="J2738">
        <v>147</v>
      </c>
      <c r="K2738">
        <v>99</v>
      </c>
      <c r="L2738">
        <v>4</v>
      </c>
      <c r="M2738">
        <v>99</v>
      </c>
      <c r="N2738">
        <v>99</v>
      </c>
      <c r="O2738">
        <v>99</v>
      </c>
      <c r="P2738">
        <v>99</v>
      </c>
      <c r="Q2738">
        <v>2</v>
      </c>
      <c r="R2738">
        <v>13</v>
      </c>
      <c r="S2738">
        <v>4</v>
      </c>
      <c r="T2738">
        <v>2.2307692307692304</v>
      </c>
      <c r="U2738">
        <v>6.0538461538461519</v>
      </c>
      <c r="V2738">
        <v>0</v>
      </c>
      <c r="W2738">
        <v>0</v>
      </c>
      <c r="X2738">
        <v>0</v>
      </c>
      <c r="Y2738">
        <v>0</v>
      </c>
      <c r="Z2738">
        <v>0.83814390596161381</v>
      </c>
      <c r="AA2738">
        <v>0</v>
      </c>
      <c r="AB2738">
        <v>0.79940806503178907</v>
      </c>
      <c r="AD2738">
        <v>-19.075675652968169</v>
      </c>
      <c r="AF2738">
        <v>7.2222222222222223</v>
      </c>
      <c r="AG2738">
        <v>4.7131392981195344</v>
      </c>
      <c r="AH2738">
        <v>0</v>
      </c>
      <c r="AI2738">
        <v>0</v>
      </c>
    </row>
    <row r="2739" spans="1:35">
      <c r="A2739">
        <v>18</v>
      </c>
      <c r="B2739">
        <v>443</v>
      </c>
      <c r="C2739">
        <v>2022</v>
      </c>
      <c r="E2739">
        <v>99</v>
      </c>
      <c r="G2739">
        <v>99</v>
      </c>
      <c r="H2739">
        <v>1</v>
      </c>
      <c r="I2739">
        <v>99</v>
      </c>
      <c r="J2739">
        <v>155</v>
      </c>
      <c r="K2739">
        <v>99</v>
      </c>
      <c r="L2739">
        <v>4</v>
      </c>
      <c r="M2739">
        <v>99</v>
      </c>
      <c r="N2739">
        <v>99</v>
      </c>
      <c r="O2739">
        <v>99</v>
      </c>
      <c r="P2739">
        <v>99</v>
      </c>
      <c r="Q2739">
        <v>52</v>
      </c>
      <c r="R2739">
        <v>344</v>
      </c>
      <c r="S2739">
        <v>4</v>
      </c>
      <c r="T2739">
        <v>3.5174418604651176</v>
      </c>
      <c r="U2739">
        <v>14.722906976744197</v>
      </c>
      <c r="V2739">
        <v>0</v>
      </c>
      <c r="W2739">
        <v>0</v>
      </c>
      <c r="X2739">
        <v>47.383720930232549</v>
      </c>
      <c r="Y2739">
        <v>6.9767441860465107</v>
      </c>
      <c r="Z2739">
        <v>6.0435386631295636</v>
      </c>
      <c r="AA2739">
        <v>0</v>
      </c>
      <c r="AB2739">
        <v>1.665218182538553</v>
      </c>
      <c r="AD2739">
        <v>56.411909650494152</v>
      </c>
      <c r="AF2739">
        <v>12.432237079869896</v>
      </c>
      <c r="AG2739">
        <v>11.176655049419839</v>
      </c>
      <c r="AH2739">
        <v>0</v>
      </c>
      <c r="AI2739">
        <v>0</v>
      </c>
    </row>
    <row r="2740" spans="1:35">
      <c r="A2740">
        <v>18</v>
      </c>
      <c r="B2740">
        <v>444</v>
      </c>
      <c r="C2740">
        <v>2022</v>
      </c>
      <c r="E2740">
        <v>99</v>
      </c>
      <c r="G2740">
        <v>99</v>
      </c>
      <c r="H2740">
        <v>2</v>
      </c>
      <c r="I2740">
        <v>99</v>
      </c>
      <c r="J2740">
        <v>160</v>
      </c>
      <c r="K2740">
        <v>99</v>
      </c>
      <c r="L2740">
        <v>4</v>
      </c>
      <c r="M2740">
        <v>99</v>
      </c>
      <c r="N2740">
        <v>99</v>
      </c>
      <c r="O2740">
        <v>99</v>
      </c>
      <c r="P2740">
        <v>99</v>
      </c>
      <c r="Q2740">
        <v>5</v>
      </c>
      <c r="R2740">
        <v>10</v>
      </c>
      <c r="S2740">
        <v>4</v>
      </c>
      <c r="T2740">
        <v>3.8</v>
      </c>
      <c r="U2740">
        <v>11.08</v>
      </c>
      <c r="V2740">
        <v>0</v>
      </c>
      <c r="W2740">
        <v>0</v>
      </c>
      <c r="X2740">
        <v>20</v>
      </c>
      <c r="Y2740">
        <v>10</v>
      </c>
      <c r="Z2740">
        <v>5.7325038159603503</v>
      </c>
      <c r="AA2740">
        <v>0</v>
      </c>
      <c r="AB2740">
        <v>1.9899748742132399</v>
      </c>
      <c r="AD2740">
        <v>97.356672883425446</v>
      </c>
      <c r="AF2740">
        <v>2.4330900243309004</v>
      </c>
      <c r="AG2740">
        <v>2.003037095957771</v>
      </c>
      <c r="AH2740">
        <v>10</v>
      </c>
      <c r="AI2740">
        <v>0</v>
      </c>
    </row>
    <row r="2741" spans="1:35">
      <c r="A2741">
        <v>18</v>
      </c>
      <c r="B2741">
        <v>445</v>
      </c>
      <c r="C2741">
        <v>2022</v>
      </c>
      <c r="E2741">
        <v>99</v>
      </c>
      <c r="G2741">
        <v>99</v>
      </c>
      <c r="H2741">
        <v>1</v>
      </c>
      <c r="I2741">
        <v>99</v>
      </c>
      <c r="J2741">
        <v>171</v>
      </c>
      <c r="K2741">
        <v>99</v>
      </c>
      <c r="L2741">
        <v>4</v>
      </c>
      <c r="M2741">
        <v>99</v>
      </c>
      <c r="N2741">
        <v>99</v>
      </c>
      <c r="O2741">
        <v>99</v>
      </c>
      <c r="P2741">
        <v>99</v>
      </c>
      <c r="R2741">
        <v>0</v>
      </c>
    </row>
    <row r="2742" spans="1:35">
      <c r="A2742">
        <v>18</v>
      </c>
      <c r="B2742">
        <v>446</v>
      </c>
      <c r="C2742">
        <v>2022</v>
      </c>
      <c r="E2742">
        <v>99</v>
      </c>
      <c r="G2742">
        <v>99</v>
      </c>
      <c r="H2742">
        <v>2</v>
      </c>
      <c r="I2742">
        <v>99</v>
      </c>
      <c r="J2742">
        <v>175</v>
      </c>
      <c r="K2742">
        <v>99</v>
      </c>
      <c r="L2742">
        <v>4</v>
      </c>
      <c r="M2742">
        <v>99</v>
      </c>
      <c r="N2742">
        <v>99</v>
      </c>
      <c r="O2742">
        <v>99</v>
      </c>
      <c r="P2742">
        <v>99</v>
      </c>
      <c r="Q2742">
        <v>25</v>
      </c>
      <c r="R2742">
        <v>424</v>
      </c>
      <c r="S2742">
        <v>4</v>
      </c>
      <c r="T2742">
        <v>4.327830188679247</v>
      </c>
      <c r="U2742">
        <v>11.204716981132078</v>
      </c>
      <c r="V2742">
        <v>0</v>
      </c>
      <c r="W2742">
        <v>0</v>
      </c>
      <c r="X2742">
        <v>25.943396226415096</v>
      </c>
      <c r="Y2742">
        <v>5.896226415094338</v>
      </c>
      <c r="Z2742">
        <v>7.4423777910054563</v>
      </c>
      <c r="AA2742">
        <v>0</v>
      </c>
      <c r="AB2742">
        <v>1.5399029035287237</v>
      </c>
      <c r="AD2742">
        <v>25.124034873128878</v>
      </c>
      <c r="AF2742">
        <v>22.943722943722939</v>
      </c>
      <c r="AG2742">
        <v>22.404361276692075</v>
      </c>
      <c r="AH2742">
        <v>0</v>
      </c>
      <c r="AI2742">
        <v>0</v>
      </c>
    </row>
    <row r="2743" spans="1:35">
      <c r="A2743">
        <v>18</v>
      </c>
      <c r="B2743">
        <v>447</v>
      </c>
      <c r="C2743">
        <v>2022</v>
      </c>
      <c r="E2743">
        <v>99</v>
      </c>
      <c r="G2743">
        <v>99</v>
      </c>
      <c r="H2743">
        <v>2</v>
      </c>
      <c r="I2743">
        <v>99</v>
      </c>
      <c r="J2743">
        <v>177</v>
      </c>
      <c r="K2743">
        <v>99</v>
      </c>
      <c r="L2743">
        <v>4</v>
      </c>
      <c r="M2743">
        <v>99</v>
      </c>
      <c r="N2743">
        <v>99</v>
      </c>
      <c r="O2743">
        <v>99</v>
      </c>
      <c r="P2743">
        <v>99</v>
      </c>
      <c r="Q2743">
        <v>22</v>
      </c>
      <c r="R2743">
        <v>79</v>
      </c>
      <c r="S2743">
        <v>4</v>
      </c>
      <c r="T2743">
        <v>3.0632911392405058</v>
      </c>
      <c r="U2743">
        <v>10.658227848101273</v>
      </c>
      <c r="V2743">
        <v>0</v>
      </c>
      <c r="W2743">
        <v>0</v>
      </c>
      <c r="X2743">
        <v>13.92405063291139</v>
      </c>
      <c r="Y2743">
        <v>0</v>
      </c>
      <c r="Z2743">
        <v>3.5467798765061498</v>
      </c>
      <c r="AA2743">
        <v>0</v>
      </c>
      <c r="AB2743">
        <v>1.1400840758681217</v>
      </c>
      <c r="AD2743">
        <v>57.539785238546479</v>
      </c>
      <c r="AF2743">
        <v>12.950819672131148</v>
      </c>
      <c r="AG2743">
        <v>10.624337556150007</v>
      </c>
      <c r="AH2743">
        <v>0</v>
      </c>
    </row>
    <row r="2744" spans="1:35">
      <c r="A2744">
        <v>18</v>
      </c>
      <c r="B2744">
        <v>448</v>
      </c>
      <c r="C2744">
        <v>2022</v>
      </c>
      <c r="E2744">
        <v>99</v>
      </c>
      <c r="G2744">
        <v>99</v>
      </c>
      <c r="H2744">
        <v>2</v>
      </c>
      <c r="I2744">
        <v>99</v>
      </c>
      <c r="J2744">
        <v>178</v>
      </c>
      <c r="K2744">
        <v>99</v>
      </c>
      <c r="L2744">
        <v>4</v>
      </c>
      <c r="M2744">
        <v>99</v>
      </c>
      <c r="N2744">
        <v>99</v>
      </c>
      <c r="O2744">
        <v>99</v>
      </c>
      <c r="P2744">
        <v>99</v>
      </c>
      <c r="Q2744">
        <v>12</v>
      </c>
      <c r="R2744">
        <v>184</v>
      </c>
      <c r="S2744">
        <v>4</v>
      </c>
      <c r="T2744">
        <v>4.0543478260869561</v>
      </c>
      <c r="U2744">
        <v>10.892391304347829</v>
      </c>
      <c r="V2744">
        <v>0</v>
      </c>
      <c r="W2744">
        <v>0</v>
      </c>
      <c r="X2744">
        <v>15.217391304347824</v>
      </c>
      <c r="Y2744">
        <v>0</v>
      </c>
      <c r="Z2744">
        <v>4.4835868234486851</v>
      </c>
      <c r="AA2744">
        <v>0</v>
      </c>
      <c r="AB2744">
        <v>1.4623100429203488</v>
      </c>
      <c r="AD2744">
        <v>30.527458543633543</v>
      </c>
      <c r="AF2744">
        <v>21.495327102803746</v>
      </c>
      <c r="AG2744">
        <v>18.141168377414516</v>
      </c>
      <c r="AH2744">
        <v>2.1739130434782608</v>
      </c>
      <c r="AI2744">
        <v>0</v>
      </c>
    </row>
    <row r="2745" spans="1:35">
      <c r="A2745">
        <v>18</v>
      </c>
      <c r="B2745">
        <v>449</v>
      </c>
      <c r="C2745">
        <v>2022</v>
      </c>
      <c r="E2745">
        <v>99</v>
      </c>
      <c r="G2745">
        <v>99</v>
      </c>
      <c r="H2745">
        <v>2</v>
      </c>
      <c r="I2745">
        <v>99</v>
      </c>
      <c r="J2745">
        <v>181</v>
      </c>
      <c r="K2745">
        <v>99</v>
      </c>
      <c r="L2745">
        <v>4</v>
      </c>
      <c r="M2745">
        <v>99</v>
      </c>
      <c r="N2745">
        <v>99</v>
      </c>
      <c r="O2745">
        <v>99</v>
      </c>
      <c r="P2745">
        <v>99</v>
      </c>
      <c r="Q2745">
        <v>14</v>
      </c>
      <c r="R2745">
        <v>62</v>
      </c>
      <c r="S2745">
        <v>4</v>
      </c>
      <c r="T2745">
        <v>3.4516129032258061</v>
      </c>
      <c r="U2745">
        <v>9.3193548387096801</v>
      </c>
      <c r="V2745">
        <v>0</v>
      </c>
      <c r="W2745">
        <v>0</v>
      </c>
      <c r="X2745">
        <v>17.741935483870972</v>
      </c>
      <c r="Y2745">
        <v>0</v>
      </c>
      <c r="Z2745">
        <v>5.5555505145080621</v>
      </c>
      <c r="AA2745">
        <v>0</v>
      </c>
      <c r="AB2745">
        <v>1.6817561803531715</v>
      </c>
      <c r="AD2745">
        <v>65.885920950456153</v>
      </c>
      <c r="AF2745">
        <v>9.1580502215657305</v>
      </c>
      <c r="AG2745">
        <v>6.0407736539466796</v>
      </c>
      <c r="AH2745">
        <v>0</v>
      </c>
      <c r="AI2745">
        <v>0</v>
      </c>
    </row>
    <row r="2746" spans="1:35">
      <c r="A2746">
        <v>18</v>
      </c>
      <c r="B2746">
        <v>450</v>
      </c>
      <c r="C2746">
        <v>2022</v>
      </c>
      <c r="E2746">
        <v>99</v>
      </c>
      <c r="G2746">
        <v>99</v>
      </c>
      <c r="H2746">
        <v>1</v>
      </c>
      <c r="I2746">
        <v>99</v>
      </c>
      <c r="J2746">
        <v>262</v>
      </c>
      <c r="K2746">
        <v>99</v>
      </c>
      <c r="L2746">
        <v>4</v>
      </c>
      <c r="M2746">
        <v>99</v>
      </c>
      <c r="N2746">
        <v>99</v>
      </c>
      <c r="O2746">
        <v>99</v>
      </c>
      <c r="P2746">
        <v>99</v>
      </c>
      <c r="R2746">
        <v>0</v>
      </c>
    </row>
    <row r="2747" spans="1:35">
      <c r="A2747">
        <v>18</v>
      </c>
      <c r="B2747">
        <v>451</v>
      </c>
      <c r="C2747">
        <v>2022</v>
      </c>
      <c r="E2747">
        <v>99</v>
      </c>
      <c r="G2747">
        <v>99</v>
      </c>
      <c r="H2747">
        <v>1</v>
      </c>
      <c r="I2747">
        <v>99</v>
      </c>
      <c r="J2747">
        <v>309</v>
      </c>
      <c r="K2747">
        <v>99</v>
      </c>
      <c r="L2747">
        <v>4</v>
      </c>
      <c r="M2747">
        <v>99</v>
      </c>
      <c r="N2747">
        <v>99</v>
      </c>
      <c r="O2747">
        <v>99</v>
      </c>
      <c r="P2747">
        <v>99</v>
      </c>
      <c r="Q2747">
        <v>18</v>
      </c>
      <c r="R2747">
        <v>83</v>
      </c>
      <c r="S2747">
        <v>4</v>
      </c>
      <c r="T2747">
        <v>3.4819277108433728</v>
      </c>
      <c r="U2747">
        <v>9.8385542168674682</v>
      </c>
      <c r="V2747">
        <v>0</v>
      </c>
      <c r="W2747">
        <v>0</v>
      </c>
      <c r="X2747">
        <v>24.096385542168672</v>
      </c>
      <c r="Y2747">
        <v>3.6144578313253009</v>
      </c>
      <c r="Z2747">
        <v>6.0449287981556399</v>
      </c>
      <c r="AA2747">
        <v>0</v>
      </c>
      <c r="AB2747">
        <v>1.5705224806554523</v>
      </c>
      <c r="AD2747">
        <v>71.392688250247019</v>
      </c>
      <c r="AF2747">
        <v>6.6135458167330707</v>
      </c>
      <c r="AG2747">
        <v>6.1835997546551154</v>
      </c>
      <c r="AH2747">
        <v>1.2048192771084336</v>
      </c>
      <c r="AI2747">
        <v>0</v>
      </c>
    </row>
    <row r="2748" spans="1:35">
      <c r="A2748">
        <v>18</v>
      </c>
      <c r="B2748">
        <v>452</v>
      </c>
      <c r="C2748">
        <v>2022</v>
      </c>
      <c r="E2748">
        <v>99</v>
      </c>
      <c r="G2748">
        <v>99</v>
      </c>
      <c r="H2748">
        <v>2</v>
      </c>
      <c r="I2748">
        <v>99</v>
      </c>
      <c r="J2748">
        <v>470</v>
      </c>
      <c r="K2748">
        <v>99</v>
      </c>
      <c r="L2748">
        <v>4</v>
      </c>
      <c r="M2748">
        <v>99</v>
      </c>
      <c r="N2748">
        <v>99</v>
      </c>
      <c r="O2748">
        <v>99</v>
      </c>
      <c r="P2748">
        <v>99</v>
      </c>
      <c r="Q2748">
        <v>9</v>
      </c>
      <c r="R2748">
        <v>51</v>
      </c>
      <c r="S2748">
        <v>4</v>
      </c>
      <c r="T2748">
        <v>3.5294117647058822</v>
      </c>
      <c r="U2748">
        <v>8.8098039215686299</v>
      </c>
      <c r="V2748">
        <v>0</v>
      </c>
      <c r="W2748">
        <v>0</v>
      </c>
      <c r="X2748">
        <v>21.568627450980397</v>
      </c>
      <c r="Y2748">
        <v>0</v>
      </c>
      <c r="Z2748">
        <v>6.2913963942040896</v>
      </c>
      <c r="AA2748">
        <v>0</v>
      </c>
      <c r="AB2748">
        <v>1.4997116216449371</v>
      </c>
      <c r="AD2748">
        <v>37.808720027509494</v>
      </c>
      <c r="AF2748">
        <v>3.8173652694610793</v>
      </c>
      <c r="AG2748">
        <v>3.5633843030264596</v>
      </c>
      <c r="AH2748">
        <v>5.882352941176471</v>
      </c>
      <c r="AI2748">
        <v>0</v>
      </c>
    </row>
    <row r="2749" spans="1:35">
      <c r="A2749">
        <v>18</v>
      </c>
      <c r="B2749">
        <v>453</v>
      </c>
      <c r="C2749">
        <v>2022</v>
      </c>
      <c r="E2749">
        <v>99</v>
      </c>
      <c r="G2749">
        <v>99</v>
      </c>
      <c r="H2749">
        <v>2</v>
      </c>
      <c r="I2749">
        <v>99</v>
      </c>
      <c r="J2749">
        <v>629</v>
      </c>
      <c r="K2749">
        <v>99</v>
      </c>
      <c r="L2749">
        <v>4</v>
      </c>
      <c r="M2749">
        <v>99</v>
      </c>
      <c r="N2749">
        <v>99</v>
      </c>
      <c r="O2749">
        <v>99</v>
      </c>
      <c r="P2749">
        <v>99</v>
      </c>
      <c r="Q2749">
        <v>6</v>
      </c>
      <c r="R2749">
        <v>26</v>
      </c>
      <c r="S2749">
        <v>4</v>
      </c>
      <c r="T2749">
        <v>3.0384615384615379</v>
      </c>
      <c r="U2749">
        <v>12.330769230769237</v>
      </c>
      <c r="V2749">
        <v>0</v>
      </c>
      <c r="W2749">
        <v>0</v>
      </c>
      <c r="X2749">
        <v>26.92307692307692</v>
      </c>
      <c r="Y2749">
        <v>0</v>
      </c>
      <c r="Z2749">
        <v>5.0788224885127136</v>
      </c>
      <c r="AA2749">
        <v>0</v>
      </c>
      <c r="AB2749">
        <v>1.4272288704061136</v>
      </c>
      <c r="AD2749">
        <v>85.357754396323827</v>
      </c>
      <c r="AF2749">
        <v>6.4039408866995089</v>
      </c>
      <c r="AG2749">
        <v>4.2307793818786452</v>
      </c>
      <c r="AH2749">
        <v>0</v>
      </c>
    </row>
    <row r="2750" spans="1:35">
      <c r="A2750">
        <v>18</v>
      </c>
      <c r="B2750">
        <v>454</v>
      </c>
      <c r="C2750">
        <v>2022</v>
      </c>
      <c r="E2750">
        <v>99</v>
      </c>
      <c r="G2750">
        <v>99</v>
      </c>
      <c r="H2750">
        <v>1</v>
      </c>
      <c r="I2750">
        <v>99</v>
      </c>
      <c r="J2750">
        <v>643</v>
      </c>
      <c r="K2750">
        <v>99</v>
      </c>
      <c r="L2750">
        <v>4</v>
      </c>
      <c r="M2750">
        <v>99</v>
      </c>
      <c r="N2750">
        <v>99</v>
      </c>
      <c r="O2750">
        <v>99</v>
      </c>
      <c r="P2750">
        <v>99</v>
      </c>
      <c r="Q2750">
        <v>19</v>
      </c>
      <c r="R2750">
        <v>176</v>
      </c>
      <c r="S2750">
        <v>4</v>
      </c>
      <c r="T2750">
        <v>4.1477272727272716</v>
      </c>
      <c r="U2750">
        <v>9.3767045454545439</v>
      </c>
      <c r="V2750">
        <v>0</v>
      </c>
      <c r="W2750">
        <v>0</v>
      </c>
      <c r="X2750">
        <v>15.340909090909092</v>
      </c>
      <c r="Y2750">
        <v>1.7045454545454548</v>
      </c>
      <c r="Z2750">
        <v>5.0838505945053276</v>
      </c>
      <c r="AA2750">
        <v>0</v>
      </c>
      <c r="AB2750">
        <v>1.4619396574357888</v>
      </c>
      <c r="AD2750">
        <v>17.828066010439599</v>
      </c>
      <c r="AF2750">
        <v>24.209078404401655</v>
      </c>
      <c r="AG2750">
        <v>16.821361079796219</v>
      </c>
      <c r="AH2750">
        <v>0</v>
      </c>
      <c r="AI2750">
        <v>0</v>
      </c>
    </row>
    <row r="2751" spans="1:35">
      <c r="A2751">
        <v>18</v>
      </c>
      <c r="B2751">
        <v>455</v>
      </c>
      <c r="C2751">
        <v>2022</v>
      </c>
      <c r="E2751">
        <v>99</v>
      </c>
      <c r="G2751">
        <v>99</v>
      </c>
      <c r="H2751">
        <v>2</v>
      </c>
      <c r="I2751">
        <v>99</v>
      </c>
      <c r="J2751">
        <v>704</v>
      </c>
      <c r="K2751">
        <v>99</v>
      </c>
      <c r="L2751">
        <v>4</v>
      </c>
      <c r="M2751">
        <v>99</v>
      </c>
      <c r="N2751">
        <v>99</v>
      </c>
      <c r="O2751">
        <v>99</v>
      </c>
      <c r="P2751">
        <v>99</v>
      </c>
      <c r="Q2751">
        <v>2</v>
      </c>
      <c r="R2751">
        <v>12</v>
      </c>
      <c r="S2751">
        <v>4</v>
      </c>
      <c r="T2751">
        <v>5</v>
      </c>
      <c r="U2751">
        <v>11.883333333333329</v>
      </c>
      <c r="V2751">
        <v>0</v>
      </c>
      <c r="W2751">
        <v>0</v>
      </c>
      <c r="X2751">
        <v>16.666666666666671</v>
      </c>
      <c r="Y2751">
        <v>0</v>
      </c>
      <c r="Z2751">
        <v>3.3426120857131423</v>
      </c>
      <c r="AA2751">
        <v>0</v>
      </c>
      <c r="AB2751">
        <v>0</v>
      </c>
      <c r="AF2751">
        <v>16.901408450704221</v>
      </c>
      <c r="AG2751">
        <v>12.785797543261898</v>
      </c>
      <c r="AH2751">
        <v>0</v>
      </c>
    </row>
    <row r="2752" spans="1:35">
      <c r="A2752">
        <v>18</v>
      </c>
      <c r="B2752">
        <v>456</v>
      </c>
      <c r="C2752">
        <v>2022</v>
      </c>
      <c r="E2752">
        <v>99</v>
      </c>
      <c r="G2752">
        <v>99</v>
      </c>
      <c r="H2752">
        <v>1</v>
      </c>
      <c r="I2752">
        <v>99</v>
      </c>
      <c r="J2752">
        <v>802</v>
      </c>
      <c r="K2752">
        <v>99</v>
      </c>
      <c r="L2752">
        <v>4</v>
      </c>
      <c r="M2752">
        <v>99</v>
      </c>
      <c r="N2752">
        <v>99</v>
      </c>
      <c r="O2752">
        <v>99</v>
      </c>
      <c r="P2752">
        <v>99</v>
      </c>
      <c r="R2752">
        <v>0</v>
      </c>
    </row>
    <row r="2753" spans="1:37">
      <c r="A2753">
        <v>18</v>
      </c>
      <c r="B2753">
        <v>457</v>
      </c>
      <c r="C2753">
        <v>2022</v>
      </c>
      <c r="E2753">
        <v>99</v>
      </c>
      <c r="G2753">
        <v>99</v>
      </c>
      <c r="H2753">
        <v>1</v>
      </c>
      <c r="I2753">
        <v>99</v>
      </c>
      <c r="J2753">
        <v>103</v>
      </c>
      <c r="K2753">
        <v>99</v>
      </c>
      <c r="L2753">
        <v>5</v>
      </c>
      <c r="M2753">
        <v>99</v>
      </c>
      <c r="N2753">
        <v>99</v>
      </c>
      <c r="O2753">
        <v>99</v>
      </c>
      <c r="P2753">
        <v>99</v>
      </c>
      <c r="Q2753">
        <v>14</v>
      </c>
      <c r="R2753">
        <v>45</v>
      </c>
      <c r="S2753">
        <v>5</v>
      </c>
      <c r="T2753">
        <v>4</v>
      </c>
      <c r="U2753">
        <v>14.699999999999996</v>
      </c>
      <c r="V2753">
        <v>0</v>
      </c>
      <c r="W2753">
        <v>0</v>
      </c>
      <c r="X2753">
        <v>37.777777777777779</v>
      </c>
      <c r="Y2753">
        <v>8.8888888888888893</v>
      </c>
      <c r="Z2753">
        <v>7.4287130633628484</v>
      </c>
      <c r="AA2753">
        <v>0</v>
      </c>
      <c r="AB2753">
        <v>1.7888543819998319</v>
      </c>
      <c r="AD2753">
        <v>50.217402538541677</v>
      </c>
      <c r="AF2753">
        <v>8.0357142857142883</v>
      </c>
      <c r="AG2753">
        <v>7.9408904841362258</v>
      </c>
      <c r="AH2753">
        <v>0</v>
      </c>
      <c r="AI2753">
        <v>0</v>
      </c>
    </row>
    <row r="2754" spans="1:37">
      <c r="A2754">
        <v>18</v>
      </c>
      <c r="B2754">
        <v>458</v>
      </c>
      <c r="C2754">
        <v>2022</v>
      </c>
      <c r="E2754">
        <v>99</v>
      </c>
      <c r="G2754">
        <v>99</v>
      </c>
      <c r="H2754">
        <v>2</v>
      </c>
      <c r="I2754">
        <v>99</v>
      </c>
      <c r="J2754">
        <v>106</v>
      </c>
      <c r="K2754">
        <v>99</v>
      </c>
      <c r="L2754">
        <v>5</v>
      </c>
      <c r="M2754">
        <v>99</v>
      </c>
      <c r="N2754">
        <v>99</v>
      </c>
      <c r="O2754">
        <v>99</v>
      </c>
      <c r="P2754">
        <v>99</v>
      </c>
      <c r="Q2754">
        <v>7</v>
      </c>
      <c r="R2754">
        <v>55</v>
      </c>
      <c r="S2754">
        <v>5</v>
      </c>
      <c r="T2754">
        <v>2.436363636363637</v>
      </c>
      <c r="U2754">
        <v>8.0290909090909111</v>
      </c>
      <c r="V2754">
        <v>0</v>
      </c>
      <c r="W2754">
        <v>0</v>
      </c>
      <c r="X2754">
        <v>12.727272727272728</v>
      </c>
      <c r="Y2754">
        <v>0</v>
      </c>
      <c r="Z2754">
        <v>4.590134588134652</v>
      </c>
      <c r="AA2754">
        <v>0</v>
      </c>
      <c r="AB2754">
        <v>1.0576756052544716</v>
      </c>
      <c r="AD2754">
        <v>68.72263051904703</v>
      </c>
      <c r="AF2754">
        <v>16.36904761904762</v>
      </c>
      <c r="AG2754">
        <v>8.9885810824563936</v>
      </c>
      <c r="AH2754">
        <v>0</v>
      </c>
      <c r="AI2754">
        <v>0</v>
      </c>
    </row>
    <row r="2755" spans="1:37">
      <c r="A2755">
        <v>18</v>
      </c>
      <c r="B2755">
        <v>459</v>
      </c>
      <c r="C2755">
        <v>2022</v>
      </c>
      <c r="E2755">
        <v>99</v>
      </c>
      <c r="G2755">
        <v>99</v>
      </c>
      <c r="H2755">
        <v>1</v>
      </c>
      <c r="I2755">
        <v>99</v>
      </c>
      <c r="J2755">
        <v>110</v>
      </c>
      <c r="K2755">
        <v>99</v>
      </c>
      <c r="L2755">
        <v>5</v>
      </c>
      <c r="M2755">
        <v>99</v>
      </c>
      <c r="N2755">
        <v>99</v>
      </c>
      <c r="O2755">
        <v>99</v>
      </c>
      <c r="P2755">
        <v>99</v>
      </c>
      <c r="Q2755">
        <v>90</v>
      </c>
      <c r="R2755">
        <v>2110</v>
      </c>
      <c r="S2755">
        <v>5</v>
      </c>
      <c r="T2755">
        <v>5.4706161137440761</v>
      </c>
      <c r="U2755">
        <v>9.1571563981042576</v>
      </c>
      <c r="V2755">
        <v>0</v>
      </c>
      <c r="W2755">
        <v>0.52132701421800942</v>
      </c>
      <c r="X2755">
        <v>13.838862559241702</v>
      </c>
      <c r="Y2755">
        <v>5.5450236966824624</v>
      </c>
      <c r="Z2755">
        <v>6.085486071719691</v>
      </c>
      <c r="AA2755">
        <v>0</v>
      </c>
      <c r="AB2755">
        <v>1.4965486675155997</v>
      </c>
      <c r="AD2755">
        <v>35.272983806954493</v>
      </c>
      <c r="AF2755">
        <v>41.674896306537626</v>
      </c>
      <c r="AG2755">
        <v>36.673676858017039</v>
      </c>
      <c r="AH2755">
        <v>0.37914691943127959</v>
      </c>
      <c r="AI2755">
        <v>0</v>
      </c>
    </row>
    <row r="2756" spans="1:37">
      <c r="A2756">
        <v>18</v>
      </c>
      <c r="B2756">
        <v>460</v>
      </c>
      <c r="C2756">
        <v>2022</v>
      </c>
      <c r="E2756">
        <v>99</v>
      </c>
      <c r="G2756">
        <v>99</v>
      </c>
      <c r="H2756">
        <v>1</v>
      </c>
      <c r="I2756">
        <v>99</v>
      </c>
      <c r="J2756">
        <v>111</v>
      </c>
      <c r="K2756">
        <v>99</v>
      </c>
      <c r="L2756">
        <v>5</v>
      </c>
      <c r="M2756">
        <v>99</v>
      </c>
      <c r="N2756">
        <v>99</v>
      </c>
      <c r="O2756">
        <v>99</v>
      </c>
      <c r="P2756">
        <v>99</v>
      </c>
      <c r="Q2756">
        <v>9</v>
      </c>
      <c r="R2756">
        <v>66</v>
      </c>
      <c r="S2756">
        <v>5</v>
      </c>
      <c r="T2756">
        <v>4.2272727272727284</v>
      </c>
      <c r="U2756">
        <v>18.683333333333337</v>
      </c>
      <c r="V2756">
        <v>0</v>
      </c>
      <c r="W2756">
        <v>0</v>
      </c>
      <c r="X2756">
        <v>60.606060606060609</v>
      </c>
      <c r="Y2756">
        <v>28.787878787878793</v>
      </c>
      <c r="Z2756">
        <v>6.8125904683085672</v>
      </c>
      <c r="AA2756">
        <v>0</v>
      </c>
      <c r="AB2756">
        <v>1.676896976881519</v>
      </c>
      <c r="AD2756">
        <v>51.333925017399082</v>
      </c>
      <c r="AF2756">
        <v>34.736842105263158</v>
      </c>
      <c r="AG2756">
        <v>34.533844904360485</v>
      </c>
      <c r="AH2756">
        <v>0</v>
      </c>
      <c r="AI2756">
        <v>0</v>
      </c>
    </row>
    <row r="2757" spans="1:37">
      <c r="A2757">
        <v>18</v>
      </c>
      <c r="B2757">
        <v>461</v>
      </c>
      <c r="C2757">
        <v>2022</v>
      </c>
      <c r="E2757">
        <v>99</v>
      </c>
      <c r="G2757">
        <v>99</v>
      </c>
      <c r="H2757">
        <v>1</v>
      </c>
      <c r="I2757">
        <v>99</v>
      </c>
      <c r="J2757">
        <v>116</v>
      </c>
      <c r="K2757">
        <v>99</v>
      </c>
      <c r="L2757">
        <v>5</v>
      </c>
      <c r="M2757">
        <v>99</v>
      </c>
      <c r="N2757">
        <v>99</v>
      </c>
      <c r="O2757">
        <v>99</v>
      </c>
      <c r="P2757">
        <v>99</v>
      </c>
      <c r="Q2757">
        <v>33</v>
      </c>
      <c r="R2757">
        <v>407</v>
      </c>
      <c r="S2757">
        <v>5</v>
      </c>
      <c r="T2757">
        <v>4.3882063882063891</v>
      </c>
      <c r="U2757">
        <v>11.177346437346451</v>
      </c>
      <c r="V2757">
        <v>0</v>
      </c>
      <c r="W2757">
        <v>0</v>
      </c>
      <c r="X2757">
        <v>19.656019656019655</v>
      </c>
      <c r="Y2757">
        <v>6.3882063882063891</v>
      </c>
      <c r="Z2757">
        <v>6.2486051778519913</v>
      </c>
      <c r="AA2757">
        <v>0</v>
      </c>
      <c r="AB2757">
        <v>1.4113121350934004</v>
      </c>
      <c r="AD2757">
        <v>30.45112946456916</v>
      </c>
      <c r="AF2757">
        <v>29.45007235890014</v>
      </c>
      <c r="AG2757">
        <v>26.75545983281588</v>
      </c>
      <c r="AH2757">
        <v>0</v>
      </c>
      <c r="AI2757">
        <v>0</v>
      </c>
    </row>
    <row r="2758" spans="1:37">
      <c r="A2758">
        <v>18</v>
      </c>
      <c r="B2758">
        <v>462</v>
      </c>
      <c r="C2758">
        <v>2022</v>
      </c>
      <c r="E2758">
        <v>99</v>
      </c>
      <c r="G2758">
        <v>99</v>
      </c>
      <c r="H2758">
        <v>2</v>
      </c>
      <c r="I2758">
        <v>99</v>
      </c>
      <c r="J2758">
        <v>117</v>
      </c>
      <c r="K2758">
        <v>99</v>
      </c>
      <c r="L2758">
        <v>5</v>
      </c>
      <c r="M2758">
        <v>99</v>
      </c>
      <c r="N2758">
        <v>99</v>
      </c>
      <c r="O2758">
        <v>99</v>
      </c>
      <c r="P2758">
        <v>99</v>
      </c>
      <c r="Q2758">
        <v>10</v>
      </c>
      <c r="R2758">
        <v>139</v>
      </c>
      <c r="S2758">
        <v>5</v>
      </c>
      <c r="T2758">
        <v>4.0143884892086339</v>
      </c>
      <c r="U2758">
        <v>11.26474820143885</v>
      </c>
      <c r="V2758">
        <v>0</v>
      </c>
      <c r="W2758">
        <v>0</v>
      </c>
      <c r="X2758">
        <v>23.021582733812945</v>
      </c>
      <c r="Y2758">
        <v>1.4388489208633091</v>
      </c>
      <c r="Z2758">
        <v>5.4279699732149052</v>
      </c>
      <c r="AA2758">
        <v>0</v>
      </c>
      <c r="AB2758">
        <v>1.5266722710447245</v>
      </c>
      <c r="AD2758">
        <v>66.498828052565742</v>
      </c>
      <c r="AF2758">
        <v>28.483606557377048</v>
      </c>
      <c r="AG2758">
        <v>26.450217912767322</v>
      </c>
      <c r="AH2758">
        <v>0</v>
      </c>
      <c r="AI2758">
        <v>138</v>
      </c>
      <c r="AJ2758">
        <v>89.910144927536251</v>
      </c>
      <c r="AK2758">
        <v>14.470505988570491</v>
      </c>
    </row>
    <row r="2759" spans="1:37">
      <c r="A2759">
        <v>18</v>
      </c>
      <c r="B2759">
        <v>463</v>
      </c>
      <c r="C2759">
        <v>2022</v>
      </c>
      <c r="E2759">
        <v>99</v>
      </c>
      <c r="G2759">
        <v>99</v>
      </c>
      <c r="H2759">
        <v>1</v>
      </c>
      <c r="I2759">
        <v>99</v>
      </c>
      <c r="J2759">
        <v>134</v>
      </c>
      <c r="K2759">
        <v>99</v>
      </c>
      <c r="L2759">
        <v>5</v>
      </c>
      <c r="M2759">
        <v>99</v>
      </c>
      <c r="N2759">
        <v>99</v>
      </c>
      <c r="O2759">
        <v>99</v>
      </c>
      <c r="P2759">
        <v>99</v>
      </c>
      <c r="Q2759">
        <v>110</v>
      </c>
      <c r="R2759">
        <v>1766</v>
      </c>
      <c r="S2759">
        <v>5</v>
      </c>
      <c r="T2759">
        <v>4.8912797281993194</v>
      </c>
      <c r="U2759">
        <v>10.743567383918467</v>
      </c>
      <c r="V2759">
        <v>0</v>
      </c>
      <c r="W2759">
        <v>0</v>
      </c>
      <c r="X2759">
        <v>25.028312570781424</v>
      </c>
      <c r="Y2759">
        <v>5.3227633069082678</v>
      </c>
      <c r="Z2759">
        <v>6.6166941021295322</v>
      </c>
      <c r="AA2759">
        <v>0</v>
      </c>
      <c r="AB2759">
        <v>0.87339100011359749</v>
      </c>
      <c r="AD2759">
        <v>15.764460705527013</v>
      </c>
      <c r="AF2759">
        <v>34.832347140039445</v>
      </c>
      <c r="AG2759">
        <v>30.875791640961481</v>
      </c>
      <c r="AH2759">
        <v>0.16987542468856173</v>
      </c>
      <c r="AI2759">
        <v>0</v>
      </c>
    </row>
    <row r="2760" spans="1:37">
      <c r="A2760">
        <v>18</v>
      </c>
      <c r="B2760">
        <v>464</v>
      </c>
      <c r="C2760">
        <v>2022</v>
      </c>
      <c r="E2760">
        <v>99</v>
      </c>
      <c r="G2760">
        <v>99</v>
      </c>
      <c r="H2760">
        <v>2</v>
      </c>
      <c r="I2760">
        <v>99</v>
      </c>
      <c r="J2760">
        <v>141</v>
      </c>
      <c r="K2760">
        <v>99</v>
      </c>
      <c r="L2760">
        <v>5</v>
      </c>
      <c r="M2760">
        <v>99</v>
      </c>
      <c r="N2760">
        <v>99</v>
      </c>
      <c r="O2760">
        <v>99</v>
      </c>
      <c r="P2760">
        <v>99</v>
      </c>
      <c r="Q2760">
        <v>70</v>
      </c>
      <c r="R2760">
        <v>444</v>
      </c>
      <c r="S2760">
        <v>5</v>
      </c>
      <c r="T2760">
        <v>5.1013513513513509</v>
      </c>
      <c r="U2760">
        <v>12.140315315315322</v>
      </c>
      <c r="V2760">
        <v>0</v>
      </c>
      <c r="W2760">
        <v>0</v>
      </c>
      <c r="X2760">
        <v>30.630630630630623</v>
      </c>
      <c r="Y2760">
        <v>6.3063063063063058</v>
      </c>
      <c r="Z2760">
        <v>6.6055307763655948</v>
      </c>
      <c r="AA2760">
        <v>0</v>
      </c>
      <c r="AB2760">
        <v>1.4272439177928029</v>
      </c>
      <c r="AD2760">
        <v>41.087595085254421</v>
      </c>
      <c r="AF2760">
        <v>30.983949755757152</v>
      </c>
      <c r="AG2760">
        <v>24.572064166442544</v>
      </c>
      <c r="AH2760">
        <v>0.90090090090090069</v>
      </c>
      <c r="AI2760">
        <v>0</v>
      </c>
    </row>
    <row r="2761" spans="1:37">
      <c r="A2761">
        <v>18</v>
      </c>
      <c r="B2761">
        <v>465</v>
      </c>
      <c r="C2761">
        <v>2022</v>
      </c>
      <c r="E2761">
        <v>99</v>
      </c>
      <c r="G2761">
        <v>99</v>
      </c>
      <c r="H2761">
        <v>2</v>
      </c>
      <c r="I2761">
        <v>99</v>
      </c>
      <c r="J2761">
        <v>143</v>
      </c>
      <c r="K2761">
        <v>99</v>
      </c>
      <c r="L2761">
        <v>5</v>
      </c>
      <c r="M2761">
        <v>99</v>
      </c>
      <c r="N2761">
        <v>99</v>
      </c>
      <c r="O2761">
        <v>99</v>
      </c>
      <c r="P2761">
        <v>99</v>
      </c>
      <c r="Q2761">
        <v>15</v>
      </c>
      <c r="R2761">
        <v>87</v>
      </c>
      <c r="S2761">
        <v>5</v>
      </c>
      <c r="T2761">
        <v>3.8965517241379306</v>
      </c>
      <c r="U2761">
        <v>16.321839080459775</v>
      </c>
      <c r="V2761">
        <v>0</v>
      </c>
      <c r="W2761">
        <v>0</v>
      </c>
      <c r="X2761">
        <v>52.8735632183908</v>
      </c>
      <c r="Y2761">
        <v>12.643678160919537</v>
      </c>
      <c r="Z2761">
        <v>6.7749610897191195</v>
      </c>
      <c r="AA2761">
        <v>0</v>
      </c>
      <c r="AB2761">
        <v>1.5832055563102061</v>
      </c>
      <c r="AD2761">
        <v>61.402866376399182</v>
      </c>
      <c r="AF2761">
        <v>25.033810030788711</v>
      </c>
      <c r="AG2761">
        <v>28.015625616541062</v>
      </c>
      <c r="AH2761">
        <v>0</v>
      </c>
      <c r="AI2761">
        <v>0</v>
      </c>
    </row>
    <row r="2762" spans="1:37">
      <c r="A2762">
        <v>18</v>
      </c>
      <c r="B2762">
        <v>466</v>
      </c>
      <c r="C2762">
        <v>2022</v>
      </c>
      <c r="E2762">
        <v>99</v>
      </c>
      <c r="G2762">
        <v>99</v>
      </c>
      <c r="H2762">
        <v>2</v>
      </c>
      <c r="I2762">
        <v>99</v>
      </c>
      <c r="J2762">
        <v>147</v>
      </c>
      <c r="K2762">
        <v>99</v>
      </c>
      <c r="L2762">
        <v>5</v>
      </c>
      <c r="M2762">
        <v>99</v>
      </c>
      <c r="N2762">
        <v>99</v>
      </c>
      <c r="O2762">
        <v>99</v>
      </c>
      <c r="P2762">
        <v>99</v>
      </c>
      <c r="Q2762">
        <v>8</v>
      </c>
      <c r="R2762">
        <v>23</v>
      </c>
      <c r="S2762">
        <v>5</v>
      </c>
      <c r="T2762">
        <v>3.6956521739130439</v>
      </c>
      <c r="U2762">
        <v>8.9173913043478255</v>
      </c>
      <c r="V2762">
        <v>0</v>
      </c>
      <c r="W2762">
        <v>0</v>
      </c>
      <c r="X2762">
        <v>4.3478260869565215</v>
      </c>
      <c r="Y2762">
        <v>0</v>
      </c>
      <c r="Z2762">
        <v>3.6680349168497215</v>
      </c>
      <c r="AA2762">
        <v>0</v>
      </c>
      <c r="AB2762">
        <v>1.4871853370858323</v>
      </c>
      <c r="AD2762">
        <v>42.977138796292685</v>
      </c>
      <c r="AF2762">
        <v>12.777777777777779</v>
      </c>
      <c r="AG2762">
        <v>12.282908132710501</v>
      </c>
      <c r="AH2762">
        <v>0</v>
      </c>
      <c r="AI2762">
        <v>0</v>
      </c>
    </row>
    <row r="2763" spans="1:37">
      <c r="A2763">
        <v>18</v>
      </c>
      <c r="B2763">
        <v>467</v>
      </c>
      <c r="C2763">
        <v>2022</v>
      </c>
      <c r="E2763">
        <v>99</v>
      </c>
      <c r="G2763">
        <v>99</v>
      </c>
      <c r="H2763">
        <v>1</v>
      </c>
      <c r="I2763">
        <v>99</v>
      </c>
      <c r="J2763">
        <v>155</v>
      </c>
      <c r="K2763">
        <v>99</v>
      </c>
      <c r="L2763">
        <v>5</v>
      </c>
      <c r="M2763">
        <v>99</v>
      </c>
      <c r="N2763">
        <v>99</v>
      </c>
      <c r="O2763">
        <v>99</v>
      </c>
      <c r="P2763">
        <v>99</v>
      </c>
      <c r="Q2763">
        <v>55</v>
      </c>
      <c r="R2763">
        <v>920</v>
      </c>
      <c r="S2763">
        <v>5</v>
      </c>
      <c r="T2763">
        <v>4.1065217391304349</v>
      </c>
      <c r="U2763">
        <v>15.980108695652149</v>
      </c>
      <c r="V2763">
        <v>0</v>
      </c>
      <c r="W2763">
        <v>0</v>
      </c>
      <c r="X2763">
        <v>49.673913043478258</v>
      </c>
      <c r="Y2763">
        <v>16.847826086956523</v>
      </c>
      <c r="Z2763">
        <v>6.6901515214149017</v>
      </c>
      <c r="AA2763">
        <v>0</v>
      </c>
      <c r="AB2763">
        <v>1.7481545765293338</v>
      </c>
      <c r="AD2763">
        <v>54.543088789428211</v>
      </c>
      <c r="AF2763">
        <v>33.249006143838095</v>
      </c>
      <c r="AG2763">
        <v>32.443477088395561</v>
      </c>
      <c r="AH2763">
        <v>0</v>
      </c>
      <c r="AI2763">
        <v>0</v>
      </c>
    </row>
    <row r="2764" spans="1:37">
      <c r="A2764">
        <v>18</v>
      </c>
      <c r="B2764">
        <v>468</v>
      </c>
      <c r="C2764">
        <v>2022</v>
      </c>
      <c r="E2764">
        <v>99</v>
      </c>
      <c r="G2764">
        <v>99</v>
      </c>
      <c r="H2764">
        <v>2</v>
      </c>
      <c r="I2764">
        <v>99</v>
      </c>
      <c r="J2764">
        <v>160</v>
      </c>
      <c r="K2764">
        <v>99</v>
      </c>
      <c r="L2764">
        <v>5</v>
      </c>
      <c r="M2764">
        <v>99</v>
      </c>
      <c r="N2764">
        <v>99</v>
      </c>
      <c r="O2764">
        <v>99</v>
      </c>
      <c r="P2764">
        <v>99</v>
      </c>
      <c r="Q2764">
        <v>18</v>
      </c>
      <c r="R2764">
        <v>138</v>
      </c>
      <c r="S2764">
        <v>5</v>
      </c>
      <c r="T2764">
        <v>4.2173913043478253</v>
      </c>
      <c r="U2764">
        <v>11.184057971014498</v>
      </c>
      <c r="V2764">
        <v>0</v>
      </c>
      <c r="W2764">
        <v>0</v>
      </c>
      <c r="X2764">
        <v>17.391304347826086</v>
      </c>
      <c r="Y2764">
        <v>3.6231884057971007</v>
      </c>
      <c r="Z2764">
        <v>5.1385195857242012</v>
      </c>
      <c r="AA2764">
        <v>0</v>
      </c>
      <c r="AB2764">
        <v>1.852296382968764</v>
      </c>
      <c r="AD2764">
        <v>58.590230953758017</v>
      </c>
      <c r="AF2764">
        <v>33.576642335766408</v>
      </c>
      <c r="AG2764">
        <v>27.901511316798043</v>
      </c>
      <c r="AH2764">
        <v>21.014492753623195</v>
      </c>
      <c r="AI2764">
        <v>0</v>
      </c>
    </row>
    <row r="2765" spans="1:37">
      <c r="A2765">
        <v>18</v>
      </c>
      <c r="B2765">
        <v>469</v>
      </c>
      <c r="C2765">
        <v>2022</v>
      </c>
      <c r="E2765">
        <v>99</v>
      </c>
      <c r="G2765">
        <v>99</v>
      </c>
      <c r="H2765">
        <v>1</v>
      </c>
      <c r="I2765">
        <v>99</v>
      </c>
      <c r="J2765">
        <v>171</v>
      </c>
      <c r="K2765">
        <v>99</v>
      </c>
      <c r="L2765">
        <v>5</v>
      </c>
      <c r="M2765">
        <v>99</v>
      </c>
      <c r="N2765">
        <v>99</v>
      </c>
      <c r="O2765">
        <v>99</v>
      </c>
      <c r="P2765">
        <v>99</v>
      </c>
      <c r="R2765">
        <v>0</v>
      </c>
    </row>
    <row r="2766" spans="1:37">
      <c r="A2766">
        <v>18</v>
      </c>
      <c r="B2766">
        <v>470</v>
      </c>
      <c r="C2766">
        <v>2022</v>
      </c>
      <c r="E2766">
        <v>99</v>
      </c>
      <c r="G2766">
        <v>99</v>
      </c>
      <c r="H2766">
        <v>2</v>
      </c>
      <c r="I2766">
        <v>99</v>
      </c>
      <c r="J2766">
        <v>175</v>
      </c>
      <c r="K2766">
        <v>99</v>
      </c>
      <c r="L2766">
        <v>5</v>
      </c>
      <c r="M2766">
        <v>99</v>
      </c>
      <c r="N2766">
        <v>99</v>
      </c>
      <c r="O2766">
        <v>99</v>
      </c>
      <c r="P2766">
        <v>99</v>
      </c>
      <c r="Q2766">
        <v>28</v>
      </c>
      <c r="R2766">
        <v>713</v>
      </c>
      <c r="S2766">
        <v>5</v>
      </c>
      <c r="T2766">
        <v>5.004207573632538</v>
      </c>
      <c r="U2766">
        <v>10.567741935483868</v>
      </c>
      <c r="V2766">
        <v>0</v>
      </c>
      <c r="W2766">
        <v>0.14025245441795237</v>
      </c>
      <c r="X2766">
        <v>22.720897615708282</v>
      </c>
      <c r="Y2766">
        <v>8.9761570827489496</v>
      </c>
      <c r="Z2766">
        <v>7.373134400641594</v>
      </c>
      <c r="AA2766">
        <v>0</v>
      </c>
      <c r="AB2766">
        <v>1.0950528670331927</v>
      </c>
      <c r="AD2766">
        <v>40.743475560570126</v>
      </c>
      <c r="AF2766">
        <v>38.582251082251069</v>
      </c>
      <c r="AG2766">
        <v>35.533464121331022</v>
      </c>
      <c r="AH2766">
        <v>0</v>
      </c>
      <c r="AI2766">
        <v>0</v>
      </c>
    </row>
    <row r="2767" spans="1:37">
      <c r="A2767">
        <v>18</v>
      </c>
      <c r="B2767">
        <v>471</v>
      </c>
      <c r="C2767">
        <v>2022</v>
      </c>
      <c r="E2767">
        <v>99</v>
      </c>
      <c r="G2767">
        <v>99</v>
      </c>
      <c r="H2767">
        <v>2</v>
      </c>
      <c r="I2767">
        <v>99</v>
      </c>
      <c r="J2767">
        <v>177</v>
      </c>
      <c r="K2767">
        <v>99</v>
      </c>
      <c r="L2767">
        <v>5</v>
      </c>
      <c r="M2767">
        <v>99</v>
      </c>
      <c r="N2767">
        <v>99</v>
      </c>
      <c r="O2767">
        <v>99</v>
      </c>
      <c r="P2767">
        <v>99</v>
      </c>
      <c r="Q2767">
        <v>30</v>
      </c>
      <c r="R2767">
        <v>187</v>
      </c>
      <c r="S2767">
        <v>5</v>
      </c>
      <c r="T2767">
        <v>3.7272727272727271</v>
      </c>
      <c r="U2767">
        <v>12.887700534759352</v>
      </c>
      <c r="V2767">
        <v>0</v>
      </c>
      <c r="W2767">
        <v>0</v>
      </c>
      <c r="X2767">
        <v>20.320855614973265</v>
      </c>
      <c r="Y2767">
        <v>5.882352941176471</v>
      </c>
      <c r="Z2767">
        <v>4.951271489715162</v>
      </c>
      <c r="AA2767">
        <v>0</v>
      </c>
      <c r="AB2767">
        <v>1.4162745985345004</v>
      </c>
      <c r="AD2767">
        <v>28.770645024939039</v>
      </c>
      <c r="AF2767">
        <v>30.655737704918025</v>
      </c>
      <c r="AG2767">
        <v>30.409327209407959</v>
      </c>
      <c r="AH2767">
        <v>0</v>
      </c>
    </row>
    <row r="2768" spans="1:37">
      <c r="A2768">
        <v>18</v>
      </c>
      <c r="B2768">
        <v>472</v>
      </c>
      <c r="C2768">
        <v>2022</v>
      </c>
      <c r="E2768">
        <v>99</v>
      </c>
      <c r="G2768">
        <v>99</v>
      </c>
      <c r="H2768">
        <v>2</v>
      </c>
      <c r="I2768">
        <v>99</v>
      </c>
      <c r="J2768">
        <v>178</v>
      </c>
      <c r="K2768">
        <v>99</v>
      </c>
      <c r="L2768">
        <v>5</v>
      </c>
      <c r="M2768">
        <v>99</v>
      </c>
      <c r="N2768">
        <v>99</v>
      </c>
      <c r="O2768">
        <v>99</v>
      </c>
      <c r="P2768">
        <v>99</v>
      </c>
      <c r="Q2768">
        <v>14</v>
      </c>
      <c r="R2768">
        <v>358</v>
      </c>
      <c r="S2768">
        <v>5</v>
      </c>
      <c r="T2768">
        <v>4.5055865921787719</v>
      </c>
      <c r="U2768">
        <v>12.507262569832401</v>
      </c>
      <c r="V2768">
        <v>0</v>
      </c>
      <c r="W2768">
        <v>0</v>
      </c>
      <c r="X2768">
        <v>14.80446927374302</v>
      </c>
      <c r="Y2768">
        <v>1.6759776536312851</v>
      </c>
      <c r="Z2768">
        <v>3.8543891824987377</v>
      </c>
      <c r="AA2768">
        <v>0</v>
      </c>
      <c r="AB2768">
        <v>1.338606824772909</v>
      </c>
      <c r="AD2768">
        <v>22.060761895836212</v>
      </c>
      <c r="AF2768">
        <v>41.822429906542062</v>
      </c>
      <c r="AG2768">
        <v>40.529336157424993</v>
      </c>
      <c r="AH2768">
        <v>2.7932960893854757</v>
      </c>
      <c r="AI2768">
        <v>0</v>
      </c>
    </row>
    <row r="2769" spans="1:37">
      <c r="A2769">
        <v>18</v>
      </c>
      <c r="B2769">
        <v>473</v>
      </c>
      <c r="C2769">
        <v>2022</v>
      </c>
      <c r="E2769">
        <v>99</v>
      </c>
      <c r="G2769">
        <v>99</v>
      </c>
      <c r="H2769">
        <v>2</v>
      </c>
      <c r="I2769">
        <v>99</v>
      </c>
      <c r="J2769">
        <v>181</v>
      </c>
      <c r="K2769">
        <v>99</v>
      </c>
      <c r="L2769">
        <v>5</v>
      </c>
      <c r="M2769">
        <v>99</v>
      </c>
      <c r="N2769">
        <v>99</v>
      </c>
      <c r="O2769">
        <v>99</v>
      </c>
      <c r="P2769">
        <v>99</v>
      </c>
      <c r="Q2769">
        <v>19</v>
      </c>
      <c r="R2769">
        <v>194</v>
      </c>
      <c r="S2769">
        <v>5</v>
      </c>
      <c r="T2769">
        <v>4.1494845360824755</v>
      </c>
      <c r="U2769">
        <v>11.47474226804124</v>
      </c>
      <c r="V2769">
        <v>0</v>
      </c>
      <c r="W2769">
        <v>0</v>
      </c>
      <c r="X2769">
        <v>30.412371134020621</v>
      </c>
      <c r="Y2769">
        <v>2.577319587628867</v>
      </c>
      <c r="Z2769">
        <v>6.1545332538503192</v>
      </c>
      <c r="AA2769">
        <v>0</v>
      </c>
      <c r="AB2769">
        <v>1.687835416766327</v>
      </c>
      <c r="AD2769">
        <v>45.762892061002113</v>
      </c>
      <c r="AF2769">
        <v>28.655834564254057</v>
      </c>
      <c r="AG2769">
        <v>23.273392577104033</v>
      </c>
      <c r="AH2769">
        <v>0</v>
      </c>
      <c r="AI2769">
        <v>0</v>
      </c>
    </row>
    <row r="2770" spans="1:37">
      <c r="A2770">
        <v>18</v>
      </c>
      <c r="B2770">
        <v>474</v>
      </c>
      <c r="C2770">
        <v>2022</v>
      </c>
      <c r="E2770">
        <v>99</v>
      </c>
      <c r="G2770">
        <v>99</v>
      </c>
      <c r="H2770">
        <v>1</v>
      </c>
      <c r="I2770">
        <v>99</v>
      </c>
      <c r="J2770">
        <v>262</v>
      </c>
      <c r="K2770">
        <v>99</v>
      </c>
      <c r="L2770">
        <v>5</v>
      </c>
      <c r="M2770">
        <v>99</v>
      </c>
      <c r="N2770">
        <v>99</v>
      </c>
      <c r="O2770">
        <v>99</v>
      </c>
      <c r="P2770">
        <v>99</v>
      </c>
      <c r="R2770">
        <v>0</v>
      </c>
    </row>
    <row r="2771" spans="1:37">
      <c r="A2771">
        <v>18</v>
      </c>
      <c r="B2771">
        <v>475</v>
      </c>
      <c r="C2771">
        <v>2022</v>
      </c>
      <c r="E2771">
        <v>99</v>
      </c>
      <c r="G2771">
        <v>99</v>
      </c>
      <c r="H2771">
        <v>1</v>
      </c>
      <c r="I2771">
        <v>99</v>
      </c>
      <c r="J2771">
        <v>309</v>
      </c>
      <c r="K2771">
        <v>99</v>
      </c>
      <c r="L2771">
        <v>5</v>
      </c>
      <c r="M2771">
        <v>99</v>
      </c>
      <c r="N2771">
        <v>99</v>
      </c>
      <c r="O2771">
        <v>99</v>
      </c>
      <c r="P2771">
        <v>99</v>
      </c>
      <c r="Q2771">
        <v>35</v>
      </c>
      <c r="R2771">
        <v>210</v>
      </c>
      <c r="S2771">
        <v>5</v>
      </c>
      <c r="T2771">
        <v>4.6142857142857121</v>
      </c>
      <c r="U2771">
        <v>10.809047619047616</v>
      </c>
      <c r="V2771">
        <v>0</v>
      </c>
      <c r="W2771">
        <v>2.3809523809523818</v>
      </c>
      <c r="X2771">
        <v>24.285714285714281</v>
      </c>
      <c r="Y2771">
        <v>5.2380952380952381</v>
      </c>
      <c r="Z2771">
        <v>6.4914056037208319</v>
      </c>
      <c r="AA2771">
        <v>0</v>
      </c>
      <c r="AB2771">
        <v>2.0020907439321474</v>
      </c>
      <c r="AD2771">
        <v>64.594266876724717</v>
      </c>
      <c r="AF2771">
        <v>16.733067729083661</v>
      </c>
      <c r="AG2771">
        <v>17.188529369448499</v>
      </c>
      <c r="AH2771">
        <v>2.3809523809523818</v>
      </c>
      <c r="AI2771">
        <v>0</v>
      </c>
    </row>
    <row r="2772" spans="1:37">
      <c r="A2772">
        <v>18</v>
      </c>
      <c r="B2772">
        <v>476</v>
      </c>
      <c r="C2772">
        <v>2022</v>
      </c>
      <c r="E2772">
        <v>99</v>
      </c>
      <c r="G2772">
        <v>99</v>
      </c>
      <c r="H2772">
        <v>2</v>
      </c>
      <c r="I2772">
        <v>99</v>
      </c>
      <c r="J2772">
        <v>470</v>
      </c>
      <c r="K2772">
        <v>99</v>
      </c>
      <c r="L2772">
        <v>5</v>
      </c>
      <c r="M2772">
        <v>99</v>
      </c>
      <c r="N2772">
        <v>99</v>
      </c>
      <c r="O2772">
        <v>99</v>
      </c>
      <c r="P2772">
        <v>99</v>
      </c>
      <c r="Q2772">
        <v>18</v>
      </c>
      <c r="R2772">
        <v>324</v>
      </c>
      <c r="S2772">
        <v>5</v>
      </c>
      <c r="T2772">
        <v>4.083333333333333</v>
      </c>
      <c r="U2772">
        <v>9.4746913580246872</v>
      </c>
      <c r="V2772">
        <v>0</v>
      </c>
      <c r="W2772">
        <v>0</v>
      </c>
      <c r="X2772">
        <v>22.839506172839503</v>
      </c>
      <c r="Y2772">
        <v>3.0864197530864201</v>
      </c>
      <c r="Z2772">
        <v>6.7431154807122899</v>
      </c>
      <c r="AA2772">
        <v>0</v>
      </c>
      <c r="AB2772">
        <v>1.4215601757693324</v>
      </c>
      <c r="AD2772">
        <v>38.356962666195159</v>
      </c>
      <c r="AF2772">
        <v>24.251497005988032</v>
      </c>
      <c r="AG2772">
        <v>24.346488166994476</v>
      </c>
      <c r="AH2772">
        <v>4.6296296296296306</v>
      </c>
      <c r="AI2772">
        <v>0</v>
      </c>
    </row>
    <row r="2773" spans="1:37">
      <c r="A2773">
        <v>18</v>
      </c>
      <c r="B2773">
        <v>477</v>
      </c>
      <c r="C2773">
        <v>2022</v>
      </c>
      <c r="E2773">
        <v>99</v>
      </c>
      <c r="G2773">
        <v>99</v>
      </c>
      <c r="H2773">
        <v>2</v>
      </c>
      <c r="I2773">
        <v>99</v>
      </c>
      <c r="J2773">
        <v>629</v>
      </c>
      <c r="K2773">
        <v>99</v>
      </c>
      <c r="L2773">
        <v>5</v>
      </c>
      <c r="M2773">
        <v>99</v>
      </c>
      <c r="N2773">
        <v>99</v>
      </c>
      <c r="O2773">
        <v>99</v>
      </c>
      <c r="P2773">
        <v>99</v>
      </c>
      <c r="Q2773">
        <v>8</v>
      </c>
      <c r="R2773">
        <v>104</v>
      </c>
      <c r="S2773">
        <v>5</v>
      </c>
      <c r="T2773">
        <v>4.3076923076923057</v>
      </c>
      <c r="U2773">
        <v>15.661538461538457</v>
      </c>
      <c r="V2773">
        <v>0</v>
      </c>
      <c r="W2773">
        <v>0</v>
      </c>
      <c r="X2773">
        <v>51.923076923076913</v>
      </c>
      <c r="Y2773">
        <v>6.7307692307692308</v>
      </c>
      <c r="Z2773">
        <v>5.4269857707767244</v>
      </c>
      <c r="AA2773">
        <v>0</v>
      </c>
      <c r="AB2773">
        <v>1.7269187938956663</v>
      </c>
      <c r="AD2773">
        <v>61.181945154457267</v>
      </c>
      <c r="AF2773">
        <v>25.615763546798032</v>
      </c>
      <c r="AG2773">
        <v>21.494365119163874</v>
      </c>
      <c r="AH2773">
        <v>0</v>
      </c>
    </row>
    <row r="2774" spans="1:37">
      <c r="A2774">
        <v>18</v>
      </c>
      <c r="B2774">
        <v>478</v>
      </c>
      <c r="C2774">
        <v>2022</v>
      </c>
      <c r="E2774">
        <v>99</v>
      </c>
      <c r="G2774">
        <v>99</v>
      </c>
      <c r="H2774">
        <v>1</v>
      </c>
      <c r="I2774">
        <v>99</v>
      </c>
      <c r="J2774">
        <v>643</v>
      </c>
      <c r="K2774">
        <v>99</v>
      </c>
      <c r="L2774">
        <v>5</v>
      </c>
      <c r="M2774">
        <v>99</v>
      </c>
      <c r="N2774">
        <v>99</v>
      </c>
      <c r="O2774">
        <v>99</v>
      </c>
      <c r="P2774">
        <v>99</v>
      </c>
      <c r="Q2774">
        <v>21</v>
      </c>
      <c r="R2774">
        <v>213</v>
      </c>
      <c r="S2774">
        <v>5</v>
      </c>
      <c r="T2774">
        <v>4.774647887323944</v>
      </c>
      <c r="U2774">
        <v>14.691549295774649</v>
      </c>
      <c r="V2774">
        <v>0</v>
      </c>
      <c r="W2774">
        <v>0.46948356807511754</v>
      </c>
      <c r="X2774">
        <v>40.845070422535208</v>
      </c>
      <c r="Y2774">
        <v>13.615023474178408</v>
      </c>
      <c r="Z2774">
        <v>6.8697420486976872</v>
      </c>
      <c r="AA2774">
        <v>0</v>
      </c>
      <c r="AB2774">
        <v>1.6027896727804278</v>
      </c>
      <c r="AD2774">
        <v>35.927085042182661</v>
      </c>
      <c r="AF2774">
        <v>29.298486932599733</v>
      </c>
      <c r="AG2774">
        <v>31.896676499428182</v>
      </c>
      <c r="AH2774">
        <v>0</v>
      </c>
      <c r="AI2774">
        <v>0</v>
      </c>
    </row>
    <row r="2775" spans="1:37">
      <c r="A2775">
        <v>18</v>
      </c>
      <c r="B2775">
        <v>479</v>
      </c>
      <c r="C2775">
        <v>2022</v>
      </c>
      <c r="E2775">
        <v>99</v>
      </c>
      <c r="G2775">
        <v>99</v>
      </c>
      <c r="H2775">
        <v>2</v>
      </c>
      <c r="I2775">
        <v>99</v>
      </c>
      <c r="J2775">
        <v>704</v>
      </c>
      <c r="K2775">
        <v>99</v>
      </c>
      <c r="L2775">
        <v>5</v>
      </c>
      <c r="M2775">
        <v>99</v>
      </c>
      <c r="N2775">
        <v>99</v>
      </c>
      <c r="O2775">
        <v>99</v>
      </c>
      <c r="P2775">
        <v>99</v>
      </c>
      <c r="Q2775">
        <v>5</v>
      </c>
      <c r="R2775">
        <v>37</v>
      </c>
      <c r="S2775">
        <v>5</v>
      </c>
      <c r="T2775">
        <v>5.0810810810810798</v>
      </c>
      <c r="U2775">
        <v>14.92702702702703</v>
      </c>
      <c r="V2775">
        <v>0</v>
      </c>
      <c r="W2775">
        <v>2.7027027027027031</v>
      </c>
      <c r="X2775">
        <v>29.729729729729719</v>
      </c>
      <c r="Y2775">
        <v>8.1081081081081106</v>
      </c>
      <c r="Z2775">
        <v>6.8827889008252718</v>
      </c>
      <c r="AA2775">
        <v>0</v>
      </c>
      <c r="AB2775">
        <v>1.477367607428806</v>
      </c>
      <c r="AD2775">
        <v>28.763944681869425</v>
      </c>
      <c r="AF2775">
        <v>52.112676056338032</v>
      </c>
      <c r="AG2775">
        <v>49.520308437191773</v>
      </c>
      <c r="AH2775">
        <v>0</v>
      </c>
    </row>
    <row r="2776" spans="1:37">
      <c r="A2776">
        <v>18</v>
      </c>
      <c r="B2776">
        <v>480</v>
      </c>
      <c r="C2776">
        <v>2022</v>
      </c>
      <c r="E2776">
        <v>99</v>
      </c>
      <c r="G2776">
        <v>99</v>
      </c>
      <c r="H2776">
        <v>1</v>
      </c>
      <c r="I2776">
        <v>99</v>
      </c>
      <c r="J2776">
        <v>802</v>
      </c>
      <c r="K2776">
        <v>99</v>
      </c>
      <c r="L2776">
        <v>5</v>
      </c>
      <c r="M2776">
        <v>99</v>
      </c>
      <c r="N2776">
        <v>99</v>
      </c>
      <c r="O2776">
        <v>99</v>
      </c>
      <c r="P2776">
        <v>99</v>
      </c>
      <c r="R2776">
        <v>0</v>
      </c>
    </row>
    <row r="2777" spans="1:37">
      <c r="A2777">
        <v>18</v>
      </c>
      <c r="B2777">
        <v>481</v>
      </c>
      <c r="C2777">
        <v>2022</v>
      </c>
      <c r="E2777">
        <v>99</v>
      </c>
      <c r="G2777">
        <v>99</v>
      </c>
      <c r="H2777">
        <v>1</v>
      </c>
      <c r="I2777">
        <v>99</v>
      </c>
      <c r="J2777">
        <v>103</v>
      </c>
      <c r="K2777">
        <v>99</v>
      </c>
      <c r="L2777">
        <v>6</v>
      </c>
      <c r="M2777">
        <v>99</v>
      </c>
      <c r="N2777">
        <v>99</v>
      </c>
      <c r="O2777">
        <v>99</v>
      </c>
      <c r="P2777">
        <v>99</v>
      </c>
      <c r="Q2777">
        <v>24</v>
      </c>
      <c r="R2777">
        <v>147</v>
      </c>
      <c r="S2777">
        <v>6</v>
      </c>
      <c r="T2777">
        <v>4.0408163265306127</v>
      </c>
      <c r="U2777">
        <v>13.459183673469399</v>
      </c>
      <c r="V2777">
        <v>0.68027210884353739</v>
      </c>
      <c r="W2777">
        <v>0</v>
      </c>
      <c r="X2777">
        <v>25.85034013605442</v>
      </c>
      <c r="Y2777">
        <v>5.4421768707482991</v>
      </c>
      <c r="Z2777">
        <v>4.9730396281484239</v>
      </c>
      <c r="AA2777">
        <v>0</v>
      </c>
      <c r="AB2777">
        <v>1.6776950134338464</v>
      </c>
      <c r="AD2777">
        <v>50.727011293092119</v>
      </c>
      <c r="AF2777">
        <v>26.25</v>
      </c>
      <c r="AG2777">
        <v>23.750645234865512</v>
      </c>
      <c r="AH2777">
        <v>0</v>
      </c>
      <c r="AI2777">
        <v>0</v>
      </c>
    </row>
    <row r="2778" spans="1:37">
      <c r="A2778">
        <v>18</v>
      </c>
      <c r="B2778">
        <v>482</v>
      </c>
      <c r="C2778">
        <v>2022</v>
      </c>
      <c r="E2778">
        <v>99</v>
      </c>
      <c r="G2778">
        <v>99</v>
      </c>
      <c r="H2778">
        <v>2</v>
      </c>
      <c r="I2778">
        <v>99</v>
      </c>
      <c r="J2778">
        <v>106</v>
      </c>
      <c r="K2778">
        <v>99</v>
      </c>
      <c r="L2778">
        <v>6</v>
      </c>
      <c r="M2778">
        <v>99</v>
      </c>
      <c r="N2778">
        <v>99</v>
      </c>
      <c r="O2778">
        <v>99</v>
      </c>
      <c r="P2778">
        <v>99</v>
      </c>
      <c r="R2778">
        <v>0</v>
      </c>
    </row>
    <row r="2779" spans="1:37">
      <c r="A2779">
        <v>18</v>
      </c>
      <c r="B2779">
        <v>483</v>
      </c>
      <c r="C2779">
        <v>2022</v>
      </c>
      <c r="E2779">
        <v>99</v>
      </c>
      <c r="G2779">
        <v>99</v>
      </c>
      <c r="H2779">
        <v>1</v>
      </c>
      <c r="I2779">
        <v>99</v>
      </c>
      <c r="J2779">
        <v>110</v>
      </c>
      <c r="K2779">
        <v>99</v>
      </c>
      <c r="L2779">
        <v>6</v>
      </c>
      <c r="M2779">
        <v>99</v>
      </c>
      <c r="N2779">
        <v>99</v>
      </c>
      <c r="O2779">
        <v>99</v>
      </c>
      <c r="P2779">
        <v>99</v>
      </c>
      <c r="Q2779">
        <v>86</v>
      </c>
      <c r="R2779">
        <v>1425</v>
      </c>
      <c r="S2779">
        <v>6</v>
      </c>
      <c r="T2779">
        <v>6.2757894736842115</v>
      </c>
      <c r="U2779">
        <v>10.59101754385965</v>
      </c>
      <c r="V2779">
        <v>0.84210526315789458</v>
      </c>
      <c r="W2779">
        <v>1.4736842105263157</v>
      </c>
      <c r="X2779">
        <v>15.087719298245609</v>
      </c>
      <c r="Y2779">
        <v>9.7543859649122808</v>
      </c>
      <c r="Z2779">
        <v>7.0822122138352688</v>
      </c>
      <c r="AA2779">
        <v>0</v>
      </c>
      <c r="AB2779">
        <v>1.6975968022610939</v>
      </c>
      <c r="AD2779">
        <v>35.804838097561991</v>
      </c>
      <c r="AF2779">
        <v>28.145368358680624</v>
      </c>
      <c r="AG2779">
        <v>28.645995459825553</v>
      </c>
      <c r="AH2779">
        <v>0.2807017543859649</v>
      </c>
      <c r="AI2779">
        <v>0</v>
      </c>
    </row>
    <row r="2780" spans="1:37">
      <c r="A2780">
        <v>18</v>
      </c>
      <c r="B2780">
        <v>484</v>
      </c>
      <c r="C2780">
        <v>2022</v>
      </c>
      <c r="E2780">
        <v>99</v>
      </c>
      <c r="G2780">
        <v>99</v>
      </c>
      <c r="H2780">
        <v>1</v>
      </c>
      <c r="I2780">
        <v>99</v>
      </c>
      <c r="J2780">
        <v>111</v>
      </c>
      <c r="K2780">
        <v>99</v>
      </c>
      <c r="L2780">
        <v>6</v>
      </c>
      <c r="M2780">
        <v>99</v>
      </c>
      <c r="N2780">
        <v>99</v>
      </c>
      <c r="O2780">
        <v>99</v>
      </c>
      <c r="P2780">
        <v>99</v>
      </c>
      <c r="Q2780">
        <v>10</v>
      </c>
      <c r="R2780">
        <v>56</v>
      </c>
      <c r="S2780">
        <v>6</v>
      </c>
      <c r="T2780">
        <v>5.2678571428571441</v>
      </c>
      <c r="U2780">
        <v>18.21428571428573</v>
      </c>
      <c r="V2780">
        <v>7.1428571428571441</v>
      </c>
      <c r="W2780">
        <v>0</v>
      </c>
      <c r="X2780">
        <v>57.142857142857153</v>
      </c>
      <c r="Y2780">
        <v>21.428571428571423</v>
      </c>
      <c r="Z2780">
        <v>6.6083396599466884</v>
      </c>
      <c r="AA2780">
        <v>0</v>
      </c>
      <c r="AB2780">
        <v>1.6310718586755337</v>
      </c>
      <c r="AD2780">
        <v>40.918372860324851</v>
      </c>
      <c r="AF2780">
        <v>29.473684210526311</v>
      </c>
      <c r="AG2780">
        <v>28.565827428795476</v>
      </c>
      <c r="AH2780">
        <v>0</v>
      </c>
      <c r="AI2780">
        <v>0</v>
      </c>
    </row>
    <row r="2781" spans="1:37">
      <c r="A2781">
        <v>18</v>
      </c>
      <c r="B2781">
        <v>485</v>
      </c>
      <c r="C2781">
        <v>2022</v>
      </c>
      <c r="E2781">
        <v>99</v>
      </c>
      <c r="G2781">
        <v>99</v>
      </c>
      <c r="H2781">
        <v>1</v>
      </c>
      <c r="I2781">
        <v>99</v>
      </c>
      <c r="J2781">
        <v>116</v>
      </c>
      <c r="K2781">
        <v>99</v>
      </c>
      <c r="L2781">
        <v>6</v>
      </c>
      <c r="M2781">
        <v>99</v>
      </c>
      <c r="N2781">
        <v>99</v>
      </c>
      <c r="O2781">
        <v>99</v>
      </c>
      <c r="P2781">
        <v>99</v>
      </c>
      <c r="Q2781">
        <v>44</v>
      </c>
      <c r="R2781">
        <v>625</v>
      </c>
      <c r="S2781">
        <v>6</v>
      </c>
      <c r="T2781">
        <v>5.2015999999999991</v>
      </c>
      <c r="U2781">
        <v>14.142704000000002</v>
      </c>
      <c r="V2781">
        <v>4.16</v>
      </c>
      <c r="W2781">
        <v>0.32</v>
      </c>
      <c r="X2781">
        <v>29.6</v>
      </c>
      <c r="Y2781">
        <v>14.4</v>
      </c>
      <c r="Z2781">
        <v>7.6367347504272898</v>
      </c>
      <c r="AA2781">
        <v>0</v>
      </c>
      <c r="AB2781">
        <v>1.504445891350034</v>
      </c>
      <c r="AD2781">
        <v>47.214598959879424</v>
      </c>
      <c r="AF2781">
        <v>45.224312590448626</v>
      </c>
      <c r="AG2781">
        <v>51.986642207964437</v>
      </c>
      <c r="AH2781">
        <v>0</v>
      </c>
      <c r="AI2781">
        <v>0</v>
      </c>
    </row>
    <row r="2782" spans="1:37">
      <c r="A2782">
        <v>18</v>
      </c>
      <c r="B2782">
        <v>486</v>
      </c>
      <c r="C2782">
        <v>2022</v>
      </c>
      <c r="E2782">
        <v>99</v>
      </c>
      <c r="G2782">
        <v>99</v>
      </c>
      <c r="H2782">
        <v>2</v>
      </c>
      <c r="I2782">
        <v>99</v>
      </c>
      <c r="J2782">
        <v>117</v>
      </c>
      <c r="K2782">
        <v>99</v>
      </c>
      <c r="L2782">
        <v>6</v>
      </c>
      <c r="M2782">
        <v>99</v>
      </c>
      <c r="N2782">
        <v>99</v>
      </c>
      <c r="O2782">
        <v>99</v>
      </c>
      <c r="P2782">
        <v>99</v>
      </c>
      <c r="Q2782">
        <v>10</v>
      </c>
      <c r="R2782">
        <v>164</v>
      </c>
      <c r="S2782">
        <v>6</v>
      </c>
      <c r="T2782">
        <v>4.7560975609756087</v>
      </c>
      <c r="U2782">
        <v>11.987195121951228</v>
      </c>
      <c r="V2782">
        <v>0.6097560975609756</v>
      </c>
      <c r="W2782">
        <v>0</v>
      </c>
      <c r="X2782">
        <v>16.463414634146343</v>
      </c>
      <c r="Y2782">
        <v>3.6585365853658542</v>
      </c>
      <c r="Z2782">
        <v>4.3661971437983391</v>
      </c>
      <c r="AA2782">
        <v>0</v>
      </c>
      <c r="AB2782">
        <v>1.0770440080887638</v>
      </c>
      <c r="AD2782">
        <v>46.820083393831794</v>
      </c>
      <c r="AF2782">
        <v>33.606557377049178</v>
      </c>
      <c r="AG2782">
        <v>33.208892192303786</v>
      </c>
      <c r="AH2782">
        <v>0</v>
      </c>
      <c r="AI2782">
        <v>161</v>
      </c>
      <c r="AJ2782">
        <v>89.260869565217405</v>
      </c>
      <c r="AK2782">
        <v>16.188358058339357</v>
      </c>
    </row>
    <row r="2783" spans="1:37">
      <c r="A2783">
        <v>18</v>
      </c>
      <c r="B2783">
        <v>487</v>
      </c>
      <c r="C2783">
        <v>2022</v>
      </c>
      <c r="E2783">
        <v>99</v>
      </c>
      <c r="G2783">
        <v>99</v>
      </c>
      <c r="H2783">
        <v>1</v>
      </c>
      <c r="I2783">
        <v>99</v>
      </c>
      <c r="J2783">
        <v>134</v>
      </c>
      <c r="K2783">
        <v>99</v>
      </c>
      <c r="L2783">
        <v>6</v>
      </c>
      <c r="M2783">
        <v>99</v>
      </c>
      <c r="N2783">
        <v>99</v>
      </c>
      <c r="O2783">
        <v>99</v>
      </c>
      <c r="P2783">
        <v>99</v>
      </c>
      <c r="Q2783">
        <v>110</v>
      </c>
      <c r="R2783">
        <v>1537</v>
      </c>
      <c r="S2783">
        <v>6</v>
      </c>
      <c r="T2783">
        <v>5.1541964866623289</v>
      </c>
      <c r="U2783">
        <v>13.071223162003898</v>
      </c>
      <c r="V2783">
        <v>6.3109954456733908</v>
      </c>
      <c r="W2783">
        <v>6.5061808718282349E-2</v>
      </c>
      <c r="X2783">
        <v>32.400780741704629</v>
      </c>
      <c r="Y2783">
        <v>16.330513988288875</v>
      </c>
      <c r="Z2783">
        <v>8.1161966431851056</v>
      </c>
      <c r="AA2783">
        <v>0</v>
      </c>
      <c r="AB2783">
        <v>0.92125039941004494</v>
      </c>
      <c r="AD2783">
        <v>38.067129198594621</v>
      </c>
      <c r="AF2783">
        <v>30.315581854043391</v>
      </c>
      <c r="AG2783">
        <v>32.694069916154426</v>
      </c>
      <c r="AH2783">
        <v>6.5061808718282349E-2</v>
      </c>
      <c r="AI2783">
        <v>0</v>
      </c>
    </row>
    <row r="2784" spans="1:37">
      <c r="A2784">
        <v>18</v>
      </c>
      <c r="B2784">
        <v>488</v>
      </c>
      <c r="C2784">
        <v>2022</v>
      </c>
      <c r="E2784">
        <v>99</v>
      </c>
      <c r="G2784">
        <v>99</v>
      </c>
      <c r="H2784">
        <v>2</v>
      </c>
      <c r="I2784">
        <v>99</v>
      </c>
      <c r="J2784">
        <v>141</v>
      </c>
      <c r="K2784">
        <v>99</v>
      </c>
      <c r="L2784">
        <v>6</v>
      </c>
      <c r="M2784">
        <v>99</v>
      </c>
      <c r="N2784">
        <v>99</v>
      </c>
      <c r="O2784">
        <v>99</v>
      </c>
      <c r="P2784">
        <v>99</v>
      </c>
      <c r="Q2784">
        <v>78</v>
      </c>
      <c r="R2784">
        <v>493</v>
      </c>
      <c r="S2784">
        <v>6</v>
      </c>
      <c r="T2784">
        <v>6.0831643002028404</v>
      </c>
      <c r="U2784">
        <v>17.464705882352948</v>
      </c>
      <c r="V2784">
        <v>2.2312373225152129</v>
      </c>
      <c r="W2784">
        <v>1.0141987829614607</v>
      </c>
      <c r="X2784">
        <v>52.332657200811369</v>
      </c>
      <c r="Y2784">
        <v>30.020283975659225</v>
      </c>
      <c r="Z2784">
        <v>8.0058429324799647</v>
      </c>
      <c r="AA2784">
        <v>0</v>
      </c>
      <c r="AB2784">
        <v>1.7498711999496299</v>
      </c>
      <c r="AD2784">
        <v>62.318493061807295</v>
      </c>
      <c r="AF2784">
        <v>34.403349616189814</v>
      </c>
      <c r="AG2784">
        <v>39.249750418248873</v>
      </c>
      <c r="AH2784">
        <v>0.60851926977687598</v>
      </c>
      <c r="AI2784">
        <v>0</v>
      </c>
    </row>
    <row r="2785" spans="1:35">
      <c r="A2785">
        <v>18</v>
      </c>
      <c r="B2785">
        <v>489</v>
      </c>
      <c r="C2785">
        <v>2022</v>
      </c>
      <c r="E2785">
        <v>99</v>
      </c>
      <c r="G2785">
        <v>99</v>
      </c>
      <c r="H2785">
        <v>2</v>
      </c>
      <c r="I2785">
        <v>99</v>
      </c>
      <c r="J2785">
        <v>143</v>
      </c>
      <c r="K2785">
        <v>99</v>
      </c>
      <c r="L2785">
        <v>6</v>
      </c>
      <c r="M2785">
        <v>99</v>
      </c>
      <c r="N2785">
        <v>99</v>
      </c>
      <c r="O2785">
        <v>99</v>
      </c>
      <c r="P2785">
        <v>99</v>
      </c>
      <c r="Q2785">
        <v>17</v>
      </c>
      <c r="R2785">
        <v>137</v>
      </c>
      <c r="S2785">
        <v>6</v>
      </c>
      <c r="T2785">
        <v>4.7591240875912408</v>
      </c>
      <c r="U2785">
        <v>12.864233576642331</v>
      </c>
      <c r="V2785">
        <v>5.1094890510948909</v>
      </c>
      <c r="W2785">
        <v>0</v>
      </c>
      <c r="X2785">
        <v>27.737226277372265</v>
      </c>
      <c r="Y2785">
        <v>9.4890510948905114</v>
      </c>
      <c r="Z2785">
        <v>6.0409156895953906</v>
      </c>
      <c r="AA2785">
        <v>0</v>
      </c>
      <c r="AB2785">
        <v>1.0909417845618532</v>
      </c>
      <c r="AD2785">
        <v>35.023860588287206</v>
      </c>
      <c r="AF2785">
        <v>39.421057174920151</v>
      </c>
      <c r="AG2785">
        <v>34.770942666614054</v>
      </c>
      <c r="AH2785">
        <v>0</v>
      </c>
      <c r="AI2785">
        <v>0</v>
      </c>
    </row>
    <row r="2786" spans="1:35">
      <c r="A2786">
        <v>18</v>
      </c>
      <c r="B2786">
        <v>490</v>
      </c>
      <c r="C2786">
        <v>2022</v>
      </c>
      <c r="E2786">
        <v>99</v>
      </c>
      <c r="G2786">
        <v>99</v>
      </c>
      <c r="H2786">
        <v>2</v>
      </c>
      <c r="I2786">
        <v>99</v>
      </c>
      <c r="J2786">
        <v>147</v>
      </c>
      <c r="K2786">
        <v>99</v>
      </c>
      <c r="L2786">
        <v>6</v>
      </c>
      <c r="M2786">
        <v>99</v>
      </c>
      <c r="N2786">
        <v>99</v>
      </c>
      <c r="O2786">
        <v>99</v>
      </c>
      <c r="P2786">
        <v>99</v>
      </c>
      <c r="Q2786">
        <v>8</v>
      </c>
      <c r="R2786">
        <v>43</v>
      </c>
      <c r="S2786">
        <v>6</v>
      </c>
      <c r="T2786">
        <v>4.4418604651162781</v>
      </c>
      <c r="U2786">
        <v>12.490697674418611</v>
      </c>
      <c r="V2786">
        <v>2.3255813953488378</v>
      </c>
      <c r="W2786">
        <v>0</v>
      </c>
      <c r="X2786">
        <v>32.558139534883722</v>
      </c>
      <c r="Y2786">
        <v>2.3255813953488378</v>
      </c>
      <c r="Z2786">
        <v>4.8951715153213158</v>
      </c>
      <c r="AA2786">
        <v>0</v>
      </c>
      <c r="AB2786">
        <v>1.8590110596940796</v>
      </c>
      <c r="AD2786">
        <v>50.082522660234645</v>
      </c>
      <c r="AF2786">
        <v>23.888888888888889</v>
      </c>
      <c r="AG2786">
        <v>32.165528805845014</v>
      </c>
      <c r="AH2786">
        <v>0</v>
      </c>
      <c r="AI2786">
        <v>0</v>
      </c>
    </row>
    <row r="2787" spans="1:35">
      <c r="A2787">
        <v>18</v>
      </c>
      <c r="B2787">
        <v>491</v>
      </c>
      <c r="C2787">
        <v>2022</v>
      </c>
      <c r="E2787">
        <v>99</v>
      </c>
      <c r="G2787">
        <v>99</v>
      </c>
      <c r="H2787">
        <v>1</v>
      </c>
      <c r="I2787">
        <v>99</v>
      </c>
      <c r="J2787">
        <v>155</v>
      </c>
      <c r="K2787">
        <v>99</v>
      </c>
      <c r="L2787">
        <v>6</v>
      </c>
      <c r="M2787">
        <v>99</v>
      </c>
      <c r="N2787">
        <v>99</v>
      </c>
      <c r="O2787">
        <v>99</v>
      </c>
      <c r="P2787">
        <v>99</v>
      </c>
      <c r="Q2787">
        <v>55</v>
      </c>
      <c r="R2787">
        <v>829</v>
      </c>
      <c r="S2787">
        <v>6</v>
      </c>
      <c r="T2787">
        <v>5.2279855247285889</v>
      </c>
      <c r="U2787">
        <v>18.390349819059111</v>
      </c>
      <c r="V2787">
        <v>7.8407720144752684</v>
      </c>
      <c r="W2787">
        <v>1.4475271411338964</v>
      </c>
      <c r="X2787">
        <v>57.056694813027754</v>
      </c>
      <c r="Y2787">
        <v>33.293124246079607</v>
      </c>
      <c r="Z2787">
        <v>7.6165773587421395</v>
      </c>
      <c r="AA2787">
        <v>0</v>
      </c>
      <c r="AB2787">
        <v>2.0948298513107111</v>
      </c>
      <c r="AD2787">
        <v>63.650406103846166</v>
      </c>
      <c r="AF2787">
        <v>29.960245753523672</v>
      </c>
      <c r="AG2787">
        <v>33.64374693394943</v>
      </c>
      <c r="AH2787">
        <v>0</v>
      </c>
      <c r="AI2787">
        <v>0</v>
      </c>
    </row>
    <row r="2788" spans="1:35">
      <c r="A2788">
        <v>18</v>
      </c>
      <c r="B2788">
        <v>492</v>
      </c>
      <c r="C2788">
        <v>2022</v>
      </c>
      <c r="E2788">
        <v>99</v>
      </c>
      <c r="G2788">
        <v>99</v>
      </c>
      <c r="H2788">
        <v>2</v>
      </c>
      <c r="I2788">
        <v>99</v>
      </c>
      <c r="J2788">
        <v>160</v>
      </c>
      <c r="K2788">
        <v>99</v>
      </c>
      <c r="L2788">
        <v>6</v>
      </c>
      <c r="M2788">
        <v>99</v>
      </c>
      <c r="N2788">
        <v>99</v>
      </c>
      <c r="O2788">
        <v>99</v>
      </c>
      <c r="P2788">
        <v>99</v>
      </c>
      <c r="Q2788">
        <v>19</v>
      </c>
      <c r="R2788">
        <v>149</v>
      </c>
      <c r="S2788">
        <v>6</v>
      </c>
      <c r="T2788">
        <v>5.9865771812080526</v>
      </c>
      <c r="U2788">
        <v>15.389932885906028</v>
      </c>
      <c r="V2788">
        <v>0.67114093959731558</v>
      </c>
      <c r="W2788">
        <v>3.3557046979865781</v>
      </c>
      <c r="X2788">
        <v>34.899328859060411</v>
      </c>
      <c r="Y2788">
        <v>16.778523489932891</v>
      </c>
      <c r="Z2788">
        <v>7.0773838203436847</v>
      </c>
      <c r="AA2788">
        <v>0</v>
      </c>
      <c r="AB2788">
        <v>2.0099970856475191</v>
      </c>
      <c r="AD2788">
        <v>58.41094276989088</v>
      </c>
      <c r="AF2788">
        <v>36.253041362530411</v>
      </c>
      <c r="AG2788">
        <v>41.4545520283462</v>
      </c>
      <c r="AH2788">
        <v>17.449664429530205</v>
      </c>
      <c r="AI2788">
        <v>0</v>
      </c>
    </row>
    <row r="2789" spans="1:35">
      <c r="A2789">
        <v>18</v>
      </c>
      <c r="B2789">
        <v>493</v>
      </c>
      <c r="C2789">
        <v>2022</v>
      </c>
      <c r="E2789">
        <v>99</v>
      </c>
      <c r="G2789">
        <v>99</v>
      </c>
      <c r="H2789">
        <v>1</v>
      </c>
      <c r="I2789">
        <v>99</v>
      </c>
      <c r="J2789">
        <v>171</v>
      </c>
      <c r="K2789">
        <v>99</v>
      </c>
      <c r="L2789">
        <v>6</v>
      </c>
      <c r="M2789">
        <v>99</v>
      </c>
      <c r="N2789">
        <v>99</v>
      </c>
      <c r="O2789">
        <v>99</v>
      </c>
      <c r="P2789">
        <v>99</v>
      </c>
      <c r="R2789">
        <v>0</v>
      </c>
    </row>
    <row r="2790" spans="1:35">
      <c r="A2790">
        <v>18</v>
      </c>
      <c r="B2790">
        <v>494</v>
      </c>
      <c r="C2790">
        <v>2022</v>
      </c>
      <c r="E2790">
        <v>99</v>
      </c>
      <c r="G2790">
        <v>99</v>
      </c>
      <c r="H2790">
        <v>2</v>
      </c>
      <c r="I2790">
        <v>99</v>
      </c>
      <c r="J2790">
        <v>175</v>
      </c>
      <c r="K2790">
        <v>99</v>
      </c>
      <c r="L2790">
        <v>6</v>
      </c>
      <c r="M2790">
        <v>99</v>
      </c>
      <c r="N2790">
        <v>99</v>
      </c>
      <c r="O2790">
        <v>99</v>
      </c>
      <c r="P2790">
        <v>99</v>
      </c>
      <c r="Q2790">
        <v>22</v>
      </c>
      <c r="R2790">
        <v>227</v>
      </c>
      <c r="S2790">
        <v>6</v>
      </c>
      <c r="T2790">
        <v>5.779735682819382</v>
      </c>
      <c r="U2790">
        <v>14.279735682819371</v>
      </c>
      <c r="V2790">
        <v>2.2026431718061676</v>
      </c>
      <c r="W2790">
        <v>1.3215859030837007</v>
      </c>
      <c r="X2790">
        <v>34.801762114537446</v>
      </c>
      <c r="Y2790">
        <v>24.229074889867842</v>
      </c>
      <c r="Z2790">
        <v>8.6939208048482755</v>
      </c>
      <c r="AA2790">
        <v>0</v>
      </c>
      <c r="AB2790">
        <v>1.4586620870926379</v>
      </c>
      <c r="AD2790">
        <v>73.855825351386571</v>
      </c>
      <c r="AF2790">
        <v>12.283549783549782</v>
      </c>
      <c r="AG2790">
        <v>15.286633215121098</v>
      </c>
      <c r="AH2790">
        <v>0</v>
      </c>
      <c r="AI2790">
        <v>0</v>
      </c>
    </row>
    <row r="2791" spans="1:35">
      <c r="A2791">
        <v>18</v>
      </c>
      <c r="B2791">
        <v>495</v>
      </c>
      <c r="C2791">
        <v>2022</v>
      </c>
      <c r="E2791">
        <v>99</v>
      </c>
      <c r="G2791">
        <v>99</v>
      </c>
      <c r="H2791">
        <v>2</v>
      </c>
      <c r="I2791">
        <v>99</v>
      </c>
      <c r="J2791">
        <v>177</v>
      </c>
      <c r="K2791">
        <v>99</v>
      </c>
      <c r="L2791">
        <v>6</v>
      </c>
      <c r="M2791">
        <v>99</v>
      </c>
      <c r="N2791">
        <v>99</v>
      </c>
      <c r="O2791">
        <v>99</v>
      </c>
      <c r="P2791">
        <v>99</v>
      </c>
      <c r="Q2791">
        <v>24</v>
      </c>
      <c r="R2791">
        <v>198</v>
      </c>
      <c r="S2791">
        <v>6</v>
      </c>
      <c r="T2791">
        <v>4.8737373737373746</v>
      </c>
      <c r="U2791">
        <v>14.67676767676768</v>
      </c>
      <c r="V2791">
        <v>3.0303030303030303</v>
      </c>
      <c r="W2791">
        <v>0</v>
      </c>
      <c r="X2791">
        <v>26.262626262626263</v>
      </c>
      <c r="Y2791">
        <v>9.0909090909090917</v>
      </c>
      <c r="Z2791">
        <v>5.122712907423618</v>
      </c>
      <c r="AA2791">
        <v>0</v>
      </c>
      <c r="AB2791">
        <v>1.0632602671377844</v>
      </c>
      <c r="AD2791">
        <v>30.378375225345074</v>
      </c>
      <c r="AF2791">
        <v>32.459016393442631</v>
      </c>
      <c r="AG2791">
        <v>36.667844344622225</v>
      </c>
      <c r="AH2791">
        <v>0</v>
      </c>
    </row>
    <row r="2792" spans="1:35">
      <c r="A2792">
        <v>18</v>
      </c>
      <c r="B2792">
        <v>496</v>
      </c>
      <c r="C2792">
        <v>2022</v>
      </c>
      <c r="E2792">
        <v>99</v>
      </c>
      <c r="G2792">
        <v>99</v>
      </c>
      <c r="H2792">
        <v>2</v>
      </c>
      <c r="I2792">
        <v>99</v>
      </c>
      <c r="J2792">
        <v>178</v>
      </c>
      <c r="K2792">
        <v>99</v>
      </c>
      <c r="L2792">
        <v>6</v>
      </c>
      <c r="M2792">
        <v>99</v>
      </c>
      <c r="N2792">
        <v>99</v>
      </c>
      <c r="O2792">
        <v>99</v>
      </c>
      <c r="P2792">
        <v>99</v>
      </c>
      <c r="Q2792">
        <v>16</v>
      </c>
      <c r="R2792">
        <v>208</v>
      </c>
      <c r="S2792">
        <v>6</v>
      </c>
      <c r="T2792">
        <v>5.2019230769230758</v>
      </c>
      <c r="U2792">
        <v>15.938942307692304</v>
      </c>
      <c r="V2792">
        <v>1.9230769230769225</v>
      </c>
      <c r="W2792">
        <v>0.96153846153846112</v>
      </c>
      <c r="X2792">
        <v>33.653846153846153</v>
      </c>
      <c r="Y2792">
        <v>14.90384615384615</v>
      </c>
      <c r="Z2792">
        <v>6.0794003402203751</v>
      </c>
      <c r="AA2792">
        <v>0</v>
      </c>
      <c r="AB2792">
        <v>1.6518044194869701</v>
      </c>
      <c r="AD2792">
        <v>51.7713363055842</v>
      </c>
      <c r="AF2792">
        <v>24.299065420560744</v>
      </c>
      <c r="AG2792">
        <v>30.008689512844192</v>
      </c>
      <c r="AH2792">
        <v>6.25</v>
      </c>
      <c r="AI2792">
        <v>0</v>
      </c>
    </row>
    <row r="2793" spans="1:35">
      <c r="A2793">
        <v>18</v>
      </c>
      <c r="B2793">
        <v>497</v>
      </c>
      <c r="C2793">
        <v>2022</v>
      </c>
      <c r="E2793">
        <v>99</v>
      </c>
      <c r="G2793">
        <v>99</v>
      </c>
      <c r="H2793">
        <v>2</v>
      </c>
      <c r="I2793">
        <v>99</v>
      </c>
      <c r="J2793">
        <v>181</v>
      </c>
      <c r="K2793">
        <v>99</v>
      </c>
      <c r="L2793">
        <v>6</v>
      </c>
      <c r="M2793">
        <v>99</v>
      </c>
      <c r="N2793">
        <v>99</v>
      </c>
      <c r="O2793">
        <v>99</v>
      </c>
      <c r="P2793">
        <v>99</v>
      </c>
      <c r="Q2793">
        <v>21</v>
      </c>
      <c r="R2793">
        <v>290</v>
      </c>
      <c r="S2793">
        <v>6</v>
      </c>
      <c r="T2793">
        <v>5.2586206896551744</v>
      </c>
      <c r="U2793">
        <v>13.691034482758623</v>
      </c>
      <c r="V2793">
        <v>1.0344827586206897</v>
      </c>
      <c r="W2793">
        <v>0</v>
      </c>
      <c r="X2793">
        <v>38.965517241379303</v>
      </c>
      <c r="Y2793">
        <v>9.6551724137931032</v>
      </c>
      <c r="Z2793">
        <v>7.0117381114555748</v>
      </c>
      <c r="AA2793">
        <v>0</v>
      </c>
      <c r="AB2793">
        <v>1.6034482758620678</v>
      </c>
      <c r="AD2793">
        <v>51.372301064315714</v>
      </c>
      <c r="AF2793">
        <v>42.836041358936498</v>
      </c>
      <c r="AG2793">
        <v>41.509670674333506</v>
      </c>
      <c r="AH2793">
        <v>0</v>
      </c>
      <c r="AI2793">
        <v>0</v>
      </c>
    </row>
    <row r="2794" spans="1:35">
      <c r="A2794">
        <v>18</v>
      </c>
      <c r="B2794">
        <v>498</v>
      </c>
      <c r="C2794">
        <v>2022</v>
      </c>
      <c r="E2794">
        <v>99</v>
      </c>
      <c r="G2794">
        <v>99</v>
      </c>
      <c r="H2794">
        <v>1</v>
      </c>
      <c r="I2794">
        <v>99</v>
      </c>
      <c r="J2794">
        <v>262</v>
      </c>
      <c r="K2794">
        <v>99</v>
      </c>
      <c r="L2794">
        <v>6</v>
      </c>
      <c r="M2794">
        <v>99</v>
      </c>
      <c r="N2794">
        <v>99</v>
      </c>
      <c r="O2794">
        <v>99</v>
      </c>
      <c r="P2794">
        <v>99</v>
      </c>
      <c r="R2794">
        <v>0</v>
      </c>
    </row>
    <row r="2795" spans="1:35">
      <c r="A2795">
        <v>18</v>
      </c>
      <c r="B2795">
        <v>499</v>
      </c>
      <c r="C2795">
        <v>2022</v>
      </c>
      <c r="E2795">
        <v>99</v>
      </c>
      <c r="G2795">
        <v>99</v>
      </c>
      <c r="H2795">
        <v>1</v>
      </c>
      <c r="I2795">
        <v>99</v>
      </c>
      <c r="J2795">
        <v>309</v>
      </c>
      <c r="K2795">
        <v>99</v>
      </c>
      <c r="L2795">
        <v>6</v>
      </c>
      <c r="M2795">
        <v>99</v>
      </c>
      <c r="N2795">
        <v>99</v>
      </c>
      <c r="O2795">
        <v>99</v>
      </c>
      <c r="P2795">
        <v>99</v>
      </c>
      <c r="Q2795">
        <v>41</v>
      </c>
      <c r="R2795">
        <v>488</v>
      </c>
      <c r="S2795">
        <v>6</v>
      </c>
      <c r="T2795">
        <v>5.018442622950821</v>
      </c>
      <c r="U2795">
        <v>10.614959016393451</v>
      </c>
      <c r="V2795">
        <v>0</v>
      </c>
      <c r="W2795">
        <v>2.0491803278688523</v>
      </c>
      <c r="X2795">
        <v>17.622950819672131</v>
      </c>
      <c r="Y2795">
        <v>6.3524590163934418</v>
      </c>
      <c r="Z2795">
        <v>6.1407668927510244</v>
      </c>
      <c r="AA2795">
        <v>0</v>
      </c>
      <c r="AB2795">
        <v>1.82695775095021</v>
      </c>
      <c r="AD2795">
        <v>62.903560362802715</v>
      </c>
      <c r="AF2795">
        <v>38.884462151394409</v>
      </c>
      <c r="AG2795">
        <v>39.225649141671539</v>
      </c>
      <c r="AH2795">
        <v>2.2540983606557377</v>
      </c>
      <c r="AI2795">
        <v>0</v>
      </c>
    </row>
    <row r="2796" spans="1:35">
      <c r="A2796">
        <v>18</v>
      </c>
      <c r="B2796">
        <v>500</v>
      </c>
      <c r="C2796">
        <v>2022</v>
      </c>
      <c r="E2796">
        <v>99</v>
      </c>
      <c r="G2796">
        <v>99</v>
      </c>
      <c r="H2796">
        <v>2</v>
      </c>
      <c r="I2796">
        <v>99</v>
      </c>
      <c r="J2796">
        <v>470</v>
      </c>
      <c r="K2796">
        <v>99</v>
      </c>
      <c r="L2796">
        <v>6</v>
      </c>
      <c r="M2796">
        <v>99</v>
      </c>
      <c r="N2796">
        <v>99</v>
      </c>
      <c r="O2796">
        <v>99</v>
      </c>
      <c r="P2796">
        <v>99</v>
      </c>
      <c r="Q2796">
        <v>14</v>
      </c>
      <c r="R2796">
        <v>392</v>
      </c>
      <c r="S2796">
        <v>6</v>
      </c>
      <c r="T2796">
        <v>4.5025510204081627</v>
      </c>
      <c r="U2796">
        <v>7.5721938775510242</v>
      </c>
      <c r="V2796">
        <v>0.25510204081632654</v>
      </c>
      <c r="W2796">
        <v>0</v>
      </c>
      <c r="X2796">
        <v>14.540816326530612</v>
      </c>
      <c r="Y2796">
        <v>0.76530612244897955</v>
      </c>
      <c r="Z2796">
        <v>5.5341073504670222</v>
      </c>
      <c r="AA2796">
        <v>0</v>
      </c>
      <c r="AB2796">
        <v>1.1758599208746612</v>
      </c>
      <c r="AD2796">
        <v>22.650178110210305</v>
      </c>
      <c r="AF2796">
        <v>29.341317365269461</v>
      </c>
      <c r="AG2796">
        <v>23.541494829008311</v>
      </c>
      <c r="AH2796">
        <v>2.5510204081632657</v>
      </c>
      <c r="AI2796">
        <v>0</v>
      </c>
    </row>
    <row r="2797" spans="1:35">
      <c r="A2797">
        <v>18</v>
      </c>
      <c r="B2797">
        <v>501</v>
      </c>
      <c r="C2797">
        <v>2022</v>
      </c>
      <c r="E2797">
        <v>99</v>
      </c>
      <c r="G2797">
        <v>99</v>
      </c>
      <c r="H2797">
        <v>2</v>
      </c>
      <c r="I2797">
        <v>99</v>
      </c>
      <c r="J2797">
        <v>629</v>
      </c>
      <c r="K2797">
        <v>99</v>
      </c>
      <c r="L2797">
        <v>6</v>
      </c>
      <c r="M2797">
        <v>99</v>
      </c>
      <c r="N2797">
        <v>99</v>
      </c>
      <c r="O2797">
        <v>99</v>
      </c>
      <c r="P2797">
        <v>99</v>
      </c>
      <c r="Q2797">
        <v>8</v>
      </c>
      <c r="R2797">
        <v>204</v>
      </c>
      <c r="S2797">
        <v>6</v>
      </c>
      <c r="T2797">
        <v>6.0294117647058814</v>
      </c>
      <c r="U2797">
        <v>19.101960784313736</v>
      </c>
      <c r="V2797">
        <v>4.4117647058823524</v>
      </c>
      <c r="W2797">
        <v>4.4117647058823524</v>
      </c>
      <c r="X2797">
        <v>65.196078431372555</v>
      </c>
      <c r="Y2797">
        <v>34.313725490196092</v>
      </c>
      <c r="Z2797">
        <v>6.2997507014502485</v>
      </c>
      <c r="AA2797">
        <v>0</v>
      </c>
      <c r="AB2797">
        <v>2.0791018156554033</v>
      </c>
      <c r="AD2797">
        <v>67.49693076729308</v>
      </c>
      <c r="AF2797">
        <v>50.24630541871921</v>
      </c>
      <c r="AG2797">
        <v>51.423896117606702</v>
      </c>
      <c r="AH2797">
        <v>0</v>
      </c>
    </row>
    <row r="2798" spans="1:35">
      <c r="A2798">
        <v>18</v>
      </c>
      <c r="B2798">
        <v>502</v>
      </c>
      <c r="C2798">
        <v>2022</v>
      </c>
      <c r="E2798">
        <v>99</v>
      </c>
      <c r="G2798">
        <v>99</v>
      </c>
      <c r="H2798">
        <v>1</v>
      </c>
      <c r="I2798">
        <v>99</v>
      </c>
      <c r="J2798">
        <v>643</v>
      </c>
      <c r="K2798">
        <v>99</v>
      </c>
      <c r="L2798">
        <v>6</v>
      </c>
      <c r="M2798">
        <v>99</v>
      </c>
      <c r="N2798">
        <v>99</v>
      </c>
      <c r="O2798">
        <v>99</v>
      </c>
      <c r="P2798">
        <v>99</v>
      </c>
      <c r="Q2798">
        <v>22</v>
      </c>
      <c r="R2798">
        <v>128</v>
      </c>
      <c r="S2798">
        <v>6</v>
      </c>
      <c r="T2798">
        <v>5.9140625</v>
      </c>
      <c r="U2798">
        <v>20.365937499999998</v>
      </c>
      <c r="V2798">
        <v>7.03125</v>
      </c>
      <c r="W2798">
        <v>2.34375</v>
      </c>
      <c r="X2798">
        <v>69.53125</v>
      </c>
      <c r="Y2798">
        <v>31.25</v>
      </c>
      <c r="Z2798">
        <v>7.4689655238255028</v>
      </c>
      <c r="AA2798">
        <v>0</v>
      </c>
      <c r="AB2798">
        <v>1.8583735485885904</v>
      </c>
      <c r="AD2798">
        <v>42.411426384801217</v>
      </c>
      <c r="AF2798">
        <v>17.606602475928469</v>
      </c>
      <c r="AG2798">
        <v>26.571288200482329</v>
      </c>
      <c r="AH2798">
        <v>0</v>
      </c>
      <c r="AI2798">
        <v>0</v>
      </c>
    </row>
    <row r="2799" spans="1:35">
      <c r="A2799">
        <v>18</v>
      </c>
      <c r="B2799">
        <v>503</v>
      </c>
      <c r="C2799">
        <v>2022</v>
      </c>
      <c r="E2799">
        <v>99</v>
      </c>
      <c r="G2799">
        <v>99</v>
      </c>
      <c r="H2799">
        <v>2</v>
      </c>
      <c r="I2799">
        <v>99</v>
      </c>
      <c r="J2799">
        <v>704</v>
      </c>
      <c r="K2799">
        <v>99</v>
      </c>
      <c r="L2799">
        <v>6</v>
      </c>
      <c r="M2799">
        <v>99</v>
      </c>
      <c r="N2799">
        <v>99</v>
      </c>
      <c r="O2799">
        <v>99</v>
      </c>
      <c r="P2799">
        <v>99</v>
      </c>
      <c r="Q2799">
        <v>5</v>
      </c>
      <c r="R2799">
        <v>12</v>
      </c>
      <c r="S2799">
        <v>6</v>
      </c>
      <c r="T2799">
        <v>6.25</v>
      </c>
      <c r="U2799">
        <v>22.308333333333341</v>
      </c>
      <c r="V2799">
        <v>16.666666666666671</v>
      </c>
      <c r="W2799">
        <v>8.3333333333333357</v>
      </c>
      <c r="X2799">
        <v>91.666666666666686</v>
      </c>
      <c r="Y2799">
        <v>50</v>
      </c>
      <c r="Z2799">
        <v>4.380916634170906</v>
      </c>
      <c r="AA2799">
        <v>0</v>
      </c>
      <c r="AB2799">
        <v>1.9202864369671515</v>
      </c>
      <c r="AD2799">
        <v>45.937956603597485</v>
      </c>
      <c r="AF2799">
        <v>16.901408450704221</v>
      </c>
      <c r="AG2799">
        <v>24.002510535281992</v>
      </c>
      <c r="AH2799">
        <v>0</v>
      </c>
    </row>
    <row r="2800" spans="1:35">
      <c r="A2800">
        <v>18</v>
      </c>
      <c r="B2800">
        <v>504</v>
      </c>
      <c r="C2800">
        <v>2022</v>
      </c>
      <c r="E2800">
        <v>99</v>
      </c>
      <c r="G2800">
        <v>99</v>
      </c>
      <c r="H2800">
        <v>1</v>
      </c>
      <c r="I2800">
        <v>99</v>
      </c>
      <c r="J2800">
        <v>802</v>
      </c>
      <c r="K2800">
        <v>99</v>
      </c>
      <c r="L2800">
        <v>6</v>
      </c>
      <c r="M2800">
        <v>99</v>
      </c>
      <c r="N2800">
        <v>99</v>
      </c>
      <c r="O2800">
        <v>99</v>
      </c>
      <c r="P2800">
        <v>99</v>
      </c>
      <c r="R2800">
        <v>0</v>
      </c>
    </row>
    <row r="2801" spans="1:18">
      <c r="A2801">
        <v>18</v>
      </c>
      <c r="B2801">
        <v>505</v>
      </c>
      <c r="C2801">
        <v>2022</v>
      </c>
      <c r="E2801">
        <v>99</v>
      </c>
      <c r="G2801">
        <v>99</v>
      </c>
      <c r="H2801">
        <v>1</v>
      </c>
      <c r="I2801">
        <v>99</v>
      </c>
      <c r="J2801">
        <v>103</v>
      </c>
      <c r="K2801">
        <v>99</v>
      </c>
      <c r="L2801">
        <v>7</v>
      </c>
      <c r="M2801">
        <v>99</v>
      </c>
      <c r="N2801">
        <v>99</v>
      </c>
      <c r="O2801">
        <v>99</v>
      </c>
      <c r="P2801">
        <v>99</v>
      </c>
      <c r="R2801">
        <v>0</v>
      </c>
    </row>
    <row r="2802" spans="1:18">
      <c r="A2802">
        <v>18</v>
      </c>
      <c r="B2802">
        <v>506</v>
      </c>
      <c r="C2802">
        <v>2022</v>
      </c>
      <c r="E2802">
        <v>99</v>
      </c>
      <c r="G2802">
        <v>99</v>
      </c>
      <c r="H2802">
        <v>2</v>
      </c>
      <c r="I2802">
        <v>99</v>
      </c>
      <c r="J2802">
        <v>106</v>
      </c>
      <c r="K2802">
        <v>99</v>
      </c>
      <c r="L2802">
        <v>7</v>
      </c>
      <c r="M2802">
        <v>99</v>
      </c>
      <c r="N2802">
        <v>99</v>
      </c>
      <c r="O2802">
        <v>99</v>
      </c>
      <c r="P2802">
        <v>99</v>
      </c>
      <c r="R2802">
        <v>0</v>
      </c>
    </row>
    <row r="2803" spans="1:18">
      <c r="A2803">
        <v>18</v>
      </c>
      <c r="B2803">
        <v>507</v>
      </c>
      <c r="C2803">
        <v>2022</v>
      </c>
      <c r="E2803">
        <v>99</v>
      </c>
      <c r="G2803">
        <v>99</v>
      </c>
      <c r="H2803">
        <v>1</v>
      </c>
      <c r="I2803">
        <v>99</v>
      </c>
      <c r="J2803">
        <v>110</v>
      </c>
      <c r="K2803">
        <v>99</v>
      </c>
      <c r="L2803">
        <v>7</v>
      </c>
      <c r="M2803">
        <v>99</v>
      </c>
      <c r="N2803">
        <v>99</v>
      </c>
      <c r="O2803">
        <v>99</v>
      </c>
      <c r="P2803">
        <v>99</v>
      </c>
      <c r="R2803">
        <v>0</v>
      </c>
    </row>
    <row r="2804" spans="1:18">
      <c r="A2804">
        <v>18</v>
      </c>
      <c r="B2804">
        <v>508</v>
      </c>
      <c r="C2804">
        <v>2022</v>
      </c>
      <c r="E2804">
        <v>99</v>
      </c>
      <c r="G2804">
        <v>99</v>
      </c>
      <c r="H2804">
        <v>1</v>
      </c>
      <c r="I2804">
        <v>99</v>
      </c>
      <c r="J2804">
        <v>111</v>
      </c>
      <c r="K2804">
        <v>99</v>
      </c>
      <c r="L2804">
        <v>7</v>
      </c>
      <c r="M2804">
        <v>99</v>
      </c>
      <c r="N2804">
        <v>99</v>
      </c>
      <c r="O2804">
        <v>99</v>
      </c>
      <c r="P2804">
        <v>99</v>
      </c>
      <c r="R2804">
        <v>0</v>
      </c>
    </row>
    <row r="2805" spans="1:18">
      <c r="A2805">
        <v>18</v>
      </c>
      <c r="B2805">
        <v>509</v>
      </c>
      <c r="C2805">
        <v>2022</v>
      </c>
      <c r="E2805">
        <v>99</v>
      </c>
      <c r="G2805">
        <v>99</v>
      </c>
      <c r="H2805">
        <v>1</v>
      </c>
      <c r="I2805">
        <v>99</v>
      </c>
      <c r="J2805">
        <v>116</v>
      </c>
      <c r="K2805">
        <v>99</v>
      </c>
      <c r="L2805">
        <v>7</v>
      </c>
      <c r="M2805">
        <v>99</v>
      </c>
      <c r="N2805">
        <v>99</v>
      </c>
      <c r="O2805">
        <v>99</v>
      </c>
      <c r="P2805">
        <v>99</v>
      </c>
      <c r="R2805">
        <v>0</v>
      </c>
    </row>
    <row r="2806" spans="1:18">
      <c r="A2806">
        <v>18</v>
      </c>
      <c r="B2806">
        <v>510</v>
      </c>
      <c r="C2806">
        <v>2022</v>
      </c>
      <c r="E2806">
        <v>99</v>
      </c>
      <c r="G2806">
        <v>99</v>
      </c>
      <c r="H2806">
        <v>2</v>
      </c>
      <c r="I2806">
        <v>99</v>
      </c>
      <c r="J2806">
        <v>117</v>
      </c>
      <c r="K2806">
        <v>99</v>
      </c>
      <c r="L2806">
        <v>7</v>
      </c>
      <c r="M2806">
        <v>99</v>
      </c>
      <c r="N2806">
        <v>99</v>
      </c>
      <c r="O2806">
        <v>99</v>
      </c>
      <c r="P2806">
        <v>99</v>
      </c>
      <c r="R2806">
        <v>0</v>
      </c>
    </row>
    <row r="2807" spans="1:18">
      <c r="A2807">
        <v>18</v>
      </c>
      <c r="B2807">
        <v>511</v>
      </c>
      <c r="C2807">
        <v>2022</v>
      </c>
      <c r="E2807">
        <v>99</v>
      </c>
      <c r="G2807">
        <v>99</v>
      </c>
      <c r="H2807">
        <v>1</v>
      </c>
      <c r="I2807">
        <v>99</v>
      </c>
      <c r="J2807">
        <v>134</v>
      </c>
      <c r="K2807">
        <v>99</v>
      </c>
      <c r="L2807">
        <v>7</v>
      </c>
      <c r="M2807">
        <v>99</v>
      </c>
      <c r="N2807">
        <v>99</v>
      </c>
      <c r="O2807">
        <v>99</v>
      </c>
      <c r="P2807">
        <v>99</v>
      </c>
      <c r="R2807">
        <v>0</v>
      </c>
    </row>
    <row r="2808" spans="1:18">
      <c r="A2808">
        <v>18</v>
      </c>
      <c r="B2808">
        <v>512</v>
      </c>
      <c r="C2808">
        <v>2022</v>
      </c>
      <c r="E2808">
        <v>99</v>
      </c>
      <c r="G2808">
        <v>99</v>
      </c>
      <c r="H2808">
        <v>2</v>
      </c>
      <c r="I2808">
        <v>99</v>
      </c>
      <c r="J2808">
        <v>141</v>
      </c>
      <c r="K2808">
        <v>99</v>
      </c>
      <c r="L2808">
        <v>7</v>
      </c>
      <c r="M2808">
        <v>99</v>
      </c>
      <c r="N2808">
        <v>99</v>
      </c>
      <c r="O2808">
        <v>99</v>
      </c>
      <c r="P2808">
        <v>99</v>
      </c>
      <c r="R2808">
        <v>0</v>
      </c>
    </row>
    <row r="2809" spans="1:18">
      <c r="A2809">
        <v>18</v>
      </c>
      <c r="B2809">
        <v>513</v>
      </c>
      <c r="C2809">
        <v>2022</v>
      </c>
      <c r="E2809">
        <v>99</v>
      </c>
      <c r="G2809">
        <v>99</v>
      </c>
      <c r="H2809">
        <v>2</v>
      </c>
      <c r="I2809">
        <v>99</v>
      </c>
      <c r="J2809">
        <v>143</v>
      </c>
      <c r="K2809">
        <v>99</v>
      </c>
      <c r="L2809">
        <v>7</v>
      </c>
      <c r="M2809">
        <v>99</v>
      </c>
      <c r="N2809">
        <v>99</v>
      </c>
      <c r="O2809">
        <v>99</v>
      </c>
      <c r="P2809">
        <v>99</v>
      </c>
      <c r="R2809">
        <v>0</v>
      </c>
    </row>
    <row r="2810" spans="1:18">
      <c r="A2810">
        <v>18</v>
      </c>
      <c r="B2810">
        <v>514</v>
      </c>
      <c r="C2810">
        <v>2022</v>
      </c>
      <c r="E2810">
        <v>99</v>
      </c>
      <c r="G2810">
        <v>99</v>
      </c>
      <c r="H2810">
        <v>2</v>
      </c>
      <c r="I2810">
        <v>99</v>
      </c>
      <c r="J2810">
        <v>147</v>
      </c>
      <c r="K2810">
        <v>99</v>
      </c>
      <c r="L2810">
        <v>7</v>
      </c>
      <c r="M2810">
        <v>99</v>
      </c>
      <c r="N2810">
        <v>99</v>
      </c>
      <c r="O2810">
        <v>99</v>
      </c>
      <c r="P2810">
        <v>99</v>
      </c>
      <c r="R2810">
        <v>0</v>
      </c>
    </row>
    <row r="2811" spans="1:18">
      <c r="A2811">
        <v>18</v>
      </c>
      <c r="B2811">
        <v>515</v>
      </c>
      <c r="C2811">
        <v>2022</v>
      </c>
      <c r="E2811">
        <v>99</v>
      </c>
      <c r="G2811">
        <v>99</v>
      </c>
      <c r="H2811">
        <v>1</v>
      </c>
      <c r="I2811">
        <v>99</v>
      </c>
      <c r="J2811">
        <v>155</v>
      </c>
      <c r="K2811">
        <v>99</v>
      </c>
      <c r="L2811">
        <v>7</v>
      </c>
      <c r="M2811">
        <v>99</v>
      </c>
      <c r="N2811">
        <v>99</v>
      </c>
      <c r="O2811">
        <v>99</v>
      </c>
      <c r="P2811">
        <v>99</v>
      </c>
      <c r="R2811">
        <v>0</v>
      </c>
    </row>
    <row r="2812" spans="1:18">
      <c r="A2812">
        <v>18</v>
      </c>
      <c r="B2812">
        <v>516</v>
      </c>
      <c r="C2812">
        <v>2022</v>
      </c>
      <c r="E2812">
        <v>99</v>
      </c>
      <c r="G2812">
        <v>99</v>
      </c>
      <c r="H2812">
        <v>2</v>
      </c>
      <c r="I2812">
        <v>99</v>
      </c>
      <c r="J2812">
        <v>160</v>
      </c>
      <c r="K2812">
        <v>99</v>
      </c>
      <c r="L2812">
        <v>7</v>
      </c>
      <c r="M2812">
        <v>99</v>
      </c>
      <c r="N2812">
        <v>99</v>
      </c>
      <c r="O2812">
        <v>99</v>
      </c>
      <c r="P2812">
        <v>99</v>
      </c>
      <c r="R2812">
        <v>0</v>
      </c>
    </row>
    <row r="2813" spans="1:18">
      <c r="A2813">
        <v>18</v>
      </c>
      <c r="B2813">
        <v>517</v>
      </c>
      <c r="C2813">
        <v>2022</v>
      </c>
      <c r="E2813">
        <v>99</v>
      </c>
      <c r="G2813">
        <v>99</v>
      </c>
      <c r="H2813">
        <v>1</v>
      </c>
      <c r="I2813">
        <v>99</v>
      </c>
      <c r="J2813">
        <v>171</v>
      </c>
      <c r="K2813">
        <v>99</v>
      </c>
      <c r="L2813">
        <v>7</v>
      </c>
      <c r="M2813">
        <v>99</v>
      </c>
      <c r="N2813">
        <v>99</v>
      </c>
      <c r="O2813">
        <v>99</v>
      </c>
      <c r="P2813">
        <v>99</v>
      </c>
      <c r="R2813">
        <v>0</v>
      </c>
    </row>
    <row r="2814" spans="1:18">
      <c r="A2814">
        <v>18</v>
      </c>
      <c r="B2814">
        <v>518</v>
      </c>
      <c r="C2814">
        <v>2022</v>
      </c>
      <c r="E2814">
        <v>99</v>
      </c>
      <c r="G2814">
        <v>99</v>
      </c>
      <c r="H2814">
        <v>2</v>
      </c>
      <c r="I2814">
        <v>99</v>
      </c>
      <c r="J2814">
        <v>175</v>
      </c>
      <c r="K2814">
        <v>99</v>
      </c>
      <c r="L2814">
        <v>7</v>
      </c>
      <c r="M2814">
        <v>99</v>
      </c>
      <c r="N2814">
        <v>99</v>
      </c>
      <c r="O2814">
        <v>99</v>
      </c>
      <c r="P2814">
        <v>99</v>
      </c>
      <c r="R2814">
        <v>0</v>
      </c>
    </row>
    <row r="2815" spans="1:18">
      <c r="A2815">
        <v>18</v>
      </c>
      <c r="B2815">
        <v>519</v>
      </c>
      <c r="C2815">
        <v>2022</v>
      </c>
      <c r="E2815">
        <v>99</v>
      </c>
      <c r="G2815">
        <v>99</v>
      </c>
      <c r="H2815">
        <v>2</v>
      </c>
      <c r="I2815">
        <v>99</v>
      </c>
      <c r="J2815">
        <v>177</v>
      </c>
      <c r="K2815">
        <v>99</v>
      </c>
      <c r="L2815">
        <v>7</v>
      </c>
      <c r="M2815">
        <v>99</v>
      </c>
      <c r="N2815">
        <v>99</v>
      </c>
      <c r="O2815">
        <v>99</v>
      </c>
      <c r="P2815">
        <v>99</v>
      </c>
      <c r="R2815">
        <v>0</v>
      </c>
    </row>
    <row r="2816" spans="1:18">
      <c r="A2816">
        <v>18</v>
      </c>
      <c r="B2816">
        <v>520</v>
      </c>
      <c r="C2816">
        <v>2022</v>
      </c>
      <c r="E2816">
        <v>99</v>
      </c>
      <c r="G2816">
        <v>99</v>
      </c>
      <c r="H2816">
        <v>2</v>
      </c>
      <c r="I2816">
        <v>99</v>
      </c>
      <c r="J2816">
        <v>178</v>
      </c>
      <c r="K2816">
        <v>99</v>
      </c>
      <c r="L2816">
        <v>7</v>
      </c>
      <c r="M2816">
        <v>99</v>
      </c>
      <c r="N2816">
        <v>99</v>
      </c>
      <c r="O2816">
        <v>99</v>
      </c>
      <c r="P2816">
        <v>99</v>
      </c>
      <c r="R2816">
        <v>0</v>
      </c>
    </row>
    <row r="2817" spans="1:37">
      <c r="A2817">
        <v>18</v>
      </c>
      <c r="B2817">
        <v>521</v>
      </c>
      <c r="C2817">
        <v>2022</v>
      </c>
      <c r="E2817">
        <v>99</v>
      </c>
      <c r="G2817">
        <v>99</v>
      </c>
      <c r="H2817">
        <v>2</v>
      </c>
      <c r="I2817">
        <v>99</v>
      </c>
      <c r="J2817">
        <v>181</v>
      </c>
      <c r="K2817">
        <v>99</v>
      </c>
      <c r="L2817">
        <v>7</v>
      </c>
      <c r="M2817">
        <v>99</v>
      </c>
      <c r="N2817">
        <v>99</v>
      </c>
      <c r="O2817">
        <v>99</v>
      </c>
      <c r="P2817">
        <v>99</v>
      </c>
      <c r="R2817">
        <v>0</v>
      </c>
    </row>
    <row r="2818" spans="1:37">
      <c r="A2818">
        <v>18</v>
      </c>
      <c r="B2818">
        <v>522</v>
      </c>
      <c r="C2818">
        <v>2022</v>
      </c>
      <c r="E2818">
        <v>99</v>
      </c>
      <c r="G2818">
        <v>99</v>
      </c>
      <c r="H2818">
        <v>1</v>
      </c>
      <c r="I2818">
        <v>99</v>
      </c>
      <c r="J2818">
        <v>262</v>
      </c>
      <c r="K2818">
        <v>99</v>
      </c>
      <c r="L2818">
        <v>7</v>
      </c>
      <c r="M2818">
        <v>99</v>
      </c>
      <c r="N2818">
        <v>99</v>
      </c>
      <c r="O2818">
        <v>99</v>
      </c>
      <c r="P2818">
        <v>99</v>
      </c>
      <c r="R2818">
        <v>0</v>
      </c>
    </row>
    <row r="2819" spans="1:37">
      <c r="A2819">
        <v>18</v>
      </c>
      <c r="B2819">
        <v>523</v>
      </c>
      <c r="C2819">
        <v>2022</v>
      </c>
      <c r="E2819">
        <v>99</v>
      </c>
      <c r="G2819">
        <v>99</v>
      </c>
      <c r="H2819">
        <v>1</v>
      </c>
      <c r="I2819">
        <v>99</v>
      </c>
      <c r="J2819">
        <v>309</v>
      </c>
      <c r="K2819">
        <v>99</v>
      </c>
      <c r="L2819">
        <v>7</v>
      </c>
      <c r="M2819">
        <v>99</v>
      </c>
      <c r="N2819">
        <v>99</v>
      </c>
      <c r="O2819">
        <v>99</v>
      </c>
      <c r="P2819">
        <v>99</v>
      </c>
      <c r="R2819">
        <v>0</v>
      </c>
    </row>
    <row r="2820" spans="1:37">
      <c r="A2820">
        <v>18</v>
      </c>
      <c r="B2820">
        <v>524</v>
      </c>
      <c r="C2820">
        <v>2022</v>
      </c>
      <c r="E2820">
        <v>99</v>
      </c>
      <c r="G2820">
        <v>99</v>
      </c>
      <c r="H2820">
        <v>2</v>
      </c>
      <c r="I2820">
        <v>99</v>
      </c>
      <c r="J2820">
        <v>470</v>
      </c>
      <c r="K2820">
        <v>99</v>
      </c>
      <c r="L2820">
        <v>7</v>
      </c>
      <c r="M2820">
        <v>99</v>
      </c>
      <c r="N2820">
        <v>99</v>
      </c>
      <c r="O2820">
        <v>99</v>
      </c>
      <c r="P2820">
        <v>99</v>
      </c>
      <c r="R2820">
        <v>0</v>
      </c>
    </row>
    <row r="2821" spans="1:37">
      <c r="A2821">
        <v>18</v>
      </c>
      <c r="B2821">
        <v>525</v>
      </c>
      <c r="C2821">
        <v>2022</v>
      </c>
      <c r="E2821">
        <v>99</v>
      </c>
      <c r="G2821">
        <v>99</v>
      </c>
      <c r="H2821">
        <v>2</v>
      </c>
      <c r="I2821">
        <v>99</v>
      </c>
      <c r="J2821">
        <v>629</v>
      </c>
      <c r="K2821">
        <v>99</v>
      </c>
      <c r="L2821">
        <v>7</v>
      </c>
      <c r="M2821">
        <v>99</v>
      </c>
      <c r="N2821">
        <v>99</v>
      </c>
      <c r="O2821">
        <v>99</v>
      </c>
      <c r="P2821">
        <v>99</v>
      </c>
      <c r="R2821">
        <v>0</v>
      </c>
    </row>
    <row r="2822" spans="1:37">
      <c r="A2822">
        <v>18</v>
      </c>
      <c r="B2822">
        <v>526</v>
      </c>
      <c r="C2822">
        <v>2022</v>
      </c>
      <c r="E2822">
        <v>99</v>
      </c>
      <c r="G2822">
        <v>99</v>
      </c>
      <c r="H2822">
        <v>1</v>
      </c>
      <c r="I2822">
        <v>99</v>
      </c>
      <c r="J2822">
        <v>643</v>
      </c>
      <c r="K2822">
        <v>99</v>
      </c>
      <c r="L2822">
        <v>7</v>
      </c>
      <c r="M2822">
        <v>99</v>
      </c>
      <c r="N2822">
        <v>99</v>
      </c>
      <c r="O2822">
        <v>99</v>
      </c>
      <c r="P2822">
        <v>99</v>
      </c>
      <c r="R2822">
        <v>0</v>
      </c>
    </row>
    <row r="2823" spans="1:37">
      <c r="A2823">
        <v>18</v>
      </c>
      <c r="B2823">
        <v>527</v>
      </c>
      <c r="C2823">
        <v>2022</v>
      </c>
      <c r="E2823">
        <v>99</v>
      </c>
      <c r="G2823">
        <v>99</v>
      </c>
      <c r="H2823">
        <v>2</v>
      </c>
      <c r="I2823">
        <v>99</v>
      </c>
      <c r="J2823">
        <v>704</v>
      </c>
      <c r="K2823">
        <v>99</v>
      </c>
      <c r="L2823">
        <v>7</v>
      </c>
      <c r="M2823">
        <v>99</v>
      </c>
      <c r="N2823">
        <v>99</v>
      </c>
      <c r="O2823">
        <v>99</v>
      </c>
      <c r="P2823">
        <v>99</v>
      </c>
      <c r="R2823">
        <v>0</v>
      </c>
    </row>
    <row r="2824" spans="1:37">
      <c r="A2824">
        <v>18</v>
      </c>
      <c r="B2824">
        <v>528</v>
      </c>
      <c r="C2824">
        <v>2022</v>
      </c>
      <c r="E2824">
        <v>99</v>
      </c>
      <c r="G2824">
        <v>99</v>
      </c>
      <c r="H2824">
        <v>1</v>
      </c>
      <c r="I2824">
        <v>99</v>
      </c>
      <c r="J2824">
        <v>802</v>
      </c>
      <c r="K2824">
        <v>99</v>
      </c>
      <c r="L2824">
        <v>7</v>
      </c>
      <c r="M2824">
        <v>99</v>
      </c>
      <c r="N2824">
        <v>99</v>
      </c>
      <c r="O2824">
        <v>99</v>
      </c>
      <c r="P2824">
        <v>99</v>
      </c>
      <c r="R2824">
        <v>0</v>
      </c>
    </row>
    <row r="2825" spans="1:37">
      <c r="A2825">
        <v>18</v>
      </c>
      <c r="B2825">
        <v>529</v>
      </c>
      <c r="C2825">
        <v>2022</v>
      </c>
      <c r="E2825">
        <v>99</v>
      </c>
      <c r="G2825">
        <v>99</v>
      </c>
      <c r="H2825">
        <v>1</v>
      </c>
      <c r="I2825">
        <v>99</v>
      </c>
      <c r="J2825">
        <v>103</v>
      </c>
      <c r="K2825">
        <v>99</v>
      </c>
      <c r="L2825">
        <v>8</v>
      </c>
      <c r="M2825">
        <v>99</v>
      </c>
      <c r="N2825">
        <v>99</v>
      </c>
      <c r="O2825">
        <v>99</v>
      </c>
      <c r="P2825">
        <v>99</v>
      </c>
      <c r="Q2825">
        <v>29</v>
      </c>
      <c r="R2825">
        <v>274</v>
      </c>
      <c r="S2825">
        <v>8</v>
      </c>
      <c r="T2825">
        <v>5.3284671532846684</v>
      </c>
      <c r="U2825">
        <v>15.941970802919702</v>
      </c>
      <c r="V2825">
        <v>1.4598540145985412</v>
      </c>
      <c r="W2825">
        <v>2.1897810218978111</v>
      </c>
      <c r="X2825">
        <v>31.751824817518241</v>
      </c>
      <c r="Y2825">
        <v>17.518248175182489</v>
      </c>
      <c r="Z2825">
        <v>7.2359774625522428</v>
      </c>
      <c r="AA2825">
        <v>0</v>
      </c>
      <c r="AB2825">
        <v>2.0561798930469881</v>
      </c>
      <c r="AD2825">
        <v>63.605904131076109</v>
      </c>
      <c r="AF2825">
        <v>48.928571428571438</v>
      </c>
      <c r="AG2825">
        <v>52.436286808398222</v>
      </c>
      <c r="AH2825">
        <v>0</v>
      </c>
      <c r="AI2825">
        <v>0</v>
      </c>
    </row>
    <row r="2826" spans="1:37">
      <c r="A2826">
        <v>18</v>
      </c>
      <c r="B2826">
        <v>530</v>
      </c>
      <c r="C2826">
        <v>2022</v>
      </c>
      <c r="E2826">
        <v>99</v>
      </c>
      <c r="G2826">
        <v>99</v>
      </c>
      <c r="H2826">
        <v>2</v>
      </c>
      <c r="I2826">
        <v>99</v>
      </c>
      <c r="J2826">
        <v>106</v>
      </c>
      <c r="K2826">
        <v>99</v>
      </c>
      <c r="L2826">
        <v>8</v>
      </c>
      <c r="M2826">
        <v>99</v>
      </c>
      <c r="N2826">
        <v>99</v>
      </c>
      <c r="O2826">
        <v>99</v>
      </c>
      <c r="P2826">
        <v>99</v>
      </c>
      <c r="Q2826">
        <v>14</v>
      </c>
      <c r="R2826">
        <v>166</v>
      </c>
      <c r="S2826">
        <v>8</v>
      </c>
      <c r="T2826">
        <v>4.5843373493975905</v>
      </c>
      <c r="U2826">
        <v>13.584939759036139</v>
      </c>
      <c r="V2826">
        <v>0</v>
      </c>
      <c r="W2826">
        <v>1.8072289156626504</v>
      </c>
      <c r="X2826">
        <v>34.337349397590351</v>
      </c>
      <c r="Y2826">
        <v>10.843373493975903</v>
      </c>
      <c r="Z2826">
        <v>6.9698975590981913</v>
      </c>
      <c r="AA2826">
        <v>0</v>
      </c>
      <c r="AB2826">
        <v>2.3951749654484624</v>
      </c>
      <c r="AD2826">
        <v>80.785975875606084</v>
      </c>
      <c r="AF2826">
        <v>49.404761904761912</v>
      </c>
      <c r="AG2826">
        <v>45.901605976103745</v>
      </c>
      <c r="AH2826">
        <v>0</v>
      </c>
      <c r="AI2826">
        <v>0</v>
      </c>
    </row>
    <row r="2827" spans="1:37">
      <c r="A2827">
        <v>18</v>
      </c>
      <c r="B2827">
        <v>531</v>
      </c>
      <c r="C2827">
        <v>2022</v>
      </c>
      <c r="E2827">
        <v>99</v>
      </c>
      <c r="G2827">
        <v>99</v>
      </c>
      <c r="H2827">
        <v>1</v>
      </c>
      <c r="I2827">
        <v>99</v>
      </c>
      <c r="J2827">
        <v>110</v>
      </c>
      <c r="K2827">
        <v>99</v>
      </c>
      <c r="L2827">
        <v>8</v>
      </c>
      <c r="M2827">
        <v>99</v>
      </c>
      <c r="N2827">
        <v>99</v>
      </c>
      <c r="O2827">
        <v>99</v>
      </c>
      <c r="P2827">
        <v>99</v>
      </c>
      <c r="Q2827">
        <v>52</v>
      </c>
      <c r="R2827">
        <v>273</v>
      </c>
      <c r="S2827">
        <v>8</v>
      </c>
      <c r="T2827">
        <v>7.5164835164835182</v>
      </c>
      <c r="U2827">
        <v>16.548351648351659</v>
      </c>
      <c r="V2827">
        <v>2.1978021978021971</v>
      </c>
      <c r="W2827">
        <v>16.849816849816847</v>
      </c>
      <c r="X2827">
        <v>35.897435897435905</v>
      </c>
      <c r="Y2827">
        <v>29.304029304029299</v>
      </c>
      <c r="Z2827">
        <v>10.986402144536278</v>
      </c>
      <c r="AA2827">
        <v>0</v>
      </c>
      <c r="AB2827">
        <v>2.1856808598596604</v>
      </c>
      <c r="AD2827">
        <v>63.680747354415509</v>
      </c>
      <c r="AF2827">
        <v>5.3920600434524992</v>
      </c>
      <c r="AG2827">
        <v>8.5748938980966312</v>
      </c>
      <c r="AH2827">
        <v>0.36630036630036622</v>
      </c>
      <c r="AI2827">
        <v>0</v>
      </c>
    </row>
    <row r="2828" spans="1:37">
      <c r="A2828">
        <v>18</v>
      </c>
      <c r="B2828">
        <v>532</v>
      </c>
      <c r="C2828">
        <v>2022</v>
      </c>
      <c r="E2828">
        <v>99</v>
      </c>
      <c r="G2828">
        <v>99</v>
      </c>
      <c r="H2828">
        <v>1</v>
      </c>
      <c r="I2828">
        <v>99</v>
      </c>
      <c r="J2828">
        <v>111</v>
      </c>
      <c r="K2828">
        <v>99</v>
      </c>
      <c r="L2828">
        <v>8</v>
      </c>
      <c r="M2828">
        <v>99</v>
      </c>
      <c r="N2828">
        <v>99</v>
      </c>
      <c r="O2828">
        <v>99</v>
      </c>
      <c r="P2828">
        <v>99</v>
      </c>
      <c r="Q2828">
        <v>7</v>
      </c>
      <c r="R2828">
        <v>29</v>
      </c>
      <c r="S2828">
        <v>8</v>
      </c>
      <c r="T2828">
        <v>6.0344827586206886</v>
      </c>
      <c r="U2828">
        <v>21.596551724137935</v>
      </c>
      <c r="V2828">
        <v>13.793103448275859</v>
      </c>
      <c r="W2828">
        <v>0</v>
      </c>
      <c r="X2828">
        <v>65.517241379310363</v>
      </c>
      <c r="Y2828">
        <v>41.379310344827594</v>
      </c>
      <c r="Z2828">
        <v>7.4264430971300799</v>
      </c>
      <c r="AA2828">
        <v>0</v>
      </c>
      <c r="AB2828">
        <v>1.97366731327644</v>
      </c>
      <c r="AD2828">
        <v>3.6943856111045119</v>
      </c>
      <c r="AF2828">
        <v>15.263157894736844</v>
      </c>
      <c r="AG2828">
        <v>17.539978155543729</v>
      </c>
      <c r="AH2828">
        <v>0</v>
      </c>
      <c r="AI2828">
        <v>0</v>
      </c>
    </row>
    <row r="2829" spans="1:37">
      <c r="A2829">
        <v>18</v>
      </c>
      <c r="B2829">
        <v>533</v>
      </c>
      <c r="C2829">
        <v>2022</v>
      </c>
      <c r="E2829">
        <v>99</v>
      </c>
      <c r="G2829">
        <v>99</v>
      </c>
      <c r="H2829">
        <v>1</v>
      </c>
      <c r="I2829">
        <v>99</v>
      </c>
      <c r="J2829">
        <v>116</v>
      </c>
      <c r="K2829">
        <v>99</v>
      </c>
      <c r="L2829">
        <v>8</v>
      </c>
      <c r="M2829">
        <v>99</v>
      </c>
      <c r="N2829">
        <v>99</v>
      </c>
      <c r="O2829">
        <v>99</v>
      </c>
      <c r="P2829">
        <v>99</v>
      </c>
      <c r="Q2829">
        <v>10</v>
      </c>
      <c r="R2829">
        <v>23</v>
      </c>
      <c r="S2829">
        <v>8</v>
      </c>
      <c r="T2829">
        <v>7.0869565217391308</v>
      </c>
      <c r="U2829">
        <v>22.495652173913044</v>
      </c>
      <c r="V2829">
        <v>0</v>
      </c>
      <c r="W2829">
        <v>13.043478260869565</v>
      </c>
      <c r="X2829">
        <v>56.521739130434781</v>
      </c>
      <c r="Y2829">
        <v>39.130434782608695</v>
      </c>
      <c r="Z2829">
        <v>9.8806564762042015</v>
      </c>
      <c r="AA2829">
        <v>0</v>
      </c>
      <c r="AB2829">
        <v>2.062354995761984</v>
      </c>
      <c r="AD2829">
        <v>62.261728022228397</v>
      </c>
      <c r="AF2829">
        <v>1.6642547033285098</v>
      </c>
      <c r="AG2829">
        <v>3.0430264173980639</v>
      </c>
      <c r="AH2829">
        <v>0</v>
      </c>
      <c r="AI2829">
        <v>0</v>
      </c>
    </row>
    <row r="2830" spans="1:37">
      <c r="A2830">
        <v>18</v>
      </c>
      <c r="B2830">
        <v>534</v>
      </c>
      <c r="C2830">
        <v>2022</v>
      </c>
      <c r="E2830">
        <v>99</v>
      </c>
      <c r="G2830">
        <v>99</v>
      </c>
      <c r="H2830">
        <v>2</v>
      </c>
      <c r="I2830">
        <v>99</v>
      </c>
      <c r="J2830">
        <v>117</v>
      </c>
      <c r="K2830">
        <v>99</v>
      </c>
      <c r="L2830">
        <v>8</v>
      </c>
      <c r="M2830">
        <v>99</v>
      </c>
      <c r="N2830">
        <v>99</v>
      </c>
      <c r="O2830">
        <v>99</v>
      </c>
      <c r="P2830">
        <v>99</v>
      </c>
      <c r="Q2830">
        <v>7</v>
      </c>
      <c r="R2830">
        <v>37</v>
      </c>
      <c r="S2830">
        <v>8</v>
      </c>
      <c r="T2830">
        <v>6.2162162162162176</v>
      </c>
      <c r="U2830">
        <v>15.35405405405406</v>
      </c>
      <c r="V2830">
        <v>0</v>
      </c>
      <c r="W2830">
        <v>8.1081081081081106</v>
      </c>
      <c r="X2830">
        <v>24.324324324324326</v>
      </c>
      <c r="Y2830">
        <v>21.621621621621625</v>
      </c>
      <c r="Z2830">
        <v>8.0718260298731419</v>
      </c>
      <c r="AA2830">
        <v>0</v>
      </c>
      <c r="AB2830">
        <v>1.544565628349142</v>
      </c>
      <c r="AD2830">
        <v>63.4879635612252</v>
      </c>
      <c r="AF2830">
        <v>7.5819672131147504</v>
      </c>
      <c r="AG2830">
        <v>9.5966079935132935</v>
      </c>
      <c r="AH2830">
        <v>0</v>
      </c>
      <c r="AI2830">
        <v>36</v>
      </c>
      <c r="AJ2830">
        <v>91.888888888888829</v>
      </c>
      <c r="AK2830">
        <v>18.566251917794578</v>
      </c>
    </row>
    <row r="2831" spans="1:37">
      <c r="A2831">
        <v>18</v>
      </c>
      <c r="B2831">
        <v>535</v>
      </c>
      <c r="C2831">
        <v>2022</v>
      </c>
      <c r="E2831">
        <v>99</v>
      </c>
      <c r="G2831">
        <v>99</v>
      </c>
      <c r="H2831">
        <v>1</v>
      </c>
      <c r="I2831">
        <v>99</v>
      </c>
      <c r="J2831">
        <v>134</v>
      </c>
      <c r="K2831">
        <v>99</v>
      </c>
      <c r="L2831">
        <v>8</v>
      </c>
      <c r="M2831">
        <v>99</v>
      </c>
      <c r="N2831">
        <v>99</v>
      </c>
      <c r="O2831">
        <v>99</v>
      </c>
      <c r="P2831">
        <v>99</v>
      </c>
      <c r="Q2831">
        <v>80</v>
      </c>
      <c r="R2831">
        <v>419</v>
      </c>
      <c r="S2831">
        <v>8</v>
      </c>
      <c r="T2831">
        <v>5.7804295942720785</v>
      </c>
      <c r="U2831">
        <v>16.997303102625295</v>
      </c>
      <c r="V2831">
        <v>7.8758949880668254</v>
      </c>
      <c r="W2831">
        <v>2.3866348448687345</v>
      </c>
      <c r="X2831">
        <v>47.016706443914089</v>
      </c>
      <c r="Y2831">
        <v>33.890214797136039</v>
      </c>
      <c r="Z2831">
        <v>9.7762316185695486</v>
      </c>
      <c r="AA2831">
        <v>0</v>
      </c>
      <c r="AB2831">
        <v>1.6362535958000404</v>
      </c>
      <c r="AD2831">
        <v>67.206552497577192</v>
      </c>
      <c r="AF2831">
        <v>8.2642998027613412</v>
      </c>
      <c r="AG2831">
        <v>11.589719688676411</v>
      </c>
      <c r="AH2831">
        <v>0</v>
      </c>
      <c r="AI2831">
        <v>0</v>
      </c>
    </row>
    <row r="2832" spans="1:37">
      <c r="A2832">
        <v>18</v>
      </c>
      <c r="B2832">
        <v>536</v>
      </c>
      <c r="C2832">
        <v>2022</v>
      </c>
      <c r="E2832">
        <v>99</v>
      </c>
      <c r="G2832">
        <v>99</v>
      </c>
      <c r="H2832">
        <v>2</v>
      </c>
      <c r="I2832">
        <v>99</v>
      </c>
      <c r="J2832">
        <v>141</v>
      </c>
      <c r="K2832">
        <v>99</v>
      </c>
      <c r="L2832">
        <v>8</v>
      </c>
      <c r="M2832">
        <v>99</v>
      </c>
      <c r="N2832">
        <v>99</v>
      </c>
      <c r="O2832">
        <v>99</v>
      </c>
      <c r="P2832">
        <v>99</v>
      </c>
      <c r="Q2832">
        <v>41</v>
      </c>
      <c r="R2832">
        <v>177</v>
      </c>
      <c r="S2832">
        <v>8</v>
      </c>
      <c r="T2832">
        <v>7.937853107344635</v>
      </c>
      <c r="U2832">
        <v>24.955932203389825</v>
      </c>
      <c r="V2832">
        <v>2.2598870056497167</v>
      </c>
      <c r="W2832">
        <v>20.338983050847457</v>
      </c>
      <c r="X2832">
        <v>80.790960451977412</v>
      </c>
      <c r="Y2832">
        <v>65.536723163841813</v>
      </c>
      <c r="Z2832">
        <v>7.88507718478985</v>
      </c>
      <c r="AA2832">
        <v>0</v>
      </c>
      <c r="AB2832">
        <v>2.0173210184343238</v>
      </c>
      <c r="AD2832">
        <v>67.132691353383706</v>
      </c>
      <c r="AF2832">
        <v>12.351709699930217</v>
      </c>
      <c r="AG2832">
        <v>20.136118923994943</v>
      </c>
      <c r="AH2832">
        <v>0</v>
      </c>
      <c r="AI2832">
        <v>0</v>
      </c>
    </row>
    <row r="2833" spans="1:35">
      <c r="A2833">
        <v>18</v>
      </c>
      <c r="B2833">
        <v>537</v>
      </c>
      <c r="C2833">
        <v>2022</v>
      </c>
      <c r="E2833">
        <v>99</v>
      </c>
      <c r="G2833">
        <v>99</v>
      </c>
      <c r="H2833">
        <v>2</v>
      </c>
      <c r="I2833">
        <v>99</v>
      </c>
      <c r="J2833">
        <v>143</v>
      </c>
      <c r="K2833">
        <v>99</v>
      </c>
      <c r="L2833">
        <v>8</v>
      </c>
      <c r="M2833">
        <v>99</v>
      </c>
      <c r="N2833">
        <v>99</v>
      </c>
      <c r="O2833">
        <v>99</v>
      </c>
      <c r="P2833">
        <v>99</v>
      </c>
      <c r="Q2833">
        <v>15</v>
      </c>
      <c r="R2833">
        <v>80</v>
      </c>
      <c r="S2833">
        <v>8</v>
      </c>
      <c r="T2833">
        <v>5.5625</v>
      </c>
      <c r="U2833">
        <v>15.65</v>
      </c>
      <c r="V2833">
        <v>1.25</v>
      </c>
      <c r="W2833">
        <v>3.75</v>
      </c>
      <c r="X2833">
        <v>30</v>
      </c>
      <c r="Y2833">
        <v>18.75</v>
      </c>
      <c r="Z2833">
        <v>8.875880238038361</v>
      </c>
      <c r="AA2833">
        <v>0</v>
      </c>
      <c r="AB2833">
        <v>1.7807565105875653</v>
      </c>
      <c r="AD2833">
        <v>74.581095431925178</v>
      </c>
      <c r="AF2833">
        <v>23.019595430610313</v>
      </c>
      <c r="AG2833">
        <v>24.701100895710844</v>
      </c>
      <c r="AH2833">
        <v>0</v>
      </c>
      <c r="AI2833">
        <v>0</v>
      </c>
    </row>
    <row r="2834" spans="1:35">
      <c r="A2834">
        <v>18</v>
      </c>
      <c r="B2834">
        <v>538</v>
      </c>
      <c r="C2834">
        <v>2022</v>
      </c>
      <c r="E2834">
        <v>99</v>
      </c>
      <c r="G2834">
        <v>99</v>
      </c>
      <c r="H2834">
        <v>2</v>
      </c>
      <c r="I2834">
        <v>99</v>
      </c>
      <c r="J2834">
        <v>147</v>
      </c>
      <c r="K2834">
        <v>99</v>
      </c>
      <c r="L2834">
        <v>8</v>
      </c>
      <c r="M2834">
        <v>99</v>
      </c>
      <c r="N2834">
        <v>99</v>
      </c>
      <c r="O2834">
        <v>99</v>
      </c>
      <c r="P2834">
        <v>99</v>
      </c>
      <c r="Q2834">
        <v>7</v>
      </c>
      <c r="R2834">
        <v>26</v>
      </c>
      <c r="S2834">
        <v>8</v>
      </c>
      <c r="T2834">
        <v>7.4230769230769251</v>
      </c>
      <c r="U2834">
        <v>17.499999999999996</v>
      </c>
      <c r="V2834">
        <v>3.8461538461538449</v>
      </c>
      <c r="W2834">
        <v>15.38461538461538</v>
      </c>
      <c r="X2834">
        <v>61.538461538461519</v>
      </c>
      <c r="Y2834">
        <v>15.38461538461538</v>
      </c>
      <c r="Z2834">
        <v>4.5715676489833159</v>
      </c>
      <c r="AA2834">
        <v>0</v>
      </c>
      <c r="AB2834">
        <v>2.0413622322639378</v>
      </c>
      <c r="AD2834">
        <v>43.768931287881962</v>
      </c>
      <c r="AF2834">
        <v>14.444444444444445</v>
      </c>
      <c r="AG2834">
        <v>27.24877230806084</v>
      </c>
      <c r="AH2834">
        <v>0</v>
      </c>
      <c r="AI2834">
        <v>0</v>
      </c>
    </row>
    <row r="2835" spans="1:35">
      <c r="A2835">
        <v>18</v>
      </c>
      <c r="B2835">
        <v>539</v>
      </c>
      <c r="C2835">
        <v>2022</v>
      </c>
      <c r="E2835">
        <v>99</v>
      </c>
      <c r="G2835">
        <v>99</v>
      </c>
      <c r="H2835">
        <v>1</v>
      </c>
      <c r="I2835">
        <v>99</v>
      </c>
      <c r="J2835">
        <v>155</v>
      </c>
      <c r="K2835">
        <v>99</v>
      </c>
      <c r="L2835">
        <v>8</v>
      </c>
      <c r="M2835">
        <v>99</v>
      </c>
      <c r="N2835">
        <v>99</v>
      </c>
      <c r="O2835">
        <v>99</v>
      </c>
      <c r="P2835">
        <v>99</v>
      </c>
      <c r="Q2835">
        <v>40</v>
      </c>
      <c r="R2835">
        <v>151</v>
      </c>
      <c r="S2835">
        <v>8</v>
      </c>
      <c r="T2835">
        <v>7.4635761589403948</v>
      </c>
      <c r="U2835">
        <v>23.812649006622525</v>
      </c>
      <c r="V2835">
        <v>3.311258278145695</v>
      </c>
      <c r="W2835">
        <v>23.841059602649004</v>
      </c>
      <c r="X2835">
        <v>70.19867549668875</v>
      </c>
      <c r="Y2835">
        <v>61.589403973509938</v>
      </c>
      <c r="Z2835">
        <v>8.6292732730615551</v>
      </c>
      <c r="AA2835">
        <v>0</v>
      </c>
      <c r="AB2835">
        <v>2.6984784391549099</v>
      </c>
      <c r="AD2835">
        <v>74.878717623442682</v>
      </c>
      <c r="AF2835">
        <v>5.457173834477774</v>
      </c>
      <c r="AG2835">
        <v>7.9349554814419436</v>
      </c>
      <c r="AH2835">
        <v>0</v>
      </c>
      <c r="AI2835">
        <v>0</v>
      </c>
    </row>
    <row r="2836" spans="1:35">
      <c r="A2836">
        <v>18</v>
      </c>
      <c r="B2836">
        <v>540</v>
      </c>
      <c r="C2836">
        <v>2022</v>
      </c>
      <c r="E2836">
        <v>99</v>
      </c>
      <c r="G2836">
        <v>99</v>
      </c>
      <c r="H2836">
        <v>2</v>
      </c>
      <c r="I2836">
        <v>99</v>
      </c>
      <c r="J2836">
        <v>160</v>
      </c>
      <c r="K2836">
        <v>99</v>
      </c>
      <c r="L2836">
        <v>8</v>
      </c>
      <c r="M2836">
        <v>99</v>
      </c>
      <c r="N2836">
        <v>99</v>
      </c>
      <c r="O2836">
        <v>99</v>
      </c>
      <c r="P2836">
        <v>99</v>
      </c>
      <c r="Q2836">
        <v>14</v>
      </c>
      <c r="R2836">
        <v>70</v>
      </c>
      <c r="S2836">
        <v>8</v>
      </c>
      <c r="T2836">
        <v>6.3285714285714301</v>
      </c>
      <c r="U2836">
        <v>16.097142857142849</v>
      </c>
      <c r="V2836">
        <v>2.8571428571428577</v>
      </c>
      <c r="W2836">
        <v>2.8571428571428577</v>
      </c>
      <c r="X2836">
        <v>38.571428571428562</v>
      </c>
      <c r="Y2836">
        <v>17.142857142857139</v>
      </c>
      <c r="Z2836">
        <v>7.7451361959540579</v>
      </c>
      <c r="AA2836">
        <v>0</v>
      </c>
      <c r="AB2836">
        <v>1.8725187664245848</v>
      </c>
      <c r="AD2836">
        <v>57.827369806708994</v>
      </c>
      <c r="AF2836">
        <v>17.031630170316305</v>
      </c>
      <c r="AG2836">
        <v>20.370236459613864</v>
      </c>
      <c r="AH2836">
        <v>11.428571428571431</v>
      </c>
      <c r="AI2836">
        <v>0</v>
      </c>
    </row>
    <row r="2837" spans="1:35">
      <c r="A2837">
        <v>18</v>
      </c>
      <c r="B2837">
        <v>541</v>
      </c>
      <c r="C2837">
        <v>2022</v>
      </c>
      <c r="E2837">
        <v>99</v>
      </c>
      <c r="G2837">
        <v>99</v>
      </c>
      <c r="H2837">
        <v>1</v>
      </c>
      <c r="I2837">
        <v>99</v>
      </c>
      <c r="J2837">
        <v>171</v>
      </c>
      <c r="K2837">
        <v>99</v>
      </c>
      <c r="L2837">
        <v>8</v>
      </c>
      <c r="M2837">
        <v>99</v>
      </c>
      <c r="N2837">
        <v>99</v>
      </c>
      <c r="O2837">
        <v>99</v>
      </c>
      <c r="P2837">
        <v>99</v>
      </c>
      <c r="R2837">
        <v>0</v>
      </c>
    </row>
    <row r="2838" spans="1:35">
      <c r="A2838">
        <v>18</v>
      </c>
      <c r="B2838">
        <v>542</v>
      </c>
      <c r="C2838">
        <v>2022</v>
      </c>
      <c r="E2838">
        <v>99</v>
      </c>
      <c r="G2838">
        <v>99</v>
      </c>
      <c r="H2838">
        <v>2</v>
      </c>
      <c r="I2838">
        <v>99</v>
      </c>
      <c r="J2838">
        <v>175</v>
      </c>
      <c r="K2838">
        <v>99</v>
      </c>
      <c r="L2838">
        <v>8</v>
      </c>
      <c r="M2838">
        <v>99</v>
      </c>
      <c r="N2838">
        <v>99</v>
      </c>
      <c r="O2838">
        <v>99</v>
      </c>
      <c r="P2838">
        <v>99</v>
      </c>
      <c r="Q2838">
        <v>8</v>
      </c>
      <c r="R2838">
        <v>14</v>
      </c>
      <c r="S2838">
        <v>8</v>
      </c>
      <c r="T2838">
        <v>8</v>
      </c>
      <c r="U2838">
        <v>24.621428571428577</v>
      </c>
      <c r="V2838">
        <v>0</v>
      </c>
      <c r="W2838">
        <v>14.285714285714288</v>
      </c>
      <c r="X2838">
        <v>85.714285714285694</v>
      </c>
      <c r="Y2838">
        <v>64.285714285714306</v>
      </c>
      <c r="Z2838">
        <v>8.4778011444535437</v>
      </c>
      <c r="AA2838">
        <v>0</v>
      </c>
      <c r="AB2838">
        <v>1.6035674514745459</v>
      </c>
      <c r="AD2838">
        <v>64.310653695627494</v>
      </c>
      <c r="AF2838">
        <v>0.75757575757575757</v>
      </c>
      <c r="AG2838">
        <v>1.625575341432129</v>
      </c>
      <c r="AH2838">
        <v>0</v>
      </c>
      <c r="AI2838">
        <v>0</v>
      </c>
    </row>
    <row r="2839" spans="1:35">
      <c r="A2839">
        <v>18</v>
      </c>
      <c r="B2839">
        <v>543</v>
      </c>
      <c r="C2839">
        <v>2022</v>
      </c>
      <c r="E2839">
        <v>99</v>
      </c>
      <c r="G2839">
        <v>99</v>
      </c>
      <c r="H2839">
        <v>2</v>
      </c>
      <c r="I2839">
        <v>99</v>
      </c>
      <c r="J2839">
        <v>177</v>
      </c>
      <c r="K2839">
        <v>99</v>
      </c>
      <c r="L2839">
        <v>8</v>
      </c>
      <c r="M2839">
        <v>99</v>
      </c>
      <c r="N2839">
        <v>99</v>
      </c>
      <c r="O2839">
        <v>99</v>
      </c>
      <c r="P2839">
        <v>99</v>
      </c>
      <c r="Q2839">
        <v>13</v>
      </c>
      <c r="R2839">
        <v>32</v>
      </c>
      <c r="S2839">
        <v>8</v>
      </c>
      <c r="T2839">
        <v>6.96875</v>
      </c>
      <c r="U2839">
        <v>25.024999999999995</v>
      </c>
      <c r="V2839">
        <v>9.375</v>
      </c>
      <c r="W2839">
        <v>9.375</v>
      </c>
      <c r="X2839">
        <v>84.375</v>
      </c>
      <c r="Y2839">
        <v>59.375</v>
      </c>
      <c r="Z2839">
        <v>7.7556833999332673</v>
      </c>
      <c r="AA2839">
        <v>0</v>
      </c>
      <c r="AB2839">
        <v>1.8954612730150939</v>
      </c>
      <c r="AD2839">
        <v>13.610203570778484</v>
      </c>
      <c r="AF2839">
        <v>5.2459016393442628</v>
      </c>
      <c r="AG2839">
        <v>10.104476858628171</v>
      </c>
      <c r="AH2839">
        <v>0</v>
      </c>
    </row>
    <row r="2840" spans="1:35">
      <c r="A2840">
        <v>18</v>
      </c>
      <c r="B2840">
        <v>544</v>
      </c>
      <c r="C2840">
        <v>2022</v>
      </c>
      <c r="E2840">
        <v>99</v>
      </c>
      <c r="G2840">
        <v>99</v>
      </c>
      <c r="H2840">
        <v>2</v>
      </c>
      <c r="I2840">
        <v>99</v>
      </c>
      <c r="J2840">
        <v>178</v>
      </c>
      <c r="K2840">
        <v>99</v>
      </c>
      <c r="L2840">
        <v>8</v>
      </c>
      <c r="M2840">
        <v>99</v>
      </c>
      <c r="N2840">
        <v>99</v>
      </c>
      <c r="O2840">
        <v>99</v>
      </c>
      <c r="P2840">
        <v>99</v>
      </c>
      <c r="Q2840">
        <v>8</v>
      </c>
      <c r="R2840">
        <v>32</v>
      </c>
      <c r="S2840">
        <v>8</v>
      </c>
      <c r="T2840">
        <v>6.3125</v>
      </c>
      <c r="U2840">
        <v>20.028124999999999</v>
      </c>
      <c r="V2840">
        <v>6.25</v>
      </c>
      <c r="W2840">
        <v>6.25</v>
      </c>
      <c r="X2840">
        <v>59.375</v>
      </c>
      <c r="Y2840">
        <v>46.875</v>
      </c>
      <c r="Z2840">
        <v>7.710351579816253</v>
      </c>
      <c r="AA2840">
        <v>0</v>
      </c>
      <c r="AB2840">
        <v>2.1130176880471203</v>
      </c>
      <c r="AD2840">
        <v>79.988635738685247</v>
      </c>
      <c r="AF2840">
        <v>3.7383177570093449</v>
      </c>
      <c r="AG2840">
        <v>5.8011549810822078</v>
      </c>
      <c r="AH2840">
        <v>3.125</v>
      </c>
      <c r="AI2840">
        <v>0</v>
      </c>
    </row>
    <row r="2841" spans="1:35">
      <c r="A2841">
        <v>18</v>
      </c>
      <c r="B2841">
        <v>545</v>
      </c>
      <c r="C2841">
        <v>2022</v>
      </c>
      <c r="E2841">
        <v>99</v>
      </c>
      <c r="G2841">
        <v>99</v>
      </c>
      <c r="H2841">
        <v>2</v>
      </c>
      <c r="I2841">
        <v>99</v>
      </c>
      <c r="J2841">
        <v>181</v>
      </c>
      <c r="K2841">
        <v>99</v>
      </c>
      <c r="L2841">
        <v>8</v>
      </c>
      <c r="M2841">
        <v>99</v>
      </c>
      <c r="N2841">
        <v>99</v>
      </c>
      <c r="O2841">
        <v>99</v>
      </c>
      <c r="P2841">
        <v>99</v>
      </c>
      <c r="Q2841">
        <v>14</v>
      </c>
      <c r="R2841">
        <v>96</v>
      </c>
      <c r="S2841">
        <v>8</v>
      </c>
      <c r="T2841">
        <v>7.03125</v>
      </c>
      <c r="U2841">
        <v>25.911458333333325</v>
      </c>
      <c r="V2841">
        <v>11.458333333333336</v>
      </c>
      <c r="W2841">
        <v>11.458333333333336</v>
      </c>
      <c r="X2841">
        <v>93.75</v>
      </c>
      <c r="Y2841">
        <v>72.916666666666686</v>
      </c>
      <c r="Z2841">
        <v>6.1662196311784623</v>
      </c>
      <c r="AA2841">
        <v>0</v>
      </c>
      <c r="AB2841">
        <v>2.0537218500809686</v>
      </c>
      <c r="AD2841">
        <v>60.151063804920689</v>
      </c>
      <c r="AF2841">
        <v>14.180206794682421</v>
      </c>
      <c r="AG2841">
        <v>26.006272869837943</v>
      </c>
      <c r="AH2841">
        <v>0</v>
      </c>
      <c r="AI2841">
        <v>0</v>
      </c>
    </row>
    <row r="2842" spans="1:35">
      <c r="A2842">
        <v>18</v>
      </c>
      <c r="B2842">
        <v>546</v>
      </c>
      <c r="C2842">
        <v>2022</v>
      </c>
      <c r="E2842">
        <v>99</v>
      </c>
      <c r="G2842">
        <v>99</v>
      </c>
      <c r="H2842">
        <v>1</v>
      </c>
      <c r="I2842">
        <v>99</v>
      </c>
      <c r="J2842">
        <v>262</v>
      </c>
      <c r="K2842">
        <v>99</v>
      </c>
      <c r="L2842">
        <v>8</v>
      </c>
      <c r="M2842">
        <v>99</v>
      </c>
      <c r="N2842">
        <v>99</v>
      </c>
      <c r="O2842">
        <v>99</v>
      </c>
      <c r="P2842">
        <v>99</v>
      </c>
      <c r="R2842">
        <v>0</v>
      </c>
    </row>
    <row r="2843" spans="1:35">
      <c r="A2843">
        <v>18</v>
      </c>
      <c r="B2843">
        <v>547</v>
      </c>
      <c r="C2843">
        <v>2022</v>
      </c>
      <c r="E2843">
        <v>99</v>
      </c>
      <c r="G2843">
        <v>99</v>
      </c>
      <c r="H2843">
        <v>1</v>
      </c>
      <c r="I2843">
        <v>99</v>
      </c>
      <c r="J2843">
        <v>309</v>
      </c>
      <c r="K2843">
        <v>99</v>
      </c>
      <c r="L2843">
        <v>8</v>
      </c>
      <c r="M2843">
        <v>99</v>
      </c>
      <c r="N2843">
        <v>99</v>
      </c>
      <c r="O2843">
        <v>99</v>
      </c>
      <c r="P2843">
        <v>99</v>
      </c>
      <c r="Q2843">
        <v>31</v>
      </c>
      <c r="R2843">
        <v>360</v>
      </c>
      <c r="S2843">
        <v>8</v>
      </c>
      <c r="T2843">
        <v>5.6749999999999998</v>
      </c>
      <c r="U2843">
        <v>10.841111111111116</v>
      </c>
      <c r="V2843">
        <v>0.27777777777777779</v>
      </c>
      <c r="W2843">
        <v>1.9444444444444444</v>
      </c>
      <c r="X2843">
        <v>12.222222222222221</v>
      </c>
      <c r="Y2843">
        <v>4.7222222222222223</v>
      </c>
      <c r="Z2843">
        <v>5.8671049920428606</v>
      </c>
      <c r="AA2843">
        <v>0</v>
      </c>
      <c r="AB2843">
        <v>1.6939229616484923</v>
      </c>
      <c r="AD2843">
        <v>67.194591661949076</v>
      </c>
      <c r="AF2843">
        <v>28.685258964143433</v>
      </c>
      <c r="AG2843">
        <v>29.553457166872391</v>
      </c>
      <c r="AH2843">
        <v>1.1111111111111112</v>
      </c>
      <c r="AI2843">
        <v>0</v>
      </c>
    </row>
    <row r="2844" spans="1:35">
      <c r="A2844">
        <v>18</v>
      </c>
      <c r="B2844">
        <v>548</v>
      </c>
      <c r="C2844">
        <v>2022</v>
      </c>
      <c r="E2844">
        <v>99</v>
      </c>
      <c r="G2844">
        <v>99</v>
      </c>
      <c r="H2844">
        <v>2</v>
      </c>
      <c r="I2844">
        <v>99</v>
      </c>
      <c r="J2844">
        <v>470</v>
      </c>
      <c r="K2844">
        <v>99</v>
      </c>
      <c r="L2844">
        <v>8</v>
      </c>
      <c r="M2844">
        <v>99</v>
      </c>
      <c r="N2844">
        <v>99</v>
      </c>
      <c r="O2844">
        <v>99</v>
      </c>
      <c r="P2844">
        <v>99</v>
      </c>
      <c r="Q2844">
        <v>22</v>
      </c>
      <c r="R2844">
        <v>514</v>
      </c>
      <c r="S2844">
        <v>8</v>
      </c>
      <c r="T2844">
        <v>5.2918287937743189</v>
      </c>
      <c r="U2844">
        <v>11.070622568093382</v>
      </c>
      <c r="V2844">
        <v>2.5291828793774318</v>
      </c>
      <c r="W2844">
        <v>1.1673151750972763</v>
      </c>
      <c r="X2844">
        <v>27.042801556420233</v>
      </c>
      <c r="Y2844">
        <v>13.424124513618672</v>
      </c>
      <c r="Z2844">
        <v>8.2100614936272311</v>
      </c>
      <c r="AA2844">
        <v>0</v>
      </c>
      <c r="AB2844">
        <v>1.31751570323696</v>
      </c>
      <c r="AD2844">
        <v>47.627055935527594</v>
      </c>
      <c r="AF2844">
        <v>38.473053892215574</v>
      </c>
      <c r="AG2844">
        <v>45.129592030962513</v>
      </c>
      <c r="AH2844">
        <v>4.6692607003891053</v>
      </c>
      <c r="AI2844">
        <v>0</v>
      </c>
    </row>
    <row r="2845" spans="1:35">
      <c r="A2845">
        <v>18</v>
      </c>
      <c r="B2845">
        <v>549</v>
      </c>
      <c r="C2845">
        <v>2022</v>
      </c>
      <c r="E2845">
        <v>99</v>
      </c>
      <c r="G2845">
        <v>99</v>
      </c>
      <c r="H2845">
        <v>2</v>
      </c>
      <c r="I2845">
        <v>99</v>
      </c>
      <c r="J2845">
        <v>629</v>
      </c>
      <c r="K2845">
        <v>99</v>
      </c>
      <c r="L2845">
        <v>8</v>
      </c>
      <c r="M2845">
        <v>99</v>
      </c>
      <c r="N2845">
        <v>99</v>
      </c>
      <c r="O2845">
        <v>99</v>
      </c>
      <c r="P2845">
        <v>99</v>
      </c>
      <c r="Q2845">
        <v>5</v>
      </c>
      <c r="R2845">
        <v>59</v>
      </c>
      <c r="S2845">
        <v>8</v>
      </c>
      <c r="T2845">
        <v>7.9491525423728815</v>
      </c>
      <c r="U2845">
        <v>26.898305084745761</v>
      </c>
      <c r="V2845">
        <v>10.169491525423728</v>
      </c>
      <c r="W2845">
        <v>30.50847457627118</v>
      </c>
      <c r="X2845">
        <v>88.13559322033899</v>
      </c>
      <c r="Y2845">
        <v>83.050847457627114</v>
      </c>
      <c r="Z2845">
        <v>6.913668395763886</v>
      </c>
      <c r="AA2845">
        <v>0</v>
      </c>
      <c r="AB2845">
        <v>2.4385584016844328</v>
      </c>
      <c r="AD2845">
        <v>44.364460569627745</v>
      </c>
      <c r="AF2845">
        <v>14.532019704433498</v>
      </c>
      <c r="AG2845">
        <v>20.942753833566464</v>
      </c>
      <c r="AH2845">
        <v>0</v>
      </c>
    </row>
    <row r="2846" spans="1:35">
      <c r="A2846">
        <v>18</v>
      </c>
      <c r="B2846">
        <v>550</v>
      </c>
      <c r="C2846">
        <v>2022</v>
      </c>
      <c r="E2846">
        <v>99</v>
      </c>
      <c r="G2846">
        <v>99</v>
      </c>
      <c r="H2846">
        <v>1</v>
      </c>
      <c r="I2846">
        <v>99</v>
      </c>
      <c r="J2846">
        <v>643</v>
      </c>
      <c r="K2846">
        <v>99</v>
      </c>
      <c r="L2846">
        <v>8</v>
      </c>
      <c r="M2846">
        <v>99</v>
      </c>
      <c r="N2846">
        <v>99</v>
      </c>
      <c r="O2846">
        <v>99</v>
      </c>
      <c r="P2846">
        <v>99</v>
      </c>
      <c r="Q2846">
        <v>12</v>
      </c>
      <c r="R2846">
        <v>23</v>
      </c>
      <c r="S2846">
        <v>8</v>
      </c>
      <c r="T2846">
        <v>7.6086956521739122</v>
      </c>
      <c r="U2846">
        <v>25.778260869565223</v>
      </c>
      <c r="V2846">
        <v>0</v>
      </c>
      <c r="W2846">
        <v>26.086956521739129</v>
      </c>
      <c r="X2846">
        <v>91.304347826086953</v>
      </c>
      <c r="Y2846">
        <v>60.869565217391298</v>
      </c>
      <c r="Z2846">
        <v>7.1571160406202354</v>
      </c>
      <c r="AA2846">
        <v>0</v>
      </c>
      <c r="AB2846">
        <v>2.6984557650752872</v>
      </c>
      <c r="AD2846">
        <v>74.38143552281349</v>
      </c>
      <c r="AF2846">
        <v>3.1636863823933994</v>
      </c>
      <c r="AG2846">
        <v>6.0433769521972884</v>
      </c>
      <c r="AH2846">
        <v>0</v>
      </c>
      <c r="AI2846">
        <v>0</v>
      </c>
    </row>
    <row r="2847" spans="1:35">
      <c r="A2847">
        <v>18</v>
      </c>
      <c r="B2847">
        <v>551</v>
      </c>
      <c r="C2847">
        <v>2022</v>
      </c>
      <c r="E2847">
        <v>99</v>
      </c>
      <c r="G2847">
        <v>99</v>
      </c>
      <c r="H2847">
        <v>2</v>
      </c>
      <c r="I2847">
        <v>99</v>
      </c>
      <c r="J2847">
        <v>704</v>
      </c>
      <c r="K2847">
        <v>99</v>
      </c>
      <c r="L2847">
        <v>8</v>
      </c>
      <c r="M2847">
        <v>99</v>
      </c>
      <c r="N2847">
        <v>99</v>
      </c>
      <c r="O2847">
        <v>99</v>
      </c>
      <c r="P2847">
        <v>99</v>
      </c>
      <c r="Q2847">
        <v>2</v>
      </c>
      <c r="R2847">
        <v>2</v>
      </c>
      <c r="S2847">
        <v>8</v>
      </c>
      <c r="T2847">
        <v>9.5</v>
      </c>
      <c r="U2847">
        <v>31.45</v>
      </c>
      <c r="V2847">
        <v>0</v>
      </c>
      <c r="W2847">
        <v>50</v>
      </c>
      <c r="X2847">
        <v>100</v>
      </c>
      <c r="Y2847">
        <v>100</v>
      </c>
      <c r="Z2847">
        <v>6.5499999999999936</v>
      </c>
      <c r="AA2847">
        <v>0</v>
      </c>
      <c r="AB2847">
        <v>1.5</v>
      </c>
      <c r="AD2847">
        <v>99.999999999999986</v>
      </c>
      <c r="AF2847">
        <v>2.8169014084507031</v>
      </c>
      <c r="AG2847">
        <v>5.6397381870348751</v>
      </c>
      <c r="AH2847">
        <v>0</v>
      </c>
    </row>
    <row r="2848" spans="1:35">
      <c r="A2848">
        <v>18</v>
      </c>
      <c r="B2848">
        <v>552</v>
      </c>
      <c r="C2848">
        <v>2022</v>
      </c>
      <c r="E2848">
        <v>99</v>
      </c>
      <c r="G2848">
        <v>99</v>
      </c>
      <c r="H2848">
        <v>1</v>
      </c>
      <c r="I2848">
        <v>99</v>
      </c>
      <c r="J2848">
        <v>802</v>
      </c>
      <c r="K2848">
        <v>99</v>
      </c>
      <c r="L2848">
        <v>8</v>
      </c>
      <c r="M2848">
        <v>99</v>
      </c>
      <c r="N2848">
        <v>99</v>
      </c>
      <c r="O2848">
        <v>99</v>
      </c>
      <c r="P2848">
        <v>99</v>
      </c>
      <c r="R2848">
        <v>0</v>
      </c>
    </row>
    <row r="2849" spans="1:18">
      <c r="A2849">
        <v>18</v>
      </c>
      <c r="B2849">
        <v>553</v>
      </c>
      <c r="C2849">
        <v>2022</v>
      </c>
      <c r="E2849">
        <v>99</v>
      </c>
      <c r="G2849">
        <v>99</v>
      </c>
      <c r="H2849">
        <v>1</v>
      </c>
      <c r="I2849">
        <v>99</v>
      </c>
      <c r="J2849">
        <v>103</v>
      </c>
      <c r="K2849">
        <v>99</v>
      </c>
      <c r="L2849">
        <v>9</v>
      </c>
      <c r="M2849">
        <v>99</v>
      </c>
      <c r="N2849">
        <v>99</v>
      </c>
      <c r="O2849">
        <v>99</v>
      </c>
      <c r="P2849">
        <v>99</v>
      </c>
      <c r="R2849">
        <v>0</v>
      </c>
    </row>
    <row r="2850" spans="1:18">
      <c r="A2850">
        <v>18</v>
      </c>
      <c r="B2850">
        <v>554</v>
      </c>
      <c r="C2850">
        <v>2022</v>
      </c>
      <c r="E2850">
        <v>99</v>
      </c>
      <c r="G2850">
        <v>99</v>
      </c>
      <c r="H2850">
        <v>2</v>
      </c>
      <c r="I2850">
        <v>99</v>
      </c>
      <c r="J2850">
        <v>106</v>
      </c>
      <c r="K2850">
        <v>99</v>
      </c>
      <c r="L2850">
        <v>9</v>
      </c>
      <c r="M2850">
        <v>99</v>
      </c>
      <c r="N2850">
        <v>99</v>
      </c>
      <c r="O2850">
        <v>99</v>
      </c>
      <c r="P2850">
        <v>99</v>
      </c>
      <c r="R2850">
        <v>0</v>
      </c>
    </row>
    <row r="2851" spans="1:18">
      <c r="A2851">
        <v>18</v>
      </c>
      <c r="B2851">
        <v>555</v>
      </c>
      <c r="C2851">
        <v>2022</v>
      </c>
      <c r="E2851">
        <v>99</v>
      </c>
      <c r="G2851">
        <v>99</v>
      </c>
      <c r="H2851">
        <v>1</v>
      </c>
      <c r="I2851">
        <v>99</v>
      </c>
      <c r="J2851">
        <v>110</v>
      </c>
      <c r="K2851">
        <v>99</v>
      </c>
      <c r="L2851">
        <v>9</v>
      </c>
      <c r="M2851">
        <v>99</v>
      </c>
      <c r="N2851">
        <v>99</v>
      </c>
      <c r="O2851">
        <v>99</v>
      </c>
      <c r="P2851">
        <v>99</v>
      </c>
      <c r="R2851">
        <v>0</v>
      </c>
    </row>
    <row r="2852" spans="1:18">
      <c r="A2852">
        <v>18</v>
      </c>
      <c r="B2852">
        <v>556</v>
      </c>
      <c r="C2852">
        <v>2022</v>
      </c>
      <c r="E2852">
        <v>99</v>
      </c>
      <c r="G2852">
        <v>99</v>
      </c>
      <c r="H2852">
        <v>1</v>
      </c>
      <c r="I2852">
        <v>99</v>
      </c>
      <c r="J2852">
        <v>111</v>
      </c>
      <c r="K2852">
        <v>99</v>
      </c>
      <c r="L2852">
        <v>9</v>
      </c>
      <c r="M2852">
        <v>99</v>
      </c>
      <c r="N2852">
        <v>99</v>
      </c>
      <c r="O2852">
        <v>99</v>
      </c>
      <c r="P2852">
        <v>99</v>
      </c>
      <c r="R2852">
        <v>0</v>
      </c>
    </row>
    <row r="2853" spans="1:18">
      <c r="A2853">
        <v>18</v>
      </c>
      <c r="B2853">
        <v>557</v>
      </c>
      <c r="C2853">
        <v>2022</v>
      </c>
      <c r="E2853">
        <v>99</v>
      </c>
      <c r="G2853">
        <v>99</v>
      </c>
      <c r="H2853">
        <v>1</v>
      </c>
      <c r="I2853">
        <v>99</v>
      </c>
      <c r="J2853">
        <v>116</v>
      </c>
      <c r="K2853">
        <v>99</v>
      </c>
      <c r="L2853">
        <v>9</v>
      </c>
      <c r="M2853">
        <v>99</v>
      </c>
      <c r="N2853">
        <v>99</v>
      </c>
      <c r="O2853">
        <v>99</v>
      </c>
      <c r="P2853">
        <v>99</v>
      </c>
      <c r="R2853">
        <v>0</v>
      </c>
    </row>
    <row r="2854" spans="1:18">
      <c r="A2854">
        <v>18</v>
      </c>
      <c r="B2854">
        <v>558</v>
      </c>
      <c r="C2854">
        <v>2022</v>
      </c>
      <c r="E2854">
        <v>99</v>
      </c>
      <c r="G2854">
        <v>99</v>
      </c>
      <c r="H2854">
        <v>2</v>
      </c>
      <c r="I2854">
        <v>99</v>
      </c>
      <c r="J2854">
        <v>117</v>
      </c>
      <c r="K2854">
        <v>99</v>
      </c>
      <c r="L2854">
        <v>9</v>
      </c>
      <c r="M2854">
        <v>99</v>
      </c>
      <c r="N2854">
        <v>99</v>
      </c>
      <c r="O2854">
        <v>99</v>
      </c>
      <c r="P2854">
        <v>99</v>
      </c>
      <c r="R2854">
        <v>0</v>
      </c>
    </row>
    <row r="2855" spans="1:18">
      <c r="A2855">
        <v>18</v>
      </c>
      <c r="B2855">
        <v>559</v>
      </c>
      <c r="C2855">
        <v>2022</v>
      </c>
      <c r="E2855">
        <v>99</v>
      </c>
      <c r="G2855">
        <v>99</v>
      </c>
      <c r="H2855">
        <v>1</v>
      </c>
      <c r="I2855">
        <v>99</v>
      </c>
      <c r="J2855">
        <v>134</v>
      </c>
      <c r="K2855">
        <v>99</v>
      </c>
      <c r="L2855">
        <v>9</v>
      </c>
      <c r="M2855">
        <v>99</v>
      </c>
      <c r="N2855">
        <v>99</v>
      </c>
      <c r="O2855">
        <v>99</v>
      </c>
      <c r="P2855">
        <v>99</v>
      </c>
      <c r="R2855">
        <v>0</v>
      </c>
    </row>
    <row r="2856" spans="1:18">
      <c r="A2856">
        <v>18</v>
      </c>
      <c r="B2856">
        <v>560</v>
      </c>
      <c r="C2856">
        <v>2022</v>
      </c>
      <c r="E2856">
        <v>99</v>
      </c>
      <c r="G2856">
        <v>99</v>
      </c>
      <c r="H2856">
        <v>2</v>
      </c>
      <c r="I2856">
        <v>99</v>
      </c>
      <c r="J2856">
        <v>141</v>
      </c>
      <c r="K2856">
        <v>99</v>
      </c>
      <c r="L2856">
        <v>9</v>
      </c>
      <c r="M2856">
        <v>99</v>
      </c>
      <c r="N2856">
        <v>99</v>
      </c>
      <c r="O2856">
        <v>99</v>
      </c>
      <c r="P2856">
        <v>99</v>
      </c>
      <c r="R2856">
        <v>0</v>
      </c>
    </row>
    <row r="2857" spans="1:18">
      <c r="A2857">
        <v>18</v>
      </c>
      <c r="B2857">
        <v>561</v>
      </c>
      <c r="C2857">
        <v>2022</v>
      </c>
      <c r="E2857">
        <v>99</v>
      </c>
      <c r="G2857">
        <v>99</v>
      </c>
      <c r="H2857">
        <v>2</v>
      </c>
      <c r="I2857">
        <v>99</v>
      </c>
      <c r="J2857">
        <v>143</v>
      </c>
      <c r="K2857">
        <v>99</v>
      </c>
      <c r="L2857">
        <v>9</v>
      </c>
      <c r="M2857">
        <v>99</v>
      </c>
      <c r="N2857">
        <v>99</v>
      </c>
      <c r="O2857">
        <v>99</v>
      </c>
      <c r="P2857">
        <v>99</v>
      </c>
      <c r="R2857">
        <v>0</v>
      </c>
    </row>
    <row r="2858" spans="1:18">
      <c r="A2858">
        <v>18</v>
      </c>
      <c r="B2858">
        <v>562</v>
      </c>
      <c r="C2858">
        <v>2022</v>
      </c>
      <c r="E2858">
        <v>99</v>
      </c>
      <c r="G2858">
        <v>99</v>
      </c>
      <c r="H2858">
        <v>2</v>
      </c>
      <c r="I2858">
        <v>99</v>
      </c>
      <c r="J2858">
        <v>147</v>
      </c>
      <c r="K2858">
        <v>99</v>
      </c>
      <c r="L2858">
        <v>9</v>
      </c>
      <c r="M2858">
        <v>99</v>
      </c>
      <c r="N2858">
        <v>99</v>
      </c>
      <c r="O2858">
        <v>99</v>
      </c>
      <c r="P2858">
        <v>99</v>
      </c>
      <c r="R2858">
        <v>0</v>
      </c>
    </row>
    <row r="2859" spans="1:18">
      <c r="A2859">
        <v>18</v>
      </c>
      <c r="B2859">
        <v>563</v>
      </c>
      <c r="C2859">
        <v>2022</v>
      </c>
      <c r="E2859">
        <v>99</v>
      </c>
      <c r="G2859">
        <v>99</v>
      </c>
      <c r="H2859">
        <v>1</v>
      </c>
      <c r="I2859">
        <v>99</v>
      </c>
      <c r="J2859">
        <v>155</v>
      </c>
      <c r="K2859">
        <v>99</v>
      </c>
      <c r="L2859">
        <v>9</v>
      </c>
      <c r="M2859">
        <v>99</v>
      </c>
      <c r="N2859">
        <v>99</v>
      </c>
      <c r="O2859">
        <v>99</v>
      </c>
      <c r="P2859">
        <v>99</v>
      </c>
      <c r="R2859">
        <v>0</v>
      </c>
    </row>
    <row r="2860" spans="1:18">
      <c r="A2860">
        <v>18</v>
      </c>
      <c r="B2860">
        <v>564</v>
      </c>
      <c r="C2860">
        <v>2022</v>
      </c>
      <c r="E2860">
        <v>99</v>
      </c>
      <c r="G2860">
        <v>99</v>
      </c>
      <c r="H2860">
        <v>2</v>
      </c>
      <c r="I2860">
        <v>99</v>
      </c>
      <c r="J2860">
        <v>160</v>
      </c>
      <c r="K2860">
        <v>99</v>
      </c>
      <c r="L2860">
        <v>9</v>
      </c>
      <c r="M2860">
        <v>99</v>
      </c>
      <c r="N2860">
        <v>99</v>
      </c>
      <c r="O2860">
        <v>99</v>
      </c>
      <c r="P2860">
        <v>99</v>
      </c>
      <c r="R2860">
        <v>0</v>
      </c>
    </row>
    <row r="2861" spans="1:18">
      <c r="A2861">
        <v>18</v>
      </c>
      <c r="B2861">
        <v>565</v>
      </c>
      <c r="C2861">
        <v>2022</v>
      </c>
      <c r="E2861">
        <v>99</v>
      </c>
      <c r="G2861">
        <v>99</v>
      </c>
      <c r="H2861">
        <v>1</v>
      </c>
      <c r="I2861">
        <v>99</v>
      </c>
      <c r="J2861">
        <v>171</v>
      </c>
      <c r="K2861">
        <v>99</v>
      </c>
      <c r="L2861">
        <v>9</v>
      </c>
      <c r="M2861">
        <v>99</v>
      </c>
      <c r="N2861">
        <v>99</v>
      </c>
      <c r="O2861">
        <v>99</v>
      </c>
      <c r="P2861">
        <v>99</v>
      </c>
      <c r="R2861">
        <v>0</v>
      </c>
    </row>
    <row r="2862" spans="1:18">
      <c r="A2862">
        <v>18</v>
      </c>
      <c r="B2862">
        <v>566</v>
      </c>
      <c r="C2862">
        <v>2022</v>
      </c>
      <c r="E2862">
        <v>99</v>
      </c>
      <c r="G2862">
        <v>99</v>
      </c>
      <c r="H2862">
        <v>2</v>
      </c>
      <c r="I2862">
        <v>99</v>
      </c>
      <c r="J2862">
        <v>175</v>
      </c>
      <c r="K2862">
        <v>99</v>
      </c>
      <c r="L2862">
        <v>9</v>
      </c>
      <c r="M2862">
        <v>99</v>
      </c>
      <c r="N2862">
        <v>99</v>
      </c>
      <c r="O2862">
        <v>99</v>
      </c>
      <c r="P2862">
        <v>99</v>
      </c>
      <c r="R2862">
        <v>0</v>
      </c>
    </row>
    <row r="2863" spans="1:18">
      <c r="A2863">
        <v>18</v>
      </c>
      <c r="B2863">
        <v>567</v>
      </c>
      <c r="C2863">
        <v>2022</v>
      </c>
      <c r="E2863">
        <v>99</v>
      </c>
      <c r="G2863">
        <v>99</v>
      </c>
      <c r="H2863">
        <v>2</v>
      </c>
      <c r="I2863">
        <v>99</v>
      </c>
      <c r="J2863">
        <v>177</v>
      </c>
      <c r="K2863">
        <v>99</v>
      </c>
      <c r="L2863">
        <v>9</v>
      </c>
      <c r="M2863">
        <v>99</v>
      </c>
      <c r="N2863">
        <v>99</v>
      </c>
      <c r="O2863">
        <v>99</v>
      </c>
      <c r="P2863">
        <v>99</v>
      </c>
      <c r="R2863">
        <v>0</v>
      </c>
    </row>
    <row r="2864" spans="1:18">
      <c r="A2864">
        <v>18</v>
      </c>
      <c r="B2864">
        <v>568</v>
      </c>
      <c r="C2864">
        <v>2022</v>
      </c>
      <c r="E2864">
        <v>99</v>
      </c>
      <c r="G2864">
        <v>99</v>
      </c>
      <c r="H2864">
        <v>2</v>
      </c>
      <c r="I2864">
        <v>99</v>
      </c>
      <c r="J2864">
        <v>178</v>
      </c>
      <c r="K2864">
        <v>99</v>
      </c>
      <c r="L2864">
        <v>9</v>
      </c>
      <c r="M2864">
        <v>99</v>
      </c>
      <c r="N2864">
        <v>99</v>
      </c>
      <c r="O2864">
        <v>99</v>
      </c>
      <c r="P2864">
        <v>99</v>
      </c>
      <c r="R2864">
        <v>0</v>
      </c>
    </row>
    <row r="2865" spans="1:18">
      <c r="A2865">
        <v>18</v>
      </c>
      <c r="B2865">
        <v>569</v>
      </c>
      <c r="C2865">
        <v>2022</v>
      </c>
      <c r="E2865">
        <v>99</v>
      </c>
      <c r="G2865">
        <v>99</v>
      </c>
      <c r="H2865">
        <v>2</v>
      </c>
      <c r="I2865">
        <v>99</v>
      </c>
      <c r="J2865">
        <v>181</v>
      </c>
      <c r="K2865">
        <v>99</v>
      </c>
      <c r="L2865">
        <v>9</v>
      </c>
      <c r="M2865">
        <v>99</v>
      </c>
      <c r="N2865">
        <v>99</v>
      </c>
      <c r="O2865">
        <v>99</v>
      </c>
      <c r="P2865">
        <v>99</v>
      </c>
      <c r="R2865">
        <v>0</v>
      </c>
    </row>
    <row r="2866" spans="1:18">
      <c r="A2866">
        <v>18</v>
      </c>
      <c r="B2866">
        <v>570</v>
      </c>
      <c r="C2866">
        <v>2022</v>
      </c>
      <c r="E2866">
        <v>99</v>
      </c>
      <c r="G2866">
        <v>99</v>
      </c>
      <c r="H2866">
        <v>1</v>
      </c>
      <c r="I2866">
        <v>99</v>
      </c>
      <c r="J2866">
        <v>262</v>
      </c>
      <c r="K2866">
        <v>99</v>
      </c>
      <c r="L2866">
        <v>9</v>
      </c>
      <c r="M2866">
        <v>99</v>
      </c>
      <c r="N2866">
        <v>99</v>
      </c>
      <c r="O2866">
        <v>99</v>
      </c>
      <c r="P2866">
        <v>99</v>
      </c>
      <c r="R2866">
        <v>0</v>
      </c>
    </row>
    <row r="2867" spans="1:18">
      <c r="A2867">
        <v>18</v>
      </c>
      <c r="B2867">
        <v>571</v>
      </c>
      <c r="C2867">
        <v>2022</v>
      </c>
      <c r="E2867">
        <v>99</v>
      </c>
      <c r="G2867">
        <v>99</v>
      </c>
      <c r="H2867">
        <v>1</v>
      </c>
      <c r="I2867">
        <v>99</v>
      </c>
      <c r="J2867">
        <v>309</v>
      </c>
      <c r="K2867">
        <v>99</v>
      </c>
      <c r="L2867">
        <v>9</v>
      </c>
      <c r="M2867">
        <v>99</v>
      </c>
      <c r="N2867">
        <v>99</v>
      </c>
      <c r="O2867">
        <v>99</v>
      </c>
      <c r="P2867">
        <v>99</v>
      </c>
      <c r="R2867">
        <v>0</v>
      </c>
    </row>
    <row r="2868" spans="1:18">
      <c r="A2868">
        <v>18</v>
      </c>
      <c r="B2868">
        <v>572</v>
      </c>
      <c r="C2868">
        <v>2022</v>
      </c>
      <c r="E2868">
        <v>99</v>
      </c>
      <c r="G2868">
        <v>99</v>
      </c>
      <c r="H2868">
        <v>2</v>
      </c>
      <c r="I2868">
        <v>99</v>
      </c>
      <c r="J2868">
        <v>470</v>
      </c>
      <c r="K2868">
        <v>99</v>
      </c>
      <c r="L2868">
        <v>9</v>
      </c>
      <c r="M2868">
        <v>99</v>
      </c>
      <c r="N2868">
        <v>99</v>
      </c>
      <c r="O2868">
        <v>99</v>
      </c>
      <c r="P2868">
        <v>99</v>
      </c>
      <c r="R2868">
        <v>0</v>
      </c>
    </row>
    <row r="2869" spans="1:18">
      <c r="A2869">
        <v>18</v>
      </c>
      <c r="B2869">
        <v>573</v>
      </c>
      <c r="C2869">
        <v>2022</v>
      </c>
      <c r="E2869">
        <v>99</v>
      </c>
      <c r="G2869">
        <v>99</v>
      </c>
      <c r="H2869">
        <v>2</v>
      </c>
      <c r="I2869">
        <v>99</v>
      </c>
      <c r="J2869">
        <v>629</v>
      </c>
      <c r="K2869">
        <v>99</v>
      </c>
      <c r="L2869">
        <v>9</v>
      </c>
      <c r="M2869">
        <v>99</v>
      </c>
      <c r="N2869">
        <v>99</v>
      </c>
      <c r="O2869">
        <v>99</v>
      </c>
      <c r="P2869">
        <v>99</v>
      </c>
      <c r="R2869">
        <v>0</v>
      </c>
    </row>
    <row r="2870" spans="1:18">
      <c r="A2870">
        <v>18</v>
      </c>
      <c r="B2870">
        <v>574</v>
      </c>
      <c r="C2870">
        <v>2022</v>
      </c>
      <c r="E2870">
        <v>99</v>
      </c>
      <c r="G2870">
        <v>99</v>
      </c>
      <c r="H2870">
        <v>1</v>
      </c>
      <c r="I2870">
        <v>99</v>
      </c>
      <c r="J2870">
        <v>643</v>
      </c>
      <c r="K2870">
        <v>99</v>
      </c>
      <c r="L2870">
        <v>9</v>
      </c>
      <c r="M2870">
        <v>99</v>
      </c>
      <c r="N2870">
        <v>99</v>
      </c>
      <c r="O2870">
        <v>99</v>
      </c>
      <c r="P2870">
        <v>99</v>
      </c>
      <c r="R2870">
        <v>0</v>
      </c>
    </row>
    <row r="2871" spans="1:18">
      <c r="A2871">
        <v>18</v>
      </c>
      <c r="B2871">
        <v>575</v>
      </c>
      <c r="C2871">
        <v>2022</v>
      </c>
      <c r="E2871">
        <v>99</v>
      </c>
      <c r="G2871">
        <v>99</v>
      </c>
      <c r="H2871">
        <v>2</v>
      </c>
      <c r="I2871">
        <v>99</v>
      </c>
      <c r="J2871">
        <v>704</v>
      </c>
      <c r="K2871">
        <v>99</v>
      </c>
      <c r="L2871">
        <v>9</v>
      </c>
      <c r="M2871">
        <v>99</v>
      </c>
      <c r="N2871">
        <v>99</v>
      </c>
      <c r="O2871">
        <v>99</v>
      </c>
      <c r="P2871">
        <v>99</v>
      </c>
      <c r="R2871">
        <v>0</v>
      </c>
    </row>
    <row r="2872" spans="1:18">
      <c r="A2872">
        <v>18</v>
      </c>
      <c r="B2872">
        <v>576</v>
      </c>
      <c r="C2872">
        <v>2022</v>
      </c>
      <c r="E2872">
        <v>99</v>
      </c>
      <c r="G2872">
        <v>99</v>
      </c>
      <c r="H2872">
        <v>1</v>
      </c>
      <c r="I2872">
        <v>99</v>
      </c>
      <c r="J2872">
        <v>802</v>
      </c>
      <c r="K2872">
        <v>99</v>
      </c>
      <c r="L2872">
        <v>9</v>
      </c>
      <c r="M2872">
        <v>99</v>
      </c>
      <c r="N2872">
        <v>99</v>
      </c>
      <c r="O2872">
        <v>99</v>
      </c>
      <c r="P2872">
        <v>99</v>
      </c>
      <c r="R2872">
        <v>0</v>
      </c>
    </row>
    <row r="2873" spans="1:18">
      <c r="A2873">
        <v>18</v>
      </c>
      <c r="B2873">
        <v>577</v>
      </c>
      <c r="C2873">
        <v>2022</v>
      </c>
      <c r="E2873">
        <v>99</v>
      </c>
      <c r="G2873">
        <v>99</v>
      </c>
      <c r="H2873">
        <v>1</v>
      </c>
      <c r="I2873">
        <v>99</v>
      </c>
      <c r="J2873">
        <v>103</v>
      </c>
      <c r="K2873">
        <v>99</v>
      </c>
      <c r="L2873">
        <v>10</v>
      </c>
      <c r="M2873">
        <v>99</v>
      </c>
      <c r="N2873">
        <v>99</v>
      </c>
      <c r="O2873">
        <v>99</v>
      </c>
      <c r="P2873">
        <v>99</v>
      </c>
      <c r="R2873">
        <v>0</v>
      </c>
    </row>
    <row r="2874" spans="1:18">
      <c r="A2874">
        <v>18</v>
      </c>
      <c r="B2874">
        <v>578</v>
      </c>
      <c r="C2874">
        <v>2022</v>
      </c>
      <c r="E2874">
        <v>99</v>
      </c>
      <c r="G2874">
        <v>99</v>
      </c>
      <c r="H2874">
        <v>2</v>
      </c>
      <c r="I2874">
        <v>99</v>
      </c>
      <c r="J2874">
        <v>106</v>
      </c>
      <c r="K2874">
        <v>99</v>
      </c>
      <c r="L2874">
        <v>10</v>
      </c>
      <c r="M2874">
        <v>99</v>
      </c>
      <c r="N2874">
        <v>99</v>
      </c>
      <c r="O2874">
        <v>99</v>
      </c>
      <c r="P2874">
        <v>99</v>
      </c>
      <c r="R2874">
        <v>0</v>
      </c>
    </row>
    <row r="2875" spans="1:18">
      <c r="A2875">
        <v>18</v>
      </c>
      <c r="B2875">
        <v>579</v>
      </c>
      <c r="C2875">
        <v>2022</v>
      </c>
      <c r="E2875">
        <v>99</v>
      </c>
      <c r="G2875">
        <v>99</v>
      </c>
      <c r="H2875">
        <v>1</v>
      </c>
      <c r="I2875">
        <v>99</v>
      </c>
      <c r="J2875">
        <v>110</v>
      </c>
      <c r="K2875">
        <v>99</v>
      </c>
      <c r="L2875">
        <v>10</v>
      </c>
      <c r="M2875">
        <v>99</v>
      </c>
      <c r="N2875">
        <v>99</v>
      </c>
      <c r="O2875">
        <v>99</v>
      </c>
      <c r="P2875">
        <v>99</v>
      </c>
      <c r="R2875">
        <v>0</v>
      </c>
    </row>
    <row r="2876" spans="1:18">
      <c r="A2876">
        <v>18</v>
      </c>
      <c r="B2876">
        <v>580</v>
      </c>
      <c r="C2876">
        <v>2022</v>
      </c>
      <c r="E2876">
        <v>99</v>
      </c>
      <c r="G2876">
        <v>99</v>
      </c>
      <c r="H2876">
        <v>1</v>
      </c>
      <c r="I2876">
        <v>99</v>
      </c>
      <c r="J2876">
        <v>111</v>
      </c>
      <c r="K2876">
        <v>99</v>
      </c>
      <c r="L2876">
        <v>10</v>
      </c>
      <c r="M2876">
        <v>99</v>
      </c>
      <c r="N2876">
        <v>99</v>
      </c>
      <c r="O2876">
        <v>99</v>
      </c>
      <c r="P2876">
        <v>99</v>
      </c>
      <c r="R2876">
        <v>0</v>
      </c>
    </row>
    <row r="2877" spans="1:18">
      <c r="A2877">
        <v>18</v>
      </c>
      <c r="B2877">
        <v>581</v>
      </c>
      <c r="C2877">
        <v>2022</v>
      </c>
      <c r="E2877">
        <v>99</v>
      </c>
      <c r="G2877">
        <v>99</v>
      </c>
      <c r="H2877">
        <v>1</v>
      </c>
      <c r="I2877">
        <v>99</v>
      </c>
      <c r="J2877">
        <v>116</v>
      </c>
      <c r="K2877">
        <v>99</v>
      </c>
      <c r="L2877">
        <v>10</v>
      </c>
      <c r="M2877">
        <v>99</v>
      </c>
      <c r="N2877">
        <v>99</v>
      </c>
      <c r="O2877">
        <v>99</v>
      </c>
      <c r="P2877">
        <v>99</v>
      </c>
      <c r="R2877">
        <v>0</v>
      </c>
    </row>
    <row r="2878" spans="1:18">
      <c r="A2878">
        <v>18</v>
      </c>
      <c r="B2878">
        <v>582</v>
      </c>
      <c r="C2878">
        <v>2022</v>
      </c>
      <c r="E2878">
        <v>99</v>
      </c>
      <c r="G2878">
        <v>99</v>
      </c>
      <c r="H2878">
        <v>2</v>
      </c>
      <c r="I2878">
        <v>99</v>
      </c>
      <c r="J2878">
        <v>117</v>
      </c>
      <c r="K2878">
        <v>99</v>
      </c>
      <c r="L2878">
        <v>10</v>
      </c>
      <c r="M2878">
        <v>99</v>
      </c>
      <c r="N2878">
        <v>99</v>
      </c>
      <c r="O2878">
        <v>99</v>
      </c>
      <c r="P2878">
        <v>99</v>
      </c>
      <c r="R2878">
        <v>0</v>
      </c>
    </row>
    <row r="2879" spans="1:18">
      <c r="A2879">
        <v>18</v>
      </c>
      <c r="B2879">
        <v>583</v>
      </c>
      <c r="C2879">
        <v>2022</v>
      </c>
      <c r="E2879">
        <v>99</v>
      </c>
      <c r="G2879">
        <v>99</v>
      </c>
      <c r="H2879">
        <v>1</v>
      </c>
      <c r="I2879">
        <v>99</v>
      </c>
      <c r="J2879">
        <v>134</v>
      </c>
      <c r="K2879">
        <v>99</v>
      </c>
      <c r="L2879">
        <v>10</v>
      </c>
      <c r="M2879">
        <v>99</v>
      </c>
      <c r="N2879">
        <v>99</v>
      </c>
      <c r="O2879">
        <v>99</v>
      </c>
      <c r="P2879">
        <v>99</v>
      </c>
      <c r="R2879">
        <v>0</v>
      </c>
    </row>
    <row r="2880" spans="1:18">
      <c r="A2880">
        <v>18</v>
      </c>
      <c r="B2880">
        <v>584</v>
      </c>
      <c r="C2880">
        <v>2022</v>
      </c>
      <c r="E2880">
        <v>99</v>
      </c>
      <c r="G2880">
        <v>99</v>
      </c>
      <c r="H2880">
        <v>2</v>
      </c>
      <c r="I2880">
        <v>99</v>
      </c>
      <c r="J2880">
        <v>141</v>
      </c>
      <c r="K2880">
        <v>99</v>
      </c>
      <c r="L2880">
        <v>10</v>
      </c>
      <c r="M2880">
        <v>99</v>
      </c>
      <c r="N2880">
        <v>99</v>
      </c>
      <c r="O2880">
        <v>99</v>
      </c>
      <c r="P2880">
        <v>99</v>
      </c>
      <c r="R2880">
        <v>0</v>
      </c>
    </row>
    <row r="2881" spans="1:18">
      <c r="A2881">
        <v>18</v>
      </c>
      <c r="B2881">
        <v>585</v>
      </c>
      <c r="C2881">
        <v>2022</v>
      </c>
      <c r="E2881">
        <v>99</v>
      </c>
      <c r="G2881">
        <v>99</v>
      </c>
      <c r="H2881">
        <v>2</v>
      </c>
      <c r="I2881">
        <v>99</v>
      </c>
      <c r="J2881">
        <v>143</v>
      </c>
      <c r="K2881">
        <v>99</v>
      </c>
      <c r="L2881">
        <v>10</v>
      </c>
      <c r="M2881">
        <v>99</v>
      </c>
      <c r="N2881">
        <v>99</v>
      </c>
      <c r="O2881">
        <v>99</v>
      </c>
      <c r="P2881">
        <v>99</v>
      </c>
      <c r="R2881">
        <v>0</v>
      </c>
    </row>
    <row r="2882" spans="1:18">
      <c r="A2882">
        <v>18</v>
      </c>
      <c r="B2882">
        <v>586</v>
      </c>
      <c r="C2882">
        <v>2022</v>
      </c>
      <c r="E2882">
        <v>99</v>
      </c>
      <c r="G2882">
        <v>99</v>
      </c>
      <c r="H2882">
        <v>2</v>
      </c>
      <c r="I2882">
        <v>99</v>
      </c>
      <c r="J2882">
        <v>147</v>
      </c>
      <c r="K2882">
        <v>99</v>
      </c>
      <c r="L2882">
        <v>10</v>
      </c>
      <c r="M2882">
        <v>99</v>
      </c>
      <c r="N2882">
        <v>99</v>
      </c>
      <c r="O2882">
        <v>99</v>
      </c>
      <c r="P2882">
        <v>99</v>
      </c>
      <c r="R2882">
        <v>0</v>
      </c>
    </row>
    <row r="2883" spans="1:18">
      <c r="A2883">
        <v>18</v>
      </c>
      <c r="B2883">
        <v>587</v>
      </c>
      <c r="C2883">
        <v>2022</v>
      </c>
      <c r="E2883">
        <v>99</v>
      </c>
      <c r="G2883">
        <v>99</v>
      </c>
      <c r="H2883">
        <v>1</v>
      </c>
      <c r="I2883">
        <v>99</v>
      </c>
      <c r="J2883">
        <v>155</v>
      </c>
      <c r="K2883">
        <v>99</v>
      </c>
      <c r="L2883">
        <v>10</v>
      </c>
      <c r="M2883">
        <v>99</v>
      </c>
      <c r="N2883">
        <v>99</v>
      </c>
      <c r="O2883">
        <v>99</v>
      </c>
      <c r="P2883">
        <v>99</v>
      </c>
      <c r="R2883">
        <v>0</v>
      </c>
    </row>
    <row r="2884" spans="1:18">
      <c r="A2884">
        <v>18</v>
      </c>
      <c r="B2884">
        <v>588</v>
      </c>
      <c r="C2884">
        <v>2022</v>
      </c>
      <c r="E2884">
        <v>99</v>
      </c>
      <c r="G2884">
        <v>99</v>
      </c>
      <c r="H2884">
        <v>2</v>
      </c>
      <c r="I2884">
        <v>99</v>
      </c>
      <c r="J2884">
        <v>160</v>
      </c>
      <c r="K2884">
        <v>99</v>
      </c>
      <c r="L2884">
        <v>10</v>
      </c>
      <c r="M2884">
        <v>99</v>
      </c>
      <c r="N2884">
        <v>99</v>
      </c>
      <c r="O2884">
        <v>99</v>
      </c>
      <c r="P2884">
        <v>99</v>
      </c>
      <c r="R2884">
        <v>0</v>
      </c>
    </row>
    <row r="2885" spans="1:18">
      <c r="A2885">
        <v>18</v>
      </c>
      <c r="B2885">
        <v>589</v>
      </c>
      <c r="C2885">
        <v>2022</v>
      </c>
      <c r="E2885">
        <v>99</v>
      </c>
      <c r="G2885">
        <v>99</v>
      </c>
      <c r="H2885">
        <v>1</v>
      </c>
      <c r="I2885">
        <v>99</v>
      </c>
      <c r="J2885">
        <v>171</v>
      </c>
      <c r="K2885">
        <v>99</v>
      </c>
      <c r="L2885">
        <v>10</v>
      </c>
      <c r="M2885">
        <v>99</v>
      </c>
      <c r="N2885">
        <v>99</v>
      </c>
      <c r="O2885">
        <v>99</v>
      </c>
      <c r="P2885">
        <v>99</v>
      </c>
      <c r="R2885">
        <v>0</v>
      </c>
    </row>
    <row r="2886" spans="1:18">
      <c r="A2886">
        <v>18</v>
      </c>
      <c r="B2886">
        <v>590</v>
      </c>
      <c r="C2886">
        <v>2022</v>
      </c>
      <c r="E2886">
        <v>99</v>
      </c>
      <c r="G2886">
        <v>99</v>
      </c>
      <c r="H2886">
        <v>2</v>
      </c>
      <c r="I2886">
        <v>99</v>
      </c>
      <c r="J2886">
        <v>175</v>
      </c>
      <c r="K2886">
        <v>99</v>
      </c>
      <c r="L2886">
        <v>10</v>
      </c>
      <c r="M2886">
        <v>99</v>
      </c>
      <c r="N2886">
        <v>99</v>
      </c>
      <c r="O2886">
        <v>99</v>
      </c>
      <c r="P2886">
        <v>99</v>
      </c>
      <c r="R2886">
        <v>0</v>
      </c>
    </row>
    <row r="2887" spans="1:18">
      <c r="A2887">
        <v>18</v>
      </c>
      <c r="B2887">
        <v>591</v>
      </c>
      <c r="C2887">
        <v>2022</v>
      </c>
      <c r="E2887">
        <v>99</v>
      </c>
      <c r="G2887">
        <v>99</v>
      </c>
      <c r="H2887">
        <v>2</v>
      </c>
      <c r="I2887">
        <v>99</v>
      </c>
      <c r="J2887">
        <v>177</v>
      </c>
      <c r="K2887">
        <v>99</v>
      </c>
      <c r="L2887">
        <v>10</v>
      </c>
      <c r="M2887">
        <v>99</v>
      </c>
      <c r="N2887">
        <v>99</v>
      </c>
      <c r="O2887">
        <v>99</v>
      </c>
      <c r="P2887">
        <v>99</v>
      </c>
      <c r="R2887">
        <v>0</v>
      </c>
    </row>
    <row r="2888" spans="1:18">
      <c r="A2888">
        <v>18</v>
      </c>
      <c r="B2888">
        <v>592</v>
      </c>
      <c r="C2888">
        <v>2022</v>
      </c>
      <c r="E2888">
        <v>99</v>
      </c>
      <c r="G2888">
        <v>99</v>
      </c>
      <c r="H2888">
        <v>2</v>
      </c>
      <c r="I2888">
        <v>99</v>
      </c>
      <c r="J2888">
        <v>178</v>
      </c>
      <c r="K2888">
        <v>99</v>
      </c>
      <c r="L2888">
        <v>10</v>
      </c>
      <c r="M2888">
        <v>99</v>
      </c>
      <c r="N2888">
        <v>99</v>
      </c>
      <c r="O2888">
        <v>99</v>
      </c>
      <c r="P2888">
        <v>99</v>
      </c>
      <c r="R2888">
        <v>0</v>
      </c>
    </row>
    <row r="2889" spans="1:18">
      <c r="A2889">
        <v>18</v>
      </c>
      <c r="B2889">
        <v>593</v>
      </c>
      <c r="C2889">
        <v>2022</v>
      </c>
      <c r="E2889">
        <v>99</v>
      </c>
      <c r="G2889">
        <v>99</v>
      </c>
      <c r="H2889">
        <v>2</v>
      </c>
      <c r="I2889">
        <v>99</v>
      </c>
      <c r="J2889">
        <v>181</v>
      </c>
      <c r="K2889">
        <v>99</v>
      </c>
      <c r="L2889">
        <v>10</v>
      </c>
      <c r="M2889">
        <v>99</v>
      </c>
      <c r="N2889">
        <v>99</v>
      </c>
      <c r="O2889">
        <v>99</v>
      </c>
      <c r="P2889">
        <v>99</v>
      </c>
      <c r="R2889">
        <v>0</v>
      </c>
    </row>
    <row r="2890" spans="1:18">
      <c r="A2890">
        <v>18</v>
      </c>
      <c r="B2890">
        <v>594</v>
      </c>
      <c r="C2890">
        <v>2022</v>
      </c>
      <c r="E2890">
        <v>99</v>
      </c>
      <c r="G2890">
        <v>99</v>
      </c>
      <c r="H2890">
        <v>1</v>
      </c>
      <c r="I2890">
        <v>99</v>
      </c>
      <c r="J2890">
        <v>262</v>
      </c>
      <c r="K2890">
        <v>99</v>
      </c>
      <c r="L2890">
        <v>10</v>
      </c>
      <c r="M2890">
        <v>99</v>
      </c>
      <c r="N2890">
        <v>99</v>
      </c>
      <c r="O2890">
        <v>99</v>
      </c>
      <c r="P2890">
        <v>99</v>
      </c>
      <c r="R2890">
        <v>0</v>
      </c>
    </row>
    <row r="2891" spans="1:18">
      <c r="A2891">
        <v>18</v>
      </c>
      <c r="B2891">
        <v>595</v>
      </c>
      <c r="C2891">
        <v>2022</v>
      </c>
      <c r="E2891">
        <v>99</v>
      </c>
      <c r="G2891">
        <v>99</v>
      </c>
      <c r="H2891">
        <v>1</v>
      </c>
      <c r="I2891">
        <v>99</v>
      </c>
      <c r="J2891">
        <v>309</v>
      </c>
      <c r="K2891">
        <v>99</v>
      </c>
      <c r="L2891">
        <v>10</v>
      </c>
      <c r="M2891">
        <v>99</v>
      </c>
      <c r="N2891">
        <v>99</v>
      </c>
      <c r="O2891">
        <v>99</v>
      </c>
      <c r="P2891">
        <v>99</v>
      </c>
      <c r="R2891">
        <v>0</v>
      </c>
    </row>
    <row r="2892" spans="1:18">
      <c r="A2892">
        <v>18</v>
      </c>
      <c r="B2892">
        <v>596</v>
      </c>
      <c r="C2892">
        <v>2022</v>
      </c>
      <c r="E2892">
        <v>99</v>
      </c>
      <c r="G2892">
        <v>99</v>
      </c>
      <c r="H2892">
        <v>2</v>
      </c>
      <c r="I2892">
        <v>99</v>
      </c>
      <c r="J2892">
        <v>470</v>
      </c>
      <c r="K2892">
        <v>99</v>
      </c>
      <c r="L2892">
        <v>10</v>
      </c>
      <c r="M2892">
        <v>99</v>
      </c>
      <c r="N2892">
        <v>99</v>
      </c>
      <c r="O2892">
        <v>99</v>
      </c>
      <c r="P2892">
        <v>99</v>
      </c>
      <c r="R2892">
        <v>0</v>
      </c>
    </row>
    <row r="2893" spans="1:18">
      <c r="A2893">
        <v>18</v>
      </c>
      <c r="B2893">
        <v>597</v>
      </c>
      <c r="C2893">
        <v>2022</v>
      </c>
      <c r="E2893">
        <v>99</v>
      </c>
      <c r="G2893">
        <v>99</v>
      </c>
      <c r="H2893">
        <v>1</v>
      </c>
      <c r="I2893">
        <v>99</v>
      </c>
      <c r="J2893">
        <v>629</v>
      </c>
      <c r="K2893">
        <v>99</v>
      </c>
      <c r="L2893">
        <v>10</v>
      </c>
      <c r="M2893">
        <v>99</v>
      </c>
      <c r="N2893">
        <v>99</v>
      </c>
      <c r="O2893">
        <v>99</v>
      </c>
      <c r="P2893">
        <v>99</v>
      </c>
      <c r="R2893">
        <v>0</v>
      </c>
    </row>
    <row r="2894" spans="1:18">
      <c r="A2894">
        <v>18</v>
      </c>
      <c r="B2894">
        <v>598</v>
      </c>
      <c r="C2894">
        <v>2022</v>
      </c>
      <c r="E2894">
        <v>99</v>
      </c>
      <c r="G2894">
        <v>99</v>
      </c>
      <c r="H2894">
        <v>1</v>
      </c>
      <c r="I2894">
        <v>99</v>
      </c>
      <c r="J2894">
        <v>643</v>
      </c>
      <c r="K2894">
        <v>99</v>
      </c>
      <c r="L2894">
        <v>10</v>
      </c>
      <c r="M2894">
        <v>99</v>
      </c>
      <c r="N2894">
        <v>99</v>
      </c>
      <c r="O2894">
        <v>99</v>
      </c>
      <c r="P2894">
        <v>99</v>
      </c>
      <c r="R2894">
        <v>0</v>
      </c>
    </row>
    <row r="2895" spans="1:18">
      <c r="A2895">
        <v>18</v>
      </c>
      <c r="B2895">
        <v>599</v>
      </c>
      <c r="C2895">
        <v>2022</v>
      </c>
      <c r="E2895">
        <v>99</v>
      </c>
      <c r="G2895">
        <v>99</v>
      </c>
      <c r="H2895">
        <v>2</v>
      </c>
      <c r="I2895">
        <v>99</v>
      </c>
      <c r="J2895">
        <v>704</v>
      </c>
      <c r="K2895">
        <v>99</v>
      </c>
      <c r="L2895">
        <v>10</v>
      </c>
      <c r="M2895">
        <v>99</v>
      </c>
      <c r="N2895">
        <v>99</v>
      </c>
      <c r="O2895">
        <v>99</v>
      </c>
      <c r="P2895">
        <v>99</v>
      </c>
      <c r="R2895">
        <v>0</v>
      </c>
    </row>
    <row r="2896" spans="1:18">
      <c r="A2896">
        <v>18</v>
      </c>
      <c r="B2896">
        <v>600</v>
      </c>
      <c r="C2896">
        <v>2022</v>
      </c>
      <c r="E2896">
        <v>99</v>
      </c>
      <c r="G2896">
        <v>99</v>
      </c>
      <c r="H2896">
        <v>1</v>
      </c>
      <c r="I2896">
        <v>99</v>
      </c>
      <c r="J2896">
        <v>802</v>
      </c>
      <c r="K2896">
        <v>99</v>
      </c>
      <c r="L2896">
        <v>10</v>
      </c>
      <c r="M2896">
        <v>99</v>
      </c>
      <c r="N2896">
        <v>99</v>
      </c>
      <c r="O2896">
        <v>99</v>
      </c>
      <c r="P2896">
        <v>99</v>
      </c>
      <c r="R2896">
        <v>0</v>
      </c>
    </row>
    <row r="2897" spans="1:35">
      <c r="A2897">
        <v>18</v>
      </c>
      <c r="B2897">
        <v>601</v>
      </c>
      <c r="C2897">
        <v>2022</v>
      </c>
      <c r="E2897">
        <v>99</v>
      </c>
      <c r="G2897">
        <v>99</v>
      </c>
      <c r="H2897">
        <v>1</v>
      </c>
      <c r="I2897">
        <v>99</v>
      </c>
      <c r="J2897">
        <v>103</v>
      </c>
      <c r="K2897">
        <v>99</v>
      </c>
      <c r="L2897">
        <v>11</v>
      </c>
      <c r="M2897">
        <v>99</v>
      </c>
      <c r="N2897">
        <v>99</v>
      </c>
      <c r="O2897">
        <v>99</v>
      </c>
      <c r="P2897">
        <v>99</v>
      </c>
      <c r="Q2897">
        <v>4</v>
      </c>
      <c r="R2897">
        <v>6</v>
      </c>
      <c r="S2897">
        <v>11</v>
      </c>
      <c r="T2897">
        <v>10</v>
      </c>
      <c r="U2897">
        <v>38.366666666666653</v>
      </c>
      <c r="V2897">
        <v>0</v>
      </c>
      <c r="W2897">
        <v>50</v>
      </c>
      <c r="X2897">
        <v>100</v>
      </c>
      <c r="Y2897">
        <v>100</v>
      </c>
      <c r="Z2897">
        <v>6.5106749948749236</v>
      </c>
      <c r="AA2897">
        <v>0</v>
      </c>
      <c r="AB2897">
        <v>2.2360679774997898</v>
      </c>
      <c r="AD2897">
        <v>79.450603693494529</v>
      </c>
      <c r="AF2897">
        <v>1.0714285714285712</v>
      </c>
      <c r="AG2897">
        <v>2.7634058797402257</v>
      </c>
      <c r="AH2897">
        <v>0</v>
      </c>
      <c r="AI2897">
        <v>0</v>
      </c>
    </row>
    <row r="2898" spans="1:35">
      <c r="A2898">
        <v>18</v>
      </c>
      <c r="B2898">
        <v>602</v>
      </c>
      <c r="C2898">
        <v>2022</v>
      </c>
      <c r="E2898">
        <v>99</v>
      </c>
      <c r="G2898">
        <v>99</v>
      </c>
      <c r="H2898">
        <v>2</v>
      </c>
      <c r="I2898">
        <v>99</v>
      </c>
      <c r="J2898">
        <v>106</v>
      </c>
      <c r="K2898">
        <v>99</v>
      </c>
      <c r="L2898">
        <v>11</v>
      </c>
      <c r="M2898">
        <v>99</v>
      </c>
      <c r="N2898">
        <v>99</v>
      </c>
      <c r="O2898">
        <v>99</v>
      </c>
      <c r="P2898">
        <v>99</v>
      </c>
      <c r="Q2898">
        <v>13</v>
      </c>
      <c r="R2898">
        <v>115</v>
      </c>
      <c r="S2898">
        <v>11</v>
      </c>
      <c r="T2898">
        <v>5.8608695652173912</v>
      </c>
      <c r="U2898">
        <v>19.271304347826089</v>
      </c>
      <c r="V2898">
        <v>3.4782608695652173</v>
      </c>
      <c r="W2898">
        <v>6.9565217391304346</v>
      </c>
      <c r="X2898">
        <v>54.782608695652179</v>
      </c>
      <c r="Y2898">
        <v>28.695652173913043</v>
      </c>
      <c r="Z2898">
        <v>9.0473514281194074</v>
      </c>
      <c r="AA2898">
        <v>0</v>
      </c>
      <c r="AB2898">
        <v>2.2989107308036463</v>
      </c>
      <c r="AD2898">
        <v>50.363532673632442</v>
      </c>
      <c r="AF2898">
        <v>34.226190476190474</v>
      </c>
      <c r="AG2898">
        <v>45.109812941439891</v>
      </c>
      <c r="AH2898">
        <v>0</v>
      </c>
      <c r="AI2898">
        <v>0</v>
      </c>
    </row>
    <row r="2899" spans="1:35">
      <c r="A2899">
        <v>18</v>
      </c>
      <c r="B2899">
        <v>603</v>
      </c>
      <c r="C2899">
        <v>2022</v>
      </c>
      <c r="E2899">
        <v>99</v>
      </c>
      <c r="G2899">
        <v>99</v>
      </c>
      <c r="H2899">
        <v>1</v>
      </c>
      <c r="I2899">
        <v>99</v>
      </c>
      <c r="J2899">
        <v>110</v>
      </c>
      <c r="K2899">
        <v>99</v>
      </c>
      <c r="L2899">
        <v>11</v>
      </c>
      <c r="M2899">
        <v>99</v>
      </c>
      <c r="N2899">
        <v>99</v>
      </c>
      <c r="O2899">
        <v>99</v>
      </c>
      <c r="P2899">
        <v>99</v>
      </c>
      <c r="R2899">
        <v>0</v>
      </c>
    </row>
    <row r="2900" spans="1:35">
      <c r="A2900">
        <v>18</v>
      </c>
      <c r="B2900">
        <v>604</v>
      </c>
      <c r="C2900">
        <v>2022</v>
      </c>
      <c r="E2900">
        <v>99</v>
      </c>
      <c r="G2900">
        <v>99</v>
      </c>
      <c r="H2900">
        <v>1</v>
      </c>
      <c r="I2900">
        <v>99</v>
      </c>
      <c r="J2900">
        <v>111</v>
      </c>
      <c r="K2900">
        <v>99</v>
      </c>
      <c r="L2900">
        <v>11</v>
      </c>
      <c r="M2900">
        <v>99</v>
      </c>
      <c r="N2900">
        <v>99</v>
      </c>
      <c r="O2900">
        <v>99</v>
      </c>
      <c r="P2900">
        <v>99</v>
      </c>
      <c r="R2900">
        <v>0</v>
      </c>
    </row>
    <row r="2901" spans="1:35">
      <c r="A2901">
        <v>18</v>
      </c>
      <c r="B2901">
        <v>605</v>
      </c>
      <c r="C2901">
        <v>2022</v>
      </c>
      <c r="E2901">
        <v>99</v>
      </c>
      <c r="G2901">
        <v>99</v>
      </c>
      <c r="H2901">
        <v>1</v>
      </c>
      <c r="I2901">
        <v>99</v>
      </c>
      <c r="J2901">
        <v>116</v>
      </c>
      <c r="K2901">
        <v>99</v>
      </c>
      <c r="L2901">
        <v>11</v>
      </c>
      <c r="M2901">
        <v>99</v>
      </c>
      <c r="N2901">
        <v>99</v>
      </c>
      <c r="O2901">
        <v>99</v>
      </c>
      <c r="P2901">
        <v>99</v>
      </c>
      <c r="R2901">
        <v>0</v>
      </c>
    </row>
    <row r="2902" spans="1:35">
      <c r="A2902">
        <v>18</v>
      </c>
      <c r="B2902">
        <v>606</v>
      </c>
      <c r="C2902">
        <v>2022</v>
      </c>
      <c r="E2902">
        <v>99</v>
      </c>
      <c r="G2902">
        <v>99</v>
      </c>
      <c r="H2902">
        <v>2</v>
      </c>
      <c r="I2902">
        <v>99</v>
      </c>
      <c r="J2902">
        <v>117</v>
      </c>
      <c r="K2902">
        <v>99</v>
      </c>
      <c r="L2902">
        <v>11</v>
      </c>
      <c r="M2902">
        <v>99</v>
      </c>
      <c r="N2902">
        <v>99</v>
      </c>
      <c r="O2902">
        <v>99</v>
      </c>
      <c r="P2902">
        <v>99</v>
      </c>
      <c r="R2902">
        <v>0</v>
      </c>
    </row>
    <row r="2903" spans="1:35">
      <c r="A2903">
        <v>18</v>
      </c>
      <c r="B2903">
        <v>607</v>
      </c>
      <c r="C2903">
        <v>2022</v>
      </c>
      <c r="E2903">
        <v>99</v>
      </c>
      <c r="G2903">
        <v>99</v>
      </c>
      <c r="H2903">
        <v>1</v>
      </c>
      <c r="I2903">
        <v>99</v>
      </c>
      <c r="J2903">
        <v>134</v>
      </c>
      <c r="K2903">
        <v>99</v>
      </c>
      <c r="L2903">
        <v>11</v>
      </c>
      <c r="M2903">
        <v>99</v>
      </c>
      <c r="N2903">
        <v>99</v>
      </c>
      <c r="O2903">
        <v>99</v>
      </c>
      <c r="P2903">
        <v>99</v>
      </c>
      <c r="R2903">
        <v>0</v>
      </c>
    </row>
    <row r="2904" spans="1:35">
      <c r="A2904">
        <v>18</v>
      </c>
      <c r="B2904">
        <v>608</v>
      </c>
      <c r="C2904">
        <v>2022</v>
      </c>
      <c r="E2904">
        <v>99</v>
      </c>
      <c r="G2904">
        <v>99</v>
      </c>
      <c r="H2904">
        <v>2</v>
      </c>
      <c r="I2904">
        <v>99</v>
      </c>
      <c r="J2904">
        <v>141</v>
      </c>
      <c r="K2904">
        <v>99</v>
      </c>
      <c r="L2904">
        <v>11</v>
      </c>
      <c r="M2904">
        <v>99</v>
      </c>
      <c r="N2904">
        <v>99</v>
      </c>
      <c r="O2904">
        <v>99</v>
      </c>
      <c r="P2904">
        <v>99</v>
      </c>
      <c r="R2904">
        <v>0</v>
      </c>
    </row>
    <row r="2905" spans="1:35">
      <c r="A2905">
        <v>18</v>
      </c>
      <c r="B2905">
        <v>609</v>
      </c>
      <c r="C2905">
        <v>2022</v>
      </c>
      <c r="E2905">
        <v>99</v>
      </c>
      <c r="G2905">
        <v>99</v>
      </c>
      <c r="H2905">
        <v>2</v>
      </c>
      <c r="I2905">
        <v>99</v>
      </c>
      <c r="J2905">
        <v>143</v>
      </c>
      <c r="K2905">
        <v>99</v>
      </c>
      <c r="L2905">
        <v>11</v>
      </c>
      <c r="M2905">
        <v>99</v>
      </c>
      <c r="N2905">
        <v>99</v>
      </c>
      <c r="O2905">
        <v>99</v>
      </c>
      <c r="P2905">
        <v>99</v>
      </c>
      <c r="R2905">
        <v>0</v>
      </c>
    </row>
    <row r="2906" spans="1:35">
      <c r="A2906">
        <v>18</v>
      </c>
      <c r="B2906">
        <v>610</v>
      </c>
      <c r="C2906">
        <v>2022</v>
      </c>
      <c r="E2906">
        <v>99</v>
      </c>
      <c r="G2906">
        <v>99</v>
      </c>
      <c r="H2906">
        <v>2</v>
      </c>
      <c r="I2906">
        <v>99</v>
      </c>
      <c r="J2906">
        <v>147</v>
      </c>
      <c r="K2906">
        <v>99</v>
      </c>
      <c r="L2906">
        <v>11</v>
      </c>
      <c r="M2906">
        <v>99</v>
      </c>
      <c r="N2906">
        <v>99</v>
      </c>
      <c r="O2906">
        <v>99</v>
      </c>
      <c r="P2906">
        <v>99</v>
      </c>
      <c r="Q2906">
        <v>2</v>
      </c>
      <c r="R2906">
        <v>4</v>
      </c>
      <c r="S2906">
        <v>11</v>
      </c>
      <c r="T2906">
        <v>6.5</v>
      </c>
      <c r="U2906">
        <v>19.25</v>
      </c>
      <c r="V2906">
        <v>0</v>
      </c>
      <c r="W2906">
        <v>0</v>
      </c>
      <c r="X2906">
        <v>75</v>
      </c>
      <c r="Y2906">
        <v>25</v>
      </c>
      <c r="Z2906">
        <v>5.702850164610676</v>
      </c>
      <c r="AA2906">
        <v>0</v>
      </c>
      <c r="AB2906">
        <v>1.5</v>
      </c>
      <c r="AD2906">
        <v>89.428967144329121</v>
      </c>
      <c r="AF2906">
        <v>2.2222222222222223</v>
      </c>
      <c r="AG2906">
        <v>4.6113306982872189</v>
      </c>
      <c r="AH2906">
        <v>0</v>
      </c>
      <c r="AI2906">
        <v>0</v>
      </c>
    </row>
    <row r="2907" spans="1:35">
      <c r="A2907">
        <v>18</v>
      </c>
      <c r="B2907">
        <v>611</v>
      </c>
      <c r="C2907">
        <v>2022</v>
      </c>
      <c r="E2907">
        <v>99</v>
      </c>
      <c r="G2907">
        <v>99</v>
      </c>
      <c r="H2907">
        <v>1</v>
      </c>
      <c r="I2907">
        <v>99</v>
      </c>
      <c r="J2907">
        <v>155</v>
      </c>
      <c r="K2907">
        <v>99</v>
      </c>
      <c r="L2907">
        <v>11</v>
      </c>
      <c r="M2907">
        <v>99</v>
      </c>
      <c r="N2907">
        <v>99</v>
      </c>
      <c r="O2907">
        <v>99</v>
      </c>
      <c r="P2907">
        <v>99</v>
      </c>
      <c r="R2907">
        <v>0</v>
      </c>
    </row>
    <row r="2908" spans="1:35">
      <c r="A2908">
        <v>18</v>
      </c>
      <c r="B2908">
        <v>612</v>
      </c>
      <c r="C2908">
        <v>2022</v>
      </c>
      <c r="E2908">
        <v>99</v>
      </c>
      <c r="G2908">
        <v>99</v>
      </c>
      <c r="H2908">
        <v>2</v>
      </c>
      <c r="I2908">
        <v>99</v>
      </c>
      <c r="J2908">
        <v>160</v>
      </c>
      <c r="K2908">
        <v>99</v>
      </c>
      <c r="L2908">
        <v>11</v>
      </c>
      <c r="M2908">
        <v>99</v>
      </c>
      <c r="N2908">
        <v>99</v>
      </c>
      <c r="O2908">
        <v>99</v>
      </c>
      <c r="P2908">
        <v>99</v>
      </c>
      <c r="R2908">
        <v>0</v>
      </c>
    </row>
    <row r="2909" spans="1:35">
      <c r="A2909">
        <v>18</v>
      </c>
      <c r="B2909">
        <v>613</v>
      </c>
      <c r="C2909">
        <v>2022</v>
      </c>
      <c r="E2909">
        <v>99</v>
      </c>
      <c r="G2909">
        <v>99</v>
      </c>
      <c r="H2909">
        <v>1</v>
      </c>
      <c r="I2909">
        <v>99</v>
      </c>
      <c r="J2909">
        <v>171</v>
      </c>
      <c r="K2909">
        <v>99</v>
      </c>
      <c r="L2909">
        <v>11</v>
      </c>
      <c r="M2909">
        <v>99</v>
      </c>
      <c r="N2909">
        <v>99</v>
      </c>
      <c r="O2909">
        <v>99</v>
      </c>
      <c r="P2909">
        <v>99</v>
      </c>
      <c r="R2909">
        <v>0</v>
      </c>
    </row>
    <row r="2910" spans="1:35">
      <c r="A2910">
        <v>18</v>
      </c>
      <c r="B2910">
        <v>614</v>
      </c>
      <c r="C2910">
        <v>2022</v>
      </c>
      <c r="E2910">
        <v>99</v>
      </c>
      <c r="G2910">
        <v>99</v>
      </c>
      <c r="H2910">
        <v>2</v>
      </c>
      <c r="I2910">
        <v>99</v>
      </c>
      <c r="J2910">
        <v>175</v>
      </c>
      <c r="K2910">
        <v>99</v>
      </c>
      <c r="L2910">
        <v>11</v>
      </c>
      <c r="M2910">
        <v>99</v>
      </c>
      <c r="N2910">
        <v>99</v>
      </c>
      <c r="O2910">
        <v>99</v>
      </c>
      <c r="P2910">
        <v>99</v>
      </c>
      <c r="R2910">
        <v>0</v>
      </c>
    </row>
    <row r="2911" spans="1:35">
      <c r="A2911">
        <v>18</v>
      </c>
      <c r="B2911">
        <v>615</v>
      </c>
      <c r="C2911">
        <v>2022</v>
      </c>
      <c r="E2911">
        <v>99</v>
      </c>
      <c r="G2911">
        <v>99</v>
      </c>
      <c r="H2911">
        <v>2</v>
      </c>
      <c r="I2911">
        <v>99</v>
      </c>
      <c r="J2911">
        <v>177</v>
      </c>
      <c r="K2911">
        <v>99</v>
      </c>
      <c r="L2911">
        <v>11</v>
      </c>
      <c r="M2911">
        <v>99</v>
      </c>
      <c r="N2911">
        <v>99</v>
      </c>
      <c r="O2911">
        <v>99</v>
      </c>
      <c r="P2911">
        <v>99</v>
      </c>
      <c r="R2911">
        <v>0</v>
      </c>
    </row>
    <row r="2912" spans="1:35">
      <c r="A2912">
        <v>18</v>
      </c>
      <c r="B2912">
        <v>616</v>
      </c>
      <c r="C2912">
        <v>2022</v>
      </c>
      <c r="E2912">
        <v>99</v>
      </c>
      <c r="G2912">
        <v>99</v>
      </c>
      <c r="H2912">
        <v>2</v>
      </c>
      <c r="I2912">
        <v>99</v>
      </c>
      <c r="J2912">
        <v>178</v>
      </c>
      <c r="K2912">
        <v>99</v>
      </c>
      <c r="L2912">
        <v>11</v>
      </c>
      <c r="M2912">
        <v>99</v>
      </c>
      <c r="N2912">
        <v>99</v>
      </c>
      <c r="O2912">
        <v>99</v>
      </c>
      <c r="P2912">
        <v>99</v>
      </c>
      <c r="Q2912">
        <v>1</v>
      </c>
      <c r="R2912">
        <v>1</v>
      </c>
      <c r="S2912">
        <v>11</v>
      </c>
      <c r="T2912">
        <v>5</v>
      </c>
      <c r="U2912">
        <v>16.3</v>
      </c>
      <c r="V2912">
        <v>0</v>
      </c>
      <c r="W2912">
        <v>0</v>
      </c>
      <c r="X2912">
        <v>100</v>
      </c>
      <c r="Y2912">
        <v>0</v>
      </c>
      <c r="Z2912">
        <v>0</v>
      </c>
      <c r="AA2912">
        <v>0</v>
      </c>
      <c r="AB2912">
        <v>0</v>
      </c>
      <c r="AF2912">
        <v>0.11682242990654201</v>
      </c>
      <c r="AG2912">
        <v>0.14754068683357777</v>
      </c>
      <c r="AH2912">
        <v>0</v>
      </c>
      <c r="AI2912">
        <v>0</v>
      </c>
    </row>
    <row r="2913" spans="1:35">
      <c r="A2913">
        <v>18</v>
      </c>
      <c r="B2913">
        <v>617</v>
      </c>
      <c r="C2913">
        <v>2022</v>
      </c>
      <c r="E2913">
        <v>99</v>
      </c>
      <c r="G2913">
        <v>99</v>
      </c>
      <c r="H2913">
        <v>2</v>
      </c>
      <c r="I2913">
        <v>99</v>
      </c>
      <c r="J2913">
        <v>181</v>
      </c>
      <c r="K2913">
        <v>99</v>
      </c>
      <c r="L2913">
        <v>11</v>
      </c>
      <c r="M2913">
        <v>99</v>
      </c>
      <c r="N2913">
        <v>99</v>
      </c>
      <c r="O2913">
        <v>99</v>
      </c>
      <c r="P2913">
        <v>99</v>
      </c>
      <c r="R2913">
        <v>0</v>
      </c>
    </row>
    <row r="2914" spans="1:35">
      <c r="A2914">
        <v>18</v>
      </c>
      <c r="B2914">
        <v>618</v>
      </c>
      <c r="C2914">
        <v>2022</v>
      </c>
      <c r="E2914">
        <v>99</v>
      </c>
      <c r="G2914">
        <v>99</v>
      </c>
      <c r="H2914">
        <v>1</v>
      </c>
      <c r="I2914">
        <v>99</v>
      </c>
      <c r="J2914">
        <v>262</v>
      </c>
      <c r="K2914">
        <v>99</v>
      </c>
      <c r="L2914">
        <v>11</v>
      </c>
      <c r="M2914">
        <v>99</v>
      </c>
      <c r="N2914">
        <v>99</v>
      </c>
      <c r="O2914">
        <v>99</v>
      </c>
      <c r="P2914">
        <v>99</v>
      </c>
      <c r="R2914">
        <v>0</v>
      </c>
    </row>
    <row r="2915" spans="1:35">
      <c r="A2915">
        <v>18</v>
      </c>
      <c r="B2915">
        <v>619</v>
      </c>
      <c r="C2915">
        <v>2022</v>
      </c>
      <c r="E2915">
        <v>99</v>
      </c>
      <c r="G2915">
        <v>99</v>
      </c>
      <c r="H2915">
        <v>1</v>
      </c>
      <c r="I2915">
        <v>99</v>
      </c>
      <c r="J2915">
        <v>309</v>
      </c>
      <c r="K2915">
        <v>99</v>
      </c>
      <c r="L2915">
        <v>11</v>
      </c>
      <c r="M2915">
        <v>99</v>
      </c>
      <c r="N2915">
        <v>99</v>
      </c>
      <c r="O2915">
        <v>99</v>
      </c>
      <c r="P2915">
        <v>99</v>
      </c>
      <c r="Q2915">
        <v>3</v>
      </c>
      <c r="R2915">
        <v>22</v>
      </c>
      <c r="S2915">
        <v>11</v>
      </c>
      <c r="T2915">
        <v>5.8181818181818192</v>
      </c>
      <c r="U2915">
        <v>10.609090909090909</v>
      </c>
      <c r="V2915">
        <v>0</v>
      </c>
      <c r="W2915">
        <v>13.636363636363638</v>
      </c>
      <c r="X2915">
        <v>18.181818181818183</v>
      </c>
      <c r="Y2915">
        <v>13.636363636363638</v>
      </c>
      <c r="Z2915">
        <v>7.0453665683656688</v>
      </c>
      <c r="AA2915">
        <v>0</v>
      </c>
      <c r="AB2915">
        <v>2.0590457550738406</v>
      </c>
      <c r="AD2915">
        <v>95.264974848610379</v>
      </c>
      <c r="AF2915">
        <v>1.7529880478087652</v>
      </c>
      <c r="AG2915">
        <v>1.7673918475832773</v>
      </c>
      <c r="AH2915">
        <v>0</v>
      </c>
      <c r="AI2915">
        <v>0</v>
      </c>
    </row>
    <row r="2916" spans="1:35">
      <c r="A2916">
        <v>18</v>
      </c>
      <c r="B2916">
        <v>620</v>
      </c>
      <c r="C2916">
        <v>2022</v>
      </c>
      <c r="E2916">
        <v>99</v>
      </c>
      <c r="G2916">
        <v>99</v>
      </c>
      <c r="H2916">
        <v>2</v>
      </c>
      <c r="I2916">
        <v>99</v>
      </c>
      <c r="J2916">
        <v>470</v>
      </c>
      <c r="K2916">
        <v>99</v>
      </c>
      <c r="L2916">
        <v>11</v>
      </c>
      <c r="M2916">
        <v>99</v>
      </c>
      <c r="N2916">
        <v>99</v>
      </c>
      <c r="O2916">
        <v>99</v>
      </c>
      <c r="P2916">
        <v>99</v>
      </c>
      <c r="R2916">
        <v>0</v>
      </c>
    </row>
    <row r="2917" spans="1:35">
      <c r="A2917">
        <v>18</v>
      </c>
      <c r="B2917">
        <v>621</v>
      </c>
      <c r="C2917">
        <v>2022</v>
      </c>
      <c r="E2917">
        <v>99</v>
      </c>
      <c r="G2917">
        <v>99</v>
      </c>
      <c r="H2917">
        <v>2</v>
      </c>
      <c r="I2917">
        <v>99</v>
      </c>
      <c r="J2917">
        <v>629</v>
      </c>
      <c r="K2917">
        <v>99</v>
      </c>
      <c r="L2917">
        <v>11</v>
      </c>
      <c r="M2917">
        <v>99</v>
      </c>
      <c r="N2917">
        <v>99</v>
      </c>
      <c r="O2917">
        <v>99</v>
      </c>
      <c r="P2917">
        <v>99</v>
      </c>
      <c r="R2917">
        <v>0</v>
      </c>
    </row>
    <row r="2918" spans="1:35">
      <c r="A2918">
        <v>18</v>
      </c>
      <c r="B2918">
        <v>622</v>
      </c>
      <c r="C2918">
        <v>2022</v>
      </c>
      <c r="E2918">
        <v>99</v>
      </c>
      <c r="G2918">
        <v>99</v>
      </c>
      <c r="H2918">
        <v>1</v>
      </c>
      <c r="I2918">
        <v>99</v>
      </c>
      <c r="J2918">
        <v>643</v>
      </c>
      <c r="K2918">
        <v>99</v>
      </c>
      <c r="L2918">
        <v>11</v>
      </c>
      <c r="M2918">
        <v>99</v>
      </c>
      <c r="N2918">
        <v>99</v>
      </c>
      <c r="O2918">
        <v>99</v>
      </c>
      <c r="P2918">
        <v>99</v>
      </c>
      <c r="R2918">
        <v>0</v>
      </c>
    </row>
    <row r="2919" spans="1:35">
      <c r="A2919">
        <v>18</v>
      </c>
      <c r="B2919">
        <v>623</v>
      </c>
      <c r="C2919">
        <v>2022</v>
      </c>
      <c r="E2919">
        <v>99</v>
      </c>
      <c r="G2919">
        <v>99</v>
      </c>
      <c r="H2919">
        <v>2</v>
      </c>
      <c r="I2919">
        <v>99</v>
      </c>
      <c r="J2919">
        <v>704</v>
      </c>
      <c r="K2919">
        <v>99</v>
      </c>
      <c r="L2919">
        <v>11</v>
      </c>
      <c r="M2919">
        <v>99</v>
      </c>
      <c r="N2919">
        <v>99</v>
      </c>
      <c r="O2919">
        <v>99</v>
      </c>
      <c r="P2919">
        <v>99</v>
      </c>
      <c r="R2919">
        <v>0</v>
      </c>
    </row>
    <row r="2920" spans="1:35">
      <c r="A2920">
        <v>18</v>
      </c>
      <c r="B2920">
        <v>624</v>
      </c>
      <c r="C2920">
        <v>2022</v>
      </c>
      <c r="E2920">
        <v>99</v>
      </c>
      <c r="G2920">
        <v>99</v>
      </c>
      <c r="H2920">
        <v>1</v>
      </c>
      <c r="I2920">
        <v>99</v>
      </c>
      <c r="J2920">
        <v>802</v>
      </c>
      <c r="K2920">
        <v>99</v>
      </c>
      <c r="L2920">
        <v>11</v>
      </c>
      <c r="M2920">
        <v>99</v>
      </c>
      <c r="N2920">
        <v>99</v>
      </c>
      <c r="O2920">
        <v>99</v>
      </c>
      <c r="P2920">
        <v>99</v>
      </c>
      <c r="R2920">
        <v>0</v>
      </c>
    </row>
    <row r="2921" spans="1:35">
      <c r="A2921">
        <v>18</v>
      </c>
      <c r="B2921">
        <v>625</v>
      </c>
      <c r="C2921">
        <v>2022</v>
      </c>
      <c r="E2921">
        <v>99</v>
      </c>
      <c r="G2921">
        <v>99</v>
      </c>
      <c r="H2921">
        <v>1</v>
      </c>
      <c r="I2921">
        <v>99</v>
      </c>
      <c r="J2921">
        <v>103</v>
      </c>
      <c r="K2921">
        <v>99</v>
      </c>
      <c r="L2921">
        <v>12</v>
      </c>
      <c r="M2921">
        <v>99</v>
      </c>
      <c r="N2921">
        <v>99</v>
      </c>
      <c r="O2921">
        <v>99</v>
      </c>
      <c r="P2921">
        <v>99</v>
      </c>
      <c r="R2921">
        <v>0</v>
      </c>
    </row>
    <row r="2922" spans="1:35">
      <c r="A2922">
        <v>18</v>
      </c>
      <c r="B2922">
        <v>626</v>
      </c>
      <c r="C2922">
        <v>2022</v>
      </c>
      <c r="E2922">
        <v>99</v>
      </c>
      <c r="G2922">
        <v>99</v>
      </c>
      <c r="H2922">
        <v>2</v>
      </c>
      <c r="I2922">
        <v>99</v>
      </c>
      <c r="J2922">
        <v>106</v>
      </c>
      <c r="K2922">
        <v>99</v>
      </c>
      <c r="L2922">
        <v>12</v>
      </c>
      <c r="M2922">
        <v>99</v>
      </c>
      <c r="N2922">
        <v>99</v>
      </c>
      <c r="O2922">
        <v>99</v>
      </c>
      <c r="P2922">
        <v>99</v>
      </c>
      <c r="R2922">
        <v>0</v>
      </c>
    </row>
    <row r="2923" spans="1:35">
      <c r="A2923">
        <v>18</v>
      </c>
      <c r="B2923">
        <v>627</v>
      </c>
      <c r="C2923">
        <v>2022</v>
      </c>
      <c r="E2923">
        <v>99</v>
      </c>
      <c r="G2923">
        <v>99</v>
      </c>
      <c r="H2923">
        <v>1</v>
      </c>
      <c r="I2923">
        <v>99</v>
      </c>
      <c r="J2923">
        <v>110</v>
      </c>
      <c r="K2923">
        <v>99</v>
      </c>
      <c r="L2923">
        <v>12</v>
      </c>
      <c r="M2923">
        <v>99</v>
      </c>
      <c r="N2923">
        <v>99</v>
      </c>
      <c r="O2923">
        <v>99</v>
      </c>
      <c r="P2923">
        <v>99</v>
      </c>
      <c r="R2923">
        <v>0</v>
      </c>
    </row>
    <row r="2924" spans="1:35">
      <c r="A2924">
        <v>18</v>
      </c>
      <c r="B2924">
        <v>628</v>
      </c>
      <c r="C2924">
        <v>2022</v>
      </c>
      <c r="E2924">
        <v>99</v>
      </c>
      <c r="G2924">
        <v>99</v>
      </c>
      <c r="H2924">
        <v>1</v>
      </c>
      <c r="I2924">
        <v>99</v>
      </c>
      <c r="J2924">
        <v>111</v>
      </c>
      <c r="K2924">
        <v>99</v>
      </c>
      <c r="L2924">
        <v>12</v>
      </c>
      <c r="M2924">
        <v>99</v>
      </c>
      <c r="N2924">
        <v>99</v>
      </c>
      <c r="O2924">
        <v>99</v>
      </c>
      <c r="P2924">
        <v>99</v>
      </c>
      <c r="R2924">
        <v>0</v>
      </c>
    </row>
    <row r="2925" spans="1:35">
      <c r="A2925">
        <v>18</v>
      </c>
      <c r="B2925">
        <v>629</v>
      </c>
      <c r="C2925">
        <v>2022</v>
      </c>
      <c r="E2925">
        <v>99</v>
      </c>
      <c r="G2925">
        <v>99</v>
      </c>
      <c r="H2925">
        <v>1</v>
      </c>
      <c r="I2925">
        <v>99</v>
      </c>
      <c r="J2925">
        <v>116</v>
      </c>
      <c r="K2925">
        <v>99</v>
      </c>
      <c r="L2925">
        <v>12</v>
      </c>
      <c r="M2925">
        <v>99</v>
      </c>
      <c r="N2925">
        <v>99</v>
      </c>
      <c r="O2925">
        <v>99</v>
      </c>
      <c r="P2925">
        <v>99</v>
      </c>
      <c r="R2925">
        <v>0</v>
      </c>
    </row>
    <row r="2926" spans="1:35">
      <c r="A2926">
        <v>18</v>
      </c>
      <c r="B2926">
        <v>630</v>
      </c>
      <c r="C2926">
        <v>2022</v>
      </c>
      <c r="E2926">
        <v>99</v>
      </c>
      <c r="G2926">
        <v>99</v>
      </c>
      <c r="H2926">
        <v>2</v>
      </c>
      <c r="I2926">
        <v>99</v>
      </c>
      <c r="J2926">
        <v>117</v>
      </c>
      <c r="K2926">
        <v>99</v>
      </c>
      <c r="L2926">
        <v>12</v>
      </c>
      <c r="M2926">
        <v>99</v>
      </c>
      <c r="N2926">
        <v>99</v>
      </c>
      <c r="O2926">
        <v>99</v>
      </c>
      <c r="P2926">
        <v>99</v>
      </c>
      <c r="R2926">
        <v>0</v>
      </c>
    </row>
    <row r="2927" spans="1:35">
      <c r="A2927">
        <v>18</v>
      </c>
      <c r="B2927">
        <v>631</v>
      </c>
      <c r="C2927">
        <v>2022</v>
      </c>
      <c r="E2927">
        <v>99</v>
      </c>
      <c r="G2927">
        <v>99</v>
      </c>
      <c r="H2927">
        <v>1</v>
      </c>
      <c r="I2927">
        <v>99</v>
      </c>
      <c r="J2927">
        <v>134</v>
      </c>
      <c r="K2927">
        <v>99</v>
      </c>
      <c r="L2927">
        <v>12</v>
      </c>
      <c r="M2927">
        <v>99</v>
      </c>
      <c r="N2927">
        <v>99</v>
      </c>
      <c r="O2927">
        <v>99</v>
      </c>
      <c r="P2927">
        <v>99</v>
      </c>
      <c r="R2927">
        <v>0</v>
      </c>
    </row>
    <row r="2928" spans="1:35">
      <c r="A2928">
        <v>18</v>
      </c>
      <c r="B2928">
        <v>632</v>
      </c>
      <c r="C2928">
        <v>2022</v>
      </c>
      <c r="E2928">
        <v>99</v>
      </c>
      <c r="G2928">
        <v>99</v>
      </c>
      <c r="H2928">
        <v>2</v>
      </c>
      <c r="I2928">
        <v>99</v>
      </c>
      <c r="J2928">
        <v>141</v>
      </c>
      <c r="K2928">
        <v>99</v>
      </c>
      <c r="L2928">
        <v>12</v>
      </c>
      <c r="M2928">
        <v>99</v>
      </c>
      <c r="N2928">
        <v>99</v>
      </c>
      <c r="O2928">
        <v>99</v>
      </c>
      <c r="P2928">
        <v>99</v>
      </c>
      <c r="R2928">
        <v>0</v>
      </c>
    </row>
    <row r="2929" spans="1:18">
      <c r="A2929">
        <v>18</v>
      </c>
      <c r="B2929">
        <v>633</v>
      </c>
      <c r="C2929">
        <v>2022</v>
      </c>
      <c r="E2929">
        <v>99</v>
      </c>
      <c r="G2929">
        <v>99</v>
      </c>
      <c r="H2929">
        <v>2</v>
      </c>
      <c r="I2929">
        <v>99</v>
      </c>
      <c r="J2929">
        <v>143</v>
      </c>
      <c r="K2929">
        <v>99</v>
      </c>
      <c r="L2929">
        <v>12</v>
      </c>
      <c r="M2929">
        <v>99</v>
      </c>
      <c r="N2929">
        <v>99</v>
      </c>
      <c r="O2929">
        <v>99</v>
      </c>
      <c r="P2929">
        <v>99</v>
      </c>
      <c r="R2929">
        <v>0</v>
      </c>
    </row>
    <row r="2930" spans="1:18">
      <c r="A2930">
        <v>18</v>
      </c>
      <c r="B2930">
        <v>634</v>
      </c>
      <c r="C2930">
        <v>2022</v>
      </c>
      <c r="E2930">
        <v>99</v>
      </c>
      <c r="G2930">
        <v>99</v>
      </c>
      <c r="H2930">
        <v>2</v>
      </c>
      <c r="I2930">
        <v>99</v>
      </c>
      <c r="J2930">
        <v>147</v>
      </c>
      <c r="K2930">
        <v>99</v>
      </c>
      <c r="L2930">
        <v>12</v>
      </c>
      <c r="M2930">
        <v>99</v>
      </c>
      <c r="N2930">
        <v>99</v>
      </c>
      <c r="O2930">
        <v>99</v>
      </c>
      <c r="P2930">
        <v>99</v>
      </c>
      <c r="R2930">
        <v>0</v>
      </c>
    </row>
    <row r="2931" spans="1:18">
      <c r="A2931">
        <v>18</v>
      </c>
      <c r="B2931">
        <v>635</v>
      </c>
      <c r="C2931">
        <v>2022</v>
      </c>
      <c r="E2931">
        <v>99</v>
      </c>
      <c r="G2931">
        <v>99</v>
      </c>
      <c r="H2931">
        <v>1</v>
      </c>
      <c r="I2931">
        <v>99</v>
      </c>
      <c r="J2931">
        <v>155</v>
      </c>
      <c r="K2931">
        <v>99</v>
      </c>
      <c r="L2931">
        <v>12</v>
      </c>
      <c r="M2931">
        <v>99</v>
      </c>
      <c r="N2931">
        <v>99</v>
      </c>
      <c r="O2931">
        <v>99</v>
      </c>
      <c r="P2931">
        <v>99</v>
      </c>
      <c r="R2931">
        <v>0</v>
      </c>
    </row>
    <row r="2932" spans="1:18">
      <c r="A2932">
        <v>18</v>
      </c>
      <c r="B2932">
        <v>636</v>
      </c>
      <c r="C2932">
        <v>2022</v>
      </c>
      <c r="E2932">
        <v>99</v>
      </c>
      <c r="G2932">
        <v>99</v>
      </c>
      <c r="H2932">
        <v>2</v>
      </c>
      <c r="I2932">
        <v>99</v>
      </c>
      <c r="J2932">
        <v>160</v>
      </c>
      <c r="K2932">
        <v>99</v>
      </c>
      <c r="L2932">
        <v>12</v>
      </c>
      <c r="M2932">
        <v>99</v>
      </c>
      <c r="N2932">
        <v>99</v>
      </c>
      <c r="O2932">
        <v>99</v>
      </c>
      <c r="P2932">
        <v>99</v>
      </c>
      <c r="R2932">
        <v>0</v>
      </c>
    </row>
    <row r="2933" spans="1:18">
      <c r="A2933">
        <v>18</v>
      </c>
      <c r="B2933">
        <v>637</v>
      </c>
      <c r="C2933">
        <v>2022</v>
      </c>
      <c r="E2933">
        <v>99</v>
      </c>
      <c r="G2933">
        <v>99</v>
      </c>
      <c r="H2933">
        <v>1</v>
      </c>
      <c r="I2933">
        <v>99</v>
      </c>
      <c r="J2933">
        <v>171</v>
      </c>
      <c r="K2933">
        <v>99</v>
      </c>
      <c r="L2933">
        <v>12</v>
      </c>
      <c r="M2933">
        <v>99</v>
      </c>
      <c r="N2933">
        <v>99</v>
      </c>
      <c r="O2933">
        <v>99</v>
      </c>
      <c r="P2933">
        <v>99</v>
      </c>
      <c r="R2933">
        <v>0</v>
      </c>
    </row>
    <row r="2934" spans="1:18">
      <c r="A2934">
        <v>18</v>
      </c>
      <c r="B2934">
        <v>638</v>
      </c>
      <c r="C2934">
        <v>2022</v>
      </c>
      <c r="E2934">
        <v>99</v>
      </c>
      <c r="G2934">
        <v>99</v>
      </c>
      <c r="H2934">
        <v>2</v>
      </c>
      <c r="I2934">
        <v>99</v>
      </c>
      <c r="J2934">
        <v>175</v>
      </c>
      <c r="K2934">
        <v>99</v>
      </c>
      <c r="L2934">
        <v>12</v>
      </c>
      <c r="M2934">
        <v>99</v>
      </c>
      <c r="N2934">
        <v>99</v>
      </c>
      <c r="O2934">
        <v>99</v>
      </c>
      <c r="P2934">
        <v>99</v>
      </c>
      <c r="R2934">
        <v>0</v>
      </c>
    </row>
    <row r="2935" spans="1:18">
      <c r="A2935">
        <v>18</v>
      </c>
      <c r="B2935">
        <v>639</v>
      </c>
      <c r="C2935">
        <v>2022</v>
      </c>
      <c r="E2935">
        <v>99</v>
      </c>
      <c r="G2935">
        <v>99</v>
      </c>
      <c r="H2935">
        <v>2</v>
      </c>
      <c r="I2935">
        <v>99</v>
      </c>
      <c r="J2935">
        <v>177</v>
      </c>
      <c r="K2935">
        <v>99</v>
      </c>
      <c r="L2935">
        <v>12</v>
      </c>
      <c r="M2935">
        <v>99</v>
      </c>
      <c r="N2935">
        <v>99</v>
      </c>
      <c r="O2935">
        <v>99</v>
      </c>
      <c r="P2935">
        <v>99</v>
      </c>
      <c r="R2935">
        <v>0</v>
      </c>
    </row>
    <row r="2936" spans="1:18">
      <c r="A2936">
        <v>18</v>
      </c>
      <c r="B2936">
        <v>640</v>
      </c>
      <c r="C2936">
        <v>2022</v>
      </c>
      <c r="E2936">
        <v>99</v>
      </c>
      <c r="G2936">
        <v>99</v>
      </c>
      <c r="H2936">
        <v>2</v>
      </c>
      <c r="I2936">
        <v>99</v>
      </c>
      <c r="J2936">
        <v>178</v>
      </c>
      <c r="K2936">
        <v>99</v>
      </c>
      <c r="L2936">
        <v>12</v>
      </c>
      <c r="M2936">
        <v>99</v>
      </c>
      <c r="N2936">
        <v>99</v>
      </c>
      <c r="O2936">
        <v>99</v>
      </c>
      <c r="P2936">
        <v>99</v>
      </c>
      <c r="R2936">
        <v>0</v>
      </c>
    </row>
    <row r="2937" spans="1:18">
      <c r="A2937">
        <v>18</v>
      </c>
      <c r="B2937">
        <v>641</v>
      </c>
      <c r="C2937">
        <v>2022</v>
      </c>
      <c r="E2937">
        <v>99</v>
      </c>
      <c r="G2937">
        <v>99</v>
      </c>
      <c r="H2937">
        <v>2</v>
      </c>
      <c r="I2937">
        <v>99</v>
      </c>
      <c r="J2937">
        <v>181</v>
      </c>
      <c r="K2937">
        <v>99</v>
      </c>
      <c r="L2937">
        <v>12</v>
      </c>
      <c r="M2937">
        <v>99</v>
      </c>
      <c r="N2937">
        <v>99</v>
      </c>
      <c r="O2937">
        <v>99</v>
      </c>
      <c r="P2937">
        <v>99</v>
      </c>
      <c r="R2937">
        <v>0</v>
      </c>
    </row>
    <row r="2938" spans="1:18">
      <c r="A2938">
        <v>18</v>
      </c>
      <c r="B2938">
        <v>642</v>
      </c>
      <c r="C2938">
        <v>2022</v>
      </c>
      <c r="E2938">
        <v>99</v>
      </c>
      <c r="G2938">
        <v>99</v>
      </c>
      <c r="H2938">
        <v>1</v>
      </c>
      <c r="I2938">
        <v>99</v>
      </c>
      <c r="J2938">
        <v>262</v>
      </c>
      <c r="K2938">
        <v>99</v>
      </c>
      <c r="L2938">
        <v>12</v>
      </c>
      <c r="M2938">
        <v>99</v>
      </c>
      <c r="N2938">
        <v>99</v>
      </c>
      <c r="O2938">
        <v>99</v>
      </c>
      <c r="P2938">
        <v>99</v>
      </c>
      <c r="R2938">
        <v>0</v>
      </c>
    </row>
    <row r="2939" spans="1:18">
      <c r="A2939">
        <v>18</v>
      </c>
      <c r="B2939">
        <v>643</v>
      </c>
      <c r="C2939">
        <v>2022</v>
      </c>
      <c r="E2939">
        <v>99</v>
      </c>
      <c r="G2939">
        <v>99</v>
      </c>
      <c r="H2939">
        <v>1</v>
      </c>
      <c r="I2939">
        <v>99</v>
      </c>
      <c r="J2939">
        <v>309</v>
      </c>
      <c r="K2939">
        <v>99</v>
      </c>
      <c r="L2939">
        <v>12</v>
      </c>
      <c r="M2939">
        <v>99</v>
      </c>
      <c r="N2939">
        <v>99</v>
      </c>
      <c r="O2939">
        <v>99</v>
      </c>
      <c r="P2939">
        <v>99</v>
      </c>
      <c r="R2939">
        <v>0</v>
      </c>
    </row>
    <row r="2940" spans="1:18">
      <c r="A2940">
        <v>18</v>
      </c>
      <c r="B2940">
        <v>644</v>
      </c>
      <c r="C2940">
        <v>2022</v>
      </c>
      <c r="E2940">
        <v>99</v>
      </c>
      <c r="G2940">
        <v>99</v>
      </c>
      <c r="H2940">
        <v>2</v>
      </c>
      <c r="I2940">
        <v>99</v>
      </c>
      <c r="J2940">
        <v>470</v>
      </c>
      <c r="K2940">
        <v>99</v>
      </c>
      <c r="L2940">
        <v>12</v>
      </c>
      <c r="M2940">
        <v>99</v>
      </c>
      <c r="N2940">
        <v>99</v>
      </c>
      <c r="O2940">
        <v>99</v>
      </c>
      <c r="P2940">
        <v>99</v>
      </c>
      <c r="R2940">
        <v>0</v>
      </c>
    </row>
    <row r="2941" spans="1:18">
      <c r="A2941">
        <v>18</v>
      </c>
      <c r="B2941">
        <v>645</v>
      </c>
      <c r="C2941">
        <v>2022</v>
      </c>
      <c r="E2941">
        <v>99</v>
      </c>
      <c r="G2941">
        <v>99</v>
      </c>
      <c r="H2941">
        <v>2</v>
      </c>
      <c r="I2941">
        <v>99</v>
      </c>
      <c r="J2941">
        <v>629</v>
      </c>
      <c r="K2941">
        <v>99</v>
      </c>
      <c r="L2941">
        <v>12</v>
      </c>
      <c r="M2941">
        <v>99</v>
      </c>
      <c r="N2941">
        <v>99</v>
      </c>
      <c r="O2941">
        <v>99</v>
      </c>
      <c r="P2941">
        <v>99</v>
      </c>
      <c r="R2941">
        <v>0</v>
      </c>
    </row>
    <row r="2942" spans="1:18">
      <c r="A2942">
        <v>18</v>
      </c>
      <c r="B2942">
        <v>646</v>
      </c>
      <c r="C2942">
        <v>2022</v>
      </c>
      <c r="E2942">
        <v>99</v>
      </c>
      <c r="G2942">
        <v>99</v>
      </c>
      <c r="H2942">
        <v>1</v>
      </c>
      <c r="I2942">
        <v>99</v>
      </c>
      <c r="J2942">
        <v>643</v>
      </c>
      <c r="K2942">
        <v>99</v>
      </c>
      <c r="L2942">
        <v>12</v>
      </c>
      <c r="M2942">
        <v>99</v>
      </c>
      <c r="N2942">
        <v>99</v>
      </c>
      <c r="O2942">
        <v>99</v>
      </c>
      <c r="P2942">
        <v>99</v>
      </c>
      <c r="R2942">
        <v>0</v>
      </c>
    </row>
    <row r="2943" spans="1:18">
      <c r="A2943">
        <v>18</v>
      </c>
      <c r="B2943">
        <v>647</v>
      </c>
      <c r="C2943">
        <v>2022</v>
      </c>
      <c r="E2943">
        <v>99</v>
      </c>
      <c r="G2943">
        <v>99</v>
      </c>
      <c r="H2943">
        <v>2</v>
      </c>
      <c r="I2943">
        <v>99</v>
      </c>
      <c r="J2943">
        <v>704</v>
      </c>
      <c r="K2943">
        <v>99</v>
      </c>
      <c r="L2943">
        <v>12</v>
      </c>
      <c r="M2943">
        <v>99</v>
      </c>
      <c r="N2943">
        <v>99</v>
      </c>
      <c r="O2943">
        <v>99</v>
      </c>
      <c r="P2943">
        <v>99</v>
      </c>
      <c r="R2943">
        <v>0</v>
      </c>
    </row>
    <row r="2944" spans="1:18">
      <c r="A2944">
        <v>18</v>
      </c>
      <c r="B2944">
        <v>648</v>
      </c>
      <c r="C2944">
        <v>2022</v>
      </c>
      <c r="E2944">
        <v>99</v>
      </c>
      <c r="G2944">
        <v>99</v>
      </c>
      <c r="H2944">
        <v>1</v>
      </c>
      <c r="I2944">
        <v>99</v>
      </c>
      <c r="J2944">
        <v>802</v>
      </c>
      <c r="K2944">
        <v>99</v>
      </c>
      <c r="L2944">
        <v>12</v>
      </c>
      <c r="M2944">
        <v>99</v>
      </c>
      <c r="N2944">
        <v>99</v>
      </c>
      <c r="O2944">
        <v>99</v>
      </c>
      <c r="P2944">
        <v>99</v>
      </c>
      <c r="R2944">
        <v>0</v>
      </c>
    </row>
    <row r="2945" spans="1:18">
      <c r="A2945">
        <v>18</v>
      </c>
      <c r="B2945">
        <v>649</v>
      </c>
      <c r="C2945">
        <v>2022</v>
      </c>
      <c r="E2945">
        <v>99</v>
      </c>
      <c r="G2945">
        <v>99</v>
      </c>
      <c r="H2945">
        <v>1</v>
      </c>
      <c r="I2945">
        <v>99</v>
      </c>
      <c r="J2945">
        <v>103</v>
      </c>
      <c r="K2945">
        <v>99</v>
      </c>
      <c r="L2945">
        <v>13</v>
      </c>
      <c r="M2945">
        <v>99</v>
      </c>
      <c r="N2945">
        <v>99</v>
      </c>
      <c r="O2945">
        <v>99</v>
      </c>
      <c r="P2945">
        <v>99</v>
      </c>
      <c r="R2945">
        <v>0</v>
      </c>
    </row>
    <row r="2946" spans="1:18">
      <c r="A2946">
        <v>18</v>
      </c>
      <c r="B2946">
        <v>650</v>
      </c>
      <c r="C2946">
        <v>2022</v>
      </c>
      <c r="E2946">
        <v>99</v>
      </c>
      <c r="G2946">
        <v>99</v>
      </c>
      <c r="H2946">
        <v>2</v>
      </c>
      <c r="I2946">
        <v>99</v>
      </c>
      <c r="J2946">
        <v>106</v>
      </c>
      <c r="K2946">
        <v>99</v>
      </c>
      <c r="L2946">
        <v>13</v>
      </c>
      <c r="M2946">
        <v>99</v>
      </c>
      <c r="N2946">
        <v>99</v>
      </c>
      <c r="O2946">
        <v>99</v>
      </c>
      <c r="P2946">
        <v>99</v>
      </c>
      <c r="R2946">
        <v>0</v>
      </c>
    </row>
    <row r="2947" spans="1:18">
      <c r="A2947">
        <v>18</v>
      </c>
      <c r="B2947">
        <v>651</v>
      </c>
      <c r="C2947">
        <v>2022</v>
      </c>
      <c r="E2947">
        <v>99</v>
      </c>
      <c r="G2947">
        <v>99</v>
      </c>
      <c r="H2947">
        <v>1</v>
      </c>
      <c r="I2947">
        <v>99</v>
      </c>
      <c r="J2947">
        <v>110</v>
      </c>
      <c r="K2947">
        <v>99</v>
      </c>
      <c r="L2947">
        <v>13</v>
      </c>
      <c r="M2947">
        <v>99</v>
      </c>
      <c r="N2947">
        <v>99</v>
      </c>
      <c r="O2947">
        <v>99</v>
      </c>
      <c r="P2947">
        <v>99</v>
      </c>
      <c r="R2947">
        <v>0</v>
      </c>
    </row>
    <row r="2948" spans="1:18">
      <c r="A2948">
        <v>18</v>
      </c>
      <c r="B2948">
        <v>652</v>
      </c>
      <c r="C2948">
        <v>2022</v>
      </c>
      <c r="E2948">
        <v>99</v>
      </c>
      <c r="G2948">
        <v>99</v>
      </c>
      <c r="H2948">
        <v>1</v>
      </c>
      <c r="I2948">
        <v>99</v>
      </c>
      <c r="J2948">
        <v>111</v>
      </c>
      <c r="K2948">
        <v>99</v>
      </c>
      <c r="L2948">
        <v>13</v>
      </c>
      <c r="M2948">
        <v>99</v>
      </c>
      <c r="N2948">
        <v>99</v>
      </c>
      <c r="O2948">
        <v>99</v>
      </c>
      <c r="P2948">
        <v>99</v>
      </c>
      <c r="R2948">
        <v>0</v>
      </c>
    </row>
    <row r="2949" spans="1:18">
      <c r="A2949">
        <v>18</v>
      </c>
      <c r="B2949">
        <v>653</v>
      </c>
      <c r="C2949">
        <v>2022</v>
      </c>
      <c r="E2949">
        <v>99</v>
      </c>
      <c r="G2949">
        <v>99</v>
      </c>
      <c r="H2949">
        <v>1</v>
      </c>
      <c r="I2949">
        <v>99</v>
      </c>
      <c r="J2949">
        <v>116</v>
      </c>
      <c r="K2949">
        <v>99</v>
      </c>
      <c r="L2949">
        <v>13</v>
      </c>
      <c r="M2949">
        <v>99</v>
      </c>
      <c r="N2949">
        <v>99</v>
      </c>
      <c r="O2949">
        <v>99</v>
      </c>
      <c r="P2949">
        <v>99</v>
      </c>
      <c r="R2949">
        <v>0</v>
      </c>
    </row>
    <row r="2950" spans="1:18">
      <c r="A2950">
        <v>18</v>
      </c>
      <c r="B2950">
        <v>654</v>
      </c>
      <c r="C2950">
        <v>2022</v>
      </c>
      <c r="E2950">
        <v>99</v>
      </c>
      <c r="G2950">
        <v>99</v>
      </c>
      <c r="H2950">
        <v>2</v>
      </c>
      <c r="I2950">
        <v>99</v>
      </c>
      <c r="J2950">
        <v>117</v>
      </c>
      <c r="K2950">
        <v>99</v>
      </c>
      <c r="L2950">
        <v>13</v>
      </c>
      <c r="M2950">
        <v>99</v>
      </c>
      <c r="N2950">
        <v>99</v>
      </c>
      <c r="O2950">
        <v>99</v>
      </c>
      <c r="P2950">
        <v>99</v>
      </c>
      <c r="R2950">
        <v>0</v>
      </c>
    </row>
    <row r="2951" spans="1:18">
      <c r="A2951">
        <v>18</v>
      </c>
      <c r="B2951">
        <v>655</v>
      </c>
      <c r="C2951">
        <v>2022</v>
      </c>
      <c r="E2951">
        <v>99</v>
      </c>
      <c r="G2951">
        <v>99</v>
      </c>
      <c r="H2951">
        <v>1</v>
      </c>
      <c r="I2951">
        <v>99</v>
      </c>
      <c r="J2951">
        <v>134</v>
      </c>
      <c r="K2951">
        <v>99</v>
      </c>
      <c r="L2951">
        <v>13</v>
      </c>
      <c r="M2951">
        <v>99</v>
      </c>
      <c r="N2951">
        <v>99</v>
      </c>
      <c r="O2951">
        <v>99</v>
      </c>
      <c r="P2951">
        <v>99</v>
      </c>
      <c r="R2951">
        <v>0</v>
      </c>
    </row>
    <row r="2952" spans="1:18">
      <c r="A2952">
        <v>18</v>
      </c>
      <c r="B2952">
        <v>656</v>
      </c>
      <c r="C2952">
        <v>2022</v>
      </c>
      <c r="E2952">
        <v>99</v>
      </c>
      <c r="G2952">
        <v>99</v>
      </c>
      <c r="H2952">
        <v>2</v>
      </c>
      <c r="I2952">
        <v>99</v>
      </c>
      <c r="J2952">
        <v>141</v>
      </c>
      <c r="K2952">
        <v>99</v>
      </c>
      <c r="L2952">
        <v>13</v>
      </c>
      <c r="M2952">
        <v>99</v>
      </c>
      <c r="N2952">
        <v>99</v>
      </c>
      <c r="O2952">
        <v>99</v>
      </c>
      <c r="P2952">
        <v>99</v>
      </c>
      <c r="R2952">
        <v>0</v>
      </c>
    </row>
    <row r="2953" spans="1:18">
      <c r="A2953">
        <v>18</v>
      </c>
      <c r="B2953">
        <v>657</v>
      </c>
      <c r="C2953">
        <v>2022</v>
      </c>
      <c r="E2953">
        <v>99</v>
      </c>
      <c r="G2953">
        <v>99</v>
      </c>
      <c r="H2953">
        <v>2</v>
      </c>
      <c r="I2953">
        <v>99</v>
      </c>
      <c r="J2953">
        <v>143</v>
      </c>
      <c r="K2953">
        <v>99</v>
      </c>
      <c r="L2953">
        <v>13</v>
      </c>
      <c r="M2953">
        <v>99</v>
      </c>
      <c r="N2953">
        <v>99</v>
      </c>
      <c r="O2953">
        <v>99</v>
      </c>
      <c r="P2953">
        <v>99</v>
      </c>
      <c r="R2953">
        <v>0</v>
      </c>
    </row>
    <row r="2954" spans="1:18">
      <c r="A2954">
        <v>18</v>
      </c>
      <c r="B2954">
        <v>658</v>
      </c>
      <c r="C2954">
        <v>2022</v>
      </c>
      <c r="E2954">
        <v>99</v>
      </c>
      <c r="G2954">
        <v>99</v>
      </c>
      <c r="H2954">
        <v>2</v>
      </c>
      <c r="I2954">
        <v>99</v>
      </c>
      <c r="J2954">
        <v>147</v>
      </c>
      <c r="K2954">
        <v>99</v>
      </c>
      <c r="L2954">
        <v>13</v>
      </c>
      <c r="M2954">
        <v>99</v>
      </c>
      <c r="N2954">
        <v>99</v>
      </c>
      <c r="O2954">
        <v>99</v>
      </c>
      <c r="P2954">
        <v>99</v>
      </c>
      <c r="R2954">
        <v>0</v>
      </c>
    </row>
    <row r="2955" spans="1:18">
      <c r="A2955">
        <v>18</v>
      </c>
      <c r="B2955">
        <v>659</v>
      </c>
      <c r="C2955">
        <v>2022</v>
      </c>
      <c r="E2955">
        <v>99</v>
      </c>
      <c r="G2955">
        <v>99</v>
      </c>
      <c r="H2955">
        <v>1</v>
      </c>
      <c r="I2955">
        <v>99</v>
      </c>
      <c r="J2955">
        <v>155</v>
      </c>
      <c r="K2955">
        <v>99</v>
      </c>
      <c r="L2955">
        <v>13</v>
      </c>
      <c r="M2955">
        <v>99</v>
      </c>
      <c r="N2955">
        <v>99</v>
      </c>
      <c r="O2955">
        <v>99</v>
      </c>
      <c r="P2955">
        <v>99</v>
      </c>
      <c r="R2955">
        <v>0</v>
      </c>
    </row>
    <row r="2956" spans="1:18">
      <c r="A2956">
        <v>18</v>
      </c>
      <c r="B2956">
        <v>660</v>
      </c>
      <c r="C2956">
        <v>2022</v>
      </c>
      <c r="E2956">
        <v>99</v>
      </c>
      <c r="G2956">
        <v>99</v>
      </c>
      <c r="H2956">
        <v>2</v>
      </c>
      <c r="I2956">
        <v>99</v>
      </c>
      <c r="J2956">
        <v>160</v>
      </c>
      <c r="K2956">
        <v>99</v>
      </c>
      <c r="L2956">
        <v>13</v>
      </c>
      <c r="M2956">
        <v>99</v>
      </c>
      <c r="N2956">
        <v>99</v>
      </c>
      <c r="O2956">
        <v>99</v>
      </c>
      <c r="P2956">
        <v>99</v>
      </c>
      <c r="R2956">
        <v>0</v>
      </c>
    </row>
    <row r="2957" spans="1:18">
      <c r="A2957">
        <v>18</v>
      </c>
      <c r="B2957">
        <v>661</v>
      </c>
      <c r="C2957">
        <v>2022</v>
      </c>
      <c r="E2957">
        <v>99</v>
      </c>
      <c r="G2957">
        <v>99</v>
      </c>
      <c r="H2957">
        <v>1</v>
      </c>
      <c r="I2957">
        <v>99</v>
      </c>
      <c r="J2957">
        <v>171</v>
      </c>
      <c r="K2957">
        <v>99</v>
      </c>
      <c r="L2957">
        <v>13</v>
      </c>
      <c r="M2957">
        <v>99</v>
      </c>
      <c r="N2957">
        <v>99</v>
      </c>
      <c r="O2957">
        <v>99</v>
      </c>
      <c r="P2957">
        <v>99</v>
      </c>
      <c r="R2957">
        <v>0</v>
      </c>
    </row>
    <row r="2958" spans="1:18">
      <c r="A2958">
        <v>18</v>
      </c>
      <c r="B2958">
        <v>662</v>
      </c>
      <c r="C2958">
        <v>2022</v>
      </c>
      <c r="E2958">
        <v>99</v>
      </c>
      <c r="G2958">
        <v>99</v>
      </c>
      <c r="H2958">
        <v>2</v>
      </c>
      <c r="I2958">
        <v>99</v>
      </c>
      <c r="J2958">
        <v>175</v>
      </c>
      <c r="K2958">
        <v>99</v>
      </c>
      <c r="L2958">
        <v>13</v>
      </c>
      <c r="M2958">
        <v>99</v>
      </c>
      <c r="N2958">
        <v>99</v>
      </c>
      <c r="O2958">
        <v>99</v>
      </c>
      <c r="P2958">
        <v>99</v>
      </c>
      <c r="R2958">
        <v>0</v>
      </c>
    </row>
    <row r="2959" spans="1:18">
      <c r="A2959">
        <v>18</v>
      </c>
      <c r="B2959">
        <v>663</v>
      </c>
      <c r="C2959">
        <v>2022</v>
      </c>
      <c r="E2959">
        <v>99</v>
      </c>
      <c r="G2959">
        <v>99</v>
      </c>
      <c r="H2959">
        <v>2</v>
      </c>
      <c r="I2959">
        <v>99</v>
      </c>
      <c r="J2959">
        <v>177</v>
      </c>
      <c r="K2959">
        <v>99</v>
      </c>
      <c r="L2959">
        <v>13</v>
      </c>
      <c r="M2959">
        <v>99</v>
      </c>
      <c r="N2959">
        <v>99</v>
      </c>
      <c r="O2959">
        <v>99</v>
      </c>
      <c r="P2959">
        <v>99</v>
      </c>
      <c r="R2959">
        <v>0</v>
      </c>
    </row>
    <row r="2960" spans="1:18">
      <c r="A2960">
        <v>18</v>
      </c>
      <c r="B2960">
        <v>664</v>
      </c>
      <c r="C2960">
        <v>2022</v>
      </c>
      <c r="E2960">
        <v>99</v>
      </c>
      <c r="G2960">
        <v>99</v>
      </c>
      <c r="H2960">
        <v>2</v>
      </c>
      <c r="I2960">
        <v>99</v>
      </c>
      <c r="J2960">
        <v>178</v>
      </c>
      <c r="K2960">
        <v>99</v>
      </c>
      <c r="L2960">
        <v>13</v>
      </c>
      <c r="M2960">
        <v>99</v>
      </c>
      <c r="N2960">
        <v>99</v>
      </c>
      <c r="O2960">
        <v>99</v>
      </c>
      <c r="P2960">
        <v>99</v>
      </c>
      <c r="R2960">
        <v>0</v>
      </c>
    </row>
    <row r="2961" spans="1:18">
      <c r="A2961">
        <v>18</v>
      </c>
      <c r="B2961">
        <v>665</v>
      </c>
      <c r="C2961">
        <v>2022</v>
      </c>
      <c r="E2961">
        <v>99</v>
      </c>
      <c r="G2961">
        <v>99</v>
      </c>
      <c r="H2961">
        <v>2</v>
      </c>
      <c r="I2961">
        <v>99</v>
      </c>
      <c r="J2961">
        <v>181</v>
      </c>
      <c r="K2961">
        <v>99</v>
      </c>
      <c r="L2961">
        <v>13</v>
      </c>
      <c r="M2961">
        <v>99</v>
      </c>
      <c r="N2961">
        <v>99</v>
      </c>
      <c r="O2961">
        <v>99</v>
      </c>
      <c r="P2961">
        <v>99</v>
      </c>
      <c r="R2961">
        <v>0</v>
      </c>
    </row>
    <row r="2962" spans="1:18">
      <c r="A2962">
        <v>18</v>
      </c>
      <c r="B2962">
        <v>666</v>
      </c>
      <c r="C2962">
        <v>2022</v>
      </c>
      <c r="E2962">
        <v>99</v>
      </c>
      <c r="G2962">
        <v>99</v>
      </c>
      <c r="H2962">
        <v>1</v>
      </c>
      <c r="I2962">
        <v>99</v>
      </c>
      <c r="J2962">
        <v>262</v>
      </c>
      <c r="K2962">
        <v>99</v>
      </c>
      <c r="L2962">
        <v>13</v>
      </c>
      <c r="M2962">
        <v>99</v>
      </c>
      <c r="N2962">
        <v>99</v>
      </c>
      <c r="O2962">
        <v>99</v>
      </c>
      <c r="P2962">
        <v>99</v>
      </c>
      <c r="R2962">
        <v>0</v>
      </c>
    </row>
    <row r="2963" spans="1:18">
      <c r="A2963">
        <v>18</v>
      </c>
      <c r="B2963">
        <v>667</v>
      </c>
      <c r="C2963">
        <v>2022</v>
      </c>
      <c r="E2963">
        <v>99</v>
      </c>
      <c r="G2963">
        <v>99</v>
      </c>
      <c r="H2963">
        <v>1</v>
      </c>
      <c r="I2963">
        <v>99</v>
      </c>
      <c r="J2963">
        <v>309</v>
      </c>
      <c r="K2963">
        <v>99</v>
      </c>
      <c r="L2963">
        <v>13</v>
      </c>
      <c r="M2963">
        <v>99</v>
      </c>
      <c r="N2963">
        <v>99</v>
      </c>
      <c r="O2963">
        <v>99</v>
      </c>
      <c r="P2963">
        <v>99</v>
      </c>
      <c r="R2963">
        <v>0</v>
      </c>
    </row>
    <row r="2964" spans="1:18">
      <c r="A2964">
        <v>18</v>
      </c>
      <c r="B2964">
        <v>668</v>
      </c>
      <c r="C2964">
        <v>2022</v>
      </c>
      <c r="E2964">
        <v>99</v>
      </c>
      <c r="G2964">
        <v>99</v>
      </c>
      <c r="H2964">
        <v>2</v>
      </c>
      <c r="I2964">
        <v>99</v>
      </c>
      <c r="J2964">
        <v>470</v>
      </c>
      <c r="K2964">
        <v>99</v>
      </c>
      <c r="L2964">
        <v>13</v>
      </c>
      <c r="M2964">
        <v>99</v>
      </c>
      <c r="N2964">
        <v>99</v>
      </c>
      <c r="O2964">
        <v>99</v>
      </c>
      <c r="P2964">
        <v>99</v>
      </c>
      <c r="R2964">
        <v>0</v>
      </c>
    </row>
    <row r="2965" spans="1:18">
      <c r="A2965">
        <v>18</v>
      </c>
      <c r="B2965">
        <v>669</v>
      </c>
      <c r="C2965">
        <v>2022</v>
      </c>
      <c r="E2965">
        <v>99</v>
      </c>
      <c r="G2965">
        <v>99</v>
      </c>
      <c r="H2965">
        <v>2</v>
      </c>
      <c r="I2965">
        <v>99</v>
      </c>
      <c r="J2965">
        <v>629</v>
      </c>
      <c r="K2965">
        <v>99</v>
      </c>
      <c r="L2965">
        <v>13</v>
      </c>
      <c r="M2965">
        <v>99</v>
      </c>
      <c r="N2965">
        <v>99</v>
      </c>
      <c r="O2965">
        <v>99</v>
      </c>
      <c r="P2965">
        <v>99</v>
      </c>
      <c r="R2965">
        <v>0</v>
      </c>
    </row>
    <row r="2966" spans="1:18">
      <c r="A2966">
        <v>18</v>
      </c>
      <c r="B2966">
        <v>670</v>
      </c>
      <c r="C2966">
        <v>2022</v>
      </c>
      <c r="E2966">
        <v>99</v>
      </c>
      <c r="G2966">
        <v>99</v>
      </c>
      <c r="H2966">
        <v>1</v>
      </c>
      <c r="I2966">
        <v>99</v>
      </c>
      <c r="J2966">
        <v>643</v>
      </c>
      <c r="K2966">
        <v>99</v>
      </c>
      <c r="L2966">
        <v>13</v>
      </c>
      <c r="M2966">
        <v>99</v>
      </c>
      <c r="N2966">
        <v>99</v>
      </c>
      <c r="O2966">
        <v>99</v>
      </c>
      <c r="P2966">
        <v>99</v>
      </c>
      <c r="R2966">
        <v>0</v>
      </c>
    </row>
    <row r="2967" spans="1:18">
      <c r="A2967">
        <v>18</v>
      </c>
      <c r="B2967">
        <v>671</v>
      </c>
      <c r="C2967">
        <v>2022</v>
      </c>
      <c r="E2967">
        <v>99</v>
      </c>
      <c r="G2967">
        <v>99</v>
      </c>
      <c r="H2967">
        <v>2</v>
      </c>
      <c r="I2967">
        <v>99</v>
      </c>
      <c r="J2967">
        <v>704</v>
      </c>
      <c r="K2967">
        <v>99</v>
      </c>
      <c r="L2967">
        <v>13</v>
      </c>
      <c r="M2967">
        <v>99</v>
      </c>
      <c r="N2967">
        <v>99</v>
      </c>
      <c r="O2967">
        <v>99</v>
      </c>
      <c r="P2967">
        <v>99</v>
      </c>
      <c r="R2967">
        <v>0</v>
      </c>
    </row>
    <row r="2968" spans="1:18">
      <c r="A2968">
        <v>18</v>
      </c>
      <c r="B2968">
        <v>672</v>
      </c>
      <c r="C2968">
        <v>2022</v>
      </c>
      <c r="E2968">
        <v>99</v>
      </c>
      <c r="G2968">
        <v>99</v>
      </c>
      <c r="H2968">
        <v>1</v>
      </c>
      <c r="I2968">
        <v>99</v>
      </c>
      <c r="J2968">
        <v>802</v>
      </c>
      <c r="K2968">
        <v>99</v>
      </c>
      <c r="L2968">
        <v>13</v>
      </c>
      <c r="M2968">
        <v>99</v>
      </c>
      <c r="N2968">
        <v>99</v>
      </c>
      <c r="O2968">
        <v>99</v>
      </c>
      <c r="P2968">
        <v>99</v>
      </c>
      <c r="R2968">
        <v>0</v>
      </c>
    </row>
    <row r="2969" spans="1:18">
      <c r="A2969">
        <v>18</v>
      </c>
      <c r="B2969">
        <v>673</v>
      </c>
      <c r="C2969">
        <v>2022</v>
      </c>
      <c r="E2969">
        <v>99</v>
      </c>
      <c r="G2969">
        <v>99</v>
      </c>
      <c r="H2969">
        <v>1</v>
      </c>
      <c r="I2969">
        <v>99</v>
      </c>
      <c r="J2969">
        <v>103</v>
      </c>
      <c r="K2969">
        <v>99</v>
      </c>
      <c r="L2969">
        <v>14</v>
      </c>
      <c r="M2969">
        <v>99</v>
      </c>
      <c r="N2969">
        <v>99</v>
      </c>
      <c r="O2969">
        <v>99</v>
      </c>
      <c r="P2969">
        <v>99</v>
      </c>
      <c r="R2969">
        <v>0</v>
      </c>
    </row>
    <row r="2970" spans="1:18">
      <c r="A2970">
        <v>18</v>
      </c>
      <c r="B2970">
        <v>674</v>
      </c>
      <c r="C2970">
        <v>2022</v>
      </c>
      <c r="E2970">
        <v>99</v>
      </c>
      <c r="G2970">
        <v>99</v>
      </c>
      <c r="H2970">
        <v>2</v>
      </c>
      <c r="I2970">
        <v>99</v>
      </c>
      <c r="J2970">
        <v>106</v>
      </c>
      <c r="K2970">
        <v>99</v>
      </c>
      <c r="L2970">
        <v>14</v>
      </c>
      <c r="M2970">
        <v>99</v>
      </c>
      <c r="N2970">
        <v>99</v>
      </c>
      <c r="O2970">
        <v>99</v>
      </c>
      <c r="P2970">
        <v>99</v>
      </c>
      <c r="R2970">
        <v>0</v>
      </c>
    </row>
    <row r="2971" spans="1:18">
      <c r="A2971">
        <v>18</v>
      </c>
      <c r="B2971">
        <v>675</v>
      </c>
      <c r="C2971">
        <v>2022</v>
      </c>
      <c r="E2971">
        <v>99</v>
      </c>
      <c r="G2971">
        <v>99</v>
      </c>
      <c r="H2971">
        <v>1</v>
      </c>
      <c r="I2971">
        <v>99</v>
      </c>
      <c r="J2971">
        <v>110</v>
      </c>
      <c r="K2971">
        <v>99</v>
      </c>
      <c r="L2971">
        <v>14</v>
      </c>
      <c r="M2971">
        <v>99</v>
      </c>
      <c r="N2971">
        <v>99</v>
      </c>
      <c r="O2971">
        <v>99</v>
      </c>
      <c r="P2971">
        <v>99</v>
      </c>
      <c r="R2971">
        <v>0</v>
      </c>
    </row>
    <row r="2972" spans="1:18">
      <c r="A2972">
        <v>18</v>
      </c>
      <c r="B2972">
        <v>676</v>
      </c>
      <c r="C2972">
        <v>2022</v>
      </c>
      <c r="E2972">
        <v>99</v>
      </c>
      <c r="G2972">
        <v>99</v>
      </c>
      <c r="H2972">
        <v>1</v>
      </c>
      <c r="I2972">
        <v>99</v>
      </c>
      <c r="J2972">
        <v>111</v>
      </c>
      <c r="K2972">
        <v>99</v>
      </c>
      <c r="L2972">
        <v>14</v>
      </c>
      <c r="M2972">
        <v>99</v>
      </c>
      <c r="N2972">
        <v>99</v>
      </c>
      <c r="O2972">
        <v>99</v>
      </c>
      <c r="P2972">
        <v>99</v>
      </c>
      <c r="R2972">
        <v>0</v>
      </c>
    </row>
    <row r="2973" spans="1:18">
      <c r="A2973">
        <v>18</v>
      </c>
      <c r="B2973">
        <v>677</v>
      </c>
      <c r="C2973">
        <v>2022</v>
      </c>
      <c r="E2973">
        <v>99</v>
      </c>
      <c r="G2973">
        <v>99</v>
      </c>
      <c r="H2973">
        <v>1</v>
      </c>
      <c r="I2973">
        <v>99</v>
      </c>
      <c r="J2973">
        <v>116</v>
      </c>
      <c r="K2973">
        <v>99</v>
      </c>
      <c r="L2973">
        <v>14</v>
      </c>
      <c r="M2973">
        <v>99</v>
      </c>
      <c r="N2973">
        <v>99</v>
      </c>
      <c r="O2973">
        <v>99</v>
      </c>
      <c r="P2973">
        <v>99</v>
      </c>
      <c r="R2973">
        <v>0</v>
      </c>
    </row>
    <row r="2974" spans="1:18">
      <c r="A2974">
        <v>18</v>
      </c>
      <c r="B2974">
        <v>678</v>
      </c>
      <c r="C2974">
        <v>2022</v>
      </c>
      <c r="E2974">
        <v>99</v>
      </c>
      <c r="G2974">
        <v>99</v>
      </c>
      <c r="H2974">
        <v>2</v>
      </c>
      <c r="I2974">
        <v>99</v>
      </c>
      <c r="J2974">
        <v>117</v>
      </c>
      <c r="K2974">
        <v>99</v>
      </c>
      <c r="L2974">
        <v>14</v>
      </c>
      <c r="M2974">
        <v>99</v>
      </c>
      <c r="N2974">
        <v>99</v>
      </c>
      <c r="O2974">
        <v>99</v>
      </c>
      <c r="P2974">
        <v>99</v>
      </c>
      <c r="R2974">
        <v>0</v>
      </c>
    </row>
    <row r="2975" spans="1:18">
      <c r="A2975">
        <v>18</v>
      </c>
      <c r="B2975">
        <v>679</v>
      </c>
      <c r="C2975">
        <v>2022</v>
      </c>
      <c r="E2975">
        <v>99</v>
      </c>
      <c r="G2975">
        <v>99</v>
      </c>
      <c r="H2975">
        <v>1</v>
      </c>
      <c r="I2975">
        <v>99</v>
      </c>
      <c r="J2975">
        <v>134</v>
      </c>
      <c r="K2975">
        <v>99</v>
      </c>
      <c r="L2975">
        <v>14</v>
      </c>
      <c r="M2975">
        <v>99</v>
      </c>
      <c r="N2975">
        <v>99</v>
      </c>
      <c r="O2975">
        <v>99</v>
      </c>
      <c r="P2975">
        <v>99</v>
      </c>
      <c r="R2975">
        <v>0</v>
      </c>
    </row>
    <row r="2976" spans="1:18">
      <c r="A2976">
        <v>18</v>
      </c>
      <c r="B2976">
        <v>680</v>
      </c>
      <c r="C2976">
        <v>2022</v>
      </c>
      <c r="E2976">
        <v>99</v>
      </c>
      <c r="G2976">
        <v>99</v>
      </c>
      <c r="H2976">
        <v>2</v>
      </c>
      <c r="I2976">
        <v>99</v>
      </c>
      <c r="J2976">
        <v>141</v>
      </c>
      <c r="K2976">
        <v>99</v>
      </c>
      <c r="L2976">
        <v>14</v>
      </c>
      <c r="M2976">
        <v>99</v>
      </c>
      <c r="N2976">
        <v>99</v>
      </c>
      <c r="O2976">
        <v>99</v>
      </c>
      <c r="P2976">
        <v>99</v>
      </c>
      <c r="R2976">
        <v>0</v>
      </c>
    </row>
    <row r="2977" spans="1:18">
      <c r="A2977">
        <v>18</v>
      </c>
      <c r="B2977">
        <v>681</v>
      </c>
      <c r="C2977">
        <v>2022</v>
      </c>
      <c r="E2977">
        <v>99</v>
      </c>
      <c r="G2977">
        <v>99</v>
      </c>
      <c r="H2977">
        <v>2</v>
      </c>
      <c r="I2977">
        <v>99</v>
      </c>
      <c r="J2977">
        <v>143</v>
      </c>
      <c r="K2977">
        <v>99</v>
      </c>
      <c r="L2977">
        <v>14</v>
      </c>
      <c r="M2977">
        <v>99</v>
      </c>
      <c r="N2977">
        <v>99</v>
      </c>
      <c r="O2977">
        <v>99</v>
      </c>
      <c r="P2977">
        <v>99</v>
      </c>
      <c r="R2977">
        <v>0</v>
      </c>
    </row>
    <row r="2978" spans="1:18">
      <c r="A2978">
        <v>18</v>
      </c>
      <c r="B2978">
        <v>682</v>
      </c>
      <c r="C2978">
        <v>2022</v>
      </c>
      <c r="E2978">
        <v>99</v>
      </c>
      <c r="G2978">
        <v>99</v>
      </c>
      <c r="H2978">
        <v>2</v>
      </c>
      <c r="I2978">
        <v>99</v>
      </c>
      <c r="J2978">
        <v>147</v>
      </c>
      <c r="K2978">
        <v>99</v>
      </c>
      <c r="L2978">
        <v>14</v>
      </c>
      <c r="M2978">
        <v>99</v>
      </c>
      <c r="N2978">
        <v>99</v>
      </c>
      <c r="O2978">
        <v>99</v>
      </c>
      <c r="P2978">
        <v>99</v>
      </c>
      <c r="R2978">
        <v>0</v>
      </c>
    </row>
    <row r="2979" spans="1:18">
      <c r="A2979">
        <v>18</v>
      </c>
      <c r="B2979">
        <v>683</v>
      </c>
      <c r="C2979">
        <v>2022</v>
      </c>
      <c r="E2979">
        <v>99</v>
      </c>
      <c r="G2979">
        <v>99</v>
      </c>
      <c r="H2979">
        <v>1</v>
      </c>
      <c r="I2979">
        <v>99</v>
      </c>
      <c r="J2979">
        <v>155</v>
      </c>
      <c r="K2979">
        <v>99</v>
      </c>
      <c r="L2979">
        <v>14</v>
      </c>
      <c r="M2979">
        <v>99</v>
      </c>
      <c r="N2979">
        <v>99</v>
      </c>
      <c r="O2979">
        <v>99</v>
      </c>
      <c r="P2979">
        <v>99</v>
      </c>
      <c r="R2979">
        <v>0</v>
      </c>
    </row>
    <row r="2980" spans="1:18">
      <c r="A2980">
        <v>18</v>
      </c>
      <c r="B2980">
        <v>684</v>
      </c>
      <c r="C2980">
        <v>2022</v>
      </c>
      <c r="E2980">
        <v>99</v>
      </c>
      <c r="G2980">
        <v>99</v>
      </c>
      <c r="H2980">
        <v>2</v>
      </c>
      <c r="I2980">
        <v>99</v>
      </c>
      <c r="J2980">
        <v>160</v>
      </c>
      <c r="K2980">
        <v>99</v>
      </c>
      <c r="L2980">
        <v>14</v>
      </c>
      <c r="M2980">
        <v>99</v>
      </c>
      <c r="N2980">
        <v>99</v>
      </c>
      <c r="O2980">
        <v>99</v>
      </c>
      <c r="P2980">
        <v>99</v>
      </c>
      <c r="R2980">
        <v>0</v>
      </c>
    </row>
    <row r="2981" spans="1:18">
      <c r="A2981">
        <v>18</v>
      </c>
      <c r="B2981">
        <v>685</v>
      </c>
      <c r="C2981">
        <v>2022</v>
      </c>
      <c r="E2981">
        <v>99</v>
      </c>
      <c r="G2981">
        <v>99</v>
      </c>
      <c r="H2981">
        <v>1</v>
      </c>
      <c r="I2981">
        <v>99</v>
      </c>
      <c r="J2981">
        <v>171</v>
      </c>
      <c r="K2981">
        <v>99</v>
      </c>
      <c r="L2981">
        <v>14</v>
      </c>
      <c r="M2981">
        <v>99</v>
      </c>
      <c r="N2981">
        <v>99</v>
      </c>
      <c r="O2981">
        <v>99</v>
      </c>
      <c r="P2981">
        <v>99</v>
      </c>
      <c r="R2981">
        <v>0</v>
      </c>
    </row>
    <row r="2982" spans="1:18">
      <c r="A2982">
        <v>18</v>
      </c>
      <c r="B2982">
        <v>686</v>
      </c>
      <c r="C2982">
        <v>2022</v>
      </c>
      <c r="E2982">
        <v>99</v>
      </c>
      <c r="G2982">
        <v>99</v>
      </c>
      <c r="H2982">
        <v>2</v>
      </c>
      <c r="I2982">
        <v>99</v>
      </c>
      <c r="J2982">
        <v>175</v>
      </c>
      <c r="K2982">
        <v>99</v>
      </c>
      <c r="L2982">
        <v>14</v>
      </c>
      <c r="M2982">
        <v>99</v>
      </c>
      <c r="N2982">
        <v>99</v>
      </c>
      <c r="O2982">
        <v>99</v>
      </c>
      <c r="P2982">
        <v>99</v>
      </c>
      <c r="R2982">
        <v>0</v>
      </c>
    </row>
    <row r="2983" spans="1:18">
      <c r="A2983">
        <v>18</v>
      </c>
      <c r="B2983">
        <v>687</v>
      </c>
      <c r="C2983">
        <v>2022</v>
      </c>
      <c r="E2983">
        <v>99</v>
      </c>
      <c r="G2983">
        <v>99</v>
      </c>
      <c r="H2983">
        <v>2</v>
      </c>
      <c r="I2983">
        <v>99</v>
      </c>
      <c r="J2983">
        <v>177</v>
      </c>
      <c r="K2983">
        <v>99</v>
      </c>
      <c r="L2983">
        <v>14</v>
      </c>
      <c r="M2983">
        <v>99</v>
      </c>
      <c r="N2983">
        <v>99</v>
      </c>
      <c r="O2983">
        <v>99</v>
      </c>
      <c r="P2983">
        <v>99</v>
      </c>
      <c r="R2983">
        <v>0</v>
      </c>
    </row>
    <row r="2984" spans="1:18">
      <c r="A2984">
        <v>18</v>
      </c>
      <c r="B2984">
        <v>688</v>
      </c>
      <c r="C2984">
        <v>2022</v>
      </c>
      <c r="E2984">
        <v>99</v>
      </c>
      <c r="G2984">
        <v>99</v>
      </c>
      <c r="H2984">
        <v>2</v>
      </c>
      <c r="I2984">
        <v>99</v>
      </c>
      <c r="J2984">
        <v>178</v>
      </c>
      <c r="K2984">
        <v>99</v>
      </c>
      <c r="L2984">
        <v>14</v>
      </c>
      <c r="M2984">
        <v>99</v>
      </c>
      <c r="N2984">
        <v>99</v>
      </c>
      <c r="O2984">
        <v>99</v>
      </c>
      <c r="P2984">
        <v>99</v>
      </c>
      <c r="R2984">
        <v>0</v>
      </c>
    </row>
    <row r="2985" spans="1:18">
      <c r="A2985">
        <v>18</v>
      </c>
      <c r="B2985">
        <v>689</v>
      </c>
      <c r="C2985">
        <v>2022</v>
      </c>
      <c r="E2985">
        <v>99</v>
      </c>
      <c r="G2985">
        <v>99</v>
      </c>
      <c r="H2985">
        <v>2</v>
      </c>
      <c r="I2985">
        <v>99</v>
      </c>
      <c r="J2985">
        <v>181</v>
      </c>
      <c r="K2985">
        <v>99</v>
      </c>
      <c r="L2985">
        <v>14</v>
      </c>
      <c r="M2985">
        <v>99</v>
      </c>
      <c r="N2985">
        <v>99</v>
      </c>
      <c r="O2985">
        <v>99</v>
      </c>
      <c r="P2985">
        <v>99</v>
      </c>
      <c r="R2985">
        <v>0</v>
      </c>
    </row>
    <row r="2986" spans="1:18">
      <c r="A2986">
        <v>18</v>
      </c>
      <c r="B2986">
        <v>690</v>
      </c>
      <c r="C2986">
        <v>2022</v>
      </c>
      <c r="E2986">
        <v>99</v>
      </c>
      <c r="G2986">
        <v>99</v>
      </c>
      <c r="H2986">
        <v>1</v>
      </c>
      <c r="I2986">
        <v>99</v>
      </c>
      <c r="J2986">
        <v>262</v>
      </c>
      <c r="K2986">
        <v>99</v>
      </c>
      <c r="L2986">
        <v>14</v>
      </c>
      <c r="M2986">
        <v>99</v>
      </c>
      <c r="N2986">
        <v>99</v>
      </c>
      <c r="O2986">
        <v>99</v>
      </c>
      <c r="P2986">
        <v>99</v>
      </c>
      <c r="R2986">
        <v>0</v>
      </c>
    </row>
    <row r="2987" spans="1:18">
      <c r="A2987">
        <v>18</v>
      </c>
      <c r="B2987">
        <v>691</v>
      </c>
      <c r="C2987">
        <v>2022</v>
      </c>
      <c r="E2987">
        <v>99</v>
      </c>
      <c r="G2987">
        <v>99</v>
      </c>
      <c r="H2987">
        <v>1</v>
      </c>
      <c r="I2987">
        <v>99</v>
      </c>
      <c r="J2987">
        <v>309</v>
      </c>
      <c r="K2987">
        <v>99</v>
      </c>
      <c r="L2987">
        <v>14</v>
      </c>
      <c r="M2987">
        <v>99</v>
      </c>
      <c r="N2987">
        <v>99</v>
      </c>
      <c r="O2987">
        <v>99</v>
      </c>
      <c r="P2987">
        <v>99</v>
      </c>
      <c r="R2987">
        <v>0</v>
      </c>
    </row>
    <row r="2988" spans="1:18">
      <c r="A2988">
        <v>18</v>
      </c>
      <c r="B2988">
        <v>692</v>
      </c>
      <c r="C2988">
        <v>2022</v>
      </c>
      <c r="E2988">
        <v>99</v>
      </c>
      <c r="G2988">
        <v>99</v>
      </c>
      <c r="H2988">
        <v>2</v>
      </c>
      <c r="I2988">
        <v>99</v>
      </c>
      <c r="J2988">
        <v>470</v>
      </c>
      <c r="K2988">
        <v>99</v>
      </c>
      <c r="L2988">
        <v>14</v>
      </c>
      <c r="M2988">
        <v>99</v>
      </c>
      <c r="N2988">
        <v>99</v>
      </c>
      <c r="O2988">
        <v>99</v>
      </c>
      <c r="P2988">
        <v>99</v>
      </c>
      <c r="R2988">
        <v>0</v>
      </c>
    </row>
    <row r="2989" spans="1:18">
      <c r="A2989">
        <v>18</v>
      </c>
      <c r="B2989">
        <v>693</v>
      </c>
      <c r="C2989">
        <v>2022</v>
      </c>
      <c r="E2989">
        <v>99</v>
      </c>
      <c r="G2989">
        <v>99</v>
      </c>
      <c r="H2989">
        <v>2</v>
      </c>
      <c r="I2989">
        <v>99</v>
      </c>
      <c r="J2989">
        <v>629</v>
      </c>
      <c r="K2989">
        <v>99</v>
      </c>
      <c r="L2989">
        <v>14</v>
      </c>
      <c r="M2989">
        <v>99</v>
      </c>
      <c r="N2989">
        <v>99</v>
      </c>
      <c r="O2989">
        <v>99</v>
      </c>
      <c r="P2989">
        <v>99</v>
      </c>
      <c r="R2989">
        <v>0</v>
      </c>
    </row>
    <row r="2990" spans="1:18">
      <c r="A2990">
        <v>18</v>
      </c>
      <c r="B2990">
        <v>694</v>
      </c>
      <c r="C2990">
        <v>2022</v>
      </c>
      <c r="E2990">
        <v>99</v>
      </c>
      <c r="G2990">
        <v>99</v>
      </c>
      <c r="H2990">
        <v>1</v>
      </c>
      <c r="I2990">
        <v>99</v>
      </c>
      <c r="J2990">
        <v>643</v>
      </c>
      <c r="K2990">
        <v>99</v>
      </c>
      <c r="L2990">
        <v>14</v>
      </c>
      <c r="M2990">
        <v>99</v>
      </c>
      <c r="N2990">
        <v>99</v>
      </c>
      <c r="O2990">
        <v>99</v>
      </c>
      <c r="P2990">
        <v>99</v>
      </c>
      <c r="R2990">
        <v>0</v>
      </c>
    </row>
    <row r="2991" spans="1:18">
      <c r="A2991">
        <v>18</v>
      </c>
      <c r="B2991">
        <v>695</v>
      </c>
      <c r="C2991">
        <v>2022</v>
      </c>
      <c r="E2991">
        <v>99</v>
      </c>
      <c r="G2991">
        <v>99</v>
      </c>
      <c r="H2991">
        <v>2</v>
      </c>
      <c r="I2991">
        <v>99</v>
      </c>
      <c r="J2991">
        <v>704</v>
      </c>
      <c r="K2991">
        <v>99</v>
      </c>
      <c r="L2991">
        <v>14</v>
      </c>
      <c r="M2991">
        <v>99</v>
      </c>
      <c r="N2991">
        <v>99</v>
      </c>
      <c r="O2991">
        <v>99</v>
      </c>
      <c r="P2991">
        <v>99</v>
      </c>
      <c r="R2991">
        <v>0</v>
      </c>
    </row>
    <row r="2992" spans="1:18">
      <c r="A2992">
        <v>18</v>
      </c>
      <c r="B2992">
        <v>696</v>
      </c>
      <c r="C2992">
        <v>2022</v>
      </c>
      <c r="E2992">
        <v>99</v>
      </c>
      <c r="G2992">
        <v>99</v>
      </c>
      <c r="H2992">
        <v>1</v>
      </c>
      <c r="I2992">
        <v>99</v>
      </c>
      <c r="J2992">
        <v>802</v>
      </c>
      <c r="K2992">
        <v>99</v>
      </c>
      <c r="L2992">
        <v>14</v>
      </c>
      <c r="M2992">
        <v>99</v>
      </c>
      <c r="N2992">
        <v>99</v>
      </c>
      <c r="O2992">
        <v>99</v>
      </c>
      <c r="P2992">
        <v>99</v>
      </c>
      <c r="R2992">
        <v>0</v>
      </c>
    </row>
    <row r="2993" spans="1:18">
      <c r="A2993">
        <v>18</v>
      </c>
      <c r="B2993">
        <v>697</v>
      </c>
      <c r="C2993">
        <v>2022</v>
      </c>
      <c r="E2993">
        <v>99</v>
      </c>
      <c r="G2993">
        <v>99</v>
      </c>
      <c r="H2993">
        <v>1</v>
      </c>
      <c r="I2993">
        <v>99</v>
      </c>
      <c r="J2993">
        <v>103</v>
      </c>
      <c r="K2993">
        <v>99</v>
      </c>
      <c r="L2993">
        <v>15</v>
      </c>
      <c r="M2993">
        <v>99</v>
      </c>
      <c r="N2993">
        <v>99</v>
      </c>
      <c r="O2993">
        <v>99</v>
      </c>
      <c r="P2993">
        <v>99</v>
      </c>
      <c r="R2993">
        <v>0</v>
      </c>
    </row>
    <row r="2994" spans="1:18">
      <c r="A2994">
        <v>18</v>
      </c>
      <c r="B2994">
        <v>698</v>
      </c>
      <c r="C2994">
        <v>2022</v>
      </c>
      <c r="E2994">
        <v>99</v>
      </c>
      <c r="G2994">
        <v>99</v>
      </c>
      <c r="H2994">
        <v>2</v>
      </c>
      <c r="I2994">
        <v>99</v>
      </c>
      <c r="J2994">
        <v>106</v>
      </c>
      <c r="K2994">
        <v>99</v>
      </c>
      <c r="L2994">
        <v>15</v>
      </c>
      <c r="M2994">
        <v>99</v>
      </c>
      <c r="N2994">
        <v>99</v>
      </c>
      <c r="O2994">
        <v>99</v>
      </c>
      <c r="P2994">
        <v>99</v>
      </c>
      <c r="R2994">
        <v>0</v>
      </c>
    </row>
    <row r="2995" spans="1:18">
      <c r="A2995">
        <v>18</v>
      </c>
      <c r="B2995">
        <v>699</v>
      </c>
      <c r="C2995">
        <v>2022</v>
      </c>
      <c r="E2995">
        <v>99</v>
      </c>
      <c r="G2995">
        <v>99</v>
      </c>
      <c r="H2995">
        <v>1</v>
      </c>
      <c r="I2995">
        <v>99</v>
      </c>
      <c r="J2995">
        <v>110</v>
      </c>
      <c r="K2995">
        <v>99</v>
      </c>
      <c r="L2995">
        <v>15</v>
      </c>
      <c r="M2995">
        <v>99</v>
      </c>
      <c r="N2995">
        <v>99</v>
      </c>
      <c r="O2995">
        <v>99</v>
      </c>
      <c r="P2995">
        <v>99</v>
      </c>
      <c r="R2995">
        <v>0</v>
      </c>
    </row>
    <row r="2996" spans="1:18">
      <c r="A2996">
        <v>18</v>
      </c>
      <c r="B2996">
        <v>700</v>
      </c>
      <c r="C2996">
        <v>2022</v>
      </c>
      <c r="E2996">
        <v>99</v>
      </c>
      <c r="G2996">
        <v>99</v>
      </c>
      <c r="H2996">
        <v>1</v>
      </c>
      <c r="I2996">
        <v>99</v>
      </c>
      <c r="J2996">
        <v>111</v>
      </c>
      <c r="K2996">
        <v>99</v>
      </c>
      <c r="L2996">
        <v>15</v>
      </c>
      <c r="M2996">
        <v>99</v>
      </c>
      <c r="N2996">
        <v>99</v>
      </c>
      <c r="O2996">
        <v>99</v>
      </c>
      <c r="P2996">
        <v>99</v>
      </c>
      <c r="R2996">
        <v>0</v>
      </c>
    </row>
    <row r="2997" spans="1:18">
      <c r="A2997">
        <v>18</v>
      </c>
      <c r="B2997">
        <v>701</v>
      </c>
      <c r="C2997">
        <v>2022</v>
      </c>
      <c r="E2997">
        <v>99</v>
      </c>
      <c r="G2997">
        <v>99</v>
      </c>
      <c r="H2997">
        <v>1</v>
      </c>
      <c r="I2997">
        <v>99</v>
      </c>
      <c r="J2997">
        <v>116</v>
      </c>
      <c r="K2997">
        <v>99</v>
      </c>
      <c r="L2997">
        <v>15</v>
      </c>
      <c r="M2997">
        <v>99</v>
      </c>
      <c r="N2997">
        <v>99</v>
      </c>
      <c r="O2997">
        <v>99</v>
      </c>
      <c r="P2997">
        <v>99</v>
      </c>
      <c r="R2997">
        <v>0</v>
      </c>
    </row>
    <row r="2998" spans="1:18">
      <c r="A2998">
        <v>18</v>
      </c>
      <c r="B2998">
        <v>702</v>
      </c>
      <c r="C2998">
        <v>2022</v>
      </c>
      <c r="E2998">
        <v>99</v>
      </c>
      <c r="G2998">
        <v>99</v>
      </c>
      <c r="H2998">
        <v>2</v>
      </c>
      <c r="I2998">
        <v>99</v>
      </c>
      <c r="J2998">
        <v>117</v>
      </c>
      <c r="K2998">
        <v>99</v>
      </c>
      <c r="L2998">
        <v>15</v>
      </c>
      <c r="M2998">
        <v>99</v>
      </c>
      <c r="N2998">
        <v>99</v>
      </c>
      <c r="O2998">
        <v>99</v>
      </c>
      <c r="P2998">
        <v>99</v>
      </c>
      <c r="R2998">
        <v>0</v>
      </c>
    </row>
    <row r="2999" spans="1:18">
      <c r="A2999">
        <v>18</v>
      </c>
      <c r="B2999">
        <v>703</v>
      </c>
      <c r="C2999">
        <v>2022</v>
      </c>
      <c r="E2999">
        <v>99</v>
      </c>
      <c r="G2999">
        <v>99</v>
      </c>
      <c r="H2999">
        <v>1</v>
      </c>
      <c r="I2999">
        <v>99</v>
      </c>
      <c r="J2999">
        <v>134</v>
      </c>
      <c r="K2999">
        <v>99</v>
      </c>
      <c r="L2999">
        <v>15</v>
      </c>
      <c r="M2999">
        <v>99</v>
      </c>
      <c r="N2999">
        <v>99</v>
      </c>
      <c r="O2999">
        <v>99</v>
      </c>
      <c r="P2999">
        <v>99</v>
      </c>
      <c r="R2999">
        <v>0</v>
      </c>
    </row>
    <row r="3000" spans="1:18">
      <c r="A3000">
        <v>18</v>
      </c>
      <c r="B3000">
        <v>704</v>
      </c>
      <c r="C3000">
        <v>2022</v>
      </c>
      <c r="E3000">
        <v>99</v>
      </c>
      <c r="G3000">
        <v>99</v>
      </c>
      <c r="H3000">
        <v>2</v>
      </c>
      <c r="I3000">
        <v>99</v>
      </c>
      <c r="J3000">
        <v>141</v>
      </c>
      <c r="K3000">
        <v>99</v>
      </c>
      <c r="L3000">
        <v>15</v>
      </c>
      <c r="M3000">
        <v>99</v>
      </c>
      <c r="N3000">
        <v>99</v>
      </c>
      <c r="O3000">
        <v>99</v>
      </c>
      <c r="P3000">
        <v>99</v>
      </c>
      <c r="R3000">
        <v>0</v>
      </c>
    </row>
    <row r="3001" spans="1:18">
      <c r="A3001">
        <v>18</v>
      </c>
      <c r="B3001">
        <v>705</v>
      </c>
      <c r="C3001">
        <v>2022</v>
      </c>
      <c r="E3001">
        <v>99</v>
      </c>
      <c r="G3001">
        <v>99</v>
      </c>
      <c r="H3001">
        <v>2</v>
      </c>
      <c r="I3001">
        <v>99</v>
      </c>
      <c r="J3001">
        <v>143</v>
      </c>
      <c r="K3001">
        <v>99</v>
      </c>
      <c r="L3001">
        <v>15</v>
      </c>
      <c r="M3001">
        <v>99</v>
      </c>
      <c r="N3001">
        <v>99</v>
      </c>
      <c r="O3001">
        <v>99</v>
      </c>
      <c r="P3001">
        <v>99</v>
      </c>
      <c r="R3001">
        <v>0</v>
      </c>
    </row>
    <row r="3002" spans="1:18">
      <c r="A3002">
        <v>18</v>
      </c>
      <c r="B3002">
        <v>706</v>
      </c>
      <c r="C3002">
        <v>2022</v>
      </c>
      <c r="E3002">
        <v>99</v>
      </c>
      <c r="G3002">
        <v>99</v>
      </c>
      <c r="H3002">
        <v>2</v>
      </c>
      <c r="I3002">
        <v>99</v>
      </c>
      <c r="J3002">
        <v>147</v>
      </c>
      <c r="K3002">
        <v>99</v>
      </c>
      <c r="L3002">
        <v>15</v>
      </c>
      <c r="M3002">
        <v>99</v>
      </c>
      <c r="N3002">
        <v>99</v>
      </c>
      <c r="O3002">
        <v>99</v>
      </c>
      <c r="P3002">
        <v>99</v>
      </c>
      <c r="R3002">
        <v>0</v>
      </c>
    </row>
    <row r="3003" spans="1:18">
      <c r="A3003">
        <v>18</v>
      </c>
      <c r="B3003">
        <v>707</v>
      </c>
      <c r="C3003">
        <v>2022</v>
      </c>
      <c r="E3003">
        <v>99</v>
      </c>
      <c r="G3003">
        <v>99</v>
      </c>
      <c r="H3003">
        <v>1</v>
      </c>
      <c r="I3003">
        <v>99</v>
      </c>
      <c r="J3003">
        <v>155</v>
      </c>
      <c r="K3003">
        <v>99</v>
      </c>
      <c r="L3003">
        <v>15</v>
      </c>
      <c r="M3003">
        <v>99</v>
      </c>
      <c r="N3003">
        <v>99</v>
      </c>
      <c r="O3003">
        <v>99</v>
      </c>
      <c r="P3003">
        <v>99</v>
      </c>
      <c r="R3003">
        <v>0</v>
      </c>
    </row>
    <row r="3004" spans="1:18">
      <c r="A3004">
        <v>18</v>
      </c>
      <c r="B3004">
        <v>708</v>
      </c>
      <c r="C3004">
        <v>2022</v>
      </c>
      <c r="E3004">
        <v>99</v>
      </c>
      <c r="G3004">
        <v>99</v>
      </c>
      <c r="H3004">
        <v>2</v>
      </c>
      <c r="I3004">
        <v>99</v>
      </c>
      <c r="J3004">
        <v>160</v>
      </c>
      <c r="K3004">
        <v>99</v>
      </c>
      <c r="L3004">
        <v>15</v>
      </c>
      <c r="M3004">
        <v>99</v>
      </c>
      <c r="N3004">
        <v>99</v>
      </c>
      <c r="O3004">
        <v>99</v>
      </c>
      <c r="P3004">
        <v>99</v>
      </c>
      <c r="R3004">
        <v>0</v>
      </c>
    </row>
    <row r="3005" spans="1:18">
      <c r="A3005">
        <v>18</v>
      </c>
      <c r="B3005">
        <v>709</v>
      </c>
      <c r="C3005">
        <v>2022</v>
      </c>
      <c r="E3005">
        <v>99</v>
      </c>
      <c r="G3005">
        <v>99</v>
      </c>
      <c r="H3005">
        <v>1</v>
      </c>
      <c r="I3005">
        <v>99</v>
      </c>
      <c r="J3005">
        <v>171</v>
      </c>
      <c r="K3005">
        <v>99</v>
      </c>
      <c r="L3005">
        <v>15</v>
      </c>
      <c r="M3005">
        <v>99</v>
      </c>
      <c r="N3005">
        <v>99</v>
      </c>
      <c r="O3005">
        <v>99</v>
      </c>
      <c r="P3005">
        <v>99</v>
      </c>
      <c r="R3005">
        <v>0</v>
      </c>
    </row>
    <row r="3006" spans="1:18">
      <c r="A3006">
        <v>18</v>
      </c>
      <c r="B3006">
        <v>710</v>
      </c>
      <c r="C3006">
        <v>2022</v>
      </c>
      <c r="E3006">
        <v>99</v>
      </c>
      <c r="G3006">
        <v>99</v>
      </c>
      <c r="H3006">
        <v>2</v>
      </c>
      <c r="I3006">
        <v>99</v>
      </c>
      <c r="J3006">
        <v>175</v>
      </c>
      <c r="K3006">
        <v>99</v>
      </c>
      <c r="L3006">
        <v>15</v>
      </c>
      <c r="M3006">
        <v>99</v>
      </c>
      <c r="N3006">
        <v>99</v>
      </c>
      <c r="O3006">
        <v>99</v>
      </c>
      <c r="P3006">
        <v>99</v>
      </c>
      <c r="R3006">
        <v>0</v>
      </c>
    </row>
    <row r="3007" spans="1:18">
      <c r="A3007">
        <v>18</v>
      </c>
      <c r="B3007">
        <v>711</v>
      </c>
      <c r="C3007">
        <v>2022</v>
      </c>
      <c r="E3007">
        <v>99</v>
      </c>
      <c r="G3007">
        <v>99</v>
      </c>
      <c r="H3007">
        <v>2</v>
      </c>
      <c r="I3007">
        <v>99</v>
      </c>
      <c r="J3007">
        <v>177</v>
      </c>
      <c r="K3007">
        <v>99</v>
      </c>
      <c r="L3007">
        <v>15</v>
      </c>
      <c r="M3007">
        <v>99</v>
      </c>
      <c r="N3007">
        <v>99</v>
      </c>
      <c r="O3007">
        <v>99</v>
      </c>
      <c r="P3007">
        <v>99</v>
      </c>
      <c r="R3007">
        <v>0</v>
      </c>
    </row>
    <row r="3008" spans="1:18">
      <c r="A3008">
        <v>18</v>
      </c>
      <c r="B3008">
        <v>712</v>
      </c>
      <c r="C3008">
        <v>2022</v>
      </c>
      <c r="E3008">
        <v>99</v>
      </c>
      <c r="G3008">
        <v>99</v>
      </c>
      <c r="H3008">
        <v>2</v>
      </c>
      <c r="I3008">
        <v>99</v>
      </c>
      <c r="J3008">
        <v>178</v>
      </c>
      <c r="K3008">
        <v>99</v>
      </c>
      <c r="L3008">
        <v>15</v>
      </c>
      <c r="M3008">
        <v>99</v>
      </c>
      <c r="N3008">
        <v>99</v>
      </c>
      <c r="O3008">
        <v>99</v>
      </c>
      <c r="P3008">
        <v>99</v>
      </c>
      <c r="R3008">
        <v>0</v>
      </c>
    </row>
    <row r="3009" spans="1:18">
      <c r="A3009">
        <v>18</v>
      </c>
      <c r="B3009">
        <v>713</v>
      </c>
      <c r="C3009">
        <v>2022</v>
      </c>
      <c r="E3009">
        <v>99</v>
      </c>
      <c r="G3009">
        <v>99</v>
      </c>
      <c r="H3009">
        <v>2</v>
      </c>
      <c r="I3009">
        <v>99</v>
      </c>
      <c r="J3009">
        <v>181</v>
      </c>
      <c r="K3009">
        <v>99</v>
      </c>
      <c r="L3009">
        <v>15</v>
      </c>
      <c r="M3009">
        <v>99</v>
      </c>
      <c r="N3009">
        <v>99</v>
      </c>
      <c r="O3009">
        <v>99</v>
      </c>
      <c r="P3009">
        <v>99</v>
      </c>
      <c r="R3009">
        <v>0</v>
      </c>
    </row>
    <row r="3010" spans="1:18">
      <c r="A3010">
        <v>18</v>
      </c>
      <c r="B3010">
        <v>714</v>
      </c>
      <c r="C3010">
        <v>2022</v>
      </c>
      <c r="E3010">
        <v>99</v>
      </c>
      <c r="G3010">
        <v>99</v>
      </c>
      <c r="H3010">
        <v>1</v>
      </c>
      <c r="I3010">
        <v>99</v>
      </c>
      <c r="J3010">
        <v>262</v>
      </c>
      <c r="K3010">
        <v>99</v>
      </c>
      <c r="L3010">
        <v>15</v>
      </c>
      <c r="M3010">
        <v>99</v>
      </c>
      <c r="N3010">
        <v>99</v>
      </c>
      <c r="O3010">
        <v>99</v>
      </c>
      <c r="P3010">
        <v>99</v>
      </c>
      <c r="R3010">
        <v>0</v>
      </c>
    </row>
    <row r="3011" spans="1:18">
      <c r="A3011">
        <v>18</v>
      </c>
      <c r="B3011">
        <v>715</v>
      </c>
      <c r="C3011">
        <v>2022</v>
      </c>
      <c r="E3011">
        <v>99</v>
      </c>
      <c r="G3011">
        <v>99</v>
      </c>
      <c r="H3011">
        <v>1</v>
      </c>
      <c r="I3011">
        <v>99</v>
      </c>
      <c r="J3011">
        <v>309</v>
      </c>
      <c r="K3011">
        <v>99</v>
      </c>
      <c r="L3011">
        <v>15</v>
      </c>
      <c r="M3011">
        <v>99</v>
      </c>
      <c r="N3011">
        <v>99</v>
      </c>
      <c r="O3011">
        <v>99</v>
      </c>
      <c r="P3011">
        <v>99</v>
      </c>
      <c r="R3011">
        <v>0</v>
      </c>
    </row>
    <row r="3012" spans="1:18">
      <c r="A3012">
        <v>18</v>
      </c>
      <c r="B3012">
        <v>716</v>
      </c>
      <c r="C3012">
        <v>2022</v>
      </c>
      <c r="E3012">
        <v>99</v>
      </c>
      <c r="G3012">
        <v>99</v>
      </c>
      <c r="H3012">
        <v>2</v>
      </c>
      <c r="I3012">
        <v>99</v>
      </c>
      <c r="J3012">
        <v>470</v>
      </c>
      <c r="K3012">
        <v>99</v>
      </c>
      <c r="L3012">
        <v>15</v>
      </c>
      <c r="M3012">
        <v>99</v>
      </c>
      <c r="N3012">
        <v>99</v>
      </c>
      <c r="O3012">
        <v>99</v>
      </c>
      <c r="P3012">
        <v>99</v>
      </c>
      <c r="R3012">
        <v>0</v>
      </c>
    </row>
    <row r="3013" spans="1:18">
      <c r="A3013">
        <v>18</v>
      </c>
      <c r="B3013">
        <v>717</v>
      </c>
      <c r="C3013">
        <v>2022</v>
      </c>
      <c r="E3013">
        <v>99</v>
      </c>
      <c r="G3013">
        <v>99</v>
      </c>
      <c r="H3013">
        <v>2</v>
      </c>
      <c r="I3013">
        <v>99</v>
      </c>
      <c r="J3013">
        <v>629</v>
      </c>
      <c r="K3013">
        <v>99</v>
      </c>
      <c r="L3013">
        <v>15</v>
      </c>
      <c r="M3013">
        <v>99</v>
      </c>
      <c r="N3013">
        <v>99</v>
      </c>
      <c r="O3013">
        <v>99</v>
      </c>
      <c r="P3013">
        <v>99</v>
      </c>
      <c r="R3013">
        <v>0</v>
      </c>
    </row>
    <row r="3014" spans="1:18">
      <c r="A3014">
        <v>18</v>
      </c>
      <c r="B3014">
        <v>718</v>
      </c>
      <c r="C3014">
        <v>2022</v>
      </c>
      <c r="E3014">
        <v>99</v>
      </c>
      <c r="G3014">
        <v>99</v>
      </c>
      <c r="H3014">
        <v>1</v>
      </c>
      <c r="I3014">
        <v>99</v>
      </c>
      <c r="J3014">
        <v>643</v>
      </c>
      <c r="K3014">
        <v>99</v>
      </c>
      <c r="L3014">
        <v>15</v>
      </c>
      <c r="M3014">
        <v>99</v>
      </c>
      <c r="N3014">
        <v>99</v>
      </c>
      <c r="O3014">
        <v>99</v>
      </c>
      <c r="P3014">
        <v>99</v>
      </c>
      <c r="R3014">
        <v>0</v>
      </c>
    </row>
    <row r="3015" spans="1:18">
      <c r="A3015">
        <v>18</v>
      </c>
      <c r="B3015">
        <v>719</v>
      </c>
      <c r="C3015">
        <v>2022</v>
      </c>
      <c r="E3015">
        <v>99</v>
      </c>
      <c r="G3015">
        <v>99</v>
      </c>
      <c r="H3015">
        <v>2</v>
      </c>
      <c r="I3015">
        <v>99</v>
      </c>
      <c r="J3015">
        <v>704</v>
      </c>
      <c r="K3015">
        <v>99</v>
      </c>
      <c r="L3015">
        <v>15</v>
      </c>
      <c r="M3015">
        <v>99</v>
      </c>
      <c r="N3015">
        <v>99</v>
      </c>
      <c r="O3015">
        <v>99</v>
      </c>
      <c r="P3015">
        <v>99</v>
      </c>
      <c r="R3015">
        <v>0</v>
      </c>
    </row>
    <row r="3016" spans="1:18">
      <c r="A3016">
        <v>18</v>
      </c>
      <c r="B3016">
        <v>720</v>
      </c>
      <c r="C3016">
        <v>2022</v>
      </c>
      <c r="E3016">
        <v>99</v>
      </c>
      <c r="G3016">
        <v>99</v>
      </c>
      <c r="H3016">
        <v>1</v>
      </c>
      <c r="I3016">
        <v>99</v>
      </c>
      <c r="J3016">
        <v>802</v>
      </c>
      <c r="K3016">
        <v>99</v>
      </c>
      <c r="L3016">
        <v>15</v>
      </c>
      <c r="M3016">
        <v>99</v>
      </c>
      <c r="N3016">
        <v>99</v>
      </c>
      <c r="O3016">
        <v>99</v>
      </c>
      <c r="P3016">
        <v>99</v>
      </c>
      <c r="R3016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330"/>
  <sheetViews>
    <sheetView zoomScale="96" zoomScaleNormal="96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R3" sqref="R3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customWidth="1"/>
    <col min="6" max="6" width="5.1796875" customWidth="1"/>
    <col min="7" max="7" width="7.54296875" style="325" customWidth="1"/>
    <col min="8" max="8" width="6.08984375" customWidth="1"/>
    <col min="9" max="9" width="6" style="92" customWidth="1"/>
    <col min="10" max="10" width="5" style="92" customWidth="1"/>
    <col min="11" max="11" width="5.54296875" style="92" customWidth="1"/>
    <col min="12" max="12" width="5.54296875" style="325" customWidth="1"/>
    <col min="13" max="13" width="1" style="92" customWidth="1"/>
    <col min="14" max="14" width="6.1796875" style="1" customWidth="1"/>
    <col min="15" max="15" width="5.1796875" customWidth="1"/>
    <col min="16" max="16" width="6" customWidth="1"/>
    <col min="17" max="17" width="1.90625" customWidth="1"/>
    <col min="18" max="18" width="7" customWidth="1"/>
    <col min="19" max="19" width="7.54296875" customWidth="1"/>
    <col min="20" max="20" width="5" customWidth="1"/>
    <col min="21" max="21" width="6.90625" customWidth="1"/>
    <col min="22" max="22" width="5.1796875" customWidth="1"/>
    <col min="23" max="23" width="6.54296875" style="92" customWidth="1"/>
    <col min="24" max="24" width="4.90625" style="92" customWidth="1"/>
    <col min="25" max="25" width="5.08984375" style="11" customWidth="1"/>
    <col min="26" max="26" width="5" style="11" customWidth="1"/>
    <col min="27" max="27" width="5.08984375" style="92" customWidth="1"/>
    <col min="28" max="28" width="5.6328125" customWidth="1"/>
    <col min="29" max="29" width="5.36328125" customWidth="1"/>
    <col min="30" max="30" width="5.453125" customWidth="1"/>
    <col min="31" max="31" width="7.453125" customWidth="1"/>
    <col min="32" max="32" width="8.1796875" style="11" customWidth="1"/>
    <col min="33" max="33" width="9" customWidth="1"/>
    <col min="34" max="35" width="10.6328125" customWidth="1"/>
    <col min="36" max="36" width="9.54296875" customWidth="1"/>
    <col min="37" max="37" width="7.6328125" customWidth="1"/>
    <col min="39" max="39" width="12.453125" customWidth="1"/>
    <col min="40" max="40" width="13.36328125" customWidth="1"/>
  </cols>
  <sheetData>
    <row r="1" spans="1:57">
      <c r="A1" s="47"/>
      <c r="B1" s="47"/>
      <c r="C1" s="47"/>
      <c r="D1" s="47"/>
      <c r="E1" s="47"/>
      <c r="F1" s="47"/>
      <c r="G1" s="341"/>
      <c r="H1" s="47"/>
      <c r="I1" s="90"/>
      <c r="J1" s="90"/>
      <c r="K1" s="90"/>
      <c r="L1" s="341"/>
      <c r="M1" s="90"/>
      <c r="N1" s="152"/>
      <c r="O1" s="47"/>
      <c r="P1" s="47"/>
      <c r="Q1" s="47"/>
      <c r="R1" s="47"/>
      <c r="S1" s="47"/>
      <c r="T1" s="47"/>
      <c r="U1" s="47"/>
      <c r="V1" s="47"/>
      <c r="W1" s="90"/>
      <c r="X1" s="90"/>
      <c r="Y1" s="71"/>
      <c r="Z1" s="71"/>
      <c r="AA1" s="90"/>
      <c r="AB1" s="47"/>
      <c r="AC1" s="47"/>
      <c r="AD1" s="47"/>
      <c r="AE1" s="47"/>
      <c r="AF1" s="71"/>
      <c r="AG1" s="47"/>
      <c r="AH1" s="22"/>
      <c r="AI1" s="22"/>
      <c r="AJ1" s="22"/>
    </row>
    <row r="2" spans="1:57" ht="31.8">
      <c r="A2" s="47"/>
      <c r="B2" s="47"/>
      <c r="C2" s="141" t="s">
        <v>428</v>
      </c>
      <c r="D2" s="141"/>
      <c r="E2" s="141"/>
      <c r="F2" s="141"/>
      <c r="G2" s="342"/>
      <c r="H2" s="141" t="str">
        <f>+År!B2</f>
        <v>ALL GEIT</v>
      </c>
      <c r="I2" s="90"/>
      <c r="J2" s="90"/>
      <c r="K2" s="90"/>
      <c r="L2" s="341"/>
      <c r="M2" s="90"/>
      <c r="N2" s="152"/>
      <c r="O2" s="47"/>
      <c r="P2" s="47"/>
      <c r="Q2" s="47"/>
      <c r="R2" s="47"/>
      <c r="S2" s="47"/>
      <c r="T2" s="47"/>
      <c r="U2" s="47"/>
      <c r="V2" s="47"/>
      <c r="W2" s="90"/>
      <c r="X2" s="90"/>
      <c r="Y2" s="71"/>
      <c r="Z2" s="71"/>
      <c r="AA2" s="90"/>
      <c r="AB2" s="47"/>
      <c r="AC2" s="47"/>
      <c r="AD2" s="47"/>
      <c r="AE2" s="47"/>
      <c r="AF2" s="71"/>
      <c r="AG2" s="47"/>
      <c r="AH2" s="22"/>
      <c r="AI2" s="22"/>
      <c r="AJ2" s="22"/>
    </row>
    <row r="3" spans="1:57" ht="19.5" customHeight="1">
      <c r="A3" s="47"/>
      <c r="B3" s="47"/>
      <c r="C3" s="141"/>
      <c r="D3" s="141"/>
      <c r="E3" s="141"/>
      <c r="F3" s="141"/>
      <c r="G3" s="342"/>
      <c r="H3" s="141"/>
      <c r="I3" s="90"/>
      <c r="J3" s="90"/>
      <c r="K3" s="90"/>
      <c r="L3" s="341"/>
      <c r="M3" s="90"/>
      <c r="N3" s="152"/>
      <c r="O3" s="47"/>
      <c r="P3" s="47"/>
      <c r="Q3" s="47"/>
      <c r="R3" s="47"/>
      <c r="S3" s="47"/>
      <c r="T3" s="47"/>
      <c r="U3" s="47"/>
      <c r="V3" s="47"/>
      <c r="W3" s="90"/>
      <c r="X3" s="90"/>
      <c r="Y3" s="71"/>
      <c r="Z3" s="71"/>
      <c r="AA3" s="90"/>
      <c r="AB3" s="47"/>
      <c r="AC3" s="47"/>
      <c r="AD3" s="47"/>
      <c r="AE3" s="47"/>
      <c r="AF3" s="71"/>
      <c r="AG3" s="47"/>
      <c r="AH3" s="22"/>
      <c r="AI3" s="22"/>
      <c r="AJ3" s="22"/>
    </row>
    <row r="4" spans="1:57">
      <c r="A4" s="47"/>
      <c r="B4" s="47"/>
      <c r="C4" s="47"/>
      <c r="D4" s="47"/>
      <c r="E4" s="47"/>
      <c r="F4" s="47"/>
      <c r="G4" s="341"/>
      <c r="H4" s="47"/>
      <c r="I4" s="90"/>
      <c r="J4" s="90"/>
      <c r="K4" s="90"/>
      <c r="L4" s="341"/>
      <c r="M4" s="90"/>
      <c r="N4" s="152"/>
      <c r="O4" s="47"/>
      <c r="P4" s="47"/>
      <c r="Q4" s="47"/>
      <c r="R4" s="47"/>
      <c r="S4" s="47"/>
      <c r="T4" s="47"/>
      <c r="U4" s="47"/>
      <c r="V4" s="47"/>
      <c r="W4" s="90"/>
      <c r="X4" s="90"/>
      <c r="Y4" s="71"/>
      <c r="Z4" s="71"/>
      <c r="AA4" s="90"/>
      <c r="AB4" s="47"/>
      <c r="AC4" s="47"/>
      <c r="AD4" s="47"/>
      <c r="AE4" s="47"/>
      <c r="AF4" s="71"/>
      <c r="AG4" s="47"/>
      <c r="AH4" s="22"/>
      <c r="AI4" s="22"/>
      <c r="AJ4" s="22"/>
    </row>
    <row r="5" spans="1:57" ht="24.6">
      <c r="A5" s="47"/>
      <c r="B5" s="47"/>
      <c r="C5" s="47"/>
      <c r="D5" s="47"/>
      <c r="E5" s="144" t="s">
        <v>5</v>
      </c>
      <c r="F5" s="144"/>
      <c r="G5" s="343">
        <f>+År!P2</f>
        <v>52</v>
      </c>
      <c r="H5" s="143"/>
      <c r="I5" s="146"/>
      <c r="J5" s="147"/>
      <c r="K5" s="147"/>
      <c r="L5" s="509" t="s">
        <v>429</v>
      </c>
      <c r="M5" s="146"/>
      <c r="N5" s="153"/>
      <c r="O5" s="143"/>
      <c r="P5" s="143"/>
      <c r="Q5" s="143"/>
      <c r="R5" s="143"/>
      <c r="S5" s="554">
        <f>SUM(G10:G13)</f>
        <v>26730</v>
      </c>
      <c r="T5" s="555"/>
      <c r="U5" s="47"/>
      <c r="V5" s="47"/>
      <c r="W5" s="71"/>
      <c r="X5" s="71"/>
      <c r="Y5" s="90"/>
      <c r="Z5" s="47"/>
      <c r="AA5" s="47"/>
      <c r="AB5" s="47"/>
      <c r="AC5" s="47"/>
      <c r="AD5" s="47"/>
      <c r="AE5" s="71"/>
      <c r="AF5" s="47"/>
      <c r="AG5" s="71"/>
      <c r="AH5" s="22"/>
      <c r="AI5" s="22"/>
      <c r="AJ5" s="22"/>
      <c r="AK5" s="22"/>
      <c r="AM5">
        <v>1</v>
      </c>
      <c r="AN5" s="3" t="s">
        <v>439</v>
      </c>
      <c r="BD5" s="22"/>
      <c r="BE5" s="22"/>
    </row>
    <row r="6" spans="1:57" ht="19.5" customHeight="1">
      <c r="A6" s="47"/>
      <c r="B6" s="47"/>
      <c r="C6" s="47"/>
      <c r="D6" s="48"/>
      <c r="E6" s="48"/>
      <c r="F6" s="48"/>
      <c r="G6" s="344"/>
      <c r="H6" s="48"/>
      <c r="I6" s="148"/>
      <c r="J6" s="148"/>
      <c r="K6" s="148"/>
      <c r="L6" s="344"/>
      <c r="M6" s="148"/>
      <c r="N6" s="154"/>
      <c r="O6" s="47"/>
      <c r="P6" s="47"/>
      <c r="Q6" s="47"/>
      <c r="R6" s="47"/>
      <c r="S6" s="47"/>
      <c r="T6" s="78"/>
      <c r="U6" s="47"/>
      <c r="V6" s="47"/>
      <c r="W6" s="90"/>
      <c r="X6" s="90"/>
      <c r="Y6" s="71"/>
      <c r="Z6" s="71"/>
      <c r="AA6" s="90"/>
      <c r="AB6" s="47"/>
      <c r="AC6" s="47"/>
      <c r="AD6" s="47"/>
      <c r="AE6" s="47"/>
      <c r="AF6" s="71"/>
      <c r="AG6" s="47"/>
      <c r="AH6" s="22"/>
      <c r="AI6" s="22"/>
      <c r="AJ6" s="22"/>
      <c r="AM6">
        <v>2</v>
      </c>
      <c r="AN6" s="3" t="s">
        <v>112</v>
      </c>
    </row>
    <row r="7" spans="1:57" ht="17.25" customHeight="1">
      <c r="A7" s="47"/>
      <c r="B7" s="46"/>
      <c r="C7" s="46"/>
      <c r="D7" s="46"/>
      <c r="E7" s="98" t="s">
        <v>2</v>
      </c>
      <c r="F7" s="46"/>
      <c r="G7" s="345"/>
      <c r="H7" s="46"/>
      <c r="I7" s="103"/>
      <c r="J7" s="103"/>
      <c r="K7" s="103"/>
      <c r="L7" s="510"/>
      <c r="M7" s="148"/>
      <c r="N7" s="98" t="s">
        <v>22</v>
      </c>
      <c r="O7" s="46"/>
      <c r="P7" s="448"/>
      <c r="Q7" s="47"/>
      <c r="R7" s="448"/>
      <c r="S7" s="98" t="s">
        <v>22</v>
      </c>
      <c r="T7" s="46"/>
      <c r="U7" s="46"/>
      <c r="V7" s="46"/>
      <c r="W7" s="103"/>
      <c r="X7" s="103"/>
      <c r="Y7" s="105" t="s">
        <v>523</v>
      </c>
      <c r="Z7" s="105"/>
      <c r="AA7" s="100"/>
      <c r="AB7" s="98" t="s">
        <v>416</v>
      </c>
      <c r="AC7" s="46"/>
      <c r="AD7" s="46"/>
      <c r="AE7" s="98" t="s">
        <v>84</v>
      </c>
      <c r="AF7" s="105" t="s">
        <v>2</v>
      </c>
      <c r="AG7" s="47"/>
      <c r="AH7" s="22"/>
      <c r="AI7" s="22"/>
      <c r="AJ7" s="22"/>
      <c r="AM7">
        <v>3</v>
      </c>
      <c r="AN7" s="3" t="s">
        <v>592</v>
      </c>
    </row>
    <row r="8" spans="1:57" ht="15.6">
      <c r="A8" s="47"/>
      <c r="B8" s="46"/>
      <c r="C8" s="46"/>
      <c r="D8" s="46"/>
      <c r="E8" s="98" t="s">
        <v>492</v>
      </c>
      <c r="F8" s="46"/>
      <c r="G8" s="346" t="s">
        <v>2</v>
      </c>
      <c r="H8" s="46"/>
      <c r="I8" s="100" t="s">
        <v>2</v>
      </c>
      <c r="J8" s="103"/>
      <c r="K8" s="100" t="s">
        <v>1</v>
      </c>
      <c r="L8" s="511" t="s">
        <v>2</v>
      </c>
      <c r="M8" s="148"/>
      <c r="N8" s="308" t="s">
        <v>490</v>
      </c>
      <c r="O8" s="46"/>
      <c r="P8" s="124" t="s">
        <v>22</v>
      </c>
      <c r="Q8" s="47"/>
      <c r="R8" s="124" t="s">
        <v>22</v>
      </c>
      <c r="S8" s="98" t="s">
        <v>494</v>
      </c>
      <c r="T8" s="46"/>
      <c r="U8" s="98" t="s">
        <v>22</v>
      </c>
      <c r="V8" s="46"/>
      <c r="W8" s="100" t="s">
        <v>524</v>
      </c>
      <c r="X8" s="103"/>
      <c r="Y8" s="105" t="s">
        <v>526</v>
      </c>
      <c r="Z8" s="105"/>
      <c r="AA8" s="100"/>
      <c r="AB8" s="98"/>
      <c r="AC8" s="98" t="s">
        <v>490</v>
      </c>
      <c r="AD8" s="98" t="s">
        <v>417</v>
      </c>
      <c r="AE8" s="98" t="s">
        <v>489</v>
      </c>
      <c r="AF8" s="105" t="s">
        <v>434</v>
      </c>
      <c r="AG8" s="47"/>
      <c r="AH8" s="22"/>
      <c r="AI8" s="22"/>
      <c r="AJ8" s="22"/>
      <c r="AM8">
        <v>4</v>
      </c>
      <c r="AN8" s="3" t="s">
        <v>113</v>
      </c>
    </row>
    <row r="9" spans="1:57" ht="15.6">
      <c r="A9" s="47"/>
      <c r="B9" s="98" t="s">
        <v>92</v>
      </c>
      <c r="C9" s="98" t="s">
        <v>428</v>
      </c>
      <c r="D9" s="309"/>
      <c r="E9" s="310" t="s">
        <v>493</v>
      </c>
      <c r="F9" s="253" t="s">
        <v>495</v>
      </c>
      <c r="G9" s="347" t="s">
        <v>8</v>
      </c>
      <c r="H9" s="253" t="s">
        <v>495</v>
      </c>
      <c r="I9" s="311" t="s">
        <v>407</v>
      </c>
      <c r="J9" s="312" t="s">
        <v>495</v>
      </c>
      <c r="K9" s="311" t="s">
        <v>407</v>
      </c>
      <c r="L9" s="511" t="s">
        <v>665</v>
      </c>
      <c r="M9" s="148"/>
      <c r="N9" s="313" t="s">
        <v>491</v>
      </c>
      <c r="O9" s="253" t="s">
        <v>495</v>
      </c>
      <c r="P9" s="449" t="s">
        <v>665</v>
      </c>
      <c r="Q9" s="47"/>
      <c r="R9" s="449" t="s">
        <v>666</v>
      </c>
      <c r="S9" s="310" t="s">
        <v>418</v>
      </c>
      <c r="T9" s="253" t="s">
        <v>495</v>
      </c>
      <c r="U9" s="310" t="s">
        <v>44</v>
      </c>
      <c r="V9" s="253" t="s">
        <v>495</v>
      </c>
      <c r="W9" s="311" t="s">
        <v>497</v>
      </c>
      <c r="X9" s="312" t="s">
        <v>495</v>
      </c>
      <c r="Y9" s="105" t="s">
        <v>527</v>
      </c>
      <c r="Z9" s="105" t="s">
        <v>528</v>
      </c>
      <c r="AA9" s="100" t="s">
        <v>529</v>
      </c>
      <c r="AB9" s="310" t="s">
        <v>1</v>
      </c>
      <c r="AC9" s="310" t="s">
        <v>491</v>
      </c>
      <c r="AD9" s="310" t="s">
        <v>525</v>
      </c>
      <c r="AE9" s="310" t="s">
        <v>43</v>
      </c>
      <c r="AF9" s="314" t="s">
        <v>549</v>
      </c>
      <c r="AG9" s="47"/>
      <c r="AH9" s="22"/>
      <c r="AI9" s="22"/>
      <c r="AJ9" s="22"/>
      <c r="AQ9" s="4"/>
    </row>
    <row r="10" spans="1:57" ht="15.6">
      <c r="A10" s="47"/>
      <c r="B10" s="88">
        <f>+'Ark1'!C630</f>
        <v>2023</v>
      </c>
      <c r="C10" s="88">
        <f>+'Ark1'!G630</f>
        <v>1</v>
      </c>
      <c r="D10" s="89" t="str">
        <f>VLOOKUP(C10,$AM$5:$AN$8,2)</f>
        <v>Øst</v>
      </c>
      <c r="E10" s="88">
        <f>+'Ark1'!Q630</f>
        <v>248</v>
      </c>
      <c r="F10" s="97">
        <f>+E10-E15</f>
        <v>23</v>
      </c>
      <c r="G10" s="348">
        <f>+'Ark1'!R630</f>
        <v>10250</v>
      </c>
      <c r="H10" s="97">
        <f>+G10-G15</f>
        <v>345</v>
      </c>
      <c r="I10" s="91">
        <f>+'Ark1'!AG630</f>
        <v>35.2718874849146</v>
      </c>
      <c r="J10" s="149">
        <f>+I10-I15</f>
        <v>1.05327333632966</v>
      </c>
      <c r="K10" s="91">
        <f>+'Ark1'!AH630</f>
        <v>2.3804878048780482</v>
      </c>
      <c r="L10" s="328">
        <f>+'Ark1'!AI630</f>
        <v>3491</v>
      </c>
      <c r="M10" s="148"/>
      <c r="N10" s="89">
        <f>+'Ark1'!S630</f>
        <v>5.5128780487804878</v>
      </c>
      <c r="O10" s="117">
        <f>+N10-N15</f>
        <v>-2.1094692259391756E-2</v>
      </c>
      <c r="P10" s="151">
        <f>+IF(L10=0,"",'Ark1'!AJ630)</f>
        <v>93.631967917501825</v>
      </c>
      <c r="Q10" s="47"/>
      <c r="R10" s="22">
        <f>+IF(L10=0,"",'Ark1'!AK630)</f>
        <v>14.741272867126202</v>
      </c>
      <c r="S10" s="89">
        <f>+'Ark1'!T630</f>
        <v>4.9912195121951219</v>
      </c>
      <c r="T10" s="117">
        <f>+S10-S15</f>
        <v>-5.6736065795790935E-2</v>
      </c>
      <c r="U10" s="89">
        <f>+'Ark1'!U630</f>
        <v>11.388497560975612</v>
      </c>
      <c r="V10" s="117">
        <f>+U10-U15</f>
        <v>7.4201750778751574E-2</v>
      </c>
      <c r="W10" s="91">
        <f>+'Ark1'!W630</f>
        <v>1.8536585365853655</v>
      </c>
      <c r="X10" s="149">
        <f>+W10-W15</f>
        <v>0.55128599746370988</v>
      </c>
      <c r="Y10" s="145">
        <f>+'Ark1'!X630</f>
        <v>23.512195121951216</v>
      </c>
      <c r="Z10" s="145">
        <f>+'Ark1'!Y630</f>
        <v>8.1365853658536569</v>
      </c>
      <c r="AA10" s="91">
        <f>+'Ark1'!Z630</f>
        <v>7.1791071791009138</v>
      </c>
      <c r="AB10" s="89">
        <f>+'Ark1'!Z630</f>
        <v>7.1791071791009138</v>
      </c>
      <c r="AC10" s="89">
        <f>+'Ark1'!AA630</f>
        <v>1.6019743945324647</v>
      </c>
      <c r="AD10" s="89">
        <f>+'Ark1'!AC630</f>
        <v>18.495231659084119</v>
      </c>
      <c r="AE10" s="89">
        <f>+U10/N10</f>
        <v>2.0657989275664965</v>
      </c>
      <c r="AF10" s="145">
        <f>+G10/E10</f>
        <v>41.33064516129032</v>
      </c>
      <c r="AG10" s="47"/>
      <c r="AH10" s="22"/>
      <c r="AI10" s="22"/>
      <c r="AJ10" s="22"/>
      <c r="AQ10" s="49"/>
    </row>
    <row r="11" spans="1:57" ht="15.6">
      <c r="A11" s="47"/>
      <c r="B11" s="88">
        <f>+'Ark1'!C631</f>
        <v>2023</v>
      </c>
      <c r="C11" s="88">
        <f>+'Ark1'!G631</f>
        <v>2</v>
      </c>
      <c r="D11" s="89" t="str">
        <f t="shared" ref="D11:D13" si="0">VLOOKUP(C11,$AM$5:$AN$8,2)</f>
        <v>Vest</v>
      </c>
      <c r="E11" s="88">
        <f>+'Ark1'!Q631</f>
        <v>284</v>
      </c>
      <c r="F11" s="97">
        <f>+E11-E16</f>
        <v>23</v>
      </c>
      <c r="G11" s="348">
        <f>+'Ark1'!R631</f>
        <v>7995</v>
      </c>
      <c r="H11" s="97">
        <f>+G11-G16</f>
        <v>387.47000000000025</v>
      </c>
      <c r="I11" s="91">
        <f>+'Ark1'!AG631</f>
        <v>28.818997707806741</v>
      </c>
      <c r="J11" s="149">
        <f>+I11-I16</f>
        <v>-0.34805482935856347</v>
      </c>
      <c r="K11" s="91">
        <f>+'Ark1'!AH631</f>
        <v>0.11257035647279548</v>
      </c>
      <c r="L11" s="328">
        <f>+'Ark1'!AI631</f>
        <v>378</v>
      </c>
      <c r="M11" s="148"/>
      <c r="N11" s="89">
        <f>+'Ark1'!S631</f>
        <v>5.2834271419637284</v>
      </c>
      <c r="O11" s="117">
        <f>+N11-N16</f>
        <v>5.1760622081454599E-2</v>
      </c>
      <c r="P11" s="151">
        <f>+IF(L11=0,"",'Ark1'!AJ631)</f>
        <v>92.698148148148036</v>
      </c>
      <c r="Q11" s="47"/>
      <c r="R11" s="22">
        <f>+IF(L11=0,"",'Ark1'!AK631)</f>
        <v>15.592907139762564</v>
      </c>
      <c r="S11" s="89">
        <f>+'Ark1'!T631</f>
        <v>4.6774233896185118</v>
      </c>
      <c r="T11" s="117">
        <f>+S11-S16</f>
        <v>-0.15647144878501784</v>
      </c>
      <c r="U11" s="89">
        <f>+'Ark1'!U631</f>
        <v>11.929493433395908</v>
      </c>
      <c r="V11" s="117">
        <f>+U11-U16</f>
        <v>-0.62700256464812298</v>
      </c>
      <c r="W11" s="91">
        <f>+'Ark1'!W631</f>
        <v>0.67542213883677293</v>
      </c>
      <c r="X11" s="149">
        <f>+W11-W16</f>
        <v>-6.0690633639970626E-2</v>
      </c>
      <c r="Y11" s="145">
        <f>+'Ark1'!X631</f>
        <v>26.616635397123204</v>
      </c>
      <c r="Z11" s="145">
        <f>+'Ark1'!Y631</f>
        <v>8.4928080050031269</v>
      </c>
      <c r="AA11" s="91">
        <f>+'Ark1'!Z631</f>
        <v>7.0634802790184308</v>
      </c>
      <c r="AB11" s="89">
        <f>+'Ark1'!Z631</f>
        <v>7.0634802790184308</v>
      </c>
      <c r="AC11" s="89">
        <f>+'Ark1'!AA631</f>
        <v>1.4182652907021762</v>
      </c>
      <c r="AD11" s="89">
        <f>+'Ark1'!AC631</f>
        <v>18.921833051955065</v>
      </c>
      <c r="AE11" s="89">
        <f t="shared" ref="AE11:AE13" si="1">+U11/N11</f>
        <v>2.2579081934613354</v>
      </c>
      <c r="AF11" s="145">
        <f t="shared" ref="AF11:AF13" si="2">+G11/E11</f>
        <v>28.151408450704224</v>
      </c>
      <c r="AG11" s="47"/>
      <c r="AH11" s="22"/>
      <c r="AI11" s="22"/>
      <c r="AJ11" s="22"/>
      <c r="AQ11" s="49"/>
    </row>
    <row r="12" spans="1:57" ht="15.6">
      <c r="A12" s="47"/>
      <c r="B12" s="88">
        <f>+'Ark1'!C632</f>
        <v>2023</v>
      </c>
      <c r="C12" s="88">
        <f>+'Ark1'!G632</f>
        <v>3</v>
      </c>
      <c r="D12" s="89" t="str">
        <f t="shared" si="0"/>
        <v>Midt</v>
      </c>
      <c r="E12" s="88">
        <f>+'Ark1'!Q632</f>
        <v>142</v>
      </c>
      <c r="F12" s="97">
        <f>+E12-E17</f>
        <v>11</v>
      </c>
      <c r="G12" s="348">
        <f>+'Ark1'!R632</f>
        <v>3977</v>
      </c>
      <c r="H12" s="97">
        <f>+G12-G17</f>
        <v>-1</v>
      </c>
      <c r="I12" s="91">
        <f>+'Ark1'!AG632</f>
        <v>14.431783227284877</v>
      </c>
      <c r="J12" s="149">
        <f>+I12-I17</f>
        <v>-0.31235677004343287</v>
      </c>
      <c r="K12" s="91">
        <f>+'Ark1'!AH632</f>
        <v>0.25144581342720645</v>
      </c>
      <c r="L12" s="328">
        <f>+'Ark1'!AI632</f>
        <v>0</v>
      </c>
      <c r="M12" s="148"/>
      <c r="N12" s="89">
        <f>+'Ark1'!S632</f>
        <v>4.9720895147095794</v>
      </c>
      <c r="O12" s="117">
        <f>+N12-N17</f>
        <v>0.21467372788202788</v>
      </c>
      <c r="P12" s="151" t="str">
        <f>+IF(L12=0,"",'Ark1'!AJ632)</f>
        <v/>
      </c>
      <c r="Q12" s="47"/>
      <c r="R12" s="22" t="str">
        <f>+IF(L12=0,"",'Ark1'!AK632)</f>
        <v/>
      </c>
      <c r="S12" s="89">
        <f>+'Ark1'!T632</f>
        <v>4.5657530802112163</v>
      </c>
      <c r="T12" s="117">
        <f>+S12-S17</f>
        <v>2.7291541749677073E-2</v>
      </c>
      <c r="U12" s="89">
        <f>+'Ark1'!U632</f>
        <v>12.009529796328888</v>
      </c>
      <c r="V12" s="117">
        <f>+U12-U17</f>
        <v>-0.12922837360576089</v>
      </c>
      <c r="W12" s="91">
        <f>+'Ark1'!W632</f>
        <v>1.131506160422429</v>
      </c>
      <c r="X12" s="149">
        <f>+W12-W17</f>
        <v>0.25166704528919659</v>
      </c>
      <c r="Y12" s="145">
        <f>+'Ark1'!X632</f>
        <v>26.778979129997495</v>
      </c>
      <c r="Z12" s="145">
        <f>+'Ark1'!Y632</f>
        <v>10.309278350515468</v>
      </c>
      <c r="AA12" s="91">
        <f>+'Ark1'!Z632</f>
        <v>7.58814747499469</v>
      </c>
      <c r="AB12" s="89">
        <f>+'Ark1'!Z632</f>
        <v>7.58814747499469</v>
      </c>
      <c r="AC12" s="89">
        <f>+'Ark1'!AA632</f>
        <v>1.6308798719354298</v>
      </c>
      <c r="AD12" s="89">
        <f>+'Ark1'!AC632</f>
        <v>35.194810849635992</v>
      </c>
      <c r="AE12" s="89">
        <f t="shared" si="1"/>
        <v>2.4153888945079394</v>
      </c>
      <c r="AF12" s="145">
        <f t="shared" si="2"/>
        <v>28.007042253521128</v>
      </c>
      <c r="AG12" s="47"/>
      <c r="AH12" s="22"/>
      <c r="AI12" s="22"/>
      <c r="AJ12" s="22"/>
      <c r="AQ12" s="49"/>
    </row>
    <row r="13" spans="1:57" ht="15.6">
      <c r="A13" s="47"/>
      <c r="B13" s="88">
        <f>+'Ark1'!C633</f>
        <v>2023</v>
      </c>
      <c r="C13" s="88">
        <f>+'Ark1'!G633</f>
        <v>4</v>
      </c>
      <c r="D13" s="89" t="str">
        <f t="shared" si="0"/>
        <v>Nord</v>
      </c>
      <c r="E13" s="88">
        <f>+'Ark1'!Q633</f>
        <v>105</v>
      </c>
      <c r="F13" s="97">
        <f>+E13-E18</f>
        <v>-5</v>
      </c>
      <c r="G13" s="348">
        <f>+'Ark1'!R633</f>
        <v>4508</v>
      </c>
      <c r="H13" s="97">
        <f>+G13-G18</f>
        <v>-18</v>
      </c>
      <c r="I13" s="91">
        <f>+'Ark1'!AG633</f>
        <v>21.477331579993812</v>
      </c>
      <c r="J13" s="149">
        <f>+I13-I18</f>
        <v>-0.39286173692763171</v>
      </c>
      <c r="K13" s="91">
        <f>+'Ark1'!AH633</f>
        <v>0</v>
      </c>
      <c r="L13" s="328">
        <f>+'Ark1'!AI633</f>
        <v>5</v>
      </c>
      <c r="M13" s="148"/>
      <c r="N13" s="89">
        <f>+'Ark1'!S633</f>
        <v>5.1523957409050594</v>
      </c>
      <c r="O13" s="117">
        <f>+N13-N18</f>
        <v>0.20299229415295983</v>
      </c>
      <c r="P13" s="151">
        <f>+IF(L13=0,"",'Ark1'!AJ633)</f>
        <v>80.319999999999993</v>
      </c>
      <c r="Q13" s="47"/>
      <c r="R13" s="22">
        <f>+IF(L13=0,"",'Ark1'!AK633)</f>
        <v>13.697433569673173</v>
      </c>
      <c r="S13" s="89">
        <f>+'Ark1'!T633</f>
        <v>4.8748890860692109</v>
      </c>
      <c r="T13" s="117">
        <f>+S13-S18</f>
        <v>0.34020061943200375</v>
      </c>
      <c r="U13" s="89">
        <f>+'Ark1'!U633</f>
        <v>15.76732475598938</v>
      </c>
      <c r="V13" s="117">
        <f>+U13-U18</f>
        <v>-5.8183418999584902E-2</v>
      </c>
      <c r="W13" s="91">
        <f>+'Ark1'!W633</f>
        <v>1.9299023957409056</v>
      </c>
      <c r="X13" s="149">
        <f>+W13-W18</f>
        <v>-0.16908125428118881</v>
      </c>
      <c r="Y13" s="145">
        <f>+'Ark1'!X633</f>
        <v>46.095829636202318</v>
      </c>
      <c r="Z13" s="145">
        <f>+'Ark1'!Y633</f>
        <v>18.722271517302577</v>
      </c>
      <c r="AA13" s="91">
        <f>+'Ark1'!Z633</f>
        <v>7.6340745518213646</v>
      </c>
      <c r="AB13" s="89">
        <f>+'Ark1'!Z633</f>
        <v>7.6340745518213646</v>
      </c>
      <c r="AC13" s="89">
        <f>+'Ark1'!AA633</f>
        <v>1.4017912332049629</v>
      </c>
      <c r="AD13" s="89">
        <f>+'Ark1'!AC633</f>
        <v>29.040465694032711</v>
      </c>
      <c r="AE13" s="89">
        <f t="shared" si="1"/>
        <v>3.0601928789770567</v>
      </c>
      <c r="AF13" s="145">
        <f t="shared" si="2"/>
        <v>42.93333333333333</v>
      </c>
      <c r="AG13" s="47"/>
      <c r="AH13" s="22"/>
      <c r="AI13" s="22"/>
      <c r="AJ13" s="22"/>
      <c r="AQ13" s="49"/>
    </row>
    <row r="14" spans="1:57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341"/>
      <c r="M14" s="148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22"/>
      <c r="AI14" s="22"/>
      <c r="AJ14" s="22"/>
      <c r="AQ14" s="49"/>
    </row>
    <row r="15" spans="1:57" ht="15.6">
      <c r="A15" s="47"/>
      <c r="B15" s="88">
        <f>+'Ark1'!C634</f>
        <v>2022</v>
      </c>
      <c r="C15" s="88">
        <f>+'Ark1'!G634</f>
        <v>1</v>
      </c>
      <c r="D15" s="89" t="str">
        <f t="shared" ref="D15:D83" si="3">VLOOKUP(C15,$AM$5:$AN$8,2)</f>
        <v>Øst</v>
      </c>
      <c r="E15" s="88">
        <f>+'Ark1'!Q634</f>
        <v>225</v>
      </c>
      <c r="F15" s="97">
        <f t="shared" ref="F15:F35" si="4">+E15-E20</f>
        <v>-3</v>
      </c>
      <c r="G15" s="348">
        <f>+'Ark1'!R634</f>
        <v>9905</v>
      </c>
      <c r="H15" s="97">
        <f t="shared" ref="H15:H35" si="5">+G15-G20</f>
        <v>313.10000000000036</v>
      </c>
      <c r="I15" s="91">
        <f>+'Ark1'!AG634</f>
        <v>34.21861414858494</v>
      </c>
      <c r="J15" s="149">
        <f t="shared" ref="J15:J35" si="6">+I15-I20</f>
        <v>2.5314778307339196</v>
      </c>
      <c r="K15" s="91">
        <f>+'Ark1'!AH634</f>
        <v>1.9283190307925295</v>
      </c>
      <c r="L15" s="328">
        <f>+'Ark1'!AI634</f>
        <v>30</v>
      </c>
      <c r="M15" s="148"/>
      <c r="N15" s="89">
        <f>+'Ark1'!S634</f>
        <v>5.5339727410398796</v>
      </c>
      <c r="O15" s="117">
        <f t="shared" ref="O15:O35" si="7">+N15-N20</f>
        <v>0.23453258841109914</v>
      </c>
      <c r="P15" s="151">
        <f>+IF(L15=0,"",'Ark1'!AJ634)</f>
        <v>84.67333333333336</v>
      </c>
      <c r="Q15" s="47"/>
      <c r="R15" s="22">
        <f>+IF(L15=0,"",'Ark1'!AK634)</f>
        <v>15.346124919884646</v>
      </c>
      <c r="S15" s="89">
        <f>+'Ark1'!T634</f>
        <v>5.0479555779909129</v>
      </c>
      <c r="T15" s="117">
        <f t="shared" ref="T15:T35" si="8">+S15-S20</f>
        <v>0.11139452126596794</v>
      </c>
      <c r="U15" s="89">
        <f>+'Ark1'!U634</f>
        <v>11.31429581019686</v>
      </c>
      <c r="V15" s="117">
        <f t="shared" ref="V15:V35" si="9">+U15-U20</f>
        <v>0.12112865874617107</v>
      </c>
      <c r="W15" s="91">
        <f>+'Ark1'!W634</f>
        <v>1.3023725391216556</v>
      </c>
      <c r="X15" s="149">
        <f t="shared" ref="X15:X35" si="10">+W15-W20</f>
        <v>0.32237900290880928</v>
      </c>
      <c r="Y15" s="145">
        <f>+'Ark1'!X634</f>
        <v>22.725896012115097</v>
      </c>
      <c r="Z15" s="145">
        <f>+'Ark1'!Y634</f>
        <v>8.7228672387683002</v>
      </c>
      <c r="AA15" s="91">
        <f>+'Ark1'!Z634</f>
        <v>7.3234202508767261</v>
      </c>
      <c r="AB15" s="89">
        <f>+'Ark1'!Z634</f>
        <v>7.3234202508767261</v>
      </c>
      <c r="AC15" s="89">
        <f>+'Ark1'!AA634</f>
        <v>1.6185078654470275</v>
      </c>
      <c r="AD15" s="89">
        <f>+'Ark1'!AC634</f>
        <v>17.1505850791584</v>
      </c>
      <c r="AE15" s="89">
        <f t="shared" ref="AE15:AE75" si="11">+U15/N15</f>
        <v>2.0445159995621536</v>
      </c>
      <c r="AF15" s="145">
        <f t="shared" ref="AF15:AF75" si="12">+G15/E15</f>
        <v>44.022222222222226</v>
      </c>
      <c r="AG15" s="47"/>
      <c r="AH15" s="22"/>
      <c r="AI15" s="22"/>
      <c r="AJ15" s="22"/>
      <c r="AQ15" s="49"/>
    </row>
    <row r="16" spans="1:57" ht="15.6">
      <c r="A16" s="47"/>
      <c r="B16" s="88">
        <f>+'Ark1'!C635</f>
        <v>2022</v>
      </c>
      <c r="C16" s="88">
        <f>+'Ark1'!G635</f>
        <v>2</v>
      </c>
      <c r="D16" s="89" t="str">
        <f t="shared" ref="D16:D18" si="13">VLOOKUP(C16,$AM$5:$AN$8,2)</f>
        <v>Vest</v>
      </c>
      <c r="E16" s="88">
        <f>+'Ark1'!Q635</f>
        <v>261</v>
      </c>
      <c r="F16" s="97">
        <f t="shared" ref="F16:F18" si="14">+E16-E21</f>
        <v>6</v>
      </c>
      <c r="G16" s="348">
        <f>+'Ark1'!R635</f>
        <v>7607.53</v>
      </c>
      <c r="H16" s="97">
        <f t="shared" ref="H16:H18" si="15">+G16-G21</f>
        <v>236.52999999999975</v>
      </c>
      <c r="I16" s="91">
        <f>+'Ark1'!AG635</f>
        <v>29.167052537165304</v>
      </c>
      <c r="J16" s="149">
        <f t="shared" ref="J16:J18" si="16">+I16-I21</f>
        <v>1.2222178725276827</v>
      </c>
      <c r="K16" s="91">
        <f>+'Ark1'!AH635</f>
        <v>0.28918716061586341</v>
      </c>
      <c r="L16" s="328">
        <f>+'Ark1'!AI635</f>
        <v>459</v>
      </c>
      <c r="M16" s="148"/>
      <c r="N16" s="89">
        <f>+'Ark1'!S635</f>
        <v>5.2316665198822738</v>
      </c>
      <c r="O16" s="117">
        <f t="shared" ref="O16:O18" si="17">+N16-N21</f>
        <v>6.5746020628441926E-2</v>
      </c>
      <c r="P16" s="151">
        <f>+IF(L16=0,"",'Ark1'!AJ635)</f>
        <v>92.285620915032624</v>
      </c>
      <c r="Q16" s="47"/>
      <c r="R16" s="22">
        <f>+IF(L16=0,"",'Ark1'!AK635)</f>
        <v>14.800403539571002</v>
      </c>
      <c r="S16" s="89">
        <f>+'Ark1'!T635</f>
        <v>4.8338948384035296</v>
      </c>
      <c r="T16" s="117">
        <f t="shared" ref="T16:T18" si="18">+S16-S21</f>
        <v>9.5189099697791768E-2</v>
      </c>
      <c r="U16" s="89">
        <f>+'Ark1'!U635</f>
        <v>12.556495998044031</v>
      </c>
      <c r="V16" s="117">
        <f t="shared" ref="V16:V18" si="19">+U16-U21</f>
        <v>-0.28896730408594706</v>
      </c>
      <c r="W16" s="91">
        <f>+'Ark1'!W635</f>
        <v>0.73611277247674356</v>
      </c>
      <c r="X16" s="149">
        <f t="shared" ref="X16:X18" si="20">+W16-W21</f>
        <v>-5.0754681057376572E-2</v>
      </c>
      <c r="Y16" s="145">
        <f>+'Ark1'!X635</f>
        <v>30.52239031591068</v>
      </c>
      <c r="Z16" s="145">
        <f>+'Ark1'!Y635</f>
        <v>10.805083910283631</v>
      </c>
      <c r="AA16" s="91">
        <f>+'Ark1'!Z635</f>
        <v>7.5235792864339599</v>
      </c>
      <c r="AB16" s="89">
        <f>+'Ark1'!Z635</f>
        <v>7.5235792864339599</v>
      </c>
      <c r="AC16" s="89">
        <f>+'Ark1'!AA635</f>
        <v>1.311163274976497</v>
      </c>
      <c r="AD16" s="89">
        <f>+'Ark1'!AC635</f>
        <v>22.953187230399777</v>
      </c>
      <c r="AE16" s="89">
        <f t="shared" ref="AE16:AE18" si="21">+U16/N16</f>
        <v>2.4000948742288308</v>
      </c>
      <c r="AF16" s="145">
        <f t="shared" ref="AF16:AF18" si="22">+G16/E16</f>
        <v>29.147624521072796</v>
      </c>
      <c r="AG16" s="47"/>
      <c r="AH16" s="22"/>
      <c r="AI16" s="22"/>
      <c r="AJ16" s="22"/>
      <c r="AQ16" s="49"/>
    </row>
    <row r="17" spans="1:43" ht="15.6">
      <c r="A17" s="47"/>
      <c r="B17" s="88">
        <f>+'Ark1'!C636</f>
        <v>2022</v>
      </c>
      <c r="C17" s="88">
        <f>+'Ark1'!G636</f>
        <v>3</v>
      </c>
      <c r="D17" s="89" t="str">
        <f t="shared" si="13"/>
        <v>Midt</v>
      </c>
      <c r="E17" s="88">
        <f>+'Ark1'!Q636</f>
        <v>131</v>
      </c>
      <c r="F17" s="97">
        <f t="shared" si="14"/>
        <v>-8</v>
      </c>
      <c r="G17" s="348">
        <f>+'Ark1'!R636</f>
        <v>3978</v>
      </c>
      <c r="H17" s="97">
        <f t="shared" si="15"/>
        <v>-886</v>
      </c>
      <c r="I17" s="91">
        <f>+'Ark1'!AG636</f>
        <v>14.744139997328309</v>
      </c>
      <c r="J17" s="149">
        <f t="shared" si="16"/>
        <v>-2.6310594312134139</v>
      </c>
      <c r="K17" s="91">
        <f>+'Ark1'!AH636</f>
        <v>0</v>
      </c>
      <c r="L17" s="328">
        <f>+'Ark1'!AI636</f>
        <v>0</v>
      </c>
      <c r="M17" s="148"/>
      <c r="N17" s="89">
        <f>+'Ark1'!S636</f>
        <v>4.7574157868275515</v>
      </c>
      <c r="O17" s="117">
        <f t="shared" si="17"/>
        <v>-8.9829278961920167E-2</v>
      </c>
      <c r="P17" s="151" t="str">
        <f>+IF(L17=0,"",'Ark1'!AJ636)</f>
        <v/>
      </c>
      <c r="Q17" s="47"/>
      <c r="R17" s="22" t="str">
        <f>+IF(L17=0,"",'Ark1'!AK636)</f>
        <v/>
      </c>
      <c r="S17" s="89">
        <f>+'Ark1'!T636</f>
        <v>4.5384615384615392</v>
      </c>
      <c r="T17" s="117">
        <f t="shared" si="18"/>
        <v>-8.0370698380566097E-2</v>
      </c>
      <c r="U17" s="89">
        <f>+'Ark1'!U636</f>
        <v>12.138758169934649</v>
      </c>
      <c r="V17" s="117">
        <f t="shared" si="19"/>
        <v>3.5261048224098701E-2</v>
      </c>
      <c r="W17" s="91">
        <f>+'Ark1'!W636</f>
        <v>0.87983911513323243</v>
      </c>
      <c r="X17" s="149">
        <f t="shared" si="20"/>
        <v>-0.7648977269720304</v>
      </c>
      <c r="Y17" s="145">
        <f>+'Ark1'!X636</f>
        <v>26.797385620915033</v>
      </c>
      <c r="Z17" s="145">
        <f>+'Ark1'!Y636</f>
        <v>10.055304172951232</v>
      </c>
      <c r="AA17" s="91">
        <f>+'Ark1'!Z636</f>
        <v>7.2573726987129197</v>
      </c>
      <c r="AB17" s="89">
        <f>+'Ark1'!Z636</f>
        <v>7.2573726987129197</v>
      </c>
      <c r="AC17" s="89">
        <f>+'Ark1'!AA636</f>
        <v>1.5980526606643963</v>
      </c>
      <c r="AD17" s="89">
        <f>+'Ark1'!AC636</f>
        <v>23.25961601237131</v>
      </c>
      <c r="AE17" s="89">
        <f t="shared" si="21"/>
        <v>2.5515445178335554</v>
      </c>
      <c r="AF17" s="145">
        <f t="shared" si="22"/>
        <v>30.366412213740457</v>
      </c>
      <c r="AG17" s="47"/>
      <c r="AH17" s="22"/>
      <c r="AI17" s="22"/>
      <c r="AJ17" s="22"/>
      <c r="AQ17" s="49"/>
    </row>
    <row r="18" spans="1:43" ht="15.6">
      <c r="A18" s="47"/>
      <c r="B18" s="88">
        <f>+'Ark1'!C637</f>
        <v>2022</v>
      </c>
      <c r="C18" s="88">
        <f>+'Ark1'!G637</f>
        <v>4</v>
      </c>
      <c r="D18" s="89" t="str">
        <f t="shared" si="13"/>
        <v>Nord</v>
      </c>
      <c r="E18" s="88">
        <f>+'Ark1'!Q637</f>
        <v>110</v>
      </c>
      <c r="F18" s="97">
        <f t="shared" si="14"/>
        <v>1</v>
      </c>
      <c r="G18" s="348">
        <f>+'Ark1'!R637</f>
        <v>4526</v>
      </c>
      <c r="H18" s="97">
        <f t="shared" si="15"/>
        <v>-281</v>
      </c>
      <c r="I18" s="91">
        <f>+'Ark1'!AG637</f>
        <v>21.870193316921444</v>
      </c>
      <c r="J18" s="149">
        <f t="shared" si="16"/>
        <v>-1.1226362720482044</v>
      </c>
      <c r="K18" s="91">
        <f>+'Ark1'!AH637</f>
        <v>0</v>
      </c>
      <c r="L18" s="328">
        <f>+'Ark1'!AI637</f>
        <v>0</v>
      </c>
      <c r="M18" s="148"/>
      <c r="N18" s="89">
        <f>+'Ark1'!S637</f>
        <v>4.9494034467520995</v>
      </c>
      <c r="O18" s="117">
        <f t="shared" si="17"/>
        <v>-0.28338207436294027</v>
      </c>
      <c r="P18" s="151" t="str">
        <f>+IF(L18=0,"",'Ark1'!AJ637)</f>
        <v/>
      </c>
      <c r="Q18" s="47"/>
      <c r="R18" s="22" t="str">
        <f>+IF(L18=0,"",'Ark1'!AK637)</f>
        <v/>
      </c>
      <c r="S18" s="89">
        <f>+'Ark1'!T637</f>
        <v>4.5346884666372071</v>
      </c>
      <c r="T18" s="117">
        <f t="shared" si="18"/>
        <v>-0.11644529662470315</v>
      </c>
      <c r="U18" s="89">
        <f>+'Ark1'!U637</f>
        <v>15.825508174988965</v>
      </c>
      <c r="V18" s="117">
        <f t="shared" si="19"/>
        <v>-0.38113006091700896</v>
      </c>
      <c r="W18" s="91">
        <f>+'Ark1'!W637</f>
        <v>2.0989836500220944</v>
      </c>
      <c r="X18" s="149">
        <f t="shared" si="20"/>
        <v>-0.77182974710709296</v>
      </c>
      <c r="Y18" s="145">
        <f>+'Ark1'!X637</f>
        <v>48.121961997348635</v>
      </c>
      <c r="Z18" s="145">
        <f>+'Ark1'!Y637</f>
        <v>19.266460450729124</v>
      </c>
      <c r="AA18" s="91">
        <f>+'Ark1'!Z637</f>
        <v>7.7086706119151556</v>
      </c>
      <c r="AB18" s="89">
        <f>+'Ark1'!Z637</f>
        <v>7.7086706119151556</v>
      </c>
      <c r="AC18" s="89">
        <f>+'Ark1'!AA637</f>
        <v>1.5118776599375547</v>
      </c>
      <c r="AD18" s="89">
        <f>+'Ark1'!AC637</f>
        <v>42.704989896643447</v>
      </c>
      <c r="AE18" s="89">
        <f t="shared" si="21"/>
        <v>3.197457702781128</v>
      </c>
      <c r="AF18" s="145">
        <f t="shared" si="22"/>
        <v>41.145454545454548</v>
      </c>
      <c r="AG18" s="47"/>
      <c r="AH18" s="22"/>
      <c r="AI18" s="22"/>
      <c r="AJ18" s="22"/>
      <c r="AQ18" s="49"/>
    </row>
    <row r="19" spans="1:43">
      <c r="A19" s="47"/>
      <c r="B19" s="47"/>
      <c r="C19" s="47"/>
      <c r="D19" s="47"/>
      <c r="E19" s="47"/>
      <c r="F19" s="47"/>
      <c r="G19" s="341"/>
      <c r="H19" s="47"/>
      <c r="I19" s="47"/>
      <c r="J19" s="47"/>
      <c r="K19" s="47"/>
      <c r="L19" s="344"/>
      <c r="M19" s="148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22"/>
      <c r="AI19" s="22"/>
      <c r="AJ19" s="22"/>
      <c r="AQ19" s="49"/>
    </row>
    <row r="20" spans="1:43" ht="15.6">
      <c r="A20" s="47"/>
      <c r="B20" s="88">
        <f>+'Ark1'!C638</f>
        <v>2021</v>
      </c>
      <c r="C20" s="88">
        <f>+'Ark1'!G638</f>
        <v>1</v>
      </c>
      <c r="D20" s="89" t="str">
        <f t="shared" si="3"/>
        <v>Øst</v>
      </c>
      <c r="E20" s="88">
        <f>+'Ark1'!Q638</f>
        <v>228</v>
      </c>
      <c r="F20" s="97">
        <f t="shared" si="4"/>
        <v>-4</v>
      </c>
      <c r="G20" s="348">
        <f>+'Ark1'!R638</f>
        <v>9591.9</v>
      </c>
      <c r="H20" s="97">
        <f t="shared" si="5"/>
        <v>-84.100000000000364</v>
      </c>
      <c r="I20" s="91">
        <f>+'Ark1'!AG638</f>
        <v>31.687136317851021</v>
      </c>
      <c r="J20" s="149">
        <f t="shared" si="6"/>
        <v>0.49624986445896724</v>
      </c>
      <c r="K20" s="91">
        <f>+'Ark1'!AH638</f>
        <v>1.5742449358312742</v>
      </c>
      <c r="L20" s="344"/>
      <c r="M20" s="148"/>
      <c r="N20" s="89">
        <f>+'Ark1'!S638</f>
        <v>5.2994401526287804</v>
      </c>
      <c r="O20" s="117">
        <f t="shared" si="7"/>
        <v>-3.6809718028019134E-3</v>
      </c>
      <c r="P20" s="117"/>
      <c r="Q20" s="47"/>
      <c r="R20" s="117"/>
      <c r="S20" s="89">
        <f>+'Ark1'!T638</f>
        <v>4.9365610567249449</v>
      </c>
      <c r="T20" s="117">
        <f t="shared" si="8"/>
        <v>-0.35829218841767752</v>
      </c>
      <c r="U20" s="89">
        <f>+'Ark1'!U638</f>
        <v>11.193167151450689</v>
      </c>
      <c r="V20" s="117">
        <f t="shared" si="9"/>
        <v>0.195660950541237</v>
      </c>
      <c r="W20" s="91">
        <f>+'Ark1'!W638</f>
        <v>0.97999353621284635</v>
      </c>
      <c r="X20" s="149">
        <f t="shared" si="10"/>
        <v>-0.49788988668917933</v>
      </c>
      <c r="Y20" s="145">
        <f>+'Ark1'!X638</f>
        <v>22.894317080036281</v>
      </c>
      <c r="Z20" s="145">
        <f>+'Ark1'!Y638</f>
        <v>9.2995131308708352</v>
      </c>
      <c r="AA20" s="91">
        <f>+'Ark1'!Z638</f>
        <v>7.4578259977726944</v>
      </c>
      <c r="AB20" s="89">
        <f>+'Ark1'!Z638</f>
        <v>7.4578259977726944</v>
      </c>
      <c r="AC20" s="89">
        <f>+'Ark1'!AA638</f>
        <v>1.7229938372429612</v>
      </c>
      <c r="AD20" s="89">
        <f>+'Ark1'!AC638</f>
        <v>21.436975860278171</v>
      </c>
      <c r="AE20" s="89">
        <f t="shared" si="11"/>
        <v>2.1121414392987026</v>
      </c>
      <c r="AF20" s="145">
        <f t="shared" si="12"/>
        <v>42.069736842105264</v>
      </c>
      <c r="AG20" s="47"/>
      <c r="AH20" s="22"/>
      <c r="AI20" s="22"/>
      <c r="AJ20" s="22"/>
      <c r="AQ20" s="49"/>
    </row>
    <row r="21" spans="1:43" ht="15.6">
      <c r="A21" s="47"/>
      <c r="B21" s="88">
        <f>+'Ark1'!C639</f>
        <v>2021</v>
      </c>
      <c r="C21" s="88">
        <f>+'Ark1'!G639</f>
        <v>2</v>
      </c>
      <c r="D21" s="89" t="str">
        <f t="shared" ref="D21:D23" si="23">VLOOKUP(C21,$AM$5:$AN$8,2)</f>
        <v>Vest</v>
      </c>
      <c r="E21" s="88">
        <f>+'Ark1'!Q639</f>
        <v>255</v>
      </c>
      <c r="F21" s="97">
        <f t="shared" ref="F21:F23" si="24">+E21-E26</f>
        <v>3</v>
      </c>
      <c r="G21" s="348">
        <f>+'Ark1'!R639</f>
        <v>7371</v>
      </c>
      <c r="H21" s="97">
        <f t="shared" ref="H21:H23" si="25">+G21-G26</f>
        <v>-242</v>
      </c>
      <c r="I21" s="91">
        <f>+'Ark1'!AG639</f>
        <v>27.944834664637622</v>
      </c>
      <c r="J21" s="149">
        <f t="shared" ref="J21:J23" si="26">+I21-I26</f>
        <v>0.60762721438813827</v>
      </c>
      <c r="K21" s="91">
        <f>+'Ark1'!AH639</f>
        <v>0.37986704653371345</v>
      </c>
      <c r="L21" s="344"/>
      <c r="M21" s="148"/>
      <c r="N21" s="89">
        <f>+'Ark1'!S639</f>
        <v>5.1659204992538319</v>
      </c>
      <c r="O21" s="117">
        <f t="shared" ref="O21:O23" si="27">+N21-N26</f>
        <v>0.21530970193345755</v>
      </c>
      <c r="P21" s="117"/>
      <c r="Q21" s="47"/>
      <c r="R21" s="117"/>
      <c r="S21" s="89">
        <f>+'Ark1'!T639</f>
        <v>4.7387057387057379</v>
      </c>
      <c r="T21" s="117">
        <f t="shared" ref="T21:T23" si="28">+S21-S26</f>
        <v>0.11779414012436362</v>
      </c>
      <c r="U21" s="89">
        <f>+'Ark1'!U639</f>
        <v>12.845463302129978</v>
      </c>
      <c r="V21" s="117">
        <f t="shared" ref="V21:V23" si="29">+U21-U26</f>
        <v>0.59476975162426626</v>
      </c>
      <c r="W21" s="91">
        <f>+'Ark1'!W639</f>
        <v>0.78686745353412013</v>
      </c>
      <c r="X21" s="149">
        <f t="shared" ref="X21:X23" si="30">+W21-W26</f>
        <v>9.0689862571293633E-2</v>
      </c>
      <c r="Y21" s="145">
        <f>+'Ark1'!X639</f>
        <v>30.959164292497633</v>
      </c>
      <c r="Z21" s="145">
        <f>+'Ark1'!Y639</f>
        <v>11.328177994844664</v>
      </c>
      <c r="AA21" s="91">
        <f>+'Ark1'!Z639</f>
        <v>7.5644931972880256</v>
      </c>
      <c r="AB21" s="89">
        <f>+'Ark1'!Z639</f>
        <v>7.5644931972880256</v>
      </c>
      <c r="AC21" s="89">
        <f>+'Ark1'!AA639</f>
        <v>1.3108647783645608</v>
      </c>
      <c r="AD21" s="89">
        <f>+'Ark1'!AC639</f>
        <v>31.229831084299892</v>
      </c>
      <c r="AE21" s="89">
        <f t="shared" ref="AE21:AE23" si="31">+U21/N21</f>
        <v>2.4865778139608197</v>
      </c>
      <c r="AF21" s="145">
        <f t="shared" ref="AF21:AF23" si="32">+G21/E21</f>
        <v>28.905882352941177</v>
      </c>
      <c r="AG21" s="47"/>
      <c r="AH21" s="22"/>
      <c r="AI21" s="22"/>
      <c r="AJ21" s="22"/>
      <c r="AQ21" s="49"/>
    </row>
    <row r="22" spans="1:43" ht="15.6">
      <c r="A22" s="47"/>
      <c r="B22" s="88">
        <f>+'Ark1'!C640</f>
        <v>2021</v>
      </c>
      <c r="C22" s="88">
        <f>+'Ark1'!G640</f>
        <v>3</v>
      </c>
      <c r="D22" s="89" t="str">
        <f t="shared" si="23"/>
        <v>Midt</v>
      </c>
      <c r="E22" s="88">
        <f>+'Ark1'!Q640</f>
        <v>139</v>
      </c>
      <c r="F22" s="97">
        <f t="shared" si="24"/>
        <v>12</v>
      </c>
      <c r="G22" s="348">
        <f>+'Ark1'!R640</f>
        <v>4864</v>
      </c>
      <c r="H22" s="97">
        <f t="shared" si="25"/>
        <v>-47</v>
      </c>
      <c r="I22" s="91">
        <f>+'Ark1'!AG640</f>
        <v>17.375199428541723</v>
      </c>
      <c r="J22" s="149">
        <f t="shared" si="26"/>
        <v>0.31602771331578694</v>
      </c>
      <c r="K22" s="91">
        <f>+'Ark1'!AH640</f>
        <v>0</v>
      </c>
      <c r="L22" s="344"/>
      <c r="M22" s="148"/>
      <c r="N22" s="89">
        <f>+'Ark1'!S640</f>
        <v>4.8472450657894717</v>
      </c>
      <c r="O22" s="117">
        <f t="shared" si="27"/>
        <v>-9.0853081227428412E-2</v>
      </c>
      <c r="P22" s="117"/>
      <c r="Q22" s="47"/>
      <c r="R22" s="117"/>
      <c r="S22" s="89">
        <f>+'Ark1'!T640</f>
        <v>4.6188322368421053</v>
      </c>
      <c r="T22" s="117">
        <f t="shared" si="28"/>
        <v>0.10020059359225808</v>
      </c>
      <c r="U22" s="89">
        <f>+'Ark1'!U640</f>
        <v>12.10349712171055</v>
      </c>
      <c r="V22" s="117">
        <f t="shared" si="29"/>
        <v>0.25262357253521373</v>
      </c>
      <c r="W22" s="91">
        <f>+'Ark1'!W640</f>
        <v>1.6447368421052628</v>
      </c>
      <c r="X22" s="149">
        <f t="shared" si="30"/>
        <v>0.15827787244531599</v>
      </c>
      <c r="Y22" s="145">
        <f>+'Ark1'!X640</f>
        <v>26.603618421052623</v>
      </c>
      <c r="Z22" s="145">
        <f>+'Ark1'!Y640</f>
        <v>9.7861842105263115</v>
      </c>
      <c r="AA22" s="91">
        <f>+'Ark1'!Z640</f>
        <v>7.5622746243869248</v>
      </c>
      <c r="AB22" s="89">
        <f>+'Ark1'!Z640</f>
        <v>7.5622746243869248</v>
      </c>
      <c r="AC22" s="89">
        <f>+'Ark1'!AA640</f>
        <v>1.6468360241993301</v>
      </c>
      <c r="AD22" s="89">
        <f>+'Ark1'!AC640</f>
        <v>33.251327603454826</v>
      </c>
      <c r="AE22" s="89">
        <f t="shared" si="31"/>
        <v>2.4969847732960146</v>
      </c>
      <c r="AF22" s="145">
        <f t="shared" si="32"/>
        <v>34.992805755395686</v>
      </c>
      <c r="AG22" s="47"/>
      <c r="AH22" s="22"/>
      <c r="AI22" s="22"/>
      <c r="AJ22" s="22"/>
      <c r="AQ22" s="49"/>
    </row>
    <row r="23" spans="1:43" ht="15.6">
      <c r="A23" s="47"/>
      <c r="B23" s="88">
        <f>+'Ark1'!C641</f>
        <v>2021</v>
      </c>
      <c r="C23" s="88">
        <f>+'Ark1'!G641</f>
        <v>4</v>
      </c>
      <c r="D23" s="89" t="str">
        <f t="shared" si="23"/>
        <v>Nord</v>
      </c>
      <c r="E23" s="88">
        <f>+'Ark1'!Q641</f>
        <v>109</v>
      </c>
      <c r="F23" s="97">
        <f t="shared" si="24"/>
        <v>0</v>
      </c>
      <c r="G23" s="348">
        <f>+'Ark1'!R641</f>
        <v>4807</v>
      </c>
      <c r="H23" s="97">
        <f t="shared" si="25"/>
        <v>-220</v>
      </c>
      <c r="I23" s="91">
        <f>+'Ark1'!AG641</f>
        <v>22.992829588969649</v>
      </c>
      <c r="J23" s="149">
        <f t="shared" si="26"/>
        <v>-1.4199047921628782</v>
      </c>
      <c r="K23" s="91">
        <f>+'Ark1'!AH641</f>
        <v>0</v>
      </c>
      <c r="L23" s="344"/>
      <c r="M23" s="148"/>
      <c r="N23" s="89">
        <f>+'Ark1'!S641</f>
        <v>5.2327855211150398</v>
      </c>
      <c r="O23" s="117">
        <f t="shared" si="27"/>
        <v>-4.9888041646052095E-2</v>
      </c>
      <c r="P23" s="117"/>
      <c r="Q23" s="47"/>
      <c r="R23" s="117"/>
      <c r="S23" s="89">
        <f>+'Ark1'!T641</f>
        <v>4.6511337632619103</v>
      </c>
      <c r="T23" s="117">
        <f t="shared" si="28"/>
        <v>-0.30251652518050154</v>
      </c>
      <c r="U23" s="89">
        <f>+'Ark1'!U641</f>
        <v>16.206638235905974</v>
      </c>
      <c r="V23" s="117">
        <f t="shared" si="29"/>
        <v>-0.36135460276521769</v>
      </c>
      <c r="W23" s="91">
        <f>+'Ark1'!W641</f>
        <v>2.8708133971291874</v>
      </c>
      <c r="X23" s="149">
        <f t="shared" si="30"/>
        <v>0.34445572853957129</v>
      </c>
      <c r="Y23" s="145">
        <f>+'Ark1'!X641</f>
        <v>48.658206781776578</v>
      </c>
      <c r="Z23" s="145">
        <f>+'Ark1'!Y641</f>
        <v>22.342417308092365</v>
      </c>
      <c r="AA23" s="91">
        <f>+'Ark1'!Z641</f>
        <v>8.119913616816369</v>
      </c>
      <c r="AB23" s="89">
        <f>+'Ark1'!Z641</f>
        <v>8.119913616816369</v>
      </c>
      <c r="AC23" s="89">
        <f>+'Ark1'!AA641</f>
        <v>1.5048989415200325</v>
      </c>
      <c r="AD23" s="89">
        <f>+'Ark1'!AC641</f>
        <v>34.120227086488342</v>
      </c>
      <c r="AE23" s="89">
        <f t="shared" si="31"/>
        <v>3.0971340542259691</v>
      </c>
      <c r="AF23" s="145">
        <f t="shared" si="32"/>
        <v>44.100917431192663</v>
      </c>
      <c r="AG23" s="47"/>
      <c r="AH23" s="22"/>
      <c r="AI23" s="22"/>
      <c r="AJ23" s="22"/>
      <c r="AQ23" s="49"/>
    </row>
    <row r="24" spans="1:43">
      <c r="A24" s="47"/>
      <c r="B24" s="47"/>
      <c r="C24" s="47"/>
      <c r="D24" s="47"/>
      <c r="E24" s="47"/>
      <c r="F24" s="47"/>
      <c r="G24" s="341"/>
      <c r="H24" s="47"/>
      <c r="I24" s="47"/>
      <c r="J24" s="47"/>
      <c r="K24" s="47"/>
      <c r="L24" s="344"/>
      <c r="M24" s="148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22"/>
      <c r="AI24" s="22"/>
      <c r="AJ24" s="22"/>
      <c r="AQ24" s="49"/>
    </row>
    <row r="25" spans="1:43" ht="15.6">
      <c r="A25" s="47"/>
      <c r="B25" s="88">
        <f>+'Ark1'!C642</f>
        <v>2020</v>
      </c>
      <c r="C25" s="88">
        <f>+'Ark1'!G642</f>
        <v>1</v>
      </c>
      <c r="D25" s="89" t="str">
        <f t="shared" si="3"/>
        <v>Øst</v>
      </c>
      <c r="E25" s="88">
        <f>+'Ark1'!Q642</f>
        <v>232</v>
      </c>
      <c r="F25" s="97">
        <f t="shared" si="4"/>
        <v>26</v>
      </c>
      <c r="G25" s="348">
        <f>+'Ark1'!R642</f>
        <v>9676</v>
      </c>
      <c r="H25" s="97">
        <f t="shared" si="5"/>
        <v>28</v>
      </c>
      <c r="I25" s="91">
        <f>+'Ark1'!AG642</f>
        <v>31.190886453392054</v>
      </c>
      <c r="J25" s="149">
        <f t="shared" si="6"/>
        <v>-0.78949196727618087</v>
      </c>
      <c r="K25" s="91">
        <f>+'Ark1'!AH642</f>
        <v>1.281521289789169</v>
      </c>
      <c r="L25" s="344"/>
      <c r="M25" s="148"/>
      <c r="N25" s="89">
        <f>+'Ark1'!S642</f>
        <v>5.3031211244315823</v>
      </c>
      <c r="O25" s="117">
        <f t="shared" si="7"/>
        <v>3.3842517466408317E-2</v>
      </c>
      <c r="P25" s="117"/>
      <c r="Q25" s="47"/>
      <c r="R25" s="117"/>
      <c r="S25" s="89">
        <f>+'Ark1'!T642</f>
        <v>5.2948532451426225</v>
      </c>
      <c r="T25" s="117">
        <f t="shared" si="8"/>
        <v>0.30480349389884154</v>
      </c>
      <c r="U25" s="89">
        <f>+'Ark1'!U642</f>
        <v>10.997506200909452</v>
      </c>
      <c r="V25" s="117">
        <f t="shared" si="9"/>
        <v>-0.168166477365844</v>
      </c>
      <c r="W25" s="91">
        <f>+'Ark1'!W642</f>
        <v>1.4778834229020257</v>
      </c>
      <c r="X25" s="149">
        <f t="shared" si="10"/>
        <v>0.35848043782739891</v>
      </c>
      <c r="Y25" s="145">
        <f>+'Ark1'!X642</f>
        <v>22.674658949979328</v>
      </c>
      <c r="Z25" s="145">
        <f>+'Ark1'!Y642</f>
        <v>8.3402232327408008</v>
      </c>
      <c r="AA25" s="91">
        <f>+'Ark1'!Z642</f>
        <v>7.2896192332659986</v>
      </c>
      <c r="AB25" s="89">
        <f>+'Ark1'!Z642</f>
        <v>7.2896192332659986</v>
      </c>
      <c r="AC25" s="89">
        <f>+'Ark1'!AA642</f>
        <v>1.7020142767885702</v>
      </c>
      <c r="AD25" s="89">
        <f>+'Ark1'!AC642</f>
        <v>11.484014279622627</v>
      </c>
      <c r="AE25" s="89">
        <f t="shared" si="11"/>
        <v>2.0737799388069278</v>
      </c>
      <c r="AF25" s="145">
        <f t="shared" si="12"/>
        <v>41.706896551724135</v>
      </c>
      <c r="AG25" s="47"/>
      <c r="AH25" s="22"/>
      <c r="AI25" s="22"/>
      <c r="AJ25" s="22"/>
      <c r="AQ25" s="49"/>
    </row>
    <row r="26" spans="1:43" ht="15.6">
      <c r="A26" s="47"/>
      <c r="B26" s="88">
        <f>+'Ark1'!C643</f>
        <v>2020</v>
      </c>
      <c r="C26" s="88">
        <f>+'Ark1'!G643</f>
        <v>2</v>
      </c>
      <c r="D26" s="89" t="str">
        <f t="shared" si="3"/>
        <v>Vest</v>
      </c>
      <c r="E26" s="88">
        <f>+'Ark1'!Q643</f>
        <v>252</v>
      </c>
      <c r="F26" s="97">
        <f t="shared" si="4"/>
        <v>-21</v>
      </c>
      <c r="G26" s="348">
        <f>+'Ark1'!R643</f>
        <v>7613</v>
      </c>
      <c r="H26" s="97">
        <f t="shared" ref="H26:H28" si="33">+G26-G31</f>
        <v>-405</v>
      </c>
      <c r="I26" s="91">
        <f>+'Ark1'!AG643</f>
        <v>27.337207450249483</v>
      </c>
      <c r="J26" s="149">
        <f t="shared" ref="J26:J28" si="34">+I26-I31</f>
        <v>-1.5538786476694177</v>
      </c>
      <c r="K26" s="91">
        <f>+'Ark1'!AH643</f>
        <v>0.22330224615788788</v>
      </c>
      <c r="L26" s="344"/>
      <c r="M26" s="148"/>
      <c r="N26" s="89">
        <f>+'Ark1'!S643</f>
        <v>4.9506107973203743</v>
      </c>
      <c r="O26" s="117">
        <f t="shared" ref="O26:O28" si="35">+N26-N31</f>
        <v>0.19356415227173329</v>
      </c>
      <c r="P26" s="117"/>
      <c r="Q26" s="47"/>
      <c r="R26" s="117"/>
      <c r="S26" s="89">
        <f>+'Ark1'!T643</f>
        <v>4.6209115985813742</v>
      </c>
      <c r="T26" s="117">
        <f t="shared" ref="T26:T28" si="36">+S26-S31</f>
        <v>0.12378014435338702</v>
      </c>
      <c r="U26" s="89">
        <f>+'Ark1'!U643</f>
        <v>12.250693550505712</v>
      </c>
      <c r="V26" s="117">
        <f t="shared" ref="V26:V28" si="37">+U26-U31</f>
        <v>0.11299337589855263</v>
      </c>
      <c r="W26" s="91">
        <f>+'Ark1'!W643</f>
        <v>0.6961775909628265</v>
      </c>
      <c r="X26" s="149">
        <f t="shared" ref="X26:X28" si="38">+W26-W31</f>
        <v>2.2692931446737674E-2</v>
      </c>
      <c r="Y26" s="145">
        <f>+'Ark1'!X643</f>
        <v>30.053855247602776</v>
      </c>
      <c r="Z26" s="145">
        <f>+'Ark1'!Y643</f>
        <v>10.061736503349533</v>
      </c>
      <c r="AA26" s="91">
        <f>+'Ark1'!Z643</f>
        <v>7.6080422092324289</v>
      </c>
      <c r="AB26" s="89">
        <f>+'Ark1'!Z643</f>
        <v>7.6080422092324289</v>
      </c>
      <c r="AC26" s="89">
        <f>+'Ark1'!AA643</f>
        <v>1.4177122441908203</v>
      </c>
      <c r="AD26" s="89">
        <f>+'Ark1'!AC643</f>
        <v>12.066406860285372</v>
      </c>
      <c r="AE26" s="89">
        <f t="shared" ref="AE26:AE28" si="39">+U26/N26</f>
        <v>2.4745822388495307</v>
      </c>
      <c r="AF26" s="145">
        <f t="shared" ref="AF26:AF28" si="40">+G26/E26</f>
        <v>30.210317460317459</v>
      </c>
      <c r="AG26" s="47"/>
      <c r="AH26" s="22"/>
      <c r="AI26" s="22"/>
      <c r="AJ26" s="22"/>
      <c r="AQ26" s="19"/>
    </row>
    <row r="27" spans="1:43" ht="15.6">
      <c r="A27" s="47"/>
      <c r="B27" s="88">
        <f>+'Ark1'!C644</f>
        <v>2020</v>
      </c>
      <c r="C27" s="88">
        <f>+'Ark1'!G644</f>
        <v>3</v>
      </c>
      <c r="D27" s="89" t="str">
        <f t="shared" si="3"/>
        <v>Midt</v>
      </c>
      <c r="E27" s="88">
        <f>+'Ark1'!Q644</f>
        <v>127</v>
      </c>
      <c r="F27" s="97">
        <f t="shared" si="4"/>
        <v>21</v>
      </c>
      <c r="G27" s="348">
        <f>+'Ark1'!R644</f>
        <v>4911</v>
      </c>
      <c r="H27" s="97">
        <f t="shared" si="33"/>
        <v>267</v>
      </c>
      <c r="I27" s="91">
        <f>+'Ark1'!AG644</f>
        <v>17.059171715225936</v>
      </c>
      <c r="J27" s="149">
        <f t="shared" si="34"/>
        <v>0.78834407059979128</v>
      </c>
      <c r="K27" s="91">
        <f>+'Ark1'!AH644</f>
        <v>6.1087354917532047E-2</v>
      </c>
      <c r="L27" s="344"/>
      <c r="M27" s="148"/>
      <c r="N27" s="89">
        <f>+'Ark1'!S644</f>
        <v>4.9380981470169001</v>
      </c>
      <c r="O27" s="117">
        <f t="shared" si="35"/>
        <v>-2.9009916566593574E-3</v>
      </c>
      <c r="P27" s="117"/>
      <c r="Q27" s="47"/>
      <c r="R27" s="117"/>
      <c r="S27" s="89">
        <f>+'Ark1'!T644</f>
        <v>4.5186316432498472</v>
      </c>
      <c r="T27" s="117">
        <f t="shared" si="36"/>
        <v>-5.2701655356823807E-3</v>
      </c>
      <c r="U27" s="89">
        <f>+'Ark1'!U644</f>
        <v>11.850873549175336</v>
      </c>
      <c r="V27" s="117">
        <f t="shared" si="37"/>
        <v>4.8862351931578729E-2</v>
      </c>
      <c r="W27" s="91">
        <f>+'Ark1'!W644</f>
        <v>1.4864589696599468</v>
      </c>
      <c r="X27" s="149">
        <f t="shared" si="38"/>
        <v>8.6803500237035758E-2</v>
      </c>
      <c r="Y27" s="145">
        <f>+'Ark1'!X644</f>
        <v>26.593361840765624</v>
      </c>
      <c r="Z27" s="145">
        <f>+'Ark1'!Y644</f>
        <v>10.649562207289758</v>
      </c>
      <c r="AA27" s="91">
        <f>+'Ark1'!Z644</f>
        <v>7.6907407425358398</v>
      </c>
      <c r="AB27" s="89">
        <f>+'Ark1'!Z644</f>
        <v>7.6907407425358398</v>
      </c>
      <c r="AC27" s="89">
        <f>+'Ark1'!AA644</f>
        <v>1.5360450181684719</v>
      </c>
      <c r="AD27" s="89">
        <f>+'Ark1'!AC644</f>
        <v>25.350523472671121</v>
      </c>
      <c r="AE27" s="89">
        <f t="shared" si="39"/>
        <v>2.3998861902601991</v>
      </c>
      <c r="AF27" s="145">
        <f t="shared" si="40"/>
        <v>38.669291338582674</v>
      </c>
      <c r="AG27" s="47"/>
      <c r="AH27" s="22"/>
      <c r="AI27" s="22"/>
      <c r="AJ27" s="22"/>
      <c r="AQ27" s="19"/>
    </row>
    <row r="28" spans="1:43" ht="15.6">
      <c r="A28" s="47"/>
      <c r="B28" s="88">
        <f>+'Ark1'!C645</f>
        <v>2020</v>
      </c>
      <c r="C28" s="88">
        <f>+'Ark1'!G645</f>
        <v>4</v>
      </c>
      <c r="D28" s="89" t="str">
        <f t="shared" si="3"/>
        <v>Nord</v>
      </c>
      <c r="E28" s="88">
        <f>+'Ark1'!Q645</f>
        <v>109</v>
      </c>
      <c r="F28" s="97">
        <f t="shared" si="4"/>
        <v>-7</v>
      </c>
      <c r="G28" s="348">
        <f>+'Ark1'!R645</f>
        <v>5027</v>
      </c>
      <c r="H28" s="97">
        <f t="shared" si="33"/>
        <v>151</v>
      </c>
      <c r="I28" s="91">
        <f>+'Ark1'!AG645</f>
        <v>24.412734381132527</v>
      </c>
      <c r="J28" s="149">
        <f t="shared" si="34"/>
        <v>1.5550265443458109</v>
      </c>
      <c r="K28" s="91">
        <f>+'Ark1'!AH645</f>
        <v>0</v>
      </c>
      <c r="L28" s="344"/>
      <c r="M28" s="148"/>
      <c r="N28" s="89">
        <f>+'Ark1'!S645</f>
        <v>5.2826735627610919</v>
      </c>
      <c r="O28" s="117">
        <f t="shared" si="35"/>
        <v>4.6414333884962744E-2</v>
      </c>
      <c r="P28" s="117"/>
      <c r="Q28" s="47"/>
      <c r="R28" s="117"/>
      <c r="S28" s="89">
        <f>+'Ark1'!T645</f>
        <v>4.9536502884424118</v>
      </c>
      <c r="T28" s="117">
        <f t="shared" si="36"/>
        <v>-1.8663083173668049E-2</v>
      </c>
      <c r="U28" s="89">
        <f>+'Ark1'!U645</f>
        <v>16.567992838671191</v>
      </c>
      <c r="V28" s="117">
        <f t="shared" si="37"/>
        <v>0.77706790019704819</v>
      </c>
      <c r="W28" s="91">
        <f>+'Ark1'!W645</f>
        <v>2.5263576685896161</v>
      </c>
      <c r="X28" s="149">
        <f t="shared" si="38"/>
        <v>-0.77552912386321493</v>
      </c>
      <c r="Y28" s="145">
        <f>+'Ark1'!X645</f>
        <v>50.646508852198131</v>
      </c>
      <c r="Z28" s="145">
        <f>+'Ark1'!Y645</f>
        <v>22.319474835886211</v>
      </c>
      <c r="AA28" s="91">
        <f>+'Ark1'!Z645</f>
        <v>7.8850083931347523</v>
      </c>
      <c r="AB28" s="89">
        <f>+'Ark1'!Z645</f>
        <v>7.8850083931347523</v>
      </c>
      <c r="AC28" s="89">
        <f>+'Ark1'!AA645</f>
        <v>1.490992840809783</v>
      </c>
      <c r="AD28" s="89">
        <f>+'Ark1'!AC645</f>
        <v>32.038748625226347</v>
      </c>
      <c r="AE28" s="89">
        <f t="shared" si="39"/>
        <v>3.1362893508058463</v>
      </c>
      <c r="AF28" s="145">
        <f t="shared" si="40"/>
        <v>46.11926605504587</v>
      </c>
      <c r="AG28" s="47"/>
      <c r="AH28" s="22"/>
      <c r="AI28" s="22"/>
      <c r="AJ28" s="22"/>
      <c r="AQ28" s="19"/>
    </row>
    <row r="29" spans="1:43">
      <c r="A29" s="47"/>
      <c r="B29" s="47"/>
      <c r="C29" s="47"/>
      <c r="D29" s="47"/>
      <c r="E29" s="47"/>
      <c r="F29" s="47"/>
      <c r="G29" s="341"/>
      <c r="H29" s="47"/>
      <c r="I29" s="47"/>
      <c r="J29" s="47"/>
      <c r="K29" s="47"/>
      <c r="L29" s="344"/>
      <c r="M29" s="148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22"/>
      <c r="AI29" s="22"/>
      <c r="AJ29" s="22"/>
      <c r="AQ29" s="19"/>
    </row>
    <row r="30" spans="1:43" ht="15.6">
      <c r="A30" s="47"/>
      <c r="B30" s="88">
        <f>+'Ark1'!C646</f>
        <v>2019</v>
      </c>
      <c r="C30" s="88">
        <f>+'Ark1'!G646</f>
        <v>1</v>
      </c>
      <c r="D30" s="89" t="str">
        <f t="shared" si="3"/>
        <v>Øst</v>
      </c>
      <c r="E30" s="88">
        <f>+'Ark1'!Q646</f>
        <v>206</v>
      </c>
      <c r="F30" s="97">
        <f t="shared" si="4"/>
        <v>-36</v>
      </c>
      <c r="G30" s="348">
        <f>+'Ark1'!R646</f>
        <v>9648</v>
      </c>
      <c r="H30" s="97">
        <f t="shared" si="5"/>
        <v>-1274</v>
      </c>
      <c r="I30" s="91">
        <f>+'Ark1'!AG646</f>
        <v>31.980378420668234</v>
      </c>
      <c r="J30" s="149">
        <f t="shared" si="6"/>
        <v>-2.9891324585492463</v>
      </c>
      <c r="K30" s="91">
        <f>+'Ark1'!AH646</f>
        <v>1.274875621890547</v>
      </c>
      <c r="L30" s="344"/>
      <c r="M30" s="148"/>
      <c r="N30" s="89">
        <f>+'Ark1'!S646</f>
        <v>5.269278606965174</v>
      </c>
      <c r="O30" s="117">
        <f t="shared" si="7"/>
        <v>-8.6517034858666797E-2</v>
      </c>
      <c r="P30" s="117"/>
      <c r="Q30" s="47"/>
      <c r="R30" s="117"/>
      <c r="S30" s="89">
        <f>+'Ark1'!T646</f>
        <v>4.9900497512437809</v>
      </c>
      <c r="T30" s="117">
        <f t="shared" si="8"/>
        <v>0.22736892355654259</v>
      </c>
      <c r="U30" s="89">
        <f>+'Ark1'!U646</f>
        <v>11.165672678275296</v>
      </c>
      <c r="V30" s="117">
        <f t="shared" si="9"/>
        <v>-1.3313771092962057E-2</v>
      </c>
      <c r="W30" s="91">
        <f>+'Ark1'!W646</f>
        <v>1.1194029850746268</v>
      </c>
      <c r="X30" s="149">
        <f t="shared" si="10"/>
        <v>-0.10747853845586164</v>
      </c>
      <c r="Y30" s="145">
        <f>+'Ark1'!X646</f>
        <v>23.279436152570476</v>
      </c>
      <c r="Z30" s="145">
        <f>+'Ark1'!Y646</f>
        <v>8.6131840796019912</v>
      </c>
      <c r="AA30" s="91">
        <f>+'Ark1'!Z646</f>
        <v>7.4697416753143502</v>
      </c>
      <c r="AB30" s="89">
        <f>+'Ark1'!Z646</f>
        <v>7.4697416753143502</v>
      </c>
      <c r="AC30" s="89">
        <f>+'Ark1'!AA646</f>
        <v>1.706076782285832</v>
      </c>
      <c r="AD30" s="89">
        <f>+'Ark1'!AC646</f>
        <v>20.731422716382635</v>
      </c>
      <c r="AE30" s="89">
        <f t="shared" si="11"/>
        <v>2.11901353318384</v>
      </c>
      <c r="AF30" s="145">
        <f t="shared" si="12"/>
        <v>46.834951456310677</v>
      </c>
      <c r="AG30" s="47"/>
      <c r="AH30" s="22"/>
      <c r="AI30" s="22"/>
      <c r="AJ30" s="22"/>
      <c r="AQ30" s="19"/>
    </row>
    <row r="31" spans="1:43" ht="15.6">
      <c r="A31" s="47"/>
      <c r="B31" s="88">
        <f>+'Ark1'!C647</f>
        <v>2019</v>
      </c>
      <c r="C31" s="88">
        <f>+'Ark1'!G647</f>
        <v>2</v>
      </c>
      <c r="D31" s="89" t="str">
        <f t="shared" si="3"/>
        <v>Vest</v>
      </c>
      <c r="E31" s="88">
        <f>+'Ark1'!Q647</f>
        <v>273</v>
      </c>
      <c r="F31" s="97">
        <f t="shared" si="4"/>
        <v>-18</v>
      </c>
      <c r="G31" s="348">
        <f>+'Ark1'!R647</f>
        <v>8018</v>
      </c>
      <c r="H31" s="97">
        <f t="shared" ref="H31:H33" si="41">+G31-G36</f>
        <v>-104</v>
      </c>
      <c r="I31" s="91">
        <f>+'Ark1'!AG647</f>
        <v>28.891086097918901</v>
      </c>
      <c r="J31" s="149">
        <f t="shared" ref="J31:J33" si="42">+I31-I36</f>
        <v>0.63651956062938808</v>
      </c>
      <c r="K31" s="91">
        <f>+'Ark1'!AH647</f>
        <v>0.57370915440259407</v>
      </c>
      <c r="L31" s="344"/>
      <c r="M31" s="148"/>
      <c r="N31" s="89">
        <f>+'Ark1'!S647</f>
        <v>4.7570466450486411</v>
      </c>
      <c r="O31" s="117">
        <f t="shared" ref="O31:O33" si="43">+N31-N36</f>
        <v>-0.18582456893805954</v>
      </c>
      <c r="P31" s="117"/>
      <c r="Q31" s="47"/>
      <c r="R31" s="117"/>
      <c r="S31" s="89">
        <f>+'Ark1'!T647</f>
        <v>4.4971314542279872</v>
      </c>
      <c r="T31" s="117">
        <f t="shared" ref="T31:T33" si="44">+S31-S36</f>
        <v>4.8350365826116182E-2</v>
      </c>
      <c r="U31" s="89">
        <f>+'Ark1'!U647</f>
        <v>12.13770017460716</v>
      </c>
      <c r="V31" s="117">
        <f t="shared" ref="V31:V33" si="45">+U31-U36</f>
        <v>-8.5076559764356574E-3</v>
      </c>
      <c r="W31" s="91">
        <f>+'Ark1'!W647</f>
        <v>0.67348465951608882</v>
      </c>
      <c r="X31" s="149">
        <f t="shared" ref="X31:X33" si="46">+W31-W36</f>
        <v>-0.12681083420466976</v>
      </c>
      <c r="Y31" s="145">
        <f>+'Ark1'!X647</f>
        <v>29.508605637316041</v>
      </c>
      <c r="Z31" s="145">
        <f>+'Ark1'!Y647</f>
        <v>9.9276627587927173</v>
      </c>
      <c r="AA31" s="91">
        <f>+'Ark1'!Z647</f>
        <v>7.559467803924762</v>
      </c>
      <c r="AB31" s="89">
        <f>+'Ark1'!Z647</f>
        <v>7.559467803924762</v>
      </c>
      <c r="AC31" s="89">
        <f>+'Ark1'!AA647</f>
        <v>1.4222480731261149</v>
      </c>
      <c r="AD31" s="89">
        <f>+'Ark1'!AC647</f>
        <v>23.186058869248004</v>
      </c>
      <c r="AE31" s="89">
        <f t="shared" ref="AE31:AE33" si="47">+U31/N31</f>
        <v>2.5515201090661264</v>
      </c>
      <c r="AF31" s="145">
        <f t="shared" ref="AF31:AF33" si="48">+G31/E31</f>
        <v>29.369963369963369</v>
      </c>
      <c r="AG31" s="47"/>
      <c r="AH31" s="22"/>
      <c r="AI31" s="22"/>
      <c r="AJ31" s="22"/>
      <c r="AQ31" s="19"/>
    </row>
    <row r="32" spans="1:43" ht="15.6">
      <c r="A32" s="47"/>
      <c r="B32" s="88">
        <f>+'Ark1'!C648</f>
        <v>2019</v>
      </c>
      <c r="C32" s="88">
        <f>+'Ark1'!G648</f>
        <v>3</v>
      </c>
      <c r="D32" s="89" t="str">
        <f t="shared" si="3"/>
        <v>Midt</v>
      </c>
      <c r="E32" s="88">
        <f>+'Ark1'!Q648</f>
        <v>106</v>
      </c>
      <c r="F32" s="97">
        <f t="shared" si="4"/>
        <v>3</v>
      </c>
      <c r="G32" s="348">
        <f>+'Ark1'!R648</f>
        <v>4644</v>
      </c>
      <c r="H32" s="97">
        <f t="shared" si="41"/>
        <v>201</v>
      </c>
      <c r="I32" s="91">
        <f>+'Ark1'!AG648</f>
        <v>16.270827644626145</v>
      </c>
      <c r="J32" s="149">
        <f t="shared" si="42"/>
        <v>2.2985569104788333</v>
      </c>
      <c r="K32" s="91">
        <f>+'Ark1'!AH648</f>
        <v>0</v>
      </c>
      <c r="L32" s="344"/>
      <c r="M32" s="148"/>
      <c r="N32" s="89">
        <f>+'Ark1'!S648</f>
        <v>4.9409991386735594</v>
      </c>
      <c r="O32" s="117">
        <f t="shared" si="43"/>
        <v>2.5626642612340156E-2</v>
      </c>
      <c r="P32" s="117"/>
      <c r="Q32" s="47"/>
      <c r="R32" s="117"/>
      <c r="S32" s="89">
        <f>+'Ark1'!T648</f>
        <v>4.5239018087855296</v>
      </c>
      <c r="T32" s="117">
        <f t="shared" si="44"/>
        <v>0.22613003295838752</v>
      </c>
      <c r="U32" s="89">
        <f>+'Ark1'!U648</f>
        <v>11.802011197243758</v>
      </c>
      <c r="V32" s="117">
        <f t="shared" si="45"/>
        <v>0.82192566944720546</v>
      </c>
      <c r="W32" s="91">
        <f>+'Ark1'!W648</f>
        <v>1.3996554694229111</v>
      </c>
      <c r="X32" s="149">
        <f t="shared" si="46"/>
        <v>-0.10833462735854282</v>
      </c>
      <c r="Y32" s="145">
        <f>+'Ark1'!X648</f>
        <v>25.947459086993977</v>
      </c>
      <c r="Z32" s="145">
        <f>+'Ark1'!Y648</f>
        <v>10.055986218776916</v>
      </c>
      <c r="AA32" s="91">
        <f>+'Ark1'!Z648</f>
        <v>7.7682481673723203</v>
      </c>
      <c r="AB32" s="89">
        <f>+'Ark1'!Z648</f>
        <v>7.7682481673723203</v>
      </c>
      <c r="AC32" s="89">
        <f>+'Ark1'!AA648</f>
        <v>1.5490705837877536</v>
      </c>
      <c r="AD32" s="89">
        <f>+'Ark1'!AC648</f>
        <v>20.7768003847569</v>
      </c>
      <c r="AE32" s="89">
        <f t="shared" si="47"/>
        <v>2.3885879891920156</v>
      </c>
      <c r="AF32" s="145">
        <f t="shared" si="48"/>
        <v>43.811320754716981</v>
      </c>
      <c r="AG32" s="47"/>
      <c r="AH32" s="22"/>
      <c r="AI32" s="22"/>
      <c r="AJ32" s="22"/>
      <c r="AQ32" s="19"/>
    </row>
    <row r="33" spans="1:43" ht="15.6">
      <c r="A33" s="47"/>
      <c r="B33" s="88">
        <f>+'Ark1'!C649</f>
        <v>2019</v>
      </c>
      <c r="C33" s="88">
        <f>+'Ark1'!G649</f>
        <v>4</v>
      </c>
      <c r="D33" s="89" t="str">
        <f t="shared" si="3"/>
        <v>Nord</v>
      </c>
      <c r="E33" s="88">
        <f>+'Ark1'!Q649</f>
        <v>116</v>
      </c>
      <c r="F33" s="97">
        <f t="shared" si="4"/>
        <v>0</v>
      </c>
      <c r="G33" s="348">
        <f>+'Ark1'!R649</f>
        <v>4876</v>
      </c>
      <c r="H33" s="97">
        <f t="shared" si="41"/>
        <v>-294</v>
      </c>
      <c r="I33" s="91">
        <f>+'Ark1'!AG649</f>
        <v>22.857707836786716</v>
      </c>
      <c r="J33" s="149">
        <f t="shared" si="42"/>
        <v>5.4055987441035569E-2</v>
      </c>
      <c r="K33" s="91">
        <f>+'Ark1'!AH649</f>
        <v>2.0508613617719437E-2</v>
      </c>
      <c r="L33" s="344"/>
      <c r="M33" s="148"/>
      <c r="N33" s="89">
        <f>+'Ark1'!S649</f>
        <v>5.2362592288761292</v>
      </c>
      <c r="O33" s="117">
        <f t="shared" si="43"/>
        <v>0.31266154995930151</v>
      </c>
      <c r="P33" s="117"/>
      <c r="Q33" s="47"/>
      <c r="R33" s="117"/>
      <c r="S33" s="89">
        <f>+'Ark1'!T649</f>
        <v>4.9723133716160799</v>
      </c>
      <c r="T33" s="117">
        <f t="shared" si="44"/>
        <v>0.10809673718667945</v>
      </c>
      <c r="U33" s="89">
        <f>+'Ark1'!U649</f>
        <v>15.790924938474143</v>
      </c>
      <c r="V33" s="117">
        <f t="shared" si="45"/>
        <v>0.39063480307760479</v>
      </c>
      <c r="W33" s="91">
        <f>+'Ark1'!W649</f>
        <v>3.301886792452831</v>
      </c>
      <c r="X33" s="149">
        <f t="shared" si="46"/>
        <v>0.86474946169847922</v>
      </c>
      <c r="Y33" s="145">
        <f>+'Ark1'!X649</f>
        <v>44.811320754716995</v>
      </c>
      <c r="Z33" s="145">
        <f>+'Ark1'!Y649</f>
        <v>18.53978671041838</v>
      </c>
      <c r="AA33" s="91">
        <f>+'Ark1'!Z649</f>
        <v>7.5329140931739023</v>
      </c>
      <c r="AB33" s="89">
        <f>+'Ark1'!Z649</f>
        <v>7.5329140931739023</v>
      </c>
      <c r="AC33" s="89">
        <f>+'Ark1'!AA649</f>
        <v>1.4609933302870652</v>
      </c>
      <c r="AD33" s="89">
        <f>+'Ark1'!AC649</f>
        <v>33.167311922367794</v>
      </c>
      <c r="AE33" s="89">
        <f t="shared" si="47"/>
        <v>3.0156881560394759</v>
      </c>
      <c r="AF33" s="145">
        <f t="shared" si="48"/>
        <v>42.03448275862069</v>
      </c>
      <c r="AG33" s="47"/>
      <c r="AH33" s="22"/>
      <c r="AI33" s="22"/>
      <c r="AJ33" s="22"/>
      <c r="AQ33" s="19"/>
    </row>
    <row r="34" spans="1:43">
      <c r="A34" s="47"/>
      <c r="B34" s="47"/>
      <c r="C34" s="47"/>
      <c r="D34" s="47"/>
      <c r="E34" s="47"/>
      <c r="F34" s="47"/>
      <c r="G34" s="341"/>
      <c r="H34" s="47"/>
      <c r="I34" s="47"/>
      <c r="J34" s="47"/>
      <c r="K34" s="47"/>
      <c r="L34" s="344"/>
      <c r="M34" s="148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22"/>
      <c r="AI34" s="22"/>
      <c r="AJ34" s="22"/>
      <c r="AQ34" s="19"/>
    </row>
    <row r="35" spans="1:43" ht="15.6">
      <c r="A35" s="47"/>
      <c r="B35" s="88">
        <f>+'Ark1'!C650</f>
        <v>2018</v>
      </c>
      <c r="C35" s="88">
        <f>+'Ark1'!G650</f>
        <v>1</v>
      </c>
      <c r="D35" s="89" t="str">
        <f t="shared" si="3"/>
        <v>Øst</v>
      </c>
      <c r="E35" s="88">
        <f>+'Ark1'!Q650</f>
        <v>242</v>
      </c>
      <c r="F35" s="97">
        <f t="shared" si="4"/>
        <v>-12</v>
      </c>
      <c r="G35" s="348">
        <f>+'Ark1'!R650</f>
        <v>10922</v>
      </c>
      <c r="H35" s="97">
        <f t="shared" si="5"/>
        <v>-295</v>
      </c>
      <c r="I35" s="91">
        <f>+'Ark1'!AG650</f>
        <v>34.969510879217481</v>
      </c>
      <c r="J35" s="149">
        <f t="shared" si="6"/>
        <v>-0.51653766094931086</v>
      </c>
      <c r="K35" s="91">
        <f>+'Ark1'!AH650</f>
        <v>1.3001281816517123</v>
      </c>
      <c r="L35" s="344"/>
      <c r="M35" s="148"/>
      <c r="N35" s="89">
        <f>+'Ark1'!S650</f>
        <v>5.3557956418238408</v>
      </c>
      <c r="O35" s="117">
        <f t="shared" si="7"/>
        <v>0.1095622460852308</v>
      </c>
      <c r="P35" s="117"/>
      <c r="Q35" s="117"/>
      <c r="R35" s="117"/>
      <c r="S35" s="89">
        <f>+'Ark1'!T650</f>
        <v>4.7626808276872383</v>
      </c>
      <c r="T35" s="117">
        <f t="shared" si="8"/>
        <v>0.20834366088684675</v>
      </c>
      <c r="U35" s="89">
        <f>+'Ark1'!U650</f>
        <v>11.178986449368258</v>
      </c>
      <c r="V35" s="117">
        <f t="shared" si="9"/>
        <v>0.17513515222997</v>
      </c>
      <c r="W35" s="91">
        <f>+'Ark1'!W650</f>
        <v>1.2268815235304884</v>
      </c>
      <c r="X35" s="149">
        <f t="shared" si="10"/>
        <v>0.25514219929049542</v>
      </c>
      <c r="Y35" s="145">
        <f>+'Ark1'!X650</f>
        <v>23.731917231276324</v>
      </c>
      <c r="Z35" s="145">
        <f>+'Ark1'!Y650</f>
        <v>7.8740157480314972</v>
      </c>
      <c r="AA35" s="91">
        <f>+'Ark1'!Z650</f>
        <v>7.2861523524612508</v>
      </c>
      <c r="AB35" s="89">
        <f>+'Ark1'!Z650</f>
        <v>7.2861523524612508</v>
      </c>
      <c r="AC35" s="89">
        <f>+'Ark1'!AA650</f>
        <v>1.6130243260021611</v>
      </c>
      <c r="AD35" s="89">
        <f>+'Ark1'!AC650</f>
        <v>6.5533837750683057</v>
      </c>
      <c r="AE35" s="89">
        <f t="shared" si="11"/>
        <v>2.0872690440372015</v>
      </c>
      <c r="AF35" s="145">
        <f t="shared" si="12"/>
        <v>45.132231404958681</v>
      </c>
      <c r="AG35" s="47"/>
      <c r="AH35" s="22"/>
      <c r="AI35" s="22"/>
      <c r="AJ35" s="22"/>
      <c r="AQ35" s="50"/>
    </row>
    <row r="36" spans="1:43" ht="15.6">
      <c r="A36" s="47"/>
      <c r="B36" s="88">
        <f>+'Ark1'!C651</f>
        <v>2018</v>
      </c>
      <c r="C36" s="88">
        <f>+'Ark1'!G651</f>
        <v>2</v>
      </c>
      <c r="D36" s="89" t="str">
        <f t="shared" si="3"/>
        <v>Vest</v>
      </c>
      <c r="E36" s="88">
        <f>+'Ark1'!Q651</f>
        <v>291</v>
      </c>
      <c r="F36" s="97">
        <f t="shared" ref="F36:F38" si="49">+E36-E41</f>
        <v>10</v>
      </c>
      <c r="G36" s="348">
        <f>+'Ark1'!R651</f>
        <v>8122</v>
      </c>
      <c r="H36" s="97">
        <f t="shared" ref="H36:H38" si="50">+G36-G41</f>
        <v>-102</v>
      </c>
      <c r="I36" s="91">
        <f>+'Ark1'!AG651</f>
        <v>28.254566537289513</v>
      </c>
      <c r="J36" s="149">
        <f t="shared" ref="J36:J38" si="51">+I36-I41</f>
        <v>-0.92315206682278728</v>
      </c>
      <c r="K36" s="91">
        <f>+'Ark1'!AH651</f>
        <v>0.52942624969219421</v>
      </c>
      <c r="L36" s="344"/>
      <c r="M36" s="148"/>
      <c r="N36" s="89">
        <f>+'Ark1'!S651</f>
        <v>4.9428712139867006</v>
      </c>
      <c r="O36" s="117">
        <f t="shared" ref="O36:O38" si="52">+N36-N41</f>
        <v>0.33684008558202994</v>
      </c>
      <c r="P36" s="117"/>
      <c r="Q36" s="117"/>
      <c r="R36" s="117"/>
      <c r="S36" s="89">
        <f>+'Ark1'!T651</f>
        <v>4.448781088401871</v>
      </c>
      <c r="T36" s="117">
        <f t="shared" ref="T36:T38" si="53">+S36-S41</f>
        <v>7.2321944432998109E-2</v>
      </c>
      <c r="U36" s="89">
        <f>+'Ark1'!U651</f>
        <v>12.146207830583595</v>
      </c>
      <c r="V36" s="117">
        <f t="shared" ref="V36:V38" si="54">+U36-U41</f>
        <v>-0.19427125501953668</v>
      </c>
      <c r="W36" s="91">
        <f>+'Ark1'!W651</f>
        <v>0.80029549372075859</v>
      </c>
      <c r="X36" s="149">
        <f t="shared" ref="X36:X38" si="55">+W36-W41</f>
        <v>-0.36701968137651775</v>
      </c>
      <c r="Y36" s="145">
        <f>+'Ark1'!X651</f>
        <v>29.315439546909619</v>
      </c>
      <c r="Z36" s="145">
        <f>+'Ark1'!Y651</f>
        <v>9.5912336862841681</v>
      </c>
      <c r="AA36" s="91">
        <f>+'Ark1'!Z651</f>
        <v>7.3711264453126564</v>
      </c>
      <c r="AB36" s="89">
        <f>+'Ark1'!Z651</f>
        <v>7.3711264453126564</v>
      </c>
      <c r="AC36" s="89">
        <f>+'Ark1'!AA651</f>
        <v>1.4621335621176346</v>
      </c>
      <c r="AD36" s="89">
        <f>+'Ark1'!AC651</f>
        <v>12.919042991297845</v>
      </c>
      <c r="AE36" s="89">
        <f t="shared" ref="AE36:AE38" si="56">+U36/N36</f>
        <v>2.4573182882478952</v>
      </c>
      <c r="AF36" s="145">
        <f t="shared" ref="AF36:AF38" si="57">+G36/E36</f>
        <v>27.9106529209622</v>
      </c>
      <c r="AG36" s="47"/>
      <c r="AH36" s="22"/>
      <c r="AI36" s="22"/>
      <c r="AJ36" s="22"/>
      <c r="AN36" s="1"/>
      <c r="AO36" s="1"/>
      <c r="AP36" s="1"/>
    </row>
    <row r="37" spans="1:43" ht="15.6">
      <c r="A37" s="47"/>
      <c r="B37" s="88">
        <f>+'Ark1'!C652</f>
        <v>2018</v>
      </c>
      <c r="C37" s="88">
        <f>+'Ark1'!G652</f>
        <v>3</v>
      </c>
      <c r="D37" s="89" t="str">
        <f t="shared" si="3"/>
        <v>Midt</v>
      </c>
      <c r="E37" s="88">
        <f>+'Ark1'!Q652</f>
        <v>103</v>
      </c>
      <c r="F37" s="97">
        <f t="shared" si="49"/>
        <v>2</v>
      </c>
      <c r="G37" s="348">
        <f>+'Ark1'!R652</f>
        <v>4443</v>
      </c>
      <c r="H37" s="97">
        <f t="shared" si="50"/>
        <v>496</v>
      </c>
      <c r="I37" s="91">
        <f>+'Ark1'!AG652</f>
        <v>13.972270734147312</v>
      </c>
      <c r="J37" s="149">
        <f t="shared" si="51"/>
        <v>-0.43355238387038675</v>
      </c>
      <c r="K37" s="91">
        <f>+'Ark1'!AH652</f>
        <v>0.13504388926401079</v>
      </c>
      <c r="L37" s="344"/>
      <c r="M37" s="148"/>
      <c r="N37" s="89">
        <f>+'Ark1'!S652</f>
        <v>4.9153724960612193</v>
      </c>
      <c r="O37" s="117">
        <f t="shared" si="52"/>
        <v>-0.26400424576801917</v>
      </c>
      <c r="P37" s="117"/>
      <c r="Q37" s="117"/>
      <c r="R37" s="117"/>
      <c r="S37" s="89">
        <f>+'Ark1'!T652</f>
        <v>4.2977717758271421</v>
      </c>
      <c r="T37" s="117">
        <f t="shared" si="53"/>
        <v>-0.28368249323797023</v>
      </c>
      <c r="U37" s="89">
        <f>+'Ark1'!U652</f>
        <v>10.980085527796552</v>
      </c>
      <c r="V37" s="117">
        <f t="shared" si="54"/>
        <v>-1.714974011093723</v>
      </c>
      <c r="W37" s="91">
        <f>+'Ark1'!W652</f>
        <v>1.5079900967814539</v>
      </c>
      <c r="X37" s="149">
        <f t="shared" si="55"/>
        <v>-0.79755842108021335</v>
      </c>
      <c r="Y37" s="145">
        <f>+'Ark1'!X652</f>
        <v>22.259734413684452</v>
      </c>
      <c r="Z37" s="145">
        <f>+'Ark1'!Y652</f>
        <v>8.6428089128966903</v>
      </c>
      <c r="AA37" s="91">
        <f>+'Ark1'!Z652</f>
        <v>7.398888328387466</v>
      </c>
      <c r="AB37" s="89">
        <f>+'Ark1'!Z652</f>
        <v>7.398888328387466</v>
      </c>
      <c r="AC37" s="89">
        <f>+'Ark1'!AA652</f>
        <v>1.7380944534672902</v>
      </c>
      <c r="AD37" s="89">
        <f>+'Ark1'!AC652</f>
        <v>23.384289278168911</v>
      </c>
      <c r="AE37" s="89">
        <f t="shared" si="56"/>
        <v>2.2338257246210946</v>
      </c>
      <c r="AF37" s="145">
        <f t="shared" si="57"/>
        <v>43.135922330097088</v>
      </c>
      <c r="AG37" s="47"/>
      <c r="AH37" s="22"/>
      <c r="AI37" s="22"/>
      <c r="AJ37" s="22"/>
    </row>
    <row r="38" spans="1:43" ht="15.6">
      <c r="A38" s="47"/>
      <c r="B38" s="88">
        <f>+'Ark1'!C653</f>
        <v>2018</v>
      </c>
      <c r="C38" s="88">
        <f>+'Ark1'!G653</f>
        <v>4</v>
      </c>
      <c r="D38" s="89" t="str">
        <f t="shared" si="3"/>
        <v>Nord</v>
      </c>
      <c r="E38" s="88">
        <f>+'Ark1'!Q653</f>
        <v>116</v>
      </c>
      <c r="F38" s="97">
        <f t="shared" si="49"/>
        <v>9</v>
      </c>
      <c r="G38" s="348">
        <f>+'Ark1'!R653</f>
        <v>5170</v>
      </c>
      <c r="H38" s="97">
        <f t="shared" si="50"/>
        <v>590</v>
      </c>
      <c r="I38" s="91">
        <f>+'Ark1'!AG653</f>
        <v>22.80365184934568</v>
      </c>
      <c r="J38" s="149">
        <f t="shared" si="51"/>
        <v>1.873242111642444</v>
      </c>
      <c r="K38" s="91">
        <f>+'Ark1'!AH653</f>
        <v>0</v>
      </c>
      <c r="L38" s="344"/>
      <c r="M38" s="148"/>
      <c r="N38" s="89">
        <f>+'Ark1'!S653</f>
        <v>4.9235976789168276</v>
      </c>
      <c r="O38" s="117">
        <f t="shared" si="52"/>
        <v>0.4257810850303656</v>
      </c>
      <c r="P38" s="117"/>
      <c r="Q38" s="117"/>
      <c r="R38" s="117"/>
      <c r="S38" s="89">
        <f>+'Ark1'!T653</f>
        <v>4.8642166344294004</v>
      </c>
      <c r="T38" s="117">
        <f t="shared" si="53"/>
        <v>0.25351794447306819</v>
      </c>
      <c r="U38" s="89">
        <f>+'Ark1'!U653</f>
        <v>15.400290135396538</v>
      </c>
      <c r="V38" s="117">
        <f t="shared" si="54"/>
        <v>-0.49527755019298603</v>
      </c>
      <c r="W38" s="91">
        <f>+'Ark1'!W653</f>
        <v>2.4371373307543518</v>
      </c>
      <c r="X38" s="149">
        <f t="shared" si="55"/>
        <v>-0.37945655570853143</v>
      </c>
      <c r="Y38" s="145">
        <f>+'Ark1'!X653</f>
        <v>43.810444874274658</v>
      </c>
      <c r="Z38" s="145">
        <f>+'Ark1'!Y653</f>
        <v>16.015473887814309</v>
      </c>
      <c r="AA38" s="91">
        <f>+'Ark1'!Z653</f>
        <v>7.380044313852574</v>
      </c>
      <c r="AB38" s="89">
        <f>+'Ark1'!Z653</f>
        <v>7.380044313852574</v>
      </c>
      <c r="AC38" s="89">
        <f>+'Ark1'!AA653</f>
        <v>1.574262351173856</v>
      </c>
      <c r="AD38" s="89">
        <f>+'Ark1'!AC653</f>
        <v>36.043883029492626</v>
      </c>
      <c r="AE38" s="89">
        <f t="shared" si="56"/>
        <v>3.1278530740522532</v>
      </c>
      <c r="AF38" s="145">
        <f t="shared" si="57"/>
        <v>44.568965517241381</v>
      </c>
      <c r="AG38" s="47"/>
      <c r="AH38" s="22"/>
      <c r="AI38" s="22"/>
      <c r="AJ38" s="22"/>
    </row>
    <row r="39" spans="1:43">
      <c r="A39" s="47"/>
      <c r="B39" s="47"/>
      <c r="C39" s="47"/>
      <c r="D39" s="47"/>
      <c r="E39" s="47"/>
      <c r="F39" s="47"/>
      <c r="G39" s="341"/>
      <c r="H39" s="47"/>
      <c r="I39" s="47"/>
      <c r="J39" s="47"/>
      <c r="K39" s="47"/>
      <c r="L39" s="344"/>
      <c r="M39" s="148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22"/>
      <c r="AI39" s="22"/>
      <c r="AJ39" s="22"/>
    </row>
    <row r="40" spans="1:43" ht="15.6">
      <c r="A40" s="47"/>
      <c r="B40" s="88">
        <f>+'Ark1'!C654</f>
        <v>2017</v>
      </c>
      <c r="C40" s="88">
        <f>+'Ark1'!G654</f>
        <v>1</v>
      </c>
      <c r="D40" s="89" t="str">
        <f t="shared" si="3"/>
        <v>Øst</v>
      </c>
      <c r="E40" s="88">
        <f>+'Ark1'!Q654</f>
        <v>254</v>
      </c>
      <c r="F40" s="97">
        <f>+E40-E45</f>
        <v>33</v>
      </c>
      <c r="G40" s="348">
        <f>+'Ark1'!R654</f>
        <v>11217</v>
      </c>
      <c r="H40" s="97">
        <f>+G40-G45</f>
        <v>2190</v>
      </c>
      <c r="I40" s="91">
        <f>+'Ark1'!AG654</f>
        <v>35.486048540166792</v>
      </c>
      <c r="J40" s="149">
        <f>+I40-I45</f>
        <v>1.6268765519183859</v>
      </c>
      <c r="K40" s="91">
        <f>+'Ark1'!AH654</f>
        <v>1.0698047606311849</v>
      </c>
      <c r="L40" s="344"/>
      <c r="M40" s="148"/>
      <c r="N40" s="89">
        <f>+'Ark1'!S654</f>
        <v>5.24623339573861</v>
      </c>
      <c r="O40" s="117">
        <f>+N40-N45</f>
        <v>-0.18779784387588094</v>
      </c>
      <c r="P40" s="117"/>
      <c r="Q40" s="117"/>
      <c r="R40" s="117"/>
      <c r="S40" s="89">
        <f>+'Ark1'!T654</f>
        <v>4.5543371668003916</v>
      </c>
      <c r="T40" s="117">
        <f>+S40-S45</f>
        <v>-0.11620675698381167</v>
      </c>
      <c r="U40" s="89">
        <f>+'Ark1'!U654</f>
        <v>11.003851297138288</v>
      </c>
      <c r="V40" s="117">
        <f>+U40-U45</f>
        <v>3.6075838337730204E-3</v>
      </c>
      <c r="W40" s="91">
        <f>+'Ark1'!W654</f>
        <v>0.97173932423999299</v>
      </c>
      <c r="X40" s="149">
        <f>+W40-W45</f>
        <v>-0.32437234076499211</v>
      </c>
      <c r="Y40" s="145">
        <f>+'Ark1'!X654</f>
        <v>23.196933226352847</v>
      </c>
      <c r="Z40" s="145">
        <f>+'Ark1'!Y654</f>
        <v>7.3816528483551744</v>
      </c>
      <c r="AA40" s="91">
        <f>+'Ark1'!Z654</f>
        <v>7.1004436262891053</v>
      </c>
      <c r="AB40" s="89">
        <f>+'Ark1'!Z654</f>
        <v>7.1004436262891053</v>
      </c>
      <c r="AC40" s="89">
        <f>+'Ark1'!AA654</f>
        <v>2.2151363885820894</v>
      </c>
      <c r="AD40" s="89">
        <f>+'Ark1'!AC654</f>
        <v>5.2683622877861485</v>
      </c>
      <c r="AE40" s="89">
        <f t="shared" si="11"/>
        <v>2.0974765068737606</v>
      </c>
      <c r="AF40" s="145">
        <f t="shared" si="12"/>
        <v>44.161417322834644</v>
      </c>
      <c r="AG40" s="47"/>
      <c r="AH40" s="22"/>
      <c r="AI40" s="22"/>
      <c r="AJ40" s="22"/>
    </row>
    <row r="41" spans="1:43" ht="15.6">
      <c r="A41" s="47"/>
      <c r="B41" s="88">
        <f>+'Ark1'!C655</f>
        <v>2017</v>
      </c>
      <c r="C41" s="88">
        <f>+'Ark1'!G655</f>
        <v>2</v>
      </c>
      <c r="D41" s="89" t="str">
        <f t="shared" si="3"/>
        <v>Vest</v>
      </c>
      <c r="E41" s="88">
        <f>+'Ark1'!Q655</f>
        <v>281</v>
      </c>
      <c r="F41" s="97">
        <f t="shared" ref="F41:F43" si="58">+E41-E46</f>
        <v>-17</v>
      </c>
      <c r="G41" s="348">
        <f>+'Ark1'!R655</f>
        <v>8224</v>
      </c>
      <c r="H41" s="97">
        <f t="shared" ref="H41:H43" si="59">+G41-G46</f>
        <v>833</v>
      </c>
      <c r="I41" s="91">
        <f>+'Ark1'!AG655</f>
        <v>29.1777186041123</v>
      </c>
      <c r="J41" s="149">
        <f t="shared" ref="J41:J43" si="60">+I41-I46</f>
        <v>-2.7996797902748689</v>
      </c>
      <c r="K41" s="91">
        <f>+'Ark1'!AH655</f>
        <v>0.48638132295719838</v>
      </c>
      <c r="L41" s="344"/>
      <c r="M41" s="148"/>
      <c r="N41" s="89">
        <f>+'Ark1'!S655</f>
        <v>4.6060311284046707</v>
      </c>
      <c r="O41" s="117">
        <f t="shared" ref="O41:O43" si="61">+N41-N46</f>
        <v>-0.15705911648776816</v>
      </c>
      <c r="P41" s="117"/>
      <c r="Q41" s="117"/>
      <c r="R41" s="117"/>
      <c r="S41" s="89">
        <f>+'Ark1'!T655</f>
        <v>4.3764591439688729</v>
      </c>
      <c r="T41" s="117">
        <f t="shared" ref="T41:T43" si="62">+S41-S46</f>
        <v>7.7582131386002118E-2</v>
      </c>
      <c r="U41" s="89">
        <f>+'Ark1'!U655</f>
        <v>12.340479085603132</v>
      </c>
      <c r="V41" s="117">
        <f t="shared" ref="V41:V43" si="63">+U41-U46</f>
        <v>-0.34799338091017873</v>
      </c>
      <c r="W41" s="91">
        <f>+'Ark1'!W655</f>
        <v>1.1673151750972763</v>
      </c>
      <c r="X41" s="149">
        <f t="shared" ref="X41:X43" si="64">+W41-W46</f>
        <v>0.54493660656798415</v>
      </c>
      <c r="Y41" s="145">
        <f>+'Ark1'!X655</f>
        <v>30.654182879377441</v>
      </c>
      <c r="Z41" s="145">
        <f>+'Ark1'!Y655</f>
        <v>10.481517509727626</v>
      </c>
      <c r="AA41" s="91">
        <f>+'Ark1'!Z655</f>
        <v>7.7933244789306881</v>
      </c>
      <c r="AB41" s="89">
        <f>+'Ark1'!Z655</f>
        <v>7.7933244789306881</v>
      </c>
      <c r="AC41" s="89">
        <f>+'Ark1'!AA655</f>
        <v>1.3774315631251102</v>
      </c>
      <c r="AD41" s="89">
        <f>+'Ark1'!AC655</f>
        <v>36.015925501310903</v>
      </c>
      <c r="AE41" s="89">
        <f t="shared" ref="AE41:AE43" si="65">+U41/N41</f>
        <v>2.6792001055966241</v>
      </c>
      <c r="AF41" s="145">
        <f t="shared" ref="AF41:AF43" si="66">+G41/E41</f>
        <v>29.266903914590749</v>
      </c>
      <c r="AG41" s="47"/>
      <c r="AH41" s="22"/>
      <c r="AI41" s="22"/>
      <c r="AJ41" s="22"/>
    </row>
    <row r="42" spans="1:43" ht="15.6">
      <c r="A42" s="47"/>
      <c r="B42" s="88">
        <f>+'Ark1'!C656</f>
        <v>2017</v>
      </c>
      <c r="C42" s="88">
        <f>+'Ark1'!G656</f>
        <v>3</v>
      </c>
      <c r="D42" s="89" t="str">
        <f t="shared" si="3"/>
        <v>Midt</v>
      </c>
      <c r="E42" s="88">
        <f>+'Ark1'!Q656</f>
        <v>101</v>
      </c>
      <c r="F42" s="97">
        <f t="shared" si="58"/>
        <v>12</v>
      </c>
      <c r="G42" s="348">
        <f>+'Ark1'!R656</f>
        <v>3947</v>
      </c>
      <c r="H42" s="97">
        <f t="shared" si="59"/>
        <v>822</v>
      </c>
      <c r="I42" s="91">
        <f>+'Ark1'!AG656</f>
        <v>14.405823118017699</v>
      </c>
      <c r="J42" s="149">
        <f t="shared" si="60"/>
        <v>1.4785735278772094</v>
      </c>
      <c r="K42" s="91">
        <f>+'Ark1'!AH656</f>
        <v>0.10134279199391938</v>
      </c>
      <c r="L42" s="344"/>
      <c r="M42" s="148"/>
      <c r="N42" s="89">
        <f>+'Ark1'!S656</f>
        <v>5.1793767418292385</v>
      </c>
      <c r="O42" s="117">
        <f t="shared" si="61"/>
        <v>-0.19790325817076138</v>
      </c>
      <c r="P42" s="117"/>
      <c r="Q42" s="117"/>
      <c r="R42" s="117"/>
      <c r="S42" s="89">
        <f>+'Ark1'!T656</f>
        <v>4.5814542690651123</v>
      </c>
      <c r="T42" s="117">
        <f t="shared" si="62"/>
        <v>0.33121426906511342</v>
      </c>
      <c r="U42" s="89">
        <f>+'Ark1'!U656</f>
        <v>12.695059538890275</v>
      </c>
      <c r="V42" s="117">
        <f t="shared" si="63"/>
        <v>0.56325153889025792</v>
      </c>
      <c r="W42" s="91">
        <f>+'Ark1'!W656</f>
        <v>2.3055485178616673</v>
      </c>
      <c r="X42" s="149">
        <f t="shared" si="64"/>
        <v>1.2815485178616672</v>
      </c>
      <c r="Y42" s="145">
        <f>+'Ark1'!X656</f>
        <v>31.3149227261211</v>
      </c>
      <c r="Z42" s="145">
        <f>+'Ark1'!Y656</f>
        <v>12.819863187230805</v>
      </c>
      <c r="AA42" s="91">
        <f>+'Ark1'!Z656</f>
        <v>8.1308698647992177</v>
      </c>
      <c r="AB42" s="89">
        <f>+'Ark1'!Z656</f>
        <v>8.1308698647992177</v>
      </c>
      <c r="AC42" s="89">
        <f>+'Ark1'!AA656</f>
        <v>1.5741934259105868</v>
      </c>
      <c r="AD42" s="89">
        <f>+'Ark1'!AC656</f>
        <v>17.945211869841003</v>
      </c>
      <c r="AE42" s="89">
        <f t="shared" si="65"/>
        <v>2.4510786088147487</v>
      </c>
      <c r="AF42" s="145">
        <f t="shared" si="66"/>
        <v>39.079207920792079</v>
      </c>
      <c r="AG42" s="47"/>
      <c r="AH42" s="22"/>
      <c r="AI42" s="22"/>
      <c r="AJ42" s="22"/>
    </row>
    <row r="43" spans="1:43" ht="15.6">
      <c r="A43" s="47"/>
      <c r="B43" s="88">
        <f>+'Ark1'!C657</f>
        <v>2017</v>
      </c>
      <c r="C43" s="88">
        <f>+'Ark1'!G657</f>
        <v>4</v>
      </c>
      <c r="D43" s="89" t="str">
        <f t="shared" si="3"/>
        <v>Nord</v>
      </c>
      <c r="E43" s="88">
        <f>+'Ark1'!Q657</f>
        <v>107</v>
      </c>
      <c r="F43" s="97">
        <f t="shared" si="58"/>
        <v>0</v>
      </c>
      <c r="G43" s="348">
        <f>+'Ark1'!R657</f>
        <v>4580</v>
      </c>
      <c r="H43" s="97">
        <f t="shared" si="59"/>
        <v>857</v>
      </c>
      <c r="I43" s="91">
        <f>+'Ark1'!AG657</f>
        <v>20.930409737703236</v>
      </c>
      <c r="J43" s="149">
        <f t="shared" si="60"/>
        <v>-0.30577028952069085</v>
      </c>
      <c r="K43" s="91">
        <f>+'Ark1'!AH657</f>
        <v>4.3668122270742342E-2</v>
      </c>
      <c r="L43" s="344"/>
      <c r="M43" s="148"/>
      <c r="N43" s="89">
        <f>+'Ark1'!S657</f>
        <v>4.497816593886462</v>
      </c>
      <c r="O43" s="117">
        <f t="shared" si="61"/>
        <v>-0.16670126805283392</v>
      </c>
      <c r="P43" s="117"/>
      <c r="Q43" s="117"/>
      <c r="R43" s="117"/>
      <c r="S43" s="89">
        <f>+'Ark1'!T657</f>
        <v>4.6106986899563323</v>
      </c>
      <c r="T43" s="117">
        <f t="shared" si="62"/>
        <v>-0.17576384026123382</v>
      </c>
      <c r="U43" s="89">
        <f>+'Ark1'!U657</f>
        <v>15.895567685589524</v>
      </c>
      <c r="V43" s="117">
        <f t="shared" si="63"/>
        <v>-0.83276967675263869</v>
      </c>
      <c r="W43" s="91">
        <f>+'Ark1'!W657</f>
        <v>2.8165938864628832</v>
      </c>
      <c r="X43" s="149">
        <f t="shared" si="64"/>
        <v>-1.7496161591992174</v>
      </c>
      <c r="Y43" s="145">
        <f>+'Ark1'!X657</f>
        <v>48.427947598253262</v>
      </c>
      <c r="Z43" s="145">
        <f>+'Ark1'!Y657</f>
        <v>17.772925764192141</v>
      </c>
      <c r="AA43" s="91">
        <f>+'Ark1'!Z657</f>
        <v>7.4812980802760798</v>
      </c>
      <c r="AB43" s="89">
        <f>+'Ark1'!Z657</f>
        <v>7.4812980802760798</v>
      </c>
      <c r="AC43" s="89">
        <f>+'Ark1'!AA657</f>
        <v>1.7474234411039025</v>
      </c>
      <c r="AD43" s="89">
        <f>+'Ark1'!AC657</f>
        <v>36.691532652406195</v>
      </c>
      <c r="AE43" s="89">
        <f t="shared" si="65"/>
        <v>3.5340631067961183</v>
      </c>
      <c r="AF43" s="145">
        <f t="shared" si="66"/>
        <v>42.803738317757009</v>
      </c>
      <c r="AG43" s="47"/>
      <c r="AH43" s="22"/>
      <c r="AI43" s="22"/>
      <c r="AJ43" s="22"/>
    </row>
    <row r="44" spans="1:43">
      <c r="A44" s="47"/>
      <c r="B44" s="47"/>
      <c r="C44" s="47"/>
      <c r="D44" s="47"/>
      <c r="E44" s="47"/>
      <c r="F44" s="47"/>
      <c r="G44" s="341"/>
      <c r="H44" s="47"/>
      <c r="I44" s="47"/>
      <c r="J44" s="47"/>
      <c r="K44" s="47"/>
      <c r="L44" s="344"/>
      <c r="M44" s="148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22"/>
      <c r="AI44" s="22"/>
      <c r="AJ44" s="22"/>
    </row>
    <row r="45" spans="1:43" ht="15.6">
      <c r="A45" s="47"/>
      <c r="B45" s="88">
        <f>+'Ark1'!C658</f>
        <v>2016</v>
      </c>
      <c r="C45" s="88">
        <f>+'Ark1'!G658</f>
        <v>1</v>
      </c>
      <c r="D45" s="89" t="str">
        <f t="shared" si="3"/>
        <v>Øst</v>
      </c>
      <c r="E45" s="88">
        <f>+'Ark1'!Q658</f>
        <v>221</v>
      </c>
      <c r="F45" s="97">
        <f>+E45-E50</f>
        <v>11</v>
      </c>
      <c r="G45" s="348">
        <f>+'Ark1'!R658</f>
        <v>9027</v>
      </c>
      <c r="H45" s="97">
        <f>+G45-G50</f>
        <v>890</v>
      </c>
      <c r="I45" s="91">
        <f>+'Ark1'!AG658</f>
        <v>33.859171988248406</v>
      </c>
      <c r="J45" s="149">
        <f>+I45-I50</f>
        <v>1.5620407845457791</v>
      </c>
      <c r="K45" s="91">
        <f>+'Ark1'!AH658</f>
        <v>0.68682840367785536</v>
      </c>
      <c r="L45" s="344"/>
      <c r="M45" s="148"/>
      <c r="N45" s="89">
        <f>+'Ark1'!S658</f>
        <v>5.434031239614491</v>
      </c>
      <c r="O45" s="117">
        <f>+N45-N50</f>
        <v>1.2868648979122099E-2</v>
      </c>
      <c r="P45" s="117"/>
      <c r="Q45" s="117"/>
      <c r="R45" s="117"/>
      <c r="S45" s="89">
        <f>+'Ark1'!T658</f>
        <v>4.6705439237842032</v>
      </c>
      <c r="T45" s="117">
        <f>+S45-S50</f>
        <v>0.2125127083485383</v>
      </c>
      <c r="U45" s="89">
        <f>+'Ark1'!U658</f>
        <v>11.000243713304515</v>
      </c>
      <c r="V45" s="117">
        <f>+U45-U50</f>
        <v>-0.29602026604906939</v>
      </c>
      <c r="W45" s="91">
        <f>+'Ark1'!W658</f>
        <v>1.2961116650049851</v>
      </c>
      <c r="X45" s="149">
        <f>+W45-W50</f>
        <v>0.22692154579643153</v>
      </c>
      <c r="Y45" s="145">
        <f>+'Ark1'!X658</f>
        <v>22.576714301539823</v>
      </c>
      <c r="Z45" s="145">
        <f>+'Ark1'!Y658</f>
        <v>8.5299656585798136</v>
      </c>
      <c r="AA45" s="91">
        <f>+'Ark1'!Z658</f>
        <v>7.4083681937155452</v>
      </c>
      <c r="AB45" s="89">
        <f>+'Ark1'!Z658</f>
        <v>7.4083681937155452</v>
      </c>
      <c r="AC45" s="89">
        <f>+'Ark1'!AA658</f>
        <v>1.6277430803187869</v>
      </c>
      <c r="AD45" s="89">
        <f>+'Ark1'!AC658</f>
        <v>12.14564263675371</v>
      </c>
      <c r="AE45" s="89">
        <f t="shared" si="11"/>
        <v>2.0243247100075394</v>
      </c>
      <c r="AF45" s="145">
        <f t="shared" si="12"/>
        <v>40.846153846153847</v>
      </c>
      <c r="AG45" s="47"/>
      <c r="AH45" s="22"/>
      <c r="AI45" s="22"/>
      <c r="AJ45" s="22"/>
    </row>
    <row r="46" spans="1:43" ht="15.6">
      <c r="A46" s="47"/>
      <c r="B46" s="88">
        <f>+'Ark1'!C659</f>
        <v>2016</v>
      </c>
      <c r="C46" s="88">
        <f>+'Ark1'!G659</f>
        <v>2</v>
      </c>
      <c r="D46" s="89" t="str">
        <f t="shared" si="3"/>
        <v>Vest</v>
      </c>
      <c r="E46" s="88">
        <f>+'Ark1'!Q659</f>
        <v>298</v>
      </c>
      <c r="F46" s="97">
        <f>+E46-E51</f>
        <v>10</v>
      </c>
      <c r="G46" s="348">
        <f>+'Ark1'!R659</f>
        <v>7391</v>
      </c>
      <c r="H46" s="97">
        <f t="shared" ref="H46:H48" si="67">+G46-G51</f>
        <v>-295</v>
      </c>
      <c r="I46" s="91">
        <f>+'Ark1'!AG659</f>
        <v>31.977398394387169</v>
      </c>
      <c r="J46" s="149">
        <f t="shared" ref="J46:J48" si="68">+I46-I51</f>
        <v>0.75433530448066577</v>
      </c>
      <c r="K46" s="91">
        <f>+'Ark1'!AH659</f>
        <v>0.63590853741036391</v>
      </c>
      <c r="L46" s="344"/>
      <c r="M46" s="148"/>
      <c r="N46" s="89">
        <f>+'Ark1'!S659</f>
        <v>4.7630902448924388</v>
      </c>
      <c r="O46" s="117">
        <f t="shared" ref="O46:O48" si="69">+N46-N51</f>
        <v>0.20337127533740329</v>
      </c>
      <c r="P46" s="117"/>
      <c r="Q46" s="117"/>
      <c r="R46" s="117"/>
      <c r="S46" s="89">
        <f>+'Ark1'!T659</f>
        <v>4.2988770125828708</v>
      </c>
      <c r="T46" s="117">
        <f t="shared" ref="T46:T48" si="70">+S46-S51</f>
        <v>0.11100295585635589</v>
      </c>
      <c r="U46" s="89">
        <f>+'Ark1'!U659</f>
        <v>12.688472466513311</v>
      </c>
      <c r="V46" s="117">
        <f t="shared" ref="V46:V48" si="71">+U46-U51</f>
        <v>1.1270751206897209</v>
      </c>
      <c r="W46" s="91">
        <f>+'Ark1'!W659</f>
        <v>0.62237856852929219</v>
      </c>
      <c r="X46" s="149">
        <f t="shared" ref="X46:X48" si="72">+W46-W51</f>
        <v>0.18001583108458757</v>
      </c>
      <c r="Y46" s="145">
        <f>+'Ark1'!X659</f>
        <v>33.053713976457864</v>
      </c>
      <c r="Z46" s="145">
        <f>+'Ark1'!Y659</f>
        <v>10.729265322689757</v>
      </c>
      <c r="AA46" s="91">
        <f>+'Ark1'!Z659</f>
        <v>7.7373437743674112</v>
      </c>
      <c r="AB46" s="89">
        <f>+'Ark1'!Z659</f>
        <v>7.7373437743674112</v>
      </c>
      <c r="AC46" s="89">
        <f>+'Ark1'!AA659</f>
        <v>1.4263201813580424</v>
      </c>
      <c r="AD46" s="89">
        <f>+'Ark1'!AC659</f>
        <v>35.234190184161257</v>
      </c>
      <c r="AE46" s="89">
        <f t="shared" ref="AE46:AE48" si="73">+U46/N46</f>
        <v>2.6639160322690558</v>
      </c>
      <c r="AF46" s="145">
        <f t="shared" ref="AF46:AF48" si="74">+G46/E46</f>
        <v>24.802013422818792</v>
      </c>
      <c r="AG46" s="47"/>
      <c r="AH46" s="22"/>
      <c r="AI46" s="22"/>
      <c r="AJ46" s="22"/>
    </row>
    <row r="47" spans="1:43" ht="15.6">
      <c r="A47" s="47"/>
      <c r="B47" s="88">
        <f>+'Ark1'!C660</f>
        <v>2016</v>
      </c>
      <c r="C47" s="88">
        <f>+'Ark1'!G660</f>
        <v>3</v>
      </c>
      <c r="D47" s="89" t="str">
        <f t="shared" si="3"/>
        <v>Midt</v>
      </c>
      <c r="E47" s="88">
        <f>+'Ark1'!Q660</f>
        <v>89</v>
      </c>
      <c r="F47" s="97">
        <f>+E47-E52</f>
        <v>5</v>
      </c>
      <c r="G47" s="348">
        <f>+'Ark1'!R660</f>
        <v>3125</v>
      </c>
      <c r="H47" s="97">
        <f t="shared" si="67"/>
        <v>77</v>
      </c>
      <c r="I47" s="91">
        <f>+'Ark1'!AG660</f>
        <v>12.927249590140489</v>
      </c>
      <c r="J47" s="149">
        <f t="shared" si="68"/>
        <v>1.1520294743429673</v>
      </c>
      <c r="K47" s="91">
        <f>+'Ark1'!AH660</f>
        <v>6.4000000000000001E-2</v>
      </c>
      <c r="L47" s="344"/>
      <c r="M47" s="148"/>
      <c r="N47" s="89">
        <f>+'Ark1'!S660</f>
        <v>5.3772799999999998</v>
      </c>
      <c r="O47" s="117">
        <f t="shared" si="69"/>
        <v>0.45700440944881926</v>
      </c>
      <c r="P47" s="117"/>
      <c r="Q47" s="117"/>
      <c r="R47" s="117"/>
      <c r="S47" s="89">
        <f>+'Ark1'!T660</f>
        <v>4.2502399999999989</v>
      </c>
      <c r="T47" s="117">
        <f t="shared" si="70"/>
        <v>4.3547086614172059E-2</v>
      </c>
      <c r="U47" s="89">
        <f>+'Ark1'!U660</f>
        <v>12.131808000000017</v>
      </c>
      <c r="V47" s="117">
        <f t="shared" si="71"/>
        <v>1.1369589186351856</v>
      </c>
      <c r="W47" s="91">
        <f>+'Ark1'!W660</f>
        <v>1.024</v>
      </c>
      <c r="X47" s="149">
        <f t="shared" si="72"/>
        <v>3.9748031496062763E-2</v>
      </c>
      <c r="Y47" s="145">
        <f>+'Ark1'!X660</f>
        <v>28.607999999999997</v>
      </c>
      <c r="Z47" s="145">
        <f>+'Ark1'!Y660</f>
        <v>13.055999999999999</v>
      </c>
      <c r="AA47" s="91">
        <f>+'Ark1'!Z660</f>
        <v>8.2996462244565645</v>
      </c>
      <c r="AB47" s="89">
        <f>+'Ark1'!Z660</f>
        <v>8.2996462244565645</v>
      </c>
      <c r="AC47" s="89">
        <f>+'Ark1'!AA660</f>
        <v>1.6012182242280411</v>
      </c>
      <c r="AD47" s="89">
        <f>+'Ark1'!AC660</f>
        <v>11.617910938600772</v>
      </c>
      <c r="AE47" s="89">
        <f t="shared" si="73"/>
        <v>2.2561235420138095</v>
      </c>
      <c r="AF47" s="145">
        <f t="shared" si="74"/>
        <v>35.112359550561798</v>
      </c>
      <c r="AG47" s="47"/>
      <c r="AH47" s="22"/>
      <c r="AI47" s="22"/>
      <c r="AJ47" s="22"/>
    </row>
    <row r="48" spans="1:43" ht="15.6">
      <c r="A48" s="47"/>
      <c r="B48" s="88">
        <f>+'Ark1'!C661</f>
        <v>2016</v>
      </c>
      <c r="C48" s="88">
        <f>+'Ark1'!G661</f>
        <v>4</v>
      </c>
      <c r="D48" s="89" t="str">
        <f t="shared" si="3"/>
        <v>Nord</v>
      </c>
      <c r="E48" s="88">
        <f>+'Ark1'!Q661</f>
        <v>107</v>
      </c>
      <c r="F48" s="97">
        <f>+E48-E53</f>
        <v>-11</v>
      </c>
      <c r="G48" s="348">
        <f>+'Ark1'!R661</f>
        <v>3723</v>
      </c>
      <c r="H48" s="97">
        <f t="shared" si="67"/>
        <v>-951</v>
      </c>
      <c r="I48" s="91">
        <f>+'Ark1'!AG661</f>
        <v>21.236180027223927</v>
      </c>
      <c r="J48" s="149">
        <f t="shared" si="68"/>
        <v>-3.4684055633694122</v>
      </c>
      <c r="K48" s="91">
        <f>+'Ark1'!AH661</f>
        <v>0</v>
      </c>
      <c r="L48" s="344"/>
      <c r="M48" s="148"/>
      <c r="N48" s="89">
        <f>+'Ark1'!S661</f>
        <v>4.664517861939296</v>
      </c>
      <c r="O48" s="117">
        <f t="shared" si="69"/>
        <v>9.9477211532792431E-2</v>
      </c>
      <c r="P48" s="117"/>
      <c r="Q48" s="117"/>
      <c r="R48" s="117"/>
      <c r="S48" s="89">
        <f>+'Ark1'!T661</f>
        <v>4.7864625302175661</v>
      </c>
      <c r="T48" s="117">
        <f t="shared" si="70"/>
        <v>0.30122504626377911</v>
      </c>
      <c r="U48" s="89">
        <f>+'Ark1'!U661</f>
        <v>16.728337362342163</v>
      </c>
      <c r="V48" s="117">
        <f t="shared" si="71"/>
        <v>1.6856972254145095</v>
      </c>
      <c r="W48" s="91">
        <f>+'Ark1'!W661</f>
        <v>4.5662100456621006</v>
      </c>
      <c r="X48" s="149">
        <f t="shared" si="72"/>
        <v>3.2611180473736971</v>
      </c>
      <c r="Y48" s="145">
        <f>+'Ark1'!X661</f>
        <v>52.833736234219742</v>
      </c>
      <c r="Z48" s="145">
        <f>+'Ark1'!Y661</f>
        <v>22.508729519204941</v>
      </c>
      <c r="AA48" s="91">
        <f>+'Ark1'!Z661</f>
        <v>7.9248484727946238</v>
      </c>
      <c r="AB48" s="89">
        <f>+'Ark1'!Z661</f>
        <v>7.9248484727946238</v>
      </c>
      <c r="AC48" s="89">
        <f>+'Ark1'!AA661</f>
        <v>1.7206135811892267</v>
      </c>
      <c r="AD48" s="89">
        <f>+'Ark1'!AC661</f>
        <v>41.44971926459359</v>
      </c>
      <c r="AE48" s="89">
        <f t="shared" si="73"/>
        <v>3.5862950593112908</v>
      </c>
      <c r="AF48" s="145">
        <f t="shared" si="74"/>
        <v>34.794392523364486</v>
      </c>
      <c r="AG48" s="47"/>
      <c r="AH48" s="22"/>
      <c r="AI48" s="22"/>
      <c r="AJ48" s="22"/>
    </row>
    <row r="49" spans="1:36">
      <c r="A49" s="47"/>
      <c r="B49" s="47"/>
      <c r="C49" s="47"/>
      <c r="D49" s="47"/>
      <c r="E49" s="47"/>
      <c r="F49" s="47"/>
      <c r="G49" s="341"/>
      <c r="H49" s="47"/>
      <c r="I49" s="47"/>
      <c r="J49" s="47"/>
      <c r="K49" s="47"/>
      <c r="L49" s="344"/>
      <c r="M49" s="148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22"/>
      <c r="AI49" s="22"/>
      <c r="AJ49" s="22"/>
    </row>
    <row r="50" spans="1:36" ht="15.6">
      <c r="A50" s="47"/>
      <c r="B50" s="88">
        <f>+'Ark1'!C662</f>
        <v>2015</v>
      </c>
      <c r="C50" s="88">
        <f>+'Ark1'!G662</f>
        <v>1</v>
      </c>
      <c r="D50" s="89" t="str">
        <f t="shared" si="3"/>
        <v>Øst</v>
      </c>
      <c r="E50" s="88">
        <f>+'Ark1'!Q662</f>
        <v>210</v>
      </c>
      <c r="F50" s="97">
        <f>+E50-E55</f>
        <v>-11</v>
      </c>
      <c r="G50" s="348">
        <f>+'Ark1'!R662</f>
        <v>8137</v>
      </c>
      <c r="H50" s="97">
        <f>+G50-G55</f>
        <v>847</v>
      </c>
      <c r="I50" s="91">
        <f>+'Ark1'!AG662</f>
        <v>32.297131203702627</v>
      </c>
      <c r="J50" s="149">
        <f>+I50-I55</f>
        <v>1.6943272850913083</v>
      </c>
      <c r="K50" s="91">
        <f>+'Ark1'!AH662</f>
        <v>0.63905616320511249</v>
      </c>
      <c r="L50" s="344"/>
      <c r="M50" s="148"/>
      <c r="N50" s="89">
        <f>+'Ark1'!S662</f>
        <v>5.4211625906353689</v>
      </c>
      <c r="O50" s="117">
        <f>+N50-N55</f>
        <v>0.15710223398242018</v>
      </c>
      <c r="P50" s="117"/>
      <c r="Q50" s="117"/>
      <c r="R50" s="117"/>
      <c r="S50" s="89">
        <f>+'Ark1'!T662</f>
        <v>4.4580312154356649</v>
      </c>
      <c r="T50" s="117">
        <f>+S50-S55</f>
        <v>-0.14347770088806655</v>
      </c>
      <c r="U50" s="89">
        <f>+'Ark1'!U662</f>
        <v>11.296263979353585</v>
      </c>
      <c r="V50" s="117">
        <f>+U50-U55</f>
        <v>-0.67203506042693917</v>
      </c>
      <c r="W50" s="91">
        <f>+'Ark1'!W662</f>
        <v>1.0691901192085536</v>
      </c>
      <c r="X50" s="149">
        <f>+W50-W55</f>
        <v>0.13640548272021358</v>
      </c>
      <c r="Y50" s="145">
        <f>+'Ark1'!X662</f>
        <v>24.996927614599969</v>
      </c>
      <c r="Z50" s="145">
        <f>+'Ark1'!Y662</f>
        <v>10.138871820081112</v>
      </c>
      <c r="AA50" s="91">
        <f>+'Ark1'!Z662</f>
        <v>7.7066777983191264</v>
      </c>
      <c r="AB50" s="89">
        <f>+'Ark1'!Z662</f>
        <v>7.7066777983191264</v>
      </c>
      <c r="AC50" s="89">
        <f>+'Ark1'!AA662</f>
        <v>1.5446202652373229</v>
      </c>
      <c r="AD50" s="89">
        <f>+'Ark1'!AC662</f>
        <v>13.270744799894851</v>
      </c>
      <c r="AE50" s="89">
        <f t="shared" si="11"/>
        <v>2.0837345846935103</v>
      </c>
      <c r="AF50" s="145">
        <f t="shared" si="12"/>
        <v>38.747619047619047</v>
      </c>
      <c r="AG50" s="47"/>
      <c r="AH50" s="22"/>
      <c r="AI50" s="22"/>
      <c r="AJ50" s="22"/>
    </row>
    <row r="51" spans="1:36" ht="15.6">
      <c r="A51" s="47"/>
      <c r="B51" s="88">
        <f>+'Ark1'!C663</f>
        <v>2015</v>
      </c>
      <c r="C51" s="88">
        <f>+'Ark1'!G663</f>
        <v>2</v>
      </c>
      <c r="D51" s="89" t="str">
        <f t="shared" ref="D51:D53" si="75">VLOOKUP(C51,$AM$5:$AN$8,2)</f>
        <v>Vest</v>
      </c>
      <c r="E51" s="88">
        <f>+'Ark1'!Q663</f>
        <v>288</v>
      </c>
      <c r="F51" s="97">
        <f t="shared" ref="F51:F53" si="76">+E51-E56</f>
        <v>3</v>
      </c>
      <c r="G51" s="348">
        <f>+'Ark1'!R663</f>
        <v>7686</v>
      </c>
      <c r="H51" s="97">
        <f t="shared" ref="H51:H53" si="77">+G51-G56</f>
        <v>2260</v>
      </c>
      <c r="I51" s="91">
        <f>+'Ark1'!AG663</f>
        <v>31.223063089906503</v>
      </c>
      <c r="J51" s="149">
        <f t="shared" ref="J51:J53" si="78">+I51-I56</f>
        <v>6.9842845517743832</v>
      </c>
      <c r="K51" s="91">
        <f>+'Ark1'!AH663</f>
        <v>0.26021337496747327</v>
      </c>
      <c r="L51" s="344"/>
      <c r="M51" s="148"/>
      <c r="N51" s="89">
        <f>+'Ark1'!S663</f>
        <v>4.5597189695550355</v>
      </c>
      <c r="O51" s="117">
        <f t="shared" ref="O51:O53" si="79">+N51-N56</f>
        <v>5.1241269591894678E-2</v>
      </c>
      <c r="P51" s="117"/>
      <c r="Q51" s="117"/>
      <c r="R51" s="117"/>
      <c r="S51" s="89">
        <f>+'Ark1'!T663</f>
        <v>4.1878740567265149</v>
      </c>
      <c r="T51" s="117">
        <f t="shared" ref="T51:T53" si="80">+S51-S56</f>
        <v>5.5179622520839189E-2</v>
      </c>
      <c r="U51" s="89">
        <f>+'Ark1'!U663</f>
        <v>11.56139734582359</v>
      </c>
      <c r="V51" s="117">
        <f t="shared" ref="V51:V53" si="81">+U51-U56</f>
        <v>-1.174503870542063</v>
      </c>
      <c r="W51" s="91">
        <f>+'Ark1'!W663</f>
        <v>0.44236273744470461</v>
      </c>
      <c r="X51" s="149">
        <f t="shared" ref="X51:X53" si="82">+W51-W56</f>
        <v>-1.8381825769449467E-2</v>
      </c>
      <c r="Y51" s="145">
        <f>+'Ark1'!X663</f>
        <v>27.738745771532649</v>
      </c>
      <c r="Z51" s="145">
        <f>+'Ark1'!Y663</f>
        <v>9.3806921675774166</v>
      </c>
      <c r="AA51" s="91">
        <f>+'Ark1'!Z663</f>
        <v>7.5802932166328771</v>
      </c>
      <c r="AB51" s="89">
        <f>+'Ark1'!Z663</f>
        <v>7.5802932166328771</v>
      </c>
      <c r="AC51" s="89">
        <f>+'Ark1'!AA663</f>
        <v>1.4091486234453321</v>
      </c>
      <c r="AD51" s="89">
        <f>+'Ark1'!AC663</f>
        <v>33.576451630038505</v>
      </c>
      <c r="AE51" s="89">
        <f t="shared" ref="AE51:AE53" si="83">+U51/N51</f>
        <v>2.5355504194487275</v>
      </c>
      <c r="AF51" s="145">
        <f t="shared" ref="AF51:AF53" si="84">+G51/E51</f>
        <v>26.6875</v>
      </c>
      <c r="AG51" s="47"/>
      <c r="AH51" s="22"/>
      <c r="AI51" s="22"/>
      <c r="AJ51" s="22"/>
    </row>
    <row r="52" spans="1:36" ht="15.6">
      <c r="A52" s="47"/>
      <c r="B52" s="88">
        <f>+'Ark1'!C664</f>
        <v>2015</v>
      </c>
      <c r="C52" s="88">
        <f>+'Ark1'!G664</f>
        <v>3</v>
      </c>
      <c r="D52" s="89" t="str">
        <f t="shared" si="75"/>
        <v>Midt</v>
      </c>
      <c r="E52" s="88">
        <f>+'Ark1'!Q664</f>
        <v>84</v>
      </c>
      <c r="F52" s="97">
        <f t="shared" si="76"/>
        <v>5</v>
      </c>
      <c r="G52" s="348">
        <f>+'Ark1'!R664</f>
        <v>3048</v>
      </c>
      <c r="H52" s="97">
        <f t="shared" si="77"/>
        <v>-98</v>
      </c>
      <c r="I52" s="91">
        <f>+'Ark1'!AG664</f>
        <v>11.775220115797522</v>
      </c>
      <c r="J52" s="149">
        <f t="shared" si="78"/>
        <v>-1.8419892240504758</v>
      </c>
      <c r="K52" s="91">
        <f>+'Ark1'!AH664</f>
        <v>3.2808398950131233E-2</v>
      </c>
      <c r="L52" s="344"/>
      <c r="M52" s="148"/>
      <c r="N52" s="89">
        <f>+'Ark1'!S664</f>
        <v>4.9202755905511806</v>
      </c>
      <c r="O52" s="117">
        <f t="shared" si="79"/>
        <v>0.17424888997902421</v>
      </c>
      <c r="P52" s="117"/>
      <c r="Q52" s="117"/>
      <c r="R52" s="117"/>
      <c r="S52" s="89">
        <f>+'Ark1'!T664</f>
        <v>4.2066929133858268</v>
      </c>
      <c r="T52" s="117">
        <f t="shared" si="80"/>
        <v>-0.28122825635352378</v>
      </c>
      <c r="U52" s="89">
        <f>+'Ark1'!U664</f>
        <v>10.994849081364832</v>
      </c>
      <c r="V52" s="117">
        <f t="shared" si="81"/>
        <v>-1.3455196408220846</v>
      </c>
      <c r="W52" s="91">
        <f>+'Ark1'!W664</f>
        <v>0.98425196850393726</v>
      </c>
      <c r="X52" s="149">
        <f t="shared" si="82"/>
        <v>-0.38256303467470243</v>
      </c>
      <c r="Y52" s="145">
        <f>+'Ark1'!X664</f>
        <v>24.803149606299208</v>
      </c>
      <c r="Z52" s="145">
        <f>+'Ark1'!Y664</f>
        <v>9.41601049868766</v>
      </c>
      <c r="AA52" s="91">
        <f>+'Ark1'!Z664</f>
        <v>7.7429022855771183</v>
      </c>
      <c r="AB52" s="89">
        <f>+'Ark1'!Z664</f>
        <v>7.7429022855771183</v>
      </c>
      <c r="AC52" s="89">
        <f>+'Ark1'!AA664</f>
        <v>1.569854943449368</v>
      </c>
      <c r="AD52" s="89">
        <f>+'Ark1'!AC664</f>
        <v>19.420008385386989</v>
      </c>
      <c r="AE52" s="89">
        <f t="shared" si="83"/>
        <v>2.234600253384011</v>
      </c>
      <c r="AF52" s="145">
        <f t="shared" si="84"/>
        <v>36.285714285714285</v>
      </c>
      <c r="AG52" s="47"/>
      <c r="AH52" s="22"/>
      <c r="AI52" s="22"/>
      <c r="AJ52" s="22"/>
    </row>
    <row r="53" spans="1:36" ht="15.6">
      <c r="A53" s="47"/>
      <c r="B53" s="88">
        <f>+'Ark1'!C665</f>
        <v>2015</v>
      </c>
      <c r="C53" s="88">
        <f>+'Ark1'!G665</f>
        <v>4</v>
      </c>
      <c r="D53" s="89" t="str">
        <f t="shared" si="75"/>
        <v>Nord</v>
      </c>
      <c r="E53" s="88">
        <f>+'Ark1'!Q665</f>
        <v>118</v>
      </c>
      <c r="F53" s="97">
        <f t="shared" si="76"/>
        <v>5</v>
      </c>
      <c r="G53" s="348">
        <f>+'Ark1'!R665</f>
        <v>4674</v>
      </c>
      <c r="H53" s="97">
        <f t="shared" si="77"/>
        <v>-470</v>
      </c>
      <c r="I53" s="91">
        <f>+'Ark1'!AG665</f>
        <v>24.704585590593339</v>
      </c>
      <c r="J53" s="149">
        <f t="shared" si="78"/>
        <v>-6.8366226128152299</v>
      </c>
      <c r="K53" s="91">
        <f>+'Ark1'!AH665</f>
        <v>0</v>
      </c>
      <c r="L53" s="344"/>
      <c r="M53" s="148"/>
      <c r="N53" s="89">
        <f>+'Ark1'!S665</f>
        <v>4.5650406504065035</v>
      </c>
      <c r="O53" s="117">
        <f t="shared" si="79"/>
        <v>-0.19526261553439905</v>
      </c>
      <c r="P53" s="117"/>
      <c r="Q53" s="117"/>
      <c r="R53" s="117"/>
      <c r="S53" s="89">
        <f>+'Ark1'!T665</f>
        <v>4.485237483953787</v>
      </c>
      <c r="T53" s="117">
        <f t="shared" si="80"/>
        <v>-0.82444369800577721</v>
      </c>
      <c r="U53" s="89">
        <f>+'Ark1'!U665</f>
        <v>15.042640136927654</v>
      </c>
      <c r="V53" s="117">
        <f t="shared" si="81"/>
        <v>-2.4387556640054466</v>
      </c>
      <c r="W53" s="91">
        <f>+'Ark1'!W665</f>
        <v>1.3050919982884035</v>
      </c>
      <c r="X53" s="149">
        <f t="shared" si="82"/>
        <v>-1.8636482816493891</v>
      </c>
      <c r="Y53" s="145">
        <f>+'Ark1'!X665</f>
        <v>42.961061189559267</v>
      </c>
      <c r="Z53" s="145">
        <f>+'Ark1'!Y665</f>
        <v>15.468549422336325</v>
      </c>
      <c r="AA53" s="91">
        <f>+'Ark1'!Z665</f>
        <v>7.4342856616660988</v>
      </c>
      <c r="AB53" s="89">
        <f>+'Ark1'!Z665</f>
        <v>7.4342856616660988</v>
      </c>
      <c r="AC53" s="89">
        <f>+'Ark1'!AA665</f>
        <v>1.6657289387422476</v>
      </c>
      <c r="AD53" s="89">
        <f>+'Ark1'!AC665</f>
        <v>30.942522963975115</v>
      </c>
      <c r="AE53" s="89">
        <f t="shared" si="83"/>
        <v>3.2951820780803236</v>
      </c>
      <c r="AF53" s="145">
        <f t="shared" si="84"/>
        <v>39.610169491525426</v>
      </c>
      <c r="AG53" s="47"/>
      <c r="AH53" s="22"/>
      <c r="AI53" s="22"/>
      <c r="AJ53" s="22"/>
    </row>
    <row r="54" spans="1:36">
      <c r="A54" s="47"/>
      <c r="B54" s="47"/>
      <c r="C54" s="47"/>
      <c r="D54" s="47"/>
      <c r="E54" s="47"/>
      <c r="F54" s="47"/>
      <c r="G54" s="341"/>
      <c r="H54" s="47"/>
      <c r="I54" s="47"/>
      <c r="J54" s="47"/>
      <c r="K54" s="47"/>
      <c r="L54" s="344"/>
      <c r="M54" s="148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22"/>
      <c r="AI54" s="22"/>
      <c r="AJ54" s="22"/>
    </row>
    <row r="55" spans="1:36" ht="15.6">
      <c r="A55" s="47"/>
      <c r="B55" s="88">
        <f>+'Ark1'!C666</f>
        <v>2014</v>
      </c>
      <c r="C55" s="88">
        <f>+'Ark1'!G666</f>
        <v>1</v>
      </c>
      <c r="D55" s="89" t="str">
        <f t="shared" si="3"/>
        <v>Øst</v>
      </c>
      <c r="E55" s="88">
        <f>+'Ark1'!Q666</f>
        <v>221</v>
      </c>
      <c r="F55" s="97">
        <f>+E55-E60</f>
        <v>10</v>
      </c>
      <c r="G55" s="348">
        <f>+'Ark1'!R666</f>
        <v>7290</v>
      </c>
      <c r="H55" s="97">
        <f>+G55-G60</f>
        <v>98</v>
      </c>
      <c r="I55" s="91">
        <f>+'Ark1'!AG666</f>
        <v>30.602803918611318</v>
      </c>
      <c r="J55" s="149">
        <f>+I55-I60</f>
        <v>3.7674938727745584</v>
      </c>
      <c r="K55" s="91">
        <f>+'Ark1'!AH666</f>
        <v>1.1385459533607685</v>
      </c>
      <c r="L55" s="344"/>
      <c r="M55" s="148"/>
      <c r="N55" s="89">
        <f>+'Ark1'!S666</f>
        <v>5.2640603566529487</v>
      </c>
      <c r="O55" s="117">
        <f>+N55-N60</f>
        <v>6.522832105784282E-2</v>
      </c>
      <c r="P55" s="117"/>
      <c r="Q55" s="117"/>
      <c r="R55" s="117"/>
      <c r="S55" s="89">
        <f>+'Ark1'!T666</f>
        <v>4.6015089163237315</v>
      </c>
      <c r="T55" s="117">
        <f>+S55-S60</f>
        <v>-0.11998719046158435</v>
      </c>
      <c r="U55" s="89">
        <f>+'Ark1'!U666</f>
        <v>11.968299039780524</v>
      </c>
      <c r="V55" s="117">
        <f>+U55-U60</f>
        <v>-0.59525768991910333</v>
      </c>
      <c r="W55" s="91">
        <f>+'Ark1'!W666</f>
        <v>0.93278463648833998</v>
      </c>
      <c r="X55" s="149">
        <f>+W55-W60</f>
        <v>-0.63840557485759974</v>
      </c>
      <c r="Y55" s="145">
        <f>+'Ark1'!X666</f>
        <v>30.233196159122073</v>
      </c>
      <c r="Z55" s="145">
        <f>+'Ark1'!Y666</f>
        <v>9.423868312757202</v>
      </c>
      <c r="AA55" s="91">
        <f>+'Ark1'!Z666</f>
        <v>7.6156112127504878</v>
      </c>
      <c r="AB55" s="89">
        <f>+'Ark1'!Z666</f>
        <v>7.6156112127504878</v>
      </c>
      <c r="AC55" s="89">
        <f>+'Ark1'!AA666</f>
        <v>1.5851974650546796</v>
      </c>
      <c r="AD55" s="89">
        <f>+'Ark1'!AC666</f>
        <v>12.567482069945562</v>
      </c>
      <c r="AE55" s="89">
        <f t="shared" si="11"/>
        <v>2.2735869706840397</v>
      </c>
      <c r="AF55" s="145">
        <f t="shared" si="12"/>
        <v>32.986425339366512</v>
      </c>
      <c r="AG55" s="47"/>
      <c r="AH55" s="22"/>
      <c r="AI55" s="22"/>
      <c r="AJ55" s="22"/>
    </row>
    <row r="56" spans="1:36" ht="15.6">
      <c r="A56" s="47"/>
      <c r="B56" s="88">
        <f>+'Ark1'!C667</f>
        <v>2014</v>
      </c>
      <c r="C56" s="88">
        <f>+'Ark1'!G667</f>
        <v>2</v>
      </c>
      <c r="D56" s="89" t="str">
        <f t="shared" si="3"/>
        <v>Vest</v>
      </c>
      <c r="E56" s="88">
        <f>+'Ark1'!Q667</f>
        <v>285</v>
      </c>
      <c r="F56" s="97">
        <f>+E56-E61</f>
        <v>-14</v>
      </c>
      <c r="G56" s="348">
        <f>+'Ark1'!R667</f>
        <v>5426</v>
      </c>
      <c r="H56" s="97">
        <f t="shared" ref="H56:H58" si="85">+G56-G61</f>
        <v>-2413</v>
      </c>
      <c r="I56" s="91">
        <f>+'Ark1'!AG667</f>
        <v>24.23877853813212</v>
      </c>
      <c r="J56" s="149">
        <f t="shared" ref="J56:J58" si="86">+I56-I61</f>
        <v>-9.9108820612215531</v>
      </c>
      <c r="K56" s="91">
        <f>+'Ark1'!AH667</f>
        <v>0.64504238849981554</v>
      </c>
      <c r="L56" s="344"/>
      <c r="M56" s="148"/>
      <c r="N56" s="89">
        <f>+'Ark1'!S667</f>
        <v>4.5084776999631409</v>
      </c>
      <c r="O56" s="117">
        <f t="shared" ref="O56:O58" si="87">+N56-N61</f>
        <v>0.12233150784679836</v>
      </c>
      <c r="P56" s="117"/>
      <c r="Q56" s="117"/>
      <c r="R56" s="117"/>
      <c r="S56" s="89">
        <f>+'Ark1'!T667</f>
        <v>4.1326944342056757</v>
      </c>
      <c r="T56" s="117">
        <f t="shared" ref="T56:T58" si="88">+S56-S61</f>
        <v>-0.19209189058064791</v>
      </c>
      <c r="U56" s="89">
        <f>+'Ark1'!U667</f>
        <v>12.735901216365653</v>
      </c>
      <c r="V56" s="117">
        <f t="shared" ref="V56:V58" si="89">+U56-U61</f>
        <v>-1.9324531655708235</v>
      </c>
      <c r="W56" s="91">
        <f>+'Ark1'!W667</f>
        <v>0.46074456321415408</v>
      </c>
      <c r="X56" s="149">
        <f t="shared" ref="X56:X58" si="90">+W56-W61</f>
        <v>3.9772500451046577E-2</v>
      </c>
      <c r="Y56" s="145">
        <f>+'Ark1'!X667</f>
        <v>31.994102469590871</v>
      </c>
      <c r="Z56" s="145">
        <f>+'Ark1'!Y667</f>
        <v>9.8230740877257627</v>
      </c>
      <c r="AA56" s="91">
        <f>+'Ark1'!Z667</f>
        <v>7.4577661641939264</v>
      </c>
      <c r="AB56" s="89">
        <f>+'Ark1'!Z667</f>
        <v>7.4577661641939264</v>
      </c>
      <c r="AC56" s="89">
        <f>+'Ark1'!AA667</f>
        <v>1.5633867200582265</v>
      </c>
      <c r="AD56" s="89">
        <f>+'Ark1'!AC667</f>
        <v>31.467857614738399</v>
      </c>
      <c r="AE56" s="89">
        <f t="shared" ref="AE56:AE58" si="91">+U56/N56</f>
        <v>2.8248783877692851</v>
      </c>
      <c r="AF56" s="145">
        <f t="shared" ref="AF56:AF58" si="92">+G56/E56</f>
        <v>19.03859649122807</v>
      </c>
      <c r="AG56" s="47"/>
      <c r="AH56" s="22"/>
      <c r="AI56" s="22"/>
      <c r="AJ56" s="22"/>
    </row>
    <row r="57" spans="1:36" ht="15.6">
      <c r="A57" s="47"/>
      <c r="B57" s="88">
        <f>+'Ark1'!C668</f>
        <v>2014</v>
      </c>
      <c r="C57" s="88">
        <f>+'Ark1'!G668</f>
        <v>3</v>
      </c>
      <c r="D57" s="89" t="str">
        <f t="shared" si="3"/>
        <v>Midt</v>
      </c>
      <c r="E57" s="88">
        <f>+'Ark1'!Q668</f>
        <v>79</v>
      </c>
      <c r="F57" s="97">
        <f>+E57-E62</f>
        <v>-11</v>
      </c>
      <c r="G57" s="348">
        <f>+'Ark1'!R668</f>
        <v>3146</v>
      </c>
      <c r="H57" s="97">
        <f t="shared" si="85"/>
        <v>-121</v>
      </c>
      <c r="I57" s="91">
        <f>+'Ark1'!AG668</f>
        <v>13.617209339847998</v>
      </c>
      <c r="J57" s="149">
        <f t="shared" si="86"/>
        <v>-0.44914983545708154</v>
      </c>
      <c r="K57" s="91">
        <f>+'Ark1'!AH668</f>
        <v>0</v>
      </c>
      <c r="L57" s="344"/>
      <c r="M57" s="148"/>
      <c r="N57" s="89">
        <f>+'Ark1'!S668</f>
        <v>4.7460267005721564</v>
      </c>
      <c r="O57" s="117">
        <f t="shared" si="87"/>
        <v>3.7425537425538558E-2</v>
      </c>
      <c r="P57" s="117"/>
      <c r="Q57" s="117"/>
      <c r="R57" s="117"/>
      <c r="S57" s="89">
        <f>+'Ark1'!T668</f>
        <v>4.4879211697393506</v>
      </c>
      <c r="T57" s="117">
        <f t="shared" si="88"/>
        <v>-0.11109933837206665</v>
      </c>
      <c r="U57" s="89">
        <f>+'Ark1'!U668</f>
        <v>12.340368722186916</v>
      </c>
      <c r="V57" s="117">
        <f t="shared" si="89"/>
        <v>-2.1569682842409712</v>
      </c>
      <c r="W57" s="91">
        <f>+'Ark1'!W668</f>
        <v>1.3668150031786397</v>
      </c>
      <c r="X57" s="149">
        <f t="shared" si="90"/>
        <v>0.47915047915047948</v>
      </c>
      <c r="Y57" s="145">
        <f>+'Ark1'!X668</f>
        <v>35.982199618563243</v>
      </c>
      <c r="Z57" s="145">
        <f>+'Ark1'!Y668</f>
        <v>11.02987921169739</v>
      </c>
      <c r="AA57" s="91">
        <f>+'Ark1'!Z668</f>
        <v>8.2997662551105975</v>
      </c>
      <c r="AB57" s="89">
        <f>+'Ark1'!Z668</f>
        <v>8.2997662551105975</v>
      </c>
      <c r="AC57" s="89">
        <f>+'Ark1'!AA668</f>
        <v>1.5874663382265055</v>
      </c>
      <c r="AD57" s="89">
        <f>+'Ark1'!AC668</f>
        <v>27.359071838932113</v>
      </c>
      <c r="AE57" s="89">
        <f t="shared" si="91"/>
        <v>2.6001473444511438</v>
      </c>
      <c r="AF57" s="145">
        <f t="shared" si="92"/>
        <v>39.822784810126585</v>
      </c>
      <c r="AG57" s="47"/>
      <c r="AH57" s="22"/>
      <c r="AI57" s="22"/>
      <c r="AJ57" s="22"/>
    </row>
    <row r="58" spans="1:36" ht="15.6">
      <c r="A58" s="47"/>
      <c r="B58" s="88">
        <f>+'Ark1'!C669</f>
        <v>2014</v>
      </c>
      <c r="C58" s="88">
        <f>+'Ark1'!G669</f>
        <v>4</v>
      </c>
      <c r="D58" s="89" t="str">
        <f t="shared" si="3"/>
        <v>Nord</v>
      </c>
      <c r="E58" s="88">
        <f>+'Ark1'!Q669</f>
        <v>113</v>
      </c>
      <c r="F58" s="97">
        <f>+E58-E63</f>
        <v>-18</v>
      </c>
      <c r="G58" s="348">
        <f>+'Ark1'!R669</f>
        <v>5144</v>
      </c>
      <c r="H58" s="97">
        <f t="shared" si="85"/>
        <v>236</v>
      </c>
      <c r="I58" s="91">
        <f>+'Ark1'!AG669</f>
        <v>31.541208203408569</v>
      </c>
      <c r="J58" s="149">
        <f t="shared" si="86"/>
        <v>6.5925380239040692</v>
      </c>
      <c r="K58" s="91">
        <f>+'Ark1'!AH669</f>
        <v>0</v>
      </c>
      <c r="L58" s="344"/>
      <c r="M58" s="148"/>
      <c r="N58" s="89">
        <f>+'Ark1'!S669</f>
        <v>4.7603032659409026</v>
      </c>
      <c r="O58" s="117">
        <f t="shared" si="87"/>
        <v>0.21405224719599758</v>
      </c>
      <c r="P58" s="117"/>
      <c r="Q58" s="117"/>
      <c r="R58" s="117"/>
      <c r="S58" s="89">
        <f>+'Ark1'!T669</f>
        <v>5.3096811819595642</v>
      </c>
      <c r="T58" s="117">
        <f t="shared" si="88"/>
        <v>0.2347015568576909</v>
      </c>
      <c r="U58" s="89">
        <f>+'Ark1'!U669</f>
        <v>17.4813958009331</v>
      </c>
      <c r="V58" s="117">
        <f t="shared" si="89"/>
        <v>0.3655441301914486</v>
      </c>
      <c r="W58" s="91">
        <f>+'Ark1'!W669</f>
        <v>3.1687402799377926</v>
      </c>
      <c r="X58" s="149">
        <f t="shared" si="90"/>
        <v>-0.29499240139880012</v>
      </c>
      <c r="Y58" s="145">
        <f>+'Ark1'!X669</f>
        <v>62.363919129082412</v>
      </c>
      <c r="Z58" s="145">
        <f>+'Ark1'!Y669</f>
        <v>20.276049766718504</v>
      </c>
      <c r="AA58" s="91">
        <f>+'Ark1'!Z669</f>
        <v>7.019407798621077</v>
      </c>
      <c r="AB58" s="89">
        <f>+'Ark1'!Z669</f>
        <v>7.019407798621077</v>
      </c>
      <c r="AC58" s="89">
        <f>+'Ark1'!AA669</f>
        <v>1.7131736126729402</v>
      </c>
      <c r="AD58" s="89">
        <f>+'Ark1'!AC669</f>
        <v>38.940276631355573</v>
      </c>
      <c r="AE58" s="89">
        <f t="shared" si="91"/>
        <v>3.6723281741332077</v>
      </c>
      <c r="AF58" s="145">
        <f t="shared" si="92"/>
        <v>45.522123893805308</v>
      </c>
      <c r="AG58" s="47"/>
      <c r="AH58" s="22"/>
      <c r="AI58" s="22"/>
      <c r="AJ58" s="22"/>
    </row>
    <row r="59" spans="1:36">
      <c r="A59" s="47"/>
      <c r="B59" s="47"/>
      <c r="C59" s="47"/>
      <c r="D59" s="47"/>
      <c r="E59" s="47"/>
      <c r="F59" s="47"/>
      <c r="G59" s="341"/>
      <c r="H59" s="47"/>
      <c r="I59" s="47"/>
      <c r="J59" s="47"/>
      <c r="K59" s="47"/>
      <c r="L59" s="344"/>
      <c r="M59" s="148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22"/>
      <c r="AI59" s="22"/>
      <c r="AJ59" s="22"/>
    </row>
    <row r="60" spans="1:36" ht="15.6">
      <c r="A60" s="47"/>
      <c r="B60" s="88">
        <f>+'Ark1'!C670</f>
        <v>2013</v>
      </c>
      <c r="C60" s="88">
        <f>+'Ark1'!G670</f>
        <v>1</v>
      </c>
      <c r="D60" s="89" t="str">
        <f t="shared" si="3"/>
        <v>Øst</v>
      </c>
      <c r="E60" s="88">
        <f>+'Ark1'!Q670</f>
        <v>211</v>
      </c>
      <c r="F60" s="97">
        <f>+E60-E65</f>
        <v>-9</v>
      </c>
      <c r="G60" s="348">
        <f>+'Ark1'!R670</f>
        <v>7192</v>
      </c>
      <c r="H60" s="97">
        <f>+G60-G65</f>
        <v>910</v>
      </c>
      <c r="I60" s="91">
        <f>+'Ark1'!AG670</f>
        <v>26.83531004583676</v>
      </c>
      <c r="J60" s="149">
        <f>+I60-I65</f>
        <v>0.30905633396644561</v>
      </c>
      <c r="K60" s="91">
        <f>+'Ark1'!AH670</f>
        <v>0.69521690767519473</v>
      </c>
      <c r="L60" s="344"/>
      <c r="M60" s="148"/>
      <c r="N60" s="89">
        <f>+'Ark1'!S670</f>
        <v>5.1988320355951059</v>
      </c>
      <c r="O60" s="117">
        <f>+N60-N65</f>
        <v>0.1041169766966652</v>
      </c>
      <c r="P60" s="117"/>
      <c r="Q60" s="117"/>
      <c r="R60" s="117"/>
      <c r="S60" s="89">
        <f>+'Ark1'!T670</f>
        <v>4.7214961067853158</v>
      </c>
      <c r="T60" s="117">
        <f>+S60-S65</f>
        <v>0.25094532677894854</v>
      </c>
      <c r="U60" s="89">
        <f>+'Ark1'!U670</f>
        <v>12.563556729699627</v>
      </c>
      <c r="V60" s="117">
        <f>+U60-U65</f>
        <v>0.59185981788810338</v>
      </c>
      <c r="W60" s="91">
        <f>+'Ark1'!W670</f>
        <v>1.5711902113459397</v>
      </c>
      <c r="X60" s="149">
        <f>+W60-W65</f>
        <v>0.64791736830232272</v>
      </c>
      <c r="Y60" s="145">
        <f>+'Ark1'!X670</f>
        <v>33.467741935483879</v>
      </c>
      <c r="Z60" s="145">
        <f>+'Ark1'!Y670</f>
        <v>9.844271412680758</v>
      </c>
      <c r="AA60" s="91">
        <f>+'Ark1'!Z670</f>
        <v>7.6706446974765852</v>
      </c>
      <c r="AB60" s="89">
        <f>+'Ark1'!Z670</f>
        <v>7.6706446974765852</v>
      </c>
      <c r="AC60" s="89">
        <f>+'Ark1'!AA670</f>
        <v>1.5893691508600651</v>
      </c>
      <c r="AD60" s="89">
        <f>+'Ark1'!AC670</f>
        <v>13.913037658034298</v>
      </c>
      <c r="AE60" s="89">
        <f t="shared" si="11"/>
        <v>2.416611393420693</v>
      </c>
      <c r="AF60" s="145">
        <f t="shared" si="12"/>
        <v>34.085308056872037</v>
      </c>
      <c r="AG60" s="47"/>
      <c r="AH60" s="22"/>
      <c r="AI60" s="22"/>
      <c r="AJ60" s="22"/>
    </row>
    <row r="61" spans="1:36" ht="15.6">
      <c r="A61" s="47"/>
      <c r="B61" s="88">
        <f>+'Ark1'!C671</f>
        <v>2013</v>
      </c>
      <c r="C61" s="88">
        <f>+'Ark1'!G671</f>
        <v>2</v>
      </c>
      <c r="D61" s="89" t="str">
        <f t="shared" si="3"/>
        <v>Vest</v>
      </c>
      <c r="E61" s="88">
        <f>+'Ark1'!Q671</f>
        <v>299</v>
      </c>
      <c r="F61" s="97">
        <f>+E61-E66</f>
        <v>28</v>
      </c>
      <c r="G61" s="348">
        <f>+'Ark1'!R671</f>
        <v>7839</v>
      </c>
      <c r="H61" s="97">
        <f t="shared" ref="H61:H63" si="93">+G61-G66</f>
        <v>1246</v>
      </c>
      <c r="I61" s="91">
        <f>+'Ark1'!AG671</f>
        <v>34.149660599353673</v>
      </c>
      <c r="J61" s="149">
        <f t="shared" ref="J61:J63" si="94">+I61-I66</f>
        <v>4.6562385326703968</v>
      </c>
      <c r="K61" s="91">
        <f>+'Ark1'!AH671</f>
        <v>0.40821533358846807</v>
      </c>
      <c r="L61" s="344"/>
      <c r="M61" s="148"/>
      <c r="N61" s="89">
        <f>+'Ark1'!S671</f>
        <v>4.3861461921163425</v>
      </c>
      <c r="O61" s="117">
        <f t="shared" ref="O61:O63" si="95">+N61-N66</f>
        <v>-0.22070956398861696</v>
      </c>
      <c r="P61" s="117"/>
      <c r="Q61" s="117"/>
      <c r="R61" s="117"/>
      <c r="S61" s="89">
        <f>+'Ark1'!T671</f>
        <v>4.3247863247863236</v>
      </c>
      <c r="T61" s="117">
        <f t="shared" ref="T61:T63" si="96">+S61-S66</f>
        <v>0.17568879710545016</v>
      </c>
      <c r="U61" s="89">
        <f>+'Ark1'!U671</f>
        <v>14.668354381936476</v>
      </c>
      <c r="V61" s="117">
        <f t="shared" ref="V61:V63" si="97">+U61-U66</f>
        <v>1.9854179341888862</v>
      </c>
      <c r="W61" s="91">
        <f>+'Ark1'!W671</f>
        <v>0.4209720627631075</v>
      </c>
      <c r="X61" s="149">
        <f t="shared" ref="X61:X63" si="98">+W61-W66</f>
        <v>0.31479884874824327</v>
      </c>
      <c r="Y61" s="145">
        <f>+'Ark1'!X671</f>
        <v>45.184334736573554</v>
      </c>
      <c r="Z61" s="145">
        <f>+'Ark1'!Y671</f>
        <v>11.213164944508224</v>
      </c>
      <c r="AA61" s="91">
        <f>+'Ark1'!Z671</f>
        <v>7.1405141828298477</v>
      </c>
      <c r="AB61" s="89">
        <f>+'Ark1'!Z671</f>
        <v>7.1405141828298477</v>
      </c>
      <c r="AC61" s="89">
        <f>+'Ark1'!AA671</f>
        <v>1.7440561306238564</v>
      </c>
      <c r="AD61" s="89">
        <f>+'Ark1'!AC671</f>
        <v>32.157731960075424</v>
      </c>
      <c r="AE61" s="89">
        <f t="shared" ref="AE61:AE63" si="99">+U61/N61</f>
        <v>3.3442465753424662</v>
      </c>
      <c r="AF61" s="145">
        <f t="shared" ref="AF61:AF63" si="100">+G61/E61</f>
        <v>26.217391304347824</v>
      </c>
      <c r="AG61" s="47"/>
      <c r="AH61" s="22"/>
      <c r="AI61" s="22"/>
      <c r="AJ61" s="22"/>
    </row>
    <row r="62" spans="1:36" ht="15.6">
      <c r="A62" s="47"/>
      <c r="B62" s="88">
        <f>+'Ark1'!C672</f>
        <v>2013</v>
      </c>
      <c r="C62" s="88">
        <f>+'Ark1'!G672</f>
        <v>3</v>
      </c>
      <c r="D62" s="89" t="str">
        <f t="shared" si="3"/>
        <v>Midt</v>
      </c>
      <c r="E62" s="88">
        <f>+'Ark1'!Q672</f>
        <v>90</v>
      </c>
      <c r="F62" s="97">
        <f>+E62-E67</f>
        <v>-7</v>
      </c>
      <c r="G62" s="348">
        <f>+'Ark1'!R672</f>
        <v>3267</v>
      </c>
      <c r="H62" s="97">
        <f t="shared" si="93"/>
        <v>322</v>
      </c>
      <c r="I62" s="91">
        <f>+'Ark1'!AG672</f>
        <v>14.066359175305079</v>
      </c>
      <c r="J62" s="149">
        <f t="shared" si="94"/>
        <v>-2.0278943785495098</v>
      </c>
      <c r="K62" s="91">
        <f>+'Ark1'!AH672</f>
        <v>2.2650749923477203</v>
      </c>
      <c r="L62" s="344"/>
      <c r="M62" s="148"/>
      <c r="N62" s="89">
        <f>+'Ark1'!S672</f>
        <v>4.7086011631466178</v>
      </c>
      <c r="O62" s="117">
        <f t="shared" si="95"/>
        <v>0.11335498318057446</v>
      </c>
      <c r="P62" s="117"/>
      <c r="Q62" s="117"/>
      <c r="R62" s="117"/>
      <c r="S62" s="89">
        <f>+'Ark1'!T672</f>
        <v>4.5990205081114173</v>
      </c>
      <c r="T62" s="117">
        <f t="shared" si="96"/>
        <v>0.17627008366319785</v>
      </c>
      <c r="U62" s="89">
        <f>+'Ark1'!U672</f>
        <v>14.497337006427887</v>
      </c>
      <c r="V62" s="117">
        <f t="shared" si="97"/>
        <v>-0.99665280681487367</v>
      </c>
      <c r="W62" s="91">
        <f>+'Ark1'!W672</f>
        <v>0.88766452402816021</v>
      </c>
      <c r="X62" s="149">
        <f t="shared" si="98"/>
        <v>0.14063566154938245</v>
      </c>
      <c r="Y62" s="145">
        <f>+'Ark1'!X672</f>
        <v>45.974900520355057</v>
      </c>
      <c r="Z62" s="145">
        <f>+'Ark1'!Y672</f>
        <v>13.07009488827671</v>
      </c>
      <c r="AA62" s="91">
        <f>+'Ark1'!Z672</f>
        <v>7.9189424853515344</v>
      </c>
      <c r="AB62" s="89">
        <f>+'Ark1'!Z672</f>
        <v>7.9189424853515344</v>
      </c>
      <c r="AC62" s="89">
        <f>+'Ark1'!AA672</f>
        <v>1.6810753029720278</v>
      </c>
      <c r="AD62" s="89">
        <f>+'Ark1'!AC672</f>
        <v>15.988823488169349</v>
      </c>
      <c r="AE62" s="89">
        <f t="shared" si="99"/>
        <v>3.0789052850549248</v>
      </c>
      <c r="AF62" s="145">
        <f t="shared" si="100"/>
        <v>36.299999999999997</v>
      </c>
      <c r="AG62" s="47"/>
      <c r="AH62" s="22"/>
      <c r="AI62" s="22"/>
      <c r="AJ62" s="22"/>
    </row>
    <row r="63" spans="1:36" ht="15.6">
      <c r="A63" s="47"/>
      <c r="B63" s="88">
        <f>+'Ark1'!C673</f>
        <v>2013</v>
      </c>
      <c r="C63" s="88">
        <f>+'Ark1'!G673</f>
        <v>4</v>
      </c>
      <c r="D63" s="89" t="str">
        <f t="shared" si="3"/>
        <v>Nord</v>
      </c>
      <c r="E63" s="88">
        <f>+'Ark1'!Q673</f>
        <v>131</v>
      </c>
      <c r="F63" s="97">
        <f>+E63-E68</f>
        <v>-6</v>
      </c>
      <c r="G63" s="348">
        <f>+'Ark1'!R673</f>
        <v>4908</v>
      </c>
      <c r="H63" s="97">
        <f t="shared" si="93"/>
        <v>295</v>
      </c>
      <c r="I63" s="91">
        <f>+'Ark1'!AG673</f>
        <v>24.9486701795045</v>
      </c>
      <c r="J63" s="149">
        <f t="shared" si="94"/>
        <v>-2.9374004880873414</v>
      </c>
      <c r="K63" s="91">
        <f>+'Ark1'!AH673</f>
        <v>0</v>
      </c>
      <c r="L63" s="344"/>
      <c r="M63" s="148"/>
      <c r="N63" s="89">
        <f>+'Ark1'!S673</f>
        <v>4.546251018744905</v>
      </c>
      <c r="O63" s="117">
        <f t="shared" si="95"/>
        <v>-0.31349318242570146</v>
      </c>
      <c r="P63" s="117"/>
      <c r="Q63" s="117"/>
      <c r="R63" s="117"/>
      <c r="S63" s="89">
        <f>+'Ark1'!T673</f>
        <v>5.0749796251018733</v>
      </c>
      <c r="T63" s="117">
        <f t="shared" si="96"/>
        <v>-2.3654669283560636E-2</v>
      </c>
      <c r="U63" s="89">
        <f>+'Ark1'!U673</f>
        <v>17.115851670741652</v>
      </c>
      <c r="V63" s="117">
        <f t="shared" si="97"/>
        <v>-2.2995066739465386E-2</v>
      </c>
      <c r="W63" s="91">
        <f>+'Ark1'!W673</f>
        <v>3.4637326813365927</v>
      </c>
      <c r="X63" s="149">
        <f t="shared" si="98"/>
        <v>1.1008451894657929</v>
      </c>
      <c r="Y63" s="145">
        <f>+'Ark1'!X673</f>
        <v>60.370823145884273</v>
      </c>
      <c r="Z63" s="145">
        <f>+'Ark1'!Y673</f>
        <v>17.074164629176853</v>
      </c>
      <c r="AA63" s="91">
        <f>+'Ark1'!Z673</f>
        <v>6.8733677285853796</v>
      </c>
      <c r="AB63" s="89">
        <f>+'Ark1'!Z673</f>
        <v>6.8733677285853796</v>
      </c>
      <c r="AC63" s="89">
        <f>+'Ark1'!AA673</f>
        <v>1.8078262475665547</v>
      </c>
      <c r="AD63" s="89">
        <f>+'Ark1'!AC673</f>
        <v>41.02443671582499</v>
      </c>
      <c r="AE63" s="89">
        <f t="shared" si="99"/>
        <v>3.7648276789315669</v>
      </c>
      <c r="AF63" s="145">
        <f t="shared" si="100"/>
        <v>37.465648854961835</v>
      </c>
      <c r="AG63" s="47"/>
      <c r="AH63" s="22"/>
      <c r="AI63" s="22"/>
      <c r="AJ63" s="22"/>
    </row>
    <row r="64" spans="1:36">
      <c r="A64" s="47"/>
      <c r="B64" s="47"/>
      <c r="C64" s="47"/>
      <c r="D64" s="47"/>
      <c r="E64" s="47"/>
      <c r="F64" s="47"/>
      <c r="G64" s="341"/>
      <c r="H64" s="47"/>
      <c r="I64" s="47"/>
      <c r="J64" s="47"/>
      <c r="K64" s="47"/>
      <c r="L64" s="344"/>
      <c r="M64" s="148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22"/>
      <c r="AI64" s="22"/>
      <c r="AJ64" s="22"/>
    </row>
    <row r="65" spans="1:36" ht="15.6">
      <c r="A65" s="47"/>
      <c r="B65" s="88">
        <f>+'Ark1'!C674</f>
        <v>2012</v>
      </c>
      <c r="C65" s="88">
        <f>+'Ark1'!G674</f>
        <v>1</v>
      </c>
      <c r="D65" s="89" t="str">
        <f t="shared" si="3"/>
        <v>Øst</v>
      </c>
      <c r="E65" s="88">
        <f>+'Ark1'!Q674</f>
        <v>220</v>
      </c>
      <c r="F65" s="97">
        <f>+E65-E70</f>
        <v>1</v>
      </c>
      <c r="G65" s="348">
        <f>+'Ark1'!R674</f>
        <v>6282</v>
      </c>
      <c r="H65" s="97">
        <f>+G65-G70</f>
        <v>293</v>
      </c>
      <c r="I65" s="91">
        <f>+'Ark1'!AG674</f>
        <v>26.526253711870314</v>
      </c>
      <c r="J65" s="149">
        <f>+I65-I70</f>
        <v>-1.0391860273341713</v>
      </c>
      <c r="K65" s="91">
        <f>+'Ark1'!AH674</f>
        <v>0.55714740528494122</v>
      </c>
      <c r="L65" s="344"/>
      <c r="M65" s="148"/>
      <c r="N65" s="89">
        <f>+'Ark1'!S674</f>
        <v>5.0947150588984407</v>
      </c>
      <c r="O65" s="117">
        <f>+N65-N70</f>
        <v>0.18120696071844478</v>
      </c>
      <c r="P65" s="117"/>
      <c r="Q65" s="117"/>
      <c r="R65" s="117"/>
      <c r="S65" s="89">
        <f>+'Ark1'!T674</f>
        <v>4.4705507800063673</v>
      </c>
      <c r="T65" s="117">
        <f>+S65-S70</f>
        <v>8.9518888204731084E-2</v>
      </c>
      <c r="U65" s="89">
        <f>+'Ark1'!U674</f>
        <v>11.971696911811524</v>
      </c>
      <c r="V65" s="117">
        <f>+U65-U70</f>
        <v>0.36258353729158443</v>
      </c>
      <c r="W65" s="91">
        <f>+'Ark1'!W674</f>
        <v>0.92327284304361701</v>
      </c>
      <c r="X65" s="149">
        <f>+W65-W70</f>
        <v>-0.32902303272863209</v>
      </c>
      <c r="Y65" s="145">
        <f>+'Ark1'!X674</f>
        <v>29.433301496338753</v>
      </c>
      <c r="Z65" s="145">
        <f>+'Ark1'!Y674</f>
        <v>8.2776185928048385</v>
      </c>
      <c r="AA65" s="91">
        <f>+'Ark1'!Z674</f>
        <v>7.3700926799638689</v>
      </c>
      <c r="AB65" s="89">
        <f>+'Ark1'!Z674</f>
        <v>7.3700926799638689</v>
      </c>
      <c r="AC65" s="89">
        <f>+'Ark1'!AA674</f>
        <v>1.6120291868711079</v>
      </c>
      <c r="AD65" s="89">
        <f>+'Ark1'!AC674</f>
        <v>6.3222708007016362</v>
      </c>
      <c r="AE65" s="89">
        <f t="shared" si="11"/>
        <v>2.3498265895953749</v>
      </c>
      <c r="AF65" s="145">
        <f t="shared" si="12"/>
        <v>28.554545454545455</v>
      </c>
      <c r="AG65" s="47"/>
      <c r="AH65" s="22"/>
      <c r="AI65" s="22"/>
      <c r="AJ65" s="22"/>
    </row>
    <row r="66" spans="1:36" ht="15.6">
      <c r="A66" s="47"/>
      <c r="B66" s="88">
        <f>+'Ark1'!C675</f>
        <v>2012</v>
      </c>
      <c r="C66" s="88">
        <f>+'Ark1'!G675</f>
        <v>2</v>
      </c>
      <c r="D66" s="89" t="str">
        <f t="shared" si="3"/>
        <v>Vest</v>
      </c>
      <c r="E66" s="88">
        <f>+'Ark1'!Q675</f>
        <v>271</v>
      </c>
      <c r="F66" s="97">
        <f>+E66-E71</f>
        <v>-11</v>
      </c>
      <c r="G66" s="348">
        <f>+'Ark1'!R675</f>
        <v>6593</v>
      </c>
      <c r="H66" s="97">
        <f t="shared" ref="H66:H68" si="101">+G66-G71</f>
        <v>535</v>
      </c>
      <c r="I66" s="91">
        <f>+'Ark1'!AG675</f>
        <v>29.493422066683276</v>
      </c>
      <c r="J66" s="149">
        <f t="shared" ref="J66:J68" si="102">+I66-I71</f>
        <v>1.1433184013791156</v>
      </c>
      <c r="K66" s="91">
        <f>+'Ark1'!AH675</f>
        <v>0.50053086607007413</v>
      </c>
      <c r="L66" s="344"/>
      <c r="M66" s="148"/>
      <c r="N66" s="89">
        <f>+'Ark1'!S675</f>
        <v>4.6068557561049595</v>
      </c>
      <c r="O66" s="117">
        <f t="shared" ref="O66:O68" si="103">+N66-N71</f>
        <v>0.520688704272672</v>
      </c>
      <c r="P66" s="117"/>
      <c r="Q66" s="117"/>
      <c r="R66" s="117"/>
      <c r="S66" s="89">
        <f>+'Ark1'!T675</f>
        <v>4.1490975276808735</v>
      </c>
      <c r="T66" s="117">
        <f t="shared" ref="T66:T68" si="104">+S66-S71</f>
        <v>0.30855609486476299</v>
      </c>
      <c r="U66" s="89">
        <f>+'Ark1'!U675</f>
        <v>12.68293644774759</v>
      </c>
      <c r="V66" s="117">
        <f t="shared" ref="V66:V68" si="105">+U66-U71</f>
        <v>0.87935440747028615</v>
      </c>
      <c r="W66" s="91">
        <f>+'Ark1'!W675</f>
        <v>0.10617321401486424</v>
      </c>
      <c r="X66" s="149">
        <f t="shared" ref="X66:X68" si="106">+W66-W71</f>
        <v>-5.8897766506760041E-2</v>
      </c>
      <c r="Y66" s="145">
        <f>+'Ark1'!X675</f>
        <v>32.716517518580318</v>
      </c>
      <c r="Z66" s="145">
        <f>+'Ark1'!Y675</f>
        <v>8.0084938571211861</v>
      </c>
      <c r="AA66" s="91">
        <f>+'Ark1'!Z675</f>
        <v>7.2845715461104099</v>
      </c>
      <c r="AB66" s="89">
        <f>+'Ark1'!Z675</f>
        <v>7.2845715461104099</v>
      </c>
      <c r="AC66" s="89">
        <f>+'Ark1'!AA675</f>
        <v>1.6289774210115191</v>
      </c>
      <c r="AD66" s="89">
        <f>+'Ark1'!AC675</f>
        <v>25.536808595274316</v>
      </c>
      <c r="AE66" s="89">
        <f t="shared" ref="AE66:AE68" si="107">+U66/N66</f>
        <v>2.753056991406837</v>
      </c>
      <c r="AF66" s="145">
        <f t="shared" ref="AF66:AF68" si="108">+G66/E66</f>
        <v>24.328413284132843</v>
      </c>
      <c r="AG66" s="47"/>
      <c r="AH66" s="22"/>
      <c r="AI66" s="22"/>
      <c r="AJ66" s="22"/>
    </row>
    <row r="67" spans="1:36" ht="15.6">
      <c r="A67" s="47"/>
      <c r="B67" s="88">
        <f>+'Ark1'!C676</f>
        <v>2012</v>
      </c>
      <c r="C67" s="88">
        <f>+'Ark1'!G676</f>
        <v>3</v>
      </c>
      <c r="D67" s="89" t="str">
        <f t="shared" si="3"/>
        <v>Midt</v>
      </c>
      <c r="E67" s="88">
        <f>+'Ark1'!Q676</f>
        <v>97</v>
      </c>
      <c r="F67" s="97">
        <f>+E67-E72</f>
        <v>1</v>
      </c>
      <c r="G67" s="348">
        <f>+'Ark1'!R676</f>
        <v>2945</v>
      </c>
      <c r="H67" s="97">
        <f t="shared" si="101"/>
        <v>-608</v>
      </c>
      <c r="I67" s="91">
        <f>+'Ark1'!AG676</f>
        <v>16.094253553854589</v>
      </c>
      <c r="J67" s="149">
        <f t="shared" si="102"/>
        <v>-2.0694761736849472</v>
      </c>
      <c r="K67" s="91">
        <f>+'Ark1'!AH676</f>
        <v>0</v>
      </c>
      <c r="L67" s="344"/>
      <c r="M67" s="148"/>
      <c r="N67" s="89">
        <f>+'Ark1'!S676</f>
        <v>4.5952461799660433</v>
      </c>
      <c r="O67" s="117">
        <f t="shared" si="103"/>
        <v>0.1936137566617937</v>
      </c>
      <c r="P67" s="117"/>
      <c r="Q67" s="117"/>
      <c r="R67" s="117"/>
      <c r="S67" s="89">
        <f>+'Ark1'!T676</f>
        <v>4.4227504244482194</v>
      </c>
      <c r="T67" s="117">
        <f t="shared" si="104"/>
        <v>0.27386216100887495</v>
      </c>
      <c r="U67" s="89">
        <f>+'Ark1'!U676</f>
        <v>15.493989813242761</v>
      </c>
      <c r="V67" s="117">
        <f t="shared" si="105"/>
        <v>2.5996751495782497</v>
      </c>
      <c r="W67" s="91">
        <f>+'Ark1'!W676</f>
        <v>0.74702886247877776</v>
      </c>
      <c r="X67" s="149">
        <f t="shared" si="106"/>
        <v>0.24041473357362719</v>
      </c>
      <c r="Y67" s="145">
        <f>+'Ark1'!X676</f>
        <v>50.662139219015295</v>
      </c>
      <c r="Z67" s="145">
        <f>+'Ark1'!Y676</f>
        <v>14.465195246179972</v>
      </c>
      <c r="AA67" s="91">
        <f>+'Ark1'!Z676</f>
        <v>7.5302559750072895</v>
      </c>
      <c r="AB67" s="89">
        <f>+'Ark1'!Z676</f>
        <v>7.5302559750072895</v>
      </c>
      <c r="AC67" s="89">
        <f>+'Ark1'!AA676</f>
        <v>1.7179303541483923</v>
      </c>
      <c r="AD67" s="89">
        <f>+'Ark1'!AC676</f>
        <v>30.589738064515224</v>
      </c>
      <c r="AE67" s="89">
        <f t="shared" si="107"/>
        <v>3.3717431463829115</v>
      </c>
      <c r="AF67" s="145">
        <f t="shared" si="108"/>
        <v>30.36082474226804</v>
      </c>
      <c r="AG67" s="47"/>
      <c r="AH67" s="22"/>
      <c r="AI67" s="22"/>
      <c r="AJ67" s="22"/>
    </row>
    <row r="68" spans="1:36" ht="15.6">
      <c r="A68" s="47"/>
      <c r="B68" s="88">
        <f>+'Ark1'!C677</f>
        <v>2012</v>
      </c>
      <c r="C68" s="88">
        <f>+'Ark1'!G677</f>
        <v>4</v>
      </c>
      <c r="D68" s="89" t="str">
        <f t="shared" si="3"/>
        <v>Nord</v>
      </c>
      <c r="E68" s="88">
        <f>+'Ark1'!Q677</f>
        <v>137</v>
      </c>
      <c r="F68" s="97">
        <f>+E68-E73</f>
        <v>-11</v>
      </c>
      <c r="G68" s="348">
        <f>+'Ark1'!R677</f>
        <v>4613</v>
      </c>
      <c r="H68" s="97">
        <f t="shared" si="101"/>
        <v>671</v>
      </c>
      <c r="I68" s="91">
        <f>+'Ark1'!AG677</f>
        <v>27.886070667591841</v>
      </c>
      <c r="J68" s="149">
        <f t="shared" si="102"/>
        <v>1.96534379964001</v>
      </c>
      <c r="K68" s="91">
        <f>+'Ark1'!AH677</f>
        <v>0</v>
      </c>
      <c r="L68" s="344"/>
      <c r="M68" s="148"/>
      <c r="N68" s="89">
        <f>+'Ark1'!S677</f>
        <v>4.8597442011706065</v>
      </c>
      <c r="O68" s="117">
        <f t="shared" si="103"/>
        <v>0.42899838686314862</v>
      </c>
      <c r="P68" s="117"/>
      <c r="Q68" s="117"/>
      <c r="R68" s="117"/>
      <c r="S68" s="89">
        <f>+'Ark1'!T677</f>
        <v>5.0986342943854339</v>
      </c>
      <c r="T68" s="117">
        <f t="shared" si="104"/>
        <v>0.50502698844936056</v>
      </c>
      <c r="U68" s="89">
        <f>+'Ark1'!U677</f>
        <v>17.138846737481117</v>
      </c>
      <c r="V68" s="117">
        <f t="shared" si="105"/>
        <v>0.55371228796315819</v>
      </c>
      <c r="W68" s="91">
        <f>+'Ark1'!W677</f>
        <v>2.3628874918707998</v>
      </c>
      <c r="X68" s="149">
        <f t="shared" si="106"/>
        <v>0.89155314382412265</v>
      </c>
      <c r="Y68" s="145">
        <f>+'Ark1'!X677</f>
        <v>59.332321699544785</v>
      </c>
      <c r="Z68" s="145">
        <f>+'Ark1'!Y677</f>
        <v>20.919141556470844</v>
      </c>
      <c r="AA68" s="91">
        <f>+'Ark1'!Z677</f>
        <v>7.4320886441051588</v>
      </c>
      <c r="AB68" s="89">
        <f>+'Ark1'!Z677</f>
        <v>7.4320886441051588</v>
      </c>
      <c r="AC68" s="89">
        <f>+'Ark1'!AA677</f>
        <v>1.9071359883083887</v>
      </c>
      <c r="AD68" s="89">
        <f>+'Ark1'!AC677</f>
        <v>39.8040246899698</v>
      </c>
      <c r="AE68" s="89">
        <f t="shared" si="107"/>
        <v>3.5266972968150756</v>
      </c>
      <c r="AF68" s="145">
        <f t="shared" si="108"/>
        <v>33.67153284671533</v>
      </c>
      <c r="AG68" s="47"/>
      <c r="AH68" s="22"/>
      <c r="AI68" s="22"/>
      <c r="AJ68" s="22"/>
    </row>
    <row r="69" spans="1:36">
      <c r="A69" s="47"/>
      <c r="B69" s="47"/>
      <c r="C69" s="47"/>
      <c r="D69" s="47"/>
      <c r="E69" s="47"/>
      <c r="F69" s="47"/>
      <c r="G69" s="341"/>
      <c r="H69" s="47"/>
      <c r="I69" s="47"/>
      <c r="J69" s="47"/>
      <c r="K69" s="47"/>
      <c r="L69" s="344"/>
      <c r="M69" s="148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22"/>
      <c r="AI69" s="22"/>
      <c r="AJ69" s="22"/>
    </row>
    <row r="70" spans="1:36" ht="15.6">
      <c r="A70" s="47"/>
      <c r="B70" s="88">
        <f>+'Ark1'!C678</f>
        <v>2011</v>
      </c>
      <c r="C70" s="88">
        <f>+'Ark1'!G678</f>
        <v>1</v>
      </c>
      <c r="D70" s="89" t="str">
        <f t="shared" si="3"/>
        <v>Øst</v>
      </c>
      <c r="E70" s="88">
        <f>+'Ark1'!Q678</f>
        <v>219</v>
      </c>
      <c r="F70" s="97">
        <f>+E70-E75</f>
        <v>-15</v>
      </c>
      <c r="G70" s="348">
        <f>+'Ark1'!R678</f>
        <v>5989</v>
      </c>
      <c r="H70" s="97">
        <f>+G70-G75</f>
        <v>-510</v>
      </c>
      <c r="I70" s="91">
        <f>+'Ark1'!AG678</f>
        <v>27.565439739204486</v>
      </c>
      <c r="J70" s="149">
        <f>+I70-I75</f>
        <v>1.3050548264867352</v>
      </c>
      <c r="K70" s="91">
        <f>+'Ark1'!AH678</f>
        <v>0.3339455668725998</v>
      </c>
      <c r="L70" s="344"/>
      <c r="M70" s="148"/>
      <c r="N70" s="89">
        <f>+'Ark1'!S678</f>
        <v>4.9135080981799959</v>
      </c>
      <c r="O70" s="117">
        <f>+N70-N75</f>
        <v>-4.8332184940484524E-2</v>
      </c>
      <c r="P70" s="117"/>
      <c r="Q70" s="117"/>
      <c r="R70" s="117"/>
      <c r="S70" s="89">
        <f>+'Ark1'!T678</f>
        <v>4.3810318918016362</v>
      </c>
      <c r="T70" s="117">
        <f>+S70-S75</f>
        <v>0.27470784194781039</v>
      </c>
      <c r="U70" s="89">
        <f>+'Ark1'!U678</f>
        <v>11.609113374519939</v>
      </c>
      <c r="V70" s="117">
        <f>+U70-U75</f>
        <v>-0.3603126910285841</v>
      </c>
      <c r="W70" s="91">
        <f>+'Ark1'!W678</f>
        <v>1.2522958757722491</v>
      </c>
      <c r="X70" s="149">
        <f>+W70-W75</f>
        <v>0.52910769297489568</v>
      </c>
      <c r="Y70" s="145">
        <f>+'Ark1'!X678</f>
        <v>28.051427617298369</v>
      </c>
      <c r="Z70" s="145">
        <f>+'Ark1'!Y678</f>
        <v>8.7159792953748507</v>
      </c>
      <c r="AA70" s="91">
        <f>+'Ark1'!Z678</f>
        <v>7.5639301780351023</v>
      </c>
      <c r="AB70" s="89">
        <f>+'Ark1'!Z678</f>
        <v>7.5639301780351023</v>
      </c>
      <c r="AC70" s="89">
        <f>+'Ark1'!AA678</f>
        <v>1.6702237032937997</v>
      </c>
      <c r="AD70" s="89">
        <f>+'Ark1'!AC678</f>
        <v>9.7482800520810393</v>
      </c>
      <c r="AE70" s="89">
        <f t="shared" si="11"/>
        <v>2.3626934447955934</v>
      </c>
      <c r="AF70" s="145">
        <f t="shared" si="12"/>
        <v>27.347031963470318</v>
      </c>
      <c r="AG70" s="47"/>
      <c r="AH70" s="22"/>
      <c r="AI70" s="22"/>
      <c r="AJ70" s="22"/>
    </row>
    <row r="71" spans="1:36" ht="15.6">
      <c r="A71" s="47"/>
      <c r="B71" s="88">
        <f>+'Ark1'!C679</f>
        <v>2011</v>
      </c>
      <c r="C71" s="88">
        <f>+'Ark1'!G679</f>
        <v>2</v>
      </c>
      <c r="D71" s="89" t="str">
        <f t="shared" si="3"/>
        <v>Vest</v>
      </c>
      <c r="E71" s="88">
        <f>+'Ark1'!Q679</f>
        <v>282</v>
      </c>
      <c r="F71" s="97">
        <f>+E71-E76</f>
        <v>-26</v>
      </c>
      <c r="G71" s="348">
        <f>+'Ark1'!R679</f>
        <v>6058</v>
      </c>
      <c r="H71" s="97">
        <f t="shared" ref="H71:H73" si="109">+G71-G76</f>
        <v>-1732</v>
      </c>
      <c r="I71" s="91">
        <f>+'Ark1'!AG679</f>
        <v>28.350103665304161</v>
      </c>
      <c r="J71" s="149">
        <f t="shared" ref="J71:J73" si="110">+I71-I76</f>
        <v>-3.0805414905412469</v>
      </c>
      <c r="K71" s="91">
        <f>+'Ark1'!AH679</f>
        <v>0.34664905909541111</v>
      </c>
      <c r="L71" s="344"/>
      <c r="M71" s="148"/>
      <c r="N71" s="89">
        <f>+'Ark1'!S679</f>
        <v>4.0861670518322875</v>
      </c>
      <c r="O71" s="117">
        <f t="shared" ref="O71:O73" si="111">+N71-N76</f>
        <v>-0.19855695330250001</v>
      </c>
      <c r="P71" s="117"/>
      <c r="Q71" s="117"/>
      <c r="R71" s="117"/>
      <c r="S71" s="89">
        <f>+'Ark1'!T679</f>
        <v>3.8405414328161105</v>
      </c>
      <c r="T71" s="117">
        <f t="shared" ref="T71:T73" si="112">+S71-S76</f>
        <v>0.12475195913189907</v>
      </c>
      <c r="U71" s="89">
        <f>+'Ark1'!U679</f>
        <v>11.803582040277304</v>
      </c>
      <c r="V71" s="117">
        <f t="shared" ref="V71:V73" si="113">+U71-U76</f>
        <v>-0.14825364650061168</v>
      </c>
      <c r="W71" s="91">
        <f>+'Ark1'!W679</f>
        <v>0.16507098052162428</v>
      </c>
      <c r="X71" s="149">
        <f t="shared" ref="X71:X73" si="114">+W71-W76</f>
        <v>2.3864305296977306E-2</v>
      </c>
      <c r="Y71" s="145">
        <f>+'Ark1'!X679</f>
        <v>28.870914493232075</v>
      </c>
      <c r="Z71" s="145">
        <f>+'Ark1'!Y679</f>
        <v>7.5767580059425521</v>
      </c>
      <c r="AA71" s="91">
        <f>+'Ark1'!Z679</f>
        <v>7.327448680905162</v>
      </c>
      <c r="AB71" s="89">
        <f>+'Ark1'!Z679</f>
        <v>7.327448680905162</v>
      </c>
      <c r="AC71" s="89">
        <f>+'Ark1'!AA679</f>
        <v>1.5912344904266005</v>
      </c>
      <c r="AD71" s="89">
        <f>+'Ark1'!AC679</f>
        <v>31.78753033624993</v>
      </c>
      <c r="AE71" s="89">
        <f t="shared" ref="AE71:AE73" si="115">+U71/N71</f>
        <v>2.8886684980205186</v>
      </c>
      <c r="AF71" s="145">
        <f t="shared" ref="AF71:AF73" si="116">+G71/E71</f>
        <v>21.4822695035461</v>
      </c>
      <c r="AG71" s="47"/>
      <c r="AH71" s="22"/>
      <c r="AI71" s="22"/>
      <c r="AJ71" s="22"/>
    </row>
    <row r="72" spans="1:36" ht="15.6">
      <c r="A72" s="47"/>
      <c r="B72" s="88">
        <f>+'Ark1'!C680</f>
        <v>2011</v>
      </c>
      <c r="C72" s="88">
        <f>+'Ark1'!G680</f>
        <v>3</v>
      </c>
      <c r="D72" s="89" t="str">
        <f t="shared" si="3"/>
        <v>Midt</v>
      </c>
      <c r="E72" s="88">
        <f>+'Ark1'!Q680</f>
        <v>96</v>
      </c>
      <c r="F72" s="97">
        <f>+E72-E77</f>
        <v>-13</v>
      </c>
      <c r="G72" s="348">
        <f>+'Ark1'!R680</f>
        <v>3553</v>
      </c>
      <c r="H72" s="97">
        <f t="shared" si="109"/>
        <v>-650.63000000000011</v>
      </c>
      <c r="I72" s="91">
        <f>+'Ark1'!AG680</f>
        <v>18.163729727539536</v>
      </c>
      <c r="J72" s="149">
        <f t="shared" si="110"/>
        <v>2.499483534637541</v>
      </c>
      <c r="K72" s="91">
        <f>+'Ark1'!AH680</f>
        <v>0.39403321137067265</v>
      </c>
      <c r="L72" s="344"/>
      <c r="M72" s="148"/>
      <c r="N72" s="89">
        <f>+'Ark1'!S680</f>
        <v>4.4016324233042496</v>
      </c>
      <c r="O72" s="117">
        <f t="shared" si="111"/>
        <v>-5.3388594244870191E-2</v>
      </c>
      <c r="P72" s="117"/>
      <c r="Q72" s="117"/>
      <c r="R72" s="117"/>
      <c r="S72" s="89">
        <f>+'Ark1'!T680</f>
        <v>4.1488882634393445</v>
      </c>
      <c r="T72" s="117">
        <f t="shared" si="112"/>
        <v>5.4270040617640625E-2</v>
      </c>
      <c r="U72" s="89">
        <f>+'Ark1'!U680</f>
        <v>12.894314663664511</v>
      </c>
      <c r="V72" s="117">
        <f t="shared" si="113"/>
        <v>1.8559739914359792</v>
      </c>
      <c r="W72" s="91">
        <f>+'Ark1'!W680</f>
        <v>0.50661412890515056</v>
      </c>
      <c r="X72" s="149">
        <f t="shared" si="114"/>
        <v>-4.0532028106765261E-2</v>
      </c>
      <c r="Y72" s="145">
        <f>+'Ark1'!X680</f>
        <v>39.347030678300023</v>
      </c>
      <c r="Z72" s="145">
        <f>+'Ark1'!Y680</f>
        <v>9.9634112018012981</v>
      </c>
      <c r="AA72" s="91">
        <f>+'Ark1'!Z680</f>
        <v>7.9903608752690012</v>
      </c>
      <c r="AB72" s="89">
        <f>+'Ark1'!Z680</f>
        <v>7.9903608752690012</v>
      </c>
      <c r="AC72" s="89">
        <f>+'Ark1'!AA680</f>
        <v>1.8323999089676639</v>
      </c>
      <c r="AD72" s="89">
        <f>+'Ark1'!AC680</f>
        <v>25.69292307804972</v>
      </c>
      <c r="AE72" s="89">
        <f t="shared" si="115"/>
        <v>2.9294392224566796</v>
      </c>
      <c r="AF72" s="145">
        <f t="shared" si="116"/>
        <v>37.010416666666664</v>
      </c>
      <c r="AG72" s="47"/>
      <c r="AH72" s="22"/>
      <c r="AI72" s="22"/>
      <c r="AJ72" s="22"/>
    </row>
    <row r="73" spans="1:36" ht="15.6">
      <c r="A73" s="47"/>
      <c r="B73" s="88">
        <f>+'Ark1'!C681</f>
        <v>2011</v>
      </c>
      <c r="C73" s="88">
        <f>+'Ark1'!G681</f>
        <v>4</v>
      </c>
      <c r="D73" s="89" t="str">
        <f t="shared" si="3"/>
        <v>Nord</v>
      </c>
      <c r="E73" s="88">
        <f>+'Ark1'!Q681</f>
        <v>148</v>
      </c>
      <c r="F73" s="97">
        <f>+E73-E78</f>
        <v>-13</v>
      </c>
      <c r="G73" s="348">
        <f>+'Ark1'!R681</f>
        <v>3942</v>
      </c>
      <c r="H73" s="97">
        <f t="shared" si="109"/>
        <v>-547</v>
      </c>
      <c r="I73" s="91">
        <f>+'Ark1'!AG681</f>
        <v>25.920726867951831</v>
      </c>
      <c r="J73" s="149">
        <f t="shared" si="110"/>
        <v>-0.72399687058300799</v>
      </c>
      <c r="K73" s="91">
        <f>+'Ark1'!AH681</f>
        <v>0</v>
      </c>
      <c r="L73" s="344"/>
      <c r="M73" s="148"/>
      <c r="N73" s="89">
        <f>+'Ark1'!S681</f>
        <v>4.4307458143074578</v>
      </c>
      <c r="O73" s="117">
        <f t="shared" si="111"/>
        <v>-0.28277612821871845</v>
      </c>
      <c r="P73" s="117"/>
      <c r="Q73" s="117"/>
      <c r="R73" s="117"/>
      <c r="S73" s="89">
        <f>+'Ark1'!T681</f>
        <v>4.5936073059360734</v>
      </c>
      <c r="T73" s="117">
        <f t="shared" si="112"/>
        <v>-0.20612537394808861</v>
      </c>
      <c r="U73" s="89">
        <f>+'Ark1'!U681</f>
        <v>16.585134449517959</v>
      </c>
      <c r="V73" s="117">
        <f t="shared" si="113"/>
        <v>-0.99735608289460487</v>
      </c>
      <c r="W73" s="91">
        <f>+'Ark1'!W681</f>
        <v>1.4713343480466772</v>
      </c>
      <c r="X73" s="149">
        <f t="shared" si="114"/>
        <v>-1.7365070420179254</v>
      </c>
      <c r="Y73" s="145">
        <f>+'Ark1'!X681</f>
        <v>54.743784880771187</v>
      </c>
      <c r="Z73" s="145">
        <f>+'Ark1'!Y681</f>
        <v>18.594622019279555</v>
      </c>
      <c r="AA73" s="91">
        <f>+'Ark1'!Z681</f>
        <v>7.4126691102523186</v>
      </c>
      <c r="AB73" s="89">
        <f>+'Ark1'!Z681</f>
        <v>7.4126691102523186</v>
      </c>
      <c r="AC73" s="89">
        <f>+'Ark1'!AA681</f>
        <v>1.8407276928418312</v>
      </c>
      <c r="AD73" s="89">
        <f>+'Ark1'!AC681</f>
        <v>49.692730318809808</v>
      </c>
      <c r="AE73" s="89">
        <f t="shared" si="115"/>
        <v>3.7431924882628991</v>
      </c>
      <c r="AF73" s="145">
        <f t="shared" si="116"/>
        <v>26.635135135135137</v>
      </c>
      <c r="AG73" s="47"/>
      <c r="AH73" s="22"/>
      <c r="AI73" s="22"/>
      <c r="AJ73" s="22"/>
    </row>
    <row r="74" spans="1:36">
      <c r="A74" s="47"/>
      <c r="B74" s="47"/>
      <c r="C74" s="47"/>
      <c r="D74" s="47"/>
      <c r="E74" s="47"/>
      <c r="F74" s="47"/>
      <c r="G74" s="341"/>
      <c r="H74" s="47"/>
      <c r="I74" s="47"/>
      <c r="J74" s="47"/>
      <c r="K74" s="47"/>
      <c r="L74" s="344"/>
      <c r="M74" s="148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22"/>
      <c r="AI74" s="22"/>
      <c r="AJ74" s="22"/>
    </row>
    <row r="75" spans="1:36" ht="15.6">
      <c r="A75" s="47"/>
      <c r="B75" s="88">
        <f>+'Ark1'!C682</f>
        <v>2010</v>
      </c>
      <c r="C75" s="88">
        <f>+'Ark1'!G682</f>
        <v>1</v>
      </c>
      <c r="D75" s="89" t="str">
        <f t="shared" si="3"/>
        <v>Øst</v>
      </c>
      <c r="E75" s="88">
        <f>+'Ark1'!Q682</f>
        <v>234</v>
      </c>
      <c r="F75" s="97">
        <f>+E75-E80</f>
        <v>-15</v>
      </c>
      <c r="G75" s="348">
        <f>+'Ark1'!R682</f>
        <v>6499</v>
      </c>
      <c r="H75" s="97">
        <f>+G75-G80</f>
        <v>-780</v>
      </c>
      <c r="I75" s="91">
        <f>+'Ark1'!AG682</f>
        <v>26.26038491271775</v>
      </c>
      <c r="J75" s="149">
        <f>+I75-I80</f>
        <v>-2.9966014553280083</v>
      </c>
      <c r="K75" s="91">
        <f>+'Ark1'!AH682</f>
        <v>0.29235266964148326</v>
      </c>
      <c r="L75" s="344"/>
      <c r="M75" s="148"/>
      <c r="N75" s="89">
        <f>+'Ark1'!S682</f>
        <v>4.9618402831204804</v>
      </c>
      <c r="O75" s="117">
        <f>+N75-N80</f>
        <v>0.35942236857177967</v>
      </c>
      <c r="P75" s="117"/>
      <c r="Q75" s="117"/>
      <c r="R75" s="117"/>
      <c r="S75" s="89">
        <f>+'Ark1'!T682</f>
        <v>4.1063240498538258</v>
      </c>
      <c r="T75" s="117">
        <f>+S75-S80</f>
        <v>-0.19426669063250568</v>
      </c>
      <c r="U75" s="89">
        <f>+'Ark1'!U682</f>
        <v>11.969426065548523</v>
      </c>
      <c r="V75" s="117">
        <f>+U75-U80</f>
        <v>0.21025584985953216</v>
      </c>
      <c r="W75" s="91">
        <f>+'Ark1'!W682</f>
        <v>0.72318818279735342</v>
      </c>
      <c r="X75" s="149">
        <f>+W75-W80</f>
        <v>-0.34838758310455686</v>
      </c>
      <c r="Y75" s="145">
        <f>+'Ark1'!X682</f>
        <v>31.081704877673484</v>
      </c>
      <c r="Z75" s="145">
        <f>+'Ark1'!Y682</f>
        <v>7.970456993383598</v>
      </c>
      <c r="AA75" s="91">
        <f>+'Ark1'!Z682</f>
        <v>7.4099957749039396</v>
      </c>
      <c r="AB75" s="89">
        <f>+'Ark1'!Z682</f>
        <v>7.4099957749039396</v>
      </c>
      <c r="AC75" s="89">
        <f>+'Ark1'!AA682</f>
        <v>1.337409957032738</v>
      </c>
      <c r="AD75" s="89">
        <f>+'Ark1'!AC682</f>
        <v>-1.2197270632055019</v>
      </c>
      <c r="AE75" s="89">
        <f t="shared" si="11"/>
        <v>2.412295717431074</v>
      </c>
      <c r="AF75" s="145">
        <f t="shared" si="12"/>
        <v>27.773504273504273</v>
      </c>
      <c r="AG75" s="47"/>
      <c r="AH75" s="22"/>
      <c r="AI75" s="22"/>
      <c r="AJ75" s="22"/>
    </row>
    <row r="76" spans="1:36" ht="15.6">
      <c r="A76" s="47"/>
      <c r="B76" s="88">
        <f>+'Ark1'!C683</f>
        <v>2010</v>
      </c>
      <c r="C76" s="88">
        <f>+'Ark1'!G683</f>
        <v>2</v>
      </c>
      <c r="D76" s="89" t="str">
        <f t="shared" si="3"/>
        <v>Vest</v>
      </c>
      <c r="E76" s="88">
        <f>+'Ark1'!Q683</f>
        <v>308</v>
      </c>
      <c r="F76" s="97">
        <f>+E76-E81</f>
        <v>22</v>
      </c>
      <c r="G76" s="348">
        <f>+'Ark1'!R683</f>
        <v>7790</v>
      </c>
      <c r="H76" s="97">
        <f>+G76-G81</f>
        <v>535</v>
      </c>
      <c r="I76" s="91">
        <f>+'Ark1'!AG683</f>
        <v>31.430645155845408</v>
      </c>
      <c r="J76" s="149">
        <f>+I76-I81</f>
        <v>3.3963372846411133</v>
      </c>
      <c r="K76" s="91">
        <f>+'Ark1'!AH683</f>
        <v>0.6546854942233632</v>
      </c>
      <c r="L76" s="344"/>
      <c r="M76" s="148"/>
      <c r="N76" s="89">
        <f>+'Ark1'!S683</f>
        <v>4.2847240051347875</v>
      </c>
      <c r="O76" s="117">
        <f>+N76-N81</f>
        <v>4.1305672950086247E-2</v>
      </c>
      <c r="P76" s="117"/>
      <c r="Q76" s="117"/>
      <c r="R76" s="117"/>
      <c r="S76" s="89">
        <f>+'Ark1'!T683</f>
        <v>3.7157894736842114</v>
      </c>
      <c r="T76" s="117">
        <f>+S76-S81</f>
        <v>-1.3500671043563006E-2</v>
      </c>
      <c r="U76" s="89">
        <f>+'Ark1'!U683</f>
        <v>11.951835686777915</v>
      </c>
      <c r="V76" s="117">
        <f>+U76-U81</f>
        <v>0.6468184572810376</v>
      </c>
      <c r="W76" s="91">
        <f>+'Ark1'!W683</f>
        <v>0.14120667522464697</v>
      </c>
      <c r="X76" s="149">
        <f>+W76-W81</f>
        <v>7.2288687629884746E-2</v>
      </c>
      <c r="Y76" s="145">
        <f>+'Ark1'!X683</f>
        <v>31.976893453145056</v>
      </c>
      <c r="Z76" s="145">
        <f>+'Ark1'!Y683</f>
        <v>6.9319640564826726</v>
      </c>
      <c r="AA76" s="91">
        <f>+'Ark1'!Z683</f>
        <v>7.3265745283590817</v>
      </c>
      <c r="AB76" s="89">
        <f>+'Ark1'!Z683</f>
        <v>7.3265745283590817</v>
      </c>
      <c r="AC76" s="89">
        <f>+'Ark1'!AA683</f>
        <v>1.3478686716142867</v>
      </c>
      <c r="AD76" s="89">
        <f>+'Ark1'!AC683</f>
        <v>28.965198694233301</v>
      </c>
      <c r="AE76" s="89">
        <f t="shared" ref="AE76:AE133" si="117">+U76/N76</f>
        <v>2.7894061956977643</v>
      </c>
      <c r="AF76" s="145">
        <f t="shared" ref="AF76:AF133" si="118">+G76/E76</f>
        <v>25.292207792207794</v>
      </c>
      <c r="AG76" s="47"/>
      <c r="AH76" s="22"/>
      <c r="AI76" s="22"/>
      <c r="AJ76" s="22"/>
    </row>
    <row r="77" spans="1:36" ht="15.6">
      <c r="A77" s="47"/>
      <c r="B77" s="88">
        <f>+'Ark1'!C684</f>
        <v>2010</v>
      </c>
      <c r="C77" s="88">
        <f>+'Ark1'!G684</f>
        <v>3</v>
      </c>
      <c r="D77" s="89" t="str">
        <f t="shared" si="3"/>
        <v>Midt</v>
      </c>
      <c r="E77" s="88">
        <f>+'Ark1'!Q684</f>
        <v>109</v>
      </c>
      <c r="F77" s="97">
        <f>+E77-E82</f>
        <v>12</v>
      </c>
      <c r="G77" s="348">
        <f>+'Ark1'!R684</f>
        <v>4203.63</v>
      </c>
      <c r="H77" s="97">
        <f>+G77-G82</f>
        <v>238.63000000000011</v>
      </c>
      <c r="I77" s="91">
        <f>+'Ark1'!AG684</f>
        <v>15.664246192901995</v>
      </c>
      <c r="J77" s="149">
        <f>+I77-I82</f>
        <v>1.2864344015110465</v>
      </c>
      <c r="K77" s="91">
        <f>+'Ark1'!AH684</f>
        <v>0</v>
      </c>
      <c r="L77" s="344"/>
      <c r="M77" s="148"/>
      <c r="N77" s="89">
        <f>+'Ark1'!S684</f>
        <v>4.4550210175491198</v>
      </c>
      <c r="O77" s="117">
        <f>+N77-N82</f>
        <v>0.16548760014684838</v>
      </c>
      <c r="P77" s="117"/>
      <c r="Q77" s="117"/>
      <c r="R77" s="117"/>
      <c r="S77" s="89">
        <f>+'Ark1'!T684</f>
        <v>4.0946182228217038</v>
      </c>
      <c r="T77" s="117">
        <f>+S77-S82</f>
        <v>-1.8370427871865935E-2</v>
      </c>
      <c r="U77" s="89">
        <f>+'Ark1'!U684</f>
        <v>11.038340672228532</v>
      </c>
      <c r="V77" s="117">
        <f>+U77-U82</f>
        <v>0.42948821321216002</v>
      </c>
      <c r="W77" s="91">
        <f>+'Ark1'!W684</f>
        <v>0.54714615701191582</v>
      </c>
      <c r="X77" s="149">
        <f>+W77-W82</f>
        <v>9.3173899760969903E-2</v>
      </c>
      <c r="Y77" s="145">
        <f>+'Ark1'!X684</f>
        <v>27.285940960550761</v>
      </c>
      <c r="Z77" s="145">
        <f>+'Ark1'!Y684</f>
        <v>8.4450819886621815</v>
      </c>
      <c r="AA77" s="91">
        <f>+'Ark1'!Z684</f>
        <v>7.7822590850055153</v>
      </c>
      <c r="AB77" s="89">
        <f>+'Ark1'!Z684</f>
        <v>7.7822590850055153</v>
      </c>
      <c r="AC77" s="89">
        <f>+'Ark1'!AA684</f>
        <v>1.8237917679093871</v>
      </c>
      <c r="AD77" s="89">
        <f>+'Ark1'!AC684</f>
        <v>13.856524045555036</v>
      </c>
      <c r="AE77" s="89">
        <f t="shared" si="117"/>
        <v>2.4777303246710951</v>
      </c>
      <c r="AF77" s="145">
        <f t="shared" si="118"/>
        <v>38.5654128440367</v>
      </c>
      <c r="AG77" s="47"/>
      <c r="AH77" s="22"/>
      <c r="AI77" s="22"/>
      <c r="AJ77" s="22"/>
    </row>
    <row r="78" spans="1:36" ht="15.6">
      <c r="A78" s="47"/>
      <c r="B78" s="88">
        <f>+'Ark1'!C685</f>
        <v>2010</v>
      </c>
      <c r="C78" s="88">
        <f>+'Ark1'!G685</f>
        <v>4</v>
      </c>
      <c r="D78" s="89" t="str">
        <f t="shared" si="3"/>
        <v>Nord</v>
      </c>
      <c r="E78" s="88">
        <f>+'Ark1'!Q685</f>
        <v>161</v>
      </c>
      <c r="F78" s="97">
        <f>+E78-E83</f>
        <v>-8</v>
      </c>
      <c r="G78" s="348">
        <f>+'Ark1'!R685</f>
        <v>4489</v>
      </c>
      <c r="H78" s="97">
        <f>+G78-G83</f>
        <v>-520</v>
      </c>
      <c r="I78" s="91">
        <f>+'Ark1'!AG685</f>
        <v>26.644723738534839</v>
      </c>
      <c r="J78" s="149">
        <f>+I78-I83</f>
        <v>-1.6861702308241533</v>
      </c>
      <c r="K78" s="91">
        <f>+'Ark1'!AH685</f>
        <v>0</v>
      </c>
      <c r="L78" s="344"/>
      <c r="M78" s="148"/>
      <c r="N78" s="89">
        <f>+'Ark1'!S685</f>
        <v>4.7135219425261763</v>
      </c>
      <c r="O78" s="117">
        <f>+N78-N83</f>
        <v>0.48553232383981193</v>
      </c>
      <c r="P78" s="117"/>
      <c r="Q78" s="117"/>
      <c r="R78" s="117"/>
      <c r="S78" s="89">
        <f>+'Ark1'!T685</f>
        <v>4.799732679884162</v>
      </c>
      <c r="T78" s="117">
        <f>+S78-S83</f>
        <v>0.10418466630859768</v>
      </c>
      <c r="U78" s="89">
        <f>+'Ark1'!U685</f>
        <v>17.582490532412564</v>
      </c>
      <c r="V78" s="117">
        <f>+U78-U83</f>
        <v>1.0351557350478551</v>
      </c>
      <c r="W78" s="91">
        <f>+'Ark1'!W685</f>
        <v>3.2078413900646026</v>
      </c>
      <c r="X78" s="149">
        <f>+W78-W83</f>
        <v>0.11341136411131947</v>
      </c>
      <c r="Y78" s="145">
        <f>+'Ark1'!X685</f>
        <v>61.750946758743602</v>
      </c>
      <c r="Z78" s="145">
        <f>+'Ark1'!Y685</f>
        <v>22.677656493651138</v>
      </c>
      <c r="AA78" s="91">
        <f>+'Ark1'!Z685</f>
        <v>7.6076397531925855</v>
      </c>
      <c r="AB78" s="89">
        <f>+'Ark1'!Z685</f>
        <v>7.6076397531925855</v>
      </c>
      <c r="AC78" s="89">
        <f>+'Ark1'!AA685</f>
        <v>1.3695271583938109</v>
      </c>
      <c r="AD78" s="89">
        <f>+'Ark1'!AC685</f>
        <v>41.559025984284531</v>
      </c>
      <c r="AE78" s="89">
        <f t="shared" si="117"/>
        <v>3.7302235455361776</v>
      </c>
      <c r="AF78" s="145">
        <f t="shared" si="118"/>
        <v>27.881987577639752</v>
      </c>
      <c r="AG78" s="47"/>
      <c r="AH78" s="22"/>
      <c r="AI78" s="22"/>
      <c r="AJ78" s="22"/>
    </row>
    <row r="79" spans="1:36">
      <c r="A79" s="47"/>
      <c r="B79" s="47"/>
      <c r="C79" s="47"/>
      <c r="D79" s="47"/>
      <c r="E79" s="47"/>
      <c r="F79" s="47"/>
      <c r="G79" s="341"/>
      <c r="H79" s="47"/>
      <c r="I79" s="47"/>
      <c r="J79" s="47"/>
      <c r="K79" s="47"/>
      <c r="L79" s="344"/>
      <c r="M79" s="148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22"/>
      <c r="AI79" s="22"/>
      <c r="AJ79" s="22"/>
    </row>
    <row r="80" spans="1:36" ht="15.6">
      <c r="A80" s="47"/>
      <c r="B80" s="88">
        <f>+'Ark1'!C686</f>
        <v>2009</v>
      </c>
      <c r="C80" s="88">
        <f>+'Ark1'!G686</f>
        <v>1</v>
      </c>
      <c r="D80" s="89" t="str">
        <f t="shared" si="3"/>
        <v>Øst</v>
      </c>
      <c r="E80" s="88">
        <f>+'Ark1'!Q686</f>
        <v>249</v>
      </c>
      <c r="F80" s="97">
        <f>+E80-E85</f>
        <v>-2</v>
      </c>
      <c r="G80" s="348">
        <f>+'Ark1'!R686</f>
        <v>7279</v>
      </c>
      <c r="H80" s="97">
        <f>+G80-G85</f>
        <v>796</v>
      </c>
      <c r="I80" s="91">
        <f>+'Ark1'!AG686</f>
        <v>29.256986368045759</v>
      </c>
      <c r="J80" s="149">
        <f>+I80-I85</f>
        <v>4.7174092509578998</v>
      </c>
      <c r="K80" s="91">
        <f>+'Ark1'!AH686</f>
        <v>0</v>
      </c>
      <c r="L80" s="344"/>
      <c r="M80" s="148"/>
      <c r="N80" s="89">
        <f>+'Ark1'!S686</f>
        <v>4.6024179145487008</v>
      </c>
      <c r="O80" s="117">
        <f>+N80-N85</f>
        <v>1.4727030698632682E-2</v>
      </c>
      <c r="P80" s="117"/>
      <c r="Q80" s="117"/>
      <c r="R80" s="117"/>
      <c r="S80" s="89">
        <f>+'Ark1'!T686</f>
        <v>4.3005907404863315</v>
      </c>
      <c r="T80" s="117">
        <f>+S80-S85</f>
        <v>0.28562853163240476</v>
      </c>
      <c r="U80" s="89">
        <f>+'Ark1'!U686</f>
        <v>11.759170215688991</v>
      </c>
      <c r="V80" s="117">
        <f>+U80-U85</f>
        <v>0.32535870867064176</v>
      </c>
      <c r="W80" s="91">
        <f>+'Ark1'!W686</f>
        <v>1.0715757659019103</v>
      </c>
      <c r="X80" s="149">
        <f>+W80-W85</f>
        <v>0.28490292925221128</v>
      </c>
      <c r="Y80" s="145">
        <f>+'Ark1'!X686</f>
        <v>28.34180519302101</v>
      </c>
      <c r="Z80" s="145">
        <f>+'Ark1'!Y686</f>
        <v>8.187937903558181</v>
      </c>
      <c r="AA80" s="91">
        <f>+'Ark1'!Z686</f>
        <v>7.4721105796401215</v>
      </c>
      <c r="AB80" s="89">
        <f>+'Ark1'!Z686</f>
        <v>7.4721105796401215</v>
      </c>
      <c r="AC80" s="89">
        <f>+'Ark1'!AA686</f>
        <v>1.725072594433618</v>
      </c>
      <c r="AD80" s="89">
        <f>+'Ark1'!AC686</f>
        <v>12.064523565812896</v>
      </c>
      <c r="AE80" s="89">
        <f t="shared" si="117"/>
        <v>2.5549983582579681</v>
      </c>
      <c r="AF80" s="145">
        <f t="shared" si="118"/>
        <v>29.23293172690763</v>
      </c>
      <c r="AG80" s="47"/>
      <c r="AH80" s="22"/>
      <c r="AI80" s="22"/>
      <c r="AJ80" s="22"/>
    </row>
    <row r="81" spans="1:36" ht="15.6">
      <c r="A81" s="47"/>
      <c r="B81" s="88">
        <f>+'Ark1'!C687</f>
        <v>2009</v>
      </c>
      <c r="C81" s="88">
        <f>+'Ark1'!G687</f>
        <v>2</v>
      </c>
      <c r="D81" s="89" t="str">
        <f t="shared" si="3"/>
        <v>Vest</v>
      </c>
      <c r="E81" s="88">
        <f>+'Ark1'!Q687</f>
        <v>286</v>
      </c>
      <c r="F81" s="97">
        <f>+E81-E86</f>
        <v>-18</v>
      </c>
      <c r="G81" s="348">
        <f>+'Ark1'!R687</f>
        <v>7255</v>
      </c>
      <c r="H81" s="97">
        <f>+G81-G86</f>
        <v>156</v>
      </c>
      <c r="I81" s="91">
        <f>+'Ark1'!AG687</f>
        <v>28.034307871204295</v>
      </c>
      <c r="J81" s="149">
        <f>+I81-I86</f>
        <v>0.32418484127075331</v>
      </c>
      <c r="K81" s="91">
        <f>+'Ark1'!AH687</f>
        <v>0.52377670572019275</v>
      </c>
      <c r="L81" s="344"/>
      <c r="M81" s="148"/>
      <c r="N81" s="89">
        <f>+'Ark1'!S687</f>
        <v>4.2434183321847012</v>
      </c>
      <c r="O81" s="117">
        <f>+N81-N86</f>
        <v>0.3007503507788698</v>
      </c>
      <c r="P81" s="117"/>
      <c r="Q81" s="117"/>
      <c r="R81" s="117"/>
      <c r="S81" s="89">
        <f>+'Ark1'!T687</f>
        <v>3.7292901447277744</v>
      </c>
      <c r="T81" s="117">
        <f>+S81-S86</f>
        <v>3.0600188395895955E-2</v>
      </c>
      <c r="U81" s="89">
        <f>+'Ark1'!U687</f>
        <v>11.305017229496878</v>
      </c>
      <c r="V81" s="117">
        <f>+U81-U86</f>
        <v>-0.48572794587986401</v>
      </c>
      <c r="W81" s="91">
        <f>+'Ark1'!W687</f>
        <v>6.8917987594762226E-2</v>
      </c>
      <c r="X81" s="149">
        <f>+W81-W86</f>
        <v>-2.9687449790785039E-2</v>
      </c>
      <c r="Y81" s="145">
        <f>+'Ark1'!X687</f>
        <v>27.911784975878714</v>
      </c>
      <c r="Z81" s="145">
        <f>+'Ark1'!Y687</f>
        <v>7.0985527222605107</v>
      </c>
      <c r="AA81" s="91">
        <f>+'Ark1'!Z687</f>
        <v>7.4442408544051117</v>
      </c>
      <c r="AB81" s="89">
        <f>+'Ark1'!Z687</f>
        <v>7.4442408544051117</v>
      </c>
      <c r="AC81" s="89">
        <f>+'Ark1'!AA687</f>
        <v>1.5251678275476197</v>
      </c>
      <c r="AD81" s="89">
        <f>+'Ark1'!AC687</f>
        <v>15.856315440380907</v>
      </c>
      <c r="AE81" s="89">
        <f t="shared" si="117"/>
        <v>2.6641297992593982</v>
      </c>
      <c r="AF81" s="145">
        <f t="shared" si="118"/>
        <v>25.367132867132867</v>
      </c>
      <c r="AG81" s="47"/>
      <c r="AH81" s="22"/>
      <c r="AI81" s="22"/>
      <c r="AJ81" s="22"/>
    </row>
    <row r="82" spans="1:36" ht="15.6">
      <c r="A82" s="47"/>
      <c r="B82" s="88">
        <f>+'Ark1'!C688</f>
        <v>2009</v>
      </c>
      <c r="C82" s="88">
        <f>+'Ark1'!G688</f>
        <v>3</v>
      </c>
      <c r="D82" s="89" t="str">
        <f t="shared" si="3"/>
        <v>Midt</v>
      </c>
      <c r="E82" s="88">
        <f>+'Ark1'!Q688</f>
        <v>97</v>
      </c>
      <c r="F82" s="97">
        <f>+E82-E87</f>
        <v>-5</v>
      </c>
      <c r="G82" s="348">
        <f>+'Ark1'!R688</f>
        <v>3965</v>
      </c>
      <c r="H82" s="97">
        <f>+G82-G87</f>
        <v>-419</v>
      </c>
      <c r="I82" s="91">
        <f>+'Ark1'!AG688</f>
        <v>14.377811791390949</v>
      </c>
      <c r="J82" s="149">
        <f>+I82-I87</f>
        <v>-0.64877026205656563</v>
      </c>
      <c r="K82" s="91">
        <f>+'Ark1'!AH688</f>
        <v>7.5662042875157612E-2</v>
      </c>
      <c r="L82" s="344"/>
      <c r="M82" s="148"/>
      <c r="N82" s="89">
        <f>+'Ark1'!S688</f>
        <v>4.2895334174022715</v>
      </c>
      <c r="O82" s="117">
        <f>+N82-N87</f>
        <v>0.21266297944606638</v>
      </c>
      <c r="P82" s="117"/>
      <c r="Q82" s="117"/>
      <c r="R82" s="117"/>
      <c r="S82" s="89">
        <f>+'Ark1'!T688</f>
        <v>4.1129886506935698</v>
      </c>
      <c r="T82" s="117">
        <f>+S82-S87</f>
        <v>-6.7668283613000035E-2</v>
      </c>
      <c r="U82" s="89">
        <f>+'Ark1'!U688</f>
        <v>10.608852459016372</v>
      </c>
      <c r="V82" s="117">
        <f>+U82-U87</f>
        <v>0.25529406485578932</v>
      </c>
      <c r="W82" s="91">
        <f>+'Ark1'!W688</f>
        <v>0.45397225725094592</v>
      </c>
      <c r="X82" s="149">
        <f>+W82-W87</f>
        <v>0.13462919155751518</v>
      </c>
      <c r="Y82" s="145">
        <f>+'Ark1'!X688</f>
        <v>27.742749054224461</v>
      </c>
      <c r="Z82" s="145">
        <f>+'Ark1'!Y688</f>
        <v>7.6418663303909184</v>
      </c>
      <c r="AA82" s="91">
        <f>+'Ark1'!Z688</f>
        <v>7.813431370419142</v>
      </c>
      <c r="AB82" s="89">
        <f>+'Ark1'!Z688</f>
        <v>7.813431370419142</v>
      </c>
      <c r="AC82" s="89">
        <f>+'Ark1'!AA688</f>
        <v>1.9289796083913011</v>
      </c>
      <c r="AD82" s="89">
        <f>+'Ark1'!AC688</f>
        <v>16.090515694650339</v>
      </c>
      <c r="AE82" s="89">
        <f t="shared" si="117"/>
        <v>2.4731949670743121</v>
      </c>
      <c r="AF82" s="145">
        <f t="shared" si="118"/>
        <v>40.876288659793815</v>
      </c>
      <c r="AG82" s="47"/>
      <c r="AH82" s="22"/>
      <c r="AI82" s="22"/>
      <c r="AJ82" s="22"/>
    </row>
    <row r="83" spans="1:36" ht="15.6">
      <c r="A83" s="47"/>
      <c r="B83" s="88">
        <f>+'Ark1'!C689</f>
        <v>2009</v>
      </c>
      <c r="C83" s="88">
        <f>+'Ark1'!G689</f>
        <v>4</v>
      </c>
      <c r="D83" s="89" t="str">
        <f t="shared" si="3"/>
        <v>Nord</v>
      </c>
      <c r="E83" s="88">
        <f>+'Ark1'!Q689</f>
        <v>169</v>
      </c>
      <c r="F83" s="97">
        <f>+E83-E88</f>
        <v>-13</v>
      </c>
      <c r="G83" s="348">
        <f>+'Ark1'!R689</f>
        <v>5009</v>
      </c>
      <c r="H83" s="97">
        <f>+G83-G88</f>
        <v>-938</v>
      </c>
      <c r="I83" s="91">
        <f>+'Ark1'!AG689</f>
        <v>28.330893969358993</v>
      </c>
      <c r="J83" s="149">
        <f>+I83-I88</f>
        <v>-4.3928238301720874</v>
      </c>
      <c r="K83" s="91">
        <f>+'Ark1'!AH689</f>
        <v>0</v>
      </c>
      <c r="L83" s="344"/>
      <c r="M83" s="148"/>
      <c r="N83" s="89">
        <f>+'Ark1'!S689</f>
        <v>4.2279896186863644</v>
      </c>
      <c r="O83" s="117">
        <f>+N83-N88</f>
        <v>8.2033674512832278E-2</v>
      </c>
      <c r="P83" s="117"/>
      <c r="Q83" s="117"/>
      <c r="R83" s="117"/>
      <c r="S83" s="89">
        <f>+'Ark1'!T689</f>
        <v>4.6955480135755643</v>
      </c>
      <c r="T83" s="117">
        <f>+S83-S88</f>
        <v>-3.1204971122603453E-2</v>
      </c>
      <c r="U83" s="89">
        <f>+'Ark1'!U689</f>
        <v>16.547334797364709</v>
      </c>
      <c r="V83" s="117">
        <f>+U83-U88</f>
        <v>-7.3953247027418456E-2</v>
      </c>
      <c r="W83" s="91">
        <f>+'Ark1'!W689</f>
        <v>3.0944300259532831</v>
      </c>
      <c r="X83" s="149">
        <f>+W83-W88</f>
        <v>-0.68899018591824968</v>
      </c>
      <c r="Y83" s="145">
        <f>+'Ark1'!X689</f>
        <v>54.422040327410656</v>
      </c>
      <c r="Z83" s="145">
        <f>+'Ark1'!Y689</f>
        <v>19.484927131163904</v>
      </c>
      <c r="AA83" s="91">
        <f>+'Ark1'!Z689</f>
        <v>7.4286018844185699</v>
      </c>
      <c r="AB83" s="89">
        <f>+'Ark1'!Z689</f>
        <v>7.4286018844185699</v>
      </c>
      <c r="AC83" s="89">
        <f>+'Ark1'!AA689</f>
        <v>1.8357182301581785</v>
      </c>
      <c r="AD83" s="89">
        <f>+'Ark1'!AC689</f>
        <v>41.595318195556473</v>
      </c>
      <c r="AE83" s="89">
        <f t="shared" si="117"/>
        <v>3.913759561809417</v>
      </c>
      <c r="AF83" s="145">
        <f t="shared" si="118"/>
        <v>29.639053254437869</v>
      </c>
      <c r="AG83" s="47"/>
      <c r="AH83" s="22"/>
      <c r="AI83" s="22"/>
      <c r="AJ83" s="22"/>
    </row>
    <row r="84" spans="1:36">
      <c r="A84" s="47"/>
      <c r="B84" s="47"/>
      <c r="C84" s="47"/>
      <c r="D84" s="47"/>
      <c r="E84" s="47"/>
      <c r="F84" s="47"/>
      <c r="G84" s="341"/>
      <c r="H84" s="47"/>
      <c r="I84" s="47"/>
      <c r="J84" s="47"/>
      <c r="K84" s="47"/>
      <c r="L84" s="344"/>
      <c r="M84" s="148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22"/>
      <c r="AI84" s="22"/>
      <c r="AJ84" s="22"/>
    </row>
    <row r="85" spans="1:36" ht="15.6">
      <c r="A85" s="47"/>
      <c r="B85" s="88">
        <f>+'Ark1'!C690</f>
        <v>2008</v>
      </c>
      <c r="C85" s="88">
        <f>+'Ark1'!G690</f>
        <v>1</v>
      </c>
      <c r="D85" s="89" t="str">
        <f t="shared" ref="D85:D133" si="119">VLOOKUP(C85,$AM$5:$AN$8,2)</f>
        <v>Øst</v>
      </c>
      <c r="E85" s="88">
        <f>+'Ark1'!Q690</f>
        <v>251</v>
      </c>
      <c r="F85" s="97">
        <f>+E85-E90</f>
        <v>1</v>
      </c>
      <c r="G85" s="348">
        <f>+'Ark1'!R690</f>
        <v>6483</v>
      </c>
      <c r="H85" s="97">
        <f>+G85-G90</f>
        <v>523</v>
      </c>
      <c r="I85" s="91">
        <f>+'Ark1'!AG690</f>
        <v>24.539577117087859</v>
      </c>
      <c r="J85" s="149">
        <f>+I85-I90</f>
        <v>-1.8912412181980542</v>
      </c>
      <c r="K85" s="91">
        <f>+'Ark1'!AH690</f>
        <v>0.26222427888323313</v>
      </c>
      <c r="L85" s="344"/>
      <c r="M85" s="148"/>
      <c r="N85" s="89">
        <f>+'Ark1'!S690</f>
        <v>4.5876908838500681</v>
      </c>
      <c r="O85" s="117">
        <f>+N85-N90</f>
        <v>0.24037544760845897</v>
      </c>
      <c r="P85" s="117"/>
      <c r="Q85" s="117"/>
      <c r="R85" s="117"/>
      <c r="S85" s="89">
        <f>+'Ark1'!T690</f>
        <v>4.0149622088539267</v>
      </c>
      <c r="T85" s="117">
        <f>+S85-S90</f>
        <v>0.19365348402171234</v>
      </c>
      <c r="U85" s="89">
        <f>+'Ark1'!U690</f>
        <v>11.433811507018349</v>
      </c>
      <c r="V85" s="117">
        <f>+U85-U90</f>
        <v>-0.58456097620311986</v>
      </c>
      <c r="W85" s="91">
        <f>+'Ark1'!W690</f>
        <v>0.786672836649699</v>
      </c>
      <c r="X85" s="149">
        <f>+W85-W90</f>
        <v>3.1639279602719173E-2</v>
      </c>
      <c r="Y85" s="145">
        <f>+'Ark1'!X690</f>
        <v>26.577201912694729</v>
      </c>
      <c r="Z85" s="145">
        <f>+'Ark1'!Y690</f>
        <v>6.3242326083603277</v>
      </c>
      <c r="AA85" s="91">
        <f>+'Ark1'!Z690</f>
        <v>7.0463859252154348</v>
      </c>
      <c r="AB85" s="89">
        <f>+'Ark1'!Z690</f>
        <v>7.0463859252154348</v>
      </c>
      <c r="AC85" s="89">
        <f>+'Ark1'!AA690</f>
        <v>1.7505600669432724</v>
      </c>
      <c r="AD85" s="89">
        <f>+'Ark1'!AC690</f>
        <v>-5.359381211725899</v>
      </c>
      <c r="AE85" s="89">
        <f t="shared" si="117"/>
        <v>2.4922802770492898</v>
      </c>
      <c r="AF85" s="145">
        <f t="shared" si="118"/>
        <v>25.828685258964143</v>
      </c>
      <c r="AG85" s="47"/>
      <c r="AH85" s="22"/>
      <c r="AI85" s="22"/>
      <c r="AJ85" s="22"/>
    </row>
    <row r="86" spans="1:36" ht="15.6">
      <c r="A86" s="47"/>
      <c r="B86" s="88">
        <f>+'Ark1'!C691</f>
        <v>2008</v>
      </c>
      <c r="C86" s="88">
        <f>+'Ark1'!G691</f>
        <v>2</v>
      </c>
      <c r="D86" s="89" t="str">
        <f t="shared" si="119"/>
        <v>Vest</v>
      </c>
      <c r="E86" s="88">
        <f>+'Ark1'!Q691</f>
        <v>304</v>
      </c>
      <c r="F86" s="97">
        <f>+E86-E91</f>
        <v>17</v>
      </c>
      <c r="G86" s="348">
        <f>+'Ark1'!R691</f>
        <v>7099</v>
      </c>
      <c r="H86" s="97">
        <f>+G86-G91</f>
        <v>94</v>
      </c>
      <c r="I86" s="91">
        <f>+'Ark1'!AG691</f>
        <v>27.710123029933541</v>
      </c>
      <c r="J86" s="149">
        <f>+I86-I91</f>
        <v>-3.4809325681587602</v>
      </c>
      <c r="K86" s="91">
        <f>+'Ark1'!AH691</f>
        <v>0.30990280321171992</v>
      </c>
      <c r="L86" s="344"/>
      <c r="M86" s="148"/>
      <c r="N86" s="89">
        <f>+'Ark1'!S691</f>
        <v>3.9426679814058314</v>
      </c>
      <c r="O86" s="117">
        <f>+N86-N91</f>
        <v>0.2133317929690004</v>
      </c>
      <c r="P86" s="117"/>
      <c r="Q86" s="117"/>
      <c r="R86" s="117"/>
      <c r="S86" s="89">
        <f>+'Ark1'!T691</f>
        <v>3.6986899563318785</v>
      </c>
      <c r="T86" s="117">
        <f>+S86-S91</f>
        <v>0.17349366796642585</v>
      </c>
      <c r="U86" s="89">
        <f>+'Ark1'!U691</f>
        <v>11.790745175376742</v>
      </c>
      <c r="V86" s="117">
        <f>+U86-U91</f>
        <v>-0.27636403233202955</v>
      </c>
      <c r="W86" s="91">
        <f>+'Ark1'!W691</f>
        <v>9.8605437385547265E-2</v>
      </c>
      <c r="X86" s="149">
        <f>+W86-W91</f>
        <v>-1.323185027015214E-3</v>
      </c>
      <c r="Y86" s="145">
        <f>+'Ark1'!X691</f>
        <v>31.117058740667701</v>
      </c>
      <c r="Z86" s="145">
        <f>+'Ark1'!Y691</f>
        <v>6.4093534300605723</v>
      </c>
      <c r="AA86" s="91">
        <f>+'Ark1'!Z691</f>
        <v>7.3234207974201437</v>
      </c>
      <c r="AB86" s="89">
        <f>+'Ark1'!Z691</f>
        <v>7.3234207974201437</v>
      </c>
      <c r="AC86" s="89">
        <f>+'Ark1'!AA691</f>
        <v>1.3913010218408632</v>
      </c>
      <c r="AD86" s="89">
        <f>+'Ark1'!AC691</f>
        <v>23.04452298634164</v>
      </c>
      <c r="AE86" s="89">
        <f t="shared" si="117"/>
        <v>2.990549858873111</v>
      </c>
      <c r="AF86" s="145">
        <f t="shared" si="118"/>
        <v>23.351973684210527</v>
      </c>
      <c r="AG86" s="47"/>
      <c r="AH86" s="22"/>
      <c r="AI86" s="22"/>
      <c r="AJ86" s="22"/>
    </row>
    <row r="87" spans="1:36" ht="15.6">
      <c r="A87" s="47"/>
      <c r="B87" s="88">
        <f>+'Ark1'!C692</f>
        <v>2008</v>
      </c>
      <c r="C87" s="88">
        <f>+'Ark1'!G692</f>
        <v>3</v>
      </c>
      <c r="D87" s="89" t="str">
        <f t="shared" si="119"/>
        <v>Midt</v>
      </c>
      <c r="E87" s="88">
        <f>+'Ark1'!Q692</f>
        <v>102</v>
      </c>
      <c r="F87" s="97">
        <f>+E87-E92</f>
        <v>-6</v>
      </c>
      <c r="G87" s="348">
        <f>+'Ark1'!R692</f>
        <v>4384</v>
      </c>
      <c r="H87" s="97">
        <f>+G87-G92</f>
        <v>909</v>
      </c>
      <c r="I87" s="91">
        <f>+'Ark1'!AG692</f>
        <v>15.026582053447514</v>
      </c>
      <c r="J87" s="149">
        <f>+I87-I92</f>
        <v>0.46750158519478369</v>
      </c>
      <c r="K87" s="91">
        <f>+'Ark1'!AH692</f>
        <v>0</v>
      </c>
      <c r="L87" s="344"/>
      <c r="M87" s="148"/>
      <c r="N87" s="89">
        <f>+'Ark1'!S692</f>
        <v>4.0768704379562051</v>
      </c>
      <c r="O87" s="117">
        <f>+N87-N92</f>
        <v>3.6007128603687377E-2</v>
      </c>
      <c r="P87" s="117"/>
      <c r="Q87" s="117"/>
      <c r="R87" s="117"/>
      <c r="S87" s="89">
        <f>+'Ark1'!T692</f>
        <v>4.1806569343065698</v>
      </c>
      <c r="T87" s="117">
        <f>+S87-S92</f>
        <v>7.4469883946857607E-2</v>
      </c>
      <c r="U87" s="89">
        <f>+'Ark1'!U692</f>
        <v>10.353558394160583</v>
      </c>
      <c r="V87" s="117">
        <f>+U87-U92</f>
        <v>-1.0007437641127996</v>
      </c>
      <c r="W87" s="91">
        <f>+'Ark1'!W692</f>
        <v>0.31934306569343074</v>
      </c>
      <c r="X87" s="149">
        <f>+W87-W92</f>
        <v>-1.2058367904216771</v>
      </c>
      <c r="Y87" s="145">
        <f>+'Ark1'!X692</f>
        <v>27.554744525547441</v>
      </c>
      <c r="Z87" s="145">
        <f>+'Ark1'!Y692</f>
        <v>7.299270072992706</v>
      </c>
      <c r="AA87" s="91">
        <f>+'Ark1'!Z692</f>
        <v>7.9199825307090226</v>
      </c>
      <c r="AB87" s="89">
        <f>+'Ark1'!Z692</f>
        <v>7.9199825307090226</v>
      </c>
      <c r="AC87" s="89">
        <f>+'Ark1'!AA692</f>
        <v>1.5535671413800314</v>
      </c>
      <c r="AD87" s="89">
        <f>+'Ark1'!AC692</f>
        <v>23.427971242248496</v>
      </c>
      <c r="AE87" s="89">
        <f t="shared" si="117"/>
        <v>2.5395848486543944</v>
      </c>
      <c r="AF87" s="145">
        <f t="shared" si="118"/>
        <v>42.980392156862742</v>
      </c>
      <c r="AG87" s="47"/>
      <c r="AH87" s="22"/>
      <c r="AI87" s="22"/>
      <c r="AJ87" s="22"/>
    </row>
    <row r="88" spans="1:36" ht="15.6">
      <c r="A88" s="47"/>
      <c r="B88" s="88">
        <f>+'Ark1'!C693</f>
        <v>2008</v>
      </c>
      <c r="C88" s="88">
        <f>+'Ark1'!G693</f>
        <v>4</v>
      </c>
      <c r="D88" s="89" t="str">
        <f t="shared" si="119"/>
        <v>Nord</v>
      </c>
      <c r="E88" s="88">
        <f>+'Ark1'!Q693</f>
        <v>182</v>
      </c>
      <c r="F88" s="97">
        <f>+E88-E93</f>
        <v>-6</v>
      </c>
      <c r="G88" s="348">
        <f>+'Ark1'!R693</f>
        <v>5947</v>
      </c>
      <c r="H88" s="97">
        <f>+G88-G93</f>
        <v>1242</v>
      </c>
      <c r="I88" s="91">
        <f>+'Ark1'!AG693</f>
        <v>32.72371779953108</v>
      </c>
      <c r="J88" s="149">
        <f>+I88-I93</f>
        <v>4.9046722011620361</v>
      </c>
      <c r="K88" s="91">
        <f>+'Ark1'!AH693</f>
        <v>3.3630401883302505E-2</v>
      </c>
      <c r="L88" s="344"/>
      <c r="M88" s="148"/>
      <c r="N88" s="89">
        <f>+'Ark1'!S693</f>
        <v>4.1459559441735321</v>
      </c>
      <c r="O88" s="117">
        <f>+N88-N93</f>
        <v>-3.7465947431143398E-2</v>
      </c>
      <c r="P88" s="117"/>
      <c r="Q88" s="117"/>
      <c r="R88" s="117"/>
      <c r="S88" s="89">
        <f>+'Ark1'!T693</f>
        <v>4.7267529846981677</v>
      </c>
      <c r="T88" s="117">
        <f>+S88-S93</f>
        <v>0.10486138002229151</v>
      </c>
      <c r="U88" s="89">
        <f>+'Ark1'!U693</f>
        <v>16.621288044392127</v>
      </c>
      <c r="V88" s="117">
        <f>+U88-U93</f>
        <v>0.59754734301062484</v>
      </c>
      <c r="W88" s="91">
        <f>+'Ark1'!W693</f>
        <v>3.7834202118715328</v>
      </c>
      <c r="X88" s="149">
        <f>+W88-W93</f>
        <v>-0.50988478281497107</v>
      </c>
      <c r="Y88" s="145">
        <f>+'Ark1'!X693</f>
        <v>56.953085589372783</v>
      </c>
      <c r="Z88" s="145">
        <f>+'Ark1'!Y693</f>
        <v>17.706406591558771</v>
      </c>
      <c r="AA88" s="91">
        <f>+'Ark1'!Z693</f>
        <v>7.2375553181965007</v>
      </c>
      <c r="AB88" s="89">
        <f>+'Ark1'!Z693</f>
        <v>7.2375553181965007</v>
      </c>
      <c r="AC88" s="89">
        <f>+'Ark1'!AA693</f>
        <v>1.8132645718916407</v>
      </c>
      <c r="AD88" s="89">
        <f>+'Ark1'!AC693</f>
        <v>46.90783835000444</v>
      </c>
      <c r="AE88" s="89">
        <f t="shared" si="117"/>
        <v>4.0090363400389357</v>
      </c>
      <c r="AF88" s="145">
        <f t="shared" si="118"/>
        <v>32.675824175824175</v>
      </c>
      <c r="AG88" s="47"/>
      <c r="AH88" s="22"/>
      <c r="AI88" s="22"/>
      <c r="AJ88" s="22"/>
    </row>
    <row r="89" spans="1:36">
      <c r="A89" s="47"/>
      <c r="B89" s="47"/>
      <c r="C89" s="47"/>
      <c r="D89" s="47"/>
      <c r="E89" s="47"/>
      <c r="F89" s="47"/>
      <c r="G89" s="341"/>
      <c r="H89" s="47"/>
      <c r="I89" s="47"/>
      <c r="J89" s="47"/>
      <c r="K89" s="47"/>
      <c r="L89" s="344"/>
      <c r="M89" s="148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22"/>
      <c r="AI89" s="22"/>
      <c r="AJ89" s="22"/>
    </row>
    <row r="90" spans="1:36" ht="15.6">
      <c r="A90" s="47"/>
      <c r="B90" s="88">
        <f>+'Ark1'!C694</f>
        <v>2007</v>
      </c>
      <c r="C90" s="88">
        <f>+'Ark1'!G694</f>
        <v>1</v>
      </c>
      <c r="D90" s="89" t="str">
        <f t="shared" si="119"/>
        <v>Øst</v>
      </c>
      <c r="E90" s="88">
        <f>+'Ark1'!Q694</f>
        <v>250</v>
      </c>
      <c r="F90" s="97">
        <f>+E90-E95</f>
        <v>-11</v>
      </c>
      <c r="G90" s="348">
        <f>+'Ark1'!R694</f>
        <v>5960</v>
      </c>
      <c r="H90" s="97">
        <f>+G90-G95</f>
        <v>-257</v>
      </c>
      <c r="I90" s="91">
        <f>+'Ark1'!AG694</f>
        <v>26.430818335285913</v>
      </c>
      <c r="J90" s="149">
        <f>+I90-I95</f>
        <v>1.1379747690037441</v>
      </c>
      <c r="K90" s="91">
        <f>+'Ark1'!AH694</f>
        <v>0.31879194630872487</v>
      </c>
      <c r="L90" s="344"/>
      <c r="M90" s="148"/>
      <c r="N90" s="89">
        <f>+'Ark1'!S694</f>
        <v>4.3473154362416091</v>
      </c>
      <c r="O90" s="117">
        <f>+N90-N95</f>
        <v>0.28571016038508645</v>
      </c>
      <c r="P90" s="117"/>
      <c r="Q90" s="117"/>
      <c r="R90" s="117"/>
      <c r="S90" s="89">
        <f>+'Ark1'!T694</f>
        <v>3.8213087248322144</v>
      </c>
      <c r="T90" s="117">
        <f>+S90-S95</f>
        <v>0.45955868461989446</v>
      </c>
      <c r="U90" s="89">
        <f>+'Ark1'!U694</f>
        <v>12.018372483221469</v>
      </c>
      <c r="V90" s="117">
        <f>+U90-U95</f>
        <v>0.14547558761264057</v>
      </c>
      <c r="W90" s="91">
        <f>+'Ark1'!W694</f>
        <v>0.75503355704697983</v>
      </c>
      <c r="X90" s="149">
        <f>+W90-W95</f>
        <v>-8.1382720900583405E-2</v>
      </c>
      <c r="Y90" s="145">
        <f>+'Ark1'!X694</f>
        <v>29.379194630872487</v>
      </c>
      <c r="Z90" s="145">
        <f>+'Ark1'!Y694</f>
        <v>7.1644295302013425</v>
      </c>
      <c r="AA90" s="91">
        <f>+'Ark1'!Z694</f>
        <v>7.1565959416467919</v>
      </c>
      <c r="AB90" s="89">
        <f>+'Ark1'!Z694</f>
        <v>7.1565959416467919</v>
      </c>
      <c r="AC90" s="89">
        <f>+'Ark1'!AA694</f>
        <v>1.7753465039886747</v>
      </c>
      <c r="AD90" s="89">
        <f>+'Ark1'!AC694</f>
        <v>1.845334940828302</v>
      </c>
      <c r="AE90" s="89">
        <f t="shared" si="117"/>
        <v>2.7645503666538009</v>
      </c>
      <c r="AF90" s="145">
        <f t="shared" si="118"/>
        <v>23.84</v>
      </c>
      <c r="AG90" s="47"/>
      <c r="AH90" s="22"/>
      <c r="AI90" s="22"/>
      <c r="AJ90" s="22"/>
    </row>
    <row r="91" spans="1:36" ht="15.6">
      <c r="A91" s="47"/>
      <c r="B91" s="88">
        <f>+'Ark1'!C695</f>
        <v>2007</v>
      </c>
      <c r="C91" s="88">
        <f>+'Ark1'!G695</f>
        <v>2</v>
      </c>
      <c r="D91" s="89" t="str">
        <f t="shared" si="119"/>
        <v>Vest</v>
      </c>
      <c r="E91" s="88">
        <f>+'Ark1'!Q695</f>
        <v>287</v>
      </c>
      <c r="F91" s="97">
        <f>+E91-E96</f>
        <v>-8</v>
      </c>
      <c r="G91" s="348">
        <f>+'Ark1'!R695</f>
        <v>7005</v>
      </c>
      <c r="H91" s="97">
        <f>+G91-G96</f>
        <v>-311</v>
      </c>
      <c r="I91" s="91">
        <f>+'Ark1'!AG695</f>
        <v>31.191055598092301</v>
      </c>
      <c r="J91" s="149">
        <f>+I91-I96</f>
        <v>1.4637115046317781</v>
      </c>
      <c r="K91" s="91">
        <f>+'Ark1'!AH695</f>
        <v>1.1991434689507492</v>
      </c>
      <c r="L91" s="344"/>
      <c r="M91" s="148"/>
      <c r="N91" s="89">
        <f>+'Ark1'!S695</f>
        <v>3.729336188436831</v>
      </c>
      <c r="O91" s="117">
        <f>+N91-N96</f>
        <v>0.34934712337395535</v>
      </c>
      <c r="P91" s="117"/>
      <c r="Q91" s="117"/>
      <c r="R91" s="117"/>
      <c r="S91" s="89">
        <f>+'Ark1'!T695</f>
        <v>3.5251962883654526</v>
      </c>
      <c r="T91" s="117">
        <f>+S91-S96</f>
        <v>0.19373100679082134</v>
      </c>
      <c r="U91" s="89">
        <f>+'Ark1'!U695</f>
        <v>12.067109207708771</v>
      </c>
      <c r="V91" s="117">
        <f>+U91-U96</f>
        <v>0.20881232416585505</v>
      </c>
      <c r="W91" s="91">
        <f>+'Ark1'!W695</f>
        <v>9.9928622412562479E-2</v>
      </c>
      <c r="X91" s="149">
        <f>+W91-W96</f>
        <v>3.1585265386865374E-2</v>
      </c>
      <c r="Y91" s="145">
        <f>+'Ark1'!X695</f>
        <v>30.70663811563168</v>
      </c>
      <c r="Z91" s="145">
        <f>+'Ark1'!Y695</f>
        <v>6.1099214846538175</v>
      </c>
      <c r="AA91" s="91">
        <f>+'Ark1'!Z695</f>
        <v>6.9211123484674202</v>
      </c>
      <c r="AB91" s="89">
        <f>+'Ark1'!Z695</f>
        <v>6.9211123484674202</v>
      </c>
      <c r="AC91" s="89">
        <f>+'Ark1'!AA695</f>
        <v>1.4631725337166257</v>
      </c>
      <c r="AD91" s="89">
        <f>+'Ark1'!AC695</f>
        <v>21.624258499019341</v>
      </c>
      <c r="AE91" s="89">
        <f t="shared" si="117"/>
        <v>3.2357257694074391</v>
      </c>
      <c r="AF91" s="145">
        <f t="shared" si="118"/>
        <v>24.407665505226483</v>
      </c>
      <c r="AG91" s="47"/>
      <c r="AH91" s="22"/>
      <c r="AI91" s="22"/>
      <c r="AJ91" s="22"/>
    </row>
    <row r="92" spans="1:36" ht="15.6">
      <c r="A92" s="47"/>
      <c r="B92" s="88">
        <f>+'Ark1'!C696</f>
        <v>2007</v>
      </c>
      <c r="C92" s="88">
        <f>+'Ark1'!G696</f>
        <v>3</v>
      </c>
      <c r="D92" s="89" t="str">
        <f t="shared" si="119"/>
        <v>Midt</v>
      </c>
      <c r="E92" s="88">
        <f>+'Ark1'!Q696</f>
        <v>108</v>
      </c>
      <c r="F92" s="97">
        <f>+E92-E97</f>
        <v>2</v>
      </c>
      <c r="G92" s="348">
        <f>+'Ark1'!R696</f>
        <v>3475</v>
      </c>
      <c r="H92" s="97">
        <f>+G92-G97</f>
        <v>53</v>
      </c>
      <c r="I92" s="91">
        <f>+'Ark1'!AG696</f>
        <v>14.559080468252731</v>
      </c>
      <c r="J92" s="149">
        <f>+I92-I97</f>
        <v>1.4023733097630604</v>
      </c>
      <c r="K92" s="91">
        <f>+'Ark1'!AH696</f>
        <v>5.7553956834532363E-2</v>
      </c>
      <c r="L92" s="344"/>
      <c r="M92" s="148"/>
      <c r="N92" s="89">
        <f>+'Ark1'!S696</f>
        <v>4.0408633093525177</v>
      </c>
      <c r="O92" s="117">
        <f>+N92-N97</f>
        <v>7.3300480597404238E-2</v>
      </c>
      <c r="P92" s="117"/>
      <c r="Q92" s="117"/>
      <c r="R92" s="117"/>
      <c r="S92" s="89">
        <f>+'Ark1'!T696</f>
        <v>4.1061870503597122</v>
      </c>
      <c r="T92" s="117">
        <f>+S92-S97</f>
        <v>-0.38329278599329708</v>
      </c>
      <c r="U92" s="89">
        <f>+'Ark1'!U696</f>
        <v>11.354302158273383</v>
      </c>
      <c r="V92" s="117">
        <f>+U92-U97</f>
        <v>0.13393395254575857</v>
      </c>
      <c r="W92" s="91">
        <f>+'Ark1'!W696</f>
        <v>1.5251798561151078</v>
      </c>
      <c r="X92" s="149">
        <f>+W92-W97</f>
        <v>-2.3622014136207792E-2</v>
      </c>
      <c r="Y92" s="145">
        <f>+'Ark1'!X696</f>
        <v>30.762589928057555</v>
      </c>
      <c r="Z92" s="145">
        <f>+'Ark1'!Y696</f>
        <v>7.5395683453237421</v>
      </c>
      <c r="AA92" s="91">
        <f>+'Ark1'!Z696</f>
        <v>7.8218197515186274</v>
      </c>
      <c r="AB92" s="89">
        <f>+'Ark1'!Z696</f>
        <v>7.8218197515186274</v>
      </c>
      <c r="AC92" s="89">
        <f>+'Ark1'!AA696</f>
        <v>1.5994780992401123</v>
      </c>
      <c r="AD92" s="89">
        <f>+'Ark1'!AC696</f>
        <v>5.3276182963995087</v>
      </c>
      <c r="AE92" s="89">
        <f t="shared" si="117"/>
        <v>2.8098703888335002</v>
      </c>
      <c r="AF92" s="145">
        <f t="shared" si="118"/>
        <v>32.175925925925924</v>
      </c>
      <c r="AG92" s="47"/>
      <c r="AH92" s="22"/>
      <c r="AI92" s="22"/>
      <c r="AJ92" s="22"/>
    </row>
    <row r="93" spans="1:36" ht="15.6">
      <c r="A93" s="47"/>
      <c r="B93" s="88">
        <f>+'Ark1'!C697</f>
        <v>2007</v>
      </c>
      <c r="C93" s="88">
        <f>+'Ark1'!G697</f>
        <v>4</v>
      </c>
      <c r="D93" s="89" t="str">
        <f t="shared" si="119"/>
        <v>Nord</v>
      </c>
      <c r="E93" s="88">
        <f>+'Ark1'!Q697</f>
        <v>188</v>
      </c>
      <c r="F93" s="97">
        <f>+E93-E98</f>
        <v>-10</v>
      </c>
      <c r="G93" s="348">
        <f>+'Ark1'!R697</f>
        <v>4705</v>
      </c>
      <c r="H93" s="97">
        <f>+G93-G98</f>
        <v>-1160</v>
      </c>
      <c r="I93" s="91">
        <f>+'Ark1'!AG697</f>
        <v>27.819045598369044</v>
      </c>
      <c r="J93" s="149">
        <f>+I93-I98</f>
        <v>-4.0040595833986039</v>
      </c>
      <c r="K93" s="91">
        <f>+'Ark1'!AH697</f>
        <v>0</v>
      </c>
      <c r="L93" s="344"/>
      <c r="M93" s="148"/>
      <c r="N93" s="89">
        <f>+'Ark1'!S697</f>
        <v>4.1834218916046755</v>
      </c>
      <c r="O93" s="117">
        <f>+N93-N98</f>
        <v>0.3934815676490051</v>
      </c>
      <c r="P93" s="117"/>
      <c r="Q93" s="117"/>
      <c r="R93" s="117"/>
      <c r="S93" s="89">
        <f>+'Ark1'!T697</f>
        <v>4.6218916046758762</v>
      </c>
      <c r="T93" s="117">
        <f>+S93-S98</f>
        <v>7.901010424961985E-2</v>
      </c>
      <c r="U93" s="89">
        <f>+'Ark1'!U697</f>
        <v>16.023740701381502</v>
      </c>
      <c r="V93" s="117">
        <f>+U93-U98</f>
        <v>0.18887284119402636</v>
      </c>
      <c r="W93" s="91">
        <f>+'Ark1'!W697</f>
        <v>4.2933049946865038</v>
      </c>
      <c r="X93" s="149">
        <f>+W93-W98</f>
        <v>0.54223935103774146</v>
      </c>
      <c r="Y93" s="145">
        <f>+'Ark1'!X697</f>
        <v>51.222104144527101</v>
      </c>
      <c r="Z93" s="145">
        <f>+'Ark1'!Y697</f>
        <v>14.006376195536671</v>
      </c>
      <c r="AA93" s="91">
        <f>+'Ark1'!Z697</f>
        <v>6.8729805367686509</v>
      </c>
      <c r="AB93" s="89">
        <f>+'Ark1'!Z697</f>
        <v>6.8729805367686509</v>
      </c>
      <c r="AC93" s="89">
        <f>+'Ark1'!AA697</f>
        <v>1.7809182760477025</v>
      </c>
      <c r="AD93" s="89">
        <f>+'Ark1'!AC697</f>
        <v>44.436385329257192</v>
      </c>
      <c r="AE93" s="89">
        <f t="shared" si="117"/>
        <v>3.8302951785804997</v>
      </c>
      <c r="AF93" s="145">
        <f t="shared" si="118"/>
        <v>25.026595744680851</v>
      </c>
      <c r="AG93" s="47"/>
      <c r="AH93" s="22"/>
      <c r="AI93" s="22"/>
      <c r="AJ93" s="22"/>
    </row>
    <row r="94" spans="1:36">
      <c r="A94" s="47"/>
      <c r="B94" s="47"/>
      <c r="C94" s="47"/>
      <c r="D94" s="47"/>
      <c r="E94" s="47"/>
      <c r="F94" s="47"/>
      <c r="G94" s="341"/>
      <c r="H94" s="47"/>
      <c r="I94" s="47"/>
      <c r="J94" s="47"/>
      <c r="K94" s="47"/>
      <c r="L94" s="344"/>
      <c r="M94" s="148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22"/>
      <c r="AI94" s="22"/>
      <c r="AJ94" s="22"/>
    </row>
    <row r="95" spans="1:36" ht="15.6">
      <c r="A95" s="47"/>
      <c r="B95" s="88">
        <f>+'Ark1'!C698</f>
        <v>2006</v>
      </c>
      <c r="C95" s="88">
        <f>+'Ark1'!G698</f>
        <v>1</v>
      </c>
      <c r="D95" s="89" t="str">
        <f t="shared" si="119"/>
        <v>Øst</v>
      </c>
      <c r="E95" s="88">
        <f>+'Ark1'!Q698</f>
        <v>261</v>
      </c>
      <c r="F95" s="97">
        <f>+E95-E100</f>
        <v>13</v>
      </c>
      <c r="G95" s="348">
        <f>+'Ark1'!R698</f>
        <v>6217</v>
      </c>
      <c r="H95" s="97">
        <f>+G95-G100</f>
        <v>580</v>
      </c>
      <c r="I95" s="91">
        <f>+'Ark1'!AG698</f>
        <v>25.292843566282169</v>
      </c>
      <c r="J95" s="149">
        <f>+I95-I100</f>
        <v>1.1600961910137144</v>
      </c>
      <c r="K95" s="91">
        <f>+'Ark1'!AH698</f>
        <v>1.6084928422068517E-2</v>
      </c>
      <c r="L95" s="344"/>
      <c r="M95" s="148"/>
      <c r="N95" s="89">
        <f>+'Ark1'!S698</f>
        <v>4.0616052758565226</v>
      </c>
      <c r="O95" s="117">
        <f>+N95-N100</f>
        <v>-8.049158417541058E-2</v>
      </c>
      <c r="P95" s="117"/>
      <c r="Q95" s="117"/>
      <c r="R95" s="117"/>
      <c r="S95" s="89">
        <f>+'Ark1'!T698</f>
        <v>3.3617500402123199</v>
      </c>
      <c r="T95" s="117">
        <f>+S95-S100</f>
        <v>0.21237980781920385</v>
      </c>
      <c r="U95" s="89">
        <f>+'Ark1'!U698</f>
        <v>11.872896895608829</v>
      </c>
      <c r="V95" s="117">
        <f>+U95-U100</f>
        <v>0.23069359598137673</v>
      </c>
      <c r="W95" s="91">
        <f>+'Ark1'!W698</f>
        <v>0.83641627794756324</v>
      </c>
      <c r="X95" s="149">
        <f>+W95-W100</f>
        <v>0.39291796324115913</v>
      </c>
      <c r="Y95" s="145">
        <f>+'Ark1'!X698</f>
        <v>30.127070934534345</v>
      </c>
      <c r="Z95" s="145">
        <f>+'Ark1'!Y698</f>
        <v>6.2087823709184491</v>
      </c>
      <c r="AA95" s="91">
        <f>+'Ark1'!Z698</f>
        <v>7.1163060407700813</v>
      </c>
      <c r="AB95" s="89">
        <f>+'Ark1'!Z698</f>
        <v>7.1163060407700813</v>
      </c>
      <c r="AC95" s="89">
        <f>+'Ark1'!AA698</f>
        <v>1.6729261397215482</v>
      </c>
      <c r="AD95" s="89">
        <f>+'Ark1'!AC698</f>
        <v>-3.8121572463883826</v>
      </c>
      <c r="AE95" s="89">
        <f t="shared" si="117"/>
        <v>2.9232030414637076</v>
      </c>
      <c r="AF95" s="145">
        <f t="shared" si="118"/>
        <v>23.819923371647509</v>
      </c>
      <c r="AG95" s="47"/>
      <c r="AH95" s="22"/>
      <c r="AI95" s="22"/>
      <c r="AJ95" s="22"/>
    </row>
    <row r="96" spans="1:36" ht="15.6">
      <c r="A96" s="47"/>
      <c r="B96" s="88">
        <f>+'Ark1'!C699</f>
        <v>2006</v>
      </c>
      <c r="C96" s="88">
        <f>+'Ark1'!G699</f>
        <v>2</v>
      </c>
      <c r="D96" s="89" t="str">
        <f t="shared" si="119"/>
        <v>Vest</v>
      </c>
      <c r="E96" s="88">
        <f>+'Ark1'!Q699</f>
        <v>295</v>
      </c>
      <c r="F96" s="97">
        <f>+E96-E101</f>
        <v>-2</v>
      </c>
      <c r="G96" s="348">
        <f>+'Ark1'!R699</f>
        <v>7316</v>
      </c>
      <c r="H96" s="97">
        <f>+G96-G101</f>
        <v>678</v>
      </c>
      <c r="I96" s="91">
        <f>+'Ark1'!AG699</f>
        <v>29.727344093460523</v>
      </c>
      <c r="J96" s="149">
        <f>+I96-I101</f>
        <v>1.7778283693412682</v>
      </c>
      <c r="K96" s="91">
        <f>+'Ark1'!AH699</f>
        <v>0.53307818480043712</v>
      </c>
      <c r="L96" s="344"/>
      <c r="M96" s="148"/>
      <c r="N96" s="89">
        <f>+'Ark1'!S699</f>
        <v>3.3799890650628757</v>
      </c>
      <c r="O96" s="117">
        <f>+N96-N101</f>
        <v>0.16908216539430088</v>
      </c>
      <c r="P96" s="117"/>
      <c r="Q96" s="117"/>
      <c r="R96" s="117"/>
      <c r="S96" s="89">
        <f>+'Ark1'!T699</f>
        <v>3.3314652815746313</v>
      </c>
      <c r="T96" s="117">
        <f>+S96-S101</f>
        <v>0.14375814086959959</v>
      </c>
      <c r="U96" s="89">
        <f>+'Ark1'!U699</f>
        <v>11.858296883542916</v>
      </c>
      <c r="V96" s="117">
        <f>+U96-U101</f>
        <v>0.40808597664322832</v>
      </c>
      <c r="W96" s="91">
        <f>+'Ark1'!W699</f>
        <v>6.8343357025697105E-2</v>
      </c>
      <c r="X96" s="149">
        <f>+W96-W101</f>
        <v>3.8213799930186407E-2</v>
      </c>
      <c r="Y96" s="145">
        <f>+'Ark1'!X699</f>
        <v>29.93439037725533</v>
      </c>
      <c r="Z96" s="145">
        <f>+'Ark1'!Y699</f>
        <v>5.3034445051940944</v>
      </c>
      <c r="AA96" s="91">
        <f>+'Ark1'!Z699</f>
        <v>7.0533544863807984</v>
      </c>
      <c r="AB96" s="89">
        <f>+'Ark1'!Z699</f>
        <v>7.0533544863807984</v>
      </c>
      <c r="AC96" s="89">
        <f>+'Ark1'!AA699</f>
        <v>1.3760840152181573</v>
      </c>
      <c r="AD96" s="89">
        <f>+'Ark1'!AC699</f>
        <v>26.64041570867666</v>
      </c>
      <c r="AE96" s="89">
        <f t="shared" si="117"/>
        <v>3.5083832093173721</v>
      </c>
      <c r="AF96" s="145">
        <f t="shared" si="118"/>
        <v>24.8</v>
      </c>
      <c r="AG96" s="47"/>
      <c r="AH96" s="22"/>
      <c r="AI96" s="22"/>
      <c r="AJ96" s="22"/>
    </row>
    <row r="97" spans="1:44" ht="15.6">
      <c r="A97" s="47"/>
      <c r="B97" s="88">
        <f>+'Ark1'!C700</f>
        <v>2006</v>
      </c>
      <c r="C97" s="88">
        <f>+'Ark1'!G700</f>
        <v>3</v>
      </c>
      <c r="D97" s="89" t="str">
        <f t="shared" si="119"/>
        <v>Midt</v>
      </c>
      <c r="E97" s="88">
        <f>+'Ark1'!Q700</f>
        <v>106</v>
      </c>
      <c r="F97" s="97">
        <f>+E97-E102</f>
        <v>-11</v>
      </c>
      <c r="G97" s="348">
        <f>+'Ark1'!R700</f>
        <v>3422</v>
      </c>
      <c r="H97" s="97">
        <f>+G97-G102</f>
        <v>-1010</v>
      </c>
      <c r="I97" s="91">
        <f>+'Ark1'!AG700</f>
        <v>13.15670715848967</v>
      </c>
      <c r="J97" s="149">
        <f>+I97-I102</f>
        <v>-4.0917438904652492</v>
      </c>
      <c r="K97" s="91">
        <f>+'Ark1'!AH700</f>
        <v>0.49678550555230871</v>
      </c>
      <c r="L97" s="344"/>
      <c r="M97" s="148"/>
      <c r="N97" s="89">
        <f>+'Ark1'!S700</f>
        <v>3.9675628287551135</v>
      </c>
      <c r="O97" s="117">
        <f>+N97-N102</f>
        <v>-6.8538254277376254E-2</v>
      </c>
      <c r="P97" s="117"/>
      <c r="Q97" s="117"/>
      <c r="R97" s="117"/>
      <c r="S97" s="89">
        <f>+'Ark1'!T700</f>
        <v>4.4894798363530093</v>
      </c>
      <c r="T97" s="117">
        <f>+S97-S102</f>
        <v>0.11244915043243164</v>
      </c>
      <c r="U97" s="89">
        <f>+'Ark1'!U700</f>
        <v>11.220368205727624</v>
      </c>
      <c r="V97" s="117">
        <f>+U97-U102</f>
        <v>0.63692957756877178</v>
      </c>
      <c r="W97" s="91">
        <f>+'Ark1'!W700</f>
        <v>1.5488018702513155</v>
      </c>
      <c r="X97" s="149">
        <f>+W97-W102</f>
        <v>0.66883797133434808</v>
      </c>
      <c r="Y97" s="145">
        <f>+'Ark1'!X700</f>
        <v>31.940385739333728</v>
      </c>
      <c r="Z97" s="145">
        <f>+'Ark1'!Y700</f>
        <v>8.4161309175920493</v>
      </c>
      <c r="AA97" s="91">
        <f>+'Ark1'!Z700</f>
        <v>8.0491580404148131</v>
      </c>
      <c r="AB97" s="89">
        <f>+'Ark1'!Z700</f>
        <v>8.0491580404148131</v>
      </c>
      <c r="AC97" s="89">
        <f>+'Ark1'!AA700</f>
        <v>1.4417786714950298</v>
      </c>
      <c r="AD97" s="89">
        <f>+'Ark1'!AC700</f>
        <v>10.14955970994879</v>
      </c>
      <c r="AE97" s="89">
        <f t="shared" si="117"/>
        <v>2.8280253369669244</v>
      </c>
      <c r="AF97" s="145">
        <f t="shared" si="118"/>
        <v>32.283018867924525</v>
      </c>
      <c r="AG97" s="47"/>
      <c r="AH97" s="22"/>
      <c r="AI97" s="22"/>
      <c r="AJ97" s="22"/>
    </row>
    <row r="98" spans="1:44" ht="15.6">
      <c r="A98" s="47"/>
      <c r="B98" s="88">
        <f>+'Ark1'!C701</f>
        <v>2006</v>
      </c>
      <c r="C98" s="88">
        <f>+'Ark1'!G701</f>
        <v>4</v>
      </c>
      <c r="D98" s="89" t="str">
        <f t="shared" si="119"/>
        <v>Nord</v>
      </c>
      <c r="E98" s="88">
        <f>+'Ark1'!Q701</f>
        <v>198</v>
      </c>
      <c r="F98" s="97">
        <f>+E98-E103</f>
        <v>-14</v>
      </c>
      <c r="G98" s="348">
        <f>+'Ark1'!R701</f>
        <v>5865</v>
      </c>
      <c r="H98" s="97">
        <f>+G98-G103</f>
        <v>882</v>
      </c>
      <c r="I98" s="91">
        <f>+'Ark1'!AG701</f>
        <v>31.823105181767648</v>
      </c>
      <c r="J98" s="149">
        <f>+I98-I103</f>
        <v>1.1538193301102631</v>
      </c>
      <c r="K98" s="91">
        <f>+'Ark1'!AH701</f>
        <v>0</v>
      </c>
      <c r="L98" s="344"/>
      <c r="M98" s="148"/>
      <c r="N98" s="89">
        <f>+'Ark1'!S701</f>
        <v>3.7899403239556704</v>
      </c>
      <c r="O98" s="117">
        <f>+N98-N103</f>
        <v>-0.42077611192633002</v>
      </c>
      <c r="P98" s="117"/>
      <c r="Q98" s="117"/>
      <c r="R98" s="117"/>
      <c r="S98" s="89">
        <f>+'Ark1'!T701</f>
        <v>4.5428815004262564</v>
      </c>
      <c r="T98" s="117">
        <f>+S98-S103</f>
        <v>-0.33410023748263473</v>
      </c>
      <c r="U98" s="89">
        <f>+'Ark1'!U701</f>
        <v>15.834867860187476</v>
      </c>
      <c r="V98" s="117">
        <f>+U98-U103</f>
        <v>-0.90257946070355999</v>
      </c>
      <c r="W98" s="91">
        <f>+'Ark1'!W701</f>
        <v>3.7510656436487624</v>
      </c>
      <c r="X98" s="149">
        <f>+W98-W103</f>
        <v>-0.142171362171025</v>
      </c>
      <c r="Y98" s="145">
        <f>+'Ark1'!X701</f>
        <v>50.554134697357192</v>
      </c>
      <c r="Z98" s="145">
        <f>+'Ark1'!Y701</f>
        <v>12.531969309462912</v>
      </c>
      <c r="AA98" s="91">
        <f>+'Ark1'!Z701</f>
        <v>6.7232799043492113</v>
      </c>
      <c r="AB98" s="89">
        <f>+'Ark1'!Z701</f>
        <v>6.7232799043492113</v>
      </c>
      <c r="AC98" s="89">
        <f>+'Ark1'!AA701</f>
        <v>1.74725245178927</v>
      </c>
      <c r="AD98" s="89">
        <f>+'Ark1'!AC701</f>
        <v>36.506079184256471</v>
      </c>
      <c r="AE98" s="89">
        <f t="shared" si="117"/>
        <v>4.1781311858916466</v>
      </c>
      <c r="AF98" s="145">
        <f t="shared" si="118"/>
        <v>29.621212121212121</v>
      </c>
      <c r="AG98" s="47"/>
      <c r="AH98" s="22"/>
      <c r="AI98" s="22"/>
      <c r="AJ98" s="22"/>
    </row>
    <row r="99" spans="1:44">
      <c r="A99" s="47"/>
      <c r="B99" s="47"/>
      <c r="C99" s="47"/>
      <c r="D99" s="47"/>
      <c r="E99" s="47"/>
      <c r="F99" s="47"/>
      <c r="G99" s="341"/>
      <c r="H99" s="47"/>
      <c r="I99" s="47"/>
      <c r="J99" s="47"/>
      <c r="K99" s="47"/>
      <c r="L99" s="344"/>
      <c r="M99" s="148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22"/>
      <c r="AI99" s="22"/>
      <c r="AJ99" s="22"/>
    </row>
    <row r="100" spans="1:44" ht="15.6">
      <c r="A100" s="47"/>
      <c r="B100" s="88">
        <f>+'Ark1'!C702</f>
        <v>2005</v>
      </c>
      <c r="C100" s="88">
        <f>+'Ark1'!G702</f>
        <v>1</v>
      </c>
      <c r="D100" s="89" t="str">
        <f t="shared" si="119"/>
        <v>Øst</v>
      </c>
      <c r="E100" s="88">
        <f>+'Ark1'!Q702</f>
        <v>248</v>
      </c>
      <c r="F100" s="97">
        <f>+E100-E105</f>
        <v>-18</v>
      </c>
      <c r="G100" s="348">
        <f>+'Ark1'!R702</f>
        <v>5637</v>
      </c>
      <c r="H100" s="97">
        <f>+G100-G105</f>
        <v>431</v>
      </c>
      <c r="I100" s="91">
        <f>+'Ark1'!AG702</f>
        <v>24.132747375268455</v>
      </c>
      <c r="J100" s="149">
        <f>+I100-I105</f>
        <v>-0.74239523777826832</v>
      </c>
      <c r="K100" s="91">
        <f>+'Ark1'!AH702</f>
        <v>0.14191946070604936</v>
      </c>
      <c r="L100" s="344"/>
      <c r="M100" s="148"/>
      <c r="N100" s="89">
        <f>+'Ark1'!S702</f>
        <v>4.1420968600319332</v>
      </c>
      <c r="O100" s="117">
        <f>+N100-N105</f>
        <v>0.14248103214103702</v>
      </c>
      <c r="P100" s="117"/>
      <c r="Q100" s="117"/>
      <c r="R100" s="117"/>
      <c r="S100" s="89">
        <f>+'Ark1'!T702</f>
        <v>3.1493702323931161</v>
      </c>
      <c r="T100" s="117">
        <f>+S100-S105</f>
        <v>0.15263569532050614</v>
      </c>
      <c r="U100" s="89">
        <f>+'Ark1'!U702</f>
        <v>11.642203299627452</v>
      </c>
      <c r="V100" s="117">
        <f>+U100-U105</f>
        <v>7.0612827095771991E-2</v>
      </c>
      <c r="W100" s="91">
        <f>+'Ark1'!W702</f>
        <v>0.44349831470640411</v>
      </c>
      <c r="X100" s="149">
        <f>+W100-W105</f>
        <v>9.7743416512013126E-2</v>
      </c>
      <c r="Y100" s="145">
        <f>+'Ark1'!X702</f>
        <v>28.632251197445449</v>
      </c>
      <c r="Z100" s="145">
        <f>+'Ark1'!Y702</f>
        <v>6.8121341138903677</v>
      </c>
      <c r="AA100" s="91">
        <f>+'Ark1'!Z702</f>
        <v>7.1773794354615106</v>
      </c>
      <c r="AB100" s="89">
        <f>+'Ark1'!Z702</f>
        <v>7.1773794354615106</v>
      </c>
      <c r="AC100" s="89">
        <f>+'Ark1'!AA702</f>
        <v>1.6608474113137648</v>
      </c>
      <c r="AD100" s="89">
        <f>+'Ark1'!AC702</f>
        <v>2.0231775165003034</v>
      </c>
      <c r="AE100" s="89">
        <f t="shared" si="117"/>
        <v>2.8107028138249999</v>
      </c>
      <c r="AF100" s="145">
        <f t="shared" si="118"/>
        <v>22.72983870967742</v>
      </c>
      <c r="AG100" s="47"/>
      <c r="AH100" s="22"/>
      <c r="AI100" s="22"/>
      <c r="AJ100" s="22"/>
    </row>
    <row r="101" spans="1:44" ht="15.6">
      <c r="A101" s="47"/>
      <c r="B101" s="88">
        <f>+'Ark1'!C703</f>
        <v>2005</v>
      </c>
      <c r="C101" s="88">
        <f>+'Ark1'!G703</f>
        <v>2</v>
      </c>
      <c r="D101" s="89" t="str">
        <f t="shared" si="119"/>
        <v>Vest</v>
      </c>
      <c r="E101" s="88">
        <f>+'Ark1'!Q703</f>
        <v>297</v>
      </c>
      <c r="F101" s="97">
        <f>+E101-E106</f>
        <v>-26</v>
      </c>
      <c r="G101" s="348">
        <f>+'Ark1'!R703</f>
        <v>6638</v>
      </c>
      <c r="H101" s="97">
        <f>+G101-G106</f>
        <v>113</v>
      </c>
      <c r="I101" s="91">
        <f>+'Ark1'!AG703</f>
        <v>27.949515724119255</v>
      </c>
      <c r="J101" s="149">
        <f>+I101-I106</f>
        <v>-1.4932497322858644</v>
      </c>
      <c r="K101" s="91">
        <f>+'Ark1'!AH703</f>
        <v>0.81349804157878891</v>
      </c>
      <c r="L101" s="344"/>
      <c r="M101" s="148"/>
      <c r="N101" s="89">
        <f>+'Ark1'!S703</f>
        <v>3.2109068996685748</v>
      </c>
      <c r="O101" s="117">
        <f>+N101-N106</f>
        <v>-5.8671644392728428E-2</v>
      </c>
      <c r="P101" s="117"/>
      <c r="Q101" s="117"/>
      <c r="R101" s="117"/>
      <c r="S101" s="89">
        <f>+'Ark1'!T703</f>
        <v>3.1877071407050317</v>
      </c>
      <c r="T101" s="117">
        <f>+S101-S106</f>
        <v>-3.0223893777725941E-2</v>
      </c>
      <c r="U101" s="89">
        <f>+'Ark1'!U703</f>
        <v>11.450210906899688</v>
      </c>
      <c r="V101" s="117">
        <f>+U101-U106</f>
        <v>0.52248676896863522</v>
      </c>
      <c r="W101" s="91">
        <f>+'Ark1'!W703</f>
        <v>3.0129557095510694E-2</v>
      </c>
      <c r="X101" s="149">
        <f>+W101-W106</f>
        <v>-3.117312489682646E-2</v>
      </c>
      <c r="Y101" s="145">
        <f>+'Ark1'!X703</f>
        <v>28.547755347996393</v>
      </c>
      <c r="Z101" s="145">
        <f>+'Ark1'!Y703</f>
        <v>5.1521542633323278</v>
      </c>
      <c r="AA101" s="91">
        <f>+'Ark1'!Z703</f>
        <v>7.1134146567205327</v>
      </c>
      <c r="AB101" s="89">
        <f>+'Ark1'!Z703</f>
        <v>7.1134146567205327</v>
      </c>
      <c r="AC101" s="89">
        <f>+'Ark1'!AA703</f>
        <v>1.2736896710721339</v>
      </c>
      <c r="AD101" s="89">
        <f>+'Ark1'!AC703</f>
        <v>25.36225083539534</v>
      </c>
      <c r="AE101" s="89">
        <f t="shared" si="117"/>
        <v>3.5660364079947513</v>
      </c>
      <c r="AF101" s="145">
        <f t="shared" si="118"/>
        <v>22.350168350168349</v>
      </c>
      <c r="AG101" s="47"/>
      <c r="AH101" s="22"/>
      <c r="AI101" s="22"/>
      <c r="AJ101" s="22"/>
      <c r="AR101" s="1"/>
    </row>
    <row r="102" spans="1:44" ht="15.6">
      <c r="A102" s="47"/>
      <c r="B102" s="88">
        <f>+'Ark1'!C704</f>
        <v>2005</v>
      </c>
      <c r="C102" s="88">
        <f>+'Ark1'!G704</f>
        <v>3</v>
      </c>
      <c r="D102" s="89" t="str">
        <f t="shared" si="119"/>
        <v>Midt</v>
      </c>
      <c r="E102" s="88">
        <f>+'Ark1'!Q704</f>
        <v>117</v>
      </c>
      <c r="F102" s="97">
        <f>+E102-E107</f>
        <v>-4</v>
      </c>
      <c r="G102" s="348">
        <f>+'Ark1'!R704</f>
        <v>4432</v>
      </c>
      <c r="H102" s="97">
        <f>+G102-G107</f>
        <v>767</v>
      </c>
      <c r="I102" s="91">
        <f>+'Ark1'!AG704</f>
        <v>17.248451048954919</v>
      </c>
      <c r="J102" s="149">
        <f>+I102-I107</f>
        <v>2.2287732357254626</v>
      </c>
      <c r="K102" s="91">
        <f>+'Ark1'!AH704</f>
        <v>0.42870036101083031</v>
      </c>
      <c r="L102" s="344"/>
      <c r="M102" s="148"/>
      <c r="N102" s="89">
        <f>+'Ark1'!S704</f>
        <v>4.0361010830324897</v>
      </c>
      <c r="O102" s="117">
        <f>+N102-N107</f>
        <v>-8.5317743706938565E-2</v>
      </c>
      <c r="P102" s="117"/>
      <c r="Q102" s="117"/>
      <c r="R102" s="117"/>
      <c r="S102" s="89">
        <f>+'Ark1'!T704</f>
        <v>4.3770306859205776</v>
      </c>
      <c r="T102" s="117">
        <f>+S102-S107</f>
        <v>0.12928170911293879</v>
      </c>
      <c r="U102" s="89">
        <f>+'Ark1'!U704</f>
        <v>10.583438628158852</v>
      </c>
      <c r="V102" s="117">
        <f>+U102-U107</f>
        <v>0.65871830073729143</v>
      </c>
      <c r="W102" s="91">
        <f>+'Ark1'!W704</f>
        <v>0.87996389891696747</v>
      </c>
      <c r="X102" s="149">
        <f>+W102-W107</f>
        <v>0.27969104762092356</v>
      </c>
      <c r="Y102" s="145">
        <f>+'Ark1'!X704</f>
        <v>26.647111913357399</v>
      </c>
      <c r="Z102" s="145">
        <f>+'Ark1'!Y704</f>
        <v>5.3249097472924172</v>
      </c>
      <c r="AA102" s="91">
        <f>+'Ark1'!Z704</f>
        <v>7.420392254343934</v>
      </c>
      <c r="AB102" s="89">
        <f>+'Ark1'!Z704</f>
        <v>7.420392254343934</v>
      </c>
      <c r="AC102" s="89">
        <f>+'Ark1'!AA704</f>
        <v>1.7284140485879611</v>
      </c>
      <c r="AD102" s="89">
        <f>+'Ark1'!AC704</f>
        <v>-17.559435034034188</v>
      </c>
      <c r="AE102" s="89">
        <f t="shared" si="117"/>
        <v>2.6221936493738847</v>
      </c>
      <c r="AF102" s="145">
        <f t="shared" si="118"/>
        <v>37.880341880341881</v>
      </c>
      <c r="AG102" s="47"/>
      <c r="AH102" s="22"/>
      <c r="AI102" s="22"/>
      <c r="AJ102" s="22"/>
      <c r="AR102" s="1"/>
    </row>
    <row r="103" spans="1:44" ht="15.6">
      <c r="A103" s="47"/>
      <c r="B103" s="88">
        <f>+'Ark1'!C705</f>
        <v>2005</v>
      </c>
      <c r="C103" s="88">
        <f>+'Ark1'!G705</f>
        <v>4</v>
      </c>
      <c r="D103" s="89" t="str">
        <f t="shared" si="119"/>
        <v>Nord</v>
      </c>
      <c r="E103" s="88">
        <f>+'Ark1'!Q705</f>
        <v>212</v>
      </c>
      <c r="F103" s="97">
        <f>+E103-E108</f>
        <v>-15</v>
      </c>
      <c r="G103" s="348">
        <f>+'Ark1'!R705</f>
        <v>4983</v>
      </c>
      <c r="H103" s="97">
        <f>+G103-G108</f>
        <v>90</v>
      </c>
      <c r="I103" s="91">
        <f>+'Ark1'!AG705</f>
        <v>30.669285851657385</v>
      </c>
      <c r="J103" s="149">
        <f>+I103-I108</f>
        <v>6.8717343386879293E-3</v>
      </c>
      <c r="K103" s="91">
        <f>+'Ark1'!AH705</f>
        <v>0</v>
      </c>
      <c r="L103" s="344"/>
      <c r="M103" s="148"/>
      <c r="N103" s="89">
        <f>+'Ark1'!S705</f>
        <v>4.2107164358820004</v>
      </c>
      <c r="O103" s="117">
        <f>+N103-N108</f>
        <v>-8.3785914414342244E-2</v>
      </c>
      <c r="P103" s="117"/>
      <c r="Q103" s="117"/>
      <c r="R103" s="117"/>
      <c r="S103" s="89">
        <f>+'Ark1'!T705</f>
        <v>4.8769817379088911</v>
      </c>
      <c r="T103" s="117">
        <f>+S103-S108</f>
        <v>0.34520164389703556</v>
      </c>
      <c r="U103" s="89">
        <f>+'Ark1'!U705</f>
        <v>16.737447320891036</v>
      </c>
      <c r="V103" s="117">
        <f>+U103-U108</f>
        <v>1.5612568447005337</v>
      </c>
      <c r="W103" s="91">
        <f>+'Ark1'!W705</f>
        <v>3.8932370058197874</v>
      </c>
      <c r="X103" s="149">
        <f>+W103-W108</f>
        <v>1.3385670691756024</v>
      </c>
      <c r="Y103" s="145">
        <f>+'Ark1'!X705</f>
        <v>57.656030503712614</v>
      </c>
      <c r="Z103" s="145">
        <f>+'Ark1'!Y705</f>
        <v>15.653220951234202</v>
      </c>
      <c r="AA103" s="91">
        <f>+'Ark1'!Z705</f>
        <v>6.7683346303545457</v>
      </c>
      <c r="AB103" s="89">
        <f>+'Ark1'!Z705</f>
        <v>6.7683346303545457</v>
      </c>
      <c r="AC103" s="89">
        <f>+'Ark1'!AA705</f>
        <v>1.8158635891547033</v>
      </c>
      <c r="AD103" s="89">
        <f>+'Ark1'!AC705</f>
        <v>53.264405510021078</v>
      </c>
      <c r="AE103" s="89">
        <f t="shared" si="117"/>
        <v>3.9749642550757791</v>
      </c>
      <c r="AF103" s="145">
        <f t="shared" si="118"/>
        <v>23.504716981132077</v>
      </c>
      <c r="AG103" s="47"/>
      <c r="AH103" s="22"/>
      <c r="AI103" s="22"/>
      <c r="AJ103" s="22"/>
      <c r="AR103" s="1"/>
    </row>
    <row r="104" spans="1:44">
      <c r="A104" s="47"/>
      <c r="B104" s="47"/>
      <c r="C104" s="47"/>
      <c r="D104" s="47"/>
      <c r="E104" s="47"/>
      <c r="F104" s="47"/>
      <c r="G104" s="341"/>
      <c r="H104" s="47"/>
      <c r="I104" s="47"/>
      <c r="J104" s="47"/>
      <c r="K104" s="47"/>
      <c r="L104" s="344"/>
      <c r="M104" s="148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22"/>
      <c r="AI104" s="22"/>
      <c r="AJ104" s="22"/>
    </row>
    <row r="105" spans="1:44" ht="15.6">
      <c r="A105" s="47"/>
      <c r="B105" s="88">
        <f>+'Ark1'!C706</f>
        <v>2004</v>
      </c>
      <c r="C105" s="88">
        <f>+'Ark1'!G706</f>
        <v>1</v>
      </c>
      <c r="D105" s="89" t="str">
        <f t="shared" si="119"/>
        <v>Øst</v>
      </c>
      <c r="E105" s="88">
        <f>+'Ark1'!Q706</f>
        <v>266</v>
      </c>
      <c r="F105" s="97">
        <f>+E105-E110</f>
        <v>-13</v>
      </c>
      <c r="G105" s="348">
        <f>+'Ark1'!R706</f>
        <v>5206</v>
      </c>
      <c r="H105" s="97">
        <f>+G105-G110</f>
        <v>-6</v>
      </c>
      <c r="I105" s="91">
        <f>+'Ark1'!AG706</f>
        <v>24.875142613046723</v>
      </c>
      <c r="J105" s="149">
        <f>+I105-I110</f>
        <v>1.455523951725926</v>
      </c>
      <c r="K105" s="91">
        <f>+'Ark1'!AH706</f>
        <v>0.24971187091817129</v>
      </c>
      <c r="L105" s="344"/>
      <c r="M105" s="148"/>
      <c r="N105" s="89">
        <f>+'Ark1'!S706</f>
        <v>3.9996158278908962</v>
      </c>
      <c r="O105" s="117">
        <f>+N105-N110</f>
        <v>7.0989580768870741E-2</v>
      </c>
      <c r="P105" s="117"/>
      <c r="Q105" s="117"/>
      <c r="R105" s="117"/>
      <c r="S105" s="89">
        <f>+'Ark1'!T706</f>
        <v>2.9967345370726099</v>
      </c>
      <c r="T105" s="117">
        <f>+S105-S110</f>
        <v>-0.44685717436254002</v>
      </c>
      <c r="U105" s="89">
        <f>+'Ark1'!U706</f>
        <v>11.57159047253168</v>
      </c>
      <c r="V105" s="117">
        <f>+U105-U110</f>
        <v>3.9337978287640851E-2</v>
      </c>
      <c r="W105" s="91">
        <f>+'Ark1'!W706</f>
        <v>0.34575489819439098</v>
      </c>
      <c r="X105" s="149">
        <f>+W105-W110</f>
        <v>-0.30658585391612314</v>
      </c>
      <c r="Y105" s="145">
        <f>+'Ark1'!X706</f>
        <v>27.986938148290442</v>
      </c>
      <c r="Z105" s="145">
        <f>+'Ark1'!Y706</f>
        <v>6.0891279293123306</v>
      </c>
      <c r="AA105" s="91">
        <f>+'Ark1'!Z706</f>
        <v>7.0606470586240002</v>
      </c>
      <c r="AB105" s="89">
        <f>+'Ark1'!Z706</f>
        <v>7.0606470586240002</v>
      </c>
      <c r="AC105" s="89">
        <f>+'Ark1'!AA706</f>
        <v>1.5089691657142656</v>
      </c>
      <c r="AD105" s="89">
        <f>+'Ark1'!AC706</f>
        <v>9.409939284375648</v>
      </c>
      <c r="AE105" s="89">
        <f t="shared" si="117"/>
        <v>2.8931754874651769</v>
      </c>
      <c r="AF105" s="145">
        <f t="shared" si="118"/>
        <v>19.571428571428573</v>
      </c>
      <c r="AG105" s="47"/>
      <c r="AH105" s="22"/>
      <c r="AI105" s="22"/>
      <c r="AJ105" s="22"/>
      <c r="AR105" s="1"/>
    </row>
    <row r="106" spans="1:44" ht="15.6">
      <c r="A106" s="47"/>
      <c r="B106" s="88">
        <f>+'Ark1'!C707</f>
        <v>2004</v>
      </c>
      <c r="C106" s="88">
        <f>+'Ark1'!G707</f>
        <v>2</v>
      </c>
      <c r="D106" s="89" t="str">
        <f t="shared" si="119"/>
        <v>Vest</v>
      </c>
      <c r="E106" s="88">
        <f>+'Ark1'!Q707</f>
        <v>323</v>
      </c>
      <c r="F106" s="97">
        <f>+E106-E111</f>
        <v>-18</v>
      </c>
      <c r="G106" s="348">
        <f>+'Ark1'!R707</f>
        <v>6525</v>
      </c>
      <c r="H106" s="97">
        <f>+G106-G111</f>
        <v>482</v>
      </c>
      <c r="I106" s="91">
        <f>+'Ark1'!AG707</f>
        <v>29.44276545640512</v>
      </c>
      <c r="J106" s="149">
        <f>+I106-I111</f>
        <v>3.5715836649666848</v>
      </c>
      <c r="K106" s="91">
        <f>+'Ark1'!AH707</f>
        <v>1.9463601532567056</v>
      </c>
      <c r="L106" s="344"/>
      <c r="M106" s="148"/>
      <c r="N106" s="89">
        <f>+'Ark1'!S707</f>
        <v>3.2695785440613032</v>
      </c>
      <c r="O106" s="117">
        <f>+N106-N111</f>
        <v>5.4950048281062536E-2</v>
      </c>
      <c r="P106" s="117"/>
      <c r="Q106" s="117"/>
      <c r="R106" s="117"/>
      <c r="S106" s="89">
        <f>+'Ark1'!T707</f>
        <v>3.2179310344827576</v>
      </c>
      <c r="T106" s="117">
        <f>+S106-S111</f>
        <v>0.18450392874057719</v>
      </c>
      <c r="U106" s="89">
        <f>+'Ark1'!U707</f>
        <v>10.927724137931053</v>
      </c>
      <c r="V106" s="117">
        <f>+U106-U111</f>
        <v>-5.986480795673188E-2</v>
      </c>
      <c r="W106" s="91">
        <f>+'Ark1'!W707</f>
        <v>6.1302681992337155E-2</v>
      </c>
      <c r="X106" s="149">
        <f>+W106-W111</f>
        <v>4.4754609842742578E-2</v>
      </c>
      <c r="Y106" s="145">
        <f>+'Ark1'!X707</f>
        <v>25.91570881226054</v>
      </c>
      <c r="Z106" s="145">
        <f>+'Ark1'!Y707</f>
        <v>4.7509578544061286</v>
      </c>
      <c r="AA106" s="91">
        <f>+'Ark1'!Z707</f>
        <v>7.0098017276570941</v>
      </c>
      <c r="AB106" s="89">
        <f>+'Ark1'!Z707</f>
        <v>7.0098017276570941</v>
      </c>
      <c r="AC106" s="89">
        <f>+'Ark1'!AA707</f>
        <v>1.2738941619243151</v>
      </c>
      <c r="AD106" s="89">
        <f>+'Ark1'!AC707</f>
        <v>20.433722602248803</v>
      </c>
      <c r="AE106" s="89">
        <f t="shared" si="117"/>
        <v>3.3422424299240698</v>
      </c>
      <c r="AF106" s="145">
        <f t="shared" si="118"/>
        <v>20.201238390092879</v>
      </c>
      <c r="AG106" s="47"/>
      <c r="AH106" s="22"/>
      <c r="AI106" s="22"/>
      <c r="AJ106" s="22"/>
      <c r="AR106" s="1"/>
    </row>
    <row r="107" spans="1:44" ht="15.6">
      <c r="A107" s="47"/>
      <c r="B107" s="88">
        <f>+'Ark1'!C708</f>
        <v>2004</v>
      </c>
      <c r="C107" s="88">
        <f>+'Ark1'!G708</f>
        <v>3</v>
      </c>
      <c r="D107" s="89" t="str">
        <f t="shared" si="119"/>
        <v>Midt</v>
      </c>
      <c r="E107" s="88">
        <f>+'Ark1'!Q708</f>
        <v>121</v>
      </c>
      <c r="F107" s="97">
        <f>+E107-E112</f>
        <v>-14</v>
      </c>
      <c r="G107" s="348">
        <f>+'Ark1'!R708</f>
        <v>3665</v>
      </c>
      <c r="H107" s="97">
        <f>+G107-G112</f>
        <v>-134</v>
      </c>
      <c r="I107" s="91">
        <f>+'Ark1'!AG708</f>
        <v>15.019677813229457</v>
      </c>
      <c r="J107" s="149">
        <f>+I107-I112</f>
        <v>-0.23998666951640324</v>
      </c>
      <c r="K107" s="91">
        <f>+'Ark1'!AH708</f>
        <v>0.32742155525238742</v>
      </c>
      <c r="L107" s="344"/>
      <c r="M107" s="148"/>
      <c r="N107" s="89">
        <f>+'Ark1'!S708</f>
        <v>4.1214188267394283</v>
      </c>
      <c r="O107" s="117">
        <f>+N107-N112</f>
        <v>0.52336670776074889</v>
      </c>
      <c r="P107" s="117"/>
      <c r="Q107" s="117"/>
      <c r="R107" s="117"/>
      <c r="S107" s="89">
        <f>+'Ark1'!T708</f>
        <v>4.2477489768076389</v>
      </c>
      <c r="T107" s="117">
        <f>+S107-S112</f>
        <v>-0.12498068889386094</v>
      </c>
      <c r="U107" s="89">
        <f>+'Ark1'!U708</f>
        <v>9.9247203274215607</v>
      </c>
      <c r="V107" s="117">
        <f>+U107-U112</f>
        <v>-0.38422939618992302</v>
      </c>
      <c r="W107" s="91">
        <f>+'Ark1'!W708</f>
        <v>0.60027285129604391</v>
      </c>
      <c r="X107" s="149">
        <f>+W107-W112</f>
        <v>-0.63689482440808887</v>
      </c>
      <c r="Y107" s="145">
        <f>+'Ark1'!X708</f>
        <v>24.338335607094141</v>
      </c>
      <c r="Z107" s="145">
        <f>+'Ark1'!Y708</f>
        <v>5.4570259208731251</v>
      </c>
      <c r="AA107" s="91">
        <f>+'Ark1'!Z708</f>
        <v>7.4652764229120976</v>
      </c>
      <c r="AB107" s="89">
        <f>+'Ark1'!Z708</f>
        <v>7.4652764229120976</v>
      </c>
      <c r="AC107" s="89">
        <f>+'Ark1'!AA708</f>
        <v>1.6274393903292828</v>
      </c>
      <c r="AD107" s="89">
        <f>+'Ark1'!AC708</f>
        <v>-0.94077600164869035</v>
      </c>
      <c r="AE107" s="89">
        <f t="shared" si="117"/>
        <v>2.408083416087389</v>
      </c>
      <c r="AF107" s="145">
        <f t="shared" si="118"/>
        <v>30.289256198347108</v>
      </c>
      <c r="AG107" s="47"/>
      <c r="AH107" s="22"/>
      <c r="AI107" s="22"/>
      <c r="AJ107" s="22"/>
      <c r="AR107" s="1"/>
    </row>
    <row r="108" spans="1:44" ht="15.6">
      <c r="A108" s="47"/>
      <c r="B108" s="88">
        <f>+'Ark1'!C709</f>
        <v>2004</v>
      </c>
      <c r="C108" s="88">
        <f>+'Ark1'!G709</f>
        <v>4</v>
      </c>
      <c r="D108" s="89" t="str">
        <f t="shared" si="119"/>
        <v>Nord</v>
      </c>
      <c r="E108" s="88">
        <f>+'Ark1'!Q709</f>
        <v>227</v>
      </c>
      <c r="F108" s="97">
        <f>+E108-E113</f>
        <v>-13</v>
      </c>
      <c r="G108" s="348">
        <f>+'Ark1'!R709</f>
        <v>4893</v>
      </c>
      <c r="H108" s="97">
        <f>+G108-G113</f>
        <v>-957</v>
      </c>
      <c r="I108" s="91">
        <f>+'Ark1'!AG709</f>
        <v>30.662414117318697</v>
      </c>
      <c r="J108" s="149">
        <f>+I108-I113</f>
        <v>-4.787120947176227</v>
      </c>
      <c r="K108" s="91">
        <f>+'Ark1'!AH709</f>
        <v>0</v>
      </c>
      <c r="L108" s="344"/>
      <c r="M108" s="148"/>
      <c r="N108" s="89">
        <f>+'Ark1'!S709</f>
        <v>4.2945023502963426</v>
      </c>
      <c r="O108" s="117">
        <f>+N108-N113</f>
        <v>6.6297222091215247E-2</v>
      </c>
      <c r="P108" s="117"/>
      <c r="Q108" s="117"/>
      <c r="R108" s="117"/>
      <c r="S108" s="89">
        <f>+'Ark1'!T709</f>
        <v>4.5317800940118556</v>
      </c>
      <c r="T108" s="117">
        <f>+S108-S113</f>
        <v>-0.29881819658643405</v>
      </c>
      <c r="U108" s="89">
        <f>+'Ark1'!U709</f>
        <v>15.176190476190502</v>
      </c>
      <c r="V108" s="117">
        <f>+U108-U113</f>
        <v>-0.37606593406595756</v>
      </c>
      <c r="W108" s="91">
        <f>+'Ark1'!W709</f>
        <v>2.554669936644185</v>
      </c>
      <c r="X108" s="149">
        <f>+W108-W113</f>
        <v>0.43501181698606528</v>
      </c>
      <c r="Y108" s="145">
        <f>+'Ark1'!X709</f>
        <v>47.802983854486001</v>
      </c>
      <c r="Z108" s="145">
        <f>+'Ark1'!Y709</f>
        <v>12.44635193133047</v>
      </c>
      <c r="AA108" s="91">
        <f>+'Ark1'!Z709</f>
        <v>7.1759877339065836</v>
      </c>
      <c r="AB108" s="89">
        <f>+'Ark1'!Z709</f>
        <v>7.1759877339065836</v>
      </c>
      <c r="AC108" s="89">
        <f>+'Ark1'!AA709</f>
        <v>1.8235365455761796</v>
      </c>
      <c r="AD108" s="89">
        <f>+'Ark1'!AC709</f>
        <v>38.7067024237802</v>
      </c>
      <c r="AE108" s="89">
        <f t="shared" si="117"/>
        <v>3.5338647503926195</v>
      </c>
      <c r="AF108" s="145">
        <f t="shared" si="118"/>
        <v>21.555066079295155</v>
      </c>
      <c r="AG108" s="47"/>
      <c r="AH108" s="22"/>
      <c r="AI108" s="22"/>
      <c r="AJ108" s="22"/>
      <c r="AR108" s="1"/>
    </row>
    <row r="109" spans="1:44">
      <c r="A109" s="47"/>
      <c r="B109" s="47"/>
      <c r="C109" s="47"/>
      <c r="D109" s="47"/>
      <c r="E109" s="47"/>
      <c r="F109" s="47"/>
      <c r="G109" s="341"/>
      <c r="H109" s="47"/>
      <c r="I109" s="47"/>
      <c r="J109" s="47"/>
      <c r="K109" s="47"/>
      <c r="L109" s="344"/>
      <c r="M109" s="148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22"/>
      <c r="AI109" s="22"/>
      <c r="AJ109" s="22"/>
      <c r="AR109" s="1"/>
    </row>
    <row r="110" spans="1:44" ht="15.6">
      <c r="A110" s="47"/>
      <c r="B110" s="88">
        <f>+'Ark1'!C710</f>
        <v>2003</v>
      </c>
      <c r="C110" s="88">
        <f>+'Ark1'!G710</f>
        <v>1</v>
      </c>
      <c r="D110" s="89" t="str">
        <f t="shared" si="119"/>
        <v>Øst</v>
      </c>
      <c r="E110" s="88">
        <f>+'Ark1'!Q710</f>
        <v>279</v>
      </c>
      <c r="F110" s="97">
        <f>+E110-E115</f>
        <v>-10</v>
      </c>
      <c r="G110" s="348">
        <f>+'Ark1'!R710</f>
        <v>5212</v>
      </c>
      <c r="H110" s="97">
        <f>+G110-G115</f>
        <v>623</v>
      </c>
      <c r="I110" s="91">
        <f>+'Ark1'!AG710</f>
        <v>23.419618661320797</v>
      </c>
      <c r="J110" s="149">
        <f>+I110-I115</f>
        <v>3.8522162719093345</v>
      </c>
      <c r="K110" s="91">
        <f>+'Ark1'!AH710</f>
        <v>0.19186492709132769</v>
      </c>
      <c r="L110" s="344"/>
      <c r="M110" s="148"/>
      <c r="N110" s="89">
        <f>+'Ark1'!S710</f>
        <v>3.9286262471220255</v>
      </c>
      <c r="O110" s="117">
        <f>+N110-N115</f>
        <v>0.23566481761668623</v>
      </c>
      <c r="P110" s="117"/>
      <c r="Q110" s="117"/>
      <c r="R110" s="117"/>
      <c r="S110" s="89">
        <f>+'Ark1'!T710</f>
        <v>3.44359171143515</v>
      </c>
      <c r="T110" s="117">
        <f>+S110-S115</f>
        <v>0.19408201433338457</v>
      </c>
      <c r="U110" s="89">
        <f>+'Ark1'!U710</f>
        <v>11.532252494244039</v>
      </c>
      <c r="V110" s="117">
        <f>+U110-U115</f>
        <v>-4.93556992621631E-2</v>
      </c>
      <c r="W110" s="91">
        <f>+'Ark1'!W710</f>
        <v>0.65234075211051412</v>
      </c>
      <c r="X110" s="149">
        <f>+W110-W115</f>
        <v>0.12935099399327721</v>
      </c>
      <c r="Y110" s="145">
        <f>+'Ark1'!X710</f>
        <v>28.184957789716041</v>
      </c>
      <c r="Z110" s="145">
        <f>+'Ark1'!Y710</f>
        <v>5.8135072908672303</v>
      </c>
      <c r="AA110" s="91">
        <f>+'Ark1'!Z710</f>
        <v>7.1484487896989553</v>
      </c>
      <c r="AB110" s="89">
        <f>+'Ark1'!Z710</f>
        <v>7.1484487896989553</v>
      </c>
      <c r="AC110" s="89">
        <f>+'Ark1'!AA710</f>
        <v>1.5441475283778785</v>
      </c>
      <c r="AD110" s="89">
        <f>+'Ark1'!AC710</f>
        <v>-3.3884135937801063</v>
      </c>
      <c r="AE110" s="89">
        <f t="shared" si="117"/>
        <v>2.9354414924789971</v>
      </c>
      <c r="AF110" s="145">
        <f t="shared" si="118"/>
        <v>18.681003584229391</v>
      </c>
      <c r="AG110" s="47"/>
      <c r="AH110" s="22"/>
      <c r="AI110" s="22"/>
      <c r="AJ110" s="22"/>
      <c r="AR110" s="1"/>
    </row>
    <row r="111" spans="1:44" ht="15.6">
      <c r="A111" s="47"/>
      <c r="B111" s="88">
        <f>+'Ark1'!C711</f>
        <v>2003</v>
      </c>
      <c r="C111" s="88">
        <f>+'Ark1'!G711</f>
        <v>2</v>
      </c>
      <c r="D111" s="89" t="str">
        <f t="shared" si="119"/>
        <v>Vest</v>
      </c>
      <c r="E111" s="88">
        <f>+'Ark1'!Q711</f>
        <v>341</v>
      </c>
      <c r="F111" s="97">
        <f>+E111-E116</f>
        <v>-2</v>
      </c>
      <c r="G111" s="348">
        <f>+'Ark1'!R711</f>
        <v>6043</v>
      </c>
      <c r="H111" s="97">
        <f>+G111-G116</f>
        <v>-1180</v>
      </c>
      <c r="I111" s="91">
        <f>+'Ark1'!AG711</f>
        <v>25.871181791438435</v>
      </c>
      <c r="J111" s="149">
        <f>+I111-I116</f>
        <v>-4.3964028412218426</v>
      </c>
      <c r="K111" s="91">
        <f>+'Ark1'!AH711</f>
        <v>1.2080092669204039</v>
      </c>
      <c r="L111" s="344"/>
      <c r="M111" s="148"/>
      <c r="N111" s="89">
        <f>+'Ark1'!S711</f>
        <v>3.2146284957802407</v>
      </c>
      <c r="O111" s="117">
        <f>+N111-N116</f>
        <v>6.2663193992351651E-3</v>
      </c>
      <c r="P111" s="117"/>
      <c r="Q111" s="117"/>
      <c r="R111" s="117"/>
      <c r="S111" s="89">
        <f>+'Ark1'!T711</f>
        <v>3.0334271057421804</v>
      </c>
      <c r="T111" s="117">
        <f>+S111-S116</f>
        <v>-0.33899432579596223</v>
      </c>
      <c r="U111" s="89">
        <f>+'Ark1'!U711</f>
        <v>10.987588945887785</v>
      </c>
      <c r="V111" s="117">
        <f>+U111-U116</f>
        <v>-0.39428839039911345</v>
      </c>
      <c r="W111" s="91">
        <f>+'Ark1'!W711</f>
        <v>1.6548072149594577E-2</v>
      </c>
      <c r="X111" s="149">
        <f>+W111-W116</f>
        <v>-0.12189855667499352</v>
      </c>
      <c r="Y111" s="145">
        <f>+'Ark1'!X711</f>
        <v>26.245242429256997</v>
      </c>
      <c r="Z111" s="145">
        <f>+'Ark1'!Y711</f>
        <v>4.0873738209498596</v>
      </c>
      <c r="AA111" s="91">
        <f>+'Ark1'!Z711</f>
        <v>6.8548559433051244</v>
      </c>
      <c r="AB111" s="89">
        <f>+'Ark1'!Z711</f>
        <v>6.8548559433051244</v>
      </c>
      <c r="AC111" s="89">
        <f>+'Ark1'!AA711</f>
        <v>1.2915685822965861</v>
      </c>
      <c r="AD111" s="89">
        <f>+'Ark1'!AC711</f>
        <v>18.063498835844921</v>
      </c>
      <c r="AE111" s="89">
        <f t="shared" si="117"/>
        <v>3.4179964995366983</v>
      </c>
      <c r="AF111" s="145">
        <f t="shared" si="118"/>
        <v>17.721407624633432</v>
      </c>
      <c r="AG111" s="47"/>
      <c r="AH111" s="22"/>
      <c r="AI111" s="22"/>
      <c r="AJ111" s="22"/>
      <c r="AR111" s="1"/>
    </row>
    <row r="112" spans="1:44" ht="15.6">
      <c r="A112" s="47"/>
      <c r="B112" s="88">
        <f>+'Ark1'!C712</f>
        <v>2003</v>
      </c>
      <c r="C112" s="88">
        <f>+'Ark1'!G712</f>
        <v>3</v>
      </c>
      <c r="D112" s="89" t="str">
        <f t="shared" si="119"/>
        <v>Midt</v>
      </c>
      <c r="E112" s="88">
        <f>+'Ark1'!Q712</f>
        <v>135</v>
      </c>
      <c r="F112" s="97">
        <f>+E112-E117</f>
        <v>-19</v>
      </c>
      <c r="G112" s="348">
        <f>+'Ark1'!R712</f>
        <v>3799</v>
      </c>
      <c r="H112" s="97">
        <f>+G112-G117</f>
        <v>-281</v>
      </c>
      <c r="I112" s="91">
        <f>+'Ark1'!AG712</f>
        <v>15.25966448274586</v>
      </c>
      <c r="J112" s="149">
        <f>+I112-I117</f>
        <v>-0.27655406188529241</v>
      </c>
      <c r="K112" s="91">
        <f>+'Ark1'!AH712</f>
        <v>0.8949723611476702</v>
      </c>
      <c r="L112" s="344"/>
      <c r="M112" s="148"/>
      <c r="N112" s="89">
        <f>+'Ark1'!S712</f>
        <v>3.5980521189786794</v>
      </c>
      <c r="O112" s="117">
        <f>+N112-N117</f>
        <v>-0.19459493984485032</v>
      </c>
      <c r="P112" s="117"/>
      <c r="Q112" s="117"/>
      <c r="R112" s="117"/>
      <c r="S112" s="89">
        <f>+'Ark1'!T712</f>
        <v>4.3727296657014998</v>
      </c>
      <c r="T112" s="117">
        <f>+S112-S117</f>
        <v>-0.14295660880830408</v>
      </c>
      <c r="U112" s="89">
        <f>+'Ark1'!U712</f>
        <v>10.308949723611484</v>
      </c>
      <c r="V112" s="117">
        <f>+U112-U117</f>
        <v>-3.3868903839479714E-2</v>
      </c>
      <c r="W112" s="91">
        <f>+'Ark1'!W712</f>
        <v>1.2371676757041328</v>
      </c>
      <c r="X112" s="149">
        <f>+W112-W117</f>
        <v>0.40383434237079918</v>
      </c>
      <c r="Y112" s="145">
        <f>+'Ark1'!X712</f>
        <v>27.717820479073445</v>
      </c>
      <c r="Z112" s="145">
        <f>+'Ark1'!Y712</f>
        <v>5.5277704659120817</v>
      </c>
      <c r="AA112" s="91">
        <f>+'Ark1'!Z712</f>
        <v>7.7320326621836895</v>
      </c>
      <c r="AB112" s="89">
        <f>+'Ark1'!Z712</f>
        <v>7.7320326621836895</v>
      </c>
      <c r="AC112" s="89">
        <f>+'Ark1'!AA712</f>
        <v>1.4083827163355369</v>
      </c>
      <c r="AD112" s="89">
        <f>+'Ark1'!AC712</f>
        <v>13.283211919435557</v>
      </c>
      <c r="AE112" s="89">
        <f t="shared" si="117"/>
        <v>2.8651474138561723</v>
      </c>
      <c r="AF112" s="145">
        <f t="shared" si="118"/>
        <v>28.140740740740739</v>
      </c>
      <c r="AG112" s="47"/>
      <c r="AH112" s="22"/>
      <c r="AI112" s="22"/>
      <c r="AJ112" s="22"/>
      <c r="AR112" s="1"/>
    </row>
    <row r="113" spans="1:55" ht="15.6">
      <c r="A113" s="47"/>
      <c r="B113" s="88">
        <f>+'Ark1'!C713</f>
        <v>2003</v>
      </c>
      <c r="C113" s="88">
        <f>+'Ark1'!G713</f>
        <v>4</v>
      </c>
      <c r="D113" s="89" t="str">
        <f t="shared" si="119"/>
        <v>Nord</v>
      </c>
      <c r="E113" s="88">
        <f>+'Ark1'!Q713</f>
        <v>240</v>
      </c>
      <c r="F113" s="97">
        <f>+E113-E118</f>
        <v>-12</v>
      </c>
      <c r="G113" s="348">
        <f>+'Ark1'!R713</f>
        <v>5850</v>
      </c>
      <c r="H113" s="97">
        <f>+G113-G118</f>
        <v>-127</v>
      </c>
      <c r="I113" s="91">
        <f>+'Ark1'!AG713</f>
        <v>35.449535064494924</v>
      </c>
      <c r="J113" s="149">
        <f>+I113-I118</f>
        <v>0.8207406311978076</v>
      </c>
      <c r="K113" s="91">
        <f>+'Ark1'!AH713</f>
        <v>0</v>
      </c>
      <c r="L113" s="344"/>
      <c r="M113" s="148"/>
      <c r="N113" s="89">
        <f>+'Ark1'!S713</f>
        <v>4.2282051282051274</v>
      </c>
      <c r="O113" s="117">
        <f>+N113-N118</f>
        <v>0.77061770976778421</v>
      </c>
      <c r="P113" s="117"/>
      <c r="Q113" s="117"/>
      <c r="R113" s="117"/>
      <c r="S113" s="89">
        <f>+'Ark1'!T713</f>
        <v>4.8305982905982896</v>
      </c>
      <c r="T113" s="117">
        <f>+S113-S118</f>
        <v>0.45666487918788334</v>
      </c>
      <c r="U113" s="89">
        <f>+'Ark1'!U713</f>
        <v>15.55225641025646</v>
      </c>
      <c r="V113" s="117">
        <f>+U113-U118</f>
        <v>-0.18423346760868853</v>
      </c>
      <c r="W113" s="91">
        <f>+'Ark1'!W713</f>
        <v>2.1196581196581197</v>
      </c>
      <c r="X113" s="149">
        <f>+W113-W118</f>
        <v>1.0321560283079441</v>
      </c>
      <c r="Y113" s="145">
        <f>+'Ark1'!X713</f>
        <v>50.256410256410241</v>
      </c>
      <c r="Z113" s="145">
        <f>+'Ark1'!Y713</f>
        <v>13.521367521367521</v>
      </c>
      <c r="AA113" s="91">
        <f>+'Ark1'!Z713</f>
        <v>7.0757915834585292</v>
      </c>
      <c r="AB113" s="89">
        <f>+'Ark1'!Z713</f>
        <v>7.0757915834585292</v>
      </c>
      <c r="AC113" s="89">
        <f>+'Ark1'!AA713</f>
        <v>1.8300598352669952</v>
      </c>
      <c r="AD113" s="89">
        <f>+'Ark1'!AC713</f>
        <v>43.566743177782776</v>
      </c>
      <c r="AE113" s="89">
        <f t="shared" si="117"/>
        <v>3.6782171012735114</v>
      </c>
      <c r="AF113" s="145">
        <f t="shared" si="118"/>
        <v>24.375</v>
      </c>
      <c r="AG113" s="47"/>
      <c r="AH113" s="22"/>
      <c r="AI113" s="22"/>
      <c r="AJ113" s="22"/>
      <c r="AR113" s="1"/>
    </row>
    <row r="114" spans="1:55">
      <c r="A114" s="47"/>
      <c r="B114" s="47"/>
      <c r="C114" s="47"/>
      <c r="D114" s="47"/>
      <c r="E114" s="47"/>
      <c r="F114" s="47"/>
      <c r="G114" s="341"/>
      <c r="H114" s="47"/>
      <c r="I114" s="47"/>
      <c r="J114" s="47"/>
      <c r="K114" s="47"/>
      <c r="L114" s="344"/>
      <c r="M114" s="148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22"/>
      <c r="AI114" s="22"/>
      <c r="AJ114" s="22"/>
      <c r="AR114" s="1"/>
    </row>
    <row r="115" spans="1:55" ht="15.6">
      <c r="A115" s="47"/>
      <c r="B115" s="88">
        <f>+'Ark1'!C714</f>
        <v>2002</v>
      </c>
      <c r="C115" s="88">
        <f>+'Ark1'!G714</f>
        <v>1</v>
      </c>
      <c r="D115" s="89" t="str">
        <f t="shared" si="119"/>
        <v>Øst</v>
      </c>
      <c r="E115" s="88">
        <f>+'Ark1'!Q714</f>
        <v>289</v>
      </c>
      <c r="F115" s="97">
        <f>+E115-E120</f>
        <v>14</v>
      </c>
      <c r="G115" s="348">
        <f>+'Ark1'!R714</f>
        <v>4589</v>
      </c>
      <c r="H115" s="97">
        <f>+G115-G120</f>
        <v>483</v>
      </c>
      <c r="I115" s="91">
        <f>+'Ark1'!AG714</f>
        <v>19.567402389411463</v>
      </c>
      <c r="J115" s="149">
        <f>+I115-I120</f>
        <v>0.52158528560834228</v>
      </c>
      <c r="K115" s="91">
        <f>+'Ark1'!AH714</f>
        <v>6.5373719764654614E-2</v>
      </c>
      <c r="L115" s="344"/>
      <c r="M115" s="148"/>
      <c r="N115" s="89">
        <f>+'Ark1'!S714</f>
        <v>3.6929614295053392</v>
      </c>
      <c r="O115" s="117">
        <f>+N115-N120</f>
        <v>0.21122738177031719</v>
      </c>
      <c r="P115" s="117"/>
      <c r="Q115" s="117"/>
      <c r="R115" s="117"/>
      <c r="S115" s="89">
        <f>+'Ark1'!T714</f>
        <v>3.2495096971017654</v>
      </c>
      <c r="T115" s="117">
        <f>+S115-S120</f>
        <v>-0.17499103353632517</v>
      </c>
      <c r="U115" s="89">
        <f>+'Ark1'!U714</f>
        <v>11.581608193506202</v>
      </c>
      <c r="V115" s="117">
        <f>+U115-U120</f>
        <v>0.34100907027189642</v>
      </c>
      <c r="W115" s="91">
        <f>+'Ark1'!W714</f>
        <v>0.52298975811723691</v>
      </c>
      <c r="X115" s="149">
        <f>+W115-W120</f>
        <v>-8.5875317382032579E-2</v>
      </c>
      <c r="Y115" s="145">
        <f>+'Ark1'!X714</f>
        <v>28.764436696448023</v>
      </c>
      <c r="Z115" s="145">
        <f>+'Ark1'!Y714</f>
        <v>6.8642405752887345</v>
      </c>
      <c r="AA115" s="91">
        <f>+'Ark1'!Z714</f>
        <v>7.2740455350938573</v>
      </c>
      <c r="AB115" s="89">
        <f>+'Ark1'!Z714</f>
        <v>7.2740455350938573</v>
      </c>
      <c r="AC115" s="89">
        <f>+'Ark1'!AA714</f>
        <v>1.6138687618616181</v>
      </c>
      <c r="AD115" s="89">
        <f>+'Ark1'!AC714</f>
        <v>-1.407624499901633</v>
      </c>
      <c r="AE115" s="89">
        <f t="shared" si="117"/>
        <v>3.1361302885466427</v>
      </c>
      <c r="AF115" s="145">
        <f t="shared" si="118"/>
        <v>15.878892733564014</v>
      </c>
      <c r="AG115" s="47"/>
      <c r="AH115" s="22"/>
      <c r="AI115" s="22"/>
      <c r="AJ115" s="22"/>
      <c r="AR115" s="1"/>
    </row>
    <row r="116" spans="1:55" ht="15.6">
      <c r="A116" s="47"/>
      <c r="B116" s="88">
        <f>+'Ark1'!C715</f>
        <v>2002</v>
      </c>
      <c r="C116" s="88">
        <f>+'Ark1'!G715</f>
        <v>2</v>
      </c>
      <c r="D116" s="89" t="str">
        <f t="shared" si="119"/>
        <v>Vest</v>
      </c>
      <c r="E116" s="88">
        <f>+'Ark1'!Q715</f>
        <v>343</v>
      </c>
      <c r="F116" s="97">
        <f>+E116-E121</f>
        <v>-5</v>
      </c>
      <c r="G116" s="348">
        <f>+'Ark1'!R715</f>
        <v>7223</v>
      </c>
      <c r="H116" s="97">
        <f>+G116-G121</f>
        <v>315</v>
      </c>
      <c r="I116" s="91">
        <f>+'Ark1'!AG715</f>
        <v>30.267584632660277</v>
      </c>
      <c r="J116" s="149">
        <f>+I116-I121</f>
        <v>-0.73316681917685145</v>
      </c>
      <c r="K116" s="91">
        <f>+'Ark1'!AH715</f>
        <v>1.50906825418801</v>
      </c>
      <c r="L116" s="344"/>
      <c r="M116" s="148"/>
      <c r="N116" s="89">
        <f>+'Ark1'!S715</f>
        <v>3.2083621763810055</v>
      </c>
      <c r="O116" s="117">
        <f>+N116-N121</f>
        <v>-0.21100667133179218</v>
      </c>
      <c r="P116" s="117"/>
      <c r="Q116" s="117"/>
      <c r="R116" s="117"/>
      <c r="S116" s="89">
        <f>+'Ark1'!T715</f>
        <v>3.3724214315381427</v>
      </c>
      <c r="T116" s="117">
        <f>+S116-S121</f>
        <v>-0.14929252329683118</v>
      </c>
      <c r="U116" s="89">
        <f>+'Ark1'!U715</f>
        <v>11.381877336286898</v>
      </c>
      <c r="V116" s="117">
        <f>+U116-U121</f>
        <v>0.50689181225678759</v>
      </c>
      <c r="W116" s="91">
        <f>+'Ark1'!W715</f>
        <v>0.13844662882458811</v>
      </c>
      <c r="X116" s="149">
        <f>+W116-W121</f>
        <v>8.0542749264657598E-2</v>
      </c>
      <c r="Y116" s="145">
        <f>+'Ark1'!X715</f>
        <v>27.800083067977287</v>
      </c>
      <c r="Z116" s="145">
        <f>+'Ark1'!Y715</f>
        <v>4.8733213346255004</v>
      </c>
      <c r="AA116" s="91">
        <f>+'Ark1'!Z715</f>
        <v>6.9025448192509646</v>
      </c>
      <c r="AB116" s="89">
        <f>+'Ark1'!Z715</f>
        <v>6.9025448192509646</v>
      </c>
      <c r="AC116" s="89">
        <f>+'Ark1'!AA715</f>
        <v>1.2237788316931548</v>
      </c>
      <c r="AD116" s="89">
        <f>+'Ark1'!AC715</f>
        <v>8.9011882409745748</v>
      </c>
      <c r="AE116" s="89">
        <f t="shared" si="117"/>
        <v>3.5475662380253841</v>
      </c>
      <c r="AF116" s="145">
        <f t="shared" si="118"/>
        <v>21.058309037900873</v>
      </c>
      <c r="AG116" s="47"/>
      <c r="AH116" s="22"/>
      <c r="AI116" s="22"/>
      <c r="AJ116" s="22"/>
      <c r="AR116" s="1"/>
    </row>
    <row r="117" spans="1:55" ht="15.6">
      <c r="A117" s="47"/>
      <c r="B117" s="88">
        <f>+'Ark1'!C716</f>
        <v>2002</v>
      </c>
      <c r="C117" s="88">
        <f>+'Ark1'!G716</f>
        <v>3</v>
      </c>
      <c r="D117" s="89" t="str">
        <f t="shared" si="119"/>
        <v>Midt</v>
      </c>
      <c r="E117" s="88">
        <f>+'Ark1'!Q716</f>
        <v>154</v>
      </c>
      <c r="F117" s="97">
        <f>+E117-E122</f>
        <v>-11</v>
      </c>
      <c r="G117" s="348">
        <f>+'Ark1'!R716</f>
        <v>4080</v>
      </c>
      <c r="H117" s="97">
        <f>+G117-G122</f>
        <v>-425</v>
      </c>
      <c r="I117" s="91">
        <f>+'Ark1'!AG716</f>
        <v>15.536218544631152</v>
      </c>
      <c r="J117" s="149">
        <f>+I117-I122</f>
        <v>-2.4840586878637669</v>
      </c>
      <c r="K117" s="91">
        <f>+'Ark1'!AH716</f>
        <v>0.85784313725490224</v>
      </c>
      <c r="L117" s="344"/>
      <c r="M117" s="148"/>
      <c r="N117" s="89">
        <f>+'Ark1'!S716</f>
        <v>3.7926470588235297</v>
      </c>
      <c r="O117" s="117">
        <f>+N117-N122</f>
        <v>0.30851831298557197</v>
      </c>
      <c r="P117" s="117"/>
      <c r="Q117" s="117"/>
      <c r="R117" s="117"/>
      <c r="S117" s="89">
        <f>+'Ark1'!T716</f>
        <v>4.5156862745098039</v>
      </c>
      <c r="T117" s="117">
        <f>+S117-S122</f>
        <v>0.38649648538660752</v>
      </c>
      <c r="U117" s="89">
        <f>+'Ark1'!U716</f>
        <v>10.342818627450963</v>
      </c>
      <c r="V117" s="117">
        <f>+U117-U122</f>
        <v>0.64943349981499843</v>
      </c>
      <c r="W117" s="91">
        <f>+'Ark1'!W716</f>
        <v>0.83333333333333359</v>
      </c>
      <c r="X117" s="149">
        <f>+W117-W122</f>
        <v>0.455974842767296</v>
      </c>
      <c r="Y117" s="145">
        <f>+'Ark1'!X716</f>
        <v>26.225490196078422</v>
      </c>
      <c r="Z117" s="145">
        <f>+'Ark1'!Y716</f>
        <v>5.0490196078431389</v>
      </c>
      <c r="AA117" s="91">
        <f>+'Ark1'!Z716</f>
        <v>7.3716672360907181</v>
      </c>
      <c r="AB117" s="89">
        <f>+'Ark1'!Z716</f>
        <v>7.3716672360907181</v>
      </c>
      <c r="AC117" s="89">
        <f>+'Ark1'!AA716</f>
        <v>1.4057462092583761</v>
      </c>
      <c r="AD117" s="89">
        <f>+'Ark1'!AC716</f>
        <v>-12.272709061787612</v>
      </c>
      <c r="AE117" s="89">
        <f t="shared" si="117"/>
        <v>2.7270712162336777</v>
      </c>
      <c r="AF117" s="145">
        <f t="shared" si="118"/>
        <v>26.493506493506494</v>
      </c>
      <c r="AG117" s="47"/>
      <c r="AH117" s="22"/>
      <c r="AI117" s="22"/>
      <c r="AJ117" s="22"/>
      <c r="AR117" s="1"/>
    </row>
    <row r="118" spans="1:55" ht="15.6">
      <c r="A118" s="47"/>
      <c r="B118" s="88">
        <f>+'Ark1'!C717</f>
        <v>2002</v>
      </c>
      <c r="C118" s="88">
        <f>+'Ark1'!G717</f>
        <v>4</v>
      </c>
      <c r="D118" s="89" t="str">
        <f t="shared" si="119"/>
        <v>Nord</v>
      </c>
      <c r="E118" s="88">
        <f>+'Ark1'!Q717</f>
        <v>252</v>
      </c>
      <c r="F118" s="97">
        <f>+E118-E123</f>
        <v>-25</v>
      </c>
      <c r="G118" s="348">
        <f>+'Ark1'!R717</f>
        <v>5977</v>
      </c>
      <c r="H118" s="97">
        <f>+G118-G123</f>
        <v>1013</v>
      </c>
      <c r="I118" s="91">
        <f>+'Ark1'!AG717</f>
        <v>34.628794433297116</v>
      </c>
      <c r="J118" s="149">
        <f>+I118-I123</f>
        <v>2.6956402214322708</v>
      </c>
      <c r="K118" s="91">
        <f>+'Ark1'!AH717</f>
        <v>0.26769282248619702</v>
      </c>
      <c r="L118" s="344"/>
      <c r="M118" s="148"/>
      <c r="N118" s="89">
        <f>+'Ark1'!S717</f>
        <v>3.4575874184373432</v>
      </c>
      <c r="O118" s="117">
        <f>+N118-N123</f>
        <v>-0.13608703764646091</v>
      </c>
      <c r="P118" s="117"/>
      <c r="Q118" s="117"/>
      <c r="R118" s="117"/>
      <c r="S118" s="89">
        <f>+'Ark1'!T717</f>
        <v>4.3739334114104063</v>
      </c>
      <c r="T118" s="117">
        <f>+S118-S123</f>
        <v>4.0734378372534685E-2</v>
      </c>
      <c r="U118" s="89">
        <f>+'Ark1'!U717</f>
        <v>15.736489877865148</v>
      </c>
      <c r="V118" s="117">
        <f>+U118-U123</f>
        <v>0.14746892701904812</v>
      </c>
      <c r="W118" s="91">
        <f>+'Ark1'!W717</f>
        <v>1.0875020913501756</v>
      </c>
      <c r="X118" s="149">
        <f>+W118-W123</f>
        <v>-3.30301881089623E-4</v>
      </c>
      <c r="Y118" s="145">
        <f>+'Ark1'!X717</f>
        <v>49.439518152919518</v>
      </c>
      <c r="Z118" s="145">
        <f>+'Ark1'!Y717</f>
        <v>9.4027103898276714</v>
      </c>
      <c r="AA118" s="91">
        <f>+'Ark1'!Z717</f>
        <v>5.861730531001502</v>
      </c>
      <c r="AB118" s="89">
        <f>+'Ark1'!Z717</f>
        <v>5.861730531001502</v>
      </c>
      <c r="AC118" s="89">
        <f>+'Ark1'!AA717</f>
        <v>1.5861569895225964</v>
      </c>
      <c r="AD118" s="89">
        <f>+'Ark1'!AC717</f>
        <v>41.158028866145514</v>
      </c>
      <c r="AE118" s="89">
        <f t="shared" si="117"/>
        <v>4.5512919771605533</v>
      </c>
      <c r="AF118" s="145">
        <f t="shared" si="118"/>
        <v>23.718253968253968</v>
      </c>
      <c r="AG118" s="47"/>
      <c r="AH118" s="22"/>
      <c r="AI118" s="22"/>
      <c r="AJ118" s="22"/>
      <c r="AR118" s="1"/>
    </row>
    <row r="119" spans="1:55">
      <c r="A119" s="47"/>
      <c r="B119" s="47"/>
      <c r="C119" s="47"/>
      <c r="D119" s="47"/>
      <c r="E119" s="47"/>
      <c r="F119" s="47"/>
      <c r="G119" s="341"/>
      <c r="H119" s="47"/>
      <c r="I119" s="47"/>
      <c r="J119" s="47"/>
      <c r="K119" s="47"/>
      <c r="L119" s="344"/>
      <c r="M119" s="148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22"/>
      <c r="AI119" s="22"/>
      <c r="AJ119" s="22"/>
      <c r="AR119" s="1"/>
    </row>
    <row r="120" spans="1:55" ht="15.6">
      <c r="A120" s="47"/>
      <c r="B120" s="88">
        <f>+'Ark1'!C718</f>
        <v>2001</v>
      </c>
      <c r="C120" s="88">
        <f>+'Ark1'!G718</f>
        <v>1</v>
      </c>
      <c r="D120" s="89" t="str">
        <f t="shared" si="119"/>
        <v>Øst</v>
      </c>
      <c r="E120" s="88">
        <f>+'Ark1'!Q718</f>
        <v>275</v>
      </c>
      <c r="F120" s="97">
        <f>+E120-E125</f>
        <v>-30</v>
      </c>
      <c r="G120" s="348">
        <f>+'Ark1'!R718</f>
        <v>4106</v>
      </c>
      <c r="H120" s="97">
        <f>+G120-G125</f>
        <v>-248</v>
      </c>
      <c r="I120" s="91">
        <f>+'Ark1'!AG718</f>
        <v>19.04581710380312</v>
      </c>
      <c r="J120" s="149">
        <f>+I120-I125</f>
        <v>-1.3750117629717202</v>
      </c>
      <c r="K120" s="91">
        <f>+'Ark1'!AH718</f>
        <v>0.31660983925962011</v>
      </c>
      <c r="L120" s="344"/>
      <c r="M120" s="148"/>
      <c r="N120" s="89">
        <f>+'Ark1'!S718</f>
        <v>3.481734047735022</v>
      </c>
      <c r="O120" s="117">
        <f>+N120-N125</f>
        <v>1.0795678417263588E-4</v>
      </c>
      <c r="P120" s="117"/>
      <c r="Q120" s="117"/>
      <c r="R120" s="117"/>
      <c r="S120" s="89">
        <f>+'Ark1'!T718</f>
        <v>3.4245007306380906</v>
      </c>
      <c r="T120" s="117">
        <f>+S120-S125</f>
        <v>-0.3754533345892872</v>
      </c>
      <c r="U120" s="89">
        <f>+'Ark1'!U718</f>
        <v>11.240599123234306</v>
      </c>
      <c r="V120" s="117">
        <f>+U120-U125</f>
        <v>-0.62501869945749</v>
      </c>
      <c r="W120" s="91">
        <f>+'Ark1'!W718</f>
        <v>0.60886507549926949</v>
      </c>
      <c r="X120" s="149">
        <f>+W120-W125</f>
        <v>-0.63137378531836941</v>
      </c>
      <c r="Y120" s="145">
        <f>+'Ark1'!X718</f>
        <v>27.545056015586955</v>
      </c>
      <c r="Z120" s="145">
        <f>+'Ark1'!Y718</f>
        <v>5.6502679006332199</v>
      </c>
      <c r="AA120" s="91">
        <f>+'Ark1'!Z718</f>
        <v>7.1149561902670291</v>
      </c>
      <c r="AB120" s="89">
        <f>+'Ark1'!Z718</f>
        <v>7.1149561902670291</v>
      </c>
      <c r="AC120" s="89">
        <f>+'Ark1'!AA718</f>
        <v>1.4065404641692247</v>
      </c>
      <c r="AD120" s="89">
        <f>+'Ark1'!AC718</f>
        <v>7.9577518534733507</v>
      </c>
      <c r="AE120" s="89">
        <f t="shared" si="117"/>
        <v>3.2284485170677155</v>
      </c>
      <c r="AF120" s="145">
        <f t="shared" si="118"/>
        <v>14.930909090909092</v>
      </c>
      <c r="AG120" s="47"/>
      <c r="AH120" s="22"/>
      <c r="AI120" s="22"/>
      <c r="AJ120" s="22"/>
      <c r="AR120" s="1"/>
    </row>
    <row r="121" spans="1:55" ht="15.6">
      <c r="A121" s="47"/>
      <c r="B121" s="88">
        <f>+'Ark1'!C719</f>
        <v>2001</v>
      </c>
      <c r="C121" s="88">
        <f>+'Ark1'!G719</f>
        <v>2</v>
      </c>
      <c r="D121" s="89" t="str">
        <f t="shared" si="119"/>
        <v>Vest</v>
      </c>
      <c r="E121" s="88">
        <f>+'Ark1'!Q719</f>
        <v>348</v>
      </c>
      <c r="F121" s="97">
        <f>+E121-E126</f>
        <v>-71</v>
      </c>
      <c r="G121" s="348">
        <f>+'Ark1'!R719</f>
        <v>6908</v>
      </c>
      <c r="H121" s="97">
        <f>+G121-G126</f>
        <v>-723</v>
      </c>
      <c r="I121" s="91">
        <f>+'Ark1'!AG719</f>
        <v>31.000751451837129</v>
      </c>
      <c r="J121" s="149">
        <f>+I121-I126</f>
        <v>-0.44350431674291357</v>
      </c>
      <c r="K121" s="91">
        <f>+'Ark1'!AH719</f>
        <v>1.3317892298784015</v>
      </c>
      <c r="L121" s="344"/>
      <c r="M121" s="148"/>
      <c r="N121" s="89">
        <f>+'Ark1'!S719</f>
        <v>3.4193688477127977</v>
      </c>
      <c r="O121" s="117">
        <f>+N121-N126</f>
        <v>-4.4790502306859103E-2</v>
      </c>
      <c r="P121" s="117"/>
      <c r="Q121" s="117"/>
      <c r="R121" s="117"/>
      <c r="S121" s="89">
        <f>+'Ark1'!T719</f>
        <v>3.5217139548349738</v>
      </c>
      <c r="T121" s="117">
        <f>+S121-S126</f>
        <v>-0.1546063177374295</v>
      </c>
      <c r="U121" s="89">
        <f>+'Ark1'!U719</f>
        <v>10.874985524030111</v>
      </c>
      <c r="V121" s="117">
        <f>+U121-U126</f>
        <v>0.45024433676764808</v>
      </c>
      <c r="W121" s="91">
        <f>+'Ark1'!W719</f>
        <v>5.790387955993051E-2</v>
      </c>
      <c r="X121" s="149">
        <f>+W121-W126</f>
        <v>5.4861099360280149E-3</v>
      </c>
      <c r="Y121" s="145">
        <f>+'Ark1'!X719</f>
        <v>26.44759698899826</v>
      </c>
      <c r="Z121" s="145">
        <f>+'Ark1'!Y719</f>
        <v>4.6902142443543715</v>
      </c>
      <c r="AA121" s="91">
        <f>+'Ark1'!Z719</f>
        <v>7.0192950786844177</v>
      </c>
      <c r="AB121" s="89">
        <f>+'Ark1'!Z719</f>
        <v>7.0192950786844177</v>
      </c>
      <c r="AC121" s="89">
        <f>+'Ark1'!AA719</f>
        <v>1.2908125108118265</v>
      </c>
      <c r="AD121" s="89">
        <f>+'Ark1'!AC719</f>
        <v>16.474310500370621</v>
      </c>
      <c r="AE121" s="89">
        <f t="shared" si="117"/>
        <v>3.1804072647220685</v>
      </c>
      <c r="AF121" s="145">
        <f t="shared" si="118"/>
        <v>19.850574712643677</v>
      </c>
      <c r="AG121" s="47"/>
      <c r="AH121" s="3"/>
      <c r="AI121" s="3"/>
      <c r="AJ121" s="22"/>
      <c r="AK121" s="3"/>
      <c r="AL121" s="3"/>
      <c r="AM121" s="3"/>
      <c r="AN121" s="3"/>
      <c r="AO121" s="3"/>
      <c r="AP121" s="3"/>
      <c r="AS121" s="22"/>
      <c r="AT121" s="22"/>
      <c r="AU121" s="22"/>
      <c r="BC121" s="1"/>
    </row>
    <row r="122" spans="1:55" ht="15.6">
      <c r="A122" s="47"/>
      <c r="B122" s="88">
        <f>+'Ark1'!C720</f>
        <v>2001</v>
      </c>
      <c r="C122" s="88">
        <f>+'Ark1'!G720</f>
        <v>3</v>
      </c>
      <c r="D122" s="89" t="str">
        <f t="shared" si="119"/>
        <v>Midt</v>
      </c>
      <c r="E122" s="88">
        <f>+'Ark1'!Q720</f>
        <v>165</v>
      </c>
      <c r="F122" s="97">
        <f>+E122-E127</f>
        <v>-26</v>
      </c>
      <c r="G122" s="348">
        <f>+'Ark1'!R720</f>
        <v>4505</v>
      </c>
      <c r="H122" s="97">
        <f>+G122-G127</f>
        <v>109</v>
      </c>
      <c r="I122" s="91">
        <f>+'Ark1'!AG720</f>
        <v>18.020277232494919</v>
      </c>
      <c r="J122" s="149">
        <f>+I122-I127</f>
        <v>0.9545453018981398</v>
      </c>
      <c r="K122" s="91">
        <f>+'Ark1'!AH720</f>
        <v>0.42175360710321846</v>
      </c>
      <c r="L122" s="344"/>
      <c r="M122" s="148"/>
      <c r="N122" s="89">
        <f>+'Ark1'!S720</f>
        <v>3.4841287458379577</v>
      </c>
      <c r="O122" s="117">
        <f>+N122-N127</f>
        <v>-8.0930398839020423E-2</v>
      </c>
      <c r="P122" s="117"/>
      <c r="Q122" s="117"/>
      <c r="R122" s="117"/>
      <c r="S122" s="89">
        <f>+'Ark1'!T720</f>
        <v>4.1291897891231963</v>
      </c>
      <c r="T122" s="117">
        <f>+S122-S127</f>
        <v>-0.19223878230537306</v>
      </c>
      <c r="U122" s="89">
        <f>+'Ark1'!U720</f>
        <v>9.693385127635965</v>
      </c>
      <c r="V122" s="117">
        <f>+U122-U127</f>
        <v>-0.12799794788722529</v>
      </c>
      <c r="W122" s="91">
        <f>+'Ark1'!W720</f>
        <v>0.3773584905660376</v>
      </c>
      <c r="X122" s="149">
        <f>+W122-W127</f>
        <v>-0.30508008996171493</v>
      </c>
      <c r="Y122" s="145">
        <f>+'Ark1'!X720</f>
        <v>24.617092119866815</v>
      </c>
      <c r="Z122" s="145">
        <f>+'Ark1'!Y720</f>
        <v>4.4173140954495009</v>
      </c>
      <c r="AA122" s="91">
        <f>+'Ark1'!Z720</f>
        <v>7.3498384298504353</v>
      </c>
      <c r="AB122" s="89">
        <f>+'Ark1'!Z720</f>
        <v>7.3498384298504353</v>
      </c>
      <c r="AC122" s="89">
        <f>+'Ark1'!AA720</f>
        <v>1.3467694898891223</v>
      </c>
      <c r="AD122" s="89">
        <f>+'Ark1'!AC720</f>
        <v>2.293421896367942E-2</v>
      </c>
      <c r="AE122" s="89">
        <f t="shared" si="117"/>
        <v>2.782154689092764</v>
      </c>
      <c r="AF122" s="145">
        <f t="shared" si="118"/>
        <v>27.303030303030305</v>
      </c>
      <c r="AG122" s="47"/>
      <c r="AH122" s="3"/>
      <c r="AI122" s="3"/>
      <c r="AJ122" s="22"/>
      <c r="AK122" s="3"/>
      <c r="AL122" s="3"/>
      <c r="AM122" s="3"/>
      <c r="AN122" s="3"/>
      <c r="AO122" s="3"/>
      <c r="AP122" s="3"/>
      <c r="AS122" s="22"/>
      <c r="AT122" s="22"/>
      <c r="AU122" s="22"/>
      <c r="BC122" s="1"/>
    </row>
    <row r="123" spans="1:55" ht="15.6">
      <c r="A123" s="47"/>
      <c r="B123" s="88">
        <f>+'Ark1'!C721</f>
        <v>2001</v>
      </c>
      <c r="C123" s="88">
        <f>+'Ark1'!G721</f>
        <v>4</v>
      </c>
      <c r="D123" s="89" t="str">
        <f t="shared" si="119"/>
        <v>Nord</v>
      </c>
      <c r="E123" s="88">
        <f>+'Ark1'!Q721</f>
        <v>277</v>
      </c>
      <c r="F123" s="97">
        <f>+E123-E128</f>
        <v>-24</v>
      </c>
      <c r="G123" s="348">
        <f>+'Ark1'!R721</f>
        <v>4964</v>
      </c>
      <c r="H123" s="97">
        <f>+G123-G128</f>
        <v>-46</v>
      </c>
      <c r="I123" s="91">
        <f>+'Ark1'!AG721</f>
        <v>31.933154211864846</v>
      </c>
      <c r="J123" s="149">
        <f>+I123-I128</f>
        <v>0.86397077781651888</v>
      </c>
      <c r="K123" s="91">
        <f>+'Ark1'!AH721</f>
        <v>0.12087026591458498</v>
      </c>
      <c r="L123" s="344"/>
      <c r="M123" s="148"/>
      <c r="N123" s="89">
        <f>+'Ark1'!S721</f>
        <v>3.5936744560838041</v>
      </c>
      <c r="O123" s="117">
        <f>+N123-N128</f>
        <v>4.9163478039891295E-2</v>
      </c>
      <c r="P123" s="117"/>
      <c r="Q123" s="117"/>
      <c r="R123" s="117"/>
      <c r="S123" s="89">
        <f>+'Ark1'!T721</f>
        <v>4.3331990330378716</v>
      </c>
      <c r="T123" s="117">
        <f>+S123-S128</f>
        <v>2.5215001101744683E-2</v>
      </c>
      <c r="U123" s="89">
        <f>+'Ark1'!U721</f>
        <v>15.5890209508461</v>
      </c>
      <c r="V123" s="117">
        <f>+U123-U128</f>
        <v>-0.10006088548126435</v>
      </c>
      <c r="W123" s="91">
        <f>+'Ark1'!W721</f>
        <v>1.0878323932312652</v>
      </c>
      <c r="X123" s="149">
        <f>+W123-W128</f>
        <v>-0.40917359479268711</v>
      </c>
      <c r="Y123" s="145">
        <f>+'Ark1'!X721</f>
        <v>48.932312651087827</v>
      </c>
      <c r="Z123" s="145">
        <f>+'Ark1'!Y721</f>
        <v>10.11281224818695</v>
      </c>
      <c r="AA123" s="91">
        <f>+'Ark1'!Z721</f>
        <v>6.2552191204889391</v>
      </c>
      <c r="AB123" s="89">
        <f>+'Ark1'!Z721</f>
        <v>6.2552191204889391</v>
      </c>
      <c r="AC123" s="89">
        <f>+'Ark1'!AA721</f>
        <v>1.6840150844268484</v>
      </c>
      <c r="AD123" s="89">
        <f>+'Ark1'!AC721</f>
        <v>54.105658219269841</v>
      </c>
      <c r="AE123" s="89">
        <f t="shared" si="117"/>
        <v>4.3379057122036002</v>
      </c>
      <c r="AF123" s="145">
        <f t="shared" si="118"/>
        <v>17.920577617328519</v>
      </c>
      <c r="AG123" s="47"/>
      <c r="AH123" s="3"/>
      <c r="AI123" s="3"/>
      <c r="AJ123" s="22"/>
      <c r="AK123" s="3"/>
      <c r="AL123" s="3"/>
      <c r="AM123" s="3"/>
      <c r="AN123" s="3"/>
      <c r="AO123" s="3"/>
      <c r="AP123" s="3"/>
      <c r="AS123" s="22"/>
      <c r="AT123" s="22"/>
      <c r="AU123" s="22"/>
      <c r="BC123" s="1"/>
    </row>
    <row r="124" spans="1:55">
      <c r="A124" s="47"/>
      <c r="B124" s="47"/>
      <c r="C124" s="47"/>
      <c r="D124" s="47"/>
      <c r="E124" s="47"/>
      <c r="F124" s="47"/>
      <c r="G124" s="341"/>
      <c r="H124" s="47"/>
      <c r="I124" s="47"/>
      <c r="J124" s="47"/>
      <c r="K124" s="47"/>
      <c r="L124" s="344"/>
      <c r="M124" s="148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3"/>
      <c r="AI124" s="3"/>
      <c r="AJ124" s="22"/>
      <c r="AK124" s="3"/>
      <c r="AL124" s="3"/>
      <c r="AM124" s="3"/>
      <c r="AN124" s="3"/>
      <c r="AO124" s="3"/>
      <c r="AP124" s="3"/>
      <c r="BC124" s="1"/>
    </row>
    <row r="125" spans="1:55" ht="15.6">
      <c r="A125" s="47"/>
      <c r="B125" s="88">
        <f>+'Ark1'!C722</f>
        <v>2000</v>
      </c>
      <c r="C125" s="88">
        <f>+'Ark1'!G722</f>
        <v>1</v>
      </c>
      <c r="D125" s="89" t="str">
        <f t="shared" si="119"/>
        <v>Øst</v>
      </c>
      <c r="E125" s="88">
        <f>+'Ark1'!Q722</f>
        <v>305</v>
      </c>
      <c r="F125" s="97">
        <f>+E125-E130</f>
        <v>-47</v>
      </c>
      <c r="G125" s="348">
        <f>+'Ark1'!R722</f>
        <v>4354</v>
      </c>
      <c r="H125" s="97">
        <f>+G125-G130</f>
        <v>-327</v>
      </c>
      <c r="I125" s="91">
        <f>+'Ark1'!AG722</f>
        <v>20.420828866774841</v>
      </c>
      <c r="J125" s="149">
        <f>+I125-I130</f>
        <v>-1.4011969738517998</v>
      </c>
      <c r="K125" s="91">
        <f>+'Ark1'!AH722</f>
        <v>0.29857602204869088</v>
      </c>
      <c r="L125" s="344"/>
      <c r="M125" s="148"/>
      <c r="N125" s="89">
        <f>+'Ark1'!S722</f>
        <v>3.4816260909508494</v>
      </c>
      <c r="O125" s="117">
        <f>+N125-N130</f>
        <v>9.0683984563324938E-2</v>
      </c>
      <c r="P125" s="117"/>
      <c r="Q125" s="117"/>
      <c r="R125" s="117"/>
      <c r="S125" s="89">
        <f>+'Ark1'!T722</f>
        <v>3.7999540652273778</v>
      </c>
      <c r="T125" s="117">
        <f>+S125-S130</f>
        <v>-0.16137898326653488</v>
      </c>
      <c r="U125" s="89">
        <f>+'Ark1'!U722</f>
        <v>11.865617822691796</v>
      </c>
      <c r="V125" s="117">
        <f>+U125-U130</f>
        <v>-0.39195534543466692</v>
      </c>
      <c r="W125" s="91">
        <f>+'Ark1'!W722</f>
        <v>1.2402388608176389</v>
      </c>
      <c r="X125" s="149">
        <f>+W125-W130</f>
        <v>0.55662424855530179</v>
      </c>
      <c r="Y125" s="145">
        <f>+'Ark1'!X722</f>
        <v>30.271015158474956</v>
      </c>
      <c r="Z125" s="145">
        <f>+'Ark1'!Y722</f>
        <v>6.9820854386770765</v>
      </c>
      <c r="AA125" s="91">
        <f>+'Ark1'!Z722</f>
        <v>7.2595794345394546</v>
      </c>
      <c r="AB125" s="89">
        <f>+'Ark1'!Z722</f>
        <v>7.2595794345394546</v>
      </c>
      <c r="AC125" s="89">
        <f>+'Ark1'!AA722</f>
        <v>1.4692554405796698</v>
      </c>
      <c r="AD125" s="89">
        <f>+'Ark1'!AC722</f>
        <v>12.013857476721762</v>
      </c>
      <c r="AE125" s="89">
        <f t="shared" si="117"/>
        <v>3.4080678144996428</v>
      </c>
      <c r="AF125" s="145">
        <f t="shared" si="118"/>
        <v>14.275409836065574</v>
      </c>
      <c r="AG125" s="47"/>
      <c r="AH125" s="3"/>
      <c r="AI125" s="3"/>
      <c r="AJ125" s="22"/>
      <c r="AK125" s="3"/>
      <c r="AL125" s="3"/>
      <c r="AM125" s="3"/>
      <c r="AN125" s="3"/>
      <c r="AO125" s="3"/>
      <c r="AP125" s="3"/>
      <c r="BC125" s="1"/>
    </row>
    <row r="126" spans="1:55" ht="15.6">
      <c r="A126" s="47"/>
      <c r="B126" s="88">
        <f>+'Ark1'!C723</f>
        <v>2000</v>
      </c>
      <c r="C126" s="88">
        <f>+'Ark1'!G723</f>
        <v>2</v>
      </c>
      <c r="D126" s="89" t="str">
        <f t="shared" si="119"/>
        <v>Vest</v>
      </c>
      <c r="E126" s="88">
        <f>+'Ark1'!Q723</f>
        <v>419</v>
      </c>
      <c r="F126" s="97">
        <f>+E126-E131</f>
        <v>6</v>
      </c>
      <c r="G126" s="348">
        <f>+'Ark1'!R723</f>
        <v>7631</v>
      </c>
      <c r="H126" s="97">
        <f>+G126-G131</f>
        <v>1344</v>
      </c>
      <c r="I126" s="91">
        <f>+'Ark1'!AG723</f>
        <v>31.444255768580042</v>
      </c>
      <c r="J126" s="149">
        <f>+I126-I131</f>
        <v>2.4885222559373013</v>
      </c>
      <c r="K126" s="91">
        <f>+'Ark1'!AH723</f>
        <v>0.98283318044817181</v>
      </c>
      <c r="L126" s="344"/>
      <c r="M126" s="148"/>
      <c r="N126" s="89">
        <f>+'Ark1'!S723</f>
        <v>3.4641593500196568</v>
      </c>
      <c r="O126" s="117">
        <f>+N126-N131</f>
        <v>0.18962459576484481</v>
      </c>
      <c r="P126" s="117"/>
      <c r="Q126" s="117"/>
      <c r="R126" s="117"/>
      <c r="S126" s="89">
        <f>+'Ark1'!T723</f>
        <v>3.6763202725724033</v>
      </c>
      <c r="T126" s="117">
        <f>+S126-S131</f>
        <v>0.27946962838598743</v>
      </c>
      <c r="U126" s="89">
        <f>+'Ark1'!U723</f>
        <v>10.424741187262462</v>
      </c>
      <c r="V126" s="117">
        <f>+U126-U131</f>
        <v>-1.685120431951816</v>
      </c>
      <c r="W126" s="91">
        <f>+'Ark1'!W723</f>
        <v>5.2417769623902495E-2</v>
      </c>
      <c r="X126" s="149">
        <f>+W126-W131</f>
        <v>2.0606094739219809E-2</v>
      </c>
      <c r="Y126" s="145">
        <f>+'Ark1'!X723</f>
        <v>25.252260516315037</v>
      </c>
      <c r="Z126" s="145">
        <f>+'Ark1'!Y723</f>
        <v>4.5079281876556161</v>
      </c>
      <c r="AA126" s="91">
        <f>+'Ark1'!Z723</f>
        <v>7.0221504835546797</v>
      </c>
      <c r="AB126" s="89">
        <f>+'Ark1'!Z723</f>
        <v>7.0221504835546797</v>
      </c>
      <c r="AC126" s="89">
        <f>+'Ark1'!AA723</f>
        <v>1.3019922429033799</v>
      </c>
      <c r="AD126" s="89">
        <f>+'Ark1'!AC723</f>
        <v>9.2898053021552016</v>
      </c>
      <c r="AE126" s="89">
        <f t="shared" si="117"/>
        <v>3.0093134102515546</v>
      </c>
      <c r="AF126" s="145">
        <f t="shared" si="118"/>
        <v>18.212410501193318</v>
      </c>
      <c r="AG126" s="47"/>
      <c r="AH126" s="3"/>
      <c r="AI126" s="3"/>
      <c r="AJ126" s="22"/>
      <c r="AK126" s="3"/>
      <c r="AL126" s="3"/>
      <c r="AM126" s="3"/>
      <c r="AN126" s="3"/>
      <c r="AO126" s="3"/>
      <c r="AP126" s="3"/>
      <c r="BC126" s="1"/>
    </row>
    <row r="127" spans="1:55" ht="15.6">
      <c r="A127" s="47"/>
      <c r="B127" s="88">
        <f>+'Ark1'!C724</f>
        <v>2000</v>
      </c>
      <c r="C127" s="88">
        <f>+'Ark1'!G724</f>
        <v>3</v>
      </c>
      <c r="D127" s="89" t="str">
        <f t="shared" si="119"/>
        <v>Midt</v>
      </c>
      <c r="E127" s="88">
        <f>+'Ark1'!Q724</f>
        <v>191</v>
      </c>
      <c r="F127" s="97">
        <f>+E127-E132</f>
        <v>1</v>
      </c>
      <c r="G127" s="348">
        <f>+'Ark1'!R724</f>
        <v>4396</v>
      </c>
      <c r="H127" s="97">
        <f>+G127-G132</f>
        <v>260</v>
      </c>
      <c r="I127" s="91">
        <f>+'Ark1'!AG724</f>
        <v>17.06573193059678</v>
      </c>
      <c r="J127" s="149">
        <f>+I127-I132</f>
        <v>1.2594179698734518</v>
      </c>
      <c r="K127" s="91">
        <f>+'Ark1'!AH724</f>
        <v>0.50045495905368509</v>
      </c>
      <c r="L127" s="344"/>
      <c r="M127" s="148"/>
      <c r="N127" s="89">
        <f>+'Ark1'!S724</f>
        <v>3.5650591446769782</v>
      </c>
      <c r="O127" s="117">
        <f>+N127-N132</f>
        <v>-0.11796793462669708</v>
      </c>
      <c r="P127" s="117"/>
      <c r="Q127" s="117"/>
      <c r="R127" s="117"/>
      <c r="S127" s="89">
        <f>+'Ark1'!T724</f>
        <v>4.3214285714285694</v>
      </c>
      <c r="T127" s="117">
        <f>+S127-S132</f>
        <v>0.35068389057750604</v>
      </c>
      <c r="U127" s="89">
        <f>+'Ark1'!U724</f>
        <v>9.8213830755231903</v>
      </c>
      <c r="V127" s="117">
        <f>+U127-U132</f>
        <v>-0.22704535774566104</v>
      </c>
      <c r="W127" s="91">
        <f>+'Ark1'!W724</f>
        <v>0.68243858052775253</v>
      </c>
      <c r="X127" s="149">
        <f>+W127-W132</f>
        <v>0.22305753604032502</v>
      </c>
      <c r="Y127" s="145">
        <f>+'Ark1'!X724</f>
        <v>24.385805277525023</v>
      </c>
      <c r="Z127" s="145">
        <f>+'Ark1'!Y724</f>
        <v>4.9590536851683344</v>
      </c>
      <c r="AA127" s="91">
        <f>+'Ark1'!Z724</f>
        <v>7.3568969762359284</v>
      </c>
      <c r="AB127" s="89">
        <f>+'Ark1'!Z724</f>
        <v>7.3568969762359284</v>
      </c>
      <c r="AC127" s="89">
        <f>+'Ark1'!AA724</f>
        <v>1.4367458527079588</v>
      </c>
      <c r="AD127" s="89">
        <f>+'Ark1'!AC724</f>
        <v>-3.7567845923814449</v>
      </c>
      <c r="AE127" s="89">
        <f t="shared" si="117"/>
        <v>2.7549004594180677</v>
      </c>
      <c r="AF127" s="145">
        <f t="shared" si="118"/>
        <v>23.015706806282722</v>
      </c>
      <c r="AG127" s="47"/>
      <c r="AH127" s="3"/>
      <c r="AI127" s="3"/>
      <c r="AJ127" s="22"/>
      <c r="AK127" s="3"/>
      <c r="AL127" s="3"/>
      <c r="AM127" s="3"/>
      <c r="AN127" s="3"/>
      <c r="AO127" s="3"/>
      <c r="AP127" s="3"/>
      <c r="BC127" s="1"/>
    </row>
    <row r="128" spans="1:55" ht="15.6">
      <c r="A128" s="47"/>
      <c r="B128" s="88">
        <f>+'Ark1'!C725</f>
        <v>2000</v>
      </c>
      <c r="C128" s="88">
        <f>+'Ark1'!G725</f>
        <v>4</v>
      </c>
      <c r="D128" s="89" t="str">
        <f t="shared" si="119"/>
        <v>Nord</v>
      </c>
      <c r="E128" s="88">
        <f>+'Ark1'!Q725</f>
        <v>301</v>
      </c>
      <c r="F128" s="97">
        <f>+E128-E133</f>
        <v>-60</v>
      </c>
      <c r="G128" s="348">
        <f>+'Ark1'!R725</f>
        <v>5010</v>
      </c>
      <c r="H128" s="97">
        <f>+G128-G133</f>
        <v>-569</v>
      </c>
      <c r="I128" s="91">
        <f>+'Ark1'!AG725</f>
        <v>31.069183434048327</v>
      </c>
      <c r="J128" s="149">
        <f>+I128-I133</f>
        <v>-2.3467432519589764</v>
      </c>
      <c r="K128" s="91">
        <f>+'Ark1'!AH725</f>
        <v>7.9840319361277459E-2</v>
      </c>
      <c r="L128" s="344"/>
      <c r="M128" s="148"/>
      <c r="N128" s="89">
        <f>+'Ark1'!S725</f>
        <v>3.5445109780439128</v>
      </c>
      <c r="O128" s="117">
        <f>+N128-N133</f>
        <v>-0.17407658245079904</v>
      </c>
      <c r="P128" s="117"/>
      <c r="Q128" s="117"/>
      <c r="R128" s="117"/>
      <c r="S128" s="89">
        <f>+'Ark1'!T725</f>
        <v>4.3079840319361269</v>
      </c>
      <c r="T128" s="117">
        <f>+S128-S133</f>
        <v>-0.20644507722322025</v>
      </c>
      <c r="U128" s="89">
        <f>+'Ark1'!U725</f>
        <v>15.689081836327365</v>
      </c>
      <c r="V128" s="117">
        <f>+U128-U133</f>
        <v>-5.9636571989525322E-2</v>
      </c>
      <c r="W128" s="91">
        <f>+'Ark1'!W725</f>
        <v>1.4970059880239523</v>
      </c>
      <c r="X128" s="149">
        <f>+W128-W133</f>
        <v>-0.90485814533328024</v>
      </c>
      <c r="Y128" s="145">
        <f>+'Ark1'!X725</f>
        <v>47.964071856287426</v>
      </c>
      <c r="Z128" s="145">
        <f>+'Ark1'!Y725</f>
        <v>8.9620758483033924</v>
      </c>
      <c r="AA128" s="91">
        <f>+'Ark1'!Z725</f>
        <v>5.8637291816264723</v>
      </c>
      <c r="AB128" s="89">
        <f>+'Ark1'!Z725</f>
        <v>5.8637291816264723</v>
      </c>
      <c r="AC128" s="89">
        <f>+'Ark1'!AA725</f>
        <v>1.7208695552907505</v>
      </c>
      <c r="AD128" s="89">
        <f>+'Ark1'!AC725</f>
        <v>55.289440265401936</v>
      </c>
      <c r="AE128" s="89">
        <f t="shared" si="117"/>
        <v>4.4263036377970542</v>
      </c>
      <c r="AF128" s="145">
        <f t="shared" si="118"/>
        <v>16.644518272425248</v>
      </c>
      <c r="AG128" s="47"/>
      <c r="AH128" s="3"/>
      <c r="AI128" s="3"/>
      <c r="AJ128" s="22"/>
      <c r="AK128" s="3"/>
      <c r="AL128" s="3"/>
      <c r="AM128" s="3"/>
      <c r="AN128" s="3"/>
      <c r="AO128" s="3"/>
      <c r="AP128" s="3"/>
      <c r="BC128" s="1"/>
    </row>
    <row r="129" spans="1:42">
      <c r="A129" s="47"/>
      <c r="B129" s="47"/>
      <c r="C129" s="47"/>
      <c r="D129" s="47"/>
      <c r="E129" s="47"/>
      <c r="F129" s="47"/>
      <c r="G129" s="341"/>
      <c r="H129" s="47"/>
      <c r="I129" s="47"/>
      <c r="J129" s="47"/>
      <c r="K129" s="47"/>
      <c r="L129" s="344"/>
      <c r="M129" s="148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3"/>
      <c r="AI129" s="3"/>
      <c r="AJ129" s="22"/>
      <c r="AK129" s="3"/>
      <c r="AL129" s="3"/>
      <c r="AM129" s="3"/>
      <c r="AN129" s="3"/>
      <c r="AO129" s="3"/>
      <c r="AP129" s="3"/>
    </row>
    <row r="130" spans="1:42" ht="15.6">
      <c r="A130" s="47"/>
      <c r="B130" s="88">
        <f>+'Ark1'!C726</f>
        <v>1999</v>
      </c>
      <c r="C130" s="88">
        <f>+'Ark1'!G726</f>
        <v>1</v>
      </c>
      <c r="D130" s="89" t="str">
        <f t="shared" si="119"/>
        <v>Øst</v>
      </c>
      <c r="E130" s="88">
        <f>+'Ark1'!Q726</f>
        <v>352</v>
      </c>
      <c r="F130" s="47"/>
      <c r="G130" s="348">
        <f>+'Ark1'!R726</f>
        <v>4681</v>
      </c>
      <c r="H130" s="47"/>
      <c r="I130" s="91">
        <f>+'Ark1'!AG726</f>
        <v>21.82202584062664</v>
      </c>
      <c r="J130" s="47"/>
      <c r="K130" s="91">
        <f>+'Ark1'!AH726</f>
        <v>0.14954069643238621</v>
      </c>
      <c r="L130" s="344"/>
      <c r="M130" s="148"/>
      <c r="N130" s="89">
        <f>+'Ark1'!S726</f>
        <v>3.3909421063875245</v>
      </c>
      <c r="O130" s="47"/>
      <c r="P130" s="47"/>
      <c r="Q130" s="47"/>
      <c r="R130" s="47"/>
      <c r="S130" s="89">
        <f>+'Ark1'!T726</f>
        <v>3.9613330484939127</v>
      </c>
      <c r="T130" s="47"/>
      <c r="U130" s="89">
        <f>+'Ark1'!U726</f>
        <v>12.257573168126463</v>
      </c>
      <c r="V130" s="47"/>
      <c r="W130" s="91">
        <f>+'Ark1'!W726</f>
        <v>0.68361461226233711</v>
      </c>
      <c r="X130" s="47"/>
      <c r="Y130" s="145">
        <f>+'Ark1'!X726</f>
        <v>31.85216834009826</v>
      </c>
      <c r="Z130" s="145">
        <f>+'Ark1'!Y726</f>
        <v>7.0925016022217484</v>
      </c>
      <c r="AA130" s="91">
        <f>+'Ark1'!Z726</f>
        <v>7.2672465241350706</v>
      </c>
      <c r="AB130" s="89">
        <f>+'Ark1'!Z726</f>
        <v>7.2672465241350706</v>
      </c>
      <c r="AC130" s="89">
        <f>+'Ark1'!AA726</f>
        <v>1.3636549359352388</v>
      </c>
      <c r="AD130" s="89">
        <f>+'Ark1'!AC726</f>
        <v>7.7321294266112046</v>
      </c>
      <c r="AE130" s="89">
        <f t="shared" si="117"/>
        <v>3.6147987147987126</v>
      </c>
      <c r="AF130" s="145">
        <f t="shared" si="118"/>
        <v>13.298295454545455</v>
      </c>
      <c r="AG130" s="47"/>
      <c r="AH130" s="3"/>
      <c r="AI130" s="3"/>
      <c r="AJ130" s="22"/>
      <c r="AK130" s="3"/>
      <c r="AL130" s="3"/>
      <c r="AM130" s="3"/>
      <c r="AN130" s="3"/>
      <c r="AO130" s="3"/>
      <c r="AP130" s="3"/>
    </row>
    <row r="131" spans="1:42" ht="15.6">
      <c r="A131" s="47"/>
      <c r="B131" s="88">
        <f>+'Ark1'!C727</f>
        <v>1999</v>
      </c>
      <c r="C131" s="88">
        <f>+'Ark1'!G727</f>
        <v>2</v>
      </c>
      <c r="D131" s="89" t="str">
        <f t="shared" si="119"/>
        <v>Vest</v>
      </c>
      <c r="E131" s="88">
        <f>+'Ark1'!Q727</f>
        <v>413</v>
      </c>
      <c r="F131" s="47"/>
      <c r="G131" s="348">
        <f>+'Ark1'!R727</f>
        <v>6287</v>
      </c>
      <c r="H131" s="47"/>
      <c r="I131" s="91">
        <f>+'Ark1'!AG727</f>
        <v>28.955733512642741</v>
      </c>
      <c r="J131" s="47"/>
      <c r="K131" s="91">
        <f>+'Ark1'!AH727</f>
        <v>1.161126133290918</v>
      </c>
      <c r="L131" s="344"/>
      <c r="M131" s="148"/>
      <c r="N131" s="89">
        <f>+'Ark1'!S727</f>
        <v>3.274534754254812</v>
      </c>
      <c r="O131" s="47"/>
      <c r="P131" s="47"/>
      <c r="Q131" s="47"/>
      <c r="R131" s="47"/>
      <c r="S131" s="89">
        <f>+'Ark1'!T727</f>
        <v>3.3968506441864159</v>
      </c>
      <c r="T131" s="47"/>
      <c r="U131" s="89">
        <f>+'Ark1'!U727</f>
        <v>12.109861619214279</v>
      </c>
      <c r="V131" s="47"/>
      <c r="W131" s="91">
        <f>+'Ark1'!W727</f>
        <v>3.1811674884682686E-2</v>
      </c>
      <c r="X131" s="47"/>
      <c r="Y131" s="145">
        <f>+'Ark1'!X727</f>
        <v>32.193414983298872</v>
      </c>
      <c r="Z131" s="145">
        <f>+'Ark1'!Y727</f>
        <v>5.6147606171464925</v>
      </c>
      <c r="AA131" s="91">
        <f>+'Ark1'!Z727</f>
        <v>7.01452795605341</v>
      </c>
      <c r="AB131" s="89">
        <f>+'Ark1'!Z727</f>
        <v>7.01452795605341</v>
      </c>
      <c r="AC131" s="89">
        <f>+'Ark1'!AA727</f>
        <v>1.3820265186526981</v>
      </c>
      <c r="AD131" s="89">
        <f>+'Ark1'!AC727</f>
        <v>21.76529932557245</v>
      </c>
      <c r="AE131" s="89">
        <f t="shared" si="117"/>
        <v>3.6981930344392167</v>
      </c>
      <c r="AF131" s="145">
        <f t="shared" si="118"/>
        <v>15.2227602905569</v>
      </c>
      <c r="AG131" s="47"/>
      <c r="AH131" s="3"/>
      <c r="AI131" s="3"/>
      <c r="AJ131" s="22"/>
      <c r="AK131" s="3"/>
      <c r="AL131" s="3"/>
      <c r="AM131" s="3"/>
      <c r="AN131" s="3"/>
      <c r="AO131" s="3"/>
      <c r="AP131" s="3"/>
    </row>
    <row r="132" spans="1:42" ht="15.6">
      <c r="A132" s="47"/>
      <c r="B132" s="88">
        <f>+'Ark1'!C728</f>
        <v>1999</v>
      </c>
      <c r="C132" s="88">
        <f>+'Ark1'!G728</f>
        <v>3</v>
      </c>
      <c r="D132" s="89" t="str">
        <f t="shared" si="119"/>
        <v>Midt</v>
      </c>
      <c r="E132" s="88">
        <f>+'Ark1'!Q728</f>
        <v>190</v>
      </c>
      <c r="F132" s="47"/>
      <c r="G132" s="348">
        <f>+'Ark1'!R728</f>
        <v>4136</v>
      </c>
      <c r="H132" s="47"/>
      <c r="I132" s="91">
        <f>+'Ark1'!AG728</f>
        <v>15.806313960723328</v>
      </c>
      <c r="J132" s="47"/>
      <c r="K132" s="91">
        <f>+'Ark1'!AH728</f>
        <v>0</v>
      </c>
      <c r="L132" s="344"/>
      <c r="M132" s="148"/>
      <c r="N132" s="89">
        <f>+'Ark1'!S728</f>
        <v>3.6830270793036752</v>
      </c>
      <c r="O132" s="47"/>
      <c r="P132" s="47"/>
      <c r="Q132" s="47"/>
      <c r="R132" s="47"/>
      <c r="S132" s="89">
        <f>+'Ark1'!T728</f>
        <v>3.9707446808510634</v>
      </c>
      <c r="T132" s="47"/>
      <c r="U132" s="89">
        <f>+'Ark1'!U728</f>
        <v>10.048428433268851</v>
      </c>
      <c r="V132" s="47"/>
      <c r="W132" s="91">
        <f>+'Ark1'!W728</f>
        <v>0.4593810444874275</v>
      </c>
      <c r="X132" s="47"/>
      <c r="Y132" s="145">
        <f>+'Ark1'!X728</f>
        <v>25.55609284332688</v>
      </c>
      <c r="Z132" s="145">
        <f>+'Ark1'!Y728</f>
        <v>5.7059961315280461</v>
      </c>
      <c r="AA132" s="91">
        <f>+'Ark1'!Z728</f>
        <v>7.7234756964629057</v>
      </c>
      <c r="AB132" s="89">
        <f>+'Ark1'!Z728</f>
        <v>7.7234756964629057</v>
      </c>
      <c r="AC132" s="89">
        <f>+'Ark1'!AA728</f>
        <v>1.4226892171345935</v>
      </c>
      <c r="AD132" s="89">
        <f>+'Ark1'!AC728</f>
        <v>11.8003668420134</v>
      </c>
      <c r="AE132" s="89">
        <f t="shared" si="117"/>
        <v>2.7283069651414671</v>
      </c>
      <c r="AF132" s="145">
        <f t="shared" si="118"/>
        <v>21.768421052631577</v>
      </c>
      <c r="AG132" s="47"/>
      <c r="AH132" s="3"/>
      <c r="AI132" s="3"/>
      <c r="AJ132" s="22"/>
      <c r="AK132" s="3"/>
      <c r="AL132" s="3"/>
      <c r="AM132" s="3"/>
      <c r="AN132" s="3"/>
      <c r="AO132" s="3"/>
      <c r="AP132" s="3"/>
    </row>
    <row r="133" spans="1:42" ht="15.6">
      <c r="A133" s="47"/>
      <c r="B133" s="88">
        <f>+'Ark1'!C729</f>
        <v>1999</v>
      </c>
      <c r="C133" s="88">
        <f>+'Ark1'!G729</f>
        <v>4</v>
      </c>
      <c r="D133" s="89" t="str">
        <f t="shared" si="119"/>
        <v>Nord</v>
      </c>
      <c r="E133" s="88">
        <f>+'Ark1'!Q729</f>
        <v>361</v>
      </c>
      <c r="F133" s="47"/>
      <c r="G133" s="348">
        <f>+'Ark1'!R729</f>
        <v>5579</v>
      </c>
      <c r="H133" s="47"/>
      <c r="I133" s="91">
        <f>+'Ark1'!AG729</f>
        <v>33.415926686007303</v>
      </c>
      <c r="J133" s="47"/>
      <c r="K133" s="91">
        <f>+'Ark1'!AH729</f>
        <v>0</v>
      </c>
      <c r="L133" s="344"/>
      <c r="M133" s="148"/>
      <c r="N133" s="89">
        <f>+'Ark1'!S729</f>
        <v>3.7185875604947118</v>
      </c>
      <c r="O133" s="47"/>
      <c r="P133" s="47"/>
      <c r="Q133" s="47"/>
      <c r="R133" s="47"/>
      <c r="S133" s="89">
        <f>+'Ark1'!T729</f>
        <v>4.5144291091593471</v>
      </c>
      <c r="T133" s="47"/>
      <c r="U133" s="89">
        <f>+'Ark1'!U729</f>
        <v>15.74871840831689</v>
      </c>
      <c r="V133" s="47"/>
      <c r="W133" s="91">
        <f>+'Ark1'!W729</f>
        <v>2.4018641333572326</v>
      </c>
      <c r="X133" s="47"/>
      <c r="Y133" s="145">
        <f>+'Ark1'!X729</f>
        <v>49.148592937802491</v>
      </c>
      <c r="Z133" s="145">
        <f>+'Ark1'!Y729</f>
        <v>9.1234988349166528</v>
      </c>
      <c r="AA133" s="91">
        <f>+'Ark1'!Z729</f>
        <v>5.8819128510806351</v>
      </c>
      <c r="AB133" s="89">
        <f>+'Ark1'!Z729</f>
        <v>5.8819128510806351</v>
      </c>
      <c r="AC133" s="89">
        <f>+'Ark1'!AA729</f>
        <v>1.8037911157650452</v>
      </c>
      <c r="AD133" s="89">
        <f>+'Ark1'!AC729</f>
        <v>49.84036996928608</v>
      </c>
      <c r="AE133" s="89">
        <f t="shared" si="117"/>
        <v>4.2351344837559015</v>
      </c>
      <c r="AF133" s="145">
        <f t="shared" si="118"/>
        <v>15.454293628808864</v>
      </c>
      <c r="AG133" s="47"/>
      <c r="AH133" s="3"/>
      <c r="AI133" s="3"/>
      <c r="AJ133" s="22"/>
      <c r="AK133" s="3"/>
      <c r="AL133" s="3"/>
      <c r="AM133" s="3"/>
      <c r="AN133" s="3"/>
      <c r="AO133" s="3"/>
      <c r="AP133" s="3"/>
    </row>
    <row r="134" spans="1:42">
      <c r="A134" s="47"/>
      <c r="B134" s="47"/>
      <c r="C134" s="47"/>
      <c r="D134" s="47"/>
      <c r="E134" s="47"/>
      <c r="F134" s="47"/>
      <c r="G134" s="341"/>
      <c r="H134" s="47"/>
      <c r="I134" s="47"/>
      <c r="J134" s="47"/>
      <c r="K134" s="47"/>
      <c r="L134" s="344"/>
      <c r="M134" s="148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3"/>
      <c r="AI134" s="3"/>
      <c r="AJ134" s="22"/>
      <c r="AK134" s="3"/>
      <c r="AL134" s="3"/>
      <c r="AM134" s="3"/>
      <c r="AN134" s="3"/>
      <c r="AO134" s="3"/>
      <c r="AP134" s="3"/>
    </row>
    <row r="135" spans="1:42">
      <c r="A135" s="47"/>
      <c r="B135" s="47"/>
      <c r="C135" s="47"/>
      <c r="D135" s="47"/>
      <c r="E135" s="47"/>
      <c r="F135" s="47"/>
      <c r="G135" s="341"/>
      <c r="H135" s="47"/>
      <c r="I135" s="47"/>
      <c r="J135" s="47"/>
      <c r="K135" s="47"/>
      <c r="L135" s="344"/>
      <c r="M135" s="148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3"/>
      <c r="AI135" s="3"/>
      <c r="AJ135" s="22"/>
      <c r="AK135" s="3"/>
      <c r="AL135" s="3"/>
      <c r="AM135" s="3"/>
      <c r="AN135" s="3"/>
      <c r="AO135" s="3"/>
      <c r="AP135" s="3"/>
    </row>
    <row r="136" spans="1:42">
      <c r="A136" s="3"/>
      <c r="B136" s="3"/>
      <c r="C136" s="3"/>
      <c r="D136" s="3"/>
      <c r="E136" s="3"/>
      <c r="F136" s="3"/>
      <c r="G136" s="349"/>
      <c r="H136" s="3"/>
      <c r="I136" s="3"/>
      <c r="J136" s="3"/>
      <c r="K136" s="3"/>
      <c r="L136" s="349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22"/>
      <c r="AK136" s="3"/>
      <c r="AL136" s="3"/>
      <c r="AM136" s="3"/>
      <c r="AN136" s="3"/>
      <c r="AO136" s="3"/>
      <c r="AP136" s="3"/>
    </row>
    <row r="137" spans="1:42">
      <c r="A137" s="3"/>
      <c r="I137"/>
      <c r="J137"/>
      <c r="K137"/>
      <c r="M137"/>
      <c r="N137"/>
      <c r="W137"/>
      <c r="X137"/>
      <c r="Y137"/>
      <c r="Z137"/>
      <c r="AA137"/>
      <c r="AF137"/>
      <c r="AI137" s="3"/>
      <c r="AJ137" s="22"/>
      <c r="AK137" s="3"/>
      <c r="AL137" s="3"/>
      <c r="AM137" s="3"/>
      <c r="AN137" s="3"/>
      <c r="AO137" s="3"/>
      <c r="AP137" s="3"/>
    </row>
    <row r="138" spans="1:42">
      <c r="I138"/>
      <c r="J138"/>
      <c r="K138"/>
      <c r="M138"/>
      <c r="N138"/>
      <c r="W138"/>
      <c r="X138"/>
      <c r="Y138"/>
      <c r="Z138"/>
      <c r="AA138"/>
      <c r="AF138"/>
      <c r="AI138" s="3"/>
      <c r="AJ138" s="22"/>
      <c r="AK138" s="3"/>
      <c r="AL138" s="3"/>
      <c r="AM138" s="3"/>
      <c r="AN138" s="3"/>
      <c r="AO138" s="3"/>
      <c r="AP138" s="3"/>
    </row>
    <row r="139" spans="1:42">
      <c r="I139"/>
      <c r="J139"/>
      <c r="K139"/>
      <c r="M139"/>
      <c r="N139"/>
      <c r="W139"/>
      <c r="X139"/>
      <c r="Y139"/>
      <c r="Z139"/>
      <c r="AA139"/>
      <c r="AF139"/>
      <c r="AI139" s="3"/>
      <c r="AJ139" s="22"/>
      <c r="AK139" s="3"/>
      <c r="AL139" s="3"/>
      <c r="AM139" s="3"/>
      <c r="AN139" s="3"/>
      <c r="AO139" s="3"/>
      <c r="AP139" s="3"/>
    </row>
    <row r="140" spans="1:42">
      <c r="I140"/>
      <c r="J140"/>
      <c r="K140"/>
      <c r="M140"/>
      <c r="N140"/>
      <c r="W140"/>
      <c r="X140"/>
      <c r="Y140"/>
      <c r="Z140"/>
      <c r="AA140"/>
      <c r="AF140"/>
      <c r="AI140" s="3"/>
      <c r="AJ140" s="22"/>
      <c r="AK140" s="3"/>
      <c r="AL140" s="3"/>
      <c r="AM140" s="3"/>
      <c r="AN140" s="3"/>
      <c r="AO140" s="3"/>
      <c r="AP140" s="3"/>
    </row>
    <row r="141" spans="1:42">
      <c r="I141"/>
      <c r="J141"/>
      <c r="K141"/>
      <c r="M141"/>
      <c r="N141"/>
      <c r="W141"/>
      <c r="X141"/>
      <c r="Y141"/>
      <c r="Z141"/>
      <c r="AA141"/>
      <c r="AF141"/>
      <c r="AI141" s="3"/>
      <c r="AJ141" s="22"/>
      <c r="AK141" s="3"/>
      <c r="AL141" s="3"/>
      <c r="AM141" s="3"/>
      <c r="AN141" s="3"/>
      <c r="AO141" s="3"/>
      <c r="AP141" s="3"/>
    </row>
    <row r="142" spans="1:42">
      <c r="I142"/>
      <c r="J142"/>
      <c r="K142"/>
      <c r="M142"/>
      <c r="N142"/>
      <c r="W142"/>
      <c r="X142"/>
      <c r="Y142"/>
      <c r="Z142"/>
      <c r="AA142"/>
      <c r="AF142"/>
      <c r="AI142" s="3"/>
      <c r="AJ142" s="22"/>
      <c r="AK142" s="3"/>
      <c r="AL142" s="3"/>
      <c r="AM142" s="3"/>
      <c r="AN142" s="3"/>
      <c r="AO142" s="3"/>
      <c r="AP142" s="3"/>
    </row>
    <row r="143" spans="1:42">
      <c r="O143" s="3"/>
      <c r="P143" s="3"/>
      <c r="Q143" s="3"/>
      <c r="R143" s="3"/>
      <c r="S143" s="3"/>
      <c r="T143" s="3"/>
      <c r="U143" s="3"/>
      <c r="V143" s="3"/>
      <c r="W143" s="58"/>
      <c r="X143" s="58"/>
      <c r="Y143" s="16"/>
      <c r="Z143" s="16"/>
      <c r="AA143" s="58"/>
      <c r="AB143" s="3"/>
      <c r="AC143" s="3"/>
      <c r="AD143" s="3"/>
      <c r="AE143" s="3"/>
      <c r="AF143" s="16"/>
      <c r="AG143" s="3"/>
      <c r="AH143" s="3"/>
      <c r="AI143" s="3"/>
      <c r="AJ143" s="22"/>
      <c r="AK143" s="3"/>
      <c r="AL143" s="3"/>
      <c r="AM143" s="3"/>
      <c r="AN143" s="3"/>
      <c r="AO143" s="3"/>
      <c r="AP143" s="3"/>
    </row>
    <row r="144" spans="1:42">
      <c r="O144" s="3"/>
      <c r="P144" s="3"/>
      <c r="Q144" s="3"/>
      <c r="R144" s="3"/>
      <c r="S144" s="3"/>
      <c r="T144" s="3"/>
      <c r="U144" s="3"/>
      <c r="V144" s="3"/>
      <c r="W144" s="58"/>
      <c r="X144" s="58"/>
      <c r="Y144" s="16"/>
      <c r="Z144" s="16"/>
      <c r="AA144" s="58"/>
      <c r="AB144" s="3"/>
      <c r="AC144" s="3"/>
      <c r="AD144" s="3"/>
      <c r="AE144" s="3"/>
      <c r="AF144" s="16"/>
      <c r="AG144" s="3"/>
      <c r="AH144" s="3"/>
      <c r="AI144" s="3"/>
      <c r="AJ144" s="22"/>
      <c r="AK144" s="3"/>
      <c r="AL144" s="3"/>
      <c r="AM144" s="3"/>
      <c r="AN144" s="3"/>
      <c r="AO144" s="3"/>
      <c r="AP144" s="3"/>
    </row>
    <row r="145" spans="15:42">
      <c r="O145" s="3"/>
      <c r="P145" s="3"/>
      <c r="Q145" s="3"/>
      <c r="R145" s="3"/>
      <c r="S145" s="3"/>
      <c r="T145" s="3"/>
      <c r="U145" s="3"/>
      <c r="V145" s="3"/>
      <c r="W145" s="58"/>
      <c r="X145" s="58"/>
      <c r="Y145" s="16"/>
      <c r="Z145" s="16"/>
      <c r="AA145" s="58"/>
      <c r="AB145" s="3"/>
      <c r="AC145" s="3"/>
      <c r="AD145" s="3"/>
      <c r="AE145" s="3"/>
      <c r="AF145" s="16"/>
      <c r="AG145" s="3"/>
      <c r="AH145" s="3"/>
      <c r="AI145" s="3"/>
      <c r="AJ145" s="22"/>
      <c r="AK145" s="3"/>
      <c r="AL145" s="3"/>
      <c r="AM145" s="3"/>
      <c r="AN145" s="3"/>
      <c r="AO145" s="3"/>
      <c r="AP145" s="3"/>
    </row>
    <row r="146" spans="15:42">
      <c r="O146" s="3"/>
      <c r="P146" s="3"/>
      <c r="Q146" s="3"/>
      <c r="R146" s="3"/>
      <c r="S146" s="3"/>
      <c r="T146" s="3"/>
      <c r="U146" s="3"/>
      <c r="V146" s="3"/>
      <c r="W146" s="58"/>
      <c r="X146" s="58"/>
      <c r="Y146" s="16"/>
      <c r="Z146" s="16"/>
      <c r="AA146" s="58"/>
      <c r="AB146" s="3"/>
      <c r="AC146" s="3"/>
      <c r="AD146" s="3"/>
      <c r="AE146" s="3"/>
      <c r="AF146" s="16"/>
      <c r="AG146" s="3"/>
      <c r="AH146" s="3"/>
      <c r="AI146" s="3"/>
      <c r="AJ146" s="22"/>
      <c r="AK146" s="3"/>
      <c r="AL146" s="3"/>
      <c r="AM146" s="3"/>
      <c r="AN146" s="3"/>
      <c r="AO146" s="3"/>
      <c r="AP146" s="3"/>
    </row>
    <row r="147" spans="15:42">
      <c r="O147" s="3"/>
      <c r="P147" s="3"/>
      <c r="Q147" s="3"/>
      <c r="R147" s="3"/>
      <c r="S147" s="3"/>
      <c r="T147" s="3"/>
      <c r="U147" s="3"/>
      <c r="V147" s="3"/>
      <c r="W147" s="58"/>
      <c r="X147" s="58"/>
      <c r="Y147" s="16"/>
      <c r="Z147" s="16"/>
      <c r="AA147" s="58"/>
      <c r="AB147" s="3"/>
      <c r="AC147" s="3"/>
      <c r="AD147" s="3"/>
      <c r="AE147" s="3"/>
      <c r="AF147" s="16"/>
      <c r="AG147" s="3"/>
      <c r="AH147" s="3"/>
      <c r="AI147" s="3"/>
      <c r="AJ147" s="22"/>
      <c r="AK147" s="3"/>
      <c r="AL147" s="3"/>
      <c r="AM147" s="3"/>
      <c r="AN147" s="3"/>
      <c r="AO147" s="3"/>
      <c r="AP147" s="3"/>
    </row>
    <row r="148" spans="15:42">
      <c r="O148" s="3"/>
      <c r="P148" s="3"/>
      <c r="Q148" s="3"/>
      <c r="R148" s="3"/>
      <c r="S148" s="3"/>
      <c r="T148" s="3"/>
      <c r="U148" s="3"/>
      <c r="V148" s="3"/>
      <c r="W148" s="58"/>
      <c r="X148" s="58"/>
      <c r="Y148" s="16"/>
      <c r="Z148" s="16"/>
      <c r="AA148" s="58"/>
      <c r="AB148" s="3"/>
      <c r="AC148" s="3"/>
      <c r="AD148" s="3"/>
      <c r="AE148" s="3"/>
      <c r="AF148" s="16"/>
      <c r="AG148" s="3"/>
      <c r="AH148" s="3"/>
      <c r="AI148" s="3"/>
      <c r="AJ148" s="22"/>
      <c r="AK148" s="3"/>
      <c r="AL148" s="3"/>
      <c r="AM148" s="3"/>
      <c r="AN148" s="3"/>
      <c r="AO148" s="3"/>
      <c r="AP148" s="3"/>
    </row>
    <row r="149" spans="15:42">
      <c r="O149" s="3"/>
      <c r="P149" s="3"/>
      <c r="Q149" s="3"/>
      <c r="R149" s="3"/>
      <c r="S149" s="3"/>
      <c r="T149" s="3"/>
      <c r="U149" s="3"/>
      <c r="V149" s="3"/>
      <c r="W149" s="58"/>
      <c r="X149" s="58"/>
      <c r="Y149" s="16"/>
      <c r="Z149" s="16"/>
      <c r="AA149" s="58"/>
      <c r="AB149" s="3"/>
      <c r="AC149" s="3"/>
      <c r="AD149" s="3"/>
      <c r="AE149" s="3"/>
      <c r="AF149" s="16"/>
      <c r="AG149" s="3"/>
      <c r="AH149" s="3"/>
      <c r="AI149" s="3"/>
      <c r="AJ149" s="22"/>
      <c r="AK149" s="3"/>
      <c r="AL149" s="3"/>
      <c r="AM149" s="3"/>
      <c r="AN149" s="3"/>
      <c r="AO149" s="3"/>
      <c r="AP149" s="3"/>
    </row>
    <row r="150" spans="15:42">
      <c r="O150" s="3"/>
      <c r="P150" s="3"/>
      <c r="Q150" s="3"/>
      <c r="R150" s="3"/>
      <c r="S150" s="3"/>
      <c r="T150" s="3"/>
      <c r="U150" s="3"/>
      <c r="V150" s="3"/>
      <c r="W150" s="58"/>
      <c r="X150" s="58"/>
      <c r="Y150" s="16"/>
      <c r="Z150" s="16"/>
      <c r="AA150" s="58"/>
      <c r="AB150" s="3"/>
      <c r="AC150" s="3"/>
      <c r="AD150" s="3"/>
      <c r="AE150" s="3"/>
      <c r="AF150" s="16"/>
      <c r="AG150" s="3"/>
      <c r="AH150" s="3"/>
      <c r="AI150" s="3"/>
      <c r="AJ150" s="22"/>
      <c r="AK150" s="3"/>
      <c r="AL150" s="3"/>
      <c r="AM150" s="3"/>
      <c r="AN150" s="3"/>
      <c r="AO150" s="3"/>
      <c r="AP150" s="3"/>
    </row>
    <row r="151" spans="15:42">
      <c r="O151" s="3"/>
      <c r="P151" s="3"/>
      <c r="Q151" s="3"/>
      <c r="R151" s="3"/>
      <c r="S151" s="3"/>
      <c r="T151" s="3"/>
      <c r="U151" s="3"/>
      <c r="V151" s="3"/>
      <c r="W151" s="58"/>
      <c r="X151" s="58"/>
      <c r="Y151" s="16"/>
      <c r="Z151" s="16"/>
      <c r="AA151" s="58"/>
      <c r="AB151" s="3"/>
      <c r="AC151" s="3"/>
      <c r="AD151" s="3"/>
      <c r="AE151" s="3"/>
      <c r="AF151" s="16"/>
      <c r="AG151" s="3"/>
      <c r="AH151" s="3"/>
      <c r="AI151" s="3"/>
      <c r="AJ151" s="22"/>
      <c r="AK151" s="3"/>
      <c r="AL151" s="3"/>
      <c r="AM151" s="3"/>
      <c r="AN151" s="3"/>
      <c r="AO151" s="3"/>
      <c r="AP151" s="3"/>
    </row>
    <row r="152" spans="15:42">
      <c r="O152" s="3"/>
      <c r="P152" s="3"/>
      <c r="Q152" s="3"/>
      <c r="R152" s="3"/>
      <c r="S152" s="3"/>
      <c r="T152" s="3"/>
      <c r="U152" s="3"/>
      <c r="V152" s="3"/>
      <c r="W152" s="58"/>
      <c r="X152" s="58"/>
      <c r="Y152" s="16"/>
      <c r="Z152" s="16"/>
      <c r="AA152" s="58"/>
      <c r="AB152" s="3"/>
      <c r="AC152" s="3"/>
      <c r="AD152" s="3"/>
      <c r="AE152" s="3"/>
      <c r="AF152" s="16"/>
      <c r="AG152" s="3"/>
      <c r="AH152" s="3"/>
      <c r="AI152" s="3"/>
      <c r="AJ152" s="22"/>
      <c r="AK152" s="3"/>
      <c r="AL152" s="3"/>
      <c r="AM152" s="3"/>
      <c r="AN152" s="3"/>
      <c r="AO152" s="3"/>
      <c r="AP152" s="3"/>
    </row>
    <row r="153" spans="15:42">
      <c r="O153" s="3"/>
      <c r="P153" s="3"/>
      <c r="Q153" s="3"/>
      <c r="R153" s="3"/>
      <c r="S153" s="3"/>
      <c r="T153" s="3"/>
      <c r="U153" s="3"/>
      <c r="V153" s="3"/>
      <c r="W153" s="58"/>
      <c r="X153" s="58"/>
      <c r="Y153" s="16"/>
      <c r="Z153" s="16"/>
      <c r="AA153" s="58"/>
      <c r="AB153" s="3"/>
      <c r="AC153" s="3"/>
      <c r="AD153" s="3"/>
      <c r="AE153" s="3"/>
      <c r="AF153" s="16"/>
      <c r="AG153" s="3"/>
      <c r="AH153" s="3"/>
      <c r="AI153" s="3"/>
      <c r="AJ153" s="22"/>
      <c r="AK153" s="3"/>
      <c r="AL153" s="3"/>
      <c r="AM153" s="3"/>
      <c r="AN153" s="3"/>
      <c r="AO153" s="3"/>
      <c r="AP153" s="3"/>
    </row>
    <row r="154" spans="15:42">
      <c r="O154" s="3"/>
      <c r="P154" s="3"/>
      <c r="Q154" s="3"/>
      <c r="R154" s="3"/>
      <c r="S154" s="3"/>
      <c r="T154" s="3"/>
      <c r="U154" s="3"/>
      <c r="V154" s="3"/>
      <c r="W154" s="58"/>
      <c r="X154" s="58"/>
      <c r="Y154" s="16"/>
      <c r="Z154" s="16"/>
      <c r="AA154" s="58"/>
      <c r="AB154" s="3"/>
      <c r="AC154" s="3"/>
      <c r="AD154" s="3"/>
      <c r="AE154" s="3"/>
      <c r="AF154" s="16"/>
      <c r="AG154" s="3"/>
      <c r="AH154" s="3"/>
      <c r="AI154" s="3"/>
      <c r="AJ154" s="22"/>
      <c r="AK154" s="3"/>
      <c r="AL154" s="3"/>
      <c r="AM154" s="3"/>
      <c r="AN154" s="3"/>
      <c r="AO154" s="3"/>
      <c r="AP154" s="3"/>
    </row>
    <row r="155" spans="15:42">
      <c r="O155" s="3"/>
      <c r="P155" s="3"/>
      <c r="Q155" s="3"/>
      <c r="R155" s="3"/>
      <c r="S155" s="3"/>
      <c r="T155" s="3"/>
      <c r="U155" s="3"/>
      <c r="V155" s="3"/>
      <c r="W155" s="58"/>
      <c r="X155" s="58"/>
      <c r="Y155" s="16"/>
      <c r="Z155" s="16"/>
      <c r="AA155" s="58"/>
      <c r="AB155" s="3"/>
      <c r="AC155" s="3"/>
      <c r="AD155" s="3"/>
      <c r="AE155" s="3"/>
      <c r="AF155" s="16"/>
      <c r="AG155" s="3"/>
      <c r="AH155" s="3"/>
      <c r="AI155" s="3"/>
      <c r="AJ155" s="22"/>
      <c r="AK155" s="3"/>
      <c r="AL155" s="3"/>
      <c r="AM155" s="3"/>
      <c r="AN155" s="3"/>
      <c r="AO155" s="3"/>
      <c r="AP155" s="3"/>
    </row>
    <row r="156" spans="15:42">
      <c r="O156" s="3"/>
      <c r="P156" s="3"/>
      <c r="Q156" s="3"/>
      <c r="R156" s="3"/>
      <c r="S156" s="3"/>
      <c r="T156" s="3"/>
      <c r="U156" s="3"/>
      <c r="V156" s="3"/>
      <c r="W156" s="58"/>
      <c r="X156" s="58"/>
      <c r="Y156" s="16"/>
      <c r="Z156" s="16"/>
      <c r="AA156" s="58"/>
      <c r="AB156" s="3"/>
      <c r="AC156" s="3"/>
      <c r="AD156" s="3"/>
      <c r="AE156" s="3"/>
      <c r="AF156" s="16"/>
      <c r="AG156" s="3"/>
      <c r="AH156" s="3"/>
      <c r="AI156" s="3"/>
      <c r="AJ156" s="22"/>
      <c r="AK156" s="3"/>
      <c r="AL156" s="3"/>
      <c r="AM156" s="3"/>
      <c r="AN156" s="3"/>
      <c r="AO156" s="3"/>
      <c r="AP156" s="3"/>
    </row>
    <row r="157" spans="15:42">
      <c r="O157" s="3"/>
      <c r="P157" s="3"/>
      <c r="Q157" s="3"/>
      <c r="R157" s="3"/>
      <c r="S157" s="3"/>
      <c r="T157" s="3"/>
      <c r="U157" s="3"/>
      <c r="V157" s="3"/>
      <c r="W157" s="58"/>
      <c r="X157" s="58"/>
      <c r="Y157" s="16"/>
      <c r="Z157" s="16"/>
      <c r="AA157" s="58"/>
      <c r="AB157" s="3"/>
      <c r="AC157" s="3"/>
      <c r="AD157" s="3"/>
      <c r="AE157" s="3"/>
      <c r="AF157" s="16"/>
      <c r="AG157" s="3"/>
      <c r="AH157" s="3"/>
      <c r="AI157" s="3"/>
      <c r="AJ157" s="22"/>
      <c r="AK157" s="3"/>
      <c r="AL157" s="3"/>
      <c r="AM157" s="3"/>
      <c r="AN157" s="3"/>
      <c r="AO157" s="3"/>
      <c r="AP157" s="3"/>
    </row>
    <row r="158" spans="15:42">
      <c r="O158" s="3"/>
      <c r="P158" s="3"/>
      <c r="Q158" s="3"/>
      <c r="R158" s="3"/>
      <c r="S158" s="3"/>
      <c r="T158" s="3"/>
      <c r="U158" s="3"/>
      <c r="V158" s="3"/>
      <c r="W158" s="58"/>
      <c r="X158" s="58"/>
      <c r="Y158" s="16"/>
      <c r="Z158" s="16"/>
      <c r="AA158" s="58"/>
      <c r="AB158" s="3"/>
      <c r="AC158" s="3"/>
      <c r="AD158" s="3"/>
      <c r="AE158" s="3"/>
      <c r="AF158" s="16"/>
      <c r="AG158" s="3"/>
      <c r="AH158" s="3"/>
      <c r="AI158" s="3"/>
      <c r="AJ158" s="22"/>
      <c r="AK158" s="3"/>
      <c r="AL158" s="3"/>
      <c r="AM158" s="3"/>
      <c r="AN158" s="3"/>
      <c r="AO158" s="3"/>
      <c r="AP158" s="3"/>
    </row>
    <row r="159" spans="15:42">
      <c r="O159" s="3"/>
      <c r="P159" s="3"/>
      <c r="Q159" s="3"/>
      <c r="R159" s="3"/>
      <c r="S159" s="3"/>
      <c r="T159" s="3"/>
      <c r="U159" s="3"/>
      <c r="V159" s="3"/>
      <c r="W159" s="58"/>
      <c r="X159" s="58"/>
      <c r="Y159" s="16"/>
      <c r="Z159" s="16"/>
      <c r="AA159" s="58"/>
      <c r="AB159" s="3"/>
      <c r="AC159" s="3"/>
      <c r="AD159" s="3"/>
      <c r="AE159" s="3"/>
      <c r="AF159" s="16"/>
      <c r="AG159" s="3"/>
      <c r="AH159" s="3"/>
      <c r="AI159" s="3"/>
      <c r="AJ159" s="22"/>
      <c r="AK159" s="3"/>
      <c r="AL159" s="3"/>
      <c r="AM159" s="3"/>
      <c r="AN159" s="3"/>
      <c r="AO159" s="3"/>
      <c r="AP159" s="3"/>
    </row>
    <row r="160" spans="15:42">
      <c r="O160" s="3"/>
      <c r="P160" s="3"/>
      <c r="Q160" s="3"/>
      <c r="R160" s="3"/>
      <c r="S160" s="3"/>
      <c r="T160" s="3"/>
      <c r="U160" s="3"/>
      <c r="V160" s="3"/>
      <c r="W160" s="58"/>
      <c r="X160" s="58"/>
      <c r="Y160" s="16"/>
      <c r="Z160" s="16"/>
      <c r="AA160" s="58"/>
      <c r="AB160" s="3"/>
      <c r="AC160" s="3"/>
      <c r="AD160" s="3"/>
      <c r="AE160" s="3"/>
      <c r="AF160" s="16"/>
      <c r="AG160" s="3"/>
      <c r="AH160" s="3"/>
      <c r="AI160" s="3"/>
      <c r="AJ160" s="22"/>
      <c r="AK160" s="3"/>
      <c r="AL160" s="3"/>
      <c r="AM160" s="3"/>
      <c r="AN160" s="3"/>
      <c r="AO160" s="3"/>
      <c r="AP160" s="3"/>
    </row>
    <row r="161" spans="15:42">
      <c r="O161" s="3"/>
      <c r="P161" s="3"/>
      <c r="Q161" s="3"/>
      <c r="R161" s="3"/>
      <c r="S161" s="3"/>
      <c r="T161" s="3"/>
      <c r="U161" s="3"/>
      <c r="V161" s="3"/>
      <c r="W161" s="58"/>
      <c r="X161" s="58"/>
      <c r="Y161" s="16"/>
      <c r="Z161" s="16"/>
      <c r="AA161" s="58"/>
      <c r="AB161" s="3"/>
      <c r="AC161" s="3"/>
      <c r="AD161" s="3"/>
      <c r="AE161" s="3"/>
      <c r="AF161" s="16"/>
      <c r="AG161" s="3"/>
      <c r="AH161" s="3"/>
      <c r="AI161" s="3"/>
      <c r="AJ161" s="22"/>
      <c r="AK161" s="3"/>
      <c r="AL161" s="3"/>
      <c r="AM161" s="3"/>
      <c r="AN161" s="3"/>
      <c r="AO161" s="3"/>
      <c r="AP161" s="3"/>
    </row>
    <row r="162" spans="15:42">
      <c r="O162" s="3"/>
      <c r="P162" s="3"/>
      <c r="Q162" s="3"/>
      <c r="R162" s="3"/>
      <c r="S162" s="3"/>
      <c r="T162" s="3"/>
      <c r="U162" s="3"/>
      <c r="V162" s="3"/>
      <c r="W162" s="58"/>
      <c r="X162" s="58"/>
      <c r="Y162" s="16"/>
      <c r="Z162" s="16"/>
      <c r="AA162" s="58"/>
      <c r="AB162" s="3"/>
      <c r="AC162" s="3"/>
      <c r="AD162" s="3"/>
      <c r="AE162" s="3"/>
      <c r="AF162" s="16"/>
      <c r="AG162" s="3"/>
      <c r="AH162" s="3"/>
      <c r="AI162" s="3"/>
      <c r="AJ162" s="22"/>
      <c r="AK162" s="3"/>
      <c r="AL162" s="3"/>
      <c r="AM162" s="3"/>
      <c r="AN162" s="3"/>
      <c r="AO162" s="3"/>
      <c r="AP162" s="3"/>
    </row>
    <row r="163" spans="15:42">
      <c r="O163" s="3"/>
      <c r="P163" s="3"/>
      <c r="Q163" s="3"/>
      <c r="R163" s="3"/>
      <c r="S163" s="3"/>
      <c r="T163" s="3"/>
      <c r="U163" s="3"/>
      <c r="V163" s="3"/>
      <c r="W163" s="58"/>
      <c r="X163" s="58"/>
      <c r="Y163" s="16"/>
      <c r="Z163" s="16"/>
      <c r="AA163" s="58"/>
      <c r="AB163" s="3"/>
      <c r="AC163" s="3"/>
      <c r="AD163" s="3"/>
      <c r="AE163" s="3"/>
      <c r="AF163" s="16"/>
      <c r="AG163" s="3"/>
      <c r="AH163" s="3"/>
      <c r="AI163" s="3"/>
      <c r="AJ163" s="22"/>
      <c r="AK163" s="3"/>
      <c r="AL163" s="3"/>
      <c r="AM163" s="3"/>
      <c r="AN163" s="3"/>
      <c r="AO163" s="3"/>
      <c r="AP163" s="3"/>
    </row>
    <row r="164" spans="15:42">
      <c r="O164" s="3"/>
      <c r="P164" s="3"/>
      <c r="Q164" s="3"/>
      <c r="R164" s="3"/>
      <c r="S164" s="3"/>
      <c r="T164" s="3"/>
      <c r="U164" s="3"/>
      <c r="V164" s="3"/>
      <c r="W164" s="58"/>
      <c r="X164" s="58"/>
      <c r="Y164" s="16"/>
      <c r="Z164" s="16"/>
      <c r="AA164" s="58"/>
      <c r="AB164" s="3"/>
      <c r="AC164" s="3"/>
      <c r="AD164" s="3"/>
      <c r="AE164" s="3"/>
      <c r="AF164" s="16"/>
      <c r="AG164" s="3"/>
      <c r="AH164" s="3"/>
      <c r="AI164" s="3"/>
      <c r="AJ164" s="22"/>
      <c r="AK164" s="3"/>
      <c r="AL164" s="3"/>
      <c r="AM164" s="3"/>
      <c r="AN164" s="3"/>
      <c r="AO164" s="3"/>
      <c r="AP164" s="3"/>
    </row>
    <row r="165" spans="15:42">
      <c r="O165" s="3"/>
      <c r="P165" s="3"/>
      <c r="Q165" s="3"/>
      <c r="R165" s="3"/>
      <c r="S165" s="3"/>
      <c r="T165" s="3"/>
      <c r="U165" s="3"/>
      <c r="V165" s="3"/>
      <c r="W165" s="58"/>
      <c r="X165" s="58"/>
      <c r="Y165" s="16"/>
      <c r="Z165" s="16"/>
      <c r="AA165" s="58"/>
      <c r="AB165" s="3"/>
      <c r="AC165" s="3"/>
      <c r="AD165" s="3"/>
      <c r="AE165" s="3"/>
      <c r="AF165" s="16"/>
      <c r="AG165" s="3"/>
      <c r="AH165" s="3"/>
      <c r="AI165" s="3"/>
      <c r="AJ165" s="22"/>
      <c r="AK165" s="3"/>
      <c r="AL165" s="3"/>
      <c r="AM165" s="3"/>
      <c r="AN165" s="3"/>
      <c r="AO165" s="3"/>
      <c r="AP165" s="3"/>
    </row>
    <row r="166" spans="15:42">
      <c r="O166" s="3"/>
      <c r="P166" s="3"/>
      <c r="Q166" s="3"/>
      <c r="R166" s="3"/>
      <c r="S166" s="3"/>
      <c r="T166" s="3"/>
      <c r="U166" s="3"/>
      <c r="V166" s="3"/>
      <c r="W166" s="58"/>
      <c r="X166" s="58"/>
      <c r="Y166" s="16"/>
      <c r="Z166" s="16"/>
      <c r="AA166" s="58"/>
      <c r="AB166" s="3"/>
      <c r="AC166" s="3"/>
      <c r="AD166" s="3"/>
      <c r="AE166" s="3"/>
      <c r="AF166" s="16"/>
      <c r="AG166" s="3"/>
      <c r="AH166" s="3"/>
      <c r="AI166" s="3"/>
      <c r="AJ166" s="22"/>
      <c r="AK166" s="3"/>
      <c r="AL166" s="3"/>
      <c r="AM166" s="3"/>
      <c r="AN166" s="3"/>
      <c r="AO166" s="3"/>
      <c r="AP166" s="3"/>
    </row>
    <row r="167" spans="15:42">
      <c r="O167" s="3"/>
      <c r="P167" s="3"/>
      <c r="Q167" s="3"/>
      <c r="R167" s="3"/>
      <c r="S167" s="3"/>
      <c r="T167" s="3"/>
      <c r="U167" s="3"/>
      <c r="V167" s="3"/>
      <c r="W167" s="58"/>
      <c r="X167" s="58"/>
      <c r="Y167" s="16"/>
      <c r="Z167" s="16"/>
      <c r="AA167" s="58"/>
      <c r="AB167" s="3"/>
      <c r="AC167" s="3"/>
      <c r="AD167" s="3"/>
      <c r="AE167" s="3"/>
      <c r="AF167" s="16"/>
      <c r="AG167" s="3"/>
      <c r="AH167" s="3"/>
      <c r="AI167" s="3"/>
      <c r="AJ167" s="22"/>
      <c r="AK167" s="3"/>
      <c r="AL167" s="3"/>
      <c r="AM167" s="3"/>
      <c r="AN167" s="3"/>
      <c r="AO167" s="3"/>
      <c r="AP167" s="3"/>
    </row>
    <row r="168" spans="15:42">
      <c r="O168" s="3"/>
      <c r="P168" s="3"/>
      <c r="Q168" s="3"/>
      <c r="R168" s="3"/>
      <c r="S168" s="3"/>
      <c r="T168" s="3"/>
      <c r="U168" s="3"/>
      <c r="V168" s="3"/>
      <c r="W168" s="58"/>
      <c r="X168" s="58"/>
      <c r="Y168" s="16"/>
      <c r="Z168" s="16"/>
      <c r="AA168" s="58"/>
      <c r="AB168" s="3"/>
      <c r="AC168" s="3"/>
      <c r="AD168" s="3"/>
      <c r="AE168" s="3"/>
      <c r="AF168" s="16"/>
      <c r="AG168" s="3"/>
      <c r="AH168" s="3"/>
      <c r="AI168" s="3"/>
      <c r="AJ168" s="22"/>
      <c r="AK168" s="3"/>
      <c r="AL168" s="3"/>
      <c r="AM168" s="3"/>
      <c r="AN168" s="3"/>
      <c r="AO168" s="3"/>
      <c r="AP168" s="3"/>
    </row>
    <row r="169" spans="15:42">
      <c r="O169" s="3"/>
      <c r="P169" s="3"/>
      <c r="Q169" s="3"/>
      <c r="R169" s="3"/>
      <c r="S169" s="3"/>
      <c r="T169" s="3"/>
      <c r="U169" s="3"/>
      <c r="V169" s="3"/>
      <c r="W169" s="58"/>
      <c r="X169" s="58"/>
      <c r="Y169" s="16"/>
      <c r="Z169" s="16"/>
      <c r="AA169" s="58"/>
      <c r="AB169" s="3"/>
      <c r="AC169" s="3"/>
      <c r="AD169" s="3"/>
      <c r="AE169" s="3"/>
      <c r="AF169" s="16"/>
      <c r="AG169" s="3"/>
      <c r="AH169" s="3"/>
      <c r="AI169" s="3"/>
      <c r="AJ169" s="22"/>
      <c r="AK169" s="3"/>
      <c r="AL169" s="3"/>
      <c r="AM169" s="3"/>
      <c r="AN169" s="3"/>
      <c r="AO169" s="3"/>
      <c r="AP169" s="3"/>
    </row>
    <row r="170" spans="15:42">
      <c r="O170" s="3"/>
      <c r="P170" s="3"/>
      <c r="Q170" s="3"/>
      <c r="R170" s="3"/>
      <c r="S170" s="3"/>
      <c r="T170" s="3"/>
      <c r="U170" s="3"/>
      <c r="V170" s="3"/>
      <c r="W170" s="58"/>
      <c r="X170" s="58"/>
      <c r="Y170" s="16"/>
      <c r="Z170" s="16"/>
      <c r="AA170" s="58"/>
      <c r="AB170" s="3"/>
      <c r="AC170" s="3"/>
      <c r="AD170" s="3"/>
      <c r="AE170" s="3"/>
      <c r="AF170" s="16"/>
      <c r="AG170" s="3"/>
      <c r="AH170" s="3"/>
      <c r="AI170" s="3"/>
      <c r="AJ170" s="22"/>
      <c r="AK170" s="3"/>
      <c r="AL170" s="3"/>
      <c r="AM170" s="3"/>
      <c r="AN170" s="3"/>
      <c r="AO170" s="3"/>
      <c r="AP170" s="3"/>
    </row>
    <row r="171" spans="15:42">
      <c r="O171" s="3"/>
      <c r="P171" s="3"/>
      <c r="Q171" s="3"/>
      <c r="R171" s="3"/>
      <c r="S171" s="3"/>
      <c r="T171" s="3"/>
      <c r="U171" s="3"/>
      <c r="V171" s="3"/>
      <c r="W171" s="58"/>
      <c r="X171" s="58"/>
      <c r="Y171" s="16"/>
      <c r="Z171" s="16"/>
      <c r="AA171" s="58"/>
      <c r="AB171" s="3"/>
      <c r="AC171" s="3"/>
      <c r="AD171" s="3"/>
      <c r="AE171" s="3"/>
      <c r="AF171" s="16"/>
      <c r="AG171" s="3"/>
      <c r="AH171" s="3"/>
      <c r="AI171" s="3"/>
      <c r="AJ171" s="22"/>
      <c r="AK171" s="3"/>
      <c r="AL171" s="3"/>
      <c r="AM171" s="3"/>
      <c r="AN171" s="3"/>
      <c r="AO171" s="3"/>
      <c r="AP171" s="3"/>
    </row>
    <row r="172" spans="15:42">
      <c r="O172" s="3"/>
      <c r="P172" s="3"/>
      <c r="Q172" s="3"/>
      <c r="R172" s="3"/>
      <c r="S172" s="3"/>
      <c r="T172" s="3"/>
      <c r="U172" s="3"/>
      <c r="V172" s="3"/>
      <c r="W172" s="58"/>
      <c r="X172" s="58"/>
      <c r="Y172" s="16"/>
      <c r="Z172" s="16"/>
      <c r="AA172" s="58"/>
      <c r="AB172" s="3"/>
      <c r="AC172" s="3"/>
      <c r="AD172" s="3"/>
      <c r="AE172" s="3"/>
      <c r="AF172" s="16"/>
      <c r="AG172" s="3"/>
      <c r="AH172" s="3"/>
      <c r="AI172" s="3"/>
      <c r="AJ172" s="22"/>
      <c r="AK172" s="3"/>
      <c r="AL172" s="3"/>
      <c r="AM172" s="3"/>
      <c r="AN172" s="3"/>
      <c r="AO172" s="3"/>
      <c r="AP172" s="3"/>
    </row>
    <row r="173" spans="15:42">
      <c r="O173" s="3"/>
      <c r="P173" s="3"/>
      <c r="Q173" s="3"/>
      <c r="R173" s="3"/>
      <c r="S173" s="3"/>
      <c r="T173" s="3"/>
      <c r="U173" s="3"/>
      <c r="V173" s="3"/>
      <c r="W173" s="58"/>
      <c r="X173" s="58"/>
      <c r="Y173" s="16"/>
      <c r="Z173" s="16"/>
      <c r="AA173" s="58"/>
      <c r="AB173" s="3"/>
      <c r="AC173" s="3"/>
      <c r="AD173" s="3"/>
      <c r="AE173" s="3"/>
      <c r="AF173" s="16"/>
      <c r="AG173" s="3"/>
      <c r="AH173" s="3"/>
      <c r="AI173" s="3"/>
      <c r="AJ173" s="22"/>
      <c r="AK173" s="3"/>
      <c r="AL173" s="3"/>
      <c r="AM173" s="3"/>
      <c r="AN173" s="3"/>
      <c r="AO173" s="3"/>
      <c r="AP173" s="3"/>
    </row>
    <row r="174" spans="15:42">
      <c r="O174" s="3"/>
      <c r="P174" s="3"/>
      <c r="Q174" s="3"/>
      <c r="R174" s="3"/>
      <c r="S174" s="3"/>
      <c r="T174" s="3"/>
      <c r="U174" s="3"/>
      <c r="V174" s="3"/>
      <c r="W174" s="58"/>
      <c r="X174" s="58"/>
      <c r="Y174" s="16"/>
      <c r="Z174" s="16"/>
      <c r="AA174" s="58"/>
      <c r="AB174" s="3"/>
      <c r="AC174" s="3"/>
      <c r="AD174" s="3"/>
      <c r="AE174" s="3"/>
      <c r="AF174" s="16"/>
      <c r="AG174" s="3"/>
      <c r="AH174" s="3"/>
      <c r="AI174" s="3"/>
      <c r="AJ174" s="22"/>
      <c r="AK174" s="3"/>
      <c r="AL174" s="3"/>
      <c r="AM174" s="3"/>
      <c r="AN174" s="3"/>
      <c r="AO174" s="3"/>
      <c r="AP174" s="3"/>
    </row>
    <row r="175" spans="15:42">
      <c r="O175" s="3"/>
      <c r="P175" s="3"/>
      <c r="Q175" s="3"/>
      <c r="R175" s="3"/>
      <c r="S175" s="3"/>
      <c r="T175" s="3"/>
      <c r="U175" s="3"/>
      <c r="V175" s="3"/>
      <c r="W175" s="58"/>
      <c r="X175" s="58"/>
      <c r="Y175" s="16"/>
      <c r="Z175" s="16"/>
      <c r="AA175" s="58"/>
      <c r="AB175" s="3"/>
      <c r="AC175" s="3"/>
      <c r="AD175" s="3"/>
      <c r="AE175" s="3"/>
      <c r="AF175" s="16"/>
      <c r="AG175" s="3"/>
      <c r="AH175" s="3"/>
      <c r="AI175" s="3"/>
      <c r="AJ175" s="22"/>
      <c r="AK175" s="3"/>
      <c r="AL175" s="3"/>
      <c r="AM175" s="3"/>
      <c r="AN175" s="3"/>
      <c r="AO175" s="3"/>
      <c r="AP175" s="3"/>
    </row>
    <row r="176" spans="15:42">
      <c r="O176" s="3"/>
      <c r="P176" s="3"/>
      <c r="Q176" s="3"/>
      <c r="R176" s="3"/>
      <c r="S176" s="3"/>
      <c r="T176" s="3"/>
      <c r="U176" s="3"/>
      <c r="V176" s="3"/>
      <c r="W176" s="58"/>
      <c r="X176" s="58"/>
      <c r="Y176" s="16"/>
      <c r="Z176" s="16"/>
      <c r="AA176" s="58"/>
      <c r="AB176" s="3"/>
      <c r="AC176" s="3"/>
      <c r="AD176" s="3"/>
      <c r="AE176" s="3"/>
      <c r="AF176" s="16"/>
      <c r="AG176" s="3"/>
      <c r="AH176" s="3"/>
      <c r="AI176" s="3"/>
      <c r="AJ176" s="22"/>
      <c r="AK176" s="3"/>
      <c r="AL176" s="3"/>
      <c r="AM176" s="3"/>
      <c r="AN176" s="3"/>
      <c r="AO176" s="3"/>
      <c r="AP176" s="3"/>
    </row>
    <row r="177" spans="15:44">
      <c r="O177" s="3"/>
      <c r="P177" s="3"/>
      <c r="Q177" s="3"/>
      <c r="R177" s="3"/>
      <c r="S177" s="3"/>
      <c r="T177" s="3"/>
      <c r="U177" s="3"/>
      <c r="V177" s="3"/>
      <c r="W177" s="58"/>
      <c r="X177" s="58"/>
      <c r="Y177" s="16"/>
      <c r="Z177" s="16"/>
      <c r="AA177" s="58"/>
      <c r="AB177" s="3"/>
      <c r="AC177" s="3"/>
      <c r="AD177" s="3"/>
      <c r="AE177" s="3"/>
      <c r="AF177" s="16"/>
      <c r="AG177" s="3"/>
      <c r="AH177" s="3"/>
      <c r="AI177" s="3"/>
      <c r="AJ177" s="22"/>
      <c r="AK177" s="3"/>
      <c r="AL177" s="3"/>
      <c r="AM177" s="3"/>
      <c r="AN177" s="3"/>
      <c r="AO177" s="3"/>
      <c r="AP177" s="3"/>
    </row>
    <row r="178" spans="15:44">
      <c r="O178" s="3"/>
      <c r="P178" s="3"/>
      <c r="Q178" s="3"/>
      <c r="R178" s="3"/>
      <c r="S178" s="3"/>
      <c r="T178" s="3"/>
      <c r="U178" s="3"/>
      <c r="V178" s="3"/>
      <c r="W178" s="58"/>
      <c r="X178" s="58"/>
      <c r="Y178" s="16"/>
      <c r="Z178" s="16"/>
      <c r="AA178" s="58"/>
      <c r="AB178" s="3"/>
      <c r="AC178" s="3"/>
      <c r="AD178" s="3"/>
      <c r="AE178" s="3"/>
      <c r="AF178" s="16"/>
      <c r="AG178" s="3"/>
      <c r="AH178" s="3"/>
      <c r="AI178" s="3"/>
      <c r="AJ178" s="22"/>
      <c r="AK178" s="3"/>
      <c r="AL178" s="3"/>
      <c r="AM178" s="3"/>
      <c r="AN178" s="3"/>
      <c r="AO178" s="3"/>
      <c r="AP178" s="3"/>
    </row>
    <row r="179" spans="15:44">
      <c r="O179" s="3"/>
      <c r="P179" s="3"/>
      <c r="Q179" s="3"/>
      <c r="R179" s="3"/>
      <c r="S179" s="3"/>
      <c r="T179" s="3"/>
      <c r="U179" s="3"/>
      <c r="V179" s="3"/>
      <c r="W179" s="58"/>
      <c r="X179" s="58"/>
      <c r="Y179" s="16"/>
      <c r="Z179" s="16"/>
      <c r="AA179" s="58"/>
      <c r="AB179" s="3"/>
      <c r="AC179" s="3"/>
      <c r="AD179" s="3"/>
      <c r="AE179" s="3"/>
      <c r="AF179" s="16"/>
      <c r="AG179" s="3"/>
      <c r="AH179" s="3"/>
      <c r="AI179" s="3"/>
      <c r="AJ179" s="22"/>
      <c r="AK179" s="3"/>
      <c r="AL179" s="3"/>
      <c r="AM179" s="3"/>
      <c r="AN179" s="3"/>
      <c r="AO179" s="3"/>
      <c r="AP179" s="3"/>
    </row>
    <row r="180" spans="15:44">
      <c r="O180" s="3"/>
      <c r="P180" s="3"/>
      <c r="Q180" s="3"/>
      <c r="R180" s="3"/>
      <c r="S180" s="3"/>
      <c r="T180" s="3"/>
      <c r="U180" s="3"/>
      <c r="V180" s="3"/>
      <c r="W180" s="58"/>
      <c r="X180" s="58"/>
      <c r="Y180" s="16"/>
      <c r="Z180" s="16"/>
      <c r="AA180" s="58"/>
      <c r="AB180" s="3"/>
      <c r="AC180" s="3"/>
      <c r="AD180" s="3"/>
      <c r="AE180" s="3"/>
      <c r="AF180" s="16"/>
      <c r="AG180" s="3"/>
      <c r="AH180" s="3"/>
      <c r="AI180" s="3"/>
      <c r="AJ180" s="22"/>
      <c r="AK180" s="3"/>
      <c r="AL180" s="3"/>
      <c r="AM180" s="3"/>
      <c r="AN180" s="3"/>
      <c r="AO180" s="3"/>
      <c r="AP180" s="3"/>
      <c r="AR180" s="22"/>
    </row>
    <row r="181" spans="15:44">
      <c r="O181" s="3"/>
      <c r="P181" s="3"/>
      <c r="Q181" s="3"/>
      <c r="R181" s="3"/>
      <c r="S181" s="3"/>
      <c r="T181" s="3"/>
      <c r="U181" s="3"/>
      <c r="V181" s="3"/>
      <c r="W181" s="58"/>
      <c r="X181" s="58"/>
      <c r="Y181" s="16"/>
      <c r="Z181" s="16"/>
      <c r="AA181" s="58"/>
      <c r="AB181" s="3"/>
      <c r="AC181" s="3"/>
      <c r="AD181" s="3"/>
      <c r="AE181" s="3"/>
      <c r="AF181" s="16"/>
      <c r="AG181" s="3"/>
      <c r="AH181" s="3"/>
      <c r="AI181" s="3"/>
      <c r="AJ181" s="22"/>
      <c r="AK181" s="3"/>
      <c r="AL181" s="3"/>
      <c r="AM181" s="3"/>
      <c r="AN181" s="3"/>
      <c r="AO181" s="3"/>
      <c r="AP181" s="3"/>
      <c r="AR181" s="22"/>
    </row>
    <row r="182" spans="15:44" ht="12.75" customHeight="1">
      <c r="O182" s="3"/>
      <c r="P182" s="3"/>
      <c r="Q182" s="3"/>
      <c r="R182" s="3"/>
      <c r="S182" s="3"/>
      <c r="T182" s="3"/>
      <c r="U182" s="3"/>
      <c r="V182" s="3"/>
      <c r="W182" s="58"/>
      <c r="X182" s="58"/>
      <c r="Y182" s="16"/>
      <c r="Z182" s="16"/>
      <c r="AA182" s="58"/>
      <c r="AB182" s="3"/>
      <c r="AC182" s="3"/>
      <c r="AD182" s="3"/>
      <c r="AE182" s="3"/>
      <c r="AF182" s="16"/>
      <c r="AG182" s="3"/>
      <c r="AH182" s="3"/>
      <c r="AI182" s="3"/>
      <c r="AJ182" s="22"/>
      <c r="AK182" s="3"/>
      <c r="AL182" s="3"/>
      <c r="AM182" s="3"/>
      <c r="AN182" s="3"/>
      <c r="AO182" s="3"/>
      <c r="AP182" s="3"/>
      <c r="AR182" s="22"/>
    </row>
    <row r="183" spans="15:44">
      <c r="O183" s="3"/>
      <c r="P183" s="3"/>
      <c r="Q183" s="3"/>
      <c r="R183" s="3"/>
      <c r="S183" s="3"/>
      <c r="T183" s="3"/>
      <c r="U183" s="3"/>
      <c r="V183" s="3"/>
      <c r="W183" s="58"/>
      <c r="X183" s="58"/>
      <c r="Y183" s="16"/>
      <c r="Z183" s="16"/>
      <c r="AA183" s="58"/>
      <c r="AB183" s="3"/>
      <c r="AC183" s="3"/>
      <c r="AD183" s="3"/>
      <c r="AE183" s="3"/>
      <c r="AF183" s="16"/>
      <c r="AG183" s="3"/>
      <c r="AH183" s="3"/>
      <c r="AI183" s="3"/>
      <c r="AJ183" s="22"/>
      <c r="AK183" s="3"/>
      <c r="AL183" s="3"/>
      <c r="AM183" s="3"/>
      <c r="AN183" s="3"/>
      <c r="AO183" s="3"/>
      <c r="AP183" s="3"/>
      <c r="AR183" s="22"/>
    </row>
    <row r="184" spans="15:44">
      <c r="O184" s="3"/>
      <c r="P184" s="3"/>
      <c r="Q184" s="3"/>
      <c r="R184" s="3"/>
      <c r="S184" s="3"/>
      <c r="T184" s="3"/>
      <c r="U184" s="3"/>
      <c r="V184" s="3"/>
      <c r="W184" s="58"/>
      <c r="X184" s="58"/>
      <c r="Y184" s="16"/>
      <c r="Z184" s="16"/>
      <c r="AA184" s="58"/>
      <c r="AB184" s="3"/>
      <c r="AC184" s="3"/>
      <c r="AD184" s="3"/>
      <c r="AE184" s="3"/>
      <c r="AF184" s="16"/>
      <c r="AG184" s="3"/>
      <c r="AH184" s="3"/>
      <c r="AI184" s="3"/>
      <c r="AJ184" s="22"/>
      <c r="AK184" s="3"/>
      <c r="AL184" s="3"/>
      <c r="AM184" s="3"/>
      <c r="AN184" s="3"/>
      <c r="AO184" s="3"/>
      <c r="AP184" s="3"/>
      <c r="AR184" s="22"/>
    </row>
    <row r="185" spans="15:44">
      <c r="O185" s="3"/>
      <c r="P185" s="3"/>
      <c r="Q185" s="3"/>
      <c r="R185" s="3"/>
      <c r="S185" s="3"/>
      <c r="T185" s="3"/>
      <c r="U185" s="3"/>
      <c r="V185" s="3"/>
      <c r="W185" s="58"/>
      <c r="X185" s="58"/>
      <c r="Y185" s="16"/>
      <c r="Z185" s="16"/>
      <c r="AA185" s="58"/>
      <c r="AB185" s="3"/>
      <c r="AC185" s="3"/>
      <c r="AD185" s="3"/>
      <c r="AE185" s="3"/>
      <c r="AF185" s="16"/>
      <c r="AG185" s="3"/>
      <c r="AH185" s="3"/>
      <c r="AI185" s="3"/>
      <c r="AJ185" s="22"/>
      <c r="AK185" s="3"/>
      <c r="AL185" s="3"/>
      <c r="AM185" s="3"/>
      <c r="AN185" s="3"/>
      <c r="AO185" s="3"/>
      <c r="AP185" s="3"/>
      <c r="AR185" s="22"/>
    </row>
    <row r="186" spans="15:44">
      <c r="O186" s="3"/>
      <c r="P186" s="3"/>
      <c r="Q186" s="3"/>
      <c r="R186" s="3"/>
      <c r="S186" s="3"/>
      <c r="T186" s="3"/>
      <c r="U186" s="3"/>
      <c r="V186" s="3"/>
      <c r="W186" s="58"/>
      <c r="X186" s="58"/>
      <c r="Y186" s="16"/>
      <c r="Z186" s="16"/>
      <c r="AA186" s="58"/>
      <c r="AB186" s="3"/>
      <c r="AC186" s="3"/>
      <c r="AD186" s="3"/>
      <c r="AE186" s="3"/>
      <c r="AF186" s="16"/>
      <c r="AG186" s="3"/>
      <c r="AH186" s="3"/>
      <c r="AI186" s="3"/>
      <c r="AJ186" s="22"/>
      <c r="AK186" s="3"/>
      <c r="AL186" s="3"/>
      <c r="AM186" s="3"/>
      <c r="AN186" s="3"/>
      <c r="AO186" s="3"/>
      <c r="AP186" s="3"/>
      <c r="AR186" s="22"/>
    </row>
    <row r="187" spans="15:44">
      <c r="O187" s="3"/>
      <c r="P187" s="3"/>
      <c r="Q187" s="3"/>
      <c r="R187" s="3"/>
      <c r="S187" s="3"/>
      <c r="T187" s="3"/>
      <c r="U187" s="3"/>
      <c r="V187" s="3"/>
      <c r="W187" s="58"/>
      <c r="X187" s="58"/>
      <c r="Y187" s="16"/>
      <c r="Z187" s="16"/>
      <c r="AA187" s="58"/>
      <c r="AB187" s="3"/>
      <c r="AC187" s="3"/>
      <c r="AD187" s="3"/>
      <c r="AE187" s="3"/>
      <c r="AF187" s="16"/>
      <c r="AG187" s="3"/>
      <c r="AH187" s="3"/>
      <c r="AI187" s="3"/>
      <c r="AJ187" s="22"/>
      <c r="AK187" s="3"/>
      <c r="AL187" s="3"/>
      <c r="AM187" s="3"/>
      <c r="AN187" s="3"/>
      <c r="AO187" s="3"/>
      <c r="AP187" s="3"/>
      <c r="AR187" s="22"/>
    </row>
    <row r="188" spans="15:44">
      <c r="O188" s="3"/>
      <c r="P188" s="3"/>
      <c r="Q188" s="3"/>
      <c r="R188" s="3"/>
      <c r="S188" s="3"/>
      <c r="T188" s="3"/>
      <c r="U188" s="3"/>
      <c r="V188" s="3"/>
      <c r="W188" s="58"/>
      <c r="X188" s="58"/>
      <c r="Y188" s="16"/>
      <c r="Z188" s="16"/>
      <c r="AA188" s="58"/>
      <c r="AB188" s="3"/>
      <c r="AC188" s="3"/>
      <c r="AD188" s="3"/>
      <c r="AE188" s="3"/>
      <c r="AF188" s="16"/>
      <c r="AG188" s="3"/>
      <c r="AH188" s="3"/>
      <c r="AI188" s="3"/>
      <c r="AJ188" s="22"/>
      <c r="AK188" s="3"/>
      <c r="AL188" s="3"/>
      <c r="AM188" s="3"/>
      <c r="AN188" s="3"/>
      <c r="AO188" s="3"/>
      <c r="AP188" s="3"/>
      <c r="AR188" s="22"/>
    </row>
    <row r="189" spans="15:44">
      <c r="O189" s="3"/>
      <c r="P189" s="3"/>
      <c r="Q189" s="3"/>
      <c r="R189" s="3"/>
      <c r="S189" s="3"/>
      <c r="T189" s="3"/>
      <c r="U189" s="3"/>
      <c r="V189" s="3"/>
      <c r="W189" s="58"/>
      <c r="X189" s="58"/>
      <c r="Y189" s="16"/>
      <c r="Z189" s="16"/>
      <c r="AA189" s="58"/>
      <c r="AB189" s="3"/>
      <c r="AC189" s="3"/>
      <c r="AD189" s="3"/>
      <c r="AE189" s="3"/>
      <c r="AF189" s="16"/>
      <c r="AG189" s="3"/>
      <c r="AH189" s="3"/>
      <c r="AI189" s="3"/>
      <c r="AJ189" s="22"/>
      <c r="AK189" s="3"/>
      <c r="AL189" s="3"/>
      <c r="AM189" s="3"/>
      <c r="AN189" s="3"/>
      <c r="AO189" s="3"/>
      <c r="AP189" s="3"/>
      <c r="AR189" s="22"/>
    </row>
    <row r="190" spans="15:44">
      <c r="O190" s="3"/>
      <c r="P190" s="3"/>
      <c r="Q190" s="3"/>
      <c r="R190" s="3"/>
      <c r="S190" s="3"/>
      <c r="T190" s="3"/>
      <c r="U190" s="3"/>
      <c r="V190" s="3"/>
      <c r="W190" s="58"/>
      <c r="X190" s="58"/>
      <c r="Y190" s="16"/>
      <c r="Z190" s="16"/>
      <c r="AA190" s="58"/>
      <c r="AB190" s="3"/>
      <c r="AC190" s="3"/>
      <c r="AD190" s="3"/>
      <c r="AE190" s="3"/>
      <c r="AF190" s="16"/>
      <c r="AG190" s="3"/>
      <c r="AH190" s="3"/>
      <c r="AI190" s="3"/>
      <c r="AJ190" s="22"/>
      <c r="AK190" s="3"/>
      <c r="AL190" s="3"/>
      <c r="AM190" s="3"/>
      <c r="AN190" s="3"/>
      <c r="AO190" s="3"/>
      <c r="AP190" s="3"/>
      <c r="AR190" s="22"/>
    </row>
    <row r="191" spans="15:44">
      <c r="O191" s="3"/>
      <c r="P191" s="3"/>
      <c r="Q191" s="3"/>
      <c r="R191" s="3"/>
      <c r="S191" s="3"/>
      <c r="T191" s="3"/>
      <c r="U191" s="3"/>
      <c r="V191" s="3"/>
      <c r="W191" s="58"/>
      <c r="X191" s="58"/>
      <c r="Y191" s="16"/>
      <c r="Z191" s="16"/>
      <c r="AA191" s="58"/>
      <c r="AB191" s="3"/>
      <c r="AC191" s="3"/>
      <c r="AD191" s="3"/>
      <c r="AE191" s="3"/>
      <c r="AF191" s="16"/>
      <c r="AG191" s="3"/>
      <c r="AH191" s="3"/>
      <c r="AI191" s="3"/>
      <c r="AJ191" s="22"/>
      <c r="AK191" s="3"/>
      <c r="AL191" s="3"/>
      <c r="AM191" s="3"/>
      <c r="AN191" s="3"/>
      <c r="AO191" s="3"/>
      <c r="AP191" s="3"/>
      <c r="AR191" s="22"/>
    </row>
    <row r="192" spans="15:44">
      <c r="O192" s="3"/>
      <c r="P192" s="3"/>
      <c r="Q192" s="3"/>
      <c r="R192" s="3"/>
      <c r="S192" s="3"/>
      <c r="T192" s="3"/>
      <c r="U192" s="3"/>
      <c r="V192" s="3"/>
      <c r="W192" s="58"/>
      <c r="X192" s="58"/>
      <c r="Y192" s="16"/>
      <c r="Z192" s="16"/>
      <c r="AA192" s="58"/>
      <c r="AB192" s="3"/>
      <c r="AC192" s="3"/>
      <c r="AD192" s="3"/>
      <c r="AE192" s="3"/>
      <c r="AF192" s="16"/>
      <c r="AG192" s="3"/>
      <c r="AH192" s="3"/>
      <c r="AI192" s="3"/>
      <c r="AJ192" s="22"/>
      <c r="AK192" s="3"/>
      <c r="AL192" s="3"/>
      <c r="AM192" s="3"/>
      <c r="AN192" s="3"/>
      <c r="AO192" s="3"/>
      <c r="AP192" s="3"/>
      <c r="AR192" s="22"/>
    </row>
    <row r="193" spans="15:44">
      <c r="O193" s="3"/>
      <c r="P193" s="3"/>
      <c r="Q193" s="3"/>
      <c r="R193" s="3"/>
      <c r="S193" s="3"/>
      <c r="T193" s="3"/>
      <c r="U193" s="3"/>
      <c r="V193" s="3"/>
      <c r="W193" s="58"/>
      <c r="X193" s="58"/>
      <c r="Y193" s="16"/>
      <c r="Z193" s="16"/>
      <c r="AA193" s="58"/>
      <c r="AB193" s="3"/>
      <c r="AC193" s="3"/>
      <c r="AD193" s="3"/>
      <c r="AE193" s="3"/>
      <c r="AF193" s="16"/>
      <c r="AG193" s="3"/>
      <c r="AH193" s="3"/>
      <c r="AI193" s="3"/>
      <c r="AJ193" s="22"/>
      <c r="AK193" s="3"/>
      <c r="AL193" s="3"/>
      <c r="AM193" s="3"/>
      <c r="AN193" s="3"/>
      <c r="AO193" s="3"/>
      <c r="AP193" s="3"/>
      <c r="AR193" s="22"/>
    </row>
    <row r="194" spans="15:44">
      <c r="O194" s="3"/>
      <c r="P194" s="3"/>
      <c r="Q194" s="3"/>
      <c r="R194" s="3"/>
      <c r="S194" s="3"/>
      <c r="T194" s="3"/>
      <c r="U194" s="3"/>
      <c r="V194" s="3"/>
      <c r="W194" s="58"/>
      <c r="X194" s="58"/>
      <c r="Y194" s="16"/>
      <c r="Z194" s="16"/>
      <c r="AA194" s="58"/>
      <c r="AB194" s="3"/>
      <c r="AC194" s="3"/>
      <c r="AD194" s="3"/>
      <c r="AE194" s="3"/>
      <c r="AF194" s="16"/>
      <c r="AG194" s="3"/>
      <c r="AH194" s="3"/>
      <c r="AI194" s="3"/>
      <c r="AJ194" s="22"/>
      <c r="AK194" s="3"/>
      <c r="AL194" s="3"/>
      <c r="AM194" s="3"/>
      <c r="AN194" s="3"/>
      <c r="AO194" s="3"/>
      <c r="AP194" s="3"/>
      <c r="AR194" s="22"/>
    </row>
    <row r="195" spans="15:44">
      <c r="O195" s="3"/>
      <c r="P195" s="3"/>
      <c r="Q195" s="3"/>
      <c r="R195" s="3"/>
      <c r="S195" s="3"/>
      <c r="T195" s="3"/>
      <c r="U195" s="3"/>
      <c r="V195" s="3"/>
      <c r="W195" s="58"/>
      <c r="X195" s="58"/>
      <c r="Y195" s="16"/>
      <c r="Z195" s="16"/>
      <c r="AA195" s="58"/>
      <c r="AB195" s="3"/>
      <c r="AC195" s="3"/>
      <c r="AD195" s="3"/>
      <c r="AE195" s="3"/>
      <c r="AF195" s="16"/>
      <c r="AG195" s="3"/>
      <c r="AH195" s="3"/>
      <c r="AI195" s="3"/>
      <c r="AJ195" s="22"/>
      <c r="AK195" s="3"/>
      <c r="AL195" s="3"/>
      <c r="AM195" s="3"/>
      <c r="AN195" s="3"/>
      <c r="AO195" s="3"/>
      <c r="AP195" s="3"/>
      <c r="AR195" s="22"/>
    </row>
    <row r="196" spans="15:44">
      <c r="O196" s="3"/>
      <c r="P196" s="3"/>
      <c r="Q196" s="3"/>
      <c r="R196" s="3"/>
      <c r="S196" s="3"/>
      <c r="T196" s="3"/>
      <c r="U196" s="3"/>
      <c r="V196" s="3"/>
      <c r="W196" s="58"/>
      <c r="X196" s="58"/>
      <c r="Y196" s="16"/>
      <c r="Z196" s="16"/>
      <c r="AA196" s="58"/>
      <c r="AB196" s="3"/>
      <c r="AC196" s="3"/>
      <c r="AD196" s="3"/>
      <c r="AE196" s="3"/>
      <c r="AF196" s="16"/>
      <c r="AG196" s="3"/>
      <c r="AH196" s="3"/>
      <c r="AI196" s="3"/>
      <c r="AJ196" s="22"/>
      <c r="AK196" s="3"/>
      <c r="AL196" s="3"/>
      <c r="AM196" s="3"/>
      <c r="AN196" s="3"/>
      <c r="AO196" s="3"/>
      <c r="AP196" s="3"/>
      <c r="AR196" s="22"/>
    </row>
    <row r="197" spans="15:44">
      <c r="O197" s="3"/>
      <c r="P197" s="3"/>
      <c r="Q197" s="3"/>
      <c r="R197" s="3"/>
      <c r="S197" s="3"/>
      <c r="T197" s="3"/>
      <c r="U197" s="3"/>
      <c r="V197" s="3"/>
      <c r="W197" s="58"/>
      <c r="X197" s="58"/>
      <c r="Y197" s="16"/>
      <c r="Z197" s="16"/>
      <c r="AA197" s="58"/>
      <c r="AB197" s="3"/>
      <c r="AC197" s="3"/>
      <c r="AD197" s="3"/>
      <c r="AE197" s="3"/>
      <c r="AF197" s="16"/>
      <c r="AG197" s="3"/>
      <c r="AH197" s="3"/>
      <c r="AI197" s="3"/>
      <c r="AJ197" s="22"/>
      <c r="AK197" s="3"/>
      <c r="AL197" s="3"/>
      <c r="AM197" s="3"/>
      <c r="AN197" s="3"/>
      <c r="AO197" s="3"/>
      <c r="AP197" s="3"/>
      <c r="AR197" s="22"/>
    </row>
    <row r="198" spans="15:44">
      <c r="O198" s="3"/>
      <c r="P198" s="3"/>
      <c r="Q198" s="3"/>
      <c r="R198" s="3"/>
      <c r="S198" s="3"/>
      <c r="T198" s="3"/>
      <c r="U198" s="3"/>
      <c r="V198" s="3"/>
      <c r="W198" s="58"/>
      <c r="X198" s="58"/>
      <c r="Y198" s="16"/>
      <c r="Z198" s="16"/>
      <c r="AA198" s="58"/>
      <c r="AB198" s="3"/>
      <c r="AC198" s="3"/>
      <c r="AD198" s="3"/>
      <c r="AE198" s="3"/>
      <c r="AF198" s="16"/>
      <c r="AG198" s="3"/>
      <c r="AH198" s="3"/>
      <c r="AI198" s="3"/>
      <c r="AJ198" s="22"/>
      <c r="AK198" s="3"/>
      <c r="AL198" s="3"/>
      <c r="AM198" s="3"/>
      <c r="AN198" s="3"/>
      <c r="AO198" s="3"/>
      <c r="AP198" s="3"/>
      <c r="AR198" s="22"/>
    </row>
    <row r="199" spans="15:44">
      <c r="O199" s="3"/>
      <c r="P199" s="3"/>
      <c r="Q199" s="3"/>
      <c r="R199" s="3"/>
      <c r="S199" s="3"/>
      <c r="T199" s="3"/>
      <c r="U199" s="3"/>
      <c r="V199" s="3"/>
      <c r="W199" s="58"/>
      <c r="X199" s="58"/>
      <c r="Y199" s="16"/>
      <c r="Z199" s="16"/>
      <c r="AA199" s="58"/>
      <c r="AB199" s="3"/>
      <c r="AC199" s="3"/>
      <c r="AD199" s="3"/>
      <c r="AE199" s="3"/>
      <c r="AF199" s="16"/>
      <c r="AG199" s="3"/>
      <c r="AH199" s="3"/>
      <c r="AI199" s="3"/>
      <c r="AJ199" s="22"/>
      <c r="AK199" s="3"/>
      <c r="AL199" s="3"/>
      <c r="AM199" s="3"/>
      <c r="AN199" s="3"/>
      <c r="AO199" s="3"/>
      <c r="AP199" s="3"/>
      <c r="AR199" s="22"/>
    </row>
    <row r="200" spans="15:44">
      <c r="O200" s="3"/>
      <c r="P200" s="3"/>
      <c r="Q200" s="3"/>
      <c r="R200" s="3"/>
      <c r="S200" s="3"/>
      <c r="T200" s="3"/>
      <c r="U200" s="3"/>
      <c r="V200" s="3"/>
      <c r="W200" s="58"/>
      <c r="X200" s="58"/>
      <c r="Y200" s="16"/>
      <c r="Z200" s="16"/>
      <c r="AA200" s="58"/>
      <c r="AB200" s="3"/>
      <c r="AC200" s="3"/>
      <c r="AD200" s="3"/>
      <c r="AE200" s="3"/>
      <c r="AF200" s="16"/>
      <c r="AG200" s="3"/>
      <c r="AH200" s="3"/>
      <c r="AI200" s="3"/>
      <c r="AJ200" s="22"/>
      <c r="AK200" s="3"/>
      <c r="AL200" s="3"/>
      <c r="AM200" s="3"/>
      <c r="AN200" s="3"/>
      <c r="AO200" s="3"/>
      <c r="AP200" s="3"/>
      <c r="AR200" s="22"/>
    </row>
    <row r="201" spans="15:44">
      <c r="O201" s="3"/>
      <c r="P201" s="3"/>
      <c r="Q201" s="3"/>
      <c r="R201" s="3"/>
      <c r="S201" s="3"/>
      <c r="T201" s="3"/>
      <c r="U201" s="3"/>
      <c r="V201" s="3"/>
      <c r="W201" s="58"/>
      <c r="X201" s="58"/>
      <c r="Y201" s="16"/>
      <c r="Z201" s="16"/>
      <c r="AA201" s="58"/>
      <c r="AB201" s="3"/>
      <c r="AC201" s="3"/>
      <c r="AD201" s="3"/>
      <c r="AE201" s="3"/>
      <c r="AF201" s="16"/>
      <c r="AG201" s="3"/>
      <c r="AH201" s="3"/>
      <c r="AI201" s="3"/>
      <c r="AJ201" s="22"/>
      <c r="AK201" s="3"/>
      <c r="AL201" s="3"/>
      <c r="AM201" s="3"/>
      <c r="AN201" s="3"/>
      <c r="AO201" s="3"/>
      <c r="AP201" s="3"/>
      <c r="AR201" s="22"/>
    </row>
    <row r="202" spans="15:44">
      <c r="O202" s="3"/>
      <c r="P202" s="3"/>
      <c r="Q202" s="3"/>
      <c r="R202" s="3"/>
      <c r="S202" s="3"/>
      <c r="T202" s="3"/>
      <c r="U202" s="3"/>
      <c r="V202" s="3"/>
      <c r="W202" s="58"/>
      <c r="X202" s="58"/>
      <c r="Y202" s="16"/>
      <c r="Z202" s="16"/>
      <c r="AA202" s="58"/>
      <c r="AB202" s="3"/>
      <c r="AC202" s="3"/>
      <c r="AD202" s="3"/>
      <c r="AE202" s="3"/>
      <c r="AF202" s="16"/>
      <c r="AG202" s="3"/>
      <c r="AH202" s="3"/>
      <c r="AI202" s="3"/>
      <c r="AJ202" s="22"/>
      <c r="AK202" s="3"/>
      <c r="AL202" s="3"/>
      <c r="AM202" s="3"/>
      <c r="AN202" s="3"/>
      <c r="AO202" s="3"/>
      <c r="AP202" s="3"/>
      <c r="AR202" s="22"/>
    </row>
    <row r="203" spans="15:44">
      <c r="O203" s="3"/>
      <c r="P203" s="3"/>
      <c r="Q203" s="3"/>
      <c r="R203" s="3"/>
      <c r="S203" s="3"/>
      <c r="T203" s="3"/>
      <c r="U203" s="3"/>
      <c r="V203" s="3"/>
      <c r="W203" s="58"/>
      <c r="X203" s="58"/>
      <c r="Y203" s="16"/>
      <c r="Z203" s="16"/>
      <c r="AA203" s="58"/>
      <c r="AB203" s="3"/>
      <c r="AC203" s="3"/>
      <c r="AD203" s="3"/>
      <c r="AE203" s="3"/>
      <c r="AF203" s="16"/>
      <c r="AG203" s="3"/>
      <c r="AH203" s="3"/>
      <c r="AI203" s="3"/>
      <c r="AJ203" s="22"/>
      <c r="AK203" s="3"/>
      <c r="AL203" s="3"/>
      <c r="AM203" s="3"/>
      <c r="AN203" s="3"/>
      <c r="AO203" s="3"/>
      <c r="AP203" s="3"/>
      <c r="AR203" s="22"/>
    </row>
    <row r="204" spans="15:44">
      <c r="O204" s="3"/>
      <c r="P204" s="3"/>
      <c r="Q204" s="3"/>
      <c r="R204" s="3"/>
      <c r="S204" s="3"/>
      <c r="T204" s="3"/>
      <c r="U204" s="3"/>
      <c r="V204" s="3"/>
      <c r="W204" s="58"/>
      <c r="X204" s="58"/>
      <c r="Y204" s="16"/>
      <c r="Z204" s="16"/>
      <c r="AA204" s="58"/>
      <c r="AB204" s="3"/>
      <c r="AC204" s="3"/>
      <c r="AD204" s="3"/>
      <c r="AE204" s="3"/>
      <c r="AF204" s="16"/>
      <c r="AG204" s="3"/>
      <c r="AH204" s="3"/>
      <c r="AI204" s="3"/>
      <c r="AJ204" s="22"/>
      <c r="AK204" s="3"/>
      <c r="AL204" s="3"/>
      <c r="AM204" s="3"/>
      <c r="AN204" s="3"/>
      <c r="AO204" s="3"/>
      <c r="AP204" s="3"/>
      <c r="AR204" s="22"/>
    </row>
    <row r="205" spans="15:44">
      <c r="O205" s="3"/>
      <c r="P205" s="3"/>
      <c r="Q205" s="3"/>
      <c r="R205" s="3"/>
      <c r="S205" s="3"/>
      <c r="T205" s="3"/>
      <c r="U205" s="3"/>
      <c r="V205" s="3"/>
      <c r="W205" s="58"/>
      <c r="X205" s="58"/>
      <c r="Y205" s="16"/>
      <c r="Z205" s="16"/>
      <c r="AA205" s="58"/>
      <c r="AB205" s="3"/>
      <c r="AC205" s="3"/>
      <c r="AD205" s="3"/>
      <c r="AE205" s="3"/>
      <c r="AF205" s="16"/>
      <c r="AG205" s="3"/>
      <c r="AH205" s="3"/>
      <c r="AI205" s="3"/>
      <c r="AJ205" s="22"/>
      <c r="AK205" s="3"/>
      <c r="AL205" s="3"/>
      <c r="AM205" s="3"/>
      <c r="AN205" s="3"/>
      <c r="AO205" s="3"/>
      <c r="AP205" s="3"/>
      <c r="AR205" s="22"/>
    </row>
    <row r="206" spans="15:44">
      <c r="O206" s="3"/>
      <c r="P206" s="3"/>
      <c r="Q206" s="3"/>
      <c r="R206" s="3"/>
      <c r="S206" s="3"/>
      <c r="T206" s="3"/>
      <c r="U206" s="3"/>
      <c r="V206" s="3"/>
      <c r="W206" s="58"/>
      <c r="X206" s="58"/>
      <c r="Y206" s="16"/>
      <c r="Z206" s="16"/>
      <c r="AA206" s="58"/>
      <c r="AB206" s="3"/>
      <c r="AC206" s="3"/>
      <c r="AD206" s="3"/>
      <c r="AE206" s="3"/>
      <c r="AF206" s="16"/>
      <c r="AG206" s="3"/>
      <c r="AH206" s="3"/>
      <c r="AI206" s="3"/>
      <c r="AJ206" s="22"/>
      <c r="AK206" s="3"/>
      <c r="AL206" s="3"/>
      <c r="AM206" s="3"/>
      <c r="AN206" s="3"/>
      <c r="AO206" s="3"/>
      <c r="AP206" s="3"/>
      <c r="AR206" s="22"/>
    </row>
    <row r="207" spans="15:44">
      <c r="O207" s="3"/>
      <c r="P207" s="3"/>
      <c r="Q207" s="3"/>
      <c r="R207" s="3"/>
      <c r="S207" s="3"/>
      <c r="T207" s="3"/>
      <c r="U207" s="3"/>
      <c r="V207" s="3"/>
      <c r="W207" s="58"/>
      <c r="X207" s="58"/>
      <c r="Y207" s="16"/>
      <c r="Z207" s="16"/>
      <c r="AA207" s="58"/>
      <c r="AB207" s="3"/>
      <c r="AC207" s="3"/>
      <c r="AD207" s="3"/>
      <c r="AE207" s="3"/>
      <c r="AF207" s="16"/>
      <c r="AG207" s="3"/>
      <c r="AH207" s="3"/>
      <c r="AI207" s="3"/>
      <c r="AJ207" s="22"/>
      <c r="AK207" s="3"/>
      <c r="AL207" s="3"/>
      <c r="AM207" s="3"/>
      <c r="AN207" s="3"/>
      <c r="AO207" s="3"/>
      <c r="AP207" s="3"/>
      <c r="AR207" s="22"/>
    </row>
    <row r="208" spans="15:44">
      <c r="O208" s="3"/>
      <c r="P208" s="3"/>
      <c r="Q208" s="3"/>
      <c r="R208" s="3"/>
      <c r="S208" s="3"/>
      <c r="T208" s="3"/>
      <c r="U208" s="3"/>
      <c r="V208" s="3"/>
      <c r="W208" s="58"/>
      <c r="X208" s="58"/>
      <c r="Y208" s="16"/>
      <c r="Z208" s="16"/>
      <c r="AA208" s="58"/>
      <c r="AB208" s="3"/>
      <c r="AC208" s="3"/>
      <c r="AD208" s="3"/>
      <c r="AE208" s="3"/>
      <c r="AF208" s="16"/>
      <c r="AG208" s="3"/>
      <c r="AH208" s="3"/>
      <c r="AI208" s="3"/>
      <c r="AJ208" s="22"/>
      <c r="AK208" s="3"/>
      <c r="AL208" s="3"/>
      <c r="AM208" s="3"/>
      <c r="AN208" s="3"/>
      <c r="AO208" s="3"/>
      <c r="AP208" s="3"/>
      <c r="AR208" s="22"/>
    </row>
    <row r="209" spans="15:44">
      <c r="O209" s="3"/>
      <c r="P209" s="3"/>
      <c r="Q209" s="3"/>
      <c r="R209" s="3"/>
      <c r="S209" s="3"/>
      <c r="T209" s="3"/>
      <c r="U209" s="3"/>
      <c r="V209" s="3"/>
      <c r="W209" s="58"/>
      <c r="X209" s="58"/>
      <c r="Y209" s="16"/>
      <c r="Z209" s="16"/>
      <c r="AA209" s="58"/>
      <c r="AB209" s="3"/>
      <c r="AC209" s="3"/>
      <c r="AD209" s="3"/>
      <c r="AE209" s="3"/>
      <c r="AF209" s="16"/>
      <c r="AG209" s="3"/>
      <c r="AH209" s="3"/>
      <c r="AI209" s="3"/>
      <c r="AJ209" s="22"/>
      <c r="AK209" s="3"/>
      <c r="AL209" s="3"/>
      <c r="AM209" s="3"/>
      <c r="AN209" s="3"/>
      <c r="AO209" s="3"/>
      <c r="AP209" s="3"/>
      <c r="AR209" s="22"/>
    </row>
    <row r="210" spans="15:44">
      <c r="O210" s="3"/>
      <c r="P210" s="3"/>
      <c r="Q210" s="3"/>
      <c r="R210" s="3"/>
      <c r="S210" s="3"/>
      <c r="T210" s="3"/>
      <c r="U210" s="3"/>
      <c r="V210" s="3"/>
      <c r="W210" s="58"/>
      <c r="X210" s="58"/>
      <c r="Y210" s="16"/>
      <c r="Z210" s="16"/>
      <c r="AA210" s="58"/>
      <c r="AB210" s="3"/>
      <c r="AC210" s="3"/>
      <c r="AD210" s="3"/>
      <c r="AE210" s="3"/>
      <c r="AF210" s="16"/>
      <c r="AG210" s="3"/>
      <c r="AH210" s="3"/>
      <c r="AI210" s="3"/>
      <c r="AJ210" s="22"/>
      <c r="AK210" s="3"/>
      <c r="AL210" s="3"/>
      <c r="AM210" s="3"/>
      <c r="AN210" s="3"/>
      <c r="AO210" s="3"/>
      <c r="AP210" s="3"/>
      <c r="AR210" s="22"/>
    </row>
    <row r="211" spans="15:44">
      <c r="O211" s="3"/>
      <c r="P211" s="3"/>
      <c r="Q211" s="3"/>
      <c r="R211" s="3"/>
      <c r="S211" s="3"/>
      <c r="T211" s="3"/>
      <c r="U211" s="3"/>
      <c r="V211" s="3"/>
      <c r="W211" s="58"/>
      <c r="X211" s="58"/>
      <c r="Y211" s="16"/>
      <c r="Z211" s="16"/>
      <c r="AA211" s="58"/>
      <c r="AB211" s="3"/>
      <c r="AC211" s="3"/>
      <c r="AD211" s="3"/>
      <c r="AE211" s="3"/>
      <c r="AF211" s="16"/>
      <c r="AG211" s="3"/>
      <c r="AH211" s="3"/>
      <c r="AI211" s="3"/>
      <c r="AJ211" s="22"/>
      <c r="AK211" s="3"/>
      <c r="AL211" s="3"/>
      <c r="AM211" s="3"/>
      <c r="AN211" s="3"/>
      <c r="AO211" s="3"/>
      <c r="AP211" s="3"/>
      <c r="AR211" s="22"/>
    </row>
    <row r="212" spans="15:44">
      <c r="O212" s="3"/>
      <c r="P212" s="3"/>
      <c r="Q212" s="3"/>
      <c r="R212" s="3"/>
      <c r="S212" s="3"/>
      <c r="T212" s="3"/>
      <c r="U212" s="3"/>
      <c r="V212" s="3"/>
      <c r="W212" s="58"/>
      <c r="X212" s="58"/>
      <c r="Y212" s="16"/>
      <c r="Z212" s="16"/>
      <c r="AA212" s="58"/>
      <c r="AB212" s="3"/>
      <c r="AC212" s="3"/>
      <c r="AD212" s="3"/>
      <c r="AE212" s="3"/>
      <c r="AF212" s="16"/>
      <c r="AG212" s="3"/>
      <c r="AH212" s="3"/>
      <c r="AI212" s="3"/>
      <c r="AJ212" s="22"/>
      <c r="AK212" s="3"/>
      <c r="AL212" s="3"/>
      <c r="AM212" s="3"/>
      <c r="AN212" s="3"/>
      <c r="AO212" s="3"/>
      <c r="AP212" s="3"/>
      <c r="AR212" s="22"/>
    </row>
    <row r="213" spans="15:44">
      <c r="O213" s="3"/>
      <c r="P213" s="3"/>
      <c r="Q213" s="3"/>
      <c r="R213" s="3"/>
      <c r="S213" s="3"/>
      <c r="T213" s="3"/>
      <c r="U213" s="3"/>
      <c r="V213" s="3"/>
      <c r="W213" s="58"/>
      <c r="X213" s="58"/>
      <c r="Y213" s="16"/>
      <c r="Z213" s="16"/>
      <c r="AA213" s="58"/>
      <c r="AB213" s="3"/>
      <c r="AC213" s="3"/>
      <c r="AD213" s="3"/>
      <c r="AE213" s="3"/>
      <c r="AF213" s="16"/>
      <c r="AG213" s="3"/>
      <c r="AH213" s="3"/>
      <c r="AI213" s="3"/>
      <c r="AJ213" s="22"/>
      <c r="AK213" s="3"/>
      <c r="AL213" s="3"/>
      <c r="AM213" s="3"/>
      <c r="AN213" s="3"/>
      <c r="AO213" s="3"/>
      <c r="AP213" s="3"/>
      <c r="AR213" s="22"/>
    </row>
    <row r="214" spans="15:44">
      <c r="O214" s="3"/>
      <c r="P214" s="3"/>
      <c r="Q214" s="3"/>
      <c r="R214" s="3"/>
      <c r="S214" s="3"/>
      <c r="T214" s="3"/>
      <c r="U214" s="3"/>
      <c r="V214" s="3"/>
      <c r="W214" s="58"/>
      <c r="X214" s="58"/>
      <c r="Y214" s="16"/>
      <c r="Z214" s="16"/>
      <c r="AA214" s="58"/>
      <c r="AB214" s="3"/>
      <c r="AC214" s="3"/>
      <c r="AD214" s="3"/>
      <c r="AE214" s="3"/>
      <c r="AF214" s="16"/>
      <c r="AG214" s="3"/>
      <c r="AH214" s="3"/>
      <c r="AI214" s="3"/>
      <c r="AJ214" s="22"/>
      <c r="AK214" s="3"/>
      <c r="AL214" s="3"/>
      <c r="AM214" s="3"/>
      <c r="AN214" s="3"/>
      <c r="AO214" s="3"/>
      <c r="AP214" s="3"/>
      <c r="AR214" s="22"/>
    </row>
    <row r="215" spans="15:44">
      <c r="O215" s="3"/>
      <c r="P215" s="3"/>
      <c r="Q215" s="3"/>
      <c r="R215" s="3"/>
      <c r="S215" s="3"/>
      <c r="T215" s="3"/>
      <c r="U215" s="3"/>
      <c r="V215" s="3"/>
      <c r="W215" s="58"/>
      <c r="X215" s="58"/>
      <c r="Y215" s="16"/>
      <c r="Z215" s="16"/>
      <c r="AA215" s="58"/>
      <c r="AB215" s="3"/>
      <c r="AC215" s="3"/>
      <c r="AD215" s="3"/>
      <c r="AE215" s="3"/>
      <c r="AF215" s="16"/>
      <c r="AG215" s="3"/>
      <c r="AH215" s="3"/>
      <c r="AI215" s="3"/>
      <c r="AJ215" s="22"/>
      <c r="AK215" s="3"/>
      <c r="AL215" s="3"/>
      <c r="AM215" s="3"/>
      <c r="AN215" s="3"/>
      <c r="AO215" s="3"/>
      <c r="AP215" s="3"/>
      <c r="AR215" s="22"/>
    </row>
    <row r="216" spans="15:44">
      <c r="O216" s="3"/>
      <c r="P216" s="3"/>
      <c r="Q216" s="3"/>
      <c r="R216" s="3"/>
      <c r="S216" s="3"/>
      <c r="T216" s="3"/>
      <c r="U216" s="3"/>
      <c r="V216" s="3"/>
      <c r="W216" s="58"/>
      <c r="X216" s="58"/>
      <c r="Y216" s="16"/>
      <c r="Z216" s="16"/>
      <c r="AA216" s="58"/>
      <c r="AB216" s="3"/>
      <c r="AC216" s="3"/>
      <c r="AD216" s="3"/>
      <c r="AE216" s="3"/>
      <c r="AF216" s="16"/>
      <c r="AG216" s="3"/>
      <c r="AH216" s="3"/>
      <c r="AI216" s="3"/>
      <c r="AJ216" s="22"/>
      <c r="AK216" s="3"/>
      <c r="AL216" s="3"/>
      <c r="AM216" s="3"/>
      <c r="AN216" s="3"/>
      <c r="AO216" s="3"/>
      <c r="AP216" s="3"/>
      <c r="AR216" s="22"/>
    </row>
    <row r="217" spans="15:44">
      <c r="O217" s="3"/>
      <c r="P217" s="3"/>
      <c r="Q217" s="3"/>
      <c r="R217" s="3"/>
      <c r="S217" s="3"/>
      <c r="T217" s="3"/>
      <c r="U217" s="3"/>
      <c r="V217" s="3"/>
      <c r="W217" s="58"/>
      <c r="X217" s="58"/>
      <c r="Y217" s="16"/>
      <c r="Z217" s="16"/>
      <c r="AA217" s="58"/>
      <c r="AB217" s="3"/>
      <c r="AC217" s="3"/>
      <c r="AD217" s="3"/>
      <c r="AE217" s="3"/>
      <c r="AF217" s="16"/>
      <c r="AG217" s="3"/>
      <c r="AH217" s="3"/>
      <c r="AI217" s="3"/>
      <c r="AJ217" s="22"/>
      <c r="AK217" s="3"/>
      <c r="AL217" s="3"/>
      <c r="AM217" s="3"/>
      <c r="AN217" s="3"/>
      <c r="AO217" s="3"/>
      <c r="AP217" s="3"/>
      <c r="AR217" s="22"/>
    </row>
    <row r="218" spans="15:44">
      <c r="O218" s="3"/>
      <c r="P218" s="3"/>
      <c r="Q218" s="3"/>
      <c r="R218" s="3"/>
      <c r="S218" s="3"/>
      <c r="T218" s="3"/>
      <c r="U218" s="3"/>
      <c r="V218" s="3"/>
      <c r="W218" s="58"/>
      <c r="X218" s="58"/>
      <c r="Y218" s="16"/>
      <c r="Z218" s="16"/>
      <c r="AA218" s="58"/>
      <c r="AB218" s="3"/>
      <c r="AC218" s="3"/>
      <c r="AD218" s="3"/>
      <c r="AE218" s="3"/>
      <c r="AF218" s="16"/>
      <c r="AG218" s="3"/>
      <c r="AH218" s="3"/>
      <c r="AI218" s="3"/>
      <c r="AJ218" s="22"/>
      <c r="AK218" s="3"/>
      <c r="AL218" s="3"/>
      <c r="AM218" s="3"/>
      <c r="AN218" s="3"/>
      <c r="AO218" s="3"/>
      <c r="AP218" s="3"/>
      <c r="AR218" s="22"/>
    </row>
    <row r="219" spans="15:44">
      <c r="O219" s="3"/>
      <c r="P219" s="3"/>
      <c r="Q219" s="3"/>
      <c r="R219" s="3"/>
      <c r="S219" s="3"/>
      <c r="T219" s="3"/>
      <c r="U219" s="3"/>
      <c r="V219" s="3"/>
      <c r="W219" s="58"/>
      <c r="X219" s="58"/>
      <c r="Y219" s="16"/>
      <c r="Z219" s="16"/>
      <c r="AA219" s="58"/>
      <c r="AB219" s="3"/>
      <c r="AC219" s="3"/>
      <c r="AD219" s="3"/>
      <c r="AE219" s="3"/>
      <c r="AF219" s="16"/>
      <c r="AG219" s="3"/>
      <c r="AH219" s="3"/>
      <c r="AI219" s="3"/>
      <c r="AJ219" s="22"/>
      <c r="AK219" s="3"/>
      <c r="AL219" s="3"/>
      <c r="AM219" s="3"/>
      <c r="AN219" s="3"/>
      <c r="AO219" s="3"/>
      <c r="AP219" s="3"/>
      <c r="AR219" s="22"/>
    </row>
    <row r="220" spans="15:44">
      <c r="O220" s="3"/>
      <c r="P220" s="3"/>
      <c r="Q220" s="3"/>
      <c r="R220" s="3"/>
      <c r="S220" s="3"/>
      <c r="T220" s="3"/>
      <c r="U220" s="3"/>
      <c r="V220" s="3"/>
      <c r="W220" s="58"/>
      <c r="X220" s="58"/>
      <c r="Y220" s="16"/>
      <c r="Z220" s="16"/>
      <c r="AA220" s="58"/>
      <c r="AB220" s="3"/>
      <c r="AC220" s="3"/>
      <c r="AD220" s="3"/>
      <c r="AE220" s="3"/>
      <c r="AF220" s="16"/>
      <c r="AG220" s="3"/>
      <c r="AH220" s="3"/>
      <c r="AI220" s="3"/>
      <c r="AJ220" s="22"/>
      <c r="AK220" s="3"/>
      <c r="AL220" s="3"/>
      <c r="AM220" s="3"/>
      <c r="AN220" s="3"/>
      <c r="AO220" s="3"/>
      <c r="AP220" s="3"/>
      <c r="AR220" s="22"/>
    </row>
    <row r="221" spans="15:44">
      <c r="O221" s="3"/>
      <c r="P221" s="3"/>
      <c r="Q221" s="3"/>
      <c r="R221" s="3"/>
      <c r="S221" s="3"/>
      <c r="T221" s="3"/>
      <c r="U221" s="3"/>
      <c r="V221" s="3"/>
      <c r="W221" s="58"/>
      <c r="X221" s="58"/>
      <c r="Y221" s="16"/>
      <c r="Z221" s="16"/>
      <c r="AA221" s="58"/>
      <c r="AB221" s="3"/>
      <c r="AC221" s="3"/>
      <c r="AD221" s="3"/>
      <c r="AE221" s="3"/>
      <c r="AF221" s="16"/>
      <c r="AG221" s="3"/>
      <c r="AH221" s="3"/>
      <c r="AI221" s="3"/>
      <c r="AJ221" s="22"/>
      <c r="AK221" s="3"/>
      <c r="AL221" s="3"/>
      <c r="AM221" s="3"/>
      <c r="AN221" s="3"/>
      <c r="AO221" s="3"/>
      <c r="AP221" s="3"/>
      <c r="AR221" s="22"/>
    </row>
    <row r="222" spans="15:44">
      <c r="O222" s="3"/>
      <c r="P222" s="3"/>
      <c r="Q222" s="3"/>
      <c r="R222" s="3"/>
      <c r="S222" s="3"/>
      <c r="T222" s="3"/>
      <c r="U222" s="3"/>
      <c r="V222" s="3"/>
      <c r="W222" s="58"/>
      <c r="X222" s="58"/>
      <c r="Y222" s="16"/>
      <c r="Z222" s="16"/>
      <c r="AA222" s="58"/>
      <c r="AB222" s="3"/>
      <c r="AC222" s="3"/>
      <c r="AD222" s="3"/>
      <c r="AE222" s="3"/>
      <c r="AF222" s="16"/>
      <c r="AG222" s="3"/>
      <c r="AH222" s="3"/>
      <c r="AI222" s="3"/>
      <c r="AJ222" s="22"/>
      <c r="AK222" s="3"/>
      <c r="AL222" s="3"/>
      <c r="AM222" s="3"/>
      <c r="AN222" s="3"/>
      <c r="AO222" s="3"/>
      <c r="AP222" s="3"/>
      <c r="AR222" s="22"/>
    </row>
    <row r="223" spans="15:44">
      <c r="O223" s="3"/>
      <c r="P223" s="3"/>
      <c r="Q223" s="3"/>
      <c r="R223" s="3"/>
      <c r="S223" s="3"/>
      <c r="T223" s="3"/>
      <c r="U223" s="3"/>
      <c r="V223" s="3"/>
      <c r="W223" s="58"/>
      <c r="X223" s="58"/>
      <c r="Y223" s="16"/>
      <c r="Z223" s="16"/>
      <c r="AA223" s="58"/>
      <c r="AB223" s="3"/>
      <c r="AC223" s="3"/>
      <c r="AD223" s="3"/>
      <c r="AE223" s="3"/>
      <c r="AF223" s="16"/>
      <c r="AG223" s="3"/>
      <c r="AH223" s="3"/>
      <c r="AI223" s="3"/>
      <c r="AJ223" s="22"/>
      <c r="AK223" s="3"/>
      <c r="AL223" s="3"/>
      <c r="AM223" s="3"/>
      <c r="AN223" s="3"/>
      <c r="AO223" s="3"/>
      <c r="AP223" s="3"/>
      <c r="AR223" s="22"/>
    </row>
    <row r="224" spans="15:44">
      <c r="O224" s="3"/>
      <c r="P224" s="3"/>
      <c r="Q224" s="3"/>
      <c r="R224" s="3"/>
      <c r="S224" s="3"/>
      <c r="T224" s="3"/>
      <c r="U224" s="3"/>
      <c r="V224" s="3"/>
      <c r="W224" s="58"/>
      <c r="X224" s="58"/>
      <c r="Y224" s="16"/>
      <c r="Z224" s="16"/>
      <c r="AA224" s="58"/>
      <c r="AB224" s="3"/>
      <c r="AC224" s="3"/>
      <c r="AD224" s="3"/>
      <c r="AE224" s="3"/>
      <c r="AF224" s="16"/>
      <c r="AG224" s="3"/>
      <c r="AH224" s="3"/>
      <c r="AI224" s="3"/>
      <c r="AJ224" s="22"/>
      <c r="AK224" s="3"/>
      <c r="AL224" s="3"/>
      <c r="AM224" s="3"/>
      <c r="AN224" s="3"/>
      <c r="AO224" s="3"/>
      <c r="AP224" s="3"/>
      <c r="AR224" s="22"/>
    </row>
    <row r="225" spans="10:44">
      <c r="O225" s="3"/>
      <c r="P225" s="3"/>
      <c r="Q225" s="3"/>
      <c r="R225" s="3"/>
      <c r="S225" s="3"/>
      <c r="T225" s="3"/>
      <c r="U225" s="3"/>
      <c r="V225" s="3"/>
      <c r="W225" s="58"/>
      <c r="X225" s="58"/>
      <c r="Y225" s="16"/>
      <c r="Z225" s="16"/>
      <c r="AA225" s="58"/>
      <c r="AB225" s="3"/>
      <c r="AC225" s="3"/>
      <c r="AD225" s="3"/>
      <c r="AE225" s="3"/>
      <c r="AF225" s="16"/>
      <c r="AG225" s="3"/>
      <c r="AH225" s="3"/>
      <c r="AI225" s="3"/>
      <c r="AJ225" s="22"/>
      <c r="AK225" s="3"/>
      <c r="AL225" s="3"/>
      <c r="AM225" s="3"/>
      <c r="AN225" s="3"/>
      <c r="AO225" s="3"/>
      <c r="AP225" s="3"/>
      <c r="AR225" s="22"/>
    </row>
    <row r="226" spans="10:44">
      <c r="O226" s="3"/>
      <c r="P226" s="3"/>
      <c r="Q226" s="3"/>
      <c r="R226" s="3"/>
      <c r="S226" s="3"/>
      <c r="T226" s="3"/>
      <c r="U226" s="3"/>
      <c r="V226" s="3"/>
      <c r="W226" s="58"/>
      <c r="X226" s="58"/>
      <c r="Y226" s="16"/>
      <c r="Z226" s="16"/>
      <c r="AA226" s="58"/>
      <c r="AB226" s="3"/>
      <c r="AC226" s="3"/>
      <c r="AD226" s="3"/>
      <c r="AE226" s="3"/>
      <c r="AF226" s="16"/>
      <c r="AG226" s="3"/>
      <c r="AH226" s="3"/>
      <c r="AI226" s="3"/>
      <c r="AJ226" s="22"/>
      <c r="AK226" s="3"/>
      <c r="AL226" s="3"/>
      <c r="AM226" s="3"/>
      <c r="AN226" s="3"/>
      <c r="AO226" s="3"/>
      <c r="AP226" s="3"/>
      <c r="AR226" s="22"/>
    </row>
    <row r="227" spans="10:44">
      <c r="O227" s="3"/>
      <c r="P227" s="3"/>
      <c r="Q227" s="3"/>
      <c r="R227" s="3"/>
      <c r="S227" s="3"/>
      <c r="T227" s="3"/>
      <c r="U227" s="3"/>
      <c r="V227" s="3"/>
      <c r="W227" s="58"/>
      <c r="X227" s="58"/>
      <c r="Y227" s="16"/>
      <c r="Z227" s="16"/>
      <c r="AA227" s="58"/>
      <c r="AB227" s="3"/>
      <c r="AC227" s="3"/>
      <c r="AD227" s="3"/>
      <c r="AE227" s="3"/>
      <c r="AF227" s="16"/>
      <c r="AG227" s="3"/>
      <c r="AH227" s="3"/>
      <c r="AI227" s="3"/>
      <c r="AJ227" s="22"/>
      <c r="AK227" s="3"/>
      <c r="AL227" s="3"/>
      <c r="AM227" s="3"/>
      <c r="AN227" s="3"/>
      <c r="AO227" s="3"/>
      <c r="AP227" s="3"/>
      <c r="AR227" s="22"/>
    </row>
    <row r="228" spans="10:44">
      <c r="O228" s="3"/>
      <c r="P228" s="3"/>
      <c r="Q228" s="3"/>
      <c r="R228" s="3"/>
      <c r="S228" s="3"/>
      <c r="T228" s="3"/>
      <c r="U228" s="3"/>
      <c r="V228" s="3"/>
      <c r="W228" s="58"/>
      <c r="X228" s="58"/>
      <c r="Y228" s="16"/>
      <c r="Z228" s="16"/>
      <c r="AA228" s="58"/>
      <c r="AB228" s="3"/>
      <c r="AC228" s="3"/>
      <c r="AD228" s="3"/>
      <c r="AE228" s="3"/>
      <c r="AF228" s="16"/>
      <c r="AG228" s="3"/>
      <c r="AH228" s="3"/>
      <c r="AI228" s="3"/>
      <c r="AJ228" s="22"/>
      <c r="AK228" s="3"/>
      <c r="AL228" s="3"/>
      <c r="AM228" s="3"/>
      <c r="AN228" s="3"/>
      <c r="AO228" s="3"/>
      <c r="AP228" s="3"/>
      <c r="AR228" s="22"/>
    </row>
    <row r="229" spans="10:44">
      <c r="O229" s="3"/>
      <c r="P229" s="3"/>
      <c r="Q229" s="3"/>
      <c r="R229" s="3"/>
      <c r="S229" s="3"/>
      <c r="T229" s="3"/>
      <c r="U229" s="3"/>
      <c r="V229" s="3"/>
      <c r="W229" s="58"/>
      <c r="X229" s="58"/>
      <c r="Y229" s="16"/>
      <c r="Z229" s="16"/>
      <c r="AA229" s="58"/>
      <c r="AB229" s="3"/>
      <c r="AC229" s="3"/>
      <c r="AD229" s="3"/>
      <c r="AE229" s="3"/>
      <c r="AF229" s="16"/>
      <c r="AG229" s="3"/>
      <c r="AH229" s="3"/>
      <c r="AI229" s="3"/>
      <c r="AJ229" s="22"/>
      <c r="AK229" s="3"/>
      <c r="AL229" s="3"/>
      <c r="AM229" s="3"/>
      <c r="AN229" s="3"/>
      <c r="AO229" s="3"/>
      <c r="AP229" s="3"/>
      <c r="AR229" s="22"/>
    </row>
    <row r="230" spans="10:44">
      <c r="O230" s="3"/>
      <c r="P230" s="3"/>
      <c r="Q230" s="3"/>
      <c r="R230" s="3"/>
      <c r="S230" s="3"/>
      <c r="T230" s="3"/>
      <c r="U230" s="3"/>
      <c r="V230" s="3"/>
      <c r="W230" s="58"/>
      <c r="X230" s="58"/>
      <c r="Y230" s="16"/>
      <c r="Z230" s="16"/>
      <c r="AA230" s="58"/>
      <c r="AB230" s="3"/>
      <c r="AC230" s="3"/>
      <c r="AD230" s="3"/>
      <c r="AE230" s="3"/>
      <c r="AF230" s="16"/>
      <c r="AG230" s="3"/>
      <c r="AH230" s="3"/>
      <c r="AI230" s="3"/>
      <c r="AJ230" s="22"/>
      <c r="AK230" s="3"/>
      <c r="AL230" s="3"/>
      <c r="AM230" s="3"/>
      <c r="AN230" s="3"/>
      <c r="AO230" s="3"/>
      <c r="AP230" s="3"/>
      <c r="AR230" s="22"/>
    </row>
    <row r="231" spans="10:44">
      <c r="O231" s="3"/>
      <c r="P231" s="3"/>
      <c r="Q231" s="3"/>
      <c r="R231" s="3"/>
      <c r="S231" s="3"/>
      <c r="T231" s="3"/>
      <c r="U231" s="3"/>
      <c r="V231" s="3"/>
      <c r="W231" s="58"/>
      <c r="X231" s="58"/>
      <c r="Y231" s="16"/>
      <c r="Z231" s="16"/>
      <c r="AA231" s="58"/>
      <c r="AB231" s="3"/>
      <c r="AC231" s="3"/>
      <c r="AD231" s="3"/>
      <c r="AE231" s="3"/>
      <c r="AF231" s="16"/>
      <c r="AG231" s="3"/>
      <c r="AH231" s="3"/>
      <c r="AI231" s="3"/>
      <c r="AJ231" s="22"/>
      <c r="AK231" s="3"/>
      <c r="AL231" s="3"/>
      <c r="AM231" s="3"/>
      <c r="AN231" s="3"/>
      <c r="AO231" s="3"/>
      <c r="AP231" s="3"/>
      <c r="AR231" s="22"/>
    </row>
    <row r="232" spans="10:44">
      <c r="O232" s="3"/>
      <c r="P232" s="3"/>
      <c r="Q232" s="3"/>
      <c r="R232" s="3"/>
      <c r="S232" s="3"/>
      <c r="T232" s="3"/>
      <c r="U232" s="3"/>
      <c r="V232" s="3"/>
      <c r="W232" s="58"/>
      <c r="X232" s="58"/>
      <c r="Y232" s="16"/>
      <c r="Z232" s="16"/>
      <c r="AA232" s="58"/>
      <c r="AB232" s="3"/>
      <c r="AC232" s="3"/>
      <c r="AD232" s="3"/>
      <c r="AE232" s="3"/>
      <c r="AF232" s="16"/>
      <c r="AG232" s="3"/>
      <c r="AH232" s="3"/>
      <c r="AI232" s="3"/>
      <c r="AJ232" s="22"/>
      <c r="AK232" s="3"/>
      <c r="AL232" s="3"/>
      <c r="AM232" s="3"/>
      <c r="AN232" s="3"/>
      <c r="AO232" s="3"/>
      <c r="AP232" s="3"/>
      <c r="AQ232" s="22"/>
      <c r="AR232" s="22"/>
    </row>
    <row r="233" spans="10:44">
      <c r="O233" s="3"/>
      <c r="P233" s="3"/>
      <c r="Q233" s="3"/>
      <c r="R233" s="3"/>
      <c r="S233" s="3"/>
      <c r="T233" s="3"/>
      <c r="U233" s="3"/>
      <c r="V233" s="3"/>
      <c r="W233" s="58"/>
      <c r="X233" s="58"/>
      <c r="Y233" s="16"/>
      <c r="Z233" s="16"/>
      <c r="AA233" s="58"/>
      <c r="AB233" s="3"/>
      <c r="AC233" s="3"/>
      <c r="AD233" s="3"/>
      <c r="AE233" s="3"/>
      <c r="AF233" s="16"/>
      <c r="AG233" s="3"/>
      <c r="AH233" s="3"/>
      <c r="AI233" s="3"/>
      <c r="AJ233" s="22"/>
      <c r="AK233" s="3"/>
      <c r="AL233" s="3"/>
      <c r="AM233" s="3"/>
      <c r="AN233" s="3"/>
      <c r="AO233" s="3"/>
      <c r="AP233" s="3"/>
      <c r="AQ233" s="22"/>
      <c r="AR233" s="22"/>
    </row>
    <row r="234" spans="10:44">
      <c r="O234" s="3"/>
      <c r="P234" s="3"/>
      <c r="Q234" s="3"/>
      <c r="R234" s="3"/>
      <c r="S234" s="3"/>
      <c r="T234" s="3"/>
      <c r="U234" s="3"/>
      <c r="V234" s="3"/>
      <c r="W234" s="58"/>
      <c r="X234" s="58"/>
      <c r="Y234" s="16"/>
      <c r="Z234" s="16"/>
      <c r="AA234" s="58"/>
      <c r="AB234" s="3"/>
      <c r="AC234" s="3"/>
      <c r="AD234" s="3"/>
      <c r="AE234" s="3"/>
      <c r="AF234" s="16"/>
      <c r="AG234" s="3"/>
      <c r="AH234" s="3"/>
      <c r="AI234" s="3"/>
      <c r="AJ234" s="22"/>
      <c r="AK234" s="3"/>
      <c r="AL234" s="3"/>
      <c r="AM234" s="3"/>
      <c r="AN234" s="3"/>
      <c r="AO234" s="3"/>
      <c r="AP234" s="3"/>
      <c r="AQ234" s="22"/>
      <c r="AR234" s="22"/>
    </row>
    <row r="235" spans="10:44">
      <c r="O235" s="3"/>
      <c r="P235" s="3"/>
      <c r="Q235" s="3"/>
      <c r="R235" s="3"/>
      <c r="S235" s="3"/>
      <c r="T235" s="3"/>
      <c r="U235" s="3"/>
      <c r="V235" s="3"/>
      <c r="W235" s="58"/>
      <c r="X235" s="58"/>
      <c r="Y235" s="16"/>
      <c r="Z235" s="16"/>
      <c r="AA235" s="58"/>
      <c r="AB235" s="3"/>
      <c r="AC235" s="3"/>
      <c r="AD235" s="3"/>
      <c r="AE235" s="3"/>
      <c r="AF235" s="16"/>
      <c r="AG235" s="3"/>
      <c r="AH235" s="3"/>
      <c r="AI235" s="3"/>
      <c r="AJ235" s="22"/>
      <c r="AK235" s="3"/>
      <c r="AL235" s="3"/>
      <c r="AM235" s="3"/>
      <c r="AN235" s="3"/>
      <c r="AO235" s="3"/>
      <c r="AP235" s="3"/>
      <c r="AQ235" s="22"/>
      <c r="AR235" s="22"/>
    </row>
    <row r="236" spans="10:44">
      <c r="O236" s="3"/>
      <c r="P236" s="3"/>
      <c r="Q236" s="3"/>
      <c r="R236" s="3"/>
      <c r="S236" s="3"/>
      <c r="T236" s="3"/>
      <c r="U236" s="3"/>
      <c r="V236" s="3"/>
      <c r="W236" s="58"/>
      <c r="X236" s="58"/>
      <c r="Y236" s="16"/>
      <c r="Z236" s="16"/>
      <c r="AA236" s="58"/>
      <c r="AB236" s="3"/>
      <c r="AC236" s="3"/>
      <c r="AD236" s="3"/>
      <c r="AE236" s="3"/>
      <c r="AF236" s="16"/>
      <c r="AG236" s="3"/>
      <c r="AH236" s="3"/>
      <c r="AI236" s="3"/>
      <c r="AJ236" s="22"/>
      <c r="AK236" s="3"/>
      <c r="AL236" s="3"/>
      <c r="AM236" s="3"/>
      <c r="AN236" s="3"/>
      <c r="AO236" s="3"/>
      <c r="AP236" s="3"/>
      <c r="AQ236" s="22"/>
      <c r="AR236" s="22"/>
    </row>
    <row r="237" spans="10:44">
      <c r="J237" s="150"/>
      <c r="K237" s="151"/>
      <c r="L237" s="512"/>
      <c r="M237" s="151"/>
      <c r="N237" s="22"/>
      <c r="O237" s="3"/>
      <c r="P237" s="3"/>
      <c r="Q237" s="3"/>
      <c r="R237" s="3"/>
      <c r="S237" s="3"/>
      <c r="T237" s="3"/>
      <c r="U237" s="3"/>
      <c r="V237" s="3"/>
      <c r="W237" s="58"/>
      <c r="X237" s="58"/>
      <c r="Y237" s="16"/>
      <c r="Z237" s="16"/>
      <c r="AA237" s="58"/>
      <c r="AB237" s="3"/>
      <c r="AC237" s="3"/>
      <c r="AD237" s="3"/>
      <c r="AE237" s="3"/>
      <c r="AF237" s="16"/>
      <c r="AG237" s="3"/>
      <c r="AH237" s="3"/>
      <c r="AI237" s="3"/>
      <c r="AJ237" s="22"/>
      <c r="AK237" s="3"/>
      <c r="AL237" s="3"/>
      <c r="AM237" s="3"/>
      <c r="AN237" s="3"/>
      <c r="AO237" s="3"/>
      <c r="AP237" s="3"/>
      <c r="AQ237" s="22"/>
      <c r="AR237" s="22"/>
    </row>
    <row r="238" spans="10:44">
      <c r="J238" s="150"/>
      <c r="K238" s="151"/>
      <c r="L238" s="512"/>
      <c r="M238" s="151"/>
      <c r="N238" s="22"/>
      <c r="O238" s="3"/>
      <c r="P238" s="3"/>
      <c r="Q238" s="3"/>
      <c r="R238" s="3"/>
      <c r="S238" s="3"/>
      <c r="T238" s="3"/>
      <c r="U238" s="3"/>
      <c r="V238" s="3"/>
      <c r="W238" s="58"/>
      <c r="X238" s="58"/>
      <c r="Y238" s="16"/>
      <c r="Z238" s="16"/>
      <c r="AA238" s="58"/>
      <c r="AB238" s="3"/>
      <c r="AC238" s="3"/>
      <c r="AD238" s="3"/>
      <c r="AE238" s="3"/>
      <c r="AF238" s="16"/>
      <c r="AG238" s="3"/>
      <c r="AH238" s="3"/>
      <c r="AI238" s="3"/>
      <c r="AJ238" s="22"/>
      <c r="AK238" s="3"/>
      <c r="AL238" s="3"/>
      <c r="AM238" s="3"/>
      <c r="AN238" s="3"/>
      <c r="AO238" s="3"/>
      <c r="AP238" s="3"/>
      <c r="AQ238" s="22"/>
      <c r="AR238" s="22"/>
    </row>
    <row r="239" spans="10:44">
      <c r="J239" s="150"/>
      <c r="K239" s="151"/>
      <c r="L239" s="512"/>
      <c r="M239" s="151"/>
      <c r="N239" s="22"/>
      <c r="O239" s="3"/>
      <c r="P239" s="3"/>
      <c r="Q239" s="3"/>
      <c r="R239" s="3"/>
      <c r="S239" s="3"/>
      <c r="T239" s="3"/>
      <c r="U239" s="3"/>
      <c r="V239" s="3"/>
      <c r="W239" s="58"/>
      <c r="X239" s="58"/>
      <c r="Y239" s="16"/>
      <c r="Z239" s="16"/>
      <c r="AA239" s="58"/>
      <c r="AB239" s="3"/>
      <c r="AC239" s="3"/>
      <c r="AD239" s="3"/>
      <c r="AE239" s="3"/>
      <c r="AF239" s="16"/>
      <c r="AG239" s="3"/>
      <c r="AH239" s="3"/>
      <c r="AI239" s="3"/>
      <c r="AJ239" s="22"/>
      <c r="AK239" s="3"/>
      <c r="AL239" s="3"/>
      <c r="AM239" s="3"/>
      <c r="AN239" s="3"/>
      <c r="AO239" s="3"/>
      <c r="AP239" s="3"/>
      <c r="AQ239" s="22"/>
      <c r="AR239" s="22"/>
    </row>
    <row r="240" spans="10:44">
      <c r="J240" s="150"/>
      <c r="K240" s="151"/>
      <c r="L240" s="512"/>
      <c r="M240" s="151"/>
      <c r="N240" s="22"/>
      <c r="O240" s="3"/>
      <c r="P240" s="3"/>
      <c r="Q240" s="3"/>
      <c r="R240" s="3"/>
      <c r="S240" s="3"/>
      <c r="T240" s="3"/>
      <c r="U240" s="3"/>
      <c r="V240" s="3"/>
      <c r="W240" s="58"/>
      <c r="X240" s="58"/>
      <c r="Y240" s="16"/>
      <c r="Z240" s="16"/>
      <c r="AA240" s="58"/>
      <c r="AB240" s="3"/>
      <c r="AC240" s="3"/>
      <c r="AD240" s="3"/>
      <c r="AE240" s="3"/>
      <c r="AF240" s="16"/>
      <c r="AG240" s="3"/>
      <c r="AH240" s="3"/>
      <c r="AI240" s="3"/>
      <c r="AJ240" s="22"/>
      <c r="AK240" s="3"/>
      <c r="AL240" s="3"/>
      <c r="AM240" s="3"/>
      <c r="AN240" s="3"/>
      <c r="AO240" s="3"/>
      <c r="AP240" s="3"/>
      <c r="AQ240" s="22"/>
      <c r="AR240" s="22"/>
    </row>
    <row r="241" spans="10:44">
      <c r="J241" s="150"/>
      <c r="K241" s="151"/>
      <c r="L241" s="512"/>
      <c r="M241" s="151"/>
      <c r="N241" s="22"/>
      <c r="O241" s="3"/>
      <c r="P241" s="3"/>
      <c r="Q241" s="3"/>
      <c r="R241" s="3"/>
      <c r="S241" s="3"/>
      <c r="T241" s="3"/>
      <c r="U241" s="3"/>
      <c r="V241" s="3"/>
      <c r="W241" s="58"/>
      <c r="X241" s="58"/>
      <c r="Y241" s="16"/>
      <c r="Z241" s="16"/>
      <c r="AA241" s="58"/>
      <c r="AB241" s="3"/>
      <c r="AC241" s="3"/>
      <c r="AD241" s="3"/>
      <c r="AE241" s="3"/>
      <c r="AF241" s="16"/>
      <c r="AG241" s="3"/>
      <c r="AH241" s="3"/>
      <c r="AI241" s="3"/>
      <c r="AJ241" s="22"/>
      <c r="AK241" s="3"/>
      <c r="AL241" s="3"/>
      <c r="AM241" s="3"/>
      <c r="AN241" s="3"/>
      <c r="AO241" s="3"/>
      <c r="AP241" s="3"/>
      <c r="AQ241" s="22"/>
      <c r="AR241" s="22"/>
    </row>
    <row r="242" spans="10:44">
      <c r="J242" s="150"/>
      <c r="K242" s="151"/>
      <c r="L242" s="512"/>
      <c r="M242" s="151"/>
      <c r="N242" s="22"/>
      <c r="O242" s="3"/>
      <c r="P242" s="3"/>
      <c r="Q242" s="3"/>
      <c r="R242" s="3"/>
      <c r="S242" s="3"/>
      <c r="T242" s="3"/>
      <c r="U242" s="3"/>
      <c r="V242" s="3"/>
      <c r="W242" s="58"/>
      <c r="X242" s="58"/>
      <c r="Y242" s="16"/>
      <c r="Z242" s="16"/>
      <c r="AA242" s="58"/>
      <c r="AB242" s="3"/>
      <c r="AC242" s="3"/>
      <c r="AD242" s="3"/>
      <c r="AE242" s="3"/>
      <c r="AF242" s="16"/>
      <c r="AG242" s="3"/>
      <c r="AH242" s="3"/>
      <c r="AI242" s="3"/>
      <c r="AJ242" s="22"/>
      <c r="AK242" s="3"/>
      <c r="AL242" s="3"/>
      <c r="AM242" s="3"/>
      <c r="AN242" s="3"/>
      <c r="AO242" s="3"/>
      <c r="AP242" s="3"/>
      <c r="AQ242" s="22"/>
      <c r="AR242" s="22"/>
    </row>
    <row r="243" spans="10:44">
      <c r="J243" s="150"/>
      <c r="K243" s="151"/>
      <c r="L243" s="512"/>
      <c r="M243" s="151"/>
      <c r="N243" s="22"/>
      <c r="O243" s="3"/>
      <c r="P243" s="3"/>
      <c r="Q243" s="3"/>
      <c r="R243" s="3"/>
      <c r="S243" s="3"/>
      <c r="T243" s="3"/>
      <c r="U243" s="3"/>
      <c r="V243" s="3"/>
      <c r="W243" s="58"/>
      <c r="X243" s="58"/>
      <c r="Y243" s="16"/>
      <c r="Z243" s="16"/>
      <c r="AA243" s="58"/>
      <c r="AB243" s="3"/>
      <c r="AC243" s="3"/>
      <c r="AD243" s="3"/>
      <c r="AE243" s="3"/>
      <c r="AF243" s="16"/>
      <c r="AG243" s="3"/>
      <c r="AH243" s="3"/>
      <c r="AI243" s="3"/>
      <c r="AJ243" s="22"/>
      <c r="AK243" s="3"/>
      <c r="AL243" s="3"/>
      <c r="AM243" s="3"/>
      <c r="AN243" s="3"/>
      <c r="AO243" s="3"/>
      <c r="AP243" s="3"/>
      <c r="AQ243" s="22"/>
      <c r="AR243" s="22"/>
    </row>
    <row r="244" spans="10:44">
      <c r="J244" s="150"/>
      <c r="K244" s="151"/>
      <c r="L244" s="512"/>
      <c r="M244" s="151"/>
      <c r="N244" s="22"/>
      <c r="O244" s="3"/>
      <c r="P244" s="3"/>
      <c r="Q244" s="3"/>
      <c r="R244" s="3"/>
      <c r="S244" s="3"/>
      <c r="T244" s="3"/>
      <c r="U244" s="3"/>
      <c r="V244" s="3"/>
      <c r="W244" s="58"/>
      <c r="X244" s="58"/>
      <c r="Y244" s="16"/>
      <c r="Z244" s="16"/>
      <c r="AA244" s="58"/>
      <c r="AB244" s="3"/>
      <c r="AC244" s="3"/>
      <c r="AD244" s="3"/>
      <c r="AE244" s="3"/>
      <c r="AF244" s="16"/>
      <c r="AG244" s="3"/>
      <c r="AH244" s="3"/>
      <c r="AI244" s="3"/>
      <c r="AJ244" s="22"/>
      <c r="AK244" s="3"/>
      <c r="AL244" s="3"/>
      <c r="AM244" s="3"/>
      <c r="AN244" s="3"/>
      <c r="AO244" s="3"/>
      <c r="AP244" s="3"/>
      <c r="AQ244" s="22"/>
      <c r="AR244" s="22"/>
    </row>
    <row r="245" spans="10:44">
      <c r="J245" s="150"/>
      <c r="K245" s="151"/>
      <c r="L245" s="512"/>
      <c r="M245" s="151"/>
      <c r="N245" s="22"/>
      <c r="O245" s="3"/>
      <c r="P245" s="3"/>
      <c r="Q245" s="3"/>
      <c r="R245" s="3"/>
      <c r="S245" s="3"/>
      <c r="T245" s="3"/>
      <c r="U245" s="3"/>
      <c r="V245" s="3"/>
      <c r="W245" s="58"/>
      <c r="X245" s="58"/>
      <c r="Y245" s="16"/>
      <c r="Z245" s="16"/>
      <c r="AA245" s="58"/>
      <c r="AB245" s="3"/>
      <c r="AC245" s="3"/>
      <c r="AD245" s="3"/>
      <c r="AE245" s="3"/>
      <c r="AF245" s="16"/>
      <c r="AG245" s="3"/>
      <c r="AH245" s="3"/>
      <c r="AI245" s="3"/>
      <c r="AJ245" s="22"/>
      <c r="AK245" s="3"/>
      <c r="AL245" s="3"/>
      <c r="AM245" s="3"/>
      <c r="AN245" s="3"/>
      <c r="AO245" s="3"/>
      <c r="AP245" s="3"/>
      <c r="AQ245" s="22"/>
      <c r="AR245" s="22"/>
    </row>
    <row r="246" spans="10:44">
      <c r="J246" s="150"/>
      <c r="K246" s="151"/>
      <c r="L246" s="512"/>
      <c r="M246" s="151"/>
      <c r="N246" s="22"/>
      <c r="O246" s="3"/>
      <c r="P246" s="3"/>
      <c r="Q246" s="3"/>
      <c r="R246" s="3"/>
      <c r="S246" s="3"/>
      <c r="T246" s="3"/>
      <c r="U246" s="3"/>
      <c r="V246" s="3"/>
      <c r="W246" s="58"/>
      <c r="X246" s="58"/>
      <c r="Y246" s="16"/>
      <c r="Z246" s="16"/>
      <c r="AA246" s="58"/>
      <c r="AB246" s="3"/>
      <c r="AC246" s="3"/>
      <c r="AD246" s="3"/>
      <c r="AE246" s="3"/>
      <c r="AF246" s="16"/>
      <c r="AG246" s="3"/>
      <c r="AH246" s="3"/>
      <c r="AI246" s="3"/>
      <c r="AJ246" s="22"/>
      <c r="AK246" s="3"/>
      <c r="AL246" s="3"/>
      <c r="AM246" s="3"/>
      <c r="AN246" s="3"/>
      <c r="AO246" s="3"/>
      <c r="AP246" s="3"/>
      <c r="AQ246" s="22"/>
      <c r="AR246" s="22"/>
    </row>
    <row r="247" spans="10:44">
      <c r="J247" s="150"/>
      <c r="K247" s="151"/>
      <c r="L247" s="512"/>
      <c r="M247" s="151"/>
      <c r="N247" s="22"/>
      <c r="O247" s="3"/>
      <c r="P247" s="3"/>
      <c r="Q247" s="3"/>
      <c r="R247" s="3"/>
      <c r="S247" s="3"/>
      <c r="T247" s="3"/>
      <c r="U247" s="3"/>
      <c r="V247" s="3"/>
      <c r="W247" s="58"/>
      <c r="X247" s="58"/>
      <c r="Y247" s="16"/>
      <c r="Z247" s="16"/>
      <c r="AA247" s="58"/>
      <c r="AB247" s="3"/>
      <c r="AC247" s="3"/>
      <c r="AD247" s="3"/>
      <c r="AE247" s="3"/>
      <c r="AF247" s="16"/>
      <c r="AG247" s="3"/>
      <c r="AH247" s="3"/>
      <c r="AI247" s="3"/>
      <c r="AJ247" s="22"/>
      <c r="AK247" s="3"/>
      <c r="AL247" s="3"/>
      <c r="AM247" s="3"/>
      <c r="AN247" s="3"/>
      <c r="AO247" s="3"/>
      <c r="AP247" s="3"/>
      <c r="AQ247" s="22"/>
      <c r="AR247" s="22"/>
    </row>
    <row r="248" spans="10:44">
      <c r="J248" s="150"/>
      <c r="K248" s="151"/>
      <c r="L248" s="512"/>
      <c r="M248" s="151"/>
      <c r="N248" s="22"/>
      <c r="O248" s="3"/>
      <c r="P248" s="3"/>
      <c r="Q248" s="3"/>
      <c r="R248" s="3"/>
      <c r="S248" s="3"/>
      <c r="T248" s="3"/>
      <c r="U248" s="3"/>
      <c r="V248" s="3"/>
      <c r="W248" s="58"/>
      <c r="X248" s="58"/>
      <c r="Y248" s="16"/>
      <c r="Z248" s="16"/>
      <c r="AA248" s="58"/>
      <c r="AB248" s="3"/>
      <c r="AC248" s="3"/>
      <c r="AD248" s="3"/>
      <c r="AE248" s="3"/>
      <c r="AF248" s="16"/>
      <c r="AG248" s="3"/>
      <c r="AH248" s="3"/>
      <c r="AI248" s="3"/>
      <c r="AJ248" s="22"/>
      <c r="AK248" s="3"/>
      <c r="AL248" s="3"/>
      <c r="AM248" s="3"/>
      <c r="AN248" s="3"/>
      <c r="AO248" s="3"/>
      <c r="AP248" s="3"/>
      <c r="AQ248" s="22"/>
      <c r="AR248" s="22"/>
    </row>
    <row r="249" spans="10:44">
      <c r="J249" s="150"/>
      <c r="K249" s="151"/>
      <c r="L249" s="512"/>
      <c r="M249" s="151"/>
      <c r="N249" s="22"/>
      <c r="O249" s="3"/>
      <c r="P249" s="3"/>
      <c r="Q249" s="3"/>
      <c r="R249" s="3"/>
      <c r="S249" s="3"/>
      <c r="T249" s="3"/>
      <c r="U249" s="3"/>
      <c r="V249" s="3"/>
      <c r="W249" s="58"/>
      <c r="X249" s="58"/>
      <c r="Y249" s="16"/>
      <c r="Z249" s="16"/>
      <c r="AA249" s="58"/>
      <c r="AB249" s="3"/>
      <c r="AC249" s="3"/>
      <c r="AD249" s="3"/>
      <c r="AE249" s="3"/>
      <c r="AF249" s="16"/>
      <c r="AG249" s="3"/>
      <c r="AH249" s="3"/>
      <c r="AI249" s="3"/>
      <c r="AJ249" s="22"/>
      <c r="AK249" s="3"/>
      <c r="AL249" s="3"/>
      <c r="AM249" s="3"/>
      <c r="AN249" s="3"/>
      <c r="AO249" s="3"/>
      <c r="AP249" s="3"/>
      <c r="AQ249" s="22"/>
      <c r="AR249" s="22"/>
    </row>
    <row r="250" spans="10:44">
      <c r="J250" s="150"/>
      <c r="K250" s="151"/>
      <c r="L250" s="512"/>
      <c r="M250" s="151"/>
      <c r="N250" s="22"/>
      <c r="O250" s="3"/>
      <c r="P250" s="3"/>
      <c r="Q250" s="3"/>
      <c r="R250" s="3"/>
      <c r="S250" s="3"/>
      <c r="T250" s="3"/>
      <c r="U250" s="3"/>
      <c r="V250" s="3"/>
      <c r="W250" s="58"/>
      <c r="X250" s="58"/>
      <c r="Y250" s="16"/>
      <c r="Z250" s="16"/>
      <c r="AA250" s="58"/>
      <c r="AB250" s="3"/>
      <c r="AC250" s="3"/>
      <c r="AD250" s="3"/>
      <c r="AE250" s="3"/>
      <c r="AF250" s="16"/>
      <c r="AG250" s="3"/>
      <c r="AH250" s="3"/>
      <c r="AI250" s="3"/>
      <c r="AJ250" s="22"/>
      <c r="AK250" s="3"/>
      <c r="AL250" s="3"/>
      <c r="AM250" s="3"/>
      <c r="AN250" s="3"/>
      <c r="AO250" s="3"/>
      <c r="AP250" s="3"/>
      <c r="AQ250" s="22"/>
      <c r="AR250" s="22"/>
    </row>
    <row r="251" spans="10:44">
      <c r="J251" s="150"/>
      <c r="K251" s="151"/>
      <c r="L251" s="512"/>
      <c r="M251" s="151"/>
      <c r="N251" s="22"/>
      <c r="O251" s="3"/>
      <c r="P251" s="3"/>
      <c r="Q251" s="3"/>
      <c r="R251" s="3"/>
      <c r="S251" s="3"/>
      <c r="T251" s="3"/>
      <c r="U251" s="3"/>
      <c r="V251" s="3"/>
      <c r="W251" s="58"/>
      <c r="X251" s="58"/>
      <c r="Y251" s="16"/>
      <c r="Z251" s="16"/>
      <c r="AA251" s="58"/>
      <c r="AB251" s="3"/>
      <c r="AC251" s="3"/>
      <c r="AD251" s="3"/>
      <c r="AE251" s="3"/>
      <c r="AF251" s="16"/>
      <c r="AG251" s="3"/>
      <c r="AH251" s="3"/>
      <c r="AI251" s="3"/>
      <c r="AJ251" s="22"/>
      <c r="AK251" s="3"/>
      <c r="AL251" s="3"/>
      <c r="AM251" s="3"/>
      <c r="AN251" s="3"/>
      <c r="AO251" s="3"/>
      <c r="AP251" s="3"/>
      <c r="AQ251" s="22"/>
      <c r="AR251" s="22"/>
    </row>
    <row r="252" spans="10:44">
      <c r="J252" s="150"/>
      <c r="K252" s="151"/>
      <c r="L252" s="512"/>
      <c r="M252" s="151"/>
      <c r="N252" s="22"/>
      <c r="O252" s="3"/>
      <c r="P252" s="3"/>
      <c r="Q252" s="3"/>
      <c r="R252" s="3"/>
      <c r="S252" s="3"/>
      <c r="T252" s="3"/>
      <c r="U252" s="3"/>
      <c r="V252" s="3"/>
      <c r="W252" s="58"/>
      <c r="X252" s="58"/>
      <c r="Y252" s="16"/>
      <c r="Z252" s="16"/>
      <c r="AA252" s="58"/>
      <c r="AB252" s="3"/>
      <c r="AC252" s="3"/>
      <c r="AD252" s="3"/>
      <c r="AE252" s="3"/>
      <c r="AF252" s="16"/>
      <c r="AG252" s="3"/>
      <c r="AH252" s="3"/>
      <c r="AI252" s="3"/>
      <c r="AJ252" s="22"/>
      <c r="AK252" s="3"/>
      <c r="AL252" s="3"/>
      <c r="AM252" s="3"/>
      <c r="AN252" s="3"/>
      <c r="AO252" s="3"/>
      <c r="AP252" s="3"/>
      <c r="AQ252" s="22"/>
      <c r="AR252" s="22"/>
    </row>
    <row r="253" spans="10:44">
      <c r="J253" s="150"/>
      <c r="K253" s="151"/>
      <c r="L253" s="512"/>
      <c r="M253" s="151"/>
      <c r="N253" s="22"/>
      <c r="O253" s="3"/>
      <c r="P253" s="3"/>
      <c r="Q253" s="3"/>
      <c r="R253" s="3"/>
      <c r="S253" s="3"/>
      <c r="T253" s="3"/>
      <c r="U253" s="3"/>
      <c r="V253" s="3"/>
      <c r="W253" s="58"/>
      <c r="X253" s="58"/>
      <c r="Y253" s="16"/>
      <c r="Z253" s="16"/>
      <c r="AA253" s="58"/>
      <c r="AB253" s="3"/>
      <c r="AC253" s="3"/>
      <c r="AD253" s="3"/>
      <c r="AE253" s="3"/>
      <c r="AF253" s="16"/>
      <c r="AG253" s="3"/>
      <c r="AH253" s="3"/>
      <c r="AI253" s="3"/>
      <c r="AJ253" s="22"/>
      <c r="AK253" s="3"/>
      <c r="AL253" s="3"/>
      <c r="AM253" s="3"/>
      <c r="AN253" s="3"/>
      <c r="AO253" s="3"/>
      <c r="AP253" s="3"/>
      <c r="AQ253" s="22"/>
      <c r="AR253" s="22"/>
    </row>
    <row r="254" spans="10:44">
      <c r="J254" s="150"/>
      <c r="K254" s="151"/>
      <c r="L254" s="512"/>
      <c r="M254" s="151"/>
      <c r="N254" s="22"/>
      <c r="O254" s="3"/>
      <c r="P254" s="3"/>
      <c r="Q254" s="3"/>
      <c r="R254" s="3"/>
      <c r="S254" s="3"/>
      <c r="T254" s="3"/>
      <c r="U254" s="3"/>
      <c r="V254" s="3"/>
      <c r="W254" s="58"/>
      <c r="X254" s="58"/>
      <c r="Y254" s="16"/>
      <c r="Z254" s="16"/>
      <c r="AA254" s="58"/>
      <c r="AB254" s="3"/>
      <c r="AC254" s="3"/>
      <c r="AD254" s="3"/>
      <c r="AE254" s="3"/>
      <c r="AF254" s="16"/>
      <c r="AG254" s="3"/>
      <c r="AH254" s="3"/>
      <c r="AI254" s="3"/>
      <c r="AJ254" s="22"/>
      <c r="AK254" s="3"/>
      <c r="AL254" s="3"/>
      <c r="AM254" s="3"/>
      <c r="AN254" s="3"/>
      <c r="AO254" s="3"/>
      <c r="AP254" s="3"/>
      <c r="AQ254" s="22"/>
      <c r="AR254" s="22"/>
    </row>
    <row r="255" spans="10:44">
      <c r="J255" s="150"/>
      <c r="K255" s="151"/>
      <c r="L255" s="512"/>
      <c r="M255" s="151"/>
      <c r="N255" s="22"/>
      <c r="O255" s="3"/>
      <c r="P255" s="3"/>
      <c r="Q255" s="3"/>
      <c r="R255" s="3"/>
      <c r="S255" s="3"/>
      <c r="T255" s="3"/>
      <c r="U255" s="3"/>
      <c r="V255" s="3"/>
      <c r="W255" s="58"/>
      <c r="X255" s="58"/>
      <c r="Y255" s="16"/>
      <c r="Z255" s="16"/>
      <c r="AA255" s="58"/>
      <c r="AB255" s="3"/>
      <c r="AC255" s="3"/>
      <c r="AD255" s="3"/>
      <c r="AE255" s="3"/>
      <c r="AF255" s="16"/>
      <c r="AG255" s="3"/>
      <c r="AH255" s="3"/>
      <c r="AI255" s="3"/>
      <c r="AJ255" s="22"/>
      <c r="AK255" s="3"/>
      <c r="AL255" s="3"/>
      <c r="AM255" s="3"/>
      <c r="AN255" s="3"/>
      <c r="AO255" s="3"/>
      <c r="AP255" s="3"/>
      <c r="AQ255" s="22"/>
      <c r="AR255" s="22"/>
    </row>
    <row r="256" spans="10:44">
      <c r="J256" s="150"/>
      <c r="K256" s="151"/>
      <c r="L256" s="512"/>
      <c r="M256" s="151"/>
      <c r="N256" s="22"/>
      <c r="O256" s="3"/>
      <c r="P256" s="3"/>
      <c r="Q256" s="3"/>
      <c r="R256" s="3"/>
      <c r="S256" s="3"/>
      <c r="T256" s="3"/>
      <c r="U256" s="3"/>
      <c r="V256" s="3"/>
      <c r="W256" s="58"/>
      <c r="X256" s="58"/>
      <c r="Y256" s="16"/>
      <c r="Z256" s="16"/>
      <c r="AA256" s="58"/>
      <c r="AB256" s="3"/>
      <c r="AC256" s="3"/>
      <c r="AD256" s="3"/>
      <c r="AE256" s="3"/>
      <c r="AF256" s="16"/>
      <c r="AG256" s="3"/>
      <c r="AH256" s="3"/>
      <c r="AI256" s="3"/>
      <c r="AJ256" s="22"/>
      <c r="AK256" s="3"/>
      <c r="AL256" s="3"/>
      <c r="AM256" s="3"/>
      <c r="AN256" s="3"/>
      <c r="AO256" s="3"/>
      <c r="AP256" s="3"/>
      <c r="AQ256" s="22"/>
      <c r="AR256" s="22"/>
    </row>
    <row r="257" spans="10:44">
      <c r="J257" s="150"/>
      <c r="K257" s="151"/>
      <c r="L257" s="512"/>
      <c r="M257" s="151"/>
      <c r="N257" s="22"/>
      <c r="O257" s="3"/>
      <c r="P257" s="3"/>
      <c r="Q257" s="3"/>
      <c r="R257" s="3"/>
      <c r="S257" s="3"/>
      <c r="T257" s="3"/>
      <c r="U257" s="3"/>
      <c r="V257" s="3"/>
      <c r="W257" s="58"/>
      <c r="X257" s="58"/>
      <c r="Y257" s="16"/>
      <c r="Z257" s="16"/>
      <c r="AA257" s="58"/>
      <c r="AB257" s="3"/>
      <c r="AC257" s="3"/>
      <c r="AD257" s="3"/>
      <c r="AE257" s="3"/>
      <c r="AF257" s="16"/>
      <c r="AG257" s="3"/>
      <c r="AH257" s="3"/>
      <c r="AI257" s="3"/>
      <c r="AJ257" s="22"/>
      <c r="AK257" s="3"/>
      <c r="AL257" s="3"/>
      <c r="AM257" s="3"/>
      <c r="AN257" s="3"/>
      <c r="AO257" s="3"/>
      <c r="AP257" s="3"/>
      <c r="AQ257" s="22"/>
      <c r="AR257" s="22"/>
    </row>
    <row r="258" spans="10:44">
      <c r="J258" s="150"/>
      <c r="K258" s="151"/>
      <c r="L258" s="512"/>
      <c r="M258" s="151"/>
      <c r="N258" s="22"/>
      <c r="O258" s="3"/>
      <c r="P258" s="3"/>
      <c r="Q258" s="3"/>
      <c r="R258" s="3"/>
      <c r="S258" s="3"/>
      <c r="T258" s="3"/>
      <c r="U258" s="3"/>
      <c r="V258" s="3"/>
      <c r="W258" s="58"/>
      <c r="X258" s="58"/>
      <c r="Y258" s="16"/>
      <c r="Z258" s="16"/>
      <c r="AA258" s="58"/>
      <c r="AB258" s="3"/>
      <c r="AC258" s="3"/>
      <c r="AD258" s="3"/>
      <c r="AE258" s="3"/>
      <c r="AF258" s="16"/>
      <c r="AG258" s="3"/>
      <c r="AH258" s="3"/>
      <c r="AI258" s="3"/>
      <c r="AJ258" s="22"/>
      <c r="AK258" s="3"/>
      <c r="AL258" s="3"/>
      <c r="AM258" s="3"/>
      <c r="AN258" s="3"/>
      <c r="AO258" s="3"/>
      <c r="AP258" s="3"/>
      <c r="AQ258" s="22"/>
      <c r="AR258" s="22"/>
    </row>
    <row r="259" spans="10:44">
      <c r="J259" s="150"/>
      <c r="K259" s="151"/>
      <c r="L259" s="512"/>
      <c r="M259" s="151"/>
      <c r="N259" s="22"/>
      <c r="O259" s="3"/>
      <c r="P259" s="3"/>
      <c r="Q259" s="3"/>
      <c r="R259" s="3"/>
      <c r="S259" s="3"/>
      <c r="T259" s="3"/>
      <c r="U259" s="3"/>
      <c r="V259" s="3"/>
      <c r="W259" s="58"/>
      <c r="X259" s="58"/>
      <c r="Y259" s="16"/>
      <c r="Z259" s="16"/>
      <c r="AA259" s="58"/>
      <c r="AB259" s="3"/>
      <c r="AC259" s="3"/>
      <c r="AD259" s="3"/>
      <c r="AE259" s="3"/>
      <c r="AF259" s="16"/>
      <c r="AG259" s="3"/>
      <c r="AH259" s="3"/>
      <c r="AI259" s="3"/>
      <c r="AJ259" s="22"/>
      <c r="AK259" s="3"/>
      <c r="AL259" s="3"/>
      <c r="AM259" s="3"/>
      <c r="AN259" s="3"/>
      <c r="AO259" s="3"/>
      <c r="AP259" s="3"/>
      <c r="AQ259" s="22"/>
      <c r="AR259" s="22"/>
    </row>
    <row r="260" spans="10:44">
      <c r="J260" s="150"/>
      <c r="K260" s="151"/>
      <c r="L260" s="512"/>
      <c r="M260" s="151"/>
      <c r="N260" s="22"/>
      <c r="O260" s="3"/>
      <c r="P260" s="3"/>
      <c r="Q260" s="3"/>
      <c r="R260" s="3"/>
      <c r="S260" s="3"/>
      <c r="T260" s="3"/>
      <c r="U260" s="3"/>
      <c r="V260" s="3"/>
      <c r="W260" s="58"/>
      <c r="X260" s="58"/>
      <c r="Y260" s="16"/>
      <c r="Z260" s="16"/>
      <c r="AA260" s="58"/>
      <c r="AB260" s="3"/>
      <c r="AC260" s="3"/>
      <c r="AD260" s="3"/>
      <c r="AE260" s="3"/>
      <c r="AF260" s="16"/>
      <c r="AG260" s="3"/>
      <c r="AH260" s="3"/>
      <c r="AI260" s="3"/>
      <c r="AJ260" s="22"/>
      <c r="AK260" s="3"/>
      <c r="AL260" s="3"/>
      <c r="AM260" s="3"/>
      <c r="AN260" s="3"/>
      <c r="AO260" s="3"/>
      <c r="AP260" s="3"/>
      <c r="AQ260" s="22"/>
      <c r="AR260" s="22"/>
    </row>
    <row r="261" spans="10:44">
      <c r="J261" s="150"/>
      <c r="K261" s="151"/>
      <c r="L261" s="512"/>
      <c r="M261" s="151"/>
      <c r="N261" s="22"/>
      <c r="O261" s="3"/>
      <c r="P261" s="3"/>
      <c r="Q261" s="3"/>
      <c r="R261" s="3"/>
      <c r="S261" s="3"/>
      <c r="T261" s="3"/>
      <c r="U261" s="3"/>
      <c r="V261" s="3"/>
      <c r="W261" s="58"/>
      <c r="X261" s="58"/>
      <c r="Y261" s="16"/>
      <c r="Z261" s="16"/>
      <c r="AA261" s="58"/>
      <c r="AB261" s="3"/>
      <c r="AC261" s="3"/>
      <c r="AD261" s="3"/>
      <c r="AE261" s="3"/>
      <c r="AF261" s="16"/>
      <c r="AG261" s="3"/>
      <c r="AH261" s="3"/>
      <c r="AI261" s="3"/>
      <c r="AJ261" s="22"/>
      <c r="AK261" s="3"/>
      <c r="AL261" s="3"/>
      <c r="AM261" s="3"/>
      <c r="AN261" s="3"/>
      <c r="AO261" s="3"/>
      <c r="AP261" s="3"/>
      <c r="AQ261" s="22"/>
      <c r="AR261" s="22"/>
    </row>
    <row r="262" spans="10:44">
      <c r="J262" s="150"/>
      <c r="K262" s="151"/>
      <c r="L262" s="512"/>
      <c r="M262" s="151"/>
      <c r="N262" s="22"/>
      <c r="O262" s="3"/>
      <c r="P262" s="3"/>
      <c r="Q262" s="3"/>
      <c r="R262" s="3"/>
      <c r="S262" s="3"/>
      <c r="T262" s="3"/>
      <c r="U262" s="3"/>
      <c r="V262" s="3"/>
      <c r="W262" s="58"/>
      <c r="X262" s="58"/>
      <c r="Y262" s="16"/>
      <c r="Z262" s="16"/>
      <c r="AA262" s="58"/>
      <c r="AB262" s="3"/>
      <c r="AC262" s="3"/>
      <c r="AD262" s="3"/>
      <c r="AE262" s="3"/>
      <c r="AF262" s="16"/>
      <c r="AG262" s="3"/>
      <c r="AH262" s="3"/>
      <c r="AI262" s="3"/>
      <c r="AJ262" s="22"/>
      <c r="AK262" s="3"/>
      <c r="AL262" s="3"/>
      <c r="AM262" s="3"/>
      <c r="AN262" s="3"/>
      <c r="AO262" s="3"/>
      <c r="AP262" s="3"/>
      <c r="AQ262" s="22"/>
      <c r="AR262" s="22"/>
    </row>
    <row r="263" spans="10:44">
      <c r="J263" s="150"/>
      <c r="K263" s="151"/>
      <c r="L263" s="512"/>
      <c r="M263" s="151"/>
      <c r="N263" s="22"/>
      <c r="O263" s="3"/>
      <c r="P263" s="3"/>
      <c r="Q263" s="3"/>
      <c r="R263" s="3"/>
      <c r="S263" s="3"/>
      <c r="T263" s="3"/>
      <c r="U263" s="3"/>
      <c r="V263" s="3"/>
      <c r="W263" s="58"/>
      <c r="X263" s="58"/>
      <c r="Y263" s="16"/>
      <c r="Z263" s="16"/>
      <c r="AA263" s="58"/>
      <c r="AB263" s="3"/>
      <c r="AC263" s="3"/>
      <c r="AD263" s="3"/>
      <c r="AE263" s="3"/>
      <c r="AF263" s="16"/>
      <c r="AG263" s="3"/>
      <c r="AH263" s="3"/>
      <c r="AI263" s="3"/>
      <c r="AJ263" s="22"/>
      <c r="AK263" s="3"/>
      <c r="AL263" s="3"/>
      <c r="AM263" s="3"/>
      <c r="AN263" s="3"/>
      <c r="AO263" s="3"/>
      <c r="AP263" s="3"/>
      <c r="AQ263" s="22"/>
      <c r="AR263" s="22"/>
    </row>
    <row r="264" spans="10:44">
      <c r="J264" s="150"/>
      <c r="K264" s="151"/>
      <c r="L264" s="512"/>
      <c r="M264" s="151"/>
      <c r="N264" s="22"/>
      <c r="O264" s="3"/>
      <c r="P264" s="3"/>
      <c r="Q264" s="3"/>
      <c r="R264" s="3"/>
      <c r="S264" s="3"/>
      <c r="T264" s="3"/>
      <c r="U264" s="3"/>
      <c r="V264" s="3"/>
      <c r="W264" s="58"/>
      <c r="X264" s="58"/>
      <c r="Y264" s="16"/>
      <c r="Z264" s="16"/>
      <c r="AA264" s="58"/>
      <c r="AB264" s="3"/>
      <c r="AC264" s="3"/>
      <c r="AD264" s="3"/>
      <c r="AE264" s="3"/>
      <c r="AF264" s="16"/>
      <c r="AG264" s="3"/>
      <c r="AH264" s="3"/>
      <c r="AI264" s="3"/>
      <c r="AJ264" s="22"/>
      <c r="AK264" s="3"/>
      <c r="AL264" s="3"/>
      <c r="AM264" s="3"/>
      <c r="AN264" s="3"/>
      <c r="AO264" s="3"/>
      <c r="AP264" s="3"/>
      <c r="AQ264" s="22"/>
      <c r="AR264" s="22"/>
    </row>
    <row r="265" spans="10:44">
      <c r="J265" s="150"/>
      <c r="K265" s="151"/>
      <c r="L265" s="512"/>
      <c r="M265" s="151"/>
      <c r="N265" s="22"/>
      <c r="O265" s="3"/>
      <c r="P265" s="3"/>
      <c r="Q265" s="3"/>
      <c r="R265" s="3"/>
      <c r="S265" s="3"/>
      <c r="T265" s="3"/>
      <c r="U265" s="3"/>
      <c r="V265" s="3"/>
      <c r="W265" s="58"/>
      <c r="X265" s="58"/>
      <c r="Y265" s="16"/>
      <c r="Z265" s="16"/>
      <c r="AA265" s="58"/>
      <c r="AB265" s="3"/>
      <c r="AC265" s="3"/>
      <c r="AD265" s="3"/>
      <c r="AE265" s="3"/>
      <c r="AF265" s="16"/>
      <c r="AG265" s="3"/>
      <c r="AH265" s="3"/>
      <c r="AI265" s="3"/>
      <c r="AJ265" s="22"/>
      <c r="AK265" s="3"/>
      <c r="AL265" s="3"/>
      <c r="AM265" s="3"/>
      <c r="AN265" s="3"/>
      <c r="AO265" s="3"/>
      <c r="AP265" s="3"/>
      <c r="AQ265" s="22"/>
      <c r="AR265" s="22"/>
    </row>
    <row r="266" spans="10:44">
      <c r="J266" s="150"/>
      <c r="K266" s="151"/>
      <c r="L266" s="512"/>
      <c r="M266" s="151"/>
      <c r="N266" s="22"/>
      <c r="O266" s="3"/>
      <c r="P266" s="3"/>
      <c r="Q266" s="3"/>
      <c r="R266" s="3"/>
      <c r="S266" s="3"/>
      <c r="T266" s="3"/>
      <c r="U266" s="3"/>
      <c r="V266" s="3"/>
      <c r="W266" s="58"/>
      <c r="X266" s="58"/>
      <c r="Y266" s="16"/>
      <c r="Z266" s="16"/>
      <c r="AA266" s="58"/>
      <c r="AB266" s="3"/>
      <c r="AC266" s="3"/>
      <c r="AD266" s="3"/>
      <c r="AE266" s="3"/>
      <c r="AF266" s="16"/>
      <c r="AG266" s="3"/>
      <c r="AH266" s="3"/>
      <c r="AI266" s="3"/>
      <c r="AJ266" s="22"/>
      <c r="AK266" s="3"/>
      <c r="AL266" s="3"/>
      <c r="AM266" s="3"/>
      <c r="AN266" s="3"/>
      <c r="AO266" s="3"/>
      <c r="AP266" s="3"/>
      <c r="AQ266" s="22"/>
      <c r="AR266" s="22"/>
    </row>
    <row r="267" spans="10:44">
      <c r="J267" s="150"/>
      <c r="K267" s="151"/>
      <c r="L267" s="512"/>
      <c r="M267" s="151"/>
      <c r="N267" s="22"/>
      <c r="O267" s="3"/>
      <c r="P267" s="3"/>
      <c r="Q267" s="3"/>
      <c r="R267" s="3"/>
      <c r="S267" s="3"/>
      <c r="T267" s="3"/>
      <c r="U267" s="3"/>
      <c r="V267" s="3"/>
      <c r="W267" s="58"/>
      <c r="X267" s="58"/>
      <c r="Y267" s="16"/>
      <c r="Z267" s="16"/>
      <c r="AA267" s="58"/>
      <c r="AB267" s="3"/>
      <c r="AC267" s="3"/>
      <c r="AD267" s="3"/>
      <c r="AE267" s="3"/>
      <c r="AF267" s="16"/>
      <c r="AG267" s="3"/>
      <c r="AH267" s="3"/>
      <c r="AI267" s="3"/>
      <c r="AJ267" s="22"/>
      <c r="AK267" s="3"/>
      <c r="AL267" s="3"/>
      <c r="AM267" s="3"/>
      <c r="AN267" s="3"/>
      <c r="AO267" s="3"/>
      <c r="AP267" s="3"/>
      <c r="AQ267" s="22"/>
      <c r="AR267" s="22"/>
    </row>
    <row r="268" spans="10:44">
      <c r="J268" s="150"/>
      <c r="K268" s="151"/>
      <c r="L268" s="512"/>
      <c r="M268" s="151"/>
      <c r="N268" s="22"/>
      <c r="O268" s="3"/>
      <c r="P268" s="3"/>
      <c r="Q268" s="3"/>
      <c r="R268" s="3"/>
      <c r="S268" s="3"/>
      <c r="T268" s="3"/>
      <c r="U268" s="3"/>
      <c r="V268" s="3"/>
      <c r="W268" s="58"/>
      <c r="X268" s="58"/>
      <c r="Y268" s="16"/>
      <c r="Z268" s="16"/>
      <c r="AA268" s="58"/>
      <c r="AB268" s="3"/>
      <c r="AC268" s="3"/>
      <c r="AD268" s="3"/>
      <c r="AE268" s="3"/>
      <c r="AF268" s="16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22"/>
      <c r="AR268" s="22"/>
    </row>
    <row r="269" spans="10:44">
      <c r="J269" s="150"/>
      <c r="K269" s="151"/>
      <c r="L269" s="512"/>
      <c r="M269" s="151"/>
      <c r="N269" s="22"/>
      <c r="O269" s="3"/>
      <c r="P269" s="3"/>
      <c r="Q269" s="3"/>
      <c r="R269" s="3"/>
      <c r="S269" s="3"/>
      <c r="T269" s="3"/>
      <c r="U269" s="3"/>
      <c r="V269" s="3"/>
      <c r="W269" s="58"/>
      <c r="X269" s="58"/>
      <c r="Y269" s="16"/>
      <c r="Z269" s="16"/>
      <c r="AA269" s="58"/>
      <c r="AB269" s="3"/>
      <c r="AC269" s="3"/>
      <c r="AD269" s="3"/>
      <c r="AE269" s="3"/>
      <c r="AF269" s="16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22"/>
      <c r="AR269" s="22"/>
    </row>
    <row r="270" spans="10:44">
      <c r="J270" s="150"/>
      <c r="K270" s="151"/>
      <c r="L270" s="512"/>
      <c r="M270" s="151"/>
      <c r="N270" s="22"/>
      <c r="O270" s="3"/>
      <c r="P270" s="3"/>
      <c r="Q270" s="3"/>
      <c r="R270" s="3"/>
      <c r="S270" s="3"/>
      <c r="T270" s="3"/>
      <c r="U270" s="3"/>
      <c r="V270" s="3"/>
      <c r="W270" s="58"/>
      <c r="X270" s="58"/>
      <c r="Y270" s="16"/>
      <c r="Z270" s="16"/>
      <c r="AA270" s="58"/>
      <c r="AB270" s="3"/>
      <c r="AC270" s="3"/>
      <c r="AD270" s="3"/>
      <c r="AE270" s="3"/>
      <c r="AF270" s="16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22"/>
      <c r="AR270" s="22"/>
    </row>
    <row r="271" spans="10:44">
      <c r="J271" s="150"/>
      <c r="K271" s="151"/>
      <c r="L271" s="512"/>
      <c r="M271" s="151"/>
      <c r="N271" s="22"/>
      <c r="O271" s="3"/>
      <c r="P271" s="3"/>
      <c r="Q271" s="3"/>
      <c r="R271" s="3"/>
      <c r="S271" s="3"/>
      <c r="T271" s="3"/>
      <c r="U271" s="3"/>
      <c r="V271" s="3"/>
      <c r="W271" s="58"/>
      <c r="X271" s="58"/>
      <c r="Y271" s="16"/>
      <c r="Z271" s="16"/>
      <c r="AA271" s="58"/>
      <c r="AB271" s="3"/>
      <c r="AC271" s="3"/>
      <c r="AD271" s="3"/>
      <c r="AE271" s="3"/>
      <c r="AF271" s="16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22"/>
      <c r="AR271" s="22"/>
    </row>
    <row r="272" spans="10:44">
      <c r="J272" s="150"/>
      <c r="K272" s="151"/>
      <c r="L272" s="512"/>
      <c r="M272" s="151"/>
      <c r="N272" s="22"/>
      <c r="O272" s="3"/>
      <c r="P272" s="3"/>
      <c r="Q272" s="3"/>
      <c r="R272" s="3"/>
      <c r="S272" s="3"/>
      <c r="T272" s="3"/>
      <c r="U272" s="3"/>
      <c r="V272" s="3"/>
      <c r="W272" s="58"/>
      <c r="X272" s="58"/>
      <c r="Y272" s="16"/>
      <c r="Z272" s="16"/>
      <c r="AA272" s="58"/>
      <c r="AB272" s="3"/>
      <c r="AC272" s="3"/>
      <c r="AD272" s="3"/>
      <c r="AE272" s="3"/>
      <c r="AF272" s="16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22"/>
      <c r="AR272" s="22"/>
    </row>
    <row r="273" spans="10:44">
      <c r="J273" s="150"/>
      <c r="K273" s="151"/>
      <c r="L273" s="512"/>
      <c r="M273" s="151"/>
      <c r="N273" s="22"/>
      <c r="O273" s="3"/>
      <c r="P273" s="3"/>
      <c r="Q273" s="3"/>
      <c r="R273" s="3"/>
      <c r="S273" s="3"/>
      <c r="T273" s="3"/>
      <c r="U273" s="3"/>
      <c r="V273" s="3"/>
      <c r="W273" s="58"/>
      <c r="X273" s="58"/>
      <c r="Y273" s="16"/>
      <c r="Z273" s="16"/>
      <c r="AA273" s="58"/>
      <c r="AB273" s="3"/>
      <c r="AC273" s="3"/>
      <c r="AD273" s="3"/>
      <c r="AE273" s="3"/>
      <c r="AF273" s="16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22"/>
      <c r="AR273" s="22"/>
    </row>
    <row r="274" spans="10:44">
      <c r="J274" s="150"/>
      <c r="K274" s="151"/>
      <c r="L274" s="512"/>
      <c r="M274" s="151"/>
      <c r="N274" s="22"/>
      <c r="O274" s="3"/>
      <c r="P274" s="3"/>
      <c r="Q274" s="3"/>
      <c r="R274" s="3"/>
      <c r="S274" s="3"/>
      <c r="T274" s="3"/>
      <c r="U274" s="3"/>
      <c r="V274" s="3"/>
      <c r="W274" s="58"/>
      <c r="X274" s="58"/>
      <c r="Y274" s="16"/>
      <c r="Z274" s="16"/>
      <c r="AA274" s="58"/>
      <c r="AB274" s="3"/>
      <c r="AC274" s="3"/>
      <c r="AD274" s="3"/>
      <c r="AE274" s="3"/>
      <c r="AF274" s="16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22"/>
      <c r="AR274" s="22"/>
    </row>
    <row r="275" spans="10:44">
      <c r="J275" s="150"/>
      <c r="K275" s="151"/>
      <c r="L275" s="512"/>
      <c r="M275" s="151"/>
      <c r="N275" s="22"/>
      <c r="O275" s="3"/>
      <c r="P275" s="3"/>
      <c r="Q275" s="3"/>
      <c r="R275" s="3"/>
      <c r="S275" s="3"/>
      <c r="T275" s="3"/>
      <c r="U275" s="3"/>
      <c r="V275" s="3"/>
      <c r="W275" s="58"/>
      <c r="X275" s="58"/>
      <c r="Y275" s="16"/>
      <c r="Z275" s="16"/>
      <c r="AA275" s="58"/>
      <c r="AB275" s="3"/>
      <c r="AC275" s="3"/>
      <c r="AD275" s="3"/>
      <c r="AE275" s="3"/>
      <c r="AF275" s="16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22"/>
      <c r="AR275" s="22"/>
    </row>
    <row r="276" spans="10:44">
      <c r="J276" s="150"/>
      <c r="K276" s="151"/>
      <c r="L276" s="512"/>
      <c r="M276" s="151"/>
      <c r="N276" s="22"/>
      <c r="O276" s="3"/>
      <c r="P276" s="3"/>
      <c r="Q276" s="3"/>
      <c r="R276" s="3"/>
      <c r="S276" s="3"/>
      <c r="T276" s="3"/>
      <c r="U276" s="3"/>
      <c r="V276" s="3"/>
      <c r="W276" s="58"/>
      <c r="X276" s="58"/>
      <c r="Y276" s="16"/>
      <c r="Z276" s="16"/>
      <c r="AA276" s="58"/>
      <c r="AB276" s="3"/>
      <c r="AC276" s="3"/>
      <c r="AD276" s="3"/>
      <c r="AE276" s="3"/>
      <c r="AF276" s="16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22"/>
      <c r="AR276" s="22"/>
    </row>
    <row r="277" spans="10:44">
      <c r="J277" s="150"/>
      <c r="K277" s="151"/>
      <c r="L277" s="512"/>
      <c r="M277" s="151"/>
      <c r="N277" s="22"/>
      <c r="O277" s="3"/>
      <c r="P277" s="3"/>
      <c r="Q277" s="3"/>
      <c r="R277" s="3"/>
      <c r="S277" s="3"/>
      <c r="T277" s="3"/>
      <c r="U277" s="3"/>
      <c r="V277" s="3"/>
      <c r="W277" s="58"/>
      <c r="X277" s="58"/>
      <c r="Y277" s="16"/>
      <c r="Z277" s="16"/>
      <c r="AA277" s="58"/>
      <c r="AB277" s="3"/>
      <c r="AC277" s="3"/>
      <c r="AD277" s="3"/>
      <c r="AE277" s="3"/>
      <c r="AF277" s="16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22"/>
      <c r="AR277" s="22"/>
    </row>
    <row r="278" spans="10:44">
      <c r="J278" s="150"/>
      <c r="K278" s="151"/>
      <c r="L278" s="512"/>
      <c r="M278" s="151"/>
      <c r="N278" s="22"/>
      <c r="O278" s="3"/>
      <c r="P278" s="3"/>
      <c r="Q278" s="3"/>
      <c r="R278" s="3"/>
      <c r="S278" s="3"/>
      <c r="T278" s="3"/>
      <c r="U278" s="3"/>
      <c r="V278" s="3"/>
      <c r="W278" s="58"/>
      <c r="X278" s="58"/>
      <c r="Y278" s="16"/>
      <c r="Z278" s="16"/>
      <c r="AA278" s="58"/>
      <c r="AB278" s="3"/>
      <c r="AC278" s="3"/>
      <c r="AD278" s="3"/>
      <c r="AE278" s="3"/>
      <c r="AF278" s="16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22"/>
      <c r="AR278" s="22"/>
    </row>
    <row r="279" spans="10:44">
      <c r="J279" s="150"/>
      <c r="K279" s="151"/>
      <c r="L279" s="512"/>
      <c r="M279" s="151"/>
      <c r="N279" s="22"/>
      <c r="O279" s="3"/>
      <c r="P279" s="3"/>
      <c r="Q279" s="3"/>
      <c r="R279" s="3"/>
      <c r="S279" s="3"/>
      <c r="T279" s="3"/>
      <c r="U279" s="3"/>
      <c r="V279" s="3"/>
      <c r="W279" s="58"/>
      <c r="X279" s="58"/>
      <c r="Y279" s="16"/>
      <c r="Z279" s="16"/>
      <c r="AA279" s="58"/>
      <c r="AB279" s="3"/>
      <c r="AC279" s="3"/>
      <c r="AD279" s="3"/>
      <c r="AE279" s="3"/>
      <c r="AF279" s="16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22"/>
      <c r="AR279" s="22"/>
    </row>
    <row r="280" spans="10:44">
      <c r="J280" s="150"/>
      <c r="K280" s="151"/>
      <c r="L280" s="512"/>
      <c r="M280" s="151"/>
      <c r="N280" s="22"/>
      <c r="O280" s="3"/>
      <c r="P280" s="3"/>
      <c r="Q280" s="3"/>
      <c r="R280" s="3"/>
      <c r="S280" s="3"/>
      <c r="T280" s="3"/>
      <c r="U280" s="3"/>
      <c r="V280" s="3"/>
      <c r="W280" s="58"/>
      <c r="X280" s="58"/>
      <c r="Y280" s="16"/>
      <c r="Z280" s="16"/>
      <c r="AA280" s="58"/>
      <c r="AB280" s="3"/>
      <c r="AC280" s="3"/>
      <c r="AD280" s="3"/>
      <c r="AE280" s="3"/>
      <c r="AF280" s="16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22"/>
    </row>
    <row r="281" spans="10:44">
      <c r="J281" s="150"/>
      <c r="K281" s="151"/>
      <c r="L281" s="512"/>
      <c r="M281" s="151"/>
      <c r="N281" s="22"/>
      <c r="O281" s="3"/>
      <c r="P281" s="3"/>
      <c r="Q281" s="3"/>
      <c r="R281" s="3"/>
      <c r="S281" s="3"/>
      <c r="T281" s="3"/>
      <c r="U281" s="3"/>
      <c r="V281" s="3"/>
      <c r="W281" s="58"/>
      <c r="X281" s="58"/>
      <c r="Y281" s="16"/>
      <c r="Z281" s="16"/>
      <c r="AA281" s="58"/>
      <c r="AB281" s="3"/>
      <c r="AC281" s="3"/>
      <c r="AD281" s="3"/>
      <c r="AE281" s="3"/>
      <c r="AF281" s="16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22"/>
    </row>
    <row r="282" spans="10:44">
      <c r="J282" s="150"/>
      <c r="K282" s="151"/>
      <c r="L282" s="512"/>
      <c r="M282" s="151"/>
      <c r="N282" s="22"/>
      <c r="O282" s="3"/>
      <c r="P282" s="3"/>
      <c r="Q282" s="3"/>
      <c r="R282" s="3"/>
      <c r="S282" s="3"/>
      <c r="T282" s="3"/>
      <c r="U282" s="3"/>
      <c r="V282" s="3"/>
      <c r="W282" s="58"/>
      <c r="X282" s="58"/>
      <c r="Y282" s="16"/>
      <c r="Z282" s="16"/>
      <c r="AA282" s="58"/>
      <c r="AB282" s="3"/>
      <c r="AC282" s="3"/>
      <c r="AD282" s="3"/>
      <c r="AE282" s="3"/>
      <c r="AF282" s="16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22"/>
    </row>
    <row r="283" spans="10:44">
      <c r="J283" s="150"/>
      <c r="K283" s="151"/>
      <c r="L283" s="512"/>
      <c r="M283" s="151"/>
      <c r="N283" s="22"/>
      <c r="O283" s="3"/>
      <c r="P283" s="3"/>
      <c r="Q283" s="3"/>
      <c r="R283" s="3"/>
      <c r="S283" s="3"/>
      <c r="T283" s="3"/>
      <c r="U283" s="3"/>
      <c r="V283" s="3"/>
      <c r="W283" s="58"/>
      <c r="X283" s="58"/>
      <c r="Y283" s="16"/>
      <c r="Z283" s="16"/>
      <c r="AA283" s="58"/>
      <c r="AB283" s="3"/>
      <c r="AC283" s="3"/>
      <c r="AD283" s="3"/>
      <c r="AE283" s="3"/>
      <c r="AF283" s="16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22"/>
    </row>
    <row r="284" spans="10:44">
      <c r="J284" s="150"/>
      <c r="K284" s="151"/>
      <c r="L284" s="512"/>
      <c r="M284" s="151"/>
      <c r="N284" s="22"/>
      <c r="O284" s="3"/>
      <c r="P284" s="3"/>
      <c r="Q284" s="3"/>
      <c r="R284" s="3"/>
      <c r="S284" s="3"/>
      <c r="T284" s="3"/>
      <c r="U284" s="3"/>
      <c r="V284" s="3"/>
      <c r="W284" s="58"/>
      <c r="X284" s="58"/>
      <c r="Y284" s="16"/>
      <c r="Z284" s="16"/>
      <c r="AA284" s="58"/>
      <c r="AB284" s="3"/>
      <c r="AC284" s="3"/>
      <c r="AD284" s="3"/>
      <c r="AE284" s="3"/>
      <c r="AF284" s="16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22"/>
    </row>
    <row r="285" spans="10:44">
      <c r="J285" s="150"/>
      <c r="K285" s="151"/>
      <c r="L285" s="512"/>
      <c r="M285" s="151"/>
      <c r="N285" s="22"/>
      <c r="O285" s="3"/>
      <c r="P285" s="3"/>
      <c r="Q285" s="3"/>
      <c r="R285" s="3"/>
      <c r="S285" s="3"/>
      <c r="T285" s="3"/>
      <c r="U285" s="3"/>
      <c r="V285" s="3"/>
      <c r="W285" s="58"/>
      <c r="X285" s="58"/>
      <c r="Y285" s="16"/>
      <c r="Z285" s="16"/>
      <c r="AA285" s="58"/>
      <c r="AB285" s="3"/>
      <c r="AC285" s="3"/>
      <c r="AD285" s="3"/>
      <c r="AE285" s="3"/>
      <c r="AF285" s="16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22"/>
    </row>
    <row r="286" spans="10:44">
      <c r="J286" s="150"/>
      <c r="K286" s="151"/>
      <c r="L286" s="512"/>
      <c r="M286" s="151"/>
      <c r="N286" s="22"/>
      <c r="O286" s="3"/>
      <c r="P286" s="3"/>
      <c r="Q286" s="3"/>
      <c r="R286" s="3"/>
      <c r="S286" s="3"/>
      <c r="T286" s="3"/>
      <c r="U286" s="3"/>
      <c r="V286" s="3"/>
      <c r="W286" s="58"/>
      <c r="X286" s="58"/>
      <c r="Y286" s="16"/>
      <c r="Z286" s="16"/>
      <c r="AA286" s="58"/>
      <c r="AB286" s="3"/>
      <c r="AC286" s="3"/>
      <c r="AD286" s="3"/>
      <c r="AE286" s="3"/>
      <c r="AF286" s="16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22"/>
    </row>
    <row r="287" spans="10:44">
      <c r="J287" s="150"/>
      <c r="K287" s="151"/>
      <c r="L287" s="512"/>
      <c r="M287" s="151"/>
      <c r="N287" s="22"/>
      <c r="O287" s="3"/>
      <c r="P287" s="3"/>
      <c r="Q287" s="3"/>
      <c r="R287" s="3"/>
      <c r="S287" s="3"/>
      <c r="T287" s="3"/>
      <c r="U287" s="3"/>
      <c r="V287" s="3"/>
      <c r="W287" s="58"/>
      <c r="X287" s="58"/>
      <c r="Y287" s="16"/>
      <c r="Z287" s="16"/>
      <c r="AA287" s="58"/>
      <c r="AB287" s="3"/>
      <c r="AC287" s="3"/>
      <c r="AD287" s="3"/>
      <c r="AE287" s="3"/>
      <c r="AF287" s="16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22"/>
    </row>
    <row r="288" spans="10:44">
      <c r="J288" s="150"/>
      <c r="K288" s="151"/>
      <c r="L288" s="512"/>
      <c r="M288" s="151"/>
      <c r="N288" s="22"/>
      <c r="O288" s="3"/>
      <c r="P288" s="3"/>
      <c r="Q288" s="3"/>
      <c r="R288" s="3"/>
      <c r="S288" s="3"/>
      <c r="T288" s="3"/>
      <c r="U288" s="3"/>
      <c r="V288" s="3"/>
      <c r="W288" s="58"/>
      <c r="X288" s="58"/>
      <c r="Y288" s="16"/>
      <c r="Z288" s="16"/>
      <c r="AA288" s="58"/>
      <c r="AB288" s="3"/>
      <c r="AC288" s="3"/>
      <c r="AD288" s="3"/>
      <c r="AE288" s="3"/>
      <c r="AF288" s="16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22"/>
    </row>
    <row r="289" spans="10:43">
      <c r="J289" s="150"/>
      <c r="K289" s="151"/>
      <c r="L289" s="512"/>
      <c r="M289" s="151"/>
      <c r="N289" s="22"/>
      <c r="O289" s="3"/>
      <c r="P289" s="3"/>
      <c r="Q289" s="3"/>
      <c r="R289" s="3"/>
      <c r="S289" s="3"/>
      <c r="T289" s="3"/>
      <c r="U289" s="3"/>
      <c r="V289" s="3"/>
      <c r="W289" s="58"/>
      <c r="X289" s="58"/>
      <c r="Y289" s="16"/>
      <c r="Z289" s="16"/>
      <c r="AA289" s="58"/>
      <c r="AB289" s="3"/>
      <c r="AC289" s="3"/>
      <c r="AD289" s="3"/>
      <c r="AE289" s="3"/>
      <c r="AF289" s="16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22"/>
    </row>
    <row r="290" spans="10:43">
      <c r="J290" s="150"/>
      <c r="K290" s="151"/>
      <c r="L290" s="512"/>
      <c r="M290" s="151"/>
      <c r="N290" s="22"/>
      <c r="O290" s="3"/>
      <c r="P290" s="3"/>
      <c r="Q290" s="3"/>
      <c r="R290" s="3"/>
      <c r="S290" s="3"/>
      <c r="T290" s="3"/>
      <c r="U290" s="3"/>
      <c r="V290" s="3"/>
      <c r="W290" s="58"/>
      <c r="X290" s="58"/>
      <c r="Y290" s="16"/>
      <c r="Z290" s="16"/>
      <c r="AA290" s="58"/>
      <c r="AB290" s="3"/>
      <c r="AC290" s="3"/>
      <c r="AD290" s="3"/>
      <c r="AE290" s="3"/>
      <c r="AF290" s="16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22"/>
    </row>
    <row r="291" spans="10:43">
      <c r="J291" s="150"/>
      <c r="K291" s="151"/>
      <c r="L291" s="512"/>
      <c r="M291" s="151"/>
      <c r="N291" s="22"/>
      <c r="O291" s="3"/>
      <c r="P291" s="3"/>
      <c r="Q291" s="3"/>
      <c r="R291" s="3"/>
      <c r="S291" s="3"/>
      <c r="T291" s="3"/>
      <c r="U291" s="3"/>
      <c r="V291" s="3"/>
      <c r="W291" s="58"/>
      <c r="X291" s="58"/>
      <c r="Y291" s="16"/>
      <c r="Z291" s="16"/>
      <c r="AA291" s="58"/>
      <c r="AB291" s="3"/>
      <c r="AC291" s="3"/>
      <c r="AD291" s="3"/>
      <c r="AE291" s="3"/>
      <c r="AF291" s="16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22"/>
    </row>
    <row r="292" spans="10:43">
      <c r="J292" s="150"/>
      <c r="K292" s="151"/>
      <c r="L292" s="512"/>
      <c r="M292" s="151"/>
      <c r="N292" s="22"/>
      <c r="O292" s="3"/>
      <c r="P292" s="3"/>
      <c r="Q292" s="3"/>
      <c r="R292" s="3"/>
      <c r="S292" s="3"/>
      <c r="T292" s="3"/>
      <c r="U292" s="3"/>
      <c r="V292" s="3"/>
      <c r="W292" s="58"/>
      <c r="X292" s="58"/>
      <c r="Y292" s="16"/>
      <c r="Z292" s="16"/>
      <c r="AA292" s="58"/>
      <c r="AB292" s="3"/>
      <c r="AC292" s="3"/>
      <c r="AD292" s="3"/>
      <c r="AE292" s="3"/>
      <c r="AF292" s="16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22"/>
    </row>
    <row r="293" spans="10:43">
      <c r="J293" s="150"/>
      <c r="K293" s="151"/>
      <c r="L293" s="512"/>
      <c r="M293" s="151"/>
      <c r="N293" s="22"/>
      <c r="O293" s="3"/>
      <c r="P293" s="3"/>
      <c r="Q293" s="3"/>
      <c r="R293" s="3"/>
      <c r="S293" s="3"/>
      <c r="T293" s="3"/>
      <c r="U293" s="3"/>
      <c r="V293" s="3"/>
      <c r="W293" s="58"/>
      <c r="X293" s="58"/>
      <c r="Y293" s="16"/>
      <c r="Z293" s="16"/>
      <c r="AA293" s="58"/>
      <c r="AB293" s="3"/>
      <c r="AC293" s="3"/>
      <c r="AD293" s="3"/>
      <c r="AE293" s="3"/>
      <c r="AF293" s="16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22"/>
    </row>
    <row r="294" spans="10:43">
      <c r="J294" s="150"/>
      <c r="K294" s="151"/>
      <c r="L294" s="512"/>
      <c r="M294" s="151"/>
      <c r="N294" s="22"/>
      <c r="O294" s="3"/>
      <c r="P294" s="3"/>
      <c r="Q294" s="3"/>
      <c r="R294" s="3"/>
      <c r="S294" s="3"/>
      <c r="T294" s="3"/>
      <c r="U294" s="3"/>
      <c r="V294" s="3"/>
      <c r="W294" s="58"/>
      <c r="X294" s="58"/>
      <c r="Y294" s="16"/>
      <c r="Z294" s="16"/>
      <c r="AA294" s="58"/>
      <c r="AB294" s="3"/>
      <c r="AC294" s="3"/>
      <c r="AD294" s="3"/>
      <c r="AE294" s="3"/>
      <c r="AF294" s="16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22"/>
    </row>
    <row r="295" spans="10:43">
      <c r="J295" s="150"/>
      <c r="K295" s="151"/>
      <c r="L295" s="512"/>
      <c r="M295" s="151"/>
      <c r="N295" s="22"/>
      <c r="O295" s="3"/>
      <c r="P295" s="3"/>
      <c r="Q295" s="3"/>
      <c r="R295" s="3"/>
      <c r="S295" s="3"/>
      <c r="T295" s="3"/>
      <c r="U295" s="3"/>
      <c r="V295" s="3"/>
      <c r="W295" s="58"/>
      <c r="X295" s="58"/>
      <c r="Y295" s="16"/>
      <c r="Z295" s="16"/>
      <c r="AA295" s="58"/>
      <c r="AB295" s="3"/>
      <c r="AC295" s="3"/>
      <c r="AD295" s="3"/>
      <c r="AE295" s="3"/>
      <c r="AF295" s="16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22"/>
    </row>
    <row r="296" spans="10:43">
      <c r="J296" s="150"/>
      <c r="K296" s="151"/>
      <c r="L296" s="512"/>
      <c r="M296" s="151"/>
      <c r="N296" s="22"/>
      <c r="O296" s="3"/>
      <c r="P296" s="3"/>
      <c r="Q296" s="3"/>
      <c r="R296" s="3"/>
      <c r="S296" s="3"/>
      <c r="T296" s="3"/>
      <c r="U296" s="3"/>
      <c r="V296" s="3"/>
      <c r="W296" s="58"/>
      <c r="X296" s="58"/>
      <c r="Y296" s="16"/>
      <c r="Z296" s="16"/>
      <c r="AA296" s="58"/>
      <c r="AB296" s="3"/>
      <c r="AC296" s="3"/>
      <c r="AD296" s="3"/>
      <c r="AE296" s="3"/>
      <c r="AF296" s="16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22"/>
    </row>
    <row r="297" spans="10:43">
      <c r="J297" s="150"/>
      <c r="K297" s="151"/>
      <c r="L297" s="512"/>
      <c r="M297" s="151"/>
      <c r="N297" s="22"/>
      <c r="O297" s="3"/>
      <c r="P297" s="3"/>
      <c r="Q297" s="3"/>
      <c r="R297" s="3"/>
      <c r="S297" s="3"/>
      <c r="T297" s="3"/>
      <c r="U297" s="3"/>
      <c r="V297" s="3"/>
      <c r="W297" s="58"/>
      <c r="X297" s="58"/>
      <c r="Y297" s="16"/>
      <c r="Z297" s="16"/>
      <c r="AA297" s="58"/>
      <c r="AB297" s="3"/>
      <c r="AC297" s="3"/>
      <c r="AD297" s="3"/>
      <c r="AE297" s="3"/>
      <c r="AF297" s="16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22"/>
    </row>
    <row r="298" spans="10:43">
      <c r="J298" s="150"/>
      <c r="K298" s="151"/>
      <c r="L298" s="512"/>
      <c r="M298" s="151"/>
      <c r="N298" s="22"/>
      <c r="O298" s="3"/>
      <c r="P298" s="3"/>
      <c r="Q298" s="3"/>
      <c r="R298" s="3"/>
      <c r="S298" s="3"/>
      <c r="T298" s="3"/>
      <c r="U298" s="3"/>
      <c r="V298" s="3"/>
      <c r="W298" s="58"/>
      <c r="X298" s="58"/>
      <c r="Y298" s="16"/>
      <c r="Z298" s="16"/>
      <c r="AA298" s="58"/>
      <c r="AB298" s="3"/>
      <c r="AC298" s="3"/>
      <c r="AD298" s="3"/>
      <c r="AE298" s="3"/>
      <c r="AF298" s="16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22"/>
    </row>
    <row r="299" spans="10:43">
      <c r="J299" s="150"/>
      <c r="K299" s="151"/>
      <c r="L299" s="512"/>
      <c r="M299" s="151"/>
      <c r="N299" s="22"/>
      <c r="O299" s="3"/>
      <c r="P299" s="3"/>
      <c r="Q299" s="3"/>
      <c r="R299" s="3"/>
      <c r="S299" s="3"/>
      <c r="T299" s="3"/>
      <c r="U299" s="3"/>
      <c r="V299" s="3"/>
      <c r="W299" s="58"/>
      <c r="X299" s="58"/>
      <c r="Y299" s="16"/>
      <c r="Z299" s="16"/>
      <c r="AA299" s="58"/>
      <c r="AB299" s="3"/>
      <c r="AC299" s="3"/>
      <c r="AD299" s="3"/>
      <c r="AE299" s="3"/>
      <c r="AF299" s="16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22"/>
    </row>
    <row r="300" spans="10:43">
      <c r="J300" s="150"/>
      <c r="K300" s="151"/>
      <c r="L300" s="512"/>
      <c r="M300" s="151"/>
      <c r="N300" s="22"/>
      <c r="O300" s="3"/>
      <c r="P300" s="3"/>
      <c r="Q300" s="3"/>
      <c r="R300" s="3"/>
      <c r="S300" s="3"/>
      <c r="T300" s="3"/>
      <c r="U300" s="3"/>
      <c r="V300" s="3"/>
      <c r="W300" s="58"/>
      <c r="X300" s="58"/>
      <c r="Y300" s="16"/>
      <c r="Z300" s="16"/>
      <c r="AA300" s="58"/>
      <c r="AB300" s="3"/>
      <c r="AC300" s="3"/>
      <c r="AD300" s="3"/>
      <c r="AE300" s="3"/>
      <c r="AF300" s="16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22"/>
    </row>
    <row r="301" spans="10:43">
      <c r="J301" s="150"/>
      <c r="K301" s="151"/>
      <c r="L301" s="512"/>
      <c r="M301" s="151"/>
      <c r="N301" s="22"/>
      <c r="O301" s="3"/>
      <c r="P301" s="3"/>
      <c r="Q301" s="3"/>
      <c r="R301" s="3"/>
      <c r="S301" s="3"/>
      <c r="T301" s="3"/>
      <c r="U301" s="3"/>
      <c r="V301" s="3"/>
      <c r="W301" s="58"/>
      <c r="X301" s="58"/>
      <c r="Y301" s="16"/>
      <c r="Z301" s="16"/>
      <c r="AA301" s="58"/>
      <c r="AB301" s="3"/>
      <c r="AC301" s="3"/>
      <c r="AD301" s="3"/>
      <c r="AE301" s="3"/>
      <c r="AF301" s="16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22"/>
    </row>
    <row r="302" spans="10:43">
      <c r="J302" s="150"/>
      <c r="K302" s="151"/>
      <c r="L302" s="512"/>
      <c r="M302" s="151"/>
      <c r="N302" s="22"/>
      <c r="O302" s="3"/>
      <c r="P302" s="3"/>
      <c r="Q302" s="3"/>
      <c r="R302" s="3"/>
      <c r="S302" s="3"/>
      <c r="T302" s="3"/>
      <c r="U302" s="3"/>
      <c r="V302" s="3"/>
      <c r="W302" s="58"/>
      <c r="X302" s="58"/>
      <c r="Y302" s="16"/>
      <c r="Z302" s="16"/>
      <c r="AA302" s="58"/>
      <c r="AB302" s="3"/>
      <c r="AC302" s="3"/>
      <c r="AD302" s="3"/>
      <c r="AE302" s="3"/>
      <c r="AF302" s="16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22"/>
    </row>
    <row r="303" spans="10:43">
      <c r="J303" s="150"/>
      <c r="K303" s="151"/>
      <c r="L303" s="512"/>
      <c r="M303" s="151"/>
      <c r="N303" s="22"/>
      <c r="O303" s="3"/>
      <c r="P303" s="3"/>
      <c r="Q303" s="3"/>
      <c r="R303" s="3"/>
      <c r="S303" s="3"/>
      <c r="T303" s="3"/>
      <c r="U303" s="3"/>
      <c r="V303" s="3"/>
      <c r="W303" s="58"/>
      <c r="X303" s="58"/>
      <c r="Y303" s="16"/>
      <c r="Z303" s="16"/>
      <c r="AA303" s="58"/>
      <c r="AB303" s="3"/>
      <c r="AC303" s="3"/>
      <c r="AD303" s="3"/>
      <c r="AE303" s="3"/>
      <c r="AF303" s="16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22"/>
    </row>
    <row r="304" spans="10:43">
      <c r="J304" s="150"/>
      <c r="K304" s="151"/>
      <c r="L304" s="512"/>
      <c r="M304" s="151"/>
      <c r="N304" s="22"/>
      <c r="O304" s="3"/>
      <c r="P304" s="3"/>
      <c r="Q304" s="3"/>
      <c r="R304" s="3"/>
      <c r="S304" s="3"/>
      <c r="T304" s="3"/>
      <c r="U304" s="3"/>
      <c r="V304" s="3"/>
      <c r="W304" s="58"/>
      <c r="X304" s="58"/>
      <c r="Y304" s="16"/>
      <c r="Z304" s="16"/>
      <c r="AA304" s="58"/>
      <c r="AB304" s="3"/>
      <c r="AC304" s="3"/>
      <c r="AD304" s="3"/>
      <c r="AE304" s="3"/>
      <c r="AF304" s="16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22"/>
    </row>
    <row r="305" spans="10:43">
      <c r="J305" s="150"/>
      <c r="K305" s="151"/>
      <c r="L305" s="512"/>
      <c r="M305" s="151"/>
      <c r="N305" s="22"/>
      <c r="O305" s="3"/>
      <c r="P305" s="3"/>
      <c r="Q305" s="3"/>
      <c r="R305" s="3"/>
      <c r="S305" s="3"/>
      <c r="T305" s="3"/>
      <c r="U305" s="3"/>
      <c r="V305" s="3"/>
      <c r="W305" s="58"/>
      <c r="X305" s="58"/>
      <c r="Y305" s="16"/>
      <c r="Z305" s="16"/>
      <c r="AA305" s="58"/>
      <c r="AB305" s="3"/>
      <c r="AC305" s="3"/>
      <c r="AD305" s="3"/>
      <c r="AE305" s="3"/>
      <c r="AF305" s="16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22"/>
    </row>
    <row r="306" spans="10:43">
      <c r="J306" s="150"/>
      <c r="K306" s="151"/>
      <c r="L306" s="512"/>
      <c r="M306" s="151"/>
      <c r="N306" s="22"/>
      <c r="O306" s="3"/>
      <c r="P306" s="3"/>
      <c r="Q306" s="3"/>
      <c r="R306" s="3"/>
      <c r="S306" s="3"/>
      <c r="T306" s="3"/>
      <c r="U306" s="3"/>
      <c r="V306" s="3"/>
      <c r="W306" s="58"/>
      <c r="X306" s="58"/>
      <c r="Y306" s="16"/>
      <c r="Z306" s="16"/>
      <c r="AA306" s="58"/>
      <c r="AB306" s="3"/>
      <c r="AC306" s="3"/>
      <c r="AD306" s="3"/>
      <c r="AE306" s="3"/>
      <c r="AF306" s="16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22"/>
    </row>
    <row r="307" spans="10:43">
      <c r="J307" s="150"/>
      <c r="K307" s="151"/>
      <c r="L307" s="512"/>
      <c r="M307" s="151"/>
      <c r="N307" s="22"/>
      <c r="O307" s="3"/>
      <c r="P307" s="3"/>
      <c r="Q307" s="3"/>
      <c r="R307" s="3"/>
      <c r="S307" s="3"/>
      <c r="T307" s="3"/>
      <c r="U307" s="3"/>
      <c r="V307" s="3"/>
      <c r="W307" s="58"/>
      <c r="X307" s="58"/>
      <c r="Y307" s="16"/>
      <c r="Z307" s="16"/>
      <c r="AA307" s="58"/>
      <c r="AB307" s="3"/>
      <c r="AC307" s="3"/>
      <c r="AD307" s="3"/>
      <c r="AE307" s="3"/>
      <c r="AF307" s="16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22"/>
    </row>
    <row r="308" spans="10:43">
      <c r="J308" s="150"/>
      <c r="K308" s="151"/>
      <c r="L308" s="512"/>
      <c r="M308" s="151"/>
      <c r="N308" s="22"/>
      <c r="O308" s="3"/>
      <c r="P308" s="3"/>
      <c r="Q308" s="3"/>
      <c r="R308" s="3"/>
      <c r="S308" s="3"/>
      <c r="T308" s="3"/>
      <c r="U308" s="3"/>
      <c r="V308" s="3"/>
      <c r="W308" s="58"/>
      <c r="X308" s="58"/>
      <c r="Y308" s="16"/>
      <c r="Z308" s="16"/>
      <c r="AA308" s="58"/>
      <c r="AB308" s="3"/>
      <c r="AC308" s="3"/>
      <c r="AD308" s="3"/>
      <c r="AE308" s="3"/>
      <c r="AF308" s="16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22"/>
    </row>
    <row r="309" spans="10:43">
      <c r="J309" s="150"/>
      <c r="K309" s="151"/>
      <c r="L309" s="512"/>
      <c r="M309" s="151"/>
      <c r="N309" s="22"/>
      <c r="O309" s="3"/>
      <c r="P309" s="3"/>
      <c r="Q309" s="3"/>
      <c r="R309" s="3"/>
      <c r="S309" s="3"/>
      <c r="T309" s="3"/>
      <c r="U309" s="3"/>
      <c r="V309" s="3"/>
      <c r="W309" s="58"/>
      <c r="X309" s="58"/>
      <c r="Y309" s="16"/>
      <c r="Z309" s="16"/>
      <c r="AA309" s="58"/>
      <c r="AB309" s="3"/>
      <c r="AC309" s="3"/>
      <c r="AD309" s="3"/>
      <c r="AE309" s="3"/>
      <c r="AF309" s="16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22"/>
    </row>
    <row r="310" spans="10:43">
      <c r="J310" s="150"/>
      <c r="K310" s="151"/>
      <c r="L310" s="512"/>
      <c r="M310" s="151"/>
      <c r="N310" s="22"/>
      <c r="O310" s="3"/>
      <c r="P310" s="3"/>
      <c r="Q310" s="3"/>
      <c r="R310" s="3"/>
      <c r="S310" s="3"/>
      <c r="T310" s="3"/>
      <c r="U310" s="3"/>
      <c r="V310" s="3"/>
      <c r="W310" s="58"/>
      <c r="X310" s="58"/>
      <c r="Y310" s="16"/>
      <c r="Z310" s="16"/>
      <c r="AA310" s="58"/>
      <c r="AB310" s="3"/>
      <c r="AC310" s="3"/>
      <c r="AD310" s="3"/>
      <c r="AE310" s="3"/>
      <c r="AF310" s="16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22"/>
    </row>
    <row r="311" spans="10:43">
      <c r="J311" s="150"/>
      <c r="K311" s="151"/>
      <c r="L311" s="512"/>
      <c r="M311" s="151"/>
      <c r="N311" s="22"/>
      <c r="O311" s="3"/>
      <c r="P311" s="3"/>
      <c r="Q311" s="3"/>
      <c r="R311" s="3"/>
      <c r="S311" s="3"/>
      <c r="T311" s="3"/>
      <c r="U311" s="3"/>
      <c r="V311" s="3"/>
      <c r="W311" s="58"/>
      <c r="X311" s="58"/>
      <c r="Y311" s="16"/>
      <c r="Z311" s="16"/>
      <c r="AA311" s="58"/>
      <c r="AB311" s="3"/>
      <c r="AC311" s="3"/>
      <c r="AD311" s="3"/>
      <c r="AE311" s="3"/>
      <c r="AF311" s="16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22"/>
    </row>
    <row r="312" spans="10:43">
      <c r="J312" s="150"/>
      <c r="K312" s="151"/>
      <c r="L312" s="512"/>
      <c r="M312" s="151"/>
      <c r="N312" s="22"/>
      <c r="O312" s="3"/>
      <c r="P312" s="3"/>
      <c r="Q312" s="3"/>
      <c r="R312" s="3"/>
      <c r="S312" s="3"/>
      <c r="T312" s="3"/>
      <c r="U312" s="3"/>
      <c r="V312" s="3"/>
      <c r="W312" s="58"/>
      <c r="X312" s="58"/>
      <c r="Y312" s="16"/>
      <c r="Z312" s="16"/>
      <c r="AA312" s="58"/>
      <c r="AB312" s="3"/>
      <c r="AC312" s="3"/>
      <c r="AD312" s="3"/>
      <c r="AE312" s="3"/>
      <c r="AF312" s="16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22"/>
    </row>
    <row r="313" spans="10:43">
      <c r="J313" s="150"/>
      <c r="K313" s="151"/>
      <c r="L313" s="512"/>
      <c r="M313" s="151"/>
      <c r="N313" s="22"/>
      <c r="O313" s="3"/>
      <c r="P313" s="3"/>
      <c r="Q313" s="3"/>
      <c r="R313" s="3"/>
      <c r="S313" s="3"/>
      <c r="T313" s="3"/>
      <c r="U313" s="3"/>
      <c r="V313" s="3"/>
      <c r="W313" s="58"/>
      <c r="X313" s="58"/>
      <c r="Y313" s="16"/>
      <c r="Z313" s="16"/>
      <c r="AA313" s="58"/>
      <c r="AB313" s="3"/>
      <c r="AC313" s="3"/>
      <c r="AD313" s="3"/>
      <c r="AE313" s="3"/>
      <c r="AF313" s="16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22"/>
    </row>
    <row r="314" spans="10:43">
      <c r="J314" s="150"/>
      <c r="K314" s="151"/>
      <c r="L314" s="512"/>
      <c r="M314" s="151"/>
      <c r="N314" s="22"/>
      <c r="O314" s="3"/>
      <c r="P314" s="3"/>
      <c r="Q314" s="3"/>
      <c r="R314" s="3"/>
      <c r="S314" s="3"/>
      <c r="T314" s="3"/>
      <c r="U314" s="3"/>
      <c r="V314" s="3"/>
      <c r="W314" s="58"/>
      <c r="X314" s="58"/>
      <c r="Y314" s="16"/>
      <c r="Z314" s="16"/>
      <c r="AA314" s="58"/>
      <c r="AB314" s="3"/>
      <c r="AC314" s="3"/>
      <c r="AD314" s="3"/>
      <c r="AE314" s="3"/>
      <c r="AF314" s="16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22"/>
    </row>
    <row r="315" spans="10:43">
      <c r="J315" s="150"/>
      <c r="K315" s="151"/>
      <c r="L315" s="512"/>
      <c r="M315" s="151"/>
      <c r="N315" s="22"/>
      <c r="O315" s="3"/>
      <c r="P315" s="3"/>
      <c r="Q315" s="3"/>
      <c r="R315" s="3"/>
      <c r="S315" s="3"/>
      <c r="T315" s="3"/>
      <c r="U315" s="3"/>
      <c r="V315" s="3"/>
      <c r="W315" s="58"/>
      <c r="X315" s="58"/>
      <c r="Y315" s="16"/>
      <c r="Z315" s="16"/>
      <c r="AA315" s="58"/>
      <c r="AB315" s="3"/>
      <c r="AC315" s="3"/>
      <c r="AD315" s="3"/>
      <c r="AE315" s="3"/>
      <c r="AF315" s="16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22"/>
    </row>
    <row r="316" spans="10:43">
      <c r="J316" s="150"/>
      <c r="K316" s="151"/>
      <c r="L316" s="512"/>
      <c r="M316" s="151"/>
      <c r="N316" s="22"/>
      <c r="O316" s="3"/>
      <c r="P316" s="3"/>
      <c r="Q316" s="3"/>
      <c r="R316" s="3"/>
      <c r="S316" s="3"/>
      <c r="T316" s="3"/>
      <c r="U316" s="3"/>
      <c r="V316" s="3"/>
      <c r="W316" s="58"/>
      <c r="X316" s="58"/>
      <c r="Y316" s="16"/>
      <c r="Z316" s="16"/>
      <c r="AA316" s="58"/>
      <c r="AB316" s="3"/>
      <c r="AC316" s="3"/>
      <c r="AD316" s="3"/>
      <c r="AE316" s="3"/>
      <c r="AF316" s="16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22"/>
    </row>
    <row r="317" spans="10:43">
      <c r="J317" s="150"/>
      <c r="K317" s="151"/>
      <c r="L317" s="512"/>
      <c r="M317" s="151"/>
      <c r="N317" s="22"/>
      <c r="O317" s="3"/>
      <c r="P317" s="3"/>
      <c r="Q317" s="3"/>
      <c r="R317" s="3"/>
      <c r="S317" s="3"/>
      <c r="T317" s="3"/>
      <c r="U317" s="3"/>
      <c r="V317" s="3"/>
      <c r="W317" s="58"/>
      <c r="X317" s="58"/>
      <c r="Y317" s="16"/>
      <c r="Z317" s="16"/>
      <c r="AA317" s="58"/>
      <c r="AB317" s="3"/>
      <c r="AC317" s="3"/>
      <c r="AD317" s="3"/>
      <c r="AE317" s="3"/>
      <c r="AF317" s="16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22"/>
    </row>
    <row r="318" spans="10:43">
      <c r="J318" s="150"/>
      <c r="K318" s="151"/>
      <c r="L318" s="512"/>
      <c r="M318" s="151"/>
      <c r="N318" s="22"/>
      <c r="O318" s="3"/>
      <c r="P318" s="3"/>
      <c r="Q318" s="3"/>
      <c r="R318" s="3"/>
      <c r="S318" s="3"/>
      <c r="T318" s="3"/>
      <c r="U318" s="3"/>
      <c r="V318" s="3"/>
      <c r="W318" s="58"/>
      <c r="X318" s="58"/>
      <c r="Y318" s="16"/>
      <c r="Z318" s="16"/>
      <c r="AA318" s="58"/>
      <c r="AB318" s="3"/>
      <c r="AC318" s="3"/>
      <c r="AD318" s="3"/>
      <c r="AE318" s="3"/>
      <c r="AF318" s="16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22"/>
    </row>
    <row r="319" spans="10:43">
      <c r="J319" s="150"/>
      <c r="K319" s="151"/>
      <c r="L319" s="512"/>
      <c r="M319" s="151"/>
      <c r="N319" s="22"/>
      <c r="O319" s="3"/>
      <c r="P319" s="3"/>
      <c r="Q319" s="3"/>
      <c r="R319" s="3"/>
      <c r="S319" s="3"/>
      <c r="T319" s="3"/>
      <c r="U319" s="3"/>
      <c r="V319" s="3"/>
      <c r="W319" s="58"/>
      <c r="X319" s="58"/>
      <c r="Y319" s="16"/>
      <c r="Z319" s="16"/>
      <c r="AA319" s="58"/>
      <c r="AB319" s="3"/>
      <c r="AC319" s="3"/>
      <c r="AD319" s="3"/>
      <c r="AE319" s="3"/>
      <c r="AF319" s="16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22"/>
    </row>
    <row r="320" spans="10:43">
      <c r="J320" s="150"/>
      <c r="K320" s="151"/>
      <c r="L320" s="512"/>
      <c r="M320" s="151"/>
      <c r="N320" s="22"/>
      <c r="O320" s="3"/>
      <c r="P320" s="3"/>
      <c r="Q320" s="3"/>
      <c r="R320" s="3"/>
      <c r="S320" s="3"/>
      <c r="T320" s="3"/>
      <c r="U320" s="3"/>
      <c r="V320" s="3"/>
      <c r="W320" s="58"/>
      <c r="X320" s="58"/>
      <c r="Y320" s="16"/>
      <c r="Z320" s="16"/>
      <c r="AA320" s="58"/>
      <c r="AB320" s="3"/>
      <c r="AC320" s="3"/>
      <c r="AD320" s="3"/>
      <c r="AE320" s="3"/>
      <c r="AF320" s="16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22"/>
    </row>
    <row r="321" spans="10:43">
      <c r="J321" s="150"/>
      <c r="K321" s="151"/>
      <c r="L321" s="512"/>
      <c r="M321" s="151"/>
      <c r="N321" s="22"/>
      <c r="O321" s="3"/>
      <c r="P321" s="3"/>
      <c r="Q321" s="3"/>
      <c r="R321" s="3"/>
      <c r="S321" s="3"/>
      <c r="T321" s="3"/>
      <c r="U321" s="3"/>
      <c r="V321" s="3"/>
      <c r="W321" s="58"/>
      <c r="X321" s="58"/>
      <c r="Y321" s="16"/>
      <c r="Z321" s="16"/>
      <c r="AA321" s="58"/>
      <c r="AB321" s="3"/>
      <c r="AC321" s="3"/>
      <c r="AD321" s="3"/>
      <c r="AE321" s="3"/>
      <c r="AF321" s="16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22"/>
    </row>
    <row r="322" spans="10:43">
      <c r="J322" s="150"/>
      <c r="K322" s="151"/>
      <c r="L322" s="512"/>
      <c r="M322" s="151"/>
      <c r="N322" s="22"/>
      <c r="O322" s="3"/>
      <c r="P322" s="3"/>
      <c r="Q322" s="3"/>
      <c r="R322" s="3"/>
      <c r="S322" s="3"/>
      <c r="T322" s="3"/>
      <c r="U322" s="3"/>
      <c r="V322" s="3"/>
      <c r="W322" s="58"/>
      <c r="X322" s="58"/>
      <c r="Y322" s="16"/>
      <c r="Z322" s="16"/>
      <c r="AA322" s="58"/>
      <c r="AB322" s="3"/>
      <c r="AC322" s="3"/>
      <c r="AD322" s="3"/>
      <c r="AE322" s="3"/>
      <c r="AF322" s="16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22"/>
    </row>
    <row r="323" spans="10:43">
      <c r="J323" s="150"/>
      <c r="K323" s="151"/>
      <c r="L323" s="512"/>
      <c r="M323" s="151"/>
      <c r="N323" s="22"/>
      <c r="O323" s="3"/>
      <c r="P323" s="3"/>
      <c r="Q323" s="3"/>
      <c r="R323" s="3"/>
      <c r="S323" s="3"/>
      <c r="T323" s="3"/>
      <c r="U323" s="3"/>
      <c r="V323" s="3"/>
      <c r="W323" s="58"/>
      <c r="X323" s="58"/>
      <c r="Y323" s="16"/>
      <c r="Z323" s="16"/>
      <c r="AA323" s="58"/>
      <c r="AB323" s="3"/>
      <c r="AC323" s="3"/>
      <c r="AD323" s="3"/>
      <c r="AE323" s="3"/>
      <c r="AF323" s="16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22"/>
    </row>
    <row r="324" spans="10:43">
      <c r="J324" s="150"/>
      <c r="K324" s="151"/>
      <c r="L324" s="512"/>
      <c r="M324" s="151"/>
      <c r="N324" s="22"/>
      <c r="O324" s="3"/>
      <c r="P324" s="3"/>
      <c r="Q324" s="3"/>
      <c r="R324" s="3"/>
      <c r="S324" s="3"/>
      <c r="T324" s="3"/>
      <c r="U324" s="3"/>
      <c r="V324" s="3"/>
      <c r="W324" s="58"/>
      <c r="X324" s="58"/>
      <c r="Y324" s="16"/>
      <c r="Z324" s="16"/>
      <c r="AA324" s="58"/>
      <c r="AB324" s="3"/>
      <c r="AC324" s="3"/>
      <c r="AD324" s="3"/>
      <c r="AE324" s="3"/>
      <c r="AF324" s="16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22"/>
    </row>
    <row r="325" spans="10:43">
      <c r="J325" s="150"/>
      <c r="K325" s="151"/>
      <c r="L325" s="512"/>
      <c r="M325" s="151"/>
      <c r="N325" s="22"/>
      <c r="O325" s="3"/>
      <c r="P325" s="3"/>
      <c r="Q325" s="3"/>
      <c r="R325" s="3"/>
      <c r="S325" s="3"/>
      <c r="T325" s="3"/>
      <c r="U325" s="3"/>
      <c r="V325" s="3"/>
      <c r="W325" s="58"/>
      <c r="X325" s="58"/>
      <c r="Y325" s="16"/>
      <c r="Z325" s="16"/>
      <c r="AA325" s="58"/>
      <c r="AB325" s="3"/>
      <c r="AC325" s="3"/>
      <c r="AD325" s="3"/>
      <c r="AE325" s="3"/>
      <c r="AF325" s="16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22"/>
    </row>
    <row r="326" spans="10:43">
      <c r="J326" s="150"/>
      <c r="K326" s="151"/>
      <c r="L326" s="512"/>
      <c r="M326" s="151"/>
      <c r="N326" s="22"/>
      <c r="O326" s="3"/>
      <c r="P326" s="3"/>
      <c r="Q326" s="3"/>
      <c r="R326" s="3"/>
      <c r="S326" s="3"/>
      <c r="T326" s="3"/>
      <c r="U326" s="3"/>
      <c r="V326" s="3"/>
      <c r="W326" s="58"/>
      <c r="X326" s="58"/>
      <c r="Y326" s="16"/>
      <c r="Z326" s="16"/>
      <c r="AA326" s="58"/>
      <c r="AB326" s="3"/>
      <c r="AC326" s="3"/>
      <c r="AD326" s="3"/>
      <c r="AE326" s="3"/>
      <c r="AF326" s="16"/>
      <c r="AG326" s="3"/>
    </row>
    <row r="327" spans="10:43">
      <c r="J327" s="150"/>
      <c r="K327" s="151"/>
      <c r="L327" s="512"/>
      <c r="M327" s="151"/>
      <c r="N327" s="22"/>
      <c r="O327" s="3"/>
      <c r="P327" s="3"/>
      <c r="Q327" s="3"/>
      <c r="R327" s="3"/>
      <c r="S327" s="3"/>
      <c r="T327" s="3"/>
      <c r="U327" s="3"/>
      <c r="V327" s="3"/>
      <c r="W327" s="58"/>
      <c r="X327" s="58"/>
      <c r="Y327" s="16"/>
      <c r="Z327" s="16"/>
      <c r="AA327" s="58"/>
      <c r="AB327" s="3"/>
      <c r="AC327" s="3"/>
      <c r="AD327" s="3"/>
      <c r="AE327" s="3"/>
      <c r="AF327" s="16"/>
      <c r="AG327" s="3"/>
    </row>
    <row r="328" spans="10:43">
      <c r="J328" s="150"/>
      <c r="K328" s="151"/>
      <c r="L328" s="512"/>
      <c r="M328" s="151"/>
      <c r="N328" s="22"/>
      <c r="O328" s="3"/>
      <c r="P328" s="3"/>
      <c r="Q328" s="3"/>
      <c r="R328" s="3"/>
      <c r="S328" s="3"/>
      <c r="T328" s="3"/>
      <c r="U328" s="3"/>
      <c r="V328" s="3"/>
      <c r="W328" s="58"/>
      <c r="X328" s="58"/>
      <c r="Y328" s="16"/>
      <c r="Z328" s="16"/>
      <c r="AA328" s="58"/>
      <c r="AB328" s="3"/>
      <c r="AC328" s="3"/>
      <c r="AD328" s="3"/>
      <c r="AE328" s="3"/>
      <c r="AF328" s="16"/>
      <c r="AG328" s="3"/>
    </row>
    <row r="329" spans="10:43">
      <c r="J329" s="150"/>
      <c r="K329" s="151"/>
      <c r="L329" s="512"/>
      <c r="M329" s="151"/>
      <c r="N329" s="22"/>
      <c r="O329" s="3"/>
      <c r="P329" s="3"/>
      <c r="Q329" s="3"/>
      <c r="R329" s="3"/>
      <c r="S329" s="3"/>
      <c r="T329" s="3"/>
      <c r="U329" s="3"/>
      <c r="V329" s="3"/>
      <c r="W329" s="58"/>
      <c r="X329" s="58"/>
      <c r="Y329" s="16"/>
      <c r="Z329" s="16"/>
      <c r="AA329" s="58"/>
      <c r="AB329" s="3"/>
      <c r="AC329" s="3"/>
      <c r="AD329" s="3"/>
      <c r="AE329" s="3"/>
      <c r="AF329" s="16"/>
      <c r="AG329" s="3"/>
    </row>
    <row r="330" spans="10:43">
      <c r="J330" s="150"/>
      <c r="K330" s="151"/>
      <c r="L330" s="512"/>
      <c r="M330" s="151"/>
      <c r="N330" s="22"/>
      <c r="O330" s="3"/>
      <c r="P330" s="3"/>
      <c r="Q330" s="3"/>
      <c r="R330" s="3"/>
      <c r="S330" s="3"/>
      <c r="T330" s="3"/>
      <c r="U330" s="3"/>
      <c r="V330" s="3"/>
      <c r="W330" s="58"/>
      <c r="X330" s="58"/>
      <c r="Y330" s="16"/>
      <c r="Z330" s="16"/>
      <c r="AA330" s="58"/>
      <c r="AB330" s="3"/>
      <c r="AC330" s="3"/>
      <c r="AD330" s="3"/>
      <c r="AE330" s="3"/>
      <c r="AF330" s="16"/>
      <c r="AG330" s="3"/>
    </row>
  </sheetData>
  <mergeCells count="1">
    <mergeCell ref="S5:T5"/>
  </mergeCells>
  <phoneticPr fontId="11" type="noConversion"/>
  <conditionalFormatting sqref="H25:H28 H30:H33 H35:H38 H40:H43 H45:H48 H50:H53 H55:H58 H60:H63 H65:H68 H70:H73 H75:H78 H80:H83 H85:H88 H90:H93 H95:H98 H100:H103 H105:H108 F105:F108 J105:J108 T105:T108 V105:V108 X105:X108 O105:R108 O110:R113 X110:X113 V110:V113 T110:T113 J110:J113 F110:F113 H110:H113 H115:H118 F115:F118 J115:J118 T115:T118 V115:V118 X115:X118 O115:R118 O120:R123 X120:X123 V120:V123 T120:T123 J120:J123 F120:F123 H120:H123 H125:H128 F125:F128 J125:J128 T125:T128 V125:V128 X125:X128 O125:R128 H20:H23 H10:H13 H15:H18">
    <cfRule type="cellIs" dxfId="157" priority="17" operator="lessThan">
      <formula>0</formula>
    </cfRule>
    <cfRule type="cellIs" dxfId="156" priority="18" operator="greaterThan">
      <formula>0</formula>
    </cfRule>
  </conditionalFormatting>
  <conditionalFormatting sqref="F25:F28 F30:F33 F40:F43 F45:F48 F55:F58 F35:F38 F50:F53 F60:F63 F65:F68 F70:F73 F75:F78 F80:F83 F85:F88 F90:F93 F95:F98 F100:F103 F20:F23 F10:F13 F15:F18">
    <cfRule type="cellIs" dxfId="155" priority="15" operator="lessThan">
      <formula>0</formula>
    </cfRule>
    <cfRule type="cellIs" dxfId="154" priority="16" operator="greaterThan">
      <formula>0</formula>
    </cfRule>
  </conditionalFormatting>
  <conditionalFormatting sqref="J25:J28 J30:J33 J35:J38 J40:J43 J45:J48 J50:J53 J55:J58 J60:J63 J65:J68 J70:J73 J75:J78 J80:J83 J85:J88 J90:J93 J95:J98 J100:J103 J20:J23 J10:J13 J15:J18">
    <cfRule type="cellIs" dxfId="153" priority="13" operator="lessThan">
      <formula>0</formula>
    </cfRule>
    <cfRule type="cellIs" dxfId="152" priority="14" operator="greaterThan">
      <formula>0</formula>
    </cfRule>
  </conditionalFormatting>
  <conditionalFormatting sqref="T25:T28 T30:T33 T35:T38 T40:T43 T45:T48 T50:T53 T55:T58 T60:T63 T65:T68 T70:T73 T75:T78 T80:T83 T85:T88 T90:T93 T95:T98 T100:T103 T20:T23 T10:T13 T15:T18">
    <cfRule type="cellIs" dxfId="151" priority="9" operator="lessThan">
      <formula>0</formula>
    </cfRule>
    <cfRule type="cellIs" dxfId="150" priority="10" operator="greaterThan">
      <formula>0</formula>
    </cfRule>
  </conditionalFormatting>
  <conditionalFormatting sqref="V25:V28 V30:V33 V35:V38 V40:V43 V45:V48 V50:V53 V55:V58 V60:V63 V65:V68 V70:V73 V75:V78 V80:V83 V85:V88 V90:V93 V95:V98 V100:V103 V20:V23 V10:V13 V15:V18">
    <cfRule type="cellIs" dxfId="149" priority="7" operator="lessThan">
      <formula>0</formula>
    </cfRule>
    <cfRule type="cellIs" dxfId="148" priority="8" operator="greaterThan">
      <formula>0</formula>
    </cfRule>
  </conditionalFormatting>
  <conditionalFormatting sqref="X25:X28 X30:X33 X35:X38 X40:X43 X45:X48 X50:X53 X55:X58 X60:X63 X65:X68 X70:X73 X75:X78 X80:X83 X85:X88 X90:X93 X95:X98 X100:X103 X20:X23 X10:X13 X15:X18">
    <cfRule type="cellIs" dxfId="147" priority="3" operator="lessThan">
      <formula>0</formula>
    </cfRule>
    <cfRule type="cellIs" dxfId="146" priority="4" operator="greaterThan">
      <formula>0</formula>
    </cfRule>
  </conditionalFormatting>
  <conditionalFormatting sqref="O25:P28 O30:P33 O35:R38 O40:R43 O45:R48 O50:R53 O55:R58 O60:R63 O65:R68 O70:R73 O75:R78 O80:R83 O85:R88 O90:R93 O95:R98 O100:R103 O20:P23 O10:O13 O15:O18 R20:R23 R30:R33 R25:R28">
    <cfRule type="cellIs" dxfId="145" priority="1" operator="lessThan">
      <formula>0</formula>
    </cfRule>
    <cfRule type="cellIs" dxfId="14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B1:CL627"/>
  <sheetViews>
    <sheetView zoomScale="98" zoomScaleNormal="98" workbookViewId="0">
      <selection activeCell="A4" sqref="A4"/>
    </sheetView>
  </sheetViews>
  <sheetFormatPr baseColWidth="10" defaultRowHeight="15"/>
  <cols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2" customWidth="1"/>
    <col min="43" max="43" width="5" style="92" customWidth="1"/>
    <col min="44" max="44" width="5.54296875" style="92" customWidth="1"/>
    <col min="45" max="45" width="4" style="92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2" customWidth="1"/>
    <col min="53" max="53" width="4.453125" style="92" customWidth="1"/>
    <col min="54" max="54" width="6.54296875" style="92" customWidth="1"/>
    <col min="55" max="55" width="4.90625" style="92" customWidth="1"/>
    <col min="56" max="56" width="5.08984375" style="11" customWidth="1"/>
    <col min="57" max="57" width="5" style="11" customWidth="1"/>
    <col min="58" max="58" width="5.08984375" style="92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2"/>
      <c r="BQ1" s="22"/>
      <c r="BR1" s="22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2"/>
      <c r="BQ2" s="22"/>
      <c r="BR2" s="22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2"/>
      <c r="BQ3" s="22"/>
      <c r="BR3" s="22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2"/>
      <c r="BQ4" s="22"/>
      <c r="BR4" s="22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2"/>
      <c r="BQ5" s="22"/>
      <c r="BR5" s="22"/>
      <c r="CK5" s="22"/>
      <c r="CL5" s="22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2"/>
      <c r="BQ6" s="22"/>
      <c r="BR6" s="22"/>
    </row>
    <row r="7" spans="34:90" ht="17.25" customHeight="1">
      <c r="AU7" s="3"/>
      <c r="AV7" s="3"/>
      <c r="AW7" s="3"/>
      <c r="AX7" s="3"/>
      <c r="AY7" s="3"/>
      <c r="AZ7" s="58"/>
      <c r="BA7" s="58"/>
      <c r="BB7" s="58"/>
      <c r="BC7" s="58"/>
      <c r="BD7" s="16"/>
      <c r="BE7" s="16"/>
      <c r="BF7" s="58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34:90">
      <c r="AU8" s="3"/>
      <c r="AV8" s="3"/>
      <c r="AW8" s="3"/>
      <c r="AX8" s="3"/>
      <c r="AY8" s="3"/>
      <c r="AZ8" s="58"/>
      <c r="BA8" s="58"/>
      <c r="BB8" s="58"/>
      <c r="BC8" s="58"/>
      <c r="BD8" s="16"/>
      <c r="BE8" s="16"/>
      <c r="BF8" s="58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34:90">
      <c r="AU9" s="3"/>
      <c r="AV9" s="3"/>
      <c r="AW9" s="3"/>
      <c r="AX9" s="3"/>
      <c r="AY9" s="3"/>
      <c r="AZ9" s="58"/>
      <c r="BA9" s="58"/>
      <c r="BB9" s="58"/>
      <c r="BC9" s="58"/>
      <c r="BD9" s="16"/>
      <c r="BE9" s="16"/>
      <c r="BF9" s="58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  <c r="BY9" s="4"/>
    </row>
    <row r="10" spans="34:90">
      <c r="AU10" s="3"/>
      <c r="AV10" s="3"/>
      <c r="AW10" s="3"/>
      <c r="AX10" s="3"/>
      <c r="AY10" s="3"/>
      <c r="AZ10" s="58"/>
      <c r="BA10" s="58"/>
      <c r="BB10" s="58"/>
      <c r="BC10" s="58"/>
      <c r="BD10" s="16"/>
      <c r="BE10" s="16"/>
      <c r="BF10" s="58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  <c r="BS10" s="22"/>
      <c r="BY10" s="49"/>
    </row>
    <row r="11" spans="34:90">
      <c r="AU11" s="3"/>
      <c r="AV11" s="3"/>
      <c r="AW11" s="3"/>
      <c r="AX11" s="3"/>
      <c r="AY11" s="3"/>
      <c r="AZ11" s="58"/>
      <c r="BA11" s="58"/>
      <c r="BB11" s="58"/>
      <c r="BC11" s="58"/>
      <c r="BD11" s="16"/>
      <c r="BE11" s="16"/>
      <c r="BF11" s="58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  <c r="BS11" s="22"/>
      <c r="BY11" s="49"/>
    </row>
    <row r="12" spans="34:90">
      <c r="AU12" s="3"/>
      <c r="AV12" s="3"/>
      <c r="AW12" s="3"/>
      <c r="AX12" s="3"/>
      <c r="AY12" s="3"/>
      <c r="AZ12" s="58"/>
      <c r="BA12" s="58"/>
      <c r="BB12" s="58"/>
      <c r="BC12" s="58"/>
      <c r="BD12" s="16"/>
      <c r="BE12" s="16"/>
      <c r="BF12" s="58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  <c r="BS12" s="22"/>
      <c r="BY12" s="49"/>
    </row>
    <row r="13" spans="34:90">
      <c r="AU13" s="3"/>
      <c r="AV13" s="3"/>
      <c r="AW13" s="3"/>
      <c r="AX13" s="3"/>
      <c r="AY13" s="3"/>
      <c r="AZ13" s="58"/>
      <c r="BA13" s="58"/>
      <c r="BB13" s="58"/>
      <c r="BC13" s="58"/>
      <c r="BD13" s="16"/>
      <c r="BE13" s="16"/>
      <c r="BF13" s="58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  <c r="BS13" s="22"/>
      <c r="BY13" s="49"/>
    </row>
    <row r="14" spans="34:90">
      <c r="AU14" s="3"/>
      <c r="AV14" s="3"/>
      <c r="AW14" s="3"/>
      <c r="AX14" s="3"/>
      <c r="AY14" s="3"/>
      <c r="AZ14" s="58"/>
      <c r="BA14" s="58"/>
      <c r="BB14" s="58"/>
      <c r="BC14" s="58"/>
      <c r="BD14" s="16"/>
      <c r="BE14" s="16"/>
      <c r="BF14" s="58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  <c r="BS14" s="22"/>
      <c r="BY14" s="49"/>
    </row>
    <row r="15" spans="34:90">
      <c r="AU15" s="3"/>
      <c r="AV15" s="3"/>
      <c r="AW15" s="3"/>
      <c r="AX15" s="3"/>
      <c r="AY15" s="3"/>
      <c r="AZ15" s="58"/>
      <c r="BA15" s="58"/>
      <c r="BB15" s="58"/>
      <c r="BC15" s="58"/>
      <c r="BD15" s="16"/>
      <c r="BE15" s="16"/>
      <c r="BF15" s="58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  <c r="BS15" s="22"/>
      <c r="BY15" s="49"/>
    </row>
    <row r="16" spans="34:90">
      <c r="AU16" s="3"/>
      <c r="AV16" s="3"/>
      <c r="AW16" s="3"/>
      <c r="AX16" s="3"/>
      <c r="AY16" s="3"/>
      <c r="AZ16" s="58"/>
      <c r="BA16" s="58"/>
      <c r="BB16" s="58"/>
      <c r="BC16" s="58"/>
      <c r="BD16" s="16"/>
      <c r="BE16" s="16"/>
      <c r="BF16" s="58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  <c r="BS16" s="22"/>
      <c r="BY16" s="49"/>
    </row>
    <row r="17" spans="47:77">
      <c r="AU17" s="3"/>
      <c r="AV17" s="3"/>
      <c r="AW17" s="3"/>
      <c r="AX17" s="3"/>
      <c r="AY17" s="3"/>
      <c r="AZ17" s="58"/>
      <c r="BA17" s="58"/>
      <c r="BB17" s="58"/>
      <c r="BC17" s="58"/>
      <c r="BD17" s="16"/>
      <c r="BE17" s="16"/>
      <c r="BF17" s="58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  <c r="BS17" s="22"/>
      <c r="BY17" s="49"/>
    </row>
    <row r="18" spans="47:77">
      <c r="AU18" s="3"/>
      <c r="AV18" s="3"/>
      <c r="AW18" s="3"/>
      <c r="AX18" s="3"/>
      <c r="AY18" s="3"/>
      <c r="AZ18" s="58"/>
      <c r="BA18" s="58"/>
      <c r="BB18" s="58"/>
      <c r="BC18" s="58"/>
      <c r="BD18" s="16"/>
      <c r="BE18" s="16"/>
      <c r="BF18" s="58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  <c r="BS18" s="22"/>
      <c r="BY18" s="49"/>
    </row>
    <row r="19" spans="47:77">
      <c r="AU19" s="3"/>
      <c r="AV19" s="3"/>
      <c r="AW19" s="3"/>
      <c r="AX19" s="3"/>
      <c r="AY19" s="3"/>
      <c r="AZ19" s="58"/>
      <c r="BA19" s="58"/>
      <c r="BB19" s="58"/>
      <c r="BC19" s="58"/>
      <c r="BD19" s="16"/>
      <c r="BE19" s="16"/>
      <c r="BF19" s="58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  <c r="BY19" s="49"/>
    </row>
    <row r="20" spans="47:77">
      <c r="AU20" s="3"/>
      <c r="AV20" s="3"/>
      <c r="AW20" s="3"/>
      <c r="AX20" s="3"/>
      <c r="AY20" s="3"/>
      <c r="AZ20" s="58"/>
      <c r="BA20" s="58"/>
      <c r="BB20" s="58"/>
      <c r="BC20" s="58"/>
      <c r="BD20" s="16"/>
      <c r="BE20" s="16"/>
      <c r="BF20" s="58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  <c r="BY20" s="49"/>
    </row>
    <row r="21" spans="47:77">
      <c r="AU21" s="3"/>
      <c r="AV21" s="3"/>
      <c r="AW21" s="3"/>
      <c r="AX21" s="3"/>
      <c r="AY21" s="3"/>
      <c r="AZ21" s="58"/>
      <c r="BA21" s="58"/>
      <c r="BB21" s="58"/>
      <c r="BC21" s="58"/>
      <c r="BD21" s="16"/>
      <c r="BE21" s="16"/>
      <c r="BF21" s="58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  <c r="BY21" s="19"/>
    </row>
    <row r="22" spans="47:77">
      <c r="AU22" s="3"/>
      <c r="AV22" s="3"/>
      <c r="AW22" s="3"/>
      <c r="AX22" s="3"/>
      <c r="AY22" s="3"/>
      <c r="AZ22" s="58"/>
      <c r="BA22" s="58"/>
      <c r="BB22" s="58"/>
      <c r="BC22" s="58"/>
      <c r="BD22" s="16"/>
      <c r="BE22" s="16"/>
      <c r="BF22" s="58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  <c r="BY22" s="19"/>
    </row>
    <row r="23" spans="47:77">
      <c r="AU23" s="3"/>
      <c r="AV23" s="3"/>
      <c r="AW23" s="3"/>
      <c r="AX23" s="3"/>
      <c r="AY23" s="3"/>
      <c r="AZ23" s="58"/>
      <c r="BA23" s="58"/>
      <c r="BB23" s="58"/>
      <c r="BC23" s="58"/>
      <c r="BD23" s="16"/>
      <c r="BE23" s="16"/>
      <c r="BF23" s="58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  <c r="BY23" s="19"/>
    </row>
    <row r="24" spans="47:77">
      <c r="AU24" s="3"/>
      <c r="AV24" s="3"/>
      <c r="AW24" s="3"/>
      <c r="AX24" s="3"/>
      <c r="AY24" s="3"/>
      <c r="AZ24" s="58"/>
      <c r="BA24" s="58"/>
      <c r="BB24" s="58"/>
      <c r="BC24" s="58"/>
      <c r="BD24" s="16"/>
      <c r="BE24" s="16"/>
      <c r="BF24" s="58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  <c r="BY24" s="19"/>
    </row>
    <row r="25" spans="47:77">
      <c r="AU25" s="3"/>
      <c r="AV25" s="3"/>
      <c r="AW25" s="3"/>
      <c r="AX25" s="3"/>
      <c r="AY25" s="3"/>
      <c r="AZ25" s="58"/>
      <c r="BA25" s="58"/>
      <c r="BB25" s="58"/>
      <c r="BC25" s="58"/>
      <c r="BD25" s="16"/>
      <c r="BE25" s="16"/>
      <c r="BF25" s="58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  <c r="BY25" s="19"/>
    </row>
    <row r="26" spans="47:77" ht="15.6">
      <c r="AU26" s="3"/>
      <c r="AV26" s="3"/>
      <c r="AW26" s="3"/>
      <c r="AX26" s="3"/>
      <c r="AY26" s="3"/>
      <c r="AZ26" s="58"/>
      <c r="BA26" s="58"/>
      <c r="BB26" s="58"/>
      <c r="BC26" s="58"/>
      <c r="BD26" s="16"/>
      <c r="BE26" s="16"/>
      <c r="BF26" s="58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  <c r="BY26" s="50"/>
    </row>
    <row r="27" spans="47:77">
      <c r="AU27" s="3"/>
      <c r="AV27" s="3"/>
      <c r="AW27" s="3"/>
      <c r="AX27" s="3"/>
      <c r="AY27" s="3"/>
      <c r="AZ27" s="58"/>
      <c r="BA27" s="58"/>
      <c r="BB27" s="58"/>
      <c r="BC27" s="58"/>
      <c r="BD27" s="16"/>
      <c r="BE27" s="16"/>
      <c r="BF27" s="58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  <c r="BV27" s="1"/>
      <c r="BW27" s="1"/>
      <c r="BX27" s="1"/>
    </row>
    <row r="28" spans="47:77">
      <c r="AU28" s="3"/>
      <c r="AV28" s="3"/>
      <c r="AW28" s="3"/>
      <c r="AX28" s="3"/>
      <c r="AY28" s="3"/>
      <c r="AZ28" s="58"/>
      <c r="BA28" s="58"/>
      <c r="BB28" s="58"/>
      <c r="BC28" s="58"/>
      <c r="BD28" s="16"/>
      <c r="BE28" s="16"/>
      <c r="BF28" s="58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7">
      <c r="AU29" s="3"/>
      <c r="AV29" s="3"/>
      <c r="AW29" s="3"/>
      <c r="AX29" s="3"/>
      <c r="AY29" s="3"/>
      <c r="AZ29" s="58"/>
      <c r="BA29" s="58"/>
      <c r="BB29" s="58"/>
      <c r="BC29" s="58"/>
      <c r="BD29" s="16"/>
      <c r="BE29" s="16"/>
      <c r="BF29" s="58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7">
      <c r="AU30" s="3"/>
      <c r="AV30" s="3"/>
      <c r="AW30" s="3"/>
      <c r="AX30" s="3"/>
      <c r="AY30" s="3"/>
      <c r="AZ30" s="58"/>
      <c r="BA30" s="58"/>
      <c r="BB30" s="58"/>
      <c r="BC30" s="58"/>
      <c r="BD30" s="16"/>
      <c r="BE30" s="16"/>
      <c r="BF30" s="58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7">
      <c r="AU31" s="3"/>
      <c r="AV31" s="3"/>
      <c r="AW31" s="3"/>
      <c r="AX31" s="3"/>
      <c r="AY31" s="3"/>
      <c r="AZ31" s="58"/>
      <c r="BA31" s="58"/>
      <c r="BB31" s="58"/>
      <c r="BC31" s="58"/>
      <c r="BD31" s="16"/>
      <c r="BE31" s="16"/>
      <c r="BF31" s="58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7">
      <c r="AU32" s="3"/>
      <c r="AV32" s="3"/>
      <c r="AW32" s="3"/>
      <c r="AX32" s="3"/>
      <c r="AY32" s="3"/>
      <c r="AZ32" s="58"/>
      <c r="BA32" s="58"/>
      <c r="BB32" s="58"/>
      <c r="BC32" s="58"/>
      <c r="BD32" s="16"/>
      <c r="BE32" s="16"/>
      <c r="BF32" s="58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70">
      <c r="AU33" s="3"/>
      <c r="AV33" s="3"/>
      <c r="AW33" s="3"/>
      <c r="AX33" s="3"/>
      <c r="AY33" s="3"/>
      <c r="AZ33" s="58"/>
      <c r="BA33" s="58"/>
      <c r="BB33" s="58"/>
      <c r="BC33" s="58"/>
      <c r="BD33" s="16"/>
      <c r="BE33" s="16"/>
      <c r="BF33" s="58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70">
      <c r="AU34" s="3"/>
      <c r="AV34" s="3"/>
      <c r="AW34" s="3"/>
      <c r="AX34" s="3"/>
      <c r="AY34" s="3"/>
      <c r="AZ34" s="58"/>
      <c r="BA34" s="58"/>
      <c r="BB34" s="58"/>
      <c r="BC34" s="58"/>
      <c r="BD34" s="16"/>
      <c r="BE34" s="16"/>
      <c r="BF34" s="58"/>
      <c r="BG34" s="3"/>
      <c r="BH34" s="3"/>
      <c r="BI34" s="3"/>
      <c r="BJ34" s="16"/>
      <c r="BK34" s="16"/>
      <c r="BL34" s="16"/>
      <c r="BM34" s="3"/>
      <c r="BN34" s="16"/>
      <c r="BO34" s="3"/>
      <c r="BP34" s="22"/>
      <c r="BQ34" s="22"/>
      <c r="BR34" s="22"/>
    </row>
    <row r="35" spans="47:70">
      <c r="AU35" s="3"/>
      <c r="AV35" s="3"/>
      <c r="AW35" s="3"/>
      <c r="AX35" s="3"/>
      <c r="AY35" s="3"/>
      <c r="AZ35" s="58"/>
      <c r="BA35" s="58"/>
      <c r="BB35" s="58"/>
      <c r="BC35" s="58"/>
      <c r="BD35" s="16"/>
      <c r="BE35" s="16"/>
      <c r="BF35" s="58"/>
      <c r="BG35" s="3"/>
      <c r="BH35" s="3"/>
      <c r="BI35" s="3"/>
      <c r="BJ35" s="16"/>
      <c r="BK35" s="16"/>
      <c r="BL35" s="16"/>
      <c r="BM35" s="3"/>
      <c r="BN35" s="16"/>
      <c r="BO35" s="3"/>
      <c r="BP35" s="22"/>
      <c r="BQ35" s="22"/>
      <c r="BR35" s="22"/>
    </row>
    <row r="36" spans="47:70">
      <c r="AU36" s="3"/>
      <c r="AV36" s="3"/>
      <c r="AW36" s="3"/>
      <c r="AX36" s="3"/>
      <c r="AY36" s="3"/>
      <c r="AZ36" s="58"/>
      <c r="BA36" s="58"/>
      <c r="BB36" s="58"/>
      <c r="BC36" s="58"/>
      <c r="BD36" s="16"/>
      <c r="BE36" s="16"/>
      <c r="BF36" s="58"/>
      <c r="BG36" s="3"/>
      <c r="BH36" s="3"/>
      <c r="BI36" s="3"/>
      <c r="BJ36" s="16"/>
      <c r="BK36" s="16"/>
      <c r="BL36" s="16"/>
      <c r="BM36" s="3"/>
      <c r="BN36" s="16"/>
      <c r="BO36" s="3"/>
      <c r="BP36" s="22"/>
      <c r="BQ36" s="22"/>
      <c r="BR36" s="22"/>
    </row>
    <row r="37" spans="47:70">
      <c r="AU37" s="3"/>
      <c r="AV37" s="3"/>
      <c r="AW37" s="3"/>
      <c r="AX37" s="3"/>
      <c r="AY37" s="3"/>
      <c r="AZ37" s="58"/>
      <c r="BA37" s="58"/>
      <c r="BB37" s="58"/>
      <c r="BC37" s="58"/>
      <c r="BD37" s="16"/>
      <c r="BE37" s="16"/>
      <c r="BF37" s="58"/>
      <c r="BG37" s="3"/>
      <c r="BH37" s="3"/>
      <c r="BI37" s="3"/>
      <c r="BJ37" s="16"/>
      <c r="BK37" s="16"/>
      <c r="BL37" s="16"/>
      <c r="BM37" s="3"/>
      <c r="BN37" s="16"/>
      <c r="BO37" s="3"/>
      <c r="BP37" s="22"/>
      <c r="BQ37" s="22"/>
      <c r="BR37" s="22"/>
    </row>
    <row r="38" spans="47:70">
      <c r="AU38" s="3"/>
      <c r="AV38" s="3"/>
      <c r="AW38" s="3"/>
      <c r="AX38" s="3"/>
      <c r="AY38" s="3"/>
      <c r="AZ38" s="58"/>
      <c r="BA38" s="58"/>
      <c r="BB38" s="58"/>
      <c r="BC38" s="58"/>
      <c r="BD38" s="16"/>
      <c r="BE38" s="16"/>
      <c r="BF38" s="58"/>
      <c r="BG38" s="3"/>
      <c r="BH38" s="3"/>
      <c r="BI38" s="3"/>
      <c r="BJ38" s="16"/>
      <c r="BK38" s="16"/>
      <c r="BL38" s="16"/>
      <c r="BM38" s="3"/>
      <c r="BN38" s="16"/>
      <c r="BO38" s="3"/>
      <c r="BP38" s="22"/>
      <c r="BQ38" s="22"/>
      <c r="BR38" s="22"/>
    </row>
    <row r="39" spans="47:70">
      <c r="AU39" s="3"/>
      <c r="AV39" s="3"/>
      <c r="AW39" s="3"/>
      <c r="AX39" s="3"/>
      <c r="AY39" s="3"/>
      <c r="AZ39" s="58"/>
      <c r="BA39" s="58"/>
      <c r="BB39" s="58"/>
      <c r="BC39" s="58"/>
      <c r="BD39" s="16"/>
      <c r="BE39" s="16"/>
      <c r="BF39" s="58"/>
      <c r="BG39" s="3"/>
      <c r="BH39" s="3"/>
      <c r="BI39" s="3"/>
      <c r="BJ39" s="16"/>
      <c r="BK39" s="16"/>
      <c r="BL39" s="16"/>
      <c r="BM39" s="3"/>
      <c r="BN39" s="16"/>
      <c r="BO39" s="3"/>
      <c r="BP39" s="22"/>
      <c r="BQ39" s="22"/>
      <c r="BR39" s="22"/>
    </row>
    <row r="40" spans="47:70">
      <c r="AU40" s="3"/>
      <c r="AV40" s="3"/>
      <c r="AW40" s="3"/>
      <c r="AX40" s="3"/>
      <c r="AY40" s="3"/>
      <c r="AZ40" s="58"/>
      <c r="BA40" s="58"/>
      <c r="BB40" s="58"/>
      <c r="BC40" s="58"/>
      <c r="BD40" s="16"/>
      <c r="BE40" s="16"/>
      <c r="BF40" s="58"/>
      <c r="BG40" s="3"/>
      <c r="BH40" s="3"/>
      <c r="BI40" s="3"/>
      <c r="BJ40" s="16"/>
      <c r="BK40" s="16"/>
      <c r="BL40" s="16"/>
      <c r="BM40" s="3"/>
      <c r="BN40" s="16"/>
      <c r="BO40" s="3"/>
      <c r="BP40" s="22"/>
      <c r="BQ40" s="22"/>
      <c r="BR40" s="22"/>
    </row>
    <row r="41" spans="47:70">
      <c r="AU41" s="3"/>
      <c r="AV41" s="3"/>
      <c r="AW41" s="3"/>
      <c r="AX41" s="3"/>
      <c r="AY41" s="3"/>
      <c r="AZ41" s="58"/>
      <c r="BA41" s="58"/>
      <c r="BB41" s="58"/>
      <c r="BC41" s="58"/>
      <c r="BD41" s="16"/>
      <c r="BE41" s="16"/>
      <c r="BF41" s="58"/>
      <c r="BG41" s="3"/>
      <c r="BH41" s="3"/>
      <c r="BI41" s="3"/>
      <c r="BJ41" s="16"/>
      <c r="BK41" s="16"/>
      <c r="BL41" s="16"/>
      <c r="BM41" s="3"/>
      <c r="BN41" s="16"/>
      <c r="BO41" s="3"/>
      <c r="BP41" s="22"/>
      <c r="BQ41" s="22"/>
      <c r="BR41" s="22"/>
    </row>
    <row r="42" spans="47:70">
      <c r="AU42" s="3"/>
      <c r="AV42" s="3"/>
      <c r="AW42" s="3"/>
      <c r="AX42" s="3"/>
      <c r="AY42" s="3"/>
      <c r="AZ42" s="58"/>
      <c r="BA42" s="58"/>
      <c r="BB42" s="58"/>
      <c r="BC42" s="58"/>
      <c r="BD42" s="16"/>
      <c r="BE42" s="16"/>
      <c r="BF42" s="58"/>
      <c r="BG42" s="3"/>
      <c r="BH42" s="3"/>
      <c r="BI42" s="3"/>
      <c r="BJ42" s="16"/>
      <c r="BK42" s="16"/>
      <c r="BL42" s="16"/>
      <c r="BM42" s="3"/>
      <c r="BN42" s="16"/>
      <c r="BO42" s="3"/>
      <c r="BP42" s="22"/>
      <c r="BQ42" s="22"/>
      <c r="BR42" s="22"/>
    </row>
    <row r="43" spans="47:70">
      <c r="AU43" s="3"/>
      <c r="AV43" s="3"/>
      <c r="AW43" s="3"/>
      <c r="AX43" s="3"/>
      <c r="AY43" s="3"/>
      <c r="AZ43" s="58"/>
      <c r="BA43" s="58"/>
      <c r="BB43" s="58"/>
      <c r="BC43" s="58"/>
      <c r="BD43" s="16"/>
      <c r="BE43" s="16"/>
      <c r="BF43" s="58"/>
      <c r="BG43" s="3"/>
      <c r="BH43" s="3"/>
      <c r="BI43" s="3"/>
      <c r="BJ43" s="16"/>
      <c r="BK43" s="16"/>
      <c r="BL43" s="16"/>
      <c r="BM43" s="3"/>
      <c r="BN43" s="16"/>
      <c r="BO43" s="3"/>
      <c r="BP43" s="22"/>
      <c r="BQ43" s="22"/>
      <c r="BR43" s="22"/>
    </row>
    <row r="44" spans="47:70">
      <c r="AU44" s="3"/>
      <c r="AV44" s="3"/>
      <c r="AW44" s="3"/>
      <c r="AX44" s="3"/>
      <c r="AY44" s="3"/>
      <c r="AZ44" s="58"/>
      <c r="BA44" s="58"/>
      <c r="BB44" s="58"/>
      <c r="BC44" s="58"/>
      <c r="BD44" s="16"/>
      <c r="BE44" s="16"/>
      <c r="BF44" s="58"/>
      <c r="BG44" s="3"/>
      <c r="BH44" s="3"/>
      <c r="BI44" s="3"/>
      <c r="BJ44" s="16"/>
      <c r="BK44" s="16"/>
      <c r="BL44" s="16"/>
      <c r="BM44" s="3"/>
      <c r="BN44" s="16"/>
      <c r="BO44" s="3"/>
      <c r="BP44" s="22"/>
      <c r="BQ44" s="22"/>
      <c r="BR44" s="22"/>
    </row>
    <row r="45" spans="47:70">
      <c r="AU45" s="3"/>
      <c r="AV45" s="3"/>
      <c r="AW45" s="3"/>
      <c r="AX45" s="3"/>
      <c r="AY45" s="3"/>
      <c r="AZ45" s="58"/>
      <c r="BA45" s="58"/>
      <c r="BB45" s="58"/>
      <c r="BC45" s="58"/>
      <c r="BD45" s="16"/>
      <c r="BE45" s="16"/>
      <c r="BF45" s="58"/>
      <c r="BG45" s="3"/>
      <c r="BH45" s="3"/>
      <c r="BI45" s="3"/>
      <c r="BJ45" s="16"/>
      <c r="BK45" s="16"/>
      <c r="BL45" s="16"/>
      <c r="BM45" s="3"/>
      <c r="BN45" s="16"/>
      <c r="BO45" s="3"/>
      <c r="BP45" s="22"/>
      <c r="BQ45" s="22"/>
      <c r="BR45" s="22"/>
    </row>
    <row r="46" spans="47:70">
      <c r="AU46" s="3"/>
      <c r="AV46" s="3"/>
      <c r="AW46" s="3"/>
      <c r="AX46" s="3"/>
      <c r="AY46" s="3"/>
      <c r="AZ46" s="58"/>
      <c r="BA46" s="58"/>
      <c r="BB46" s="58"/>
      <c r="BC46" s="58"/>
      <c r="BD46" s="16"/>
      <c r="BE46" s="16"/>
      <c r="BF46" s="58"/>
      <c r="BG46" s="3"/>
      <c r="BH46" s="3"/>
      <c r="BI46" s="3"/>
      <c r="BJ46" s="16"/>
      <c r="BK46" s="16"/>
      <c r="BL46" s="16"/>
      <c r="BM46" s="3"/>
      <c r="BN46" s="16"/>
      <c r="BO46" s="3"/>
      <c r="BP46" s="22"/>
      <c r="BQ46" s="22"/>
      <c r="BR46" s="22"/>
    </row>
    <row r="47" spans="47:70">
      <c r="AU47" s="3"/>
      <c r="AV47" s="3"/>
      <c r="AW47" s="3"/>
      <c r="AX47" s="3"/>
      <c r="AY47" s="3"/>
      <c r="AZ47" s="58"/>
      <c r="BA47" s="58"/>
      <c r="BB47" s="58"/>
      <c r="BC47" s="58"/>
      <c r="BD47" s="16"/>
      <c r="BE47" s="16"/>
      <c r="BF47" s="58"/>
      <c r="BG47" s="3"/>
      <c r="BH47" s="3"/>
      <c r="BI47" s="3"/>
      <c r="BJ47" s="16"/>
      <c r="BK47" s="16"/>
      <c r="BL47" s="16"/>
      <c r="BM47" s="3"/>
      <c r="BN47" s="16"/>
      <c r="BO47" s="3"/>
      <c r="BP47" s="22"/>
      <c r="BQ47" s="22"/>
      <c r="BR47" s="22"/>
    </row>
    <row r="48" spans="47:70">
      <c r="AU48" s="3"/>
      <c r="AV48" s="3"/>
      <c r="AW48" s="3"/>
      <c r="AX48" s="3"/>
      <c r="AY48" s="3"/>
      <c r="AZ48" s="58"/>
      <c r="BA48" s="58"/>
      <c r="BB48" s="58"/>
      <c r="BC48" s="58"/>
      <c r="BD48" s="16"/>
      <c r="BE48" s="16"/>
      <c r="BF48" s="58"/>
      <c r="BG48" s="3"/>
      <c r="BH48" s="3"/>
      <c r="BI48" s="3"/>
      <c r="BJ48" s="16"/>
      <c r="BK48" s="16"/>
      <c r="BL48" s="16"/>
      <c r="BM48" s="3"/>
      <c r="BN48" s="16"/>
      <c r="BO48" s="3"/>
      <c r="BP48" s="22"/>
      <c r="BQ48" s="22"/>
      <c r="BR48" s="22"/>
    </row>
    <row r="49" spans="47:70">
      <c r="AU49" s="3"/>
      <c r="AV49" s="3"/>
      <c r="AW49" s="3"/>
      <c r="AX49" s="3"/>
      <c r="AY49" s="3"/>
      <c r="AZ49" s="58"/>
      <c r="BA49" s="58"/>
      <c r="BB49" s="58"/>
      <c r="BC49" s="58"/>
      <c r="BD49" s="16"/>
      <c r="BE49" s="16"/>
      <c r="BF49" s="58"/>
      <c r="BG49" s="3"/>
      <c r="BH49" s="3"/>
      <c r="BI49" s="3"/>
      <c r="BJ49" s="16"/>
      <c r="BK49" s="16"/>
      <c r="BL49" s="16"/>
      <c r="BM49" s="3"/>
      <c r="BN49" s="16"/>
      <c r="BO49" s="3"/>
      <c r="BP49" s="22"/>
      <c r="BQ49" s="22"/>
      <c r="BR49" s="22"/>
    </row>
    <row r="50" spans="47:70">
      <c r="AU50" s="3"/>
      <c r="AV50" s="3"/>
      <c r="AW50" s="3"/>
      <c r="AX50" s="3"/>
      <c r="AY50" s="3"/>
      <c r="AZ50" s="58"/>
      <c r="BA50" s="58"/>
      <c r="BB50" s="58"/>
      <c r="BC50" s="58"/>
      <c r="BD50" s="16"/>
      <c r="BE50" s="16"/>
      <c r="BF50" s="58"/>
      <c r="BG50" s="3"/>
      <c r="BH50" s="3"/>
      <c r="BI50" s="3"/>
      <c r="BJ50" s="16"/>
      <c r="BK50" s="16"/>
      <c r="BL50" s="16"/>
      <c r="BM50" s="3"/>
      <c r="BN50" s="16"/>
      <c r="BO50" s="3"/>
      <c r="BP50" s="22"/>
      <c r="BQ50" s="22"/>
      <c r="BR50" s="22"/>
    </row>
    <row r="51" spans="47:70">
      <c r="AU51" s="3"/>
      <c r="AV51" s="3"/>
      <c r="AW51" s="3"/>
      <c r="AX51" s="3"/>
      <c r="AY51" s="3"/>
      <c r="AZ51" s="58"/>
      <c r="BA51" s="58"/>
      <c r="BB51" s="58"/>
      <c r="BC51" s="58"/>
      <c r="BD51" s="16"/>
      <c r="BE51" s="16"/>
      <c r="BF51" s="58"/>
      <c r="BG51" s="3"/>
      <c r="BH51" s="3"/>
      <c r="BI51" s="3"/>
      <c r="BJ51" s="16"/>
      <c r="BK51" s="16"/>
      <c r="BL51" s="16"/>
      <c r="BM51" s="3"/>
      <c r="BN51" s="16"/>
      <c r="BO51" s="3"/>
      <c r="BP51" s="22"/>
      <c r="BQ51" s="22"/>
      <c r="BR51" s="22"/>
    </row>
    <row r="52" spans="47:70">
      <c r="AU52" s="3"/>
      <c r="AV52" s="3"/>
      <c r="AW52" s="3"/>
      <c r="AX52" s="3"/>
      <c r="AY52" s="3"/>
      <c r="AZ52" s="58"/>
      <c r="BA52" s="58"/>
      <c r="BB52" s="58"/>
      <c r="BC52" s="58"/>
      <c r="BD52" s="16"/>
      <c r="BE52" s="16"/>
      <c r="BF52" s="58"/>
      <c r="BG52" s="3"/>
      <c r="BH52" s="3"/>
      <c r="BI52" s="3"/>
      <c r="BJ52" s="16"/>
      <c r="BK52" s="16"/>
      <c r="BL52" s="16"/>
      <c r="BM52" s="3"/>
      <c r="BN52" s="16"/>
      <c r="BO52" s="3"/>
      <c r="BP52" s="22"/>
      <c r="BQ52" s="22"/>
      <c r="BR52" s="22"/>
    </row>
    <row r="53" spans="47:70">
      <c r="AU53" s="3"/>
      <c r="AV53" s="3"/>
      <c r="AW53" s="3"/>
      <c r="AX53" s="3"/>
      <c r="AY53" s="3"/>
      <c r="AZ53" s="58"/>
      <c r="BA53" s="58"/>
      <c r="BB53" s="58"/>
      <c r="BC53" s="58"/>
      <c r="BD53" s="16"/>
      <c r="BE53" s="16"/>
      <c r="BF53" s="58"/>
      <c r="BG53" s="3"/>
      <c r="BH53" s="3"/>
      <c r="BI53" s="3"/>
      <c r="BJ53" s="16"/>
      <c r="BK53" s="16"/>
      <c r="BL53" s="16"/>
      <c r="BM53" s="3"/>
      <c r="BN53" s="16"/>
      <c r="BO53" s="3"/>
      <c r="BP53" s="22"/>
      <c r="BQ53" s="22"/>
      <c r="BR53" s="22"/>
    </row>
    <row r="54" spans="47:70">
      <c r="AU54" s="3"/>
      <c r="AV54" s="3"/>
      <c r="AW54" s="3"/>
      <c r="AX54" s="3"/>
      <c r="AY54" s="3"/>
      <c r="AZ54" s="58"/>
      <c r="BA54" s="58"/>
      <c r="BB54" s="58"/>
      <c r="BC54" s="58"/>
      <c r="BD54" s="16"/>
      <c r="BE54" s="16"/>
      <c r="BF54" s="58"/>
      <c r="BG54" s="3"/>
      <c r="BH54" s="3"/>
      <c r="BI54" s="3"/>
      <c r="BJ54" s="16"/>
      <c r="BK54" s="16"/>
      <c r="BL54" s="16"/>
      <c r="BM54" s="3"/>
      <c r="BN54" s="16"/>
      <c r="BO54" s="3"/>
      <c r="BP54" s="22"/>
      <c r="BQ54" s="22"/>
      <c r="BR54" s="22"/>
    </row>
    <row r="55" spans="47:70">
      <c r="AU55" s="3"/>
      <c r="AV55" s="3"/>
      <c r="AW55" s="3"/>
      <c r="AX55" s="3"/>
      <c r="AY55" s="3"/>
      <c r="AZ55" s="58"/>
      <c r="BA55" s="58"/>
      <c r="BB55" s="58"/>
      <c r="BC55" s="58"/>
      <c r="BD55" s="16"/>
      <c r="BE55" s="16"/>
      <c r="BF55" s="58"/>
      <c r="BG55" s="3"/>
      <c r="BH55" s="3"/>
      <c r="BI55" s="3"/>
      <c r="BJ55" s="16"/>
      <c r="BK55" s="16"/>
      <c r="BL55" s="16"/>
      <c r="BM55" s="3"/>
      <c r="BN55" s="16"/>
      <c r="BO55" s="3"/>
      <c r="BP55" s="22"/>
      <c r="BQ55" s="22"/>
      <c r="BR55" s="22"/>
    </row>
    <row r="56" spans="47:70">
      <c r="AU56" s="3"/>
      <c r="AV56" s="3"/>
      <c r="AW56" s="3"/>
      <c r="AX56" s="3"/>
      <c r="AY56" s="3"/>
      <c r="AZ56" s="58"/>
      <c r="BA56" s="58"/>
      <c r="BB56" s="58"/>
      <c r="BC56" s="58"/>
      <c r="BD56" s="16"/>
      <c r="BE56" s="16"/>
      <c r="BF56" s="58"/>
      <c r="BG56" s="3"/>
      <c r="BH56" s="3"/>
      <c r="BI56" s="3"/>
      <c r="BJ56" s="16"/>
      <c r="BK56" s="16"/>
      <c r="BL56" s="16"/>
      <c r="BM56" s="3"/>
      <c r="BN56" s="16"/>
      <c r="BO56" s="3"/>
      <c r="BP56" s="22"/>
      <c r="BQ56" s="22"/>
      <c r="BR56" s="22"/>
    </row>
    <row r="57" spans="47:70">
      <c r="AU57" s="3"/>
      <c r="AV57" s="3"/>
      <c r="AW57" s="3"/>
      <c r="AX57" s="3"/>
      <c r="AY57" s="3"/>
      <c r="AZ57" s="58"/>
      <c r="BA57" s="58"/>
      <c r="BB57" s="58"/>
      <c r="BC57" s="58"/>
      <c r="BD57" s="16"/>
      <c r="BE57" s="16"/>
      <c r="BF57" s="58"/>
      <c r="BG57" s="3"/>
      <c r="BH57" s="3"/>
      <c r="BI57" s="3"/>
      <c r="BJ57" s="16"/>
      <c r="BK57" s="16"/>
      <c r="BL57" s="16"/>
      <c r="BM57" s="3"/>
      <c r="BN57" s="16"/>
      <c r="BO57" s="3"/>
      <c r="BP57" s="22"/>
      <c r="BQ57" s="22"/>
      <c r="BR57" s="22"/>
    </row>
    <row r="58" spans="47:70">
      <c r="AU58" s="3"/>
      <c r="AV58" s="3"/>
      <c r="AW58" s="3"/>
      <c r="AX58" s="3"/>
      <c r="AY58" s="3"/>
      <c r="AZ58" s="58"/>
      <c r="BA58" s="58"/>
      <c r="BB58" s="58"/>
      <c r="BC58" s="58"/>
      <c r="BD58" s="16"/>
      <c r="BE58" s="16"/>
      <c r="BF58" s="58"/>
      <c r="BG58" s="3"/>
      <c r="BH58" s="3"/>
      <c r="BI58" s="3"/>
      <c r="BJ58" s="16"/>
      <c r="BK58" s="16"/>
      <c r="BL58" s="16"/>
      <c r="BM58" s="3"/>
      <c r="BN58" s="16"/>
      <c r="BO58" s="3"/>
      <c r="BP58" s="22"/>
      <c r="BQ58" s="22"/>
      <c r="BR58" s="22"/>
    </row>
    <row r="59" spans="47:70">
      <c r="AU59" s="3"/>
      <c r="AV59" s="3"/>
      <c r="AW59" s="3"/>
      <c r="AX59" s="3"/>
      <c r="AY59" s="3"/>
      <c r="AZ59" s="58"/>
      <c r="BA59" s="58"/>
      <c r="BB59" s="58"/>
      <c r="BC59" s="58"/>
      <c r="BD59" s="16"/>
      <c r="BE59" s="16"/>
      <c r="BF59" s="58"/>
      <c r="BG59" s="3"/>
      <c r="BH59" s="3"/>
      <c r="BI59" s="3"/>
      <c r="BJ59" s="16"/>
      <c r="BK59" s="16"/>
      <c r="BL59" s="16"/>
      <c r="BM59" s="3"/>
      <c r="BN59" s="16"/>
      <c r="BO59" s="3"/>
      <c r="BP59" s="22"/>
      <c r="BQ59" s="22"/>
      <c r="BR59" s="22"/>
    </row>
    <row r="60" spans="47:70">
      <c r="AU60" s="3"/>
      <c r="AV60" s="3"/>
      <c r="AW60" s="3"/>
      <c r="AX60" s="3"/>
      <c r="AY60" s="3"/>
      <c r="AZ60" s="58"/>
      <c r="BA60" s="58"/>
      <c r="BB60" s="58"/>
      <c r="BC60" s="58"/>
      <c r="BD60" s="16"/>
      <c r="BE60" s="16"/>
      <c r="BF60" s="58"/>
      <c r="BG60" s="3"/>
      <c r="BH60" s="3"/>
      <c r="BI60" s="3"/>
      <c r="BJ60" s="16"/>
      <c r="BK60" s="16"/>
      <c r="BL60" s="16"/>
      <c r="BM60" s="3"/>
      <c r="BN60" s="16"/>
      <c r="BO60" s="3"/>
      <c r="BP60" s="22"/>
      <c r="BQ60" s="22"/>
      <c r="BR60" s="22"/>
    </row>
    <row r="61" spans="47:70">
      <c r="AU61" s="3"/>
      <c r="AV61" s="3"/>
      <c r="AW61" s="3"/>
      <c r="AX61" s="3"/>
      <c r="AY61" s="3"/>
      <c r="AZ61" s="58"/>
      <c r="BA61" s="58"/>
      <c r="BB61" s="58"/>
      <c r="BC61" s="58"/>
      <c r="BD61" s="16"/>
      <c r="BE61" s="16"/>
      <c r="BF61" s="58"/>
      <c r="BG61" s="3"/>
      <c r="BH61" s="3"/>
      <c r="BI61" s="3"/>
      <c r="BJ61" s="16"/>
      <c r="BK61" s="16"/>
      <c r="BL61" s="16"/>
      <c r="BM61" s="3"/>
      <c r="BN61" s="16"/>
      <c r="BO61" s="3"/>
      <c r="BP61" s="22"/>
      <c r="BQ61" s="22"/>
      <c r="BR61" s="22"/>
    </row>
    <row r="62" spans="47:70">
      <c r="AU62" s="3"/>
      <c r="AV62" s="3"/>
      <c r="AW62" s="3"/>
      <c r="AX62" s="3"/>
      <c r="AY62" s="3"/>
      <c r="AZ62" s="58"/>
      <c r="BA62" s="58"/>
      <c r="BB62" s="58"/>
      <c r="BC62" s="58"/>
      <c r="BD62" s="16"/>
      <c r="BE62" s="16"/>
      <c r="BF62" s="58"/>
      <c r="BG62" s="3"/>
      <c r="BH62" s="3"/>
      <c r="BI62" s="3"/>
      <c r="BJ62" s="16"/>
      <c r="BK62" s="16"/>
      <c r="BL62" s="16"/>
      <c r="BM62" s="3"/>
      <c r="BN62" s="16"/>
      <c r="BO62" s="3"/>
      <c r="BP62" s="22"/>
      <c r="BQ62" s="22"/>
      <c r="BR62" s="22"/>
    </row>
    <row r="63" spans="47:70">
      <c r="AU63" s="3"/>
      <c r="AV63" s="3"/>
      <c r="AW63" s="3"/>
      <c r="AX63" s="3"/>
      <c r="AY63" s="3"/>
      <c r="AZ63" s="58"/>
      <c r="BA63" s="58"/>
      <c r="BB63" s="58"/>
      <c r="BC63" s="58"/>
      <c r="BD63" s="16"/>
      <c r="BE63" s="16"/>
      <c r="BF63" s="58"/>
      <c r="BG63" s="3"/>
      <c r="BH63" s="3"/>
      <c r="BI63" s="3"/>
      <c r="BJ63" s="16"/>
      <c r="BK63" s="16"/>
      <c r="BL63" s="16"/>
      <c r="BM63" s="3"/>
      <c r="BN63" s="16"/>
      <c r="BO63" s="3"/>
      <c r="BP63" s="22"/>
      <c r="BQ63" s="22"/>
      <c r="BR63" s="22"/>
    </row>
    <row r="64" spans="47:70">
      <c r="AU64" s="3"/>
      <c r="AV64" s="3"/>
      <c r="AW64" s="3"/>
      <c r="AX64" s="3"/>
      <c r="AY64" s="3"/>
      <c r="AZ64" s="58"/>
      <c r="BA64" s="58"/>
      <c r="BB64" s="58"/>
      <c r="BC64" s="58"/>
      <c r="BD64" s="16"/>
      <c r="BE64" s="16"/>
      <c r="BF64" s="58"/>
      <c r="BG64" s="3"/>
      <c r="BH64" s="3"/>
      <c r="BI64" s="3"/>
      <c r="BJ64" s="16"/>
      <c r="BK64" s="16"/>
      <c r="BL64" s="16"/>
      <c r="BM64" s="3"/>
      <c r="BN64" s="16"/>
      <c r="BO64" s="3"/>
      <c r="BP64" s="22"/>
      <c r="BQ64" s="22"/>
      <c r="BR64" s="22"/>
    </row>
    <row r="65" spans="47:78">
      <c r="AU65" s="3"/>
      <c r="AV65" s="3"/>
      <c r="AW65" s="3"/>
      <c r="AX65" s="3"/>
      <c r="AY65" s="3"/>
      <c r="AZ65" s="58"/>
      <c r="BA65" s="58"/>
      <c r="BB65" s="58"/>
      <c r="BC65" s="58"/>
      <c r="BD65" s="16"/>
      <c r="BE65" s="16"/>
      <c r="BF65" s="58"/>
      <c r="BG65" s="3"/>
      <c r="BH65" s="3"/>
      <c r="BI65" s="3"/>
      <c r="BJ65" s="16"/>
      <c r="BK65" s="16"/>
      <c r="BL65" s="16"/>
      <c r="BM65" s="3"/>
      <c r="BN65" s="16"/>
      <c r="BO65" s="3"/>
      <c r="BP65" s="22"/>
      <c r="BQ65" s="22"/>
      <c r="BR65" s="22"/>
    </row>
    <row r="66" spans="47:78">
      <c r="AU66" s="3"/>
      <c r="AV66" s="3"/>
      <c r="AW66" s="3"/>
      <c r="AX66" s="3"/>
      <c r="AY66" s="3"/>
      <c r="AZ66" s="58"/>
      <c r="BA66" s="58"/>
      <c r="BB66" s="58"/>
      <c r="BC66" s="58"/>
      <c r="BD66" s="16"/>
      <c r="BE66" s="16"/>
      <c r="BF66" s="58"/>
      <c r="BG66" s="3"/>
      <c r="BH66" s="3"/>
      <c r="BI66" s="3"/>
      <c r="BJ66" s="16"/>
      <c r="BK66" s="16"/>
      <c r="BL66" s="16"/>
      <c r="BM66" s="3"/>
      <c r="BN66" s="16"/>
      <c r="BO66" s="3"/>
      <c r="BP66" s="22"/>
      <c r="BQ66" s="22"/>
      <c r="BR66" s="22"/>
    </row>
    <row r="67" spans="47:78">
      <c r="AU67" s="3"/>
      <c r="AV67" s="3"/>
      <c r="AW67" s="3"/>
      <c r="AX67" s="3"/>
      <c r="AY67" s="3"/>
      <c r="AZ67" s="58"/>
      <c r="BA67" s="58"/>
      <c r="BB67" s="58"/>
      <c r="BC67" s="58"/>
      <c r="BD67" s="16"/>
      <c r="BE67" s="16"/>
      <c r="BF67" s="58"/>
      <c r="BG67" s="3"/>
      <c r="BH67" s="3"/>
      <c r="BI67" s="3"/>
      <c r="BJ67" s="16"/>
      <c r="BK67" s="16"/>
      <c r="BL67" s="16"/>
      <c r="BM67" s="3"/>
      <c r="BN67" s="16"/>
      <c r="BO67" s="3"/>
      <c r="BP67" s="22"/>
      <c r="BQ67" s="22"/>
      <c r="BR67" s="22"/>
    </row>
    <row r="68" spans="47:78">
      <c r="AU68" s="3"/>
      <c r="AV68" s="3"/>
      <c r="AW68" s="3"/>
      <c r="AX68" s="3"/>
      <c r="AY68" s="3"/>
      <c r="AZ68" s="58"/>
      <c r="BA68" s="58"/>
      <c r="BB68" s="58"/>
      <c r="BC68" s="58"/>
      <c r="BD68" s="16"/>
      <c r="BE68" s="16"/>
      <c r="BF68" s="58"/>
      <c r="BG68" s="3"/>
      <c r="BH68" s="3"/>
      <c r="BI68" s="3"/>
      <c r="BJ68" s="16"/>
      <c r="BK68" s="16"/>
      <c r="BL68" s="16"/>
      <c r="BM68" s="3"/>
      <c r="BN68" s="16"/>
      <c r="BO68" s="3"/>
      <c r="BP68" s="22"/>
      <c r="BQ68" s="22"/>
      <c r="BR68" s="22"/>
    </row>
    <row r="69" spans="47:78">
      <c r="AU69" s="3"/>
      <c r="AV69" s="3"/>
      <c r="AW69" s="3"/>
      <c r="AX69" s="3"/>
      <c r="AY69" s="3"/>
      <c r="AZ69" s="58"/>
      <c r="BA69" s="58"/>
      <c r="BB69" s="58"/>
      <c r="BC69" s="58"/>
      <c r="BD69" s="16"/>
      <c r="BE69" s="16"/>
      <c r="BF69" s="58"/>
      <c r="BG69" s="3"/>
      <c r="BH69" s="3"/>
      <c r="BI69" s="3"/>
      <c r="BJ69" s="16"/>
      <c r="BK69" s="16"/>
      <c r="BL69" s="16"/>
      <c r="BM69" s="3"/>
      <c r="BN69" s="16"/>
      <c r="BO69" s="3"/>
      <c r="BP69" s="22"/>
      <c r="BQ69" s="22"/>
      <c r="BR69" s="22"/>
    </row>
    <row r="70" spans="47:78">
      <c r="AU70" s="3"/>
      <c r="AV70" s="3"/>
      <c r="AW70" s="3"/>
      <c r="AX70" s="3"/>
      <c r="AY70" s="3"/>
      <c r="AZ70" s="58"/>
      <c r="BA70" s="58"/>
      <c r="BB70" s="58"/>
      <c r="BC70" s="58"/>
      <c r="BD70" s="16"/>
      <c r="BE70" s="16"/>
      <c r="BF70" s="58"/>
      <c r="BG70" s="3"/>
      <c r="BH70" s="3"/>
      <c r="BI70" s="3"/>
      <c r="BJ70" s="16"/>
      <c r="BK70" s="16"/>
      <c r="BL70" s="16"/>
      <c r="BM70" s="3"/>
      <c r="BN70" s="16"/>
      <c r="BO70" s="3"/>
      <c r="BP70" s="22"/>
      <c r="BQ70" s="22"/>
      <c r="BR70" s="22"/>
    </row>
    <row r="71" spans="47:78">
      <c r="AU71" s="3"/>
      <c r="AV71" s="3"/>
      <c r="AW71" s="3"/>
      <c r="AX71" s="3"/>
      <c r="AY71" s="3"/>
      <c r="AZ71" s="58"/>
      <c r="BA71" s="58"/>
      <c r="BB71" s="58"/>
      <c r="BC71" s="58"/>
      <c r="BD71" s="16"/>
      <c r="BE71" s="16"/>
      <c r="BF71" s="58"/>
      <c r="BG71" s="3"/>
      <c r="BH71" s="3"/>
      <c r="BI71" s="3"/>
      <c r="BJ71" s="16"/>
      <c r="BK71" s="16"/>
      <c r="BL71" s="16"/>
      <c r="BM71" s="3"/>
      <c r="BN71" s="16"/>
      <c r="BO71" s="3"/>
      <c r="BP71" s="22"/>
      <c r="BQ71" s="22"/>
      <c r="BR71" s="22"/>
    </row>
    <row r="72" spans="47:78">
      <c r="AU72" s="3"/>
      <c r="AV72" s="3"/>
      <c r="AW72" s="3"/>
      <c r="AX72" s="3"/>
      <c r="AY72" s="3"/>
      <c r="AZ72" s="58"/>
      <c r="BA72" s="58"/>
      <c r="BB72" s="58"/>
      <c r="BC72" s="58"/>
      <c r="BD72" s="16"/>
      <c r="BE72" s="16"/>
      <c r="BF72" s="58"/>
      <c r="BG72" s="3"/>
      <c r="BH72" s="3"/>
      <c r="BI72" s="3"/>
      <c r="BJ72" s="16"/>
      <c r="BK72" s="16"/>
      <c r="BL72" s="16"/>
      <c r="BM72" s="3"/>
      <c r="BN72" s="16"/>
      <c r="BO72" s="3"/>
      <c r="BP72" s="22"/>
      <c r="BQ72" s="22"/>
      <c r="BR72" s="22"/>
    </row>
    <row r="73" spans="47:78">
      <c r="AU73" s="3"/>
      <c r="AV73" s="3"/>
      <c r="AW73" s="3"/>
      <c r="AX73" s="3"/>
      <c r="AY73" s="3"/>
      <c r="AZ73" s="58"/>
      <c r="BA73" s="58"/>
      <c r="BB73" s="58"/>
      <c r="BC73" s="58"/>
      <c r="BD73" s="16"/>
      <c r="BE73" s="16"/>
      <c r="BF73" s="58"/>
      <c r="BG73" s="3"/>
      <c r="BH73" s="3"/>
      <c r="BI73" s="3"/>
      <c r="BJ73" s="16"/>
      <c r="BK73" s="16"/>
      <c r="BL73" s="16"/>
      <c r="BM73" s="3"/>
      <c r="BN73" s="16"/>
      <c r="BO73" s="3"/>
      <c r="BP73" s="22"/>
      <c r="BQ73" s="22"/>
      <c r="BR73" s="22"/>
    </row>
    <row r="74" spans="47:78">
      <c r="AU74" s="3"/>
      <c r="AV74" s="3"/>
      <c r="AW74" s="3"/>
      <c r="AX74" s="3"/>
      <c r="AY74" s="3"/>
      <c r="AZ74" s="58"/>
      <c r="BA74" s="58"/>
      <c r="BB74" s="58"/>
      <c r="BC74" s="58"/>
      <c r="BD74" s="16"/>
      <c r="BE74" s="16"/>
      <c r="BF74" s="58"/>
      <c r="BG74" s="3"/>
      <c r="BH74" s="3"/>
      <c r="BI74" s="3"/>
      <c r="BJ74" s="16"/>
      <c r="BK74" s="16"/>
      <c r="BL74" s="16"/>
      <c r="BM74" s="3"/>
      <c r="BN74" s="16"/>
      <c r="BO74" s="3"/>
      <c r="BP74" s="22"/>
      <c r="BQ74" s="22"/>
      <c r="BR74" s="22"/>
    </row>
    <row r="75" spans="47:78">
      <c r="AU75" s="3"/>
      <c r="AV75" s="3"/>
      <c r="AW75" s="3"/>
      <c r="AX75" s="3"/>
      <c r="AY75" s="3"/>
      <c r="AZ75" s="58"/>
      <c r="BA75" s="58"/>
      <c r="BB75" s="58"/>
      <c r="BC75" s="58"/>
      <c r="BD75" s="16"/>
      <c r="BE75" s="16"/>
      <c r="BF75" s="58"/>
      <c r="BG75" s="3"/>
      <c r="BH75" s="3"/>
      <c r="BI75" s="3"/>
      <c r="BJ75" s="16"/>
      <c r="BK75" s="16"/>
      <c r="BL75" s="16"/>
      <c r="BM75" s="3"/>
      <c r="BN75" s="16"/>
      <c r="BO75" s="3"/>
      <c r="BP75" s="22"/>
      <c r="BQ75" s="22"/>
      <c r="BR75" s="22"/>
    </row>
    <row r="76" spans="47:78">
      <c r="AU76" s="3"/>
      <c r="AV76" s="3"/>
      <c r="AW76" s="3"/>
      <c r="AX76" s="3"/>
      <c r="AY76" s="3"/>
      <c r="AZ76" s="58"/>
      <c r="BA76" s="58"/>
      <c r="BB76" s="58"/>
      <c r="BC76" s="58"/>
      <c r="BD76" s="16"/>
      <c r="BE76" s="16"/>
      <c r="BF76" s="58"/>
      <c r="BG76" s="3"/>
      <c r="BH76" s="3"/>
      <c r="BI76" s="3"/>
      <c r="BJ76" s="16"/>
      <c r="BK76" s="16"/>
      <c r="BL76" s="16"/>
      <c r="BM76" s="3"/>
      <c r="BN76" s="16"/>
      <c r="BO76" s="3"/>
      <c r="BP76" s="22"/>
      <c r="BQ76" s="22"/>
      <c r="BR76" s="22"/>
    </row>
    <row r="77" spans="47:78">
      <c r="AU77" s="3"/>
      <c r="AV77" s="3"/>
      <c r="AW77" s="3"/>
      <c r="AX77" s="3"/>
      <c r="AY77" s="3"/>
      <c r="AZ77" s="58"/>
      <c r="BA77" s="58"/>
      <c r="BB77" s="58"/>
      <c r="BC77" s="58"/>
      <c r="BD77" s="16"/>
      <c r="BE77" s="16"/>
      <c r="BF77" s="58"/>
      <c r="BG77" s="3"/>
      <c r="BH77" s="3"/>
      <c r="BI77" s="3"/>
      <c r="BJ77" s="16"/>
      <c r="BK77" s="16"/>
      <c r="BL77" s="16"/>
      <c r="BM77" s="3"/>
      <c r="BN77" s="16"/>
      <c r="BO77" s="3"/>
      <c r="BP77" s="22"/>
      <c r="BQ77" s="22"/>
      <c r="BR77" s="22"/>
      <c r="BZ77" s="1"/>
    </row>
    <row r="78" spans="47:78">
      <c r="AU78" s="3"/>
      <c r="AV78" s="3"/>
      <c r="AW78" s="3"/>
      <c r="AX78" s="3"/>
      <c r="AY78" s="3"/>
      <c r="AZ78" s="58"/>
      <c r="BA78" s="58"/>
      <c r="BB78" s="58"/>
      <c r="BC78" s="58"/>
      <c r="BD78" s="16"/>
      <c r="BE78" s="16"/>
      <c r="BF78" s="58"/>
      <c r="BG78" s="3"/>
      <c r="BH78" s="3"/>
      <c r="BI78" s="3"/>
      <c r="BJ78" s="16"/>
      <c r="BK78" s="16"/>
      <c r="BL78" s="16"/>
      <c r="BM78" s="3"/>
      <c r="BN78" s="16"/>
      <c r="BO78" s="3"/>
      <c r="BP78" s="22"/>
      <c r="BQ78" s="22"/>
      <c r="BR78" s="22"/>
      <c r="BZ78" s="1"/>
    </row>
    <row r="79" spans="47:78">
      <c r="AU79" s="3"/>
      <c r="AV79" s="3"/>
      <c r="AW79" s="3"/>
      <c r="AX79" s="3"/>
      <c r="AY79" s="3"/>
      <c r="AZ79" s="58"/>
      <c r="BA79" s="58"/>
      <c r="BB79" s="58"/>
      <c r="BC79" s="58"/>
      <c r="BD79" s="16"/>
      <c r="BE79" s="16"/>
      <c r="BF79" s="58"/>
      <c r="BG79" s="3"/>
      <c r="BH79" s="3"/>
      <c r="BI79" s="3"/>
      <c r="BJ79" s="16"/>
      <c r="BK79" s="16"/>
      <c r="BL79" s="16"/>
      <c r="BM79" s="3"/>
      <c r="BN79" s="16"/>
      <c r="BO79" s="3"/>
      <c r="BP79" s="22"/>
      <c r="BQ79" s="22"/>
      <c r="BR79" s="22"/>
      <c r="BZ79" s="1"/>
    </row>
    <row r="80" spans="47:78">
      <c r="AU80" s="3"/>
      <c r="AV80" s="3"/>
      <c r="AW80" s="3"/>
      <c r="AX80" s="3"/>
      <c r="AY80" s="3"/>
      <c r="AZ80" s="58"/>
      <c r="BA80" s="58"/>
      <c r="BB80" s="58"/>
      <c r="BC80" s="58"/>
      <c r="BD80" s="16"/>
      <c r="BE80" s="16"/>
      <c r="BF80" s="58"/>
      <c r="BG80" s="3"/>
      <c r="BH80" s="3"/>
      <c r="BI80" s="3"/>
      <c r="BJ80" s="16"/>
      <c r="BK80" s="16"/>
      <c r="BL80" s="16"/>
      <c r="BM80" s="3"/>
      <c r="BN80" s="16"/>
      <c r="BO80" s="3"/>
      <c r="BP80" s="22"/>
      <c r="BQ80" s="22"/>
      <c r="BR80" s="22"/>
      <c r="BZ80" s="1"/>
    </row>
    <row r="81" spans="47:89">
      <c r="AU81" s="3"/>
      <c r="AV81" s="3"/>
      <c r="AW81" s="3"/>
      <c r="AX81" s="3"/>
      <c r="AY81" s="3"/>
      <c r="AZ81" s="58"/>
      <c r="BA81" s="58"/>
      <c r="BB81" s="58"/>
      <c r="BC81" s="58"/>
      <c r="BD81" s="16"/>
      <c r="BE81" s="16"/>
      <c r="BF81" s="58"/>
      <c r="BG81" s="3"/>
      <c r="BH81" s="3"/>
      <c r="BI81" s="3"/>
      <c r="BJ81" s="16"/>
      <c r="BK81" s="16"/>
      <c r="BL81" s="16"/>
      <c r="BM81" s="3"/>
      <c r="BN81" s="16"/>
      <c r="BO81" s="3"/>
      <c r="BP81" s="22"/>
      <c r="BQ81" s="22"/>
      <c r="BR81" s="22"/>
      <c r="BZ81" s="1"/>
    </row>
    <row r="82" spans="47:89">
      <c r="AU82" s="3"/>
      <c r="AV82" s="3"/>
      <c r="AW82" s="3"/>
      <c r="AX82" s="3"/>
      <c r="AY82" s="3"/>
      <c r="AZ82" s="58"/>
      <c r="BA82" s="58"/>
      <c r="BB82" s="58"/>
      <c r="BC82" s="58"/>
      <c r="BD82" s="16"/>
      <c r="BE82" s="16"/>
      <c r="BF82" s="58"/>
      <c r="BG82" s="3"/>
      <c r="BH82" s="3"/>
      <c r="BI82" s="3"/>
      <c r="BJ82" s="16"/>
      <c r="BK82" s="16"/>
      <c r="BL82" s="16"/>
      <c r="BM82" s="3"/>
      <c r="BN82" s="16"/>
      <c r="BO82" s="3"/>
      <c r="BP82" s="22"/>
      <c r="BQ82" s="22"/>
      <c r="BR82" s="22"/>
      <c r="BZ82" s="1"/>
    </row>
    <row r="83" spans="47:89">
      <c r="AU83" s="3"/>
      <c r="AV83" s="3"/>
      <c r="AW83" s="3"/>
      <c r="AX83" s="3"/>
      <c r="AY83" s="3"/>
      <c r="AZ83" s="58"/>
      <c r="BA83" s="58"/>
      <c r="BB83" s="58"/>
      <c r="BC83" s="58"/>
      <c r="BD83" s="16"/>
      <c r="BE83" s="16"/>
      <c r="BF83" s="58"/>
      <c r="BG83" s="3"/>
      <c r="BH83" s="3"/>
      <c r="BI83" s="3"/>
      <c r="BJ83" s="16"/>
      <c r="BK83" s="16"/>
      <c r="BL83" s="16"/>
      <c r="BM83" s="3"/>
      <c r="BN83" s="16"/>
      <c r="BO83" s="3"/>
      <c r="BP83" s="22"/>
      <c r="BQ83" s="22"/>
      <c r="BR83" s="22"/>
      <c r="BZ83" s="1"/>
    </row>
    <row r="84" spans="47:89">
      <c r="AU84" s="3"/>
      <c r="AV84" s="3"/>
      <c r="AW84" s="3"/>
      <c r="AX84" s="3"/>
      <c r="AY84" s="3"/>
      <c r="AZ84" s="58"/>
      <c r="BA84" s="58"/>
      <c r="BB84" s="58"/>
      <c r="BC84" s="58"/>
      <c r="BD84" s="16"/>
      <c r="BE84" s="16"/>
      <c r="BF84" s="58"/>
      <c r="BG84" s="3"/>
      <c r="BH84" s="3"/>
      <c r="BI84" s="3"/>
      <c r="BJ84" s="16"/>
      <c r="BK84" s="16"/>
      <c r="BL84" s="16"/>
      <c r="BM84" s="3"/>
      <c r="BN84" s="16"/>
      <c r="BO84" s="3"/>
      <c r="BP84" s="22"/>
      <c r="BQ84" s="22"/>
      <c r="BR84" s="22"/>
      <c r="BZ84" s="1"/>
    </row>
    <row r="85" spans="47:89">
      <c r="AU85" s="3"/>
      <c r="AV85" s="3"/>
      <c r="AW85" s="3"/>
      <c r="AX85" s="3"/>
      <c r="AY85" s="3"/>
      <c r="AZ85" s="58"/>
      <c r="BA85" s="58"/>
      <c r="BB85" s="58"/>
      <c r="BC85" s="58"/>
      <c r="BD85" s="16"/>
      <c r="BE85" s="16"/>
      <c r="BF85" s="58"/>
      <c r="BG85" s="3"/>
      <c r="BH85" s="3"/>
      <c r="BI85" s="3"/>
      <c r="BJ85" s="16"/>
      <c r="BK85" s="16"/>
      <c r="BL85" s="16"/>
      <c r="BM85" s="3"/>
      <c r="BN85" s="16"/>
      <c r="BO85" s="3"/>
      <c r="BP85" s="22"/>
      <c r="BQ85" s="22"/>
      <c r="BR85" s="22"/>
      <c r="BZ85" s="1"/>
    </row>
    <row r="86" spans="47:89">
      <c r="AU86" s="3"/>
      <c r="AV86" s="3"/>
      <c r="AW86" s="3"/>
      <c r="AX86" s="3"/>
      <c r="AY86" s="3"/>
      <c r="AZ86" s="58"/>
      <c r="BA86" s="58"/>
      <c r="BB86" s="58"/>
      <c r="BC86" s="58"/>
      <c r="BD86" s="16"/>
      <c r="BE86" s="16"/>
      <c r="BF86" s="58"/>
      <c r="BG86" s="3"/>
      <c r="BH86" s="3"/>
      <c r="BI86" s="3"/>
      <c r="BJ86" s="16"/>
      <c r="BK86" s="16"/>
      <c r="BL86" s="16"/>
      <c r="BM86" s="3"/>
      <c r="BN86" s="16"/>
      <c r="BO86" s="3"/>
      <c r="BP86" s="22"/>
      <c r="BQ86" s="22"/>
      <c r="BR86" s="22"/>
      <c r="BZ86" s="1"/>
    </row>
    <row r="87" spans="47:89">
      <c r="AU87" s="3"/>
      <c r="AV87" s="3"/>
      <c r="AW87" s="3"/>
      <c r="AX87" s="3"/>
      <c r="AY87" s="3"/>
      <c r="AZ87" s="58"/>
      <c r="BA87" s="58"/>
      <c r="BB87" s="58"/>
      <c r="BC87" s="58"/>
      <c r="BD87" s="16"/>
      <c r="BE87" s="16"/>
      <c r="BF87" s="58"/>
      <c r="BG87" s="3"/>
      <c r="BH87" s="3"/>
      <c r="BI87" s="3"/>
      <c r="BJ87" s="16"/>
      <c r="BK87" s="16"/>
      <c r="BL87" s="16"/>
      <c r="BM87" s="3"/>
      <c r="BN87" s="16"/>
      <c r="BO87" s="3"/>
      <c r="BP87" s="22"/>
      <c r="BQ87" s="22"/>
      <c r="BR87" s="22"/>
      <c r="BZ87" s="1"/>
    </row>
    <row r="88" spans="47:89">
      <c r="AU88" s="3"/>
      <c r="AV88" s="3"/>
      <c r="AW88" s="3"/>
      <c r="AX88" s="3"/>
      <c r="AY88" s="3"/>
      <c r="AZ88" s="58"/>
      <c r="BA88" s="58"/>
      <c r="BB88" s="58"/>
      <c r="BC88" s="58"/>
      <c r="BD88" s="16"/>
      <c r="BE88" s="16"/>
      <c r="BF88" s="58"/>
      <c r="BG88" s="3"/>
      <c r="BH88" s="3"/>
      <c r="BI88" s="3"/>
      <c r="BJ88" s="16"/>
      <c r="BK88" s="16"/>
      <c r="BL88" s="16"/>
      <c r="BM88" s="3"/>
      <c r="BN88" s="16"/>
      <c r="BO88" s="3"/>
      <c r="BP88" s="22"/>
      <c r="BQ88" s="22"/>
      <c r="BR88" s="22"/>
      <c r="BZ88" s="1"/>
    </row>
    <row r="89" spans="47:89">
      <c r="AU89" s="3"/>
      <c r="AV89" s="3"/>
      <c r="AW89" s="3"/>
      <c r="AX89" s="3"/>
      <c r="AY89" s="3"/>
      <c r="AZ89" s="58"/>
      <c r="BA89" s="58"/>
      <c r="BB89" s="58"/>
      <c r="BC89" s="58"/>
      <c r="BD89" s="16"/>
      <c r="BE89" s="16"/>
      <c r="BF89" s="58"/>
      <c r="BG89" s="3"/>
      <c r="BH89" s="3"/>
      <c r="BI89" s="3"/>
      <c r="BJ89" s="16"/>
      <c r="BK89" s="16"/>
      <c r="BL89" s="16"/>
      <c r="BM89" s="3"/>
      <c r="BN89" s="16"/>
      <c r="BO89" s="3"/>
      <c r="BP89" s="22"/>
      <c r="BQ89" s="22"/>
      <c r="BR89" s="22"/>
      <c r="BZ89" s="1"/>
    </row>
    <row r="90" spans="47:89">
      <c r="AU90" s="3"/>
      <c r="AV90" s="3"/>
      <c r="AW90" s="3"/>
      <c r="AX90" s="3"/>
      <c r="AY90" s="3"/>
      <c r="AZ90" s="58"/>
      <c r="BA90" s="58"/>
      <c r="BB90" s="58"/>
      <c r="BC90" s="58"/>
      <c r="BD90" s="16"/>
      <c r="BE90" s="16"/>
      <c r="BF90" s="58"/>
      <c r="BG90" s="3"/>
      <c r="BH90" s="3"/>
      <c r="BI90" s="3"/>
      <c r="BJ90" s="16"/>
      <c r="BK90" s="16"/>
      <c r="BL90" s="16"/>
      <c r="BM90" s="3"/>
      <c r="BN90" s="16"/>
      <c r="BO90" s="3"/>
      <c r="BP90" s="22"/>
      <c r="BQ90" s="22"/>
      <c r="BR90" s="22"/>
      <c r="BZ90" s="1"/>
    </row>
    <row r="91" spans="47:89">
      <c r="AU91" s="3"/>
      <c r="AV91" s="3"/>
      <c r="AW91" s="3"/>
      <c r="AX91" s="3"/>
      <c r="AY91" s="3"/>
      <c r="AZ91" s="58"/>
      <c r="BA91" s="58"/>
      <c r="BB91" s="58"/>
      <c r="BC91" s="58"/>
      <c r="BD91" s="16"/>
      <c r="BE91" s="16"/>
      <c r="BF91" s="58"/>
      <c r="BG91" s="3"/>
      <c r="BH91" s="3"/>
      <c r="BI91" s="3"/>
      <c r="BJ91" s="16"/>
      <c r="BK91" s="16"/>
      <c r="BL91" s="16"/>
      <c r="BM91" s="3"/>
      <c r="BN91" s="16"/>
      <c r="BO91" s="3"/>
      <c r="BP91" s="22"/>
      <c r="BQ91" s="22"/>
      <c r="BR91" s="22"/>
      <c r="BZ91" s="1"/>
    </row>
    <row r="92" spans="47:89">
      <c r="AU92" s="3"/>
      <c r="AV92" s="3"/>
      <c r="AW92" s="3"/>
      <c r="AX92" s="3"/>
      <c r="AY92" s="3"/>
      <c r="AZ92" s="58"/>
      <c r="BA92" s="58"/>
      <c r="BB92" s="58"/>
      <c r="BC92" s="58"/>
      <c r="BD92" s="16"/>
      <c r="BE92" s="16"/>
      <c r="BF92" s="58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  <c r="CA92" s="22"/>
      <c r="CB92" s="22"/>
      <c r="CC92" s="22"/>
      <c r="CK92" s="1"/>
    </row>
    <row r="93" spans="47:89">
      <c r="AU93" s="3"/>
      <c r="AV93" s="3"/>
      <c r="AW93" s="3"/>
      <c r="AX93" s="3"/>
      <c r="AY93" s="3"/>
      <c r="AZ93" s="58"/>
      <c r="BA93" s="58"/>
      <c r="BB93" s="58"/>
      <c r="BC93" s="58"/>
      <c r="BD93" s="16"/>
      <c r="BE93" s="16"/>
      <c r="BF93" s="58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  <c r="CA93" s="22"/>
      <c r="CB93" s="22"/>
      <c r="CC93" s="22"/>
      <c r="CK93" s="1"/>
    </row>
    <row r="94" spans="47:89">
      <c r="AU94" s="3"/>
      <c r="AV94" s="3"/>
      <c r="AW94" s="3"/>
      <c r="AX94" s="3"/>
      <c r="AY94" s="3"/>
      <c r="AZ94" s="58"/>
      <c r="BA94" s="58"/>
      <c r="BB94" s="58"/>
      <c r="BC94" s="58"/>
      <c r="BD94" s="16"/>
      <c r="BE94" s="16"/>
      <c r="BF94" s="58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  <c r="CA94" s="22"/>
      <c r="CB94" s="22"/>
      <c r="CC94" s="22"/>
      <c r="CK94" s="1"/>
    </row>
    <row r="95" spans="47:89">
      <c r="AU95" s="3"/>
      <c r="AV95" s="3"/>
      <c r="AW95" s="3"/>
      <c r="AX95" s="3"/>
      <c r="AY95" s="3"/>
      <c r="AZ95" s="58"/>
      <c r="BA95" s="58"/>
      <c r="BB95" s="58"/>
      <c r="BC95" s="58"/>
      <c r="BD95" s="16"/>
      <c r="BE95" s="16"/>
      <c r="BF95" s="58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  <c r="CK95" s="1"/>
    </row>
    <row r="96" spans="47:89">
      <c r="AU96" s="3"/>
      <c r="AV96" s="3"/>
      <c r="AW96" s="3"/>
      <c r="AX96" s="3"/>
      <c r="AY96" s="3"/>
      <c r="AZ96" s="58"/>
      <c r="BA96" s="58"/>
      <c r="BB96" s="58"/>
      <c r="BC96" s="58"/>
      <c r="BD96" s="16"/>
      <c r="BE96" s="16"/>
      <c r="BF96" s="58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  <c r="CK96" s="1"/>
    </row>
    <row r="97" spans="47:89">
      <c r="AU97" s="3"/>
      <c r="AV97" s="3"/>
      <c r="AW97" s="3"/>
      <c r="AX97" s="3"/>
      <c r="AY97" s="3"/>
      <c r="AZ97" s="58"/>
      <c r="BA97" s="58"/>
      <c r="BB97" s="58"/>
      <c r="BC97" s="58"/>
      <c r="BD97" s="16"/>
      <c r="BE97" s="16"/>
      <c r="BF97" s="58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  <c r="CK97" s="1"/>
    </row>
    <row r="98" spans="47:89">
      <c r="AU98" s="3"/>
      <c r="AV98" s="3"/>
      <c r="AW98" s="3"/>
      <c r="AX98" s="3"/>
      <c r="AY98" s="3"/>
      <c r="AZ98" s="58"/>
      <c r="BA98" s="58"/>
      <c r="BB98" s="58"/>
      <c r="BC98" s="58"/>
      <c r="BD98" s="16"/>
      <c r="BE98" s="16"/>
      <c r="BF98" s="58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  <c r="CK98" s="1"/>
    </row>
    <row r="99" spans="47:89">
      <c r="AU99" s="3"/>
      <c r="AV99" s="3"/>
      <c r="AW99" s="3"/>
      <c r="AX99" s="3"/>
      <c r="AY99" s="3"/>
      <c r="AZ99" s="58"/>
      <c r="BA99" s="58"/>
      <c r="BB99" s="58"/>
      <c r="BC99" s="58"/>
      <c r="BD99" s="16"/>
      <c r="BE99" s="16"/>
      <c r="BF99" s="58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</row>
    <row r="100" spans="47:89">
      <c r="AU100" s="3"/>
      <c r="AV100" s="3"/>
      <c r="AW100" s="3"/>
      <c r="AX100" s="3"/>
      <c r="AY100" s="3"/>
      <c r="AZ100" s="58"/>
      <c r="BA100" s="58"/>
      <c r="BB100" s="58"/>
      <c r="BC100" s="58"/>
      <c r="BD100" s="16"/>
      <c r="BE100" s="16"/>
      <c r="BF100" s="58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</row>
    <row r="101" spans="47:89">
      <c r="AU101" s="3"/>
      <c r="AV101" s="3"/>
      <c r="AW101" s="3"/>
      <c r="AX101" s="3"/>
      <c r="AY101" s="3"/>
      <c r="AZ101" s="58"/>
      <c r="BA101" s="58"/>
      <c r="BB101" s="58"/>
      <c r="BC101" s="58"/>
      <c r="BD101" s="16"/>
      <c r="BE101" s="16"/>
      <c r="BF101" s="58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</row>
    <row r="102" spans="47:89">
      <c r="AU102" s="3"/>
      <c r="AV102" s="3"/>
      <c r="AW102" s="3"/>
      <c r="AX102" s="3"/>
      <c r="AY102" s="3"/>
      <c r="AZ102" s="58"/>
      <c r="BA102" s="58"/>
      <c r="BB102" s="58"/>
      <c r="BC102" s="58"/>
      <c r="BD102" s="16"/>
      <c r="BE102" s="16"/>
      <c r="BF102" s="58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</row>
    <row r="103" spans="47:89">
      <c r="AU103" s="3"/>
      <c r="AV103" s="3"/>
      <c r="AW103" s="3"/>
      <c r="AX103" s="3"/>
      <c r="AY103" s="3"/>
      <c r="AZ103" s="58"/>
      <c r="BA103" s="58"/>
      <c r="BB103" s="58"/>
      <c r="BC103" s="58"/>
      <c r="BD103" s="16"/>
      <c r="BE103" s="16"/>
      <c r="BF103" s="58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</row>
    <row r="104" spans="47:89">
      <c r="AU104" s="3"/>
      <c r="AV104" s="3"/>
      <c r="AW104" s="3"/>
      <c r="AX104" s="3"/>
      <c r="AY104" s="3"/>
      <c r="AZ104" s="58"/>
      <c r="BA104" s="58"/>
      <c r="BB104" s="58"/>
      <c r="BC104" s="58"/>
      <c r="BD104" s="16"/>
      <c r="BE104" s="16"/>
      <c r="BF104" s="58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</row>
    <row r="105" spans="47:89">
      <c r="AU105" s="3"/>
      <c r="AV105" s="3"/>
      <c r="AW105" s="3"/>
      <c r="AX105" s="3"/>
      <c r="AY105" s="3"/>
      <c r="AZ105" s="58"/>
      <c r="BA105" s="58"/>
      <c r="BB105" s="58"/>
      <c r="BC105" s="58"/>
      <c r="BD105" s="16"/>
      <c r="BE105" s="16"/>
      <c r="BF105" s="58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</row>
    <row r="106" spans="47:89">
      <c r="AU106" s="3"/>
      <c r="AV106" s="3"/>
      <c r="AW106" s="3"/>
      <c r="AX106" s="3"/>
      <c r="AY106" s="3"/>
      <c r="AZ106" s="58"/>
      <c r="BA106" s="58"/>
      <c r="BB106" s="58"/>
      <c r="BC106" s="58"/>
      <c r="BD106" s="16"/>
      <c r="BE106" s="16"/>
      <c r="BF106" s="58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</row>
    <row r="107" spans="47:89">
      <c r="AU107" s="3"/>
      <c r="AV107" s="3"/>
      <c r="AW107" s="3"/>
      <c r="AX107" s="3"/>
      <c r="AY107" s="3"/>
      <c r="AZ107" s="58"/>
      <c r="BA107" s="58"/>
      <c r="BB107" s="58"/>
      <c r="BC107" s="58"/>
      <c r="BD107" s="16"/>
      <c r="BE107" s="16"/>
      <c r="BF107" s="58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</row>
    <row r="108" spans="47:89">
      <c r="AU108" s="3"/>
      <c r="AV108" s="3"/>
      <c r="AW108" s="3"/>
      <c r="AX108" s="3"/>
      <c r="AY108" s="3"/>
      <c r="AZ108" s="58"/>
      <c r="BA108" s="58"/>
      <c r="BB108" s="58"/>
      <c r="BC108" s="58"/>
      <c r="BD108" s="16"/>
      <c r="BE108" s="16"/>
      <c r="BF108" s="58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</row>
    <row r="109" spans="47:89">
      <c r="AU109" s="3"/>
      <c r="AV109" s="3"/>
      <c r="AW109" s="3"/>
      <c r="AX109" s="3"/>
      <c r="AY109" s="3"/>
      <c r="AZ109" s="58"/>
      <c r="BA109" s="58"/>
      <c r="BB109" s="58"/>
      <c r="BC109" s="58"/>
      <c r="BD109" s="16"/>
      <c r="BE109" s="16"/>
      <c r="BF109" s="58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</row>
    <row r="110" spans="47:89">
      <c r="AU110" s="3"/>
      <c r="AV110" s="3"/>
      <c r="AW110" s="3"/>
      <c r="AX110" s="3"/>
      <c r="AY110" s="3"/>
      <c r="AZ110" s="58"/>
      <c r="BA110" s="58"/>
      <c r="BB110" s="58"/>
      <c r="BC110" s="58"/>
      <c r="BD110" s="16"/>
      <c r="BE110" s="16"/>
      <c r="BF110" s="58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</row>
    <row r="111" spans="47:89">
      <c r="AU111" s="3"/>
      <c r="AV111" s="3"/>
      <c r="AW111" s="3"/>
      <c r="AX111" s="3"/>
      <c r="AY111" s="3"/>
      <c r="AZ111" s="58"/>
      <c r="BA111" s="58"/>
      <c r="BB111" s="58"/>
      <c r="BC111" s="58"/>
      <c r="BD111" s="16"/>
      <c r="BE111" s="16"/>
      <c r="BF111" s="58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</row>
    <row r="112" spans="47:89">
      <c r="AU112" s="3"/>
      <c r="AV112" s="3"/>
      <c r="AW112" s="3"/>
      <c r="AX112" s="3"/>
      <c r="AY112" s="3"/>
      <c r="AZ112" s="58"/>
      <c r="BA112" s="58"/>
      <c r="BB112" s="58"/>
      <c r="BC112" s="58"/>
      <c r="BD112" s="16"/>
      <c r="BE112" s="16"/>
      <c r="BF112" s="58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</row>
    <row r="113" spans="47:76">
      <c r="AU113" s="3"/>
      <c r="AV113" s="3"/>
      <c r="AW113" s="3"/>
      <c r="AX113" s="3"/>
      <c r="AY113" s="3"/>
      <c r="AZ113" s="58"/>
      <c r="BA113" s="58"/>
      <c r="BB113" s="58"/>
      <c r="BC113" s="58"/>
      <c r="BD113" s="16"/>
      <c r="BE113" s="16"/>
      <c r="BF113" s="58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</row>
    <row r="114" spans="47:76">
      <c r="AU114" s="3"/>
      <c r="AV114" s="3"/>
      <c r="AW114" s="3"/>
      <c r="AX114" s="3"/>
      <c r="AY114" s="3"/>
      <c r="AZ114" s="58"/>
      <c r="BA114" s="58"/>
      <c r="BB114" s="58"/>
      <c r="BC114" s="58"/>
      <c r="BD114" s="16"/>
      <c r="BE114" s="16"/>
      <c r="BF114" s="58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</row>
    <row r="115" spans="47:76">
      <c r="AU115" s="3"/>
      <c r="AV115" s="3"/>
      <c r="AW115" s="3"/>
      <c r="AX115" s="3"/>
      <c r="AY115" s="3"/>
      <c r="AZ115" s="58"/>
      <c r="BA115" s="58"/>
      <c r="BB115" s="58"/>
      <c r="BC115" s="58"/>
      <c r="BD115" s="16"/>
      <c r="BE115" s="16"/>
      <c r="BF115" s="58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</row>
    <row r="116" spans="47:76">
      <c r="AU116" s="3"/>
      <c r="AV116" s="3"/>
      <c r="AW116" s="3"/>
      <c r="AX116" s="3"/>
      <c r="AY116" s="3"/>
      <c r="AZ116" s="58"/>
      <c r="BA116" s="58"/>
      <c r="BB116" s="58"/>
      <c r="BC116" s="58"/>
      <c r="BD116" s="16"/>
      <c r="BE116" s="16"/>
      <c r="BF116" s="58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</row>
    <row r="117" spans="47:76">
      <c r="AU117" s="3"/>
      <c r="AV117" s="3"/>
      <c r="AW117" s="3"/>
      <c r="AX117" s="3"/>
      <c r="AY117" s="3"/>
      <c r="AZ117" s="58"/>
      <c r="BA117" s="58"/>
      <c r="BB117" s="58"/>
      <c r="BC117" s="58"/>
      <c r="BD117" s="16"/>
      <c r="BE117" s="16"/>
      <c r="BF117" s="58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</row>
    <row r="118" spans="47:76">
      <c r="AU118" s="3"/>
      <c r="AV118" s="3"/>
      <c r="AW118" s="3"/>
      <c r="AX118" s="3"/>
      <c r="AY118" s="3"/>
      <c r="AZ118" s="58"/>
      <c r="BA118" s="58"/>
      <c r="BB118" s="58"/>
      <c r="BC118" s="58"/>
      <c r="BD118" s="16"/>
      <c r="BE118" s="16"/>
      <c r="BF118" s="58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</row>
    <row r="119" spans="47:76">
      <c r="AU119" s="3"/>
      <c r="AV119" s="3"/>
      <c r="AW119" s="3"/>
      <c r="AX119" s="3"/>
      <c r="AY119" s="3"/>
      <c r="AZ119" s="58"/>
      <c r="BA119" s="58"/>
      <c r="BB119" s="58"/>
      <c r="BC119" s="58"/>
      <c r="BD119" s="16"/>
      <c r="BE119" s="16"/>
      <c r="BF119" s="58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</row>
    <row r="120" spans="47:76">
      <c r="AU120" s="3"/>
      <c r="AV120" s="3"/>
      <c r="AW120" s="3"/>
      <c r="AX120" s="3"/>
      <c r="AY120" s="3"/>
      <c r="AZ120" s="58"/>
      <c r="BA120" s="58"/>
      <c r="BB120" s="58"/>
      <c r="BC120" s="58"/>
      <c r="BD120" s="16"/>
      <c r="BE120" s="16"/>
      <c r="BF120" s="58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</row>
    <row r="121" spans="47:76">
      <c r="AU121" s="3"/>
      <c r="AV121" s="3"/>
      <c r="AW121" s="3"/>
      <c r="AX121" s="3"/>
      <c r="AY121" s="3"/>
      <c r="AZ121" s="58"/>
      <c r="BA121" s="58"/>
      <c r="BB121" s="58"/>
      <c r="BC121" s="58"/>
      <c r="BD121" s="16"/>
      <c r="BE121" s="16"/>
      <c r="BF121" s="58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</row>
    <row r="122" spans="47:76">
      <c r="AU122" s="3"/>
      <c r="AV122" s="3"/>
      <c r="AW122" s="3"/>
      <c r="AX122" s="3"/>
      <c r="AY122" s="3"/>
      <c r="AZ122" s="58"/>
      <c r="BA122" s="58"/>
      <c r="BB122" s="58"/>
      <c r="BC122" s="58"/>
      <c r="BD122" s="16"/>
      <c r="BE122" s="16"/>
      <c r="BF122" s="58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</row>
    <row r="123" spans="47:76">
      <c r="AU123" s="3"/>
      <c r="AV123" s="3"/>
      <c r="AW123" s="3"/>
      <c r="AX123" s="3"/>
      <c r="AY123" s="3"/>
      <c r="AZ123" s="58"/>
      <c r="BA123" s="58"/>
      <c r="BB123" s="58"/>
      <c r="BC123" s="58"/>
      <c r="BD123" s="16"/>
      <c r="BE123" s="16"/>
      <c r="BF123" s="58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</row>
    <row r="124" spans="47:76">
      <c r="AU124" s="3"/>
      <c r="AV124" s="3"/>
      <c r="AW124" s="3"/>
      <c r="AX124" s="3"/>
      <c r="AY124" s="3"/>
      <c r="AZ124" s="58"/>
      <c r="BA124" s="58"/>
      <c r="BB124" s="58"/>
      <c r="BC124" s="58"/>
      <c r="BD124" s="16"/>
      <c r="BE124" s="16"/>
      <c r="BF124" s="58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</row>
    <row r="125" spans="47:76">
      <c r="AU125" s="3"/>
      <c r="AV125" s="3"/>
      <c r="AW125" s="3"/>
      <c r="AX125" s="3"/>
      <c r="AY125" s="3"/>
      <c r="AZ125" s="58"/>
      <c r="BA125" s="58"/>
      <c r="BB125" s="58"/>
      <c r="BC125" s="58"/>
      <c r="BD125" s="16"/>
      <c r="BE125" s="16"/>
      <c r="BF125" s="58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2"/>
      <c r="BS125" s="3"/>
      <c r="BT125" s="3"/>
      <c r="BU125" s="3"/>
      <c r="BV125" s="3"/>
      <c r="BW125" s="3"/>
      <c r="BX125" s="3"/>
    </row>
    <row r="126" spans="47:76">
      <c r="AU126" s="3"/>
      <c r="AV126" s="3"/>
      <c r="AW126" s="3"/>
      <c r="AX126" s="3"/>
      <c r="AY126" s="3"/>
      <c r="AZ126" s="58"/>
      <c r="BA126" s="58"/>
      <c r="BB126" s="58"/>
      <c r="BC126" s="58"/>
      <c r="BD126" s="16"/>
      <c r="BE126" s="16"/>
      <c r="BF126" s="58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2"/>
      <c r="BS126" s="3"/>
      <c r="BT126" s="3"/>
      <c r="BU126" s="3"/>
      <c r="BV126" s="3"/>
      <c r="BW126" s="3"/>
      <c r="BX126" s="3"/>
    </row>
    <row r="127" spans="47:76">
      <c r="AU127" s="3"/>
      <c r="AV127" s="3"/>
      <c r="AW127" s="3"/>
      <c r="AX127" s="3"/>
      <c r="AY127" s="3"/>
      <c r="AZ127" s="58"/>
      <c r="BA127" s="58"/>
      <c r="BB127" s="58"/>
      <c r="BC127" s="58"/>
      <c r="BD127" s="16"/>
      <c r="BE127" s="16"/>
      <c r="BF127" s="58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2"/>
      <c r="BS127" s="3"/>
      <c r="BT127" s="3"/>
      <c r="BU127" s="3"/>
      <c r="BV127" s="3"/>
      <c r="BW127" s="3"/>
      <c r="BX127" s="3"/>
    </row>
    <row r="128" spans="47:76">
      <c r="AU128" s="3"/>
      <c r="AV128" s="3"/>
      <c r="AW128" s="3"/>
      <c r="AX128" s="3"/>
      <c r="AY128" s="3"/>
      <c r="AZ128" s="58"/>
      <c r="BA128" s="58"/>
      <c r="BB128" s="58"/>
      <c r="BC128" s="58"/>
      <c r="BD128" s="16"/>
      <c r="BE128" s="16"/>
      <c r="BF128" s="58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2"/>
      <c r="BS128" s="3"/>
      <c r="BT128" s="3"/>
      <c r="BU128" s="3"/>
      <c r="BV128" s="3"/>
      <c r="BW128" s="3"/>
      <c r="BX128" s="3"/>
    </row>
    <row r="129" spans="47:76">
      <c r="AU129" s="3"/>
      <c r="AV129" s="3"/>
      <c r="AW129" s="3"/>
      <c r="AX129" s="3"/>
      <c r="AY129" s="3"/>
      <c r="AZ129" s="58"/>
      <c r="BA129" s="58"/>
      <c r="BB129" s="58"/>
      <c r="BC129" s="58"/>
      <c r="BD129" s="16"/>
      <c r="BE129" s="16"/>
      <c r="BF129" s="58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2"/>
      <c r="BS129" s="3"/>
      <c r="BT129" s="3"/>
      <c r="BU129" s="3"/>
      <c r="BV129" s="3"/>
      <c r="BW129" s="3"/>
      <c r="BX129" s="3"/>
    </row>
    <row r="130" spans="47:76">
      <c r="AU130" s="3"/>
      <c r="AV130" s="3"/>
      <c r="AW130" s="3"/>
      <c r="AX130" s="3"/>
      <c r="AY130" s="3"/>
      <c r="AZ130" s="58"/>
      <c r="BA130" s="58"/>
      <c r="BB130" s="58"/>
      <c r="BC130" s="58"/>
      <c r="BD130" s="16"/>
      <c r="BE130" s="16"/>
      <c r="BF130" s="58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2"/>
      <c r="BS130" s="3"/>
      <c r="BT130" s="3"/>
      <c r="BU130" s="3"/>
      <c r="BV130" s="3"/>
      <c r="BW130" s="3"/>
      <c r="BX130" s="3"/>
    </row>
    <row r="131" spans="47:76">
      <c r="AU131" s="3"/>
      <c r="AV131" s="3"/>
      <c r="AW131" s="3"/>
      <c r="AX131" s="3"/>
      <c r="AY131" s="3"/>
      <c r="AZ131" s="58"/>
      <c r="BA131" s="58"/>
      <c r="BB131" s="58"/>
      <c r="BC131" s="58"/>
      <c r="BD131" s="16"/>
      <c r="BE131" s="16"/>
      <c r="BF131" s="58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2"/>
      <c r="BS131" s="3"/>
      <c r="BT131" s="3"/>
      <c r="BU131" s="3"/>
      <c r="BV131" s="3"/>
      <c r="BW131" s="3"/>
      <c r="BX131" s="3"/>
    </row>
    <row r="132" spans="47:76">
      <c r="AU132" s="3"/>
      <c r="AV132" s="3"/>
      <c r="AW132" s="3"/>
      <c r="AX132" s="3"/>
      <c r="AY132" s="3"/>
      <c r="AZ132" s="58"/>
      <c r="BA132" s="58"/>
      <c r="BB132" s="58"/>
      <c r="BC132" s="58"/>
      <c r="BD132" s="16"/>
      <c r="BE132" s="16"/>
      <c r="BF132" s="58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2"/>
      <c r="BS132" s="3"/>
      <c r="BT132" s="3"/>
      <c r="BU132" s="3"/>
      <c r="BV132" s="3"/>
      <c r="BW132" s="3"/>
      <c r="BX132" s="3"/>
    </row>
    <row r="133" spans="47:76">
      <c r="AU133" s="3"/>
      <c r="AV133" s="3"/>
      <c r="AW133" s="3"/>
      <c r="AX133" s="3"/>
      <c r="AY133" s="3"/>
      <c r="AZ133" s="58"/>
      <c r="BA133" s="58"/>
      <c r="BB133" s="58"/>
      <c r="BC133" s="58"/>
      <c r="BD133" s="16"/>
      <c r="BE133" s="16"/>
      <c r="BF133" s="58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2"/>
      <c r="BS133" s="3"/>
      <c r="BT133" s="3"/>
      <c r="BU133" s="3"/>
      <c r="BV133" s="3"/>
      <c r="BW133" s="3"/>
      <c r="BX133" s="3"/>
    </row>
    <row r="134" spans="47:76">
      <c r="AU134" s="3"/>
      <c r="AV134" s="3"/>
      <c r="AW134" s="3"/>
      <c r="AX134" s="3"/>
      <c r="AY134" s="3"/>
      <c r="AZ134" s="58"/>
      <c r="BA134" s="58"/>
      <c r="BB134" s="58"/>
      <c r="BC134" s="58"/>
      <c r="BD134" s="16"/>
      <c r="BE134" s="16"/>
      <c r="BF134" s="58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2"/>
      <c r="BS134" s="3"/>
      <c r="BT134" s="3"/>
      <c r="BU134" s="3"/>
      <c r="BV134" s="3"/>
      <c r="BW134" s="3"/>
      <c r="BX134" s="3"/>
    </row>
    <row r="135" spans="47:76">
      <c r="AU135" s="3"/>
      <c r="AV135" s="3"/>
      <c r="AW135" s="3"/>
      <c r="AX135" s="3"/>
      <c r="AY135" s="3"/>
      <c r="AZ135" s="58"/>
      <c r="BA135" s="58"/>
      <c r="BB135" s="58"/>
      <c r="BC135" s="58"/>
      <c r="BD135" s="16"/>
      <c r="BE135" s="16"/>
      <c r="BF135" s="58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2"/>
      <c r="BS135" s="3"/>
      <c r="BT135" s="3"/>
      <c r="BU135" s="3"/>
      <c r="BV135" s="3"/>
      <c r="BW135" s="3"/>
      <c r="BX135" s="3"/>
    </row>
    <row r="136" spans="47:76">
      <c r="AU136" s="3"/>
      <c r="AV136" s="3"/>
      <c r="AW136" s="3"/>
      <c r="AX136" s="3"/>
      <c r="AY136" s="3"/>
      <c r="AZ136" s="58"/>
      <c r="BA136" s="58"/>
      <c r="BB136" s="58"/>
      <c r="BC136" s="58"/>
      <c r="BD136" s="16"/>
      <c r="BE136" s="16"/>
      <c r="BF136" s="58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2"/>
      <c r="BS136" s="3"/>
      <c r="BT136" s="3"/>
      <c r="BU136" s="3"/>
      <c r="BV136" s="3"/>
      <c r="BW136" s="3"/>
      <c r="BX136" s="3"/>
    </row>
    <row r="137" spans="47:76">
      <c r="AU137" s="3"/>
      <c r="AV137" s="3"/>
      <c r="AW137" s="3"/>
      <c r="AX137" s="3"/>
      <c r="AY137" s="3"/>
      <c r="AZ137" s="58"/>
      <c r="BA137" s="58"/>
      <c r="BB137" s="58"/>
      <c r="BC137" s="58"/>
      <c r="BD137" s="16"/>
      <c r="BE137" s="16"/>
      <c r="BF137" s="58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2"/>
      <c r="BS137" s="3"/>
      <c r="BT137" s="3"/>
      <c r="BU137" s="3"/>
      <c r="BV137" s="3"/>
      <c r="BW137" s="3"/>
      <c r="BX137" s="3"/>
    </row>
    <row r="138" spans="47:76">
      <c r="AU138" s="3"/>
      <c r="AV138" s="3"/>
      <c r="AW138" s="3"/>
      <c r="AX138" s="3"/>
      <c r="AY138" s="3"/>
      <c r="AZ138" s="58"/>
      <c r="BA138" s="58"/>
      <c r="BB138" s="58"/>
      <c r="BC138" s="58"/>
      <c r="BD138" s="16"/>
      <c r="BE138" s="16"/>
      <c r="BF138" s="58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2"/>
      <c r="BS138" s="3"/>
      <c r="BT138" s="3"/>
      <c r="BU138" s="3"/>
      <c r="BV138" s="3"/>
      <c r="BW138" s="3"/>
      <c r="BX138" s="3"/>
    </row>
    <row r="139" spans="47:76">
      <c r="AU139" s="3"/>
      <c r="AV139" s="3"/>
      <c r="AW139" s="3"/>
      <c r="AX139" s="3"/>
      <c r="AY139" s="3"/>
      <c r="AZ139" s="58"/>
      <c r="BA139" s="58"/>
      <c r="BB139" s="58"/>
      <c r="BC139" s="58"/>
      <c r="BD139" s="16"/>
      <c r="BE139" s="16"/>
      <c r="BF139" s="58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2"/>
      <c r="BS139" s="3"/>
      <c r="BT139" s="3"/>
      <c r="BU139" s="3"/>
      <c r="BV139" s="3"/>
      <c r="BW139" s="3"/>
      <c r="BX139" s="3"/>
    </row>
    <row r="140" spans="47:76">
      <c r="AU140" s="3"/>
      <c r="AV140" s="3"/>
      <c r="AW140" s="3"/>
      <c r="AX140" s="3"/>
      <c r="AY140" s="3"/>
      <c r="AZ140" s="58"/>
      <c r="BA140" s="58"/>
      <c r="BB140" s="58"/>
      <c r="BC140" s="58"/>
      <c r="BD140" s="16"/>
      <c r="BE140" s="16"/>
      <c r="BF140" s="58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2"/>
      <c r="BS140" s="3"/>
      <c r="BT140" s="3"/>
      <c r="BU140" s="3"/>
      <c r="BV140" s="3"/>
      <c r="BW140" s="3"/>
      <c r="BX140" s="3"/>
    </row>
    <row r="141" spans="47:76">
      <c r="AU141" s="3"/>
      <c r="AV141" s="3"/>
      <c r="AW141" s="3"/>
      <c r="AX141" s="3"/>
      <c r="AY141" s="3"/>
      <c r="AZ141" s="58"/>
      <c r="BA141" s="58"/>
      <c r="BB141" s="58"/>
      <c r="BC141" s="58"/>
      <c r="BD141" s="16"/>
      <c r="BE141" s="16"/>
      <c r="BF141" s="58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2"/>
      <c r="BS141" s="3"/>
      <c r="BT141" s="3"/>
      <c r="BU141" s="3"/>
      <c r="BV141" s="3"/>
      <c r="BW141" s="3"/>
      <c r="BX141" s="3"/>
    </row>
    <row r="142" spans="47:76">
      <c r="AU142" s="3"/>
      <c r="AV142" s="3"/>
      <c r="AW142" s="3"/>
      <c r="AX142" s="3"/>
      <c r="AY142" s="3"/>
      <c r="AZ142" s="58"/>
      <c r="BA142" s="58"/>
      <c r="BB142" s="58"/>
      <c r="BC142" s="58"/>
      <c r="BD142" s="16"/>
      <c r="BE142" s="16"/>
      <c r="BF142" s="58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2"/>
      <c r="BS142" s="3"/>
      <c r="BT142" s="3"/>
      <c r="BU142" s="3"/>
      <c r="BV142" s="3"/>
      <c r="BW142" s="3"/>
      <c r="BX142" s="3"/>
    </row>
    <row r="143" spans="47:76">
      <c r="AU143" s="3"/>
      <c r="AV143" s="3"/>
      <c r="AW143" s="3"/>
      <c r="AX143" s="3"/>
      <c r="AY143" s="3"/>
      <c r="AZ143" s="58"/>
      <c r="BA143" s="58"/>
      <c r="BB143" s="58"/>
      <c r="BC143" s="58"/>
      <c r="BD143" s="16"/>
      <c r="BE143" s="16"/>
      <c r="BF143" s="58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2"/>
      <c r="BS143" s="3"/>
      <c r="BT143" s="3"/>
      <c r="BU143" s="3"/>
      <c r="BV143" s="3"/>
      <c r="BW143" s="3"/>
      <c r="BX143" s="3"/>
    </row>
    <row r="144" spans="47:76">
      <c r="AU144" s="3"/>
      <c r="AV144" s="3"/>
      <c r="AW144" s="3"/>
      <c r="AX144" s="3"/>
      <c r="AY144" s="3"/>
      <c r="AZ144" s="58"/>
      <c r="BA144" s="58"/>
      <c r="BB144" s="58"/>
      <c r="BC144" s="58"/>
      <c r="BD144" s="16"/>
      <c r="BE144" s="16"/>
      <c r="BF144" s="58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2"/>
      <c r="BS144" s="3"/>
      <c r="BT144" s="3"/>
      <c r="BU144" s="3"/>
      <c r="BV144" s="3"/>
      <c r="BW144" s="3"/>
      <c r="BX144" s="3"/>
    </row>
    <row r="145" spans="47:78">
      <c r="AU145" s="3"/>
      <c r="AV145" s="3"/>
      <c r="AW145" s="3"/>
      <c r="AX145" s="3"/>
      <c r="AY145" s="3"/>
      <c r="AZ145" s="58"/>
      <c r="BA145" s="58"/>
      <c r="BB145" s="58"/>
      <c r="BC145" s="58"/>
      <c r="BD145" s="16"/>
      <c r="BE145" s="16"/>
      <c r="BF145" s="58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2"/>
      <c r="BS145" s="3"/>
      <c r="BT145" s="3"/>
      <c r="BU145" s="3"/>
      <c r="BV145" s="3"/>
      <c r="BW145" s="3"/>
      <c r="BX145" s="3"/>
    </row>
    <row r="146" spans="47:78">
      <c r="AU146" s="3"/>
      <c r="AV146" s="3"/>
      <c r="AW146" s="3"/>
      <c r="AX146" s="3"/>
      <c r="AY146" s="3"/>
      <c r="AZ146" s="58"/>
      <c r="BA146" s="58"/>
      <c r="BB146" s="58"/>
      <c r="BC146" s="58"/>
      <c r="BD146" s="16"/>
      <c r="BE146" s="16"/>
      <c r="BF146" s="58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2"/>
      <c r="BS146" s="3"/>
      <c r="BT146" s="3"/>
      <c r="BU146" s="3"/>
      <c r="BV146" s="3"/>
      <c r="BW146" s="3"/>
      <c r="BX146" s="3"/>
    </row>
    <row r="147" spans="47:78">
      <c r="AU147" s="3"/>
      <c r="AV147" s="3"/>
      <c r="AW147" s="3"/>
      <c r="AX147" s="3"/>
      <c r="AY147" s="3"/>
      <c r="AZ147" s="58"/>
      <c r="BA147" s="58"/>
      <c r="BB147" s="58"/>
      <c r="BC147" s="58"/>
      <c r="BD147" s="16"/>
      <c r="BE147" s="16"/>
      <c r="BF147" s="58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2"/>
      <c r="BS147" s="3"/>
      <c r="BT147" s="3"/>
      <c r="BU147" s="3"/>
      <c r="BV147" s="3"/>
      <c r="BW147" s="3"/>
      <c r="BX147" s="3"/>
    </row>
    <row r="148" spans="47:78">
      <c r="AU148" s="3"/>
      <c r="AV148" s="3"/>
      <c r="AW148" s="3"/>
      <c r="AX148" s="3"/>
      <c r="AY148" s="3"/>
      <c r="AZ148" s="58"/>
      <c r="BA148" s="58"/>
      <c r="BB148" s="58"/>
      <c r="BC148" s="58"/>
      <c r="BD148" s="16"/>
      <c r="BE148" s="16"/>
      <c r="BF148" s="58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2"/>
      <c r="BS148" s="3"/>
      <c r="BT148" s="3"/>
      <c r="BU148" s="3"/>
      <c r="BV148" s="3"/>
      <c r="BW148" s="3"/>
      <c r="BX148" s="3"/>
    </row>
    <row r="149" spans="47:78">
      <c r="AU149" s="3"/>
      <c r="AV149" s="3"/>
      <c r="AW149" s="3"/>
      <c r="AX149" s="3"/>
      <c r="AY149" s="3"/>
      <c r="AZ149" s="58"/>
      <c r="BA149" s="58"/>
      <c r="BB149" s="58"/>
      <c r="BC149" s="58"/>
      <c r="BD149" s="16"/>
      <c r="BE149" s="16"/>
      <c r="BF149" s="58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2"/>
      <c r="BS149" s="3"/>
      <c r="BT149" s="3"/>
      <c r="BU149" s="3"/>
      <c r="BV149" s="3"/>
      <c r="BW149" s="3"/>
      <c r="BX149" s="3"/>
      <c r="BZ149" s="22"/>
    </row>
    <row r="150" spans="47:78">
      <c r="AU150" s="3"/>
      <c r="AV150" s="3"/>
      <c r="AW150" s="3"/>
      <c r="AX150" s="3"/>
      <c r="AY150" s="3"/>
      <c r="AZ150" s="58"/>
      <c r="BA150" s="58"/>
      <c r="BB150" s="58"/>
      <c r="BC150" s="58"/>
      <c r="BD150" s="16"/>
      <c r="BE150" s="16"/>
      <c r="BF150" s="58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2"/>
      <c r="BS150" s="3"/>
      <c r="BT150" s="3"/>
      <c r="BU150" s="3"/>
      <c r="BV150" s="3"/>
      <c r="BW150" s="3"/>
      <c r="BX150" s="3"/>
      <c r="BZ150" s="22"/>
    </row>
    <row r="151" spans="47:78" ht="12.75" customHeight="1">
      <c r="AU151" s="3"/>
      <c r="AV151" s="3"/>
      <c r="AW151" s="3"/>
      <c r="AX151" s="3"/>
      <c r="AY151" s="3"/>
      <c r="AZ151" s="58"/>
      <c r="BA151" s="58"/>
      <c r="BB151" s="58"/>
      <c r="BC151" s="58"/>
      <c r="BD151" s="16"/>
      <c r="BE151" s="16"/>
      <c r="BF151" s="58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2"/>
      <c r="BS151" s="3"/>
      <c r="BT151" s="3"/>
      <c r="BU151" s="3"/>
      <c r="BV151" s="3"/>
      <c r="BW151" s="3"/>
      <c r="BX151" s="3"/>
      <c r="BZ151" s="22"/>
    </row>
    <row r="152" spans="47:78">
      <c r="AU152" s="3"/>
      <c r="AV152" s="3"/>
      <c r="AW152" s="3"/>
      <c r="AX152" s="3"/>
      <c r="AY152" s="3"/>
      <c r="AZ152" s="58"/>
      <c r="BA152" s="58"/>
      <c r="BB152" s="58"/>
      <c r="BC152" s="58"/>
      <c r="BD152" s="16"/>
      <c r="BE152" s="16"/>
      <c r="BF152" s="58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2"/>
      <c r="BS152" s="3"/>
      <c r="BT152" s="3"/>
      <c r="BU152" s="3"/>
      <c r="BV152" s="3"/>
      <c r="BW152" s="3"/>
      <c r="BX152" s="3"/>
      <c r="BZ152" s="22"/>
    </row>
    <row r="153" spans="47:78">
      <c r="AU153" s="3"/>
      <c r="AV153" s="3"/>
      <c r="AW153" s="3"/>
      <c r="AX153" s="3"/>
      <c r="AY153" s="3"/>
      <c r="AZ153" s="58"/>
      <c r="BA153" s="58"/>
      <c r="BB153" s="58"/>
      <c r="BC153" s="58"/>
      <c r="BD153" s="16"/>
      <c r="BE153" s="16"/>
      <c r="BF153" s="58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2"/>
      <c r="BS153" s="3"/>
      <c r="BT153" s="3"/>
      <c r="BU153" s="3"/>
      <c r="BV153" s="3"/>
      <c r="BW153" s="3"/>
      <c r="BX153" s="3"/>
      <c r="BZ153" s="22"/>
    </row>
    <row r="154" spans="47:78">
      <c r="AU154" s="3"/>
      <c r="AV154" s="3"/>
      <c r="AW154" s="3"/>
      <c r="AX154" s="3"/>
      <c r="AY154" s="3"/>
      <c r="AZ154" s="58"/>
      <c r="BA154" s="58"/>
      <c r="BB154" s="58"/>
      <c r="BC154" s="58"/>
      <c r="BD154" s="16"/>
      <c r="BE154" s="16"/>
      <c r="BF154" s="58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2"/>
      <c r="BS154" s="3"/>
      <c r="BT154" s="3"/>
      <c r="BU154" s="3"/>
      <c r="BV154" s="3"/>
      <c r="BW154" s="3"/>
      <c r="BX154" s="3"/>
      <c r="BZ154" s="22"/>
    </row>
    <row r="155" spans="47:78">
      <c r="AU155" s="3"/>
      <c r="AV155" s="3"/>
      <c r="AW155" s="3"/>
      <c r="AX155" s="3"/>
      <c r="AY155" s="3"/>
      <c r="AZ155" s="58"/>
      <c r="BA155" s="58"/>
      <c r="BB155" s="58"/>
      <c r="BC155" s="58"/>
      <c r="BD155" s="16"/>
      <c r="BE155" s="16"/>
      <c r="BF155" s="58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2"/>
      <c r="BS155" s="3"/>
      <c r="BT155" s="3"/>
      <c r="BU155" s="3"/>
      <c r="BV155" s="3"/>
      <c r="BW155" s="3"/>
      <c r="BX155" s="3"/>
      <c r="BZ155" s="22"/>
    </row>
    <row r="156" spans="47:78">
      <c r="AU156" s="3"/>
      <c r="AV156" s="3"/>
      <c r="AW156" s="3"/>
      <c r="AX156" s="3"/>
      <c r="AY156" s="3"/>
      <c r="AZ156" s="58"/>
      <c r="BA156" s="58"/>
      <c r="BB156" s="58"/>
      <c r="BC156" s="58"/>
      <c r="BD156" s="16"/>
      <c r="BE156" s="16"/>
      <c r="BF156" s="58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2"/>
      <c r="BS156" s="3"/>
      <c r="BT156" s="3"/>
      <c r="BU156" s="3"/>
      <c r="BV156" s="3"/>
      <c r="BW156" s="3"/>
      <c r="BX156" s="3"/>
      <c r="BZ156" s="22"/>
    </row>
    <row r="157" spans="47:78">
      <c r="AU157" s="3"/>
      <c r="AV157" s="3"/>
      <c r="AW157" s="3"/>
      <c r="AX157" s="3"/>
      <c r="AY157" s="3"/>
      <c r="AZ157" s="58"/>
      <c r="BA157" s="58"/>
      <c r="BB157" s="58"/>
      <c r="BC157" s="58"/>
      <c r="BD157" s="16"/>
      <c r="BE157" s="16"/>
      <c r="BF157" s="58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2"/>
      <c r="BS157" s="3"/>
      <c r="BT157" s="3"/>
      <c r="BU157" s="3"/>
      <c r="BV157" s="3"/>
      <c r="BW157" s="3"/>
      <c r="BX157" s="3"/>
      <c r="BZ157" s="22"/>
    </row>
    <row r="158" spans="47:78">
      <c r="AU158" s="3"/>
      <c r="AV158" s="3"/>
      <c r="AW158" s="3"/>
      <c r="AX158" s="3"/>
      <c r="AY158" s="3"/>
      <c r="AZ158" s="58"/>
      <c r="BA158" s="58"/>
      <c r="BB158" s="58"/>
      <c r="BC158" s="58"/>
      <c r="BD158" s="16"/>
      <c r="BE158" s="16"/>
      <c r="BF158" s="58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2"/>
      <c r="BS158" s="3"/>
      <c r="BT158" s="3"/>
      <c r="BU158" s="3"/>
      <c r="BV158" s="3"/>
      <c r="BW158" s="3"/>
      <c r="BX158" s="3"/>
      <c r="BZ158" s="22"/>
    </row>
    <row r="159" spans="47:78">
      <c r="AU159" s="3"/>
      <c r="AV159" s="3"/>
      <c r="AW159" s="3"/>
      <c r="AX159" s="3"/>
      <c r="AY159" s="3"/>
      <c r="AZ159" s="58"/>
      <c r="BA159" s="58"/>
      <c r="BB159" s="58"/>
      <c r="BC159" s="58"/>
      <c r="BD159" s="16"/>
      <c r="BE159" s="16"/>
      <c r="BF159" s="58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2"/>
      <c r="BS159" s="3"/>
      <c r="BT159" s="3"/>
      <c r="BU159" s="3"/>
      <c r="BV159" s="3"/>
      <c r="BW159" s="3"/>
      <c r="BX159" s="3"/>
      <c r="BZ159" s="22"/>
    </row>
    <row r="160" spans="47:78">
      <c r="AU160" s="3"/>
      <c r="AV160" s="3"/>
      <c r="AW160" s="3"/>
      <c r="AX160" s="3"/>
      <c r="AY160" s="3"/>
      <c r="AZ160" s="58"/>
      <c r="BA160" s="58"/>
      <c r="BB160" s="58"/>
      <c r="BC160" s="58"/>
      <c r="BD160" s="16"/>
      <c r="BE160" s="16"/>
      <c r="BF160" s="58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22"/>
      <c r="BS160" s="3"/>
      <c r="BT160" s="3"/>
      <c r="BU160" s="3"/>
      <c r="BV160" s="3"/>
      <c r="BW160" s="3"/>
      <c r="BX160" s="3"/>
      <c r="BZ160" s="22"/>
    </row>
    <row r="161" spans="47:78">
      <c r="AU161" s="3"/>
      <c r="AV161" s="3"/>
      <c r="AW161" s="3"/>
      <c r="AX161" s="3"/>
      <c r="AY161" s="3"/>
      <c r="AZ161" s="58"/>
      <c r="BA161" s="58"/>
      <c r="BB161" s="58"/>
      <c r="BC161" s="58"/>
      <c r="BD161" s="16"/>
      <c r="BE161" s="16"/>
      <c r="BF161" s="58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22"/>
      <c r="BS161" s="3"/>
      <c r="BT161" s="3"/>
      <c r="BU161" s="3"/>
      <c r="BV161" s="3"/>
      <c r="BW161" s="3"/>
      <c r="BX161" s="3"/>
      <c r="BZ161" s="22"/>
    </row>
    <row r="162" spans="47:78">
      <c r="AU162" s="3"/>
      <c r="AV162" s="3"/>
      <c r="AW162" s="3"/>
      <c r="AX162" s="3"/>
      <c r="AY162" s="3"/>
      <c r="AZ162" s="58"/>
      <c r="BA162" s="58"/>
      <c r="BB162" s="58"/>
      <c r="BC162" s="58"/>
      <c r="BD162" s="16"/>
      <c r="BE162" s="16"/>
      <c r="BF162" s="58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22"/>
      <c r="BS162" s="3"/>
      <c r="BT162" s="3"/>
      <c r="BU162" s="3"/>
      <c r="BV162" s="3"/>
      <c r="BW162" s="3"/>
      <c r="BX162" s="3"/>
      <c r="BZ162" s="22"/>
    </row>
    <row r="163" spans="47:78">
      <c r="AU163" s="3"/>
      <c r="AV163" s="3"/>
      <c r="AW163" s="3"/>
      <c r="AX163" s="3"/>
      <c r="AY163" s="3"/>
      <c r="AZ163" s="58"/>
      <c r="BA163" s="58"/>
      <c r="BB163" s="58"/>
      <c r="BC163" s="58"/>
      <c r="BD163" s="16"/>
      <c r="BE163" s="16"/>
      <c r="BF163" s="58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22"/>
      <c r="BS163" s="3"/>
      <c r="BT163" s="3"/>
      <c r="BU163" s="3"/>
      <c r="BV163" s="3"/>
      <c r="BW163" s="3"/>
      <c r="BX163" s="3"/>
      <c r="BZ163" s="22"/>
    </row>
    <row r="164" spans="47:78">
      <c r="AU164" s="3"/>
      <c r="AV164" s="3"/>
      <c r="AW164" s="3"/>
      <c r="AX164" s="3"/>
      <c r="AY164" s="3"/>
      <c r="AZ164" s="58"/>
      <c r="BA164" s="58"/>
      <c r="BB164" s="58"/>
      <c r="BC164" s="58"/>
      <c r="BD164" s="16"/>
      <c r="BE164" s="16"/>
      <c r="BF164" s="58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22"/>
      <c r="BS164" s="3"/>
      <c r="BT164" s="3"/>
      <c r="BU164" s="3"/>
      <c r="BV164" s="3"/>
      <c r="BW164" s="3"/>
      <c r="BX164" s="3"/>
      <c r="BZ164" s="22"/>
    </row>
    <row r="165" spans="47:78">
      <c r="AU165" s="3"/>
      <c r="AV165" s="3"/>
      <c r="AW165" s="3"/>
      <c r="AX165" s="3"/>
      <c r="AY165" s="3"/>
      <c r="AZ165" s="58"/>
      <c r="BA165" s="58"/>
      <c r="BB165" s="58"/>
      <c r="BC165" s="58"/>
      <c r="BD165" s="16"/>
      <c r="BE165" s="16"/>
      <c r="BF165" s="58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22"/>
      <c r="BS165" s="3"/>
      <c r="BT165" s="3"/>
      <c r="BU165" s="3"/>
      <c r="BV165" s="3"/>
      <c r="BW165" s="3"/>
      <c r="BX165" s="3"/>
      <c r="BZ165" s="22"/>
    </row>
    <row r="166" spans="47:78">
      <c r="AU166" s="3"/>
      <c r="AV166" s="3"/>
      <c r="AW166" s="3"/>
      <c r="AX166" s="3"/>
      <c r="AY166" s="3"/>
      <c r="AZ166" s="58"/>
      <c r="BA166" s="58"/>
      <c r="BB166" s="58"/>
      <c r="BC166" s="58"/>
      <c r="BD166" s="16"/>
      <c r="BE166" s="16"/>
      <c r="BF166" s="58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22"/>
      <c r="BS166" s="3"/>
      <c r="BT166" s="3"/>
      <c r="BU166" s="3"/>
      <c r="BV166" s="3"/>
      <c r="BW166" s="3"/>
      <c r="BX166" s="3"/>
      <c r="BZ166" s="22"/>
    </row>
    <row r="167" spans="47:78">
      <c r="AU167" s="3"/>
      <c r="AV167" s="3"/>
      <c r="AW167" s="3"/>
      <c r="AX167" s="3"/>
      <c r="AY167" s="3"/>
      <c r="AZ167" s="58"/>
      <c r="BA167" s="58"/>
      <c r="BB167" s="58"/>
      <c r="BC167" s="58"/>
      <c r="BD167" s="16"/>
      <c r="BE167" s="16"/>
      <c r="BF167" s="58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22"/>
      <c r="BS167" s="3"/>
      <c r="BT167" s="3"/>
      <c r="BU167" s="3"/>
      <c r="BV167" s="3"/>
      <c r="BW167" s="3"/>
      <c r="BX167" s="3"/>
      <c r="BZ167" s="22"/>
    </row>
    <row r="168" spans="47:78">
      <c r="AU168" s="3"/>
      <c r="AV168" s="3"/>
      <c r="AW168" s="3"/>
      <c r="AX168" s="3"/>
      <c r="AY168" s="3"/>
      <c r="AZ168" s="58"/>
      <c r="BA168" s="58"/>
      <c r="BB168" s="58"/>
      <c r="BC168" s="58"/>
      <c r="BD168" s="16"/>
      <c r="BE168" s="16"/>
      <c r="BF168" s="58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22"/>
      <c r="BS168" s="3"/>
      <c r="BT168" s="3"/>
      <c r="BU168" s="3"/>
      <c r="BV168" s="3"/>
      <c r="BW168" s="3"/>
      <c r="BX168" s="3"/>
      <c r="BZ168" s="22"/>
    </row>
    <row r="169" spans="47:78">
      <c r="AU169" s="3"/>
      <c r="AV169" s="3"/>
      <c r="AW169" s="3"/>
      <c r="AX169" s="3"/>
      <c r="AY169" s="3"/>
      <c r="AZ169" s="58"/>
      <c r="BA169" s="58"/>
      <c r="BB169" s="58"/>
      <c r="BC169" s="58"/>
      <c r="BD169" s="16"/>
      <c r="BE169" s="16"/>
      <c r="BF169" s="58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22"/>
      <c r="BS169" s="3"/>
      <c r="BT169" s="3"/>
      <c r="BU169" s="3"/>
      <c r="BV169" s="3"/>
      <c r="BW169" s="3"/>
      <c r="BX169" s="3"/>
      <c r="BZ169" s="22"/>
    </row>
    <row r="170" spans="47:78">
      <c r="AU170" s="3"/>
      <c r="AV170" s="3"/>
      <c r="AW170" s="3"/>
      <c r="AX170" s="3"/>
      <c r="AY170" s="3"/>
      <c r="AZ170" s="58"/>
      <c r="BA170" s="58"/>
      <c r="BB170" s="58"/>
      <c r="BC170" s="58"/>
      <c r="BD170" s="16"/>
      <c r="BE170" s="16"/>
      <c r="BF170" s="58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22"/>
      <c r="BS170" s="3"/>
      <c r="BT170" s="3"/>
      <c r="BU170" s="3"/>
      <c r="BV170" s="3"/>
      <c r="BW170" s="3"/>
      <c r="BX170" s="3"/>
      <c r="BZ170" s="22"/>
    </row>
    <row r="171" spans="47:78">
      <c r="AU171" s="3"/>
      <c r="AV171" s="3"/>
      <c r="AW171" s="3"/>
      <c r="AX171" s="3"/>
      <c r="AY171" s="3"/>
      <c r="AZ171" s="58"/>
      <c r="BA171" s="58"/>
      <c r="BB171" s="58"/>
      <c r="BC171" s="58"/>
      <c r="BD171" s="16"/>
      <c r="BE171" s="16"/>
      <c r="BF171" s="58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22"/>
      <c r="BS171" s="3"/>
      <c r="BT171" s="3"/>
      <c r="BU171" s="3"/>
      <c r="BV171" s="3"/>
      <c r="BW171" s="3"/>
      <c r="BX171" s="3"/>
      <c r="BZ171" s="22"/>
    </row>
    <row r="172" spans="47:78">
      <c r="AU172" s="3"/>
      <c r="AV172" s="3"/>
      <c r="AW172" s="3"/>
      <c r="AX172" s="3"/>
      <c r="AY172" s="3"/>
      <c r="AZ172" s="58"/>
      <c r="BA172" s="58"/>
      <c r="BB172" s="58"/>
      <c r="BC172" s="58"/>
      <c r="BD172" s="16"/>
      <c r="BE172" s="16"/>
      <c r="BF172" s="58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22"/>
      <c r="BS172" s="3"/>
      <c r="BT172" s="3"/>
      <c r="BU172" s="3"/>
      <c r="BV172" s="3"/>
      <c r="BW172" s="3"/>
      <c r="BX172" s="3"/>
      <c r="BZ172" s="22"/>
    </row>
    <row r="173" spans="47:78">
      <c r="AU173" s="3"/>
      <c r="AV173" s="3"/>
      <c r="AW173" s="3"/>
      <c r="AX173" s="3"/>
      <c r="AY173" s="3"/>
      <c r="AZ173" s="58"/>
      <c r="BA173" s="58"/>
      <c r="BB173" s="58"/>
      <c r="BC173" s="58"/>
      <c r="BD173" s="16"/>
      <c r="BE173" s="16"/>
      <c r="BF173" s="58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22"/>
      <c r="BS173" s="3"/>
      <c r="BT173" s="3"/>
      <c r="BU173" s="3"/>
      <c r="BV173" s="3"/>
      <c r="BW173" s="3"/>
      <c r="BX173" s="3"/>
      <c r="BZ173" s="22"/>
    </row>
    <row r="174" spans="47:78">
      <c r="AU174" s="3"/>
      <c r="AV174" s="3"/>
      <c r="AW174" s="3"/>
      <c r="AX174" s="3"/>
      <c r="AY174" s="3"/>
      <c r="AZ174" s="58"/>
      <c r="BA174" s="58"/>
      <c r="BB174" s="58"/>
      <c r="BC174" s="58"/>
      <c r="BD174" s="16"/>
      <c r="BE174" s="16"/>
      <c r="BF174" s="58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22"/>
      <c r="BS174" s="3"/>
      <c r="BT174" s="3"/>
      <c r="BU174" s="3"/>
      <c r="BV174" s="3"/>
      <c r="BW174" s="3"/>
      <c r="BX174" s="3"/>
      <c r="BZ174" s="22"/>
    </row>
    <row r="175" spans="47:78">
      <c r="AU175" s="3"/>
      <c r="AV175" s="3"/>
      <c r="AW175" s="3"/>
      <c r="AX175" s="3"/>
      <c r="AY175" s="3"/>
      <c r="AZ175" s="58"/>
      <c r="BA175" s="58"/>
      <c r="BB175" s="58"/>
      <c r="BC175" s="58"/>
      <c r="BD175" s="16"/>
      <c r="BE175" s="16"/>
      <c r="BF175" s="58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22"/>
      <c r="BS175" s="3"/>
      <c r="BT175" s="3"/>
      <c r="BU175" s="3"/>
      <c r="BV175" s="3"/>
      <c r="BW175" s="3"/>
      <c r="BX175" s="3"/>
      <c r="BZ175" s="22"/>
    </row>
    <row r="176" spans="47:78">
      <c r="AU176" s="3"/>
      <c r="AV176" s="3"/>
      <c r="AW176" s="3"/>
      <c r="AX176" s="3"/>
      <c r="AY176" s="3"/>
      <c r="AZ176" s="58"/>
      <c r="BA176" s="58"/>
      <c r="BB176" s="58"/>
      <c r="BC176" s="58"/>
      <c r="BD176" s="16"/>
      <c r="BE176" s="16"/>
      <c r="BF176" s="58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22"/>
      <c r="BS176" s="3"/>
      <c r="BT176" s="3"/>
      <c r="BU176" s="3"/>
      <c r="BV176" s="3"/>
      <c r="BW176" s="3"/>
      <c r="BX176" s="3"/>
      <c r="BZ176" s="22"/>
    </row>
    <row r="177" spans="47:78">
      <c r="AU177" s="3"/>
      <c r="AV177" s="3"/>
      <c r="AW177" s="3"/>
      <c r="AX177" s="3"/>
      <c r="AY177" s="3"/>
      <c r="AZ177" s="58"/>
      <c r="BA177" s="58"/>
      <c r="BB177" s="58"/>
      <c r="BC177" s="58"/>
      <c r="BD177" s="16"/>
      <c r="BE177" s="16"/>
      <c r="BF177" s="58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22"/>
      <c r="BS177" s="3"/>
      <c r="BT177" s="3"/>
      <c r="BU177" s="3"/>
      <c r="BV177" s="3"/>
      <c r="BW177" s="3"/>
      <c r="BX177" s="3"/>
      <c r="BZ177" s="22"/>
    </row>
    <row r="178" spans="47:78">
      <c r="AU178" s="3"/>
      <c r="AV178" s="3"/>
      <c r="AW178" s="3"/>
      <c r="AX178" s="3"/>
      <c r="AY178" s="3"/>
      <c r="AZ178" s="58"/>
      <c r="BA178" s="58"/>
      <c r="BB178" s="58"/>
      <c r="BC178" s="58"/>
      <c r="BD178" s="16"/>
      <c r="BE178" s="16"/>
      <c r="BF178" s="58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22"/>
      <c r="BS178" s="3"/>
      <c r="BT178" s="3"/>
      <c r="BU178" s="3"/>
      <c r="BV178" s="3"/>
      <c r="BW178" s="3"/>
      <c r="BX178" s="3"/>
      <c r="BZ178" s="22"/>
    </row>
    <row r="179" spans="47:78">
      <c r="AU179" s="3"/>
      <c r="AV179" s="3"/>
      <c r="AW179" s="3"/>
      <c r="AX179" s="3"/>
      <c r="AY179" s="3"/>
      <c r="AZ179" s="58"/>
      <c r="BA179" s="58"/>
      <c r="BB179" s="58"/>
      <c r="BC179" s="58"/>
      <c r="BD179" s="16"/>
      <c r="BE179" s="16"/>
      <c r="BF179" s="58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22"/>
      <c r="BS179" s="3"/>
      <c r="BT179" s="3"/>
      <c r="BU179" s="3"/>
      <c r="BV179" s="3"/>
      <c r="BW179" s="3"/>
      <c r="BX179" s="3"/>
      <c r="BZ179" s="22"/>
    </row>
    <row r="180" spans="47:78">
      <c r="AU180" s="3"/>
      <c r="AV180" s="3"/>
      <c r="AW180" s="3"/>
      <c r="AX180" s="3"/>
      <c r="AY180" s="3"/>
      <c r="AZ180" s="58"/>
      <c r="BA180" s="58"/>
      <c r="BB180" s="58"/>
      <c r="BC180" s="58"/>
      <c r="BD180" s="16"/>
      <c r="BE180" s="16"/>
      <c r="BF180" s="58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22"/>
      <c r="BS180" s="3"/>
      <c r="BT180" s="3"/>
      <c r="BU180" s="3"/>
      <c r="BV180" s="3"/>
      <c r="BW180" s="3"/>
      <c r="BX180" s="3"/>
      <c r="BZ180" s="22"/>
    </row>
    <row r="181" spans="47:78">
      <c r="AU181" s="3"/>
      <c r="AV181" s="3"/>
      <c r="AW181" s="3"/>
      <c r="AX181" s="3"/>
      <c r="AY181" s="3"/>
      <c r="AZ181" s="58"/>
      <c r="BA181" s="58"/>
      <c r="BB181" s="58"/>
      <c r="BC181" s="58"/>
      <c r="BD181" s="16"/>
      <c r="BE181" s="16"/>
      <c r="BF181" s="58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22"/>
      <c r="BS181" s="3"/>
      <c r="BT181" s="3"/>
      <c r="BU181" s="3"/>
      <c r="BV181" s="3"/>
      <c r="BW181" s="3"/>
      <c r="BX181" s="3"/>
      <c r="BZ181" s="22"/>
    </row>
    <row r="182" spans="47:78">
      <c r="AU182" s="3"/>
      <c r="AV182" s="3"/>
      <c r="AW182" s="3"/>
      <c r="AX182" s="3"/>
      <c r="AY182" s="3"/>
      <c r="AZ182" s="58"/>
      <c r="BA182" s="58"/>
      <c r="BB182" s="58"/>
      <c r="BC182" s="58"/>
      <c r="BD182" s="16"/>
      <c r="BE182" s="16"/>
      <c r="BF182" s="58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22"/>
      <c r="BS182" s="3"/>
      <c r="BT182" s="3"/>
      <c r="BU182" s="3"/>
      <c r="BV182" s="3"/>
      <c r="BW182" s="3"/>
      <c r="BX182" s="3"/>
      <c r="BZ182" s="22"/>
    </row>
    <row r="183" spans="47:78">
      <c r="AU183" s="3"/>
      <c r="AV183" s="3"/>
      <c r="AW183" s="3"/>
      <c r="AX183" s="3"/>
      <c r="AY183" s="3"/>
      <c r="AZ183" s="58"/>
      <c r="BA183" s="58"/>
      <c r="BB183" s="58"/>
      <c r="BC183" s="58"/>
      <c r="BD183" s="16"/>
      <c r="BE183" s="16"/>
      <c r="BF183" s="58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22"/>
      <c r="BS183" s="3"/>
      <c r="BT183" s="3"/>
      <c r="BU183" s="3"/>
      <c r="BV183" s="3"/>
      <c r="BW183" s="3"/>
      <c r="BX183" s="3"/>
      <c r="BZ183" s="22"/>
    </row>
    <row r="184" spans="47:78">
      <c r="AU184" s="3"/>
      <c r="AV184" s="3"/>
      <c r="AW184" s="3"/>
      <c r="AX184" s="3"/>
      <c r="AY184" s="3"/>
      <c r="AZ184" s="58"/>
      <c r="BA184" s="58"/>
      <c r="BB184" s="58"/>
      <c r="BC184" s="58"/>
      <c r="BD184" s="16"/>
      <c r="BE184" s="16"/>
      <c r="BF184" s="58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22"/>
      <c r="BS184" s="3"/>
      <c r="BT184" s="3"/>
      <c r="BU184" s="3"/>
      <c r="BV184" s="3"/>
      <c r="BW184" s="3"/>
      <c r="BX184" s="3"/>
      <c r="BZ184" s="22"/>
    </row>
    <row r="185" spans="47:78">
      <c r="AU185" s="3"/>
      <c r="AV185" s="3"/>
      <c r="AW185" s="3"/>
      <c r="AX185" s="3"/>
      <c r="AY185" s="3"/>
      <c r="AZ185" s="58"/>
      <c r="BA185" s="58"/>
      <c r="BB185" s="58"/>
      <c r="BC185" s="58"/>
      <c r="BD185" s="16"/>
      <c r="BE185" s="16"/>
      <c r="BF185" s="58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22"/>
      <c r="BS185" s="3"/>
      <c r="BT185" s="3"/>
      <c r="BU185" s="3"/>
      <c r="BV185" s="3"/>
      <c r="BW185" s="3"/>
      <c r="BX185" s="3"/>
      <c r="BZ185" s="22"/>
    </row>
    <row r="186" spans="47:78">
      <c r="AU186" s="3"/>
      <c r="AV186" s="3"/>
      <c r="AW186" s="3"/>
      <c r="AX186" s="3"/>
      <c r="AY186" s="3"/>
      <c r="AZ186" s="58"/>
      <c r="BA186" s="58"/>
      <c r="BB186" s="58"/>
      <c r="BC186" s="58"/>
      <c r="BD186" s="16"/>
      <c r="BE186" s="16"/>
      <c r="BF186" s="58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22"/>
      <c r="BS186" s="3"/>
      <c r="BT186" s="3"/>
      <c r="BU186" s="3"/>
      <c r="BV186" s="3"/>
      <c r="BW186" s="3"/>
      <c r="BX186" s="3"/>
      <c r="BZ186" s="22"/>
    </row>
    <row r="187" spans="47:78">
      <c r="AU187" s="3"/>
      <c r="AV187" s="3"/>
      <c r="AW187" s="3"/>
      <c r="AX187" s="3"/>
      <c r="AY187" s="3"/>
      <c r="AZ187" s="58"/>
      <c r="BA187" s="58"/>
      <c r="BB187" s="58"/>
      <c r="BC187" s="58"/>
      <c r="BD187" s="16"/>
      <c r="BE187" s="16"/>
      <c r="BF187" s="58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22"/>
      <c r="BS187" s="3"/>
      <c r="BT187" s="3"/>
      <c r="BU187" s="3"/>
      <c r="BV187" s="3"/>
      <c r="BW187" s="3"/>
      <c r="BX187" s="3"/>
      <c r="BZ187" s="22"/>
    </row>
    <row r="188" spans="47:78">
      <c r="AU188" s="3"/>
      <c r="AV188" s="3"/>
      <c r="AW188" s="3"/>
      <c r="AX188" s="3"/>
      <c r="AY188" s="3"/>
      <c r="AZ188" s="58"/>
      <c r="BA188" s="58"/>
      <c r="BB188" s="58"/>
      <c r="BC188" s="58"/>
      <c r="BD188" s="16"/>
      <c r="BE188" s="16"/>
      <c r="BF188" s="58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22"/>
      <c r="BS188" s="3"/>
      <c r="BT188" s="3"/>
      <c r="BU188" s="3"/>
      <c r="BV188" s="3"/>
      <c r="BW188" s="3"/>
      <c r="BX188" s="3"/>
      <c r="BZ188" s="22"/>
    </row>
    <row r="189" spans="47:78">
      <c r="AU189" s="3"/>
      <c r="AV189" s="3"/>
      <c r="AW189" s="3"/>
      <c r="AX189" s="3"/>
      <c r="AY189" s="3"/>
      <c r="AZ189" s="58"/>
      <c r="BA189" s="58"/>
      <c r="BB189" s="58"/>
      <c r="BC189" s="58"/>
      <c r="BD189" s="16"/>
      <c r="BE189" s="16"/>
      <c r="BF189" s="58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22"/>
      <c r="BS189" s="3"/>
      <c r="BT189" s="3"/>
      <c r="BU189" s="3"/>
      <c r="BV189" s="3"/>
      <c r="BW189" s="3"/>
      <c r="BX189" s="3"/>
      <c r="BZ189" s="22"/>
    </row>
    <row r="190" spans="47:78">
      <c r="AU190" s="3"/>
      <c r="AV190" s="3"/>
      <c r="AW190" s="3"/>
      <c r="AX190" s="3"/>
      <c r="AY190" s="3"/>
      <c r="AZ190" s="58"/>
      <c r="BA190" s="58"/>
      <c r="BB190" s="58"/>
      <c r="BC190" s="58"/>
      <c r="BD190" s="16"/>
      <c r="BE190" s="16"/>
      <c r="BF190" s="58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22"/>
      <c r="BS190" s="3"/>
      <c r="BT190" s="3"/>
      <c r="BU190" s="3"/>
      <c r="BV190" s="3"/>
      <c r="BW190" s="3"/>
      <c r="BX190" s="3"/>
      <c r="BZ190" s="22"/>
    </row>
    <row r="191" spans="47:78">
      <c r="AU191" s="3"/>
      <c r="AV191" s="3"/>
      <c r="AW191" s="3"/>
      <c r="AX191" s="3"/>
      <c r="AY191" s="3"/>
      <c r="AZ191" s="58"/>
      <c r="BA191" s="58"/>
      <c r="BB191" s="58"/>
      <c r="BC191" s="58"/>
      <c r="BD191" s="16"/>
      <c r="BE191" s="16"/>
      <c r="BF191" s="58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22"/>
      <c r="BS191" s="3"/>
      <c r="BT191" s="3"/>
      <c r="BU191" s="3"/>
      <c r="BV191" s="3"/>
      <c r="BW191" s="3"/>
      <c r="BX191" s="3"/>
      <c r="BZ191" s="22"/>
    </row>
    <row r="192" spans="47:78">
      <c r="AU192" s="3"/>
      <c r="AV192" s="3"/>
      <c r="AW192" s="3"/>
      <c r="AX192" s="3"/>
      <c r="AY192" s="3"/>
      <c r="AZ192" s="58"/>
      <c r="BA192" s="58"/>
      <c r="BB192" s="58"/>
      <c r="BC192" s="58"/>
      <c r="BD192" s="16"/>
      <c r="BE192" s="16"/>
      <c r="BF192" s="58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22"/>
      <c r="BS192" s="3"/>
      <c r="BT192" s="3"/>
      <c r="BU192" s="3"/>
      <c r="BV192" s="3"/>
      <c r="BW192" s="3"/>
      <c r="BX192" s="3"/>
      <c r="BZ192" s="22"/>
    </row>
    <row r="193" spans="43:78">
      <c r="AU193" s="3"/>
      <c r="AV193" s="3"/>
      <c r="AW193" s="3"/>
      <c r="AX193" s="3"/>
      <c r="AY193" s="3"/>
      <c r="AZ193" s="58"/>
      <c r="BA193" s="58"/>
      <c r="BB193" s="58"/>
      <c r="BC193" s="58"/>
      <c r="BD193" s="16"/>
      <c r="BE193" s="16"/>
      <c r="BF193" s="58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22"/>
      <c r="BS193" s="3"/>
      <c r="BT193" s="3"/>
      <c r="BU193" s="3"/>
      <c r="BV193" s="3"/>
      <c r="BW193" s="3"/>
      <c r="BX193" s="3"/>
      <c r="BZ193" s="22"/>
    </row>
    <row r="194" spans="43:78">
      <c r="AU194" s="3"/>
      <c r="AV194" s="3"/>
      <c r="AW194" s="3"/>
      <c r="AX194" s="3"/>
      <c r="AY194" s="3"/>
      <c r="AZ194" s="58"/>
      <c r="BA194" s="58"/>
      <c r="BB194" s="58"/>
      <c r="BC194" s="58"/>
      <c r="BD194" s="16"/>
      <c r="BE194" s="16"/>
      <c r="BF194" s="58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22"/>
      <c r="BS194" s="3"/>
      <c r="BT194" s="3"/>
      <c r="BU194" s="3"/>
      <c r="BV194" s="3"/>
      <c r="BW194" s="3"/>
      <c r="BX194" s="3"/>
      <c r="BZ194" s="22"/>
    </row>
    <row r="195" spans="43:78">
      <c r="AU195" s="3"/>
      <c r="AV195" s="3"/>
      <c r="AW195" s="3"/>
      <c r="AX195" s="3"/>
      <c r="AY195" s="3"/>
      <c r="AZ195" s="58"/>
      <c r="BA195" s="58"/>
      <c r="BB195" s="58"/>
      <c r="BC195" s="58"/>
      <c r="BD195" s="16"/>
      <c r="BE195" s="16"/>
      <c r="BF195" s="58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22"/>
      <c r="BS195" s="3"/>
      <c r="BT195" s="3"/>
      <c r="BU195" s="3"/>
      <c r="BV195" s="3"/>
      <c r="BW195" s="3"/>
      <c r="BX195" s="3"/>
      <c r="BZ195" s="22"/>
    </row>
    <row r="196" spans="43:78">
      <c r="AU196" s="3"/>
      <c r="AV196" s="3"/>
      <c r="AW196" s="3"/>
      <c r="AX196" s="3"/>
      <c r="AY196" s="3"/>
      <c r="AZ196" s="58"/>
      <c r="BA196" s="58"/>
      <c r="BB196" s="58"/>
      <c r="BC196" s="58"/>
      <c r="BD196" s="16"/>
      <c r="BE196" s="16"/>
      <c r="BF196" s="58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22"/>
      <c r="BS196" s="3"/>
      <c r="BT196" s="3"/>
      <c r="BU196" s="3"/>
      <c r="BV196" s="3"/>
      <c r="BW196" s="3"/>
      <c r="BX196" s="3"/>
      <c r="BZ196" s="22"/>
    </row>
    <row r="197" spans="43:78">
      <c r="AU197" s="3"/>
      <c r="AV197" s="3"/>
      <c r="AW197" s="3"/>
      <c r="AX197" s="3"/>
      <c r="AY197" s="3"/>
      <c r="AZ197" s="58"/>
      <c r="BA197" s="58"/>
      <c r="BB197" s="58"/>
      <c r="BC197" s="58"/>
      <c r="BD197" s="16"/>
      <c r="BE197" s="16"/>
      <c r="BF197" s="58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22"/>
      <c r="BS197" s="3"/>
      <c r="BT197" s="3"/>
      <c r="BU197" s="3"/>
      <c r="BV197" s="3"/>
      <c r="BW197" s="3"/>
      <c r="BX197" s="3"/>
      <c r="BZ197" s="22"/>
    </row>
    <row r="198" spans="43:78">
      <c r="AU198" s="3"/>
      <c r="AV198" s="3"/>
      <c r="AW198" s="3"/>
      <c r="AX198" s="3"/>
      <c r="AY198" s="3"/>
      <c r="AZ198" s="58"/>
      <c r="BA198" s="58"/>
      <c r="BB198" s="58"/>
      <c r="BC198" s="58"/>
      <c r="BD198" s="16"/>
      <c r="BE198" s="16"/>
      <c r="BF198" s="58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22"/>
      <c r="BS198" s="3"/>
      <c r="BT198" s="3"/>
      <c r="BU198" s="3"/>
      <c r="BV198" s="3"/>
      <c r="BW198" s="3"/>
      <c r="BX198" s="3"/>
      <c r="BZ198" s="22"/>
    </row>
    <row r="199" spans="43:78">
      <c r="AU199" s="3"/>
      <c r="AV199" s="3"/>
      <c r="AW199" s="3"/>
      <c r="AX199" s="3"/>
      <c r="AY199" s="3"/>
      <c r="AZ199" s="58"/>
      <c r="BA199" s="58"/>
      <c r="BB199" s="58"/>
      <c r="BC199" s="58"/>
      <c r="BD199" s="16"/>
      <c r="BE199" s="16"/>
      <c r="BF199" s="58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22"/>
      <c r="BS199" s="3"/>
      <c r="BT199" s="3"/>
      <c r="BU199" s="3"/>
      <c r="BV199" s="3"/>
      <c r="BW199" s="3"/>
      <c r="BX199" s="3"/>
      <c r="BZ199" s="22"/>
    </row>
    <row r="200" spans="43:78">
      <c r="AU200" s="3"/>
      <c r="AV200" s="3"/>
      <c r="AW200" s="3"/>
      <c r="AX200" s="3"/>
      <c r="AY200" s="3"/>
      <c r="AZ200" s="58"/>
      <c r="BA200" s="58"/>
      <c r="BB200" s="58"/>
      <c r="BC200" s="58"/>
      <c r="BD200" s="16"/>
      <c r="BE200" s="16"/>
      <c r="BF200" s="58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22"/>
      <c r="BS200" s="3"/>
      <c r="BT200" s="3"/>
      <c r="BU200" s="3"/>
      <c r="BV200" s="3"/>
      <c r="BW200" s="3"/>
      <c r="BX200" s="3"/>
      <c r="BZ200" s="22"/>
    </row>
    <row r="201" spans="43:78">
      <c r="AQ201" s="150"/>
      <c r="AR201" s="151"/>
      <c r="AS201" s="151"/>
      <c r="AT201" s="22"/>
      <c r="AU201" s="3"/>
      <c r="AV201" s="3"/>
      <c r="AW201" s="3"/>
      <c r="AX201" s="3"/>
      <c r="AY201" s="3"/>
      <c r="AZ201" s="58"/>
      <c r="BA201" s="58"/>
      <c r="BB201" s="58"/>
      <c r="BC201" s="58"/>
      <c r="BD201" s="16"/>
      <c r="BE201" s="16"/>
      <c r="BF201" s="58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22"/>
      <c r="BS201" s="3"/>
      <c r="BT201" s="3"/>
      <c r="BU201" s="3"/>
      <c r="BV201" s="3"/>
      <c r="BW201" s="3"/>
      <c r="BX201" s="3"/>
      <c r="BY201" s="22"/>
      <c r="BZ201" s="22"/>
    </row>
    <row r="202" spans="43:78">
      <c r="AQ202" s="150"/>
      <c r="AR202" s="151"/>
      <c r="AS202" s="151"/>
      <c r="AT202" s="22"/>
      <c r="AU202" s="3"/>
      <c r="AV202" s="3"/>
      <c r="AW202" s="3"/>
      <c r="AX202" s="3"/>
      <c r="AY202" s="3"/>
      <c r="AZ202" s="58"/>
      <c r="BA202" s="58"/>
      <c r="BB202" s="58"/>
      <c r="BC202" s="58"/>
      <c r="BD202" s="16"/>
      <c r="BE202" s="16"/>
      <c r="BF202" s="58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22"/>
      <c r="BS202" s="3"/>
      <c r="BT202" s="3"/>
      <c r="BU202" s="3"/>
      <c r="BV202" s="3"/>
      <c r="BW202" s="3"/>
      <c r="BX202" s="3"/>
      <c r="BY202" s="22"/>
      <c r="BZ202" s="22"/>
    </row>
    <row r="203" spans="43:78">
      <c r="AQ203" s="150"/>
      <c r="AR203" s="151"/>
      <c r="AS203" s="151"/>
      <c r="AT203" s="22"/>
      <c r="AU203" s="3"/>
      <c r="AV203" s="3"/>
      <c r="AW203" s="3"/>
      <c r="AX203" s="3"/>
      <c r="AY203" s="3"/>
      <c r="AZ203" s="58"/>
      <c r="BA203" s="58"/>
      <c r="BB203" s="58"/>
      <c r="BC203" s="58"/>
      <c r="BD203" s="16"/>
      <c r="BE203" s="16"/>
      <c r="BF203" s="58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22"/>
      <c r="BS203" s="3"/>
      <c r="BT203" s="3"/>
      <c r="BU203" s="3"/>
      <c r="BV203" s="3"/>
      <c r="BW203" s="3"/>
      <c r="BX203" s="3"/>
      <c r="BY203" s="22"/>
      <c r="BZ203" s="22"/>
    </row>
    <row r="204" spans="43:78">
      <c r="AQ204" s="150"/>
      <c r="AR204" s="151"/>
      <c r="AS204" s="151"/>
      <c r="AT204" s="22"/>
      <c r="AU204" s="3"/>
      <c r="AV204" s="3"/>
      <c r="AW204" s="3"/>
      <c r="AX204" s="3"/>
      <c r="AY204" s="3"/>
      <c r="AZ204" s="58"/>
      <c r="BA204" s="58"/>
      <c r="BB204" s="58"/>
      <c r="BC204" s="58"/>
      <c r="BD204" s="16"/>
      <c r="BE204" s="16"/>
      <c r="BF204" s="58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22"/>
      <c r="BS204" s="3"/>
      <c r="BT204" s="3"/>
      <c r="BU204" s="3"/>
      <c r="BV204" s="3"/>
      <c r="BW204" s="3"/>
      <c r="BX204" s="3"/>
      <c r="BY204" s="22"/>
      <c r="BZ204" s="22"/>
    </row>
    <row r="205" spans="43:78">
      <c r="AQ205" s="150"/>
      <c r="AR205" s="151"/>
      <c r="AS205" s="151"/>
      <c r="AT205" s="22"/>
      <c r="AU205" s="3"/>
      <c r="AV205" s="3"/>
      <c r="AW205" s="3"/>
      <c r="AX205" s="3"/>
      <c r="AY205" s="3"/>
      <c r="AZ205" s="58"/>
      <c r="BA205" s="58"/>
      <c r="BB205" s="58"/>
      <c r="BC205" s="58"/>
      <c r="BD205" s="16"/>
      <c r="BE205" s="16"/>
      <c r="BF205" s="58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22"/>
      <c r="BS205" s="3"/>
      <c r="BT205" s="3"/>
      <c r="BU205" s="3"/>
      <c r="BV205" s="3"/>
      <c r="BW205" s="3"/>
      <c r="BX205" s="3"/>
      <c r="BY205" s="22"/>
      <c r="BZ205" s="22"/>
    </row>
    <row r="206" spans="43:78">
      <c r="AQ206" s="150"/>
      <c r="AR206" s="151"/>
      <c r="AS206" s="151"/>
      <c r="AT206" s="22"/>
      <c r="AU206" s="3"/>
      <c r="AV206" s="3"/>
      <c r="AW206" s="3"/>
      <c r="AX206" s="3"/>
      <c r="AY206" s="3"/>
      <c r="AZ206" s="58"/>
      <c r="BA206" s="58"/>
      <c r="BB206" s="58"/>
      <c r="BC206" s="58"/>
      <c r="BD206" s="16"/>
      <c r="BE206" s="16"/>
      <c r="BF206" s="58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22"/>
      <c r="BS206" s="3"/>
      <c r="BT206" s="3"/>
      <c r="BU206" s="3"/>
      <c r="BV206" s="3"/>
      <c r="BW206" s="3"/>
      <c r="BX206" s="3"/>
      <c r="BY206" s="22"/>
      <c r="BZ206" s="22"/>
    </row>
    <row r="207" spans="43:78">
      <c r="AQ207" s="150"/>
      <c r="AR207" s="151"/>
      <c r="AS207" s="151"/>
      <c r="AT207" s="22"/>
      <c r="AU207" s="3"/>
      <c r="AV207" s="3"/>
      <c r="AW207" s="3"/>
      <c r="AX207" s="3"/>
      <c r="AY207" s="3"/>
      <c r="AZ207" s="58"/>
      <c r="BA207" s="58"/>
      <c r="BB207" s="58"/>
      <c r="BC207" s="58"/>
      <c r="BD207" s="16"/>
      <c r="BE207" s="16"/>
      <c r="BF207" s="58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22"/>
      <c r="BS207" s="3"/>
      <c r="BT207" s="3"/>
      <c r="BU207" s="3"/>
      <c r="BV207" s="3"/>
      <c r="BW207" s="3"/>
      <c r="BX207" s="3"/>
      <c r="BY207" s="22"/>
      <c r="BZ207" s="22"/>
    </row>
    <row r="208" spans="43:78">
      <c r="AQ208" s="150"/>
      <c r="AR208" s="151"/>
      <c r="AS208" s="151"/>
      <c r="AT208" s="22"/>
      <c r="AU208" s="3"/>
      <c r="AV208" s="3"/>
      <c r="AW208" s="3"/>
      <c r="AX208" s="3"/>
      <c r="AY208" s="3"/>
      <c r="AZ208" s="58"/>
      <c r="BA208" s="58"/>
      <c r="BB208" s="58"/>
      <c r="BC208" s="58"/>
      <c r="BD208" s="16"/>
      <c r="BE208" s="16"/>
      <c r="BF208" s="58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22"/>
      <c r="BS208" s="3"/>
      <c r="BT208" s="3"/>
      <c r="BU208" s="3"/>
      <c r="BV208" s="3"/>
      <c r="BW208" s="3"/>
      <c r="BX208" s="3"/>
      <c r="BY208" s="22"/>
      <c r="BZ208" s="22"/>
    </row>
    <row r="209" spans="43:78">
      <c r="AQ209" s="150"/>
      <c r="AR209" s="151"/>
      <c r="AS209" s="151"/>
      <c r="AT209" s="22"/>
      <c r="AU209" s="3"/>
      <c r="AV209" s="3"/>
      <c r="AW209" s="3"/>
      <c r="AX209" s="3"/>
      <c r="AY209" s="3"/>
      <c r="AZ209" s="58"/>
      <c r="BA209" s="58"/>
      <c r="BB209" s="58"/>
      <c r="BC209" s="58"/>
      <c r="BD209" s="16"/>
      <c r="BE209" s="16"/>
      <c r="BF209" s="58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22"/>
      <c r="BS209" s="3"/>
      <c r="BT209" s="3"/>
      <c r="BU209" s="3"/>
      <c r="BV209" s="3"/>
      <c r="BW209" s="3"/>
      <c r="BX209" s="3"/>
      <c r="BY209" s="22"/>
      <c r="BZ209" s="22"/>
    </row>
    <row r="210" spans="43:78">
      <c r="AQ210" s="150"/>
      <c r="AR210" s="151"/>
      <c r="AS210" s="151"/>
      <c r="AT210" s="22"/>
      <c r="AU210" s="3"/>
      <c r="AV210" s="3"/>
      <c r="AW210" s="3"/>
      <c r="AX210" s="3"/>
      <c r="AY210" s="3"/>
      <c r="AZ210" s="58"/>
      <c r="BA210" s="58"/>
      <c r="BB210" s="58"/>
      <c r="BC210" s="58"/>
      <c r="BD210" s="16"/>
      <c r="BE210" s="16"/>
      <c r="BF210" s="58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22"/>
      <c r="BS210" s="3"/>
      <c r="BT210" s="3"/>
      <c r="BU210" s="3"/>
      <c r="BV210" s="3"/>
      <c r="BW210" s="3"/>
      <c r="BX210" s="3"/>
      <c r="BY210" s="22"/>
      <c r="BZ210" s="22"/>
    </row>
    <row r="211" spans="43:78">
      <c r="AQ211" s="150"/>
      <c r="AR211" s="151"/>
      <c r="AS211" s="151"/>
      <c r="AT211" s="22"/>
      <c r="AU211" s="3"/>
      <c r="AV211" s="3"/>
      <c r="AW211" s="3"/>
      <c r="AX211" s="3"/>
      <c r="AY211" s="3"/>
      <c r="AZ211" s="58"/>
      <c r="BA211" s="58"/>
      <c r="BB211" s="58"/>
      <c r="BC211" s="58"/>
      <c r="BD211" s="16"/>
      <c r="BE211" s="16"/>
      <c r="BF211" s="58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22"/>
      <c r="BS211" s="3"/>
      <c r="BT211" s="3"/>
      <c r="BU211" s="3"/>
      <c r="BV211" s="3"/>
      <c r="BW211" s="3"/>
      <c r="BX211" s="3"/>
      <c r="BY211" s="22"/>
      <c r="BZ211" s="22"/>
    </row>
    <row r="212" spans="43:78">
      <c r="AQ212" s="150"/>
      <c r="AR212" s="151"/>
      <c r="AS212" s="151"/>
      <c r="AT212" s="22"/>
      <c r="AU212" s="3"/>
      <c r="AV212" s="3"/>
      <c r="AW212" s="3"/>
      <c r="AX212" s="3"/>
      <c r="AY212" s="3"/>
      <c r="AZ212" s="58"/>
      <c r="BA212" s="58"/>
      <c r="BB212" s="58"/>
      <c r="BC212" s="58"/>
      <c r="BD212" s="16"/>
      <c r="BE212" s="16"/>
      <c r="BF212" s="58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22"/>
      <c r="BS212" s="3"/>
      <c r="BT212" s="3"/>
      <c r="BU212" s="3"/>
      <c r="BV212" s="3"/>
      <c r="BW212" s="3"/>
      <c r="BX212" s="3"/>
      <c r="BY212" s="22"/>
      <c r="BZ212" s="22"/>
    </row>
    <row r="213" spans="43:78">
      <c r="AQ213" s="150"/>
      <c r="AR213" s="151"/>
      <c r="AS213" s="151"/>
      <c r="AT213" s="22"/>
      <c r="AU213" s="3"/>
      <c r="AV213" s="3"/>
      <c r="AW213" s="3"/>
      <c r="AX213" s="3"/>
      <c r="AY213" s="3"/>
      <c r="AZ213" s="58"/>
      <c r="BA213" s="58"/>
      <c r="BB213" s="58"/>
      <c r="BC213" s="58"/>
      <c r="BD213" s="16"/>
      <c r="BE213" s="16"/>
      <c r="BF213" s="58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22"/>
      <c r="BS213" s="3"/>
      <c r="BT213" s="3"/>
      <c r="BU213" s="3"/>
      <c r="BV213" s="3"/>
      <c r="BW213" s="3"/>
      <c r="BX213" s="3"/>
      <c r="BY213" s="22"/>
      <c r="BZ213" s="22"/>
    </row>
    <row r="214" spans="43:78">
      <c r="AQ214" s="150"/>
      <c r="AR214" s="151"/>
      <c r="AS214" s="151"/>
      <c r="AT214" s="22"/>
      <c r="AU214" s="3"/>
      <c r="AV214" s="3"/>
      <c r="AW214" s="3"/>
      <c r="AX214" s="3"/>
      <c r="AY214" s="3"/>
      <c r="AZ214" s="58"/>
      <c r="BA214" s="58"/>
      <c r="BB214" s="58"/>
      <c r="BC214" s="58"/>
      <c r="BD214" s="16"/>
      <c r="BE214" s="16"/>
      <c r="BF214" s="58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22"/>
      <c r="BS214" s="3"/>
      <c r="BT214" s="3"/>
      <c r="BU214" s="3"/>
      <c r="BV214" s="3"/>
      <c r="BW214" s="3"/>
      <c r="BX214" s="3"/>
      <c r="BY214" s="22"/>
      <c r="BZ214" s="22"/>
    </row>
    <row r="215" spans="43:78">
      <c r="AQ215" s="150"/>
      <c r="AR215" s="151"/>
      <c r="AS215" s="151"/>
      <c r="AT215" s="22"/>
      <c r="AU215" s="3"/>
      <c r="AV215" s="3"/>
      <c r="AW215" s="3"/>
      <c r="AX215" s="3"/>
      <c r="AY215" s="3"/>
      <c r="AZ215" s="58"/>
      <c r="BA215" s="58"/>
      <c r="BB215" s="58"/>
      <c r="BC215" s="58"/>
      <c r="BD215" s="16"/>
      <c r="BE215" s="16"/>
      <c r="BF215" s="58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22"/>
      <c r="BS215" s="3"/>
      <c r="BT215" s="3"/>
      <c r="BU215" s="3"/>
      <c r="BV215" s="3"/>
      <c r="BW215" s="3"/>
      <c r="BX215" s="3"/>
      <c r="BY215" s="22"/>
      <c r="BZ215" s="22"/>
    </row>
    <row r="216" spans="43:78">
      <c r="AQ216" s="150"/>
      <c r="AR216" s="151"/>
      <c r="AS216" s="151"/>
      <c r="AT216" s="22"/>
      <c r="AU216" s="3"/>
      <c r="AV216" s="3"/>
      <c r="AW216" s="3"/>
      <c r="AX216" s="3"/>
      <c r="AY216" s="3"/>
      <c r="AZ216" s="58"/>
      <c r="BA216" s="58"/>
      <c r="BB216" s="58"/>
      <c r="BC216" s="58"/>
      <c r="BD216" s="16"/>
      <c r="BE216" s="16"/>
      <c r="BF216" s="58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22"/>
      <c r="BS216" s="3"/>
      <c r="BT216" s="3"/>
      <c r="BU216" s="3"/>
      <c r="BV216" s="3"/>
      <c r="BW216" s="3"/>
      <c r="BX216" s="3"/>
      <c r="BY216" s="22"/>
      <c r="BZ216" s="22"/>
    </row>
    <row r="217" spans="43:78">
      <c r="AQ217" s="150"/>
      <c r="AR217" s="151"/>
      <c r="AS217" s="151"/>
      <c r="AT217" s="22"/>
      <c r="AU217" s="3"/>
      <c r="AV217" s="3"/>
      <c r="AW217" s="3"/>
      <c r="AX217" s="3"/>
      <c r="AY217" s="3"/>
      <c r="AZ217" s="58"/>
      <c r="BA217" s="58"/>
      <c r="BB217" s="58"/>
      <c r="BC217" s="58"/>
      <c r="BD217" s="16"/>
      <c r="BE217" s="16"/>
      <c r="BF217" s="58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22"/>
      <c r="BS217" s="3"/>
      <c r="BT217" s="3"/>
      <c r="BU217" s="3"/>
      <c r="BV217" s="3"/>
      <c r="BW217" s="3"/>
      <c r="BX217" s="3"/>
      <c r="BY217" s="22"/>
      <c r="BZ217" s="22"/>
    </row>
    <row r="218" spans="43:78">
      <c r="AQ218" s="150"/>
      <c r="AR218" s="151"/>
      <c r="AS218" s="151"/>
      <c r="AT218" s="22"/>
      <c r="AU218" s="3"/>
      <c r="AV218" s="3"/>
      <c r="AW218" s="3"/>
      <c r="AX218" s="3"/>
      <c r="AY218" s="3"/>
      <c r="AZ218" s="58"/>
      <c r="BA218" s="58"/>
      <c r="BB218" s="58"/>
      <c r="BC218" s="58"/>
      <c r="BD218" s="16"/>
      <c r="BE218" s="16"/>
      <c r="BF218" s="58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22"/>
      <c r="BS218" s="3"/>
      <c r="BT218" s="3"/>
      <c r="BU218" s="3"/>
      <c r="BV218" s="3"/>
      <c r="BW218" s="3"/>
      <c r="BX218" s="3"/>
      <c r="BY218" s="22"/>
      <c r="BZ218" s="22"/>
    </row>
    <row r="219" spans="43:78">
      <c r="AQ219" s="150"/>
      <c r="AR219" s="151"/>
      <c r="AS219" s="151"/>
      <c r="AT219" s="22"/>
      <c r="AU219" s="3"/>
      <c r="AV219" s="3"/>
      <c r="AW219" s="3"/>
      <c r="AX219" s="3"/>
      <c r="AY219" s="3"/>
      <c r="AZ219" s="58"/>
      <c r="BA219" s="58"/>
      <c r="BB219" s="58"/>
      <c r="BC219" s="58"/>
      <c r="BD219" s="16"/>
      <c r="BE219" s="16"/>
      <c r="BF219" s="58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22"/>
      <c r="BS219" s="3"/>
      <c r="BT219" s="3"/>
      <c r="BU219" s="3"/>
      <c r="BV219" s="3"/>
      <c r="BW219" s="3"/>
      <c r="BX219" s="3"/>
      <c r="BY219" s="22"/>
      <c r="BZ219" s="22"/>
    </row>
    <row r="220" spans="43:78">
      <c r="AQ220" s="150"/>
      <c r="AR220" s="151"/>
      <c r="AS220" s="151"/>
      <c r="AT220" s="22"/>
      <c r="AU220" s="3"/>
      <c r="AV220" s="3"/>
      <c r="AW220" s="3"/>
      <c r="AX220" s="3"/>
      <c r="AY220" s="3"/>
      <c r="AZ220" s="58"/>
      <c r="BA220" s="58"/>
      <c r="BB220" s="58"/>
      <c r="BC220" s="58"/>
      <c r="BD220" s="16"/>
      <c r="BE220" s="16"/>
      <c r="BF220" s="58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22"/>
      <c r="BS220" s="3"/>
      <c r="BT220" s="3"/>
      <c r="BU220" s="3"/>
      <c r="BV220" s="3"/>
      <c r="BW220" s="3"/>
      <c r="BX220" s="3"/>
      <c r="BY220" s="22"/>
      <c r="BZ220" s="22"/>
    </row>
    <row r="221" spans="43:78">
      <c r="AQ221" s="150"/>
      <c r="AR221" s="151"/>
      <c r="AS221" s="151"/>
      <c r="AT221" s="22"/>
      <c r="AU221" s="3"/>
      <c r="AV221" s="3"/>
      <c r="AW221" s="3"/>
      <c r="AX221" s="3"/>
      <c r="AY221" s="3"/>
      <c r="AZ221" s="58"/>
      <c r="BA221" s="58"/>
      <c r="BB221" s="58"/>
      <c r="BC221" s="58"/>
      <c r="BD221" s="16"/>
      <c r="BE221" s="16"/>
      <c r="BF221" s="58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22"/>
      <c r="BS221" s="3"/>
      <c r="BT221" s="3"/>
      <c r="BU221" s="3"/>
      <c r="BV221" s="3"/>
      <c r="BW221" s="3"/>
      <c r="BX221" s="3"/>
      <c r="BY221" s="22"/>
      <c r="BZ221" s="22"/>
    </row>
    <row r="222" spans="43:78">
      <c r="AQ222" s="150"/>
      <c r="AR222" s="151"/>
      <c r="AS222" s="151"/>
      <c r="AT222" s="22"/>
      <c r="AU222" s="3"/>
      <c r="AV222" s="3"/>
      <c r="AW222" s="3"/>
      <c r="AX222" s="3"/>
      <c r="AY222" s="3"/>
      <c r="AZ222" s="58"/>
      <c r="BA222" s="58"/>
      <c r="BB222" s="58"/>
      <c r="BC222" s="58"/>
      <c r="BD222" s="16"/>
      <c r="BE222" s="16"/>
      <c r="BF222" s="58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22"/>
      <c r="BS222" s="3"/>
      <c r="BT222" s="3"/>
      <c r="BU222" s="3"/>
      <c r="BV222" s="3"/>
      <c r="BW222" s="3"/>
      <c r="BX222" s="3"/>
      <c r="BY222" s="22"/>
      <c r="BZ222" s="22"/>
    </row>
    <row r="223" spans="43:78">
      <c r="AQ223" s="150"/>
      <c r="AR223" s="151"/>
      <c r="AS223" s="151"/>
      <c r="AT223" s="22"/>
      <c r="AU223" s="3"/>
      <c r="AV223" s="3"/>
      <c r="AW223" s="3"/>
      <c r="AX223" s="3"/>
      <c r="AY223" s="3"/>
      <c r="AZ223" s="58"/>
      <c r="BA223" s="58"/>
      <c r="BB223" s="58"/>
      <c r="BC223" s="58"/>
      <c r="BD223" s="16"/>
      <c r="BE223" s="16"/>
      <c r="BF223" s="58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22"/>
      <c r="BS223" s="3"/>
      <c r="BT223" s="3"/>
      <c r="BU223" s="3"/>
      <c r="BV223" s="3"/>
      <c r="BW223" s="3"/>
      <c r="BX223" s="3"/>
      <c r="BY223" s="22"/>
      <c r="BZ223" s="22"/>
    </row>
    <row r="224" spans="43:78">
      <c r="AQ224" s="150"/>
      <c r="AR224" s="151"/>
      <c r="AS224" s="151"/>
      <c r="AT224" s="22"/>
      <c r="AU224" s="3"/>
      <c r="AV224" s="3"/>
      <c r="AW224" s="3"/>
      <c r="AX224" s="3"/>
      <c r="AY224" s="3"/>
      <c r="AZ224" s="58"/>
      <c r="BA224" s="58"/>
      <c r="BB224" s="58"/>
      <c r="BC224" s="58"/>
      <c r="BD224" s="16"/>
      <c r="BE224" s="16"/>
      <c r="BF224" s="58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22"/>
      <c r="BS224" s="3"/>
      <c r="BT224" s="3"/>
      <c r="BU224" s="3"/>
      <c r="BV224" s="3"/>
      <c r="BW224" s="3"/>
      <c r="BX224" s="3"/>
      <c r="BY224" s="22"/>
      <c r="BZ224" s="22"/>
    </row>
    <row r="225" spans="15:78">
      <c r="AQ225" s="150"/>
      <c r="AR225" s="151"/>
      <c r="AS225" s="151"/>
      <c r="AT225" s="22"/>
      <c r="AU225" s="3"/>
      <c r="AV225" s="3"/>
      <c r="AW225" s="3"/>
      <c r="AX225" s="3"/>
      <c r="AY225" s="3"/>
      <c r="AZ225" s="58"/>
      <c r="BA225" s="58"/>
      <c r="BB225" s="58"/>
      <c r="BC225" s="58"/>
      <c r="BD225" s="16"/>
      <c r="BE225" s="16"/>
      <c r="BF225" s="58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22"/>
      <c r="BS225" s="3"/>
      <c r="BT225" s="3"/>
      <c r="BU225" s="3"/>
      <c r="BV225" s="3"/>
      <c r="BW225" s="3"/>
      <c r="BX225" s="3"/>
      <c r="BY225" s="22"/>
      <c r="BZ225" s="22"/>
    </row>
    <row r="226" spans="15:78">
      <c r="AQ226" s="150"/>
      <c r="AR226" s="151"/>
      <c r="AS226" s="151"/>
      <c r="AT226" s="22"/>
      <c r="AU226" s="3"/>
      <c r="AV226" s="3"/>
      <c r="AW226" s="3"/>
      <c r="AX226" s="3"/>
      <c r="AY226" s="3"/>
      <c r="AZ226" s="58"/>
      <c r="BA226" s="58"/>
      <c r="BB226" s="58"/>
      <c r="BC226" s="58"/>
      <c r="BD226" s="16"/>
      <c r="BE226" s="16"/>
      <c r="BF226" s="58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22"/>
      <c r="BS226" s="3"/>
      <c r="BT226" s="3"/>
      <c r="BU226" s="3"/>
      <c r="BV226" s="3"/>
      <c r="BW226" s="3"/>
      <c r="BX226" s="3"/>
      <c r="BY226" s="22"/>
      <c r="BZ226" s="22"/>
    </row>
    <row r="227" spans="15:78">
      <c r="AQ227" s="150"/>
      <c r="AR227" s="151"/>
      <c r="AS227" s="151"/>
      <c r="AT227" s="22"/>
      <c r="AU227" s="3"/>
      <c r="AV227" s="3"/>
      <c r="AW227" s="3"/>
      <c r="AX227" s="3"/>
      <c r="AY227" s="3"/>
      <c r="AZ227" s="58"/>
      <c r="BA227" s="58"/>
      <c r="BB227" s="58"/>
      <c r="BC227" s="58"/>
      <c r="BD227" s="16"/>
      <c r="BE227" s="16"/>
      <c r="BF227" s="58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22"/>
      <c r="BS227" s="3"/>
      <c r="BT227" s="3"/>
      <c r="BU227" s="3"/>
      <c r="BV227" s="3"/>
      <c r="BW227" s="3"/>
      <c r="BX227" s="3"/>
      <c r="BY227" s="22"/>
      <c r="BZ227" s="22"/>
    </row>
    <row r="228" spans="15:78">
      <c r="AQ228" s="150"/>
      <c r="AR228" s="151"/>
      <c r="AS228" s="151"/>
      <c r="AT228" s="22"/>
      <c r="AU228" s="3"/>
      <c r="AV228" s="3"/>
      <c r="AW228" s="3"/>
      <c r="AX228" s="3"/>
      <c r="AY228" s="3"/>
      <c r="AZ228" s="58"/>
      <c r="BA228" s="58"/>
      <c r="BB228" s="58"/>
      <c r="BC228" s="58"/>
      <c r="BD228" s="16"/>
      <c r="BE228" s="16"/>
      <c r="BF228" s="58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22"/>
      <c r="BS228" s="3"/>
      <c r="BT228" s="3"/>
      <c r="BU228" s="3"/>
      <c r="BV228" s="3"/>
      <c r="BW228" s="3"/>
      <c r="BX228" s="3"/>
      <c r="BY228" s="22"/>
      <c r="BZ228" s="22"/>
    </row>
    <row r="229" spans="15:78">
      <c r="AQ229" s="150"/>
      <c r="AR229" s="151"/>
      <c r="AS229" s="151"/>
      <c r="AT229" s="22"/>
      <c r="AU229" s="3"/>
      <c r="AV229" s="3"/>
      <c r="AW229" s="3"/>
      <c r="AX229" s="3"/>
      <c r="AY229" s="3"/>
      <c r="AZ229" s="58"/>
      <c r="BA229" s="58"/>
      <c r="BB229" s="58"/>
      <c r="BC229" s="58"/>
      <c r="BD229" s="16"/>
      <c r="BE229" s="16"/>
      <c r="BF229" s="58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22"/>
      <c r="BS229" s="3"/>
      <c r="BT229" s="3"/>
      <c r="BU229" s="3"/>
      <c r="BV229" s="3"/>
      <c r="BW229" s="3"/>
      <c r="BX229" s="3"/>
      <c r="BY229" s="22"/>
      <c r="BZ229" s="22"/>
    </row>
    <row r="230" spans="15:78">
      <c r="AQ230" s="150"/>
      <c r="AR230" s="151"/>
      <c r="AS230" s="151"/>
      <c r="AT230" s="22"/>
      <c r="AU230" s="3"/>
      <c r="AV230" s="3"/>
      <c r="AW230" s="3"/>
      <c r="AX230" s="3"/>
      <c r="AY230" s="3"/>
      <c r="AZ230" s="58"/>
      <c r="BA230" s="58"/>
      <c r="BB230" s="58"/>
      <c r="BC230" s="58"/>
      <c r="BD230" s="16"/>
      <c r="BE230" s="16"/>
      <c r="BF230" s="58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22"/>
      <c r="BS230" s="3"/>
      <c r="BT230" s="3"/>
      <c r="BU230" s="3"/>
      <c r="BV230" s="3"/>
      <c r="BW230" s="3"/>
      <c r="BX230" s="3"/>
      <c r="BY230" s="22"/>
      <c r="BZ230" s="22"/>
    </row>
    <row r="231" spans="15:78">
      <c r="AQ231" s="150"/>
      <c r="AR231" s="151"/>
      <c r="AS231" s="151"/>
      <c r="AT231" s="22"/>
      <c r="AU231" s="3"/>
      <c r="AV231" s="3"/>
      <c r="AW231" s="3"/>
      <c r="AX231" s="3"/>
      <c r="AY231" s="3"/>
      <c r="AZ231" s="58"/>
      <c r="BA231" s="58"/>
      <c r="BB231" s="58"/>
      <c r="BC231" s="58"/>
      <c r="BD231" s="16"/>
      <c r="BE231" s="16"/>
      <c r="BF231" s="58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22"/>
      <c r="BS231" s="3"/>
      <c r="BT231" s="3"/>
      <c r="BU231" s="3"/>
      <c r="BV231" s="3"/>
      <c r="BW231" s="3"/>
      <c r="BX231" s="3"/>
      <c r="BY231" s="22"/>
      <c r="BZ231" s="22"/>
    </row>
    <row r="232" spans="15:78">
      <c r="AQ232" s="150"/>
      <c r="AR232" s="151"/>
      <c r="AS232" s="151"/>
      <c r="AT232" s="22"/>
      <c r="AU232" s="3"/>
      <c r="AV232" s="3"/>
      <c r="AW232" s="3"/>
      <c r="AX232" s="3"/>
      <c r="AY232" s="3"/>
      <c r="AZ232" s="58"/>
      <c r="BA232" s="58"/>
      <c r="BB232" s="58"/>
      <c r="BC232" s="58"/>
      <c r="BD232" s="16"/>
      <c r="BE232" s="16"/>
      <c r="BF232" s="58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22"/>
      <c r="BS232" s="3"/>
      <c r="BT232" s="3"/>
      <c r="BU232" s="3"/>
      <c r="BV232" s="3"/>
      <c r="BW232" s="3"/>
      <c r="BX232" s="3"/>
      <c r="BY232" s="22"/>
      <c r="BZ232" s="22"/>
    </row>
    <row r="233" spans="15:78">
      <c r="AQ233" s="150"/>
      <c r="AR233" s="151"/>
      <c r="AS233" s="151"/>
      <c r="AT233" s="22"/>
      <c r="AU233" s="3"/>
      <c r="AV233" s="3"/>
      <c r="AW233" s="3"/>
      <c r="AX233" s="3"/>
      <c r="AY233" s="3"/>
      <c r="AZ233" s="58"/>
      <c r="BA233" s="58"/>
      <c r="BB233" s="58"/>
      <c r="BC233" s="58"/>
      <c r="BD233" s="16"/>
      <c r="BE233" s="16"/>
      <c r="BF233" s="58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22"/>
      <c r="BS233" s="3"/>
      <c r="BT233" s="3"/>
      <c r="BU233" s="3"/>
      <c r="BV233" s="3"/>
      <c r="BW233" s="3"/>
      <c r="BX233" s="3"/>
      <c r="BY233" s="22"/>
      <c r="BZ233" s="22"/>
    </row>
    <row r="234" spans="15:78">
      <c r="O234">
        <v>4</v>
      </c>
      <c r="P234" s="3" t="s">
        <v>31</v>
      </c>
      <c r="AQ234" s="150"/>
      <c r="AR234" s="151"/>
      <c r="AS234" s="151"/>
      <c r="AT234" s="22"/>
      <c r="AU234" s="3"/>
      <c r="AV234" s="3"/>
      <c r="AW234" s="3"/>
      <c r="AX234" s="3"/>
      <c r="AY234" s="3"/>
      <c r="AZ234" s="58"/>
      <c r="BA234" s="58"/>
      <c r="BB234" s="58"/>
      <c r="BC234" s="58"/>
      <c r="BD234" s="16"/>
      <c r="BE234" s="16"/>
      <c r="BF234" s="58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22"/>
      <c r="BS234" s="3"/>
      <c r="BT234" s="3"/>
      <c r="BU234" s="3"/>
      <c r="BV234" s="3"/>
      <c r="BW234" s="3"/>
      <c r="BX234" s="3"/>
      <c r="BY234" s="22"/>
      <c r="BZ234" s="22"/>
    </row>
    <row r="235" spans="15:78">
      <c r="O235">
        <v>5</v>
      </c>
      <c r="P235" s="286" t="s">
        <v>404</v>
      </c>
      <c r="AQ235" s="150"/>
      <c r="AR235" s="151"/>
      <c r="AS235" s="151"/>
      <c r="AT235" s="22"/>
      <c r="AU235" s="3"/>
      <c r="AV235" s="3"/>
      <c r="AW235" s="3"/>
      <c r="AX235" s="3"/>
      <c r="AY235" s="3"/>
      <c r="AZ235" s="58"/>
      <c r="BA235" s="58"/>
      <c r="BB235" s="58"/>
      <c r="BC235" s="58"/>
      <c r="BD235" s="16"/>
      <c r="BE235" s="16"/>
      <c r="BF235" s="58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22"/>
      <c r="BS235" s="3"/>
      <c r="BT235" s="3"/>
      <c r="BU235" s="3"/>
      <c r="BV235" s="3"/>
      <c r="BW235" s="3"/>
      <c r="BX235" s="3"/>
      <c r="BY235" s="22"/>
      <c r="BZ235" s="22"/>
    </row>
    <row r="236" spans="15:78">
      <c r="AQ236" s="150"/>
      <c r="AR236" s="151"/>
      <c r="AS236" s="151"/>
      <c r="AT236" s="22"/>
      <c r="AU236" s="3"/>
      <c r="AV236" s="3"/>
      <c r="AW236" s="3"/>
      <c r="AX236" s="3"/>
      <c r="AY236" s="3"/>
      <c r="AZ236" s="58"/>
      <c r="BA236" s="58"/>
      <c r="BB236" s="58"/>
      <c r="BC236" s="58"/>
      <c r="BD236" s="16"/>
      <c r="BE236" s="16"/>
      <c r="BF236" s="58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22"/>
      <c r="BS236" s="3"/>
      <c r="BT236" s="3"/>
      <c r="BU236" s="3"/>
      <c r="BV236" s="3"/>
      <c r="BW236" s="3"/>
      <c r="BX236" s="3"/>
      <c r="BY236" s="22"/>
      <c r="BZ236" s="22"/>
    </row>
    <row r="237" spans="15:78">
      <c r="AQ237" s="150"/>
      <c r="AR237" s="151"/>
      <c r="AS237" s="151"/>
      <c r="AT237" s="22"/>
      <c r="AU237" s="3"/>
      <c r="AV237" s="3"/>
      <c r="AW237" s="3"/>
      <c r="AX237" s="3"/>
      <c r="AY237" s="3"/>
      <c r="AZ237" s="58"/>
      <c r="BA237" s="58"/>
      <c r="BB237" s="58"/>
      <c r="BC237" s="58"/>
      <c r="BD237" s="16"/>
      <c r="BE237" s="16"/>
      <c r="BF237" s="58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22"/>
      <c r="BS237" s="3"/>
      <c r="BT237" s="3"/>
      <c r="BU237" s="3"/>
      <c r="BV237" s="3"/>
      <c r="BW237" s="3"/>
      <c r="BX237" s="3"/>
      <c r="BY237" s="22"/>
      <c r="BZ237" s="22"/>
    </row>
    <row r="238" spans="15:78">
      <c r="AQ238" s="150"/>
      <c r="AR238" s="151"/>
      <c r="AS238" s="151"/>
      <c r="AT238" s="22"/>
      <c r="AU238" s="3"/>
      <c r="AV238" s="3"/>
      <c r="AW238" s="3"/>
      <c r="AX238" s="3"/>
      <c r="AY238" s="3"/>
      <c r="AZ238" s="58"/>
      <c r="BA238" s="58"/>
      <c r="BB238" s="58"/>
      <c r="BC238" s="58"/>
      <c r="BD238" s="16"/>
      <c r="BE238" s="16"/>
      <c r="BF238" s="58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22"/>
      <c r="BS238" s="3"/>
      <c r="BT238" s="3"/>
      <c r="BU238" s="3"/>
      <c r="BV238" s="3"/>
      <c r="BW238" s="3"/>
      <c r="BX238" s="3"/>
      <c r="BY238" s="22"/>
      <c r="BZ238" s="22"/>
    </row>
    <row r="239" spans="15:78">
      <c r="AQ239" s="150"/>
      <c r="AR239" s="151"/>
      <c r="AS239" s="151"/>
      <c r="AT239" s="22"/>
      <c r="AU239" s="3"/>
      <c r="AV239" s="3"/>
      <c r="AW239" s="3"/>
      <c r="AX239" s="3"/>
      <c r="AY239" s="3"/>
      <c r="AZ239" s="58"/>
      <c r="BA239" s="58"/>
      <c r="BB239" s="58"/>
      <c r="BC239" s="58"/>
      <c r="BD239" s="16"/>
      <c r="BE239" s="16"/>
      <c r="BF239" s="58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22"/>
      <c r="BS239" s="3"/>
      <c r="BT239" s="3"/>
      <c r="BU239" s="3"/>
      <c r="BV239" s="3"/>
      <c r="BW239" s="3"/>
      <c r="BX239" s="3"/>
      <c r="BY239" s="22"/>
      <c r="BZ239" s="22"/>
    </row>
    <row r="240" spans="15:78">
      <c r="AQ240" s="150"/>
      <c r="AR240" s="151"/>
      <c r="AS240" s="151"/>
      <c r="AT240" s="22"/>
      <c r="AU240" s="3"/>
      <c r="AV240" s="3"/>
      <c r="AW240" s="3"/>
      <c r="AX240" s="3"/>
      <c r="AY240" s="3"/>
      <c r="AZ240" s="58"/>
      <c r="BA240" s="58"/>
      <c r="BB240" s="58"/>
      <c r="BC240" s="58"/>
      <c r="BD240" s="16"/>
      <c r="BE240" s="16"/>
      <c r="BF240" s="58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22"/>
      <c r="BS240" s="3"/>
      <c r="BT240" s="3"/>
      <c r="BU240" s="3"/>
      <c r="BV240" s="3"/>
      <c r="BW240" s="3"/>
      <c r="BX240" s="3"/>
      <c r="BY240" s="22"/>
      <c r="BZ240" s="22"/>
    </row>
    <row r="241" spans="43:78">
      <c r="AQ241" s="150"/>
      <c r="AR241" s="151"/>
      <c r="AS241" s="151"/>
      <c r="AT241" s="22"/>
      <c r="AU241" s="3"/>
      <c r="AV241" s="3"/>
      <c r="AW241" s="3"/>
      <c r="AX241" s="3"/>
      <c r="AY241" s="3"/>
      <c r="AZ241" s="58"/>
      <c r="BA241" s="58"/>
      <c r="BB241" s="58"/>
      <c r="BC241" s="58"/>
      <c r="BD241" s="16"/>
      <c r="BE241" s="16"/>
      <c r="BF241" s="58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22"/>
      <c r="BS241" s="3"/>
      <c r="BT241" s="3"/>
      <c r="BU241" s="3"/>
      <c r="BV241" s="3"/>
      <c r="BW241" s="3"/>
      <c r="BX241" s="3"/>
      <c r="BY241" s="22"/>
      <c r="BZ241" s="22"/>
    </row>
    <row r="242" spans="43:78">
      <c r="AQ242" s="150"/>
      <c r="AR242" s="151"/>
      <c r="AS242" s="151"/>
      <c r="AT242" s="22"/>
      <c r="AU242" s="3"/>
      <c r="AV242" s="3"/>
      <c r="AW242" s="3"/>
      <c r="AX242" s="3"/>
      <c r="AY242" s="3"/>
      <c r="AZ242" s="58"/>
      <c r="BA242" s="58"/>
      <c r="BB242" s="58"/>
      <c r="BC242" s="58"/>
      <c r="BD242" s="16"/>
      <c r="BE242" s="16"/>
      <c r="BF242" s="58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22"/>
      <c r="BS242" s="3"/>
      <c r="BT242" s="3"/>
      <c r="BU242" s="3"/>
      <c r="BV242" s="3"/>
      <c r="BW242" s="3"/>
      <c r="BX242" s="3"/>
      <c r="BY242" s="22"/>
      <c r="BZ242" s="22"/>
    </row>
    <row r="243" spans="43:78">
      <c r="AQ243" s="150"/>
      <c r="AR243" s="151"/>
      <c r="AS243" s="151"/>
      <c r="AT243" s="22"/>
      <c r="AU243" s="3"/>
      <c r="AV243" s="3"/>
      <c r="AW243" s="3"/>
      <c r="AX243" s="3"/>
      <c r="AY243" s="3"/>
      <c r="AZ243" s="58"/>
      <c r="BA243" s="58"/>
      <c r="BB243" s="58"/>
      <c r="BC243" s="58"/>
      <c r="BD243" s="16"/>
      <c r="BE243" s="16"/>
      <c r="BF243" s="58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22"/>
      <c r="BS243" s="3"/>
      <c r="BT243" s="3"/>
      <c r="BU243" s="3"/>
      <c r="BV243" s="3"/>
      <c r="BW243" s="3"/>
      <c r="BX243" s="3"/>
      <c r="BY243" s="22"/>
      <c r="BZ243" s="22"/>
    </row>
    <row r="244" spans="43:78">
      <c r="AQ244" s="150"/>
      <c r="AR244" s="151"/>
      <c r="AS244" s="151"/>
      <c r="AT244" s="22"/>
      <c r="AU244" s="3"/>
      <c r="AV244" s="3"/>
      <c r="AW244" s="3"/>
      <c r="AX244" s="3"/>
      <c r="AY244" s="3"/>
      <c r="AZ244" s="58"/>
      <c r="BA244" s="58"/>
      <c r="BB244" s="58"/>
      <c r="BC244" s="58"/>
      <c r="BD244" s="16"/>
      <c r="BE244" s="16"/>
      <c r="BF244" s="58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22"/>
      <c r="BS244" s="3"/>
      <c r="BT244" s="3"/>
      <c r="BU244" s="3"/>
      <c r="BV244" s="3"/>
      <c r="BW244" s="3"/>
      <c r="BX244" s="3"/>
      <c r="BY244" s="22"/>
      <c r="BZ244" s="22"/>
    </row>
    <row r="245" spans="43:78">
      <c r="AQ245" s="150"/>
      <c r="AR245" s="151"/>
      <c r="AS245" s="151"/>
      <c r="AT245" s="22"/>
      <c r="AU245" s="3"/>
      <c r="AV245" s="3"/>
      <c r="AW245" s="3"/>
      <c r="AX245" s="3"/>
      <c r="AY245" s="3"/>
      <c r="AZ245" s="58"/>
      <c r="BA245" s="58"/>
      <c r="BB245" s="58"/>
      <c r="BC245" s="58"/>
      <c r="BD245" s="16"/>
      <c r="BE245" s="16"/>
      <c r="BF245" s="58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22"/>
      <c r="BS245" s="3"/>
      <c r="BT245" s="3"/>
      <c r="BU245" s="3"/>
      <c r="BV245" s="3"/>
      <c r="BW245" s="3"/>
      <c r="BX245" s="3"/>
      <c r="BY245" s="22"/>
      <c r="BZ245" s="22"/>
    </row>
    <row r="246" spans="43:78">
      <c r="AQ246" s="150"/>
      <c r="AR246" s="151"/>
      <c r="AS246" s="151"/>
      <c r="AT246" s="22"/>
      <c r="AU246" s="3"/>
      <c r="AV246" s="3"/>
      <c r="AW246" s="3"/>
      <c r="AX246" s="3"/>
      <c r="AY246" s="3"/>
      <c r="AZ246" s="58"/>
      <c r="BA246" s="58"/>
      <c r="BB246" s="58"/>
      <c r="BC246" s="58"/>
      <c r="BD246" s="16"/>
      <c r="BE246" s="16"/>
      <c r="BF246" s="58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22"/>
      <c r="BS246" s="3"/>
      <c r="BT246" s="3"/>
      <c r="BU246" s="3"/>
      <c r="BV246" s="3"/>
      <c r="BW246" s="3"/>
      <c r="BX246" s="3"/>
      <c r="BY246" s="22"/>
      <c r="BZ246" s="22"/>
    </row>
    <row r="247" spans="43:78">
      <c r="AQ247" s="150"/>
      <c r="AR247" s="151"/>
      <c r="AS247" s="151"/>
      <c r="AT247" s="22"/>
      <c r="AU247" s="3"/>
      <c r="AV247" s="3"/>
      <c r="AW247" s="3"/>
      <c r="AX247" s="3"/>
      <c r="AY247" s="3"/>
      <c r="AZ247" s="58"/>
      <c r="BA247" s="58"/>
      <c r="BB247" s="58"/>
      <c r="BC247" s="58"/>
      <c r="BD247" s="16"/>
      <c r="BE247" s="16"/>
      <c r="BF247" s="58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22"/>
      <c r="BS247" s="3"/>
      <c r="BT247" s="3"/>
      <c r="BU247" s="3"/>
      <c r="BV247" s="3"/>
      <c r="BW247" s="3"/>
      <c r="BX247" s="3"/>
      <c r="BY247" s="22"/>
      <c r="BZ247" s="22"/>
    </row>
    <row r="248" spans="43:78">
      <c r="AQ248" s="150"/>
      <c r="AR248" s="151"/>
      <c r="AS248" s="151"/>
      <c r="AT248" s="22"/>
      <c r="AU248" s="3"/>
      <c r="AV248" s="3"/>
      <c r="AW248" s="3"/>
      <c r="AX248" s="3"/>
      <c r="AY248" s="3"/>
      <c r="AZ248" s="58"/>
      <c r="BA248" s="58"/>
      <c r="BB248" s="58"/>
      <c r="BC248" s="58"/>
      <c r="BD248" s="16"/>
      <c r="BE248" s="16"/>
      <c r="BF248" s="58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22"/>
      <c r="BS248" s="3"/>
      <c r="BT248" s="3"/>
      <c r="BU248" s="3"/>
      <c r="BV248" s="3"/>
      <c r="BW248" s="3"/>
      <c r="BX248" s="3"/>
      <c r="BY248" s="22"/>
      <c r="BZ248" s="22"/>
    </row>
    <row r="249" spans="43:78">
      <c r="AQ249" s="150"/>
      <c r="AR249" s="151"/>
      <c r="AS249" s="151"/>
      <c r="AT249" s="22"/>
      <c r="AU249" s="3"/>
      <c r="AV249" s="3"/>
      <c r="AW249" s="3"/>
      <c r="AX249" s="3"/>
      <c r="AY249" s="3"/>
      <c r="AZ249" s="58"/>
      <c r="BA249" s="58"/>
      <c r="BB249" s="58"/>
      <c r="BC249" s="58"/>
      <c r="BD249" s="16"/>
      <c r="BE249" s="16"/>
      <c r="BF249" s="58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22"/>
      <c r="BS249" s="3"/>
      <c r="BT249" s="3"/>
      <c r="BU249" s="3"/>
      <c r="BV249" s="3"/>
      <c r="BW249" s="3"/>
      <c r="BX249" s="3"/>
      <c r="BY249" s="22"/>
    </row>
    <row r="250" spans="43:78">
      <c r="AQ250" s="150"/>
      <c r="AR250" s="151"/>
      <c r="AS250" s="151"/>
      <c r="AT250" s="22"/>
      <c r="AU250" s="3"/>
      <c r="AV250" s="3"/>
      <c r="AW250" s="3"/>
      <c r="AX250" s="3"/>
      <c r="AY250" s="3"/>
      <c r="AZ250" s="58"/>
      <c r="BA250" s="58"/>
      <c r="BB250" s="58"/>
      <c r="BC250" s="58"/>
      <c r="BD250" s="16"/>
      <c r="BE250" s="16"/>
      <c r="BF250" s="58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22"/>
      <c r="BS250" s="3"/>
      <c r="BT250" s="3"/>
      <c r="BU250" s="3"/>
      <c r="BV250" s="3"/>
      <c r="BW250" s="3"/>
      <c r="BX250" s="3"/>
      <c r="BY250" s="22"/>
    </row>
    <row r="251" spans="43:78">
      <c r="AQ251" s="150"/>
      <c r="AR251" s="151"/>
      <c r="AS251" s="151"/>
      <c r="AT251" s="22"/>
      <c r="AU251" s="3"/>
      <c r="AV251" s="3"/>
      <c r="AW251" s="3"/>
      <c r="AX251" s="3"/>
      <c r="AY251" s="3"/>
      <c r="AZ251" s="58"/>
      <c r="BA251" s="58"/>
      <c r="BB251" s="58"/>
      <c r="BC251" s="58"/>
      <c r="BD251" s="16"/>
      <c r="BE251" s="16"/>
      <c r="BF251" s="58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22"/>
    </row>
    <row r="252" spans="43:78">
      <c r="AQ252" s="150"/>
      <c r="AR252" s="151"/>
      <c r="AS252" s="151"/>
      <c r="AT252" s="22"/>
      <c r="AU252" s="3"/>
      <c r="AV252" s="3"/>
      <c r="AW252" s="3"/>
      <c r="AX252" s="3"/>
      <c r="AY252" s="3"/>
      <c r="AZ252" s="58"/>
      <c r="BA252" s="58"/>
      <c r="BB252" s="58"/>
      <c r="BC252" s="58"/>
      <c r="BD252" s="16"/>
      <c r="BE252" s="16"/>
      <c r="BF252" s="58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22"/>
    </row>
    <row r="253" spans="43:78">
      <c r="AQ253" s="150"/>
      <c r="AR253" s="151"/>
      <c r="AS253" s="151"/>
      <c r="AT253" s="22"/>
      <c r="AU253" s="3"/>
      <c r="AV253" s="3"/>
      <c r="AW253" s="3"/>
      <c r="AX253" s="3"/>
      <c r="AY253" s="3"/>
      <c r="AZ253" s="58"/>
      <c r="BA253" s="58"/>
      <c r="BB253" s="58"/>
      <c r="BC253" s="58"/>
      <c r="BD253" s="16"/>
      <c r="BE253" s="16"/>
      <c r="BF253" s="58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22"/>
    </row>
    <row r="254" spans="43:78">
      <c r="AQ254" s="150"/>
      <c r="AR254" s="151"/>
      <c r="AS254" s="151"/>
      <c r="AT254" s="22"/>
      <c r="AU254" s="3"/>
      <c r="AV254" s="3"/>
      <c r="AW254" s="3"/>
      <c r="AX254" s="3"/>
      <c r="AY254" s="3"/>
      <c r="AZ254" s="58"/>
      <c r="BA254" s="58"/>
      <c r="BB254" s="58"/>
      <c r="BC254" s="58"/>
      <c r="BD254" s="16"/>
      <c r="BE254" s="16"/>
      <c r="BF254" s="58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22"/>
    </row>
    <row r="255" spans="43:78">
      <c r="AQ255" s="150"/>
      <c r="AR255" s="151"/>
      <c r="AS255" s="151"/>
      <c r="AT255" s="22"/>
      <c r="AU255" s="3"/>
      <c r="AV255" s="3"/>
      <c r="AW255" s="3"/>
      <c r="AX255" s="3"/>
      <c r="AY255" s="3"/>
      <c r="AZ255" s="58"/>
      <c r="BA255" s="58"/>
      <c r="BB255" s="58"/>
      <c r="BC255" s="58"/>
      <c r="BD255" s="16"/>
      <c r="BE255" s="16"/>
      <c r="BF255" s="58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22"/>
    </row>
    <row r="256" spans="43:78">
      <c r="AQ256" s="150"/>
      <c r="AR256" s="151"/>
      <c r="AS256" s="151"/>
      <c r="AT256" s="22"/>
      <c r="AU256" s="3"/>
      <c r="AV256" s="3"/>
      <c r="AW256" s="3"/>
      <c r="AX256" s="3"/>
      <c r="AY256" s="3"/>
      <c r="AZ256" s="58"/>
      <c r="BA256" s="58"/>
      <c r="BB256" s="58"/>
      <c r="BC256" s="58"/>
      <c r="BD256" s="16"/>
      <c r="BE256" s="16"/>
      <c r="BF256" s="58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22"/>
    </row>
    <row r="257" spans="43:77">
      <c r="AQ257" s="150"/>
      <c r="AR257" s="151"/>
      <c r="AS257" s="151"/>
      <c r="AT257" s="22"/>
      <c r="AU257" s="3"/>
      <c r="AV257" s="3"/>
      <c r="AW257" s="3"/>
      <c r="AX257" s="3"/>
      <c r="AY257" s="3"/>
      <c r="AZ257" s="58"/>
      <c r="BA257" s="58"/>
      <c r="BB257" s="58"/>
      <c r="BC257" s="58"/>
      <c r="BD257" s="16"/>
      <c r="BE257" s="16"/>
      <c r="BF257" s="58"/>
      <c r="BG257" s="3"/>
      <c r="BH257" s="3"/>
      <c r="BI257" s="3"/>
      <c r="BJ257" s="16"/>
      <c r="BK257" s="16"/>
      <c r="BL257" s="16"/>
      <c r="BM257" s="3"/>
      <c r="BN257" s="16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22"/>
    </row>
    <row r="258" spans="43:77">
      <c r="AQ258" s="150"/>
      <c r="AR258" s="151"/>
      <c r="AS258" s="151"/>
      <c r="AT258" s="22"/>
      <c r="AU258" s="3"/>
      <c r="AV258" s="3"/>
      <c r="AW258" s="3"/>
      <c r="AX258" s="3"/>
      <c r="AY258" s="3"/>
      <c r="AZ258" s="58"/>
      <c r="BA258" s="58"/>
      <c r="BB258" s="58"/>
      <c r="BC258" s="58"/>
      <c r="BD258" s="16"/>
      <c r="BE258" s="16"/>
      <c r="BF258" s="58"/>
      <c r="BG258" s="3"/>
      <c r="BH258" s="3"/>
      <c r="BI258" s="3"/>
      <c r="BJ258" s="16"/>
      <c r="BK258" s="16"/>
      <c r="BL258" s="16"/>
      <c r="BM258" s="3"/>
      <c r="BN258" s="16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22"/>
    </row>
    <row r="259" spans="43:77">
      <c r="AQ259" s="150"/>
      <c r="AR259" s="151"/>
      <c r="AS259" s="151"/>
      <c r="AT259" s="22"/>
      <c r="AU259" s="3"/>
      <c r="AV259" s="3"/>
      <c r="AW259" s="3"/>
      <c r="AX259" s="3"/>
      <c r="AY259" s="3"/>
      <c r="AZ259" s="58"/>
      <c r="BA259" s="58"/>
      <c r="BB259" s="58"/>
      <c r="BC259" s="58"/>
      <c r="BD259" s="16"/>
      <c r="BE259" s="16"/>
      <c r="BF259" s="58"/>
      <c r="BG259" s="3"/>
      <c r="BH259" s="3"/>
      <c r="BI259" s="3"/>
      <c r="BJ259" s="16"/>
      <c r="BK259" s="16"/>
      <c r="BL259" s="16"/>
      <c r="BM259" s="3"/>
      <c r="BN259" s="16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22"/>
    </row>
    <row r="260" spans="43:77">
      <c r="AQ260" s="150"/>
      <c r="AR260" s="151"/>
      <c r="AS260" s="151"/>
      <c r="AT260" s="22"/>
      <c r="AU260" s="3"/>
      <c r="AV260" s="3"/>
      <c r="AW260" s="3"/>
      <c r="AX260" s="3"/>
      <c r="AY260" s="3"/>
      <c r="AZ260" s="58"/>
      <c r="BA260" s="58"/>
      <c r="BB260" s="58"/>
      <c r="BC260" s="58"/>
      <c r="BD260" s="16"/>
      <c r="BE260" s="16"/>
      <c r="BF260" s="58"/>
      <c r="BG260" s="3"/>
      <c r="BH260" s="3"/>
      <c r="BI260" s="3"/>
      <c r="BJ260" s="16"/>
      <c r="BK260" s="16"/>
      <c r="BL260" s="16"/>
      <c r="BM260" s="3"/>
      <c r="BN260" s="16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22"/>
    </row>
    <row r="261" spans="43:77">
      <c r="AQ261" s="150"/>
      <c r="AR261" s="151"/>
      <c r="AS261" s="151"/>
      <c r="AT261" s="22"/>
      <c r="AU261" s="3"/>
      <c r="AV261" s="3"/>
      <c r="AW261" s="3"/>
      <c r="AX261" s="3"/>
      <c r="AY261" s="3"/>
      <c r="AZ261" s="58"/>
      <c r="BA261" s="58"/>
      <c r="BB261" s="58"/>
      <c r="BC261" s="58"/>
      <c r="BD261" s="16"/>
      <c r="BE261" s="16"/>
      <c r="BF261" s="58"/>
      <c r="BG261" s="3"/>
      <c r="BH261" s="3"/>
      <c r="BI261" s="3"/>
      <c r="BJ261" s="16"/>
      <c r="BK261" s="16"/>
      <c r="BL261" s="16"/>
      <c r="BM261" s="3"/>
      <c r="BN261" s="16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22"/>
    </row>
    <row r="262" spans="43:77">
      <c r="AQ262" s="150"/>
      <c r="AR262" s="151"/>
      <c r="AS262" s="151"/>
      <c r="AT262" s="22"/>
      <c r="AU262" s="3"/>
      <c r="AV262" s="3"/>
      <c r="AW262" s="3"/>
      <c r="AX262" s="3"/>
      <c r="AY262" s="3"/>
      <c r="AZ262" s="58"/>
      <c r="BA262" s="58"/>
      <c r="BB262" s="58"/>
      <c r="BC262" s="58"/>
      <c r="BD262" s="16"/>
      <c r="BE262" s="16"/>
      <c r="BF262" s="58"/>
      <c r="BG262" s="3"/>
      <c r="BH262" s="3"/>
      <c r="BI262" s="3"/>
      <c r="BJ262" s="16"/>
      <c r="BK262" s="16"/>
      <c r="BL262" s="16"/>
      <c r="BM262" s="3"/>
      <c r="BN262" s="16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22"/>
    </row>
    <row r="263" spans="43:77">
      <c r="AQ263" s="150"/>
      <c r="AR263" s="151"/>
      <c r="AS263" s="151"/>
      <c r="AT263" s="22"/>
      <c r="AU263" s="3"/>
      <c r="AV263" s="3"/>
      <c r="AW263" s="3"/>
      <c r="AX263" s="3"/>
      <c r="AY263" s="3"/>
      <c r="AZ263" s="58"/>
      <c r="BA263" s="58"/>
      <c r="BB263" s="58"/>
      <c r="BC263" s="58"/>
      <c r="BD263" s="16"/>
      <c r="BE263" s="16"/>
      <c r="BF263" s="58"/>
      <c r="BG263" s="3"/>
      <c r="BH263" s="3"/>
      <c r="BI263" s="3"/>
      <c r="BJ263" s="16"/>
      <c r="BK263" s="16"/>
      <c r="BL263" s="16"/>
      <c r="BM263" s="3"/>
      <c r="BN263" s="16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22"/>
    </row>
    <row r="264" spans="43:77">
      <c r="AQ264" s="150"/>
      <c r="AR264" s="151"/>
      <c r="AS264" s="151"/>
      <c r="AT264" s="22"/>
      <c r="AU264" s="3"/>
      <c r="AV264" s="3"/>
      <c r="AW264" s="3"/>
      <c r="AX264" s="3"/>
      <c r="AY264" s="3"/>
      <c r="AZ264" s="58"/>
      <c r="BA264" s="58"/>
      <c r="BB264" s="58"/>
      <c r="BC264" s="58"/>
      <c r="BD264" s="16"/>
      <c r="BE264" s="16"/>
      <c r="BF264" s="58"/>
      <c r="BG264" s="3"/>
      <c r="BH264" s="3"/>
      <c r="BI264" s="3"/>
      <c r="BJ264" s="16"/>
      <c r="BK264" s="16"/>
      <c r="BL264" s="16"/>
      <c r="BM264" s="3"/>
      <c r="BN264" s="16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22"/>
    </row>
    <row r="265" spans="43:77">
      <c r="AQ265" s="150"/>
      <c r="AR265" s="151"/>
      <c r="AS265" s="151"/>
      <c r="AT265" s="22"/>
      <c r="AU265" s="3"/>
      <c r="AV265" s="3"/>
      <c r="AW265" s="3"/>
      <c r="AX265" s="3"/>
      <c r="AY265" s="3"/>
      <c r="AZ265" s="58"/>
      <c r="BA265" s="58"/>
      <c r="BB265" s="58"/>
      <c r="BC265" s="58"/>
      <c r="BD265" s="16"/>
      <c r="BE265" s="16"/>
      <c r="BF265" s="58"/>
      <c r="BG265" s="3"/>
      <c r="BH265" s="3"/>
      <c r="BI265" s="3"/>
      <c r="BJ265" s="16"/>
      <c r="BK265" s="16"/>
      <c r="BL265" s="16"/>
      <c r="BM265" s="3"/>
      <c r="BN265" s="16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22"/>
    </row>
    <row r="266" spans="43:77">
      <c r="AQ266" s="150"/>
      <c r="AR266" s="151"/>
      <c r="AS266" s="151"/>
      <c r="AT266" s="22"/>
      <c r="AU266" s="3"/>
      <c r="AV266" s="3"/>
      <c r="AW266" s="3"/>
      <c r="AX266" s="3"/>
      <c r="AY266" s="3"/>
      <c r="AZ266" s="58"/>
      <c r="BA266" s="58"/>
      <c r="BB266" s="58"/>
      <c r="BC266" s="58"/>
      <c r="BD266" s="16"/>
      <c r="BE266" s="16"/>
      <c r="BF266" s="58"/>
      <c r="BG266" s="3"/>
      <c r="BH266" s="3"/>
      <c r="BI266" s="3"/>
      <c r="BJ266" s="16"/>
      <c r="BK266" s="16"/>
      <c r="BL266" s="16"/>
      <c r="BM266" s="3"/>
      <c r="BN266" s="16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22"/>
    </row>
    <row r="267" spans="43:77">
      <c r="AQ267" s="150"/>
      <c r="AR267" s="151"/>
      <c r="AS267" s="151"/>
      <c r="AT267" s="22"/>
      <c r="AU267" s="3"/>
      <c r="AV267" s="3"/>
      <c r="AW267" s="3"/>
      <c r="AX267" s="3"/>
      <c r="AY267" s="3"/>
      <c r="AZ267" s="58"/>
      <c r="BA267" s="58"/>
      <c r="BB267" s="58"/>
      <c r="BC267" s="58"/>
      <c r="BD267" s="16"/>
      <c r="BE267" s="16"/>
      <c r="BF267" s="58"/>
      <c r="BG267" s="3"/>
      <c r="BH267" s="3"/>
      <c r="BI267" s="3"/>
      <c r="BJ267" s="16"/>
      <c r="BK267" s="16"/>
      <c r="BL267" s="16"/>
      <c r="BM267" s="3"/>
      <c r="BN267" s="16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22"/>
    </row>
    <row r="268" spans="43:77">
      <c r="AQ268" s="150"/>
      <c r="AR268" s="151"/>
      <c r="AS268" s="151"/>
      <c r="AT268" s="22"/>
      <c r="AU268" s="3"/>
      <c r="AV268" s="3"/>
      <c r="AW268" s="3"/>
      <c r="AX268" s="3"/>
      <c r="AY268" s="3"/>
      <c r="AZ268" s="58"/>
      <c r="BA268" s="58"/>
      <c r="BB268" s="58"/>
      <c r="BC268" s="58"/>
      <c r="BD268" s="16"/>
      <c r="BE268" s="16"/>
      <c r="BF268" s="58"/>
      <c r="BG268" s="3"/>
      <c r="BH268" s="3"/>
      <c r="BI268" s="3"/>
      <c r="BJ268" s="16"/>
      <c r="BK268" s="16"/>
      <c r="BL268" s="16"/>
      <c r="BM268" s="3"/>
      <c r="BN268" s="16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22"/>
    </row>
    <row r="269" spans="43:77">
      <c r="AQ269" s="150"/>
      <c r="AR269" s="151"/>
      <c r="AS269" s="151"/>
      <c r="AT269" s="22"/>
      <c r="AU269" s="3"/>
      <c r="AV269" s="3"/>
      <c r="AW269" s="3"/>
      <c r="AX269" s="3"/>
      <c r="AY269" s="3"/>
      <c r="AZ269" s="58"/>
      <c r="BA269" s="58"/>
      <c r="BB269" s="58"/>
      <c r="BC269" s="58"/>
      <c r="BD269" s="16"/>
      <c r="BE269" s="16"/>
      <c r="BF269" s="58"/>
      <c r="BG269" s="3"/>
      <c r="BH269" s="3"/>
      <c r="BI269" s="3"/>
      <c r="BJ269" s="16"/>
      <c r="BK269" s="16"/>
      <c r="BL269" s="16"/>
      <c r="BM269" s="3"/>
      <c r="BN269" s="16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22"/>
    </row>
    <row r="270" spans="43:77">
      <c r="AQ270" s="150"/>
      <c r="AR270" s="151"/>
      <c r="AS270" s="151"/>
      <c r="AT270" s="22"/>
      <c r="AU270" s="3"/>
      <c r="AV270" s="3"/>
      <c r="AW270" s="3"/>
      <c r="AX270" s="3"/>
      <c r="AY270" s="3"/>
      <c r="AZ270" s="58"/>
      <c r="BA270" s="58"/>
      <c r="BB270" s="58"/>
      <c r="BC270" s="58"/>
      <c r="BD270" s="16"/>
      <c r="BE270" s="16"/>
      <c r="BF270" s="58"/>
      <c r="BG270" s="3"/>
      <c r="BH270" s="3"/>
      <c r="BI270" s="3"/>
      <c r="BJ270" s="16"/>
      <c r="BK270" s="16"/>
      <c r="BL270" s="16"/>
      <c r="BM270" s="3"/>
      <c r="BN270" s="16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22"/>
    </row>
    <row r="271" spans="43:77">
      <c r="AQ271" s="150"/>
      <c r="AR271" s="151"/>
      <c r="AS271" s="151"/>
      <c r="AT271" s="22"/>
      <c r="AU271" s="3"/>
      <c r="AV271" s="3"/>
      <c r="AW271" s="3"/>
      <c r="AX271" s="3"/>
      <c r="AY271" s="3"/>
      <c r="AZ271" s="58"/>
      <c r="BA271" s="58"/>
      <c r="BB271" s="58"/>
      <c r="BC271" s="58"/>
      <c r="BD271" s="16"/>
      <c r="BE271" s="16"/>
      <c r="BF271" s="58"/>
      <c r="BG271" s="3"/>
      <c r="BH271" s="3"/>
      <c r="BI271" s="3"/>
      <c r="BJ271" s="16"/>
      <c r="BK271" s="16"/>
      <c r="BL271" s="16"/>
      <c r="BM271" s="3"/>
      <c r="BN271" s="16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22"/>
    </row>
    <row r="272" spans="43:77">
      <c r="AQ272" s="150"/>
      <c r="AR272" s="151"/>
      <c r="AS272" s="151"/>
      <c r="AT272" s="22"/>
      <c r="AU272" s="3"/>
      <c r="AV272" s="3"/>
      <c r="AW272" s="3"/>
      <c r="AX272" s="3"/>
      <c r="AY272" s="3"/>
      <c r="AZ272" s="58"/>
      <c r="BA272" s="58"/>
      <c r="BB272" s="58"/>
      <c r="BC272" s="58"/>
      <c r="BD272" s="16"/>
      <c r="BE272" s="16"/>
      <c r="BF272" s="58"/>
      <c r="BG272" s="3"/>
      <c r="BH272" s="3"/>
      <c r="BI272" s="3"/>
      <c r="BJ272" s="16"/>
      <c r="BK272" s="16"/>
      <c r="BL272" s="16"/>
      <c r="BM272" s="3"/>
      <c r="BN272" s="16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22"/>
    </row>
    <row r="273" spans="43:77">
      <c r="AQ273" s="150"/>
      <c r="AR273" s="151"/>
      <c r="AS273" s="151"/>
      <c r="AT273" s="22"/>
      <c r="AU273" s="3"/>
      <c r="AV273" s="3"/>
      <c r="AW273" s="3"/>
      <c r="AX273" s="3"/>
      <c r="AY273" s="3"/>
      <c r="AZ273" s="58"/>
      <c r="BA273" s="58"/>
      <c r="BB273" s="58"/>
      <c r="BC273" s="58"/>
      <c r="BD273" s="16"/>
      <c r="BE273" s="16"/>
      <c r="BF273" s="58"/>
      <c r="BG273" s="3"/>
      <c r="BH273" s="3"/>
      <c r="BI273" s="3"/>
      <c r="BJ273" s="16"/>
      <c r="BK273" s="16"/>
      <c r="BL273" s="16"/>
      <c r="BM273" s="3"/>
      <c r="BN273" s="16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22"/>
    </row>
    <row r="274" spans="43:77">
      <c r="AQ274" s="150"/>
      <c r="AR274" s="151"/>
      <c r="AS274" s="151"/>
      <c r="AT274" s="22"/>
      <c r="AU274" s="3"/>
      <c r="AV274" s="3"/>
      <c r="AW274" s="3"/>
      <c r="AX274" s="3"/>
      <c r="AY274" s="3"/>
      <c r="AZ274" s="58"/>
      <c r="BA274" s="58"/>
      <c r="BB274" s="58"/>
      <c r="BC274" s="58"/>
      <c r="BD274" s="16"/>
      <c r="BE274" s="16"/>
      <c r="BF274" s="58"/>
      <c r="BG274" s="3"/>
      <c r="BH274" s="3"/>
      <c r="BI274" s="3"/>
      <c r="BJ274" s="16"/>
      <c r="BK274" s="16"/>
      <c r="BL274" s="16"/>
      <c r="BM274" s="3"/>
      <c r="BN274" s="16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22"/>
    </row>
    <row r="275" spans="43:77">
      <c r="AQ275" s="150"/>
      <c r="AR275" s="151"/>
      <c r="AS275" s="151"/>
      <c r="AT275" s="22"/>
      <c r="AU275" s="3"/>
      <c r="AV275" s="3"/>
      <c r="AW275" s="3"/>
      <c r="AX275" s="3"/>
      <c r="AY275" s="3"/>
      <c r="AZ275" s="58"/>
      <c r="BA275" s="58"/>
      <c r="BB275" s="58"/>
      <c r="BC275" s="58"/>
      <c r="BD275" s="16"/>
      <c r="BE275" s="16"/>
      <c r="BF275" s="58"/>
      <c r="BG275" s="3"/>
      <c r="BH275" s="3"/>
      <c r="BI275" s="3"/>
      <c r="BJ275" s="16"/>
      <c r="BK275" s="16"/>
      <c r="BL275" s="16"/>
      <c r="BM275" s="3"/>
      <c r="BN275" s="16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22"/>
    </row>
    <row r="276" spans="43:77">
      <c r="AQ276" s="150"/>
      <c r="AR276" s="151"/>
      <c r="AS276" s="151"/>
      <c r="AT276" s="22"/>
      <c r="AU276" s="3"/>
      <c r="AV276" s="3"/>
      <c r="AW276" s="3"/>
      <c r="AX276" s="3"/>
      <c r="AY276" s="3"/>
      <c r="AZ276" s="58"/>
      <c r="BA276" s="58"/>
      <c r="BB276" s="58"/>
      <c r="BC276" s="58"/>
      <c r="BD276" s="16"/>
      <c r="BE276" s="16"/>
      <c r="BF276" s="58"/>
      <c r="BG276" s="3"/>
      <c r="BH276" s="3"/>
      <c r="BI276" s="3"/>
      <c r="BJ276" s="16"/>
      <c r="BK276" s="16"/>
      <c r="BL276" s="16"/>
      <c r="BM276" s="3"/>
      <c r="BN276" s="16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22"/>
    </row>
    <row r="277" spans="43:77">
      <c r="AQ277" s="150"/>
      <c r="AR277" s="151"/>
      <c r="AS277" s="151"/>
      <c r="AT277" s="22"/>
      <c r="AU277" s="3"/>
      <c r="AV277" s="3"/>
      <c r="AW277" s="3"/>
      <c r="AX277" s="3"/>
      <c r="AY277" s="3"/>
      <c r="AZ277" s="58"/>
      <c r="BA277" s="58"/>
      <c r="BB277" s="58"/>
      <c r="BC277" s="58"/>
      <c r="BD277" s="16"/>
      <c r="BE277" s="16"/>
      <c r="BF277" s="58"/>
      <c r="BG277" s="3"/>
      <c r="BH277" s="3"/>
      <c r="BI277" s="3"/>
      <c r="BJ277" s="16"/>
      <c r="BK277" s="16"/>
      <c r="BL277" s="16"/>
      <c r="BM277" s="3"/>
      <c r="BN277" s="16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22"/>
    </row>
    <row r="278" spans="43:77">
      <c r="AQ278" s="150"/>
      <c r="AR278" s="151"/>
      <c r="AS278" s="151"/>
      <c r="AT278" s="22"/>
      <c r="AU278" s="3"/>
      <c r="AV278" s="3"/>
      <c r="AW278" s="3"/>
      <c r="AX278" s="3"/>
      <c r="AY278" s="3"/>
      <c r="AZ278" s="58"/>
      <c r="BA278" s="58"/>
      <c r="BB278" s="58"/>
      <c r="BC278" s="58"/>
      <c r="BD278" s="16"/>
      <c r="BE278" s="16"/>
      <c r="BF278" s="58"/>
      <c r="BG278" s="3"/>
      <c r="BH278" s="3"/>
      <c r="BI278" s="3"/>
      <c r="BJ278" s="16"/>
      <c r="BK278" s="16"/>
      <c r="BL278" s="16"/>
      <c r="BM278" s="3"/>
      <c r="BN278" s="16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22"/>
    </row>
    <row r="279" spans="43:77">
      <c r="AQ279" s="150"/>
      <c r="AR279" s="151"/>
      <c r="AS279" s="151"/>
      <c r="AT279" s="22"/>
      <c r="AU279" s="3"/>
      <c r="AV279" s="3"/>
      <c r="AW279" s="3"/>
      <c r="AX279" s="3"/>
      <c r="AY279" s="3"/>
      <c r="AZ279" s="58"/>
      <c r="BA279" s="58"/>
      <c r="BB279" s="58"/>
      <c r="BC279" s="58"/>
      <c r="BD279" s="16"/>
      <c r="BE279" s="16"/>
      <c r="BF279" s="58"/>
      <c r="BG279" s="3"/>
      <c r="BH279" s="3"/>
      <c r="BI279" s="3"/>
      <c r="BJ279" s="16"/>
      <c r="BK279" s="16"/>
      <c r="BL279" s="16"/>
      <c r="BM279" s="3"/>
      <c r="BN279" s="16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22"/>
    </row>
    <row r="280" spans="43:77">
      <c r="AQ280" s="150"/>
      <c r="AR280" s="151"/>
      <c r="AS280" s="151"/>
      <c r="AT280" s="22"/>
      <c r="AU280" s="3"/>
      <c r="AV280" s="3"/>
      <c r="AW280" s="3"/>
      <c r="AX280" s="3"/>
      <c r="AY280" s="3"/>
      <c r="AZ280" s="58"/>
      <c r="BA280" s="58"/>
      <c r="BB280" s="58"/>
      <c r="BC280" s="58"/>
      <c r="BD280" s="16"/>
      <c r="BE280" s="16"/>
      <c r="BF280" s="58"/>
      <c r="BG280" s="3"/>
      <c r="BH280" s="3"/>
      <c r="BI280" s="3"/>
      <c r="BJ280" s="16"/>
      <c r="BK280" s="16"/>
      <c r="BL280" s="16"/>
      <c r="BM280" s="3"/>
      <c r="BN280" s="16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22"/>
    </row>
    <row r="281" spans="43:77">
      <c r="AQ281" s="150"/>
      <c r="AR281" s="151"/>
      <c r="AS281" s="151"/>
      <c r="AT281" s="22"/>
      <c r="AU281" s="3"/>
      <c r="AV281" s="3"/>
      <c r="AW281" s="3"/>
      <c r="AX281" s="3"/>
      <c r="AY281" s="3"/>
      <c r="AZ281" s="58"/>
      <c r="BA281" s="58"/>
      <c r="BB281" s="58"/>
      <c r="BC281" s="58"/>
      <c r="BD281" s="16"/>
      <c r="BE281" s="16"/>
      <c r="BF281" s="58"/>
      <c r="BG281" s="3"/>
      <c r="BH281" s="3"/>
      <c r="BI281" s="3"/>
      <c r="BJ281" s="16"/>
      <c r="BK281" s="16"/>
      <c r="BL281" s="16"/>
      <c r="BM281" s="3"/>
      <c r="BN281" s="16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22"/>
    </row>
    <row r="282" spans="43:77">
      <c r="AQ282" s="150"/>
      <c r="AR282" s="151"/>
      <c r="AS282" s="151"/>
      <c r="AT282" s="22"/>
      <c r="AU282" s="3"/>
      <c r="AV282" s="3"/>
      <c r="AW282" s="3"/>
      <c r="AX282" s="3"/>
      <c r="AY282" s="3"/>
      <c r="AZ282" s="58"/>
      <c r="BA282" s="58"/>
      <c r="BB282" s="58"/>
      <c r="BC282" s="58"/>
      <c r="BD282" s="16"/>
      <c r="BE282" s="16"/>
      <c r="BF282" s="58"/>
      <c r="BG282" s="3"/>
      <c r="BH282" s="3"/>
      <c r="BI282" s="3"/>
      <c r="BJ282" s="16"/>
      <c r="BK282" s="16"/>
      <c r="BL282" s="16"/>
      <c r="BM282" s="3"/>
      <c r="BN282" s="16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22"/>
    </row>
    <row r="283" spans="43:77">
      <c r="AQ283" s="150"/>
      <c r="AR283" s="151"/>
      <c r="AS283" s="151"/>
      <c r="AT283" s="22"/>
      <c r="AU283" s="3"/>
      <c r="AV283" s="3"/>
      <c r="AW283" s="3"/>
      <c r="AX283" s="3"/>
      <c r="AY283" s="3"/>
      <c r="AZ283" s="58"/>
      <c r="BA283" s="58"/>
      <c r="BB283" s="58"/>
      <c r="BC283" s="58"/>
      <c r="BD283" s="16"/>
      <c r="BE283" s="16"/>
      <c r="BF283" s="58"/>
      <c r="BG283" s="3"/>
      <c r="BH283" s="3"/>
      <c r="BI283" s="3"/>
      <c r="BJ283" s="16"/>
      <c r="BK283" s="16"/>
      <c r="BL283" s="16"/>
      <c r="BM283" s="3"/>
      <c r="BN283" s="16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22"/>
    </row>
    <row r="284" spans="43:77">
      <c r="AQ284" s="150"/>
      <c r="AR284" s="151"/>
      <c r="AS284" s="151"/>
      <c r="AT284" s="22"/>
      <c r="AU284" s="3"/>
      <c r="AV284" s="3"/>
      <c r="AW284" s="3"/>
      <c r="AX284" s="3"/>
      <c r="AY284" s="3"/>
      <c r="AZ284" s="58"/>
      <c r="BA284" s="58"/>
      <c r="BB284" s="58"/>
      <c r="BC284" s="58"/>
      <c r="BD284" s="16"/>
      <c r="BE284" s="16"/>
      <c r="BF284" s="58"/>
      <c r="BG284" s="3"/>
      <c r="BH284" s="3"/>
      <c r="BI284" s="3"/>
      <c r="BJ284" s="16"/>
      <c r="BK284" s="16"/>
      <c r="BL284" s="16"/>
      <c r="BM284" s="3"/>
      <c r="BN284" s="16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22"/>
    </row>
    <row r="285" spans="43:77">
      <c r="AQ285" s="150"/>
      <c r="AR285" s="151"/>
      <c r="AS285" s="151"/>
      <c r="AT285" s="22"/>
      <c r="AU285" s="3"/>
      <c r="AV285" s="3"/>
      <c r="AW285" s="3"/>
      <c r="AX285" s="3"/>
      <c r="AY285" s="3"/>
      <c r="AZ285" s="58"/>
      <c r="BA285" s="58"/>
      <c r="BB285" s="58"/>
      <c r="BC285" s="58"/>
      <c r="BD285" s="16"/>
      <c r="BE285" s="16"/>
      <c r="BF285" s="58"/>
      <c r="BG285" s="3"/>
      <c r="BH285" s="3"/>
      <c r="BI285" s="3"/>
      <c r="BJ285" s="16"/>
      <c r="BK285" s="16"/>
      <c r="BL285" s="16"/>
      <c r="BM285" s="3"/>
      <c r="BN285" s="16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22"/>
    </row>
    <row r="286" spans="43:77">
      <c r="AQ286" s="150"/>
      <c r="AR286" s="151"/>
      <c r="AS286" s="151"/>
      <c r="AT286" s="22"/>
      <c r="AU286" s="3"/>
      <c r="AV286" s="3"/>
      <c r="AW286" s="3"/>
      <c r="AX286" s="3"/>
      <c r="AY286" s="3"/>
      <c r="AZ286" s="58"/>
      <c r="BA286" s="58"/>
      <c r="BB286" s="58"/>
      <c r="BC286" s="58"/>
      <c r="BD286" s="16"/>
      <c r="BE286" s="16"/>
      <c r="BF286" s="58"/>
      <c r="BG286" s="3"/>
      <c r="BH286" s="3"/>
      <c r="BI286" s="3"/>
      <c r="BJ286" s="16"/>
      <c r="BK286" s="16"/>
      <c r="BL286" s="16"/>
      <c r="BM286" s="3"/>
      <c r="BN286" s="16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22"/>
    </row>
    <row r="287" spans="43:77">
      <c r="AQ287" s="150"/>
      <c r="AR287" s="151"/>
      <c r="AS287" s="151"/>
      <c r="AT287" s="22"/>
      <c r="AU287" s="3"/>
      <c r="AV287" s="3"/>
      <c r="AW287" s="3"/>
      <c r="AX287" s="3"/>
      <c r="AY287" s="3"/>
      <c r="AZ287" s="58"/>
      <c r="BA287" s="58"/>
      <c r="BB287" s="58"/>
      <c r="BC287" s="58"/>
      <c r="BD287" s="16"/>
      <c r="BE287" s="16"/>
      <c r="BF287" s="58"/>
      <c r="BG287" s="3"/>
      <c r="BH287" s="3"/>
      <c r="BI287" s="3"/>
      <c r="BJ287" s="16"/>
      <c r="BK287" s="16"/>
      <c r="BL287" s="16"/>
      <c r="BM287" s="3"/>
      <c r="BN287" s="16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22"/>
    </row>
    <row r="288" spans="43:77">
      <c r="AQ288" s="150"/>
      <c r="AR288" s="151"/>
      <c r="AS288" s="151"/>
      <c r="AT288" s="22"/>
      <c r="AU288" s="3"/>
      <c r="AV288" s="3"/>
      <c r="AW288" s="3"/>
      <c r="AX288" s="3"/>
      <c r="AY288" s="3"/>
      <c r="AZ288" s="58"/>
      <c r="BA288" s="58"/>
      <c r="BB288" s="58"/>
      <c r="BC288" s="58"/>
      <c r="BD288" s="16"/>
      <c r="BE288" s="16"/>
      <c r="BF288" s="58"/>
      <c r="BG288" s="3"/>
      <c r="BH288" s="3"/>
      <c r="BI288" s="3"/>
      <c r="BJ288" s="16"/>
      <c r="BK288" s="16"/>
      <c r="BL288" s="16"/>
      <c r="BM288" s="3"/>
      <c r="BN288" s="16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22"/>
    </row>
    <row r="289" spans="15:77">
      <c r="AQ289" s="150"/>
      <c r="AR289" s="151"/>
      <c r="AS289" s="151"/>
      <c r="AT289" s="22"/>
      <c r="AU289" s="3"/>
      <c r="AV289" s="3"/>
      <c r="AW289" s="3"/>
      <c r="AX289" s="3"/>
      <c r="AY289" s="3"/>
      <c r="AZ289" s="58"/>
      <c r="BA289" s="58"/>
      <c r="BB289" s="58"/>
      <c r="BC289" s="58"/>
      <c r="BD289" s="16"/>
      <c r="BE289" s="16"/>
      <c r="BF289" s="58"/>
      <c r="BG289" s="3"/>
      <c r="BH289" s="3"/>
      <c r="BI289" s="3"/>
      <c r="BJ289" s="16"/>
      <c r="BK289" s="16"/>
      <c r="BL289" s="16"/>
      <c r="BM289" s="3"/>
      <c r="BN289" s="16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22"/>
    </row>
    <row r="290" spans="15:77">
      <c r="AQ290" s="150"/>
      <c r="AR290" s="151"/>
      <c r="AS290" s="151"/>
      <c r="AT290" s="22"/>
      <c r="AU290" s="3"/>
      <c r="AV290" s="3"/>
      <c r="AW290" s="3"/>
      <c r="AX290" s="3"/>
      <c r="AY290" s="3"/>
      <c r="AZ290" s="58"/>
      <c r="BA290" s="58"/>
      <c r="BB290" s="58"/>
      <c r="BC290" s="58"/>
      <c r="BD290" s="16"/>
      <c r="BE290" s="16"/>
      <c r="BF290" s="58"/>
      <c r="BG290" s="3"/>
      <c r="BH290" s="3"/>
      <c r="BI290" s="3"/>
      <c r="BJ290" s="16"/>
      <c r="BK290" s="16"/>
      <c r="BL290" s="16"/>
      <c r="BM290" s="3"/>
      <c r="BN290" s="16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22"/>
    </row>
    <row r="291" spans="15:77">
      <c r="AQ291" s="150"/>
      <c r="AR291" s="151"/>
      <c r="AS291" s="151"/>
      <c r="AT291" s="22"/>
      <c r="AU291" s="3"/>
      <c r="AV291" s="3"/>
      <c r="AW291" s="3"/>
      <c r="AX291" s="3"/>
      <c r="AY291" s="3"/>
      <c r="AZ291" s="58"/>
      <c r="BA291" s="58"/>
      <c r="BB291" s="58"/>
      <c r="BC291" s="58"/>
      <c r="BD291" s="16"/>
      <c r="BE291" s="16"/>
      <c r="BF291" s="58"/>
      <c r="BG291" s="3"/>
      <c r="BH291" s="3"/>
      <c r="BI291" s="3"/>
      <c r="BJ291" s="16"/>
      <c r="BK291" s="16"/>
      <c r="BL291" s="16"/>
      <c r="BM291" s="3"/>
      <c r="BN291" s="16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22"/>
    </row>
    <row r="292" spans="15:77">
      <c r="AQ292" s="150"/>
      <c r="AR292" s="151"/>
      <c r="AS292" s="151"/>
      <c r="AT292" s="22"/>
      <c r="AU292" s="3"/>
      <c r="AV292" s="3"/>
      <c r="AW292" s="3"/>
      <c r="AX292" s="3"/>
      <c r="AY292" s="3"/>
      <c r="AZ292" s="58"/>
      <c r="BA292" s="58"/>
      <c r="BB292" s="58"/>
      <c r="BC292" s="58"/>
      <c r="BD292" s="16"/>
      <c r="BE292" s="16"/>
      <c r="BF292" s="58"/>
      <c r="BG292" s="3"/>
      <c r="BH292" s="3"/>
      <c r="BI292" s="3"/>
      <c r="BJ292" s="16"/>
      <c r="BK292" s="16"/>
      <c r="BL292" s="16"/>
      <c r="BM292" s="3"/>
      <c r="BN292" s="16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22"/>
    </row>
    <row r="293" spans="15:77">
      <c r="AQ293" s="150"/>
      <c r="AR293" s="151"/>
      <c r="AS293" s="151"/>
      <c r="AT293" s="22"/>
      <c r="AU293" s="3"/>
      <c r="AV293" s="3"/>
      <c r="AW293" s="3"/>
      <c r="AX293" s="3"/>
      <c r="AY293" s="3"/>
      <c r="AZ293" s="58"/>
      <c r="BA293" s="58"/>
      <c r="BB293" s="58"/>
      <c r="BC293" s="58"/>
      <c r="BD293" s="16"/>
      <c r="BE293" s="16"/>
      <c r="BF293" s="58"/>
      <c r="BG293" s="3"/>
      <c r="BH293" s="3"/>
      <c r="BI293" s="3"/>
      <c r="BJ293" s="16"/>
      <c r="BK293" s="16"/>
      <c r="BL293" s="16"/>
      <c r="BM293" s="3"/>
      <c r="BN293" s="16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22"/>
    </row>
    <row r="294" spans="15:77">
      <c r="AQ294" s="150"/>
      <c r="AR294" s="151"/>
      <c r="AS294" s="151"/>
      <c r="AT294" s="22"/>
      <c r="AU294" s="3"/>
      <c r="AV294" s="3"/>
      <c r="AW294" s="3"/>
      <c r="AX294" s="3"/>
      <c r="AY294" s="3"/>
      <c r="AZ294" s="58"/>
      <c r="BA294" s="58"/>
      <c r="BB294" s="58"/>
      <c r="BC294" s="58"/>
      <c r="BD294" s="16"/>
      <c r="BE294" s="16"/>
      <c r="BF294" s="58"/>
      <c r="BG294" s="3"/>
      <c r="BH294" s="3"/>
      <c r="BI294" s="3"/>
      <c r="BJ294" s="16"/>
      <c r="BK294" s="16"/>
      <c r="BL294" s="16"/>
      <c r="BM294" s="3"/>
      <c r="BN294" s="16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22"/>
    </row>
    <row r="295" spans="15:77">
      <c r="O295">
        <v>3</v>
      </c>
      <c r="P295" s="3" t="s">
        <v>97</v>
      </c>
    </row>
    <row r="296" spans="15:77">
      <c r="O296">
        <v>4</v>
      </c>
      <c r="P296" s="3" t="s">
        <v>98</v>
      </c>
    </row>
    <row r="297" spans="15:77">
      <c r="O297">
        <v>5</v>
      </c>
      <c r="P297" s="286" t="s">
        <v>99</v>
      </c>
    </row>
    <row r="574" spans="16:16">
      <c r="P574" s="3"/>
    </row>
    <row r="610" spans="2:2">
      <c r="B610">
        <f>B578</f>
        <v>0</v>
      </c>
    </row>
    <row r="627" spans="15:15">
      <c r="O627" s="3" t="s">
        <v>652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N364"/>
  <sheetViews>
    <sheetView zoomScale="88" zoomScaleNormal="87" workbookViewId="0">
      <pane xSplit="4" ySplit="16" topLeftCell="E43" activePane="bottomRight" state="frozen"/>
      <selection pane="topRight" activeCell="E1" sqref="E1"/>
      <selection pane="bottomLeft" activeCell="A16" sqref="A16"/>
      <selection pane="bottomRight" activeCell="AD73" sqref="AD73"/>
    </sheetView>
  </sheetViews>
  <sheetFormatPr baseColWidth="10" defaultRowHeight="15"/>
  <cols>
    <col min="1" max="1" width="1" customWidth="1"/>
    <col min="2" max="2" width="5" customWidth="1"/>
    <col min="3" max="3" width="2.6328125" customWidth="1"/>
    <col min="4" max="4" width="7.36328125" customWidth="1"/>
    <col min="5" max="5" width="6.36328125" customWidth="1"/>
    <col min="6" max="6" width="3.81640625" customWidth="1"/>
    <col min="7" max="7" width="7.08984375" style="325" customWidth="1"/>
    <col min="8" max="8" width="6.08984375" style="325" customWidth="1"/>
    <col min="9" max="9" width="5.81640625" style="92" customWidth="1"/>
    <col min="10" max="10" width="4.90625" style="11" customWidth="1"/>
    <col min="11" max="11" width="5.7265625" style="92" customWidth="1"/>
    <col min="12" max="12" width="1.36328125" style="92" customWidth="1"/>
    <col min="13" max="13" width="5.453125" style="325" customWidth="1"/>
    <col min="14" max="14" width="2" style="11" customWidth="1"/>
    <col min="15" max="15" width="6.1796875" style="11" customWidth="1"/>
    <col min="16" max="16" width="1.1796875" style="11" customWidth="1"/>
    <col min="17" max="17" width="6" customWidth="1"/>
    <col min="18" max="18" width="4.54296875" style="466" customWidth="1"/>
    <col min="19" max="19" width="1.453125" style="11" customWidth="1"/>
    <col min="20" max="20" width="6.08984375" style="92" customWidth="1"/>
    <col min="21" max="21" width="1.1796875" style="92" customWidth="1"/>
    <col min="22" max="22" width="6.08984375" style="11" customWidth="1"/>
    <col min="23" max="23" width="1.26953125" style="11" customWidth="1"/>
    <col min="24" max="24" width="6" customWidth="1"/>
    <col min="25" max="25" width="5" style="479" customWidth="1"/>
    <col min="26" max="26" width="6.453125" style="92" customWidth="1"/>
    <col min="27" max="27" width="4.90625" style="92" customWidth="1"/>
    <col min="28" max="28" width="1" style="92" customWidth="1"/>
    <col min="29" max="29" width="5.08984375" style="11" customWidth="1"/>
    <col min="30" max="30" width="6" style="11" customWidth="1"/>
    <col min="31" max="31" width="5.90625" style="92" customWidth="1"/>
    <col min="32" max="32" width="5.6328125" style="92" customWidth="1"/>
    <col min="33" max="33" width="5.6328125" customWidth="1"/>
    <col min="34" max="34" width="5.453125" customWidth="1"/>
    <col min="35" max="36" width="5.81640625" customWidth="1"/>
    <col min="37" max="37" width="6.81640625" customWidth="1"/>
    <col min="38" max="38" width="7.36328125" customWidth="1"/>
    <col min="39" max="39" width="6.90625" customWidth="1"/>
    <col min="40" max="40" width="10.54296875" customWidth="1"/>
    <col min="43" max="43" width="9.453125" customWidth="1"/>
    <col min="44" max="44" width="8.1796875" customWidth="1"/>
    <col min="45" max="45" width="10.6328125" customWidth="1"/>
    <col min="52" max="52" width="14" customWidth="1"/>
    <col min="53" max="53" width="12.54296875" customWidth="1"/>
    <col min="54" max="54" width="10.90625" customWidth="1"/>
  </cols>
  <sheetData>
    <row r="1" spans="1:66">
      <c r="A1" s="47"/>
      <c r="B1" s="47"/>
      <c r="C1" s="47"/>
      <c r="D1" s="47"/>
      <c r="E1" s="47"/>
      <c r="F1" s="47"/>
      <c r="G1" s="341"/>
      <c r="H1" s="341"/>
      <c r="I1" s="47"/>
      <c r="J1" s="71"/>
      <c r="K1" s="47"/>
      <c r="L1" s="47"/>
      <c r="M1" s="341"/>
      <c r="N1" s="71"/>
      <c r="O1" s="71"/>
      <c r="P1" s="71"/>
      <c r="Q1" s="47"/>
      <c r="R1" s="456"/>
      <c r="S1" s="71"/>
      <c r="T1" s="90"/>
      <c r="U1" s="90"/>
      <c r="V1" s="71"/>
      <c r="W1" s="71"/>
      <c r="X1" s="47"/>
      <c r="Y1" s="469"/>
      <c r="Z1" s="90"/>
      <c r="AA1" s="90"/>
      <c r="AB1" s="90"/>
      <c r="AC1" s="71"/>
      <c r="AD1" s="71"/>
      <c r="AE1" s="90"/>
      <c r="AF1" s="90"/>
      <c r="AG1" s="47"/>
      <c r="AH1" s="47"/>
      <c r="AI1" s="47"/>
      <c r="AJ1" s="47"/>
      <c r="AK1" s="47"/>
      <c r="AL1" s="47"/>
      <c r="AM1" s="47"/>
      <c r="AN1" s="47"/>
      <c r="AO1" s="4"/>
      <c r="AP1" s="4"/>
      <c r="AQ1" s="4"/>
      <c r="AR1" s="4"/>
      <c r="AS1" s="4"/>
    </row>
    <row r="2" spans="1:66" ht="31.8">
      <c r="A2" s="47"/>
      <c r="B2" s="47"/>
      <c r="C2" s="47"/>
      <c r="D2" s="141" t="s">
        <v>435</v>
      </c>
      <c r="E2" s="141"/>
      <c r="F2" s="141"/>
      <c r="G2" s="342"/>
      <c r="H2" s="342"/>
      <c r="I2" s="141"/>
      <c r="J2" s="167"/>
      <c r="K2" s="141" t="str">
        <f>+År!B2</f>
        <v>ALL GEIT</v>
      </c>
      <c r="L2" s="141"/>
      <c r="M2" s="342"/>
      <c r="N2" s="167"/>
      <c r="O2" s="167"/>
      <c r="P2" s="167"/>
      <c r="Q2" s="47"/>
      <c r="R2" s="457"/>
      <c r="S2" s="167"/>
      <c r="T2" s="169"/>
      <c r="U2" s="169"/>
      <c r="V2" s="167"/>
      <c r="W2" s="167"/>
      <c r="X2" s="47"/>
      <c r="Y2" s="470"/>
      <c r="Z2" s="90"/>
      <c r="AA2" s="169"/>
      <c r="AB2" s="169"/>
      <c r="AC2" s="71"/>
      <c r="AD2" s="71"/>
      <c r="AE2" s="90"/>
      <c r="AF2" s="90"/>
      <c r="AG2" s="47"/>
      <c r="AH2" s="47"/>
      <c r="AI2" s="47"/>
      <c r="AJ2" s="47"/>
      <c r="AK2" s="47"/>
      <c r="AL2" s="47"/>
      <c r="AM2" s="47"/>
      <c r="AN2" s="47"/>
      <c r="AO2" s="4"/>
      <c r="AP2" s="58"/>
      <c r="AQ2" s="58"/>
      <c r="AR2" s="1"/>
      <c r="AS2" s="5"/>
    </row>
    <row r="3" spans="1:66" ht="18.75" customHeight="1">
      <c r="A3" s="47"/>
      <c r="B3" s="47"/>
      <c r="C3" s="47"/>
      <c r="D3" s="141"/>
      <c r="E3" s="141"/>
      <c r="F3" s="141"/>
      <c r="G3" s="342"/>
      <c r="H3" s="342"/>
      <c r="I3" s="169"/>
      <c r="J3" s="167"/>
      <c r="K3" s="141"/>
      <c r="L3" s="141"/>
      <c r="M3" s="342"/>
      <c r="N3" s="167"/>
      <c r="O3" s="167"/>
      <c r="P3" s="167"/>
      <c r="Q3" s="141"/>
      <c r="R3" s="457"/>
      <c r="S3" s="167"/>
      <c r="T3" s="169"/>
      <c r="U3" s="169"/>
      <c r="V3" s="167"/>
      <c r="W3" s="167"/>
      <c r="X3" s="47"/>
      <c r="Y3" s="470"/>
      <c r="Z3" s="90"/>
      <c r="AA3" s="169"/>
      <c r="AB3" s="169"/>
      <c r="AC3" s="71"/>
      <c r="AD3" s="71"/>
      <c r="AE3" s="90"/>
      <c r="AF3" s="90"/>
      <c r="AG3" s="47"/>
      <c r="AH3" s="47"/>
      <c r="AI3" s="47"/>
      <c r="AJ3" s="47"/>
      <c r="AK3" s="47"/>
      <c r="AL3" s="47"/>
      <c r="AM3" s="47"/>
      <c r="AN3" s="47"/>
      <c r="AO3" s="4"/>
      <c r="AP3" s="4"/>
      <c r="AQ3" s="4"/>
      <c r="AR3" s="4"/>
      <c r="AS3" s="4"/>
    </row>
    <row r="4" spans="1:66" ht="15.6">
      <c r="A4" s="47"/>
      <c r="B4" s="47"/>
      <c r="C4" s="47"/>
      <c r="D4" s="47"/>
      <c r="E4" s="47"/>
      <c r="F4" s="47"/>
      <c r="G4" s="341"/>
      <c r="H4" s="341"/>
      <c r="I4" s="90"/>
      <c r="J4" s="71"/>
      <c r="K4" s="47"/>
      <c r="L4" s="47"/>
      <c r="M4" s="341"/>
      <c r="N4" s="71"/>
      <c r="O4" s="71"/>
      <c r="P4" s="71"/>
      <c r="Q4" s="47"/>
      <c r="R4" s="456"/>
      <c r="S4" s="71"/>
      <c r="T4" s="90"/>
      <c r="U4" s="90"/>
      <c r="V4" s="71"/>
      <c r="W4" s="71"/>
      <c r="X4" s="47"/>
      <c r="Y4" s="469"/>
      <c r="Z4" s="90"/>
      <c r="AA4" s="90"/>
      <c r="AB4" s="90"/>
      <c r="AC4" s="71"/>
      <c r="AD4" s="71"/>
      <c r="AE4" s="90"/>
      <c r="AF4" s="90"/>
      <c r="AG4" s="47"/>
      <c r="AH4" s="47"/>
      <c r="AI4" s="47"/>
      <c r="AJ4" s="47"/>
      <c r="AK4" s="47"/>
      <c r="AL4" s="47"/>
      <c r="AM4" s="47"/>
      <c r="AN4" s="47"/>
      <c r="AO4" s="4"/>
      <c r="AP4" s="58"/>
      <c r="AQ4" s="58"/>
      <c r="AR4" s="1"/>
      <c r="AS4" s="5"/>
    </row>
    <row r="5" spans="1:66" ht="24.6">
      <c r="A5" s="47"/>
      <c r="B5" s="47"/>
      <c r="C5" s="47"/>
      <c r="D5" s="47"/>
      <c r="E5" s="47"/>
      <c r="F5" s="47"/>
      <c r="G5" s="341"/>
      <c r="H5" s="341"/>
      <c r="I5" s="171" t="s">
        <v>5</v>
      </c>
      <c r="J5" s="71"/>
      <c r="K5" s="556">
        <f>+År!P2</f>
        <v>52</v>
      </c>
      <c r="L5" s="556"/>
      <c r="M5" s="546"/>
      <c r="N5" s="71"/>
      <c r="O5" s="71"/>
      <c r="P5" s="71"/>
      <c r="Q5" s="144"/>
      <c r="R5" s="458"/>
      <c r="S5" s="144"/>
      <c r="T5" s="146"/>
      <c r="U5" s="146"/>
      <c r="V5" s="144"/>
      <c r="W5" s="144"/>
      <c r="X5" s="144"/>
      <c r="Y5" s="471"/>
      <c r="Z5" s="146" t="s">
        <v>429</v>
      </c>
      <c r="AA5" s="146"/>
      <c r="AB5" s="287"/>
      <c r="AC5" s="287"/>
      <c r="AD5" s="146"/>
      <c r="AE5" s="146"/>
      <c r="AF5" s="146"/>
      <c r="AG5" s="557">
        <f>SUM(G10:G11)</f>
        <v>26730</v>
      </c>
      <c r="AH5" s="546"/>
      <c r="AI5" s="546"/>
      <c r="AJ5" s="47"/>
      <c r="AK5" s="47"/>
      <c r="AL5" s="47"/>
      <c r="AM5" s="47"/>
      <c r="AN5" s="47"/>
      <c r="AO5" s="4"/>
      <c r="AP5" s="4"/>
      <c r="AQ5" s="4"/>
      <c r="AR5" s="4"/>
      <c r="BL5" s="2"/>
      <c r="BM5" s="5"/>
      <c r="BN5" s="5"/>
    </row>
    <row r="6" spans="1:66" ht="28.2">
      <c r="A6" s="47"/>
      <c r="B6" s="47"/>
      <c r="C6" s="47"/>
      <c r="D6" s="47"/>
      <c r="E6" s="47"/>
      <c r="F6" s="47"/>
      <c r="G6" s="341"/>
      <c r="H6" s="341"/>
      <c r="I6" s="95"/>
      <c r="J6" s="71"/>
      <c r="K6" s="47"/>
      <c r="L6" s="47"/>
      <c r="M6" s="341"/>
      <c r="N6" s="71"/>
      <c r="O6" s="71"/>
      <c r="P6" s="71"/>
      <c r="Q6" s="86"/>
      <c r="R6" s="456"/>
      <c r="S6" s="71"/>
      <c r="T6" s="90"/>
      <c r="U6" s="90"/>
      <c r="V6" s="71"/>
      <c r="W6" s="71"/>
      <c r="X6" s="47"/>
      <c r="Y6" s="469"/>
      <c r="Z6" s="90"/>
      <c r="AA6" s="90"/>
      <c r="AB6" s="90"/>
      <c r="AC6" s="71"/>
      <c r="AD6" s="71"/>
      <c r="AE6" s="174"/>
      <c r="AF6" s="90"/>
      <c r="AG6" s="47"/>
      <c r="AH6" s="47"/>
      <c r="AI6" s="47"/>
      <c r="AJ6" s="47"/>
      <c r="AK6" s="47"/>
      <c r="AL6" s="51" t="s">
        <v>84</v>
      </c>
      <c r="AM6" s="51" t="s">
        <v>2</v>
      </c>
      <c r="AN6" s="47"/>
      <c r="AO6" s="4"/>
      <c r="AP6" s="58"/>
      <c r="AQ6" s="58"/>
      <c r="AR6" s="1"/>
      <c r="AS6" s="5"/>
    </row>
    <row r="7" spans="1:66" ht="15.6">
      <c r="A7" s="47"/>
      <c r="B7" s="47"/>
      <c r="C7" s="47"/>
      <c r="D7" s="47"/>
      <c r="E7" s="51" t="s">
        <v>2</v>
      </c>
      <c r="F7" s="51"/>
      <c r="G7" s="341"/>
      <c r="H7" s="355"/>
      <c r="I7" s="71"/>
      <c r="J7" s="72"/>
      <c r="K7" s="90"/>
      <c r="L7" s="90"/>
      <c r="M7" s="355"/>
      <c r="N7" s="71"/>
      <c r="O7" s="72" t="s">
        <v>407</v>
      </c>
      <c r="P7" s="198"/>
      <c r="Q7" s="47"/>
      <c r="R7" s="459"/>
      <c r="S7" s="72"/>
      <c r="T7" s="95"/>
      <c r="U7" s="95"/>
      <c r="V7" s="72"/>
      <c r="W7" s="72"/>
      <c r="X7" s="51" t="s">
        <v>22</v>
      </c>
      <c r="Y7" s="472"/>
      <c r="Z7" s="90"/>
      <c r="AA7" s="95"/>
      <c r="AB7" s="95"/>
      <c r="AC7" s="71"/>
      <c r="AD7" s="71"/>
      <c r="AE7" s="90"/>
      <c r="AF7" s="95" t="s">
        <v>430</v>
      </c>
      <c r="AG7" s="47"/>
      <c r="AH7" s="47"/>
      <c r="AI7" s="51" t="s">
        <v>426</v>
      </c>
      <c r="AJ7" s="47"/>
      <c r="AK7" s="47"/>
      <c r="AL7" s="51" t="s">
        <v>43</v>
      </c>
      <c r="AM7" s="51" t="s">
        <v>8</v>
      </c>
      <c r="AN7" s="47"/>
      <c r="AO7" s="4"/>
      <c r="AP7" s="4"/>
      <c r="AQ7" s="4"/>
      <c r="AR7" s="4"/>
      <c r="AS7" s="4"/>
    </row>
    <row r="8" spans="1:66" ht="15.6">
      <c r="A8" s="47"/>
      <c r="B8" s="47"/>
      <c r="C8" s="51" t="s">
        <v>538</v>
      </c>
      <c r="D8" s="47"/>
      <c r="E8" s="51" t="s">
        <v>492</v>
      </c>
      <c r="F8" s="118"/>
      <c r="G8" s="355" t="s">
        <v>2</v>
      </c>
      <c r="H8" s="452"/>
      <c r="I8" s="95" t="s">
        <v>2</v>
      </c>
      <c r="J8" s="172"/>
      <c r="K8" s="95" t="s">
        <v>1</v>
      </c>
      <c r="L8" s="95"/>
      <c r="M8" s="452" t="s">
        <v>679</v>
      </c>
      <c r="N8" s="71"/>
      <c r="O8" s="72" t="s">
        <v>665</v>
      </c>
      <c r="P8" s="198"/>
      <c r="Q8" s="51" t="s">
        <v>22</v>
      </c>
      <c r="R8" s="460"/>
      <c r="S8" s="172"/>
      <c r="T8" s="175" t="s">
        <v>22</v>
      </c>
      <c r="U8" s="175"/>
      <c r="V8" s="172" t="s">
        <v>22</v>
      </c>
      <c r="W8" s="172"/>
      <c r="X8" s="51" t="s">
        <v>494</v>
      </c>
      <c r="Y8" s="473"/>
      <c r="Z8" s="95" t="s">
        <v>22</v>
      </c>
      <c r="AA8" s="175"/>
      <c r="AB8" s="175"/>
      <c r="AC8" s="72" t="s">
        <v>534</v>
      </c>
      <c r="AD8" s="72"/>
      <c r="AE8" s="95"/>
      <c r="AF8" s="95"/>
      <c r="AG8" s="51" t="s">
        <v>490</v>
      </c>
      <c r="AH8" s="51" t="s">
        <v>417</v>
      </c>
      <c r="AI8" s="51" t="s">
        <v>1</v>
      </c>
      <c r="AJ8" s="51" t="s">
        <v>1</v>
      </c>
      <c r="AK8" s="51" t="s">
        <v>0</v>
      </c>
      <c r="AL8" s="51" t="s">
        <v>568</v>
      </c>
      <c r="AM8" s="51" t="s">
        <v>72</v>
      </c>
      <c r="AN8" s="47"/>
      <c r="AO8" s="4"/>
      <c r="AP8" s="58"/>
      <c r="AQ8" s="58"/>
      <c r="AR8" s="1"/>
      <c r="AS8" s="5"/>
    </row>
    <row r="9" spans="1:66" ht="15.6">
      <c r="A9" s="47"/>
      <c r="B9" s="51" t="s">
        <v>92</v>
      </c>
      <c r="C9" s="51" t="s">
        <v>539</v>
      </c>
      <c r="D9" s="48"/>
      <c r="E9" s="52" t="s">
        <v>493</v>
      </c>
      <c r="F9" s="119" t="s">
        <v>495</v>
      </c>
      <c r="G9" s="334" t="s">
        <v>8</v>
      </c>
      <c r="H9" s="453" t="s">
        <v>495</v>
      </c>
      <c r="I9" s="96" t="s">
        <v>407</v>
      </c>
      <c r="J9" s="173" t="s">
        <v>495</v>
      </c>
      <c r="K9" s="96" t="s">
        <v>407</v>
      </c>
      <c r="L9" s="96"/>
      <c r="M9" s="453" t="s">
        <v>665</v>
      </c>
      <c r="N9" s="71"/>
      <c r="O9" s="72" t="s">
        <v>694</v>
      </c>
      <c r="P9" s="198"/>
      <c r="Q9" s="52" t="s">
        <v>0</v>
      </c>
      <c r="R9" s="461" t="s">
        <v>495</v>
      </c>
      <c r="S9" s="173"/>
      <c r="T9" s="278" t="s">
        <v>665</v>
      </c>
      <c r="U9" s="278"/>
      <c r="V9" s="173" t="s">
        <v>666</v>
      </c>
      <c r="W9" s="172"/>
      <c r="X9" s="52" t="s">
        <v>537</v>
      </c>
      <c r="Y9" s="474" t="s">
        <v>495</v>
      </c>
      <c r="Z9" s="96" t="s">
        <v>44</v>
      </c>
      <c r="AA9" s="278" t="s">
        <v>495</v>
      </c>
      <c r="AB9" s="278"/>
      <c r="AC9" s="73" t="s">
        <v>533</v>
      </c>
      <c r="AD9" s="73" t="s">
        <v>528</v>
      </c>
      <c r="AE9" s="96" t="s">
        <v>529</v>
      </c>
      <c r="AF9" s="96" t="s">
        <v>1</v>
      </c>
      <c r="AG9" s="52" t="s">
        <v>491</v>
      </c>
      <c r="AH9" s="52" t="s">
        <v>537</v>
      </c>
      <c r="AI9" s="52" t="s">
        <v>43</v>
      </c>
      <c r="AJ9" s="52" t="s">
        <v>427</v>
      </c>
      <c r="AK9" s="52" t="s">
        <v>427</v>
      </c>
      <c r="AL9" s="52" t="s">
        <v>44</v>
      </c>
      <c r="AM9" s="52" t="s">
        <v>549</v>
      </c>
      <c r="AN9" s="47"/>
      <c r="AO9" s="4"/>
      <c r="AP9" s="58"/>
      <c r="AQ9" s="58"/>
      <c r="AR9" s="1"/>
      <c r="AS9" s="5"/>
    </row>
    <row r="10" spans="1:66" ht="15.6">
      <c r="A10" s="47"/>
      <c r="B10" s="98">
        <f>+B44</f>
        <v>2023</v>
      </c>
      <c r="C10" s="98">
        <f>+C44</f>
        <v>1</v>
      </c>
      <c r="D10" s="98" t="s">
        <v>80</v>
      </c>
      <c r="E10" s="98">
        <f t="shared" ref="E10:K10" si="0">+E44</f>
        <v>452</v>
      </c>
      <c r="F10" s="98">
        <f t="shared" si="0"/>
        <v>31</v>
      </c>
      <c r="G10" s="346">
        <f t="shared" si="0"/>
        <v>17408</v>
      </c>
      <c r="H10" s="346">
        <f t="shared" si="0"/>
        <v>394</v>
      </c>
      <c r="I10" s="100">
        <f t="shared" si="0"/>
        <v>63.996792258876994</v>
      </c>
      <c r="J10" s="100">
        <f t="shared" si="0"/>
        <v>-0.54254095995464979</v>
      </c>
      <c r="K10" s="100">
        <f t="shared" si="0"/>
        <v>0.34466911764705882</v>
      </c>
      <c r="L10" s="96"/>
      <c r="M10" s="328">
        <f>+M44</f>
        <v>2865</v>
      </c>
      <c r="N10" s="71"/>
      <c r="O10" s="57">
        <f>100*M10/G10</f>
        <v>16.457950367647058</v>
      </c>
      <c r="P10" s="71"/>
      <c r="Q10" s="99">
        <f>+Q44</f>
        <v>5.2829733455882355</v>
      </c>
      <c r="R10" s="462">
        <f>+R44</f>
        <v>0.12933516526614763</v>
      </c>
      <c r="S10" s="173"/>
      <c r="T10" s="57">
        <f>+T44</f>
        <v>93.427993019197018</v>
      </c>
      <c r="U10" s="278"/>
      <c r="V10" s="57">
        <f>+V44</f>
        <v>14.771254800216409</v>
      </c>
      <c r="W10" s="172"/>
      <c r="X10" s="99">
        <f>+X44</f>
        <v>4.8757467830882355</v>
      </c>
      <c r="Y10" s="433">
        <f>+Y44</f>
        <v>6.580214380111471E-3</v>
      </c>
      <c r="Z10" s="100">
        <f>+Z44</f>
        <v>12.166647518382362</v>
      </c>
      <c r="AA10" s="100">
        <f>+AA44</f>
        <v>-0.25667151300351065</v>
      </c>
      <c r="AB10" s="278"/>
      <c r="AC10" s="105">
        <f>+'Ark1'!X764</f>
        <v>29.210158183579033</v>
      </c>
      <c r="AD10" s="105">
        <f>+'Ark1'!Y764</f>
        <v>10.276552243624236</v>
      </c>
      <c r="AE10" s="100">
        <f>+'Ark1'!Z764</f>
        <v>7.5666204880761052</v>
      </c>
      <c r="AF10" s="288">
        <f>+AF44</f>
        <v>7.3435139806768577</v>
      </c>
      <c r="AG10" s="277">
        <f t="shared" ref="AG10:AH10" si="1">+AG44</f>
        <v>1.4255834658270763</v>
      </c>
      <c r="AH10" s="277">
        <f t="shared" si="1"/>
        <v>1.8808157399505927</v>
      </c>
      <c r="AI10" s="105">
        <f>+AI44</f>
        <v>12.381147695454665</v>
      </c>
      <c r="AJ10" s="105">
        <f t="shared" ref="AJ10:AK10" si="2">+AJ44</f>
        <v>40.997836579689931</v>
      </c>
      <c r="AK10" s="105">
        <f t="shared" si="2"/>
        <v>47.470584352607879</v>
      </c>
      <c r="AL10" s="277">
        <f>+Z10/Q10</f>
        <v>2.3029924102385682</v>
      </c>
      <c r="AM10" s="105">
        <f>+G10/E10</f>
        <v>38.513274336283189</v>
      </c>
      <c r="AN10" s="47"/>
      <c r="AO10" s="14"/>
      <c r="AP10" s="58"/>
      <c r="AQ10" s="13"/>
      <c r="AU10" s="13"/>
      <c r="AV10" s="13"/>
      <c r="AW10" s="11"/>
      <c r="AX10" s="11"/>
      <c r="AY10" s="11"/>
    </row>
    <row r="11" spans="1:66" ht="15.6">
      <c r="A11" s="47"/>
      <c r="B11" s="98">
        <f>+B73</f>
        <v>2023</v>
      </c>
      <c r="C11" s="98">
        <f>+C73</f>
        <v>2</v>
      </c>
      <c r="D11" s="99" t="str">
        <f>+D46</f>
        <v>KLF</v>
      </c>
      <c r="E11" s="98">
        <f t="shared" ref="E11:AM11" si="3">+E73</f>
        <v>342</v>
      </c>
      <c r="F11" s="98">
        <f t="shared" si="3"/>
        <v>26</v>
      </c>
      <c r="G11" s="346">
        <f t="shared" si="3"/>
        <v>9322</v>
      </c>
      <c r="H11" s="346">
        <f t="shared" si="3"/>
        <v>319.47000000000116</v>
      </c>
      <c r="I11" s="100">
        <f t="shared" si="3"/>
        <v>36.003207741122999</v>
      </c>
      <c r="J11" s="100">
        <f t="shared" si="3"/>
        <v>0.54254095995462848</v>
      </c>
      <c r="K11" s="100">
        <f t="shared" si="3"/>
        <v>2.177644282342845</v>
      </c>
      <c r="L11" s="96"/>
      <c r="M11" s="328">
        <f t="shared" si="3"/>
        <v>1009</v>
      </c>
      <c r="N11" s="71"/>
      <c r="O11" s="57">
        <f>100*M11/G11</f>
        <v>10.82385754130015</v>
      </c>
      <c r="P11" s="71"/>
      <c r="Q11" s="99">
        <f t="shared" si="3"/>
        <v>5.3403776013730946</v>
      </c>
      <c r="R11" s="462">
        <f t="shared" si="3"/>
        <v>-1.9900009476298663E-2</v>
      </c>
      <c r="S11" s="173"/>
      <c r="T11" s="57">
        <f>+T73</f>
        <v>93.795341922695854</v>
      </c>
      <c r="U11" s="278"/>
      <c r="V11" s="57">
        <f>+V73</f>
        <v>14.970014512582944</v>
      </c>
      <c r="W11" s="172"/>
      <c r="X11" s="99">
        <f t="shared" si="3"/>
        <v>4.6999570907530579</v>
      </c>
      <c r="Y11" s="433">
        <f t="shared" si="3"/>
        <v>-2.1826674477381403E-2</v>
      </c>
      <c r="Z11" s="100">
        <f t="shared" si="3"/>
        <v>12.781849388543263</v>
      </c>
      <c r="AA11" s="100">
        <f t="shared" si="3"/>
        <v>-0.11851306512253679</v>
      </c>
      <c r="AB11" s="278"/>
      <c r="AC11" s="105">
        <f t="shared" si="3"/>
        <v>30.487019952799809</v>
      </c>
      <c r="AD11" s="105">
        <f t="shared" si="3"/>
        <v>10.974039905599655</v>
      </c>
      <c r="AE11" s="100">
        <f t="shared" si="3"/>
        <v>7.6236729524022095</v>
      </c>
      <c r="AF11" s="288">
        <f t="shared" si="3"/>
        <v>7.6236729524022095</v>
      </c>
      <c r="AG11" s="277">
        <f t="shared" si="3"/>
        <v>1.714965047398914</v>
      </c>
      <c r="AH11" s="277">
        <f t="shared" si="3"/>
        <v>1.9138767628397464</v>
      </c>
      <c r="AI11" s="105">
        <f t="shared" si="3"/>
        <v>34.16225614756236</v>
      </c>
      <c r="AJ11" s="105">
        <f t="shared" ref="AJ11:AK11" si="4">+AJ73</f>
        <v>55.732633945007805</v>
      </c>
      <c r="AK11" s="105">
        <f t="shared" si="4"/>
        <v>46.896927294674001</v>
      </c>
      <c r="AL11" s="277">
        <f t="shared" si="3"/>
        <v>2.3934355101139007</v>
      </c>
      <c r="AM11" s="105">
        <f t="shared" si="3"/>
        <v>27.257309941520468</v>
      </c>
      <c r="AN11" s="47"/>
      <c r="AO11" s="14"/>
      <c r="AP11" s="58"/>
      <c r="AQ11" s="13"/>
      <c r="AU11" s="13"/>
      <c r="AV11" s="13"/>
      <c r="AW11" s="11"/>
      <c r="AX11" s="11"/>
      <c r="AY11" s="11"/>
    </row>
    <row r="12" spans="1:66" ht="15.6">
      <c r="A12" s="47"/>
      <c r="B12" s="51"/>
      <c r="C12" s="51"/>
      <c r="D12" s="48"/>
      <c r="E12" s="52"/>
      <c r="F12" s="119"/>
      <c r="G12" s="334"/>
      <c r="H12" s="453"/>
      <c r="I12" s="96"/>
      <c r="J12" s="173"/>
      <c r="K12" s="96"/>
      <c r="L12" s="96"/>
      <c r="M12" s="453"/>
      <c r="N12" s="71"/>
      <c r="O12" s="71"/>
      <c r="P12" s="71"/>
      <c r="Q12" s="52"/>
      <c r="R12" s="461"/>
      <c r="S12" s="173"/>
      <c r="T12" s="278"/>
      <c r="U12" s="278"/>
      <c r="V12" s="173"/>
      <c r="W12" s="172"/>
      <c r="X12" s="52"/>
      <c r="Y12" s="474"/>
      <c r="Z12" s="96"/>
      <c r="AA12" s="278"/>
      <c r="AB12" s="278"/>
      <c r="AC12" s="73"/>
      <c r="AD12" s="73"/>
      <c r="AE12" s="96"/>
      <c r="AF12" s="96"/>
      <c r="AG12" s="52"/>
      <c r="AH12" s="52"/>
      <c r="AI12" s="52"/>
      <c r="AJ12" s="52"/>
      <c r="AK12" s="52"/>
      <c r="AL12" s="52"/>
      <c r="AM12" s="52"/>
      <c r="AN12" s="47"/>
      <c r="AO12" s="4"/>
      <c r="AP12" s="58"/>
      <c r="AQ12" s="58"/>
      <c r="AR12" s="1"/>
      <c r="AS12" s="5"/>
    </row>
    <row r="13" spans="1:66" ht="15.6">
      <c r="A13" s="47"/>
      <c r="B13" s="51"/>
      <c r="C13" s="51"/>
      <c r="D13" s="48"/>
      <c r="E13" s="52"/>
      <c r="F13" s="119"/>
      <c r="G13" s="334"/>
      <c r="H13" s="453"/>
      <c r="I13" s="96"/>
      <c r="J13" s="173"/>
      <c r="K13" s="96"/>
      <c r="L13" s="96"/>
      <c r="M13" s="453"/>
      <c r="N13" s="71"/>
      <c r="O13" s="71"/>
      <c r="P13" s="71"/>
      <c r="Q13" s="52"/>
      <c r="R13" s="461"/>
      <c r="S13" s="173"/>
      <c r="T13" s="278"/>
      <c r="U13" s="278"/>
      <c r="V13" s="173"/>
      <c r="W13" s="172"/>
      <c r="X13" s="52"/>
      <c r="Y13" s="474"/>
      <c r="Z13" s="96"/>
      <c r="AA13" s="278"/>
      <c r="AB13" s="278"/>
      <c r="AC13" s="73"/>
      <c r="AD13" s="73"/>
      <c r="AE13" s="96"/>
      <c r="AF13" s="96"/>
      <c r="AG13" s="52"/>
      <c r="AH13" s="52"/>
      <c r="AI13" s="52"/>
      <c r="AJ13" s="52"/>
      <c r="AK13" s="52"/>
      <c r="AL13" s="52" t="s">
        <v>84</v>
      </c>
      <c r="AM13" s="52" t="s">
        <v>2</v>
      </c>
      <c r="AN13" s="47"/>
      <c r="AO13" s="4"/>
      <c r="AP13" s="58"/>
      <c r="AQ13" s="58"/>
      <c r="AR13" s="1"/>
      <c r="AS13" s="5"/>
    </row>
    <row r="14" spans="1:66" ht="15.6">
      <c r="A14" s="47"/>
      <c r="B14" s="47"/>
      <c r="C14" s="47"/>
      <c r="D14" s="47"/>
      <c r="E14" s="51" t="s">
        <v>2</v>
      </c>
      <c r="F14" s="51"/>
      <c r="G14" s="341"/>
      <c r="H14" s="355"/>
      <c r="I14" s="71"/>
      <c r="J14" s="72"/>
      <c r="K14" s="90"/>
      <c r="L14" s="90"/>
      <c r="M14" s="355"/>
      <c r="N14" s="71"/>
      <c r="O14" s="71"/>
      <c r="P14" s="71"/>
      <c r="Q14" s="47"/>
      <c r="R14" s="459"/>
      <c r="S14" s="173"/>
      <c r="T14" s="95"/>
      <c r="U14" s="278"/>
      <c r="V14" s="72"/>
      <c r="W14" s="172"/>
      <c r="X14" s="51" t="s">
        <v>22</v>
      </c>
      <c r="Y14" s="472"/>
      <c r="Z14" s="90"/>
      <c r="AA14" s="95"/>
      <c r="AB14" s="278"/>
      <c r="AC14" s="71"/>
      <c r="AD14" s="71"/>
      <c r="AE14" s="90"/>
      <c r="AF14" s="95" t="s">
        <v>430</v>
      </c>
      <c r="AG14" s="47"/>
      <c r="AH14" s="47"/>
      <c r="AI14" s="51" t="s">
        <v>426</v>
      </c>
      <c r="AJ14" s="47"/>
      <c r="AK14" s="47"/>
      <c r="AL14" s="51" t="s">
        <v>43</v>
      </c>
      <c r="AM14" s="51" t="s">
        <v>8</v>
      </c>
      <c r="AN14" s="47"/>
      <c r="AO14" s="4"/>
      <c r="AP14" s="4"/>
      <c r="AQ14" s="4"/>
      <c r="AR14" s="4"/>
      <c r="AS14" s="4"/>
    </row>
    <row r="15" spans="1:66" ht="15.6">
      <c r="A15" s="47"/>
      <c r="B15" s="47"/>
      <c r="C15" s="51" t="s">
        <v>538</v>
      </c>
      <c r="D15" s="47"/>
      <c r="E15" s="51" t="s">
        <v>492</v>
      </c>
      <c r="F15" s="118"/>
      <c r="G15" s="355" t="s">
        <v>2</v>
      </c>
      <c r="H15" s="452"/>
      <c r="I15" s="95" t="s">
        <v>2</v>
      </c>
      <c r="J15" s="172"/>
      <c r="K15" s="95" t="s">
        <v>1</v>
      </c>
      <c r="L15" s="95"/>
      <c r="M15" s="452" t="s">
        <v>2</v>
      </c>
      <c r="N15" s="71"/>
      <c r="O15" s="71"/>
      <c r="P15" s="71"/>
      <c r="Q15" s="51" t="s">
        <v>22</v>
      </c>
      <c r="R15" s="460"/>
      <c r="S15" s="173"/>
      <c r="T15" s="175"/>
      <c r="U15" s="278"/>
      <c r="V15" s="172"/>
      <c r="W15" s="172"/>
      <c r="X15" s="51" t="s">
        <v>494</v>
      </c>
      <c r="Y15" s="473"/>
      <c r="Z15" s="95" t="s">
        <v>22</v>
      </c>
      <c r="AA15" s="175"/>
      <c r="AB15" s="278"/>
      <c r="AC15" s="72" t="s">
        <v>534</v>
      </c>
      <c r="AD15" s="72"/>
      <c r="AE15" s="95"/>
      <c r="AF15" s="95"/>
      <c r="AG15" s="51" t="s">
        <v>490</v>
      </c>
      <c r="AH15" s="51" t="s">
        <v>417</v>
      </c>
      <c r="AI15" s="51" t="s">
        <v>1</v>
      </c>
      <c r="AJ15" s="51" t="s">
        <v>1</v>
      </c>
      <c r="AK15" s="51" t="s">
        <v>0</v>
      </c>
      <c r="AL15" s="51" t="s">
        <v>568</v>
      </c>
      <c r="AM15" s="51" t="s">
        <v>72</v>
      </c>
      <c r="AN15" s="47"/>
      <c r="AO15" s="4"/>
      <c r="AP15" s="58"/>
      <c r="AQ15" s="58"/>
      <c r="AR15" s="1"/>
      <c r="AS15" s="5"/>
    </row>
    <row r="16" spans="1:66" ht="15.6">
      <c r="A16" s="47"/>
      <c r="B16" s="51" t="s">
        <v>92</v>
      </c>
      <c r="C16" s="51" t="s">
        <v>539</v>
      </c>
      <c r="D16" s="48"/>
      <c r="E16" s="52" t="s">
        <v>493</v>
      </c>
      <c r="F16" s="119" t="s">
        <v>495</v>
      </c>
      <c r="G16" s="334" t="s">
        <v>8</v>
      </c>
      <c r="H16" s="453" t="s">
        <v>495</v>
      </c>
      <c r="I16" s="96" t="s">
        <v>407</v>
      </c>
      <c r="J16" s="173" t="s">
        <v>495</v>
      </c>
      <c r="K16" s="96" t="s">
        <v>407</v>
      </c>
      <c r="L16" s="96"/>
      <c r="M16" s="453" t="s">
        <v>665</v>
      </c>
      <c r="N16" s="71"/>
      <c r="O16" s="71"/>
      <c r="P16" s="71"/>
      <c r="Q16" s="52" t="s">
        <v>0</v>
      </c>
      <c r="R16" s="461" t="s">
        <v>495</v>
      </c>
      <c r="S16" s="173"/>
      <c r="T16" s="278"/>
      <c r="U16" s="278"/>
      <c r="V16" s="173"/>
      <c r="W16" s="172"/>
      <c r="X16" s="52" t="s">
        <v>537</v>
      </c>
      <c r="Y16" s="474" t="s">
        <v>495</v>
      </c>
      <c r="Z16" s="96" t="s">
        <v>44</v>
      </c>
      <c r="AA16" s="278" t="s">
        <v>495</v>
      </c>
      <c r="AB16" s="278"/>
      <c r="AC16" s="73" t="s">
        <v>533</v>
      </c>
      <c r="AD16" s="73" t="s">
        <v>528</v>
      </c>
      <c r="AE16" s="96" t="s">
        <v>529</v>
      </c>
      <c r="AF16" s="96" t="s">
        <v>1</v>
      </c>
      <c r="AG16" s="52" t="s">
        <v>491</v>
      </c>
      <c r="AH16" s="52" t="s">
        <v>537</v>
      </c>
      <c r="AI16" s="52" t="s">
        <v>43</v>
      </c>
      <c r="AJ16" s="52" t="s">
        <v>427</v>
      </c>
      <c r="AK16" s="52" t="s">
        <v>427</v>
      </c>
      <c r="AL16" s="52" t="s">
        <v>44</v>
      </c>
      <c r="AM16" s="52" t="s">
        <v>549</v>
      </c>
      <c r="AN16" s="47"/>
      <c r="AO16" s="4"/>
      <c r="AP16" s="58"/>
      <c r="AQ16" s="58"/>
      <c r="AR16" s="1"/>
      <c r="AS16" s="5"/>
    </row>
    <row r="17" spans="1:51" ht="15.6">
      <c r="A17" s="47"/>
      <c r="B17" s="53">
        <f>+'Ark1'!C742</f>
        <v>1996</v>
      </c>
      <c r="C17" s="53">
        <f>+'Ark1'!H742</f>
        <v>1</v>
      </c>
      <c r="D17" s="65" t="s">
        <v>80</v>
      </c>
      <c r="E17" s="53">
        <f>+'Ark1'!Q742</f>
        <v>1223</v>
      </c>
      <c r="F17" s="65"/>
      <c r="G17" s="357">
        <f>+'Ark1'!R742</f>
        <v>18058</v>
      </c>
      <c r="H17" s="454"/>
      <c r="I17" s="155">
        <f>+'Ark1'!AG742</f>
        <v>76.032153513338386</v>
      </c>
      <c r="J17" s="139"/>
      <c r="K17" s="155">
        <f>+'Ark1'!AH742</f>
        <v>3.3226270904862111E-2</v>
      </c>
      <c r="L17" s="71"/>
      <c r="M17" s="341"/>
      <c r="N17" s="71"/>
      <c r="O17" s="71"/>
      <c r="P17" s="71"/>
      <c r="Q17" s="55">
        <f>+'Ark1'!S742</f>
        <v>5.2869088492634813</v>
      </c>
      <c r="R17" s="463"/>
      <c r="S17" s="173"/>
      <c r="T17" s="139"/>
      <c r="U17" s="278"/>
      <c r="V17" s="139"/>
      <c r="W17" s="172"/>
      <c r="X17" s="55">
        <f>+'Ark1'!T742</f>
        <v>3.4555321741056595</v>
      </c>
      <c r="Y17" s="475"/>
      <c r="Z17" s="155">
        <f>+'Ark1'!U742</f>
        <v>12.532257171336772</v>
      </c>
      <c r="AA17" s="139"/>
      <c r="AB17" s="278"/>
      <c r="AC17" s="74">
        <f>+'Ark1'!X742</f>
        <v>35.723778934544249</v>
      </c>
      <c r="AD17" s="74">
        <f>+'Ark1'!Y742</f>
        <v>7.4592978181415441</v>
      </c>
      <c r="AE17" s="155">
        <f>+'Ark1'!Z742</f>
        <v>7.4847790263417986</v>
      </c>
      <c r="AF17" s="155">
        <f>+'Ark1'!Z742</f>
        <v>7.4847790263417986</v>
      </c>
      <c r="AG17" s="55">
        <f>+'Ark1'!AA742</f>
        <v>13.145843289340096</v>
      </c>
      <c r="AH17" s="55">
        <f>+'Ark1'!AB742</f>
        <v>1.946550039692722</v>
      </c>
      <c r="AI17" s="74">
        <f>+'Ark1'!AC742</f>
        <v>-3.0896069196964695</v>
      </c>
      <c r="AJ17" s="74">
        <f>+'Ark1'!AE742</f>
        <v>-15.104109144086859</v>
      </c>
      <c r="AK17" s="74">
        <f>+'Ark1'!AF742</f>
        <v>72.442808572947257</v>
      </c>
      <c r="AL17" s="55">
        <f t="shared" ref="AL17" si="5">+Z17/Q17</f>
        <v>2.370431858889082</v>
      </c>
      <c r="AM17" s="74">
        <f t="shared" ref="AM17:AM44" si="6">+G17/E17</f>
        <v>14.765331152902698</v>
      </c>
      <c r="AN17" s="47"/>
      <c r="AO17" s="4"/>
      <c r="AP17" s="58"/>
      <c r="AQ17" s="58"/>
      <c r="AR17" s="1"/>
      <c r="AS17" s="5"/>
    </row>
    <row r="18" spans="1:51" ht="15.6">
      <c r="A18" s="47"/>
      <c r="B18" s="53">
        <f>+'Ark1'!C743</f>
        <v>1997</v>
      </c>
      <c r="C18" s="53">
        <f>+'Ark1'!H743</f>
        <v>1</v>
      </c>
      <c r="D18" s="54"/>
      <c r="E18" s="53">
        <f>+'Ark1'!Q743</f>
        <v>1167</v>
      </c>
      <c r="F18" s="65">
        <f t="shared" ref="F18:AA35" si="7">+E18-E17</f>
        <v>-56</v>
      </c>
      <c r="G18" s="357">
        <f>+'Ark1'!R743</f>
        <v>19073</v>
      </c>
      <c r="H18" s="454">
        <f t="shared" si="7"/>
        <v>1015</v>
      </c>
      <c r="I18" s="155">
        <f>+'Ark1'!AG743</f>
        <v>78.499428910811545</v>
      </c>
      <c r="J18" s="139">
        <f t="shared" si="7"/>
        <v>2.4672753974731592</v>
      </c>
      <c r="K18" s="155">
        <f>+'Ark1'!AH743</f>
        <v>6.8159177895454337E-2</v>
      </c>
      <c r="L18" s="71"/>
      <c r="M18" s="341"/>
      <c r="N18" s="71"/>
      <c r="O18" s="71"/>
      <c r="P18" s="71"/>
      <c r="Q18" s="55">
        <f>+'Ark1'!S743</f>
        <v>5.0768625806113343</v>
      </c>
      <c r="R18" s="464">
        <f t="shared" si="7"/>
        <v>-0.21004626865214693</v>
      </c>
      <c r="S18" s="173"/>
      <c r="T18" s="139"/>
      <c r="U18" s="278"/>
      <c r="V18" s="66"/>
      <c r="W18" s="172"/>
      <c r="X18" s="55">
        <f>+'Ark1'!T743</f>
        <v>3.4969852671315476</v>
      </c>
      <c r="Y18" s="476">
        <f t="shared" si="7"/>
        <v>4.1453093025888066E-2</v>
      </c>
      <c r="Z18" s="155">
        <f>+'Ark1'!U743</f>
        <v>13.06956430556289</v>
      </c>
      <c r="AA18" s="139">
        <f t="shared" si="7"/>
        <v>0.53730713422611842</v>
      </c>
      <c r="AB18" s="278"/>
      <c r="AC18" s="74">
        <f>+'Ark1'!X743</f>
        <v>37.744455513028882</v>
      </c>
      <c r="AD18" s="74">
        <f>+'Ark1'!Y743</f>
        <v>7.523724636921302</v>
      </c>
      <c r="AE18" s="155">
        <f>+'Ark1'!Z743</f>
        <v>7.3604968331007692</v>
      </c>
      <c r="AF18" s="155">
        <f>+'Ark1'!Z743</f>
        <v>7.3604968331007692</v>
      </c>
      <c r="AG18" s="55">
        <f>+'Ark1'!AA743</f>
        <v>12.667479175528856</v>
      </c>
      <c r="AH18" s="55">
        <f>+'Ark1'!AB743</f>
        <v>1.9674922826499237</v>
      </c>
      <c r="AI18" s="74">
        <f>+'Ark1'!AC743</f>
        <v>-1.4096306480326344</v>
      </c>
      <c r="AJ18" s="74">
        <f>+'Ark1'!AE743</f>
        <v>-5.8775676193518231</v>
      </c>
      <c r="AK18" s="74">
        <f>+'Ark1'!AF743</f>
        <v>74.350703140988784</v>
      </c>
      <c r="AL18" s="55">
        <f t="shared" ref="AL18:AL36" si="8">+Z18/Q18</f>
        <v>2.5743387964598226</v>
      </c>
      <c r="AM18" s="74">
        <f t="shared" si="6"/>
        <v>16.343616109682948</v>
      </c>
      <c r="AN18" s="47"/>
      <c r="AO18" s="4"/>
      <c r="AP18" s="58"/>
      <c r="AQ18" s="58"/>
      <c r="AR18" s="1"/>
      <c r="AS18" s="5"/>
      <c r="AU18" s="2"/>
      <c r="AV18" s="2"/>
      <c r="AW18" s="2"/>
    </row>
    <row r="19" spans="1:51" ht="15.6">
      <c r="A19" s="47"/>
      <c r="B19" s="53">
        <f>+'Ark1'!C744</f>
        <v>1998</v>
      </c>
      <c r="C19" s="53">
        <f>+'Ark1'!H744</f>
        <v>1</v>
      </c>
      <c r="D19" s="54"/>
      <c r="E19" s="53">
        <f>+'Ark1'!Q744</f>
        <v>1037</v>
      </c>
      <c r="F19" s="65">
        <f t="shared" si="7"/>
        <v>-130</v>
      </c>
      <c r="G19" s="357">
        <f>+'Ark1'!R744</f>
        <v>17707</v>
      </c>
      <c r="H19" s="454">
        <f t="shared" si="7"/>
        <v>-1366</v>
      </c>
      <c r="I19" s="155">
        <f>+'Ark1'!AG744</f>
        <v>76.477044510623287</v>
      </c>
      <c r="J19" s="139">
        <f t="shared" si="7"/>
        <v>-2.0223844001882583</v>
      </c>
      <c r="K19" s="155">
        <f>+'Ark1'!AH744</f>
        <v>8.4712260687863514E-2</v>
      </c>
      <c r="L19" s="71"/>
      <c r="M19" s="341"/>
      <c r="N19" s="71"/>
      <c r="O19" s="71"/>
      <c r="P19" s="71"/>
      <c r="Q19" s="55">
        <f>+'Ark1'!S744</f>
        <v>5.1231151521996949</v>
      </c>
      <c r="R19" s="464">
        <f t="shared" si="7"/>
        <v>4.6252571588360603E-2</v>
      </c>
      <c r="S19" s="173"/>
      <c r="T19" s="139"/>
      <c r="U19" s="278"/>
      <c r="V19" s="66"/>
      <c r="W19" s="172"/>
      <c r="X19" s="55">
        <f>+'Ark1'!T744</f>
        <v>3.7473315637883311</v>
      </c>
      <c r="Y19" s="476">
        <f t="shared" si="7"/>
        <v>0.25034629665678354</v>
      </c>
      <c r="Z19" s="155">
        <f>+'Ark1'!U744</f>
        <v>12.73790026543179</v>
      </c>
      <c r="AA19" s="139">
        <f t="shared" si="7"/>
        <v>-0.33166404013110018</v>
      </c>
      <c r="AB19" s="278"/>
      <c r="AC19" s="74">
        <f>+'Ark1'!X744</f>
        <v>35.754221494324277</v>
      </c>
      <c r="AD19" s="74">
        <f>+'Ark1'!Y744</f>
        <v>7.5337437171739987</v>
      </c>
      <c r="AE19" s="155">
        <f>+'Ark1'!Z744</f>
        <v>7.3992211180407379</v>
      </c>
      <c r="AF19" s="155">
        <f>+'Ark1'!Z744</f>
        <v>7.3992211180407379</v>
      </c>
      <c r="AG19" s="55">
        <f>+'Ark1'!AA744</f>
        <v>11.73683933042161</v>
      </c>
      <c r="AH19" s="55">
        <f>+'Ark1'!AB744</f>
        <v>2.1431734887128169</v>
      </c>
      <c r="AI19" s="74">
        <f>+'Ark1'!AC744</f>
        <v>0.12738439813350183</v>
      </c>
      <c r="AJ19" s="74">
        <f>+'Ark1'!AE744</f>
        <v>-1.5977838684941119</v>
      </c>
      <c r="AK19" s="74">
        <f>+'Ark1'!AF744</f>
        <v>72.24840361507232</v>
      </c>
      <c r="AL19" s="55">
        <f t="shared" si="8"/>
        <v>2.4863583751309122</v>
      </c>
      <c r="AM19" s="74">
        <f t="shared" si="6"/>
        <v>17.075216972034717</v>
      </c>
      <c r="AN19" s="47"/>
      <c r="AO19" s="4"/>
      <c r="AP19" s="58"/>
      <c r="AQ19" s="58"/>
      <c r="AR19" s="13"/>
      <c r="AS19" s="5"/>
      <c r="AU19" s="2"/>
      <c r="AV19" s="2"/>
      <c r="AW19" s="4"/>
      <c r="AX19" s="4"/>
      <c r="AY19" s="4"/>
    </row>
    <row r="20" spans="1:51" ht="15.6">
      <c r="A20" s="47"/>
      <c r="B20" s="53">
        <f>+'Ark1'!C745</f>
        <v>1999</v>
      </c>
      <c r="C20" s="53">
        <f>+'Ark1'!H745</f>
        <v>1</v>
      </c>
      <c r="D20" s="54"/>
      <c r="E20" s="53">
        <f>+'Ark1'!Q745</f>
        <v>991</v>
      </c>
      <c r="F20" s="65">
        <f t="shared" si="7"/>
        <v>-46</v>
      </c>
      <c r="G20" s="357">
        <f>+'Ark1'!R745</f>
        <v>15185</v>
      </c>
      <c r="H20" s="454">
        <f t="shared" si="7"/>
        <v>-2522</v>
      </c>
      <c r="I20" s="155">
        <f>+'Ark1'!AG745</f>
        <v>76.560767155964143</v>
      </c>
      <c r="J20" s="139">
        <f t="shared" si="7"/>
        <v>8.3722645340856161E-2</v>
      </c>
      <c r="K20" s="155">
        <f>+'Ark1'!AH745</f>
        <v>0.50049390846229824</v>
      </c>
      <c r="L20" s="96"/>
      <c r="M20" s="341"/>
      <c r="N20" s="71"/>
      <c r="O20" s="71"/>
      <c r="P20" s="71"/>
      <c r="Q20" s="55">
        <f>+'Ark1'!S745</f>
        <v>3.6433322357589728</v>
      </c>
      <c r="R20" s="464">
        <f t="shared" si="7"/>
        <v>-1.4797829164407221</v>
      </c>
      <c r="S20" s="173"/>
      <c r="T20" s="139"/>
      <c r="U20" s="278"/>
      <c r="V20" s="66"/>
      <c r="W20" s="172"/>
      <c r="X20" s="55">
        <f>+'Ark1'!T745</f>
        <v>4.0543299308528153</v>
      </c>
      <c r="Y20" s="476">
        <f t="shared" si="7"/>
        <v>0.30699836706448425</v>
      </c>
      <c r="Z20" s="155">
        <f>+'Ark1'!U745</f>
        <v>13.256825814948956</v>
      </c>
      <c r="AA20" s="139">
        <f t="shared" si="7"/>
        <v>0.51892554951716541</v>
      </c>
      <c r="AB20" s="278"/>
      <c r="AC20" s="74">
        <f>+'Ark1'!X745</f>
        <v>37.741191965755689</v>
      </c>
      <c r="AD20" s="74">
        <f>+'Ark1'!Y745</f>
        <v>7.2900889035232126</v>
      </c>
      <c r="AE20" s="155">
        <f>+'Ark1'!Z745</f>
        <v>7.0622006931627928</v>
      </c>
      <c r="AF20" s="155">
        <f>+'Ark1'!Z745</f>
        <v>7.0622006931627928</v>
      </c>
      <c r="AG20" s="55">
        <f>+'Ark1'!AA745</f>
        <v>1.5931671558124725</v>
      </c>
      <c r="AH20" s="55">
        <f>+'Ark1'!AB745</f>
        <v>2.03526981036689</v>
      </c>
      <c r="AI20" s="74">
        <f>+'Ark1'!AC745</f>
        <v>24.849370822758939</v>
      </c>
      <c r="AJ20" s="74">
        <f>+'Ark1'!AE745</f>
        <v>55.58591762518045</v>
      </c>
      <c r="AK20" s="74">
        <f>+'Ark1'!AF745</f>
        <v>73.417782720108306</v>
      </c>
      <c r="AL20" s="55">
        <f t="shared" si="8"/>
        <v>3.6386541103318613</v>
      </c>
      <c r="AM20" s="74">
        <f t="shared" si="6"/>
        <v>15.322906155398588</v>
      </c>
      <c r="AN20" s="47"/>
      <c r="AO20" s="4"/>
      <c r="AP20" s="58"/>
      <c r="AQ20" s="58"/>
      <c r="AR20" s="13"/>
      <c r="AS20" s="5"/>
      <c r="AU20" s="1"/>
      <c r="AV20" s="1"/>
      <c r="AW20" s="11"/>
      <c r="AX20" s="11"/>
      <c r="AY20" s="11"/>
    </row>
    <row r="21" spans="1:51" ht="15.6">
      <c r="A21" s="47"/>
      <c r="B21" s="53">
        <f>+'Ark1'!C746</f>
        <v>2000</v>
      </c>
      <c r="C21" s="53">
        <f>+'Ark1'!H746</f>
        <v>1</v>
      </c>
      <c r="D21" s="54"/>
      <c r="E21" s="53">
        <f>+'Ark1'!Q746</f>
        <v>902</v>
      </c>
      <c r="F21" s="65">
        <f t="shared" si="7"/>
        <v>-89</v>
      </c>
      <c r="G21" s="357">
        <f>+'Ark1'!R746</f>
        <v>16726</v>
      </c>
      <c r="H21" s="454">
        <f t="shared" si="7"/>
        <v>1541</v>
      </c>
      <c r="I21" s="155">
        <f>+'Ark1'!AG746</f>
        <v>79.231570109948493</v>
      </c>
      <c r="J21" s="139">
        <f t="shared" si="7"/>
        <v>2.6708029539843494</v>
      </c>
      <c r="K21" s="155">
        <f>+'Ark1'!AH746</f>
        <v>0.65765873490374283</v>
      </c>
      <c r="L21" s="96"/>
      <c r="M21" s="341"/>
      <c r="N21" s="71"/>
      <c r="O21" s="71"/>
      <c r="P21" s="71"/>
      <c r="Q21" s="55">
        <f>+'Ark1'!S746</f>
        <v>3.603551357168481</v>
      </c>
      <c r="R21" s="464">
        <f t="shared" si="7"/>
        <v>-3.9780878590491842E-2</v>
      </c>
      <c r="S21" s="173"/>
      <c r="T21" s="139"/>
      <c r="U21" s="278"/>
      <c r="V21" s="66"/>
      <c r="W21" s="172"/>
      <c r="X21" s="55">
        <f>+'Ark1'!T746</f>
        <v>4.1567021403802471</v>
      </c>
      <c r="Y21" s="476">
        <f t="shared" si="7"/>
        <v>0.10237220952743176</v>
      </c>
      <c r="Z21" s="155">
        <f>+'Ark1'!U746</f>
        <v>11.984269998804248</v>
      </c>
      <c r="AA21" s="139">
        <f t="shared" si="7"/>
        <v>-1.2725558161447079</v>
      </c>
      <c r="AB21" s="278"/>
      <c r="AC21" s="74">
        <f>+'Ark1'!X746</f>
        <v>32.016022958268557</v>
      </c>
      <c r="AD21" s="74">
        <f>+'Ark1'!Y746</f>
        <v>6.1580772450077745</v>
      </c>
      <c r="AE21" s="155">
        <f>+'Ark1'!Z746</f>
        <v>7.1946587409647362</v>
      </c>
      <c r="AF21" s="155">
        <f>+'Ark1'!Z746</f>
        <v>7.1946587409647362</v>
      </c>
      <c r="AG21" s="55">
        <f>+'Ark1'!AA746</f>
        <v>1.4844272956641873</v>
      </c>
      <c r="AH21" s="55">
        <f>+'Ark1'!AB746</f>
        <v>1.9465579540798721</v>
      </c>
      <c r="AI21" s="74">
        <f>+'Ark1'!AC746</f>
        <v>16.898852363328437</v>
      </c>
      <c r="AJ21" s="74">
        <f>+'Ark1'!AE746</f>
        <v>54.932745889107117</v>
      </c>
      <c r="AK21" s="74">
        <f>+'Ark1'!AF746</f>
        <v>78.191762890935436</v>
      </c>
      <c r="AL21" s="55">
        <f t="shared" si="8"/>
        <v>3.3256831417052379</v>
      </c>
      <c r="AM21" s="74">
        <f t="shared" si="6"/>
        <v>18.543237250554323</v>
      </c>
      <c r="AN21" s="47"/>
      <c r="AO21" s="4"/>
      <c r="AP21" s="58"/>
      <c r="AQ21" s="58"/>
      <c r="AR21" s="13"/>
      <c r="AS21" s="5"/>
      <c r="AU21" s="1"/>
      <c r="AV21" s="1"/>
      <c r="AW21" s="11"/>
      <c r="AX21" s="11"/>
      <c r="AY21" s="11"/>
    </row>
    <row r="22" spans="1:51" ht="15.6">
      <c r="A22" s="47"/>
      <c r="B22" s="53">
        <f>+'Ark1'!C747</f>
        <v>2001</v>
      </c>
      <c r="C22" s="53">
        <f>+'Ark1'!H747</f>
        <v>1</v>
      </c>
      <c r="D22" s="54"/>
      <c r="E22" s="53">
        <f>+'Ark1'!Q747</f>
        <v>808</v>
      </c>
      <c r="F22" s="65">
        <f t="shared" si="7"/>
        <v>-94</v>
      </c>
      <c r="G22" s="357">
        <f>+'Ark1'!R747</f>
        <v>15131</v>
      </c>
      <c r="H22" s="454">
        <f t="shared" si="7"/>
        <v>-1595</v>
      </c>
      <c r="I22" s="155">
        <f>+'Ark1'!AG747</f>
        <v>75.564940335714539</v>
      </c>
      <c r="J22" s="139">
        <f t="shared" si="7"/>
        <v>-3.6666297742339538</v>
      </c>
      <c r="K22" s="155">
        <f>+'Ark1'!AH747</f>
        <v>0.74681118234088939</v>
      </c>
      <c r="L22" s="96"/>
      <c r="M22" s="341"/>
      <c r="N22" s="71"/>
      <c r="O22" s="71"/>
      <c r="P22" s="71"/>
      <c r="Q22" s="55">
        <f>+'Ark1'!S747</f>
        <v>3.5061793668627321</v>
      </c>
      <c r="R22" s="464">
        <f t="shared" si="7"/>
        <v>-9.7371990305748835E-2</v>
      </c>
      <c r="S22" s="173"/>
      <c r="T22" s="139"/>
      <c r="U22" s="278"/>
      <c r="V22" s="66"/>
      <c r="W22" s="172"/>
      <c r="X22" s="55">
        <f>+'Ark1'!T747</f>
        <v>3.9529442865640072</v>
      </c>
      <c r="Y22" s="476">
        <f t="shared" si="7"/>
        <v>-0.2037578538162399</v>
      </c>
      <c r="Z22" s="155">
        <f>+'Ark1'!U747</f>
        <v>12.102121472473732</v>
      </c>
      <c r="AA22" s="139">
        <f t="shared" si="7"/>
        <v>0.11785147366948401</v>
      </c>
      <c r="AB22" s="278"/>
      <c r="AC22" s="74">
        <f>+'Ark1'!X747</f>
        <v>32.218624016918902</v>
      </c>
      <c r="AD22" s="74">
        <f>+'Ark1'!Y747</f>
        <v>6.3511995241557084</v>
      </c>
      <c r="AE22" s="155">
        <f>+'Ark1'!Z747</f>
        <v>7.2057375943994524</v>
      </c>
      <c r="AF22" s="155">
        <f>+'Ark1'!Z747</f>
        <v>7.2057375943994524</v>
      </c>
      <c r="AG22" s="55">
        <f>+'Ark1'!AA747</f>
        <v>1.4668854217262819</v>
      </c>
      <c r="AH22" s="55">
        <f>+'Ark1'!AB747</f>
        <v>1.9532994600888516</v>
      </c>
      <c r="AI22" s="74">
        <f>+'Ark1'!AC747</f>
        <v>25.873492716203504</v>
      </c>
      <c r="AJ22" s="74">
        <f>+'Ark1'!AE747</f>
        <v>52.314014730666806</v>
      </c>
      <c r="AK22" s="74">
        <f>+'Ark1'!AF747</f>
        <v>73.87101498803888</v>
      </c>
      <c r="AL22" s="55">
        <f t="shared" si="8"/>
        <v>3.4516549800196041</v>
      </c>
      <c r="AM22" s="74">
        <f t="shared" si="6"/>
        <v>18.72648514851485</v>
      </c>
      <c r="AN22" s="47"/>
      <c r="AO22" s="4"/>
      <c r="AP22" s="58"/>
      <c r="AQ22" s="58"/>
      <c r="AR22" s="13"/>
      <c r="AS22" s="5"/>
      <c r="AU22" s="1"/>
      <c r="AV22" s="1"/>
      <c r="AW22" s="11"/>
      <c r="AX22" s="11"/>
      <c r="AY22" s="11"/>
    </row>
    <row r="23" spans="1:51" ht="15.6">
      <c r="A23" s="47"/>
      <c r="B23" s="53">
        <f>+'Ark1'!C748</f>
        <v>2002</v>
      </c>
      <c r="C23" s="53">
        <f>+'Ark1'!H748</f>
        <v>1</v>
      </c>
      <c r="D23" s="54"/>
      <c r="E23" s="53">
        <f>+'Ark1'!Q748</f>
        <v>773</v>
      </c>
      <c r="F23" s="65">
        <f t="shared" si="7"/>
        <v>-35</v>
      </c>
      <c r="G23" s="357">
        <f>+'Ark1'!R748</f>
        <v>16813</v>
      </c>
      <c r="H23" s="454">
        <f t="shared" si="7"/>
        <v>1682</v>
      </c>
      <c r="I23" s="155">
        <f>+'Ark1'!AG748</f>
        <v>79.661138007842013</v>
      </c>
      <c r="J23" s="139">
        <f t="shared" si="7"/>
        <v>4.0961976721274738</v>
      </c>
      <c r="K23" s="155">
        <f>+'Ark1'!AH748</f>
        <v>0.91595788972818626</v>
      </c>
      <c r="L23" s="96"/>
      <c r="M23" s="341"/>
      <c r="N23" s="71"/>
      <c r="O23" s="71"/>
      <c r="P23" s="71"/>
      <c r="Q23" s="55">
        <f>+'Ark1'!S748</f>
        <v>3.5062154285374407</v>
      </c>
      <c r="R23" s="464">
        <f t="shared" si="7"/>
        <v>3.6061674708598446E-5</v>
      </c>
      <c r="S23" s="173"/>
      <c r="T23" s="139"/>
      <c r="U23" s="278"/>
      <c r="V23" s="66"/>
      <c r="W23" s="172"/>
      <c r="X23" s="55">
        <f>+'Ark1'!T748</f>
        <v>3.9347528698031282</v>
      </c>
      <c r="Y23" s="476">
        <f t="shared" si="7"/>
        <v>-1.8191416760878987E-2</v>
      </c>
      <c r="Z23" s="155">
        <f>+'Ark1'!U748</f>
        <v>12.869303515137139</v>
      </c>
      <c r="AA23" s="139">
        <f t="shared" si="7"/>
        <v>0.76718204266340706</v>
      </c>
      <c r="AB23" s="278"/>
      <c r="AC23" s="74">
        <f>+'Ark1'!X748</f>
        <v>35.567715458276325</v>
      </c>
      <c r="AD23" s="74">
        <f>+'Ark1'!Y748</f>
        <v>6.7745197168857425</v>
      </c>
      <c r="AE23" s="155">
        <f>+'Ark1'!Z748</f>
        <v>6.9866818421391148</v>
      </c>
      <c r="AF23" s="155">
        <f>+'Ark1'!Z748</f>
        <v>6.9866818421391148</v>
      </c>
      <c r="AG23" s="55">
        <f>+'Ark1'!AA748</f>
        <v>1.5002646624641798</v>
      </c>
      <c r="AH23" s="55">
        <f>+'Ark1'!AB748</f>
        <v>1.9425126444142575</v>
      </c>
      <c r="AI23" s="74">
        <f>+'Ark1'!AC748</f>
        <v>10.79803264885064</v>
      </c>
      <c r="AJ23" s="74">
        <f>+'Ark1'!AE748</f>
        <v>44.067897117988437</v>
      </c>
      <c r="AK23" s="74">
        <f>+'Ark1'!AF748</f>
        <v>76.88051579861903</v>
      </c>
      <c r="AL23" s="55">
        <f t="shared" si="8"/>
        <v>3.6704257845632018</v>
      </c>
      <c r="AM23" s="74">
        <f t="shared" si="6"/>
        <v>21.7503234152652</v>
      </c>
      <c r="AN23" s="47"/>
      <c r="AO23" s="4"/>
      <c r="AP23" s="58"/>
      <c r="AQ23" s="58"/>
      <c r="AR23" s="5"/>
      <c r="AS23" s="5"/>
      <c r="AU23" s="1"/>
      <c r="AV23" s="1"/>
      <c r="AW23" s="11"/>
      <c r="AX23" s="11"/>
      <c r="AY23" s="11"/>
    </row>
    <row r="24" spans="1:51" ht="15.6">
      <c r="A24" s="47"/>
      <c r="B24" s="53">
        <f>+'Ark1'!C749</f>
        <v>2003</v>
      </c>
      <c r="C24" s="53">
        <f>+'Ark1'!H749</f>
        <v>1</v>
      </c>
      <c r="D24" s="54"/>
      <c r="E24" s="53">
        <f>+'Ark1'!Q749</f>
        <v>735</v>
      </c>
      <c r="F24" s="65">
        <f t="shared" si="7"/>
        <v>-38</v>
      </c>
      <c r="G24" s="357">
        <f>+'Ark1'!R749</f>
        <v>15327</v>
      </c>
      <c r="H24" s="454">
        <f t="shared" si="7"/>
        <v>-1486</v>
      </c>
      <c r="I24" s="155">
        <f>+'Ark1'!AG749</f>
        <v>76.052694638776416</v>
      </c>
      <c r="J24" s="139">
        <f t="shared" si="7"/>
        <v>-3.608443369065597</v>
      </c>
      <c r="K24" s="155">
        <f>+'Ark1'!AH749</f>
        <v>0.704638872577804</v>
      </c>
      <c r="L24" s="96"/>
      <c r="M24" s="341"/>
      <c r="N24" s="71"/>
      <c r="O24" s="71"/>
      <c r="P24" s="71"/>
      <c r="Q24" s="55">
        <f>+'Ark1'!S749</f>
        <v>3.8122267893260249</v>
      </c>
      <c r="R24" s="464">
        <f t="shared" si="7"/>
        <v>0.30601136078858415</v>
      </c>
      <c r="S24" s="173"/>
      <c r="T24" s="139"/>
      <c r="U24" s="278"/>
      <c r="V24" s="66"/>
      <c r="W24" s="172"/>
      <c r="X24" s="55">
        <f>+'Ark1'!T749</f>
        <v>4.0061329679650308</v>
      </c>
      <c r="Y24" s="476">
        <f t="shared" si="7"/>
        <v>7.1380098161902605E-2</v>
      </c>
      <c r="Z24" s="155">
        <f>+'Ark1'!U749</f>
        <v>12.734918770796632</v>
      </c>
      <c r="AA24" s="139">
        <f t="shared" si="7"/>
        <v>-0.1343847443405064</v>
      </c>
      <c r="AB24" s="278"/>
      <c r="AC24" s="74">
        <f>+'Ark1'!X749</f>
        <v>35.734325047302157</v>
      </c>
      <c r="AD24" s="74">
        <f>+'Ark1'!Y749</f>
        <v>8.3512755268480401</v>
      </c>
      <c r="AE24" s="155">
        <f>+'Ark1'!Z749</f>
        <v>7.4747464269487427</v>
      </c>
      <c r="AF24" s="155">
        <f>+'Ark1'!Z749</f>
        <v>7.4747464269487427</v>
      </c>
      <c r="AG24" s="55">
        <f>+'Ark1'!AA749</f>
        <v>1.6622144231875515</v>
      </c>
      <c r="AH24" s="55">
        <f>+'Ark1'!AB749</f>
        <v>2.1290288815950413</v>
      </c>
      <c r="AI24" s="74">
        <f>+'Ark1'!AC749</f>
        <v>27.639987817016543</v>
      </c>
      <c r="AJ24" s="74">
        <f>+'Ark1'!AE749</f>
        <v>50.686792129959102</v>
      </c>
      <c r="AK24" s="74">
        <f>+'Ark1'!AF749</f>
        <v>73.320895522388071</v>
      </c>
      <c r="AL24" s="55">
        <f t="shared" si="8"/>
        <v>3.340545952421702</v>
      </c>
      <c r="AM24" s="74">
        <f t="shared" si="6"/>
        <v>20.853061224489796</v>
      </c>
      <c r="AN24" s="47"/>
      <c r="AO24" s="4"/>
      <c r="AP24" s="58"/>
      <c r="AQ24" s="58"/>
      <c r="AR24" s="5"/>
      <c r="AS24" s="5"/>
      <c r="AU24" s="1"/>
      <c r="AV24" s="1"/>
      <c r="AW24" s="11"/>
      <c r="AX24" s="11"/>
      <c r="AY24" s="11"/>
    </row>
    <row r="25" spans="1:51" ht="15.6">
      <c r="A25" s="47"/>
      <c r="B25" s="53">
        <f>+'Ark1'!C750</f>
        <v>2004</v>
      </c>
      <c r="C25" s="53">
        <f>+'Ark1'!H750</f>
        <v>1</v>
      </c>
      <c r="D25" s="54"/>
      <c r="E25" s="53">
        <f>+'Ark1'!Q750</f>
        <v>649</v>
      </c>
      <c r="F25" s="65">
        <f t="shared" si="7"/>
        <v>-86</v>
      </c>
      <c r="G25" s="357">
        <f>+'Ark1'!R750</f>
        <v>14523</v>
      </c>
      <c r="H25" s="454">
        <f t="shared" si="7"/>
        <v>-804</v>
      </c>
      <c r="I25" s="155">
        <f>+'Ark1'!AG750</f>
        <v>72.853454281034075</v>
      </c>
      <c r="J25" s="139">
        <f t="shared" si="7"/>
        <v>-3.1992403577423403</v>
      </c>
      <c r="K25" s="155">
        <f>+'Ark1'!AH750</f>
        <v>0.95021689733526116</v>
      </c>
      <c r="L25" s="96"/>
      <c r="M25" s="341"/>
      <c r="N25" s="71"/>
      <c r="O25" s="71"/>
      <c r="P25" s="71"/>
      <c r="Q25" s="55">
        <f>+'Ark1'!S750</f>
        <v>3.8449356193623903</v>
      </c>
      <c r="R25" s="464">
        <f t="shared" si="7"/>
        <v>3.2708830036365377E-2</v>
      </c>
      <c r="S25" s="173"/>
      <c r="T25" s="139"/>
      <c r="U25" s="278"/>
      <c r="V25" s="66"/>
      <c r="W25" s="172"/>
      <c r="X25" s="55">
        <f>+'Ark1'!T750</f>
        <v>3.8100943331267638</v>
      </c>
      <c r="Y25" s="476">
        <f t="shared" si="7"/>
        <v>-0.196038634838267</v>
      </c>
      <c r="Z25" s="155">
        <f>+'Ark1'!U750</f>
        <v>12.148578117468862</v>
      </c>
      <c r="AA25" s="139">
        <f t="shared" si="7"/>
        <v>-0.58634065332777041</v>
      </c>
      <c r="AB25" s="278"/>
      <c r="AC25" s="74">
        <f>+'Ark1'!X750</f>
        <v>32.672312883013163</v>
      </c>
      <c r="AD25" s="74">
        <f>+'Ark1'!Y750</f>
        <v>7.381395028575362</v>
      </c>
      <c r="AE25" s="155">
        <f>+'Ark1'!Z750</f>
        <v>7.4090827041159519</v>
      </c>
      <c r="AF25" s="155">
        <f>+'Ark1'!Z750</f>
        <v>7.4090827041159519</v>
      </c>
      <c r="AG25" s="55">
        <f>+'Ark1'!AA750</f>
        <v>1.6296332105528315</v>
      </c>
      <c r="AH25" s="55">
        <f>+'Ark1'!AB750</f>
        <v>2.0286836627433127</v>
      </c>
      <c r="AI25" s="74">
        <f>+'Ark1'!AC750</f>
        <v>23.950399977193847</v>
      </c>
      <c r="AJ25" s="74">
        <f>+'Ark1'!AE750</f>
        <v>50.530560193876482</v>
      </c>
      <c r="AK25" s="74">
        <f>+'Ark1'!AF750</f>
        <v>71.580659470649138</v>
      </c>
      <c r="AL25" s="55">
        <f t="shared" si="8"/>
        <v>3.1596310888252201</v>
      </c>
      <c r="AM25" s="74">
        <f t="shared" si="6"/>
        <v>22.377503852080125</v>
      </c>
      <c r="AN25" s="47"/>
      <c r="AO25" s="4"/>
      <c r="AP25" s="58"/>
      <c r="AQ25" s="58"/>
      <c r="AR25" s="5"/>
      <c r="AS25" s="5"/>
      <c r="AU25" s="1"/>
      <c r="AV25" s="1"/>
      <c r="AW25" s="11"/>
      <c r="AX25" s="11"/>
      <c r="AY25" s="11"/>
    </row>
    <row r="26" spans="1:51" ht="15.6">
      <c r="A26" s="47"/>
      <c r="B26" s="53">
        <f>+'Ark1'!C751</f>
        <v>2005</v>
      </c>
      <c r="C26" s="53">
        <f>+'Ark1'!H751</f>
        <v>1</v>
      </c>
      <c r="D26" s="54"/>
      <c r="E26" s="53">
        <f>+'Ark1'!Q751</f>
        <v>602</v>
      </c>
      <c r="F26" s="65">
        <f t="shared" si="7"/>
        <v>-47</v>
      </c>
      <c r="G26" s="357">
        <f>+'Ark1'!R751</f>
        <v>14864</v>
      </c>
      <c r="H26" s="454">
        <f t="shared" si="7"/>
        <v>341</v>
      </c>
      <c r="I26" s="155">
        <f>+'Ark1'!AG751</f>
        <v>71.125544739119121</v>
      </c>
      <c r="J26" s="139">
        <f t="shared" si="7"/>
        <v>-1.7279095419149542</v>
      </c>
      <c r="K26" s="155">
        <f>+'Ark1'!AH751</f>
        <v>0.33638320775026914</v>
      </c>
      <c r="L26" s="96"/>
      <c r="M26" s="341"/>
      <c r="N26" s="71"/>
      <c r="O26" s="71"/>
      <c r="P26" s="71"/>
      <c r="Q26" s="55">
        <f>+'Ark1'!S751</f>
        <v>3.772403121636168</v>
      </c>
      <c r="R26" s="464">
        <f t="shared" si="7"/>
        <v>-7.2532497726222278E-2</v>
      </c>
      <c r="S26" s="173"/>
      <c r="T26" s="139"/>
      <c r="U26" s="278"/>
      <c r="V26" s="66"/>
      <c r="W26" s="172"/>
      <c r="X26" s="55">
        <f>+'Ark1'!T751</f>
        <v>3.971811087190527</v>
      </c>
      <c r="Y26" s="476">
        <f t="shared" si="7"/>
        <v>0.16171675406376318</v>
      </c>
      <c r="Z26" s="155">
        <f>+'Ark1'!U751</f>
        <v>13.012668191603852</v>
      </c>
      <c r="AA26" s="139">
        <f t="shared" si="7"/>
        <v>0.86409007413499062</v>
      </c>
      <c r="AB26" s="278"/>
      <c r="AC26" s="74">
        <f>+'Ark1'!X751</f>
        <v>37.136706135629709</v>
      </c>
      <c r="AD26" s="74">
        <f>+'Ark1'!Y751</f>
        <v>8.8132400430570499</v>
      </c>
      <c r="AE26" s="155">
        <f>+'Ark1'!Z751</f>
        <v>7.4580903172327524</v>
      </c>
      <c r="AF26" s="155">
        <f>+'Ark1'!Z751</f>
        <v>7.4580903172327524</v>
      </c>
      <c r="AG26" s="55">
        <f>+'Ark1'!AA751</f>
        <v>1.6541496194222636</v>
      </c>
      <c r="AH26" s="55">
        <f>+'Ark1'!AB751</f>
        <v>2.1759459798582679</v>
      </c>
      <c r="AI26" s="74">
        <f>+'Ark1'!AC751</f>
        <v>25.644757096737155</v>
      </c>
      <c r="AJ26" s="74">
        <f>+'Ark1'!AE751</f>
        <v>50.144559956802688</v>
      </c>
      <c r="AK26" s="74">
        <f>+'Ark1'!AF751</f>
        <v>68.529276164130948</v>
      </c>
      <c r="AL26" s="55">
        <f t="shared" si="8"/>
        <v>3.4494373406095566</v>
      </c>
      <c r="AM26" s="74">
        <f t="shared" si="6"/>
        <v>24.691029900332225</v>
      </c>
      <c r="AN26" s="47"/>
      <c r="AO26" s="4"/>
      <c r="AP26" s="58"/>
      <c r="AQ26" s="58"/>
      <c r="AR26" s="5"/>
      <c r="AS26" s="5"/>
      <c r="AU26" s="1"/>
      <c r="AV26" s="1"/>
      <c r="AW26" s="11"/>
      <c r="AX26" s="11"/>
      <c r="AY26" s="11"/>
    </row>
    <row r="27" spans="1:51" ht="15.6">
      <c r="A27" s="47"/>
      <c r="B27" s="53">
        <f>+'Ark1'!C752</f>
        <v>2006</v>
      </c>
      <c r="C27" s="53">
        <f>+'Ark1'!H752</f>
        <v>1</v>
      </c>
      <c r="D27" s="54"/>
      <c r="E27" s="53">
        <f>+'Ark1'!Q752</f>
        <v>589</v>
      </c>
      <c r="F27" s="65">
        <f t="shared" si="7"/>
        <v>-13</v>
      </c>
      <c r="G27" s="357">
        <f>+'Ark1'!R752</f>
        <v>15555</v>
      </c>
      <c r="H27" s="454">
        <f t="shared" si="7"/>
        <v>691</v>
      </c>
      <c r="I27" s="155">
        <f>+'Ark1'!AG752</f>
        <v>71.263655325049925</v>
      </c>
      <c r="J27" s="139">
        <f t="shared" si="7"/>
        <v>0.13811058593080361</v>
      </c>
      <c r="K27" s="155">
        <f>+'Ark1'!AH752</f>
        <v>0.32786885245901642</v>
      </c>
      <c r="L27" s="96"/>
      <c r="M27" s="341"/>
      <c r="N27" s="71"/>
      <c r="O27" s="71"/>
      <c r="P27" s="71"/>
      <c r="Q27" s="55">
        <f>+'Ark1'!S752</f>
        <v>3.686660237865639</v>
      </c>
      <c r="R27" s="464">
        <f t="shared" si="7"/>
        <v>-8.5742883770528966E-2</v>
      </c>
      <c r="S27" s="173"/>
      <c r="T27" s="139"/>
      <c r="U27" s="278"/>
      <c r="V27" s="66"/>
      <c r="W27" s="172"/>
      <c r="X27" s="55">
        <f>+'Ark1'!T752</f>
        <v>3.9895853423336551</v>
      </c>
      <c r="Y27" s="476">
        <f t="shared" si="7"/>
        <v>1.7774255143128137E-2</v>
      </c>
      <c r="Z27" s="155">
        <f>+'Ark1'!U752</f>
        <v>13.370202507232404</v>
      </c>
      <c r="AA27" s="139">
        <f t="shared" si="7"/>
        <v>0.35753431562855198</v>
      </c>
      <c r="AB27" s="278"/>
      <c r="AC27" s="74">
        <f>+'Ark1'!X752</f>
        <v>38.57923497267759</v>
      </c>
      <c r="AD27" s="74">
        <f>+'Ark1'!Y752</f>
        <v>8.5567341690774654</v>
      </c>
      <c r="AE27" s="155">
        <f>+'Ark1'!Z752</f>
        <v>7.3145788596074226</v>
      </c>
      <c r="AF27" s="155">
        <f>+'Ark1'!Z752</f>
        <v>7.3145788596074226</v>
      </c>
      <c r="AG27" s="55">
        <f>+'Ark1'!AA752</f>
        <v>1.5870494447782086</v>
      </c>
      <c r="AH27" s="55">
        <f>+'Ark1'!AB752</f>
        <v>2.2005567926584129</v>
      </c>
      <c r="AI27" s="74">
        <f>+'Ark1'!AC752</f>
        <v>23.074798660636919</v>
      </c>
      <c r="AJ27" s="74">
        <f>+'Ark1'!AE752</f>
        <v>52.404375296767469</v>
      </c>
      <c r="AK27" s="74">
        <f>+'Ark1'!AF752</f>
        <v>68.163891323400506</v>
      </c>
      <c r="AL27" s="55">
        <f t="shared" si="8"/>
        <v>3.6266435322428765</v>
      </c>
      <c r="AM27" s="74">
        <f t="shared" si="6"/>
        <v>26.409168081494059</v>
      </c>
      <c r="AN27" s="47"/>
      <c r="AO27" s="4"/>
      <c r="AP27" s="58"/>
      <c r="AQ27" s="58"/>
      <c r="AR27" s="5"/>
      <c r="AS27" s="5"/>
      <c r="AU27" s="1"/>
      <c r="AV27" s="1"/>
      <c r="AW27" s="11"/>
      <c r="AX27" s="11"/>
      <c r="AY27" s="11"/>
    </row>
    <row r="28" spans="1:51" ht="15.6">
      <c r="A28" s="47"/>
      <c r="B28" s="53">
        <f>+'Ark1'!C753</f>
        <v>2007</v>
      </c>
      <c r="C28" s="53">
        <f>+'Ark1'!H753</f>
        <v>1</v>
      </c>
      <c r="D28" s="54"/>
      <c r="E28" s="53">
        <f>+'Ark1'!Q753</f>
        <v>545</v>
      </c>
      <c r="F28" s="65">
        <f t="shared" si="7"/>
        <v>-44</v>
      </c>
      <c r="G28" s="357">
        <f>+'Ark1'!R753</f>
        <v>14054</v>
      </c>
      <c r="H28" s="454">
        <f t="shared" si="7"/>
        <v>-1501</v>
      </c>
      <c r="I28" s="155">
        <f>+'Ark1'!AG753</f>
        <v>68.252391538979595</v>
      </c>
      <c r="J28" s="139">
        <f t="shared" si="7"/>
        <v>-3.0112637860703302</v>
      </c>
      <c r="K28" s="155">
        <f>+'Ark1'!AH753</f>
        <v>0.62615625444713241</v>
      </c>
      <c r="L28" s="96"/>
      <c r="M28" s="341"/>
      <c r="N28" s="71"/>
      <c r="O28" s="71"/>
      <c r="P28" s="71"/>
      <c r="Q28" s="55">
        <f>+'Ark1'!S753</f>
        <v>4.0088231108581187</v>
      </c>
      <c r="R28" s="464">
        <f t="shared" si="7"/>
        <v>0.3221628729924797</v>
      </c>
      <c r="S28" s="173"/>
      <c r="T28" s="139"/>
      <c r="U28" s="278"/>
      <c r="V28" s="66"/>
      <c r="W28" s="172"/>
      <c r="X28" s="55">
        <f>+'Ark1'!T753</f>
        <v>4.1595986907641951</v>
      </c>
      <c r="Y28" s="476">
        <f t="shared" si="7"/>
        <v>0.17001334843053995</v>
      </c>
      <c r="Z28" s="155">
        <f>+'Ark1'!U753</f>
        <v>13.161313505051956</v>
      </c>
      <c r="AA28" s="139">
        <f t="shared" si="7"/>
        <v>-0.20888900218044881</v>
      </c>
      <c r="AB28" s="278"/>
      <c r="AC28" s="74">
        <f>+'Ark1'!X753</f>
        <v>37.220720079692597</v>
      </c>
      <c r="AD28" s="74">
        <f>+'Ark1'!Y753</f>
        <v>9.2144585171481435</v>
      </c>
      <c r="AE28" s="155">
        <f>+'Ark1'!Z753</f>
        <v>7.4025111035677345</v>
      </c>
      <c r="AF28" s="155">
        <f>+'Ark1'!Z753</f>
        <v>7.4025111035677345</v>
      </c>
      <c r="AG28" s="55">
        <f>+'Ark1'!AA753</f>
        <v>1.6211764341849477</v>
      </c>
      <c r="AH28" s="55">
        <f>+'Ark1'!AB753</f>
        <v>2.1531153711926674</v>
      </c>
      <c r="AI28" s="74">
        <f>+'Ark1'!AC753</f>
        <v>22.976667093757769</v>
      </c>
      <c r="AJ28" s="74">
        <f>+'Ark1'!AE753</f>
        <v>55.491420648175826</v>
      </c>
      <c r="AK28" s="74">
        <f>+'Ark1'!AF753</f>
        <v>66.464885315677492</v>
      </c>
      <c r="AL28" s="55">
        <f t="shared" si="8"/>
        <v>3.2830866169684092</v>
      </c>
      <c r="AM28" s="74">
        <f t="shared" si="6"/>
        <v>25.787155963302752</v>
      </c>
      <c r="AN28" s="47"/>
      <c r="AO28" s="4"/>
      <c r="AP28" s="58"/>
      <c r="AQ28" s="58"/>
      <c r="AR28" s="5"/>
      <c r="AS28" s="5"/>
      <c r="AU28" s="1"/>
      <c r="AV28" s="1"/>
      <c r="AW28" s="11"/>
      <c r="AX28" s="11"/>
      <c r="AY28" s="11"/>
    </row>
    <row r="29" spans="1:51" ht="15.6">
      <c r="A29" s="47"/>
      <c r="B29" s="53">
        <f>+'Ark1'!C754</f>
        <v>2008</v>
      </c>
      <c r="C29" s="53">
        <f>+'Ark1'!H754</f>
        <v>1</v>
      </c>
      <c r="D29" s="54"/>
      <c r="E29" s="53">
        <f>+'Ark1'!Q754</f>
        <v>569</v>
      </c>
      <c r="F29" s="65">
        <f t="shared" si="7"/>
        <v>24</v>
      </c>
      <c r="G29" s="357">
        <f>+'Ark1'!R754</f>
        <v>16477</v>
      </c>
      <c r="H29" s="454">
        <f t="shared" si="7"/>
        <v>2423</v>
      </c>
      <c r="I29" s="155">
        <f>+'Ark1'!AG754</f>
        <v>70.759244625406481</v>
      </c>
      <c r="J29" s="139">
        <f t="shared" si="7"/>
        <v>2.5068530864268865</v>
      </c>
      <c r="K29" s="155">
        <f>+'Ark1'!AH754</f>
        <v>0.20027917703465437</v>
      </c>
      <c r="L29" s="96"/>
      <c r="M29" s="341"/>
      <c r="N29" s="71"/>
      <c r="O29" s="71"/>
      <c r="P29" s="71"/>
      <c r="Q29" s="55">
        <f>+'Ark1'!S754</f>
        <v>4.0111670813861746</v>
      </c>
      <c r="R29" s="464">
        <f t="shared" si="7"/>
        <v>2.3439705280559053E-3</v>
      </c>
      <c r="S29" s="173"/>
      <c r="T29" s="139"/>
      <c r="U29" s="278"/>
      <c r="V29" s="66"/>
      <c r="W29" s="172"/>
      <c r="X29" s="55">
        <f>+'Ark1'!T754</f>
        <v>4.2013109182496811</v>
      </c>
      <c r="Y29" s="476">
        <f t="shared" si="7"/>
        <v>4.1712227485485975E-2</v>
      </c>
      <c r="Z29" s="155">
        <f>+'Ark1'!U754</f>
        <v>12.97194270801729</v>
      </c>
      <c r="AA29" s="139">
        <f t="shared" si="7"/>
        <v>-0.18937079703466608</v>
      </c>
      <c r="AB29" s="278"/>
      <c r="AC29" s="74">
        <f>+'Ark1'!X754</f>
        <v>36.990957091703599</v>
      </c>
      <c r="AD29" s="74">
        <f>+'Ark1'!Y754</f>
        <v>9.5951932997511697</v>
      </c>
      <c r="AE29" s="155">
        <f>+'Ark1'!Z754</f>
        <v>7.625496417473939</v>
      </c>
      <c r="AF29" s="155">
        <f>+'Ark1'!Z754</f>
        <v>7.625496417473939</v>
      </c>
      <c r="AG29" s="55">
        <f>+'Ark1'!AA754</f>
        <v>1.6006224372111972</v>
      </c>
      <c r="AH29" s="55">
        <f>+'Ark1'!AB754</f>
        <v>2.0781194738711672</v>
      </c>
      <c r="AI29" s="74">
        <f>+'Ark1'!AC754</f>
        <v>27.407126688179797</v>
      </c>
      <c r="AJ29" s="74">
        <f>+'Ark1'!AE754</f>
        <v>58.833444007895189</v>
      </c>
      <c r="AK29" s="74">
        <f>+'Ark1'!AF754</f>
        <v>68.903943461715357</v>
      </c>
      <c r="AL29" s="55">
        <f t="shared" si="8"/>
        <v>3.2339572111602144</v>
      </c>
      <c r="AM29" s="74">
        <f t="shared" si="6"/>
        <v>28.957820738137084</v>
      </c>
      <c r="AN29" s="47"/>
      <c r="AO29" s="4"/>
      <c r="AP29" s="58"/>
      <c r="AQ29" s="58"/>
      <c r="AR29" s="5"/>
      <c r="AS29" s="5"/>
      <c r="AU29" s="13"/>
      <c r="AV29" s="13"/>
      <c r="AW29" s="11"/>
      <c r="AX29" s="11"/>
      <c r="AY29" s="11"/>
    </row>
    <row r="30" spans="1:51" ht="16.5" customHeight="1">
      <c r="A30" s="47"/>
      <c r="B30" s="53">
        <f>+'Ark1'!C755</f>
        <v>2009</v>
      </c>
      <c r="C30" s="53">
        <f>+'Ark1'!H755</f>
        <v>1</v>
      </c>
      <c r="D30" s="54"/>
      <c r="E30" s="53">
        <f>+'Ark1'!Q755</f>
        <v>523</v>
      </c>
      <c r="F30" s="65">
        <f t="shared" si="7"/>
        <v>-46</v>
      </c>
      <c r="G30" s="357">
        <f>+'Ark1'!R755</f>
        <v>15608</v>
      </c>
      <c r="H30" s="454">
        <f t="shared" si="7"/>
        <v>-869</v>
      </c>
      <c r="I30" s="155">
        <f>+'Ark1'!AG755</f>
        <v>67.744407521672258</v>
      </c>
      <c r="J30" s="139">
        <f t="shared" si="7"/>
        <v>-3.014837103734223</v>
      </c>
      <c r="K30" s="155">
        <f>+'Ark1'!AH755</f>
        <v>0.16658124038954378</v>
      </c>
      <c r="L30" s="96"/>
      <c r="M30" s="341"/>
      <c r="N30" s="71"/>
      <c r="O30" s="71"/>
      <c r="P30" s="71"/>
      <c r="Q30" s="55">
        <f>+'Ark1'!S755</f>
        <v>4.1315351101998976</v>
      </c>
      <c r="R30" s="464">
        <f t="shared" si="7"/>
        <v>0.12036802881372299</v>
      </c>
      <c r="S30" s="173"/>
      <c r="T30" s="139"/>
      <c r="U30" s="278"/>
      <c r="V30" s="66"/>
      <c r="W30" s="172"/>
      <c r="X30" s="55">
        <f>+'Ark1'!T755</f>
        <v>4.2250128139415679</v>
      </c>
      <c r="Y30" s="476">
        <f t="shared" si="7"/>
        <v>2.3701895691886854E-2</v>
      </c>
      <c r="Z30" s="155">
        <f>+'Ark1'!U755</f>
        <v>12.698282931829835</v>
      </c>
      <c r="AA30" s="139">
        <f t="shared" si="7"/>
        <v>-0.27365977618745418</v>
      </c>
      <c r="AB30" s="278"/>
      <c r="AC30" s="74">
        <f>+'Ark1'!X755</f>
        <v>34.911583803177855</v>
      </c>
      <c r="AD30" s="74">
        <f>+'Ark1'!Y755</f>
        <v>10.641978472578169</v>
      </c>
      <c r="AE30" s="155">
        <f>+'Ark1'!Z755</f>
        <v>7.8037724402523585</v>
      </c>
      <c r="AF30" s="155">
        <f>+'Ark1'!Z755</f>
        <v>7.8037724402523585</v>
      </c>
      <c r="AG30" s="55">
        <f>+'Ark1'!AA755</f>
        <v>1.6491878314820387</v>
      </c>
      <c r="AH30" s="55">
        <f>+'Ark1'!AB755</f>
        <v>1.9919712469903563</v>
      </c>
      <c r="AI30" s="74">
        <f>+'Ark1'!AC755</f>
        <v>26.680974869227203</v>
      </c>
      <c r="AJ30" s="74">
        <f>+'Ark1'!AD755</f>
        <v>49.065060485762061</v>
      </c>
      <c r="AK30" s="74">
        <f>+'Ark1'!AE755</f>
        <v>56.535148692104201</v>
      </c>
      <c r="AL30" s="55">
        <f t="shared" si="8"/>
        <v>3.0735023648910609</v>
      </c>
      <c r="AM30" s="74">
        <f t="shared" si="6"/>
        <v>29.843212237093692</v>
      </c>
      <c r="AN30" s="47"/>
      <c r="AO30" s="4"/>
      <c r="AP30" s="58"/>
      <c r="AQ30" s="58"/>
      <c r="AR30" s="5"/>
      <c r="AS30" s="5"/>
      <c r="AU30" s="13"/>
      <c r="AV30" s="13"/>
      <c r="AW30" s="11"/>
      <c r="AX30" s="11"/>
      <c r="AY30" s="11"/>
    </row>
    <row r="31" spans="1:51" ht="16.5" customHeight="1">
      <c r="A31" s="47"/>
      <c r="B31" s="53">
        <f>+'Ark1'!C756</f>
        <v>2010</v>
      </c>
      <c r="C31" s="53">
        <f>+'Ark1'!H756</f>
        <v>1</v>
      </c>
      <c r="D31" s="54"/>
      <c r="E31" s="53">
        <f>+'Ark1'!Q756</f>
        <v>494</v>
      </c>
      <c r="F31" s="65">
        <f t="shared" si="7"/>
        <v>-29</v>
      </c>
      <c r="G31" s="357">
        <f>+'Ark1'!R756</f>
        <v>13863</v>
      </c>
      <c r="H31" s="454">
        <f t="shared" si="7"/>
        <v>-1745</v>
      </c>
      <c r="I31" s="155">
        <f>+'Ark1'!AG756</f>
        <v>65.320619938357311</v>
      </c>
      <c r="J31" s="139">
        <f t="shared" si="7"/>
        <v>-2.4237875833149474</v>
      </c>
      <c r="K31" s="155">
        <f>+'Ark1'!AH756</f>
        <v>0.24525715934501913</v>
      </c>
      <c r="L31" s="96"/>
      <c r="M31" s="341"/>
      <c r="N31" s="71"/>
      <c r="O31" s="71"/>
      <c r="P31" s="71"/>
      <c r="Q31" s="55">
        <f>+'Ark1'!S756</f>
        <v>4.5057346894611552</v>
      </c>
      <c r="R31" s="464">
        <f t="shared" si="7"/>
        <v>0.37419957926125758</v>
      </c>
      <c r="S31" s="173"/>
      <c r="T31" s="139"/>
      <c r="U31" s="278"/>
      <c r="V31" s="66"/>
      <c r="W31" s="172"/>
      <c r="X31" s="55">
        <f>+'Ark1'!T756</f>
        <v>4.3090240207747224</v>
      </c>
      <c r="Y31" s="476">
        <f t="shared" si="7"/>
        <v>8.4011206833154439E-2</v>
      </c>
      <c r="Z31" s="155">
        <f>+'Ark1'!U756</f>
        <v>13.957635432446097</v>
      </c>
      <c r="AA31" s="139">
        <f t="shared" si="7"/>
        <v>1.2593525006162611</v>
      </c>
      <c r="AB31" s="278"/>
      <c r="AC31" s="74">
        <f>+'Ark1'!X756</f>
        <v>42.422275120825219</v>
      </c>
      <c r="AD31" s="74">
        <f>+'Ark1'!Y756</f>
        <v>12.760585731804079</v>
      </c>
      <c r="AE31" s="155">
        <f>+'Ark1'!Z756</f>
        <v>7.943526185431395</v>
      </c>
      <c r="AF31" s="155">
        <f>+'Ark1'!Z756</f>
        <v>7.943526185431395</v>
      </c>
      <c r="AG31" s="55">
        <f>+'Ark1'!AA756</f>
        <v>1.2227051440580079</v>
      </c>
      <c r="AH31" s="55">
        <f>+'Ark1'!AB756</f>
        <v>2.0203848452253363</v>
      </c>
      <c r="AI31" s="74">
        <f>+'Ark1'!AC756</f>
        <v>31.914971824931765</v>
      </c>
      <c r="AJ31" s="74">
        <f>+'Ark1'!AD756</f>
        <v>52.651294342325293</v>
      </c>
      <c r="AK31" s="74">
        <f>+'Ark1'!AE756</f>
        <v>75.273730971209019</v>
      </c>
      <c r="AL31" s="55">
        <f t="shared" si="8"/>
        <v>3.0977490674479333</v>
      </c>
      <c r="AM31" s="74">
        <f t="shared" si="6"/>
        <v>28.062753036437247</v>
      </c>
      <c r="AN31" s="47"/>
      <c r="AO31" s="4"/>
      <c r="AP31" s="58"/>
      <c r="AQ31" s="57"/>
      <c r="AR31" s="5"/>
      <c r="AS31" s="5"/>
      <c r="AU31" s="13"/>
      <c r="AV31" s="13"/>
      <c r="AW31" s="11"/>
      <c r="AX31" s="11"/>
      <c r="AY31" s="11"/>
    </row>
    <row r="32" spans="1:51" ht="15.6">
      <c r="A32" s="47"/>
      <c r="B32" s="53">
        <f>+'Ark1'!C757</f>
        <v>2011</v>
      </c>
      <c r="C32" s="53">
        <f>+'Ark1'!H757</f>
        <v>1</v>
      </c>
      <c r="D32" s="54"/>
      <c r="E32" s="53">
        <f>+'Ark1'!Q757</f>
        <v>448</v>
      </c>
      <c r="F32" s="65">
        <f t="shared" si="7"/>
        <v>-46</v>
      </c>
      <c r="G32" s="357">
        <f>+'Ark1'!R757</f>
        <v>12816</v>
      </c>
      <c r="H32" s="454">
        <f t="shared" si="7"/>
        <v>-1047</v>
      </c>
      <c r="I32" s="155">
        <f>+'Ark1'!AG757</f>
        <v>67.998516246474665</v>
      </c>
      <c r="J32" s="139">
        <f t="shared" si="7"/>
        <v>2.6778963081173544</v>
      </c>
      <c r="K32" s="155">
        <f>+'Ark1'!AH757</f>
        <v>8.583021223470659E-2</v>
      </c>
      <c r="L32" s="96"/>
      <c r="M32" s="341"/>
      <c r="N32" s="71"/>
      <c r="O32" s="71"/>
      <c r="P32" s="71"/>
      <c r="Q32" s="55">
        <f>+'Ark1'!S757</f>
        <v>4.4140137328339568</v>
      </c>
      <c r="R32" s="464">
        <f t="shared" si="7"/>
        <v>-9.1720956627198369E-2</v>
      </c>
      <c r="S32" s="173"/>
      <c r="T32" s="139"/>
      <c r="U32" s="278"/>
      <c r="V32" s="66"/>
      <c r="W32" s="172"/>
      <c r="X32" s="55">
        <f>+'Ark1'!T757</f>
        <v>4.3927902621722827</v>
      </c>
      <c r="Y32" s="476">
        <f t="shared" si="7"/>
        <v>8.3766241397560393E-2</v>
      </c>
      <c r="Z32" s="155">
        <f>+'Ark1'!U757</f>
        <v>13.382442259675388</v>
      </c>
      <c r="AA32" s="139">
        <f t="shared" si="7"/>
        <v>-0.57519317277070847</v>
      </c>
      <c r="AB32" s="278"/>
      <c r="AC32" s="74">
        <f>+'Ark1'!X757</f>
        <v>38.537765293383274</v>
      </c>
      <c r="AD32" s="74">
        <f>+'Ark1'!Y757</f>
        <v>11.665106117353311</v>
      </c>
      <c r="AE32" s="155">
        <f>+'Ark1'!Z757</f>
        <v>7.8773756575460947</v>
      </c>
      <c r="AF32" s="155">
        <f>+'Ark1'!Z757</f>
        <v>7.8773756575460947</v>
      </c>
      <c r="AG32" s="55">
        <f>+'Ark1'!AA757</f>
        <v>1.7126439889889253</v>
      </c>
      <c r="AH32" s="55">
        <f>+'Ark1'!AB757</f>
        <v>1.8911692291776327</v>
      </c>
      <c r="AI32" s="74">
        <f>+'Ark1'!AC757</f>
        <v>29.4279468218426</v>
      </c>
      <c r="AJ32" s="74">
        <f>+'Ark1'!AD757</f>
        <v>47.968950061156193</v>
      </c>
      <c r="AK32" s="74">
        <f>+'Ark1'!AE757</f>
        <v>53.416032573546993</v>
      </c>
      <c r="AL32" s="55">
        <f t="shared" si="8"/>
        <v>3.0318080254551849</v>
      </c>
      <c r="AM32" s="74">
        <f t="shared" si="6"/>
        <v>28.607142857142858</v>
      </c>
      <c r="AN32" s="47"/>
      <c r="AP32" s="58"/>
      <c r="AU32" s="13"/>
      <c r="AV32" s="13"/>
      <c r="AW32" s="11"/>
      <c r="AX32" s="11"/>
      <c r="AY32" s="11"/>
    </row>
    <row r="33" spans="1:51" ht="17.25" customHeight="1">
      <c r="A33" s="47"/>
      <c r="B33" s="53">
        <f>+'Ark1'!C758</f>
        <v>2012</v>
      </c>
      <c r="C33" s="53">
        <f>+'Ark1'!H758</f>
        <v>1</v>
      </c>
      <c r="D33" s="54"/>
      <c r="E33" s="53">
        <f>+'Ark1'!Q758</f>
        <v>434</v>
      </c>
      <c r="F33" s="65">
        <f t="shared" si="7"/>
        <v>-14</v>
      </c>
      <c r="G33" s="357">
        <f>+'Ark1'!R758</f>
        <v>12504</v>
      </c>
      <c r="H33" s="454">
        <f t="shared" si="7"/>
        <v>-312</v>
      </c>
      <c r="I33" s="155">
        <f>+'Ark1'!AG758</f>
        <v>62.606144765676397</v>
      </c>
      <c r="J33" s="139">
        <f t="shared" si="7"/>
        <v>-5.3923714807982677</v>
      </c>
      <c r="K33" s="155">
        <f>+'Ark1'!AH758</f>
        <v>0.1039667306461932</v>
      </c>
      <c r="L33" s="96"/>
      <c r="M33" s="341"/>
      <c r="N33" s="71"/>
      <c r="O33" s="71"/>
      <c r="P33" s="71"/>
      <c r="Q33" s="55">
        <f>+'Ark1'!S758</f>
        <v>4.6692258477287263</v>
      </c>
      <c r="R33" s="464">
        <f t="shared" si="7"/>
        <v>0.25521211489476947</v>
      </c>
      <c r="S33" s="173"/>
      <c r="T33" s="139"/>
      <c r="U33" s="278"/>
      <c r="V33" s="66"/>
      <c r="W33" s="172"/>
      <c r="X33" s="55">
        <f>+'Ark1'!T758</f>
        <v>4.557341650671785</v>
      </c>
      <c r="Y33" s="476">
        <f t="shared" si="7"/>
        <v>0.16455138849950224</v>
      </c>
      <c r="Z33" s="155">
        <f>+'Ark1'!U758</f>
        <v>14.195337492002528</v>
      </c>
      <c r="AA33" s="139">
        <f t="shared" si="7"/>
        <v>0.81289523232713989</v>
      </c>
      <c r="AB33" s="278"/>
      <c r="AC33" s="74">
        <f>+'Ark1'!X758</f>
        <v>42.122520793346126</v>
      </c>
      <c r="AD33" s="74">
        <f>+'Ark1'!Y758</f>
        <v>12.963851567498399</v>
      </c>
      <c r="AE33" s="155">
        <f>+'Ark1'!Z758</f>
        <v>7.7183666947770204</v>
      </c>
      <c r="AF33" s="155">
        <f>+'Ark1'!Z758</f>
        <v>7.7183666947770204</v>
      </c>
      <c r="AG33" s="55">
        <f>+'Ark1'!AA758</f>
        <v>1.6948021404051981</v>
      </c>
      <c r="AH33" s="55">
        <f>+'Ark1'!AB758</f>
        <v>1.9123233641593544</v>
      </c>
      <c r="AI33" s="74">
        <f>+'Ark1'!AC758</f>
        <v>26.598364856664208</v>
      </c>
      <c r="AJ33" s="74">
        <f>+'Ark1'!AD758</f>
        <v>48.266297213215822</v>
      </c>
      <c r="AK33" s="74">
        <f>+'Ark1'!AE758</f>
        <v>50.166246161708322</v>
      </c>
      <c r="AL33" s="55">
        <f t="shared" si="8"/>
        <v>3.0401908057001856</v>
      </c>
      <c r="AM33" s="74">
        <f t="shared" si="6"/>
        <v>28.8110599078341</v>
      </c>
      <c r="AN33" s="47"/>
      <c r="AO33" s="2"/>
      <c r="AP33" s="58"/>
      <c r="AQ33" s="57"/>
      <c r="AS33" s="5"/>
      <c r="AU33" s="13"/>
      <c r="AV33" s="13"/>
      <c r="AW33" s="11"/>
      <c r="AX33" s="11"/>
      <c r="AY33" s="11"/>
    </row>
    <row r="34" spans="1:51" ht="15.6">
      <c r="A34" s="47"/>
      <c r="B34" s="54">
        <f>+'Ark1'!C759</f>
        <v>2013</v>
      </c>
      <c r="C34" s="54">
        <f>+'Ark1'!H759</f>
        <v>1</v>
      </c>
      <c r="D34" s="54"/>
      <c r="E34" s="54">
        <f>+'Ark1'!Q759</f>
        <v>443</v>
      </c>
      <c r="F34" s="65">
        <f t="shared" si="7"/>
        <v>9</v>
      </c>
      <c r="G34" s="450">
        <f>+'Ark1'!R759</f>
        <v>15110</v>
      </c>
      <c r="H34" s="454">
        <f t="shared" si="7"/>
        <v>2606</v>
      </c>
      <c r="I34" s="170">
        <f>+'Ark1'!AG759</f>
        <v>67.676877053716453</v>
      </c>
      <c r="J34" s="139">
        <f t="shared" si="7"/>
        <v>5.0707322880400554</v>
      </c>
      <c r="K34" s="170">
        <f>+'Ark1'!AH759</f>
        <v>0.27796161482461956</v>
      </c>
      <c r="L34" s="96"/>
      <c r="M34" s="341"/>
      <c r="N34" s="71"/>
      <c r="O34" s="71"/>
      <c r="P34" s="71"/>
      <c r="Q34" s="87">
        <f>+'Ark1'!S759</f>
        <v>4.4710787557908676</v>
      </c>
      <c r="R34" s="464">
        <f t="shared" si="7"/>
        <v>-0.19814709193785873</v>
      </c>
      <c r="S34" s="173"/>
      <c r="T34" s="139"/>
      <c r="U34" s="278"/>
      <c r="V34" s="66"/>
      <c r="W34" s="172"/>
      <c r="X34" s="55">
        <f>+'Ark1'!T759</f>
        <v>4.6611515552614176</v>
      </c>
      <c r="Y34" s="476">
        <f t="shared" si="7"/>
        <v>0.10380990458963257</v>
      </c>
      <c r="Z34" s="155">
        <f>+'Ark1'!U759</f>
        <v>15.08104765056264</v>
      </c>
      <c r="AA34" s="139">
        <f t="shared" si="7"/>
        <v>0.88571015856011215</v>
      </c>
      <c r="AB34" s="278"/>
      <c r="AC34" s="74">
        <f>+'Ark1'!X759</f>
        <v>48.054268696227666</v>
      </c>
      <c r="AD34" s="74">
        <f>+'Ark1'!Y759</f>
        <v>12.58769027134348</v>
      </c>
      <c r="AE34" s="155">
        <f>+'Ark1'!Z759</f>
        <v>7.332260536435264</v>
      </c>
      <c r="AF34" s="155">
        <f>+'Ark1'!Z759</f>
        <v>7.332260536435264</v>
      </c>
      <c r="AG34" s="55">
        <f>+'Ark1'!AA759</f>
        <v>1.6855531550610054</v>
      </c>
      <c r="AH34" s="55">
        <f>+'Ark1'!AB759</f>
        <v>1.9922599395260971</v>
      </c>
      <c r="AI34" s="74">
        <f>+'Ark1'!AC759</f>
        <v>28.098662624021362</v>
      </c>
      <c r="AJ34" s="74">
        <f>+'Ark1'!AD759</f>
        <v>50.907416153616914</v>
      </c>
      <c r="AK34" s="74">
        <f>+'Ark1'!AE759</f>
        <v>57.869052311528016</v>
      </c>
      <c r="AL34" s="55">
        <f t="shared" si="8"/>
        <v>3.3730221439356027</v>
      </c>
      <c r="AM34" s="74">
        <f t="shared" si="6"/>
        <v>34.108352144469528</v>
      </c>
      <c r="AN34" s="47"/>
      <c r="AO34" s="2"/>
      <c r="AP34" s="58"/>
      <c r="AQ34" s="57"/>
      <c r="AU34" s="13"/>
      <c r="AV34" s="13"/>
      <c r="AW34" s="11"/>
      <c r="AX34" s="11"/>
      <c r="AY34" s="11"/>
    </row>
    <row r="35" spans="1:51" ht="15.6">
      <c r="A35" s="47"/>
      <c r="B35" s="54">
        <f>+'Ark1'!C760</f>
        <v>2014</v>
      </c>
      <c r="C35" s="54">
        <f>+'Ark1'!H760</f>
        <v>1</v>
      </c>
      <c r="D35" s="54"/>
      <c r="E35" s="54">
        <f>+'Ark1'!Q760</f>
        <v>417</v>
      </c>
      <c r="F35" s="65">
        <f t="shared" si="7"/>
        <v>-26</v>
      </c>
      <c r="G35" s="450">
        <f>+'Ark1'!R760</f>
        <v>13512</v>
      </c>
      <c r="H35" s="454">
        <f t="shared" si="7"/>
        <v>-1598</v>
      </c>
      <c r="I35" s="170">
        <f>+'Ark1'!AG760</f>
        <v>67.842448816384305</v>
      </c>
      <c r="J35" s="139">
        <f t="shared" si="7"/>
        <v>0.16557176266785234</v>
      </c>
      <c r="K35" s="170">
        <f>+'Ark1'!AH760</f>
        <v>0.31083481349911191</v>
      </c>
      <c r="L35" s="96"/>
      <c r="M35" s="341"/>
      <c r="N35" s="71"/>
      <c r="O35" s="71"/>
      <c r="P35" s="71"/>
      <c r="Q35" s="87">
        <f>+'Ark1'!S760</f>
        <v>4.7790112492599182</v>
      </c>
      <c r="R35" s="464">
        <f t="shared" si="7"/>
        <v>0.30793249346905061</v>
      </c>
      <c r="S35" s="173"/>
      <c r="T35" s="139"/>
      <c r="U35" s="278"/>
      <c r="V35" s="66"/>
      <c r="W35" s="172"/>
      <c r="X35" s="55">
        <f>+'Ark1'!T760</f>
        <v>4.8157193605683828</v>
      </c>
      <c r="Y35" s="476">
        <f t="shared" si="7"/>
        <v>0.15456780530696523</v>
      </c>
      <c r="Z35" s="155">
        <f>+'Ark1'!U760</f>
        <v>14.314646240378931</v>
      </c>
      <c r="AA35" s="139">
        <f t="shared" si="7"/>
        <v>-0.76640141018370933</v>
      </c>
      <c r="AB35" s="278"/>
      <c r="AC35" s="74">
        <f>+'Ark1'!X760</f>
        <v>43.894316163410302</v>
      </c>
      <c r="AD35" s="74">
        <f>+'Ark1'!Y760</f>
        <v>13.580521018354055</v>
      </c>
      <c r="AE35" s="155">
        <f>+'Ark1'!Z760</f>
        <v>7.7791839193029695</v>
      </c>
      <c r="AF35" s="155">
        <f>+'Ark1'!Z760</f>
        <v>7.7791839193029695</v>
      </c>
      <c r="AG35" s="55">
        <f>+'Ark1'!AA760</f>
        <v>1.5662337589129129</v>
      </c>
      <c r="AH35" s="55">
        <f>+'Ark1'!AB760</f>
        <v>2.0112387969871111</v>
      </c>
      <c r="AI35" s="74">
        <f>+'Ark1'!AC760</f>
        <v>27.124583749113043</v>
      </c>
      <c r="AJ35" s="74">
        <f>+'Ark1'!AD760</f>
        <v>53.314271049421841</v>
      </c>
      <c r="AK35" s="74">
        <f>+'Ark1'!AE760</f>
        <v>53.845677402112315</v>
      </c>
      <c r="AL35" s="55">
        <f t="shared" si="8"/>
        <v>2.9953154520395215</v>
      </c>
      <c r="AM35" s="74">
        <f t="shared" si="6"/>
        <v>32.402877697841724</v>
      </c>
      <c r="AN35" s="47"/>
      <c r="AO35" s="2"/>
      <c r="AP35" s="58"/>
      <c r="AQ35" s="57"/>
      <c r="AU35" s="13"/>
      <c r="AV35" s="13"/>
      <c r="AW35" s="11"/>
      <c r="AX35" s="11"/>
      <c r="AY35" s="11"/>
    </row>
    <row r="36" spans="1:51" ht="15.6">
      <c r="A36" s="47"/>
      <c r="B36" s="54">
        <f>+'Ark1'!C761</f>
        <v>2015</v>
      </c>
      <c r="C36" s="54">
        <f>+'Ark1'!H761</f>
        <v>1</v>
      </c>
      <c r="D36" s="54"/>
      <c r="E36" s="54">
        <f>+'Ark1'!Q761</f>
        <v>414</v>
      </c>
      <c r="F36" s="65">
        <f t="shared" ref="F36" si="9">+E36-E35</f>
        <v>-3</v>
      </c>
      <c r="G36" s="450">
        <f>+'Ark1'!R761</f>
        <v>14986</v>
      </c>
      <c r="H36" s="454">
        <f t="shared" ref="H36" si="10">+G36-G35</f>
        <v>1474</v>
      </c>
      <c r="I36" s="170">
        <f>+'Ark1'!AG761</f>
        <v>65.466890044349995</v>
      </c>
      <c r="J36" s="139">
        <f t="shared" ref="J36" si="11">+I36-I35</f>
        <v>-2.3755587720343101</v>
      </c>
      <c r="K36" s="170">
        <f>+'Ark1'!AH761</f>
        <v>0.1334578940344322</v>
      </c>
      <c r="L36" s="96"/>
      <c r="M36" s="341"/>
      <c r="N36" s="71"/>
      <c r="O36" s="71"/>
      <c r="P36" s="71"/>
      <c r="Q36" s="87">
        <f>+'Ark1'!S761</f>
        <v>4.7370879487521682</v>
      </c>
      <c r="R36" s="464">
        <f t="shared" ref="R36" si="12">+Q36-Q35</f>
        <v>-4.192330050774995E-2</v>
      </c>
      <c r="S36" s="173"/>
      <c r="T36" s="139"/>
      <c r="U36" s="278"/>
      <c r="V36" s="66"/>
      <c r="W36" s="172"/>
      <c r="X36" s="55">
        <f>+'Ark1'!T761</f>
        <v>4.488522621113038</v>
      </c>
      <c r="Y36" s="476">
        <f t="shared" ref="Y36" si="13">+X36-X35</f>
        <v>-0.32719673945534478</v>
      </c>
      <c r="Z36" s="155">
        <f>+'Ark1'!U761</f>
        <v>12.432864006406001</v>
      </c>
      <c r="AA36" s="139">
        <f t="shared" ref="AA36" si="14">+Z36-Z35</f>
        <v>-1.8817822339729293</v>
      </c>
      <c r="AB36" s="278"/>
      <c r="AC36" s="74">
        <f>+'Ark1'!X761</f>
        <v>31.242492993460569</v>
      </c>
      <c r="AD36" s="74">
        <f>+'Ark1'!Y761</f>
        <v>11.817696516748963</v>
      </c>
      <c r="AE36" s="155">
        <f>+'Ark1'!Z761</f>
        <v>7.8462050510578143</v>
      </c>
      <c r="AF36" s="155">
        <f>+'Ark1'!Z761</f>
        <v>7.8462050510578143</v>
      </c>
      <c r="AG36" s="55">
        <f>+'Ark1'!AA761</f>
        <v>1.5239562705030874</v>
      </c>
      <c r="AH36" s="55">
        <f>+'Ark1'!AB761</f>
        <v>1.9348546399410176</v>
      </c>
      <c r="AI36" s="74">
        <f>+'Ark1'!AC761</f>
        <v>23.997698793991844</v>
      </c>
      <c r="AJ36" s="74">
        <f>+'Ark1'!AD761</f>
        <v>51.849342950273616</v>
      </c>
      <c r="AK36" s="74">
        <f>+'Ark1'!AE761</f>
        <v>52.198924173671912</v>
      </c>
      <c r="AL36" s="55">
        <f t="shared" si="8"/>
        <v>2.6245795182420109</v>
      </c>
      <c r="AM36" s="74">
        <f t="shared" si="6"/>
        <v>36.19806763285024</v>
      </c>
      <c r="AN36" s="47"/>
      <c r="AO36" s="14"/>
      <c r="AP36" s="58"/>
      <c r="AQ36" s="13"/>
      <c r="AU36" s="13"/>
      <c r="AV36" s="13"/>
      <c r="AW36" s="11"/>
      <c r="AX36" s="11"/>
      <c r="AY36" s="11"/>
    </row>
    <row r="37" spans="1:51" ht="15.6">
      <c r="A37" s="47"/>
      <c r="B37" s="54">
        <f>+'Ark1'!C762</f>
        <v>2016</v>
      </c>
      <c r="C37" s="54">
        <f>+'Ark1'!H762</f>
        <v>1</v>
      </c>
      <c r="D37" s="54"/>
      <c r="E37" s="54">
        <f>+'Ark1'!Q762</f>
        <v>431</v>
      </c>
      <c r="F37" s="65">
        <f t="shared" ref="F37:F40" si="15">+E37-E36</f>
        <v>17</v>
      </c>
      <c r="G37" s="450">
        <f>+'Ark1'!R762</f>
        <v>14654</v>
      </c>
      <c r="H37" s="454">
        <f t="shared" ref="H37:H40" si="16">+G37-G36</f>
        <v>-332</v>
      </c>
      <c r="I37" s="170">
        <f>+'Ark1'!AG762</f>
        <v>65.100289424941806</v>
      </c>
      <c r="J37" s="139">
        <f t="shared" ref="J37:J40" si="17">+I37-I36</f>
        <v>-0.36660061940818878</v>
      </c>
      <c r="K37" s="170">
        <f>+'Ark1'!AH762</f>
        <v>0.23884263682271048</v>
      </c>
      <c r="L37" s="96"/>
      <c r="M37" s="341"/>
      <c r="N37" s="71"/>
      <c r="O37" s="71"/>
      <c r="P37" s="71"/>
      <c r="Q37" s="87">
        <f>+'Ark1'!S762</f>
        <v>4.9401528592875668</v>
      </c>
      <c r="R37" s="464">
        <f t="shared" ref="R37:R40" si="18">+Q37-Q36</f>
        <v>0.20306491053539855</v>
      </c>
      <c r="S37" s="173"/>
      <c r="T37" s="139"/>
      <c r="U37" s="278"/>
      <c r="V37" s="66"/>
      <c r="W37" s="172"/>
      <c r="X37" s="55">
        <f>+'Ark1'!T762</f>
        <v>4.7318138392247846</v>
      </c>
      <c r="Y37" s="476">
        <f t="shared" ref="Y37:Y40" si="19">+X37-X36</f>
        <v>0.24329121811174659</v>
      </c>
      <c r="Z37" s="155">
        <f>+'Ark1'!U762</f>
        <v>13.028551931213336</v>
      </c>
      <c r="AA37" s="139">
        <f t="shared" ref="AA37:AA40" si="20">+Z37-Z36</f>
        <v>0.59568792480733457</v>
      </c>
      <c r="AB37" s="278"/>
      <c r="AC37" s="74">
        <f>+'Ark1'!X762</f>
        <v>33.676811792002184</v>
      </c>
      <c r="AD37" s="74">
        <f>+'Ark1'!Y762</f>
        <v>13.05445612119558</v>
      </c>
      <c r="AE37" s="155">
        <f>+'Ark1'!Z762</f>
        <v>8.0440173389691125</v>
      </c>
      <c r="AF37" s="155">
        <f>+'Ark1'!Z762</f>
        <v>8.0440173389691125</v>
      </c>
      <c r="AG37" s="55">
        <f>+'Ark1'!AA762</f>
        <v>1.5102243340227059</v>
      </c>
      <c r="AH37" s="55">
        <f>+'Ark1'!AB762</f>
        <v>1.966243519786272</v>
      </c>
      <c r="AI37" s="74">
        <f>+'Ark1'!AC762</f>
        <v>20.001847083604563</v>
      </c>
      <c r="AJ37" s="74">
        <f>+'Ark1'!AD762</f>
        <v>47.671506666547437</v>
      </c>
      <c r="AK37" s="74">
        <f>+'Ark1'!AE762</f>
        <v>55.040843691823909</v>
      </c>
      <c r="AL37" s="55">
        <f t="shared" ref="AL37:AL40" si="21">+Z37/Q37</f>
        <v>2.6372770848010196</v>
      </c>
      <c r="AM37" s="74">
        <f t="shared" si="6"/>
        <v>34</v>
      </c>
      <c r="AN37" s="47"/>
      <c r="AO37" s="14"/>
      <c r="AP37" s="58"/>
      <c r="AQ37" s="13"/>
      <c r="AU37" s="13"/>
      <c r="AV37" s="13"/>
      <c r="AW37" s="11"/>
      <c r="AX37" s="11"/>
      <c r="AY37" s="11"/>
    </row>
    <row r="38" spans="1:51" ht="15.6">
      <c r="A38" s="47"/>
      <c r="B38" s="54">
        <f>+'Ark1'!C763</f>
        <v>2017</v>
      </c>
      <c r="C38" s="54">
        <f>+'Ark1'!H763</f>
        <v>1</v>
      </c>
      <c r="D38" s="54"/>
      <c r="E38" s="54">
        <f>+'Ark1'!Q763</f>
        <v>445</v>
      </c>
      <c r="F38" s="65">
        <f t="shared" si="15"/>
        <v>14</v>
      </c>
      <c r="G38" s="450">
        <f>+'Ark1'!R763</f>
        <v>18287</v>
      </c>
      <c r="H38" s="454">
        <f t="shared" si="16"/>
        <v>3633</v>
      </c>
      <c r="I38" s="170">
        <f>+'Ark1'!AG763</f>
        <v>66.017312034646991</v>
      </c>
      <c r="J38" s="139">
        <f t="shared" si="17"/>
        <v>0.91702260970518523</v>
      </c>
      <c r="K38" s="170">
        <f>+'Ark1'!AH763</f>
        <v>0.22420298572756603</v>
      </c>
      <c r="L38" s="96"/>
      <c r="M38" s="341"/>
      <c r="N38" s="71"/>
      <c r="O38" s="71"/>
      <c r="P38" s="71"/>
      <c r="Q38" s="87">
        <f>+'Ark1'!S763</f>
        <v>4.7879914693498113</v>
      </c>
      <c r="R38" s="464">
        <f t="shared" si="18"/>
        <v>-0.15216138993775541</v>
      </c>
      <c r="S38" s="173"/>
      <c r="T38" s="139"/>
      <c r="U38" s="278"/>
      <c r="V38" s="66"/>
      <c r="W38" s="172"/>
      <c r="X38" s="55">
        <f>+'Ark1'!T763</f>
        <v>4.6630393175479838</v>
      </c>
      <c r="Y38" s="476">
        <f t="shared" si="19"/>
        <v>-6.8774521676800759E-2</v>
      </c>
      <c r="Z38" s="155">
        <f>+'Ark1'!U763</f>
        <v>12.556805380871621</v>
      </c>
      <c r="AA38" s="139">
        <f t="shared" si="20"/>
        <v>-0.47174655034171487</v>
      </c>
      <c r="AB38" s="278"/>
      <c r="AC38" s="74">
        <f>+'Ark1'!X763</f>
        <v>31.847760704325481</v>
      </c>
      <c r="AD38" s="74">
        <f>+'Ark1'!Y763</f>
        <v>11.281238037950455</v>
      </c>
      <c r="AE38" s="155">
        <f>+'Ark1'!Z763</f>
        <v>7.8181046941655596</v>
      </c>
      <c r="AF38" s="155">
        <f>+'Ark1'!Z763</f>
        <v>7.8181046941655596</v>
      </c>
      <c r="AG38" s="55">
        <f>+'Ark1'!AA763</f>
        <v>1.4845597654150351</v>
      </c>
      <c r="AH38" s="55">
        <f>+'Ark1'!AB763</f>
        <v>1.9619563229194807</v>
      </c>
      <c r="AI38" s="74">
        <f>+'Ark1'!AC763</f>
        <v>17.043740748718076</v>
      </c>
      <c r="AJ38" s="74">
        <f>+'Ark1'!AD763</f>
        <v>45.111912131799691</v>
      </c>
      <c r="AK38" s="74">
        <f>+'Ark1'!AE763</f>
        <v>51.404089093660431</v>
      </c>
      <c r="AL38" s="55">
        <f t="shared" si="21"/>
        <v>2.6225621873500917</v>
      </c>
      <c r="AM38" s="74">
        <f t="shared" si="6"/>
        <v>41.094382022471912</v>
      </c>
      <c r="AN38" s="47"/>
      <c r="AO38" s="14"/>
      <c r="AP38" s="58"/>
      <c r="AQ38" s="13"/>
      <c r="AU38" s="13"/>
      <c r="AV38" s="13"/>
      <c r="AW38" s="11"/>
      <c r="AX38" s="11"/>
      <c r="AY38" s="11"/>
    </row>
    <row r="39" spans="1:51" ht="15.6">
      <c r="A39" s="47"/>
      <c r="B39" s="54">
        <f>+'Ark1'!C764</f>
        <v>2018</v>
      </c>
      <c r="C39" s="54">
        <f>+'Ark1'!H764</f>
        <v>1</v>
      </c>
      <c r="D39" s="54"/>
      <c r="E39" s="54">
        <f>+'Ark1'!Q764</f>
        <v>452</v>
      </c>
      <c r="F39" s="65">
        <f t="shared" si="15"/>
        <v>7</v>
      </c>
      <c r="G39" s="450">
        <f>+'Ark1'!R764</f>
        <v>18586</v>
      </c>
      <c r="H39" s="454">
        <f t="shared" si="16"/>
        <v>299</v>
      </c>
      <c r="I39" s="170">
        <f>+'Ark1'!AG764</f>
        <v>65.126060564783202</v>
      </c>
      <c r="J39" s="139">
        <f t="shared" si="17"/>
        <v>-0.89125146986378923</v>
      </c>
      <c r="K39" s="170">
        <f>+'Ark1'!AH764</f>
        <v>0.4734746583449907</v>
      </c>
      <c r="L39" s="96"/>
      <c r="M39" s="341"/>
      <c r="N39" s="71"/>
      <c r="O39" s="71"/>
      <c r="P39" s="71"/>
      <c r="Q39" s="87">
        <f>+'Ark1'!S764</f>
        <v>5.0455181319272571</v>
      </c>
      <c r="R39" s="464">
        <f t="shared" si="18"/>
        <v>0.25752666257744572</v>
      </c>
      <c r="S39" s="173"/>
      <c r="T39" s="139"/>
      <c r="U39" s="278"/>
      <c r="V39" s="66"/>
      <c r="W39" s="172"/>
      <c r="X39" s="55">
        <f>+'Ark1'!T764</f>
        <v>4.7249542666523192</v>
      </c>
      <c r="Y39" s="476">
        <f t="shared" si="19"/>
        <v>6.1914949104335371E-2</v>
      </c>
      <c r="Z39" s="155">
        <f>+'Ark1'!U764</f>
        <v>12.234435058646296</v>
      </c>
      <c r="AA39" s="139">
        <f t="shared" si="20"/>
        <v>-0.32237032222532491</v>
      </c>
      <c r="AB39" s="278"/>
      <c r="AC39" s="74">
        <f>+'Ark1'!X764</f>
        <v>29.210158183579033</v>
      </c>
      <c r="AD39" s="74">
        <f>+'Ark1'!Y764</f>
        <v>10.276552243624236</v>
      </c>
      <c r="AE39" s="155">
        <f>+'Ark1'!Z764</f>
        <v>7.5666204880761052</v>
      </c>
      <c r="AF39" s="155">
        <f>+'Ark1'!Z764</f>
        <v>7.5666204880761052</v>
      </c>
      <c r="AG39" s="55">
        <f>+'Ark1'!AA764</f>
        <v>1.4548606764507701</v>
      </c>
      <c r="AH39" s="55">
        <f>+'Ark1'!AB764</f>
        <v>1.8643316780512404</v>
      </c>
      <c r="AI39" s="74">
        <f>+'Ark1'!AC764</f>
        <v>7.914150266713019</v>
      </c>
      <c r="AJ39" s="74">
        <f>+'Ark1'!AD764</f>
        <v>40.742231410831614</v>
      </c>
      <c r="AK39" s="74">
        <f>+'Ark1'!AE764</f>
        <v>46.010614194584392</v>
      </c>
      <c r="AL39" s="55">
        <f t="shared" si="21"/>
        <v>2.4248124253540357</v>
      </c>
      <c r="AM39" s="74">
        <f t="shared" si="6"/>
        <v>41.119469026548671</v>
      </c>
      <c r="AN39" s="47"/>
      <c r="AO39" s="14"/>
      <c r="AP39" s="58"/>
      <c r="AQ39" s="13"/>
      <c r="AU39" s="13"/>
      <c r="AV39" s="13"/>
      <c r="AW39" s="11"/>
      <c r="AX39" s="11"/>
      <c r="AY39" s="11"/>
    </row>
    <row r="40" spans="1:51" ht="15.6">
      <c r="A40" s="47"/>
      <c r="B40" s="54">
        <f>+'Ark1'!C765</f>
        <v>2019</v>
      </c>
      <c r="C40" s="54">
        <f>+'Ark1'!H765</f>
        <v>1</v>
      </c>
      <c r="D40" s="54"/>
      <c r="E40" s="54">
        <f>+'Ark1'!Q765</f>
        <v>425</v>
      </c>
      <c r="F40" s="65">
        <f t="shared" si="15"/>
        <v>-27</v>
      </c>
      <c r="G40" s="450">
        <f>+'Ark1'!R765</f>
        <v>17106</v>
      </c>
      <c r="H40" s="454">
        <f t="shared" si="16"/>
        <v>-1480</v>
      </c>
      <c r="I40" s="170">
        <f>+'Ark1'!AG765</f>
        <v>62.74706504271095</v>
      </c>
      <c r="J40" s="139">
        <f t="shared" si="17"/>
        <v>-2.3789955220722518</v>
      </c>
      <c r="K40" s="170">
        <f>+'Ark1'!AH765</f>
        <v>0.40336723956506487</v>
      </c>
      <c r="L40" s="96"/>
      <c r="M40" s="341"/>
      <c r="N40" s="71"/>
      <c r="O40" s="71"/>
      <c r="P40" s="71"/>
      <c r="Q40" s="87">
        <f>+'Ark1'!S765</f>
        <v>4.8954168128142177</v>
      </c>
      <c r="R40" s="464">
        <f t="shared" si="18"/>
        <v>-0.15010131911303937</v>
      </c>
      <c r="S40" s="173"/>
      <c r="T40" s="139"/>
      <c r="U40" s="278"/>
      <c r="V40" s="66"/>
      <c r="W40" s="172"/>
      <c r="X40" s="55">
        <f>+'Ark1'!T765</f>
        <v>4.8714486145212224</v>
      </c>
      <c r="Y40" s="476">
        <f t="shared" si="19"/>
        <v>0.14649434786890314</v>
      </c>
      <c r="Z40" s="155">
        <f>+'Ark1'!U765</f>
        <v>12.356160411551484</v>
      </c>
      <c r="AA40" s="139">
        <f t="shared" si="20"/>
        <v>0.12172535290518738</v>
      </c>
      <c r="AB40" s="278"/>
      <c r="AC40" s="74">
        <f>+'Ark1'!X765</f>
        <v>29.574418332748749</v>
      </c>
      <c r="AD40" s="74">
        <f>+'Ark1'!Y765</f>
        <v>11.072138430959898</v>
      </c>
      <c r="AE40" s="155">
        <f>+'Ark1'!Z765</f>
        <v>7.7636063886914908</v>
      </c>
      <c r="AF40" s="155">
        <f>+'Ark1'!Z765</f>
        <v>7.7636063886914908</v>
      </c>
      <c r="AG40" s="55">
        <f>+'Ark1'!AA765</f>
        <v>1.4320393232370969</v>
      </c>
      <c r="AH40" s="55">
        <f>+'Ark1'!AB765</f>
        <v>1.9898361450074888</v>
      </c>
      <c r="AI40" s="74">
        <f>+'Ark1'!AC765</f>
        <v>18.581513285413756</v>
      </c>
      <c r="AJ40" s="74">
        <f>+'Ark1'!AD765</f>
        <v>39.916663971797306</v>
      </c>
      <c r="AK40" s="74">
        <f>+'Ark1'!AE765</f>
        <v>44.013710858521101</v>
      </c>
      <c r="AL40" s="55">
        <f t="shared" si="21"/>
        <v>2.5240262237135891</v>
      </c>
      <c r="AM40" s="74">
        <f t="shared" si="6"/>
        <v>40.249411764705883</v>
      </c>
      <c r="AN40" s="47"/>
      <c r="AO40" s="14"/>
      <c r="AP40" s="58"/>
      <c r="AQ40" s="13"/>
      <c r="AU40" s="13"/>
      <c r="AV40" s="13"/>
      <c r="AW40" s="11"/>
      <c r="AX40" s="11"/>
      <c r="AY40" s="11"/>
    </row>
    <row r="41" spans="1:51" ht="15.6">
      <c r="A41" s="47"/>
      <c r="B41" s="54">
        <f>+'Ark1'!C766</f>
        <v>2020</v>
      </c>
      <c r="C41" s="54">
        <f>+'Ark1'!H766</f>
        <v>1</v>
      </c>
      <c r="D41" s="54"/>
      <c r="E41" s="54">
        <f>+'Ark1'!Q766</f>
        <v>426</v>
      </c>
      <c r="F41" s="65">
        <f t="shared" ref="F41" si="22">+E41-E40</f>
        <v>1</v>
      </c>
      <c r="G41" s="450">
        <f>+'Ark1'!R766</f>
        <v>17556</v>
      </c>
      <c r="H41" s="454">
        <f t="shared" ref="H41" si="23">+G41-G40</f>
        <v>450</v>
      </c>
      <c r="I41" s="170">
        <f>+'Ark1'!AG766</f>
        <v>65.426179729627364</v>
      </c>
      <c r="J41" s="139">
        <f t="shared" ref="J41" si="24">+I41-I40</f>
        <v>2.6791146869164137</v>
      </c>
      <c r="K41" s="170">
        <f>+'Ark1'!AH766</f>
        <v>0.31328320802005005</v>
      </c>
      <c r="L41" s="96"/>
      <c r="M41" s="341"/>
      <c r="N41" s="71"/>
      <c r="O41" s="71"/>
      <c r="P41" s="71"/>
      <c r="Q41" s="87">
        <f>+'Ark1'!S766</f>
        <v>5.022556390977444</v>
      </c>
      <c r="R41" s="464">
        <f t="shared" ref="R41" si="25">+Q41-Q40</f>
        <v>0.1271395781632263</v>
      </c>
      <c r="S41" s="173"/>
      <c r="T41" s="139"/>
      <c r="U41" s="278"/>
      <c r="V41" s="66"/>
      <c r="W41" s="172"/>
      <c r="X41" s="55">
        <f>+'Ark1'!T766</f>
        <v>5.137445887445887</v>
      </c>
      <c r="Y41" s="476">
        <f t="shared" ref="Y41" si="26">+X41-X40</f>
        <v>0.26599727292466468</v>
      </c>
      <c r="Z41" s="155">
        <f>+'Ark1'!U766</f>
        <v>12.714179767600765</v>
      </c>
      <c r="AA41" s="139">
        <f t="shared" ref="AA41" si="27">+Z41-Z40</f>
        <v>0.35801935604928126</v>
      </c>
      <c r="AB41" s="278"/>
      <c r="AC41" s="74">
        <f>+'Ark1'!X766</f>
        <v>31.926406926406923</v>
      </c>
      <c r="AD41" s="74">
        <f>+'Ark1'!Y766</f>
        <v>12.349054454317612</v>
      </c>
      <c r="AE41" s="155">
        <f>+'Ark1'!Z766</f>
        <v>7.9265795805298369</v>
      </c>
      <c r="AF41" s="155">
        <f>+'Ark1'!Z766</f>
        <v>7.9265795805298369</v>
      </c>
      <c r="AG41" s="55">
        <f>+'Ark1'!AA766</f>
        <v>1.4225478890129672</v>
      </c>
      <c r="AH41" s="55">
        <f>+'Ark1'!AB766</f>
        <v>2.0515311548645512</v>
      </c>
      <c r="AI41" s="74">
        <f>+'Ark1'!AC766</f>
        <v>13.341156456721</v>
      </c>
      <c r="AJ41" s="74">
        <f>+'Ark1'!AD766</f>
        <v>32.763099611520971</v>
      </c>
      <c r="AK41" s="74">
        <f>+'Ark1'!AE766</f>
        <v>40.713158602652072</v>
      </c>
      <c r="AL41" s="55">
        <f t="shared" ref="AL41" si="28">+Z41/Q41</f>
        <v>2.5314160315732059</v>
      </c>
      <c r="AM41" s="74">
        <f t="shared" si="6"/>
        <v>41.2112676056338</v>
      </c>
      <c r="AN41" s="47"/>
      <c r="AO41" s="14"/>
      <c r="AP41" s="58"/>
      <c r="AQ41" s="13"/>
      <c r="AU41" s="13"/>
      <c r="AV41" s="13"/>
      <c r="AW41" s="11"/>
      <c r="AX41" s="11"/>
      <c r="AY41" s="11"/>
    </row>
    <row r="42" spans="1:51" ht="15.6">
      <c r="A42" s="47"/>
      <c r="B42" s="54">
        <f>+'Ark1'!C767</f>
        <v>2021</v>
      </c>
      <c r="C42" s="54">
        <f>+'Ark1'!H767</f>
        <v>1</v>
      </c>
      <c r="D42" s="54"/>
      <c r="E42" s="54">
        <f>+'Ark1'!Q767</f>
        <v>426</v>
      </c>
      <c r="F42" s="65">
        <f t="shared" ref="F42" si="29">+E42-E41</f>
        <v>0</v>
      </c>
      <c r="G42" s="450">
        <f>+'Ark1'!R767</f>
        <v>16849</v>
      </c>
      <c r="H42" s="454">
        <f t="shared" ref="H42" si="30">+G42-G41</f>
        <v>-707</v>
      </c>
      <c r="I42" s="170">
        <f>+'Ark1'!AG767</f>
        <v>63.422200120965314</v>
      </c>
      <c r="J42" s="139">
        <f t="shared" ref="J42" si="31">+I42-I41</f>
        <v>-2.0039796086620498</v>
      </c>
      <c r="K42" s="170">
        <f>+'Ark1'!AH767</f>
        <v>0.43919520446317278</v>
      </c>
      <c r="L42" s="96"/>
      <c r="M42" s="341"/>
      <c r="N42" s="71"/>
      <c r="O42" s="71"/>
      <c r="P42" s="71"/>
      <c r="Q42" s="87">
        <f>+'Ark1'!S767</f>
        <v>5.0778087720339471</v>
      </c>
      <c r="R42" s="464">
        <f t="shared" ref="R42" si="32">+Q42-Q41</f>
        <v>5.5252381056503097E-2</v>
      </c>
      <c r="S42" s="173"/>
      <c r="T42" s="139"/>
      <c r="U42" s="278"/>
      <c r="V42" s="66"/>
      <c r="W42" s="172"/>
      <c r="X42" s="55">
        <f>+'Ark1'!T767</f>
        <v>4.8906760045106523</v>
      </c>
      <c r="Y42" s="476">
        <f t="shared" ref="Y42" si="33">+X42-X41</f>
        <v>-0.24676988293523472</v>
      </c>
      <c r="Z42" s="155">
        <f>+'Ark1'!U767</f>
        <v>12.753864917799296</v>
      </c>
      <c r="AA42" s="139">
        <f t="shared" ref="AA42" si="34">+Z42-Z41</f>
        <v>3.968515019853136E-2</v>
      </c>
      <c r="AB42" s="278"/>
      <c r="AC42" s="74">
        <f>+'Ark1'!X767</f>
        <v>30.998872336637191</v>
      </c>
      <c r="AD42" s="74">
        <f>+'Ark1'!Y767</f>
        <v>12.267790373315924</v>
      </c>
      <c r="AE42" s="155">
        <f>+'Ark1'!Z767</f>
        <v>7.8346328021591889</v>
      </c>
      <c r="AF42" s="155">
        <f>+'Ark1'!Z767</f>
        <v>7.8346328021591889</v>
      </c>
      <c r="AG42" s="55">
        <f>+'Ark1'!AA767</f>
        <v>1.456289204780127</v>
      </c>
      <c r="AH42" s="55">
        <f>+'Ark1'!AB767</f>
        <v>2.0343163338545045</v>
      </c>
      <c r="AI42" s="74">
        <f>+'Ark1'!AC767</f>
        <v>22.387835598330746</v>
      </c>
      <c r="AJ42" s="74">
        <f>+'Ark1'!AD767</f>
        <v>36.331696334489266</v>
      </c>
      <c r="AK42" s="74">
        <f>+'Ark1'!AE767</f>
        <v>46.348462800053824</v>
      </c>
      <c r="AL42" s="55">
        <f t="shared" ref="AL42" si="35">+Z42/Q42</f>
        <v>2.5116867314975035</v>
      </c>
      <c r="AM42" s="74">
        <f t="shared" si="6"/>
        <v>39.551643192488264</v>
      </c>
      <c r="AN42" s="47"/>
      <c r="AO42" s="14"/>
      <c r="AP42" s="58"/>
      <c r="AQ42" s="13"/>
      <c r="AU42" s="13"/>
      <c r="AV42" s="13"/>
      <c r="AW42" s="11"/>
      <c r="AX42" s="11"/>
      <c r="AY42" s="11"/>
    </row>
    <row r="43" spans="1:51" ht="15.6">
      <c r="A43" s="47"/>
      <c r="B43" s="54">
        <f>+'Ark1'!C768</f>
        <v>2022</v>
      </c>
      <c r="C43" s="54">
        <f>+'Ark1'!H768</f>
        <v>1</v>
      </c>
      <c r="D43" s="54"/>
      <c r="E43" s="54">
        <f>+'Ark1'!Q768</f>
        <v>421</v>
      </c>
      <c r="F43" s="65">
        <f t="shared" ref="F43:F44" si="36">+E43-E42</f>
        <v>-5</v>
      </c>
      <c r="G43" s="450">
        <f>+'Ark1'!R768</f>
        <v>17014</v>
      </c>
      <c r="H43" s="454">
        <f t="shared" ref="H43:H44" si="37">+G43-G42</f>
        <v>165</v>
      </c>
      <c r="I43" s="170">
        <f>+'Ark1'!AG768</f>
        <v>64.539333218831644</v>
      </c>
      <c r="J43" s="139">
        <f t="shared" ref="J43:J44" si="38">+I43-I42</f>
        <v>1.1171330978663292</v>
      </c>
      <c r="K43" s="170">
        <f>+'Ark1'!AH768</f>
        <v>0.27036558128599969</v>
      </c>
      <c r="L43" s="96"/>
      <c r="M43" s="328">
        <f>+'Ark1'!AI768</f>
        <v>0</v>
      </c>
      <c r="N43" s="71"/>
      <c r="O43" s="71"/>
      <c r="P43" s="71"/>
      <c r="Q43" s="87">
        <f>+'Ark1'!S768</f>
        <v>5.1536381803220879</v>
      </c>
      <c r="R43" s="464">
        <f t="shared" ref="R43:R44" si="39">+Q43-Q42</f>
        <v>7.5829408288140776E-2</v>
      </c>
      <c r="S43" s="173"/>
      <c r="T43" s="139"/>
      <c r="U43" s="278"/>
      <c r="V43" s="66"/>
      <c r="W43" s="172"/>
      <c r="X43" s="55">
        <f>+'Ark1'!T768</f>
        <v>4.869166568708124</v>
      </c>
      <c r="Y43" s="476">
        <f t="shared" ref="Y43:Y44" si="40">+X43-X42</f>
        <v>-2.1509435802528287E-2</v>
      </c>
      <c r="Z43" s="155">
        <f>+'Ark1'!U768</f>
        <v>12.423319031385873</v>
      </c>
      <c r="AA43" s="139">
        <f t="shared" ref="AA43:AA44" si="41">+Z43-Z42</f>
        <v>-0.33054588641342342</v>
      </c>
      <c r="AB43" s="278"/>
      <c r="AC43" s="74">
        <f>+'Ark1'!X768</f>
        <v>29.44046079699072</v>
      </c>
      <c r="AD43" s="74">
        <f>+'Ark1'!Y768</f>
        <v>11.190784060185726</v>
      </c>
      <c r="AE43" s="155">
        <f>+'Ark1'!Z768</f>
        <v>7.5862946521715182</v>
      </c>
      <c r="AF43" s="155">
        <f>+'Ark1'!Z768</f>
        <v>7.5862946521715182</v>
      </c>
      <c r="AG43" s="55">
        <f>+'Ark1'!AA768</f>
        <v>1.4443232655286149</v>
      </c>
      <c r="AH43" s="55">
        <f>+'Ark1'!AB768</f>
        <v>1.854796659108664</v>
      </c>
      <c r="AI43" s="74">
        <f>+'Ark1'!AC768</f>
        <v>15.921309234568673</v>
      </c>
      <c r="AJ43" s="74">
        <f>+'Ark1'!AD768</f>
        <v>36.987129109512978</v>
      </c>
      <c r="AK43" s="74">
        <f>+'Ark1'!AE768</f>
        <v>45.38907555040543</v>
      </c>
      <c r="AL43" s="55">
        <f t="shared" ref="AL43:AL44" si="42">+Z43/Q43</f>
        <v>2.410592012225711</v>
      </c>
      <c r="AM43" s="74">
        <f t="shared" si="6"/>
        <v>40.413301662707838</v>
      </c>
      <c r="AN43" s="47"/>
      <c r="AO43" s="14"/>
      <c r="AP43" s="58"/>
      <c r="AQ43" s="13"/>
      <c r="AU43" s="13"/>
      <c r="AV43" s="13"/>
      <c r="AW43" s="11"/>
      <c r="AX43" s="11"/>
      <c r="AY43" s="11"/>
    </row>
    <row r="44" spans="1:51" ht="15.6">
      <c r="A44" s="47"/>
      <c r="B44" s="98">
        <f>+'Ark1'!C769</f>
        <v>2023</v>
      </c>
      <c r="C44" s="98">
        <f>+'Ark1'!H769</f>
        <v>1</v>
      </c>
      <c r="D44" s="98"/>
      <c r="E44" s="98">
        <f>+'Ark1'!Q769</f>
        <v>452</v>
      </c>
      <c r="F44" s="98">
        <f t="shared" si="36"/>
        <v>31</v>
      </c>
      <c r="G44" s="346">
        <f>+'Ark1'!R769</f>
        <v>17408</v>
      </c>
      <c r="H44" s="346">
        <f t="shared" si="37"/>
        <v>394</v>
      </c>
      <c r="I44" s="100">
        <f>+'Ark1'!AG769</f>
        <v>63.996792258876994</v>
      </c>
      <c r="J44" s="100">
        <f t="shared" si="38"/>
        <v>-0.54254095995464979</v>
      </c>
      <c r="K44" s="100">
        <f>+'Ark1'!AH769</f>
        <v>0.34466911764705882</v>
      </c>
      <c r="L44" s="96"/>
      <c r="M44" s="328">
        <f>+'Ark1'!AI769</f>
        <v>2865</v>
      </c>
      <c r="N44" s="71"/>
      <c r="O44" s="71"/>
      <c r="P44" s="71"/>
      <c r="Q44" s="99">
        <f>+'Ark1'!S769</f>
        <v>5.2829733455882355</v>
      </c>
      <c r="R44" s="462">
        <f t="shared" si="39"/>
        <v>0.12933516526614763</v>
      </c>
      <c r="S44" s="173"/>
      <c r="T44" s="57">
        <f>+IF(M44=0,"",'Ark1'!AJ769)</f>
        <v>93.427993019197018</v>
      </c>
      <c r="U44" s="278"/>
      <c r="V44" s="5">
        <f>+IF(M44=0,"",'Ark1'!AK769)</f>
        <v>14.771254800216409</v>
      </c>
      <c r="W44" s="172"/>
      <c r="X44" s="99">
        <f>+'Ark1'!T769</f>
        <v>4.8757467830882355</v>
      </c>
      <c r="Y44" s="433">
        <f t="shared" si="40"/>
        <v>6.580214380111471E-3</v>
      </c>
      <c r="Z44" s="100">
        <f>+'Ark1'!U769</f>
        <v>12.166647518382362</v>
      </c>
      <c r="AA44" s="100">
        <f t="shared" si="41"/>
        <v>-0.25667151300351065</v>
      </c>
      <c r="AB44" s="278"/>
      <c r="AC44" s="105">
        <f>+'Ark1'!X769</f>
        <v>27.797564338235297</v>
      </c>
      <c r="AD44" s="105">
        <f>+'Ark1'!Y769</f>
        <v>10.018382352941174</v>
      </c>
      <c r="AE44" s="100">
        <f>+'Ark1'!Z769</f>
        <v>7.3435139806768577</v>
      </c>
      <c r="AF44" s="100">
        <f>+'Ark1'!Z769</f>
        <v>7.3435139806768577</v>
      </c>
      <c r="AG44" s="99">
        <f>+'Ark1'!AA769</f>
        <v>1.4255834658270763</v>
      </c>
      <c r="AH44" s="99">
        <f>+'Ark1'!AB769</f>
        <v>1.8808157399505927</v>
      </c>
      <c r="AI44" s="105">
        <f>+'Ark1'!AC769</f>
        <v>12.381147695454665</v>
      </c>
      <c r="AJ44" s="105">
        <f>+'Ark1'!AD769</f>
        <v>40.997836579689931</v>
      </c>
      <c r="AK44" s="105">
        <f>+'Ark1'!AE769</f>
        <v>47.470584352607879</v>
      </c>
      <c r="AL44" s="99">
        <f t="shared" si="42"/>
        <v>2.3029924102385682</v>
      </c>
      <c r="AM44" s="105">
        <f t="shared" si="6"/>
        <v>38.513274336283189</v>
      </c>
      <c r="AN44" s="47"/>
      <c r="AO44" s="14"/>
      <c r="AP44" s="58"/>
      <c r="AQ44" s="13"/>
      <c r="AU44" s="13"/>
      <c r="AV44" s="13"/>
      <c r="AW44" s="11"/>
      <c r="AX44" s="11"/>
      <c r="AY44" s="11"/>
    </row>
    <row r="45" spans="1:51" ht="15.6">
      <c r="A45" s="47"/>
      <c r="B45" s="47"/>
      <c r="C45" s="47"/>
      <c r="D45" s="47"/>
      <c r="E45" s="47"/>
      <c r="F45" s="47"/>
      <c r="G45" s="47"/>
      <c r="H45" s="341"/>
      <c r="I45" s="47"/>
      <c r="J45" s="47"/>
      <c r="K45" s="47"/>
      <c r="L45" s="47"/>
      <c r="M45" s="341"/>
      <c r="N45" s="47"/>
      <c r="O45" s="47"/>
      <c r="P45" s="47"/>
      <c r="Q45" s="47"/>
      <c r="R45" s="368"/>
      <c r="S45" s="47"/>
      <c r="T45" s="47"/>
      <c r="U45" s="47"/>
      <c r="V45" s="47"/>
      <c r="W45" s="47"/>
      <c r="X45" s="47"/>
      <c r="Y45" s="477"/>
      <c r="Z45" s="47"/>
      <c r="AA45" s="47"/>
      <c r="AB45" s="278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14"/>
      <c r="AP45" s="58"/>
      <c r="AQ45" s="13"/>
      <c r="AU45" s="13"/>
      <c r="AV45" s="13"/>
      <c r="AW45" s="11"/>
      <c r="AX45" s="11"/>
      <c r="AY45" s="11"/>
    </row>
    <row r="46" spans="1:51" ht="15.6">
      <c r="A46" s="47"/>
      <c r="B46" s="245">
        <f>+'Ark1'!C770</f>
        <v>1996</v>
      </c>
      <c r="C46" s="245">
        <f>+'Ark1'!H770</f>
        <v>2</v>
      </c>
      <c r="D46" s="251" t="s">
        <v>7</v>
      </c>
      <c r="E46" s="245">
        <f>+'Ark1'!Q770</f>
        <v>468</v>
      </c>
      <c r="F46" s="246"/>
      <c r="G46" s="451">
        <f>+'Ark1'!R770</f>
        <v>6869.25</v>
      </c>
      <c r="H46" s="455"/>
      <c r="I46" s="248">
        <f>+'Ark1'!AG770</f>
        <v>23.967846486661593</v>
      </c>
      <c r="J46" s="249"/>
      <c r="K46" s="248">
        <f>+'Ark1'!AH770</f>
        <v>0.17469156021399712</v>
      </c>
      <c r="L46" s="47"/>
      <c r="M46" s="328">
        <f>+'Ark1'!AI770</f>
        <v>0</v>
      </c>
      <c r="N46" s="71"/>
      <c r="O46" s="71"/>
      <c r="P46" s="71"/>
      <c r="Q46" s="250">
        <f>+'Ark1'!S770</f>
        <v>4.0506605524620589</v>
      </c>
      <c r="R46" s="465"/>
      <c r="S46" s="173"/>
      <c r="T46" s="57" t="str">
        <f>+IF(M46=0,"",'Ark1'!AJ770)</f>
        <v/>
      </c>
      <c r="U46" s="278"/>
      <c r="V46" s="5" t="str">
        <f>+IF(M46=0,"",'Ark1'!AK770)</f>
        <v/>
      </c>
      <c r="W46" s="172"/>
      <c r="X46" s="250">
        <f>+'Ark1'!T770</f>
        <v>3.2150525894384376</v>
      </c>
      <c r="Y46" s="478"/>
      <c r="Z46" s="248">
        <f>+'Ark1'!U770</f>
        <v>10.385355024202056</v>
      </c>
      <c r="AA46" s="249"/>
      <c r="AB46" s="278"/>
      <c r="AC46" s="247">
        <f>+'Ark1'!X770</f>
        <v>25.51952542126141</v>
      </c>
      <c r="AD46" s="247">
        <f>+'Ark1'!Y770</f>
        <v>5.429995996651745</v>
      </c>
      <c r="AE46" s="248">
        <f>+'Ark1'!Z770</f>
        <v>7.4270607961756943</v>
      </c>
      <c r="AF46" s="248">
        <f>+'Ark1'!Z770</f>
        <v>7.4270607961756943</v>
      </c>
      <c r="AG46" s="250">
        <f>+'Ark1'!AA770</f>
        <v>8.4164874006493751</v>
      </c>
      <c r="AH46" s="250">
        <f>+'Ark1'!AB770</f>
        <v>1.8339437017981439</v>
      </c>
      <c r="AI46" s="247">
        <f>+'Ark1'!AC770</f>
        <v>-1.4783212545802054</v>
      </c>
      <c r="AJ46" s="247">
        <f>+'Ark1'!AD770</f>
        <v>35.019578754400584</v>
      </c>
      <c r="AK46" s="247">
        <f>+'Ark1'!AE770</f>
        <v>-8.0322913682226869</v>
      </c>
      <c r="AL46" s="250">
        <f t="shared" ref="AL46:AL47" si="43">+Z46/Q46</f>
        <v>2.5638670260557044</v>
      </c>
      <c r="AM46" s="247">
        <f t="shared" ref="AM46:AM69" si="44">+G46/E46</f>
        <v>14.677884615384615</v>
      </c>
      <c r="AN46" s="47"/>
      <c r="AO46" s="4"/>
      <c r="AP46" s="58"/>
      <c r="AQ46" s="16"/>
      <c r="AR46" s="13"/>
      <c r="AS46" s="18"/>
    </row>
    <row r="47" spans="1:51" ht="15.6">
      <c r="A47" s="47"/>
      <c r="B47" s="245">
        <f>+'Ark1'!C771</f>
        <v>1997</v>
      </c>
      <c r="C47" s="245">
        <f>+'Ark1'!H771</f>
        <v>2</v>
      </c>
      <c r="D47" s="251" t="s">
        <v>7</v>
      </c>
      <c r="E47" s="245">
        <f>+'Ark1'!Q771</f>
        <v>415</v>
      </c>
      <c r="F47" s="246">
        <f t="shared" ref="F47:AA47" si="45">+E47-E46</f>
        <v>-53</v>
      </c>
      <c r="G47" s="451">
        <f>+'Ark1'!R771</f>
        <v>6579.75</v>
      </c>
      <c r="H47" s="455">
        <f t="shared" si="45"/>
        <v>-289.5</v>
      </c>
      <c r="I47" s="248">
        <f>+'Ark1'!AG771</f>
        <v>21.500571089188441</v>
      </c>
      <c r="J47" s="249">
        <f t="shared" si="45"/>
        <v>-2.4672753974731521</v>
      </c>
      <c r="K47" s="248">
        <f>+'Ark1'!AH771</f>
        <v>0</v>
      </c>
      <c r="L47" s="47"/>
      <c r="M47" s="328">
        <f>+'Ark1'!AI771</f>
        <v>0</v>
      </c>
      <c r="N47" s="71"/>
      <c r="O47" s="71"/>
      <c r="P47" s="71"/>
      <c r="Q47" s="250">
        <f>+'Ark1'!S771</f>
        <v>4.5415099357878317</v>
      </c>
      <c r="R47" s="465">
        <f t="shared" si="45"/>
        <v>0.49084938332577277</v>
      </c>
      <c r="S47" s="173"/>
      <c r="T47" s="57" t="str">
        <f>+IF(M47=0,"",'Ark1'!AJ771)</f>
        <v/>
      </c>
      <c r="U47" s="278"/>
      <c r="V47" s="5" t="str">
        <f>+IF(M47=0,"",'Ark1'!AK771)</f>
        <v/>
      </c>
      <c r="W47" s="172"/>
      <c r="X47" s="250">
        <f>+'Ark1'!T771</f>
        <v>3.3355370644781326</v>
      </c>
      <c r="Y47" s="478">
        <f t="shared" si="45"/>
        <v>0.12048447503969495</v>
      </c>
      <c r="Z47" s="248">
        <f>+'Ark1'!U771</f>
        <v>10.376579657281821</v>
      </c>
      <c r="AA47" s="249">
        <f t="shared" si="45"/>
        <v>-8.7753669202346174E-3</v>
      </c>
      <c r="AB47" s="278"/>
      <c r="AC47" s="247">
        <f>+'Ark1'!X771</f>
        <v>24.924959154983096</v>
      </c>
      <c r="AD47" s="247">
        <f>+'Ark1'!Y771</f>
        <v>5.4105399141304762</v>
      </c>
      <c r="AE47" s="248">
        <f>+'Ark1'!Z771</f>
        <v>7.3363768308871373</v>
      </c>
      <c r="AF47" s="248">
        <f>+'Ark1'!Z771</f>
        <v>7.3363768308871373</v>
      </c>
      <c r="AG47" s="250">
        <f>+'Ark1'!AA771</f>
        <v>13.858082318584298</v>
      </c>
      <c r="AH47" s="250">
        <f>+'Ark1'!AB771</f>
        <v>1.7871019857547703</v>
      </c>
      <c r="AI47" s="247">
        <f>+'Ark1'!AC771</f>
        <v>-2.6272982391500735E-2</v>
      </c>
      <c r="AJ47" s="247">
        <f>+'Ark1'!AD771</f>
        <v>37.198032317659795</v>
      </c>
      <c r="AK47" s="247">
        <f>+'Ark1'!AE771</f>
        <v>-13.590755446476191</v>
      </c>
      <c r="AL47" s="250">
        <f t="shared" si="43"/>
        <v>2.2848303326417274</v>
      </c>
      <c r="AM47" s="247">
        <f t="shared" si="44"/>
        <v>15.854819277108433</v>
      </c>
      <c r="AN47" s="47"/>
      <c r="AO47" s="4"/>
      <c r="AP47" s="58"/>
      <c r="AQ47" s="16"/>
      <c r="AR47" s="13"/>
      <c r="AS47" s="18"/>
    </row>
    <row r="48" spans="1:51" ht="15.6">
      <c r="A48" s="47"/>
      <c r="B48" s="245">
        <f>+'Ark1'!C772</f>
        <v>1998</v>
      </c>
      <c r="C48" s="245">
        <f>+'Ark1'!H772</f>
        <v>2</v>
      </c>
      <c r="D48" s="251" t="s">
        <v>7</v>
      </c>
      <c r="E48" s="245">
        <f>+'Ark1'!Q772</f>
        <v>388</v>
      </c>
      <c r="F48" s="246">
        <f t="shared" ref="F48:F57" si="46">+E48-E47</f>
        <v>-27</v>
      </c>
      <c r="G48" s="451">
        <f>+'Ark1'!R772</f>
        <v>6801.5</v>
      </c>
      <c r="H48" s="455">
        <f t="shared" ref="H48:H57" si="47">+G48-G47</f>
        <v>221.75</v>
      </c>
      <c r="I48" s="248">
        <f>+'Ark1'!AG772</f>
        <v>23.522955489376734</v>
      </c>
      <c r="J48" s="249">
        <f t="shared" ref="J48:J57" si="48">+I48-I47</f>
        <v>2.0223844001882938</v>
      </c>
      <c r="K48" s="248">
        <f>+'Ark1'!AH772</f>
        <v>1.4702639123722704E-2</v>
      </c>
      <c r="L48" s="47"/>
      <c r="M48" s="328">
        <f>+'Ark1'!AI772</f>
        <v>0</v>
      </c>
      <c r="N48" s="71"/>
      <c r="O48" s="71"/>
      <c r="P48" s="71"/>
      <c r="Q48" s="250">
        <f>+'Ark1'!S772</f>
        <v>4.087039623612438</v>
      </c>
      <c r="R48" s="465">
        <f t="shared" ref="R48:R57" si="49">+Q48-Q47</f>
        <v>-0.45447031217539369</v>
      </c>
      <c r="S48" s="173"/>
      <c r="T48" s="57" t="str">
        <f>+IF(M48=0,"",'Ark1'!AJ772)</f>
        <v/>
      </c>
      <c r="U48" s="278"/>
      <c r="V48" s="5" t="str">
        <f>+IF(M48=0,"",'Ark1'!AK772)</f>
        <v/>
      </c>
      <c r="W48" s="172"/>
      <c r="X48" s="250">
        <f>+'Ark1'!T772</f>
        <v>3.5436300815996473</v>
      </c>
      <c r="Y48" s="478">
        <f t="shared" ref="Y48:Y57" si="50">+X48-X47</f>
        <v>0.20809301712151473</v>
      </c>
      <c r="Z48" s="248">
        <f>+'Ark1'!U772</f>
        <v>10.199970594721748</v>
      </c>
      <c r="AA48" s="249">
        <f t="shared" ref="AA48:AA57" si="51">+Z48-Z47</f>
        <v>-0.17660906256007358</v>
      </c>
      <c r="AB48" s="278"/>
      <c r="AC48" s="247">
        <f>+'Ark1'!X772</f>
        <v>25.847239579504524</v>
      </c>
      <c r="AD48" s="247">
        <f>+'Ark1'!Y772</f>
        <v>4.8518709108284943</v>
      </c>
      <c r="AE48" s="248">
        <f>+'Ark1'!Z772</f>
        <v>7.4112192478713572</v>
      </c>
      <c r="AF48" s="248">
        <f>+'Ark1'!Z772</f>
        <v>7.4112192478713572</v>
      </c>
      <c r="AG48" s="250">
        <f>+'Ark1'!AA772</f>
        <v>11.791292624621603</v>
      </c>
      <c r="AH48" s="250">
        <f>+'Ark1'!AB772</f>
        <v>1.9044152596154236</v>
      </c>
      <c r="AI48" s="247">
        <f>+'Ark1'!AC772</f>
        <v>-4.4026169143772389</v>
      </c>
      <c r="AJ48" s="247">
        <f>+'Ark1'!AD772</f>
        <v>34.482951337051063</v>
      </c>
      <c r="AK48" s="247">
        <f>+'Ark1'!AE772</f>
        <v>-7.4193049569191905</v>
      </c>
      <c r="AL48" s="250">
        <f t="shared" ref="AL48:AL57" si="52">+Z48/Q48</f>
        <v>2.4956867400532405</v>
      </c>
      <c r="AM48" s="247">
        <f t="shared" si="44"/>
        <v>17.529639175257731</v>
      </c>
      <c r="AN48" s="47"/>
      <c r="AO48" s="4"/>
      <c r="AP48" s="58"/>
      <c r="AQ48" s="16"/>
      <c r="AR48" s="13"/>
      <c r="AS48" s="18"/>
    </row>
    <row r="49" spans="1:45" ht="15.6">
      <c r="A49" s="47"/>
      <c r="B49" s="245">
        <f>+'Ark1'!C773</f>
        <v>1999</v>
      </c>
      <c r="C49" s="245">
        <f>+'Ark1'!H773</f>
        <v>2</v>
      </c>
      <c r="D49" s="251" t="s">
        <v>7</v>
      </c>
      <c r="E49" s="245">
        <f>+'Ark1'!Q773</f>
        <v>369</v>
      </c>
      <c r="F49" s="246">
        <f t="shared" si="46"/>
        <v>-19</v>
      </c>
      <c r="G49" s="451">
        <f>+'Ark1'!R773</f>
        <v>5498</v>
      </c>
      <c r="H49" s="455">
        <f t="shared" si="47"/>
        <v>-1303.5</v>
      </c>
      <c r="I49" s="248">
        <f>+'Ark1'!AG773</f>
        <v>23.439232844035871</v>
      </c>
      <c r="J49" s="249">
        <f t="shared" si="48"/>
        <v>-8.3722645340863266E-2</v>
      </c>
      <c r="K49" s="248">
        <f>+'Ark1'!AH773</f>
        <v>7.2753728628592196E-2</v>
      </c>
      <c r="L49" s="47"/>
      <c r="M49" s="328">
        <f>+'Ark1'!AI773</f>
        <v>0</v>
      </c>
      <c r="N49" s="71"/>
      <c r="O49" s="71"/>
      <c r="P49" s="71"/>
      <c r="Q49" s="250">
        <f>+'Ark1'!S773</f>
        <v>3.1129501636958889</v>
      </c>
      <c r="R49" s="465">
        <f t="shared" si="49"/>
        <v>-0.97408945991654905</v>
      </c>
      <c r="S49" s="173"/>
      <c r="T49" s="57" t="str">
        <f>+IF(M49=0,"",'Ark1'!AJ773)</f>
        <v/>
      </c>
      <c r="U49" s="278"/>
      <c r="V49" s="5" t="str">
        <f>+IF(M49=0,"",'Ark1'!AK773)</f>
        <v/>
      </c>
      <c r="W49" s="172"/>
      <c r="X49" s="250">
        <f>+'Ark1'!T773</f>
        <v>3.6273190251000367</v>
      </c>
      <c r="Y49" s="478">
        <f t="shared" si="50"/>
        <v>8.3688943500389357E-2</v>
      </c>
      <c r="Z49" s="248">
        <f>+'Ark1'!U773</f>
        <v>11.209512550018188</v>
      </c>
      <c r="AA49" s="249">
        <f t="shared" si="51"/>
        <v>1.0095419552964398</v>
      </c>
      <c r="AB49" s="278"/>
      <c r="AC49" s="247">
        <f>+'Ark1'!X773</f>
        <v>28.792288104765358</v>
      </c>
      <c r="AD49" s="247">
        <f>+'Ark1'!Y773</f>
        <v>5.8748635867588197</v>
      </c>
      <c r="AE49" s="248">
        <f>+'Ark1'!Z773</f>
        <v>7.461167475473248</v>
      </c>
      <c r="AF49" s="248">
        <f>+'Ark1'!Z773</f>
        <v>7.461167475473248</v>
      </c>
      <c r="AG49" s="250">
        <f>+'Ark1'!AA773</f>
        <v>1.2315468000103171</v>
      </c>
      <c r="AH49" s="250">
        <f>+'Ark1'!AB773</f>
        <v>1.8599264567708624</v>
      </c>
      <c r="AI49" s="247">
        <f>+'Ark1'!AC773</f>
        <v>15.143920276343044</v>
      </c>
      <c r="AJ49" s="247">
        <f>+'Ark1'!AD773</f>
        <v>42.306517340997807</v>
      </c>
      <c r="AK49" s="247">
        <f>+'Ark1'!AE773</f>
        <v>43.207785553586149</v>
      </c>
      <c r="AL49" s="250">
        <f t="shared" si="52"/>
        <v>3.6009290096406663</v>
      </c>
      <c r="AM49" s="247">
        <f t="shared" si="44"/>
        <v>14.899728997289973</v>
      </c>
      <c r="AN49" s="47"/>
      <c r="AO49" s="4"/>
      <c r="AP49" s="58"/>
      <c r="AQ49" s="16"/>
      <c r="AR49" s="5"/>
      <c r="AS49" s="18"/>
    </row>
    <row r="50" spans="1:45" ht="15.6">
      <c r="A50" s="47"/>
      <c r="B50" s="245">
        <f>+'Ark1'!C774</f>
        <v>2000</v>
      </c>
      <c r="C50" s="245">
        <f>+'Ark1'!H774</f>
        <v>2</v>
      </c>
      <c r="D50" s="251" t="s">
        <v>7</v>
      </c>
      <c r="E50" s="245">
        <f>+'Ark1'!Q774</f>
        <v>317</v>
      </c>
      <c r="F50" s="246">
        <f t="shared" si="46"/>
        <v>-52</v>
      </c>
      <c r="G50" s="451">
        <f>+'Ark1'!R774</f>
        <v>4665</v>
      </c>
      <c r="H50" s="455">
        <f t="shared" si="47"/>
        <v>-833</v>
      </c>
      <c r="I50" s="248">
        <f>+'Ark1'!AG774</f>
        <v>20.768429890051536</v>
      </c>
      <c r="J50" s="249">
        <f t="shared" si="48"/>
        <v>-2.6708029539843352</v>
      </c>
      <c r="K50" s="248">
        <f>+'Ark1'!AH774</f>
        <v>8.5744908896034311E-2</v>
      </c>
      <c r="L50" s="47"/>
      <c r="M50" s="328">
        <f>+'Ark1'!AI774</f>
        <v>0</v>
      </c>
      <c r="N50" s="71"/>
      <c r="O50" s="71"/>
      <c r="P50" s="71"/>
      <c r="Q50" s="250">
        <f>+'Ark1'!S774</f>
        <v>3.162057877813504</v>
      </c>
      <c r="R50" s="465">
        <f t="shared" si="49"/>
        <v>4.9107714117615053E-2</v>
      </c>
      <c r="S50" s="173"/>
      <c r="T50" s="57" t="str">
        <f>+IF(M50=0,"",'Ark1'!AJ774)</f>
        <v/>
      </c>
      <c r="U50" s="278"/>
      <c r="V50" s="5" t="str">
        <f>+IF(M50=0,"",'Ark1'!AK774)</f>
        <v/>
      </c>
      <c r="W50" s="172"/>
      <c r="X50" s="250">
        <f>+'Ark1'!T774</f>
        <v>3.355627009646303</v>
      </c>
      <c r="Y50" s="478">
        <f t="shared" si="50"/>
        <v>-0.27169201545373367</v>
      </c>
      <c r="Z50" s="248">
        <f>+'Ark1'!U774</f>
        <v>11.263086816720264</v>
      </c>
      <c r="AA50" s="249">
        <f t="shared" si="51"/>
        <v>5.3574266702076656E-2</v>
      </c>
      <c r="AB50" s="278"/>
      <c r="AC50" s="247">
        <f>+'Ark1'!X774</f>
        <v>29.2604501607717</v>
      </c>
      <c r="AD50" s="247">
        <f>+'Ark1'!Y774</f>
        <v>6.1093247588424431</v>
      </c>
      <c r="AE50" s="248">
        <f>+'Ark1'!Z774</f>
        <v>7.4031901751559772</v>
      </c>
      <c r="AF50" s="248">
        <f>+'Ark1'!Z774</f>
        <v>7.4031901751559772</v>
      </c>
      <c r="AG50" s="250">
        <f>+'Ark1'!AA774</f>
        <v>1.3670039249544756</v>
      </c>
      <c r="AH50" s="250">
        <f>+'Ark1'!AB774</f>
        <v>1.8930127510582688</v>
      </c>
      <c r="AI50" s="247">
        <f>+'Ark1'!AC774</f>
        <v>16.068621181150942</v>
      </c>
      <c r="AJ50" s="247">
        <f>+'Ark1'!AD774</f>
        <v>48.133447238846792</v>
      </c>
      <c r="AK50" s="247">
        <f>+'Ark1'!AE774</f>
        <v>44.360493122318658</v>
      </c>
      <c r="AL50" s="250">
        <f t="shared" si="52"/>
        <v>3.5619483424852585</v>
      </c>
      <c r="AM50" s="247">
        <f t="shared" si="44"/>
        <v>14.71608832807571</v>
      </c>
      <c r="AN50" s="47"/>
      <c r="AO50" s="4"/>
      <c r="AP50" s="58"/>
      <c r="AQ50" s="16"/>
      <c r="AR50" s="5"/>
      <c r="AS50" s="18"/>
    </row>
    <row r="51" spans="1:45" ht="15.6">
      <c r="A51" s="47"/>
      <c r="B51" s="245">
        <f>+'Ark1'!C775</f>
        <v>2001</v>
      </c>
      <c r="C51" s="245">
        <f>+'Ark1'!H775</f>
        <v>2</v>
      </c>
      <c r="D51" s="251" t="s">
        <v>7</v>
      </c>
      <c r="E51" s="245">
        <f>+'Ark1'!Q775</f>
        <v>299</v>
      </c>
      <c r="F51" s="246">
        <f t="shared" si="46"/>
        <v>-18</v>
      </c>
      <c r="G51" s="451">
        <f>+'Ark1'!R775</f>
        <v>5352</v>
      </c>
      <c r="H51" s="455">
        <f t="shared" si="47"/>
        <v>687</v>
      </c>
      <c r="I51" s="248">
        <f>+'Ark1'!AG775</f>
        <v>24.435059664285443</v>
      </c>
      <c r="J51" s="249">
        <f t="shared" si="48"/>
        <v>3.6666297742339076</v>
      </c>
      <c r="K51" s="248">
        <f>+'Ark1'!AH775</f>
        <v>0.31763826606875928</v>
      </c>
      <c r="L51" s="47"/>
      <c r="M51" s="328">
        <f>+'Ark1'!AI775</f>
        <v>0</v>
      </c>
      <c r="N51" s="71"/>
      <c r="O51" s="71"/>
      <c r="P51" s="71"/>
      <c r="Q51" s="250">
        <f>+'Ark1'!S775</f>
        <v>3.4379671150971598</v>
      </c>
      <c r="R51" s="465">
        <f t="shared" si="49"/>
        <v>0.27590923728365579</v>
      </c>
      <c r="S51" s="173"/>
      <c r="T51" s="57" t="str">
        <f>+IF(M51=0,"",'Ark1'!AJ775)</f>
        <v/>
      </c>
      <c r="U51" s="278"/>
      <c r="V51" s="5" t="str">
        <f>+IF(M51=0,"",'Ark1'!AK775)</f>
        <v/>
      </c>
      <c r="W51" s="172"/>
      <c r="X51" s="250">
        <f>+'Ark1'!T775</f>
        <v>3.4919656203288501</v>
      </c>
      <c r="Y51" s="478">
        <f t="shared" si="50"/>
        <v>0.13633861068254705</v>
      </c>
      <c r="Z51" s="248">
        <f>+'Ark1'!U775</f>
        <v>11.063845291479797</v>
      </c>
      <c r="AA51" s="249">
        <f t="shared" si="51"/>
        <v>-0.1992415252404669</v>
      </c>
      <c r="AB51" s="278"/>
      <c r="AC51" s="247">
        <f>+'Ark1'!X775</f>
        <v>30.287742899850528</v>
      </c>
      <c r="AD51" s="247">
        <f>+'Ark1'!Y775</f>
        <v>5.5306427503736924</v>
      </c>
      <c r="AE51" s="248">
        <f>+'Ark1'!Z775</f>
        <v>7.4159396621888609</v>
      </c>
      <c r="AF51" s="248">
        <f>+'Ark1'!Z775</f>
        <v>7.4159396621888609</v>
      </c>
      <c r="AG51" s="250">
        <f>+'Ark1'!AA775</f>
        <v>1.3248096206837057</v>
      </c>
      <c r="AH51" s="250">
        <f>+'Ark1'!AB775</f>
        <v>1.8968965351820724</v>
      </c>
      <c r="AI51" s="247">
        <f>+'Ark1'!AC775</f>
        <v>5.1345611370173563</v>
      </c>
      <c r="AJ51" s="247">
        <f>+'Ark1'!AD775</f>
        <v>37.625098179161569</v>
      </c>
      <c r="AK51" s="247">
        <f>+'Ark1'!AE775</f>
        <v>44.014543679166493</v>
      </c>
      <c r="AL51" s="250">
        <f t="shared" si="52"/>
        <v>3.2181358695652107</v>
      </c>
      <c r="AM51" s="247">
        <f t="shared" si="44"/>
        <v>17.899665551839465</v>
      </c>
      <c r="AN51" s="47"/>
      <c r="AO51" s="4"/>
      <c r="AP51" s="58"/>
      <c r="AQ51" s="16"/>
      <c r="AR51" s="5"/>
      <c r="AS51" s="18"/>
    </row>
    <row r="52" spans="1:45" ht="15.6">
      <c r="A52" s="47"/>
      <c r="B52" s="245">
        <f>+'Ark1'!C776</f>
        <v>2002</v>
      </c>
      <c r="C52" s="245">
        <f>+'Ark1'!H776</f>
        <v>2</v>
      </c>
      <c r="D52" s="251" t="s">
        <v>7</v>
      </c>
      <c r="E52" s="245">
        <f>+'Ark1'!Q776</f>
        <v>304</v>
      </c>
      <c r="F52" s="246">
        <f t="shared" si="46"/>
        <v>5</v>
      </c>
      <c r="G52" s="451">
        <f>+'Ark1'!R776</f>
        <v>5056</v>
      </c>
      <c r="H52" s="455">
        <f t="shared" si="47"/>
        <v>-296</v>
      </c>
      <c r="I52" s="248">
        <f>+'Ark1'!AG776</f>
        <v>20.338861992157995</v>
      </c>
      <c r="J52" s="249">
        <f t="shared" si="48"/>
        <v>-4.0961976721274489</v>
      </c>
      <c r="K52" s="248">
        <f>+'Ark1'!AH776</f>
        <v>0.17800632911392403</v>
      </c>
      <c r="L52" s="47"/>
      <c r="M52" s="328">
        <f>+'Ark1'!AI776</f>
        <v>0</v>
      </c>
      <c r="N52" s="71"/>
      <c r="O52" s="71"/>
      <c r="P52" s="71"/>
      <c r="Q52" s="250">
        <f>+'Ark1'!S776</f>
        <v>3.4238528481012649</v>
      </c>
      <c r="R52" s="465">
        <f t="shared" si="49"/>
        <v>-1.4114266995894909E-2</v>
      </c>
      <c r="S52" s="173"/>
      <c r="T52" s="57" t="str">
        <f>+IF(M52=0,"",'Ark1'!AJ776)</f>
        <v/>
      </c>
      <c r="U52" s="278"/>
      <c r="V52" s="5" t="str">
        <f>+IF(M52=0,"",'Ark1'!AK776)</f>
        <v/>
      </c>
      <c r="W52" s="172"/>
      <c r="X52" s="250">
        <f>+'Ark1'!T776</f>
        <v>3.4974287974683538</v>
      </c>
      <c r="Y52" s="478">
        <f t="shared" si="50"/>
        <v>5.4631771395037276E-3</v>
      </c>
      <c r="Z52" s="248">
        <f>+'Ark1'!U776</f>
        <v>10.926305379746852</v>
      </c>
      <c r="AA52" s="249">
        <f t="shared" si="51"/>
        <v>-0.13753991173294544</v>
      </c>
      <c r="AB52" s="278"/>
      <c r="AC52" s="247">
        <f>+'Ark1'!X776</f>
        <v>27.155854430379744</v>
      </c>
      <c r="AD52" s="247">
        <f>+'Ark1'!Y776</f>
        <v>5.8544303797468364</v>
      </c>
      <c r="AE52" s="248">
        <f>+'Ark1'!Z776</f>
        <v>7.3482883752601484</v>
      </c>
      <c r="AF52" s="248">
        <f>+'Ark1'!Z776</f>
        <v>7.3482883752601484</v>
      </c>
      <c r="AG52" s="250">
        <f>+'Ark1'!AA776</f>
        <v>1.3447244661040139</v>
      </c>
      <c r="AH52" s="250">
        <f>+'Ark1'!AB776</f>
        <v>1.9052915246703936</v>
      </c>
      <c r="AI52" s="247">
        <f>+'Ark1'!AC776</f>
        <v>1.6573652728111901</v>
      </c>
      <c r="AJ52" s="247">
        <f>+'Ark1'!AD776</f>
        <v>35.511708885706994</v>
      </c>
      <c r="AK52" s="247">
        <f>+'Ark1'!AE776</f>
        <v>45.993814226477689</v>
      </c>
      <c r="AL52" s="250">
        <f t="shared" si="52"/>
        <v>3.191231009184917</v>
      </c>
      <c r="AM52" s="247">
        <f t="shared" si="44"/>
        <v>16.631578947368421</v>
      </c>
      <c r="AN52" s="47"/>
      <c r="AO52" s="4"/>
      <c r="AP52" s="58"/>
      <c r="AQ52" s="16"/>
      <c r="AR52" s="5"/>
      <c r="AS52" s="18"/>
    </row>
    <row r="53" spans="1:45" ht="15.6">
      <c r="A53" s="47"/>
      <c r="B53" s="245">
        <f>+'Ark1'!C777</f>
        <v>2003</v>
      </c>
      <c r="C53" s="245">
        <f>+'Ark1'!H777</f>
        <v>2</v>
      </c>
      <c r="D53" s="251" t="s">
        <v>7</v>
      </c>
      <c r="E53" s="245">
        <f>+'Ark1'!Q777</f>
        <v>305</v>
      </c>
      <c r="F53" s="246">
        <f t="shared" si="46"/>
        <v>1</v>
      </c>
      <c r="G53" s="451">
        <f>+'Ark1'!R777</f>
        <v>5577</v>
      </c>
      <c r="H53" s="455">
        <f t="shared" si="47"/>
        <v>521</v>
      </c>
      <c r="I53" s="248">
        <f>+'Ark1'!AG777</f>
        <v>23.947305361223592</v>
      </c>
      <c r="J53" s="249">
        <f t="shared" si="48"/>
        <v>3.608443369065597</v>
      </c>
      <c r="K53" s="248">
        <f>+'Ark1'!AH777</f>
        <v>0.16137708445400756</v>
      </c>
      <c r="L53" s="47"/>
      <c r="M53" s="328">
        <f>+'Ark1'!AI777</f>
        <v>0</v>
      </c>
      <c r="N53" s="71"/>
      <c r="O53" s="71"/>
      <c r="P53" s="71"/>
      <c r="Q53" s="250">
        <f>+'Ark1'!S777</f>
        <v>3.5639232562309497</v>
      </c>
      <c r="R53" s="465">
        <f t="shared" si="49"/>
        <v>0.14007040812968485</v>
      </c>
      <c r="S53" s="173"/>
      <c r="T53" s="57" t="str">
        <f>+IF(M53=0,"",'Ark1'!AJ777)</f>
        <v/>
      </c>
      <c r="U53" s="278"/>
      <c r="V53" s="5" t="str">
        <f>+IF(M53=0,"",'Ark1'!AK777)</f>
        <v/>
      </c>
      <c r="W53" s="172"/>
      <c r="X53" s="250">
        <f>+'Ark1'!T777</f>
        <v>3.5409718486641557</v>
      </c>
      <c r="Y53" s="478">
        <f t="shared" si="50"/>
        <v>4.354305119580193E-2</v>
      </c>
      <c r="Z53" s="248">
        <f>+'Ark1'!U777</f>
        <v>11.020333512641182</v>
      </c>
      <c r="AA53" s="249">
        <f t="shared" si="51"/>
        <v>9.4028132894329985E-2</v>
      </c>
      <c r="AB53" s="278"/>
      <c r="AC53" s="247">
        <f>+'Ark1'!X777</f>
        <v>28.169266630805101</v>
      </c>
      <c r="AD53" s="247">
        <f>+'Ark1'!Y777</f>
        <v>4.8592433207817827</v>
      </c>
      <c r="AE53" s="248">
        <f>+'Ark1'!Z777</f>
        <v>7.2400802296697284</v>
      </c>
      <c r="AF53" s="248">
        <f>+'Ark1'!Z777</f>
        <v>7.2400802296697284</v>
      </c>
      <c r="AG53" s="250">
        <f>+'Ark1'!AA777</f>
        <v>1.3629134115539121</v>
      </c>
      <c r="AH53" s="250">
        <f>+'Ark1'!AB777</f>
        <v>1.9190581753926996</v>
      </c>
      <c r="AI53" s="247">
        <f>+'Ark1'!AC777</f>
        <v>10.200410638606701</v>
      </c>
      <c r="AJ53" s="247">
        <f>+'Ark1'!AD777</f>
        <v>39.294360684675411</v>
      </c>
      <c r="AK53" s="247">
        <f>+'Ark1'!AE777</f>
        <v>42.111262658977203</v>
      </c>
      <c r="AL53" s="250">
        <f t="shared" si="52"/>
        <v>3.0921915878446291</v>
      </c>
      <c r="AM53" s="247">
        <f t="shared" si="44"/>
        <v>18.285245901639342</v>
      </c>
      <c r="AN53" s="47"/>
      <c r="AO53" s="4"/>
      <c r="AP53" s="58"/>
      <c r="AQ53" s="16"/>
      <c r="AR53" s="5"/>
      <c r="AS53" s="18"/>
    </row>
    <row r="54" spans="1:45" ht="15.6">
      <c r="A54" s="47"/>
      <c r="B54" s="245">
        <f>+'Ark1'!C778</f>
        <v>2004</v>
      </c>
      <c r="C54" s="245">
        <f>+'Ark1'!H778</f>
        <v>2</v>
      </c>
      <c r="D54" s="251" t="s">
        <v>7</v>
      </c>
      <c r="E54" s="245">
        <f>+'Ark1'!Q778</f>
        <v>332</v>
      </c>
      <c r="F54" s="246">
        <f t="shared" si="46"/>
        <v>27</v>
      </c>
      <c r="G54" s="451">
        <f>+'Ark1'!R778</f>
        <v>5766</v>
      </c>
      <c r="H54" s="455">
        <f t="shared" si="47"/>
        <v>189</v>
      </c>
      <c r="I54" s="248">
        <f>+'Ark1'!AG778</f>
        <v>27.146545718965896</v>
      </c>
      <c r="J54" s="249">
        <f t="shared" si="48"/>
        <v>3.1992403577423048</v>
      </c>
      <c r="K54" s="248">
        <f>+'Ark1'!AH778</f>
        <v>0.24280263614290673</v>
      </c>
      <c r="L54" s="47"/>
      <c r="M54" s="328">
        <f>+'Ark1'!AI778</f>
        <v>0</v>
      </c>
      <c r="N54" s="71"/>
      <c r="O54" s="71"/>
      <c r="P54" s="71"/>
      <c r="Q54" s="250">
        <f>+'Ark1'!S778</f>
        <v>3.8907388137356902</v>
      </c>
      <c r="R54" s="465">
        <f t="shared" si="49"/>
        <v>0.32681555750474045</v>
      </c>
      <c r="S54" s="173"/>
      <c r="T54" s="57" t="str">
        <f>+IF(M54=0,"",'Ark1'!AJ778)</f>
        <v/>
      </c>
      <c r="U54" s="278"/>
      <c r="V54" s="5" t="str">
        <f>+IF(M54=0,"",'Ark1'!AK778)</f>
        <v/>
      </c>
      <c r="W54" s="172"/>
      <c r="X54" s="250">
        <f>+'Ark1'!T778</f>
        <v>3.2962192160943458</v>
      </c>
      <c r="Y54" s="478">
        <f t="shared" si="50"/>
        <v>-0.24475263256980995</v>
      </c>
      <c r="Z54" s="248">
        <f>+'Ark1'!U778</f>
        <v>11.401751647589336</v>
      </c>
      <c r="AA54" s="249">
        <f t="shared" si="51"/>
        <v>0.38141813494815402</v>
      </c>
      <c r="AB54" s="278"/>
      <c r="AC54" s="247">
        <f>+'Ark1'!X778</f>
        <v>28.338536246964967</v>
      </c>
      <c r="AD54" s="247">
        <f>+'Ark1'!Y778</f>
        <v>6.3128685397155753</v>
      </c>
      <c r="AE54" s="248">
        <f>+'Ark1'!Z778</f>
        <v>7.3365719716291071</v>
      </c>
      <c r="AF54" s="248">
        <f>+'Ark1'!Z778</f>
        <v>7.3365719716291071</v>
      </c>
      <c r="AG54" s="250">
        <f>+'Ark1'!AA778</f>
        <v>1.5240678364641622</v>
      </c>
      <c r="AH54" s="250">
        <f>+'Ark1'!AB778</f>
        <v>1.9617420240188927</v>
      </c>
      <c r="AI54" s="247">
        <f>+'Ark1'!AC778</f>
        <v>12.741321947080898</v>
      </c>
      <c r="AJ54" s="247">
        <f>+'Ark1'!AD778</f>
        <v>36.035321465483186</v>
      </c>
      <c r="AK54" s="247">
        <f>+'Ark1'!AE778</f>
        <v>37.214969966899154</v>
      </c>
      <c r="AL54" s="250">
        <f t="shared" si="52"/>
        <v>2.9304849781581592</v>
      </c>
      <c r="AM54" s="247">
        <f t="shared" si="44"/>
        <v>17.367469879518072</v>
      </c>
      <c r="AN54" s="47"/>
      <c r="AO54" s="4"/>
      <c r="AP54" s="58"/>
      <c r="AQ54" s="16"/>
      <c r="AR54" s="5"/>
      <c r="AS54" s="18"/>
    </row>
    <row r="55" spans="1:45" ht="15.6">
      <c r="A55" s="47"/>
      <c r="B55" s="245">
        <f>+'Ark1'!C779</f>
        <v>2005</v>
      </c>
      <c r="C55" s="245">
        <f>+'Ark1'!H779</f>
        <v>2</v>
      </c>
      <c r="D55" s="251" t="s">
        <v>7</v>
      </c>
      <c r="E55" s="245">
        <f>+'Ark1'!Q779</f>
        <v>309</v>
      </c>
      <c r="F55" s="246">
        <f t="shared" si="46"/>
        <v>-23</v>
      </c>
      <c r="G55" s="451">
        <f>+'Ark1'!R779</f>
        <v>6826</v>
      </c>
      <c r="H55" s="455">
        <f t="shared" si="47"/>
        <v>1060</v>
      </c>
      <c r="I55" s="248">
        <f>+'Ark1'!AG779</f>
        <v>28.874455260880858</v>
      </c>
      <c r="J55" s="249">
        <f t="shared" si="48"/>
        <v>1.7279095419149613</v>
      </c>
      <c r="K55" s="248">
        <f>+'Ark1'!AH779</f>
        <v>0.45414591268678595</v>
      </c>
      <c r="L55" s="47"/>
      <c r="M55" s="328">
        <f>+'Ark1'!AI779</f>
        <v>0</v>
      </c>
      <c r="N55" s="71"/>
      <c r="O55" s="71"/>
      <c r="P55" s="71"/>
      <c r="Q55" s="250">
        <f>+'Ark1'!S779</f>
        <v>4.02285379431585</v>
      </c>
      <c r="R55" s="465">
        <f t="shared" si="49"/>
        <v>0.1321149805801598</v>
      </c>
      <c r="S55" s="173"/>
      <c r="T55" s="57" t="str">
        <f>+IF(M55=0,"",'Ark1'!AJ779)</f>
        <v/>
      </c>
      <c r="U55" s="278"/>
      <c r="V55" s="5" t="str">
        <f>+IF(M55=0,"",'Ark1'!AK779)</f>
        <v/>
      </c>
      <c r="W55" s="172"/>
      <c r="X55" s="250">
        <f>+'Ark1'!T779</f>
        <v>3.4539994140052745</v>
      </c>
      <c r="Y55" s="478">
        <f t="shared" si="50"/>
        <v>0.15778019791092879</v>
      </c>
      <c r="Z55" s="248">
        <f>+'Ark1'!U779</f>
        <v>11.503340169938436</v>
      </c>
      <c r="AA55" s="249">
        <f t="shared" si="51"/>
        <v>0.10158852234910043</v>
      </c>
      <c r="AB55" s="278"/>
      <c r="AC55" s="247">
        <f>+'Ark1'!X779</f>
        <v>29.929680632874305</v>
      </c>
      <c r="AD55" s="247">
        <f>+'Ark1'!Y779</f>
        <v>6.3287430413126291</v>
      </c>
      <c r="AE55" s="248">
        <f>+'Ark1'!Z779</f>
        <v>7.4448174420468094</v>
      </c>
      <c r="AF55" s="248">
        <f>+'Ark1'!Z779</f>
        <v>7.4448174420468094</v>
      </c>
      <c r="AG55" s="250">
        <f>+'Ark1'!AA779</f>
        <v>1.669184119204377</v>
      </c>
      <c r="AH55" s="250">
        <f>+'Ark1'!AB779</f>
        <v>1.9970699242763423</v>
      </c>
      <c r="AI55" s="247">
        <f>+'Ark1'!AC779</f>
        <v>3.6200104877337904</v>
      </c>
      <c r="AJ55" s="247">
        <f>+'Ark1'!AD779</f>
        <v>33.002948704145993</v>
      </c>
      <c r="AK55" s="247">
        <f>+'Ark1'!AE779</f>
        <v>42.704758830075683</v>
      </c>
      <c r="AL55" s="250">
        <f t="shared" si="52"/>
        <v>2.8594974508375741</v>
      </c>
      <c r="AM55" s="247">
        <f t="shared" si="44"/>
        <v>22.090614886731391</v>
      </c>
      <c r="AN55" s="47"/>
      <c r="AO55" s="4"/>
      <c r="AP55" s="58"/>
      <c r="AQ55" s="16"/>
      <c r="AR55" s="5"/>
      <c r="AS55" s="18"/>
    </row>
    <row r="56" spans="1:45" ht="15.6">
      <c r="A56" s="47"/>
      <c r="B56" s="245">
        <f>+'Ark1'!C780</f>
        <v>2006</v>
      </c>
      <c r="C56" s="245">
        <f>+'Ark1'!H780</f>
        <v>2</v>
      </c>
      <c r="D56" s="251" t="s">
        <v>7</v>
      </c>
      <c r="E56" s="245">
        <f>+'Ark1'!Q780</f>
        <v>296</v>
      </c>
      <c r="F56" s="246">
        <f t="shared" si="46"/>
        <v>-13</v>
      </c>
      <c r="G56" s="451">
        <f>+'Ark1'!R780</f>
        <v>7265</v>
      </c>
      <c r="H56" s="455">
        <f t="shared" si="47"/>
        <v>439</v>
      </c>
      <c r="I56" s="248">
        <f>+'Ark1'!AG780</f>
        <v>28.736344674950089</v>
      </c>
      <c r="J56" s="249">
        <f t="shared" si="48"/>
        <v>-0.13811058593076808</v>
      </c>
      <c r="K56" s="248">
        <f>+'Ark1'!AH780</f>
        <v>8.2587749483826564E-2</v>
      </c>
      <c r="L56" s="47"/>
      <c r="M56" s="328">
        <f>+'Ark1'!AI780</f>
        <v>0</v>
      </c>
      <c r="N56" s="71"/>
      <c r="O56" s="71"/>
      <c r="P56" s="71"/>
      <c r="Q56" s="250">
        <f>+'Ark1'!S780</f>
        <v>3.9143840330351001</v>
      </c>
      <c r="R56" s="465">
        <f t="shared" si="49"/>
        <v>-0.10846976128074992</v>
      </c>
      <c r="S56" s="173"/>
      <c r="T56" s="57" t="str">
        <f>+IF(M56=0,"",'Ark1'!AJ780)</f>
        <v/>
      </c>
      <c r="U56" s="278"/>
      <c r="V56" s="5" t="str">
        <f>+IF(M56=0,"",'Ark1'!AK780)</f>
        <v/>
      </c>
      <c r="W56" s="172"/>
      <c r="X56" s="250">
        <f>+'Ark1'!T780</f>
        <v>3.4717136958017898</v>
      </c>
      <c r="Y56" s="478">
        <f t="shared" si="50"/>
        <v>1.7714281796515241E-2</v>
      </c>
      <c r="Z56" s="248">
        <f>+'Ark1'!U780</f>
        <v>11.543454920853421</v>
      </c>
      <c r="AA56" s="249">
        <f t="shared" si="51"/>
        <v>4.0114750914984398E-2</v>
      </c>
      <c r="AB56" s="278"/>
      <c r="AC56" s="247">
        <f>+'Ark1'!X780</f>
        <v>29.181004817618721</v>
      </c>
      <c r="AD56" s="247">
        <f>+'Ark1'!Y780</f>
        <v>6.4143152099105283</v>
      </c>
      <c r="AE56" s="248">
        <f>+'Ark1'!Z780</f>
        <v>7.3385457309667235</v>
      </c>
      <c r="AF56" s="248">
        <f>+'Ark1'!Z780</f>
        <v>7.3385457309667235</v>
      </c>
      <c r="AG56" s="250">
        <f>+'Ark1'!AA780</f>
        <v>1.600531005680375</v>
      </c>
      <c r="AH56" s="250">
        <f>+'Ark1'!AB780</f>
        <v>1.9257532080653597</v>
      </c>
      <c r="AI56" s="247">
        <f>+'Ark1'!AC780</f>
        <v>6.9868974019857806</v>
      </c>
      <c r="AJ56" s="247">
        <f>+'Ark1'!AD780</f>
        <v>39.892593891423203</v>
      </c>
      <c r="AK56" s="247">
        <f>+'Ark1'!AE780</f>
        <v>39.216037787314129</v>
      </c>
      <c r="AL56" s="250">
        <f t="shared" si="52"/>
        <v>2.9489837541317989</v>
      </c>
      <c r="AM56" s="247">
        <f t="shared" si="44"/>
        <v>24.543918918918919</v>
      </c>
      <c r="AN56" s="47"/>
      <c r="AO56" s="4"/>
      <c r="AP56" s="58"/>
      <c r="AQ56" s="16"/>
      <c r="AR56" s="5"/>
      <c r="AS56" s="18"/>
    </row>
    <row r="57" spans="1:45" ht="15.6">
      <c r="A57" s="47"/>
      <c r="B57" s="245">
        <f>+'Ark1'!C781</f>
        <v>2007</v>
      </c>
      <c r="C57" s="245">
        <f>+'Ark1'!H781</f>
        <v>2</v>
      </c>
      <c r="D57" s="251" t="s">
        <v>7</v>
      </c>
      <c r="E57" s="245">
        <f>+'Ark1'!Q781</f>
        <v>316</v>
      </c>
      <c r="F57" s="246">
        <f t="shared" si="46"/>
        <v>20</v>
      </c>
      <c r="G57" s="451">
        <f>+'Ark1'!R781</f>
        <v>7091</v>
      </c>
      <c r="H57" s="455">
        <f t="shared" si="47"/>
        <v>-174</v>
      </c>
      <c r="I57" s="248">
        <f>+'Ark1'!AG781</f>
        <v>31.747608461020405</v>
      </c>
      <c r="J57" s="249">
        <f t="shared" si="48"/>
        <v>3.011263786070316</v>
      </c>
      <c r="K57" s="248">
        <f>+'Ark1'!AH781</f>
        <v>0.23974051614722897</v>
      </c>
      <c r="L57" s="47"/>
      <c r="M57" s="328">
        <f>+'Ark1'!AI781</f>
        <v>0</v>
      </c>
      <c r="N57" s="71"/>
      <c r="O57" s="71"/>
      <c r="P57" s="71"/>
      <c r="Q57" s="250">
        <f>+'Ark1'!S781</f>
        <v>4.1487801438443093</v>
      </c>
      <c r="R57" s="465">
        <f t="shared" si="49"/>
        <v>0.23439611080920919</v>
      </c>
      <c r="S57" s="173"/>
      <c r="T57" s="57" t="str">
        <f>+IF(M57=0,"",'Ark1'!AJ781)</f>
        <v/>
      </c>
      <c r="U57" s="278"/>
      <c r="V57" s="5" t="str">
        <f>+IF(M57=0,"",'Ark1'!AK781)</f>
        <v/>
      </c>
      <c r="W57" s="172"/>
      <c r="X57" s="250">
        <f>+'Ark1'!T781</f>
        <v>3.529121421520236</v>
      </c>
      <c r="Y57" s="478">
        <f t="shared" si="50"/>
        <v>5.7407725718446212E-2</v>
      </c>
      <c r="Z57" s="248">
        <f>+'Ark1'!U781</f>
        <v>12.13346495557747</v>
      </c>
      <c r="AA57" s="249">
        <f t="shared" si="51"/>
        <v>0.59001003472404889</v>
      </c>
      <c r="AB57" s="278"/>
      <c r="AC57" s="247">
        <f>+'Ark1'!X781</f>
        <v>30.320124100973057</v>
      </c>
      <c r="AD57" s="247">
        <f>+'Ark1'!Y781</f>
        <v>6.7832463686363011</v>
      </c>
      <c r="AE57" s="248">
        <f>+'Ark1'!Z781</f>
        <v>7.1658752812826005</v>
      </c>
      <c r="AF57" s="248">
        <f>+'Ark1'!Z781</f>
        <v>7.1658752812826005</v>
      </c>
      <c r="AG57" s="250">
        <f>+'Ark1'!AA781</f>
        <v>1.7572316462434143</v>
      </c>
      <c r="AH57" s="250">
        <f>+'Ark1'!AB781</f>
        <v>1.9295421854976411</v>
      </c>
      <c r="AI57" s="247">
        <f>+'Ark1'!AC781</f>
        <v>9.9663283307305939</v>
      </c>
      <c r="AJ57" s="247">
        <f>+'Ark1'!AD781</f>
        <v>40.799558953781826</v>
      </c>
      <c r="AK57" s="247">
        <f>+'Ark1'!AE781</f>
        <v>37.040857499230654</v>
      </c>
      <c r="AL57" s="250">
        <f t="shared" si="52"/>
        <v>2.9245861518066505</v>
      </c>
      <c r="AM57" s="247">
        <f t="shared" si="44"/>
        <v>22.439873417721518</v>
      </c>
      <c r="AN57" s="47"/>
      <c r="AO57" s="4"/>
      <c r="AP57" s="58"/>
      <c r="AQ57" s="16"/>
      <c r="AR57" s="5"/>
      <c r="AS57" s="18"/>
    </row>
    <row r="58" spans="1:45" ht="15.6">
      <c r="A58" s="47"/>
      <c r="B58" s="245">
        <f>+'Ark1'!C782</f>
        <v>2008</v>
      </c>
      <c r="C58" s="245">
        <f>+'Ark1'!H782</f>
        <v>2</v>
      </c>
      <c r="D58" s="251" t="s">
        <v>7</v>
      </c>
      <c r="E58" s="245">
        <f>+'Ark1'!Q782</f>
        <v>299</v>
      </c>
      <c r="F58" s="246">
        <f t="shared" ref="F58:F65" si="53">+E58-E57</f>
        <v>-17</v>
      </c>
      <c r="G58" s="451">
        <f>+'Ark1'!R782</f>
        <v>7436</v>
      </c>
      <c r="H58" s="455">
        <f t="shared" ref="H58:H65" si="54">+G58-G57</f>
        <v>345</v>
      </c>
      <c r="I58" s="248">
        <f>+'Ark1'!AG782</f>
        <v>29.24075537459348</v>
      </c>
      <c r="J58" s="249">
        <f t="shared" ref="J58:J65" si="55">+I58-I57</f>
        <v>-2.5068530864269256</v>
      </c>
      <c r="K58" s="248">
        <f>+'Ark1'!AH782</f>
        <v>0.10758472296933833</v>
      </c>
      <c r="L58" s="47"/>
      <c r="M58" s="328">
        <f>+'Ark1'!AI782</f>
        <v>0</v>
      </c>
      <c r="N58" s="71"/>
      <c r="O58" s="71"/>
      <c r="P58" s="71"/>
      <c r="Q58" s="250">
        <f>+'Ark1'!S782</f>
        <v>4.5949435180204405</v>
      </c>
      <c r="R58" s="465">
        <f t="shared" ref="R58:R65" si="56">+Q58-Q57</f>
        <v>0.44616337417613128</v>
      </c>
      <c r="S58" s="173"/>
      <c r="T58" s="57" t="str">
        <f>+IF(M58=0,"",'Ark1'!AJ782)</f>
        <v/>
      </c>
      <c r="U58" s="278"/>
      <c r="V58" s="5" t="str">
        <f>+IF(M58=0,"",'Ark1'!AK782)</f>
        <v/>
      </c>
      <c r="W58" s="172"/>
      <c r="X58" s="250">
        <f>+'Ark1'!T782</f>
        <v>3.9670521785906399</v>
      </c>
      <c r="Y58" s="478">
        <f t="shared" ref="Y58:Y65" si="57">+X58-X57</f>
        <v>0.43793075707040385</v>
      </c>
      <c r="Z58" s="248">
        <f>+'Ark1'!U782</f>
        <v>11.878160301237211</v>
      </c>
      <c r="AA58" s="249">
        <f t="shared" ref="AA58:AA65" si="58">+Z58-Z57</f>
        <v>-0.25530465434025906</v>
      </c>
      <c r="AB58" s="278"/>
      <c r="AC58" s="247">
        <f>+'Ark1'!X782</f>
        <v>32.70575578267885</v>
      </c>
      <c r="AD58" s="247">
        <f>+'Ark1'!Y782</f>
        <v>8.83539537385691</v>
      </c>
      <c r="AE58" s="248">
        <f>+'Ark1'!Z782</f>
        <v>7.8363427040882883</v>
      </c>
      <c r="AF58" s="248">
        <f>+'Ark1'!Z782</f>
        <v>7.8363427040882883</v>
      </c>
      <c r="AG58" s="250">
        <f>+'Ark1'!AA782</f>
        <v>1.6928626663230342</v>
      </c>
      <c r="AH58" s="250">
        <f>+'Ark1'!AB782</f>
        <v>1.9163844310983496</v>
      </c>
      <c r="AI58" s="247">
        <f>+'Ark1'!AC782</f>
        <v>8.3693337187251853</v>
      </c>
      <c r="AJ58" s="247">
        <f>+'Ark1'!AD782</f>
        <v>41.325928260926162</v>
      </c>
      <c r="AK58" s="247">
        <f>+'Ark1'!AE782</f>
        <v>40.983618524728527</v>
      </c>
      <c r="AL58" s="250">
        <f t="shared" ref="AL58:AL65" si="59">+Z58/Q58</f>
        <v>2.5850503394989439</v>
      </c>
      <c r="AM58" s="247">
        <f t="shared" si="44"/>
        <v>24.869565217391305</v>
      </c>
      <c r="AN58" s="47"/>
      <c r="AO58" s="4"/>
      <c r="AP58" s="58"/>
      <c r="AQ58" s="16"/>
      <c r="AR58" s="5"/>
      <c r="AS58" s="18"/>
    </row>
    <row r="59" spans="1:45" ht="15.6">
      <c r="A59" s="47"/>
      <c r="B59" s="245">
        <f>+'Ark1'!C783</f>
        <v>2009</v>
      </c>
      <c r="C59" s="245">
        <f>+'Ark1'!H783</f>
        <v>2</v>
      </c>
      <c r="D59" s="251" t="s">
        <v>7</v>
      </c>
      <c r="E59" s="245">
        <f>+'Ark1'!Q783</f>
        <v>309</v>
      </c>
      <c r="F59" s="246">
        <f t="shared" si="53"/>
        <v>10</v>
      </c>
      <c r="G59" s="451">
        <f>+'Ark1'!R783</f>
        <v>7900</v>
      </c>
      <c r="H59" s="455">
        <f t="shared" si="54"/>
        <v>464</v>
      </c>
      <c r="I59" s="248">
        <f>+'Ark1'!AG783</f>
        <v>32.255592478327742</v>
      </c>
      <c r="J59" s="249">
        <f t="shared" si="55"/>
        <v>3.0148371037342621</v>
      </c>
      <c r="K59" s="248">
        <f>+'Ark1'!AH783</f>
        <v>0.18987341772151903</v>
      </c>
      <c r="L59" s="47"/>
      <c r="M59" s="328">
        <f>+'Ark1'!AI783</f>
        <v>0</v>
      </c>
      <c r="N59" s="71"/>
      <c r="O59" s="71"/>
      <c r="P59" s="71"/>
      <c r="Q59" s="250">
        <f>+'Ark1'!S783</f>
        <v>4.80860759493671</v>
      </c>
      <c r="R59" s="465">
        <f t="shared" si="56"/>
        <v>0.21366407691626943</v>
      </c>
      <c r="S59" s="173"/>
      <c r="T59" s="57" t="str">
        <f>+IF(M59=0,"",'Ark1'!AJ783)</f>
        <v/>
      </c>
      <c r="U59" s="278"/>
      <c r="V59" s="5" t="str">
        <f>+IF(M59=0,"",'Ark1'!AK783)</f>
        <v/>
      </c>
      <c r="W59" s="172"/>
      <c r="X59" s="250">
        <f>+'Ark1'!T783</f>
        <v>4.0815189873417728</v>
      </c>
      <c r="Y59" s="478">
        <f t="shared" si="57"/>
        <v>0.11446680875113291</v>
      </c>
      <c r="Z59" s="248">
        <f>+'Ark1'!U783</f>
        <v>11.945291139240524</v>
      </c>
      <c r="AA59" s="249">
        <f t="shared" si="58"/>
        <v>6.7130838003313542E-2</v>
      </c>
      <c r="AB59" s="278"/>
      <c r="AC59" s="247">
        <f>+'Ark1'!X783</f>
        <v>31.202531645569621</v>
      </c>
      <c r="AD59" s="247">
        <f>+'Ark1'!Y783</f>
        <v>9.2278481012658222</v>
      </c>
      <c r="AE59" s="248">
        <f>+'Ark1'!Z783</f>
        <v>7.8269705314411135</v>
      </c>
      <c r="AF59" s="248">
        <f>+'Ark1'!Z783</f>
        <v>7.8269705314411135</v>
      </c>
      <c r="AG59" s="250">
        <f>+'Ark1'!AA783</f>
        <v>1.8123561377579456</v>
      </c>
      <c r="AH59" s="250">
        <f>+'Ark1'!AB783</f>
        <v>1.8768915107992712</v>
      </c>
      <c r="AI59" s="247">
        <f>+'Ark1'!AC783</f>
        <v>8.0690653668906265</v>
      </c>
      <c r="AJ59" s="247">
        <f>+'Ark1'!AD783</f>
        <v>46.254029599578253</v>
      </c>
      <c r="AK59" s="247">
        <f>+'Ark1'!AE783</f>
        <v>40.410134467288891</v>
      </c>
      <c r="AL59" s="250">
        <f t="shared" si="59"/>
        <v>2.4841476255659711</v>
      </c>
      <c r="AM59" s="247">
        <f t="shared" si="44"/>
        <v>25.566343042071196</v>
      </c>
      <c r="AN59" s="47"/>
      <c r="AO59" s="4"/>
      <c r="AP59" s="16"/>
      <c r="AQ59" s="16"/>
      <c r="AR59" s="5"/>
      <c r="AS59" s="18"/>
    </row>
    <row r="60" spans="1:45" ht="15.6">
      <c r="A60" s="47"/>
      <c r="B60" s="245">
        <f>+'Ark1'!C784</f>
        <v>2010</v>
      </c>
      <c r="C60" s="245">
        <f>+'Ark1'!H784</f>
        <v>2</v>
      </c>
      <c r="D60" s="251" t="s">
        <v>7</v>
      </c>
      <c r="E60" s="245">
        <f>+'Ark1'!Q784</f>
        <v>355</v>
      </c>
      <c r="F60" s="246">
        <f t="shared" si="53"/>
        <v>46</v>
      </c>
      <c r="G60" s="451">
        <f>+'Ark1'!R784</f>
        <v>9118.630000000001</v>
      </c>
      <c r="H60" s="455">
        <f t="shared" si="54"/>
        <v>1218.630000000001</v>
      </c>
      <c r="I60" s="248">
        <f>+'Ark1'!AG784</f>
        <v>34.679380061642689</v>
      </c>
      <c r="J60" s="249">
        <f t="shared" si="55"/>
        <v>2.4237875833149474</v>
      </c>
      <c r="K60" s="248">
        <f>+'Ark1'!AH784</f>
        <v>0.3947961481055815</v>
      </c>
      <c r="L60" s="47"/>
      <c r="M60" s="328">
        <f>+'Ark1'!AI784</f>
        <v>0</v>
      </c>
      <c r="N60" s="71"/>
      <c r="O60" s="71"/>
      <c r="P60" s="71"/>
      <c r="Q60" s="250">
        <f>+'Ark1'!S784</f>
        <v>4.7209131196243277</v>
      </c>
      <c r="R60" s="465">
        <f t="shared" si="56"/>
        <v>-8.7694475312382281E-2</v>
      </c>
      <c r="S60" s="173"/>
      <c r="T60" s="57" t="str">
        <f>+IF(M60=0,"",'Ark1'!AJ784)</f>
        <v/>
      </c>
      <c r="U60" s="278"/>
      <c r="V60" s="5" t="str">
        <f>+IF(M60=0,"",'Ark1'!AK784)</f>
        <v/>
      </c>
      <c r="W60" s="172"/>
      <c r="X60" s="250">
        <f>+'Ark1'!T784</f>
        <v>3.8004897665548434</v>
      </c>
      <c r="Y60" s="478">
        <f t="shared" si="57"/>
        <v>-0.28102922078692938</v>
      </c>
      <c r="Z60" s="248">
        <f>+'Ark1'!U784</f>
        <v>11.265760317065148</v>
      </c>
      <c r="AA60" s="249">
        <f t="shared" si="58"/>
        <v>-0.67953082217537641</v>
      </c>
      <c r="AB60" s="278"/>
      <c r="AC60" s="247">
        <f>+'Ark1'!X784</f>
        <v>27.953760597809101</v>
      </c>
      <c r="AD60" s="247">
        <f>+'Ark1'!Y784</f>
        <v>7.2598625012748608</v>
      </c>
      <c r="AE60" s="248">
        <f>+'Ark1'!Z784</f>
        <v>7.4079641637045572</v>
      </c>
      <c r="AF60" s="248">
        <f>+'Ark1'!Z784</f>
        <v>7.4079641637045572</v>
      </c>
      <c r="AG60" s="250">
        <f>+'Ark1'!AA784</f>
        <v>1.7823690885716403</v>
      </c>
      <c r="AH60" s="250">
        <f>+'Ark1'!AB784</f>
        <v>1.9125786996242795</v>
      </c>
      <c r="AI60" s="247">
        <f>+'Ark1'!AC784</f>
        <v>10.859079873820065</v>
      </c>
      <c r="AJ60" s="247">
        <f>+'Ark1'!AD784</f>
        <v>36.178740481710193</v>
      </c>
      <c r="AK60" s="247">
        <f>+'Ark1'!AE784</f>
        <v>42.699631565651245</v>
      </c>
      <c r="AL60" s="250">
        <f t="shared" si="59"/>
        <v>2.3863519686974528</v>
      </c>
      <c r="AM60" s="247">
        <f t="shared" si="44"/>
        <v>25.686281690140849</v>
      </c>
      <c r="AN60" s="47"/>
      <c r="AO60" s="4"/>
      <c r="AP60" s="16"/>
      <c r="AQ60" s="16"/>
      <c r="AR60" s="5"/>
      <c r="AS60" s="18"/>
    </row>
    <row r="61" spans="1:45" ht="15.6">
      <c r="A61" s="47"/>
      <c r="B61" s="245">
        <f>+'Ark1'!C785</f>
        <v>2011</v>
      </c>
      <c r="C61" s="245">
        <f>+'Ark1'!H785</f>
        <v>2</v>
      </c>
      <c r="D61" s="251" t="s">
        <v>7</v>
      </c>
      <c r="E61" s="245">
        <f>+'Ark1'!Q785</f>
        <v>317</v>
      </c>
      <c r="F61" s="246">
        <f t="shared" si="53"/>
        <v>-38</v>
      </c>
      <c r="G61" s="451">
        <f>+'Ark1'!R785</f>
        <v>6726</v>
      </c>
      <c r="H61" s="455">
        <f t="shared" si="54"/>
        <v>-2392.630000000001</v>
      </c>
      <c r="I61" s="248">
        <f>+'Ark1'!AG785</f>
        <v>32.001483753525306</v>
      </c>
      <c r="J61" s="249">
        <f t="shared" si="55"/>
        <v>-2.6778963081173828</v>
      </c>
      <c r="K61" s="248">
        <f>+'Ark1'!AH785</f>
        <v>0.65417781742491843</v>
      </c>
      <c r="L61" s="47"/>
      <c r="M61" s="328">
        <f>+'Ark1'!AI785</f>
        <v>0</v>
      </c>
      <c r="N61" s="71"/>
      <c r="O61" s="71"/>
      <c r="P61" s="71"/>
      <c r="Q61" s="250">
        <f>+'Ark1'!S785</f>
        <v>4.5667558727326796</v>
      </c>
      <c r="R61" s="465">
        <f t="shared" si="56"/>
        <v>-0.15415724689164811</v>
      </c>
      <c r="S61" s="173"/>
      <c r="T61" s="57" t="str">
        <f>+IF(M61=0,"",'Ark1'!AJ785)</f>
        <v/>
      </c>
      <c r="U61" s="278"/>
      <c r="V61" s="5" t="str">
        <f>+IF(M61=0,"",'Ark1'!AK785)</f>
        <v/>
      </c>
      <c r="W61" s="172"/>
      <c r="X61" s="250">
        <f>+'Ark1'!T785</f>
        <v>3.8737734165923272</v>
      </c>
      <c r="Y61" s="478">
        <f t="shared" si="57"/>
        <v>7.3283650037483827E-2</v>
      </c>
      <c r="Z61" s="248">
        <f>+'Ark1'!U785</f>
        <v>12.000564971751389</v>
      </c>
      <c r="AA61" s="249">
        <f t="shared" si="58"/>
        <v>0.73480465468624168</v>
      </c>
      <c r="AB61" s="278"/>
      <c r="AC61" s="247">
        <f>+'Ark1'!X785</f>
        <v>30.419268510258679</v>
      </c>
      <c r="AD61" s="247">
        <f>+'Ark1'!Y785</f>
        <v>8.5191793041926864</v>
      </c>
      <c r="AE61" s="248">
        <f>+'Ark1'!Z785</f>
        <v>7.5012132813172174</v>
      </c>
      <c r="AF61" s="248">
        <f>+'Ark1'!Z785</f>
        <v>7.5012132813172174</v>
      </c>
      <c r="AG61" s="250">
        <f>+'Ark1'!AA785</f>
        <v>1.7974908426304497</v>
      </c>
      <c r="AH61" s="250">
        <f>+'Ark1'!AB785</f>
        <v>2.0489052519075912</v>
      </c>
      <c r="AI61" s="247">
        <f>+'Ark1'!AC785</f>
        <v>20.42643222414215</v>
      </c>
      <c r="AJ61" s="247">
        <f>+'Ark1'!AD785</f>
        <v>40.743304233052008</v>
      </c>
      <c r="AK61" s="247">
        <f>+'Ark1'!AE785</f>
        <v>42.223286579199915</v>
      </c>
      <c r="AL61" s="250">
        <f t="shared" si="59"/>
        <v>2.6278096106263784</v>
      </c>
      <c r="AM61" s="247">
        <f t="shared" si="44"/>
        <v>21.217665615141957</v>
      </c>
      <c r="AN61" s="47"/>
      <c r="AO61" s="4"/>
      <c r="AP61" s="16"/>
      <c r="AQ61" s="16"/>
      <c r="AR61" s="5"/>
      <c r="AS61" s="18"/>
    </row>
    <row r="62" spans="1:45" ht="15.6">
      <c r="A62" s="47"/>
      <c r="B62" s="245">
        <f>+'Ark1'!C786</f>
        <v>2012</v>
      </c>
      <c r="C62" s="245">
        <f>+'Ark1'!H786</f>
        <v>2</v>
      </c>
      <c r="D62" s="251" t="s">
        <v>7</v>
      </c>
      <c r="E62" s="245">
        <f>+'Ark1'!Q786</f>
        <v>308</v>
      </c>
      <c r="F62" s="246">
        <f t="shared" si="53"/>
        <v>-9</v>
      </c>
      <c r="G62" s="451">
        <f>+'Ark1'!R786</f>
        <v>7929</v>
      </c>
      <c r="H62" s="455">
        <f t="shared" si="54"/>
        <v>1203</v>
      </c>
      <c r="I62" s="248">
        <f>+'Ark1'!AG786</f>
        <v>37.393855234323595</v>
      </c>
      <c r="J62" s="249">
        <f t="shared" si="55"/>
        <v>5.392371480798289</v>
      </c>
      <c r="K62" s="248">
        <f>+'Ark1'!AH786</f>
        <v>0.69365619876403084</v>
      </c>
      <c r="L62" s="47"/>
      <c r="M62" s="328">
        <f>+'Ark1'!AI786</f>
        <v>0</v>
      </c>
      <c r="N62" s="71"/>
      <c r="O62" s="71"/>
      <c r="P62" s="71"/>
      <c r="Q62" s="250">
        <f>+'Ark1'!S786</f>
        <v>5.0378357926598563</v>
      </c>
      <c r="R62" s="465">
        <f t="shared" si="56"/>
        <v>0.47107991992717668</v>
      </c>
      <c r="S62" s="173"/>
      <c r="T62" s="57" t="str">
        <f>+IF(M62=0,"",'Ark1'!AJ786)</f>
        <v/>
      </c>
      <c r="U62" s="278"/>
      <c r="V62" s="5" t="str">
        <f>+IF(M62=0,"",'Ark1'!AK786)</f>
        <v/>
      </c>
      <c r="W62" s="172"/>
      <c r="X62" s="250">
        <f>+'Ark1'!T786</f>
        <v>4.4140496910076941</v>
      </c>
      <c r="Y62" s="478">
        <f t="shared" si="57"/>
        <v>0.54027627441536685</v>
      </c>
      <c r="Z62" s="248">
        <f>+'Ark1'!U786</f>
        <v>13.370866439651904</v>
      </c>
      <c r="AA62" s="249">
        <f t="shared" si="58"/>
        <v>1.3703014679005143</v>
      </c>
      <c r="AB62" s="278"/>
      <c r="AC62" s="247">
        <f>+'Ark1'!X786</f>
        <v>37.432210871484422</v>
      </c>
      <c r="AD62" s="247">
        <f>+'Ark1'!Y786</f>
        <v>10.316559465254132</v>
      </c>
      <c r="AE62" s="248">
        <f>+'Ark1'!Z786</f>
        <v>7.5641462509948676</v>
      </c>
      <c r="AF62" s="248">
        <f>+'Ark1'!Z786</f>
        <v>7.5641462509948676</v>
      </c>
      <c r="AG62" s="250">
        <f>+'Ark1'!AA786</f>
        <v>1.7267873594379237</v>
      </c>
      <c r="AH62" s="250">
        <f>+'Ark1'!AB786</f>
        <v>2.0696558169069497</v>
      </c>
      <c r="AI62" s="247">
        <f>+'Ark1'!AC786</f>
        <v>17.634397739567429</v>
      </c>
      <c r="AJ62" s="247">
        <f>+'Ark1'!AD786</f>
        <v>52.779980270100005</v>
      </c>
      <c r="AK62" s="247">
        <f>+'Ark1'!AE786</f>
        <v>40.313881725452113</v>
      </c>
      <c r="AL62" s="250">
        <f t="shared" si="59"/>
        <v>2.6540893728877193</v>
      </c>
      <c r="AM62" s="247">
        <f t="shared" si="44"/>
        <v>25.743506493506494</v>
      </c>
      <c r="AN62" s="47"/>
      <c r="AO62" s="4"/>
      <c r="AP62" s="16"/>
      <c r="AQ62" s="16"/>
      <c r="AR62" s="5"/>
      <c r="AS62" s="18"/>
    </row>
    <row r="63" spans="1:45" ht="15.6">
      <c r="A63" s="47"/>
      <c r="B63" s="245">
        <f>+'Ark1'!C787</f>
        <v>2013</v>
      </c>
      <c r="C63" s="245">
        <f>+'Ark1'!H787</f>
        <v>2</v>
      </c>
      <c r="D63" s="251" t="s">
        <v>7</v>
      </c>
      <c r="E63" s="245">
        <f>+'Ark1'!Q787</f>
        <v>311</v>
      </c>
      <c r="F63" s="246">
        <f t="shared" si="53"/>
        <v>3</v>
      </c>
      <c r="G63" s="451">
        <f>+'Ark1'!R787</f>
        <v>8096</v>
      </c>
      <c r="H63" s="455">
        <f t="shared" si="54"/>
        <v>167</v>
      </c>
      <c r="I63" s="248">
        <f>+'Ark1'!AG787</f>
        <v>32.323122946283561</v>
      </c>
      <c r="J63" s="249">
        <f t="shared" si="55"/>
        <v>-5.0707322880400341</v>
      </c>
      <c r="K63" s="248">
        <f>+'Ark1'!AH787</f>
        <v>1.4081027667984189</v>
      </c>
      <c r="L63" s="47"/>
      <c r="M63" s="328">
        <f>+'Ark1'!AI787</f>
        <v>0</v>
      </c>
      <c r="N63" s="71"/>
      <c r="O63" s="71"/>
      <c r="P63" s="71"/>
      <c r="Q63" s="250">
        <f>+'Ark1'!S787</f>
        <v>5.1767539525691699</v>
      </c>
      <c r="R63" s="465">
        <f t="shared" si="56"/>
        <v>0.13891815990931367</v>
      </c>
      <c r="S63" s="173"/>
      <c r="T63" s="57" t="str">
        <f>+IF(M63=0,"",'Ark1'!AJ787)</f>
        <v/>
      </c>
      <c r="U63" s="278"/>
      <c r="V63" s="5" t="str">
        <f>+IF(M63=0,"",'Ark1'!AK787)</f>
        <v/>
      </c>
      <c r="W63" s="172"/>
      <c r="X63" s="250">
        <f>+'Ark1'!T787</f>
        <v>4.6148715415019756</v>
      </c>
      <c r="Y63" s="478">
        <f t="shared" si="57"/>
        <v>0.20082185049428158</v>
      </c>
      <c r="Z63" s="248">
        <f>+'Ark1'!U787</f>
        <v>13.443070652173898</v>
      </c>
      <c r="AA63" s="249">
        <f t="shared" si="58"/>
        <v>7.2204212521993938E-2</v>
      </c>
      <c r="AB63" s="278"/>
      <c r="AC63" s="247">
        <f>+'Ark1'!X787</f>
        <v>38.945158102766797</v>
      </c>
      <c r="AD63" s="247">
        <f>+'Ark1'!Y787</f>
        <v>11.734189723320158</v>
      </c>
      <c r="AE63" s="248">
        <f>+'Ark1'!Z787</f>
        <v>7.8104553550804479</v>
      </c>
      <c r="AF63" s="248">
        <f>+'Ark1'!Z787</f>
        <v>7.8104553550804479</v>
      </c>
      <c r="AG63" s="250">
        <f>+'Ark1'!AA787</f>
        <v>1.7361132071150076</v>
      </c>
      <c r="AH63" s="250">
        <f>+'Ark1'!AB787</f>
        <v>2.0328080286938377</v>
      </c>
      <c r="AI63" s="247">
        <f>+'Ark1'!AC787</f>
        <v>18.078784532153126</v>
      </c>
      <c r="AJ63" s="247">
        <f>+'Ark1'!AD787</f>
        <v>45.551758380609243</v>
      </c>
      <c r="AK63" s="247">
        <f>+'Ark1'!AE787</f>
        <v>41.481178763367929</v>
      </c>
      <c r="AL63" s="250">
        <f t="shared" si="59"/>
        <v>2.5968146787239599</v>
      </c>
      <c r="AM63" s="247">
        <f t="shared" si="44"/>
        <v>26.032154340836012</v>
      </c>
      <c r="AN63" s="47"/>
      <c r="AO63" s="4"/>
      <c r="AP63" s="16"/>
      <c r="AQ63" s="16"/>
      <c r="AR63" s="5"/>
      <c r="AS63" s="18"/>
    </row>
    <row r="64" spans="1:45" ht="15.6">
      <c r="A64" s="47"/>
      <c r="B64" s="245">
        <f>+'Ark1'!C788</f>
        <v>2014</v>
      </c>
      <c r="C64" s="245">
        <f>+'Ark1'!H788</f>
        <v>2</v>
      </c>
      <c r="D64" s="251" t="s">
        <v>7</v>
      </c>
      <c r="E64" s="245">
        <f>+'Ark1'!Q788</f>
        <v>299</v>
      </c>
      <c r="F64" s="246">
        <f t="shared" si="53"/>
        <v>-12</v>
      </c>
      <c r="G64" s="451">
        <f>+'Ark1'!R788</f>
        <v>7494</v>
      </c>
      <c r="H64" s="455">
        <f t="shared" si="54"/>
        <v>-602</v>
      </c>
      <c r="I64" s="248">
        <f>+'Ark1'!AG788</f>
        <v>32.157551183615681</v>
      </c>
      <c r="J64" s="249">
        <f t="shared" si="55"/>
        <v>-0.16557176266788076</v>
      </c>
      <c r="K64" s="248">
        <f>+'Ark1'!AH788</f>
        <v>1.0141446490525752</v>
      </c>
      <c r="L64" s="47"/>
      <c r="M64" s="328">
        <f>+'Ark1'!AI788</f>
        <v>0</v>
      </c>
      <c r="N64" s="71"/>
      <c r="O64" s="71"/>
      <c r="P64" s="71"/>
      <c r="Q64" s="250">
        <f>+'Ark1'!S788</f>
        <v>5.0282892981051504</v>
      </c>
      <c r="R64" s="465">
        <f t="shared" si="56"/>
        <v>-0.14846465446401957</v>
      </c>
      <c r="S64" s="173"/>
      <c r="T64" s="57" t="str">
        <f>+IF(M64=0,"",'Ark1'!AJ788)</f>
        <v/>
      </c>
      <c r="U64" s="278"/>
      <c r="V64" s="5" t="str">
        <f>+IF(M64=0,"",'Ark1'!AK788)</f>
        <v/>
      </c>
      <c r="W64" s="172"/>
      <c r="X64" s="250">
        <f>+'Ark1'!T788</f>
        <v>4.3142514011208979</v>
      </c>
      <c r="Y64" s="478">
        <f t="shared" si="57"/>
        <v>-0.30062014038107776</v>
      </c>
      <c r="Z64" s="248">
        <f>+'Ark1'!U788</f>
        <v>12.233987189751844</v>
      </c>
      <c r="AA64" s="249">
        <f t="shared" si="58"/>
        <v>-1.2090834624220541</v>
      </c>
      <c r="AB64" s="278"/>
      <c r="AC64" s="247">
        <f>+'Ark1'!X788</f>
        <v>31.34507606084868</v>
      </c>
      <c r="AD64" s="247">
        <f>+'Ark1'!Y788</f>
        <v>10.341606618628235</v>
      </c>
      <c r="AE64" s="248">
        <f>+'Ark1'!Z788</f>
        <v>7.852840471945</v>
      </c>
      <c r="AF64" s="248">
        <f>+'Ark1'!Z788</f>
        <v>7.852840471945</v>
      </c>
      <c r="AG64" s="250">
        <f>+'Ark1'!AA788</f>
        <v>1.756151363045958</v>
      </c>
      <c r="AH64" s="250">
        <f>+'Ark1'!AB788</f>
        <v>2.0518023721663781</v>
      </c>
      <c r="AI64" s="247">
        <f>+'Ark1'!AC788</f>
        <v>18.915585939974846</v>
      </c>
      <c r="AJ64" s="247">
        <f>+'Ark1'!AD788</f>
        <v>47.124075197078007</v>
      </c>
      <c r="AK64" s="247">
        <f>+'Ark1'!AE788</f>
        <v>38.512014129918278</v>
      </c>
      <c r="AL64" s="250">
        <f t="shared" si="59"/>
        <v>2.4330316862162391</v>
      </c>
      <c r="AM64" s="247">
        <f t="shared" si="44"/>
        <v>25.063545150501671</v>
      </c>
      <c r="AN64" s="47"/>
      <c r="AO64" s="4"/>
      <c r="AP64" s="16"/>
      <c r="AQ64" s="16"/>
      <c r="AR64" s="5"/>
      <c r="AS64" s="18"/>
    </row>
    <row r="65" spans="1:56" ht="15.6">
      <c r="A65" s="47"/>
      <c r="B65" s="245">
        <f>+'Ark1'!C789</f>
        <v>2015</v>
      </c>
      <c r="C65" s="245">
        <f>+'Ark1'!H789</f>
        <v>2</v>
      </c>
      <c r="D65" s="251" t="s">
        <v>7</v>
      </c>
      <c r="E65" s="245">
        <f>+'Ark1'!Q789</f>
        <v>303</v>
      </c>
      <c r="F65" s="246">
        <f t="shared" si="53"/>
        <v>4</v>
      </c>
      <c r="G65" s="451">
        <f>+'Ark1'!R789</f>
        <v>8559</v>
      </c>
      <c r="H65" s="455">
        <f t="shared" si="54"/>
        <v>1065</v>
      </c>
      <c r="I65" s="248">
        <f>+'Ark1'!AG789</f>
        <v>34.533109955650005</v>
      </c>
      <c r="J65" s="249">
        <f t="shared" si="55"/>
        <v>2.3755587720343243</v>
      </c>
      <c r="K65" s="248">
        <f>+'Ark1'!AH789</f>
        <v>0.61923121860030383</v>
      </c>
      <c r="L65" s="47"/>
      <c r="M65" s="328">
        <f>+'Ark1'!AI789</f>
        <v>0</v>
      </c>
      <c r="N65" s="71"/>
      <c r="O65" s="71"/>
      <c r="P65" s="71"/>
      <c r="Q65" s="250">
        <f>+'Ark1'!S789</f>
        <v>5.1994391868208911</v>
      </c>
      <c r="R65" s="465">
        <f t="shared" si="56"/>
        <v>0.17114988871574077</v>
      </c>
      <c r="S65" s="173"/>
      <c r="T65" s="57" t="str">
        <f>+IF(M65=0,"",'Ark1'!AJ789)</f>
        <v/>
      </c>
      <c r="U65" s="278"/>
      <c r="V65" s="5" t="str">
        <f>+IF(M65=0,"",'Ark1'!AK789)</f>
        <v/>
      </c>
      <c r="W65" s="172"/>
      <c r="X65" s="250">
        <f>+'Ark1'!T789</f>
        <v>4.0873933870779293</v>
      </c>
      <c r="Y65" s="478">
        <f t="shared" si="57"/>
        <v>-0.22685801404296857</v>
      </c>
      <c r="Z65" s="248">
        <f>+'Ark1'!U789</f>
        <v>11.482801729173962</v>
      </c>
      <c r="AA65" s="249">
        <f t="shared" si="58"/>
        <v>-0.75118546057788116</v>
      </c>
      <c r="AB65" s="278"/>
      <c r="AC65" s="247">
        <f>+'Ark1'!X789</f>
        <v>26.264750554971368</v>
      </c>
      <c r="AD65" s="247">
        <f>+'Ark1'!Y789</f>
        <v>9.1716322000233674</v>
      </c>
      <c r="AE65" s="248">
        <f>+'Ark1'!Z789</f>
        <v>7.5676126587136867</v>
      </c>
      <c r="AF65" s="248">
        <f>+'Ark1'!Z789</f>
        <v>7.5676126587136867</v>
      </c>
      <c r="AG65" s="250">
        <f>+'Ark1'!AA789</f>
        <v>1.6325837642864465</v>
      </c>
      <c r="AH65" s="250">
        <f>+'Ark1'!AB789</f>
        <v>2.0129453038211098</v>
      </c>
      <c r="AI65" s="247">
        <f>+'Ark1'!AC789</f>
        <v>17.251747348878087</v>
      </c>
      <c r="AJ65" s="247">
        <f>+'Ark1'!AD789</f>
        <v>43.797883494561859</v>
      </c>
      <c r="AK65" s="247">
        <f>+'Ark1'!AE789</f>
        <v>28.501756862513357</v>
      </c>
      <c r="AL65" s="250">
        <f t="shared" si="59"/>
        <v>2.2084692822794465</v>
      </c>
      <c r="AM65" s="247">
        <f t="shared" si="44"/>
        <v>28.247524752475247</v>
      </c>
      <c r="AN65" s="47"/>
      <c r="AO65" s="4"/>
      <c r="AP65" s="16"/>
      <c r="AQ65" s="16"/>
      <c r="AR65" s="5"/>
      <c r="AS65" s="18"/>
    </row>
    <row r="66" spans="1:56" ht="15.6">
      <c r="A66" s="47"/>
      <c r="B66" s="245">
        <f>+'Ark1'!C790</f>
        <v>2016</v>
      </c>
      <c r="C66" s="245">
        <f>+'Ark1'!H790</f>
        <v>2</v>
      </c>
      <c r="D66" s="251" t="s">
        <v>7</v>
      </c>
      <c r="E66" s="245">
        <f>+'Ark1'!Q790</f>
        <v>294</v>
      </c>
      <c r="F66" s="246">
        <f t="shared" ref="F66:F67" si="60">+E66-E65</f>
        <v>-9</v>
      </c>
      <c r="G66" s="451">
        <f>+'Ark1'!R790</f>
        <v>8612</v>
      </c>
      <c r="H66" s="455">
        <f t="shared" ref="H66:H67" si="61">+G66-G65</f>
        <v>53</v>
      </c>
      <c r="I66" s="248">
        <f>+'Ark1'!AG790</f>
        <v>34.89971057505818</v>
      </c>
      <c r="J66" s="249">
        <f t="shared" ref="J66:J67" si="62">+I66-I65</f>
        <v>0.36660061940817457</v>
      </c>
      <c r="K66" s="248">
        <f>+'Ark1'!AH790</f>
        <v>0.88248954946586144</v>
      </c>
      <c r="L66" s="47"/>
      <c r="M66" s="328">
        <f>+'Ark1'!AI790</f>
        <v>0</v>
      </c>
      <c r="N66" s="71"/>
      <c r="O66" s="71"/>
      <c r="P66" s="71"/>
      <c r="Q66" s="250">
        <f>+'Ark1'!S790</f>
        <v>5.3453320947515088</v>
      </c>
      <c r="R66" s="465">
        <f t="shared" ref="R66:R67" si="63">+Q66-Q65</f>
        <v>0.14589290793061771</v>
      </c>
      <c r="S66" s="173"/>
      <c r="T66" s="57" t="str">
        <f>+IF(M66=0,"",'Ark1'!AJ790)</f>
        <v/>
      </c>
      <c r="U66" s="278"/>
      <c r="V66" s="5" t="str">
        <f>+IF(M66=0,"",'Ark1'!AK790)</f>
        <v/>
      </c>
      <c r="W66" s="172"/>
      <c r="X66" s="250">
        <f>+'Ark1'!T790</f>
        <v>4.1449140733859728</v>
      </c>
      <c r="Y66" s="478">
        <f t="shared" ref="Y66:Y67" si="64">+X66-X65</f>
        <v>5.7520686308043523E-2</v>
      </c>
      <c r="Z66" s="248">
        <f>+'Ark1'!U790</f>
        <v>11.884672549930348</v>
      </c>
      <c r="AA66" s="249">
        <f t="shared" ref="AA66:AA67" si="65">+Z66-Z65</f>
        <v>0.40187082075638614</v>
      </c>
      <c r="AB66" s="278"/>
      <c r="AC66" s="247">
        <f>+'Ark1'!X790</f>
        <v>27.949372967951689</v>
      </c>
      <c r="AD66" s="247">
        <f>+'Ark1'!Y790</f>
        <v>10.404087320018578</v>
      </c>
      <c r="AE66" s="248">
        <f>+'Ark1'!Z790</f>
        <v>7.7629133443743346</v>
      </c>
      <c r="AF66" s="248">
        <f>+'Ark1'!Z790</f>
        <v>7.7629133443743346</v>
      </c>
      <c r="AG66" s="250">
        <f>+'Ark1'!AA790</f>
        <v>1.753007579128312</v>
      </c>
      <c r="AH66" s="250">
        <f>+'Ark1'!AB790</f>
        <v>2.0601483549391237</v>
      </c>
      <c r="AI66" s="247">
        <f>+'Ark1'!AC790</f>
        <v>19.277361094826247</v>
      </c>
      <c r="AJ66" s="247">
        <f>+'Ark1'!AD790</f>
        <v>51.689494294690718</v>
      </c>
      <c r="AK66" s="247">
        <f>+'Ark1'!AE790</f>
        <v>32.338987880879465</v>
      </c>
      <c r="AL66" s="250">
        <f t="shared" ref="AL66:AL67" si="66">+Z66/Q66</f>
        <v>2.2233740278924312</v>
      </c>
      <c r="AM66" s="247">
        <f t="shared" si="44"/>
        <v>29.292517006802722</v>
      </c>
      <c r="AN66" s="47"/>
      <c r="AO66" s="4"/>
      <c r="AP66" s="16"/>
      <c r="AQ66" s="16"/>
      <c r="AR66" s="5"/>
      <c r="AS66" s="18"/>
    </row>
    <row r="67" spans="1:56" ht="15.6">
      <c r="A67" s="47"/>
      <c r="B67" s="245">
        <f>+'Ark1'!C791</f>
        <v>2017</v>
      </c>
      <c r="C67" s="245">
        <f>+'Ark1'!H791</f>
        <v>2</v>
      </c>
      <c r="D67" s="251" t="s">
        <v>7</v>
      </c>
      <c r="E67" s="245">
        <f>+'Ark1'!Q791</f>
        <v>317</v>
      </c>
      <c r="F67" s="246">
        <f t="shared" si="60"/>
        <v>23</v>
      </c>
      <c r="G67" s="451">
        <f>+'Ark1'!R791</f>
        <v>9681</v>
      </c>
      <c r="H67" s="455">
        <f t="shared" si="61"/>
        <v>1069</v>
      </c>
      <c r="I67" s="248">
        <f>+'Ark1'!AG791</f>
        <v>33.982687965352994</v>
      </c>
      <c r="J67" s="249">
        <f t="shared" si="62"/>
        <v>-0.91702260970518523</v>
      </c>
      <c r="K67" s="248">
        <f>+'Ark1'!AH791</f>
        <v>1.2911889267637637</v>
      </c>
      <c r="L67" s="47"/>
      <c r="M67" s="328">
        <f>+'Ark1'!AI791</f>
        <v>0</v>
      </c>
      <c r="N67" s="71"/>
      <c r="O67" s="71"/>
      <c r="P67" s="71"/>
      <c r="Q67" s="250">
        <f>+'Ark1'!S791</f>
        <v>5.1866542712529684</v>
      </c>
      <c r="R67" s="465">
        <f t="shared" si="63"/>
        <v>-0.15867782349854043</v>
      </c>
      <c r="S67" s="173"/>
      <c r="T67" s="57" t="str">
        <f>+IF(M67=0,"",'Ark1'!AJ791)</f>
        <v/>
      </c>
      <c r="U67" s="278"/>
      <c r="V67" s="5" t="str">
        <f>+IF(M67=0,"",'Ark1'!AK791)</f>
        <v/>
      </c>
      <c r="W67" s="172"/>
      <c r="X67" s="250">
        <f>+'Ark1'!T791</f>
        <v>4.2356161553558529</v>
      </c>
      <c r="Y67" s="478">
        <f t="shared" si="64"/>
        <v>9.0702081969880055E-2</v>
      </c>
      <c r="Z67" s="248">
        <f>+'Ark1'!U791</f>
        <v>12.209596116103709</v>
      </c>
      <c r="AA67" s="249">
        <f t="shared" si="65"/>
        <v>0.32492356617336071</v>
      </c>
      <c r="AB67" s="278"/>
      <c r="AC67" s="247">
        <f>+'Ark1'!X791</f>
        <v>28.437144923045139</v>
      </c>
      <c r="AD67" s="247">
        <f>+'Ark1'!Y791</f>
        <v>9.7820473091622784</v>
      </c>
      <c r="AE67" s="248">
        <f>+'Ark1'!Z791</f>
        <v>7.4819725393315712</v>
      </c>
      <c r="AF67" s="248">
        <f>+'Ark1'!Z791</f>
        <v>7.4819725393315712</v>
      </c>
      <c r="AG67" s="250">
        <f>+'Ark1'!AA791</f>
        <v>2.409089022767835</v>
      </c>
      <c r="AH67" s="250">
        <f>+'Ark1'!AB791</f>
        <v>2.0672396972472078</v>
      </c>
      <c r="AI67" s="247">
        <f>+'Ark1'!AC791</f>
        <v>14.560816976607878</v>
      </c>
      <c r="AJ67" s="247">
        <f>+'Ark1'!AD791</f>
        <v>52.491078530747117</v>
      </c>
      <c r="AK67" s="247">
        <f>+'Ark1'!AE791</f>
        <v>24.865178541915192</v>
      </c>
      <c r="AL67" s="250">
        <f t="shared" si="66"/>
        <v>2.3540408667250863</v>
      </c>
      <c r="AM67" s="247">
        <f t="shared" si="44"/>
        <v>30.539432176656153</v>
      </c>
      <c r="AN67" s="47"/>
      <c r="AO67" s="4"/>
      <c r="AP67" s="16"/>
      <c r="AQ67" s="16"/>
      <c r="AR67" s="5"/>
      <c r="AS67" s="18"/>
    </row>
    <row r="68" spans="1:56" ht="15.6">
      <c r="A68" s="47"/>
      <c r="B68" s="245">
        <f>+'Ark1'!C792</f>
        <v>2018</v>
      </c>
      <c r="C68" s="245">
        <f>+'Ark1'!H792</f>
        <v>2</v>
      </c>
      <c r="D68" s="251" t="s">
        <v>7</v>
      </c>
      <c r="E68" s="245">
        <f>+'Ark1'!Q792</f>
        <v>319</v>
      </c>
      <c r="F68" s="246">
        <f t="shared" ref="F68:F69" si="67">+E68-E67</f>
        <v>2</v>
      </c>
      <c r="G68" s="451">
        <f>+'Ark1'!R792</f>
        <v>10071</v>
      </c>
      <c r="H68" s="455">
        <f t="shared" ref="H68:H69" si="68">+G68-G67</f>
        <v>390</v>
      </c>
      <c r="I68" s="248">
        <f>+'Ark1'!AG792</f>
        <v>34.873939435216798</v>
      </c>
      <c r="J68" s="249">
        <f t="shared" ref="J68:J69" si="69">+I68-I67</f>
        <v>0.89125146986380344</v>
      </c>
      <c r="K68" s="248">
        <f>+'Ark1'!AH792</f>
        <v>1.022738556250621</v>
      </c>
      <c r="L68" s="47"/>
      <c r="M68" s="328">
        <f>+'Ark1'!AI792</f>
        <v>0</v>
      </c>
      <c r="N68" s="71"/>
      <c r="O68" s="71"/>
      <c r="P68" s="71"/>
      <c r="Q68" s="250">
        <f>+'Ark1'!S792</f>
        <v>5.1792274848575124</v>
      </c>
      <c r="R68" s="465">
        <f t="shared" ref="R68:R69" si="70">+Q68-Q67</f>
        <v>-7.4267863954560198E-3</v>
      </c>
      <c r="S68" s="173"/>
      <c r="T68" s="57" t="str">
        <f>+IF(M68=0,"",'Ark1'!AJ792)</f>
        <v/>
      </c>
      <c r="U68" s="278"/>
      <c r="V68" s="5" t="str">
        <f>+IF(M68=0,"",'Ark1'!AK792)</f>
        <v/>
      </c>
      <c r="W68" s="172"/>
      <c r="X68" s="250">
        <f>+'Ark1'!T792</f>
        <v>4.4261741634395788</v>
      </c>
      <c r="Y68" s="478">
        <f t="shared" ref="Y68:Y69" si="71">+X68-X67</f>
        <v>0.19055800808372592</v>
      </c>
      <c r="Z68" s="248">
        <f>+'Ark1'!U792</f>
        <v>12.090477608976242</v>
      </c>
      <c r="AA68" s="249">
        <f t="shared" ref="AA68:AA69" si="72">+Z68-Z67</f>
        <v>-0.11911850712746741</v>
      </c>
      <c r="AB68" s="278"/>
      <c r="AC68" s="247">
        <f>+'Ark1'!X792</f>
        <v>27.782742528050839</v>
      </c>
      <c r="AD68" s="247">
        <f>+'Ark1'!Y792</f>
        <v>9.3436600139012995</v>
      </c>
      <c r="AE68" s="248">
        <f>+'Ark1'!Z792</f>
        <v>7.4077571592717888</v>
      </c>
      <c r="AF68" s="248">
        <f>+'Ark1'!Z792</f>
        <v>7.4077571592717888</v>
      </c>
      <c r="AG68" s="250">
        <f>+'Ark1'!AA792</f>
        <v>1.8315924355457989</v>
      </c>
      <c r="AH68" s="250">
        <f>+'Ark1'!AB792</f>
        <v>1.9612181862191276</v>
      </c>
      <c r="AI68" s="247">
        <f>+'Ark1'!AC792</f>
        <v>24.852957325651023</v>
      </c>
      <c r="AJ68" s="247">
        <f>+'Ark1'!AD792</f>
        <v>52.632614358491438</v>
      </c>
      <c r="AK68" s="247">
        <f>+'Ark1'!AE792</f>
        <v>37.169794809328323</v>
      </c>
      <c r="AL68" s="250">
        <f t="shared" ref="AL68:AL69" si="73">+Z68/Q68</f>
        <v>2.334417177914105</v>
      </c>
      <c r="AM68" s="247">
        <f t="shared" si="44"/>
        <v>31.570532915360502</v>
      </c>
      <c r="AN68" s="47"/>
      <c r="AO68" s="4"/>
      <c r="AP68" s="16"/>
      <c r="AQ68" s="16"/>
      <c r="AR68" s="5"/>
      <c r="AS68" s="18"/>
    </row>
    <row r="69" spans="1:56" ht="15.6">
      <c r="A69" s="47"/>
      <c r="B69" s="245">
        <f>+'Ark1'!C793</f>
        <v>2019</v>
      </c>
      <c r="C69" s="245">
        <f>+'Ark1'!H793</f>
        <v>2</v>
      </c>
      <c r="D69" s="251" t="s">
        <v>7</v>
      </c>
      <c r="E69" s="245">
        <f>+'Ark1'!Q793</f>
        <v>286</v>
      </c>
      <c r="F69" s="246">
        <f t="shared" si="67"/>
        <v>-33</v>
      </c>
      <c r="G69" s="451">
        <f>+'Ark1'!R793</f>
        <v>10080</v>
      </c>
      <c r="H69" s="455">
        <f t="shared" si="68"/>
        <v>9</v>
      </c>
      <c r="I69" s="248">
        <f>+'Ark1'!AG793</f>
        <v>37.252934957289007</v>
      </c>
      <c r="J69" s="249">
        <f t="shared" si="69"/>
        <v>2.3789955220722092</v>
      </c>
      <c r="K69" s="248">
        <f>+'Ark1'!AH793</f>
        <v>1.0019841269841268</v>
      </c>
      <c r="L69" s="47"/>
      <c r="M69" s="328">
        <f>+'Ark1'!AI793</f>
        <v>0</v>
      </c>
      <c r="N69" s="71"/>
      <c r="O69" s="71"/>
      <c r="P69" s="71"/>
      <c r="Q69" s="250">
        <f>+'Ark1'!S793</f>
        <v>5.3290674603174608</v>
      </c>
      <c r="R69" s="465">
        <f t="shared" si="70"/>
        <v>0.14983997545994843</v>
      </c>
      <c r="S69" s="173"/>
      <c r="T69" s="57" t="str">
        <f>+IF(M69=0,"",'Ark1'!AJ793)</f>
        <v/>
      </c>
      <c r="U69" s="278"/>
      <c r="V69" s="5" t="str">
        <f>+IF(M69=0,"",'Ark1'!AK793)</f>
        <v/>
      </c>
      <c r="W69" s="172"/>
      <c r="X69" s="250">
        <f>+'Ark1'!T793</f>
        <v>4.5758928571428559</v>
      </c>
      <c r="Y69" s="478">
        <f t="shared" si="71"/>
        <v>0.14971869370327706</v>
      </c>
      <c r="Z69" s="248">
        <f>+'Ark1'!U793</f>
        <v>12.449117063492103</v>
      </c>
      <c r="AA69" s="249">
        <f t="shared" si="72"/>
        <v>0.35863945451586154</v>
      </c>
      <c r="AB69" s="278"/>
      <c r="AC69" s="247">
        <f>+'Ark1'!X793</f>
        <v>29.196428571428577</v>
      </c>
      <c r="AD69" s="247">
        <f>+'Ark1'!Y793</f>
        <v>10.952380952380953</v>
      </c>
      <c r="AE69" s="248">
        <f>+'Ark1'!Z793</f>
        <v>7.6851255020543698</v>
      </c>
      <c r="AF69" s="248">
        <f>+'Ark1'!Z793</f>
        <v>7.6851255020543698</v>
      </c>
      <c r="AG69" s="250">
        <f>+'Ark1'!AA793</f>
        <v>1.7524213190828537</v>
      </c>
      <c r="AH69" s="250">
        <f>+'Ark1'!AB793</f>
        <v>1.9955292780692349</v>
      </c>
      <c r="AI69" s="247">
        <f>+'Ark1'!AC793</f>
        <v>29.967310914061077</v>
      </c>
      <c r="AJ69" s="247">
        <f>+'Ark1'!AD793</f>
        <v>55.026318691102098</v>
      </c>
      <c r="AK69" s="247">
        <f>+'Ark1'!AE793</f>
        <v>42.269022810873778</v>
      </c>
      <c r="AL69" s="250">
        <f t="shared" si="73"/>
        <v>2.3360779641454359</v>
      </c>
      <c r="AM69" s="247">
        <f t="shared" si="44"/>
        <v>35.244755244755247</v>
      </c>
      <c r="AN69" s="47"/>
      <c r="AO69" s="4"/>
      <c r="AP69" s="16"/>
      <c r="AQ69" s="16"/>
      <c r="AR69" s="5"/>
      <c r="AS69" s="18"/>
    </row>
    <row r="70" spans="1:56" ht="15.6">
      <c r="A70" s="47"/>
      <c r="B70" s="245">
        <f>+'Ark1'!C794</f>
        <v>2020</v>
      </c>
      <c r="C70" s="245">
        <f>+'Ark1'!H794</f>
        <v>2</v>
      </c>
      <c r="D70" s="251" t="s">
        <v>7</v>
      </c>
      <c r="E70" s="245">
        <f>+'Ark1'!Q794</f>
        <v>305</v>
      </c>
      <c r="F70" s="246">
        <f t="shared" ref="F70:F73" si="74">+E70-E69</f>
        <v>19</v>
      </c>
      <c r="G70" s="451">
        <f>+'Ark1'!R794</f>
        <v>9671</v>
      </c>
      <c r="H70" s="455">
        <f t="shared" ref="H70:H73" si="75">+G70-G69</f>
        <v>-409</v>
      </c>
      <c r="I70" s="248">
        <f>+'Ark1'!AG794</f>
        <v>34.573820270372622</v>
      </c>
      <c r="J70" s="249">
        <f t="shared" ref="J70:J73" si="76">+I70-I69</f>
        <v>-2.6791146869163853</v>
      </c>
      <c r="K70" s="248">
        <f>+'Ark1'!AH794</f>
        <v>0.92027711715437899</v>
      </c>
      <c r="L70" s="47"/>
      <c r="M70" s="328">
        <f>+'Ark1'!AI794</f>
        <v>0</v>
      </c>
      <c r="N70" s="71"/>
      <c r="O70" s="71"/>
      <c r="P70" s="71"/>
      <c r="Q70" s="250">
        <f>+'Ark1'!S794</f>
        <v>5.3389515044979836</v>
      </c>
      <c r="R70" s="465">
        <f t="shared" ref="R70:R73" si="77">+Q70-Q69</f>
        <v>9.8840441805227996E-3</v>
      </c>
      <c r="S70" s="173"/>
      <c r="T70" s="57" t="str">
        <f>+IF(M70=0,"",'Ark1'!AJ794)</f>
        <v/>
      </c>
      <c r="U70" s="278"/>
      <c r="V70" s="5" t="str">
        <f>+IF(M70=0,"",'Ark1'!AK794)</f>
        <v/>
      </c>
      <c r="W70" s="172"/>
      <c r="X70" s="250">
        <f>+'Ark1'!T794</f>
        <v>4.478544100920276</v>
      </c>
      <c r="Y70" s="478">
        <f t="shared" ref="Y70:Y73" si="78">+X70-X69</f>
        <v>-9.734875622257988E-2</v>
      </c>
      <c r="Z70" s="248">
        <f>+'Ark1'!U794</f>
        <v>12.196587736531898</v>
      </c>
      <c r="AA70" s="249">
        <f t="shared" ref="AA70:AA73" si="79">+Z70-Z69</f>
        <v>-0.25252932696020558</v>
      </c>
      <c r="AB70" s="278"/>
      <c r="AC70" s="247">
        <f>+'Ark1'!X794</f>
        <v>28.218384861958441</v>
      </c>
      <c r="AD70" s="247">
        <f>+'Ark1'!Y794</f>
        <v>10.857201943956156</v>
      </c>
      <c r="AE70" s="248">
        <f>+'Ark1'!Z794</f>
        <v>7.6140907381053182</v>
      </c>
      <c r="AF70" s="248">
        <f>+'Ark1'!Z794</f>
        <v>7.6140907381053182</v>
      </c>
      <c r="AG70" s="250">
        <f>+'Ark1'!AA794</f>
        <v>1.7838681574516231</v>
      </c>
      <c r="AH70" s="250">
        <f>+'Ark1'!AB794</f>
        <v>1.9532668959045081</v>
      </c>
      <c r="AI70" s="247">
        <f>+'Ark1'!AC794</f>
        <v>25.504057921311855</v>
      </c>
      <c r="AJ70" s="247">
        <f>+'Ark1'!AD794</f>
        <v>50.917146751311449</v>
      </c>
      <c r="AK70" s="247">
        <f>+'Ark1'!AE794</f>
        <v>39.333458341712685</v>
      </c>
      <c r="AL70" s="250">
        <f t="shared" ref="AL70:AL73" si="80">+Z70/Q70</f>
        <v>2.2844537408246661</v>
      </c>
      <c r="AM70" s="247">
        <f t="shared" ref="AM70:AM73" si="81">+G70/E70</f>
        <v>31.708196721311474</v>
      </c>
      <c r="AN70" s="47"/>
      <c r="AO70" s="4"/>
      <c r="AP70" s="16"/>
      <c r="AQ70" s="16"/>
      <c r="AR70" s="5"/>
      <c r="AS70" s="18"/>
    </row>
    <row r="71" spans="1:56" ht="15.6">
      <c r="A71" s="47"/>
      <c r="B71" s="245">
        <f>+'Ark1'!C795</f>
        <v>2021</v>
      </c>
      <c r="C71" s="245">
        <f>+'Ark1'!H795</f>
        <v>2</v>
      </c>
      <c r="D71" s="251" t="s">
        <v>7</v>
      </c>
      <c r="E71" s="245">
        <f>+'Ark1'!Q795</f>
        <v>323</v>
      </c>
      <c r="F71" s="246">
        <f t="shared" si="74"/>
        <v>18</v>
      </c>
      <c r="G71" s="451">
        <f>+'Ark1'!R795</f>
        <v>9784.9</v>
      </c>
      <c r="H71" s="455">
        <f t="shared" si="75"/>
        <v>113.89999999999964</v>
      </c>
      <c r="I71" s="248">
        <f>+'Ark1'!AG795</f>
        <v>36.577799879034671</v>
      </c>
      <c r="J71" s="249">
        <f t="shared" si="76"/>
        <v>2.0039796086620498</v>
      </c>
      <c r="K71" s="248">
        <f>+'Ark1'!AH795</f>
        <v>1.0730819936841456</v>
      </c>
      <c r="L71" s="47"/>
      <c r="M71" s="328">
        <f>+'Ark1'!AI795</f>
        <v>0</v>
      </c>
      <c r="N71" s="71"/>
      <c r="O71" s="71"/>
      <c r="P71" s="71"/>
      <c r="Q71" s="250">
        <f>+'Ark1'!S795</f>
        <v>5.3229670206133939</v>
      </c>
      <c r="R71" s="465">
        <f t="shared" si="77"/>
        <v>-1.5984483884589729E-2</v>
      </c>
      <c r="S71" s="173"/>
      <c r="T71" s="57" t="str">
        <f>+IF(M71=0,"",'Ark1'!AJ795)</f>
        <v/>
      </c>
      <c r="U71" s="278"/>
      <c r="V71" s="5" t="str">
        <f>+IF(M71=0,"",'Ark1'!AK795)</f>
        <v/>
      </c>
      <c r="W71" s="172"/>
      <c r="X71" s="250">
        <f>+'Ark1'!T795</f>
        <v>4.5683655428261911</v>
      </c>
      <c r="Y71" s="478">
        <f t="shared" si="78"/>
        <v>8.9821441905915123E-2</v>
      </c>
      <c r="Z71" s="248">
        <f>+'Ark1'!U795</f>
        <v>12.665893366309328</v>
      </c>
      <c r="AA71" s="249">
        <f t="shared" si="79"/>
        <v>0.46930562977743051</v>
      </c>
      <c r="AB71" s="278"/>
      <c r="AC71" s="247">
        <f>+'Ark1'!X795</f>
        <v>29.514864740569653</v>
      </c>
      <c r="AD71" s="247">
        <f>+'Ark1'!Y795</f>
        <v>12.365992498645875</v>
      </c>
      <c r="AE71" s="248">
        <f>+'Ark1'!Z795</f>
        <v>7.8232924850672143</v>
      </c>
      <c r="AF71" s="248">
        <f>+'Ark1'!Z795</f>
        <v>7.8232924850672143</v>
      </c>
      <c r="AG71" s="250">
        <f>+'Ark1'!AA795</f>
        <v>1.7451667450498931</v>
      </c>
      <c r="AH71" s="250">
        <f>+'Ark1'!AB795</f>
        <v>2.0342414606075661</v>
      </c>
      <c r="AI71" s="247">
        <f>+'Ark1'!AC795</f>
        <v>34.918544628344193</v>
      </c>
      <c r="AJ71" s="247">
        <f>+'Ark1'!AD795</f>
        <v>56.838980852241889</v>
      </c>
      <c r="AK71" s="247">
        <f>+'Ark1'!AE795</f>
        <v>43.79459407961815</v>
      </c>
      <c r="AL71" s="250">
        <f t="shared" si="80"/>
        <v>2.3794799624457883</v>
      </c>
      <c r="AM71" s="247">
        <f t="shared" si="81"/>
        <v>30.293808049535603</v>
      </c>
      <c r="AN71" s="47"/>
      <c r="AO71" s="4"/>
      <c r="AP71" s="16"/>
      <c r="AQ71" s="16"/>
      <c r="AR71" s="5"/>
      <c r="AS71" s="18"/>
    </row>
    <row r="72" spans="1:56" ht="15.6">
      <c r="A72" s="47"/>
      <c r="B72" s="245">
        <f>+'Ark1'!C796</f>
        <v>2022</v>
      </c>
      <c r="C72" s="245">
        <f>+'Ark1'!H796</f>
        <v>2</v>
      </c>
      <c r="D72" s="251" t="s">
        <v>7</v>
      </c>
      <c r="E72" s="245">
        <f>+'Ark1'!Q796</f>
        <v>316</v>
      </c>
      <c r="F72" s="246">
        <f t="shared" si="74"/>
        <v>-7</v>
      </c>
      <c r="G72" s="451">
        <f>+'Ark1'!R796</f>
        <v>9002.5299999999988</v>
      </c>
      <c r="H72" s="455">
        <f t="shared" si="75"/>
        <v>-782.3700000000008</v>
      </c>
      <c r="I72" s="248">
        <f>+'Ark1'!AG796</f>
        <v>35.460666781168371</v>
      </c>
      <c r="J72" s="249">
        <f t="shared" si="76"/>
        <v>-1.1171330978663008</v>
      </c>
      <c r="K72" s="248">
        <f>+'Ark1'!AH796</f>
        <v>1.8550340848628113</v>
      </c>
      <c r="L72" s="47"/>
      <c r="M72" s="328">
        <f>+'Ark1'!AI796</f>
        <v>489</v>
      </c>
      <c r="N72" s="71"/>
      <c r="O72" s="71"/>
      <c r="P72" s="71"/>
      <c r="Q72" s="250">
        <f>+'Ark1'!S796</f>
        <v>5.3602776108493932</v>
      </c>
      <c r="R72" s="465">
        <f t="shared" si="77"/>
        <v>3.7310590235999364E-2</v>
      </c>
      <c r="S72" s="173"/>
      <c r="T72" s="57">
        <f>+IF(M72=0,"",'Ark1'!AJ796)</f>
        <v>91.818609406952902</v>
      </c>
      <c r="U72" s="278"/>
      <c r="V72" s="5">
        <f>+IF(M72=0,"",'Ark1'!AK796)</f>
        <v>14.833883378854054</v>
      </c>
      <c r="W72" s="172"/>
      <c r="X72" s="250">
        <f>+'Ark1'!T796</f>
        <v>4.7217837652304393</v>
      </c>
      <c r="Y72" s="478">
        <f t="shared" si="78"/>
        <v>0.15341822240424818</v>
      </c>
      <c r="Z72" s="248">
        <f>+'Ark1'!U796</f>
        <v>12.900362453665799</v>
      </c>
      <c r="AA72" s="249">
        <f t="shared" si="79"/>
        <v>0.23446908735647121</v>
      </c>
      <c r="AB72" s="278"/>
      <c r="AC72" s="247">
        <f>+'Ark1'!X796</f>
        <v>31.1912317981723</v>
      </c>
      <c r="AD72" s="247">
        <f>+'Ark1'!Y796</f>
        <v>11.707819912846722</v>
      </c>
      <c r="AE72" s="248">
        <f>+'Ark1'!Z796</f>
        <v>7.6300764980413183</v>
      </c>
      <c r="AF72" s="248">
        <f>+'Ark1'!Z796</f>
        <v>7.6300764980413183</v>
      </c>
      <c r="AG72" s="250">
        <f>+'Ark1'!AA796</f>
        <v>1.6976438099153923</v>
      </c>
      <c r="AH72" s="250">
        <f>+'Ark1'!AB796</f>
        <v>1.9127846557134032</v>
      </c>
      <c r="AI72" s="247">
        <f>+'Ark1'!AC796</f>
        <v>28.517288498027202</v>
      </c>
      <c r="AJ72" s="247">
        <f>+'Ark1'!AD796</f>
        <v>56.637549171602593</v>
      </c>
      <c r="AK72" s="247">
        <f>+'Ark1'!AE796</f>
        <v>46.858680488241475</v>
      </c>
      <c r="AL72" s="250">
        <f t="shared" si="80"/>
        <v>2.4066593915872949</v>
      </c>
      <c r="AM72" s="247">
        <f t="shared" si="81"/>
        <v>28.489018987341769</v>
      </c>
      <c r="AN72" s="47"/>
      <c r="AO72" s="4"/>
      <c r="AP72" s="16"/>
      <c r="AQ72" s="16"/>
      <c r="AR72" s="5"/>
      <c r="AS72" s="18"/>
    </row>
    <row r="73" spans="1:56" ht="15.6">
      <c r="A73" s="47"/>
      <c r="B73" s="98">
        <f>+'Ark1'!C797</f>
        <v>2023</v>
      </c>
      <c r="C73" s="98">
        <f>+'Ark1'!H797</f>
        <v>2</v>
      </c>
      <c r="D73" s="99" t="s">
        <v>7</v>
      </c>
      <c r="E73" s="98">
        <f>+'Ark1'!Q797</f>
        <v>342</v>
      </c>
      <c r="F73" s="98">
        <f t="shared" si="74"/>
        <v>26</v>
      </c>
      <c r="G73" s="346">
        <f>+'Ark1'!R797</f>
        <v>9322</v>
      </c>
      <c r="H73" s="346">
        <f t="shared" si="75"/>
        <v>319.47000000000116</v>
      </c>
      <c r="I73" s="100">
        <f>+'Ark1'!AG797</f>
        <v>36.003207741122999</v>
      </c>
      <c r="J73" s="100">
        <f t="shared" si="76"/>
        <v>0.54254095995462848</v>
      </c>
      <c r="K73" s="100">
        <f>+'Ark1'!AH797</f>
        <v>2.177644282342845</v>
      </c>
      <c r="L73" s="47"/>
      <c r="M73" s="328">
        <f>+'Ark1'!AI797</f>
        <v>1009</v>
      </c>
      <c r="N73" s="71"/>
      <c r="O73" s="71"/>
      <c r="P73" s="71"/>
      <c r="Q73" s="99">
        <f>+'Ark1'!S797</f>
        <v>5.3403776013730946</v>
      </c>
      <c r="R73" s="462">
        <f t="shared" si="77"/>
        <v>-1.9900009476298663E-2</v>
      </c>
      <c r="S73" s="173"/>
      <c r="T73" s="57">
        <f>+IF(M73=0,"",'Ark1'!AJ797)</f>
        <v>93.795341922695854</v>
      </c>
      <c r="U73" s="278"/>
      <c r="V73" s="5">
        <f>+IF(M73=0,"",'Ark1'!AK797)</f>
        <v>14.970014512582944</v>
      </c>
      <c r="W73" s="172"/>
      <c r="X73" s="99">
        <f>+'Ark1'!T797</f>
        <v>4.6999570907530579</v>
      </c>
      <c r="Y73" s="433">
        <f t="shared" si="78"/>
        <v>-2.1826674477381403E-2</v>
      </c>
      <c r="Z73" s="100">
        <f>+'Ark1'!U797</f>
        <v>12.781849388543263</v>
      </c>
      <c r="AA73" s="100">
        <f t="shared" si="79"/>
        <v>-0.11851306512253679</v>
      </c>
      <c r="AB73" s="278"/>
      <c r="AC73" s="105">
        <f>+'Ark1'!X797</f>
        <v>30.487019952799809</v>
      </c>
      <c r="AD73" s="105">
        <f>+'Ark1'!Y797</f>
        <v>10.974039905599655</v>
      </c>
      <c r="AE73" s="100">
        <f>+'Ark1'!Z797</f>
        <v>7.6236729524022095</v>
      </c>
      <c r="AF73" s="100">
        <f>+'Ark1'!Z797</f>
        <v>7.6236729524022095</v>
      </c>
      <c r="AG73" s="99">
        <f>+'Ark1'!AA797</f>
        <v>1.714965047398914</v>
      </c>
      <c r="AH73" s="99">
        <f>+'Ark1'!AB797</f>
        <v>1.9138767628397464</v>
      </c>
      <c r="AI73" s="105">
        <f>+'Ark1'!AC797</f>
        <v>34.16225614756236</v>
      </c>
      <c r="AJ73" s="105">
        <f>+'Ark1'!AD797</f>
        <v>55.732633945007805</v>
      </c>
      <c r="AK73" s="105">
        <f>+'Ark1'!AE797</f>
        <v>46.896927294674001</v>
      </c>
      <c r="AL73" s="99">
        <f t="shared" si="80"/>
        <v>2.3934355101139007</v>
      </c>
      <c r="AM73" s="105">
        <f t="shared" si="81"/>
        <v>27.257309941520468</v>
      </c>
      <c r="AN73" s="47"/>
      <c r="AO73" s="4"/>
      <c r="AP73" s="16"/>
      <c r="AQ73" s="16"/>
      <c r="AR73" s="5"/>
      <c r="AS73" s="18"/>
    </row>
    <row r="74" spans="1:56" ht="15.6">
      <c r="A74" s="47"/>
      <c r="B74" s="47"/>
      <c r="C74" s="47"/>
      <c r="D74" s="47"/>
      <c r="E74" s="47"/>
      <c r="F74" s="47"/>
      <c r="G74" s="341"/>
      <c r="H74" s="341"/>
      <c r="I74" s="90"/>
      <c r="J74" s="71"/>
      <c r="K74" s="90"/>
      <c r="L74" s="90"/>
      <c r="M74" s="341"/>
      <c r="N74" s="71"/>
      <c r="O74" s="71"/>
      <c r="P74" s="71"/>
      <c r="Q74" s="47"/>
      <c r="R74" s="456"/>
      <c r="S74" s="173"/>
      <c r="T74" s="90"/>
      <c r="U74" s="278"/>
      <c r="V74" s="71"/>
      <c r="W74" s="172"/>
      <c r="X74" s="47"/>
      <c r="Y74" s="469"/>
      <c r="Z74" s="90"/>
      <c r="AA74" s="90"/>
      <c r="AB74" s="278"/>
      <c r="AC74" s="71"/>
      <c r="AD74" s="71"/>
      <c r="AE74" s="90"/>
      <c r="AF74" s="90"/>
      <c r="AG74" s="47"/>
      <c r="AH74" s="47"/>
      <c r="AI74" s="47"/>
      <c r="AJ74" s="47"/>
      <c r="AK74" s="47"/>
      <c r="AL74" s="47"/>
      <c r="AM74" s="47"/>
      <c r="AN74" s="47"/>
      <c r="AO74" s="4"/>
      <c r="AP74" s="16"/>
      <c r="AQ74" s="16"/>
      <c r="AR74" s="5"/>
      <c r="AS74" s="18"/>
    </row>
    <row r="75" spans="1:56" ht="15.6">
      <c r="A75" s="47"/>
      <c r="B75" s="47"/>
      <c r="C75" s="47"/>
      <c r="D75" s="47"/>
      <c r="E75" s="47"/>
      <c r="F75" s="47"/>
      <c r="G75" s="341"/>
      <c r="H75" s="341"/>
      <c r="I75" s="71"/>
      <c r="J75" s="71"/>
      <c r="K75" s="90"/>
      <c r="L75" s="90"/>
      <c r="M75" s="341"/>
      <c r="N75" s="71"/>
      <c r="O75" s="71"/>
      <c r="P75" s="71"/>
      <c r="Q75" s="47"/>
      <c r="R75" s="456"/>
      <c r="S75" s="71"/>
      <c r="T75" s="90"/>
      <c r="U75" s="90"/>
      <c r="V75" s="71"/>
      <c r="W75" s="172"/>
      <c r="X75" s="47"/>
      <c r="Y75" s="469"/>
      <c r="Z75" s="90"/>
      <c r="AA75" s="90"/>
      <c r="AB75" s="278"/>
      <c r="AC75" s="71"/>
      <c r="AD75" s="71"/>
      <c r="AE75" s="90"/>
      <c r="AF75" s="90"/>
      <c r="AG75" s="47"/>
      <c r="AH75" s="47"/>
      <c r="AI75" s="47"/>
      <c r="AJ75" s="47"/>
      <c r="AK75" s="47"/>
      <c r="AL75" s="47"/>
      <c r="AM75" s="47"/>
      <c r="AN75" s="47"/>
      <c r="AO75" s="4"/>
      <c r="AP75" s="18"/>
      <c r="AQ75" s="18"/>
      <c r="AR75" s="5"/>
      <c r="AS75" s="18"/>
    </row>
    <row r="76" spans="1:56">
      <c r="AZ76" s="13"/>
      <c r="BA76" s="13"/>
    </row>
    <row r="77" spans="1:56" ht="15.6">
      <c r="AZ77" s="5"/>
      <c r="BA77" s="18"/>
      <c r="BB77" s="18"/>
      <c r="BD77" s="18"/>
    </row>
    <row r="78" spans="1:56">
      <c r="AZ78" s="13"/>
      <c r="BA78" s="13"/>
    </row>
    <row r="79" spans="1:56">
      <c r="AZ79" s="13"/>
      <c r="BA79" s="13"/>
    </row>
    <row r="80" spans="1:56" ht="15.6">
      <c r="AZ80" s="2"/>
      <c r="BA80" s="5"/>
      <c r="BB80" s="5"/>
    </row>
    <row r="81" spans="52:56">
      <c r="AZ81" s="4"/>
      <c r="BA81" s="4"/>
      <c r="BB81" s="4"/>
      <c r="BC81" s="4"/>
      <c r="BD81" s="4"/>
    </row>
    <row r="82" spans="52:56" ht="15.6">
      <c r="AZ82" s="4"/>
      <c r="BA82" s="13"/>
      <c r="BB82" s="13"/>
      <c r="BC82" s="1"/>
      <c r="BD82" s="5"/>
    </row>
    <row r="83" spans="52:56" ht="15.6">
      <c r="AZ83" s="4"/>
      <c r="BA83" s="13"/>
      <c r="BB83" s="13"/>
      <c r="BC83" s="1"/>
      <c r="BD83" s="5"/>
    </row>
    <row r="84" spans="52:56" ht="15.6">
      <c r="AZ84" s="4"/>
      <c r="BA84" s="13"/>
      <c r="BB84" s="13"/>
      <c r="BC84" s="1"/>
      <c r="BD84" s="5"/>
    </row>
    <row r="85" spans="52:56" ht="15.6">
      <c r="AZ85" s="4"/>
      <c r="BA85" s="13"/>
      <c r="BB85" s="13"/>
      <c r="BC85" s="1"/>
      <c r="BD85" s="5"/>
    </row>
    <row r="86" spans="52:56" ht="15.6">
      <c r="AZ86" s="4"/>
      <c r="BA86" s="13"/>
      <c r="BB86" s="13"/>
      <c r="BC86" s="13"/>
      <c r="BD86" s="5"/>
    </row>
    <row r="87" spans="52:56" ht="15.6">
      <c r="AZ87" s="4"/>
      <c r="BA87" s="13"/>
      <c r="BB87" s="13"/>
      <c r="BC87" s="13"/>
      <c r="BD87" s="5"/>
    </row>
    <row r="88" spans="52:56" ht="15.6">
      <c r="AZ88" s="4"/>
      <c r="BA88" s="13"/>
      <c r="BB88" s="13"/>
      <c r="BC88" s="13"/>
      <c r="BD88" s="5"/>
    </row>
    <row r="89" spans="52:56" ht="15.6">
      <c r="AZ89" s="4"/>
      <c r="BA89" s="13"/>
      <c r="BB89" s="13"/>
      <c r="BC89" s="13"/>
      <c r="BD89" s="5"/>
    </row>
    <row r="90" spans="52:56" ht="15.6">
      <c r="AZ90" s="4"/>
      <c r="BA90" s="13"/>
      <c r="BB90" s="13"/>
      <c r="BC90" s="5"/>
      <c r="BD90" s="5"/>
    </row>
    <row r="91" spans="52:56" ht="15.6">
      <c r="AZ91" s="4"/>
      <c r="BA91" s="13"/>
      <c r="BB91" s="13"/>
      <c r="BC91" s="5"/>
      <c r="BD91" s="5"/>
    </row>
    <row r="92" spans="52:56" ht="15.6">
      <c r="AZ92" s="4"/>
      <c r="BA92" s="13"/>
      <c r="BB92" s="13"/>
      <c r="BC92" s="5"/>
      <c r="BD92" s="5"/>
    </row>
    <row r="93" spans="52:56" ht="15.6">
      <c r="AZ93" s="4"/>
      <c r="BA93" s="13"/>
      <c r="BB93" s="13"/>
      <c r="BC93" s="5"/>
      <c r="BD93" s="5"/>
    </row>
    <row r="94" spans="52:56" ht="15.6">
      <c r="AZ94" s="4"/>
      <c r="BA94" s="13"/>
      <c r="BB94" s="13"/>
      <c r="BC94" s="5"/>
      <c r="BD94" s="5"/>
    </row>
    <row r="95" spans="52:56" ht="15.6">
      <c r="AZ95" s="4"/>
      <c r="BA95" s="13"/>
      <c r="BB95" s="13"/>
      <c r="BC95" s="5"/>
      <c r="BD95" s="5"/>
    </row>
    <row r="96" spans="52:56" ht="15.6">
      <c r="AZ96" s="4"/>
      <c r="BA96" s="13"/>
      <c r="BB96" s="13"/>
      <c r="BC96" s="5"/>
      <c r="BD96" s="5"/>
    </row>
    <row r="97" spans="52:56" ht="15.6">
      <c r="AZ97" s="4"/>
      <c r="BA97" s="13"/>
      <c r="BB97" s="13"/>
      <c r="BC97" s="5"/>
      <c r="BD97" s="5"/>
    </row>
    <row r="98" spans="52:56" ht="15.6">
      <c r="AZ98" s="4"/>
      <c r="BA98" s="5"/>
      <c r="BB98" s="5"/>
      <c r="BC98" s="5"/>
      <c r="BD98" s="5"/>
    </row>
    <row r="99" spans="52:56">
      <c r="AZ99" s="13"/>
      <c r="BA99" s="13"/>
    </row>
    <row r="100" spans="52:56" ht="15.6">
      <c r="AZ100" s="5"/>
      <c r="BA100" s="5"/>
      <c r="BB100" s="5"/>
      <c r="BD100" s="5"/>
    </row>
    <row r="101" spans="52:56">
      <c r="AZ101" s="13"/>
      <c r="BA101" s="13"/>
    </row>
    <row r="102" spans="52:56">
      <c r="AZ102" s="13"/>
      <c r="BA102" s="13"/>
    </row>
    <row r="103" spans="52:56" ht="15.6">
      <c r="AZ103" s="2"/>
      <c r="BA103" s="5"/>
      <c r="BB103" s="5"/>
      <c r="BD103" s="2"/>
    </row>
    <row r="104" spans="52:56">
      <c r="AZ104" s="4"/>
      <c r="BA104" s="4"/>
      <c r="BB104" s="4"/>
      <c r="BC104" s="4"/>
      <c r="BD104" s="4"/>
    </row>
    <row r="105" spans="52:56" ht="15.6">
      <c r="AZ105" s="4"/>
      <c r="BA105" s="13"/>
      <c r="BB105" s="13"/>
      <c r="BC105" s="1"/>
      <c r="BD105" s="5"/>
    </row>
    <row r="106" spans="52:56" ht="15.6">
      <c r="AZ106" s="4"/>
      <c r="BA106" s="13"/>
      <c r="BB106" s="13"/>
      <c r="BC106" s="1"/>
      <c r="BD106" s="5"/>
    </row>
    <row r="107" spans="52:56" ht="15.6">
      <c r="AZ107" s="4"/>
      <c r="BA107" s="13"/>
      <c r="BB107" s="13"/>
      <c r="BC107" s="1"/>
      <c r="BD107" s="5"/>
    </row>
    <row r="108" spans="52:56" ht="15.6">
      <c r="AZ108" s="4"/>
      <c r="BA108" s="13"/>
      <c r="BB108" s="13"/>
      <c r="BC108" s="1"/>
      <c r="BD108" s="5"/>
    </row>
    <row r="109" spans="52:56" ht="15.6">
      <c r="AZ109" s="4"/>
      <c r="BA109" s="13"/>
      <c r="BB109" s="13"/>
      <c r="BC109" s="13"/>
      <c r="BD109" s="5"/>
    </row>
    <row r="110" spans="52:56" ht="15.6">
      <c r="AZ110" s="4"/>
      <c r="BA110" s="13"/>
      <c r="BB110" s="13"/>
      <c r="BC110" s="13"/>
      <c r="BD110" s="5"/>
    </row>
    <row r="111" spans="52:56" ht="15.6">
      <c r="AZ111" s="4"/>
      <c r="BA111" s="13"/>
      <c r="BB111" s="13"/>
      <c r="BC111" s="13"/>
      <c r="BD111" s="5"/>
    </row>
    <row r="112" spans="52:56" ht="15.6">
      <c r="AZ112" s="4"/>
      <c r="BA112" s="13"/>
      <c r="BB112" s="13"/>
      <c r="BC112" s="13"/>
      <c r="BD112" s="5"/>
    </row>
    <row r="113" spans="52:56" ht="15.6">
      <c r="AZ113" s="4"/>
      <c r="BA113" s="13"/>
      <c r="BB113" s="13"/>
      <c r="BC113" s="5"/>
      <c r="BD113" s="5"/>
    </row>
    <row r="114" spans="52:56" ht="15.6">
      <c r="AZ114" s="4"/>
      <c r="BA114" s="13"/>
      <c r="BB114" s="13"/>
      <c r="BC114" s="5"/>
      <c r="BD114" s="5"/>
    </row>
    <row r="115" spans="52:56" ht="15.6">
      <c r="AZ115" s="4"/>
      <c r="BA115" s="13"/>
      <c r="BB115" s="13"/>
      <c r="BC115" s="5"/>
      <c r="BD115" s="5"/>
    </row>
    <row r="116" spans="52:56" ht="15.6">
      <c r="AZ116" s="4"/>
      <c r="BA116" s="13"/>
      <c r="BB116" s="13"/>
      <c r="BC116" s="5"/>
      <c r="BD116" s="5"/>
    </row>
    <row r="117" spans="52:56" ht="15.6">
      <c r="AZ117" s="4"/>
      <c r="BA117" s="13"/>
      <c r="BB117" s="13"/>
      <c r="BC117" s="5"/>
      <c r="BD117" s="5"/>
    </row>
    <row r="118" spans="52:56" ht="15.6">
      <c r="AZ118" s="4"/>
      <c r="BA118" s="13"/>
      <c r="BB118" s="13"/>
      <c r="BC118" s="5"/>
      <c r="BD118" s="5"/>
    </row>
    <row r="119" spans="52:56" ht="15.6">
      <c r="AZ119" s="4"/>
      <c r="BA119" s="13"/>
      <c r="BB119" s="13"/>
      <c r="BC119" s="5"/>
      <c r="BD119" s="5"/>
    </row>
    <row r="120" spans="52:56" ht="15.6">
      <c r="AZ120" s="4"/>
      <c r="BA120" s="13"/>
      <c r="BB120" s="13"/>
      <c r="BC120" s="5"/>
      <c r="BD120" s="5"/>
    </row>
    <row r="121" spans="52:56" ht="15.6">
      <c r="AZ121" s="4"/>
      <c r="BA121" s="5"/>
      <c r="BB121" s="5"/>
      <c r="BC121" s="5"/>
      <c r="BD121" s="5"/>
    </row>
    <row r="122" spans="52:56">
      <c r="AZ122" s="13"/>
      <c r="BA122" s="13"/>
    </row>
    <row r="123" spans="52:56" ht="15.6">
      <c r="AZ123" s="5"/>
      <c r="BA123" s="5"/>
      <c r="BB123" s="5"/>
      <c r="BD123" s="5"/>
    </row>
    <row r="124" spans="52:56">
      <c r="AZ124" s="13"/>
      <c r="BA124" s="13"/>
    </row>
    <row r="125" spans="52:56">
      <c r="AZ125" s="13"/>
      <c r="BA125" s="13"/>
    </row>
    <row r="126" spans="52:56">
      <c r="AZ126" s="13"/>
      <c r="BA126" s="13"/>
    </row>
    <row r="127" spans="52:56">
      <c r="AZ127" s="13"/>
      <c r="BA127" s="13"/>
    </row>
    <row r="128" spans="52:56">
      <c r="AZ128" s="13"/>
      <c r="BA128" s="13"/>
    </row>
    <row r="129" spans="52:53">
      <c r="AZ129" s="13"/>
      <c r="BA129" s="13"/>
    </row>
    <row r="130" spans="52:53">
      <c r="AZ130" s="13"/>
      <c r="BA130" s="13"/>
    </row>
    <row r="131" spans="52:53">
      <c r="AZ131" s="13"/>
      <c r="BA131" s="13"/>
    </row>
    <row r="132" spans="52:53">
      <c r="AZ132" s="13"/>
      <c r="BA132" s="13"/>
    </row>
    <row r="133" spans="52:53">
      <c r="AZ133" s="13"/>
      <c r="BA133" s="13"/>
    </row>
    <row r="134" spans="52:53">
      <c r="AZ134" s="13"/>
      <c r="BA134" s="13"/>
    </row>
    <row r="135" spans="52:53">
      <c r="AZ135" s="13"/>
      <c r="BA135" s="13"/>
    </row>
    <row r="136" spans="52:53">
      <c r="AZ136" s="13"/>
      <c r="BA136" s="13"/>
    </row>
    <row r="137" spans="52:53">
      <c r="AZ137" s="13"/>
      <c r="BA137" s="13"/>
    </row>
    <row r="138" spans="52:53">
      <c r="AZ138" s="13"/>
      <c r="BA138" s="13"/>
    </row>
    <row r="139" spans="52:53">
      <c r="AZ139" s="13"/>
      <c r="BA139" s="13"/>
    </row>
    <row r="140" spans="52:53">
      <c r="AZ140" s="13"/>
      <c r="BA140" s="13"/>
    </row>
    <row r="141" spans="52:53">
      <c r="AZ141" s="13"/>
      <c r="BA141" s="13"/>
    </row>
    <row r="142" spans="52:53">
      <c r="AZ142" s="13"/>
      <c r="BA142" s="13"/>
    </row>
    <row r="143" spans="52:53">
      <c r="AZ143" s="13"/>
      <c r="BA143" s="13"/>
    </row>
    <row r="144" spans="52:53">
      <c r="AZ144" s="13"/>
      <c r="BA144" s="13"/>
    </row>
    <row r="145" spans="52:53">
      <c r="AZ145" s="13"/>
      <c r="BA145" s="13"/>
    </row>
    <row r="146" spans="52:53">
      <c r="AZ146" s="13"/>
      <c r="BA146" s="13"/>
    </row>
    <row r="147" spans="52:53">
      <c r="AZ147" s="13"/>
      <c r="BA147" s="13"/>
    </row>
    <row r="148" spans="52:53">
      <c r="AZ148" s="13"/>
      <c r="BA148" s="13"/>
    </row>
    <row r="149" spans="52:53">
      <c r="AZ149" s="13"/>
      <c r="BA149" s="13"/>
    </row>
    <row r="150" spans="52:53">
      <c r="AZ150" s="13"/>
      <c r="BA150" s="13"/>
    </row>
    <row r="151" spans="52:53">
      <c r="AZ151" s="13"/>
      <c r="BA151" s="13"/>
    </row>
    <row r="152" spans="52:53">
      <c r="AZ152" s="13"/>
      <c r="BA152" s="13"/>
    </row>
    <row r="153" spans="52:53">
      <c r="AZ153" s="13"/>
      <c r="BA153" s="13"/>
    </row>
    <row r="154" spans="52:53">
      <c r="AZ154" s="13"/>
      <c r="BA154" s="13"/>
    </row>
    <row r="155" spans="52:53">
      <c r="AZ155" s="13"/>
      <c r="BA155" s="13"/>
    </row>
    <row r="156" spans="52:53">
      <c r="AZ156" s="13"/>
      <c r="BA156" s="13"/>
    </row>
    <row r="157" spans="52:53">
      <c r="AZ157" s="13"/>
      <c r="BA157" s="13"/>
    </row>
    <row r="158" spans="52:53">
      <c r="AZ158" s="13"/>
      <c r="BA158" s="13"/>
    </row>
    <row r="159" spans="52:53">
      <c r="AZ159" s="13"/>
      <c r="BA159" s="13"/>
    </row>
    <row r="160" spans="52:53">
      <c r="AZ160" s="13"/>
      <c r="BA160" s="13"/>
    </row>
    <row r="161" spans="52:53">
      <c r="AZ161" s="13"/>
      <c r="BA161" s="13"/>
    </row>
    <row r="162" spans="52:53">
      <c r="AZ162" s="13"/>
      <c r="BA162" s="13"/>
    </row>
    <row r="163" spans="52:53">
      <c r="AZ163" s="13"/>
      <c r="BA163" s="13"/>
    </row>
    <row r="164" spans="52:53">
      <c r="AZ164" s="13"/>
      <c r="BA164" s="13"/>
    </row>
    <row r="165" spans="52:53">
      <c r="AZ165" s="13"/>
      <c r="BA165" s="13"/>
    </row>
    <row r="166" spans="52:53">
      <c r="AZ166" s="13"/>
      <c r="BA166" s="13"/>
    </row>
    <row r="167" spans="52:53">
      <c r="AZ167" s="13"/>
      <c r="BA167" s="13"/>
    </row>
    <row r="168" spans="52:53">
      <c r="AZ168" s="13"/>
      <c r="BA168" s="13"/>
    </row>
    <row r="169" spans="52:53">
      <c r="AZ169" s="13"/>
      <c r="BA169" s="13"/>
    </row>
    <row r="170" spans="52:53">
      <c r="AZ170" s="13"/>
      <c r="BA170" s="13"/>
    </row>
    <row r="171" spans="52:53">
      <c r="AZ171" s="13"/>
      <c r="BA171" s="13"/>
    </row>
    <row r="172" spans="52:53">
      <c r="AZ172" s="13"/>
      <c r="BA172" s="13"/>
    </row>
    <row r="173" spans="52:53">
      <c r="AZ173" s="13"/>
      <c r="BA173" s="13"/>
    </row>
    <row r="174" spans="52:53">
      <c r="AZ174" s="13"/>
      <c r="BA174" s="13"/>
    </row>
    <row r="175" spans="52:53">
      <c r="AZ175" s="13"/>
      <c r="BA175" s="13"/>
    </row>
    <row r="176" spans="52:53">
      <c r="AZ176" s="13"/>
      <c r="BA176" s="13"/>
    </row>
    <row r="177" spans="52:53">
      <c r="AZ177" s="13"/>
      <c r="BA177" s="13"/>
    </row>
    <row r="178" spans="52:53">
      <c r="AZ178" s="13"/>
      <c r="BA178" s="13"/>
    </row>
    <row r="200" spans="9:51">
      <c r="I200" s="157"/>
      <c r="K200" s="157"/>
      <c r="L200" s="157"/>
      <c r="Q200" s="14"/>
      <c r="X200" s="14"/>
      <c r="Z200" s="157"/>
      <c r="AY200" s="14"/>
    </row>
    <row r="201" spans="9:51">
      <c r="I201" s="157"/>
      <c r="K201" s="157"/>
      <c r="L201" s="157"/>
      <c r="Q201" s="14"/>
      <c r="X201" s="14"/>
      <c r="Z201" s="157"/>
      <c r="AC201" s="75"/>
      <c r="AD201" s="75"/>
      <c r="AE201" s="157"/>
      <c r="AF201" s="157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</row>
    <row r="202" spans="9:51">
      <c r="I202" s="157"/>
      <c r="K202" s="157"/>
      <c r="L202" s="157"/>
      <c r="Q202" s="14"/>
      <c r="X202" s="14"/>
      <c r="Z202" s="157"/>
      <c r="AC202" s="75"/>
      <c r="AD202" s="75"/>
      <c r="AE202" s="157"/>
      <c r="AF202" s="157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</row>
    <row r="203" spans="9:51">
      <c r="I203" s="157"/>
      <c r="K203" s="157"/>
      <c r="L203" s="157"/>
      <c r="Q203" s="14"/>
      <c r="X203" s="14"/>
      <c r="Z203" s="157"/>
      <c r="AC203" s="75"/>
      <c r="AD203" s="75"/>
      <c r="AE203" s="157"/>
      <c r="AF203" s="157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</row>
    <row r="204" spans="9:51">
      <c r="I204" s="157"/>
      <c r="K204" s="157"/>
      <c r="L204" s="157"/>
      <c r="Q204" s="14"/>
      <c r="X204" s="14"/>
      <c r="Z204" s="157"/>
      <c r="AC204" s="75"/>
      <c r="AD204" s="75"/>
      <c r="AE204" s="157"/>
      <c r="AF204" s="157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</row>
    <row r="205" spans="9:51">
      <c r="I205" s="157"/>
      <c r="K205" s="157"/>
      <c r="L205" s="157"/>
      <c r="Q205" s="14"/>
      <c r="X205" s="14"/>
      <c r="Z205" s="157"/>
      <c r="AC205" s="75"/>
      <c r="AD205" s="75"/>
      <c r="AE205" s="157"/>
      <c r="AF205" s="157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</row>
    <row r="206" spans="9:51">
      <c r="I206" s="157"/>
      <c r="K206" s="157"/>
      <c r="L206" s="157"/>
      <c r="Q206" s="14"/>
      <c r="X206" s="14"/>
      <c r="Z206" s="157"/>
      <c r="AC206" s="75"/>
      <c r="AD206" s="75"/>
      <c r="AE206" s="157"/>
      <c r="AF206" s="157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</row>
    <row r="207" spans="9:51">
      <c r="I207" s="157"/>
      <c r="K207" s="157"/>
      <c r="L207" s="157"/>
      <c r="Q207" s="14"/>
      <c r="X207" s="14"/>
      <c r="Z207" s="157"/>
      <c r="AC207" s="75"/>
      <c r="AD207" s="75"/>
      <c r="AE207" s="157"/>
      <c r="AF207" s="157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</row>
    <row r="208" spans="9:51">
      <c r="I208" s="157"/>
      <c r="K208" s="157"/>
      <c r="L208" s="157"/>
      <c r="Q208" s="14"/>
      <c r="X208" s="14"/>
      <c r="Z208" s="157"/>
      <c r="AC208" s="75"/>
      <c r="AD208" s="75"/>
      <c r="AE208" s="157"/>
      <c r="AF208" s="157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</row>
    <row r="209" spans="9:51">
      <c r="I209" s="157"/>
      <c r="K209" s="157"/>
      <c r="L209" s="157"/>
      <c r="Q209" s="14"/>
      <c r="X209" s="14"/>
      <c r="Z209" s="157"/>
      <c r="AC209" s="75"/>
      <c r="AD209" s="75"/>
      <c r="AE209" s="157"/>
      <c r="AF209" s="157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</row>
    <row r="210" spans="9:51">
      <c r="I210" s="157"/>
      <c r="K210" s="157"/>
      <c r="L210" s="157"/>
      <c r="Q210" s="14"/>
      <c r="X210" s="14"/>
      <c r="Z210" s="157"/>
      <c r="AC210" s="75"/>
      <c r="AD210" s="75"/>
      <c r="AE210" s="157"/>
      <c r="AF210" s="157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</row>
    <row r="211" spans="9:51">
      <c r="I211" s="157"/>
      <c r="K211" s="157"/>
      <c r="L211" s="157"/>
      <c r="Q211" s="14"/>
      <c r="X211" s="14"/>
      <c r="Z211" s="157"/>
      <c r="AC211" s="75"/>
      <c r="AD211" s="75"/>
      <c r="AE211" s="157"/>
      <c r="AF211" s="157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</row>
    <row r="212" spans="9:51">
      <c r="I212" s="157"/>
      <c r="K212" s="157"/>
      <c r="L212" s="157"/>
      <c r="Q212" s="14"/>
      <c r="X212" s="14"/>
      <c r="Z212" s="157"/>
      <c r="AC212" s="75"/>
      <c r="AD212" s="75"/>
      <c r="AE212" s="157"/>
      <c r="AF212" s="157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</row>
    <row r="213" spans="9:51">
      <c r="I213" s="157"/>
      <c r="K213" s="157"/>
      <c r="L213" s="157"/>
      <c r="Q213" s="14"/>
      <c r="X213" s="14"/>
      <c r="Z213" s="157"/>
      <c r="AC213" s="75"/>
      <c r="AD213" s="75"/>
      <c r="AE213" s="157"/>
      <c r="AF213" s="157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</row>
    <row r="214" spans="9:51">
      <c r="I214" s="157"/>
      <c r="K214" s="157"/>
      <c r="L214" s="157"/>
      <c r="Q214" s="14"/>
      <c r="X214" s="14"/>
      <c r="Z214" s="157"/>
      <c r="AC214" s="75"/>
      <c r="AD214" s="75"/>
      <c r="AE214" s="157"/>
      <c r="AF214" s="157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</row>
    <row r="215" spans="9:51">
      <c r="I215" s="157"/>
      <c r="K215" s="157"/>
      <c r="L215" s="157"/>
      <c r="Q215" s="14"/>
      <c r="X215" s="14"/>
      <c r="Z215" s="157"/>
      <c r="AC215" s="75"/>
      <c r="AD215" s="75"/>
      <c r="AE215" s="157"/>
      <c r="AF215" s="157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</row>
    <row r="216" spans="9:51">
      <c r="I216" s="157"/>
      <c r="K216" s="157"/>
      <c r="L216" s="157"/>
      <c r="Q216" s="14"/>
      <c r="X216" s="14"/>
      <c r="Z216" s="157"/>
      <c r="AC216" s="75"/>
      <c r="AD216" s="75"/>
      <c r="AE216" s="157"/>
      <c r="AF216" s="157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</row>
    <row r="217" spans="9:51">
      <c r="I217" s="157"/>
      <c r="K217" s="157"/>
      <c r="L217" s="157"/>
      <c r="Q217" s="14"/>
      <c r="X217" s="14"/>
      <c r="Z217" s="157"/>
      <c r="AC217" s="75"/>
      <c r="AD217" s="75"/>
      <c r="AE217" s="157"/>
      <c r="AF217" s="157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</row>
    <row r="218" spans="9:51">
      <c r="I218" s="157"/>
      <c r="K218" s="157"/>
      <c r="L218" s="157"/>
      <c r="Q218" s="14"/>
      <c r="X218" s="14"/>
      <c r="Z218" s="157"/>
      <c r="AC218" s="75"/>
      <c r="AD218" s="75"/>
      <c r="AE218" s="157"/>
      <c r="AF218" s="157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</row>
    <row r="219" spans="9:51">
      <c r="I219" s="157"/>
      <c r="K219" s="157"/>
      <c r="L219" s="157"/>
      <c r="Q219" s="14"/>
      <c r="X219" s="14"/>
      <c r="Z219" s="157"/>
      <c r="AC219" s="75"/>
      <c r="AD219" s="75"/>
      <c r="AE219" s="157"/>
      <c r="AF219" s="157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</row>
    <row r="220" spans="9:51">
      <c r="I220" s="157"/>
      <c r="K220" s="157"/>
      <c r="L220" s="157"/>
      <c r="Q220" s="14"/>
      <c r="X220" s="14"/>
      <c r="Z220" s="157"/>
      <c r="AC220" s="75"/>
      <c r="AD220" s="75"/>
      <c r="AE220" s="157"/>
      <c r="AF220" s="157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</row>
    <row r="221" spans="9:51">
      <c r="I221" s="157"/>
      <c r="K221" s="157"/>
      <c r="L221" s="157"/>
      <c r="Q221" s="14"/>
      <c r="X221" s="14"/>
      <c r="Z221" s="157"/>
      <c r="AC221" s="75"/>
      <c r="AD221" s="75"/>
      <c r="AE221" s="157"/>
      <c r="AF221" s="157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</row>
    <row r="222" spans="9:51">
      <c r="I222" s="157"/>
      <c r="K222" s="157"/>
      <c r="L222" s="157"/>
      <c r="Q222" s="14"/>
      <c r="X222" s="14"/>
      <c r="Z222" s="157"/>
      <c r="AC222" s="75"/>
      <c r="AD222" s="75"/>
      <c r="AE222" s="157"/>
      <c r="AF222" s="157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</row>
    <row r="223" spans="9:51">
      <c r="I223" s="157"/>
      <c r="K223" s="157"/>
      <c r="L223" s="157"/>
      <c r="Q223" s="14"/>
      <c r="X223" s="14"/>
      <c r="Z223" s="157"/>
      <c r="AC223" s="75"/>
      <c r="AD223" s="75"/>
      <c r="AE223" s="157"/>
      <c r="AF223" s="157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</row>
    <row r="224" spans="9:51">
      <c r="I224" s="157"/>
      <c r="K224" s="157"/>
      <c r="L224" s="157"/>
      <c r="Q224" s="14"/>
      <c r="X224" s="14"/>
      <c r="Z224" s="157"/>
      <c r="AC224" s="75"/>
      <c r="AD224" s="75"/>
      <c r="AE224" s="157"/>
      <c r="AF224" s="157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</row>
    <row r="225" spans="9:51">
      <c r="I225" s="157"/>
      <c r="K225" s="157"/>
      <c r="L225" s="157"/>
      <c r="Q225" s="14"/>
      <c r="X225" s="14"/>
      <c r="Z225" s="157"/>
      <c r="AC225" s="75"/>
      <c r="AD225" s="75"/>
      <c r="AE225" s="157"/>
      <c r="AF225" s="157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</row>
    <row r="226" spans="9:51">
      <c r="I226" s="157"/>
      <c r="K226" s="157"/>
      <c r="L226" s="157"/>
      <c r="Q226" s="14"/>
      <c r="X226" s="14"/>
      <c r="Z226" s="157"/>
      <c r="AC226" s="75"/>
      <c r="AD226" s="75"/>
      <c r="AE226" s="157"/>
      <c r="AF226" s="157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</row>
    <row r="227" spans="9:51">
      <c r="I227" s="157"/>
      <c r="K227" s="157"/>
      <c r="L227" s="157"/>
      <c r="Q227" s="14"/>
      <c r="X227" s="14"/>
      <c r="Z227" s="157"/>
      <c r="AC227" s="75"/>
      <c r="AD227" s="75"/>
      <c r="AE227" s="157"/>
      <c r="AF227" s="157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</row>
    <row r="228" spans="9:51">
      <c r="I228" s="157"/>
      <c r="K228" s="157"/>
      <c r="L228" s="157"/>
      <c r="Q228" s="14"/>
      <c r="X228" s="14"/>
      <c r="Z228" s="157"/>
      <c r="AC228" s="75"/>
      <c r="AD228" s="75"/>
      <c r="AE228" s="157"/>
      <c r="AF228" s="157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</row>
    <row r="229" spans="9:51">
      <c r="I229" s="157"/>
      <c r="K229" s="157"/>
      <c r="L229" s="157"/>
      <c r="Q229" s="14"/>
      <c r="X229" s="14"/>
      <c r="Z229" s="157"/>
      <c r="AC229" s="75"/>
      <c r="AD229" s="75"/>
      <c r="AE229" s="157"/>
      <c r="AF229" s="157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</row>
    <row r="230" spans="9:51">
      <c r="I230" s="157"/>
      <c r="K230" s="157"/>
      <c r="L230" s="157"/>
      <c r="Q230" s="14"/>
      <c r="X230" s="14"/>
      <c r="Z230" s="157"/>
      <c r="AC230" s="75"/>
      <c r="AD230" s="75"/>
      <c r="AE230" s="157"/>
      <c r="AF230" s="157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</row>
    <row r="231" spans="9:51">
      <c r="I231" s="157"/>
      <c r="K231" s="157"/>
      <c r="L231" s="157"/>
      <c r="Q231" s="14"/>
      <c r="X231" s="14"/>
      <c r="Z231" s="157"/>
      <c r="AC231" s="75"/>
      <c r="AD231" s="75"/>
      <c r="AE231" s="157"/>
      <c r="AF231" s="157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</row>
    <row r="232" spans="9:51">
      <c r="I232" s="157"/>
      <c r="K232" s="157"/>
      <c r="L232" s="157"/>
      <c r="Q232" s="14"/>
      <c r="X232" s="14"/>
      <c r="Z232" s="157"/>
      <c r="AC232" s="75"/>
      <c r="AD232" s="75"/>
      <c r="AE232" s="157"/>
      <c r="AF232" s="157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</row>
    <row r="233" spans="9:51">
      <c r="I233" s="157"/>
      <c r="K233" s="157"/>
      <c r="L233" s="157"/>
      <c r="Q233" s="14"/>
      <c r="X233" s="14"/>
      <c r="Z233" s="157"/>
      <c r="AC233" s="75"/>
      <c r="AD233" s="75"/>
      <c r="AE233" s="157"/>
      <c r="AF233" s="157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</row>
    <row r="234" spans="9:51">
      <c r="I234" s="157"/>
      <c r="K234" s="157"/>
      <c r="L234" s="157"/>
      <c r="Q234" s="14"/>
      <c r="X234" s="14"/>
      <c r="Z234" s="157"/>
      <c r="AC234" s="75"/>
      <c r="AD234" s="75"/>
      <c r="AE234" s="157"/>
      <c r="AF234" s="157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</row>
    <row r="235" spans="9:51">
      <c r="I235" s="157"/>
      <c r="K235" s="157"/>
      <c r="L235" s="157"/>
      <c r="Q235" s="14"/>
      <c r="X235" s="14"/>
      <c r="Z235" s="157"/>
      <c r="AC235" s="75"/>
      <c r="AD235" s="75"/>
      <c r="AE235" s="157"/>
      <c r="AF235" s="157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</row>
    <row r="236" spans="9:51">
      <c r="I236" s="157"/>
      <c r="K236" s="157"/>
      <c r="L236" s="157"/>
      <c r="Q236" s="14"/>
      <c r="X236" s="14"/>
      <c r="Z236" s="157"/>
      <c r="AC236" s="75"/>
      <c r="AD236" s="75"/>
      <c r="AE236" s="157"/>
      <c r="AF236" s="157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</row>
    <row r="237" spans="9:51">
      <c r="I237" s="157"/>
      <c r="K237" s="157"/>
      <c r="L237" s="157"/>
      <c r="Q237" s="14"/>
      <c r="X237" s="14"/>
      <c r="Z237" s="157"/>
      <c r="AC237" s="75"/>
      <c r="AD237" s="75"/>
      <c r="AE237" s="157"/>
      <c r="AF237" s="157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</row>
    <row r="238" spans="9:51">
      <c r="I238" s="157"/>
      <c r="K238" s="157"/>
      <c r="L238" s="157"/>
      <c r="Q238" s="14"/>
      <c r="X238" s="14"/>
      <c r="Z238" s="157"/>
      <c r="AC238" s="75"/>
      <c r="AD238" s="75"/>
      <c r="AE238" s="157"/>
      <c r="AF238" s="157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</row>
    <row r="239" spans="9:51">
      <c r="I239" s="157"/>
      <c r="K239" s="157"/>
      <c r="L239" s="157"/>
      <c r="Q239" s="14"/>
      <c r="X239" s="14"/>
      <c r="Z239" s="157"/>
      <c r="AC239" s="75"/>
      <c r="AD239" s="75"/>
      <c r="AE239" s="157"/>
      <c r="AF239" s="157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</row>
    <row r="240" spans="9:51">
      <c r="I240" s="157"/>
      <c r="K240" s="157"/>
      <c r="L240" s="157"/>
      <c r="Q240" s="14"/>
      <c r="X240" s="14"/>
      <c r="Z240" s="157"/>
      <c r="AC240" s="75"/>
      <c r="AD240" s="75"/>
      <c r="AE240" s="157"/>
      <c r="AF240" s="157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</row>
    <row r="241" spans="9:51">
      <c r="I241" s="157"/>
      <c r="K241" s="157"/>
      <c r="L241" s="157"/>
      <c r="Q241" s="14"/>
      <c r="X241" s="14"/>
      <c r="Z241" s="157"/>
      <c r="AC241" s="75"/>
      <c r="AD241" s="75"/>
      <c r="AE241" s="157"/>
      <c r="AF241" s="157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</row>
    <row r="242" spans="9:51">
      <c r="I242" s="157"/>
      <c r="K242" s="157"/>
      <c r="L242" s="157"/>
      <c r="Q242" s="14"/>
      <c r="X242" s="14"/>
      <c r="Z242" s="157"/>
      <c r="AC242" s="75"/>
      <c r="AD242" s="75"/>
      <c r="AE242" s="157"/>
      <c r="AF242" s="157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</row>
    <row r="243" spans="9:51">
      <c r="I243" s="157"/>
      <c r="K243" s="157"/>
      <c r="L243" s="157"/>
      <c r="Q243" s="14"/>
      <c r="X243" s="14"/>
      <c r="Z243" s="157"/>
      <c r="AC243" s="75"/>
      <c r="AD243" s="75"/>
      <c r="AE243" s="157"/>
      <c r="AF243" s="157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</row>
    <row r="244" spans="9:51">
      <c r="I244" s="157"/>
      <c r="K244" s="157"/>
      <c r="L244" s="157"/>
      <c r="Q244" s="14"/>
      <c r="X244" s="14"/>
      <c r="Z244" s="157"/>
      <c r="AC244" s="75"/>
      <c r="AD244" s="75"/>
      <c r="AE244" s="157"/>
      <c r="AF244" s="157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</row>
    <row r="245" spans="9:51">
      <c r="I245" s="157"/>
      <c r="K245" s="157"/>
      <c r="L245" s="157"/>
      <c r="Q245" s="14"/>
      <c r="X245" s="14"/>
      <c r="Z245" s="157"/>
      <c r="AC245" s="75"/>
      <c r="AD245" s="75"/>
      <c r="AE245" s="157"/>
      <c r="AF245" s="157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</row>
    <row r="246" spans="9:51">
      <c r="I246" s="157"/>
      <c r="K246" s="157"/>
      <c r="L246" s="157"/>
      <c r="Q246" s="14"/>
      <c r="X246" s="14"/>
      <c r="Z246" s="157"/>
      <c r="AC246" s="75"/>
      <c r="AD246" s="75"/>
      <c r="AE246" s="157"/>
      <c r="AF246" s="157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</row>
    <row r="247" spans="9:51">
      <c r="I247" s="157"/>
      <c r="K247" s="157"/>
      <c r="L247" s="157"/>
      <c r="Q247" s="14"/>
      <c r="X247" s="14"/>
      <c r="Z247" s="157"/>
      <c r="AC247" s="75"/>
      <c r="AD247" s="75"/>
      <c r="AE247" s="157"/>
      <c r="AF247" s="157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</row>
    <row r="248" spans="9:51">
      <c r="I248" s="157"/>
      <c r="K248" s="157"/>
      <c r="L248" s="157"/>
      <c r="Q248" s="14"/>
      <c r="X248" s="14"/>
      <c r="Z248" s="157"/>
      <c r="AC248" s="75"/>
      <c r="AD248" s="75"/>
      <c r="AE248" s="157"/>
      <c r="AF248" s="157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</row>
    <row r="249" spans="9:51">
      <c r="I249" s="157"/>
      <c r="K249" s="157"/>
      <c r="L249" s="157"/>
      <c r="Q249" s="14"/>
      <c r="X249" s="14"/>
      <c r="Z249" s="157"/>
      <c r="AC249" s="75"/>
      <c r="AD249" s="75"/>
      <c r="AE249" s="157"/>
      <c r="AF249" s="157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</row>
    <row r="250" spans="9:51">
      <c r="I250" s="157"/>
      <c r="K250" s="157"/>
      <c r="L250" s="157"/>
      <c r="Q250" s="14"/>
      <c r="X250" s="14"/>
      <c r="Z250" s="157"/>
      <c r="AC250" s="75"/>
      <c r="AD250" s="75"/>
      <c r="AE250" s="157"/>
      <c r="AF250" s="157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</row>
    <row r="251" spans="9:51">
      <c r="I251" s="157"/>
      <c r="K251" s="157"/>
      <c r="L251" s="157"/>
      <c r="Q251" s="14"/>
      <c r="X251" s="14"/>
      <c r="Z251" s="157"/>
      <c r="AC251" s="75"/>
      <c r="AD251" s="75"/>
      <c r="AE251" s="157"/>
      <c r="AF251" s="157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</row>
    <row r="252" spans="9:51">
      <c r="I252" s="157"/>
      <c r="K252" s="157"/>
      <c r="L252" s="157"/>
      <c r="Q252" s="14"/>
      <c r="X252" s="14"/>
      <c r="Z252" s="157"/>
      <c r="AC252" s="75"/>
      <c r="AD252" s="75"/>
      <c r="AE252" s="157"/>
      <c r="AF252" s="157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</row>
    <row r="253" spans="9:51">
      <c r="I253" s="157"/>
      <c r="K253" s="157"/>
      <c r="L253" s="157"/>
      <c r="Q253" s="14"/>
      <c r="X253" s="14"/>
      <c r="Z253" s="157"/>
      <c r="AC253" s="75"/>
      <c r="AD253" s="75"/>
      <c r="AE253" s="157"/>
      <c r="AF253" s="157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</row>
    <row r="254" spans="9:51">
      <c r="I254" s="157"/>
      <c r="K254" s="157"/>
      <c r="L254" s="157"/>
      <c r="Q254" s="14"/>
      <c r="X254" s="14"/>
      <c r="Z254" s="157"/>
      <c r="AC254" s="75"/>
      <c r="AD254" s="75"/>
      <c r="AE254" s="157"/>
      <c r="AF254" s="157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</row>
    <row r="255" spans="9:51">
      <c r="I255" s="157"/>
      <c r="K255" s="157"/>
      <c r="L255" s="157"/>
      <c r="Q255" s="14"/>
      <c r="X255" s="14"/>
      <c r="Z255" s="157"/>
      <c r="AC255" s="75"/>
      <c r="AD255" s="75"/>
      <c r="AE255" s="157"/>
      <c r="AF255" s="157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</row>
    <row r="256" spans="9:51">
      <c r="I256" s="157"/>
      <c r="K256" s="157"/>
      <c r="L256" s="157"/>
      <c r="Q256" s="14"/>
      <c r="X256" s="14"/>
      <c r="Z256" s="157"/>
      <c r="AC256" s="75"/>
      <c r="AD256" s="75"/>
      <c r="AE256" s="157"/>
      <c r="AF256" s="157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</row>
    <row r="257" spans="9:51">
      <c r="I257" s="157"/>
      <c r="K257" s="157"/>
      <c r="L257" s="157"/>
      <c r="Q257" s="14"/>
      <c r="X257" s="14"/>
      <c r="Z257" s="157"/>
      <c r="AC257" s="75"/>
      <c r="AD257" s="75"/>
      <c r="AE257" s="157"/>
      <c r="AF257" s="157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</row>
    <row r="258" spans="9:51">
      <c r="I258" s="157"/>
      <c r="K258" s="157"/>
      <c r="L258" s="157"/>
      <c r="Q258" s="14"/>
      <c r="X258" s="14"/>
      <c r="Z258" s="157"/>
      <c r="AC258" s="75"/>
      <c r="AD258" s="75"/>
      <c r="AE258" s="157"/>
      <c r="AF258" s="157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</row>
    <row r="259" spans="9:51">
      <c r="I259" s="157"/>
      <c r="K259" s="157"/>
      <c r="L259" s="157"/>
      <c r="Q259" s="14"/>
      <c r="X259" s="14"/>
      <c r="Z259" s="157"/>
      <c r="AC259" s="75"/>
      <c r="AD259" s="75"/>
      <c r="AE259" s="157"/>
      <c r="AF259" s="157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</row>
    <row r="260" spans="9:51">
      <c r="I260" s="157"/>
      <c r="K260" s="157"/>
      <c r="L260" s="157"/>
      <c r="Q260" s="14"/>
      <c r="X260" s="14"/>
      <c r="Z260" s="157"/>
      <c r="AC260" s="75"/>
      <c r="AD260" s="75"/>
      <c r="AE260" s="157"/>
      <c r="AF260" s="157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</row>
    <row r="261" spans="9:51">
      <c r="I261" s="157"/>
      <c r="K261" s="157"/>
      <c r="L261" s="157"/>
      <c r="Q261" s="14"/>
      <c r="X261" s="14"/>
      <c r="Z261" s="157"/>
      <c r="AC261" s="75"/>
      <c r="AD261" s="75"/>
      <c r="AE261" s="157"/>
      <c r="AF261" s="157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</row>
    <row r="262" spans="9:51">
      <c r="I262" s="157"/>
      <c r="K262" s="157"/>
      <c r="L262" s="157"/>
      <c r="Q262" s="14"/>
      <c r="X262" s="14"/>
      <c r="Z262" s="157"/>
      <c r="AC262" s="75"/>
      <c r="AD262" s="75"/>
      <c r="AE262" s="157"/>
      <c r="AF262" s="157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</row>
    <row r="263" spans="9:51">
      <c r="I263" s="157"/>
      <c r="K263" s="157"/>
      <c r="L263" s="157"/>
      <c r="Q263" s="14"/>
      <c r="X263" s="14"/>
      <c r="Z263" s="157"/>
      <c r="AC263" s="75"/>
      <c r="AD263" s="75"/>
      <c r="AE263" s="157"/>
      <c r="AF263" s="157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</row>
    <row r="264" spans="9:51">
      <c r="I264" s="157"/>
      <c r="K264" s="157"/>
      <c r="L264" s="157"/>
      <c r="Q264" s="14"/>
      <c r="X264" s="14"/>
      <c r="Z264" s="157"/>
      <c r="AC264" s="75"/>
      <c r="AD264" s="75"/>
      <c r="AE264" s="157"/>
      <c r="AF264" s="157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</row>
    <row r="265" spans="9:51">
      <c r="I265" s="157"/>
      <c r="K265" s="157"/>
      <c r="L265" s="157"/>
      <c r="Q265" s="14"/>
      <c r="X265" s="14"/>
      <c r="Z265" s="157"/>
      <c r="AC265" s="75"/>
      <c r="AD265" s="75"/>
      <c r="AE265" s="157"/>
      <c r="AF265" s="157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</row>
    <row r="266" spans="9:51">
      <c r="I266" s="157"/>
      <c r="K266" s="157"/>
      <c r="L266" s="157"/>
      <c r="Q266" s="14"/>
      <c r="X266" s="14"/>
      <c r="Z266" s="157"/>
      <c r="AC266" s="75"/>
      <c r="AD266" s="75"/>
      <c r="AE266" s="157"/>
      <c r="AF266" s="157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</row>
    <row r="267" spans="9:51">
      <c r="I267" s="157"/>
      <c r="K267" s="157"/>
      <c r="L267" s="157"/>
      <c r="Q267" s="14"/>
      <c r="X267" s="14"/>
      <c r="Z267" s="157"/>
      <c r="AC267" s="75"/>
      <c r="AD267" s="75"/>
      <c r="AE267" s="157"/>
      <c r="AF267" s="157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</row>
    <row r="268" spans="9:51">
      <c r="I268" s="157"/>
      <c r="K268" s="157"/>
      <c r="L268" s="157"/>
      <c r="Q268" s="14"/>
      <c r="X268" s="14"/>
      <c r="Z268" s="157"/>
      <c r="AC268" s="75"/>
      <c r="AD268" s="75"/>
      <c r="AE268" s="157"/>
      <c r="AF268" s="157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</row>
    <row r="269" spans="9:51">
      <c r="I269" s="157"/>
      <c r="K269" s="157"/>
      <c r="L269" s="157"/>
      <c r="Q269" s="14"/>
      <c r="X269" s="14"/>
      <c r="Z269" s="157"/>
      <c r="AC269" s="75"/>
      <c r="AD269" s="75"/>
      <c r="AE269" s="157"/>
      <c r="AF269" s="157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</row>
    <row r="270" spans="9:51">
      <c r="I270" s="157"/>
      <c r="K270" s="157"/>
      <c r="L270" s="157"/>
      <c r="Q270" s="14"/>
      <c r="X270" s="14"/>
      <c r="Z270" s="157"/>
      <c r="AC270" s="75"/>
      <c r="AD270" s="75"/>
      <c r="AE270" s="157"/>
      <c r="AF270" s="157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</row>
    <row r="271" spans="9:51">
      <c r="I271" s="157"/>
      <c r="K271" s="157"/>
      <c r="L271" s="157"/>
      <c r="Q271" s="14"/>
      <c r="X271" s="14"/>
      <c r="Z271" s="157"/>
      <c r="AC271" s="75"/>
      <c r="AD271" s="75"/>
      <c r="AE271" s="157"/>
      <c r="AF271" s="157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</row>
    <row r="272" spans="9:51">
      <c r="I272" s="157"/>
      <c r="K272" s="157"/>
      <c r="L272" s="157"/>
      <c r="Q272" s="14"/>
      <c r="X272" s="14"/>
      <c r="Z272" s="157"/>
      <c r="AC272" s="75"/>
      <c r="AD272" s="75"/>
      <c r="AE272" s="157"/>
      <c r="AF272" s="157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</row>
    <row r="273" spans="9:51">
      <c r="I273" s="157"/>
      <c r="K273" s="157"/>
      <c r="L273" s="157"/>
      <c r="Q273" s="14"/>
      <c r="X273" s="14"/>
      <c r="Z273" s="157"/>
      <c r="AC273" s="75"/>
      <c r="AD273" s="75"/>
      <c r="AE273" s="157"/>
      <c r="AF273" s="157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</row>
    <row r="274" spans="9:51">
      <c r="I274" s="157"/>
      <c r="K274" s="157"/>
      <c r="L274" s="157"/>
      <c r="Q274" s="14"/>
      <c r="X274" s="14"/>
      <c r="Z274" s="157"/>
      <c r="AC274" s="75"/>
      <c r="AD274" s="75"/>
      <c r="AE274" s="157"/>
      <c r="AF274" s="157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</row>
    <row r="275" spans="9:51">
      <c r="I275" s="157"/>
      <c r="K275" s="157"/>
      <c r="L275" s="157"/>
      <c r="Q275" s="14"/>
      <c r="X275" s="14"/>
      <c r="Z275" s="157"/>
      <c r="AC275" s="75"/>
      <c r="AD275" s="75"/>
      <c r="AE275" s="157"/>
      <c r="AF275" s="157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</row>
    <row r="276" spans="9:51">
      <c r="I276" s="157"/>
      <c r="K276" s="157"/>
      <c r="L276" s="157"/>
      <c r="Q276" s="14"/>
      <c r="X276" s="14"/>
      <c r="Z276" s="157"/>
      <c r="AC276" s="75"/>
      <c r="AD276" s="75"/>
      <c r="AE276" s="157"/>
      <c r="AF276" s="157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</row>
    <row r="277" spans="9:51">
      <c r="I277" s="157"/>
      <c r="K277" s="157"/>
      <c r="L277" s="157"/>
      <c r="Q277" s="14"/>
      <c r="X277" s="14"/>
      <c r="Z277" s="157"/>
      <c r="AC277" s="75"/>
      <c r="AD277" s="75"/>
      <c r="AE277" s="157"/>
      <c r="AF277" s="157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</row>
    <row r="278" spans="9:51">
      <c r="I278" s="157"/>
      <c r="K278" s="157"/>
      <c r="L278" s="157"/>
      <c r="Q278" s="14"/>
      <c r="X278" s="14"/>
      <c r="Z278" s="157"/>
      <c r="AC278" s="75"/>
      <c r="AD278" s="75"/>
      <c r="AE278" s="157"/>
      <c r="AF278" s="157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</row>
    <row r="279" spans="9:51">
      <c r="I279" s="157"/>
      <c r="K279" s="157"/>
      <c r="L279" s="157"/>
      <c r="Q279" s="14"/>
      <c r="X279" s="14"/>
      <c r="Z279" s="157"/>
      <c r="AC279" s="75"/>
      <c r="AD279" s="75"/>
      <c r="AE279" s="157"/>
      <c r="AF279" s="157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</row>
    <row r="280" spans="9:51">
      <c r="I280" s="157"/>
      <c r="K280" s="157"/>
      <c r="L280" s="157"/>
      <c r="Q280" s="14"/>
      <c r="X280" s="14"/>
      <c r="Z280" s="157"/>
      <c r="AC280" s="75"/>
      <c r="AD280" s="75"/>
      <c r="AE280" s="157"/>
      <c r="AF280" s="157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</row>
    <row r="281" spans="9:51">
      <c r="I281" s="157"/>
      <c r="K281" s="157"/>
      <c r="L281" s="157"/>
      <c r="Q281" s="14"/>
      <c r="X281" s="14"/>
      <c r="Z281" s="157"/>
      <c r="AC281" s="75"/>
      <c r="AD281" s="75"/>
      <c r="AE281" s="157"/>
      <c r="AF281" s="157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</row>
    <row r="282" spans="9:51">
      <c r="I282" s="157"/>
      <c r="K282" s="157"/>
      <c r="L282" s="157"/>
      <c r="Q282" s="14"/>
      <c r="X282" s="14"/>
      <c r="Z282" s="157"/>
      <c r="AC282" s="75"/>
      <c r="AD282" s="75"/>
      <c r="AE282" s="157"/>
      <c r="AF282" s="157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</row>
    <row r="283" spans="9:51">
      <c r="I283" s="157"/>
      <c r="K283" s="157"/>
      <c r="L283" s="157"/>
      <c r="Q283" s="14"/>
      <c r="X283" s="14"/>
      <c r="Z283" s="157"/>
      <c r="AC283" s="75"/>
      <c r="AD283" s="75"/>
      <c r="AE283" s="157"/>
      <c r="AF283" s="157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</row>
    <row r="284" spans="9:51">
      <c r="I284" s="157"/>
      <c r="K284" s="157"/>
      <c r="L284" s="157"/>
      <c r="Q284" s="14"/>
      <c r="X284" s="14"/>
      <c r="Z284" s="157"/>
      <c r="AC284" s="75"/>
      <c r="AD284" s="75"/>
      <c r="AE284" s="157"/>
      <c r="AF284" s="157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</row>
    <row r="285" spans="9:51">
      <c r="I285" s="157"/>
      <c r="K285" s="157"/>
      <c r="L285" s="157"/>
      <c r="Q285" s="14"/>
      <c r="X285" s="14"/>
      <c r="Z285" s="157"/>
      <c r="AC285" s="75"/>
      <c r="AD285" s="75"/>
      <c r="AE285" s="157"/>
      <c r="AF285" s="157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</row>
    <row r="286" spans="9:51">
      <c r="I286" s="157"/>
      <c r="K286" s="157"/>
      <c r="L286" s="157"/>
      <c r="Q286" s="14"/>
      <c r="X286" s="14"/>
      <c r="Z286" s="157"/>
      <c r="AC286" s="75"/>
      <c r="AD286" s="75"/>
      <c r="AE286" s="157"/>
      <c r="AF286" s="157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</row>
    <row r="287" spans="9:51">
      <c r="I287" s="157"/>
      <c r="K287" s="157"/>
      <c r="L287" s="157"/>
      <c r="Q287" s="14"/>
      <c r="X287" s="14"/>
      <c r="Z287" s="157"/>
      <c r="AC287" s="75"/>
      <c r="AD287" s="75"/>
      <c r="AE287" s="157"/>
      <c r="AF287" s="157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</row>
    <row r="288" spans="9:51">
      <c r="I288" s="157"/>
      <c r="K288" s="157"/>
      <c r="L288" s="157"/>
      <c r="Q288" s="14"/>
      <c r="X288" s="14"/>
      <c r="Z288" s="157"/>
      <c r="AC288" s="75"/>
      <c r="AD288" s="75"/>
      <c r="AE288" s="157"/>
      <c r="AF288" s="157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</row>
    <row r="289" spans="9:51">
      <c r="I289" s="157"/>
      <c r="K289" s="157"/>
      <c r="L289" s="157"/>
      <c r="Q289" s="14"/>
      <c r="X289" s="14"/>
      <c r="Z289" s="157"/>
      <c r="AC289" s="75"/>
      <c r="AD289" s="75"/>
      <c r="AE289" s="157"/>
      <c r="AF289" s="157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</row>
    <row r="290" spans="9:51">
      <c r="I290" s="157"/>
      <c r="K290" s="157"/>
      <c r="L290" s="157"/>
      <c r="Q290" s="14"/>
      <c r="X290" s="14"/>
      <c r="Z290" s="157"/>
      <c r="AC290" s="75"/>
      <c r="AD290" s="75"/>
      <c r="AE290" s="157"/>
      <c r="AF290" s="157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</row>
    <row r="291" spans="9:51">
      <c r="I291" s="157"/>
      <c r="K291" s="157"/>
      <c r="L291" s="157"/>
      <c r="Q291" s="14"/>
      <c r="X291" s="14"/>
      <c r="Z291" s="157"/>
      <c r="AC291" s="75"/>
      <c r="AD291" s="75"/>
      <c r="AE291" s="157"/>
      <c r="AF291" s="157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</row>
    <row r="292" spans="9:51">
      <c r="I292" s="157"/>
      <c r="K292" s="157"/>
      <c r="L292" s="157"/>
      <c r="Q292" s="14"/>
      <c r="X292" s="14"/>
      <c r="Z292" s="157"/>
      <c r="AC292" s="75"/>
      <c r="AD292" s="75"/>
      <c r="AE292" s="157"/>
      <c r="AF292" s="157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</row>
    <row r="293" spans="9:51">
      <c r="I293" s="157"/>
      <c r="K293" s="157"/>
      <c r="L293" s="157"/>
      <c r="Q293" s="14"/>
      <c r="X293" s="14"/>
      <c r="Z293" s="157"/>
      <c r="AC293" s="75"/>
      <c r="AD293" s="75"/>
      <c r="AE293" s="157"/>
      <c r="AF293" s="157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</row>
    <row r="294" spans="9:51">
      <c r="I294" s="157"/>
      <c r="K294" s="157"/>
      <c r="L294" s="157"/>
      <c r="Q294" s="14"/>
      <c r="X294" s="14"/>
      <c r="Z294" s="157"/>
      <c r="AC294" s="75"/>
      <c r="AD294" s="75"/>
      <c r="AE294" s="157"/>
      <c r="AF294" s="157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</row>
    <row r="295" spans="9:51">
      <c r="I295" s="157"/>
      <c r="K295" s="157"/>
      <c r="L295" s="157"/>
      <c r="Q295" s="14"/>
      <c r="X295" s="14"/>
      <c r="Z295" s="157"/>
      <c r="AC295" s="75"/>
      <c r="AD295" s="75"/>
      <c r="AE295" s="157"/>
      <c r="AF295" s="157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</row>
    <row r="296" spans="9:51">
      <c r="I296" s="157"/>
      <c r="K296" s="157"/>
      <c r="L296" s="157"/>
      <c r="Q296" s="14"/>
      <c r="X296" s="14"/>
      <c r="Z296" s="157"/>
      <c r="AC296" s="75"/>
      <c r="AD296" s="75"/>
      <c r="AE296" s="157"/>
      <c r="AF296" s="157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</row>
    <row r="297" spans="9:51">
      <c r="I297" s="157"/>
      <c r="K297" s="157"/>
      <c r="L297" s="157"/>
      <c r="Q297" s="14"/>
      <c r="X297" s="14"/>
      <c r="Z297" s="157"/>
      <c r="AC297" s="75"/>
      <c r="AD297" s="75"/>
      <c r="AE297" s="157"/>
      <c r="AF297" s="157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</row>
    <row r="298" spans="9:51">
      <c r="I298" s="157"/>
      <c r="K298" s="157"/>
      <c r="L298" s="157"/>
      <c r="Q298" s="14"/>
      <c r="X298" s="14"/>
      <c r="Z298" s="157"/>
      <c r="AC298" s="75"/>
      <c r="AD298" s="75"/>
      <c r="AE298" s="157"/>
      <c r="AF298" s="157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</row>
    <row r="299" spans="9:51">
      <c r="I299" s="157"/>
      <c r="K299" s="157"/>
      <c r="L299" s="157"/>
      <c r="Q299" s="14"/>
      <c r="X299" s="14"/>
      <c r="Z299" s="157"/>
      <c r="AC299" s="75"/>
      <c r="AD299" s="75"/>
      <c r="AE299" s="157"/>
      <c r="AF299" s="157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</row>
    <row r="300" spans="9:51">
      <c r="I300" s="157"/>
      <c r="K300" s="157"/>
      <c r="L300" s="157"/>
      <c r="Q300" s="14"/>
      <c r="X300" s="14"/>
      <c r="Z300" s="157"/>
      <c r="AC300" s="75"/>
      <c r="AD300" s="75"/>
      <c r="AE300" s="157"/>
      <c r="AF300" s="157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</row>
    <row r="301" spans="9:51">
      <c r="I301" s="157"/>
      <c r="K301" s="157"/>
      <c r="L301" s="157"/>
      <c r="Q301" s="14"/>
      <c r="X301" s="14"/>
      <c r="Z301" s="157"/>
      <c r="AC301" s="75"/>
      <c r="AD301" s="75"/>
      <c r="AE301" s="157"/>
      <c r="AF301" s="157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</row>
    <row r="302" spans="9:51">
      <c r="I302" s="157"/>
      <c r="K302" s="157"/>
      <c r="L302" s="157"/>
      <c r="Q302" s="14"/>
      <c r="X302" s="14"/>
      <c r="Z302" s="157"/>
      <c r="AC302" s="75"/>
      <c r="AD302" s="75"/>
      <c r="AE302" s="157"/>
      <c r="AF302" s="157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</row>
    <row r="303" spans="9:51">
      <c r="I303" s="157"/>
      <c r="K303" s="157"/>
      <c r="L303" s="157"/>
      <c r="Q303" s="14"/>
      <c r="X303" s="14"/>
      <c r="Z303" s="157"/>
      <c r="AC303" s="75"/>
      <c r="AD303" s="75"/>
      <c r="AE303" s="157"/>
      <c r="AF303" s="157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</row>
    <row r="304" spans="9:51">
      <c r="I304" s="157"/>
      <c r="K304" s="157"/>
      <c r="L304" s="157"/>
      <c r="Q304" s="14"/>
      <c r="X304" s="14"/>
      <c r="Z304" s="157"/>
      <c r="AC304" s="75"/>
      <c r="AD304" s="75"/>
      <c r="AE304" s="157"/>
      <c r="AF304" s="157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</row>
    <row r="305" spans="1:51">
      <c r="I305" s="157"/>
      <c r="K305" s="157"/>
      <c r="L305" s="157"/>
      <c r="Q305" s="14"/>
      <c r="X305" s="14"/>
      <c r="Z305" s="157"/>
      <c r="AC305" s="75"/>
      <c r="AD305" s="75"/>
      <c r="AE305" s="157"/>
      <c r="AF305" s="157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</row>
    <row r="306" spans="1:51">
      <c r="A306" s="31"/>
      <c r="B306" s="31"/>
      <c r="C306" s="31"/>
      <c r="D306" s="31"/>
      <c r="E306" s="31"/>
      <c r="F306" s="31"/>
      <c r="G306" s="339"/>
      <c r="H306" s="339"/>
      <c r="I306" s="158"/>
      <c r="J306" s="76"/>
      <c r="K306" s="158"/>
      <c r="L306" s="158"/>
      <c r="M306" s="339"/>
      <c r="N306" s="76"/>
      <c r="O306" s="76"/>
      <c r="P306" s="76"/>
      <c r="Q306" s="31"/>
      <c r="R306" s="467"/>
      <c r="S306" s="76"/>
      <c r="T306" s="158"/>
      <c r="U306" s="158"/>
      <c r="V306" s="76"/>
      <c r="W306" s="76"/>
      <c r="X306" s="31"/>
      <c r="Y306" s="76"/>
      <c r="Z306" s="158"/>
      <c r="AA306" s="158"/>
      <c r="AB306" s="158"/>
      <c r="AC306" s="75"/>
      <c r="AD306" s="75"/>
      <c r="AE306" s="157"/>
      <c r="AF306" s="157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</row>
    <row r="307" spans="1:51">
      <c r="A307" s="35"/>
      <c r="B307" s="35"/>
      <c r="C307" s="35"/>
      <c r="D307" s="35"/>
      <c r="E307" s="35"/>
      <c r="F307" s="35"/>
      <c r="G307" s="340"/>
      <c r="H307" s="340"/>
      <c r="I307" s="159"/>
      <c r="J307" s="77"/>
      <c r="K307" s="159"/>
      <c r="L307" s="159"/>
      <c r="M307" s="340"/>
      <c r="N307" s="77"/>
      <c r="O307" s="77"/>
      <c r="P307" s="77"/>
      <c r="Q307" s="35"/>
      <c r="R307" s="468"/>
      <c r="S307" s="77"/>
      <c r="T307" s="159"/>
      <c r="U307" s="159"/>
      <c r="V307" s="77"/>
      <c r="W307" s="77"/>
      <c r="X307" s="35"/>
      <c r="Y307" s="77"/>
      <c r="Z307" s="159"/>
      <c r="AA307" s="159"/>
      <c r="AB307" s="159"/>
      <c r="AC307" s="76"/>
      <c r="AD307" s="76"/>
      <c r="AE307" s="158"/>
      <c r="AF307" s="158"/>
      <c r="AG307" s="31"/>
      <c r="AH307" s="31"/>
      <c r="AI307" s="31"/>
      <c r="AJ307" s="31"/>
    </row>
    <row r="308" spans="1:51">
      <c r="A308" s="35"/>
      <c r="B308" s="35"/>
      <c r="C308" s="35"/>
      <c r="D308" s="35"/>
      <c r="E308" s="35"/>
      <c r="F308" s="35"/>
      <c r="G308" s="340"/>
      <c r="H308" s="340"/>
      <c r="I308" s="159"/>
      <c r="J308" s="77"/>
      <c r="K308" s="159"/>
      <c r="L308" s="159"/>
      <c r="M308" s="340"/>
      <c r="N308" s="77"/>
      <c r="O308" s="77"/>
      <c r="P308" s="77"/>
      <c r="Q308" s="35"/>
      <c r="R308" s="468"/>
      <c r="S308" s="77"/>
      <c r="T308" s="159"/>
      <c r="U308" s="159"/>
      <c r="V308" s="77"/>
      <c r="W308" s="77"/>
      <c r="X308" s="35"/>
      <c r="Y308" s="77"/>
      <c r="Z308" s="159"/>
      <c r="AA308" s="159"/>
      <c r="AB308" s="159"/>
      <c r="AC308" s="77"/>
      <c r="AD308" s="77"/>
      <c r="AE308" s="159"/>
      <c r="AF308" s="159"/>
      <c r="AG308" s="35"/>
      <c r="AH308" s="35"/>
      <c r="AI308" s="35"/>
      <c r="AJ308" s="35"/>
    </row>
    <row r="309" spans="1:51">
      <c r="A309" s="35"/>
      <c r="B309" s="35"/>
      <c r="C309" s="35"/>
      <c r="D309" s="35"/>
      <c r="E309" s="35"/>
      <c r="F309" s="35"/>
      <c r="G309" s="340"/>
      <c r="H309" s="340"/>
      <c r="I309" s="159"/>
      <c r="J309" s="77"/>
      <c r="K309" s="159"/>
      <c r="L309" s="159"/>
      <c r="M309" s="340"/>
      <c r="N309" s="77"/>
      <c r="O309" s="77"/>
      <c r="P309" s="77"/>
      <c r="Q309" s="35"/>
      <c r="R309" s="468"/>
      <c r="S309" s="77"/>
      <c r="T309" s="159"/>
      <c r="U309" s="159"/>
      <c r="V309" s="77"/>
      <c r="W309" s="77"/>
      <c r="X309" s="35"/>
      <c r="Y309" s="77"/>
      <c r="Z309" s="159"/>
      <c r="AA309" s="159"/>
      <c r="AB309" s="159"/>
      <c r="AC309" s="77"/>
      <c r="AD309" s="77"/>
      <c r="AE309" s="159"/>
      <c r="AF309" s="159"/>
      <c r="AG309" s="35"/>
      <c r="AH309" s="35"/>
      <c r="AI309" s="35"/>
      <c r="AJ309" s="35"/>
    </row>
    <row r="310" spans="1:51">
      <c r="A310" s="35"/>
      <c r="B310" s="35"/>
      <c r="C310" s="35"/>
      <c r="D310" s="35"/>
      <c r="E310" s="35"/>
      <c r="F310" s="35"/>
      <c r="G310" s="340"/>
      <c r="H310" s="340"/>
      <c r="I310" s="159"/>
      <c r="J310" s="77"/>
      <c r="K310" s="159"/>
      <c r="L310" s="159"/>
      <c r="M310" s="340"/>
      <c r="N310" s="77"/>
      <c r="O310" s="77"/>
      <c r="P310" s="77"/>
      <c r="Q310" s="35"/>
      <c r="R310" s="468"/>
      <c r="S310" s="77"/>
      <c r="T310" s="159"/>
      <c r="U310" s="159"/>
      <c r="V310" s="77"/>
      <c r="W310" s="77"/>
      <c r="X310" s="35"/>
      <c r="Y310" s="77"/>
      <c r="Z310" s="159"/>
      <c r="AA310" s="159"/>
      <c r="AB310" s="159"/>
      <c r="AC310" s="77"/>
      <c r="AD310" s="77"/>
      <c r="AE310" s="159"/>
      <c r="AF310" s="159"/>
      <c r="AG310" s="35"/>
      <c r="AH310" s="35"/>
      <c r="AI310" s="35"/>
      <c r="AJ310" s="35"/>
    </row>
    <row r="311" spans="1:51">
      <c r="A311" s="35"/>
      <c r="B311" s="35"/>
      <c r="C311" s="35"/>
      <c r="D311" s="35"/>
      <c r="E311" s="35"/>
      <c r="F311" s="35"/>
      <c r="G311" s="340"/>
      <c r="H311" s="340"/>
      <c r="I311" s="159"/>
      <c r="J311" s="77"/>
      <c r="K311" s="159"/>
      <c r="L311" s="159"/>
      <c r="M311" s="340"/>
      <c r="N311" s="77"/>
      <c r="O311" s="77"/>
      <c r="P311" s="77"/>
      <c r="Q311" s="35"/>
      <c r="R311" s="468"/>
      <c r="S311" s="77"/>
      <c r="T311" s="159"/>
      <c r="U311" s="159"/>
      <c r="V311" s="77"/>
      <c r="W311" s="77"/>
      <c r="X311" s="35"/>
      <c r="Y311" s="77"/>
      <c r="Z311" s="159"/>
      <c r="AA311" s="159"/>
      <c r="AB311" s="159"/>
      <c r="AC311" s="77"/>
      <c r="AD311" s="77"/>
      <c r="AE311" s="159"/>
      <c r="AF311" s="159"/>
      <c r="AG311" s="35"/>
      <c r="AH311" s="35"/>
      <c r="AI311" s="35"/>
      <c r="AJ311" s="35"/>
    </row>
    <row r="312" spans="1:51">
      <c r="A312" s="35"/>
      <c r="B312" s="35"/>
      <c r="C312" s="35"/>
      <c r="D312" s="35"/>
      <c r="E312" s="35"/>
      <c r="F312" s="35"/>
      <c r="G312" s="340"/>
      <c r="H312" s="340"/>
      <c r="I312" s="159"/>
      <c r="J312" s="77"/>
      <c r="K312" s="159"/>
      <c r="L312" s="159"/>
      <c r="M312" s="340"/>
      <c r="N312" s="77"/>
      <c r="O312" s="77"/>
      <c r="P312" s="77"/>
      <c r="Q312" s="35"/>
      <c r="R312" s="468"/>
      <c r="S312" s="77"/>
      <c r="T312" s="159"/>
      <c r="U312" s="159"/>
      <c r="V312" s="77"/>
      <c r="W312" s="77"/>
      <c r="X312" s="35"/>
      <c r="Y312" s="77"/>
      <c r="Z312" s="159"/>
      <c r="AA312" s="159"/>
      <c r="AB312" s="159"/>
      <c r="AC312" s="77"/>
      <c r="AD312" s="77"/>
      <c r="AE312" s="159"/>
      <c r="AF312" s="159"/>
      <c r="AG312" s="35"/>
      <c r="AH312" s="35"/>
      <c r="AI312" s="35"/>
      <c r="AJ312" s="35"/>
    </row>
    <row r="313" spans="1:51">
      <c r="A313" s="35"/>
      <c r="B313" s="35"/>
      <c r="C313" s="35"/>
      <c r="D313" s="35"/>
      <c r="E313" s="35"/>
      <c r="F313" s="35"/>
      <c r="G313" s="340"/>
      <c r="H313" s="340"/>
      <c r="I313" s="159"/>
      <c r="J313" s="77"/>
      <c r="K313" s="159"/>
      <c r="L313" s="159"/>
      <c r="M313" s="340"/>
      <c r="N313" s="77"/>
      <c r="O313" s="77"/>
      <c r="P313" s="77"/>
      <c r="Q313" s="35"/>
      <c r="R313" s="468"/>
      <c r="S313" s="77"/>
      <c r="T313" s="159"/>
      <c r="U313" s="159"/>
      <c r="V313" s="77"/>
      <c r="W313" s="77"/>
      <c r="X313" s="35"/>
      <c r="Y313" s="77"/>
      <c r="Z313" s="159"/>
      <c r="AA313" s="159"/>
      <c r="AB313" s="159"/>
      <c r="AC313" s="77"/>
      <c r="AD313" s="77"/>
      <c r="AE313" s="159"/>
      <c r="AF313" s="159"/>
      <c r="AG313" s="35"/>
      <c r="AH313" s="35"/>
      <c r="AI313" s="35"/>
      <c r="AJ313" s="35"/>
    </row>
    <row r="314" spans="1:51">
      <c r="A314" s="35"/>
      <c r="B314" s="35"/>
      <c r="C314" s="35"/>
      <c r="D314" s="35"/>
      <c r="E314" s="35"/>
      <c r="F314" s="35"/>
      <c r="G314" s="340"/>
      <c r="H314" s="340"/>
      <c r="I314" s="159"/>
      <c r="J314" s="77"/>
      <c r="K314" s="159"/>
      <c r="L314" s="159"/>
      <c r="M314" s="340"/>
      <c r="N314" s="77"/>
      <c r="O314" s="77"/>
      <c r="P314" s="77"/>
      <c r="Q314" s="35"/>
      <c r="R314" s="468"/>
      <c r="S314" s="77"/>
      <c r="T314" s="159"/>
      <c r="U314" s="159"/>
      <c r="V314" s="77"/>
      <c r="W314" s="77"/>
      <c r="X314" s="35"/>
      <c r="Y314" s="77"/>
      <c r="Z314" s="159"/>
      <c r="AA314" s="159"/>
      <c r="AB314" s="159"/>
      <c r="AC314" s="77"/>
      <c r="AD314" s="77"/>
      <c r="AE314" s="159"/>
      <c r="AF314" s="159"/>
      <c r="AG314" s="35"/>
      <c r="AH314" s="35"/>
      <c r="AI314" s="35"/>
      <c r="AJ314" s="35"/>
    </row>
    <row r="315" spans="1:51">
      <c r="A315" s="35"/>
      <c r="B315" s="35"/>
      <c r="C315" s="35"/>
      <c r="D315" s="35"/>
      <c r="E315" s="35"/>
      <c r="F315" s="35"/>
      <c r="G315" s="340"/>
      <c r="H315" s="340"/>
      <c r="I315" s="159"/>
      <c r="J315" s="77"/>
      <c r="K315" s="159"/>
      <c r="L315" s="159"/>
      <c r="M315" s="340"/>
      <c r="N315" s="77"/>
      <c r="O315" s="77"/>
      <c r="P315" s="77"/>
      <c r="Q315" s="35"/>
      <c r="R315" s="468"/>
      <c r="S315" s="77"/>
      <c r="T315" s="159"/>
      <c r="U315" s="159"/>
      <c r="V315" s="77"/>
      <c r="W315" s="77"/>
      <c r="X315" s="35"/>
      <c r="Y315" s="77"/>
      <c r="Z315" s="159"/>
      <c r="AA315" s="159"/>
      <c r="AB315" s="159"/>
      <c r="AC315" s="77"/>
      <c r="AD315" s="77"/>
      <c r="AE315" s="159"/>
      <c r="AF315" s="159"/>
      <c r="AG315" s="35"/>
      <c r="AH315" s="35"/>
      <c r="AI315" s="35"/>
      <c r="AJ315" s="35"/>
    </row>
    <row r="316" spans="1:51">
      <c r="A316" s="35"/>
      <c r="B316" s="35"/>
      <c r="C316" s="35"/>
      <c r="D316" s="35"/>
      <c r="E316" s="35"/>
      <c r="F316" s="35"/>
      <c r="G316" s="340"/>
      <c r="H316" s="340"/>
      <c r="I316" s="159"/>
      <c r="J316" s="77"/>
      <c r="K316" s="159"/>
      <c r="L316" s="159"/>
      <c r="M316" s="340"/>
      <c r="N316" s="77"/>
      <c r="O316" s="77"/>
      <c r="P316" s="77"/>
      <c r="Q316" s="35"/>
      <c r="R316" s="468"/>
      <c r="S316" s="77"/>
      <c r="T316" s="159"/>
      <c r="U316" s="159"/>
      <c r="V316" s="77"/>
      <c r="W316" s="77"/>
      <c r="X316" s="35"/>
      <c r="Y316" s="77"/>
      <c r="Z316" s="159"/>
      <c r="AA316" s="159"/>
      <c r="AB316" s="159"/>
      <c r="AC316" s="77"/>
      <c r="AD316" s="77"/>
      <c r="AE316" s="159"/>
      <c r="AF316" s="159"/>
      <c r="AG316" s="35"/>
      <c r="AH316" s="35"/>
      <c r="AI316" s="35"/>
      <c r="AJ316" s="35"/>
    </row>
    <row r="317" spans="1:51">
      <c r="A317" s="35"/>
      <c r="B317" s="35"/>
      <c r="C317" s="35"/>
      <c r="D317" s="35"/>
      <c r="E317" s="35"/>
      <c r="F317" s="35"/>
      <c r="G317" s="340"/>
      <c r="H317" s="340"/>
      <c r="I317" s="159"/>
      <c r="J317" s="77"/>
      <c r="K317" s="159"/>
      <c r="L317" s="159"/>
      <c r="M317" s="340"/>
      <c r="N317" s="77"/>
      <c r="O317" s="77"/>
      <c r="P317" s="77"/>
      <c r="Q317" s="35"/>
      <c r="R317" s="468"/>
      <c r="S317" s="77"/>
      <c r="T317" s="159"/>
      <c r="U317" s="159"/>
      <c r="V317" s="77"/>
      <c r="W317" s="77"/>
      <c r="X317" s="35"/>
      <c r="Y317" s="77"/>
      <c r="Z317" s="159"/>
      <c r="AA317" s="159"/>
      <c r="AB317" s="159"/>
      <c r="AC317" s="77"/>
      <c r="AD317" s="77"/>
      <c r="AE317" s="159"/>
      <c r="AF317" s="159"/>
      <c r="AG317" s="35"/>
      <c r="AH317" s="35"/>
      <c r="AI317" s="35"/>
      <c r="AJ317" s="35"/>
    </row>
    <row r="318" spans="1:51">
      <c r="A318" s="35"/>
      <c r="B318" s="35"/>
      <c r="C318" s="35"/>
      <c r="D318" s="35"/>
      <c r="E318" s="35"/>
      <c r="F318" s="35"/>
      <c r="G318" s="340"/>
      <c r="H318" s="340"/>
      <c r="I318" s="159"/>
      <c r="J318" s="77"/>
      <c r="K318" s="159"/>
      <c r="L318" s="159"/>
      <c r="M318" s="340"/>
      <c r="N318" s="77"/>
      <c r="O318" s="77"/>
      <c r="P318" s="77"/>
      <c r="Q318" s="35"/>
      <c r="R318" s="468"/>
      <c r="S318" s="77"/>
      <c r="T318" s="159"/>
      <c r="U318" s="159"/>
      <c r="V318" s="77"/>
      <c r="W318" s="77"/>
      <c r="X318" s="35"/>
      <c r="Y318" s="77"/>
      <c r="Z318" s="159"/>
      <c r="AA318" s="159"/>
      <c r="AB318" s="159"/>
      <c r="AC318" s="77"/>
      <c r="AD318" s="77"/>
      <c r="AE318" s="159"/>
      <c r="AF318" s="159"/>
      <c r="AG318" s="35"/>
      <c r="AH318" s="35"/>
      <c r="AI318" s="35"/>
      <c r="AJ318" s="35"/>
    </row>
    <row r="319" spans="1:51">
      <c r="A319" s="35"/>
      <c r="B319" s="35"/>
      <c r="C319" s="35"/>
      <c r="D319" s="35"/>
      <c r="E319" s="35"/>
      <c r="F319" s="35"/>
      <c r="G319" s="340"/>
      <c r="H319" s="340"/>
      <c r="I319" s="159"/>
      <c r="J319" s="77"/>
      <c r="K319" s="159"/>
      <c r="L319" s="159"/>
      <c r="M319" s="340"/>
      <c r="N319" s="77"/>
      <c r="O319" s="77"/>
      <c r="P319" s="77"/>
      <c r="Q319" s="35"/>
      <c r="R319" s="468"/>
      <c r="S319" s="77"/>
      <c r="T319" s="159"/>
      <c r="U319" s="159"/>
      <c r="V319" s="77"/>
      <c r="W319" s="77"/>
      <c r="X319" s="35"/>
      <c r="Y319" s="77"/>
      <c r="Z319" s="159"/>
      <c r="AA319" s="159"/>
      <c r="AB319" s="159"/>
      <c r="AC319" s="77"/>
      <c r="AD319" s="77"/>
      <c r="AE319" s="159"/>
      <c r="AF319" s="159"/>
      <c r="AG319" s="35"/>
      <c r="AH319" s="35"/>
      <c r="AI319" s="35"/>
      <c r="AJ319" s="35"/>
    </row>
    <row r="320" spans="1:51">
      <c r="A320" s="35"/>
      <c r="B320" s="35"/>
      <c r="C320" s="35"/>
      <c r="D320" s="35"/>
      <c r="E320" s="35"/>
      <c r="F320" s="35"/>
      <c r="G320" s="340"/>
      <c r="H320" s="340"/>
      <c r="I320" s="159"/>
      <c r="J320" s="77"/>
      <c r="K320" s="159"/>
      <c r="L320" s="159"/>
      <c r="M320" s="340"/>
      <c r="N320" s="77"/>
      <c r="O320" s="77"/>
      <c r="P320" s="77"/>
      <c r="Q320" s="35"/>
      <c r="R320" s="468"/>
      <c r="S320" s="77"/>
      <c r="T320" s="159"/>
      <c r="U320" s="159"/>
      <c r="V320" s="77"/>
      <c r="W320" s="77"/>
      <c r="X320" s="35"/>
      <c r="Y320" s="77"/>
      <c r="Z320" s="159"/>
      <c r="AA320" s="159"/>
      <c r="AB320" s="159"/>
      <c r="AC320" s="77"/>
      <c r="AD320" s="77"/>
      <c r="AE320" s="159"/>
      <c r="AF320" s="159"/>
      <c r="AG320" s="35"/>
      <c r="AH320" s="35"/>
      <c r="AI320" s="35"/>
      <c r="AJ320" s="35"/>
    </row>
    <row r="321" spans="1:36">
      <c r="A321" s="35"/>
      <c r="B321" s="35"/>
      <c r="C321" s="35"/>
      <c r="D321" s="35"/>
      <c r="E321" s="35"/>
      <c r="F321" s="35"/>
      <c r="G321" s="340"/>
      <c r="H321" s="340"/>
      <c r="I321" s="159"/>
      <c r="J321" s="77"/>
      <c r="K321" s="159"/>
      <c r="L321" s="159"/>
      <c r="M321" s="340"/>
      <c r="N321" s="77"/>
      <c r="O321" s="77"/>
      <c r="P321" s="77"/>
      <c r="Q321" s="35"/>
      <c r="R321" s="468"/>
      <c r="S321" s="77"/>
      <c r="T321" s="159"/>
      <c r="U321" s="159"/>
      <c r="V321" s="77"/>
      <c r="W321" s="77"/>
      <c r="X321" s="35"/>
      <c r="Y321" s="77"/>
      <c r="Z321" s="159"/>
      <c r="AA321" s="159"/>
      <c r="AB321" s="159"/>
      <c r="AC321" s="77"/>
      <c r="AD321" s="77"/>
      <c r="AE321" s="159"/>
      <c r="AF321" s="159"/>
      <c r="AG321" s="35"/>
      <c r="AH321" s="35"/>
      <c r="AI321" s="35"/>
      <c r="AJ321" s="35"/>
    </row>
    <row r="322" spans="1:36">
      <c r="A322" s="35"/>
      <c r="B322" s="35"/>
      <c r="C322" s="35"/>
      <c r="D322" s="35"/>
      <c r="E322" s="35"/>
      <c r="F322" s="35"/>
      <c r="G322" s="340"/>
      <c r="H322" s="340"/>
      <c r="I322" s="159"/>
      <c r="J322" s="77"/>
      <c r="K322" s="159"/>
      <c r="L322" s="159"/>
      <c r="M322" s="340"/>
      <c r="N322" s="77"/>
      <c r="O322" s="77"/>
      <c r="P322" s="77"/>
      <c r="Q322" s="35"/>
      <c r="R322" s="468"/>
      <c r="S322" s="77"/>
      <c r="T322" s="159"/>
      <c r="U322" s="159"/>
      <c r="V322" s="77"/>
      <c r="W322" s="77"/>
      <c r="X322" s="35"/>
      <c r="Y322" s="77"/>
      <c r="Z322" s="159"/>
      <c r="AA322" s="159"/>
      <c r="AB322" s="159"/>
      <c r="AC322" s="77"/>
      <c r="AD322" s="77"/>
      <c r="AE322" s="159"/>
      <c r="AF322" s="159"/>
      <c r="AG322" s="35"/>
      <c r="AH322" s="35"/>
      <c r="AI322" s="35"/>
      <c r="AJ322" s="35"/>
    </row>
    <row r="323" spans="1:36">
      <c r="A323" s="35"/>
      <c r="B323" s="35"/>
      <c r="C323" s="35"/>
      <c r="D323" s="35"/>
      <c r="E323" s="35"/>
      <c r="F323" s="35"/>
      <c r="G323" s="340"/>
      <c r="H323" s="340"/>
      <c r="I323" s="159"/>
      <c r="J323" s="77"/>
      <c r="K323" s="159"/>
      <c r="L323" s="159"/>
      <c r="M323" s="340"/>
      <c r="N323" s="77"/>
      <c r="O323" s="77"/>
      <c r="P323" s="77"/>
      <c r="Q323" s="35"/>
      <c r="R323" s="468"/>
      <c r="S323" s="77"/>
      <c r="T323" s="159"/>
      <c r="U323" s="159"/>
      <c r="V323" s="77"/>
      <c r="W323" s="77"/>
      <c r="X323" s="35"/>
      <c r="Y323" s="77"/>
      <c r="Z323" s="159"/>
      <c r="AA323" s="159"/>
      <c r="AB323" s="159"/>
      <c r="AC323" s="77"/>
      <c r="AD323" s="77"/>
      <c r="AE323" s="159"/>
      <c r="AF323" s="159"/>
      <c r="AG323" s="35"/>
      <c r="AH323" s="35"/>
      <c r="AI323" s="35"/>
      <c r="AJ323" s="35"/>
    </row>
    <row r="324" spans="1:36">
      <c r="A324" s="35"/>
      <c r="B324" s="35"/>
      <c r="C324" s="35"/>
      <c r="D324" s="35"/>
      <c r="E324" s="35"/>
      <c r="F324" s="35"/>
      <c r="G324" s="340"/>
      <c r="H324" s="340"/>
      <c r="I324" s="159"/>
      <c r="J324" s="77"/>
      <c r="K324" s="159"/>
      <c r="L324" s="159"/>
      <c r="M324" s="340"/>
      <c r="N324" s="77"/>
      <c r="O324" s="77"/>
      <c r="P324" s="77"/>
      <c r="Q324" s="35"/>
      <c r="R324" s="468"/>
      <c r="S324" s="77"/>
      <c r="T324" s="159"/>
      <c r="U324" s="159"/>
      <c r="V324" s="77"/>
      <c r="W324" s="77"/>
      <c r="X324" s="35"/>
      <c r="Y324" s="77"/>
      <c r="Z324" s="159"/>
      <c r="AA324" s="159"/>
      <c r="AB324" s="159"/>
      <c r="AC324" s="77"/>
      <c r="AD324" s="77"/>
      <c r="AE324" s="159"/>
      <c r="AF324" s="159"/>
      <c r="AG324" s="35"/>
      <c r="AH324" s="35"/>
      <c r="AI324" s="35"/>
      <c r="AJ324" s="35"/>
    </row>
    <row r="325" spans="1:36">
      <c r="A325" s="35"/>
      <c r="B325" s="35"/>
      <c r="C325" s="35"/>
      <c r="D325" s="35"/>
      <c r="E325" s="35"/>
      <c r="F325" s="35"/>
      <c r="G325" s="340"/>
      <c r="H325" s="340"/>
      <c r="I325" s="159"/>
      <c r="J325" s="77"/>
      <c r="K325" s="159"/>
      <c r="L325" s="159"/>
      <c r="M325" s="340"/>
      <c r="N325" s="77"/>
      <c r="O325" s="77"/>
      <c r="P325" s="77"/>
      <c r="Q325" s="35"/>
      <c r="R325" s="468"/>
      <c r="S325" s="77"/>
      <c r="T325" s="159"/>
      <c r="U325" s="159"/>
      <c r="V325" s="77"/>
      <c r="W325" s="77"/>
      <c r="X325" s="35"/>
      <c r="Y325" s="77"/>
      <c r="Z325" s="159"/>
      <c r="AA325" s="159"/>
      <c r="AB325" s="159"/>
      <c r="AC325" s="77"/>
      <c r="AD325" s="77"/>
      <c r="AE325" s="159"/>
      <c r="AF325" s="159"/>
      <c r="AG325" s="35"/>
      <c r="AH325" s="35"/>
      <c r="AI325" s="35"/>
      <c r="AJ325" s="35"/>
    </row>
    <row r="326" spans="1:36">
      <c r="A326" s="35"/>
      <c r="B326" s="35"/>
      <c r="C326" s="35"/>
      <c r="D326" s="35"/>
      <c r="E326" s="35"/>
      <c r="F326" s="35"/>
      <c r="G326" s="340"/>
      <c r="H326" s="340"/>
      <c r="I326" s="159"/>
      <c r="J326" s="77"/>
      <c r="K326" s="159"/>
      <c r="L326" s="159"/>
      <c r="M326" s="340"/>
      <c r="N326" s="77"/>
      <c r="O326" s="77"/>
      <c r="P326" s="77"/>
      <c r="Q326" s="35"/>
      <c r="R326" s="468"/>
      <c r="S326" s="77"/>
      <c r="T326" s="159"/>
      <c r="U326" s="159"/>
      <c r="V326" s="77"/>
      <c r="W326" s="77"/>
      <c r="X326" s="35"/>
      <c r="Y326" s="77"/>
      <c r="Z326" s="159"/>
      <c r="AA326" s="159"/>
      <c r="AB326" s="159"/>
      <c r="AC326" s="77"/>
      <c r="AD326" s="77"/>
      <c r="AE326" s="159"/>
      <c r="AF326" s="159"/>
      <c r="AG326" s="35"/>
      <c r="AH326" s="35"/>
      <c r="AI326" s="35"/>
      <c r="AJ326" s="35"/>
    </row>
    <row r="327" spans="1:36">
      <c r="A327" s="35"/>
      <c r="B327" s="35"/>
      <c r="C327" s="35"/>
      <c r="D327" s="35"/>
      <c r="E327" s="35"/>
      <c r="F327" s="35"/>
      <c r="G327" s="340"/>
      <c r="H327" s="340"/>
      <c r="I327" s="159"/>
      <c r="J327" s="77"/>
      <c r="K327" s="159"/>
      <c r="L327" s="159"/>
      <c r="M327" s="340"/>
      <c r="N327" s="77"/>
      <c r="O327" s="77"/>
      <c r="P327" s="77"/>
      <c r="Q327" s="35"/>
      <c r="R327" s="468"/>
      <c r="S327" s="77"/>
      <c r="T327" s="159"/>
      <c r="U327" s="159"/>
      <c r="V327" s="77"/>
      <c r="W327" s="77"/>
      <c r="X327" s="35"/>
      <c r="Y327" s="77"/>
      <c r="Z327" s="159"/>
      <c r="AA327" s="159"/>
      <c r="AB327" s="159"/>
      <c r="AC327" s="77"/>
      <c r="AD327" s="77"/>
      <c r="AE327" s="159"/>
      <c r="AF327" s="159"/>
      <c r="AG327" s="35"/>
      <c r="AH327" s="35"/>
      <c r="AI327" s="35"/>
      <c r="AJ327" s="35"/>
    </row>
    <row r="328" spans="1:36">
      <c r="A328" s="35"/>
      <c r="B328" s="35"/>
      <c r="C328" s="35"/>
      <c r="D328" s="35"/>
      <c r="E328" s="35"/>
      <c r="F328" s="35"/>
      <c r="G328" s="340"/>
      <c r="H328" s="340"/>
      <c r="I328" s="159"/>
      <c r="J328" s="77"/>
      <c r="K328" s="159"/>
      <c r="L328" s="159"/>
      <c r="M328" s="340"/>
      <c r="N328" s="77"/>
      <c r="O328" s="77"/>
      <c r="P328" s="77"/>
      <c r="Q328" s="35"/>
      <c r="R328" s="468"/>
      <c r="S328" s="77"/>
      <c r="T328" s="159"/>
      <c r="U328" s="159"/>
      <c r="V328" s="77"/>
      <c r="W328" s="77"/>
      <c r="X328" s="35"/>
      <c r="Y328" s="77"/>
      <c r="Z328" s="159"/>
      <c r="AA328" s="159"/>
      <c r="AB328" s="159"/>
      <c r="AC328" s="77"/>
      <c r="AD328" s="77"/>
      <c r="AE328" s="159"/>
      <c r="AF328" s="159"/>
      <c r="AG328" s="35"/>
      <c r="AH328" s="35"/>
      <c r="AI328" s="35"/>
      <c r="AJ328" s="35"/>
    </row>
    <row r="329" spans="1:36">
      <c r="A329" s="35"/>
      <c r="B329" s="35"/>
      <c r="C329" s="35"/>
      <c r="D329" s="35"/>
      <c r="E329" s="35"/>
      <c r="F329" s="35"/>
      <c r="G329" s="340"/>
      <c r="H329" s="340"/>
      <c r="I329" s="159"/>
      <c r="J329" s="77"/>
      <c r="K329" s="159"/>
      <c r="L329" s="159"/>
      <c r="M329" s="340"/>
      <c r="N329" s="77"/>
      <c r="O329" s="77"/>
      <c r="P329" s="77"/>
      <c r="Q329" s="35"/>
      <c r="R329" s="468"/>
      <c r="S329" s="77"/>
      <c r="T329" s="159"/>
      <c r="U329" s="159"/>
      <c r="V329" s="77"/>
      <c r="W329" s="77"/>
      <c r="X329" s="35"/>
      <c r="Y329" s="77"/>
      <c r="Z329" s="159"/>
      <c r="AA329" s="159"/>
      <c r="AB329" s="159"/>
      <c r="AC329" s="77"/>
      <c r="AD329" s="77"/>
      <c r="AE329" s="159"/>
      <c r="AF329" s="159"/>
      <c r="AG329" s="35"/>
      <c r="AH329" s="35"/>
      <c r="AI329" s="35"/>
      <c r="AJ329" s="35"/>
    </row>
    <row r="330" spans="1:36">
      <c r="A330" s="35"/>
      <c r="B330" s="35"/>
      <c r="C330" s="35"/>
      <c r="D330" s="35"/>
      <c r="E330" s="35"/>
      <c r="F330" s="35"/>
      <c r="G330" s="340"/>
      <c r="H330" s="340"/>
      <c r="I330" s="159"/>
      <c r="J330" s="77"/>
      <c r="K330" s="159"/>
      <c r="L330" s="159"/>
      <c r="M330" s="340"/>
      <c r="N330" s="77"/>
      <c r="O330" s="77"/>
      <c r="P330" s="77"/>
      <c r="Q330" s="35"/>
      <c r="R330" s="468"/>
      <c r="S330" s="77"/>
      <c r="T330" s="159"/>
      <c r="U330" s="159"/>
      <c r="V330" s="77"/>
      <c r="W330" s="77"/>
      <c r="X330" s="35"/>
      <c r="Y330" s="77"/>
      <c r="Z330" s="159"/>
      <c r="AA330" s="159"/>
      <c r="AB330" s="159"/>
      <c r="AC330" s="77"/>
      <c r="AD330" s="77"/>
      <c r="AE330" s="159"/>
      <c r="AF330" s="159"/>
      <c r="AG330" s="35"/>
      <c r="AH330" s="35"/>
      <c r="AI330" s="35"/>
      <c r="AJ330" s="35"/>
    </row>
    <row r="331" spans="1:36">
      <c r="A331" s="35"/>
      <c r="B331" s="35"/>
      <c r="C331" s="35"/>
      <c r="D331" s="35"/>
      <c r="E331" s="35"/>
      <c r="F331" s="35"/>
      <c r="G331" s="340"/>
      <c r="H331" s="340"/>
      <c r="I331" s="159"/>
      <c r="J331" s="77"/>
      <c r="K331" s="159"/>
      <c r="L331" s="159"/>
      <c r="M331" s="340"/>
      <c r="N331" s="77"/>
      <c r="O331" s="77"/>
      <c r="P331" s="77"/>
      <c r="Q331" s="35"/>
      <c r="R331" s="468"/>
      <c r="S331" s="77"/>
      <c r="T331" s="159"/>
      <c r="U331" s="159"/>
      <c r="V331" s="77"/>
      <c r="W331" s="77"/>
      <c r="X331" s="35"/>
      <c r="Y331" s="77"/>
      <c r="Z331" s="159"/>
      <c r="AA331" s="159"/>
      <c r="AB331" s="159"/>
      <c r="AC331" s="77"/>
      <c r="AD331" s="77"/>
      <c r="AE331" s="159"/>
      <c r="AF331" s="159"/>
      <c r="AG331" s="35"/>
      <c r="AH331" s="35"/>
      <c r="AI331" s="35"/>
      <c r="AJ331" s="35"/>
    </row>
    <row r="332" spans="1:36">
      <c r="A332" s="35"/>
      <c r="B332" s="35"/>
      <c r="C332" s="35"/>
      <c r="D332" s="35"/>
      <c r="E332" s="35"/>
      <c r="F332" s="35"/>
      <c r="G332" s="340"/>
      <c r="H332" s="340"/>
      <c r="I332" s="159"/>
      <c r="J332" s="77"/>
      <c r="K332" s="159"/>
      <c r="L332" s="159"/>
      <c r="M332" s="340"/>
      <c r="N332" s="77"/>
      <c r="O332" s="77"/>
      <c r="P332" s="77"/>
      <c r="Q332" s="35"/>
      <c r="R332" s="468"/>
      <c r="S332" s="77"/>
      <c r="T332" s="159"/>
      <c r="U332" s="159"/>
      <c r="V332" s="77"/>
      <c r="W332" s="77"/>
      <c r="X332" s="35"/>
      <c r="Y332" s="77"/>
      <c r="Z332" s="159"/>
      <c r="AA332" s="159"/>
      <c r="AB332" s="159"/>
      <c r="AC332" s="77"/>
      <c r="AD332" s="77"/>
      <c r="AE332" s="159"/>
      <c r="AF332" s="159"/>
      <c r="AG332" s="35"/>
      <c r="AH332" s="35"/>
      <c r="AI332" s="35"/>
      <c r="AJ332" s="35"/>
    </row>
    <row r="333" spans="1:36">
      <c r="A333" s="35"/>
      <c r="B333" s="35"/>
      <c r="C333" s="35"/>
      <c r="D333" s="35"/>
      <c r="E333" s="35"/>
      <c r="F333" s="35"/>
      <c r="G333" s="340"/>
      <c r="H333" s="340"/>
      <c r="I333" s="159"/>
      <c r="J333" s="77"/>
      <c r="K333" s="159"/>
      <c r="L333" s="159"/>
      <c r="M333" s="340"/>
      <c r="N333" s="77"/>
      <c r="O333" s="77"/>
      <c r="P333" s="77"/>
      <c r="Q333" s="35"/>
      <c r="R333" s="468"/>
      <c r="S333" s="77"/>
      <c r="T333" s="159"/>
      <c r="U333" s="159"/>
      <c r="V333" s="77"/>
      <c r="W333" s="77"/>
      <c r="X333" s="35"/>
      <c r="Y333" s="77"/>
      <c r="Z333" s="159"/>
      <c r="AA333" s="159"/>
      <c r="AB333" s="159"/>
      <c r="AC333" s="77"/>
      <c r="AD333" s="77"/>
      <c r="AE333" s="159"/>
      <c r="AF333" s="159"/>
      <c r="AG333" s="35"/>
      <c r="AH333" s="35"/>
      <c r="AI333" s="35"/>
      <c r="AJ333" s="35"/>
    </row>
    <row r="334" spans="1:36">
      <c r="A334" s="35"/>
      <c r="B334" s="35"/>
      <c r="C334" s="35"/>
      <c r="D334" s="35"/>
      <c r="E334" s="35"/>
      <c r="F334" s="35"/>
      <c r="G334" s="340"/>
      <c r="H334" s="340"/>
      <c r="I334" s="159"/>
      <c r="J334" s="77"/>
      <c r="K334" s="159"/>
      <c r="L334" s="159"/>
      <c r="M334" s="340"/>
      <c r="N334" s="77"/>
      <c r="O334" s="77"/>
      <c r="P334" s="77"/>
      <c r="Q334" s="35"/>
      <c r="R334" s="468"/>
      <c r="S334" s="77"/>
      <c r="T334" s="159"/>
      <c r="U334" s="159"/>
      <c r="V334" s="77"/>
      <c r="W334" s="77"/>
      <c r="X334" s="35"/>
      <c r="Y334" s="77"/>
      <c r="Z334" s="159"/>
      <c r="AA334" s="159"/>
      <c r="AB334" s="159"/>
      <c r="AC334" s="77"/>
      <c r="AD334" s="77"/>
      <c r="AE334" s="159"/>
      <c r="AF334" s="159"/>
      <c r="AG334" s="35"/>
      <c r="AH334" s="35"/>
      <c r="AI334" s="35"/>
      <c r="AJ334" s="35"/>
    </row>
    <row r="335" spans="1:36">
      <c r="A335" s="35"/>
      <c r="B335" s="35"/>
      <c r="C335" s="35"/>
      <c r="D335" s="35"/>
      <c r="E335" s="35"/>
      <c r="F335" s="35"/>
      <c r="G335" s="340"/>
      <c r="H335" s="340"/>
      <c r="I335" s="159"/>
      <c r="J335" s="77"/>
      <c r="K335" s="159"/>
      <c r="L335" s="159"/>
      <c r="M335" s="340"/>
      <c r="N335" s="77"/>
      <c r="O335" s="77"/>
      <c r="P335" s="77"/>
      <c r="Q335" s="35"/>
      <c r="R335" s="468"/>
      <c r="S335" s="77"/>
      <c r="T335" s="159"/>
      <c r="U335" s="159"/>
      <c r="V335" s="77"/>
      <c r="W335" s="77"/>
      <c r="X335" s="35"/>
      <c r="Y335" s="77"/>
      <c r="Z335" s="159"/>
      <c r="AA335" s="159"/>
      <c r="AB335" s="159"/>
      <c r="AC335" s="77"/>
      <c r="AD335" s="77"/>
      <c r="AE335" s="159"/>
      <c r="AF335" s="159"/>
      <c r="AG335" s="35"/>
      <c r="AH335" s="35"/>
      <c r="AI335" s="35"/>
      <c r="AJ335" s="35"/>
    </row>
    <row r="336" spans="1:36">
      <c r="A336" s="35"/>
      <c r="B336" s="35"/>
      <c r="C336" s="35"/>
      <c r="D336" s="35"/>
      <c r="E336" s="35"/>
      <c r="F336" s="35"/>
      <c r="G336" s="340"/>
      <c r="H336" s="340"/>
      <c r="I336" s="159"/>
      <c r="J336" s="77"/>
      <c r="K336" s="159"/>
      <c r="L336" s="159"/>
      <c r="M336" s="340"/>
      <c r="N336" s="77"/>
      <c r="O336" s="77"/>
      <c r="P336" s="77"/>
      <c r="Q336" s="35"/>
      <c r="R336" s="468"/>
      <c r="S336" s="77"/>
      <c r="T336" s="159"/>
      <c r="U336" s="159"/>
      <c r="V336" s="77"/>
      <c r="W336" s="77"/>
      <c r="X336" s="35"/>
      <c r="Y336" s="77"/>
      <c r="Z336" s="159"/>
      <c r="AA336" s="159"/>
      <c r="AB336" s="159"/>
      <c r="AC336" s="77"/>
      <c r="AD336" s="77"/>
      <c r="AE336" s="159"/>
      <c r="AF336" s="159"/>
      <c r="AG336" s="35"/>
      <c r="AH336" s="35"/>
      <c r="AI336" s="35"/>
      <c r="AJ336" s="35"/>
    </row>
    <row r="337" spans="1:36">
      <c r="A337" s="35"/>
      <c r="B337" s="35"/>
      <c r="C337" s="35"/>
      <c r="D337" s="35"/>
      <c r="E337" s="35"/>
      <c r="F337" s="35"/>
      <c r="G337" s="340"/>
      <c r="H337" s="340"/>
      <c r="I337" s="159"/>
      <c r="J337" s="77"/>
      <c r="K337" s="159"/>
      <c r="L337" s="159"/>
      <c r="M337" s="340"/>
      <c r="N337" s="77"/>
      <c r="O337" s="77"/>
      <c r="P337" s="77"/>
      <c r="Q337" s="35"/>
      <c r="R337" s="468"/>
      <c r="S337" s="77"/>
      <c r="T337" s="159"/>
      <c r="U337" s="159"/>
      <c r="V337" s="77"/>
      <c r="W337" s="77"/>
      <c r="X337" s="35"/>
      <c r="Y337" s="77"/>
      <c r="Z337" s="159"/>
      <c r="AA337" s="159"/>
      <c r="AB337" s="159"/>
      <c r="AC337" s="77"/>
      <c r="AD337" s="77"/>
      <c r="AE337" s="159"/>
      <c r="AF337" s="159"/>
      <c r="AG337" s="35"/>
      <c r="AH337" s="35"/>
      <c r="AI337" s="35"/>
      <c r="AJ337" s="35"/>
    </row>
    <row r="338" spans="1:36">
      <c r="A338" s="35"/>
      <c r="B338" s="35"/>
      <c r="C338" s="35"/>
      <c r="D338" s="35"/>
      <c r="E338" s="35"/>
      <c r="F338" s="35"/>
      <c r="G338" s="340"/>
      <c r="H338" s="340"/>
      <c r="I338" s="159"/>
      <c r="J338" s="77"/>
      <c r="K338" s="159"/>
      <c r="L338" s="159"/>
      <c r="M338" s="340"/>
      <c r="N338" s="77"/>
      <c r="O338" s="77"/>
      <c r="P338" s="77"/>
      <c r="Q338" s="35"/>
      <c r="R338" s="468"/>
      <c r="S338" s="77"/>
      <c r="T338" s="159"/>
      <c r="U338" s="159"/>
      <c r="V338" s="77"/>
      <c r="W338" s="77"/>
      <c r="X338" s="35"/>
      <c r="Y338" s="77"/>
      <c r="Z338" s="159"/>
      <c r="AA338" s="159"/>
      <c r="AB338" s="159"/>
      <c r="AC338" s="77"/>
      <c r="AD338" s="77"/>
      <c r="AE338" s="159"/>
      <c r="AF338" s="159"/>
      <c r="AG338" s="35"/>
      <c r="AH338" s="35"/>
      <c r="AI338" s="35"/>
      <c r="AJ338" s="35"/>
    </row>
    <row r="339" spans="1:36">
      <c r="A339" s="35"/>
      <c r="B339" s="35"/>
      <c r="C339" s="35"/>
      <c r="D339" s="35"/>
      <c r="E339" s="35"/>
      <c r="F339" s="35"/>
      <c r="G339" s="340"/>
      <c r="H339" s="340"/>
      <c r="I339" s="159"/>
      <c r="J339" s="77"/>
      <c r="K339" s="159"/>
      <c r="L339" s="159"/>
      <c r="M339" s="340"/>
      <c r="N339" s="77"/>
      <c r="O339" s="77"/>
      <c r="P339" s="77"/>
      <c r="Q339" s="35"/>
      <c r="R339" s="468"/>
      <c r="S339" s="77"/>
      <c r="T339" s="159"/>
      <c r="U339" s="159"/>
      <c r="V339" s="77"/>
      <c r="W339" s="77"/>
      <c r="X339" s="35"/>
      <c r="Y339" s="77"/>
      <c r="Z339" s="159"/>
      <c r="AA339" s="159"/>
      <c r="AB339" s="159"/>
      <c r="AC339" s="77"/>
      <c r="AD339" s="77"/>
      <c r="AE339" s="159"/>
      <c r="AF339" s="159"/>
      <c r="AG339" s="35"/>
      <c r="AH339" s="35"/>
      <c r="AI339" s="35"/>
      <c r="AJ339" s="35"/>
    </row>
    <row r="340" spans="1:36">
      <c r="A340" s="35"/>
      <c r="B340" s="35"/>
      <c r="C340" s="35"/>
      <c r="D340" s="35"/>
      <c r="E340" s="35"/>
      <c r="F340" s="35"/>
      <c r="G340" s="340"/>
      <c r="H340" s="340"/>
      <c r="I340" s="159"/>
      <c r="J340" s="77"/>
      <c r="K340" s="159"/>
      <c r="L340" s="159"/>
      <c r="M340" s="340"/>
      <c r="N340" s="77"/>
      <c r="O340" s="77"/>
      <c r="P340" s="77"/>
      <c r="Q340" s="35"/>
      <c r="R340" s="468"/>
      <c r="S340" s="77"/>
      <c r="T340" s="159"/>
      <c r="U340" s="159"/>
      <c r="V340" s="77"/>
      <c r="W340" s="77"/>
      <c r="X340" s="35"/>
      <c r="Y340" s="77"/>
      <c r="Z340" s="159"/>
      <c r="AA340" s="159"/>
      <c r="AB340" s="159"/>
      <c r="AC340" s="77"/>
      <c r="AD340" s="77"/>
      <c r="AE340" s="159"/>
      <c r="AF340" s="159"/>
      <c r="AG340" s="35"/>
      <c r="AH340" s="35"/>
      <c r="AI340" s="35"/>
      <c r="AJ340" s="35"/>
    </row>
    <row r="341" spans="1:36">
      <c r="AC341" s="77"/>
      <c r="AD341" s="77"/>
      <c r="AE341" s="159"/>
      <c r="AF341" s="159"/>
      <c r="AG341" s="35"/>
      <c r="AH341" s="35"/>
      <c r="AI341" s="35"/>
      <c r="AJ341" s="35"/>
    </row>
    <row r="342" spans="1:36">
      <c r="AC342" s="77"/>
      <c r="AD342" s="77"/>
      <c r="AE342" s="159"/>
      <c r="AF342" s="159"/>
    </row>
    <row r="343" spans="1:36">
      <c r="AC343" s="77"/>
      <c r="AD343" s="77"/>
      <c r="AE343" s="159"/>
      <c r="AF343" s="159"/>
    </row>
    <row r="344" spans="1:36">
      <c r="AC344" s="77"/>
      <c r="AD344" s="77"/>
      <c r="AE344" s="159"/>
      <c r="AF344" s="159"/>
    </row>
    <row r="345" spans="1:36">
      <c r="AC345" s="77"/>
      <c r="AD345" s="77"/>
      <c r="AE345" s="159"/>
      <c r="AF345" s="159"/>
    </row>
    <row r="346" spans="1:36">
      <c r="AC346" s="77"/>
      <c r="AD346" s="77"/>
      <c r="AE346" s="159"/>
      <c r="AF346" s="159"/>
    </row>
    <row r="347" spans="1:36">
      <c r="AC347" s="77"/>
      <c r="AD347" s="77"/>
      <c r="AE347" s="159"/>
      <c r="AF347" s="159"/>
    </row>
    <row r="348" spans="1:36">
      <c r="AC348" s="77"/>
      <c r="AD348" s="77"/>
      <c r="AE348" s="159"/>
      <c r="AF348" s="159"/>
    </row>
    <row r="349" spans="1:36">
      <c r="AC349" s="77"/>
      <c r="AD349" s="77"/>
      <c r="AE349" s="159"/>
      <c r="AF349" s="159"/>
    </row>
    <row r="350" spans="1:36">
      <c r="AC350" s="77"/>
      <c r="AD350" s="77"/>
      <c r="AE350" s="159"/>
      <c r="AF350" s="159"/>
    </row>
    <row r="351" spans="1:36">
      <c r="AC351" s="77"/>
      <c r="AD351" s="77"/>
      <c r="AE351" s="159"/>
      <c r="AF351" s="159"/>
    </row>
    <row r="352" spans="1:36">
      <c r="AC352" s="77"/>
      <c r="AD352" s="77"/>
      <c r="AE352" s="159"/>
      <c r="AF352" s="159"/>
    </row>
    <row r="353" spans="29:32">
      <c r="AC353" s="77"/>
      <c r="AD353" s="77"/>
      <c r="AE353" s="159"/>
      <c r="AF353" s="159"/>
    </row>
    <row r="354" spans="29:32">
      <c r="AC354" s="77"/>
      <c r="AD354" s="77"/>
      <c r="AE354" s="159"/>
      <c r="AF354" s="159"/>
    </row>
    <row r="355" spans="29:32">
      <c r="AC355" s="77"/>
      <c r="AD355" s="77"/>
      <c r="AE355" s="159"/>
      <c r="AF355" s="159"/>
    </row>
    <row r="356" spans="29:32">
      <c r="AC356" s="77"/>
      <c r="AD356" s="77"/>
      <c r="AE356" s="159"/>
      <c r="AF356" s="159"/>
    </row>
    <row r="357" spans="29:32">
      <c r="AC357" s="77"/>
      <c r="AD357" s="77"/>
      <c r="AE357" s="159"/>
      <c r="AF357" s="159"/>
    </row>
    <row r="358" spans="29:32">
      <c r="AC358" s="77"/>
      <c r="AD358" s="77"/>
      <c r="AE358" s="159"/>
      <c r="AF358" s="159"/>
    </row>
    <row r="359" spans="29:32">
      <c r="AC359" s="77"/>
      <c r="AD359" s="77"/>
      <c r="AE359" s="159"/>
      <c r="AF359" s="159"/>
    </row>
    <row r="360" spans="29:32">
      <c r="AC360" s="77"/>
      <c r="AD360" s="77"/>
      <c r="AE360" s="159"/>
      <c r="AF360" s="159"/>
    </row>
    <row r="361" spans="29:32">
      <c r="AC361" s="77"/>
      <c r="AD361" s="77"/>
      <c r="AE361" s="159"/>
      <c r="AF361" s="159"/>
    </row>
    <row r="362" spans="29:32">
      <c r="AC362" s="77"/>
      <c r="AD362" s="77"/>
      <c r="AE362" s="159"/>
      <c r="AF362" s="159"/>
    </row>
    <row r="363" spans="29:32">
      <c r="AC363" s="77"/>
      <c r="AD363" s="77"/>
      <c r="AE363" s="159"/>
      <c r="AF363" s="159"/>
    </row>
    <row r="364" spans="29:32">
      <c r="AC364" s="77"/>
      <c r="AD364" s="77"/>
      <c r="AE364" s="159"/>
      <c r="AF364" s="159"/>
    </row>
  </sheetData>
  <mergeCells count="2">
    <mergeCell ref="K5:M5"/>
    <mergeCell ref="AG5:AI5"/>
  </mergeCells>
  <phoneticPr fontId="11" type="noConversion"/>
  <conditionalFormatting sqref="AQ33:AQ35 BA123:BB123">
    <cfRule type="cellIs" dxfId="143" priority="57" stopIfTrue="1" operator="lessThan">
      <formula>0</formula>
    </cfRule>
  </conditionalFormatting>
  <conditionalFormatting sqref="BA100:BB100">
    <cfRule type="cellIs" dxfId="142" priority="58" stopIfTrue="1" operator="greaterThan">
      <formula>0</formula>
    </cfRule>
  </conditionalFormatting>
  <conditionalFormatting sqref="BA77:BB77">
    <cfRule type="cellIs" dxfId="141" priority="59" stopIfTrue="1" operator="greaterThan">
      <formula>0</formula>
    </cfRule>
    <cfRule type="cellIs" dxfId="140" priority="60" stopIfTrue="1" operator="lessThan">
      <formula>0</formula>
    </cfRule>
  </conditionalFormatting>
  <conditionalFormatting sqref="BA100:BB100">
    <cfRule type="cellIs" dxfId="139" priority="51" operator="lessThan">
      <formula>0</formula>
    </cfRule>
  </conditionalFormatting>
  <conditionalFormatting sqref="H46:H73 J46:J73 R46:R73 Y46:Y73 AA46:AA73 F18:F44 F46:F73">
    <cfRule type="cellIs" dxfId="138" priority="49" operator="lessThan">
      <formula>0</formula>
    </cfRule>
    <cfRule type="cellIs" dxfId="137" priority="50" operator="greaterThan">
      <formula>0</formula>
    </cfRule>
  </conditionalFormatting>
  <conditionalFormatting sqref="H18:H44">
    <cfRule type="cellIs" dxfId="136" priority="45" operator="lessThan">
      <formula>0</formula>
    </cfRule>
    <cfRule type="cellIs" dxfId="135" priority="46" operator="greaterThan">
      <formula>0</formula>
    </cfRule>
  </conditionalFormatting>
  <conditionalFormatting sqref="J18:J44">
    <cfRule type="cellIs" dxfId="134" priority="41" operator="lessThan">
      <formula>0</formula>
    </cfRule>
    <cfRule type="cellIs" dxfId="133" priority="42" operator="greaterThan">
      <formula>0</formula>
    </cfRule>
  </conditionalFormatting>
  <conditionalFormatting sqref="R18:R44 T18:T43 V18:V43">
    <cfRule type="cellIs" dxfId="132" priority="33" operator="lessThan">
      <formula>0</formula>
    </cfRule>
    <cfRule type="cellIs" dxfId="131" priority="34" operator="greaterThan">
      <formula>0</formula>
    </cfRule>
  </conditionalFormatting>
  <conditionalFormatting sqref="Y18:Y44">
    <cfRule type="cellIs" dxfId="130" priority="29" operator="lessThan">
      <formula>0</formula>
    </cfRule>
    <cfRule type="cellIs" dxfId="129" priority="30" operator="greaterThan">
      <formula>0</formula>
    </cfRule>
  </conditionalFormatting>
  <conditionalFormatting sqref="AA18:AA44">
    <cfRule type="cellIs" dxfId="128" priority="25" operator="lessThan">
      <formula>0</formula>
    </cfRule>
    <cfRule type="cellIs" dxfId="127" priority="26" operator="greaterThan">
      <formula>0</formula>
    </cfRule>
  </conditionalFormatting>
  <conditionalFormatting sqref="AA10">
    <cfRule type="cellIs" dxfId="126" priority="9" operator="lessThan">
      <formula>0</formula>
    </cfRule>
    <cfRule type="cellIs" dxfId="125" priority="10" operator="greaterThan">
      <formula>0</formula>
    </cfRule>
  </conditionalFormatting>
  <conditionalFormatting sqref="F10">
    <cfRule type="cellIs" dxfId="124" priority="21" operator="lessThan">
      <formula>0</formula>
    </cfRule>
    <cfRule type="cellIs" dxfId="123" priority="22" operator="greaterThan">
      <formula>0</formula>
    </cfRule>
  </conditionalFormatting>
  <conditionalFormatting sqref="H10">
    <cfRule type="cellIs" dxfId="122" priority="19" operator="lessThan">
      <formula>0</formula>
    </cfRule>
    <cfRule type="cellIs" dxfId="121" priority="20" operator="greaterThan">
      <formula>0</formula>
    </cfRule>
  </conditionalFormatting>
  <conditionalFormatting sqref="J10">
    <cfRule type="cellIs" dxfId="120" priority="17" operator="lessThan">
      <formula>0</formula>
    </cfRule>
    <cfRule type="cellIs" dxfId="119" priority="18" operator="greaterThan">
      <formula>0</formula>
    </cfRule>
  </conditionalFormatting>
  <conditionalFormatting sqref="R10">
    <cfRule type="cellIs" dxfId="118" priority="13" operator="lessThan">
      <formula>0</formula>
    </cfRule>
    <cfRule type="cellIs" dxfId="117" priority="14" operator="greaterThan">
      <formula>0</formula>
    </cfRule>
  </conditionalFormatting>
  <conditionalFormatting sqref="Y10">
    <cfRule type="cellIs" dxfId="116" priority="11" operator="lessThan">
      <formula>0</formula>
    </cfRule>
    <cfRule type="cellIs" dxfId="115" priority="12" operator="greaterThan">
      <formula>0</formula>
    </cfRule>
  </conditionalFormatting>
  <conditionalFormatting sqref="F10:F11">
    <cfRule type="cellIs" dxfId="114" priority="8" operator="greaterThan">
      <formula>0</formula>
    </cfRule>
  </conditionalFormatting>
  <conditionalFormatting sqref="H10:H11">
    <cfRule type="cellIs" dxfId="113" priority="7" operator="greaterThan">
      <formula>0</formula>
    </cfRule>
  </conditionalFormatting>
  <conditionalFormatting sqref="J10:J11">
    <cfRule type="cellIs" dxfId="112" priority="5" operator="lessThan">
      <formula>0</formula>
    </cfRule>
    <cfRule type="cellIs" dxfId="111" priority="6" operator="greaterThan">
      <formula>0</formula>
    </cfRule>
  </conditionalFormatting>
  <conditionalFormatting sqref="M11">
    <cfRule type="cellIs" dxfId="110" priority="4" operator="lessThan">
      <formula>0</formula>
    </cfRule>
  </conditionalFormatting>
  <conditionalFormatting sqref="R10:R11 T11 V11">
    <cfRule type="cellIs" dxfId="109" priority="3" operator="lessThan">
      <formula>0</formula>
    </cfRule>
  </conditionalFormatting>
  <conditionalFormatting sqref="Y10:Y11">
    <cfRule type="cellIs" dxfId="108" priority="2" operator="greaterThan">
      <formula>0</formula>
    </cfRule>
  </conditionalFormatting>
  <conditionalFormatting sqref="AA10:AA11">
    <cfRule type="cellIs" dxfId="107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P1:CN1934"/>
  <sheetViews>
    <sheetView zoomScale="88" zoomScaleNormal="88" workbookViewId="0">
      <selection activeCell="Q22" sqref="Q22"/>
    </sheetView>
  </sheetViews>
  <sheetFormatPr baseColWidth="10" defaultRowHeight="15"/>
  <cols>
    <col min="34" max="34" width="2.90625" customWidth="1"/>
    <col min="35" max="35" width="6.08984375" customWidth="1"/>
    <col min="36" max="36" width="2.6328125" customWidth="1"/>
    <col min="37" max="37" width="7.36328125" customWidth="1"/>
    <col min="38" max="38" width="6.36328125" customWidth="1"/>
    <col min="39" max="39" width="6.08984375" customWidth="1"/>
    <col min="40" max="40" width="8.90625" style="11" customWidth="1"/>
    <col min="41" max="41" width="6.90625" style="11" customWidth="1"/>
    <col min="42" max="42" width="5.81640625" style="92" customWidth="1"/>
    <col min="43" max="43" width="4.90625" style="11" customWidth="1"/>
    <col min="44" max="44" width="5.08984375" style="92" customWidth="1"/>
    <col min="45" max="45" width="4.81640625" style="11" customWidth="1"/>
    <col min="46" max="46" width="6" customWidth="1"/>
    <col min="47" max="47" width="6.54296875" style="11" customWidth="1"/>
    <col min="48" max="48" width="6" customWidth="1"/>
    <col min="49" max="49" width="6.1796875" style="11" customWidth="1"/>
    <col min="50" max="50" width="7" customWidth="1"/>
    <col min="51" max="51" width="6.1796875" style="11" customWidth="1"/>
    <col min="52" max="52" width="8" style="92" customWidth="1"/>
    <col min="53" max="53" width="5.36328125" style="92" customWidth="1"/>
    <col min="54" max="54" width="5.08984375" style="92" customWidth="1"/>
    <col min="55" max="55" width="6" style="92" customWidth="1"/>
    <col min="56" max="56" width="5.90625" customWidth="1"/>
    <col min="57" max="58" width="5.6328125" customWidth="1"/>
    <col min="59" max="59" width="6.81640625" customWidth="1"/>
    <col min="60" max="61" width="5.81640625" customWidth="1"/>
    <col min="62" max="62" width="6.1796875" customWidth="1"/>
    <col min="63" max="63" width="8.54296875" customWidth="1"/>
    <col min="64" max="64" width="9.6328125" customWidth="1"/>
    <col min="65" max="65" width="10.54296875" customWidth="1"/>
    <col min="68" max="68" width="9.453125" customWidth="1"/>
    <col min="69" max="69" width="8.1796875" customWidth="1"/>
    <col min="70" max="70" width="10.6328125" customWidth="1"/>
    <col min="77" max="77" width="14" customWidth="1"/>
    <col min="78" max="78" width="12.54296875" customWidth="1"/>
    <col min="79" max="79" width="10.90625" customWidth="1"/>
  </cols>
  <sheetData>
    <row r="1" spans="38:92"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4"/>
      <c r="BP1" s="4"/>
      <c r="BQ1" s="4"/>
      <c r="BR1" s="4"/>
    </row>
    <row r="2" spans="38:92" ht="15.6"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1"/>
      <c r="BR2" s="5"/>
    </row>
    <row r="3" spans="38:92" ht="18.75" customHeight="1"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4"/>
      <c r="BP3" s="4"/>
      <c r="BQ3" s="4"/>
      <c r="BR3" s="4"/>
    </row>
    <row r="4" spans="38:92" ht="15.6"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1"/>
      <c r="BR4" s="5"/>
    </row>
    <row r="5" spans="38:92" ht="15.6"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4"/>
      <c r="BP5" s="4"/>
      <c r="BQ5" s="4"/>
      <c r="BR5" s="4"/>
      <c r="CL5" s="2"/>
      <c r="CM5" s="5"/>
      <c r="CN5" s="5"/>
    </row>
    <row r="6" spans="38:92" ht="15.6"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1"/>
      <c r="BR6" s="5"/>
    </row>
    <row r="7" spans="38:92"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4"/>
      <c r="BP7" s="4"/>
      <c r="BQ7" s="4"/>
      <c r="BR7" s="4"/>
    </row>
    <row r="8" spans="38:92" ht="15.6"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1"/>
      <c r="BR8" s="5"/>
    </row>
    <row r="9" spans="38:92" ht="15.6"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1"/>
      <c r="BR9" s="5"/>
    </row>
    <row r="10" spans="38:92" ht="15.6"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1"/>
      <c r="BR10" s="5"/>
    </row>
    <row r="11" spans="38:92" ht="15.6"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1"/>
      <c r="BR11" s="5"/>
      <c r="BT11" s="2"/>
      <c r="BU11" s="2"/>
      <c r="BV11" s="2"/>
    </row>
    <row r="12" spans="38:92" ht="15.6"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13"/>
      <c r="BR12" s="5"/>
      <c r="BT12" s="2"/>
      <c r="BU12" s="2"/>
      <c r="BV12" s="4"/>
      <c r="BW12" s="4"/>
      <c r="BX12" s="4"/>
    </row>
    <row r="13" spans="38:92" ht="15.6"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13"/>
      <c r="BR13" s="5"/>
      <c r="BT13" s="1"/>
      <c r="BU13" s="1"/>
      <c r="BV13" s="11"/>
      <c r="BW13" s="11"/>
      <c r="BX13" s="11"/>
    </row>
    <row r="14" spans="38:92" ht="15.6"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13"/>
      <c r="BR14" s="5"/>
      <c r="BT14" s="1"/>
      <c r="BU14" s="1"/>
      <c r="BV14" s="11"/>
      <c r="BW14" s="11"/>
      <c r="BX14" s="11"/>
    </row>
    <row r="15" spans="38:92" ht="15.6"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13"/>
      <c r="BR15" s="5"/>
      <c r="BT15" s="1"/>
      <c r="BU15" s="1"/>
      <c r="BV15" s="11"/>
      <c r="BW15" s="11"/>
      <c r="BX15" s="11"/>
    </row>
    <row r="16" spans="38:92" ht="15.6"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"/>
      <c r="BR16" s="5"/>
      <c r="BT16" s="1"/>
      <c r="BU16" s="1"/>
      <c r="BV16" s="11"/>
      <c r="BW16" s="11"/>
      <c r="BX16" s="11"/>
    </row>
    <row r="17" spans="38:76" ht="15.6"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"/>
      <c r="BR17" s="5"/>
      <c r="BT17" s="1"/>
      <c r="BU17" s="1"/>
      <c r="BV17" s="11"/>
      <c r="BW17" s="11"/>
      <c r="BX17" s="11"/>
    </row>
    <row r="18" spans="38:76" ht="15.6"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"/>
      <c r="BR18" s="5"/>
      <c r="BT18" s="1"/>
      <c r="BU18" s="1"/>
      <c r="BV18" s="11"/>
      <c r="BW18" s="11"/>
      <c r="BX18" s="11"/>
    </row>
    <row r="19" spans="38:76" ht="15.6"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"/>
      <c r="BR19" s="5"/>
      <c r="BT19" s="1"/>
      <c r="BU19" s="1"/>
      <c r="BV19" s="11"/>
      <c r="BW19" s="11"/>
      <c r="BX19" s="11"/>
    </row>
    <row r="20" spans="38:76" ht="15.6"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"/>
      <c r="BR20" s="5"/>
      <c r="BT20" s="1"/>
      <c r="BU20" s="1"/>
      <c r="BV20" s="11"/>
      <c r="BW20" s="11"/>
      <c r="BX20" s="11"/>
    </row>
    <row r="21" spans="38:76" ht="15.6"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"/>
      <c r="BR21" s="5"/>
      <c r="BT21" s="1"/>
      <c r="BU21" s="1"/>
      <c r="BV21" s="11"/>
      <c r="BW21" s="11"/>
      <c r="BX21" s="11"/>
    </row>
    <row r="22" spans="38:76" ht="15.6"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"/>
      <c r="BR22" s="5"/>
      <c r="BT22" s="13"/>
      <c r="BU22" s="13"/>
      <c r="BV22" s="11"/>
      <c r="BW22" s="11"/>
      <c r="BX22" s="11"/>
    </row>
    <row r="23" spans="38:76" ht="16.5" customHeight="1"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"/>
      <c r="BR23" s="5"/>
      <c r="BT23" s="13"/>
      <c r="BU23" s="13"/>
      <c r="BV23" s="11"/>
      <c r="BW23" s="11"/>
      <c r="BX23" s="11"/>
    </row>
    <row r="24" spans="38:76" ht="16.5" customHeight="1"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"/>
      <c r="BR24" s="5"/>
      <c r="BT24" s="13"/>
      <c r="BU24" s="13"/>
      <c r="BV24" s="11"/>
      <c r="BW24" s="11"/>
      <c r="BX24" s="11"/>
    </row>
    <row r="25" spans="38:76"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T25" s="13"/>
      <c r="BU25" s="13"/>
      <c r="BV25" s="11"/>
      <c r="BW25" s="11"/>
      <c r="BX25" s="11"/>
    </row>
    <row r="26" spans="38:76" ht="17.25" customHeight="1"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57"/>
      <c r="BR26" s="5"/>
      <c r="BT26" s="13"/>
      <c r="BU26" s="13"/>
      <c r="BV26" s="11"/>
      <c r="BW26" s="11"/>
      <c r="BX26" s="11"/>
    </row>
    <row r="27" spans="38:76" ht="15.6"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57"/>
      <c r="BT27" s="13"/>
      <c r="BU27" s="13"/>
      <c r="BV27" s="11"/>
      <c r="BW27" s="11"/>
      <c r="BX27" s="11"/>
    </row>
    <row r="28" spans="38:76" ht="15.6"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57"/>
      <c r="BT28" s="13"/>
      <c r="BU28" s="13"/>
      <c r="BV28" s="11"/>
      <c r="BW28" s="11"/>
      <c r="BX28" s="11"/>
    </row>
    <row r="29" spans="38:76"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3"/>
      <c r="BT29" s="13"/>
      <c r="BU29" s="13"/>
      <c r="BV29" s="11"/>
      <c r="BW29" s="11"/>
      <c r="BX29" s="11"/>
    </row>
    <row r="30" spans="38:76"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3"/>
      <c r="BT30" s="13"/>
      <c r="BU30" s="13"/>
      <c r="BV30" s="11"/>
      <c r="BW30" s="11"/>
      <c r="BX30" s="11"/>
    </row>
    <row r="31" spans="38:76"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3"/>
      <c r="BT31" s="13"/>
      <c r="BU31" s="13"/>
      <c r="BV31" s="11"/>
      <c r="BW31" s="11"/>
      <c r="BX31" s="11"/>
    </row>
    <row r="32" spans="38:76" ht="15.6"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6"/>
      <c r="BQ32" s="1"/>
      <c r="BR32" s="18"/>
      <c r="BT32" s="1"/>
      <c r="BU32" s="5"/>
    </row>
    <row r="33" spans="52:70" ht="15.6"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6"/>
      <c r="BQ33" s="1"/>
      <c r="BR33" s="18"/>
    </row>
    <row r="34" spans="52:70" ht="15.6"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6"/>
      <c r="BQ34" s="1"/>
      <c r="BR34" s="18"/>
    </row>
    <row r="35" spans="52:70" ht="15.6"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6"/>
      <c r="BQ35" s="1"/>
      <c r="BR35" s="18"/>
    </row>
    <row r="36" spans="52:70" ht="15.6"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6"/>
      <c r="BQ36" s="13"/>
      <c r="BR36" s="18"/>
    </row>
    <row r="37" spans="52:70" ht="15.6"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6"/>
      <c r="BQ37" s="13"/>
      <c r="BR37" s="18"/>
    </row>
    <row r="38" spans="52:70" ht="15.6"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6"/>
      <c r="BQ38" s="13"/>
      <c r="BR38" s="18"/>
    </row>
    <row r="39" spans="52:70" ht="15.6"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6"/>
      <c r="BQ39" s="13"/>
      <c r="BR39" s="18"/>
    </row>
    <row r="40" spans="52:70" ht="15.6"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6"/>
      <c r="BQ40" s="5"/>
      <c r="BR40" s="18"/>
    </row>
    <row r="41" spans="52:70" ht="15.6"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6"/>
      <c r="BQ41" s="5"/>
      <c r="BR41" s="18"/>
    </row>
    <row r="42" spans="52:70" ht="15.6"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6"/>
      <c r="BQ42" s="5"/>
      <c r="BR42" s="18"/>
    </row>
    <row r="43" spans="52:70" ht="15.6"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6"/>
      <c r="BQ43" s="5"/>
      <c r="BR43" s="18"/>
    </row>
    <row r="44" spans="52:70" ht="15.6"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6"/>
      <c r="BQ44" s="5"/>
      <c r="BR44" s="18"/>
    </row>
    <row r="45" spans="52:70" ht="15.6"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6"/>
      <c r="BQ45" s="5"/>
      <c r="BR45" s="18"/>
    </row>
    <row r="46" spans="52:70" ht="15.6"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6"/>
      <c r="BQ46" s="5"/>
      <c r="BR46" s="18"/>
    </row>
    <row r="47" spans="52:70" ht="15.6"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6"/>
      <c r="BQ47" s="5"/>
      <c r="BR47" s="18"/>
    </row>
    <row r="48" spans="52:70" ht="15.6"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6"/>
      <c r="BQ48" s="5"/>
      <c r="BR48" s="18"/>
    </row>
    <row r="49" spans="52:81" ht="15.6"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6"/>
      <c r="BQ49" s="5"/>
      <c r="BR49" s="18"/>
    </row>
    <row r="50" spans="52:81" ht="15.6"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6"/>
      <c r="BQ50" s="5"/>
      <c r="BR50" s="18"/>
    </row>
    <row r="51" spans="52:81" ht="15.6"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6"/>
      <c r="BQ51" s="5"/>
      <c r="BR51" s="18"/>
    </row>
    <row r="52" spans="52:81" ht="15.6"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6"/>
      <c r="BQ52" s="5"/>
      <c r="BR52" s="18"/>
    </row>
    <row r="53" spans="52:81" ht="15.6"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6"/>
      <c r="BQ53" s="5"/>
      <c r="BR53" s="18"/>
    </row>
    <row r="54" spans="52:81" ht="15.6"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6"/>
      <c r="BQ54" s="5"/>
      <c r="BR54" s="18"/>
    </row>
    <row r="55" spans="52:81" ht="15.6"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8"/>
      <c r="BQ55" s="5"/>
      <c r="BR55" s="18"/>
    </row>
    <row r="56" spans="52:81"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Y56" s="13"/>
      <c r="BZ56" s="13"/>
    </row>
    <row r="57" spans="52:81" ht="15.6"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Y57" s="5"/>
      <c r="BZ57" s="18"/>
      <c r="CA57" s="18"/>
      <c r="CC57" s="18"/>
    </row>
    <row r="58" spans="52:81"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Y58" s="13"/>
      <c r="BZ58" s="13"/>
    </row>
    <row r="59" spans="52:81">
      <c r="BY59" s="13"/>
      <c r="BZ59" s="13"/>
    </row>
    <row r="60" spans="52:81" ht="15.6">
      <c r="BY60" s="2"/>
      <c r="BZ60" s="5"/>
      <c r="CA60" s="5"/>
    </row>
    <row r="61" spans="52:81">
      <c r="BY61" s="4"/>
      <c r="BZ61" s="4"/>
      <c r="CA61" s="4"/>
      <c r="CB61" s="4"/>
      <c r="CC61" s="4"/>
    </row>
    <row r="62" spans="52:81" ht="15.6">
      <c r="BY62" s="4"/>
      <c r="BZ62" s="13"/>
      <c r="CA62" s="13"/>
      <c r="CB62" s="1"/>
      <c r="CC62" s="5"/>
    </row>
    <row r="63" spans="52:81" ht="15.6">
      <c r="BY63" s="4"/>
      <c r="BZ63" s="13"/>
      <c r="CA63" s="13"/>
      <c r="CB63" s="1"/>
      <c r="CC63" s="5"/>
    </row>
    <row r="64" spans="52:81" ht="15.6">
      <c r="BY64" s="4"/>
      <c r="BZ64" s="13"/>
      <c r="CA64" s="13"/>
      <c r="CB64" s="1"/>
      <c r="CC64" s="5"/>
    </row>
    <row r="65" spans="16:81" ht="15.6">
      <c r="BY65" s="4"/>
      <c r="BZ65" s="13"/>
      <c r="CA65" s="13"/>
      <c r="CB65" s="1"/>
      <c r="CC65" s="5"/>
    </row>
    <row r="66" spans="16:81" ht="15.6">
      <c r="BY66" s="4"/>
      <c r="BZ66" s="13"/>
      <c r="CA66" s="13"/>
      <c r="CB66" s="13"/>
      <c r="CC66" s="5"/>
    </row>
    <row r="67" spans="16:81" ht="15.6">
      <c r="BY67" s="4"/>
      <c r="BZ67" s="13"/>
      <c r="CA67" s="13"/>
      <c r="CB67" s="13"/>
      <c r="CC67" s="5"/>
    </row>
    <row r="68" spans="16:81" ht="15.6">
      <c r="BY68" s="4"/>
      <c r="BZ68" s="13"/>
      <c r="CA68" s="13"/>
      <c r="CB68" s="13"/>
      <c r="CC68" s="5"/>
    </row>
    <row r="69" spans="16:81" ht="15.6">
      <c r="BY69" s="4"/>
      <c r="BZ69" s="13"/>
      <c r="CA69" s="13"/>
      <c r="CB69" s="13"/>
      <c r="CC69" s="5"/>
    </row>
    <row r="70" spans="16:81" ht="15.6">
      <c r="BY70" s="4"/>
      <c r="BZ70" s="13"/>
      <c r="CA70" s="13"/>
      <c r="CB70" s="5"/>
      <c r="CC70" s="5"/>
    </row>
    <row r="71" spans="16:81" ht="15.6">
      <c r="BY71" s="4"/>
      <c r="BZ71" s="13"/>
      <c r="CA71" s="13"/>
      <c r="CB71" s="5"/>
      <c r="CC71" s="5"/>
    </row>
    <row r="72" spans="16:81" ht="15.6">
      <c r="BY72" s="4"/>
      <c r="BZ72" s="13"/>
      <c r="CA72" s="13"/>
      <c r="CB72" s="5"/>
      <c r="CC72" s="5"/>
    </row>
    <row r="73" spans="16:81" ht="15.6">
      <c r="BY73" s="4"/>
      <c r="BZ73" s="13"/>
      <c r="CA73" s="13"/>
      <c r="CB73" s="5"/>
      <c r="CC73" s="5"/>
    </row>
    <row r="74" spans="16:81" ht="15.6">
      <c r="BY74" s="4"/>
      <c r="BZ74" s="13"/>
      <c r="CA74" s="13"/>
      <c r="CB74" s="5"/>
      <c r="CC74" s="5"/>
    </row>
    <row r="75" spans="16:81" ht="15.6">
      <c r="BY75" s="4"/>
      <c r="BZ75" s="13"/>
      <c r="CA75" s="13"/>
      <c r="CB75" s="5"/>
      <c r="CC75" s="5"/>
    </row>
    <row r="76" spans="16:81" ht="15.6">
      <c r="BY76" s="4"/>
      <c r="BZ76" s="13"/>
      <c r="CA76" s="13"/>
      <c r="CB76" s="5"/>
      <c r="CC76" s="5"/>
    </row>
    <row r="77" spans="16:81" ht="15.6">
      <c r="BY77" s="4"/>
      <c r="BZ77" s="13"/>
      <c r="CA77" s="13"/>
      <c r="CB77" s="5"/>
      <c r="CC77" s="5"/>
    </row>
    <row r="78" spans="16:81" ht="15.6">
      <c r="BY78" s="4"/>
      <c r="BZ78" s="5"/>
      <c r="CA78" s="5"/>
      <c r="CB78" s="5"/>
      <c r="CC78" s="5"/>
    </row>
    <row r="79" spans="16:81">
      <c r="P79">
        <v>3</v>
      </c>
      <c r="Q79" s="3" t="s">
        <v>30</v>
      </c>
      <c r="BY79" s="13"/>
      <c r="BZ79" s="13"/>
    </row>
    <row r="80" spans="16:81" ht="15.6">
      <c r="P80">
        <v>4</v>
      </c>
      <c r="Q80" s="3" t="s">
        <v>31</v>
      </c>
      <c r="BY80" s="5"/>
      <c r="BZ80" s="5"/>
      <c r="CA80" s="5"/>
      <c r="CC80" s="5"/>
    </row>
    <row r="81" spans="16:81">
      <c r="P81">
        <v>5</v>
      </c>
      <c r="Q81" s="3" t="s">
        <v>404</v>
      </c>
      <c r="BY81" s="13"/>
      <c r="BZ81" s="13"/>
    </row>
    <row r="82" spans="16:81">
      <c r="P82">
        <v>6</v>
      </c>
      <c r="Q82" s="3" t="s">
        <v>32</v>
      </c>
      <c r="BY82" s="13"/>
      <c r="BZ82" s="13"/>
    </row>
    <row r="83" spans="16:81" ht="15.6">
      <c r="BY83" s="2"/>
      <c r="BZ83" s="5"/>
      <c r="CA83" s="5"/>
      <c r="CC83" s="2"/>
    </row>
    <row r="84" spans="16:81">
      <c r="BY84" s="4"/>
      <c r="BZ84" s="4"/>
      <c r="CA84" s="4"/>
      <c r="CB84" s="4"/>
      <c r="CC84" s="4"/>
    </row>
    <row r="85" spans="16:81" ht="15.6">
      <c r="BY85" s="4"/>
      <c r="BZ85" s="13"/>
      <c r="CA85" s="13"/>
      <c r="CB85" s="1"/>
      <c r="CC85" s="5"/>
    </row>
    <row r="86" spans="16:81" ht="15.6">
      <c r="BY86" s="4"/>
      <c r="BZ86" s="13"/>
      <c r="CA86" s="13"/>
      <c r="CB86" s="1"/>
      <c r="CC86" s="5"/>
    </row>
    <row r="87" spans="16:81" ht="15.6">
      <c r="BY87" s="4"/>
      <c r="BZ87" s="13"/>
      <c r="CA87" s="13"/>
      <c r="CB87" s="1"/>
      <c r="CC87" s="5"/>
    </row>
    <row r="88" spans="16:81" ht="15.6">
      <c r="BY88" s="4"/>
      <c r="BZ88" s="13"/>
      <c r="CA88" s="13"/>
      <c r="CB88" s="1"/>
      <c r="CC88" s="5"/>
    </row>
    <row r="89" spans="16:81" ht="15.6">
      <c r="BY89" s="4"/>
      <c r="BZ89" s="13"/>
      <c r="CA89" s="13"/>
      <c r="CB89" s="13"/>
      <c r="CC89" s="5"/>
    </row>
    <row r="90" spans="16:81" ht="15.6">
      <c r="BY90" s="4"/>
      <c r="BZ90" s="13"/>
      <c r="CA90" s="13"/>
      <c r="CB90" s="13"/>
      <c r="CC90" s="5"/>
    </row>
    <row r="91" spans="16:81" ht="15.6">
      <c r="BY91" s="4"/>
      <c r="BZ91" s="13"/>
      <c r="CA91" s="13"/>
      <c r="CB91" s="13"/>
      <c r="CC91" s="5"/>
    </row>
    <row r="92" spans="16:81" ht="15.6">
      <c r="BY92" s="4"/>
      <c r="BZ92" s="13"/>
      <c r="CA92" s="13"/>
      <c r="CB92" s="13"/>
      <c r="CC92" s="5"/>
    </row>
    <row r="93" spans="16:81" ht="15.6">
      <c r="BY93" s="4"/>
      <c r="BZ93" s="13"/>
      <c r="CA93" s="13"/>
      <c r="CB93" s="5"/>
      <c r="CC93" s="5"/>
    </row>
    <row r="94" spans="16:81" ht="15.6">
      <c r="BY94" s="4"/>
      <c r="BZ94" s="13"/>
      <c r="CA94" s="13"/>
      <c r="CB94" s="5"/>
      <c r="CC94" s="5"/>
    </row>
    <row r="95" spans="16:81" ht="15.6">
      <c r="BY95" s="4"/>
      <c r="BZ95" s="13"/>
      <c r="CA95" s="13"/>
      <c r="CB95" s="5"/>
      <c r="CC95" s="5"/>
    </row>
    <row r="96" spans="16:81" ht="15.6">
      <c r="BY96" s="4"/>
      <c r="BZ96" s="13"/>
      <c r="CA96" s="13"/>
      <c r="CB96" s="5"/>
      <c r="CC96" s="5"/>
    </row>
    <row r="97" spans="77:81" ht="15.6">
      <c r="BY97" s="4"/>
      <c r="BZ97" s="13"/>
      <c r="CA97" s="13"/>
      <c r="CB97" s="5"/>
      <c r="CC97" s="5"/>
    </row>
    <row r="98" spans="77:81" ht="15.6">
      <c r="BY98" s="4"/>
      <c r="BZ98" s="13"/>
      <c r="CA98" s="13"/>
      <c r="CB98" s="5"/>
      <c r="CC98" s="5"/>
    </row>
    <row r="99" spans="77:81" ht="15.6">
      <c r="BY99" s="4"/>
      <c r="BZ99" s="13"/>
      <c r="CA99" s="13"/>
      <c r="CB99" s="5"/>
      <c r="CC99" s="5"/>
    </row>
    <row r="100" spans="77:81" ht="15.6">
      <c r="BY100" s="4"/>
      <c r="BZ100" s="13"/>
      <c r="CA100" s="13"/>
      <c r="CB100" s="5"/>
      <c r="CC100" s="5"/>
    </row>
    <row r="101" spans="77:81" ht="15.6">
      <c r="BY101" s="4"/>
      <c r="BZ101" s="5"/>
      <c r="CA101" s="5"/>
      <c r="CB101" s="5"/>
      <c r="CC101" s="5"/>
    </row>
    <row r="102" spans="77:81">
      <c r="BY102" s="13"/>
      <c r="BZ102" s="13"/>
    </row>
    <row r="103" spans="77:81" ht="15.6">
      <c r="BY103" s="5"/>
      <c r="BZ103" s="5"/>
      <c r="CA103" s="5"/>
      <c r="CC103" s="5"/>
    </row>
    <row r="104" spans="77:81">
      <c r="BY104" s="13"/>
      <c r="BZ104" s="13"/>
    </row>
    <row r="105" spans="77:81">
      <c r="BY105" s="13"/>
      <c r="BZ105" s="13"/>
    </row>
    <row r="106" spans="77:81">
      <c r="BY106" s="13"/>
      <c r="BZ106" s="13"/>
    </row>
    <row r="107" spans="77:81">
      <c r="BY107" s="13"/>
      <c r="BZ107" s="13"/>
    </row>
    <row r="108" spans="77:81">
      <c r="BY108" s="13"/>
      <c r="BZ108" s="13"/>
    </row>
    <row r="109" spans="77:81">
      <c r="BY109" s="13"/>
      <c r="BZ109" s="13"/>
    </row>
    <row r="110" spans="77:81">
      <c r="BY110" s="13"/>
      <c r="BZ110" s="13"/>
    </row>
    <row r="111" spans="77:81">
      <c r="BY111" s="13"/>
      <c r="BZ111" s="13"/>
    </row>
    <row r="112" spans="77:81">
      <c r="BY112" s="13"/>
      <c r="BZ112" s="13"/>
    </row>
    <row r="113" spans="77:78">
      <c r="BY113" s="13"/>
      <c r="BZ113" s="13"/>
    </row>
    <row r="114" spans="77:78">
      <c r="BY114" s="13"/>
      <c r="BZ114" s="13"/>
    </row>
    <row r="115" spans="77:78">
      <c r="BY115" s="13"/>
      <c r="BZ115" s="13"/>
    </row>
    <row r="116" spans="77:78">
      <c r="BY116" s="13"/>
      <c r="BZ116" s="13"/>
    </row>
    <row r="117" spans="77:78">
      <c r="BY117" s="13"/>
      <c r="BZ117" s="13"/>
    </row>
    <row r="118" spans="77:78">
      <c r="BY118" s="13"/>
      <c r="BZ118" s="13"/>
    </row>
    <row r="119" spans="77:78">
      <c r="BY119" s="13"/>
      <c r="BZ119" s="13"/>
    </row>
    <row r="120" spans="77:78">
      <c r="BY120" s="13"/>
      <c r="BZ120" s="13"/>
    </row>
    <row r="121" spans="77:78">
      <c r="BY121" s="13"/>
      <c r="BZ121" s="13"/>
    </row>
    <row r="122" spans="77:78">
      <c r="BY122" s="13"/>
      <c r="BZ122" s="13"/>
    </row>
    <row r="123" spans="77:78">
      <c r="BY123" s="13"/>
      <c r="BZ123" s="13"/>
    </row>
    <row r="124" spans="77:78">
      <c r="BY124" s="13"/>
      <c r="BZ124" s="13"/>
    </row>
    <row r="125" spans="77:78">
      <c r="BY125" s="13"/>
      <c r="BZ125" s="13"/>
    </row>
    <row r="126" spans="77:78">
      <c r="BY126" s="13"/>
      <c r="BZ126" s="13"/>
    </row>
    <row r="127" spans="77:78">
      <c r="BY127" s="13"/>
      <c r="BZ127" s="13"/>
    </row>
    <row r="128" spans="77:78">
      <c r="BY128" s="13"/>
      <c r="BZ128" s="13"/>
    </row>
    <row r="129" spans="77:78">
      <c r="BY129" s="13"/>
      <c r="BZ129" s="13"/>
    </row>
    <row r="130" spans="77:78">
      <c r="BY130" s="13"/>
      <c r="BZ130" s="13"/>
    </row>
    <row r="131" spans="77:78">
      <c r="BY131" s="13"/>
      <c r="BZ131" s="13"/>
    </row>
    <row r="132" spans="77:78">
      <c r="BY132" s="13"/>
      <c r="BZ132" s="13"/>
    </row>
    <row r="133" spans="77:78">
      <c r="BY133" s="13"/>
      <c r="BZ133" s="13"/>
    </row>
    <row r="134" spans="77:78">
      <c r="BY134" s="13"/>
      <c r="BZ134" s="13"/>
    </row>
    <row r="135" spans="77:78">
      <c r="BY135" s="13"/>
      <c r="BZ135" s="13"/>
    </row>
    <row r="136" spans="77:78">
      <c r="BY136" s="13"/>
      <c r="BZ136" s="13"/>
    </row>
    <row r="137" spans="77:78">
      <c r="BY137" s="13"/>
      <c r="BZ137" s="13"/>
    </row>
    <row r="138" spans="77:78">
      <c r="BY138" s="13"/>
      <c r="BZ138" s="13"/>
    </row>
    <row r="139" spans="77:78">
      <c r="BY139" s="13"/>
      <c r="BZ139" s="13"/>
    </row>
    <row r="140" spans="77:78">
      <c r="BY140" s="13"/>
      <c r="BZ140" s="13"/>
    </row>
    <row r="141" spans="77:78">
      <c r="BY141" s="13"/>
      <c r="BZ141" s="13"/>
    </row>
    <row r="142" spans="77:78">
      <c r="BY142" s="13"/>
      <c r="BZ142" s="13"/>
    </row>
    <row r="143" spans="77:78">
      <c r="BY143" s="13"/>
      <c r="BZ143" s="13"/>
    </row>
    <row r="144" spans="77:78">
      <c r="BY144" s="13"/>
      <c r="BZ144" s="13"/>
    </row>
    <row r="145" spans="77:78">
      <c r="BY145" s="13"/>
      <c r="BZ145" s="13"/>
    </row>
    <row r="146" spans="77:78">
      <c r="BY146" s="13"/>
      <c r="BZ146" s="13"/>
    </row>
    <row r="147" spans="77:78">
      <c r="BY147" s="13"/>
      <c r="BZ147" s="13"/>
    </row>
    <row r="148" spans="77:78">
      <c r="BY148" s="13"/>
      <c r="BZ148" s="13"/>
    </row>
    <row r="149" spans="77:78">
      <c r="BY149" s="13"/>
      <c r="BZ149" s="13"/>
    </row>
    <row r="150" spans="77:78">
      <c r="BY150" s="13"/>
      <c r="BZ150" s="13"/>
    </row>
    <row r="151" spans="77:78">
      <c r="BY151" s="13"/>
      <c r="BZ151" s="13"/>
    </row>
    <row r="152" spans="77:78">
      <c r="BY152" s="13"/>
      <c r="BZ152" s="13"/>
    </row>
    <row r="153" spans="77:78">
      <c r="BY153" s="13"/>
      <c r="BZ153" s="13"/>
    </row>
    <row r="154" spans="77:78">
      <c r="BY154" s="13"/>
      <c r="BZ154" s="13"/>
    </row>
    <row r="155" spans="77:78">
      <c r="BY155" s="13"/>
      <c r="BZ155" s="13"/>
    </row>
    <row r="156" spans="77:78">
      <c r="BY156" s="13"/>
      <c r="BZ156" s="13"/>
    </row>
    <row r="157" spans="77:78">
      <c r="BY157" s="13"/>
      <c r="BZ157" s="13"/>
    </row>
    <row r="158" spans="77:78">
      <c r="BY158" s="13"/>
      <c r="BZ158" s="13"/>
    </row>
    <row r="180" spans="42:76">
      <c r="AP180" s="157"/>
      <c r="AR180" s="157"/>
      <c r="AT180" s="14"/>
      <c r="AV180" s="14"/>
      <c r="AX180" s="14"/>
      <c r="AZ180" s="157"/>
      <c r="BX180" s="14"/>
    </row>
    <row r="181" spans="42:76">
      <c r="AP181" s="157"/>
      <c r="AR181" s="157"/>
      <c r="AT181" s="14"/>
      <c r="AV181" s="14"/>
      <c r="AX181" s="14"/>
      <c r="AZ181" s="157"/>
      <c r="BA181" s="157"/>
      <c r="BB181" s="157"/>
      <c r="BC181" s="157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</row>
    <row r="182" spans="42:76">
      <c r="AP182" s="157"/>
      <c r="AR182" s="157"/>
      <c r="AT182" s="14"/>
      <c r="AV182" s="14"/>
      <c r="AX182" s="14"/>
      <c r="AZ182" s="157"/>
      <c r="BA182" s="157"/>
      <c r="BB182" s="157"/>
      <c r="BC182" s="157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</row>
    <row r="183" spans="42:76">
      <c r="AP183" s="157"/>
      <c r="AR183" s="157"/>
      <c r="AT183" s="14"/>
      <c r="AV183" s="14"/>
      <c r="AX183" s="14"/>
      <c r="AZ183" s="157"/>
      <c r="BA183" s="157"/>
      <c r="BB183" s="157"/>
      <c r="BC183" s="157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</row>
    <row r="184" spans="42:76">
      <c r="AP184" s="157"/>
      <c r="AR184" s="157"/>
      <c r="AT184" s="14"/>
      <c r="AV184" s="14"/>
      <c r="AX184" s="14"/>
      <c r="AZ184" s="157"/>
      <c r="BA184" s="157"/>
      <c r="BB184" s="157"/>
      <c r="BC184" s="157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</row>
    <row r="185" spans="42:76">
      <c r="AP185" s="157"/>
      <c r="AR185" s="157"/>
      <c r="AT185" s="14"/>
      <c r="AV185" s="14"/>
      <c r="AX185" s="14"/>
      <c r="AZ185" s="157"/>
      <c r="BA185" s="157"/>
      <c r="BB185" s="157"/>
      <c r="BC185" s="157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</row>
    <row r="186" spans="42:76">
      <c r="AP186" s="157"/>
      <c r="AR186" s="157"/>
      <c r="AT186" s="14"/>
      <c r="AV186" s="14"/>
      <c r="AX186" s="14"/>
      <c r="AZ186" s="157"/>
      <c r="BA186" s="157"/>
      <c r="BB186" s="157"/>
      <c r="BC186" s="157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</row>
    <row r="187" spans="42:76">
      <c r="AP187" s="157"/>
      <c r="AR187" s="157"/>
      <c r="AT187" s="14"/>
      <c r="AV187" s="14"/>
      <c r="AX187" s="14"/>
      <c r="AZ187" s="157"/>
      <c r="BA187" s="157"/>
      <c r="BB187" s="157"/>
      <c r="BC187" s="157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</row>
    <row r="188" spans="42:76">
      <c r="AP188" s="157"/>
      <c r="AR188" s="157"/>
      <c r="AT188" s="14"/>
      <c r="AV188" s="14"/>
      <c r="AX188" s="14"/>
      <c r="AZ188" s="157"/>
      <c r="BA188" s="157"/>
      <c r="BB188" s="157"/>
      <c r="BC188" s="157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</row>
    <row r="189" spans="42:76">
      <c r="AP189" s="157"/>
      <c r="AR189" s="157"/>
      <c r="AT189" s="14"/>
      <c r="AV189" s="14"/>
      <c r="AX189" s="14"/>
      <c r="AZ189" s="157"/>
      <c r="BA189" s="157"/>
      <c r="BB189" s="157"/>
      <c r="BC189" s="157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</row>
    <row r="190" spans="42:76">
      <c r="AP190" s="157"/>
      <c r="AR190" s="157"/>
      <c r="AT190" s="14"/>
      <c r="AV190" s="14"/>
      <c r="AX190" s="14"/>
      <c r="AZ190" s="157"/>
      <c r="BA190" s="157"/>
      <c r="BB190" s="157"/>
      <c r="BC190" s="157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</row>
    <row r="191" spans="42:76">
      <c r="AP191" s="157"/>
      <c r="AR191" s="157"/>
      <c r="AT191" s="14"/>
      <c r="AV191" s="14"/>
      <c r="AX191" s="14"/>
      <c r="AZ191" s="157"/>
      <c r="BA191" s="157"/>
      <c r="BB191" s="157"/>
      <c r="BC191" s="157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</row>
    <row r="192" spans="42:76">
      <c r="AP192" s="157"/>
      <c r="AR192" s="157"/>
      <c r="AT192" s="14"/>
      <c r="AV192" s="14"/>
      <c r="AX192" s="14"/>
      <c r="AZ192" s="157"/>
      <c r="BA192" s="157"/>
      <c r="BB192" s="157"/>
      <c r="BC192" s="157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</row>
    <row r="193" spans="42:76">
      <c r="AP193" s="157"/>
      <c r="AR193" s="157"/>
      <c r="AT193" s="14"/>
      <c r="AV193" s="14"/>
      <c r="AX193" s="14"/>
      <c r="AZ193" s="157"/>
      <c r="BA193" s="157"/>
      <c r="BB193" s="157"/>
      <c r="BC193" s="157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</row>
    <row r="194" spans="42:76">
      <c r="AP194" s="157"/>
      <c r="AR194" s="157"/>
      <c r="AT194" s="14"/>
      <c r="AV194" s="14"/>
      <c r="AX194" s="14"/>
      <c r="AZ194" s="157"/>
      <c r="BA194" s="157"/>
      <c r="BB194" s="157"/>
      <c r="BC194" s="157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</row>
    <row r="195" spans="42:76">
      <c r="AP195" s="157"/>
      <c r="AR195" s="157"/>
      <c r="AT195" s="14"/>
      <c r="AV195" s="14"/>
      <c r="AX195" s="14"/>
      <c r="AZ195" s="157"/>
      <c r="BA195" s="157"/>
      <c r="BB195" s="157"/>
      <c r="BC195" s="157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</row>
    <row r="196" spans="42:76">
      <c r="AP196" s="157"/>
      <c r="AR196" s="157"/>
      <c r="AT196" s="14"/>
      <c r="AV196" s="14"/>
      <c r="AX196" s="14"/>
      <c r="AZ196" s="157"/>
      <c r="BA196" s="157"/>
      <c r="BB196" s="157"/>
      <c r="BC196" s="157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</row>
    <row r="197" spans="42:76">
      <c r="AP197" s="157"/>
      <c r="AR197" s="157"/>
      <c r="AT197" s="14"/>
      <c r="AV197" s="14"/>
      <c r="AX197" s="14"/>
      <c r="AZ197" s="157"/>
      <c r="BA197" s="157"/>
      <c r="BB197" s="157"/>
      <c r="BC197" s="157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</row>
    <row r="198" spans="42:76">
      <c r="AP198" s="157"/>
      <c r="AR198" s="157"/>
      <c r="AT198" s="14"/>
      <c r="AV198" s="14"/>
      <c r="AX198" s="14"/>
      <c r="AZ198" s="157"/>
      <c r="BA198" s="157"/>
      <c r="BB198" s="157"/>
      <c r="BC198" s="157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</row>
    <row r="199" spans="42:76">
      <c r="AP199" s="157"/>
      <c r="AR199" s="157"/>
      <c r="AT199" s="14"/>
      <c r="AV199" s="14"/>
      <c r="AX199" s="14"/>
      <c r="AZ199" s="157"/>
      <c r="BA199" s="157"/>
      <c r="BB199" s="157"/>
      <c r="BC199" s="157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</row>
    <row r="200" spans="42:76">
      <c r="AP200" s="157"/>
      <c r="AR200" s="157"/>
      <c r="AT200" s="14"/>
      <c r="AV200" s="14"/>
      <c r="AX200" s="14"/>
      <c r="AZ200" s="157"/>
      <c r="BA200" s="157"/>
      <c r="BB200" s="157"/>
      <c r="BC200" s="157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</row>
    <row r="201" spans="42:76">
      <c r="AP201" s="157"/>
      <c r="AR201" s="157"/>
      <c r="AT201" s="14"/>
      <c r="AV201" s="14"/>
      <c r="AX201" s="14"/>
      <c r="AZ201" s="157"/>
      <c r="BA201" s="157"/>
      <c r="BB201" s="157"/>
      <c r="BC201" s="157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</row>
    <row r="202" spans="42:76">
      <c r="AP202" s="157"/>
      <c r="AR202" s="157"/>
      <c r="AT202" s="14"/>
      <c r="AV202" s="14"/>
      <c r="AX202" s="14"/>
      <c r="AZ202" s="157"/>
      <c r="BA202" s="157"/>
      <c r="BB202" s="157"/>
      <c r="BC202" s="157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</row>
    <row r="203" spans="42:76">
      <c r="AP203" s="157"/>
      <c r="AR203" s="157"/>
      <c r="AT203" s="14"/>
      <c r="AV203" s="14"/>
      <c r="AX203" s="14"/>
      <c r="AZ203" s="157"/>
      <c r="BA203" s="157"/>
      <c r="BB203" s="157"/>
      <c r="BC203" s="157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</row>
    <row r="204" spans="42:76">
      <c r="AP204" s="157"/>
      <c r="AR204" s="157"/>
      <c r="AT204" s="14"/>
      <c r="AV204" s="14"/>
      <c r="AX204" s="14"/>
      <c r="AZ204" s="157"/>
      <c r="BA204" s="157"/>
      <c r="BB204" s="157"/>
      <c r="BC204" s="157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</row>
    <row r="205" spans="42:76">
      <c r="AP205" s="157"/>
      <c r="AR205" s="157"/>
      <c r="AT205" s="14"/>
      <c r="AV205" s="14"/>
      <c r="AX205" s="14"/>
      <c r="AZ205" s="157"/>
      <c r="BA205" s="157"/>
      <c r="BB205" s="157"/>
      <c r="BC205" s="157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</row>
    <row r="206" spans="42:76">
      <c r="AP206" s="157"/>
      <c r="AR206" s="157"/>
      <c r="AT206" s="14"/>
      <c r="AV206" s="14"/>
      <c r="AX206" s="14"/>
      <c r="AZ206" s="157"/>
      <c r="BA206" s="157"/>
      <c r="BB206" s="157"/>
      <c r="BC206" s="157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</row>
    <row r="207" spans="42:76">
      <c r="AP207" s="157"/>
      <c r="AR207" s="157"/>
      <c r="AT207" s="14"/>
      <c r="AV207" s="14"/>
      <c r="AX207" s="14"/>
      <c r="AZ207" s="157"/>
      <c r="BA207" s="157"/>
      <c r="BB207" s="157"/>
      <c r="BC207" s="157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</row>
    <row r="208" spans="42:76">
      <c r="AP208" s="157"/>
      <c r="AR208" s="157"/>
      <c r="AT208" s="14"/>
      <c r="AV208" s="14"/>
      <c r="AX208" s="14"/>
      <c r="AZ208" s="157"/>
      <c r="BA208" s="157"/>
      <c r="BB208" s="157"/>
      <c r="BC208" s="157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</row>
    <row r="209" spans="42:76">
      <c r="AP209" s="157"/>
      <c r="AR209" s="157"/>
      <c r="AT209" s="14"/>
      <c r="AV209" s="14"/>
      <c r="AX209" s="14"/>
      <c r="AZ209" s="157"/>
      <c r="BA209" s="157"/>
      <c r="BB209" s="157"/>
      <c r="BC209" s="157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</row>
    <row r="210" spans="42:76">
      <c r="AP210" s="157"/>
      <c r="AR210" s="157"/>
      <c r="AT210" s="14"/>
      <c r="AV210" s="14"/>
      <c r="AX210" s="14"/>
      <c r="AZ210" s="157"/>
      <c r="BA210" s="157"/>
      <c r="BB210" s="157"/>
      <c r="BC210" s="157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</row>
    <row r="211" spans="42:76">
      <c r="AP211" s="157"/>
      <c r="AR211" s="157"/>
      <c r="AT211" s="14"/>
      <c r="AV211" s="14"/>
      <c r="AX211" s="14"/>
      <c r="AZ211" s="157"/>
      <c r="BA211" s="157"/>
      <c r="BB211" s="157"/>
      <c r="BC211" s="157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</row>
    <row r="212" spans="42:76">
      <c r="AP212" s="157"/>
      <c r="AR212" s="157"/>
      <c r="AT212" s="14"/>
      <c r="AV212" s="14"/>
      <c r="AX212" s="14"/>
      <c r="AZ212" s="157"/>
      <c r="BA212" s="157"/>
      <c r="BB212" s="157"/>
      <c r="BC212" s="157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</row>
    <row r="213" spans="42:76">
      <c r="AP213" s="157"/>
      <c r="AR213" s="157"/>
      <c r="AT213" s="14"/>
      <c r="AV213" s="14"/>
      <c r="AX213" s="14"/>
      <c r="AZ213" s="157"/>
      <c r="BA213" s="157"/>
      <c r="BB213" s="157"/>
      <c r="BC213" s="157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</row>
    <row r="214" spans="42:76">
      <c r="AP214" s="157"/>
      <c r="AR214" s="157"/>
      <c r="AT214" s="14"/>
      <c r="AV214" s="14"/>
      <c r="AX214" s="14"/>
      <c r="AZ214" s="157"/>
      <c r="BA214" s="157"/>
      <c r="BB214" s="157"/>
      <c r="BC214" s="157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</row>
    <row r="215" spans="42:76">
      <c r="AP215" s="157"/>
      <c r="AR215" s="157"/>
      <c r="AT215" s="14"/>
      <c r="AV215" s="14"/>
      <c r="AX215" s="14"/>
      <c r="AZ215" s="157"/>
      <c r="BA215" s="157"/>
      <c r="BB215" s="157"/>
      <c r="BC215" s="157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</row>
    <row r="216" spans="42:76">
      <c r="AP216" s="157"/>
      <c r="AR216" s="157"/>
      <c r="AT216" s="14"/>
      <c r="AV216" s="14"/>
      <c r="AX216" s="14"/>
      <c r="AZ216" s="157"/>
      <c r="BA216" s="157"/>
      <c r="BB216" s="157"/>
      <c r="BC216" s="157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</row>
    <row r="217" spans="42:76">
      <c r="AP217" s="157"/>
      <c r="AR217" s="157"/>
      <c r="AT217" s="14"/>
      <c r="AV217" s="14"/>
      <c r="AX217" s="14"/>
      <c r="AZ217" s="157"/>
      <c r="BA217" s="157"/>
      <c r="BB217" s="157"/>
      <c r="BC217" s="157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</row>
    <row r="218" spans="42:76">
      <c r="AP218" s="157"/>
      <c r="AR218" s="157"/>
      <c r="AT218" s="14"/>
      <c r="AV218" s="14"/>
      <c r="AX218" s="14"/>
      <c r="AZ218" s="157"/>
      <c r="BA218" s="157"/>
      <c r="BB218" s="157"/>
      <c r="BC218" s="157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</row>
    <row r="219" spans="42:76">
      <c r="AP219" s="157"/>
      <c r="AR219" s="157"/>
      <c r="AT219" s="14"/>
      <c r="AV219" s="14"/>
      <c r="AX219" s="14"/>
      <c r="AZ219" s="157"/>
      <c r="BA219" s="157"/>
      <c r="BB219" s="157"/>
      <c r="BC219" s="157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</row>
    <row r="220" spans="42:76">
      <c r="AP220" s="157"/>
      <c r="AR220" s="157"/>
      <c r="AT220" s="14"/>
      <c r="AV220" s="14"/>
      <c r="AX220" s="14"/>
      <c r="AZ220" s="157"/>
      <c r="BA220" s="157"/>
      <c r="BB220" s="157"/>
      <c r="BC220" s="157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</row>
    <row r="221" spans="42:76">
      <c r="AP221" s="157"/>
      <c r="AR221" s="157"/>
      <c r="AT221" s="14"/>
      <c r="AV221" s="14"/>
      <c r="AX221" s="14"/>
      <c r="AZ221" s="157"/>
      <c r="BA221" s="157"/>
      <c r="BB221" s="157"/>
      <c r="BC221" s="157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</row>
    <row r="222" spans="42:76">
      <c r="AP222" s="157"/>
      <c r="AR222" s="157"/>
      <c r="AT222" s="14"/>
      <c r="AV222" s="14"/>
      <c r="AX222" s="14"/>
      <c r="AZ222" s="157"/>
      <c r="BA222" s="157"/>
      <c r="BB222" s="157"/>
      <c r="BC222" s="157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</row>
    <row r="223" spans="42:76">
      <c r="AP223" s="157"/>
      <c r="AR223" s="157"/>
      <c r="AT223" s="14"/>
      <c r="AV223" s="14"/>
      <c r="AX223" s="14"/>
      <c r="AZ223" s="157"/>
      <c r="BA223" s="157"/>
      <c r="BB223" s="157"/>
      <c r="BC223" s="157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</row>
    <row r="224" spans="42:76">
      <c r="AP224" s="157"/>
      <c r="AR224" s="157"/>
      <c r="AT224" s="14"/>
      <c r="AV224" s="14"/>
      <c r="AX224" s="14"/>
      <c r="AZ224" s="157"/>
      <c r="BA224" s="157"/>
      <c r="BB224" s="157"/>
      <c r="BC224" s="157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</row>
    <row r="225" spans="42:76">
      <c r="AP225" s="157"/>
      <c r="AR225" s="157"/>
      <c r="AT225" s="14"/>
      <c r="AV225" s="14"/>
      <c r="AX225" s="14"/>
      <c r="AZ225" s="157"/>
      <c r="BA225" s="157"/>
      <c r="BB225" s="157"/>
      <c r="BC225" s="157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</row>
    <row r="226" spans="42:76">
      <c r="AP226" s="157"/>
      <c r="AR226" s="157"/>
      <c r="AT226" s="14"/>
      <c r="AV226" s="14"/>
      <c r="AX226" s="14"/>
      <c r="AZ226" s="157"/>
      <c r="BA226" s="157"/>
      <c r="BB226" s="157"/>
      <c r="BC226" s="157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</row>
    <row r="227" spans="42:76">
      <c r="AP227" s="157"/>
      <c r="AR227" s="157"/>
      <c r="AT227" s="14"/>
      <c r="AV227" s="14"/>
      <c r="AX227" s="14"/>
      <c r="AZ227" s="157"/>
      <c r="BA227" s="157"/>
      <c r="BB227" s="157"/>
      <c r="BC227" s="157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</row>
    <row r="228" spans="42:76">
      <c r="AP228" s="157"/>
      <c r="AR228" s="157"/>
      <c r="AT228" s="14"/>
      <c r="AV228" s="14"/>
      <c r="AX228" s="14"/>
      <c r="AZ228" s="157"/>
      <c r="BA228" s="157"/>
      <c r="BB228" s="157"/>
      <c r="BC228" s="157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</row>
    <row r="229" spans="42:76">
      <c r="AP229" s="157"/>
      <c r="AR229" s="157"/>
      <c r="AT229" s="14"/>
      <c r="AV229" s="14"/>
      <c r="AX229" s="14"/>
      <c r="AZ229" s="157"/>
      <c r="BA229" s="157"/>
      <c r="BB229" s="157"/>
      <c r="BC229" s="157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</row>
    <row r="230" spans="42:76">
      <c r="AP230" s="157"/>
      <c r="AR230" s="157"/>
      <c r="AT230" s="14"/>
      <c r="AV230" s="14"/>
      <c r="AX230" s="14"/>
      <c r="AZ230" s="157"/>
      <c r="BA230" s="157"/>
      <c r="BB230" s="157"/>
      <c r="BC230" s="157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</row>
    <row r="231" spans="42:76">
      <c r="AP231" s="157"/>
      <c r="AR231" s="157"/>
      <c r="AT231" s="14"/>
      <c r="AV231" s="14"/>
      <c r="AX231" s="14"/>
      <c r="AZ231" s="157"/>
      <c r="BA231" s="157"/>
      <c r="BB231" s="157"/>
      <c r="BC231" s="157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</row>
    <row r="232" spans="42:76">
      <c r="AP232" s="157"/>
      <c r="AR232" s="157"/>
      <c r="AT232" s="14"/>
      <c r="AV232" s="14"/>
      <c r="AX232" s="14"/>
      <c r="AZ232" s="157"/>
      <c r="BA232" s="157"/>
      <c r="BB232" s="157"/>
      <c r="BC232" s="157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</row>
    <row r="233" spans="42:76">
      <c r="AP233" s="157"/>
      <c r="AR233" s="157"/>
      <c r="AT233" s="14"/>
      <c r="AV233" s="14"/>
      <c r="AX233" s="14"/>
      <c r="AZ233" s="157"/>
      <c r="BA233" s="157"/>
      <c r="BB233" s="157"/>
      <c r="BC233" s="157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</row>
    <row r="234" spans="42:76">
      <c r="AP234" s="157"/>
      <c r="AR234" s="157"/>
      <c r="AT234" s="14"/>
      <c r="AV234" s="14"/>
      <c r="AX234" s="14"/>
      <c r="AZ234" s="157"/>
      <c r="BA234" s="157"/>
      <c r="BB234" s="157"/>
      <c r="BC234" s="157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</row>
    <row r="235" spans="42:76">
      <c r="AP235" s="157"/>
      <c r="AR235" s="157"/>
      <c r="AT235" s="14"/>
      <c r="AV235" s="14"/>
      <c r="AX235" s="14"/>
      <c r="AZ235" s="157"/>
      <c r="BA235" s="157"/>
      <c r="BB235" s="157"/>
      <c r="BC235" s="157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</row>
    <row r="236" spans="42:76">
      <c r="AP236" s="157"/>
      <c r="AR236" s="157"/>
      <c r="AT236" s="14"/>
      <c r="AV236" s="14"/>
      <c r="AX236" s="14"/>
      <c r="AZ236" s="157"/>
      <c r="BA236" s="157"/>
      <c r="BB236" s="157"/>
      <c r="BC236" s="157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</row>
    <row r="237" spans="42:76">
      <c r="AP237" s="157"/>
      <c r="AR237" s="157"/>
      <c r="AT237" s="14"/>
      <c r="AV237" s="14"/>
      <c r="AX237" s="14"/>
      <c r="AZ237" s="157"/>
      <c r="BA237" s="157"/>
      <c r="BB237" s="157"/>
      <c r="BC237" s="157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</row>
    <row r="238" spans="42:76">
      <c r="AP238" s="157"/>
      <c r="AR238" s="157"/>
      <c r="AT238" s="14"/>
      <c r="AV238" s="14"/>
      <c r="AX238" s="14"/>
      <c r="AZ238" s="157"/>
      <c r="BA238" s="157"/>
      <c r="BB238" s="157"/>
      <c r="BC238" s="157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</row>
    <row r="239" spans="42:76">
      <c r="AP239" s="157"/>
      <c r="AR239" s="157"/>
      <c r="AT239" s="14"/>
      <c r="AV239" s="14"/>
      <c r="AX239" s="14"/>
      <c r="AZ239" s="157"/>
      <c r="BA239" s="157"/>
      <c r="BB239" s="157"/>
      <c r="BC239" s="157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</row>
    <row r="240" spans="42:76">
      <c r="AP240" s="157"/>
      <c r="AR240" s="157"/>
      <c r="AT240" s="14"/>
      <c r="AV240" s="14"/>
      <c r="AX240" s="14"/>
      <c r="AZ240" s="157"/>
      <c r="BA240" s="157"/>
      <c r="BB240" s="157"/>
      <c r="BC240" s="157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</row>
    <row r="241" spans="42:76">
      <c r="AP241" s="157"/>
      <c r="AR241" s="157"/>
      <c r="AT241" s="14"/>
      <c r="AV241" s="14"/>
      <c r="AX241" s="14"/>
      <c r="AZ241" s="157"/>
      <c r="BA241" s="157"/>
      <c r="BB241" s="157"/>
      <c r="BC241" s="157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</row>
    <row r="242" spans="42:76">
      <c r="AP242" s="157"/>
      <c r="AR242" s="157"/>
      <c r="AT242" s="14"/>
      <c r="AV242" s="14"/>
      <c r="AX242" s="14"/>
      <c r="AZ242" s="157"/>
      <c r="BA242" s="157"/>
      <c r="BB242" s="157"/>
      <c r="BC242" s="157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</row>
    <row r="243" spans="42:76">
      <c r="AP243" s="157"/>
      <c r="AR243" s="157"/>
      <c r="AT243" s="14"/>
      <c r="AV243" s="14"/>
      <c r="AX243" s="14"/>
      <c r="AZ243" s="157"/>
      <c r="BA243" s="157"/>
      <c r="BB243" s="157"/>
      <c r="BC243" s="157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</row>
    <row r="244" spans="42:76">
      <c r="AP244" s="157"/>
      <c r="AR244" s="157"/>
      <c r="AT244" s="14"/>
      <c r="AV244" s="14"/>
      <c r="AX244" s="14"/>
      <c r="AZ244" s="157"/>
      <c r="BA244" s="157"/>
      <c r="BB244" s="157"/>
      <c r="BC244" s="157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</row>
    <row r="245" spans="42:76">
      <c r="AP245" s="157"/>
      <c r="AR245" s="157"/>
      <c r="AT245" s="14"/>
      <c r="AV245" s="14"/>
      <c r="AX245" s="14"/>
      <c r="AZ245" s="157"/>
      <c r="BA245" s="157"/>
      <c r="BB245" s="157"/>
      <c r="BC245" s="157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</row>
    <row r="246" spans="42:76">
      <c r="AP246" s="157"/>
      <c r="AR246" s="157"/>
      <c r="AT246" s="14"/>
      <c r="AV246" s="14"/>
      <c r="AX246" s="14"/>
      <c r="AZ246" s="157"/>
      <c r="BA246" s="157"/>
      <c r="BB246" s="157"/>
      <c r="BC246" s="157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</row>
    <row r="247" spans="42:76">
      <c r="AP247" s="157"/>
      <c r="AR247" s="157"/>
      <c r="AT247" s="14"/>
      <c r="AV247" s="14"/>
      <c r="AX247" s="14"/>
      <c r="AZ247" s="157"/>
      <c r="BA247" s="157"/>
      <c r="BB247" s="157"/>
      <c r="BC247" s="157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</row>
    <row r="248" spans="42:76">
      <c r="AP248" s="157"/>
      <c r="AR248" s="157"/>
      <c r="AT248" s="14"/>
      <c r="AV248" s="14"/>
      <c r="AX248" s="14"/>
      <c r="AZ248" s="157"/>
      <c r="BA248" s="157"/>
      <c r="BB248" s="157"/>
      <c r="BC248" s="157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</row>
    <row r="249" spans="42:76">
      <c r="AP249" s="157"/>
      <c r="AR249" s="157"/>
      <c r="AT249" s="14"/>
      <c r="AV249" s="14"/>
      <c r="AX249" s="14"/>
      <c r="AZ249" s="157"/>
      <c r="BA249" s="157"/>
      <c r="BB249" s="157"/>
      <c r="BC249" s="157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</row>
    <row r="250" spans="42:76">
      <c r="AP250" s="157"/>
      <c r="AR250" s="157"/>
      <c r="AT250" s="14"/>
      <c r="AV250" s="14"/>
      <c r="AX250" s="14"/>
      <c r="AZ250" s="157"/>
      <c r="BA250" s="157"/>
      <c r="BB250" s="157"/>
      <c r="BC250" s="157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</row>
    <row r="251" spans="42:76">
      <c r="AP251" s="157"/>
      <c r="AR251" s="157"/>
      <c r="AT251" s="14"/>
      <c r="AV251" s="14"/>
      <c r="AX251" s="14"/>
      <c r="AZ251" s="157"/>
      <c r="BA251" s="157"/>
      <c r="BB251" s="157"/>
      <c r="BC251" s="157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</row>
    <row r="252" spans="42:76">
      <c r="AP252" s="157"/>
      <c r="AR252" s="157"/>
      <c r="AT252" s="14"/>
      <c r="AV252" s="14"/>
      <c r="AX252" s="14"/>
      <c r="AZ252" s="157"/>
      <c r="BA252" s="157"/>
      <c r="BB252" s="157"/>
      <c r="BC252" s="157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</row>
    <row r="253" spans="42:76">
      <c r="AP253" s="157"/>
      <c r="AR253" s="157"/>
      <c r="AT253" s="14"/>
      <c r="AV253" s="14"/>
      <c r="AX253" s="14"/>
      <c r="AZ253" s="157"/>
      <c r="BA253" s="157"/>
      <c r="BB253" s="157"/>
      <c r="BC253" s="157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</row>
    <row r="254" spans="42:76">
      <c r="AP254" s="157"/>
      <c r="AR254" s="157"/>
      <c r="AT254" s="14"/>
      <c r="AV254" s="14"/>
      <c r="AX254" s="14"/>
      <c r="AZ254" s="157"/>
      <c r="BA254" s="157"/>
      <c r="BB254" s="157"/>
      <c r="BC254" s="157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</row>
    <row r="255" spans="42:76">
      <c r="AP255" s="157"/>
      <c r="AR255" s="157"/>
      <c r="AT255" s="14"/>
      <c r="AV255" s="14"/>
      <c r="AX255" s="14"/>
      <c r="AZ255" s="157"/>
      <c r="BA255" s="157"/>
      <c r="BB255" s="157"/>
      <c r="BC255" s="157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</row>
    <row r="256" spans="42:76">
      <c r="AP256" s="157"/>
      <c r="AR256" s="157"/>
      <c r="AT256" s="14"/>
      <c r="AV256" s="14"/>
      <c r="AX256" s="14"/>
      <c r="AZ256" s="157"/>
      <c r="BA256" s="157"/>
      <c r="BB256" s="157"/>
      <c r="BC256" s="157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</row>
    <row r="257" spans="42:76">
      <c r="AP257" s="157"/>
      <c r="AR257" s="157"/>
      <c r="AT257" s="14"/>
      <c r="AV257" s="14"/>
      <c r="AX257" s="14"/>
      <c r="AZ257" s="157"/>
      <c r="BA257" s="157"/>
      <c r="BB257" s="157"/>
      <c r="BC257" s="157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</row>
    <row r="258" spans="42:76">
      <c r="AP258" s="157"/>
      <c r="AR258" s="157"/>
      <c r="AT258" s="14"/>
      <c r="AV258" s="14"/>
      <c r="AX258" s="14"/>
      <c r="AZ258" s="157"/>
      <c r="BA258" s="157"/>
      <c r="BB258" s="157"/>
      <c r="BC258" s="157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</row>
    <row r="259" spans="42:76">
      <c r="AP259" s="157"/>
      <c r="AR259" s="157"/>
      <c r="AT259" s="14"/>
      <c r="AV259" s="14"/>
      <c r="AX259" s="14"/>
      <c r="AZ259" s="157"/>
      <c r="BA259" s="157"/>
      <c r="BB259" s="157"/>
      <c r="BC259" s="157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</row>
    <row r="260" spans="42:76">
      <c r="AP260" s="157"/>
      <c r="AR260" s="157"/>
      <c r="AT260" s="14"/>
      <c r="AV260" s="14"/>
      <c r="AX260" s="14"/>
      <c r="AZ260" s="157"/>
      <c r="BA260" s="157"/>
      <c r="BB260" s="157"/>
      <c r="BC260" s="157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</row>
    <row r="261" spans="42:76">
      <c r="AP261" s="157"/>
      <c r="AR261" s="157"/>
      <c r="AT261" s="14"/>
      <c r="AV261" s="14"/>
      <c r="AX261" s="14"/>
      <c r="AZ261" s="157"/>
      <c r="BA261" s="157"/>
      <c r="BB261" s="157"/>
      <c r="BC261" s="157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</row>
    <row r="262" spans="42:76">
      <c r="AP262" s="157"/>
      <c r="AR262" s="157"/>
      <c r="AT262" s="14"/>
      <c r="AV262" s="14"/>
      <c r="AX262" s="14"/>
      <c r="AZ262" s="157"/>
      <c r="BA262" s="157"/>
      <c r="BB262" s="157"/>
      <c r="BC262" s="157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</row>
    <row r="263" spans="42:76">
      <c r="AP263" s="157"/>
      <c r="AR263" s="157"/>
      <c r="AT263" s="14"/>
      <c r="AV263" s="14"/>
      <c r="AX263" s="14"/>
      <c r="AZ263" s="157"/>
      <c r="BA263" s="157"/>
      <c r="BB263" s="157"/>
      <c r="BC263" s="157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</row>
    <row r="264" spans="42:76">
      <c r="AP264" s="157"/>
      <c r="AR264" s="157"/>
      <c r="AT264" s="14"/>
      <c r="AV264" s="14"/>
      <c r="AX264" s="14"/>
      <c r="AZ264" s="157"/>
      <c r="BA264" s="157"/>
      <c r="BB264" s="157"/>
      <c r="BC264" s="157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</row>
    <row r="265" spans="42:76">
      <c r="AP265" s="157"/>
      <c r="AR265" s="157"/>
      <c r="AT265" s="14"/>
      <c r="AV265" s="14"/>
      <c r="AX265" s="14"/>
      <c r="AZ265" s="157"/>
      <c r="BA265" s="157"/>
      <c r="BB265" s="157"/>
      <c r="BC265" s="157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</row>
    <row r="266" spans="42:76">
      <c r="AP266" s="157"/>
      <c r="AR266" s="157"/>
      <c r="AT266" s="14"/>
      <c r="AV266" s="14"/>
      <c r="AX266" s="14"/>
      <c r="AZ266" s="157"/>
      <c r="BA266" s="157"/>
      <c r="BB266" s="157"/>
      <c r="BC266" s="157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</row>
    <row r="267" spans="42:76">
      <c r="AP267" s="157"/>
      <c r="AR267" s="157"/>
      <c r="AT267" s="14"/>
      <c r="AV267" s="14"/>
      <c r="AX267" s="14"/>
      <c r="AZ267" s="157"/>
      <c r="BA267" s="157"/>
      <c r="BB267" s="157"/>
      <c r="BC267" s="157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</row>
    <row r="268" spans="42:76">
      <c r="AP268" s="157"/>
      <c r="AR268" s="157"/>
      <c r="AT268" s="14"/>
      <c r="AV268" s="14"/>
      <c r="AX268" s="14"/>
      <c r="AZ268" s="157"/>
      <c r="BA268" s="157"/>
      <c r="BB268" s="157"/>
      <c r="BC268" s="157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</row>
    <row r="269" spans="42:76">
      <c r="AP269" s="157"/>
      <c r="AR269" s="157"/>
      <c r="AT269" s="14"/>
      <c r="AV269" s="14"/>
      <c r="AX269" s="14"/>
      <c r="AZ269" s="157"/>
      <c r="BA269" s="157"/>
      <c r="BB269" s="157"/>
      <c r="BC269" s="157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</row>
    <row r="270" spans="42:76">
      <c r="AP270" s="157"/>
      <c r="AR270" s="157"/>
      <c r="AT270" s="14"/>
      <c r="AV270" s="14"/>
      <c r="AX270" s="14"/>
      <c r="AZ270" s="157"/>
      <c r="BA270" s="157"/>
      <c r="BB270" s="157"/>
      <c r="BC270" s="157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</row>
    <row r="271" spans="42:76">
      <c r="AP271" s="157"/>
      <c r="AR271" s="157"/>
      <c r="AT271" s="14"/>
      <c r="AV271" s="14"/>
      <c r="AX271" s="14"/>
      <c r="AZ271" s="157"/>
      <c r="BA271" s="157"/>
      <c r="BB271" s="157"/>
      <c r="BC271" s="157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</row>
    <row r="272" spans="42:76">
      <c r="AP272" s="157"/>
      <c r="AR272" s="157"/>
      <c r="AT272" s="14"/>
      <c r="AV272" s="14"/>
      <c r="AX272" s="14"/>
      <c r="AZ272" s="157"/>
      <c r="BA272" s="157"/>
      <c r="BB272" s="157"/>
      <c r="BC272" s="157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</row>
    <row r="273" spans="34:76">
      <c r="AP273" s="157"/>
      <c r="AR273" s="157"/>
      <c r="AT273" s="14"/>
      <c r="AV273" s="14"/>
      <c r="AX273" s="14"/>
      <c r="AZ273" s="157"/>
      <c r="BA273" s="157"/>
      <c r="BB273" s="157"/>
      <c r="BC273" s="157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</row>
    <row r="274" spans="34:76">
      <c r="AP274" s="157"/>
      <c r="AR274" s="157"/>
      <c r="AT274" s="14"/>
      <c r="AV274" s="14"/>
      <c r="AX274" s="14"/>
      <c r="AZ274" s="157"/>
      <c r="BA274" s="157"/>
      <c r="BB274" s="157"/>
      <c r="BC274" s="157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</row>
    <row r="275" spans="34:76">
      <c r="AP275" s="157"/>
      <c r="AR275" s="157"/>
      <c r="AT275" s="14"/>
      <c r="AV275" s="14"/>
      <c r="AX275" s="14"/>
      <c r="AZ275" s="157"/>
      <c r="BA275" s="157"/>
      <c r="BB275" s="157"/>
      <c r="BC275" s="157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</row>
    <row r="276" spans="34:76">
      <c r="AP276" s="157"/>
      <c r="AR276" s="157"/>
      <c r="AT276" s="14"/>
      <c r="AV276" s="14"/>
      <c r="AX276" s="14"/>
      <c r="AZ276" s="157"/>
      <c r="BA276" s="157"/>
      <c r="BB276" s="157"/>
      <c r="BC276" s="157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</row>
    <row r="277" spans="34:76">
      <c r="AP277" s="157"/>
      <c r="AR277" s="157"/>
      <c r="AT277" s="14"/>
      <c r="AV277" s="14"/>
      <c r="AX277" s="14"/>
      <c r="AZ277" s="157"/>
      <c r="BA277" s="157"/>
      <c r="BB277" s="157"/>
      <c r="BC277" s="157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</row>
    <row r="278" spans="34:76">
      <c r="AP278" s="157"/>
      <c r="AR278" s="157"/>
      <c r="AT278" s="14"/>
      <c r="AV278" s="14"/>
      <c r="AX278" s="14"/>
      <c r="AZ278" s="157"/>
      <c r="BA278" s="157"/>
      <c r="BB278" s="157"/>
      <c r="BC278" s="157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</row>
    <row r="279" spans="34:76">
      <c r="AP279" s="157"/>
      <c r="AR279" s="157"/>
      <c r="AT279" s="14"/>
      <c r="AV279" s="14"/>
      <c r="AX279" s="14"/>
      <c r="AZ279" s="157"/>
      <c r="BA279" s="157"/>
      <c r="BB279" s="157"/>
      <c r="BC279" s="157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</row>
    <row r="280" spans="34:76">
      <c r="AP280" s="157"/>
      <c r="AR280" s="157"/>
      <c r="AT280" s="14"/>
      <c r="AV280" s="14"/>
      <c r="AX280" s="14"/>
      <c r="AZ280" s="157"/>
      <c r="BA280" s="157"/>
      <c r="BB280" s="157"/>
      <c r="BC280" s="157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</row>
    <row r="281" spans="34:76">
      <c r="AP281" s="157"/>
      <c r="AR281" s="157"/>
      <c r="AT281" s="14"/>
      <c r="AV281" s="14"/>
      <c r="AX281" s="14"/>
      <c r="AZ281" s="157"/>
      <c r="BA281" s="157"/>
      <c r="BB281" s="157"/>
      <c r="BC281" s="157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</row>
    <row r="282" spans="34:76">
      <c r="AP282" s="157"/>
      <c r="AR282" s="157"/>
      <c r="AT282" s="14"/>
      <c r="AV282" s="14"/>
      <c r="AX282" s="14"/>
      <c r="AZ282" s="157"/>
      <c r="BA282" s="157"/>
      <c r="BB282" s="157"/>
      <c r="BC282" s="157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</row>
    <row r="283" spans="34:76">
      <c r="AP283" s="157"/>
      <c r="AR283" s="157"/>
      <c r="AT283" s="14"/>
      <c r="AV283" s="14"/>
      <c r="AX283" s="14"/>
      <c r="AZ283" s="157"/>
      <c r="BA283" s="157"/>
      <c r="BB283" s="157"/>
      <c r="BC283" s="157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</row>
    <row r="284" spans="34:76">
      <c r="AP284" s="157"/>
      <c r="AR284" s="157"/>
      <c r="AT284" s="14"/>
      <c r="AV284" s="14"/>
      <c r="AX284" s="14"/>
      <c r="AZ284" s="157"/>
      <c r="BA284" s="157"/>
      <c r="BB284" s="157"/>
      <c r="BC284" s="157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</row>
    <row r="285" spans="34:76">
      <c r="AP285" s="157"/>
      <c r="AR285" s="157"/>
      <c r="AT285" s="14"/>
      <c r="AV285" s="14"/>
      <c r="AX285" s="14"/>
      <c r="AZ285" s="157"/>
      <c r="BA285" s="157"/>
      <c r="BB285" s="157"/>
      <c r="BC285" s="157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</row>
    <row r="286" spans="34:76">
      <c r="AH286" s="31"/>
      <c r="AI286" s="31"/>
      <c r="AJ286" s="31"/>
      <c r="AK286" s="31"/>
      <c r="AL286" s="31"/>
      <c r="AM286" s="31"/>
      <c r="AN286" s="76"/>
      <c r="AO286" s="76"/>
      <c r="AP286" s="158"/>
      <c r="AQ286" s="76"/>
      <c r="AR286" s="158"/>
      <c r="AS286" s="76"/>
      <c r="AT286" s="31"/>
      <c r="AU286" s="76"/>
      <c r="AV286" s="31"/>
      <c r="AW286" s="76"/>
      <c r="AX286" s="31"/>
      <c r="AY286" s="76"/>
      <c r="AZ286" s="158"/>
      <c r="BA286" s="157"/>
      <c r="BB286" s="157"/>
      <c r="BC286" s="157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</row>
    <row r="287" spans="34:76">
      <c r="AH287" s="35"/>
      <c r="AI287" s="35"/>
      <c r="AJ287" s="35"/>
      <c r="AK287" s="35"/>
      <c r="AL287" s="35"/>
      <c r="AM287" s="35"/>
      <c r="AN287" s="77"/>
      <c r="AO287" s="77"/>
      <c r="AP287" s="159"/>
      <c r="AQ287" s="77"/>
      <c r="AR287" s="159"/>
      <c r="AS287" s="77"/>
      <c r="AT287" s="35"/>
      <c r="AU287" s="77"/>
      <c r="AV287" s="35"/>
      <c r="AW287" s="77"/>
      <c r="AX287" s="35"/>
      <c r="AY287" s="77"/>
      <c r="AZ287" s="159"/>
      <c r="BA287" s="158"/>
      <c r="BB287" s="158"/>
      <c r="BC287" s="158"/>
      <c r="BD287" s="31"/>
      <c r="BE287" s="31"/>
      <c r="BF287" s="31"/>
      <c r="BG287" s="31"/>
      <c r="BH287" s="31"/>
      <c r="BI287" s="31"/>
    </row>
    <row r="288" spans="34:76">
      <c r="AH288" s="35"/>
      <c r="AI288" s="35"/>
      <c r="AJ288" s="35"/>
      <c r="AK288" s="35"/>
      <c r="AL288" s="35"/>
      <c r="AM288" s="35"/>
      <c r="AN288" s="77"/>
      <c r="AO288" s="77"/>
      <c r="AP288" s="159"/>
      <c r="AQ288" s="77"/>
      <c r="AR288" s="159"/>
      <c r="AS288" s="77"/>
      <c r="AT288" s="35"/>
      <c r="AU288" s="77"/>
      <c r="AV288" s="35"/>
      <c r="AW288" s="77"/>
      <c r="AX288" s="35"/>
      <c r="AY288" s="77"/>
      <c r="AZ288" s="159"/>
      <c r="BA288" s="159"/>
      <c r="BB288" s="159"/>
      <c r="BC288" s="159"/>
      <c r="BD288" s="35"/>
      <c r="BE288" s="35"/>
      <c r="BF288" s="35"/>
      <c r="BG288" s="35"/>
      <c r="BH288" s="35"/>
      <c r="BI288" s="35"/>
    </row>
    <row r="289" spans="17:61">
      <c r="AH289" s="35"/>
      <c r="AI289" s="35"/>
      <c r="AJ289" s="35"/>
      <c r="AK289" s="35"/>
      <c r="AL289" s="35"/>
      <c r="AM289" s="35"/>
      <c r="AN289" s="77"/>
      <c r="AO289" s="77"/>
      <c r="AP289" s="159"/>
      <c r="AQ289" s="77"/>
      <c r="AR289" s="159"/>
      <c r="AS289" s="77"/>
      <c r="AT289" s="35"/>
      <c r="AU289" s="77"/>
      <c r="AV289" s="35"/>
      <c r="AW289" s="77"/>
      <c r="AX289" s="35"/>
      <c r="AY289" s="77"/>
      <c r="AZ289" s="159"/>
      <c r="BA289" s="159"/>
      <c r="BB289" s="159"/>
      <c r="BC289" s="159"/>
      <c r="BD289" s="35"/>
      <c r="BE289" s="35"/>
      <c r="BF289" s="35"/>
      <c r="BG289" s="35"/>
      <c r="BH289" s="35"/>
      <c r="BI289" s="35"/>
    </row>
    <row r="290" spans="17:61">
      <c r="AH290" s="35"/>
      <c r="AI290" s="35"/>
      <c r="AJ290" s="35"/>
      <c r="AK290" s="35"/>
      <c r="AL290" s="35"/>
      <c r="AM290" s="35"/>
      <c r="AN290" s="77"/>
      <c r="AO290" s="77"/>
      <c r="AP290" s="159"/>
      <c r="AQ290" s="77"/>
      <c r="AR290" s="159"/>
      <c r="AS290" s="77"/>
      <c r="AT290" s="35"/>
      <c r="AU290" s="77"/>
      <c r="AV290" s="35"/>
      <c r="AW290" s="77"/>
      <c r="AX290" s="35"/>
      <c r="AY290" s="77"/>
      <c r="AZ290" s="159"/>
      <c r="BA290" s="159"/>
      <c r="BB290" s="159"/>
      <c r="BC290" s="159"/>
      <c r="BD290" s="35"/>
      <c r="BE290" s="35"/>
      <c r="BF290" s="35"/>
      <c r="BG290" s="35"/>
      <c r="BH290" s="35"/>
      <c r="BI290" s="35"/>
    </row>
    <row r="291" spans="17:61">
      <c r="AH291" s="35"/>
      <c r="AI291" s="35"/>
      <c r="AJ291" s="35"/>
      <c r="AK291" s="35"/>
      <c r="AL291" s="35"/>
      <c r="AM291" s="35"/>
      <c r="AN291" s="77"/>
      <c r="AO291" s="77"/>
      <c r="AP291" s="159"/>
      <c r="AQ291" s="77"/>
      <c r="AR291" s="159"/>
      <c r="AS291" s="77"/>
      <c r="AT291" s="35"/>
      <c r="AU291" s="77"/>
      <c r="AV291" s="35"/>
      <c r="AW291" s="77"/>
      <c r="AX291" s="35"/>
      <c r="AY291" s="77"/>
      <c r="AZ291" s="159"/>
      <c r="BA291" s="159"/>
      <c r="BB291" s="159"/>
      <c r="BC291" s="159"/>
      <c r="BD291" s="35"/>
      <c r="BE291" s="35"/>
      <c r="BF291" s="35"/>
      <c r="BG291" s="35"/>
      <c r="BH291" s="35"/>
      <c r="BI291" s="35"/>
    </row>
    <row r="292" spans="17:61">
      <c r="AH292" s="35"/>
      <c r="AI292" s="35"/>
      <c r="AJ292" s="35"/>
      <c r="AK292" s="35"/>
      <c r="AL292" s="35"/>
      <c r="AM292" s="35"/>
      <c r="AN292" s="77"/>
      <c r="AO292" s="77"/>
      <c r="AP292" s="159"/>
      <c r="AQ292" s="77"/>
      <c r="AR292" s="159"/>
      <c r="AS292" s="77"/>
      <c r="AT292" s="35"/>
      <c r="AU292" s="77"/>
      <c r="AV292" s="35"/>
      <c r="AW292" s="77"/>
      <c r="AX292" s="35"/>
      <c r="AY292" s="77"/>
      <c r="AZ292" s="159"/>
      <c r="BA292" s="159"/>
      <c r="BB292" s="159"/>
      <c r="BC292" s="159"/>
      <c r="BD292" s="35"/>
      <c r="BE292" s="35"/>
      <c r="BF292" s="35"/>
      <c r="BG292" s="35"/>
      <c r="BH292" s="35"/>
      <c r="BI292" s="35"/>
    </row>
    <row r="293" spans="17:61">
      <c r="AH293" s="35"/>
      <c r="AI293" s="35"/>
      <c r="AJ293" s="35"/>
      <c r="AK293" s="35"/>
      <c r="AL293" s="35"/>
      <c r="AM293" s="35"/>
      <c r="AN293" s="77"/>
      <c r="AO293" s="77"/>
      <c r="AP293" s="159"/>
      <c r="AQ293" s="77"/>
      <c r="AR293" s="159"/>
      <c r="AS293" s="77"/>
      <c r="AT293" s="35"/>
      <c r="AU293" s="77"/>
      <c r="AV293" s="35"/>
      <c r="AW293" s="77"/>
      <c r="AX293" s="35"/>
      <c r="AY293" s="77"/>
      <c r="AZ293" s="159"/>
      <c r="BA293" s="159"/>
      <c r="BB293" s="159"/>
      <c r="BC293" s="159"/>
      <c r="BD293" s="35"/>
      <c r="BE293" s="35"/>
      <c r="BF293" s="35"/>
      <c r="BG293" s="35"/>
      <c r="BH293" s="35"/>
      <c r="BI293" s="35"/>
    </row>
    <row r="294" spans="17:61">
      <c r="AH294" s="35"/>
      <c r="AI294" s="35"/>
      <c r="AJ294" s="35"/>
      <c r="AK294" s="35"/>
      <c r="AL294" s="35"/>
      <c r="AM294" s="35"/>
      <c r="AN294" s="77"/>
      <c r="AO294" s="77"/>
      <c r="AP294" s="159"/>
      <c r="AQ294" s="77"/>
      <c r="AR294" s="159"/>
      <c r="AS294" s="77"/>
      <c r="AT294" s="35"/>
      <c r="AU294" s="77"/>
      <c r="AV294" s="35"/>
      <c r="AW294" s="77"/>
      <c r="AX294" s="35"/>
      <c r="AY294" s="77"/>
      <c r="AZ294" s="159"/>
      <c r="BA294" s="159"/>
      <c r="BB294" s="159"/>
      <c r="BC294" s="159"/>
      <c r="BD294" s="35"/>
      <c r="BE294" s="35"/>
      <c r="BF294" s="35"/>
      <c r="BG294" s="35"/>
      <c r="BH294" s="35"/>
      <c r="BI294" s="35"/>
    </row>
    <row r="295" spans="17:61">
      <c r="AH295" s="35"/>
      <c r="AI295" s="35"/>
      <c r="AJ295" s="35"/>
      <c r="AK295" s="35"/>
      <c r="AL295" s="35"/>
      <c r="AM295" s="35"/>
      <c r="AN295" s="77"/>
      <c r="AO295" s="77"/>
      <c r="AP295" s="159"/>
      <c r="AQ295" s="77"/>
      <c r="AR295" s="159"/>
      <c r="AS295" s="77"/>
      <c r="AT295" s="35"/>
      <c r="AU295" s="77"/>
      <c r="AV295" s="35"/>
      <c r="AW295" s="77"/>
      <c r="AX295" s="35"/>
      <c r="AY295" s="77"/>
      <c r="AZ295" s="159"/>
      <c r="BA295" s="159"/>
      <c r="BB295" s="159"/>
      <c r="BC295" s="159"/>
      <c r="BD295" s="35"/>
      <c r="BE295" s="35"/>
      <c r="BF295" s="35"/>
      <c r="BG295" s="35"/>
      <c r="BH295" s="35"/>
      <c r="BI295" s="35"/>
    </row>
    <row r="296" spans="17:61">
      <c r="AH296" s="35"/>
      <c r="AI296" s="35"/>
      <c r="AJ296" s="35"/>
      <c r="AK296" s="35"/>
      <c r="AL296" s="35"/>
      <c r="AM296" s="35"/>
      <c r="AN296" s="77"/>
      <c r="AO296" s="77"/>
      <c r="AP296" s="159"/>
      <c r="AQ296" s="77"/>
      <c r="AR296" s="159"/>
      <c r="AS296" s="77"/>
      <c r="AT296" s="35"/>
      <c r="AU296" s="77"/>
      <c r="AV296" s="35"/>
      <c r="AW296" s="77"/>
      <c r="AX296" s="35"/>
      <c r="AY296" s="77"/>
      <c r="AZ296" s="159"/>
      <c r="BA296" s="159"/>
      <c r="BB296" s="159"/>
      <c r="BC296" s="159"/>
      <c r="BD296" s="35"/>
      <c r="BE296" s="35"/>
      <c r="BF296" s="35"/>
      <c r="BG296" s="35"/>
      <c r="BH296" s="35"/>
      <c r="BI296" s="35"/>
    </row>
    <row r="297" spans="17:61">
      <c r="AH297" s="35"/>
      <c r="AI297" s="35"/>
      <c r="AJ297" s="35"/>
      <c r="AK297" s="35"/>
      <c r="AL297" s="35"/>
      <c r="AM297" s="35"/>
      <c r="AN297" s="77"/>
      <c r="AO297" s="77"/>
      <c r="AP297" s="159"/>
      <c r="AQ297" s="77"/>
      <c r="AR297" s="159"/>
      <c r="AS297" s="77"/>
      <c r="AT297" s="35"/>
      <c r="AU297" s="77"/>
      <c r="AV297" s="35"/>
      <c r="AW297" s="77"/>
      <c r="AX297" s="35"/>
      <c r="AY297" s="77"/>
      <c r="AZ297" s="159"/>
      <c r="BA297" s="159"/>
      <c r="BB297" s="159"/>
      <c r="BC297" s="159"/>
      <c r="BD297" s="35"/>
      <c r="BE297" s="35"/>
      <c r="BF297" s="35"/>
      <c r="BG297" s="35"/>
      <c r="BH297" s="35"/>
      <c r="BI297" s="35"/>
    </row>
    <row r="298" spans="17:61">
      <c r="AH298" s="35"/>
      <c r="AI298" s="35"/>
      <c r="AJ298" s="35"/>
      <c r="AK298" s="35"/>
      <c r="AL298" s="35"/>
      <c r="AM298" s="35"/>
      <c r="AN298" s="77"/>
      <c r="AO298" s="77"/>
      <c r="AP298" s="159"/>
      <c r="AQ298" s="77"/>
      <c r="AR298" s="159"/>
      <c r="AS298" s="77"/>
      <c r="AT298" s="35"/>
      <c r="AU298" s="77"/>
      <c r="AV298" s="35"/>
      <c r="AW298" s="77"/>
      <c r="AX298" s="35"/>
      <c r="AY298" s="77"/>
      <c r="AZ298" s="159"/>
      <c r="BA298" s="159"/>
      <c r="BB298" s="159"/>
      <c r="BC298" s="159"/>
      <c r="BD298" s="35"/>
      <c r="BE298" s="35"/>
      <c r="BF298" s="35"/>
      <c r="BG298" s="35"/>
      <c r="BH298" s="35"/>
      <c r="BI298" s="35"/>
    </row>
    <row r="299" spans="17:61">
      <c r="AH299" s="35"/>
      <c r="AI299" s="35"/>
      <c r="AJ299" s="35"/>
      <c r="AK299" s="35"/>
      <c r="AL299" s="35"/>
      <c r="AM299" s="35"/>
      <c r="AN299" s="77"/>
      <c r="AO299" s="77"/>
      <c r="AP299" s="159"/>
      <c r="AQ299" s="77"/>
      <c r="AR299" s="159"/>
      <c r="AS299" s="77"/>
      <c r="AT299" s="35"/>
      <c r="AU299" s="77"/>
      <c r="AV299" s="35"/>
      <c r="AW299" s="77"/>
      <c r="AX299" s="35"/>
      <c r="AY299" s="77"/>
      <c r="AZ299" s="159"/>
      <c r="BA299" s="159"/>
      <c r="BB299" s="159"/>
      <c r="BC299" s="159"/>
      <c r="BD299" s="35"/>
      <c r="BE299" s="35"/>
      <c r="BF299" s="35"/>
      <c r="BG299" s="35"/>
      <c r="BH299" s="35"/>
      <c r="BI299" s="35"/>
    </row>
    <row r="300" spans="17:61">
      <c r="AH300" s="35"/>
      <c r="AI300" s="35"/>
      <c r="AJ300" s="35"/>
      <c r="AK300" s="35"/>
      <c r="AL300" s="35"/>
      <c r="AM300" s="35"/>
      <c r="AN300" s="77"/>
      <c r="AO300" s="77"/>
      <c r="AP300" s="159"/>
      <c r="AQ300" s="77"/>
      <c r="AR300" s="159"/>
      <c r="AS300" s="77"/>
      <c r="AT300" s="35"/>
      <c r="AU300" s="77"/>
      <c r="AV300" s="35"/>
      <c r="AW300" s="77"/>
      <c r="AX300" s="35"/>
      <c r="AY300" s="77"/>
      <c r="AZ300" s="159"/>
      <c r="BA300" s="159"/>
      <c r="BB300" s="159"/>
      <c r="BC300" s="159"/>
      <c r="BD300" s="35"/>
      <c r="BE300" s="35"/>
      <c r="BF300" s="35"/>
      <c r="BG300" s="35"/>
      <c r="BH300" s="35"/>
      <c r="BI300" s="35"/>
    </row>
    <row r="301" spans="17:61">
      <c r="AH301" s="35"/>
      <c r="AI301" s="35"/>
      <c r="AJ301" s="35"/>
      <c r="AK301" s="35"/>
      <c r="AL301" s="35"/>
      <c r="AM301" s="35"/>
      <c r="AN301" s="77"/>
      <c r="AO301" s="77"/>
      <c r="AP301" s="159"/>
      <c r="AQ301" s="77"/>
      <c r="AR301" s="159"/>
      <c r="AS301" s="77"/>
      <c r="AT301" s="35"/>
      <c r="AU301" s="77"/>
      <c r="AV301" s="35"/>
      <c r="AW301" s="77"/>
      <c r="AX301" s="35"/>
      <c r="AY301" s="77"/>
      <c r="AZ301" s="159"/>
      <c r="BA301" s="159"/>
      <c r="BB301" s="159"/>
      <c r="BC301" s="159"/>
      <c r="BD301" s="35"/>
      <c r="BE301" s="35"/>
      <c r="BF301" s="35"/>
      <c r="BG301" s="35"/>
      <c r="BH301" s="35"/>
      <c r="BI301" s="35"/>
    </row>
    <row r="302" spans="17:61">
      <c r="Q302" s="3" t="s">
        <v>652</v>
      </c>
      <c r="AH302" s="35"/>
      <c r="AI302" s="35"/>
      <c r="AJ302" s="35"/>
      <c r="AK302" s="35"/>
      <c r="AL302" s="35"/>
      <c r="AM302" s="35"/>
      <c r="AN302" s="77"/>
      <c r="AO302" s="77"/>
      <c r="AP302" s="159"/>
      <c r="AQ302" s="77"/>
      <c r="AR302" s="159"/>
      <c r="AS302" s="77"/>
      <c r="AT302" s="35"/>
      <c r="AU302" s="77"/>
      <c r="AV302" s="35"/>
      <c r="AW302" s="77"/>
      <c r="AX302" s="35"/>
      <c r="AY302" s="77"/>
      <c r="AZ302" s="159"/>
      <c r="BA302" s="159"/>
      <c r="BB302" s="159"/>
      <c r="BC302" s="159"/>
      <c r="BD302" s="35"/>
      <c r="BE302" s="35"/>
      <c r="BF302" s="35"/>
      <c r="BG302" s="35"/>
      <c r="BH302" s="35"/>
      <c r="BI302" s="35"/>
    </row>
    <row r="303" spans="17:61">
      <c r="AH303" s="35"/>
      <c r="AI303" s="35"/>
      <c r="AJ303" s="35"/>
      <c r="AK303" s="35"/>
      <c r="AL303" s="35"/>
      <c r="AM303" s="35"/>
      <c r="AN303" s="77"/>
      <c r="AO303" s="77"/>
      <c r="AP303" s="159"/>
      <c r="AQ303" s="77"/>
      <c r="AR303" s="159"/>
      <c r="AS303" s="77"/>
      <c r="AT303" s="35"/>
      <c r="AU303" s="77"/>
      <c r="AV303" s="35"/>
      <c r="AW303" s="77"/>
      <c r="AX303" s="35"/>
      <c r="AY303" s="77"/>
      <c r="AZ303" s="159"/>
      <c r="BA303" s="159"/>
      <c r="BB303" s="159"/>
      <c r="BC303" s="159"/>
      <c r="BD303" s="35"/>
      <c r="BE303" s="35"/>
      <c r="BF303" s="35"/>
      <c r="BG303" s="35"/>
      <c r="BH303" s="35"/>
      <c r="BI303" s="35"/>
    </row>
    <row r="304" spans="17:61">
      <c r="AH304" s="35"/>
      <c r="AI304" s="35"/>
      <c r="AJ304" s="35"/>
      <c r="AK304" s="35"/>
      <c r="AL304" s="35"/>
      <c r="AM304" s="35"/>
      <c r="AN304" s="77"/>
      <c r="AO304" s="77"/>
      <c r="AP304" s="159"/>
      <c r="AQ304" s="77"/>
      <c r="AR304" s="159"/>
      <c r="AS304" s="77"/>
      <c r="AT304" s="35"/>
      <c r="AU304" s="77"/>
      <c r="AV304" s="35"/>
      <c r="AW304" s="77"/>
      <c r="AX304" s="35"/>
      <c r="AY304" s="77"/>
      <c r="AZ304" s="159"/>
      <c r="BA304" s="159"/>
      <c r="BB304" s="159"/>
      <c r="BC304" s="159"/>
      <c r="BD304" s="35"/>
      <c r="BE304" s="35"/>
      <c r="BF304" s="35"/>
      <c r="BG304" s="35"/>
      <c r="BH304" s="35"/>
      <c r="BI304" s="35"/>
    </row>
    <row r="305" spans="34:61">
      <c r="AH305" s="35"/>
      <c r="AI305" s="35"/>
      <c r="AJ305" s="35"/>
      <c r="AK305" s="35"/>
      <c r="AL305" s="35"/>
      <c r="AM305" s="35"/>
      <c r="AN305" s="77"/>
      <c r="AO305" s="77"/>
      <c r="AP305" s="159"/>
      <c r="AQ305" s="77"/>
      <c r="AR305" s="159"/>
      <c r="AS305" s="77"/>
      <c r="AT305" s="35"/>
      <c r="AU305" s="77"/>
      <c r="AV305" s="35"/>
      <c r="AW305" s="77"/>
      <c r="AX305" s="35"/>
      <c r="AY305" s="77"/>
      <c r="AZ305" s="159"/>
      <c r="BA305" s="159"/>
      <c r="BB305" s="159"/>
      <c r="BC305" s="159"/>
      <c r="BD305" s="35"/>
      <c r="BE305" s="35"/>
      <c r="BF305" s="35"/>
      <c r="BG305" s="35"/>
      <c r="BH305" s="35"/>
      <c r="BI305" s="35"/>
    </row>
    <row r="306" spans="34:61">
      <c r="AH306" s="35"/>
      <c r="AI306" s="35"/>
      <c r="AJ306" s="35"/>
      <c r="AK306" s="35"/>
      <c r="AL306" s="35"/>
      <c r="AM306" s="35"/>
      <c r="AN306" s="77"/>
      <c r="AO306" s="77"/>
      <c r="AP306" s="159"/>
      <c r="AQ306" s="77"/>
      <c r="AR306" s="159"/>
      <c r="AS306" s="77"/>
      <c r="AT306" s="35"/>
      <c r="AU306" s="77"/>
      <c r="AV306" s="35"/>
      <c r="AW306" s="77"/>
      <c r="AX306" s="35"/>
      <c r="AY306" s="77"/>
      <c r="AZ306" s="159"/>
      <c r="BA306" s="159"/>
      <c r="BB306" s="159"/>
      <c r="BC306" s="159"/>
      <c r="BD306" s="35"/>
      <c r="BE306" s="35"/>
      <c r="BF306" s="35"/>
      <c r="BG306" s="35"/>
      <c r="BH306" s="35"/>
      <c r="BI306" s="35"/>
    </row>
    <row r="307" spans="34:61">
      <c r="AH307" s="35"/>
      <c r="AI307" s="35"/>
      <c r="AJ307" s="35"/>
      <c r="AK307" s="35"/>
      <c r="AL307" s="35"/>
      <c r="AM307" s="35"/>
      <c r="AN307" s="77"/>
      <c r="AO307" s="77"/>
      <c r="AP307" s="159"/>
      <c r="AQ307" s="77"/>
      <c r="AR307" s="159"/>
      <c r="AS307" s="77"/>
      <c r="AT307" s="35"/>
      <c r="AU307" s="77"/>
      <c r="AV307" s="35"/>
      <c r="AW307" s="77"/>
      <c r="AX307" s="35"/>
      <c r="AY307" s="77"/>
      <c r="AZ307" s="159"/>
      <c r="BA307" s="159"/>
      <c r="BB307" s="159"/>
      <c r="BC307" s="159"/>
      <c r="BD307" s="35"/>
      <c r="BE307" s="35"/>
      <c r="BF307" s="35"/>
      <c r="BG307" s="35"/>
      <c r="BH307" s="35"/>
      <c r="BI307" s="35"/>
    </row>
    <row r="308" spans="34:61">
      <c r="AH308" s="35"/>
      <c r="AI308" s="35"/>
      <c r="AJ308" s="35"/>
      <c r="AK308" s="35"/>
      <c r="AL308" s="35"/>
      <c r="AM308" s="35"/>
      <c r="AN308" s="77"/>
      <c r="AO308" s="77"/>
      <c r="AP308" s="159"/>
      <c r="AQ308" s="77"/>
      <c r="AR308" s="159"/>
      <c r="AS308" s="77"/>
      <c r="AT308" s="35"/>
      <c r="AU308" s="77"/>
      <c r="AV308" s="35"/>
      <c r="AW308" s="77"/>
      <c r="AX308" s="35"/>
      <c r="AY308" s="77"/>
      <c r="AZ308" s="159"/>
      <c r="BA308" s="159"/>
      <c r="BB308" s="159"/>
      <c r="BC308" s="159"/>
      <c r="BD308" s="35"/>
      <c r="BE308" s="35"/>
      <c r="BF308" s="35"/>
      <c r="BG308" s="35"/>
      <c r="BH308" s="35"/>
      <c r="BI308" s="35"/>
    </row>
    <row r="309" spans="34:61">
      <c r="AH309" s="35"/>
      <c r="AI309" s="35"/>
      <c r="AJ309" s="35"/>
      <c r="AK309" s="35"/>
      <c r="AL309" s="35"/>
      <c r="AM309" s="35"/>
      <c r="AN309" s="77"/>
      <c r="AO309" s="77"/>
      <c r="AP309" s="159"/>
      <c r="AQ309" s="77"/>
      <c r="AR309" s="159"/>
      <c r="AS309" s="77"/>
      <c r="AT309" s="35"/>
      <c r="AU309" s="77"/>
      <c r="AV309" s="35"/>
      <c r="AW309" s="77"/>
      <c r="AX309" s="35"/>
      <c r="AY309" s="77"/>
      <c r="AZ309" s="159"/>
      <c r="BA309" s="159"/>
      <c r="BB309" s="159"/>
      <c r="BC309" s="159"/>
      <c r="BD309" s="35"/>
      <c r="BE309" s="35"/>
      <c r="BF309" s="35"/>
      <c r="BG309" s="35"/>
      <c r="BH309" s="35"/>
      <c r="BI309" s="35"/>
    </row>
    <row r="310" spans="34:61">
      <c r="AH310" s="35"/>
      <c r="AI310" s="35"/>
      <c r="AJ310" s="35"/>
      <c r="AK310" s="35"/>
      <c r="AL310" s="35"/>
      <c r="AM310" s="35"/>
      <c r="AN310" s="77"/>
      <c r="AO310" s="77"/>
      <c r="AP310" s="159"/>
      <c r="AQ310" s="77"/>
      <c r="AR310" s="159"/>
      <c r="AS310" s="77"/>
      <c r="AT310" s="35"/>
      <c r="AU310" s="77"/>
      <c r="AV310" s="35"/>
      <c r="AW310" s="77"/>
      <c r="AX310" s="35"/>
      <c r="AY310" s="77"/>
      <c r="AZ310" s="159"/>
      <c r="BA310" s="159"/>
      <c r="BB310" s="159"/>
      <c r="BC310" s="159"/>
      <c r="BD310" s="35"/>
      <c r="BE310" s="35"/>
      <c r="BF310" s="35"/>
      <c r="BG310" s="35"/>
      <c r="BH310" s="35"/>
      <c r="BI310" s="35"/>
    </row>
    <row r="311" spans="34:61">
      <c r="AH311" s="35"/>
      <c r="AI311" s="35"/>
      <c r="AJ311" s="35"/>
      <c r="AK311" s="35"/>
      <c r="AL311" s="35"/>
      <c r="AM311" s="35"/>
      <c r="AN311" s="77"/>
      <c r="AO311" s="77"/>
      <c r="AP311" s="159"/>
      <c r="AQ311" s="77"/>
      <c r="AR311" s="159"/>
      <c r="AS311" s="77"/>
      <c r="AT311" s="35"/>
      <c r="AU311" s="77"/>
      <c r="AV311" s="35"/>
      <c r="AW311" s="77"/>
      <c r="AX311" s="35"/>
      <c r="AY311" s="77"/>
      <c r="AZ311" s="159"/>
      <c r="BA311" s="159"/>
      <c r="BB311" s="159"/>
      <c r="BC311" s="159"/>
      <c r="BD311" s="35"/>
      <c r="BE311" s="35"/>
      <c r="BF311" s="35"/>
      <c r="BG311" s="35"/>
      <c r="BH311" s="35"/>
      <c r="BI311" s="35"/>
    </row>
    <row r="312" spans="34:61">
      <c r="AH312" s="35"/>
      <c r="AI312" s="35"/>
      <c r="AJ312" s="35"/>
      <c r="AK312" s="35"/>
      <c r="AL312" s="35"/>
      <c r="AM312" s="35"/>
      <c r="AN312" s="77"/>
      <c r="AO312" s="77"/>
      <c r="AP312" s="159"/>
      <c r="AQ312" s="77"/>
      <c r="AR312" s="159"/>
      <c r="AS312" s="77"/>
      <c r="AT312" s="35"/>
      <c r="AU312" s="77"/>
      <c r="AV312" s="35"/>
      <c r="AW312" s="77"/>
      <c r="AX312" s="35"/>
      <c r="AY312" s="77"/>
      <c r="AZ312" s="159"/>
      <c r="BA312" s="159"/>
      <c r="BB312" s="159"/>
      <c r="BC312" s="159"/>
      <c r="BD312" s="35"/>
      <c r="BE312" s="35"/>
      <c r="BF312" s="35"/>
      <c r="BG312" s="35"/>
      <c r="BH312" s="35"/>
      <c r="BI312" s="35"/>
    </row>
    <row r="313" spans="34:61">
      <c r="AH313" s="35"/>
      <c r="AI313" s="35"/>
      <c r="AJ313" s="35"/>
      <c r="AK313" s="35"/>
      <c r="AL313" s="35"/>
      <c r="AM313" s="35"/>
      <c r="AN313" s="77"/>
      <c r="AO313" s="77"/>
      <c r="AP313" s="159"/>
      <c r="AQ313" s="77"/>
      <c r="AR313" s="159"/>
      <c r="AS313" s="77"/>
      <c r="AT313" s="35"/>
      <c r="AU313" s="77"/>
      <c r="AV313" s="35"/>
      <c r="AW313" s="77"/>
      <c r="AX313" s="35"/>
      <c r="AY313" s="77"/>
      <c r="AZ313" s="159"/>
      <c r="BA313" s="159"/>
      <c r="BB313" s="159"/>
      <c r="BC313" s="159"/>
      <c r="BD313" s="35"/>
      <c r="BE313" s="35"/>
      <c r="BF313" s="35"/>
      <c r="BG313" s="35"/>
      <c r="BH313" s="35"/>
      <c r="BI313" s="35"/>
    </row>
    <row r="314" spans="34:61">
      <c r="AH314" s="35"/>
      <c r="AI314" s="35"/>
      <c r="AJ314" s="35"/>
      <c r="AK314" s="35"/>
      <c r="AL314" s="35"/>
      <c r="AM314" s="35"/>
      <c r="AN314" s="77"/>
      <c r="AO314" s="77"/>
      <c r="AP314" s="159"/>
      <c r="AQ314" s="77"/>
      <c r="AR314" s="159"/>
      <c r="AS314" s="77"/>
      <c r="AT314" s="35"/>
      <c r="AU314" s="77"/>
      <c r="AV314" s="35"/>
      <c r="AW314" s="77"/>
      <c r="AX314" s="35"/>
      <c r="AY314" s="77"/>
      <c r="AZ314" s="159"/>
      <c r="BA314" s="159"/>
      <c r="BB314" s="159"/>
      <c r="BC314" s="159"/>
      <c r="BD314" s="35"/>
      <c r="BE314" s="35"/>
      <c r="BF314" s="35"/>
      <c r="BG314" s="35"/>
      <c r="BH314" s="35"/>
      <c r="BI314" s="35"/>
    </row>
    <row r="315" spans="34:61">
      <c r="AH315" s="35"/>
      <c r="AI315" s="35"/>
      <c r="AJ315" s="35"/>
      <c r="AK315" s="35"/>
      <c r="AL315" s="35"/>
      <c r="AM315" s="35"/>
      <c r="AN315" s="77"/>
      <c r="AO315" s="77"/>
      <c r="AP315" s="159"/>
      <c r="AQ315" s="77"/>
      <c r="AR315" s="159"/>
      <c r="AS315" s="77"/>
      <c r="AT315" s="35"/>
      <c r="AU315" s="77"/>
      <c r="AV315" s="35"/>
      <c r="AW315" s="77"/>
      <c r="AX315" s="35"/>
      <c r="AY315" s="77"/>
      <c r="AZ315" s="159"/>
      <c r="BA315" s="159"/>
      <c r="BB315" s="159"/>
      <c r="BC315" s="159"/>
      <c r="BD315" s="35"/>
      <c r="BE315" s="35"/>
      <c r="BF315" s="35"/>
      <c r="BG315" s="35"/>
      <c r="BH315" s="35"/>
      <c r="BI315" s="35"/>
    </row>
    <row r="316" spans="34:61">
      <c r="AH316" s="35"/>
      <c r="AI316" s="35"/>
      <c r="AJ316" s="35"/>
      <c r="AK316" s="35"/>
      <c r="AL316" s="35"/>
      <c r="AM316" s="35"/>
      <c r="AN316" s="77"/>
      <c r="AO316" s="77"/>
      <c r="AP316" s="159"/>
      <c r="AQ316" s="77"/>
      <c r="AR316" s="159"/>
      <c r="AS316" s="77"/>
      <c r="AT316" s="35"/>
      <c r="AU316" s="77"/>
      <c r="AV316" s="35"/>
      <c r="AW316" s="77"/>
      <c r="AX316" s="35"/>
      <c r="AY316" s="77"/>
      <c r="AZ316" s="159"/>
      <c r="BA316" s="159"/>
      <c r="BB316" s="159"/>
      <c r="BC316" s="159"/>
      <c r="BD316" s="35"/>
      <c r="BE316" s="35"/>
      <c r="BF316" s="35"/>
      <c r="BG316" s="35"/>
      <c r="BH316" s="35"/>
      <c r="BI316" s="35"/>
    </row>
    <row r="317" spans="34:61">
      <c r="AH317" s="35"/>
      <c r="AI317" s="35"/>
      <c r="AJ317" s="35"/>
      <c r="AK317" s="35"/>
      <c r="AL317" s="35"/>
      <c r="AM317" s="35"/>
      <c r="AN317" s="77"/>
      <c r="AO317" s="77"/>
      <c r="AP317" s="159"/>
      <c r="AQ317" s="77"/>
      <c r="AR317" s="159"/>
      <c r="AS317" s="77"/>
      <c r="AT317" s="35"/>
      <c r="AU317" s="77"/>
      <c r="AV317" s="35"/>
      <c r="AW317" s="77"/>
      <c r="AX317" s="35"/>
      <c r="AY317" s="77"/>
      <c r="AZ317" s="159"/>
      <c r="BA317" s="159"/>
      <c r="BB317" s="159"/>
      <c r="BC317" s="159"/>
      <c r="BD317" s="35"/>
      <c r="BE317" s="35"/>
      <c r="BF317" s="35"/>
      <c r="BG317" s="35"/>
      <c r="BH317" s="35"/>
      <c r="BI317" s="35"/>
    </row>
    <row r="318" spans="34:61">
      <c r="AH318" s="35"/>
      <c r="AI318" s="35"/>
      <c r="AJ318" s="35"/>
      <c r="AK318" s="35"/>
      <c r="AL318" s="35"/>
      <c r="AM318" s="35"/>
      <c r="AN318" s="77"/>
      <c r="AO318" s="77"/>
      <c r="AP318" s="159"/>
      <c r="AQ318" s="77"/>
      <c r="AR318" s="159"/>
      <c r="AS318" s="77"/>
      <c r="AT318" s="35"/>
      <c r="AU318" s="77"/>
      <c r="AV318" s="35"/>
      <c r="AW318" s="77"/>
      <c r="AX318" s="35"/>
      <c r="AY318" s="77"/>
      <c r="AZ318" s="159"/>
      <c r="BA318" s="159"/>
      <c r="BB318" s="159"/>
      <c r="BC318" s="159"/>
      <c r="BD318" s="35"/>
      <c r="BE318" s="35"/>
      <c r="BF318" s="35"/>
      <c r="BG318" s="35"/>
      <c r="BH318" s="35"/>
      <c r="BI318" s="35"/>
    </row>
    <row r="319" spans="34:61">
      <c r="AH319" s="35"/>
      <c r="AI319" s="35"/>
      <c r="AJ319" s="35"/>
      <c r="AK319" s="35"/>
      <c r="AL319" s="35"/>
      <c r="AM319" s="35"/>
      <c r="AN319" s="77"/>
      <c r="AO319" s="77"/>
      <c r="AP319" s="159"/>
      <c r="AQ319" s="77"/>
      <c r="AR319" s="159"/>
      <c r="AS319" s="77"/>
      <c r="AT319" s="35"/>
      <c r="AU319" s="77"/>
      <c r="AV319" s="35"/>
      <c r="AW319" s="77"/>
      <c r="AX319" s="35"/>
      <c r="AY319" s="77"/>
      <c r="AZ319" s="159"/>
      <c r="BA319" s="159"/>
      <c r="BB319" s="159"/>
      <c r="BC319" s="159"/>
      <c r="BD319" s="35"/>
      <c r="BE319" s="35"/>
      <c r="BF319" s="35"/>
      <c r="BG319" s="35"/>
      <c r="BH319" s="35"/>
      <c r="BI319" s="35"/>
    </row>
    <row r="320" spans="34:61">
      <c r="AH320" s="35"/>
      <c r="AI320" s="35"/>
      <c r="AJ320" s="35"/>
      <c r="AK320" s="35"/>
      <c r="AL320" s="35"/>
      <c r="AM320" s="35"/>
      <c r="AN320" s="77"/>
      <c r="AO320" s="77"/>
      <c r="AP320" s="159"/>
      <c r="AQ320" s="77"/>
      <c r="AR320" s="159"/>
      <c r="AS320" s="77"/>
      <c r="AT320" s="35"/>
      <c r="AU320" s="77"/>
      <c r="AV320" s="35"/>
      <c r="AW320" s="77"/>
      <c r="AX320" s="35"/>
      <c r="AY320" s="77"/>
      <c r="AZ320" s="159"/>
      <c r="BA320" s="159"/>
      <c r="BB320" s="159"/>
      <c r="BC320" s="159"/>
      <c r="BD320" s="35"/>
      <c r="BE320" s="35"/>
      <c r="BF320" s="35"/>
      <c r="BG320" s="35"/>
      <c r="BH320" s="35"/>
      <c r="BI320" s="35"/>
    </row>
    <row r="321" spans="52:61">
      <c r="AZ321" s="159"/>
      <c r="BA321" s="159"/>
      <c r="BB321" s="159"/>
      <c r="BC321" s="159"/>
      <c r="BD321" s="35"/>
      <c r="BE321" s="35"/>
      <c r="BF321" s="35"/>
      <c r="BG321" s="35"/>
      <c r="BH321" s="35"/>
      <c r="BI321" s="35"/>
    </row>
    <row r="322" spans="52:61">
      <c r="AZ322" s="159"/>
      <c r="BA322" s="159"/>
      <c r="BB322" s="159"/>
      <c r="BC322" s="159"/>
      <c r="BD322" s="35"/>
      <c r="BE322" s="35"/>
    </row>
    <row r="323" spans="52:61">
      <c r="AZ323" s="159"/>
      <c r="BA323" s="159"/>
      <c r="BB323" s="159"/>
      <c r="BC323" s="159"/>
      <c r="BD323" s="35"/>
      <c r="BE323" s="35"/>
    </row>
    <row r="324" spans="52:61">
      <c r="AZ324" s="159"/>
      <c r="BA324" s="159"/>
      <c r="BB324" s="159"/>
      <c r="BC324" s="159"/>
      <c r="BD324" s="35"/>
      <c r="BE324" s="35"/>
    </row>
    <row r="325" spans="52:61">
      <c r="AZ325" s="159"/>
      <c r="BA325" s="159"/>
      <c r="BB325" s="159"/>
      <c r="BC325" s="159"/>
      <c r="BD325" s="35"/>
      <c r="BE325" s="35"/>
    </row>
    <row r="326" spans="52:61">
      <c r="AZ326" s="159"/>
      <c r="BA326" s="159"/>
      <c r="BB326" s="159"/>
      <c r="BC326" s="159"/>
      <c r="BD326" s="35"/>
      <c r="BE326" s="35"/>
    </row>
    <row r="327" spans="52:61">
      <c r="AZ327" s="159"/>
      <c r="BA327" s="159"/>
      <c r="BB327" s="159"/>
      <c r="BC327" s="159"/>
      <c r="BD327" s="35"/>
      <c r="BE327" s="35"/>
    </row>
    <row r="328" spans="52:61">
      <c r="AZ328" s="159"/>
      <c r="BA328" s="159"/>
      <c r="BB328" s="159"/>
      <c r="BC328" s="159"/>
      <c r="BD328" s="35"/>
      <c r="BE328" s="35"/>
    </row>
    <row r="329" spans="52:61">
      <c r="AZ329" s="159"/>
      <c r="BA329" s="159"/>
      <c r="BB329" s="159"/>
      <c r="BC329" s="159"/>
      <c r="BD329" s="35"/>
      <c r="BE329" s="35"/>
    </row>
    <row r="330" spans="52:61">
      <c r="AZ330" s="159"/>
      <c r="BA330" s="159"/>
      <c r="BB330" s="159"/>
      <c r="BC330" s="159"/>
      <c r="BD330" s="35"/>
      <c r="BE330" s="35"/>
    </row>
    <row r="331" spans="52:61">
      <c r="AZ331" s="159"/>
      <c r="BA331" s="159"/>
      <c r="BB331" s="159"/>
      <c r="BC331" s="159"/>
      <c r="BD331" s="35"/>
      <c r="BE331" s="35"/>
    </row>
    <row r="332" spans="52:61">
      <c r="AZ332" s="159"/>
      <c r="BA332" s="159"/>
      <c r="BB332" s="159"/>
      <c r="BC332" s="159"/>
      <c r="BD332" s="35"/>
      <c r="BE332" s="35"/>
    </row>
    <row r="333" spans="52:61">
      <c r="AZ333" s="159"/>
      <c r="BA333" s="159"/>
      <c r="BB333" s="159"/>
      <c r="BC333" s="159"/>
      <c r="BD333" s="35"/>
      <c r="BE333" s="35"/>
    </row>
    <row r="334" spans="52:61">
      <c r="AZ334" s="159"/>
      <c r="BA334" s="159"/>
      <c r="BB334" s="159"/>
      <c r="BC334" s="159"/>
      <c r="BD334" s="35"/>
      <c r="BE334" s="35"/>
    </row>
    <row r="335" spans="52:61">
      <c r="AZ335" s="159"/>
      <c r="BA335" s="159"/>
      <c r="BB335" s="159"/>
      <c r="BC335" s="159"/>
      <c r="BD335" s="35"/>
      <c r="BE335" s="35"/>
    </row>
    <row r="336" spans="52:61">
      <c r="AZ336" s="159"/>
      <c r="BA336" s="159"/>
      <c r="BB336" s="159"/>
      <c r="BC336" s="159"/>
      <c r="BD336" s="35"/>
      <c r="BE336" s="35"/>
    </row>
    <row r="337" spans="52:57">
      <c r="AZ337" s="159"/>
      <c r="BA337" s="159"/>
      <c r="BB337" s="159"/>
      <c r="BC337" s="159"/>
      <c r="BD337" s="35"/>
      <c r="BE337" s="35"/>
    </row>
    <row r="338" spans="52:57">
      <c r="AZ338" s="159"/>
      <c r="BA338" s="159"/>
      <c r="BB338" s="159"/>
      <c r="BC338" s="159"/>
      <c r="BD338" s="35"/>
      <c r="BE338" s="35"/>
    </row>
    <row r="339" spans="52:57">
      <c r="AZ339" s="159"/>
      <c r="BA339" s="159"/>
      <c r="BB339" s="159"/>
      <c r="BC339" s="159"/>
      <c r="BD339" s="35"/>
      <c r="BE339" s="35"/>
    </row>
    <row r="340" spans="52:57">
      <c r="AZ340" s="159"/>
      <c r="BA340" s="159"/>
      <c r="BB340" s="159"/>
      <c r="BC340" s="159"/>
      <c r="BD340" s="35"/>
      <c r="BE340" s="35"/>
    </row>
    <row r="341" spans="52:57">
      <c r="AZ341" s="159"/>
      <c r="BA341" s="159"/>
      <c r="BB341" s="159"/>
      <c r="BC341" s="159"/>
      <c r="BD341" s="35"/>
      <c r="BE341" s="35"/>
    </row>
    <row r="342" spans="52:57">
      <c r="AZ342" s="159"/>
      <c r="BA342" s="159"/>
      <c r="BB342" s="159"/>
      <c r="BC342" s="159"/>
      <c r="BD342" s="35"/>
      <c r="BE342" s="35"/>
    </row>
    <row r="343" spans="52:57">
      <c r="AZ343" s="159"/>
      <c r="BA343" s="159"/>
      <c r="BB343" s="159"/>
      <c r="BC343" s="159"/>
      <c r="BD343" s="35"/>
      <c r="BE343" s="35"/>
    </row>
    <row r="344" spans="52:57">
      <c r="BA344" s="159"/>
      <c r="BB344" s="159"/>
      <c r="BC344" s="159"/>
      <c r="BD344" s="35"/>
      <c r="BE344" s="35"/>
    </row>
    <row r="1930" spans="40:40">
      <c r="AN1930" s="92"/>
    </row>
    <row r="1931" spans="40:40">
      <c r="AN1931" s="92"/>
    </row>
    <row r="1932" spans="40:40">
      <c r="AN1932" s="92"/>
    </row>
    <row r="1933" spans="40:40">
      <c r="AN1933" s="92"/>
    </row>
    <row r="1934" spans="40:40">
      <c r="AN1934" s="92"/>
    </row>
  </sheetData>
  <conditionalFormatting sqref="BP26:BP28 BZ103:CA103">
    <cfRule type="cellIs" dxfId="106" priority="16" stopIfTrue="1" operator="lessThan">
      <formula>0</formula>
    </cfRule>
  </conditionalFormatting>
  <conditionalFormatting sqref="BZ80:CA80">
    <cfRule type="cellIs" dxfId="105" priority="17" stopIfTrue="1" operator="greaterThan">
      <formula>0</formula>
    </cfRule>
  </conditionalFormatting>
  <conditionalFormatting sqref="BZ57:CA57">
    <cfRule type="cellIs" dxfId="104" priority="18" stopIfTrue="1" operator="greaterThan">
      <formula>0</formula>
    </cfRule>
    <cfRule type="cellIs" dxfId="103" priority="19" stopIfTrue="1" operator="lessThan">
      <formula>0</formula>
    </cfRule>
  </conditionalFormatting>
  <conditionalFormatting sqref="BZ80:CA80">
    <cfRule type="cellIs" dxfId="102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L253"/>
  <sheetViews>
    <sheetView zoomScale="88" zoomScaleNormal="88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Y2" sqref="Y2"/>
    </sheetView>
  </sheetViews>
  <sheetFormatPr baseColWidth="10" defaultRowHeight="15"/>
  <cols>
    <col min="1" max="1" width="1.36328125" customWidth="1"/>
    <col min="2" max="2" width="5.6328125" customWidth="1"/>
    <col min="3" max="3" width="2.90625" customWidth="1"/>
    <col min="4" max="4" width="5.08984375" customWidth="1"/>
    <col min="5" max="5" width="1.90625" customWidth="1"/>
    <col min="6" max="6" width="7.1796875" customWidth="1"/>
    <col min="7" max="7" width="6.54296875" customWidth="1"/>
    <col min="8" max="8" width="4.54296875" customWidth="1"/>
    <col min="9" max="9" width="7.08984375" style="537" customWidth="1"/>
    <col min="10" max="10" width="5.453125" customWidth="1"/>
    <col min="11" max="11" width="5.453125" style="92" customWidth="1"/>
    <col min="12" max="12" width="4.453125" style="92" customWidth="1"/>
    <col min="13" max="13" width="5.36328125" style="92" customWidth="1"/>
    <col min="14" max="14" width="5.453125" style="537" customWidth="1"/>
    <col min="15" max="15" width="1.1796875" style="537" customWidth="1"/>
    <col min="16" max="16" width="5.6328125" style="92" customWidth="1"/>
    <col min="17" max="17" width="4.453125" style="92" customWidth="1"/>
    <col min="18" max="18" width="1.54296875" style="537" customWidth="1"/>
    <col min="19" max="19" width="6.6328125" customWidth="1"/>
    <col min="20" max="20" width="6" customWidth="1"/>
    <col min="21" max="22" width="5.453125" style="92" customWidth="1"/>
    <col min="23" max="23" width="2.36328125" style="92" customWidth="1"/>
    <col min="24" max="24" width="6.1796875" customWidth="1"/>
    <col min="25" max="25" width="5.54296875" customWidth="1"/>
    <col min="26" max="26" width="5.453125" style="11" customWidth="1"/>
    <col min="27" max="27" width="1" style="11" customWidth="1"/>
    <col min="28" max="28" width="4.6328125" style="11" customWidth="1"/>
    <col min="29" max="29" width="4.453125" style="11" customWidth="1"/>
    <col min="30" max="30" width="4.90625" style="11" customWidth="1"/>
    <col min="31" max="31" width="6.36328125" style="92" customWidth="1"/>
    <col min="32" max="32" width="4.81640625" customWidth="1"/>
    <col min="33" max="33" width="6.90625" customWidth="1"/>
    <col min="34" max="34" width="6.6328125" style="11" customWidth="1"/>
    <col min="35" max="35" width="5.6328125" style="11" customWidth="1"/>
    <col min="36" max="36" width="6.81640625" style="11" customWidth="1"/>
    <col min="37" max="37" width="8.08984375" style="92" customWidth="1"/>
    <col min="38" max="38" width="5.1796875" style="11" customWidth="1"/>
    <col min="47" max="47" width="14" customWidth="1"/>
    <col min="48" max="48" width="12.54296875" customWidth="1"/>
    <col min="49" max="49" width="10.90625" customWidth="1"/>
  </cols>
  <sheetData>
    <row r="1" spans="1:64">
      <c r="A1" s="47"/>
      <c r="B1" s="47"/>
      <c r="C1" s="47"/>
      <c r="D1" s="47"/>
      <c r="E1" s="47"/>
      <c r="F1" s="47"/>
      <c r="G1" s="47"/>
      <c r="H1" s="47"/>
      <c r="I1" s="341"/>
      <c r="J1" s="47"/>
      <c r="K1" s="90"/>
      <c r="L1" s="90"/>
      <c r="M1" s="90"/>
      <c r="N1" s="341"/>
      <c r="O1" s="341"/>
      <c r="P1" s="90"/>
      <c r="Q1" s="90"/>
      <c r="R1" s="341"/>
      <c r="S1" s="47"/>
      <c r="T1" s="47"/>
      <c r="U1" s="90"/>
      <c r="V1" s="90"/>
      <c r="W1" s="90"/>
      <c r="X1" s="47"/>
      <c r="Y1" s="47"/>
      <c r="Z1" s="71"/>
      <c r="AA1" s="71"/>
      <c r="AB1" s="71"/>
      <c r="AC1" s="71"/>
      <c r="AD1" s="71"/>
      <c r="AE1" s="90"/>
      <c r="AF1" s="47"/>
      <c r="AG1" s="47"/>
      <c r="AH1" s="71"/>
      <c r="AI1" s="71"/>
      <c r="AJ1" s="71"/>
      <c r="AK1" s="90"/>
      <c r="AL1" s="71"/>
      <c r="AM1" s="47"/>
      <c r="AN1" s="4"/>
    </row>
    <row r="2" spans="1:64" s="180" customFormat="1" ht="31.8">
      <c r="A2" s="179"/>
      <c r="B2" s="179"/>
      <c r="C2" s="141" t="s">
        <v>428</v>
      </c>
      <c r="D2" s="141"/>
      <c r="E2" s="179"/>
      <c r="F2" s="179"/>
      <c r="G2" s="141" t="s">
        <v>435</v>
      </c>
      <c r="H2" s="179"/>
      <c r="I2" s="353"/>
      <c r="J2" s="179"/>
      <c r="K2" s="179"/>
      <c r="L2" s="179"/>
      <c r="M2" s="179"/>
      <c r="N2" s="342" t="str">
        <f>+År!B2</f>
        <v>ALL GEIT</v>
      </c>
      <c r="O2" s="342"/>
      <c r="P2" s="179"/>
      <c r="Q2" s="179"/>
      <c r="R2" s="342"/>
      <c r="S2" s="190"/>
      <c r="T2" s="190"/>
      <c r="U2" s="141"/>
      <c r="V2" s="141"/>
      <c r="W2" s="141"/>
      <c r="X2" s="190"/>
      <c r="Y2" s="190"/>
      <c r="Z2" s="179"/>
      <c r="AA2" s="190"/>
      <c r="AB2" s="195"/>
      <c r="AC2" s="195"/>
      <c r="AD2" s="195"/>
      <c r="AE2" s="195"/>
      <c r="AF2" s="195"/>
      <c r="AG2" s="195"/>
      <c r="AH2" s="195"/>
      <c r="AI2" s="190"/>
      <c r="AJ2" s="179"/>
      <c r="AK2" s="179"/>
      <c r="AL2" s="195"/>
      <c r="AM2" s="195"/>
      <c r="AN2" s="4"/>
      <c r="AO2" s="4"/>
      <c r="AP2" s="4"/>
      <c r="AQ2" s="4"/>
      <c r="AR2" s="4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</row>
    <row r="3" spans="1:64">
      <c r="A3" s="47"/>
      <c r="B3" s="47"/>
      <c r="C3" s="47"/>
      <c r="D3" s="47"/>
      <c r="E3" s="47"/>
      <c r="F3" s="47"/>
      <c r="G3" s="47"/>
      <c r="H3" s="47"/>
      <c r="I3" s="341"/>
      <c r="J3" s="47"/>
      <c r="K3" s="90"/>
      <c r="L3" s="90"/>
      <c r="M3" s="90"/>
      <c r="N3" s="341"/>
      <c r="O3" s="341"/>
      <c r="P3" s="90"/>
      <c r="Q3" s="90"/>
      <c r="R3" s="341"/>
      <c r="S3" s="47"/>
      <c r="T3" s="47"/>
      <c r="U3" s="90"/>
      <c r="V3" s="90"/>
      <c r="W3" s="90"/>
      <c r="X3" s="47"/>
      <c r="Y3" s="47"/>
      <c r="Z3" s="71"/>
      <c r="AA3" s="71"/>
      <c r="AB3" s="71"/>
      <c r="AC3" s="71"/>
      <c r="AD3" s="71"/>
      <c r="AE3" s="90"/>
      <c r="AF3" s="47"/>
      <c r="AG3" s="47"/>
      <c r="AH3" s="71"/>
      <c r="AI3" s="71"/>
      <c r="AJ3" s="71"/>
      <c r="AK3" s="90"/>
      <c r="AL3" s="71"/>
      <c r="AM3" s="47"/>
      <c r="AN3" s="4"/>
    </row>
    <row r="4" spans="1:64">
      <c r="A4" s="47"/>
      <c r="B4" s="47"/>
      <c r="C4" s="47"/>
      <c r="D4" s="47"/>
      <c r="E4" s="47"/>
      <c r="F4" s="47"/>
      <c r="G4" s="47"/>
      <c r="H4" s="47"/>
      <c r="I4" s="341"/>
      <c r="J4" s="47"/>
      <c r="K4" s="90"/>
      <c r="L4" s="90"/>
      <c r="M4" s="90"/>
      <c r="N4" s="341"/>
      <c r="O4" s="341"/>
      <c r="P4" s="90"/>
      <c r="Q4" s="90"/>
      <c r="R4" s="341"/>
      <c r="S4" s="47"/>
      <c r="T4" s="47"/>
      <c r="U4" s="90"/>
      <c r="V4" s="90"/>
      <c r="W4" s="90"/>
      <c r="X4" s="47"/>
      <c r="Y4" s="47"/>
      <c r="Z4" s="71"/>
      <c r="AA4" s="71"/>
      <c r="AB4" s="71"/>
      <c r="AC4" s="71"/>
      <c r="AD4" s="71"/>
      <c r="AE4" s="90"/>
      <c r="AF4" s="47"/>
      <c r="AG4" s="47"/>
      <c r="AH4" s="71"/>
      <c r="AI4" s="71"/>
      <c r="AJ4" s="71"/>
      <c r="AK4" s="90"/>
      <c r="AL4" s="71"/>
      <c r="AM4" s="47"/>
      <c r="AN4" s="4"/>
    </row>
    <row r="5" spans="1:64" s="184" customFormat="1" ht="19.8">
      <c r="A5" s="182"/>
      <c r="B5" s="182"/>
      <c r="C5" s="182"/>
      <c r="D5" s="182"/>
      <c r="E5" s="178" t="s">
        <v>5</v>
      </c>
      <c r="F5" s="182"/>
      <c r="G5" s="181">
        <f>+År!P2</f>
        <v>52</v>
      </c>
      <c r="H5" s="178"/>
      <c r="I5" s="483"/>
      <c r="J5" s="182"/>
      <c r="K5" s="178" t="s">
        <v>429</v>
      </c>
      <c r="L5" s="199"/>
      <c r="M5" s="199"/>
      <c r="N5" s="483"/>
      <c r="O5" s="483"/>
      <c r="P5" s="178"/>
      <c r="Q5" s="199"/>
      <c r="R5" s="483"/>
      <c r="S5" s="199"/>
      <c r="T5" s="547">
        <f>SUM(I10:I17)</f>
        <v>26730</v>
      </c>
      <c r="U5" s="546"/>
      <c r="V5" s="546"/>
      <c r="W5" s="90"/>
      <c r="X5" s="47"/>
      <c r="Y5" s="47"/>
      <c r="Z5" s="201"/>
      <c r="AA5" s="201"/>
      <c r="AB5" s="201"/>
      <c r="AC5" s="201"/>
      <c r="AD5" s="201"/>
      <c r="AE5" s="201"/>
      <c r="AF5" s="199"/>
      <c r="AG5" s="182"/>
      <c r="AH5" s="182"/>
      <c r="AI5" s="201"/>
      <c r="AJ5" s="201"/>
      <c r="AK5" s="201"/>
      <c r="AL5" s="199"/>
      <c r="AM5" s="201"/>
      <c r="AN5" s="4"/>
      <c r="AO5" s="4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64" ht="15" customHeight="1">
      <c r="A6" s="51"/>
      <c r="B6" s="51"/>
      <c r="C6" s="51"/>
      <c r="D6" s="51"/>
      <c r="E6" s="51"/>
      <c r="F6" s="51"/>
      <c r="G6" s="51"/>
      <c r="H6" s="51"/>
      <c r="I6" s="355"/>
      <c r="J6" s="47"/>
      <c r="K6" s="200"/>
      <c r="L6" s="200"/>
      <c r="M6" s="90"/>
      <c r="N6" s="341"/>
      <c r="O6" s="341"/>
      <c r="P6" s="90"/>
      <c r="Q6" s="90"/>
      <c r="R6" s="341"/>
      <c r="S6" s="47"/>
      <c r="T6" s="47"/>
      <c r="U6" s="90"/>
      <c r="V6" s="90"/>
      <c r="W6" s="90"/>
      <c r="X6" s="47"/>
      <c r="Y6" s="47"/>
      <c r="Z6" s="71"/>
      <c r="AA6" s="71"/>
      <c r="AB6" s="71"/>
      <c r="AC6" s="71"/>
      <c r="AD6" s="71"/>
      <c r="AE6" s="90"/>
      <c r="AF6" s="47"/>
      <c r="AG6" s="47"/>
      <c r="AH6" s="71"/>
      <c r="AI6" s="71"/>
      <c r="AJ6" s="71"/>
      <c r="AK6" s="95" t="s">
        <v>84</v>
      </c>
      <c r="AL6" s="198" t="s">
        <v>2</v>
      </c>
      <c r="AM6" s="47"/>
      <c r="AN6" s="4"/>
    </row>
    <row r="7" spans="1:64" ht="17.399999999999999">
      <c r="A7" s="61"/>
      <c r="B7" s="47"/>
      <c r="C7" s="47"/>
      <c r="D7" s="47"/>
      <c r="E7" s="47"/>
      <c r="F7" s="47"/>
      <c r="G7" s="51" t="s">
        <v>2</v>
      </c>
      <c r="H7" s="51"/>
      <c r="I7" s="341"/>
      <c r="J7" s="51"/>
      <c r="K7" s="95" t="s">
        <v>513</v>
      </c>
      <c r="L7" s="95"/>
      <c r="M7" s="90"/>
      <c r="N7" s="355"/>
      <c r="O7" s="355"/>
      <c r="P7" s="90"/>
      <c r="Q7" s="95"/>
      <c r="R7" s="355"/>
      <c r="S7" s="47"/>
      <c r="T7" s="51"/>
      <c r="U7" s="95"/>
      <c r="V7" s="95"/>
      <c r="W7" s="90"/>
      <c r="X7" s="51" t="s">
        <v>22</v>
      </c>
      <c r="Y7" s="51"/>
      <c r="Z7" s="198" t="s">
        <v>407</v>
      </c>
      <c r="AA7" s="71"/>
      <c r="AB7" s="72" t="s">
        <v>516</v>
      </c>
      <c r="AC7" s="71"/>
      <c r="AD7" s="71"/>
      <c r="AE7" s="95" t="s">
        <v>430</v>
      </c>
      <c r="AF7" s="47"/>
      <c r="AG7" s="47"/>
      <c r="AH7" s="72" t="s">
        <v>426</v>
      </c>
      <c r="AI7" s="198"/>
      <c r="AJ7" s="198"/>
      <c r="AK7" s="95" t="s">
        <v>43</v>
      </c>
      <c r="AL7" s="72" t="s">
        <v>8</v>
      </c>
      <c r="AM7" s="47"/>
      <c r="AN7" s="4"/>
    </row>
    <row r="8" spans="1:64" ht="15.6">
      <c r="A8" s="47"/>
      <c r="B8" s="47"/>
      <c r="C8" s="47"/>
      <c r="D8" s="47"/>
      <c r="E8" s="47"/>
      <c r="F8" s="47"/>
      <c r="G8" s="51" t="s">
        <v>492</v>
      </c>
      <c r="H8" s="118"/>
      <c r="I8" s="355" t="s">
        <v>2</v>
      </c>
      <c r="J8" s="118"/>
      <c r="K8" s="95" t="s">
        <v>544</v>
      </c>
      <c r="L8" s="175"/>
      <c r="M8" s="95" t="s">
        <v>1</v>
      </c>
      <c r="N8" s="538" t="s">
        <v>2</v>
      </c>
      <c r="O8" s="355"/>
      <c r="P8" s="95" t="s">
        <v>22</v>
      </c>
      <c r="Q8" s="175"/>
      <c r="R8" s="355"/>
      <c r="S8" s="51" t="s">
        <v>22</v>
      </c>
      <c r="T8" s="118"/>
      <c r="U8" s="502" t="s">
        <v>22</v>
      </c>
      <c r="V8" s="502" t="s">
        <v>22</v>
      </c>
      <c r="W8" s="90"/>
      <c r="X8" s="51" t="s">
        <v>494</v>
      </c>
      <c r="Y8" s="118"/>
      <c r="Z8" s="72" t="s">
        <v>496</v>
      </c>
      <c r="AA8" s="71"/>
      <c r="AB8" s="72" t="s">
        <v>545</v>
      </c>
      <c r="AC8" s="72"/>
      <c r="AD8" s="72"/>
      <c r="AE8" s="95" t="s">
        <v>419</v>
      </c>
      <c r="AF8" s="51" t="s">
        <v>490</v>
      </c>
      <c r="AG8" s="51" t="s">
        <v>417</v>
      </c>
      <c r="AH8" s="72" t="s">
        <v>1</v>
      </c>
      <c r="AI8" s="72" t="s">
        <v>1</v>
      </c>
      <c r="AJ8" s="72" t="s">
        <v>0</v>
      </c>
      <c r="AK8" s="95" t="s">
        <v>568</v>
      </c>
      <c r="AL8" s="72" t="s">
        <v>72</v>
      </c>
      <c r="AM8" s="47"/>
      <c r="AN8" s="5"/>
    </row>
    <row r="9" spans="1:64" ht="15.6">
      <c r="A9" s="47"/>
      <c r="B9" s="51" t="s">
        <v>92</v>
      </c>
      <c r="C9" s="51" t="s">
        <v>428</v>
      </c>
      <c r="D9" s="48"/>
      <c r="E9" s="51" t="s">
        <v>436</v>
      </c>
      <c r="F9" s="51"/>
      <c r="G9" s="52" t="s">
        <v>493</v>
      </c>
      <c r="H9" s="118" t="s">
        <v>495</v>
      </c>
      <c r="I9" s="334" t="s">
        <v>8</v>
      </c>
      <c r="J9" s="118" t="s">
        <v>495</v>
      </c>
      <c r="K9" s="96" t="s">
        <v>407</v>
      </c>
      <c r="L9" s="175" t="s">
        <v>495</v>
      </c>
      <c r="M9" s="96" t="s">
        <v>407</v>
      </c>
      <c r="N9" s="538" t="s">
        <v>665</v>
      </c>
      <c r="O9" s="355"/>
      <c r="P9" s="96" t="s">
        <v>44</v>
      </c>
      <c r="Q9" s="175" t="s">
        <v>495</v>
      </c>
      <c r="R9" s="355"/>
      <c r="S9" s="52" t="s">
        <v>0</v>
      </c>
      <c r="T9" s="118" t="s">
        <v>495</v>
      </c>
      <c r="U9" s="502" t="s">
        <v>665</v>
      </c>
      <c r="V9" s="502" t="s">
        <v>666</v>
      </c>
      <c r="W9" s="90"/>
      <c r="X9" s="52" t="s">
        <v>418</v>
      </c>
      <c r="Y9" s="118" t="s">
        <v>495</v>
      </c>
      <c r="Z9" s="73" t="s">
        <v>497</v>
      </c>
      <c r="AA9" s="71"/>
      <c r="AB9" s="73" t="s">
        <v>533</v>
      </c>
      <c r="AC9" s="73" t="s">
        <v>535</v>
      </c>
      <c r="AD9" s="73" t="s">
        <v>529</v>
      </c>
      <c r="AE9" s="96" t="s">
        <v>1</v>
      </c>
      <c r="AF9" s="52" t="s">
        <v>491</v>
      </c>
      <c r="AG9" s="52" t="s">
        <v>418</v>
      </c>
      <c r="AH9" s="73" t="s">
        <v>0</v>
      </c>
      <c r="AI9" s="73" t="s">
        <v>517</v>
      </c>
      <c r="AJ9" s="73" t="s">
        <v>517</v>
      </c>
      <c r="AK9" s="96" t="s">
        <v>44</v>
      </c>
      <c r="AL9" s="73" t="s">
        <v>549</v>
      </c>
      <c r="AM9" s="47"/>
      <c r="AN9" s="5"/>
    </row>
    <row r="10" spans="1:64" ht="15.6">
      <c r="A10" s="47"/>
      <c r="B10" s="53">
        <f>+'Ark1'!C798</f>
        <v>2023</v>
      </c>
      <c r="C10" s="53">
        <f>+'Ark1'!G798</f>
        <v>1</v>
      </c>
      <c r="D10" s="54" t="s">
        <v>439</v>
      </c>
      <c r="E10" s="54">
        <f>+'Ark1'!H798</f>
        <v>1</v>
      </c>
      <c r="F10" s="54" t="s">
        <v>80</v>
      </c>
      <c r="G10" s="53">
        <f>+'Ark1'!Q798</f>
        <v>137</v>
      </c>
      <c r="H10" s="53">
        <f t="shared" ref="H10:H17" si="0">+G10-G19</f>
        <v>1</v>
      </c>
      <c r="I10" s="357">
        <f>+'Ark1'!R798</f>
        <v>6885</v>
      </c>
      <c r="J10" s="53">
        <f t="shared" ref="J10:J17" si="1">+I10-I19</f>
        <v>292</v>
      </c>
      <c r="K10" s="176">
        <f>+'Ark1'!AG798</f>
        <v>63.399955967552998</v>
      </c>
      <c r="L10" s="155">
        <f>+K10-K19</f>
        <v>-1.8302031945993491</v>
      </c>
      <c r="M10" s="176">
        <f>+'Ark1'!AH798</f>
        <v>0.76978939724037776</v>
      </c>
      <c r="N10" s="539">
        <f>+'Ark1'!AI798</f>
        <v>2763</v>
      </c>
      <c r="O10" s="355"/>
      <c r="P10" s="155">
        <f>+'Ark1'!U798</f>
        <v>10.749179375453876</v>
      </c>
      <c r="Q10" s="155">
        <f t="shared" ref="Q10:Q17" si="2">+P10-P19</f>
        <v>-0.33867137534243597</v>
      </c>
      <c r="R10" s="355"/>
      <c r="S10" s="55">
        <f>+'Ark1'!S798</f>
        <v>5.3111111111111109</v>
      </c>
      <c r="T10" s="55">
        <f>+S10-S19</f>
        <v>4.8772266882375348E-3</v>
      </c>
      <c r="U10" s="305">
        <f>+'Ark1'!AJ798</f>
        <v>93.16959826275783</v>
      </c>
      <c r="V10" s="305">
        <f>+'Ark1'!AK798</f>
        <v>14.753956422683002</v>
      </c>
      <c r="W10" s="90"/>
      <c r="X10" s="55">
        <f>+'Ark1'!T798</f>
        <v>5.1272331154684068</v>
      </c>
      <c r="Y10" s="55">
        <f>+X10-X19</f>
        <v>-0.11984712114618468</v>
      </c>
      <c r="Z10" s="74">
        <f>+'Ark1'!W798</f>
        <v>1.7429193899782132</v>
      </c>
      <c r="AA10" s="71"/>
      <c r="AB10" s="74">
        <f>+'Ark1'!X798</f>
        <v>20.682643427741471</v>
      </c>
      <c r="AC10" s="74">
        <f>+'Ark1'!Y798</f>
        <v>6.7102396514161242</v>
      </c>
      <c r="AD10" s="74">
        <f>+'Ark1'!Z798</f>
        <v>6.742065002879035</v>
      </c>
      <c r="AE10" s="155">
        <f>+'Ark1'!Z798</f>
        <v>6.742065002879035</v>
      </c>
      <c r="AF10" s="55">
        <f>+'Ark1'!AA798</f>
        <v>1.3929795967144485</v>
      </c>
      <c r="AG10" s="55">
        <f>+'Ark1'!AB798</f>
        <v>1.7344618326934724</v>
      </c>
      <c r="AH10" s="74">
        <f>+'Ark1'!AC798</f>
        <v>6.5654187492747802</v>
      </c>
      <c r="AI10" s="74">
        <f>+'Ark1'!AD798</f>
        <v>34.575906662356687</v>
      </c>
      <c r="AJ10" s="74">
        <f>+'Ark1'!AE798</f>
        <v>41.073723407691688</v>
      </c>
      <c r="AK10" s="155">
        <f t="shared" ref="AK10:AK17" si="3">+P10/S10</f>
        <v>2.0239040665080519</v>
      </c>
      <c r="AL10" s="74">
        <f>+'Ark1'!AF798</f>
        <v>67.170731707317103</v>
      </c>
      <c r="AM10" s="47"/>
      <c r="AN10" s="5"/>
    </row>
    <row r="11" spans="1:64" ht="15.6">
      <c r="A11" s="47"/>
      <c r="B11" s="53">
        <f>+'Ark1'!C799</f>
        <v>2023</v>
      </c>
      <c r="C11" s="53">
        <f>+'Ark1'!G799</f>
        <v>1</v>
      </c>
      <c r="D11" s="54" t="s">
        <v>439</v>
      </c>
      <c r="E11" s="54">
        <f>+'Ark1'!H799</f>
        <v>2</v>
      </c>
      <c r="F11" s="54" t="s">
        <v>7</v>
      </c>
      <c r="G11" s="53">
        <f>+'Ark1'!Q799</f>
        <v>116</v>
      </c>
      <c r="H11" s="53">
        <f t="shared" si="0"/>
        <v>24</v>
      </c>
      <c r="I11" s="357">
        <f>+'Ark1'!R799</f>
        <v>3365</v>
      </c>
      <c r="J11" s="53">
        <f t="shared" si="1"/>
        <v>53</v>
      </c>
      <c r="K11" s="176">
        <f>+'Ark1'!AG799</f>
        <v>36.600044032447009</v>
      </c>
      <c r="L11" s="155">
        <f t="shared" ref="L11" si="4">+K11-K20</f>
        <v>1.8302031945993562</v>
      </c>
      <c r="M11" s="176">
        <f>+'Ark1'!AH799</f>
        <v>5.6760772659732543</v>
      </c>
      <c r="N11" s="539">
        <f>+'Ark1'!AI799</f>
        <v>728</v>
      </c>
      <c r="O11" s="355"/>
      <c r="P11" s="155">
        <f>+'Ark1'!U799</f>
        <v>12.696582466567632</v>
      </c>
      <c r="Q11" s="155">
        <f t="shared" si="2"/>
        <v>0.9315160414468675</v>
      </c>
      <c r="R11" s="355"/>
      <c r="S11" s="55">
        <f>+'Ark1'!S799</f>
        <v>5.9257057949479934</v>
      </c>
      <c r="T11" s="55">
        <f t="shared" ref="T11:Y11" si="5">+S11-S20</f>
        <v>-6.1613045631716545E-2</v>
      </c>
      <c r="U11" s="305">
        <f>+'Ark1'!AJ799</f>
        <v>95.386813186813214</v>
      </c>
      <c r="V11" s="305">
        <f>+'Ark1'!AK799</f>
        <v>14.693134592396213</v>
      </c>
      <c r="W11" s="90"/>
      <c r="X11" s="55">
        <f>+'Ark1'!T799</f>
        <v>4.7129271916790492</v>
      </c>
      <c r="Y11" s="55">
        <f t="shared" si="5"/>
        <v>6.135714336986986E-2</v>
      </c>
      <c r="Z11" s="74">
        <f>+'Ark1'!W799</f>
        <v>2.0802377414561666</v>
      </c>
      <c r="AA11" s="71"/>
      <c r="AB11" s="74">
        <f>+'Ark1'!X799</f>
        <v>29.301634472511143</v>
      </c>
      <c r="AC11" s="74">
        <f>+'Ark1'!Y799</f>
        <v>11.054977711738482</v>
      </c>
      <c r="AD11" s="74">
        <f>+'Ark1'!Z799</f>
        <v>7.8384143918154559</v>
      </c>
      <c r="AE11" s="155">
        <f>+'Ark1'!Z799</f>
        <v>7.8384143918154559</v>
      </c>
      <c r="AF11" s="55">
        <f>+'Ark1'!AA799</f>
        <v>1.89559796998595</v>
      </c>
      <c r="AG11" s="55">
        <f>+'Ark1'!AB799</f>
        <v>1.8702875534497343</v>
      </c>
      <c r="AH11" s="74">
        <f>+'Ark1'!AC799</f>
        <v>29.705008130146553</v>
      </c>
      <c r="AI11" s="74">
        <f>+'Ark1'!AD799</f>
        <v>54.791894731706449</v>
      </c>
      <c r="AJ11" s="74">
        <f>+'Ark1'!AE799</f>
        <v>44.779891897647751</v>
      </c>
      <c r="AK11" s="155">
        <f t="shared" si="3"/>
        <v>2.1426278836509574</v>
      </c>
      <c r="AL11" s="74">
        <f>+'Ark1'!AF799</f>
        <v>32.829268292682926</v>
      </c>
      <c r="AM11" s="47"/>
      <c r="AN11" s="5"/>
      <c r="AP11" s="2"/>
      <c r="AQ11" s="2"/>
      <c r="AR11" s="2"/>
    </row>
    <row r="12" spans="1:64" ht="15.6">
      <c r="A12" s="47"/>
      <c r="B12" s="53">
        <f>+'Ark1'!C800</f>
        <v>2023</v>
      </c>
      <c r="C12" s="53">
        <f>+'Ark1'!G800</f>
        <v>2</v>
      </c>
      <c r="D12" s="54" t="s">
        <v>112</v>
      </c>
      <c r="E12" s="54">
        <f>+'Ark1'!H800</f>
        <v>1</v>
      </c>
      <c r="F12" s="54" t="s">
        <v>80</v>
      </c>
      <c r="G12" s="53">
        <f>+'Ark1'!Q800</f>
        <v>167</v>
      </c>
      <c r="H12" s="53">
        <f t="shared" si="0"/>
        <v>12</v>
      </c>
      <c r="I12" s="357">
        <f>+'Ark1'!R800</f>
        <v>5704</v>
      </c>
      <c r="J12" s="53">
        <f t="shared" si="1"/>
        <v>85</v>
      </c>
      <c r="K12" s="176">
        <f>+'Ark1'!AG800</f>
        <v>67.635775344608746</v>
      </c>
      <c r="L12" s="155">
        <f t="shared" ref="L12" si="6">+K12-K21</f>
        <v>-0.9588970683324618</v>
      </c>
      <c r="M12" s="176">
        <f>+'Ark1'!AH800</f>
        <v>0.10518934081346422</v>
      </c>
      <c r="N12" s="539">
        <f>+'Ark1'!AI800</f>
        <v>97</v>
      </c>
      <c r="O12" s="355"/>
      <c r="P12" s="155">
        <f>+'Ark1'!U800</f>
        <v>11.309344319775628</v>
      </c>
      <c r="Q12" s="155">
        <f t="shared" si="2"/>
        <v>-0.3518623006194801</v>
      </c>
      <c r="R12" s="355"/>
      <c r="S12" s="55">
        <f>+'Ark1'!S800</f>
        <v>5.3285413744740531</v>
      </c>
      <c r="T12" s="55">
        <f t="shared" ref="T12:Y12" si="7">+S12-S21</f>
        <v>0.15893824224412079</v>
      </c>
      <c r="U12" s="305">
        <f>+'Ark1'!AJ800</f>
        <v>101.46391752577323</v>
      </c>
      <c r="V12" s="305">
        <f>+'Ark1'!AK800</f>
        <v>15.319342669056731</v>
      </c>
      <c r="W12" s="90"/>
      <c r="X12" s="55">
        <f>+'Ark1'!T800</f>
        <v>4.6065918653576441</v>
      </c>
      <c r="Y12" s="55">
        <f t="shared" si="7"/>
        <v>-0.11791427452489689</v>
      </c>
      <c r="Z12" s="74">
        <f>+'Ark1'!W800</f>
        <v>0.50841514726507742</v>
      </c>
      <c r="AA12" s="71"/>
      <c r="AB12" s="74">
        <f>+'Ark1'!X800</f>
        <v>24.421458625525943</v>
      </c>
      <c r="AC12" s="74">
        <f>+'Ark1'!Y800</f>
        <v>7.2054698457223001</v>
      </c>
      <c r="AD12" s="74">
        <f>+'Ark1'!Z800</f>
        <v>6.9398605235416708</v>
      </c>
      <c r="AE12" s="155">
        <f>+'Ark1'!Z800</f>
        <v>6.9398605235416708</v>
      </c>
      <c r="AF12" s="55">
        <f>+'Ark1'!AA800</f>
        <v>1.3426278805265652</v>
      </c>
      <c r="AG12" s="55">
        <f>+'Ark1'!AB800</f>
        <v>1.8169758247130336</v>
      </c>
      <c r="AH12" s="74">
        <f>+'Ark1'!AC800</f>
        <v>9.763868377354644</v>
      </c>
      <c r="AI12" s="74">
        <f>+'Ark1'!AD800</f>
        <v>37.059849909070259</v>
      </c>
      <c r="AJ12" s="74">
        <f>+'Ark1'!AE800</f>
        <v>49.674660973543133</v>
      </c>
      <c r="AK12" s="155">
        <f t="shared" si="3"/>
        <v>2.1224090280976569</v>
      </c>
      <c r="AL12" s="74">
        <f>+'Ark1'!AF800</f>
        <v>71.344590368980604</v>
      </c>
      <c r="AM12" s="47"/>
      <c r="AN12" s="5"/>
      <c r="AP12" s="2"/>
      <c r="AQ12" s="2"/>
      <c r="AR12" s="4"/>
      <c r="AS12" s="4"/>
      <c r="AT12" s="4"/>
    </row>
    <row r="13" spans="1:64" ht="15.6">
      <c r="A13" s="47"/>
      <c r="B13" s="53">
        <f>+'Ark1'!C801</f>
        <v>2023</v>
      </c>
      <c r="C13" s="53">
        <f>+'Ark1'!G801</f>
        <v>2</v>
      </c>
      <c r="D13" s="54" t="s">
        <v>112</v>
      </c>
      <c r="E13" s="54">
        <f>+'Ark1'!H801</f>
        <v>2</v>
      </c>
      <c r="F13" s="54" t="s">
        <v>7</v>
      </c>
      <c r="G13" s="53">
        <f>+'Ark1'!Q801</f>
        <v>123</v>
      </c>
      <c r="H13" s="53">
        <f t="shared" si="0"/>
        <v>11</v>
      </c>
      <c r="I13" s="357">
        <f>+'Ark1'!R801</f>
        <v>2291</v>
      </c>
      <c r="J13" s="53">
        <f t="shared" si="1"/>
        <v>302.47000000000003</v>
      </c>
      <c r="K13" s="176">
        <f>+'Ark1'!AG801</f>
        <v>32.364224655391268</v>
      </c>
      <c r="L13" s="155">
        <f t="shared" ref="L13" si="8">+K13-K22</f>
        <v>0.95889706833246535</v>
      </c>
      <c r="M13" s="176">
        <f>+'Ark1'!AH801</f>
        <v>0.13094718463553029</v>
      </c>
      <c r="N13" s="539">
        <f>+'Ark1'!AI801</f>
        <v>281</v>
      </c>
      <c r="O13" s="355"/>
      <c r="P13" s="155">
        <f>+'Ark1'!U801</f>
        <v>13.473505019642079</v>
      </c>
      <c r="Q13" s="155">
        <f t="shared" si="2"/>
        <v>-1.6128150258186444</v>
      </c>
      <c r="R13" s="355"/>
      <c r="S13" s="55">
        <f>+'Ark1'!S801</f>
        <v>5.1711043212570944</v>
      </c>
      <c r="T13" s="55">
        <f t="shared" ref="T13:Y13" si="9">+S13-S22</f>
        <v>-0.23593504953439748</v>
      </c>
      <c r="U13" s="305">
        <f>+'Ark1'!AJ801</f>
        <v>89.672241992882491</v>
      </c>
      <c r="V13" s="305">
        <f>+'Ark1'!AK801</f>
        <v>15.687340426803356</v>
      </c>
      <c r="W13" s="90"/>
      <c r="X13" s="55">
        <f>+'Ark1'!T801</f>
        <v>4.8537756438236572</v>
      </c>
      <c r="Y13" s="55">
        <f t="shared" si="9"/>
        <v>-0.28921943294159114</v>
      </c>
      <c r="Z13" s="74">
        <f>+'Ark1'!W801</f>
        <v>1.0912265386294191</v>
      </c>
      <c r="AA13" s="71"/>
      <c r="AB13" s="74">
        <f>+'Ark1'!X801</f>
        <v>32.082060235704922</v>
      </c>
      <c r="AC13" s="74">
        <f>+'Ark1'!Y801</f>
        <v>11.697948494107377</v>
      </c>
      <c r="AD13" s="74">
        <f>+'Ark1'!Z801</f>
        <v>7.1317060840616753</v>
      </c>
      <c r="AE13" s="155">
        <f>+'Ark1'!Z801</f>
        <v>7.1317060840616753</v>
      </c>
      <c r="AF13" s="55">
        <f>+'Ark1'!AA801</f>
        <v>1.5854707934456422</v>
      </c>
      <c r="AG13" s="55">
        <f>+'Ark1'!AB801</f>
        <v>2.0165200349529422</v>
      </c>
      <c r="AH13" s="74">
        <f>+'Ark1'!AC801</f>
        <v>40.620927985827024</v>
      </c>
      <c r="AI13" s="74">
        <f>+'Ark1'!AD801</f>
        <v>62.000424977555049</v>
      </c>
      <c r="AJ13" s="74">
        <f>+'Ark1'!AE801</f>
        <v>49.631427084133442</v>
      </c>
      <c r="AK13" s="155">
        <f t="shared" si="3"/>
        <v>2.6055372668186036</v>
      </c>
      <c r="AL13" s="74">
        <f>+'Ark1'!AF801</f>
        <v>28.655409631019396</v>
      </c>
      <c r="AM13" s="47"/>
      <c r="AN13" s="5"/>
      <c r="AP13" s="1"/>
      <c r="AQ13" s="1"/>
      <c r="AR13" s="11"/>
      <c r="AS13" s="11"/>
      <c r="AT13" s="11"/>
    </row>
    <row r="14" spans="1:64" ht="15.6">
      <c r="A14" s="47"/>
      <c r="B14" s="53">
        <f>+'Ark1'!C802</f>
        <v>2023</v>
      </c>
      <c r="C14" s="53">
        <f>+'Ark1'!G802</f>
        <v>3</v>
      </c>
      <c r="D14" s="54" t="s">
        <v>592</v>
      </c>
      <c r="E14" s="54">
        <f>+'Ark1'!H802</f>
        <v>1</v>
      </c>
      <c r="F14" s="54" t="s">
        <v>80</v>
      </c>
      <c r="G14" s="53">
        <f>+'Ark1'!Q802</f>
        <v>71</v>
      </c>
      <c r="H14" s="53">
        <f t="shared" si="0"/>
        <v>22</v>
      </c>
      <c r="I14" s="357">
        <f>+'Ark1'!R802</f>
        <v>1318</v>
      </c>
      <c r="J14" s="53">
        <f t="shared" si="1"/>
        <v>-41</v>
      </c>
      <c r="K14" s="176">
        <f>+'Ark1'!AG802</f>
        <v>36.792506160768319</v>
      </c>
      <c r="L14" s="155">
        <f t="shared" ref="L14" si="10">+K14-K23</f>
        <v>-1.0230744454197946</v>
      </c>
      <c r="M14" s="176">
        <f>+'Ark1'!AH802</f>
        <v>7.5872534142640377E-2</v>
      </c>
      <c r="N14" s="539">
        <f>+'Ark1'!AI802</f>
        <v>0</v>
      </c>
      <c r="O14" s="355"/>
      <c r="P14" s="155">
        <f>+'Ark1'!U802</f>
        <v>13.332928679817902</v>
      </c>
      <c r="Q14" s="155">
        <f t="shared" si="2"/>
        <v>-0.10370119509011033</v>
      </c>
      <c r="R14" s="355"/>
      <c r="S14" s="55">
        <f>+'Ark1'!S802</f>
        <v>5.6350531107738995</v>
      </c>
      <c r="T14" s="55">
        <f t="shared" ref="T14:Y14" si="11">+S14-S23</f>
        <v>0.17221278700642362</v>
      </c>
      <c r="U14" s="305">
        <f>+'Ark1'!AJ802</f>
        <v>0</v>
      </c>
      <c r="V14" s="305">
        <f>+'Ark1'!AK802</f>
        <v>0</v>
      </c>
      <c r="W14" s="90"/>
      <c r="X14" s="55">
        <f>+'Ark1'!T802</f>
        <v>4.9226100151745076</v>
      </c>
      <c r="Y14" s="55">
        <f t="shared" si="11"/>
        <v>-4.4277402044035519E-2</v>
      </c>
      <c r="Z14" s="74">
        <f>+'Ark1'!W802</f>
        <v>2.4279210925644921</v>
      </c>
      <c r="AA14" s="71"/>
      <c r="AB14" s="74">
        <f>+'Ark1'!X802</f>
        <v>31.031866464339895</v>
      </c>
      <c r="AC14" s="74">
        <f>+'Ark1'!Y802</f>
        <v>16.236722306525035</v>
      </c>
      <c r="AD14" s="74">
        <f>+'Ark1'!Z802</f>
        <v>7.9514608126816286</v>
      </c>
      <c r="AE14" s="155">
        <f>+'Ark1'!Z802</f>
        <v>7.9514608126816286</v>
      </c>
      <c r="AF14" s="55">
        <f>+'Ark1'!AA802</f>
        <v>1.8015042918116997</v>
      </c>
      <c r="AG14" s="55">
        <f>+'Ark1'!AB802</f>
        <v>2.2343888067133393</v>
      </c>
      <c r="AH14" s="74">
        <f>+'Ark1'!AC802</f>
        <v>33.661029834297395</v>
      </c>
      <c r="AI14" s="74">
        <f>+'Ark1'!AD802</f>
        <v>64.37678582190091</v>
      </c>
      <c r="AJ14" s="74">
        <f>+'Ark1'!AE802</f>
        <v>56.580754994616008</v>
      </c>
      <c r="AK14" s="155">
        <f t="shared" si="3"/>
        <v>2.3660697455230908</v>
      </c>
      <c r="AL14" s="74">
        <f>+'Ark1'!AF802</f>
        <v>33.140558209705802</v>
      </c>
      <c r="AM14" s="47"/>
      <c r="AN14" s="5"/>
      <c r="AP14" s="1"/>
      <c r="AQ14" s="1"/>
      <c r="AR14" s="11"/>
      <c r="AS14" s="11"/>
      <c r="AT14" s="11"/>
    </row>
    <row r="15" spans="1:64" ht="15.6">
      <c r="A15" s="47"/>
      <c r="B15" s="53">
        <f>+'Ark1'!C803</f>
        <v>2023</v>
      </c>
      <c r="C15" s="53">
        <f>+'Ark1'!G803</f>
        <v>3</v>
      </c>
      <c r="D15" s="54" t="s">
        <v>592</v>
      </c>
      <c r="E15" s="54">
        <f>+'Ark1'!H803</f>
        <v>2</v>
      </c>
      <c r="F15" s="54" t="s">
        <v>7</v>
      </c>
      <c r="G15" s="53">
        <f>+'Ark1'!Q803</f>
        <v>75</v>
      </c>
      <c r="H15" s="53">
        <f t="shared" si="0"/>
        <v>-9</v>
      </c>
      <c r="I15" s="357">
        <f>+'Ark1'!R803</f>
        <v>2659</v>
      </c>
      <c r="J15" s="53">
        <f t="shared" si="1"/>
        <v>40</v>
      </c>
      <c r="K15" s="176">
        <f>+'Ark1'!AG803</f>
        <v>63.207493839231681</v>
      </c>
      <c r="L15" s="155">
        <f t="shared" ref="L15" si="12">+K15-K24</f>
        <v>1.0230744454197946</v>
      </c>
      <c r="M15" s="176">
        <f>+'Ark1'!AH803</f>
        <v>0.33847311019180154</v>
      </c>
      <c r="N15" s="539">
        <f>+'Ark1'!AI803</f>
        <v>0</v>
      </c>
      <c r="O15" s="355"/>
      <c r="P15" s="155">
        <f>+'Ark1'!U803</f>
        <v>11.353553967656998</v>
      </c>
      <c r="Q15" s="155">
        <f t="shared" si="2"/>
        <v>-0.11173812856293175</v>
      </c>
      <c r="R15" s="355"/>
      <c r="S15" s="55">
        <f>+'Ark1'!S803</f>
        <v>4.6434749905979684</v>
      </c>
      <c r="T15" s="55">
        <f t="shared" ref="T15:Y15" si="13">+S15-S24</f>
        <v>0.25210423840247387</v>
      </c>
      <c r="U15" s="305">
        <f>+'Ark1'!AJ803</f>
        <v>0</v>
      </c>
      <c r="V15" s="305">
        <f>+'Ark1'!AK803</f>
        <v>0</v>
      </c>
      <c r="W15" s="90"/>
      <c r="X15" s="55">
        <f>+'Ark1'!T803</f>
        <v>4.3888679954870247</v>
      </c>
      <c r="Y15" s="55">
        <f t="shared" si="13"/>
        <v>7.2716792737884894E-2</v>
      </c>
      <c r="Z15" s="74">
        <f>+'Ark1'!W803</f>
        <v>0.48890560361037999</v>
      </c>
      <c r="AA15" s="71"/>
      <c r="AB15" s="74">
        <f>+'Ark1'!X803</f>
        <v>24.670928920646855</v>
      </c>
      <c r="AC15" s="74">
        <f>+'Ark1'!Y803</f>
        <v>7.3711921775103422</v>
      </c>
      <c r="AD15" s="74">
        <f>+'Ark1'!Z803</f>
        <v>7.3132143509224115</v>
      </c>
      <c r="AE15" s="155">
        <f>+'Ark1'!Z803</f>
        <v>7.3132143509224115</v>
      </c>
      <c r="AF15" s="55">
        <f>+'Ark1'!AA803</f>
        <v>1.4295561540915309</v>
      </c>
      <c r="AG15" s="55">
        <f>+'Ark1'!AB803</f>
        <v>1.774830344048862</v>
      </c>
      <c r="AH15" s="74">
        <f>+'Ark1'!AC803</f>
        <v>33.228163270039978</v>
      </c>
      <c r="AI15" s="74">
        <f>+'Ark1'!AD803</f>
        <v>46.412066913384336</v>
      </c>
      <c r="AJ15" s="74">
        <f>+'Ark1'!AE803</f>
        <v>49.413223949951885</v>
      </c>
      <c r="AK15" s="155">
        <f t="shared" si="3"/>
        <v>2.4450554790637371</v>
      </c>
      <c r="AL15" s="74">
        <f>+'Ark1'!AF803</f>
        <v>66.859441790294198</v>
      </c>
      <c r="AM15" s="47"/>
      <c r="AN15" s="5"/>
      <c r="AP15" s="1"/>
      <c r="AQ15" s="1"/>
      <c r="AR15" s="11"/>
      <c r="AS15" s="11"/>
      <c r="AT15" s="11"/>
    </row>
    <row r="16" spans="1:64" ht="15.6">
      <c r="A16" s="47"/>
      <c r="B16" s="53">
        <f>+'Ark1'!C804</f>
        <v>2023</v>
      </c>
      <c r="C16" s="53">
        <f>+'Ark1'!G804</f>
        <v>4</v>
      </c>
      <c r="D16" s="54" t="s">
        <v>113</v>
      </c>
      <c r="E16" s="54">
        <f>+'Ark1'!H804</f>
        <v>1</v>
      </c>
      <c r="F16" s="54" t="s">
        <v>80</v>
      </c>
      <c r="G16" s="53">
        <f>+'Ark1'!Q804</f>
        <v>78</v>
      </c>
      <c r="H16" s="53">
        <f t="shared" si="0"/>
        <v>-4</v>
      </c>
      <c r="I16" s="357">
        <f>+'Ark1'!R804</f>
        <v>3501</v>
      </c>
      <c r="J16" s="53">
        <f t="shared" si="1"/>
        <v>58</v>
      </c>
      <c r="K16" s="176">
        <f>+'Ark1'!AG804</f>
        <v>78.374093087841587</v>
      </c>
      <c r="L16" s="155">
        <f t="shared" ref="L16" si="14">+K16-K25</f>
        <v>2.3077766186700046</v>
      </c>
      <c r="M16" s="176">
        <f>+'Ark1'!AH804</f>
        <v>0</v>
      </c>
      <c r="N16" s="539">
        <f>+'Ark1'!AI804</f>
        <v>5</v>
      </c>
      <c r="O16" s="355"/>
      <c r="P16" s="155">
        <f>+'Ark1'!U804</f>
        <v>15.911910882604973</v>
      </c>
      <c r="Q16" s="155">
        <f t="shared" si="2"/>
        <v>8.7499032474248395E-2</v>
      </c>
      <c r="R16" s="355"/>
      <c r="S16" s="55">
        <f>+'Ark1'!S804</f>
        <v>5.0208511853756068</v>
      </c>
      <c r="T16" s="55">
        <f t="shared" ref="T16:Y16" si="15">+S16-S25</f>
        <v>0.30751978833813887</v>
      </c>
      <c r="U16" s="305">
        <f>+'Ark1'!AJ804</f>
        <v>80.319999999999993</v>
      </c>
      <c r="V16" s="305">
        <f>+'Ark1'!AK804</f>
        <v>13.697433569673173</v>
      </c>
      <c r="W16" s="90"/>
      <c r="X16" s="55">
        <f>+'Ark1'!T804</f>
        <v>4.8020565552699219</v>
      </c>
      <c r="Y16" s="55">
        <f t="shared" si="15"/>
        <v>0.45904174260654695</v>
      </c>
      <c r="Z16" s="74">
        <f>+'Ark1'!W804</f>
        <v>1.885175664095972</v>
      </c>
      <c r="AA16" s="71"/>
      <c r="AB16" s="74">
        <f>+'Ark1'!X804</f>
        <v>46.07255069980004</v>
      </c>
      <c r="AC16" s="74">
        <f>+'Ark1'!Y804</f>
        <v>18.766066838046275</v>
      </c>
      <c r="AD16" s="74">
        <f>+'Ark1'!Z804</f>
        <v>7.536094490536378</v>
      </c>
      <c r="AE16" s="155">
        <f>+'Ark1'!Z804</f>
        <v>7.536094490536378</v>
      </c>
      <c r="AF16" s="55">
        <f>+'Ark1'!AA804</f>
        <v>1.4177918172617676</v>
      </c>
      <c r="AG16" s="55">
        <f>+'Ark1'!AB804</f>
        <v>2.041124270348158</v>
      </c>
      <c r="AH16" s="74">
        <f>+'Ark1'!AC804</f>
        <v>27.179609651611997</v>
      </c>
      <c r="AI16" s="74">
        <f>+'Ark1'!AD804</f>
        <v>57.634853793366801</v>
      </c>
      <c r="AJ16" s="74">
        <f>+'Ark1'!AE804</f>
        <v>52.731051642492559</v>
      </c>
      <c r="AK16" s="155">
        <f t="shared" si="3"/>
        <v>3.169166002958244</v>
      </c>
      <c r="AL16" s="74">
        <f>+'Ark1'!AF804</f>
        <v>77.661934338952989</v>
      </c>
      <c r="AM16" s="47"/>
      <c r="AN16" s="5"/>
      <c r="AP16" s="1"/>
      <c r="AQ16" s="1"/>
      <c r="AR16" s="11"/>
      <c r="AS16" s="11"/>
      <c r="AT16" s="11"/>
    </row>
    <row r="17" spans="1:46" ht="15.6">
      <c r="A17" s="47"/>
      <c r="B17" s="53">
        <f>+'Ark1'!C805</f>
        <v>2023</v>
      </c>
      <c r="C17" s="53">
        <f>+'Ark1'!G805</f>
        <v>4</v>
      </c>
      <c r="D17" s="54" t="s">
        <v>113</v>
      </c>
      <c r="E17" s="54">
        <f>+'Ark1'!H805</f>
        <v>2</v>
      </c>
      <c r="F17" s="54" t="s">
        <v>7</v>
      </c>
      <c r="G17" s="53">
        <f>+'Ark1'!Q805</f>
        <v>28</v>
      </c>
      <c r="H17" s="53">
        <f t="shared" si="0"/>
        <v>0</v>
      </c>
      <c r="I17" s="357">
        <f>+'Ark1'!R805</f>
        <v>1007</v>
      </c>
      <c r="J17" s="53">
        <f t="shared" si="1"/>
        <v>-76</v>
      </c>
      <c r="K17" s="176">
        <f>+'Ark1'!AG805</f>
        <v>21.625906912158413</v>
      </c>
      <c r="L17" s="155">
        <f t="shared" ref="L17" si="16">+K17-K26</f>
        <v>-2.3077766186700082</v>
      </c>
      <c r="M17" s="176">
        <f>+'Ark1'!AH805</f>
        <v>0</v>
      </c>
      <c r="N17" s="539">
        <f>+'Ark1'!AI805</f>
        <v>0</v>
      </c>
      <c r="O17" s="355"/>
      <c r="P17" s="155">
        <f>+'Ark1'!U805</f>
        <v>15.26464746772591</v>
      </c>
      <c r="Q17" s="155">
        <f t="shared" si="2"/>
        <v>-0.56434606874686466</v>
      </c>
      <c r="R17" s="355"/>
      <c r="S17" s="55">
        <f>+'Ark1'!S805</f>
        <v>5.6097318768619644</v>
      </c>
      <c r="T17" s="55">
        <f t="shared" ref="T17:Y17" si="17">+S17-S26</f>
        <v>-9.0175787034620036E-2</v>
      </c>
      <c r="U17" s="305">
        <f>+'Ark1'!AJ805</f>
        <v>0</v>
      </c>
      <c r="V17" s="305">
        <f>+'Ark1'!AK805</f>
        <v>0</v>
      </c>
      <c r="W17" s="90"/>
      <c r="X17" s="55">
        <f>+'Ark1'!T805</f>
        <v>5.1281032770605757</v>
      </c>
      <c r="Y17" s="55">
        <f t="shared" si="17"/>
        <v>-1.5941044269064619E-2</v>
      </c>
      <c r="Z17" s="74">
        <f>+'Ark1'!W805</f>
        <v>2.0854021847070499</v>
      </c>
      <c r="AA17" s="71"/>
      <c r="AB17" s="74">
        <f>+'Ark1'!X805</f>
        <v>46.176762661370397</v>
      </c>
      <c r="AC17" s="74">
        <f>+'Ark1'!Y805</f>
        <v>18.570009930486595</v>
      </c>
      <c r="AD17" s="74">
        <f>+'Ark1'!Z805</f>
        <v>7.9448947120745412</v>
      </c>
      <c r="AE17" s="155">
        <f>+'Ark1'!Z805</f>
        <v>7.9448947120745412</v>
      </c>
      <c r="AF17" s="55">
        <f>+'Ark1'!AA805</f>
        <v>1.2405050015996701</v>
      </c>
      <c r="AG17" s="55">
        <f>+'Ark1'!AB805</f>
        <v>2.0389637235121674</v>
      </c>
      <c r="AH17" s="74">
        <f>+'Ark1'!AC805</f>
        <v>41.721345608214904</v>
      </c>
      <c r="AI17" s="74">
        <f>+'Ark1'!AD805</f>
        <v>60.306581920562813</v>
      </c>
      <c r="AJ17" s="74">
        <f>+'Ark1'!AE805</f>
        <v>54.154591716979056</v>
      </c>
      <c r="AK17" s="155">
        <f t="shared" si="3"/>
        <v>2.7211010798371387</v>
      </c>
      <c r="AL17" s="74">
        <f>+'Ark1'!AF805</f>
        <v>22.338065661047029</v>
      </c>
      <c r="AM17" s="47"/>
      <c r="AN17" s="5"/>
      <c r="AP17" s="1"/>
      <c r="AQ17" s="1"/>
      <c r="AR17" s="11"/>
      <c r="AS17" s="11"/>
      <c r="AT17" s="11"/>
    </row>
    <row r="18" spans="1:46" ht="15.6">
      <c r="A18" s="47"/>
      <c r="B18" s="47"/>
      <c r="C18" s="47"/>
      <c r="D18" s="47"/>
      <c r="E18" s="47"/>
      <c r="F18" s="47"/>
      <c r="G18" s="47"/>
      <c r="H18" s="47"/>
      <c r="I18" s="341"/>
      <c r="J18" s="47"/>
      <c r="K18" s="47"/>
      <c r="L18" s="47"/>
      <c r="M18" s="47"/>
      <c r="N18" s="341"/>
      <c r="O18" s="355"/>
      <c r="P18" s="47"/>
      <c r="Q18" s="47"/>
      <c r="R18" s="355"/>
      <c r="S18" s="47"/>
      <c r="T18" s="47"/>
      <c r="U18" s="90"/>
      <c r="V18" s="90"/>
      <c r="W18" s="90"/>
      <c r="X18" s="47"/>
      <c r="Y18" s="47"/>
      <c r="Z18" s="47"/>
      <c r="AA18" s="71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5"/>
      <c r="AP18" s="1"/>
      <c r="AQ18" s="1"/>
      <c r="AR18" s="11"/>
      <c r="AS18" s="11"/>
      <c r="AT18" s="11"/>
    </row>
    <row r="19" spans="1:46" ht="15.6">
      <c r="A19" s="47"/>
      <c r="B19">
        <f>+'Ark1'!C806</f>
        <v>2022</v>
      </c>
      <c r="C19">
        <f>+'Ark1'!G806</f>
        <v>1</v>
      </c>
      <c r="D19" s="3" t="str">
        <f>+D10</f>
        <v>Øst</v>
      </c>
      <c r="E19" s="3">
        <f>+'Ark1'!H806</f>
        <v>1</v>
      </c>
      <c r="F19" s="3" t="s">
        <v>80</v>
      </c>
      <c r="G19">
        <f>+'Ark1'!Q806</f>
        <v>136</v>
      </c>
      <c r="I19" s="537">
        <f>+'Ark1'!R806</f>
        <v>6593</v>
      </c>
      <c r="K19" s="194">
        <f>+'Ark1'!AG806</f>
        <v>65.230159162152347</v>
      </c>
      <c r="M19" s="194">
        <f>+'Ark1'!AH806</f>
        <v>0.5460336720764446</v>
      </c>
      <c r="N19" s="528">
        <f>+'Ark1'!AI806</f>
        <v>0</v>
      </c>
      <c r="O19" s="355"/>
      <c r="P19" s="92">
        <f>+'Ark1'!U806</f>
        <v>11.087850750796312</v>
      </c>
      <c r="R19" s="355"/>
      <c r="S19" s="1">
        <f>+'Ark1'!S806</f>
        <v>5.3062338844228734</v>
      </c>
      <c r="U19" s="194">
        <f>+'Ark1'!AJ806</f>
        <v>0</v>
      </c>
      <c r="V19" s="194">
        <f>+'Ark1'!AK806</f>
        <v>0</v>
      </c>
      <c r="W19" s="90"/>
      <c r="X19" s="1">
        <f>+'Ark1'!T806</f>
        <v>5.2470802366145914</v>
      </c>
      <c r="Z19" s="11">
        <f>+'Ark1'!W806</f>
        <v>1.410586986197482</v>
      </c>
      <c r="AA19" s="71"/>
      <c r="AB19" s="11">
        <f>+'Ark1'!X806</f>
        <v>21.462156833004698</v>
      </c>
      <c r="AC19" s="11">
        <f>+'Ark1'!Y806</f>
        <v>8.6455331412103753</v>
      </c>
      <c r="AD19" s="11">
        <f>+'Ark1'!Z806</f>
        <v>7.3107584397811651</v>
      </c>
      <c r="AE19" s="92">
        <f>+'Ark1'!Z806</f>
        <v>7.3107584397811651</v>
      </c>
      <c r="AF19" s="1">
        <f>+'Ark1'!AA806</f>
        <v>1.4553735630417877</v>
      </c>
      <c r="AG19" s="1">
        <f>+'Ark1'!AB806</f>
        <v>1.9537542098732437</v>
      </c>
      <c r="AH19" s="11">
        <f>+'Ark1'!AC806</f>
        <v>12.415514502308303</v>
      </c>
      <c r="AI19" s="11">
        <f>+'Ark1'!AD806</f>
        <v>35.451174239613195</v>
      </c>
      <c r="AJ19" s="11">
        <f>+'Ark1'!AE806</f>
        <v>38.626002118237125</v>
      </c>
      <c r="AK19" s="92">
        <f t="shared" ref="AK19:AK26" si="18">+P19/S19</f>
        <v>2.089589526640752</v>
      </c>
      <c r="AL19" s="11">
        <f>+'Ark1'!AF806</f>
        <v>66.562342251388188</v>
      </c>
      <c r="AM19" s="47"/>
      <c r="AN19" s="5"/>
      <c r="AP19" s="1"/>
      <c r="AQ19" s="1"/>
      <c r="AR19" s="11"/>
      <c r="AS19" s="11"/>
      <c r="AT19" s="11"/>
    </row>
    <row r="20" spans="1:46" ht="15.6">
      <c r="A20" s="47"/>
      <c r="B20">
        <f>+'Ark1'!C807</f>
        <v>2022</v>
      </c>
      <c r="C20">
        <f>+'Ark1'!G807</f>
        <v>1</v>
      </c>
      <c r="D20" s="3" t="str">
        <f t="shared" ref="D20:D26" si="19">+D11</f>
        <v>Øst</v>
      </c>
      <c r="E20" s="3">
        <f>+'Ark1'!H807</f>
        <v>2</v>
      </c>
      <c r="F20" s="3" t="s">
        <v>7</v>
      </c>
      <c r="G20">
        <f>+'Ark1'!Q807</f>
        <v>92</v>
      </c>
      <c r="I20" s="537">
        <f>+'Ark1'!R807</f>
        <v>3312</v>
      </c>
      <c r="K20" s="194">
        <f>+'Ark1'!AG807</f>
        <v>34.769840837847653</v>
      </c>
      <c r="M20" s="194">
        <f>+'Ark1'!AH807</f>
        <v>4.6799516908212562</v>
      </c>
      <c r="N20" s="528">
        <f>+'Ark1'!AI807</f>
        <v>30</v>
      </c>
      <c r="O20" s="355"/>
      <c r="P20" s="92">
        <f>+'Ark1'!U807</f>
        <v>11.765066425120764</v>
      </c>
      <c r="R20" s="355"/>
      <c r="S20" s="1">
        <f>+'Ark1'!S807</f>
        <v>5.98731884057971</v>
      </c>
      <c r="U20" s="194">
        <f>+'Ark1'!AJ807</f>
        <v>84.67333333333336</v>
      </c>
      <c r="V20" s="194">
        <f>+'Ark1'!AK807</f>
        <v>15.346124919884646</v>
      </c>
      <c r="W20" s="90"/>
      <c r="X20" s="1">
        <f>+'Ark1'!T807</f>
        <v>4.6515700483091793</v>
      </c>
      <c r="Z20" s="11">
        <f>+'Ark1'!W807</f>
        <v>1.0869565217391304</v>
      </c>
      <c r="AA20" s="71"/>
      <c r="AB20" s="11">
        <f>+'Ark1'!X807</f>
        <v>25.241545893719795</v>
      </c>
      <c r="AC20" s="11">
        <f>+'Ark1'!Y807</f>
        <v>8.8768115942028984</v>
      </c>
      <c r="AD20" s="11">
        <f>+'Ark1'!Z807</f>
        <v>7.3277603203170525</v>
      </c>
      <c r="AE20" s="92">
        <f>+'Ark1'!Z807</f>
        <v>7.3277603203170525</v>
      </c>
      <c r="AF20" s="1">
        <f>+'Ark1'!AA807</f>
        <v>1.8190706231911689</v>
      </c>
      <c r="AG20" s="1">
        <f>+'Ark1'!AB807</f>
        <v>1.8161174408894656</v>
      </c>
      <c r="AH20" s="11">
        <f>+'Ark1'!AC807</f>
        <v>23.578259818064758</v>
      </c>
      <c r="AI20" s="11">
        <f>+'Ark1'!AD807</f>
        <v>51.373792043546253</v>
      </c>
      <c r="AJ20" s="11">
        <f>+'Ark1'!AE807</f>
        <v>39.293489112103003</v>
      </c>
      <c r="AK20" s="92">
        <f t="shared" si="18"/>
        <v>1.9649974785678253</v>
      </c>
      <c r="AL20" s="11">
        <f>+'Ark1'!AF807</f>
        <v>33.437657748611805</v>
      </c>
      <c r="AM20" s="47"/>
      <c r="AN20" s="5"/>
      <c r="AP20" s="1"/>
      <c r="AQ20" s="1"/>
      <c r="AR20" s="11"/>
      <c r="AS20" s="11"/>
      <c r="AT20" s="11"/>
    </row>
    <row r="21" spans="1:46" ht="15.6">
      <c r="A21" s="47"/>
      <c r="B21">
        <f>+'Ark1'!C808</f>
        <v>2022</v>
      </c>
      <c r="C21">
        <f>+'Ark1'!G808</f>
        <v>2</v>
      </c>
      <c r="D21" s="3" t="str">
        <f t="shared" si="19"/>
        <v>Vest</v>
      </c>
      <c r="E21" s="3">
        <f>+'Ark1'!H808</f>
        <v>1</v>
      </c>
      <c r="F21" s="3" t="s">
        <v>80</v>
      </c>
      <c r="G21">
        <f>+'Ark1'!Q808</f>
        <v>155</v>
      </c>
      <c r="I21" s="537">
        <f>+'Ark1'!R808</f>
        <v>5619</v>
      </c>
      <c r="K21" s="194">
        <f>+'Ark1'!AG808</f>
        <v>68.594672412941208</v>
      </c>
      <c r="M21" s="194">
        <f>+'Ark1'!AH808</f>
        <v>0.1779676098949991</v>
      </c>
      <c r="N21" s="528">
        <f>+'Ark1'!AI808</f>
        <v>0</v>
      </c>
      <c r="O21" s="355"/>
      <c r="P21" s="92">
        <f>+'Ark1'!U808</f>
        <v>11.661206620395108</v>
      </c>
      <c r="R21" s="355"/>
      <c r="S21" s="1">
        <f>+'Ark1'!S808</f>
        <v>5.1696031322299323</v>
      </c>
      <c r="U21" s="194">
        <f>+'Ark1'!AJ808</f>
        <v>0</v>
      </c>
      <c r="V21" s="194">
        <f>+'Ark1'!AK808</f>
        <v>0</v>
      </c>
      <c r="W21" s="90"/>
      <c r="X21" s="1">
        <f>+'Ark1'!T808</f>
        <v>4.724506139882541</v>
      </c>
      <c r="Z21" s="11">
        <f>+'Ark1'!W808</f>
        <v>0.213561131873999</v>
      </c>
      <c r="AA21" s="71"/>
      <c r="AB21" s="11">
        <f>+'Ark1'!X808</f>
        <v>26.784125289197359</v>
      </c>
      <c r="AC21" s="11">
        <f>+'Ark1'!Y808</f>
        <v>8.7915999288129552</v>
      </c>
      <c r="AD21" s="11">
        <f>+'Ark1'!Z808</f>
        <v>7.2456830581402114</v>
      </c>
      <c r="AE21" s="92">
        <f>+'Ark1'!Z808</f>
        <v>7.2456830581402114</v>
      </c>
      <c r="AF21" s="1">
        <f>+'Ark1'!AA808</f>
        <v>1.2601866978483229</v>
      </c>
      <c r="AG21" s="1">
        <f>+'Ark1'!AB808</f>
        <v>1.3797879639674921</v>
      </c>
      <c r="AH21" s="11">
        <f>+'Ark1'!AC808</f>
        <v>15.825663181442859</v>
      </c>
      <c r="AI21" s="11">
        <f>+'Ark1'!AD808</f>
        <v>34.169880433436226</v>
      </c>
      <c r="AJ21" s="11">
        <f>+'Ark1'!AE808</f>
        <v>45.060664552143855</v>
      </c>
      <c r="AK21" s="92">
        <f t="shared" si="18"/>
        <v>2.2557256954007205</v>
      </c>
      <c r="AL21" s="11">
        <f>+'Ark1'!AF808</f>
        <v>73.861029795478942</v>
      </c>
      <c r="AM21" s="47"/>
      <c r="AN21" s="5"/>
      <c r="AP21" s="1"/>
      <c r="AQ21" s="1"/>
      <c r="AR21" s="11"/>
      <c r="AS21" s="11"/>
      <c r="AT21" s="11"/>
    </row>
    <row r="22" spans="1:46" ht="15.6">
      <c r="A22" s="47"/>
      <c r="B22">
        <f>+'Ark1'!C809</f>
        <v>2022</v>
      </c>
      <c r="C22">
        <f>+'Ark1'!G809</f>
        <v>2</v>
      </c>
      <c r="D22" s="3" t="str">
        <f t="shared" si="19"/>
        <v>Vest</v>
      </c>
      <c r="E22" s="3">
        <f>+'Ark1'!H809</f>
        <v>2</v>
      </c>
      <c r="F22" s="3" t="s">
        <v>7</v>
      </c>
      <c r="G22">
        <f>+'Ark1'!Q809</f>
        <v>112</v>
      </c>
      <c r="I22" s="537">
        <f>+'Ark1'!R809</f>
        <v>1988.53</v>
      </c>
      <c r="K22" s="194">
        <f>+'Ark1'!AG809</f>
        <v>31.405327587058803</v>
      </c>
      <c r="M22" s="194">
        <f>+'Ark1'!AH809</f>
        <v>0.6034608479630682</v>
      </c>
      <c r="N22" s="528">
        <f>+'Ark1'!AI809</f>
        <v>459</v>
      </c>
      <c r="O22" s="355"/>
      <c r="P22" s="92">
        <f>+'Ark1'!U809</f>
        <v>15.086320045460724</v>
      </c>
      <c r="R22" s="355"/>
      <c r="S22" s="1">
        <f>+'Ark1'!S809</f>
        <v>5.4070393707914919</v>
      </c>
      <c r="U22" s="194">
        <f>+'Ark1'!AJ809</f>
        <v>92.285620915032624</v>
      </c>
      <c r="V22" s="194">
        <f>+'Ark1'!AK809</f>
        <v>14.800403539571002</v>
      </c>
      <c r="W22" s="90"/>
      <c r="X22" s="1">
        <f>+'Ark1'!T809</f>
        <v>5.1429950767652484</v>
      </c>
      <c r="Z22" s="11">
        <f>+'Ark1'!W809</f>
        <v>2.2126897758645829</v>
      </c>
      <c r="AA22" s="71"/>
      <c r="AB22" s="11">
        <f>+'Ark1'!X809</f>
        <v>41.085626065485563</v>
      </c>
      <c r="AC22" s="11">
        <f>+'Ark1'!Y809</f>
        <v>16.494596510990529</v>
      </c>
      <c r="AD22" s="11">
        <f>+'Ark1'!Z809</f>
        <v>7.7160168962370479</v>
      </c>
      <c r="AE22" s="92">
        <f>+'Ark1'!Z809</f>
        <v>7.7160168962370479</v>
      </c>
      <c r="AF22" s="1">
        <f>+'Ark1'!AA809</f>
        <v>1.4310481582535888</v>
      </c>
      <c r="AG22" s="1">
        <f>+'Ark1'!AB809</f>
        <v>2.0193947939185559</v>
      </c>
      <c r="AH22" s="11">
        <f>+'Ark1'!AC809</f>
        <v>36.030250538585939</v>
      </c>
      <c r="AI22" s="11">
        <f>+'Ark1'!AD809</f>
        <v>64.204102341065195</v>
      </c>
      <c r="AJ22" s="11">
        <f>+'Ark1'!AE809</f>
        <v>53.844571571380314</v>
      </c>
      <c r="AK22" s="92">
        <f t="shared" si="18"/>
        <v>2.7901257991491861</v>
      </c>
      <c r="AL22" s="11">
        <f>+'Ark1'!AF809</f>
        <v>26.138970204521044</v>
      </c>
      <c r="AM22" s="47"/>
      <c r="AN22" s="5"/>
      <c r="AP22" s="1"/>
      <c r="AQ22" s="1"/>
      <c r="AR22" s="11"/>
      <c r="AS22" s="11"/>
      <c r="AT22" s="11"/>
    </row>
    <row r="23" spans="1:46" ht="15.6">
      <c r="A23" s="47"/>
      <c r="B23">
        <f>+'Ark1'!C810</f>
        <v>2022</v>
      </c>
      <c r="C23">
        <f>+'Ark1'!G810</f>
        <v>3</v>
      </c>
      <c r="D23" s="3" t="str">
        <f t="shared" si="19"/>
        <v>Midt</v>
      </c>
      <c r="E23" s="3">
        <f>+'Ark1'!H810</f>
        <v>1</v>
      </c>
      <c r="F23" s="3" t="s">
        <v>80</v>
      </c>
      <c r="G23">
        <f>+'Ark1'!Q810</f>
        <v>49</v>
      </c>
      <c r="I23" s="537">
        <f>+'Ark1'!R810</f>
        <v>1359</v>
      </c>
      <c r="K23" s="194">
        <f>+'Ark1'!AG810</f>
        <v>37.815580606188114</v>
      </c>
      <c r="M23" s="194">
        <f>+'Ark1'!AH810</f>
        <v>0</v>
      </c>
      <c r="N23" s="528">
        <f>+'Ark1'!AI810</f>
        <v>0</v>
      </c>
      <c r="O23" s="355"/>
      <c r="P23" s="92">
        <f>+'Ark1'!U810</f>
        <v>13.436629874908013</v>
      </c>
      <c r="R23" s="355"/>
      <c r="S23" s="1">
        <f>+'Ark1'!S810</f>
        <v>5.4628403237674759</v>
      </c>
      <c r="U23" s="194">
        <f>+'Ark1'!AJ810</f>
        <v>0</v>
      </c>
      <c r="V23" s="194">
        <f>+'Ark1'!AK810</f>
        <v>0</v>
      </c>
      <c r="W23" s="90"/>
      <c r="X23" s="1">
        <f>+'Ark1'!T810</f>
        <v>4.9668874172185431</v>
      </c>
      <c r="Z23" s="11">
        <f>+'Ark1'!W810</f>
        <v>1.7660044150110372</v>
      </c>
      <c r="AA23" s="71"/>
      <c r="AB23" s="11">
        <f>+'Ark1'!X810</f>
        <v>32.155997056659317</v>
      </c>
      <c r="AC23" s="11">
        <f>+'Ark1'!Y810</f>
        <v>14.495952906548933</v>
      </c>
      <c r="AD23" s="11">
        <f>+'Ark1'!Z810</f>
        <v>7.61923759822721</v>
      </c>
      <c r="AE23" s="92">
        <f>+'Ark1'!Z810</f>
        <v>7.61923759822721</v>
      </c>
      <c r="AF23" s="1">
        <f>+'Ark1'!AA810</f>
        <v>1.6796127300645936</v>
      </c>
      <c r="AG23" s="1">
        <f>+'Ark1'!AB810</f>
        <v>1.9030029199013141</v>
      </c>
      <c r="AH23" s="11">
        <f>+'Ark1'!AC810</f>
        <v>15.11934623088338</v>
      </c>
      <c r="AI23" s="11">
        <f>+'Ark1'!AD810</f>
        <v>53.547345267429648</v>
      </c>
      <c r="AJ23" s="11">
        <f>+'Ark1'!AE810</f>
        <v>46.269071379904865</v>
      </c>
      <c r="AK23" s="92">
        <f t="shared" si="18"/>
        <v>2.4596417025862056</v>
      </c>
      <c r="AL23" s="11">
        <f>+'Ark1'!AF810</f>
        <v>34.162895927601802</v>
      </c>
      <c r="AM23" s="47"/>
      <c r="AN23" s="5"/>
      <c r="AP23" s="13"/>
      <c r="AQ23" s="13"/>
      <c r="AR23" s="11"/>
      <c r="AS23" s="11"/>
      <c r="AT23" s="11"/>
    </row>
    <row r="24" spans="1:46" ht="16.5" customHeight="1">
      <c r="A24" s="47"/>
      <c r="B24">
        <f>+'Ark1'!C811</f>
        <v>2022</v>
      </c>
      <c r="C24">
        <f>+'Ark1'!G811</f>
        <v>3</v>
      </c>
      <c r="D24" s="3" t="str">
        <f t="shared" si="19"/>
        <v>Midt</v>
      </c>
      <c r="E24" s="3">
        <f>+'Ark1'!H811</f>
        <v>2</v>
      </c>
      <c r="F24" s="3" t="s">
        <v>7</v>
      </c>
      <c r="G24">
        <f>+'Ark1'!Q811</f>
        <v>84</v>
      </c>
      <c r="I24" s="537">
        <f>+'Ark1'!R811</f>
        <v>2619</v>
      </c>
      <c r="K24" s="194">
        <f>+'Ark1'!AG811</f>
        <v>62.184419393811886</v>
      </c>
      <c r="M24" s="194">
        <f>+'Ark1'!AH811</f>
        <v>0</v>
      </c>
      <c r="N24" s="528">
        <f>+'Ark1'!AI811</f>
        <v>0</v>
      </c>
      <c r="O24" s="355"/>
      <c r="P24" s="92">
        <f>+'Ark1'!U811</f>
        <v>11.46529209621993</v>
      </c>
      <c r="R24" s="355"/>
      <c r="S24" s="1">
        <f>+'Ark1'!S811</f>
        <v>4.3913707521954946</v>
      </c>
      <c r="U24" s="194">
        <f>+'Ark1'!AJ811</f>
        <v>0</v>
      </c>
      <c r="V24" s="194">
        <f>+'Ark1'!AK811</f>
        <v>0</v>
      </c>
      <c r="W24" s="90"/>
      <c r="X24" s="1">
        <f>+'Ark1'!T811</f>
        <v>4.3161512027491398</v>
      </c>
      <c r="Z24" s="11">
        <f>+'Ark1'!W811</f>
        <v>0.42000763650248191</v>
      </c>
      <c r="AA24" s="71"/>
      <c r="AB24" s="11">
        <f>+'Ark1'!X811</f>
        <v>24.016800305460094</v>
      </c>
      <c r="AC24" s="11">
        <f>+'Ark1'!Y811</f>
        <v>7.7510500190912541</v>
      </c>
      <c r="AD24" s="11">
        <f>+'Ark1'!Z811</f>
        <v>6.967669708933828</v>
      </c>
      <c r="AE24" s="92">
        <f>+'Ark1'!Z811</f>
        <v>6.967669708933828</v>
      </c>
      <c r="AF24" s="1">
        <f>+'Ark1'!AA811</f>
        <v>1.4222694247338945</v>
      </c>
      <c r="AG24" s="1">
        <f>+'Ark1'!AB811</f>
        <v>1.696100552570686</v>
      </c>
      <c r="AH24" s="11">
        <f>+'Ark1'!AC811</f>
        <v>23.932983843785436</v>
      </c>
      <c r="AI24" s="11">
        <f>+'Ark1'!AD811</f>
        <v>43.267872592770694</v>
      </c>
      <c r="AJ24" s="11">
        <f>+'Ark1'!AE811</f>
        <v>55.872611757665823</v>
      </c>
      <c r="AK24" s="92">
        <f t="shared" si="18"/>
        <v>2.6108686201199891</v>
      </c>
      <c r="AL24" s="11">
        <f>+'Ark1'!AF811</f>
        <v>65.837104072398191</v>
      </c>
      <c r="AM24" s="47"/>
      <c r="AN24" s="5"/>
      <c r="AP24" s="13"/>
      <c r="AQ24" s="13"/>
      <c r="AR24" s="11"/>
      <c r="AS24" s="11"/>
      <c r="AT24" s="11"/>
    </row>
    <row r="25" spans="1:46" ht="16.5" customHeight="1">
      <c r="A25" s="47"/>
      <c r="B25">
        <f>+'Ark1'!C812</f>
        <v>2022</v>
      </c>
      <c r="C25">
        <f>+'Ark1'!G812</f>
        <v>4</v>
      </c>
      <c r="D25" s="3" t="str">
        <f t="shared" si="19"/>
        <v>Nord</v>
      </c>
      <c r="E25" s="3">
        <f>+'Ark1'!H812</f>
        <v>1</v>
      </c>
      <c r="F25" s="3" t="s">
        <v>80</v>
      </c>
      <c r="G25">
        <f>+'Ark1'!Q812</f>
        <v>82</v>
      </c>
      <c r="I25" s="537">
        <f>+'Ark1'!R812</f>
        <v>3443</v>
      </c>
      <c r="K25" s="194">
        <f>+'Ark1'!AG812</f>
        <v>76.066316469171582</v>
      </c>
      <c r="M25" s="194">
        <f>+'Ark1'!AH812</f>
        <v>0</v>
      </c>
      <c r="N25" s="528">
        <f>+'Ark1'!AI812</f>
        <v>0</v>
      </c>
      <c r="O25" s="355"/>
      <c r="P25" s="92">
        <f>+'Ark1'!U812</f>
        <v>15.824411850130724</v>
      </c>
      <c r="R25" s="355"/>
      <c r="S25" s="1">
        <f>+'Ark1'!S812</f>
        <v>4.713331397037468</v>
      </c>
      <c r="U25" s="194">
        <f>+'Ark1'!AJ812</f>
        <v>0</v>
      </c>
      <c r="V25" s="194">
        <f>+'Ark1'!AK812</f>
        <v>0</v>
      </c>
      <c r="W25" s="90"/>
      <c r="X25" s="1">
        <f>+'Ark1'!T812</f>
        <v>4.343014812663375</v>
      </c>
      <c r="Z25" s="11">
        <f>+'Ark1'!W812</f>
        <v>1.6555329654371187</v>
      </c>
      <c r="AA25" s="71"/>
      <c r="AB25" s="11">
        <f>+'Ark1'!X812</f>
        <v>47.981411559686322</v>
      </c>
      <c r="AC25" s="11">
        <f>+'Ark1'!Y812</f>
        <v>18.675573627650305</v>
      </c>
      <c r="AD25" s="11">
        <f>+'Ark1'!Z812</f>
        <v>7.5579895518344884</v>
      </c>
      <c r="AE25" s="92">
        <f>+'Ark1'!Z812</f>
        <v>7.5579895518344884</v>
      </c>
      <c r="AF25" s="1">
        <f>+'Ark1'!AA812</f>
        <v>1.5068878636632288</v>
      </c>
      <c r="AG25" s="1">
        <f>+'Ark1'!AB812</f>
        <v>2.1368990039215574</v>
      </c>
      <c r="AH25" s="11">
        <f>+'Ark1'!AC812</f>
        <v>41.73346585370556</v>
      </c>
      <c r="AI25" s="11">
        <f>+'Ark1'!AD812</f>
        <v>61.417500283769193</v>
      </c>
      <c r="AJ25" s="11">
        <f>+'Ark1'!AE812</f>
        <v>52.572543703558118</v>
      </c>
      <c r="AK25" s="92">
        <f t="shared" si="18"/>
        <v>3.3573730589105297</v>
      </c>
      <c r="AL25" s="11">
        <f>+'Ark1'!AF812</f>
        <v>76.071586389748106</v>
      </c>
      <c r="AM25" s="47"/>
      <c r="AN25" s="5"/>
      <c r="AP25" s="13"/>
      <c r="AQ25" s="13"/>
      <c r="AR25" s="11"/>
      <c r="AS25" s="11"/>
      <c r="AT25" s="11"/>
    </row>
    <row r="26" spans="1:46" ht="15.6">
      <c r="A26" s="47"/>
      <c r="B26">
        <f>+'Ark1'!C813</f>
        <v>2022</v>
      </c>
      <c r="C26">
        <f>+'Ark1'!G813</f>
        <v>4</v>
      </c>
      <c r="D26" s="3" t="str">
        <f t="shared" si="19"/>
        <v>Nord</v>
      </c>
      <c r="E26" s="3">
        <f>+'Ark1'!H813</f>
        <v>2</v>
      </c>
      <c r="F26" s="3" t="s">
        <v>7</v>
      </c>
      <c r="G26">
        <f>+'Ark1'!Q813</f>
        <v>28</v>
      </c>
      <c r="I26" s="537">
        <f>+'Ark1'!R813</f>
        <v>1083</v>
      </c>
      <c r="K26" s="194">
        <f>+'Ark1'!AG813</f>
        <v>23.933683530828421</v>
      </c>
      <c r="M26" s="194">
        <f>+'Ark1'!AH813</f>
        <v>0</v>
      </c>
      <c r="N26" s="528">
        <f>+'Ark1'!AI813</f>
        <v>0</v>
      </c>
      <c r="O26" s="355"/>
      <c r="P26" s="92">
        <f>+'Ark1'!U813</f>
        <v>15.828993536472774</v>
      </c>
      <c r="R26" s="355"/>
      <c r="S26" s="1">
        <f>+'Ark1'!S813</f>
        <v>5.6999076638965844</v>
      </c>
      <c r="U26" s="194">
        <f>+'Ark1'!AJ813</f>
        <v>0</v>
      </c>
      <c r="V26" s="194">
        <f>+'Ark1'!AK813</f>
        <v>0</v>
      </c>
      <c r="W26" s="90"/>
      <c r="X26" s="1">
        <f>+'Ark1'!T813</f>
        <v>5.1440443213296403</v>
      </c>
      <c r="Z26" s="11">
        <f>+'Ark1'!W813</f>
        <v>3.5087719298245608</v>
      </c>
      <c r="AA26" s="71"/>
      <c r="AB26" s="11">
        <f>+'Ark1'!X813</f>
        <v>48.568790397045248</v>
      </c>
      <c r="AC26" s="11">
        <f>+'Ark1'!Y813</f>
        <v>21.144967682363806</v>
      </c>
      <c r="AD26" s="11">
        <f>+'Ark1'!Z813</f>
        <v>8.1692625721209939</v>
      </c>
      <c r="AE26" s="92">
        <f>+'Ark1'!Z813</f>
        <v>8.1692625721209939</v>
      </c>
      <c r="AF26" s="1">
        <f>+'Ark1'!AA813</f>
        <v>1.2622328450383549</v>
      </c>
      <c r="AG26" s="1">
        <f>+'Ark1'!AB813</f>
        <v>2.228317934671848</v>
      </c>
      <c r="AH26" s="11">
        <f>+'Ark1'!AC813</f>
        <v>55.1412244407</v>
      </c>
      <c r="AI26" s="11">
        <f>+'Ark1'!AD813</f>
        <v>68.618493439690639</v>
      </c>
      <c r="AJ26" s="11">
        <f>+'Ark1'!AE813</f>
        <v>55.704368226024961</v>
      </c>
      <c r="AK26" s="92">
        <f t="shared" si="18"/>
        <v>2.7770613964036954</v>
      </c>
      <c r="AL26" s="11">
        <f>+'Ark1'!AF813</f>
        <v>23.92841361025188</v>
      </c>
      <c r="AM26" s="47"/>
      <c r="AP26" s="13"/>
      <c r="AQ26" s="13"/>
      <c r="AR26" s="11"/>
      <c r="AS26" s="11"/>
      <c r="AT26" s="11"/>
    </row>
    <row r="27" spans="1:46" ht="15.6">
      <c r="A27" s="47"/>
      <c r="B27" s="47"/>
      <c r="C27" s="47"/>
      <c r="D27" s="47"/>
      <c r="E27" s="47"/>
      <c r="F27" s="47"/>
      <c r="G27" s="47"/>
      <c r="H27" s="47"/>
      <c r="I27" s="341"/>
      <c r="J27" s="47"/>
      <c r="K27" s="47"/>
      <c r="L27" s="47"/>
      <c r="M27" s="47"/>
      <c r="N27" s="341"/>
      <c r="O27" s="355"/>
      <c r="P27" s="47"/>
      <c r="Q27" s="47"/>
      <c r="R27" s="355"/>
      <c r="S27" s="47"/>
      <c r="T27" s="47"/>
      <c r="U27" s="47"/>
      <c r="V27" s="47"/>
      <c r="W27" s="90"/>
      <c r="X27" s="47"/>
      <c r="Y27" s="47"/>
      <c r="Z27" s="47"/>
      <c r="AA27" s="71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P27" s="13"/>
      <c r="AQ27" s="13"/>
      <c r="AR27" s="11"/>
      <c r="AS27" s="11"/>
      <c r="AT27" s="11"/>
    </row>
    <row r="28" spans="1:46" ht="17.25" customHeight="1">
      <c r="A28" s="47"/>
      <c r="B28" s="53">
        <f>+'Ark1'!C814</f>
        <v>2021</v>
      </c>
      <c r="C28" s="53">
        <f>+'Ark1'!G814</f>
        <v>1</v>
      </c>
      <c r="D28" s="54" t="str">
        <f>+D19</f>
        <v>Øst</v>
      </c>
      <c r="E28" s="54">
        <f>+'Ark1'!H814</f>
        <v>1</v>
      </c>
      <c r="F28" s="54" t="s">
        <v>80</v>
      </c>
      <c r="G28" s="53">
        <f>+'Ark1'!Q814</f>
        <v>134</v>
      </c>
      <c r="H28" s="53"/>
      <c r="I28" s="357">
        <f>+'Ark1'!R814</f>
        <v>6402</v>
      </c>
      <c r="J28" s="53"/>
      <c r="K28" s="176">
        <f>+'Ark1'!AG814</f>
        <v>65.350778577571873</v>
      </c>
      <c r="L28" s="155"/>
      <c r="M28" s="176">
        <f>+'Ark1'!AH814</f>
        <v>0.81224617307091551</v>
      </c>
      <c r="N28" s="357"/>
      <c r="O28" s="355"/>
      <c r="P28" s="155">
        <f>+'Ark1'!U814</f>
        <v>10.959550140581056</v>
      </c>
      <c r="Q28" s="155"/>
      <c r="R28" s="355"/>
      <c r="S28" s="55">
        <f>+'Ark1'!S814</f>
        <v>5.0224929709465798</v>
      </c>
      <c r="T28" s="53"/>
      <c r="U28" s="155"/>
      <c r="V28" s="155"/>
      <c r="W28" s="155"/>
      <c r="X28" s="55">
        <f>+'Ark1'!T814</f>
        <v>5.2610121836925972</v>
      </c>
      <c r="Y28" s="53"/>
      <c r="Z28" s="74">
        <f>+'Ark1'!W814</f>
        <v>1.1558887847547639</v>
      </c>
      <c r="AA28" s="71"/>
      <c r="AB28" s="74">
        <f>+'Ark1'!X814</f>
        <v>22.524211184004997</v>
      </c>
      <c r="AC28" s="74">
        <f>+'Ark1'!Y814</f>
        <v>8.9659481412058728</v>
      </c>
      <c r="AD28" s="74">
        <f>+'Ark1'!Z814</f>
        <v>7.3629205812113154</v>
      </c>
      <c r="AE28" s="155">
        <f>+'Ark1'!Z814</f>
        <v>7.3629205812113154</v>
      </c>
      <c r="AF28" s="55">
        <f>+'Ark1'!AA814</f>
        <v>1.5202866952543941</v>
      </c>
      <c r="AG28" s="55">
        <f>+'Ark1'!AB814</f>
        <v>2.143582673779278</v>
      </c>
      <c r="AH28" s="74">
        <f>+'Ark1'!AC814</f>
        <v>12.54750913907297</v>
      </c>
      <c r="AI28" s="74">
        <f>+'Ark1'!AD814</f>
        <v>28.191161552993623</v>
      </c>
      <c r="AJ28" s="74">
        <f>+'Ark1'!AE814</f>
        <v>40.369669614134914</v>
      </c>
      <c r="AK28" s="155">
        <f t="shared" ref="AK28:AK35" si="20">+P28/S28</f>
        <v>2.1820936741929438</v>
      </c>
      <c r="AL28" s="74">
        <f>+'Ark1'!AF814</f>
        <v>66.743815093985532</v>
      </c>
      <c r="AM28" s="47"/>
      <c r="AN28" s="5"/>
      <c r="AP28" s="13"/>
      <c r="AQ28" s="13"/>
      <c r="AR28" s="11"/>
      <c r="AS28" s="11"/>
      <c r="AT28" s="11"/>
    </row>
    <row r="29" spans="1:46" ht="15.6">
      <c r="A29" s="47"/>
      <c r="B29" s="53">
        <f>+'Ark1'!C815</f>
        <v>2021</v>
      </c>
      <c r="C29" s="53">
        <f>+'Ark1'!G815</f>
        <v>1</v>
      </c>
      <c r="D29" s="54" t="str">
        <f t="shared" ref="D29:D35" si="21">+D20</f>
        <v>Øst</v>
      </c>
      <c r="E29" s="54">
        <f>+'Ark1'!H815</f>
        <v>2</v>
      </c>
      <c r="F29" s="54" t="s">
        <v>7</v>
      </c>
      <c r="G29" s="53">
        <f>+'Ark1'!Q815</f>
        <v>102</v>
      </c>
      <c r="H29" s="53"/>
      <c r="I29" s="357">
        <f>+'Ark1'!R815</f>
        <v>3189.9</v>
      </c>
      <c r="J29" s="53"/>
      <c r="K29" s="176">
        <f>+'Ark1'!AG815</f>
        <v>34.64922142242812</v>
      </c>
      <c r="L29" s="155"/>
      <c r="M29" s="176">
        <f>+'Ark1'!AH815</f>
        <v>3.1035455656917152</v>
      </c>
      <c r="N29" s="357"/>
      <c r="O29" s="355"/>
      <c r="P29" s="155">
        <f>+'Ark1'!U815</f>
        <v>11.66202702279068</v>
      </c>
      <c r="Q29" s="155"/>
      <c r="R29" s="355"/>
      <c r="S29" s="55">
        <f>+'Ark1'!S815</f>
        <v>5.8552619204363774</v>
      </c>
      <c r="T29" s="53"/>
      <c r="U29" s="155"/>
      <c r="V29" s="155"/>
      <c r="W29" s="155"/>
      <c r="X29" s="55">
        <f>+'Ark1'!T815</f>
        <v>4.2854007962632057</v>
      </c>
      <c r="Y29" s="53"/>
      <c r="Z29" s="74">
        <f>+'Ark1'!W815</f>
        <v>0.62697890215994223</v>
      </c>
      <c r="AA29" s="71"/>
      <c r="AB29" s="74">
        <f>+'Ark1'!X815</f>
        <v>23.637104611429823</v>
      </c>
      <c r="AC29" s="74">
        <f>+'Ark1'!Y815</f>
        <v>9.9689645443430805</v>
      </c>
      <c r="AD29" s="74">
        <f>+'Ark1'!Z815</f>
        <v>7.6231707719203952</v>
      </c>
      <c r="AE29" s="155">
        <f>+'Ark1'!Z815</f>
        <v>7.6231707719203952</v>
      </c>
      <c r="AF29" s="55">
        <f>+'Ark1'!AA815</f>
        <v>1.9558334061390577</v>
      </c>
      <c r="AG29" s="55">
        <f>+'Ark1'!AB815</f>
        <v>1.9422481661920503</v>
      </c>
      <c r="AH29" s="74">
        <f>+'Ark1'!AC815</f>
        <v>34.02955444869287</v>
      </c>
      <c r="AI29" s="74">
        <f>+'Ark1'!AD815</f>
        <v>54.231440722993469</v>
      </c>
      <c r="AJ29" s="74">
        <f>+'Ark1'!AE815</f>
        <v>31.999703008642602</v>
      </c>
      <c r="AK29" s="155">
        <f t="shared" si="20"/>
        <v>1.9917173956108081</v>
      </c>
      <c r="AL29" s="74">
        <f>+'Ark1'!AF815</f>
        <v>33.256184906014454</v>
      </c>
      <c r="AM29" s="47"/>
      <c r="AP29" s="13"/>
      <c r="AQ29" s="13"/>
      <c r="AR29" s="11"/>
      <c r="AS29" s="11"/>
      <c r="AT29" s="11"/>
    </row>
    <row r="30" spans="1:46" ht="15.6">
      <c r="A30" s="47"/>
      <c r="B30" s="53">
        <f>+'Ark1'!C816</f>
        <v>2021</v>
      </c>
      <c r="C30" s="53">
        <f>+'Ark1'!G816</f>
        <v>2</v>
      </c>
      <c r="D30" s="54" t="str">
        <f t="shared" si="21"/>
        <v>Vest</v>
      </c>
      <c r="E30" s="54">
        <f>+'Ark1'!H816</f>
        <v>1</v>
      </c>
      <c r="F30" s="54" t="s">
        <v>80</v>
      </c>
      <c r="G30" s="53">
        <f>+'Ark1'!Q816</f>
        <v>154</v>
      </c>
      <c r="H30" s="53"/>
      <c r="I30" s="357">
        <f>+'Ark1'!R816</f>
        <v>5560</v>
      </c>
      <c r="J30" s="53"/>
      <c r="K30" s="176">
        <f>+'Ark1'!AG816</f>
        <v>72.328772649967675</v>
      </c>
      <c r="L30" s="155"/>
      <c r="M30" s="176">
        <f>+'Ark1'!AH816</f>
        <v>0.39568345323741005</v>
      </c>
      <c r="N30" s="357"/>
      <c r="O30" s="355"/>
      <c r="P30" s="155">
        <f>+'Ark1'!U816</f>
        <v>12.31721402877699</v>
      </c>
      <c r="Q30" s="155"/>
      <c r="R30" s="355"/>
      <c r="S30" s="55">
        <f>+'Ark1'!S816</f>
        <v>5.0719424460431668</v>
      </c>
      <c r="T30" s="53"/>
      <c r="U30" s="155"/>
      <c r="V30" s="155"/>
      <c r="W30" s="155"/>
      <c r="X30" s="55">
        <f>+'Ark1'!T816</f>
        <v>4.6789568345323742</v>
      </c>
      <c r="Y30" s="53"/>
      <c r="Z30" s="74">
        <f>+'Ark1'!W816</f>
        <v>0.32374100719424453</v>
      </c>
      <c r="AA30" s="71"/>
      <c r="AB30" s="74">
        <f>+'Ark1'!X816</f>
        <v>29.406474820143885</v>
      </c>
      <c r="AC30" s="74">
        <f>+'Ark1'!Y816</f>
        <v>9.9640287769784166</v>
      </c>
      <c r="AD30" s="74">
        <f>+'Ark1'!Z816</f>
        <v>7.4401914662804129</v>
      </c>
      <c r="AE30" s="155">
        <f>+'Ark1'!Z816</f>
        <v>7.4401914662804129</v>
      </c>
      <c r="AF30" s="55">
        <f>+'Ark1'!AA816</f>
        <v>1.2587265905593079</v>
      </c>
      <c r="AG30" s="55">
        <f>+'Ark1'!AB816</f>
        <v>1.510391937177942</v>
      </c>
      <c r="AH30" s="74">
        <f>+'Ark1'!AC816</f>
        <v>27.145449309736112</v>
      </c>
      <c r="AI30" s="74">
        <f>+'Ark1'!AD816</f>
        <v>35.648688029838681</v>
      </c>
      <c r="AJ30" s="74">
        <f>+'Ark1'!AE816</f>
        <v>47.589172563173825</v>
      </c>
      <c r="AK30" s="155">
        <f t="shared" si="20"/>
        <v>2.4285003546099309</v>
      </c>
      <c r="AL30" s="74">
        <f>+'Ark1'!AF816</f>
        <v>75.430742097408768</v>
      </c>
      <c r="AM30" s="47"/>
      <c r="AP30" s="13"/>
      <c r="AQ30" s="13"/>
      <c r="AR30" s="11"/>
      <c r="AS30" s="11"/>
      <c r="AT30" s="11"/>
    </row>
    <row r="31" spans="1:46" ht="21">
      <c r="A31" s="47"/>
      <c r="B31" s="53">
        <f>+'Ark1'!C817</f>
        <v>2021</v>
      </c>
      <c r="C31" s="53">
        <f>+'Ark1'!G817</f>
        <v>2</v>
      </c>
      <c r="D31" s="54" t="str">
        <f t="shared" si="21"/>
        <v>Vest</v>
      </c>
      <c r="E31" s="54">
        <f>+'Ark1'!H817</f>
        <v>2</v>
      </c>
      <c r="F31" s="54" t="s">
        <v>7</v>
      </c>
      <c r="G31" s="53">
        <f>+'Ark1'!Q817</f>
        <v>105</v>
      </c>
      <c r="H31" s="53"/>
      <c r="I31" s="357">
        <f>+'Ark1'!R817</f>
        <v>1811</v>
      </c>
      <c r="J31" s="53"/>
      <c r="K31" s="176">
        <f>+'Ark1'!AG817</f>
        <v>27.671227350032279</v>
      </c>
      <c r="L31" s="155"/>
      <c r="M31" s="176">
        <f>+'Ark1'!AH817</f>
        <v>0.33130866924351193</v>
      </c>
      <c r="N31" s="357"/>
      <c r="O31" s="355"/>
      <c r="P31" s="155">
        <f>+'Ark1'!U817</f>
        <v>14.467255659856416</v>
      </c>
      <c r="Q31" s="155"/>
      <c r="R31" s="355"/>
      <c r="S31" s="55">
        <f>+'Ark1'!S817</f>
        <v>5.4544450579790178</v>
      </c>
      <c r="T31" s="53"/>
      <c r="U31" s="155"/>
      <c r="V31" s="155"/>
      <c r="W31" s="155"/>
      <c r="X31" s="55">
        <f>+'Ark1'!T817</f>
        <v>4.9221424627277743</v>
      </c>
      <c r="Y31" s="53"/>
      <c r="Z31" s="74">
        <f>+'Ark1'!W817</f>
        <v>2.2087244616234125</v>
      </c>
      <c r="AA31" s="71"/>
      <c r="AB31" s="74">
        <f>+'Ark1'!X817</f>
        <v>35.726118166758681</v>
      </c>
      <c r="AC31" s="74">
        <f>+'Ark1'!Y817</f>
        <v>15.516289342904473</v>
      </c>
      <c r="AD31" s="74">
        <f>+'Ark1'!Z817</f>
        <v>7.7110800493627858</v>
      </c>
      <c r="AE31" s="155">
        <f>+'Ark1'!Z817</f>
        <v>7.7110800493627858</v>
      </c>
      <c r="AF31" s="55">
        <f>+'Ark1'!AA817</f>
        <v>1.4210284182518813</v>
      </c>
      <c r="AG31" s="55">
        <f>+'Ark1'!AB817</f>
        <v>2.1559853491259728</v>
      </c>
      <c r="AH31" s="74">
        <f>+'Ark1'!AC817</f>
        <v>38.137084296309773</v>
      </c>
      <c r="AI31" s="74">
        <f>+'Ark1'!AD817</f>
        <v>62.112355922125694</v>
      </c>
      <c r="AJ31" s="74">
        <f>+'Ark1'!AE817</f>
        <v>53.96297822992176</v>
      </c>
      <c r="AK31" s="155">
        <f t="shared" si="20"/>
        <v>2.6523790240939427</v>
      </c>
      <c r="AL31" s="74">
        <f>+'Ark1'!AF817</f>
        <v>24.569257902591232</v>
      </c>
      <c r="AM31" s="47"/>
      <c r="AP31" s="56"/>
      <c r="AQ31" s="56"/>
      <c r="AR31" s="11"/>
      <c r="AS31" s="11"/>
      <c r="AT31" s="11"/>
    </row>
    <row r="32" spans="1:46" ht="15.6">
      <c r="A32" s="47"/>
      <c r="B32" s="53">
        <f>+'Ark1'!C818</f>
        <v>2021</v>
      </c>
      <c r="C32" s="53">
        <f>+'Ark1'!G818</f>
        <v>3</v>
      </c>
      <c r="D32" s="54" t="str">
        <f t="shared" si="21"/>
        <v>Midt</v>
      </c>
      <c r="E32" s="54">
        <f>+'Ark1'!H818</f>
        <v>1</v>
      </c>
      <c r="F32" s="54" t="s">
        <v>80</v>
      </c>
      <c r="G32" s="53">
        <f>+'Ark1'!Q818</f>
        <v>55</v>
      </c>
      <c r="H32" s="53"/>
      <c r="I32" s="357">
        <f>+'Ark1'!R818</f>
        <v>1350</v>
      </c>
      <c r="J32" s="53"/>
      <c r="K32" s="176">
        <f>+'Ark1'!AG818</f>
        <v>30.681463209391399</v>
      </c>
      <c r="L32" s="155"/>
      <c r="M32" s="176">
        <f>+'Ark1'!AH818</f>
        <v>0</v>
      </c>
      <c r="N32" s="357"/>
      <c r="O32" s="355"/>
      <c r="P32" s="155">
        <f>+'Ark1'!U818</f>
        <v>13.379711111111083</v>
      </c>
      <c r="Q32" s="155"/>
      <c r="R32" s="355"/>
      <c r="S32" s="55">
        <f>+'Ark1'!S818</f>
        <v>5.5385185185185186</v>
      </c>
      <c r="T32" s="53"/>
      <c r="U32" s="155"/>
      <c r="V32" s="155"/>
      <c r="W32" s="155"/>
      <c r="X32" s="55">
        <f>+'Ark1'!T818</f>
        <v>4.9244444444444442</v>
      </c>
      <c r="Y32" s="53"/>
      <c r="Z32" s="74">
        <f>+'Ark1'!W818</f>
        <v>3.0370370370370368</v>
      </c>
      <c r="AA32" s="71"/>
      <c r="AB32" s="74">
        <f>+'Ark1'!X818</f>
        <v>30.296296296296301</v>
      </c>
      <c r="AC32" s="74">
        <f>+'Ark1'!Y818</f>
        <v>13.925925925925927</v>
      </c>
      <c r="AD32" s="74">
        <f>+'Ark1'!Z818</f>
        <v>8.3805488014115337</v>
      </c>
      <c r="AE32" s="155">
        <f>+'Ark1'!Z818</f>
        <v>8.3805488014115337</v>
      </c>
      <c r="AF32" s="55">
        <f>+'Ark1'!AA818</f>
        <v>1.6214984010081157</v>
      </c>
      <c r="AG32" s="55">
        <f>+'Ark1'!AB818</f>
        <v>2.1865401950779142</v>
      </c>
      <c r="AH32" s="74">
        <f>+'Ark1'!AC818</f>
        <v>34.894553198470405</v>
      </c>
      <c r="AI32" s="74">
        <f>+'Ark1'!AD818</f>
        <v>66.451266448018643</v>
      </c>
      <c r="AJ32" s="74">
        <f>+'Ark1'!AE818</f>
        <v>47.717185438627837</v>
      </c>
      <c r="AK32" s="155">
        <f t="shared" si="20"/>
        <v>2.4157563193794251</v>
      </c>
      <c r="AL32" s="74">
        <f>+'Ark1'!AF818</f>
        <v>27.754934210526311</v>
      </c>
      <c r="AM32" s="47"/>
      <c r="AN32" s="4"/>
    </row>
    <row r="33" spans="1:43" ht="15.6">
      <c r="A33" s="47"/>
      <c r="B33" s="53">
        <f>+'Ark1'!C819</f>
        <v>2021</v>
      </c>
      <c r="C33" s="53">
        <f>+'Ark1'!G819</f>
        <v>3</v>
      </c>
      <c r="D33" s="54" t="str">
        <f t="shared" si="21"/>
        <v>Midt</v>
      </c>
      <c r="E33" s="54">
        <f>+'Ark1'!H819</f>
        <v>2</v>
      </c>
      <c r="F33" s="54" t="s">
        <v>7</v>
      </c>
      <c r="G33" s="53">
        <f>+'Ark1'!Q819</f>
        <v>89</v>
      </c>
      <c r="H33" s="53"/>
      <c r="I33" s="357">
        <f>+'Ark1'!R819</f>
        <v>3514</v>
      </c>
      <c r="J33" s="53"/>
      <c r="K33" s="176">
        <f>+'Ark1'!AG819</f>
        <v>69.318536790608604</v>
      </c>
      <c r="L33" s="155"/>
      <c r="M33" s="176">
        <f>+'Ark1'!AH819</f>
        <v>0</v>
      </c>
      <c r="N33" s="357"/>
      <c r="O33" s="355"/>
      <c r="P33" s="155">
        <f>+'Ark1'!U819</f>
        <v>11.613204325554936</v>
      </c>
      <c r="Q33" s="155"/>
      <c r="R33" s="355"/>
      <c r="S33" s="55">
        <f>+'Ark1'!S819</f>
        <v>4.5816733067729087</v>
      </c>
      <c r="T33" s="53"/>
      <c r="U33" s="155"/>
      <c r="V33" s="155"/>
      <c r="W33" s="155"/>
      <c r="X33" s="55">
        <f>+'Ark1'!T819</f>
        <v>4.5014228799089357</v>
      </c>
      <c r="Y33" s="53"/>
      <c r="Z33" s="74">
        <f>+'Ark1'!W819</f>
        <v>1.1098463289698353</v>
      </c>
      <c r="AA33" s="71"/>
      <c r="AB33" s="74">
        <f>+'Ark1'!X819</f>
        <v>25.184974388161638</v>
      </c>
      <c r="AC33" s="74">
        <f>+'Ark1'!Y819</f>
        <v>8.1957882754695497</v>
      </c>
      <c r="AD33" s="74">
        <f>+'Ark1'!Z819</f>
        <v>7.1631044030930768</v>
      </c>
      <c r="AE33" s="155">
        <f>+'Ark1'!Z819</f>
        <v>7.1631044030930768</v>
      </c>
      <c r="AF33" s="55">
        <f>+'Ark1'!AA819</f>
        <v>1.5779012235207996</v>
      </c>
      <c r="AG33" s="55">
        <f>+'Ark1'!AB819</f>
        <v>1.8874486492127516</v>
      </c>
      <c r="AH33" s="74">
        <f>+'Ark1'!AC819</f>
        <v>30.445229412712248</v>
      </c>
      <c r="AI33" s="74">
        <f>+'Ark1'!AD819</f>
        <v>45.122020564233758</v>
      </c>
      <c r="AJ33" s="74">
        <f>+'Ark1'!AE819</f>
        <v>60.132234247318735</v>
      </c>
      <c r="AK33" s="155">
        <f t="shared" si="20"/>
        <v>2.5347080745341639</v>
      </c>
      <c r="AL33" s="74">
        <f>+'Ark1'!AF819</f>
        <v>72.245065789473699</v>
      </c>
      <c r="AM33" s="47"/>
      <c r="AN33" s="18"/>
      <c r="AP33" s="1"/>
      <c r="AQ33" s="5"/>
    </row>
    <row r="34" spans="1:43" ht="15.6">
      <c r="A34" s="47"/>
      <c r="B34" s="53">
        <f>+'Ark1'!C820</f>
        <v>2021</v>
      </c>
      <c r="C34" s="53">
        <f>+'Ark1'!G820</f>
        <v>4</v>
      </c>
      <c r="D34" s="54" t="str">
        <f t="shared" si="21"/>
        <v>Nord</v>
      </c>
      <c r="E34" s="54">
        <f>+'Ark1'!H820</f>
        <v>1</v>
      </c>
      <c r="F34" s="54" t="s">
        <v>80</v>
      </c>
      <c r="G34" s="53">
        <f>+'Ark1'!Q820</f>
        <v>83</v>
      </c>
      <c r="H34" s="53"/>
      <c r="I34" s="357">
        <f>+'Ark1'!R820</f>
        <v>3537</v>
      </c>
      <c r="J34" s="53"/>
      <c r="K34" s="176">
        <f>+'Ark1'!AG820</f>
        <v>74.681058325806092</v>
      </c>
      <c r="L34" s="155"/>
      <c r="M34" s="176">
        <f>+'Ark1'!AH820</f>
        <v>0</v>
      </c>
      <c r="N34" s="357"/>
      <c r="O34" s="355"/>
      <c r="P34" s="155">
        <f>+'Ark1'!U820</f>
        <v>16.44911224201303</v>
      </c>
      <c r="Q34" s="155"/>
      <c r="R34" s="355"/>
      <c r="S34" s="55">
        <f>+'Ark1'!S820</f>
        <v>5.0113090189426064</v>
      </c>
      <c r="T34" s="53"/>
      <c r="U34" s="155"/>
      <c r="V34" s="155"/>
      <c r="W34" s="155"/>
      <c r="X34" s="55">
        <f>+'Ark1'!T820</f>
        <v>4.5402883799830382</v>
      </c>
      <c r="Y34" s="53"/>
      <c r="Z34" s="74">
        <f>+'Ark1'!W820</f>
        <v>2.9686174724342678</v>
      </c>
      <c r="AA34" s="71"/>
      <c r="AB34" s="74">
        <f>+'Ark1'!X820</f>
        <v>49.109414758269722</v>
      </c>
      <c r="AC34" s="74">
        <f>+'Ark1'!Y820</f>
        <v>21.232683064744137</v>
      </c>
      <c r="AD34" s="74">
        <f>+'Ark1'!Z820</f>
        <v>7.7793357305351121</v>
      </c>
      <c r="AE34" s="155">
        <f>+'Ark1'!Z820</f>
        <v>7.7793357305351121</v>
      </c>
      <c r="AF34" s="55">
        <f>+'Ark1'!AA820</f>
        <v>1.5277609812547872</v>
      </c>
      <c r="AG34" s="55">
        <f>+'Ark1'!AB820</f>
        <v>2.3546529292575316</v>
      </c>
      <c r="AH34" s="74">
        <f>+'Ark1'!AC820</f>
        <v>31.734415836724523</v>
      </c>
      <c r="AI34" s="74">
        <f>+'Ark1'!AD820</f>
        <v>59.669082214029778</v>
      </c>
      <c r="AJ34" s="74">
        <f>+'Ark1'!AE820</f>
        <v>58.311032915204393</v>
      </c>
      <c r="AK34" s="155">
        <f t="shared" si="20"/>
        <v>3.2823983074753222</v>
      </c>
      <c r="AL34" s="74">
        <f>+'Ark1'!AF820</f>
        <v>73.58019554815894</v>
      </c>
      <c r="AM34" s="47"/>
      <c r="AN34" s="18"/>
    </row>
    <row r="35" spans="1:43" ht="15.6">
      <c r="A35" s="47"/>
      <c r="B35" s="53">
        <f>+'Ark1'!C821</f>
        <v>2021</v>
      </c>
      <c r="C35" s="53">
        <f>+'Ark1'!G821</f>
        <v>4</v>
      </c>
      <c r="D35" s="54" t="str">
        <f t="shared" si="21"/>
        <v>Nord</v>
      </c>
      <c r="E35" s="54">
        <f>+'Ark1'!H821</f>
        <v>2</v>
      </c>
      <c r="F35" s="54" t="s">
        <v>7</v>
      </c>
      <c r="G35" s="53">
        <f>+'Ark1'!Q821</f>
        <v>27</v>
      </c>
      <c r="H35" s="53"/>
      <c r="I35" s="357">
        <f>+'Ark1'!R821</f>
        <v>1270</v>
      </c>
      <c r="J35" s="53"/>
      <c r="K35" s="176">
        <f>+'Ark1'!AG821</f>
        <v>25.318941674193912</v>
      </c>
      <c r="L35" s="155"/>
      <c r="M35" s="176">
        <f>+'Ark1'!AH821</f>
        <v>0</v>
      </c>
      <c r="N35" s="357"/>
      <c r="O35" s="355"/>
      <c r="P35" s="155">
        <f>+'Ark1'!U821</f>
        <v>15.53133858267714</v>
      </c>
      <c r="Q35" s="155"/>
      <c r="R35" s="355"/>
      <c r="S35" s="55">
        <f>+'Ark1'!S821</f>
        <v>5.8496062992125992</v>
      </c>
      <c r="T35" s="53"/>
      <c r="U35" s="155"/>
      <c r="V35" s="155"/>
      <c r="W35" s="155"/>
      <c r="X35" s="55">
        <f>+'Ark1'!T821</f>
        <v>4.9598425196850391</v>
      </c>
      <c r="Y35" s="53"/>
      <c r="Z35" s="74">
        <f>+'Ark1'!W821</f>
        <v>2.598425196850394</v>
      </c>
      <c r="AA35" s="71"/>
      <c r="AB35" s="74">
        <f>+'Ark1'!X821</f>
        <v>47.401574803149607</v>
      </c>
      <c r="AC35" s="74">
        <f>+'Ark1'!Y821</f>
        <v>25.43307086614174</v>
      </c>
      <c r="AD35" s="74">
        <f>+'Ark1'!Z821</f>
        <v>8.9662715644381379</v>
      </c>
      <c r="AE35" s="155">
        <f>+'Ark1'!Z821</f>
        <v>8.9662715644381379</v>
      </c>
      <c r="AF35" s="55">
        <f>+'Ark1'!AA821</f>
        <v>1.2468147773804179</v>
      </c>
      <c r="AG35" s="55">
        <f>+'Ark1'!AB821</f>
        <v>2.3188634143163913</v>
      </c>
      <c r="AH35" s="74">
        <f>+'Ark1'!AC821</f>
        <v>52.268277767256805</v>
      </c>
      <c r="AI35" s="74">
        <f>+'Ark1'!AD821</f>
        <v>72.056415355187937</v>
      </c>
      <c r="AJ35" s="74">
        <f>+'Ark1'!AE821</f>
        <v>54.695831402935241</v>
      </c>
      <c r="AK35" s="155">
        <f t="shared" si="20"/>
        <v>2.6551083591331222</v>
      </c>
      <c r="AL35" s="74">
        <f>+'Ark1'!AF821</f>
        <v>26.41980445184106</v>
      </c>
      <c r="AM35" s="47"/>
      <c r="AN35" s="18"/>
    </row>
    <row r="36" spans="1:43" ht="15.6">
      <c r="A36" s="47"/>
      <c r="B36" s="47"/>
      <c r="C36" s="47"/>
      <c r="D36" s="47"/>
      <c r="E36" s="47"/>
      <c r="F36" s="47"/>
      <c r="G36" s="47"/>
      <c r="H36" s="47"/>
      <c r="I36" s="341"/>
      <c r="J36" s="47"/>
      <c r="K36" s="47"/>
      <c r="L36" s="47"/>
      <c r="M36" s="47"/>
      <c r="N36" s="341"/>
      <c r="O36" s="355"/>
      <c r="P36" s="47"/>
      <c r="Q36" s="47"/>
      <c r="R36" s="355"/>
      <c r="S36" s="47"/>
      <c r="T36" s="47"/>
      <c r="U36" s="47"/>
      <c r="V36" s="47"/>
      <c r="W36" s="47"/>
      <c r="X36" s="47"/>
      <c r="Y36" s="47"/>
      <c r="Z36" s="47"/>
      <c r="AA36" s="71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18"/>
    </row>
    <row r="37" spans="1:43" ht="15.6">
      <c r="A37" s="47"/>
      <c r="B37">
        <f>+'Ark1'!C822</f>
        <v>2020</v>
      </c>
      <c r="C37">
        <f>+'Ark1'!G822</f>
        <v>1</v>
      </c>
      <c r="D37" s="3" t="str">
        <f t="shared" ref="D37:D44" si="22">+D28</f>
        <v>Øst</v>
      </c>
      <c r="E37" s="3">
        <f>+'Ark1'!H822</f>
        <v>1</v>
      </c>
      <c r="F37" s="3" t="s">
        <v>80</v>
      </c>
      <c r="G37">
        <f>+'Ark1'!Q822</f>
        <v>134</v>
      </c>
      <c r="I37" s="537">
        <f>+'Ark1'!R822</f>
        <v>6636</v>
      </c>
      <c r="K37" s="194">
        <f>+'Ark1'!AG822</f>
        <v>67.170391799335931</v>
      </c>
      <c r="M37" s="194">
        <f>+'Ark1'!AH822</f>
        <v>0.78360458107293574</v>
      </c>
      <c r="O37" s="355"/>
      <c r="P37" s="92">
        <f>+'Ark1'!U822</f>
        <v>10.771137733574456</v>
      </c>
      <c r="R37" s="355"/>
      <c r="S37" s="1">
        <f>+'Ark1'!S822</f>
        <v>4.9457504520795661</v>
      </c>
      <c r="X37" s="1">
        <f>+'Ark1'!T822</f>
        <v>5.6220614828209756</v>
      </c>
      <c r="Z37" s="11">
        <f>+'Ark1'!W822</f>
        <v>1.763110307414105</v>
      </c>
      <c r="AB37" s="11">
        <f>+'Ark1'!X822</f>
        <v>21.971066907775764</v>
      </c>
      <c r="AC37" s="11">
        <f>+'Ark1'!Y822</f>
        <v>8.1223628691983123</v>
      </c>
      <c r="AD37" s="11">
        <f>+'Ark1'!Z822</f>
        <v>7.3251257851487104</v>
      </c>
      <c r="AE37" s="92">
        <f>+'Ark1'!Z822</f>
        <v>7.3251257851487104</v>
      </c>
      <c r="AF37" s="1">
        <f>+'Ark1'!AA822</f>
        <v>1.3163362540122403</v>
      </c>
      <c r="AG37" s="1">
        <f>+'Ark1'!AB822</f>
        <v>2.0964582420780102</v>
      </c>
      <c r="AH37" s="11">
        <f>+'Ark1'!AC822</f>
        <v>1.4214087127837285</v>
      </c>
      <c r="AI37" s="11">
        <f>+'Ark1'!AD822</f>
        <v>20.146241417382036</v>
      </c>
      <c r="AJ37" s="11">
        <f>+'Ark1'!AE822</f>
        <v>34.428782780464843</v>
      </c>
      <c r="AK37" s="92">
        <f t="shared" ref="AK37:AK44" si="23">+P37/S37</f>
        <v>2.1778570993296795</v>
      </c>
      <c r="AL37" s="11">
        <f>+'Ark1'!AF822</f>
        <v>68.582058701942969</v>
      </c>
      <c r="AM37" s="47"/>
      <c r="AN37" s="18"/>
    </row>
    <row r="38" spans="1:43" ht="15.6">
      <c r="A38" s="47"/>
      <c r="B38">
        <f>+'Ark1'!C823</f>
        <v>2020</v>
      </c>
      <c r="C38">
        <f>+'Ark1'!G823</f>
        <v>1</v>
      </c>
      <c r="D38" s="3" t="str">
        <f t="shared" si="22"/>
        <v>Øst</v>
      </c>
      <c r="E38" s="3">
        <f>+'Ark1'!H823</f>
        <v>2</v>
      </c>
      <c r="F38" s="3" t="s">
        <v>7</v>
      </c>
      <c r="G38">
        <f>+'Ark1'!Q823</f>
        <v>106</v>
      </c>
      <c r="I38" s="537">
        <f>+'Ark1'!R823</f>
        <v>3040</v>
      </c>
      <c r="K38" s="194">
        <f>+'Ark1'!AG823</f>
        <v>32.829608200664069</v>
      </c>
      <c r="M38" s="194">
        <f>+'Ark1'!AH823</f>
        <v>2.3684210526315779</v>
      </c>
      <c r="O38" s="355"/>
      <c r="P38" s="92">
        <f>+'Ark1'!U823</f>
        <v>11.49164473684211</v>
      </c>
      <c r="R38" s="355"/>
      <c r="S38" s="1">
        <f>+'Ark1'!S823</f>
        <v>6.0832236842105276</v>
      </c>
      <c r="X38" s="1">
        <f>+'Ark1'!T823</f>
        <v>4.5805921052631557</v>
      </c>
      <c r="Z38" s="11">
        <f>+'Ark1'!W823</f>
        <v>0.85526315789473695</v>
      </c>
      <c r="AB38" s="11">
        <f>+'Ark1'!X823</f>
        <v>24.210526315789473</v>
      </c>
      <c r="AC38" s="11">
        <f>+'Ark1'!Y823</f>
        <v>8.8157894736842106</v>
      </c>
      <c r="AD38" s="11">
        <f>+'Ark1'!Z823</f>
        <v>7.1867776015986573</v>
      </c>
      <c r="AE38" s="92">
        <f>+'Ark1'!Z823</f>
        <v>7.1867776015986573</v>
      </c>
      <c r="AF38" s="1">
        <f>+'Ark1'!AA823</f>
        <v>2.1332228218965099</v>
      </c>
      <c r="AG38" s="1">
        <f>+'Ark1'!AB823</f>
        <v>1.8592102644150019</v>
      </c>
      <c r="AH38" s="11">
        <f>+'Ark1'!AC823</f>
        <v>23.963347701375255</v>
      </c>
      <c r="AI38" s="11">
        <f>+'Ark1'!AD823</f>
        <v>42.502932064097408</v>
      </c>
      <c r="AJ38" s="11">
        <f>+'Ark1'!AE823</f>
        <v>26.010757572829281</v>
      </c>
      <c r="AK38" s="92">
        <f t="shared" si="23"/>
        <v>1.8890715405829237</v>
      </c>
      <c r="AL38" s="11">
        <f>+'Ark1'!AF823</f>
        <v>31.417941298057038</v>
      </c>
      <c r="AM38" s="47"/>
      <c r="AN38" s="18"/>
    </row>
    <row r="39" spans="1:43" ht="15.6">
      <c r="A39" s="47"/>
      <c r="B39">
        <f>+'Ark1'!C824</f>
        <v>2020</v>
      </c>
      <c r="C39">
        <f>+'Ark1'!G824</f>
        <v>2</v>
      </c>
      <c r="D39" s="3" t="str">
        <f t="shared" si="22"/>
        <v>Vest</v>
      </c>
      <c r="E39" s="3">
        <f>+'Ark1'!H824</f>
        <v>1</v>
      </c>
      <c r="F39" s="3" t="s">
        <v>80</v>
      </c>
      <c r="G39">
        <f>+'Ark1'!Q824</f>
        <v>149</v>
      </c>
      <c r="I39" s="537">
        <f>+'Ark1'!R824</f>
        <v>5557</v>
      </c>
      <c r="K39" s="194">
        <f>+'Ark1'!AG824</f>
        <v>70.169688304867876</v>
      </c>
      <c r="M39" s="194">
        <f>+'Ark1'!AH824</f>
        <v>5.3985963649451137E-2</v>
      </c>
      <c r="O39" s="355"/>
      <c r="P39" s="92">
        <f>+'Ark1'!U824</f>
        <v>11.776755443584651</v>
      </c>
      <c r="R39" s="355"/>
      <c r="S39" s="1">
        <f>+'Ark1'!S824</f>
        <v>4.915242037070362</v>
      </c>
      <c r="X39" s="1">
        <f>+'Ark1'!T824</f>
        <v>4.6409933417311491</v>
      </c>
      <c r="Z39" s="11">
        <f>+'Ark1'!W824</f>
        <v>0.75580349109231604</v>
      </c>
      <c r="AB39" s="11">
        <f>+'Ark1'!X824</f>
        <v>28.10869174014756</v>
      </c>
      <c r="AC39" s="11">
        <f>+'Ark1'!Y824</f>
        <v>9.1956091416231818</v>
      </c>
      <c r="AD39" s="11">
        <f>+'Ark1'!Z824</f>
        <v>7.5037164710754514</v>
      </c>
      <c r="AE39" s="92">
        <f>+'Ark1'!Z824</f>
        <v>7.5037164710754514</v>
      </c>
      <c r="AF39" s="1">
        <f>+'Ark1'!AA824</f>
        <v>1.3686296802387403</v>
      </c>
      <c r="AG39" s="1">
        <f>+'Ark1'!AB824</f>
        <v>1.7455968780952396</v>
      </c>
      <c r="AH39" s="11">
        <f>+'Ark1'!AC824</f>
        <v>8.9834450507530885</v>
      </c>
      <c r="AI39" s="11">
        <f>+'Ark1'!AD824</f>
        <v>32.911404219979019</v>
      </c>
      <c r="AJ39" s="11">
        <f>+'Ark1'!AE824</f>
        <v>47.264715284285053</v>
      </c>
      <c r="AK39" s="92">
        <f t="shared" si="23"/>
        <v>2.3959665373068719</v>
      </c>
      <c r="AL39" s="11">
        <f>+'Ark1'!AF824</f>
        <v>72.993563641140142</v>
      </c>
      <c r="AM39" s="47"/>
      <c r="AN39" s="18"/>
    </row>
    <row r="40" spans="1:43" ht="15.6">
      <c r="A40" s="47"/>
      <c r="B40">
        <f>+'Ark1'!C825</f>
        <v>2020</v>
      </c>
      <c r="C40">
        <f>+'Ark1'!G825</f>
        <v>2</v>
      </c>
      <c r="D40" s="3" t="str">
        <f t="shared" si="22"/>
        <v>Vest</v>
      </c>
      <c r="E40" s="3">
        <f>+'Ark1'!H825</f>
        <v>2</v>
      </c>
      <c r="F40" s="3" t="s">
        <v>7</v>
      </c>
      <c r="G40">
        <f>+'Ark1'!Q825</f>
        <v>105</v>
      </c>
      <c r="I40" s="537">
        <f>+'Ark1'!R825</f>
        <v>2056</v>
      </c>
      <c r="K40" s="194">
        <f>+'Ark1'!AG825</f>
        <v>29.830311695132121</v>
      </c>
      <c r="M40" s="194">
        <f>+'Ark1'!AH825</f>
        <v>0.68093385214007796</v>
      </c>
      <c r="O40" s="355"/>
      <c r="P40" s="92">
        <f>+'Ark1'!U825</f>
        <v>13.531663424124497</v>
      </c>
      <c r="R40" s="355"/>
      <c r="S40" s="1">
        <f>+'Ark1'!S825</f>
        <v>5.0462062256809324</v>
      </c>
      <c r="X40" s="1">
        <f>+'Ark1'!T825</f>
        <v>4.5666342412451364</v>
      </c>
      <c r="Z40" s="11">
        <f>+'Ark1'!W825</f>
        <v>0.53501945525291805</v>
      </c>
      <c r="AB40" s="11">
        <f>+'Ark1'!X825</f>
        <v>35.31128404669262</v>
      </c>
      <c r="AC40" s="11">
        <f>+'Ark1'!Y825</f>
        <v>12.402723735408555</v>
      </c>
      <c r="AD40" s="11">
        <f>+'Ark1'!Z825</f>
        <v>7.7392145583451857</v>
      </c>
      <c r="AE40" s="92">
        <f>+'Ark1'!Z825</f>
        <v>7.7392145583451857</v>
      </c>
      <c r="AF40" s="1">
        <f>+'Ark1'!AA825</f>
        <v>1.5385150011725051</v>
      </c>
      <c r="AG40" s="1">
        <f>+'Ark1'!AB825</f>
        <v>2.0151265407338439</v>
      </c>
      <c r="AH40" s="11">
        <f>+'Ark1'!AC825</f>
        <v>18.122494130424819</v>
      </c>
      <c r="AI40" s="11">
        <f>+'Ark1'!AD825</f>
        <v>52.745235087566883</v>
      </c>
      <c r="AJ40" s="11">
        <f>+'Ark1'!AE825</f>
        <v>43.741335841535914</v>
      </c>
      <c r="AK40" s="92">
        <f t="shared" si="23"/>
        <v>2.6815518072289133</v>
      </c>
      <c r="AL40" s="11">
        <f>+'Ark1'!AF825</f>
        <v>27.006436358859844</v>
      </c>
      <c r="AM40" s="47"/>
      <c r="AN40" s="18"/>
    </row>
    <row r="41" spans="1:43" ht="15.6">
      <c r="A41" s="47"/>
      <c r="B41">
        <f>+'Ark1'!C826</f>
        <v>2020</v>
      </c>
      <c r="C41">
        <f>+'Ark1'!G826</f>
        <v>3</v>
      </c>
      <c r="D41" s="3" t="str">
        <f t="shared" si="22"/>
        <v>Midt</v>
      </c>
      <c r="E41" s="3">
        <f>+'Ark1'!H826</f>
        <v>1</v>
      </c>
      <c r="F41" s="3" t="s">
        <v>80</v>
      </c>
      <c r="G41">
        <f>+'Ark1'!Q826</f>
        <v>59</v>
      </c>
      <c r="I41" s="537">
        <f>+'Ark1'!R826</f>
        <v>1551</v>
      </c>
      <c r="K41" s="194">
        <f>+'Ark1'!AG826</f>
        <v>36.80940294476045</v>
      </c>
      <c r="M41" s="194">
        <f>+'Ark1'!AH826</f>
        <v>0</v>
      </c>
      <c r="O41" s="355"/>
      <c r="P41" s="92">
        <f>+'Ark1'!U826</f>
        <v>13.81234042553189</v>
      </c>
      <c r="R41" s="355"/>
      <c r="S41" s="1">
        <f>+'Ark1'!S826</f>
        <v>5.3623468729851718</v>
      </c>
      <c r="X41" s="1">
        <f>+'Ark1'!T826</f>
        <v>4.9400386847195357</v>
      </c>
      <c r="Z41" s="11">
        <f>+'Ark1'!W826</f>
        <v>2.7079303675048356</v>
      </c>
      <c r="AB41" s="11">
        <f>+'Ark1'!X826</f>
        <v>36.234687298517088</v>
      </c>
      <c r="AC41" s="11">
        <f>+'Ark1'!Y826</f>
        <v>15.344938749194069</v>
      </c>
      <c r="AD41" s="11">
        <f>+'Ark1'!Z826</f>
        <v>8.2951806055890085</v>
      </c>
      <c r="AE41" s="92">
        <f>+'Ark1'!Z826</f>
        <v>8.2951806055890085</v>
      </c>
      <c r="AF41" s="1">
        <f>+'Ark1'!AA826</f>
        <v>1.6920112398289497</v>
      </c>
      <c r="AG41" s="1">
        <f>+'Ark1'!AB826</f>
        <v>2.1252562477089962</v>
      </c>
      <c r="AH41" s="11">
        <f>+'Ark1'!AC826</f>
        <v>11.610779848902204</v>
      </c>
      <c r="AI41" s="11">
        <f>+'Ark1'!AD826</f>
        <v>56.191380619961855</v>
      </c>
      <c r="AJ41" s="11">
        <f>+'Ark1'!AE826</f>
        <v>33.2004427404325</v>
      </c>
      <c r="AK41" s="92">
        <f t="shared" si="23"/>
        <v>2.5758013706865404</v>
      </c>
      <c r="AL41" s="11">
        <f>+'Ark1'!AF826</f>
        <v>31.582162492364084</v>
      </c>
      <c r="AM41" s="47"/>
      <c r="AN41" s="18"/>
    </row>
    <row r="42" spans="1:43" ht="15.6">
      <c r="A42" s="47"/>
      <c r="B42">
        <f>+'Ark1'!C827</f>
        <v>2020</v>
      </c>
      <c r="C42">
        <f>+'Ark1'!G827</f>
        <v>3</v>
      </c>
      <c r="D42" s="3" t="str">
        <f t="shared" si="22"/>
        <v>Midt</v>
      </c>
      <c r="E42" s="3">
        <f>+'Ark1'!H827</f>
        <v>2</v>
      </c>
      <c r="F42" s="3" t="s">
        <v>7</v>
      </c>
      <c r="G42">
        <f>+'Ark1'!Q827</f>
        <v>69</v>
      </c>
      <c r="I42" s="537">
        <f>+'Ark1'!R827</f>
        <v>3360</v>
      </c>
      <c r="K42" s="194">
        <f>+'Ark1'!AG827</f>
        <v>63.19059705523955</v>
      </c>
      <c r="M42" s="194">
        <f>+'Ark1'!AH827</f>
        <v>8.9285714285714302E-2</v>
      </c>
      <c r="O42" s="355"/>
      <c r="P42" s="92">
        <f>+'Ark1'!U827</f>
        <v>10.945446428571419</v>
      </c>
      <c r="R42" s="355"/>
      <c r="S42" s="1">
        <f>+'Ark1'!S827</f>
        <v>4.7422619047619055</v>
      </c>
      <c r="X42" s="1">
        <f>+'Ark1'!T827</f>
        <v>4.3241071428571436</v>
      </c>
      <c r="Z42" s="11">
        <f>+'Ark1'!W827</f>
        <v>0.92261904761904723</v>
      </c>
      <c r="AB42" s="11">
        <f>+'Ark1'!X827</f>
        <v>22.142857142857139</v>
      </c>
      <c r="AC42" s="11">
        <f>+'Ark1'!Y827</f>
        <v>8.4821428571428612</v>
      </c>
      <c r="AD42" s="11">
        <f>+'Ark1'!Z827</f>
        <v>7.2174398229788386</v>
      </c>
      <c r="AE42" s="92">
        <f>+'Ark1'!Z827</f>
        <v>7.2174398229788386</v>
      </c>
      <c r="AF42" s="1">
        <f>+'Ark1'!AA827</f>
        <v>1.4161902710394703</v>
      </c>
      <c r="AG42" s="1">
        <f>+'Ark1'!AB827</f>
        <v>1.838416706984684</v>
      </c>
      <c r="AH42" s="11">
        <f>+'Ark1'!AC827</f>
        <v>29.971227138296442</v>
      </c>
      <c r="AI42" s="11">
        <f>+'Ark1'!AD827</f>
        <v>47.240312664649473</v>
      </c>
      <c r="AJ42" s="11">
        <f>+'Ark1'!AE827</f>
        <v>54.306353464572574</v>
      </c>
      <c r="AK42" s="92">
        <f t="shared" si="23"/>
        <v>2.3080645161290301</v>
      </c>
      <c r="AL42" s="11">
        <f>+'Ark1'!AF827</f>
        <v>68.417837507635923</v>
      </c>
      <c r="AM42" s="47"/>
      <c r="AN42" s="18"/>
    </row>
    <row r="43" spans="1:43" ht="15.6">
      <c r="A43" s="47"/>
      <c r="B43">
        <f>+'Ark1'!C828</f>
        <v>2020</v>
      </c>
      <c r="C43">
        <f>+'Ark1'!G828</f>
        <v>4</v>
      </c>
      <c r="D43" s="3" t="str">
        <f t="shared" si="22"/>
        <v>Nord</v>
      </c>
      <c r="E43" s="3">
        <f>+'Ark1'!H828</f>
        <v>1</v>
      </c>
      <c r="F43" s="3" t="s">
        <v>80</v>
      </c>
      <c r="G43">
        <f>+'Ark1'!Q828</f>
        <v>84</v>
      </c>
      <c r="I43" s="537">
        <f>+'Ark1'!R828</f>
        <v>3812</v>
      </c>
      <c r="K43" s="194">
        <f>+'Ark1'!AG828</f>
        <v>77.882822471133025</v>
      </c>
      <c r="M43" s="194">
        <f>+'Ark1'!AH828</f>
        <v>0</v>
      </c>
      <c r="O43" s="355"/>
      <c r="P43" s="92">
        <f>+'Ark1'!U828</f>
        <v>17.01639559286463</v>
      </c>
      <c r="R43" s="355"/>
      <c r="S43" s="1">
        <f>+'Ark1'!S828</f>
        <v>5.1744491080797488</v>
      </c>
      <c r="X43" s="1">
        <f>+'Ark1'!T828</f>
        <v>5.0978488982161592</v>
      </c>
      <c r="Z43" s="11">
        <f>+'Ark1'!W828</f>
        <v>2.8331584470094433</v>
      </c>
      <c r="AB43" s="11">
        <f>+'Ark1'!X828</f>
        <v>53.069254984260247</v>
      </c>
      <c r="AC43" s="11">
        <f>+'Ark1'!Y828</f>
        <v>23.084994753410282</v>
      </c>
      <c r="AD43" s="11">
        <f>+'Ark1'!Z828</f>
        <v>7.6827987621291776</v>
      </c>
      <c r="AE43" s="92">
        <f>+'Ark1'!Z828</f>
        <v>7.6827987621291776</v>
      </c>
      <c r="AF43" s="1">
        <f>+'Ark1'!AA828</f>
        <v>1.5201507062658255</v>
      </c>
      <c r="AG43" s="1">
        <f>+'Ark1'!AB828</f>
        <v>2.1603178787123678</v>
      </c>
      <c r="AH43" s="11">
        <f>+'Ark1'!AC828</f>
        <v>29.710377332198902</v>
      </c>
      <c r="AI43" s="11">
        <f>+'Ark1'!AD828</f>
        <v>60.586636803405611</v>
      </c>
      <c r="AJ43" s="11">
        <f>+'Ark1'!AE828</f>
        <v>51.969940666954578</v>
      </c>
      <c r="AK43" s="92">
        <f t="shared" si="23"/>
        <v>3.2885424588086165</v>
      </c>
      <c r="AL43" s="11">
        <f>+'Ark1'!AF828</f>
        <v>75.830515217823745</v>
      </c>
      <c r="AM43" s="47"/>
      <c r="AN43" s="18"/>
    </row>
    <row r="44" spans="1:43" ht="15.6">
      <c r="A44" s="47"/>
      <c r="B44">
        <f>+'Ark1'!C829</f>
        <v>2020</v>
      </c>
      <c r="C44">
        <f>+'Ark1'!G829</f>
        <v>4</v>
      </c>
      <c r="D44" s="3" t="str">
        <f t="shared" si="22"/>
        <v>Nord</v>
      </c>
      <c r="E44" s="3">
        <f>+'Ark1'!H829</f>
        <v>2</v>
      </c>
      <c r="F44" s="3" t="s">
        <v>7</v>
      </c>
      <c r="G44">
        <f>+'Ark1'!Q829</f>
        <v>25</v>
      </c>
      <c r="I44" s="537">
        <f>+'Ark1'!R829</f>
        <v>1215</v>
      </c>
      <c r="K44" s="194">
        <f>+'Ark1'!AG829</f>
        <v>22.117177528866968</v>
      </c>
      <c r="M44" s="194">
        <f>+'Ark1'!AH829</f>
        <v>0</v>
      </c>
      <c r="O44" s="355"/>
      <c r="P44" s="92">
        <f>+'Ark1'!U829</f>
        <v>15.161152263374497</v>
      </c>
      <c r="R44" s="355"/>
      <c r="S44" s="1">
        <f>+'Ark1'!S829</f>
        <v>5.6222222222222227</v>
      </c>
      <c r="X44" s="1">
        <f>+'Ark1'!T829</f>
        <v>4.5012345679012364</v>
      </c>
      <c r="Z44" s="11">
        <f>+'Ark1'!W829</f>
        <v>1.5637860082304529</v>
      </c>
      <c r="AB44" s="11">
        <f>+'Ark1'!X829</f>
        <v>43.045267489711925</v>
      </c>
      <c r="AC44" s="11">
        <f>+'Ark1'!Y829</f>
        <v>19.917695473251033</v>
      </c>
      <c r="AD44" s="11">
        <f>+'Ark1'!Z829</f>
        <v>8.333060064004929</v>
      </c>
      <c r="AE44" s="92">
        <f>+'Ark1'!Z829</f>
        <v>8.333060064004929</v>
      </c>
      <c r="AF44" s="1">
        <f>+'Ark1'!AA829</f>
        <v>1.3399834161494539</v>
      </c>
      <c r="AG44" s="1">
        <f>+'Ark1'!AB829</f>
        <v>2.3228597650714473</v>
      </c>
      <c r="AH44" s="11">
        <f>+'Ark1'!AC829</f>
        <v>47.712262960475989</v>
      </c>
      <c r="AI44" s="11">
        <f>+'Ark1'!AD829</f>
        <v>73.315007482688131</v>
      </c>
      <c r="AJ44" s="11">
        <f>+'Ark1'!AE829</f>
        <v>55.10777980757203</v>
      </c>
      <c r="AK44" s="92">
        <f t="shared" si="23"/>
        <v>2.6966476357780724</v>
      </c>
      <c r="AL44" s="11">
        <f>+'Ark1'!AF829</f>
        <v>24.169484782176248</v>
      </c>
      <c r="AM44" s="47"/>
      <c r="AN44" s="18"/>
    </row>
    <row r="45" spans="1:43" ht="15.6">
      <c r="A45" s="47"/>
      <c r="B45" s="47"/>
      <c r="C45" s="47"/>
      <c r="D45" s="47"/>
      <c r="E45" s="47"/>
      <c r="F45" s="47"/>
      <c r="G45" s="47"/>
      <c r="H45" s="47"/>
      <c r="I45" s="341"/>
      <c r="J45" s="47"/>
      <c r="K45" s="47"/>
      <c r="L45" s="47"/>
      <c r="M45" s="47"/>
      <c r="N45" s="341"/>
      <c r="O45" s="355"/>
      <c r="P45" s="47"/>
      <c r="Q45" s="47"/>
      <c r="R45" s="355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18"/>
    </row>
    <row r="46" spans="1:43" ht="14.4" customHeight="1">
      <c r="A46" s="47"/>
      <c r="B46" s="53">
        <f>+'Ark1'!C830</f>
        <v>2019</v>
      </c>
      <c r="C46" s="53">
        <f>+'Ark1'!G830</f>
        <v>1</v>
      </c>
      <c r="D46" s="54" t="s">
        <v>439</v>
      </c>
      <c r="E46" s="54">
        <f>+'Ark1'!H830</f>
        <v>1</v>
      </c>
      <c r="F46" s="54" t="s">
        <v>80</v>
      </c>
      <c r="G46" s="53">
        <f>+'Ark1'!Q830</f>
        <v>129</v>
      </c>
      <c r="H46" s="53"/>
      <c r="I46" s="357">
        <f>+'Ark1'!R830</f>
        <v>6468</v>
      </c>
      <c r="J46" s="53"/>
      <c r="K46" s="176">
        <f>+'Ark1'!AG830</f>
        <v>63.727650443377819</v>
      </c>
      <c r="L46" s="155"/>
      <c r="M46" s="176">
        <f>+'Ark1'!AH830</f>
        <v>0.68027210884353739</v>
      </c>
      <c r="N46" s="357"/>
      <c r="O46" s="355"/>
      <c r="P46" s="155">
        <f>+'Ark1'!U830</f>
        <v>10.614024427953002</v>
      </c>
      <c r="Q46" s="155"/>
      <c r="R46" s="355"/>
      <c r="S46" s="55">
        <f>+'Ark1'!S830</f>
        <v>4.870129870129869</v>
      </c>
      <c r="T46" s="53"/>
      <c r="U46" s="155"/>
      <c r="V46" s="155"/>
      <c r="W46" s="155"/>
      <c r="X46" s="55">
        <f>+'Ark1'!T830</f>
        <v>5.1669758812615951</v>
      </c>
      <c r="Y46" s="53"/>
      <c r="Z46" s="74">
        <f>+'Ark1'!W830</f>
        <v>1.3141620284477424</v>
      </c>
      <c r="AA46" s="74"/>
      <c r="AB46" s="74">
        <f>+'Ark1'!X830</f>
        <v>21.227581941867655</v>
      </c>
      <c r="AC46" s="74">
        <f>+'Ark1'!Y830</f>
        <v>7.4366110080395806</v>
      </c>
      <c r="AD46" s="74">
        <f>+'Ark1'!Z830</f>
        <v>7.2390557506357762</v>
      </c>
      <c r="AE46" s="155">
        <f>+'Ark1'!Z830</f>
        <v>7.2390557506357762</v>
      </c>
      <c r="AF46" s="55">
        <f>+'Ark1'!AA830</f>
        <v>1.410541476122211</v>
      </c>
      <c r="AG46" s="55">
        <f>+'Ark1'!AB830</f>
        <v>1.9303609642003381</v>
      </c>
      <c r="AH46" s="74">
        <f>+'Ark1'!AC830</f>
        <v>6.9757942909384782</v>
      </c>
      <c r="AI46" s="74">
        <f>+'Ark1'!AD830</f>
        <v>31.286262084240569</v>
      </c>
      <c r="AJ46" s="74">
        <f>+'Ark1'!AE830</f>
        <v>35.768037931523445</v>
      </c>
      <c r="AK46" s="155">
        <f t="shared" ref="AK46:AK53" si="24">+P46/S46</f>
        <v>2.1794130158730169</v>
      </c>
      <c r="AL46" s="74">
        <f>+'Ark1'!AF830</f>
        <v>67.039800995024876</v>
      </c>
      <c r="AM46" s="47"/>
      <c r="AN46" s="18"/>
    </row>
    <row r="47" spans="1:43" ht="15.6">
      <c r="A47" s="47"/>
      <c r="B47" s="53">
        <f>+'Ark1'!C831</f>
        <v>2019</v>
      </c>
      <c r="C47" s="53">
        <f>+'Ark1'!G831</f>
        <v>1</v>
      </c>
      <c r="D47" s="54" t="s">
        <v>439</v>
      </c>
      <c r="E47" s="54">
        <f>+'Ark1'!H831</f>
        <v>2</v>
      </c>
      <c r="F47" s="54" t="s">
        <v>7</v>
      </c>
      <c r="G47" s="53">
        <f>+'Ark1'!Q831</f>
        <v>84</v>
      </c>
      <c r="H47" s="53"/>
      <c r="I47" s="357">
        <f>+'Ark1'!R831</f>
        <v>3180</v>
      </c>
      <c r="J47" s="53"/>
      <c r="K47" s="176">
        <f>+'Ark1'!AG831</f>
        <v>36.272349556622174</v>
      </c>
      <c r="L47" s="155"/>
      <c r="M47" s="176">
        <f>+'Ark1'!AH831</f>
        <v>2.4842767295597494</v>
      </c>
      <c r="N47" s="357"/>
      <c r="O47" s="355"/>
      <c r="P47" s="155">
        <f>+'Ark1'!U831</f>
        <v>12.287704402515724</v>
      </c>
      <c r="Q47" s="155"/>
      <c r="R47" s="355"/>
      <c r="S47" s="55">
        <f>+'Ark1'!S831</f>
        <v>6.0811320754716993</v>
      </c>
      <c r="T47" s="53"/>
      <c r="U47" s="155"/>
      <c r="V47" s="155"/>
      <c r="W47" s="155"/>
      <c r="X47" s="55">
        <f>+'Ark1'!T831</f>
        <v>4.6301886792452818</v>
      </c>
      <c r="Y47" s="53"/>
      <c r="Z47" s="74">
        <f>+'Ark1'!W831</f>
        <v>0.7232704402515725</v>
      </c>
      <c r="AA47" s="74"/>
      <c r="AB47" s="74">
        <f>+'Ark1'!X831</f>
        <v>27.452830188679243</v>
      </c>
      <c r="AC47" s="74">
        <f>+'Ark1'!Y831</f>
        <v>11.006289308176102</v>
      </c>
      <c r="AD47" s="74">
        <f>+'Ark1'!Z831</f>
        <v>7.7987551264727601</v>
      </c>
      <c r="AE47" s="155">
        <f>+'Ark1'!Z831</f>
        <v>7.7987551264727601</v>
      </c>
      <c r="AF47" s="55">
        <f>+'Ark1'!AA831</f>
        <v>1.9496063079865569</v>
      </c>
      <c r="AG47" s="55">
        <f>+'Ark1'!AB831</f>
        <v>1.8029589486977935</v>
      </c>
      <c r="AH47" s="74">
        <f>+'Ark1'!AC831</f>
        <v>34.254113116751959</v>
      </c>
      <c r="AI47" s="74">
        <f>+'Ark1'!AD831</f>
        <v>51.160527998248561</v>
      </c>
      <c r="AJ47" s="74">
        <f>+'Ark1'!AE831</f>
        <v>43.509202360891102</v>
      </c>
      <c r="AK47" s="155">
        <f t="shared" si="24"/>
        <v>2.0206277795014991</v>
      </c>
      <c r="AL47" s="74">
        <f>+'Ark1'!AF831</f>
        <v>32.960199004975124</v>
      </c>
      <c r="AM47" s="47"/>
      <c r="AN47" s="18"/>
    </row>
    <row r="48" spans="1:43" ht="15.6">
      <c r="A48" s="47"/>
      <c r="B48" s="53">
        <f>+'Ark1'!C832</f>
        <v>2019</v>
      </c>
      <c r="C48" s="53">
        <f>+'Ark1'!G832</f>
        <v>2</v>
      </c>
      <c r="D48" s="54" t="s">
        <v>112</v>
      </c>
      <c r="E48" s="54">
        <f>+'Ark1'!H832</f>
        <v>1</v>
      </c>
      <c r="F48" s="54" t="s">
        <v>80</v>
      </c>
      <c r="G48" s="53">
        <f>+'Ark1'!Q832</f>
        <v>161</v>
      </c>
      <c r="H48" s="53"/>
      <c r="I48" s="357">
        <f>+'Ark1'!R832</f>
        <v>5828</v>
      </c>
      <c r="J48" s="53"/>
      <c r="K48" s="176">
        <f>+'Ark1'!AG832</f>
        <v>69.092298321168656</v>
      </c>
      <c r="L48" s="155"/>
      <c r="M48" s="176">
        <f>+'Ark1'!AH832</f>
        <v>0.41180507892930673</v>
      </c>
      <c r="N48" s="357"/>
      <c r="O48" s="355"/>
      <c r="P48" s="155">
        <f>+'Ark1'!U832</f>
        <v>11.537522306108437</v>
      </c>
      <c r="Q48" s="155"/>
      <c r="R48" s="355"/>
      <c r="S48" s="55">
        <f>+'Ark1'!S832</f>
        <v>4.6654083733699379</v>
      </c>
      <c r="T48" s="53"/>
      <c r="U48" s="155"/>
      <c r="V48" s="155"/>
      <c r="W48" s="155"/>
      <c r="X48" s="55">
        <f>+'Ark1'!T832</f>
        <v>4.4492107069320532</v>
      </c>
      <c r="Y48" s="53"/>
      <c r="Z48" s="74">
        <f>+'Ark1'!W832</f>
        <v>0.3774879890185312</v>
      </c>
      <c r="AA48" s="74"/>
      <c r="AB48" s="74">
        <f>+'Ark1'!X832</f>
        <v>27.556623198352781</v>
      </c>
      <c r="AC48" s="74">
        <f>+'Ark1'!Y832</f>
        <v>9.1798215511324646</v>
      </c>
      <c r="AD48" s="74">
        <f>+'Ark1'!Z832</f>
        <v>7.5125698192179389</v>
      </c>
      <c r="AE48" s="155">
        <f>+'Ark1'!Z832</f>
        <v>7.5125698192179389</v>
      </c>
      <c r="AF48" s="55">
        <f>+'Ark1'!AA832</f>
        <v>1.3463100852275238</v>
      </c>
      <c r="AG48" s="55">
        <f>+'Ark1'!AB832</f>
        <v>1.7642432611066723</v>
      </c>
      <c r="AH48" s="74">
        <f>+'Ark1'!AC832</f>
        <v>17.763388284929995</v>
      </c>
      <c r="AI48" s="74">
        <f>+'Ark1'!AD832</f>
        <v>35.495539402052827</v>
      </c>
      <c r="AJ48" s="74">
        <f>+'Ark1'!AE832</f>
        <v>49.086701681824323</v>
      </c>
      <c r="AK48" s="155">
        <f t="shared" si="24"/>
        <v>2.472993012136814</v>
      </c>
      <c r="AL48" s="74">
        <f>+'Ark1'!AF832</f>
        <v>72.686455475180864</v>
      </c>
      <c r="AM48" s="47"/>
      <c r="AN48" s="18"/>
    </row>
    <row r="49" spans="1:40" ht="15.6">
      <c r="A49" s="47"/>
      <c r="B49" s="53">
        <f>+'Ark1'!C833</f>
        <v>2019</v>
      </c>
      <c r="C49" s="53">
        <f>+'Ark1'!G833</f>
        <v>2</v>
      </c>
      <c r="D49" s="54" t="s">
        <v>112</v>
      </c>
      <c r="E49" s="54">
        <f>+'Ark1'!H833</f>
        <v>2</v>
      </c>
      <c r="F49" s="54" t="s">
        <v>7</v>
      </c>
      <c r="G49" s="53">
        <f>+'Ark1'!Q833</f>
        <v>113</v>
      </c>
      <c r="H49" s="53"/>
      <c r="I49" s="357">
        <f>+'Ark1'!R833</f>
        <v>2190</v>
      </c>
      <c r="J49" s="53"/>
      <c r="K49" s="176">
        <f>+'Ark1'!AG833</f>
        <v>30.907701678831319</v>
      </c>
      <c r="L49" s="155"/>
      <c r="M49" s="176">
        <f>+'Ark1'!AH833</f>
        <v>1.0045662100456623</v>
      </c>
      <c r="N49" s="357"/>
      <c r="O49" s="355"/>
      <c r="P49" s="155">
        <f>+'Ark1'!U833</f>
        <v>13.734885844748844</v>
      </c>
      <c r="Q49" s="155"/>
      <c r="R49" s="355"/>
      <c r="S49" s="55">
        <f>+'Ark1'!S833</f>
        <v>5.0009132420091316</v>
      </c>
      <c r="T49" s="53"/>
      <c r="U49" s="155"/>
      <c r="V49" s="155"/>
      <c r="W49" s="155"/>
      <c r="X49" s="55">
        <f>+'Ark1'!T833</f>
        <v>4.6246575342465741</v>
      </c>
      <c r="Y49" s="53"/>
      <c r="Z49" s="74">
        <f>+'Ark1'!W833</f>
        <v>1.4611872146118725</v>
      </c>
      <c r="AA49" s="74"/>
      <c r="AB49" s="74">
        <f>+'Ark1'!X833</f>
        <v>34.703196347031977</v>
      </c>
      <c r="AC49" s="74">
        <f>+'Ark1'!Y833</f>
        <v>11.917808219178079</v>
      </c>
      <c r="AD49" s="74">
        <f>+'Ark1'!Z833</f>
        <v>7.4509738483193422</v>
      </c>
      <c r="AE49" s="155">
        <f>+'Ark1'!Z833</f>
        <v>7.4509738483193422</v>
      </c>
      <c r="AF49" s="55">
        <f>+'Ark1'!AA833</f>
        <v>1.581282956018182</v>
      </c>
      <c r="AG49" s="55">
        <f>+'Ark1'!AB833</f>
        <v>2.1389482856212214</v>
      </c>
      <c r="AH49" s="74">
        <f>+'Ark1'!AC833</f>
        <v>32.334599352947045</v>
      </c>
      <c r="AI49" s="74">
        <f>+'Ark1'!AD833</f>
        <v>62.898447195652146</v>
      </c>
      <c r="AJ49" s="74">
        <f>+'Ark1'!AE833</f>
        <v>53.161132772682755</v>
      </c>
      <c r="AK49" s="155">
        <f t="shared" si="24"/>
        <v>2.7464755295836354</v>
      </c>
      <c r="AL49" s="74">
        <f>+'Ark1'!AF833</f>
        <v>27.313544524819143</v>
      </c>
      <c r="AM49" s="47"/>
      <c r="AN49" s="18"/>
    </row>
    <row r="50" spans="1:40" ht="15.6">
      <c r="A50" s="47"/>
      <c r="B50" s="53">
        <f>+'Ark1'!C834</f>
        <v>2019</v>
      </c>
      <c r="C50" s="53">
        <f>+'Ark1'!G834</f>
        <v>3</v>
      </c>
      <c r="D50" s="54" t="s">
        <v>592</v>
      </c>
      <c r="E50" s="54">
        <f>+'Ark1'!H834</f>
        <v>1</v>
      </c>
      <c r="F50" s="54" t="s">
        <v>80</v>
      </c>
      <c r="G50" s="53">
        <f>+'Ark1'!Q834</f>
        <v>44</v>
      </c>
      <c r="H50" s="53"/>
      <c r="I50" s="357">
        <f>+'Ark1'!R834</f>
        <v>1133</v>
      </c>
      <c r="J50" s="53"/>
      <c r="K50" s="176">
        <f>+'Ark1'!AG834</f>
        <v>30.475798114673385</v>
      </c>
      <c r="L50" s="155"/>
      <c r="M50" s="176">
        <f>+'Ark1'!AH834</f>
        <v>0</v>
      </c>
      <c r="N50" s="357"/>
      <c r="O50" s="355"/>
      <c r="P50" s="155">
        <f>+'Ark1'!U834</f>
        <v>14.742577228596645</v>
      </c>
      <c r="Q50" s="155"/>
      <c r="R50" s="355"/>
      <c r="S50" s="55">
        <f>+'Ark1'!S834</f>
        <v>5.3530450132391891</v>
      </c>
      <c r="T50" s="53"/>
      <c r="U50" s="155"/>
      <c r="V50" s="155"/>
      <c r="W50" s="155"/>
      <c r="X50" s="55">
        <f>+'Ark1'!T834</f>
        <v>4.7881729920564879</v>
      </c>
      <c r="Y50" s="53"/>
      <c r="Z50" s="74">
        <f>+'Ark1'!W834</f>
        <v>2.4713150926743159</v>
      </c>
      <c r="AA50" s="74"/>
      <c r="AB50" s="74">
        <f>+'Ark1'!X834</f>
        <v>37.334510150044125</v>
      </c>
      <c r="AC50" s="74">
        <f>+'Ark1'!Y834</f>
        <v>15.622241835834069</v>
      </c>
      <c r="AD50" s="74">
        <f>+'Ark1'!Z834</f>
        <v>8.1824073908633768</v>
      </c>
      <c r="AE50" s="155">
        <f>+'Ark1'!Z834</f>
        <v>8.1824073908633768</v>
      </c>
      <c r="AF50" s="55">
        <f>+'Ark1'!AA834</f>
        <v>1.6797380313929797</v>
      </c>
      <c r="AG50" s="55">
        <f>+'Ark1'!AB834</f>
        <v>2.2018930950890523</v>
      </c>
      <c r="AH50" s="74">
        <f>+'Ark1'!AC834</f>
        <v>14.688903703659715</v>
      </c>
      <c r="AI50" s="74">
        <f>+'Ark1'!AD834</f>
        <v>63.867860934299543</v>
      </c>
      <c r="AJ50" s="74">
        <f>+'Ark1'!AE834</f>
        <v>39.893179406094625</v>
      </c>
      <c r="AK50" s="155">
        <f t="shared" si="24"/>
        <v>2.7540544105523486</v>
      </c>
      <c r="AL50" s="74">
        <f>+'Ark1'!AF834</f>
        <v>24.397071490094753</v>
      </c>
      <c r="AM50" s="47"/>
      <c r="AN50" s="18"/>
    </row>
    <row r="51" spans="1:40" ht="15.6">
      <c r="A51" s="47"/>
      <c r="B51" s="53">
        <f>+'Ark1'!C835</f>
        <v>2019</v>
      </c>
      <c r="C51" s="53">
        <f>+'Ark1'!G835</f>
        <v>3</v>
      </c>
      <c r="D51" s="54" t="s">
        <v>592</v>
      </c>
      <c r="E51" s="54">
        <f>+'Ark1'!H835</f>
        <v>2</v>
      </c>
      <c r="F51" s="54" t="s">
        <v>7</v>
      </c>
      <c r="G51" s="53">
        <f>+'Ark1'!Q835</f>
        <v>63</v>
      </c>
      <c r="H51" s="53"/>
      <c r="I51" s="357">
        <f>+'Ark1'!R835</f>
        <v>3511</v>
      </c>
      <c r="J51" s="53"/>
      <c r="K51" s="176">
        <f>+'Ark1'!AG835</f>
        <v>69.524201885326633</v>
      </c>
      <c r="L51" s="155"/>
      <c r="M51" s="176">
        <f>+'Ark1'!AH835</f>
        <v>0</v>
      </c>
      <c r="N51" s="357"/>
      <c r="O51" s="355"/>
      <c r="P51" s="155">
        <f>+'Ark1'!U835</f>
        <v>10.853090287667325</v>
      </c>
      <c r="Q51" s="155"/>
      <c r="R51" s="355"/>
      <c r="S51" s="55">
        <f>+'Ark1'!S835</f>
        <v>4.8080318997436606</v>
      </c>
      <c r="T51" s="53"/>
      <c r="U51" s="155"/>
      <c r="V51" s="155"/>
      <c r="W51" s="155"/>
      <c r="X51" s="55">
        <f>+'Ark1'!T835</f>
        <v>4.4386214753631439</v>
      </c>
      <c r="Y51" s="53"/>
      <c r="Z51" s="74">
        <f>+'Ark1'!W835</f>
        <v>1.0538308174309312</v>
      </c>
      <c r="AA51" s="74"/>
      <c r="AB51" s="74">
        <f>+'Ark1'!X835</f>
        <v>22.272856735972653</v>
      </c>
      <c r="AC51" s="74">
        <f>+'Ark1'!Y835</f>
        <v>8.2597550555397312</v>
      </c>
      <c r="AD51" s="74">
        <f>+'Ark1'!Z835</f>
        <v>7.3839739626550429</v>
      </c>
      <c r="AE51" s="155">
        <f>+'Ark1'!Z835</f>
        <v>7.3839739626550429</v>
      </c>
      <c r="AF51" s="55">
        <f>+'Ark1'!AA835</f>
        <v>1.4802038914828362</v>
      </c>
      <c r="AG51" s="55">
        <f>+'Ark1'!AB835</f>
        <v>1.9700493748712431</v>
      </c>
      <c r="AH51" s="74">
        <f>+'Ark1'!AC835</f>
        <v>19.564258423615904</v>
      </c>
      <c r="AI51" s="74">
        <f>+'Ark1'!AD835</f>
        <v>50.423985242844843</v>
      </c>
      <c r="AJ51" s="74">
        <f>+'Ark1'!AE835</f>
        <v>40.344738495622622</v>
      </c>
      <c r="AK51" s="155">
        <f t="shared" si="24"/>
        <v>2.2572833362952429</v>
      </c>
      <c r="AL51" s="74">
        <f>+'Ark1'!AF835</f>
        <v>75.602928509905269</v>
      </c>
      <c r="AM51" s="47"/>
      <c r="AN51" s="18"/>
    </row>
    <row r="52" spans="1:40" ht="15.6">
      <c r="A52" s="47"/>
      <c r="B52" s="53">
        <f>+'Ark1'!C836</f>
        <v>2019</v>
      </c>
      <c r="C52" s="53">
        <f>+'Ark1'!G836</f>
        <v>4</v>
      </c>
      <c r="D52" s="54" t="s">
        <v>113</v>
      </c>
      <c r="E52" s="54">
        <f>+'Ark1'!H836</f>
        <v>1</v>
      </c>
      <c r="F52" s="54" t="s">
        <v>80</v>
      </c>
      <c r="G52" s="53">
        <f>+'Ark1'!Q836</f>
        <v>91</v>
      </c>
      <c r="H52" s="53"/>
      <c r="I52" s="357">
        <f>+'Ark1'!R836</f>
        <v>3677</v>
      </c>
      <c r="J52" s="53"/>
      <c r="K52" s="176">
        <f>+'Ark1'!AG836</f>
        <v>76.32673152238641</v>
      </c>
      <c r="L52" s="155"/>
      <c r="M52" s="176">
        <f>+'Ark1'!AH836</f>
        <v>2.7196083763937996E-2</v>
      </c>
      <c r="N52" s="357"/>
      <c r="O52" s="355"/>
      <c r="P52" s="155">
        <f>+'Ark1'!U836</f>
        <v>15.982852869186845</v>
      </c>
      <c r="Q52" s="155"/>
      <c r="R52" s="355"/>
      <c r="S52" s="55">
        <f>+'Ark1'!S836</f>
        <v>5.1634484634212683</v>
      </c>
      <c r="T52" s="53"/>
      <c r="U52" s="155"/>
      <c r="V52" s="155"/>
      <c r="W52" s="155"/>
      <c r="X52" s="55">
        <f>+'Ark1'!T836</f>
        <v>5.0465053032363354</v>
      </c>
      <c r="Y52" s="53"/>
      <c r="Z52" s="74">
        <f>+'Ark1'!W836</f>
        <v>3.8618438944791937</v>
      </c>
      <c r="AA52" s="74"/>
      <c r="AB52" s="74">
        <f>+'Ark1'!X836</f>
        <v>45.063910796845249</v>
      </c>
      <c r="AC52" s="74">
        <f>+'Ark1'!Y836</f>
        <v>19.064454718520537</v>
      </c>
      <c r="AD52" s="74">
        <f>+'Ark1'!Z836</f>
        <v>7.5384641372352847</v>
      </c>
      <c r="AE52" s="155">
        <f>+'Ark1'!Z836</f>
        <v>7.5384641372352847</v>
      </c>
      <c r="AF52" s="55">
        <f>+'Ark1'!AA836</f>
        <v>1.4411459603197143</v>
      </c>
      <c r="AG52" s="55">
        <f>+'Ark1'!AB836</f>
        <v>2.2291274992653802</v>
      </c>
      <c r="AH52" s="74">
        <f>+'Ark1'!AC836</f>
        <v>29.487113504842871</v>
      </c>
      <c r="AI52" s="74">
        <f>+'Ark1'!AD836</f>
        <v>58.191816994796014</v>
      </c>
      <c r="AJ52" s="74">
        <f>+'Ark1'!AE836</f>
        <v>51.141792366626483</v>
      </c>
      <c r="AK52" s="155">
        <f t="shared" si="24"/>
        <v>3.0953834404297913</v>
      </c>
      <c r="AL52" s="74">
        <f>+'Ark1'!AF836</f>
        <v>75.410172272354387</v>
      </c>
      <c r="AM52" s="47"/>
    </row>
    <row r="53" spans="1:40" ht="15.6">
      <c r="A53" s="47"/>
      <c r="B53" s="53">
        <f>+'Ark1'!C837</f>
        <v>2019</v>
      </c>
      <c r="C53" s="53">
        <f>+'Ark1'!G837</f>
        <v>4</v>
      </c>
      <c r="D53" s="54" t="s">
        <v>113</v>
      </c>
      <c r="E53" s="54">
        <f>+'Ark1'!H837</f>
        <v>2</v>
      </c>
      <c r="F53" s="54" t="s">
        <v>7</v>
      </c>
      <c r="G53" s="53">
        <f>+'Ark1'!Q837</f>
        <v>26</v>
      </c>
      <c r="H53" s="53"/>
      <c r="I53" s="357">
        <f>+'Ark1'!R837</f>
        <v>1199</v>
      </c>
      <c r="J53" s="53"/>
      <c r="K53" s="176">
        <f>+'Ark1'!AG837</f>
        <v>23.673268477613593</v>
      </c>
      <c r="L53" s="155"/>
      <c r="M53" s="176">
        <f>+'Ark1'!AH837</f>
        <v>0</v>
      </c>
      <c r="N53" s="357"/>
      <c r="O53" s="355"/>
      <c r="P53" s="155">
        <f>+'Ark1'!U837</f>
        <v>15.202335279399483</v>
      </c>
      <c r="Q53" s="155"/>
      <c r="R53" s="355"/>
      <c r="S53" s="55">
        <f>+'Ark1'!S837</f>
        <v>5.4595496246872406</v>
      </c>
      <c r="T53" s="53"/>
      <c r="U53" s="155"/>
      <c r="V53" s="155"/>
      <c r="W53" s="155"/>
      <c r="X53" s="55">
        <f>+'Ark1'!T837</f>
        <v>4.7447873227689756</v>
      </c>
      <c r="Y53" s="53"/>
      <c r="Z53" s="74">
        <f>+'Ark1'!W837</f>
        <v>1.5846538782318598</v>
      </c>
      <c r="AA53" s="74"/>
      <c r="AB53" s="74">
        <f>+'Ark1'!X837</f>
        <v>44.036697247706421</v>
      </c>
      <c r="AC53" s="74">
        <f>+'Ark1'!Y837</f>
        <v>16.930775646371973</v>
      </c>
      <c r="AD53" s="74">
        <f>+'Ark1'!Z837</f>
        <v>7.4852433900434212</v>
      </c>
      <c r="AE53" s="155">
        <f>+'Ark1'!Z837</f>
        <v>7.4852433900434212</v>
      </c>
      <c r="AF53" s="55">
        <f>+'Ark1'!AA837</f>
        <v>1.498341634511033</v>
      </c>
      <c r="AG53" s="55">
        <f>+'Ark1'!AB837</f>
        <v>2.2447984395043337</v>
      </c>
      <c r="AH53" s="74">
        <f>+'Ark1'!AC837</f>
        <v>46.316367464370224</v>
      </c>
      <c r="AI53" s="74">
        <f>+'Ark1'!AD837</f>
        <v>64.74737001071783</v>
      </c>
      <c r="AJ53" s="74">
        <f>+'Ark1'!AE837</f>
        <v>39.566048924439201</v>
      </c>
      <c r="AK53" s="155">
        <f t="shared" si="24"/>
        <v>2.7845401772074512</v>
      </c>
      <c r="AL53" s="74">
        <f>+'Ark1'!AF837</f>
        <v>24.589827727645606</v>
      </c>
      <c r="AM53" s="47"/>
      <c r="AN53" s="18"/>
    </row>
    <row r="54" spans="1:40" ht="15.6">
      <c r="A54" s="47"/>
      <c r="B54" s="47"/>
      <c r="C54" s="47"/>
      <c r="D54" s="47"/>
      <c r="E54" s="47"/>
      <c r="F54" s="47"/>
      <c r="G54" s="47"/>
      <c r="H54" s="47"/>
      <c r="I54" s="341"/>
      <c r="J54" s="47"/>
      <c r="K54" s="47"/>
      <c r="L54" s="47"/>
      <c r="M54" s="47"/>
      <c r="N54" s="341"/>
      <c r="O54" s="355"/>
      <c r="P54" s="47"/>
      <c r="Q54" s="47"/>
      <c r="R54" s="355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18"/>
    </row>
    <row r="55" spans="1:40" ht="15.6">
      <c r="A55" s="47"/>
      <c r="B55">
        <f>+'Ark1'!C838</f>
        <v>2018</v>
      </c>
      <c r="C55">
        <f>+'Ark1'!G838</f>
        <v>1</v>
      </c>
      <c r="D55" s="3" t="str">
        <f t="shared" ref="D55:D62" si="25">+D46</f>
        <v>Øst</v>
      </c>
      <c r="E55" s="3">
        <f>+'Ark1'!H838</f>
        <v>1</v>
      </c>
      <c r="F55" s="3" t="s">
        <v>80</v>
      </c>
      <c r="G55">
        <f>+'Ark1'!Q838</f>
        <v>149</v>
      </c>
      <c r="I55" s="537">
        <f>+'Ark1'!R838</f>
        <v>7383</v>
      </c>
      <c r="K55" s="194">
        <f>+'Ark1'!AG838</f>
        <v>65.102223324443486</v>
      </c>
      <c r="M55" s="194">
        <f>+'Ark1'!AH838</f>
        <v>0.89394555058919123</v>
      </c>
      <c r="O55" s="355"/>
      <c r="P55" s="92">
        <f>+'Ark1'!U838</f>
        <v>10.766326696464882</v>
      </c>
      <c r="R55" s="355"/>
      <c r="S55" s="1">
        <f>+'Ark1'!S838</f>
        <v>5.1179737234186637</v>
      </c>
      <c r="X55" s="1">
        <f>+'Ark1'!T838</f>
        <v>4.9658675335229603</v>
      </c>
      <c r="Z55" s="11">
        <f>+'Ark1'!W838</f>
        <v>1.4086414736556951</v>
      </c>
      <c r="AB55" s="11">
        <f>+'Ark1'!X838</f>
        <v>22.619531355817418</v>
      </c>
      <c r="AC55" s="11">
        <f>+'Ark1'!Y838</f>
        <v>7.3411892184748764</v>
      </c>
      <c r="AD55" s="11">
        <f>+'Ark1'!Z838</f>
        <v>7.2114294167451023</v>
      </c>
      <c r="AE55" s="92">
        <f>+'Ark1'!Z838</f>
        <v>7.2114294167451023</v>
      </c>
      <c r="AF55" s="1">
        <f>+'Ark1'!AA838</f>
        <v>1.3265562335344163</v>
      </c>
      <c r="AG55" s="1">
        <f>+'Ark1'!AB838</f>
        <v>1.718642300863126</v>
      </c>
      <c r="AH55" s="11">
        <f>+'Ark1'!AC838</f>
        <v>-1.8561640585511656</v>
      </c>
      <c r="AI55" s="11">
        <f>+'Ark1'!AD838</f>
        <v>34.237126317062405</v>
      </c>
      <c r="AJ55" s="11">
        <f>+'Ark1'!AE838</f>
        <v>38.050183369694707</v>
      </c>
      <c r="AK55" s="92">
        <f t="shared" ref="AK55:AK86" si="26">+P55/S55</f>
        <v>2.1036307097866995</v>
      </c>
      <c r="AL55" s="11">
        <f>+'Ark1'!AF838</f>
        <v>67.597509613623842</v>
      </c>
      <c r="AM55" s="47"/>
    </row>
    <row r="56" spans="1:40" ht="15.6">
      <c r="A56" s="47"/>
      <c r="B56">
        <f>+'Ark1'!C839</f>
        <v>2018</v>
      </c>
      <c r="C56">
        <f>+'Ark1'!G839</f>
        <v>1</v>
      </c>
      <c r="D56" s="3" t="str">
        <f t="shared" si="25"/>
        <v>Øst</v>
      </c>
      <c r="E56" s="3">
        <f>+'Ark1'!H839</f>
        <v>2</v>
      </c>
      <c r="F56" s="3" t="s">
        <v>7</v>
      </c>
      <c r="G56">
        <f>+'Ark1'!Q839</f>
        <v>103</v>
      </c>
      <c r="I56" s="537">
        <f>+'Ark1'!R839</f>
        <v>3539</v>
      </c>
      <c r="K56" s="194">
        <f>+'Ark1'!AG839</f>
        <v>34.897776675556521</v>
      </c>
      <c r="M56" s="194">
        <f>+'Ark1'!AH839</f>
        <v>2.1474992935857586</v>
      </c>
      <c r="O56" s="355"/>
      <c r="P56" s="92">
        <f>+'Ark1'!U839</f>
        <v>12.03987001977959</v>
      </c>
      <c r="R56" s="355"/>
      <c r="S56" s="1">
        <f>+'Ark1'!S839</f>
        <v>5.8519355750211917</v>
      </c>
      <c r="X56" s="1">
        <f>+'Ark1'!T839</f>
        <v>4.3387962701328062</v>
      </c>
      <c r="Z56" s="11">
        <f>+'Ark1'!W839</f>
        <v>0.84769708957332612</v>
      </c>
      <c r="AB56" s="11">
        <f>+'Ark1'!X839</f>
        <v>26.052557219553545</v>
      </c>
      <c r="AC56" s="11">
        <f>+'Ark1'!Y839</f>
        <v>8.9855891494772511</v>
      </c>
      <c r="AD56" s="11">
        <f>+'Ark1'!Z839</f>
        <v>7.3655691582665517</v>
      </c>
      <c r="AE56" s="92">
        <f>+'Ark1'!Z839</f>
        <v>7.3655691582665517</v>
      </c>
      <c r="AF56" s="1">
        <f>+'Ark1'!AA839</f>
        <v>1.9986159552185387</v>
      </c>
      <c r="AG56" s="1">
        <f>+'Ark1'!AB839</f>
        <v>1.9017089971784205</v>
      </c>
      <c r="AH56" s="11">
        <f>+'Ark1'!AC839</f>
        <v>14.371137291007324</v>
      </c>
      <c r="AI56" s="11">
        <f>+'Ark1'!AD839</f>
        <v>52.978352242987761</v>
      </c>
      <c r="AJ56" s="11">
        <f>+'Ark1'!AE839</f>
        <v>25.949996712635969</v>
      </c>
      <c r="AK56" s="92">
        <f t="shared" si="26"/>
        <v>2.0574167069048754</v>
      </c>
      <c r="AL56" s="11">
        <f>+'Ark1'!AF839</f>
        <v>32.402490386376122</v>
      </c>
      <c r="AM56" s="47"/>
    </row>
    <row r="57" spans="1:40" ht="15.6">
      <c r="A57" s="47"/>
      <c r="B57">
        <f>+'Ark1'!C840</f>
        <v>2018</v>
      </c>
      <c r="C57">
        <f>+'Ark1'!G840</f>
        <v>2</v>
      </c>
      <c r="D57" s="3" t="str">
        <f t="shared" si="25"/>
        <v>Vest</v>
      </c>
      <c r="E57" s="3">
        <f>+'Ark1'!H840</f>
        <v>1</v>
      </c>
      <c r="F57" s="3" t="s">
        <v>80</v>
      </c>
      <c r="G57">
        <f>+'Ark1'!Q840</f>
        <v>169</v>
      </c>
      <c r="I57" s="537">
        <f>+'Ark1'!R840</f>
        <v>5882</v>
      </c>
      <c r="K57" s="194">
        <f>+'Ark1'!AG840</f>
        <v>68.566519515668801</v>
      </c>
      <c r="M57" s="194">
        <f>+'Ark1'!AH840</f>
        <v>0.35702142128527714</v>
      </c>
      <c r="O57" s="355"/>
      <c r="P57" s="92">
        <f>+'Ark1'!U840</f>
        <v>11.49981298877932</v>
      </c>
      <c r="R57" s="355"/>
      <c r="S57" s="1">
        <f>+'Ark1'!S840</f>
        <v>4.9122747364841883</v>
      </c>
      <c r="X57" s="1">
        <f>+'Ark1'!T840</f>
        <v>4.4098945936756202</v>
      </c>
      <c r="Z57" s="11">
        <f>+'Ark1'!W840</f>
        <v>0.7650459027541654</v>
      </c>
      <c r="AB57" s="11">
        <f>+'Ark1'!X840</f>
        <v>26.742604556273367</v>
      </c>
      <c r="AC57" s="11">
        <f>+'Ark1'!Y840</f>
        <v>8.7725263515810941</v>
      </c>
      <c r="AD57" s="11">
        <f>+'Ark1'!Z840</f>
        <v>7.3370850502124512</v>
      </c>
      <c r="AE57" s="92">
        <f>+'Ark1'!Z840</f>
        <v>7.3370850502124512</v>
      </c>
      <c r="AF57" s="1">
        <f>+'Ark1'!AA840</f>
        <v>1.4256320301836372</v>
      </c>
      <c r="AG57" s="1">
        <f>+'Ark1'!AB840</f>
        <v>1.7742703810336451</v>
      </c>
      <c r="AH57" s="11">
        <f>+'Ark1'!AC840</f>
        <v>3.3420279428560056</v>
      </c>
      <c r="AI57" s="11">
        <f>+'Ark1'!AD840</f>
        <v>37.10044989134397</v>
      </c>
      <c r="AJ57" s="11">
        <f>+'Ark1'!AE840</f>
        <v>52.677553594736942</v>
      </c>
      <c r="AK57" s="92">
        <f t="shared" si="26"/>
        <v>2.3410362012874635</v>
      </c>
      <c r="AL57" s="11">
        <f>+'Ark1'!AF840</f>
        <v>72.42058606254615</v>
      </c>
      <c r="AM57" s="47"/>
    </row>
    <row r="58" spans="1:40" ht="15.6">
      <c r="A58" s="47"/>
      <c r="B58">
        <f>+'Ark1'!C841</f>
        <v>2018</v>
      </c>
      <c r="C58">
        <f>+'Ark1'!G841</f>
        <v>2</v>
      </c>
      <c r="D58" s="3" t="str">
        <f t="shared" si="25"/>
        <v>Vest</v>
      </c>
      <c r="E58" s="3">
        <f>+'Ark1'!H841</f>
        <v>2</v>
      </c>
      <c r="F58" s="3" t="s">
        <v>7</v>
      </c>
      <c r="G58">
        <f>+'Ark1'!Q841</f>
        <v>126</v>
      </c>
      <c r="I58" s="537">
        <f>+'Ark1'!R841</f>
        <v>2240</v>
      </c>
      <c r="K58" s="194">
        <f>+'Ark1'!AG841</f>
        <v>31.433480484331199</v>
      </c>
      <c r="M58" s="194">
        <f>+'Ark1'!AH841</f>
        <v>0.98214285714285698</v>
      </c>
      <c r="O58" s="355"/>
      <c r="P58" s="92">
        <f>+'Ark1'!U841</f>
        <v>13.843571428571416</v>
      </c>
      <c r="R58" s="355"/>
      <c r="S58" s="1">
        <f>+'Ark1'!S841</f>
        <v>5.0232142857142845</v>
      </c>
      <c r="X58" s="1">
        <f>+'Ark1'!T841</f>
        <v>4.5508928571428564</v>
      </c>
      <c r="Z58" s="11">
        <f>+'Ark1'!W841</f>
        <v>0.89285714285714302</v>
      </c>
      <c r="AB58" s="11">
        <f>+'Ark1'!X841</f>
        <v>36.071428571428562</v>
      </c>
      <c r="AC58" s="11">
        <f>+'Ark1'!Y841</f>
        <v>11.741071428571431</v>
      </c>
      <c r="AD58" s="11">
        <f>+'Ark1'!Z841</f>
        <v>7.1881880859632572</v>
      </c>
      <c r="AE58" s="92">
        <f>+'Ark1'!Z841</f>
        <v>7.1881880859632572</v>
      </c>
      <c r="AF58" s="1">
        <f>+'Ark1'!AA841</f>
        <v>1.5510354918372371</v>
      </c>
      <c r="AG58" s="1">
        <f>+'Ark1'!AB841</f>
        <v>1.9991290753598128</v>
      </c>
      <c r="AH58" s="11">
        <f>+'Ark1'!AC841</f>
        <v>35.359623389927322</v>
      </c>
      <c r="AI58" s="11">
        <f>+'Ark1'!AD841</f>
        <v>55.770293366667488</v>
      </c>
      <c r="AJ58" s="11">
        <f>+'Ark1'!AE841</f>
        <v>53.981606802017694</v>
      </c>
      <c r="AK58" s="92">
        <f t="shared" si="26"/>
        <v>2.7559189477426216</v>
      </c>
      <c r="AL58" s="11">
        <f>+'Ark1'!AF841</f>
        <v>27.579413937453833</v>
      </c>
      <c r="AM58" s="47"/>
      <c r="AN58" s="4"/>
    </row>
    <row r="59" spans="1:40" ht="15.6">
      <c r="A59" s="47"/>
      <c r="B59">
        <f>+'Ark1'!C842</f>
        <v>2018</v>
      </c>
      <c r="C59">
        <f>+'Ark1'!G842</f>
        <v>3</v>
      </c>
      <c r="D59" s="3" t="str">
        <f t="shared" si="25"/>
        <v>Midt</v>
      </c>
      <c r="E59" s="3">
        <f>+'Ark1'!H842</f>
        <v>1</v>
      </c>
      <c r="F59" s="3" t="s">
        <v>80</v>
      </c>
      <c r="G59">
        <f>+'Ark1'!Q842</f>
        <v>43</v>
      </c>
      <c r="I59" s="537">
        <f>+'Ark1'!R842</f>
        <v>1261</v>
      </c>
      <c r="K59" s="194">
        <f>+'Ark1'!AG842</f>
        <v>33.810151252897398</v>
      </c>
      <c r="M59" s="194">
        <f>+'Ark1'!AH842</f>
        <v>7.9302141157811271E-2</v>
      </c>
      <c r="O59" s="355"/>
      <c r="P59" s="92">
        <f>+'Ark1'!U842</f>
        <v>13.080190325138764</v>
      </c>
      <c r="R59" s="355"/>
      <c r="S59" s="1">
        <f>+'Ark1'!S842</f>
        <v>5.5820777160983344</v>
      </c>
      <c r="X59" s="1">
        <f>+'Ark1'!T842</f>
        <v>4.4242664551942905</v>
      </c>
      <c r="Z59" s="11">
        <f>+'Ark1'!W842</f>
        <v>3.0134813639968279</v>
      </c>
      <c r="AB59" s="11">
        <f>+'Ark1'!X842</f>
        <v>29.817605075337035</v>
      </c>
      <c r="AC59" s="11">
        <f>+'Ark1'!Y842</f>
        <v>14.27438540840603</v>
      </c>
      <c r="AD59" s="11">
        <f>+'Ark1'!Z842</f>
        <v>8.2139076250525456</v>
      </c>
      <c r="AE59" s="92">
        <f>+'Ark1'!Z842</f>
        <v>8.2139076250525456</v>
      </c>
      <c r="AF59" s="1">
        <f>+'Ark1'!AA842</f>
        <v>1.7847612404674411</v>
      </c>
      <c r="AG59" s="1">
        <f>+'Ark1'!AB842</f>
        <v>2.240853724261739</v>
      </c>
      <c r="AH59" s="11">
        <f>+'Ark1'!AC842</f>
        <v>16.763796780027654</v>
      </c>
      <c r="AI59" s="11">
        <f>+'Ark1'!AD842</f>
        <v>61.883628065980865</v>
      </c>
      <c r="AJ59" s="11">
        <f>+'Ark1'!AE842</f>
        <v>41.988739103700198</v>
      </c>
      <c r="AK59" s="92">
        <f t="shared" si="26"/>
        <v>2.3432476204006227</v>
      </c>
      <c r="AL59" s="11">
        <f>+'Ark1'!AF842</f>
        <v>28.381724060319609</v>
      </c>
      <c r="AM59" s="47"/>
      <c r="AN59" s="5"/>
    </row>
    <row r="60" spans="1:40" ht="15.6">
      <c r="A60" s="47"/>
      <c r="B60">
        <f>+'Ark1'!C843</f>
        <v>2018</v>
      </c>
      <c r="C60">
        <f>+'Ark1'!G843</f>
        <v>3</v>
      </c>
      <c r="D60" s="3" t="str">
        <f t="shared" si="25"/>
        <v>Midt</v>
      </c>
      <c r="E60" s="3">
        <f>+'Ark1'!H843</f>
        <v>2</v>
      </c>
      <c r="F60" s="3" t="s">
        <v>7</v>
      </c>
      <c r="G60">
        <f>+'Ark1'!Q843</f>
        <v>62</v>
      </c>
      <c r="I60" s="537">
        <f>+'Ark1'!R843</f>
        <v>3182</v>
      </c>
      <c r="K60" s="194">
        <f>+'Ark1'!AG843</f>
        <v>66.189848747102602</v>
      </c>
      <c r="M60" s="194">
        <f>+'Ark1'!AH843</f>
        <v>0.15713387806411061</v>
      </c>
      <c r="O60" s="355"/>
      <c r="P60" s="92">
        <f>+'Ark1'!U843</f>
        <v>10.147831552482719</v>
      </c>
      <c r="R60" s="355"/>
      <c r="S60" s="1">
        <f>+'Ark1'!S843</f>
        <v>4.6511627906976756</v>
      </c>
      <c r="X60" s="1">
        <f>+'Ark1'!T843</f>
        <v>4.2476429918290384</v>
      </c>
      <c r="Z60" s="11">
        <f>+'Ark1'!W843</f>
        <v>0.91137649277184141</v>
      </c>
      <c r="AB60" s="11">
        <f>+'Ark1'!X843</f>
        <v>19.264613450659965</v>
      </c>
      <c r="AC60" s="11">
        <f>+'Ark1'!Y843</f>
        <v>6.4110622250157121</v>
      </c>
      <c r="AD60" s="11">
        <f>+'Ark1'!Z843</f>
        <v>6.8746183263624987</v>
      </c>
      <c r="AE60" s="92">
        <f>+'Ark1'!Z843</f>
        <v>6.8746183263624987</v>
      </c>
      <c r="AF60" s="1">
        <f>+'Ark1'!AA843</f>
        <v>1.6461667850255748</v>
      </c>
      <c r="AG60" s="1">
        <f>+'Ark1'!AB843</f>
        <v>1.8564831382216127</v>
      </c>
      <c r="AH60" s="11">
        <f>+'Ark1'!AC843</f>
        <v>21.651769948272442</v>
      </c>
      <c r="AI60" s="11">
        <f>+'Ark1'!AD843</f>
        <v>38.571445382216638</v>
      </c>
      <c r="AJ60" s="11">
        <f>+'Ark1'!AE843</f>
        <v>42.222274702361219</v>
      </c>
      <c r="AK60" s="92">
        <f t="shared" si="26"/>
        <v>2.1817837837837839</v>
      </c>
      <c r="AL60" s="11">
        <f>+'Ark1'!AF843</f>
        <v>71.618275939680402</v>
      </c>
      <c r="AM60" s="47"/>
      <c r="AN60" s="5"/>
    </row>
    <row r="61" spans="1:40" ht="15.6">
      <c r="A61" s="47"/>
      <c r="B61">
        <f>+'Ark1'!C844</f>
        <v>2018</v>
      </c>
      <c r="C61">
        <f>+'Ark1'!G844</f>
        <v>4</v>
      </c>
      <c r="D61" s="3" t="str">
        <f t="shared" si="25"/>
        <v>Nord</v>
      </c>
      <c r="E61" s="3">
        <f>+'Ark1'!H844</f>
        <v>1</v>
      </c>
      <c r="F61" s="3" t="s">
        <v>80</v>
      </c>
      <c r="G61">
        <f>+'Ark1'!Q844</f>
        <v>91</v>
      </c>
      <c r="I61" s="537">
        <f>+'Ark1'!R844</f>
        <v>4060</v>
      </c>
      <c r="K61" s="194">
        <f>+'Ark1'!AG844</f>
        <v>80.087666966007106</v>
      </c>
      <c r="M61" s="194">
        <f>+'Ark1'!AH844</f>
        <v>0</v>
      </c>
      <c r="O61" s="355"/>
      <c r="P61" s="92">
        <f>+'Ark1'!U844</f>
        <v>15.705763546798051</v>
      </c>
      <c r="R61" s="355"/>
      <c r="S61" s="1">
        <f>+'Ark1'!S844</f>
        <v>4.9401477832512324</v>
      </c>
      <c r="X61" s="1">
        <f>+'Ark1'!T844</f>
        <v>4.836699507389163</v>
      </c>
      <c r="Z61" s="11">
        <f>+'Ark1'!W844</f>
        <v>2.5615763546798034</v>
      </c>
      <c r="AB61" s="11">
        <f>+'Ark1'!X844</f>
        <v>44.581280788177345</v>
      </c>
      <c r="AC61" s="11">
        <f>+'Ark1'!Y844</f>
        <v>16.551724137931036</v>
      </c>
      <c r="AD61" s="11">
        <f>+'Ark1'!Z844</f>
        <v>7.1839391394869487</v>
      </c>
      <c r="AE61" s="92">
        <f>+'Ark1'!Z844</f>
        <v>7.1839391394869487</v>
      </c>
      <c r="AF61" s="1">
        <f>+'Ark1'!AA844</f>
        <v>1.5555760112988963</v>
      </c>
      <c r="AG61" s="1">
        <f>+'Ark1'!AB844</f>
        <v>2.0321754082755139</v>
      </c>
      <c r="AH61" s="11">
        <f>+'Ark1'!AC844</f>
        <v>29.690004709700748</v>
      </c>
      <c r="AI61" s="11">
        <f>+'Ark1'!AD844</f>
        <v>55.197056871292787</v>
      </c>
      <c r="AJ61" s="11">
        <f>+'Ark1'!AE844</f>
        <v>52.283498235656438</v>
      </c>
      <c r="AK61" s="92">
        <f t="shared" si="26"/>
        <v>3.1792092536271666</v>
      </c>
      <c r="AL61" s="11">
        <f>+'Ark1'!AF844</f>
        <v>78.529980657640237</v>
      </c>
      <c r="AM61" s="47"/>
      <c r="AN61" s="5"/>
    </row>
    <row r="62" spans="1:40" ht="15.6">
      <c r="A62" s="47"/>
      <c r="B62">
        <f>+'Ark1'!C845</f>
        <v>2018</v>
      </c>
      <c r="C62">
        <f>+'Ark1'!G845</f>
        <v>4</v>
      </c>
      <c r="D62" s="3" t="str">
        <f t="shared" si="25"/>
        <v>Nord</v>
      </c>
      <c r="E62" s="3">
        <f>+'Ark1'!H845</f>
        <v>2</v>
      </c>
      <c r="F62" s="3" t="s">
        <v>7</v>
      </c>
      <c r="G62">
        <f>+'Ark1'!Q845</f>
        <v>28</v>
      </c>
      <c r="I62" s="537">
        <f>+'Ark1'!R845</f>
        <v>1110</v>
      </c>
      <c r="K62" s="194">
        <f>+'Ark1'!AG845</f>
        <v>19.912333033992912</v>
      </c>
      <c r="M62" s="194">
        <f>+'Ark1'!AH845</f>
        <v>0</v>
      </c>
      <c r="O62" s="355"/>
      <c r="P62" s="92">
        <f>+'Ark1'!U845</f>
        <v>14.282972972972972</v>
      </c>
      <c r="R62" s="355"/>
      <c r="S62" s="1">
        <f>+'Ark1'!S845</f>
        <v>4.8630630630630627</v>
      </c>
      <c r="X62" s="1">
        <f>+'Ark1'!T845</f>
        <v>4.9648648648648654</v>
      </c>
      <c r="Z62" s="11">
        <f>+'Ark1'!W845</f>
        <v>1.9819819819819824</v>
      </c>
      <c r="AB62" s="11">
        <f>+'Ark1'!X845</f>
        <v>40.990990990991001</v>
      </c>
      <c r="AC62" s="11">
        <f>+'Ark1'!Y845</f>
        <v>14.054054054054053</v>
      </c>
      <c r="AD62" s="11">
        <f>+'Ark1'!Z845</f>
        <v>7.9575047126295715</v>
      </c>
      <c r="AE62" s="92">
        <f>+'Ark1'!Z845</f>
        <v>7.9575047126295715</v>
      </c>
      <c r="AF62" s="1">
        <f>+'Ark1'!AA845</f>
        <v>1.6393762782255441</v>
      </c>
      <c r="AG62" s="1">
        <f>+'Ark1'!AB845</f>
        <v>2.2327677910534112</v>
      </c>
      <c r="AH62" s="11">
        <f>+'Ark1'!AC845</f>
        <v>55.825458258283483</v>
      </c>
      <c r="AI62" s="11">
        <f>+'Ark1'!AD845</f>
        <v>72.055987067807195</v>
      </c>
      <c r="AJ62" s="11">
        <f>+'Ark1'!AE845</f>
        <v>55.17272744970321</v>
      </c>
      <c r="AK62" s="92">
        <f t="shared" si="26"/>
        <v>2.9370322341608004</v>
      </c>
      <c r="AL62" s="11">
        <f>+'Ark1'!AF845</f>
        <v>21.47001934235977</v>
      </c>
      <c r="AM62" s="47"/>
      <c r="AN62" s="5"/>
    </row>
    <row r="63" spans="1:40" ht="15.6">
      <c r="A63" s="47"/>
      <c r="B63" s="53">
        <f>+'Ark1'!C846</f>
        <v>2017</v>
      </c>
      <c r="C63" s="53">
        <f>+'Ark1'!G846</f>
        <v>1</v>
      </c>
      <c r="D63" s="54" t="str">
        <f>+D53</f>
        <v>Nord</v>
      </c>
      <c r="E63" s="54">
        <f>+'Ark1'!H846</f>
        <v>1</v>
      </c>
      <c r="F63" s="54" t="s">
        <v>80</v>
      </c>
      <c r="G63" s="53">
        <f>+'Ark1'!Q846</f>
        <v>161</v>
      </c>
      <c r="H63" s="53"/>
      <c r="I63" s="357">
        <f>+'Ark1'!R846</f>
        <v>7459</v>
      </c>
      <c r="J63" s="53"/>
      <c r="K63" s="176">
        <f>+'Ark1'!AG846</f>
        <v>64.724759418683604</v>
      </c>
      <c r="L63" s="155"/>
      <c r="M63" s="176">
        <f>+'Ark1'!AH846</f>
        <v>0.16087947446038339</v>
      </c>
      <c r="N63" s="357"/>
      <c r="O63" s="355"/>
      <c r="P63" s="155">
        <f>+'Ark1'!U846</f>
        <v>10.710537605577173</v>
      </c>
      <c r="Q63" s="155"/>
      <c r="R63" s="355"/>
      <c r="S63" s="55">
        <f>+'Ark1'!S846</f>
        <v>5.0231934575680386</v>
      </c>
      <c r="T63" s="53"/>
      <c r="U63" s="155"/>
      <c r="V63" s="155"/>
      <c r="W63" s="155"/>
      <c r="X63" s="55">
        <f>+'Ark1'!T846</f>
        <v>4.7353532645126704</v>
      </c>
      <c r="Y63" s="53"/>
      <c r="Z63" s="74">
        <f>+'Ark1'!W846</f>
        <v>0.96527684676230086</v>
      </c>
      <c r="AA63" s="74"/>
      <c r="AB63" s="74">
        <f>+'Ark1'!X846</f>
        <v>22.523126424453679</v>
      </c>
      <c r="AC63" s="74">
        <f>+'Ark1'!Y846</f>
        <v>7.1993564821021554</v>
      </c>
      <c r="AD63" s="74">
        <f>+'Ark1'!Z846</f>
        <v>7.0888426042845651</v>
      </c>
      <c r="AE63" s="155">
        <f>+'Ark1'!Z846</f>
        <v>7.0888426042845651</v>
      </c>
      <c r="AF63" s="1">
        <f>+'Ark1'!AA846</f>
        <v>1.2982083383040428</v>
      </c>
      <c r="AG63" s="1">
        <f>+'Ark1'!AB846</f>
        <v>1.6388494448552204</v>
      </c>
      <c r="AH63" s="11">
        <f>+'Ark1'!AC846</f>
        <v>2.5738391376490979</v>
      </c>
      <c r="AI63" s="11">
        <f>+'Ark1'!AD846</f>
        <v>39.77807661609787</v>
      </c>
      <c r="AJ63" s="11">
        <f>+'Ark1'!AE846</f>
        <v>44.108325605403991</v>
      </c>
      <c r="AK63" s="155">
        <f t="shared" si="26"/>
        <v>2.1322168250240239</v>
      </c>
      <c r="AL63" s="74">
        <f>+'Ark1'!AF846</f>
        <v>66.497280912900081</v>
      </c>
      <c r="AM63" s="47"/>
      <c r="AN63" s="5"/>
    </row>
    <row r="64" spans="1:40" ht="15.6">
      <c r="A64" s="47"/>
      <c r="B64" s="53">
        <f>+'Ark1'!C847</f>
        <v>2017</v>
      </c>
      <c r="C64" s="53">
        <f>+'Ark1'!G847</f>
        <v>1</v>
      </c>
      <c r="D64" s="54" t="str">
        <f t="shared" ref="D64:D70" si="27">+D55</f>
        <v>Øst</v>
      </c>
      <c r="E64" s="54">
        <f>+'Ark1'!H847</f>
        <v>2</v>
      </c>
      <c r="F64" s="54" t="s">
        <v>7</v>
      </c>
      <c r="G64" s="53">
        <f>+'Ark1'!Q847</f>
        <v>105</v>
      </c>
      <c r="H64" s="53"/>
      <c r="I64" s="357">
        <f>+'Ark1'!R847</f>
        <v>3758</v>
      </c>
      <c r="J64" s="53"/>
      <c r="K64" s="176">
        <f>+'Ark1'!AG847</f>
        <v>35.275240581316375</v>
      </c>
      <c r="L64" s="155"/>
      <c r="M64" s="176">
        <f>+'Ark1'!AH847</f>
        <v>2.8738690792975001</v>
      </c>
      <c r="N64" s="357"/>
      <c r="O64" s="355"/>
      <c r="P64" s="155">
        <f>+'Ark1'!U847</f>
        <v>11.586029803086753</v>
      </c>
      <c r="Q64" s="155"/>
      <c r="R64" s="355"/>
      <c r="S64" s="55">
        <f>+'Ark1'!S847</f>
        <v>5.6889302820649279</v>
      </c>
      <c r="T64" s="53"/>
      <c r="U64" s="155"/>
      <c r="V64" s="155"/>
      <c r="W64" s="155"/>
      <c r="X64" s="55">
        <f>+'Ark1'!T847</f>
        <v>4.1950505588078784</v>
      </c>
      <c r="Y64" s="53"/>
      <c r="Z64" s="74">
        <f>+'Ark1'!W847</f>
        <v>0.98456625864821701</v>
      </c>
      <c r="AA64" s="74"/>
      <c r="AB64" s="74">
        <f>+'Ark1'!X847</f>
        <v>24.53432676955828</v>
      </c>
      <c r="AC64" s="74">
        <f>+'Ark1'!Y847</f>
        <v>7.7434805747738142</v>
      </c>
      <c r="AD64" s="74">
        <f>+'Ark1'!Z847</f>
        <v>7.0875475762212581</v>
      </c>
      <c r="AE64" s="155">
        <f>+'Ark1'!Z847</f>
        <v>7.0875475762212581</v>
      </c>
      <c r="AF64" s="1">
        <f>+'Ark1'!AA847</f>
        <v>3.3175617461109352</v>
      </c>
      <c r="AG64" s="1">
        <f>+'Ark1'!AB847</f>
        <v>1.9596805968361888</v>
      </c>
      <c r="AH64" s="11">
        <f>+'Ark1'!AC847</f>
        <v>6.8710323433975988</v>
      </c>
      <c r="AI64" s="11">
        <f>+'Ark1'!AD847</f>
        <v>51.409473292410304</v>
      </c>
      <c r="AJ64" s="11">
        <f>+'Ark1'!AE847</f>
        <v>19.241125445771797</v>
      </c>
      <c r="AK64" s="155">
        <f t="shared" si="26"/>
        <v>2.0365919827868479</v>
      </c>
      <c r="AL64" s="74">
        <f>+'Ark1'!AF847</f>
        <v>33.502719087099941</v>
      </c>
      <c r="AM64" s="47"/>
      <c r="AN64" s="5"/>
    </row>
    <row r="65" spans="1:40" ht="15.6">
      <c r="A65" s="47"/>
      <c r="B65" s="53">
        <f>+'Ark1'!C848</f>
        <v>2017</v>
      </c>
      <c r="C65" s="53">
        <f>+'Ark1'!G848</f>
        <v>2</v>
      </c>
      <c r="D65" s="54" t="str">
        <f t="shared" si="27"/>
        <v>Øst</v>
      </c>
      <c r="E65" s="54">
        <f>+'Ark1'!H848</f>
        <v>1</v>
      </c>
      <c r="F65" s="54" t="s">
        <v>80</v>
      </c>
      <c r="G65" s="53">
        <f>+'Ark1'!Q848</f>
        <v>153</v>
      </c>
      <c r="H65" s="53"/>
      <c r="I65" s="357">
        <f>+'Ark1'!R848</f>
        <v>5666</v>
      </c>
      <c r="J65" s="53"/>
      <c r="K65" s="176">
        <f>+'Ark1'!AG848</f>
        <v>67.414209153585517</v>
      </c>
      <c r="L65" s="155"/>
      <c r="M65" s="176">
        <f>+'Ark1'!AH848</f>
        <v>0.42357924461701357</v>
      </c>
      <c r="N65" s="357"/>
      <c r="O65" s="355"/>
      <c r="P65" s="155">
        <f>+'Ark1'!U848</f>
        <v>12.075079421108381</v>
      </c>
      <c r="Q65" s="155"/>
      <c r="R65" s="355"/>
      <c r="S65" s="55">
        <f>+'Ark1'!S848</f>
        <v>4.5691846099541129</v>
      </c>
      <c r="T65" s="53"/>
      <c r="U65" s="155"/>
      <c r="V65" s="155"/>
      <c r="W65" s="155"/>
      <c r="X65" s="55">
        <f>+'Ark1'!T848</f>
        <v>4.5732439110483591</v>
      </c>
      <c r="Y65" s="53"/>
      <c r="Z65" s="74">
        <f>+'Ark1'!W848</f>
        <v>1.3766325450052952</v>
      </c>
      <c r="AA65" s="74"/>
      <c r="AB65" s="74">
        <f>+'Ark1'!X848</f>
        <v>30.462407342040244</v>
      </c>
      <c r="AC65" s="74">
        <f>+'Ark1'!Y848</f>
        <v>10.324744087539711</v>
      </c>
      <c r="AD65" s="74">
        <f>+'Ark1'!Z848</f>
        <v>7.9158150109814756</v>
      </c>
      <c r="AE65" s="155">
        <f>+'Ark1'!Z848</f>
        <v>7.9158150109814756</v>
      </c>
      <c r="AF65" s="1">
        <f>+'Ark1'!AA848</f>
        <v>1.3366708485814978</v>
      </c>
      <c r="AG65" s="1">
        <f>+'Ark1'!AB848</f>
        <v>1.9619619520228035</v>
      </c>
      <c r="AH65" s="11">
        <f>+'Ark1'!AC848</f>
        <v>30.856463031215913</v>
      </c>
      <c r="AI65" s="11">
        <f>+'Ark1'!AD848</f>
        <v>40.217911879226158</v>
      </c>
      <c r="AJ65" s="11">
        <f>+'Ark1'!AE848</f>
        <v>53.901680274484647</v>
      </c>
      <c r="AK65" s="155">
        <f t="shared" si="26"/>
        <v>2.6427208466916481</v>
      </c>
      <c r="AL65" s="74">
        <f>+'Ark1'!AF848</f>
        <v>68.895914396887193</v>
      </c>
      <c r="AM65" s="47"/>
      <c r="AN65" s="5"/>
    </row>
    <row r="66" spans="1:40" ht="15.6">
      <c r="A66" s="47"/>
      <c r="B66" s="53">
        <f>+'Ark1'!C849</f>
        <v>2017</v>
      </c>
      <c r="C66" s="53">
        <f>+'Ark1'!G849</f>
        <v>2</v>
      </c>
      <c r="D66" s="54" t="str">
        <f t="shared" si="27"/>
        <v>Vest</v>
      </c>
      <c r="E66" s="54">
        <f>+'Ark1'!H849</f>
        <v>2</v>
      </c>
      <c r="F66" s="54" t="s">
        <v>7</v>
      </c>
      <c r="G66" s="53">
        <f>+'Ark1'!Q849</f>
        <v>133</v>
      </c>
      <c r="H66" s="53"/>
      <c r="I66" s="357">
        <f>+'Ark1'!R849</f>
        <v>2558</v>
      </c>
      <c r="J66" s="53"/>
      <c r="K66" s="176">
        <f>+'Ark1'!AG849</f>
        <v>32.585790846414518</v>
      </c>
      <c r="L66" s="155"/>
      <c r="M66" s="176">
        <f>+'Ark1'!AH849</f>
        <v>0.62548866301798256</v>
      </c>
      <c r="N66" s="357"/>
      <c r="O66" s="355"/>
      <c r="P66" s="155">
        <f>+'Ark1'!U849</f>
        <v>12.928342455043021</v>
      </c>
      <c r="Q66" s="155"/>
      <c r="R66" s="355"/>
      <c r="S66" s="55">
        <f>+'Ark1'!S849</f>
        <v>4.6876465989053955</v>
      </c>
      <c r="T66" s="53"/>
      <c r="U66" s="155"/>
      <c r="V66" s="155"/>
      <c r="W66" s="155"/>
      <c r="X66" s="55">
        <f>+'Ark1'!T849</f>
        <v>3.9405785770132904</v>
      </c>
      <c r="Y66" s="53"/>
      <c r="Z66" s="74">
        <f>+'Ark1'!W849</f>
        <v>0.7036747458952306</v>
      </c>
      <c r="AA66" s="74"/>
      <c r="AB66" s="74">
        <f>+'Ark1'!X849</f>
        <v>31.078967943706008</v>
      </c>
      <c r="AC66" s="74">
        <f>+'Ark1'!Y849</f>
        <v>10.828772478498825</v>
      </c>
      <c r="AD66" s="74">
        <f>+'Ark1'!Z849</f>
        <v>7.4814525723721443</v>
      </c>
      <c r="AE66" s="155">
        <f>+'Ark1'!Z849</f>
        <v>7.4814525723721443</v>
      </c>
      <c r="AF66" s="1">
        <f>+'Ark1'!AA849</f>
        <v>1.4603743927151462</v>
      </c>
      <c r="AG66" s="1">
        <f>+'Ark1'!AB849</f>
        <v>2.0318965462229577</v>
      </c>
      <c r="AH66" s="11">
        <f>+'Ark1'!AC849</f>
        <v>46.940558822727198</v>
      </c>
      <c r="AI66" s="11">
        <f>+'Ark1'!AD849</f>
        <v>66.085523019016023</v>
      </c>
      <c r="AJ66" s="11">
        <f>+'Ark1'!AE849</f>
        <v>52.797043578264528</v>
      </c>
      <c r="AK66" s="155">
        <f t="shared" si="26"/>
        <v>2.7579601367692472</v>
      </c>
      <c r="AL66" s="74">
        <f>+'Ark1'!AF849</f>
        <v>31.104085603112843</v>
      </c>
      <c r="AM66" s="47"/>
      <c r="AN66" s="5"/>
    </row>
    <row r="67" spans="1:40" ht="15.6">
      <c r="A67" s="47"/>
      <c r="B67" s="53">
        <f>+'Ark1'!C850</f>
        <v>2017</v>
      </c>
      <c r="C67" s="53">
        <f>+'Ark1'!G850</f>
        <v>3</v>
      </c>
      <c r="D67" s="54" t="str">
        <f t="shared" si="27"/>
        <v>Vest</v>
      </c>
      <c r="E67" s="54">
        <f>+'Ark1'!H850</f>
        <v>1</v>
      </c>
      <c r="F67" s="54" t="s">
        <v>80</v>
      </c>
      <c r="G67" s="53">
        <f>+'Ark1'!Q850</f>
        <v>46</v>
      </c>
      <c r="H67" s="53"/>
      <c r="I67" s="357">
        <f>+'Ark1'!R850</f>
        <v>1299</v>
      </c>
      <c r="J67" s="53"/>
      <c r="K67" s="176">
        <f>+'Ark1'!AG850</f>
        <v>36.899739359855005</v>
      </c>
      <c r="L67" s="155"/>
      <c r="M67" s="176">
        <f>+'Ark1'!AH850</f>
        <v>0.23094688221709003</v>
      </c>
      <c r="N67" s="357"/>
      <c r="O67" s="355"/>
      <c r="P67" s="155">
        <f>+'Ark1'!U850</f>
        <v>14.23364126250962</v>
      </c>
      <c r="Q67" s="155"/>
      <c r="R67" s="355"/>
      <c r="S67" s="55">
        <f>+'Ark1'!S850</f>
        <v>5.3964588144726724</v>
      </c>
      <c r="T67" s="53"/>
      <c r="U67" s="155"/>
      <c r="V67" s="155"/>
      <c r="W67" s="155"/>
      <c r="X67" s="55">
        <f>+'Ark1'!T850</f>
        <v>4.9884526558891444</v>
      </c>
      <c r="Y67" s="53"/>
      <c r="Z67" s="74">
        <f>+'Ark1'!W850</f>
        <v>4.2340261739799843</v>
      </c>
      <c r="AA67" s="74"/>
      <c r="AB67" s="74">
        <f>+'Ark1'!X850</f>
        <v>37.56735950731332</v>
      </c>
      <c r="AC67" s="74">
        <f>+'Ark1'!Y850</f>
        <v>17.167051578137038</v>
      </c>
      <c r="AD67" s="74">
        <f>+'Ark1'!Z850</f>
        <v>8.3684163683984885</v>
      </c>
      <c r="AE67" s="155">
        <f>+'Ark1'!Z850</f>
        <v>8.3684163683984885</v>
      </c>
      <c r="AF67" s="1">
        <f>+'Ark1'!AA850</f>
        <v>1.5988890751011251</v>
      </c>
      <c r="AG67" s="1">
        <f>+'Ark1'!AB850</f>
        <v>2.3171926269499767</v>
      </c>
      <c r="AH67" s="11">
        <f>+'Ark1'!AC850</f>
        <v>14.101589583769737</v>
      </c>
      <c r="AI67" s="11">
        <f>+'Ark1'!AD850</f>
        <v>62.216734140120387</v>
      </c>
      <c r="AJ67" s="11">
        <f>+'Ark1'!AE850</f>
        <v>37.212862750833345</v>
      </c>
      <c r="AK67" s="155">
        <f t="shared" si="26"/>
        <v>2.6375891583452202</v>
      </c>
      <c r="AL67" s="74">
        <f>+'Ark1'!AF850</f>
        <v>32.911071700025346</v>
      </c>
      <c r="AM67" s="47"/>
      <c r="AN67" s="5"/>
    </row>
    <row r="68" spans="1:40" ht="15.6">
      <c r="A68" s="47"/>
      <c r="B68" s="53">
        <f>+'Ark1'!C851</f>
        <v>2017</v>
      </c>
      <c r="C68" s="53">
        <f>+'Ark1'!G851</f>
        <v>3</v>
      </c>
      <c r="D68" s="54" t="str">
        <f t="shared" si="27"/>
        <v>Midt</v>
      </c>
      <c r="E68" s="54">
        <f>+'Ark1'!H851</f>
        <v>2</v>
      </c>
      <c r="F68" s="54" t="s">
        <v>7</v>
      </c>
      <c r="G68" s="53">
        <f>+'Ark1'!Q851</f>
        <v>57</v>
      </c>
      <c r="H68" s="53"/>
      <c r="I68" s="357">
        <f>+'Ark1'!R851</f>
        <v>2648</v>
      </c>
      <c r="J68" s="53"/>
      <c r="K68" s="176">
        <f>+'Ark1'!AG851</f>
        <v>63.100260640144974</v>
      </c>
      <c r="L68" s="155"/>
      <c r="M68" s="176">
        <f>+'Ark1'!AH851</f>
        <v>3.776435045317221E-2</v>
      </c>
      <c r="N68" s="357"/>
      <c r="O68" s="355"/>
      <c r="P68" s="155">
        <f>+'Ark1'!U851</f>
        <v>11.940294561933536</v>
      </c>
      <c r="Q68" s="155"/>
      <c r="R68" s="355"/>
      <c r="S68" s="55">
        <f>+'Ark1'!S851</f>
        <v>5.0728851963746209</v>
      </c>
      <c r="T68" s="53"/>
      <c r="U68" s="155"/>
      <c r="V68" s="155"/>
      <c r="W68" s="155"/>
      <c r="X68" s="55">
        <f>+'Ark1'!T851</f>
        <v>4.3817975830815721</v>
      </c>
      <c r="Y68" s="53"/>
      <c r="Z68" s="74">
        <f>+'Ark1'!W851</f>
        <v>1.3595166163141992</v>
      </c>
      <c r="AA68" s="74"/>
      <c r="AB68" s="74">
        <f>+'Ark1'!X851</f>
        <v>28.24773413897281</v>
      </c>
      <c r="AC68" s="74">
        <f>+'Ark1'!Y851</f>
        <v>10.687311178247736</v>
      </c>
      <c r="AD68" s="74">
        <f>+'Ark1'!Z851</f>
        <v>7.9030017092211331</v>
      </c>
      <c r="AE68" s="155">
        <f>+'Ark1'!Z851</f>
        <v>7.9030017092211331</v>
      </c>
      <c r="AF68" s="1">
        <f>+'Ark1'!AA851</f>
        <v>1.5508662861689306</v>
      </c>
      <c r="AG68" s="1">
        <f>+'Ark1'!AB851</f>
        <v>2.0802446771308696</v>
      </c>
      <c r="AH68" s="11">
        <f>+'Ark1'!AC851</f>
        <v>18.389107056632444</v>
      </c>
      <c r="AI68" s="11">
        <f>+'Ark1'!AD851</f>
        <v>34.988068828538523</v>
      </c>
      <c r="AJ68" s="11">
        <f>+'Ark1'!AE851</f>
        <v>24.046942959755022</v>
      </c>
      <c r="AK68" s="155">
        <f t="shared" si="26"/>
        <v>2.3537482319660548</v>
      </c>
      <c r="AL68" s="74">
        <f>+'Ark1'!AF851</f>
        <v>67.08892829997464</v>
      </c>
      <c r="AM68" s="47"/>
      <c r="AN68" s="5"/>
    </row>
    <row r="69" spans="1:40" ht="15.6">
      <c r="A69" s="47"/>
      <c r="B69" s="53">
        <f>+'Ark1'!C852</f>
        <v>2017</v>
      </c>
      <c r="C69" s="53">
        <f>+'Ark1'!G852</f>
        <v>4</v>
      </c>
      <c r="D69" s="54" t="str">
        <f t="shared" si="27"/>
        <v>Midt</v>
      </c>
      <c r="E69" s="54">
        <f>+'Ark1'!H852</f>
        <v>1</v>
      </c>
      <c r="F69" s="54" t="s">
        <v>80</v>
      </c>
      <c r="G69" s="53">
        <f>+'Ark1'!Q852</f>
        <v>85</v>
      </c>
      <c r="H69" s="53"/>
      <c r="I69" s="357">
        <f>+'Ark1'!R852</f>
        <v>3863</v>
      </c>
      <c r="J69" s="53"/>
      <c r="K69" s="176">
        <f>+'Ark1'!AG852</f>
        <v>86.302242942129098</v>
      </c>
      <c r="L69" s="155"/>
      <c r="M69" s="176">
        <f>+'Ark1'!AH852</f>
        <v>5.177323323841572E-2</v>
      </c>
      <c r="N69" s="357"/>
      <c r="O69" s="355"/>
      <c r="P69" s="155">
        <f>+'Ark1'!U852</f>
        <v>16.264431788765222</v>
      </c>
      <c r="Q69" s="155"/>
      <c r="R69" s="355"/>
      <c r="S69" s="55">
        <f>+'Ark1'!S852</f>
        <v>4.4501682630080248</v>
      </c>
      <c r="T69" s="53"/>
      <c r="U69" s="155"/>
      <c r="V69" s="155"/>
      <c r="W69" s="155"/>
      <c r="X69" s="55">
        <f>+'Ark1'!T852</f>
        <v>4.5456898783329009</v>
      </c>
      <c r="Y69" s="53"/>
      <c r="Z69" s="74">
        <f>+'Ark1'!W852</f>
        <v>2.8475278281128662</v>
      </c>
      <c r="AA69" s="74"/>
      <c r="AB69" s="74">
        <f>+'Ark1'!X852</f>
        <v>49.961170075071195</v>
      </c>
      <c r="AC69" s="74">
        <f>+'Ark1'!Y852</f>
        <v>18.586590732591247</v>
      </c>
      <c r="AD69" s="74">
        <f>+'Ark1'!Z852</f>
        <v>7.4329731298449468</v>
      </c>
      <c r="AE69" s="155">
        <f>+'Ark1'!Z852</f>
        <v>7.4329731298449468</v>
      </c>
      <c r="AF69" s="1">
        <f>+'Ark1'!AA852</f>
        <v>1.8118999593677017</v>
      </c>
      <c r="AG69" s="1">
        <f>+'Ark1'!AB852</f>
        <v>2.3480311444622717</v>
      </c>
      <c r="AH69" s="11">
        <f>+'Ark1'!AC852</f>
        <v>37.698853875140301</v>
      </c>
      <c r="AI69" s="11">
        <f>+'Ark1'!AD852</f>
        <v>63.378291345134386</v>
      </c>
      <c r="AJ69" s="11">
        <f>+'Ark1'!AE852</f>
        <v>60.427160419352155</v>
      </c>
      <c r="AK69" s="155">
        <f t="shared" si="26"/>
        <v>3.6547902972485633</v>
      </c>
      <c r="AL69" s="74">
        <f>+'Ark1'!AF852</f>
        <v>84.344978165938869</v>
      </c>
      <c r="AM69" s="47"/>
      <c r="AN69" s="5"/>
    </row>
    <row r="70" spans="1:40" ht="15.6">
      <c r="A70" s="47"/>
      <c r="B70" s="53">
        <f>+'Ark1'!C853</f>
        <v>2017</v>
      </c>
      <c r="C70" s="53">
        <f>+'Ark1'!G853</f>
        <v>4</v>
      </c>
      <c r="D70" s="54" t="str">
        <f t="shared" si="27"/>
        <v>Nord</v>
      </c>
      <c r="E70" s="54">
        <f>+'Ark1'!H853</f>
        <v>2</v>
      </c>
      <c r="F70" s="54" t="s">
        <v>7</v>
      </c>
      <c r="G70" s="53">
        <f>+'Ark1'!Q853</f>
        <v>22</v>
      </c>
      <c r="H70" s="53"/>
      <c r="I70" s="357">
        <f>+'Ark1'!R853</f>
        <v>717</v>
      </c>
      <c r="J70" s="53"/>
      <c r="K70" s="176">
        <f>+'Ark1'!AG853</f>
        <v>13.697757057870898</v>
      </c>
      <c r="L70" s="155"/>
      <c r="M70" s="176">
        <f>+'Ark1'!AH853</f>
        <v>0</v>
      </c>
      <c r="N70" s="357"/>
      <c r="O70" s="355"/>
      <c r="P70" s="155">
        <f>+'Ark1'!U853</f>
        <v>13.90822873082289</v>
      </c>
      <c r="Q70" s="155"/>
      <c r="R70" s="355"/>
      <c r="S70" s="55">
        <f>+'Ark1'!S853</f>
        <v>4.7545327754532787</v>
      </c>
      <c r="T70" s="53"/>
      <c r="U70" s="155"/>
      <c r="V70" s="155"/>
      <c r="W70" s="155"/>
      <c r="X70" s="55">
        <f>+'Ark1'!T853</f>
        <v>4.9609483960948415</v>
      </c>
      <c r="Y70" s="53"/>
      <c r="Z70" s="74">
        <f>+'Ark1'!W853</f>
        <v>2.6499302649930274</v>
      </c>
      <c r="AA70" s="74"/>
      <c r="AB70" s="74">
        <f>+'Ark1'!X853</f>
        <v>40.167364016736393</v>
      </c>
      <c r="AC70" s="74">
        <f>+'Ark1'!Y853</f>
        <v>13.389121338912132</v>
      </c>
      <c r="AD70" s="74">
        <f>+'Ark1'!Z853</f>
        <v>7.4276746494465282</v>
      </c>
      <c r="AE70" s="155">
        <f>+'Ark1'!Z853</f>
        <v>7.4276746494465282</v>
      </c>
      <c r="AF70" s="1">
        <f>+'Ark1'!AA853</f>
        <v>1.3186769966863163</v>
      </c>
      <c r="AG70" s="1">
        <f>+'Ark1'!AB853</f>
        <v>2.4366181822550197</v>
      </c>
      <c r="AH70" s="11">
        <f>+'Ark1'!AC853</f>
        <v>39.717025160141752</v>
      </c>
      <c r="AI70" s="11">
        <f>+'Ark1'!AD853</f>
        <v>80.94157550373437</v>
      </c>
      <c r="AJ70" s="11">
        <f>+'Ark1'!AE853</f>
        <v>51.832889703236653</v>
      </c>
      <c r="AK70" s="155">
        <f t="shared" si="26"/>
        <v>2.9252566735112966</v>
      </c>
      <c r="AL70" s="74">
        <f>+'Ark1'!AF853</f>
        <v>15.655021834061129</v>
      </c>
      <c r="AM70" s="47"/>
      <c r="AN70" s="5"/>
    </row>
    <row r="71" spans="1:40" ht="15.6">
      <c r="A71" s="47"/>
      <c r="B71">
        <f>+'Ark1'!C854</f>
        <v>2016</v>
      </c>
      <c r="C71">
        <f>+'Ark1'!G854</f>
        <v>1</v>
      </c>
      <c r="D71" s="3" t="str">
        <f>+D63</f>
        <v>Nord</v>
      </c>
      <c r="E71" s="3">
        <f>+'Ark1'!H854</f>
        <v>1</v>
      </c>
      <c r="F71" s="3" t="s">
        <v>80</v>
      </c>
      <c r="G71">
        <f>+'Ark1'!Q854</f>
        <v>140</v>
      </c>
      <c r="I71" s="537">
        <f>+'Ark1'!R854</f>
        <v>5854</v>
      </c>
      <c r="K71" s="194">
        <f>+'Ark1'!AG854</f>
        <v>65.477768199542382</v>
      </c>
      <c r="M71" s="194">
        <f>+'Ark1'!AH854</f>
        <v>0.30748206354629321</v>
      </c>
      <c r="O71" s="355"/>
      <c r="P71" s="92">
        <f>+'Ark1'!U854</f>
        <v>11.106747523061141</v>
      </c>
      <c r="R71" s="355"/>
      <c r="S71" s="1">
        <f>+'Ark1'!S854</f>
        <v>5.2688759822343698</v>
      </c>
      <c r="X71" s="1">
        <f>+'Ark1'!T854</f>
        <v>4.978476255551759</v>
      </c>
      <c r="Z71" s="11">
        <f>+'Ark1'!W854</f>
        <v>1.3665869490946363</v>
      </c>
      <c r="AB71" s="11">
        <f>+'Ark1'!X854</f>
        <v>23.283225145199861</v>
      </c>
      <c r="AC71" s="11">
        <f>+'Ark1'!Y854</f>
        <v>8.7632388110693586</v>
      </c>
      <c r="AD71" s="11">
        <f>+'Ark1'!Z854</f>
        <v>7.3929971236005789</v>
      </c>
      <c r="AE71" s="92">
        <f>+'Ark1'!Z854</f>
        <v>7.3929971236005789</v>
      </c>
      <c r="AF71" s="1">
        <f>+'Ark1'!AA854</f>
        <v>1.3315178309705564</v>
      </c>
      <c r="AG71" s="1">
        <f>+'Ark1'!AB854</f>
        <v>1.7161628411075718</v>
      </c>
      <c r="AH71" s="11">
        <f>+'Ark1'!AC854</f>
        <v>9.6804510129803116</v>
      </c>
      <c r="AI71" s="11">
        <f>+'Ark1'!AD854</f>
        <v>43.300785167940553</v>
      </c>
      <c r="AJ71" s="11">
        <f>+'Ark1'!AE854</f>
        <v>45.397964848751243</v>
      </c>
      <c r="AK71" s="92">
        <f t="shared" si="26"/>
        <v>2.1079918298534537</v>
      </c>
      <c r="AL71" s="11">
        <f>+'Ark1'!AF854</f>
        <v>64.849894760163949</v>
      </c>
      <c r="AM71" s="47"/>
      <c r="AN71" s="5"/>
    </row>
    <row r="72" spans="1:40" ht="15.6">
      <c r="A72" s="47"/>
      <c r="B72">
        <f>+'Ark1'!C855</f>
        <v>2016</v>
      </c>
      <c r="C72">
        <f>+'Ark1'!G855</f>
        <v>1</v>
      </c>
      <c r="D72" s="3" t="str">
        <f t="shared" ref="D72:D78" si="28">+D64</f>
        <v>Øst</v>
      </c>
      <c r="E72" s="3">
        <f>+'Ark1'!H855</f>
        <v>2</v>
      </c>
      <c r="F72" s="3" t="s">
        <v>7</v>
      </c>
      <c r="G72">
        <f>+'Ark1'!Q855</f>
        <v>88</v>
      </c>
      <c r="I72" s="537">
        <f>+'Ark1'!R855</f>
        <v>3173</v>
      </c>
      <c r="K72" s="194">
        <f>+'Ark1'!AG855</f>
        <v>34.522231800457625</v>
      </c>
      <c r="M72" s="194">
        <f>+'Ark1'!AH855</f>
        <v>1.3867002836432401</v>
      </c>
      <c r="O72" s="355"/>
      <c r="P72" s="92">
        <f>+'Ark1'!U855</f>
        <v>10.803750393948938</v>
      </c>
      <c r="R72" s="355"/>
      <c r="S72" s="1">
        <f>+'Ark1'!S855</f>
        <v>5.7387330601953996</v>
      </c>
      <c r="X72" s="1">
        <f>+'Ark1'!T855</f>
        <v>4.1024267254963753</v>
      </c>
      <c r="Z72" s="11">
        <f>+'Ark1'!W855</f>
        <v>1.1660888748818152</v>
      </c>
      <c r="AB72" s="11">
        <f>+'Ark1'!X855</f>
        <v>21.273242987708802</v>
      </c>
      <c r="AC72" s="11">
        <f>+'Ark1'!Y855</f>
        <v>8.0995902930980179</v>
      </c>
      <c r="AD72" s="11">
        <f>+'Ark1'!Z855</f>
        <v>7.4326395229042896</v>
      </c>
      <c r="AE72" s="92">
        <f>+'Ark1'!Z855</f>
        <v>7.4326395229042896</v>
      </c>
      <c r="AF72" s="1">
        <f>+'Ark1'!AA855</f>
        <v>2.030682523632775</v>
      </c>
      <c r="AG72" s="1">
        <f>+'Ark1'!AB855</f>
        <v>1.9824085566649745</v>
      </c>
      <c r="AH72" s="11">
        <f>+'Ark1'!AC855</f>
        <v>16.570307372431802</v>
      </c>
      <c r="AI72" s="11">
        <f>+'Ark1'!AD855</f>
        <v>61.126751674199845</v>
      </c>
      <c r="AJ72" s="11">
        <f>+'Ark1'!AE855</f>
        <v>35.127097114068981</v>
      </c>
      <c r="AK72" s="92">
        <f t="shared" si="26"/>
        <v>1.882602009995056</v>
      </c>
      <c r="AL72" s="11">
        <f>+'Ark1'!AF855</f>
        <v>35.150105239836044</v>
      </c>
      <c r="AM72" s="47"/>
      <c r="AN72" s="5"/>
    </row>
    <row r="73" spans="1:40" ht="15.6">
      <c r="A73" s="47"/>
      <c r="B73">
        <f>+'Ark1'!C856</f>
        <v>2016</v>
      </c>
      <c r="C73">
        <f>+'Ark1'!G856</f>
        <v>2</v>
      </c>
      <c r="D73" s="3" t="str">
        <f t="shared" si="28"/>
        <v>Øst</v>
      </c>
      <c r="E73" s="3">
        <f>+'Ark1'!H856</f>
        <v>1</v>
      </c>
      <c r="F73" s="3" t="s">
        <v>80</v>
      </c>
      <c r="G73">
        <f>+'Ark1'!Q856</f>
        <v>165</v>
      </c>
      <c r="I73" s="537">
        <f>+'Ark1'!R856</f>
        <v>4784</v>
      </c>
      <c r="K73" s="194">
        <f>+'Ark1'!AG856</f>
        <v>62.924381934410647</v>
      </c>
      <c r="M73" s="194">
        <f>+'Ark1'!AH856</f>
        <v>0.3135451505016722</v>
      </c>
      <c r="O73" s="355"/>
      <c r="P73" s="92">
        <f>+'Ark1'!U856</f>
        <v>12.335033444816055</v>
      </c>
      <c r="R73" s="355"/>
      <c r="S73" s="1">
        <f>+'Ark1'!S856</f>
        <v>4.6208193979933112</v>
      </c>
      <c r="X73" s="1">
        <f>+'Ark1'!T856</f>
        <v>4.3396739130434785</v>
      </c>
      <c r="Z73" s="11">
        <f>+'Ark1'!W856</f>
        <v>0.81521739130434789</v>
      </c>
      <c r="AB73" s="11">
        <f>+'Ark1'!X856</f>
        <v>31.605351170568557</v>
      </c>
      <c r="AC73" s="11">
        <f>+'Ark1'!Y856</f>
        <v>10.639632107023409</v>
      </c>
      <c r="AD73" s="11">
        <f>+'Ark1'!Z856</f>
        <v>7.8546296287115185</v>
      </c>
      <c r="AE73" s="92">
        <f>+'Ark1'!Z856</f>
        <v>7.8546296287115185</v>
      </c>
      <c r="AF73" s="1">
        <f>+'Ark1'!AA856</f>
        <v>1.3807205709853501</v>
      </c>
      <c r="AG73" s="1">
        <f>+'Ark1'!AB856</f>
        <v>1.7614312440304221</v>
      </c>
      <c r="AH73" s="11">
        <f>+'Ark1'!AC856</f>
        <v>30.459376066639255</v>
      </c>
      <c r="AI73" s="11">
        <f>+'Ark1'!AD856</f>
        <v>45.697164819097992</v>
      </c>
      <c r="AJ73" s="11">
        <f>+'Ark1'!AE856</f>
        <v>57.595410118067619</v>
      </c>
      <c r="AK73" s="92">
        <f t="shared" si="26"/>
        <v>2.6694472089025605</v>
      </c>
      <c r="AL73" s="11">
        <f>+'Ark1'!AF856</f>
        <v>64.727371127046396</v>
      </c>
      <c r="AM73" s="47"/>
      <c r="AN73" s="5"/>
    </row>
    <row r="74" spans="1:40" ht="15.6">
      <c r="A74" s="47"/>
      <c r="B74">
        <f>+'Ark1'!C857</f>
        <v>2016</v>
      </c>
      <c r="C74">
        <f>+'Ark1'!G857</f>
        <v>2</v>
      </c>
      <c r="D74" s="3" t="str">
        <f t="shared" si="28"/>
        <v>Vest</v>
      </c>
      <c r="E74" s="3">
        <f>+'Ark1'!H857</f>
        <v>2</v>
      </c>
      <c r="F74" s="3" t="s">
        <v>7</v>
      </c>
      <c r="G74">
        <f>+'Ark1'!Q857</f>
        <v>135</v>
      </c>
      <c r="I74" s="537">
        <f>+'Ark1'!R857</f>
        <v>2607</v>
      </c>
      <c r="K74" s="194">
        <f>+'Ark1'!AG857</f>
        <v>37.075618065589346</v>
      </c>
      <c r="M74" s="194">
        <f>+'Ark1'!AH857</f>
        <v>1.2274645186037596</v>
      </c>
      <c r="O74" s="355"/>
      <c r="P74" s="92">
        <f>+'Ark1'!U857</f>
        <v>13.337054085155351</v>
      </c>
      <c r="R74" s="355"/>
      <c r="S74" s="1">
        <f>+'Ark1'!S857</f>
        <v>5.0241657077100124</v>
      </c>
      <c r="X74" s="1">
        <f>+'Ark1'!T857</f>
        <v>4.2240122746451858</v>
      </c>
      <c r="Z74" s="11">
        <f>+'Ark1'!W857</f>
        <v>0.26850786344457234</v>
      </c>
      <c r="AB74" s="11">
        <f>+'Ark1'!X857</f>
        <v>35.711545838128117</v>
      </c>
      <c r="AC74" s="11">
        <f>+'Ark1'!Y857</f>
        <v>10.893747602608363</v>
      </c>
      <c r="AD74" s="11">
        <f>+'Ark1'!Z857</f>
        <v>7.4740076532598723</v>
      </c>
      <c r="AE74" s="92">
        <f>+'Ark1'!Z857</f>
        <v>7.4740076532598723</v>
      </c>
      <c r="AF74" s="1">
        <f>+'Ark1'!AA857</f>
        <v>1.4710448601576327</v>
      </c>
      <c r="AG74" s="1">
        <f>+'Ark1'!AB857</f>
        <v>1.9789045521567457</v>
      </c>
      <c r="AH74" s="11">
        <f>+'Ark1'!AC857</f>
        <v>42.752671558759133</v>
      </c>
      <c r="AI74" s="11">
        <f>+'Ark1'!AD857</f>
        <v>60.190097011548886</v>
      </c>
      <c r="AJ74" s="11">
        <f>+'Ark1'!AE857</f>
        <v>51.559124672014221</v>
      </c>
      <c r="AK74" s="92">
        <f t="shared" si="26"/>
        <v>2.6545808520384786</v>
      </c>
      <c r="AL74" s="11">
        <f>+'Ark1'!AF857</f>
        <v>35.27262887295359</v>
      </c>
      <c r="AM74" s="47"/>
      <c r="AN74" s="5"/>
    </row>
    <row r="75" spans="1:40" ht="15.6">
      <c r="A75" s="47"/>
      <c r="B75">
        <f>+'Ark1'!C858</f>
        <v>2016</v>
      </c>
      <c r="C75">
        <f>+'Ark1'!G858</f>
        <v>3</v>
      </c>
      <c r="D75" s="3" t="str">
        <f t="shared" si="28"/>
        <v>Vest</v>
      </c>
      <c r="E75" s="3">
        <f>+'Ark1'!H858</f>
        <v>1</v>
      </c>
      <c r="F75" s="3" t="s">
        <v>80</v>
      </c>
      <c r="G75">
        <f>+'Ark1'!Q858</f>
        <v>43</v>
      </c>
      <c r="I75" s="537">
        <f>+'Ark1'!R858</f>
        <v>994</v>
      </c>
      <c r="K75" s="194">
        <f>+'Ark1'!AG858</f>
        <v>37.393008527665472</v>
      </c>
      <c r="M75" s="194">
        <f>+'Ark1'!AH858</f>
        <v>0.20120724346076463</v>
      </c>
      <c r="O75" s="355"/>
      <c r="P75" s="92">
        <f>+'Ark1'!U858</f>
        <v>14.261971830985919</v>
      </c>
      <c r="R75" s="355"/>
      <c r="S75" s="1">
        <f>+'Ark1'!S858</f>
        <v>5.3973843058350113</v>
      </c>
      <c r="X75" s="1">
        <f>+'Ark1'!T858</f>
        <v>4.788732394366197</v>
      </c>
      <c r="Z75" s="11">
        <f>+'Ark1'!W858</f>
        <v>2.7162977867203209</v>
      </c>
      <c r="AB75" s="11">
        <f>+'Ark1'!X858</f>
        <v>38.329979879275641</v>
      </c>
      <c r="AC75" s="11">
        <f>+'Ark1'!Y858</f>
        <v>16.700201207243463</v>
      </c>
      <c r="AD75" s="11">
        <f>+'Ark1'!Z858</f>
        <v>8.5622964241810919</v>
      </c>
      <c r="AE75" s="92">
        <f>+'Ark1'!Z858</f>
        <v>8.5622964241810919</v>
      </c>
      <c r="AF75" s="1">
        <f>+'Ark1'!AA858</f>
        <v>1.6615043725113734</v>
      </c>
      <c r="AG75" s="1">
        <f>+'Ark1'!AB858</f>
        <v>2.1804033469404223</v>
      </c>
      <c r="AH75" s="11">
        <f>+'Ark1'!AC858</f>
        <v>24.11029455260115</v>
      </c>
      <c r="AI75" s="11">
        <f>+'Ark1'!AD858</f>
        <v>62.717362261413648</v>
      </c>
      <c r="AJ75" s="11">
        <f>+'Ark1'!AE858</f>
        <v>42.222858434847446</v>
      </c>
      <c r="AK75" s="92">
        <f t="shared" si="26"/>
        <v>2.6423858341099722</v>
      </c>
      <c r="AL75" s="11">
        <f>+'Ark1'!AF858</f>
        <v>31.807999999999993</v>
      </c>
      <c r="AM75" s="47"/>
      <c r="AN75" s="5"/>
    </row>
    <row r="76" spans="1:40" ht="15.6">
      <c r="A76" s="47"/>
      <c r="B76">
        <f>+'Ark1'!C859</f>
        <v>2016</v>
      </c>
      <c r="C76">
        <f>+'Ark1'!G859</f>
        <v>3</v>
      </c>
      <c r="D76" s="3" t="str">
        <f t="shared" si="28"/>
        <v>Midt</v>
      </c>
      <c r="E76" s="3">
        <f>+'Ark1'!H859</f>
        <v>2</v>
      </c>
      <c r="F76" s="3" t="s">
        <v>7</v>
      </c>
      <c r="G76">
        <f>+'Ark1'!Q859</f>
        <v>47</v>
      </c>
      <c r="I76" s="537">
        <f>+'Ark1'!R859</f>
        <v>2131</v>
      </c>
      <c r="K76" s="194">
        <f>+'Ark1'!AG859</f>
        <v>62.606991472334514</v>
      </c>
      <c r="M76" s="194">
        <f>+'Ark1'!AH859</f>
        <v>0</v>
      </c>
      <c r="O76" s="355"/>
      <c r="P76" s="92">
        <f>+'Ark1'!U859</f>
        <v>11.138198029094315</v>
      </c>
      <c r="R76" s="355"/>
      <c r="S76" s="1">
        <f>+'Ark1'!S859</f>
        <v>5.3679023932426091</v>
      </c>
      <c r="X76" s="1">
        <f>+'Ark1'!T859</f>
        <v>3.9990614734866257</v>
      </c>
      <c r="Z76" s="11">
        <f>+'Ark1'!W859</f>
        <v>0.23463162834350071</v>
      </c>
      <c r="AB76" s="11">
        <f>+'Ark1'!X859</f>
        <v>24.073205068043169</v>
      </c>
      <c r="AC76" s="11">
        <f>+'Ark1'!Y859</f>
        <v>11.356170811825431</v>
      </c>
      <c r="AD76" s="11">
        <f>+'Ark1'!Z859</f>
        <v>7.9821372220622173</v>
      </c>
      <c r="AE76" s="92">
        <f>+'Ark1'!Z859</f>
        <v>7.9821372220622173</v>
      </c>
      <c r="AF76" s="1">
        <f>+'Ark1'!AA859</f>
        <v>1.5722196039991805</v>
      </c>
      <c r="AG76" s="1">
        <f>+'Ark1'!AB859</f>
        <v>2.062605101392978</v>
      </c>
      <c r="AH76" s="11">
        <f>+'Ark1'!AC859</f>
        <v>5.05939841448191</v>
      </c>
      <c r="AI76" s="11">
        <f>+'Ark1'!AD859</f>
        <v>18.263123926963203</v>
      </c>
      <c r="AJ76" s="11">
        <f>+'Ark1'!AE859</f>
        <v>6.3921926861370002</v>
      </c>
      <c r="AK76" s="92">
        <f t="shared" si="26"/>
        <v>2.0749628464026562</v>
      </c>
      <c r="AL76" s="11">
        <f>+'Ark1'!AF859</f>
        <v>68.191999999999993</v>
      </c>
      <c r="AM76" s="47"/>
    </row>
    <row r="77" spans="1:40" ht="15.6">
      <c r="A77" s="47"/>
      <c r="B77">
        <f>+'Ark1'!C860</f>
        <v>2016</v>
      </c>
      <c r="C77">
        <f>+'Ark1'!G860</f>
        <v>4</v>
      </c>
      <c r="D77" s="3" t="str">
        <f t="shared" si="28"/>
        <v>Midt</v>
      </c>
      <c r="E77" s="3">
        <f>+'Ark1'!H860</f>
        <v>1</v>
      </c>
      <c r="F77" s="3" t="s">
        <v>80</v>
      </c>
      <c r="G77">
        <f>+'Ark1'!Q860</f>
        <v>83</v>
      </c>
      <c r="I77" s="537">
        <f>+'Ark1'!R860</f>
        <v>3022</v>
      </c>
      <c r="K77" s="194">
        <f>+'Ark1'!AG860</f>
        <v>84.641359289398068</v>
      </c>
      <c r="M77" s="194">
        <f>+'Ark1'!AH860</f>
        <v>0</v>
      </c>
      <c r="O77" s="355"/>
      <c r="P77" s="92">
        <f>+'Ark1'!U860</f>
        <v>17.443514228987397</v>
      </c>
      <c r="R77" s="355"/>
      <c r="S77" s="1">
        <f>+'Ark1'!S860</f>
        <v>4.6585043017868948</v>
      </c>
      <c r="X77" s="1">
        <f>+'Ark1'!T860</f>
        <v>4.856055592322968</v>
      </c>
      <c r="Z77" s="11">
        <f>+'Ark1'!W860</f>
        <v>4.9636002647253488</v>
      </c>
      <c r="AB77" s="11">
        <f>+'Ark1'!X860</f>
        <v>55.559232296492382</v>
      </c>
      <c r="AC77" s="11">
        <f>+'Ark1'!Y860</f>
        <v>23.99073461283918</v>
      </c>
      <c r="AD77" s="11">
        <f>+'Ark1'!Z860</f>
        <v>7.6289910816257347</v>
      </c>
      <c r="AE77" s="92">
        <f>+'Ark1'!Z860</f>
        <v>7.6289910816257347</v>
      </c>
      <c r="AF77" s="1">
        <f>+'Ark1'!AA860</f>
        <v>1.7834054195882778</v>
      </c>
      <c r="AG77" s="1">
        <f>+'Ark1'!AB860</f>
        <v>2.4877186212813367</v>
      </c>
      <c r="AH77" s="11">
        <f>+'Ark1'!AC860</f>
        <v>40.500720693164112</v>
      </c>
      <c r="AI77" s="11">
        <f>+'Ark1'!AD860</f>
        <v>63.101967906231856</v>
      </c>
      <c r="AJ77" s="11">
        <f>+'Ark1'!AE860</f>
        <v>64.609281328743506</v>
      </c>
      <c r="AK77" s="92">
        <f t="shared" si="26"/>
        <v>3.7444452336979634</v>
      </c>
      <c r="AL77" s="11">
        <f>+'Ark1'!AF860</f>
        <v>81.171098576416867</v>
      </c>
      <c r="AM77" s="47"/>
      <c r="AN77" s="5"/>
    </row>
    <row r="78" spans="1:40" ht="15.6">
      <c r="A78" s="47"/>
      <c r="B78">
        <f>+'Ark1'!C861</f>
        <v>2016</v>
      </c>
      <c r="C78">
        <f>+'Ark1'!G861</f>
        <v>4</v>
      </c>
      <c r="D78" s="3" t="str">
        <f t="shared" si="28"/>
        <v>Nord</v>
      </c>
      <c r="E78" s="3">
        <f>+'Ark1'!H861</f>
        <v>2</v>
      </c>
      <c r="F78" s="3" t="s">
        <v>7</v>
      </c>
      <c r="G78">
        <f>+'Ark1'!Q861</f>
        <v>24</v>
      </c>
      <c r="I78" s="537">
        <f>+'Ark1'!R861</f>
        <v>701</v>
      </c>
      <c r="K78" s="194">
        <f>+'Ark1'!AG861</f>
        <v>15.358640710601893</v>
      </c>
      <c r="M78" s="194">
        <f>+'Ark1'!AH861</f>
        <v>0</v>
      </c>
      <c r="O78" s="355"/>
      <c r="P78" s="92">
        <f>+'Ark1'!U861</f>
        <v>13.645221112696152</v>
      </c>
      <c r="R78" s="355"/>
      <c r="S78" s="1">
        <f>+'Ark1'!S861</f>
        <v>4.6904422253922968</v>
      </c>
      <c r="X78" s="1">
        <f>+'Ark1'!T861</f>
        <v>4.4864479315263912</v>
      </c>
      <c r="Z78" s="11">
        <f>+'Ark1'!W861</f>
        <v>2.8530670470756059</v>
      </c>
      <c r="AB78" s="11">
        <f>+'Ark1'!X861</f>
        <v>41.084165477888739</v>
      </c>
      <c r="AC78" s="11">
        <f>+'Ark1'!Y861</f>
        <v>16.119828815977179</v>
      </c>
      <c r="AD78" s="11">
        <f>+'Ark1'!Z861</f>
        <v>8.4220294390752137</v>
      </c>
      <c r="AE78" s="92">
        <f>+'Ark1'!Z861</f>
        <v>8.4220294390752137</v>
      </c>
      <c r="AF78" s="1">
        <f>+'Ark1'!AA861</f>
        <v>1.4181551390610476</v>
      </c>
      <c r="AG78" s="1">
        <f>+'Ark1'!AB861</f>
        <v>2.57750646826279</v>
      </c>
      <c r="AH78" s="11">
        <f>+'Ark1'!AC861</f>
        <v>53.255043119680622</v>
      </c>
      <c r="AI78" s="11">
        <f>+'Ark1'!AD861</f>
        <v>78.192344185294502</v>
      </c>
      <c r="AJ78" s="11">
        <f>+'Ark1'!AE861</f>
        <v>58.522394997752755</v>
      </c>
      <c r="AK78" s="92">
        <f t="shared" si="26"/>
        <v>2.9091545012165456</v>
      </c>
      <c r="AL78" s="11">
        <f>+'Ark1'!AF861</f>
        <v>18.82890142358313</v>
      </c>
      <c r="AM78" s="47"/>
    </row>
    <row r="79" spans="1:40" ht="15.6">
      <c r="A79" s="47"/>
      <c r="B79" s="53">
        <f>+'Ark1'!C862</f>
        <v>2015</v>
      </c>
      <c r="C79" s="53">
        <f>+'Ark1'!G862</f>
        <v>1</v>
      </c>
      <c r="D79" s="54" t="s">
        <v>439</v>
      </c>
      <c r="E79" s="54">
        <f>+'Ark1'!H862</f>
        <v>1</v>
      </c>
      <c r="F79" s="54" t="s">
        <v>80</v>
      </c>
      <c r="G79" s="53">
        <f>+'Ark1'!Q862</f>
        <v>127</v>
      </c>
      <c r="H79" s="53"/>
      <c r="I79" s="357">
        <f>+'Ark1'!R862</f>
        <v>5265</v>
      </c>
      <c r="J79" s="53"/>
      <c r="K79" s="176">
        <f>+'Ark1'!AG862</f>
        <v>66.581191652967817</v>
      </c>
      <c r="L79" s="155"/>
      <c r="M79" s="176">
        <f>+'Ark1'!AH862</f>
        <v>0.20892687559354223</v>
      </c>
      <c r="N79" s="357"/>
      <c r="O79" s="355"/>
      <c r="P79" s="155">
        <f>+'Ark1'!U862</f>
        <v>11.6239126305793</v>
      </c>
      <c r="Q79" s="155"/>
      <c r="R79" s="355"/>
      <c r="S79" s="55">
        <f>+'Ark1'!S862</f>
        <v>5.2053181386514717</v>
      </c>
      <c r="T79" s="53"/>
      <c r="U79" s="155"/>
      <c r="V79" s="155"/>
      <c r="W79" s="155"/>
      <c r="X79" s="55">
        <f>+'Ark1'!T862</f>
        <v>4.7663817663817678</v>
      </c>
      <c r="Y79" s="53"/>
      <c r="Z79" s="74">
        <f>+'Ark1'!W862</f>
        <v>1.0826210826210827</v>
      </c>
      <c r="AA79" s="74"/>
      <c r="AB79" s="74">
        <f>+'Ark1'!X862</f>
        <v>26.913580246913579</v>
      </c>
      <c r="AC79" s="74">
        <f>+'Ark1'!Y862</f>
        <v>11.168091168091168</v>
      </c>
      <c r="AD79" s="74">
        <f>+'Ark1'!Z862</f>
        <v>7.7793946963963103</v>
      </c>
      <c r="AE79" s="155">
        <f>+'Ark1'!Z862</f>
        <v>7.7793946963963103</v>
      </c>
      <c r="AF79" s="55">
        <f>+'Ark1'!AA862</f>
        <v>1.2457754704277264</v>
      </c>
      <c r="AG79" s="55">
        <f>+'Ark1'!AB862</f>
        <v>1.7898441773072753</v>
      </c>
      <c r="AH79" s="74">
        <f>+'Ark1'!AC862</f>
        <v>15.406434808886649</v>
      </c>
      <c r="AI79" s="74">
        <f>+'Ark1'!AD862</f>
        <v>47.484406313120623</v>
      </c>
      <c r="AJ79" s="74">
        <f>+'Ark1'!AE862</f>
        <v>43.242874035704531</v>
      </c>
      <c r="AK79" s="155">
        <f t="shared" si="26"/>
        <v>2.2330839962052109</v>
      </c>
      <c r="AL79" s="74">
        <f>+'Ark1'!AF862</f>
        <v>64.704436524517618</v>
      </c>
      <c r="AM79" s="47"/>
    </row>
    <row r="80" spans="1:40" ht="15.6">
      <c r="A80" s="47"/>
      <c r="B80" s="53">
        <f>+'Ark1'!C863</f>
        <v>2015</v>
      </c>
      <c r="C80" s="53">
        <f>+'Ark1'!G863</f>
        <v>1</v>
      </c>
      <c r="D80" s="54" t="s">
        <v>439</v>
      </c>
      <c r="E80" s="54">
        <f>+'Ark1'!H863</f>
        <v>2</v>
      </c>
      <c r="F80" s="54" t="s">
        <v>7</v>
      </c>
      <c r="G80" s="53">
        <f>+'Ark1'!Q863</f>
        <v>89</v>
      </c>
      <c r="H80" s="53"/>
      <c r="I80" s="357">
        <f>+'Ark1'!R863</f>
        <v>2872</v>
      </c>
      <c r="J80" s="53"/>
      <c r="K80" s="176">
        <f>+'Ark1'!AG863</f>
        <v>33.418808347032169</v>
      </c>
      <c r="L80" s="155"/>
      <c r="M80" s="176">
        <f>+'Ark1'!AH863</f>
        <v>1.427576601671309</v>
      </c>
      <c r="N80" s="357"/>
      <c r="O80" s="355"/>
      <c r="P80" s="155">
        <f>+'Ark1'!U863</f>
        <v>10.695612813370468</v>
      </c>
      <c r="Q80" s="155"/>
      <c r="R80" s="355"/>
      <c r="S80" s="55">
        <f>+'Ark1'!S863</f>
        <v>5.8168523676880231</v>
      </c>
      <c r="T80" s="53"/>
      <c r="U80" s="155"/>
      <c r="V80" s="155"/>
      <c r="W80" s="155"/>
      <c r="X80" s="55">
        <f>+'Ark1'!T863</f>
        <v>3.8927576601671312</v>
      </c>
      <c r="Y80" s="53"/>
      <c r="Z80" s="74">
        <f>+'Ark1'!W863</f>
        <v>1.0445682451253482</v>
      </c>
      <c r="AA80" s="74"/>
      <c r="AB80" s="74">
        <f>+'Ark1'!X863</f>
        <v>21.483286908077989</v>
      </c>
      <c r="AC80" s="74">
        <f>+'Ark1'!Y863</f>
        <v>8.25208913649025</v>
      </c>
      <c r="AD80" s="74">
        <f>+'Ark1'!Z863</f>
        <v>7.5346475631064562</v>
      </c>
      <c r="AE80" s="155">
        <f>+'Ark1'!Z863</f>
        <v>7.5346475631064562</v>
      </c>
      <c r="AF80" s="55">
        <f>+'Ark1'!AA863</f>
        <v>1.9163989872892473</v>
      </c>
      <c r="AG80" s="55">
        <f>+'Ark1'!AB863</f>
        <v>2.0807990549998152</v>
      </c>
      <c r="AH80" s="74">
        <f>+'Ark1'!AC863</f>
        <v>14.58428364346552</v>
      </c>
      <c r="AI80" s="74">
        <f>+'Ark1'!AD863</f>
        <v>44.283300627810654</v>
      </c>
      <c r="AJ80" s="74">
        <f>+'Ark1'!AE863</f>
        <v>30.21688590106703</v>
      </c>
      <c r="AK80" s="155">
        <f t="shared" si="26"/>
        <v>1.8387286005028123</v>
      </c>
      <c r="AL80" s="74">
        <f>+'Ark1'!AF863</f>
        <v>35.295563475482375</v>
      </c>
      <c r="AM80" s="47"/>
      <c r="AN80" s="2"/>
    </row>
    <row r="81" spans="1:46" ht="15.6">
      <c r="A81" s="47"/>
      <c r="B81" s="53">
        <f>+'Ark1'!C864</f>
        <v>2015</v>
      </c>
      <c r="C81" s="53">
        <f>+'Ark1'!G864</f>
        <v>2</v>
      </c>
      <c r="D81" s="54" t="s">
        <v>112</v>
      </c>
      <c r="E81" s="54">
        <f>+'Ark1'!H864</f>
        <v>1</v>
      </c>
      <c r="F81" s="54" t="s">
        <v>80</v>
      </c>
      <c r="G81" s="53">
        <f>+'Ark1'!Q864</f>
        <v>160</v>
      </c>
      <c r="H81" s="53"/>
      <c r="I81" s="357">
        <f>+'Ark1'!R864</f>
        <v>5156</v>
      </c>
      <c r="J81" s="53"/>
      <c r="K81" s="176">
        <f>+'Ark1'!AG864</f>
        <v>62.859930520622704</v>
      </c>
      <c r="L81" s="155"/>
      <c r="M81" s="176">
        <f>+'Ark1'!AH864</f>
        <v>0.17455391776570983</v>
      </c>
      <c r="N81" s="357"/>
      <c r="O81" s="355"/>
      <c r="P81" s="155">
        <f>+'Ark1'!U864</f>
        <v>10.833572536850278</v>
      </c>
      <c r="Q81" s="155"/>
      <c r="R81" s="355"/>
      <c r="S81" s="55">
        <f>+'Ark1'!S864</f>
        <v>4.4210628394103955</v>
      </c>
      <c r="T81" s="53"/>
      <c r="U81" s="155"/>
      <c r="V81" s="155"/>
      <c r="W81" s="155"/>
      <c r="X81" s="55">
        <f>+'Ark1'!T864</f>
        <v>4.1842513576415827</v>
      </c>
      <c r="Y81" s="53"/>
      <c r="Z81" s="74">
        <f>+'Ark1'!W864</f>
        <v>0.54305663304887508</v>
      </c>
      <c r="AA81" s="74"/>
      <c r="AB81" s="74">
        <f>+'Ark1'!X864</f>
        <v>24.612102404965089</v>
      </c>
      <c r="AC81" s="74">
        <f>+'Ark1'!Y864</f>
        <v>8.6889061287820013</v>
      </c>
      <c r="AD81" s="74">
        <f>+'Ark1'!Z864</f>
        <v>7.5597695795944446</v>
      </c>
      <c r="AE81" s="155">
        <f>+'Ark1'!Z864</f>
        <v>7.5597695795944446</v>
      </c>
      <c r="AF81" s="55">
        <f>+'Ark1'!AA864</f>
        <v>1.4309062658295919</v>
      </c>
      <c r="AG81" s="55">
        <f>+'Ark1'!AB864</f>
        <v>1.780909083186375</v>
      </c>
      <c r="AH81" s="74">
        <f>+'Ark1'!AC864</f>
        <v>32.330796256895511</v>
      </c>
      <c r="AI81" s="74">
        <f>+'Ark1'!AD864</f>
        <v>46.26157881846472</v>
      </c>
      <c r="AJ81" s="74">
        <f>+'Ark1'!AE864</f>
        <v>54.105582716196011</v>
      </c>
      <c r="AK81" s="155">
        <f t="shared" si="26"/>
        <v>2.4504452730862045</v>
      </c>
      <c r="AL81" s="74">
        <f>+'Ark1'!AF864</f>
        <v>67.083008066614639</v>
      </c>
      <c r="AM81" s="47"/>
      <c r="AN81" s="4"/>
    </row>
    <row r="82" spans="1:46" ht="15.6">
      <c r="A82" s="47"/>
      <c r="B82" s="53">
        <f>+'Ark1'!C865</f>
        <v>2015</v>
      </c>
      <c r="C82" s="53">
        <f>+'Ark1'!G865</f>
        <v>2</v>
      </c>
      <c r="D82" s="54" t="s">
        <v>112</v>
      </c>
      <c r="E82" s="54">
        <f>+'Ark1'!H865</f>
        <v>2</v>
      </c>
      <c r="F82" s="54" t="s">
        <v>7</v>
      </c>
      <c r="G82" s="53">
        <f>+'Ark1'!Q865</f>
        <v>134</v>
      </c>
      <c r="H82" s="53"/>
      <c r="I82" s="357">
        <f>+'Ark1'!R865</f>
        <v>2530</v>
      </c>
      <c r="J82" s="53"/>
      <c r="K82" s="176">
        <f>+'Ark1'!AG865</f>
        <v>37.140069479377303</v>
      </c>
      <c r="L82" s="155"/>
      <c r="M82" s="176">
        <f>+'Ark1'!AH865</f>
        <v>0.43478260869565216</v>
      </c>
      <c r="N82" s="357"/>
      <c r="O82" s="355"/>
      <c r="P82" s="155">
        <f>+'Ark1'!U865</f>
        <v>13.044664031620551</v>
      </c>
      <c r="Q82" s="155"/>
      <c r="R82" s="355"/>
      <c r="S82" s="55">
        <f>+'Ark1'!S865</f>
        <v>4.8422924901185773</v>
      </c>
      <c r="T82" s="53"/>
      <c r="U82" s="155"/>
      <c r="V82" s="155"/>
      <c r="W82" s="155"/>
      <c r="X82" s="55">
        <f>+'Ark1'!T865</f>
        <v>4.1952569169960476</v>
      </c>
      <c r="Y82" s="53"/>
      <c r="Z82" s="74">
        <f>+'Ark1'!W865</f>
        <v>0.23715415019762845</v>
      </c>
      <c r="AA82" s="74"/>
      <c r="AB82" s="74">
        <f>+'Ark1'!X865</f>
        <v>34.110671936758891</v>
      </c>
      <c r="AC82" s="74">
        <f>+'Ark1'!Y865</f>
        <v>10.790513833992096</v>
      </c>
      <c r="AD82" s="74">
        <f>+'Ark1'!Z865</f>
        <v>7.4036785260548141</v>
      </c>
      <c r="AE82" s="155">
        <f>+'Ark1'!Z865</f>
        <v>7.4036785260548141</v>
      </c>
      <c r="AF82" s="55">
        <f>+'Ark1'!AA865</f>
        <v>1.3193714372944201</v>
      </c>
      <c r="AG82" s="55">
        <f>+'Ark1'!AB865</f>
        <v>1.8408563786240719</v>
      </c>
      <c r="AH82" s="74">
        <f>+'Ark1'!AC865</f>
        <v>32.182024133511881</v>
      </c>
      <c r="AI82" s="74">
        <f>+'Ark1'!AD865</f>
        <v>51.561738948693161</v>
      </c>
      <c r="AJ82" s="74">
        <f>+'Ark1'!AE865</f>
        <v>50.67551874566535</v>
      </c>
      <c r="AK82" s="155">
        <f t="shared" si="26"/>
        <v>2.6939025385682793</v>
      </c>
      <c r="AL82" s="74">
        <f>+'Ark1'!AF865</f>
        <v>32.916991933385368</v>
      </c>
      <c r="AM82" s="47"/>
      <c r="AN82" s="5"/>
    </row>
    <row r="83" spans="1:46" ht="15.6">
      <c r="A83" s="47"/>
      <c r="B83" s="53">
        <f>+'Ark1'!C866</f>
        <v>2015</v>
      </c>
      <c r="C83" s="53">
        <f>+'Ark1'!G866</f>
        <v>3</v>
      </c>
      <c r="D83" s="54" t="s">
        <v>592</v>
      </c>
      <c r="E83" s="54">
        <f>+'Ark1'!H866</f>
        <v>1</v>
      </c>
      <c r="F83" s="54" t="s">
        <v>80</v>
      </c>
      <c r="G83" s="53">
        <f>+'Ark1'!Q866</f>
        <v>30</v>
      </c>
      <c r="H83" s="53"/>
      <c r="I83" s="357">
        <f>+'Ark1'!R866</f>
        <v>720</v>
      </c>
      <c r="J83" s="53"/>
      <c r="K83" s="176">
        <f>+'Ark1'!AG866</f>
        <v>29.456050465053128</v>
      </c>
      <c r="L83" s="155"/>
      <c r="M83" s="176">
        <f>+'Ark1'!AH866</f>
        <v>0</v>
      </c>
      <c r="N83" s="357"/>
      <c r="O83" s="355"/>
      <c r="P83" s="155">
        <f>+'Ark1'!U866</f>
        <v>13.710277777777783</v>
      </c>
      <c r="Q83" s="155"/>
      <c r="R83" s="355"/>
      <c r="S83" s="55">
        <f>+'Ark1'!S866</f>
        <v>4.7388888888888889</v>
      </c>
      <c r="T83" s="53"/>
      <c r="U83" s="155"/>
      <c r="V83" s="155"/>
      <c r="W83" s="155"/>
      <c r="X83" s="55">
        <f>+'Ark1'!T866</f>
        <v>4.4958333333333345</v>
      </c>
      <c r="Y83" s="53"/>
      <c r="Z83" s="74">
        <f>+'Ark1'!W866</f>
        <v>1.6666666666666672</v>
      </c>
      <c r="AA83" s="74"/>
      <c r="AB83" s="74">
        <f>+'Ark1'!X866</f>
        <v>40.277777777777779</v>
      </c>
      <c r="AC83" s="74">
        <f>+'Ark1'!Y866</f>
        <v>14.444444444444445</v>
      </c>
      <c r="AD83" s="74">
        <f>+'Ark1'!Z866</f>
        <v>8.2010927409133512</v>
      </c>
      <c r="AE83" s="155">
        <f>+'Ark1'!Z866</f>
        <v>8.2010927409133512</v>
      </c>
      <c r="AF83" s="55">
        <f>+'Ark1'!AA866</f>
        <v>1.9028163013131896</v>
      </c>
      <c r="AG83" s="55">
        <f>+'Ark1'!AB866</f>
        <v>2.1640970339202026</v>
      </c>
      <c r="AH83" s="74">
        <f>+'Ark1'!AC866</f>
        <v>28.177374892416793</v>
      </c>
      <c r="AI83" s="74">
        <f>+'Ark1'!AD866</f>
        <v>59.71680555023736</v>
      </c>
      <c r="AJ83" s="74">
        <f>+'Ark1'!AE866</f>
        <v>52.353564102307608</v>
      </c>
      <c r="AK83" s="155">
        <f t="shared" si="26"/>
        <v>2.8931418522860501</v>
      </c>
      <c r="AL83" s="74">
        <f>+'Ark1'!AF866</f>
        <v>23.622047244094489</v>
      </c>
      <c r="AM83" s="47"/>
      <c r="AN83" s="5"/>
    </row>
    <row r="84" spans="1:46" ht="15.6">
      <c r="A84" s="47"/>
      <c r="B84" s="53">
        <f>+'Ark1'!C867</f>
        <v>2015</v>
      </c>
      <c r="C84" s="53">
        <f>+'Ark1'!G867</f>
        <v>3</v>
      </c>
      <c r="D84" s="54" t="s">
        <v>592</v>
      </c>
      <c r="E84" s="54">
        <f>+'Ark1'!H867</f>
        <v>2</v>
      </c>
      <c r="F84" s="54" t="s">
        <v>7</v>
      </c>
      <c r="G84" s="53">
        <f>+'Ark1'!Q867</f>
        <v>58</v>
      </c>
      <c r="H84" s="53"/>
      <c r="I84" s="357">
        <f>+'Ark1'!R867</f>
        <v>2328</v>
      </c>
      <c r="J84" s="53"/>
      <c r="K84" s="176">
        <f>+'Ark1'!AG867</f>
        <v>70.543949534946876</v>
      </c>
      <c r="L84" s="155"/>
      <c r="M84" s="176">
        <f>+'Ark1'!AH867</f>
        <v>4.2955326460481107E-2</v>
      </c>
      <c r="N84" s="357"/>
      <c r="O84" s="355"/>
      <c r="P84" s="155">
        <f>+'Ark1'!U867</f>
        <v>10.155025773195883</v>
      </c>
      <c r="Q84" s="155"/>
      <c r="R84" s="355"/>
      <c r="S84" s="55">
        <f>+'Ark1'!S867</f>
        <v>4.976374570446735</v>
      </c>
      <c r="T84" s="53"/>
      <c r="U84" s="155"/>
      <c r="V84" s="155"/>
      <c r="W84" s="155"/>
      <c r="X84" s="55">
        <f>+'Ark1'!T867</f>
        <v>4.1172680412371125</v>
      </c>
      <c r="Y84" s="53"/>
      <c r="Z84" s="74">
        <f>+'Ark1'!W867</f>
        <v>0.77319587628865982</v>
      </c>
      <c r="AA84" s="74"/>
      <c r="AB84" s="74">
        <f>+'Ark1'!X867</f>
        <v>20.017182130584192</v>
      </c>
      <c r="AC84" s="74">
        <f>+'Ark1'!Y867</f>
        <v>7.8608247422680382</v>
      </c>
      <c r="AD84" s="74">
        <f>+'Ark1'!Z867</f>
        <v>7.3964420140152445</v>
      </c>
      <c r="AE84" s="155">
        <f>+'Ark1'!Z867</f>
        <v>7.3964420140152445</v>
      </c>
      <c r="AF84" s="55">
        <f>+'Ark1'!AA867</f>
        <v>1.446898062762848</v>
      </c>
      <c r="AG84" s="55">
        <f>+'Ark1'!AB867</f>
        <v>1.9428017003941087</v>
      </c>
      <c r="AH84" s="74">
        <f>+'Ark1'!AC867</f>
        <v>18.035334478631803</v>
      </c>
      <c r="AI84" s="74">
        <f>+'Ark1'!AD867</f>
        <v>19.50883157463268</v>
      </c>
      <c r="AJ84" s="74">
        <f>+'Ark1'!AE867</f>
        <v>16.92289424120786</v>
      </c>
      <c r="AK84" s="155">
        <f t="shared" si="26"/>
        <v>2.040647388864913</v>
      </c>
      <c r="AL84" s="74">
        <f>+'Ark1'!AF867</f>
        <v>76.377952755905497</v>
      </c>
      <c r="AM84" s="47"/>
      <c r="AN84" s="5"/>
    </row>
    <row r="85" spans="1:46" ht="15.6">
      <c r="A85" s="47"/>
      <c r="B85" s="53">
        <f>+'Ark1'!C868</f>
        <v>2015</v>
      </c>
      <c r="C85" s="53">
        <f>+'Ark1'!G868</f>
        <v>4</v>
      </c>
      <c r="D85" s="54" t="s">
        <v>113</v>
      </c>
      <c r="E85" s="54">
        <f>+'Ark1'!H868</f>
        <v>1</v>
      </c>
      <c r="F85" s="54" t="s">
        <v>80</v>
      </c>
      <c r="G85" s="53">
        <f>+'Ark1'!Q868</f>
        <v>97</v>
      </c>
      <c r="H85" s="53"/>
      <c r="I85" s="357">
        <f>+'Ark1'!R868</f>
        <v>3845</v>
      </c>
      <c r="J85" s="53"/>
      <c r="K85" s="176">
        <f>+'Ark1'!AG868</f>
        <v>84.469195398048313</v>
      </c>
      <c r="L85" s="155"/>
      <c r="M85" s="176">
        <f>+'Ark1'!AH868</f>
        <v>0</v>
      </c>
      <c r="N85" s="357"/>
      <c r="O85" s="355"/>
      <c r="P85" s="155">
        <f>+'Ark1'!U868</f>
        <v>15.445955786735984</v>
      </c>
      <c r="Q85" s="155"/>
      <c r="R85" s="355"/>
      <c r="S85" s="55">
        <f>+'Ark1'!S868</f>
        <v>4.5193758127438244</v>
      </c>
      <c r="T85" s="53"/>
      <c r="U85" s="155"/>
      <c r="V85" s="155"/>
      <c r="W85" s="155"/>
      <c r="X85" s="55">
        <f>+'Ark1'!T868</f>
        <v>4.5146944083224989</v>
      </c>
      <c r="Y85" s="53"/>
      <c r="Z85" s="74">
        <f>+'Ark1'!W868</f>
        <v>1.3003901170351102</v>
      </c>
      <c r="AA85" s="74"/>
      <c r="AB85" s="74">
        <f>+'Ark1'!X868</f>
        <v>44.369310793237979</v>
      </c>
      <c r="AC85" s="74">
        <f>+'Ark1'!Y868</f>
        <v>16.410923276983091</v>
      </c>
      <c r="AD85" s="74">
        <f>+'Ark1'!Z868</f>
        <v>7.3575295086997903</v>
      </c>
      <c r="AE85" s="155">
        <f>+'Ark1'!Z868</f>
        <v>7.3575295086997903</v>
      </c>
      <c r="AF85" s="55">
        <f>+'Ark1'!AA868</f>
        <v>1.7382566413946348</v>
      </c>
      <c r="AG85" s="55">
        <f>+'Ark1'!AB868</f>
        <v>2.2008639848536036</v>
      </c>
      <c r="AH85" s="74">
        <f>+'Ark1'!AC868</f>
        <v>32.235085859956364</v>
      </c>
      <c r="AI85" s="74">
        <f>+'Ark1'!AD868</f>
        <v>67.088430210438673</v>
      </c>
      <c r="AJ85" s="74">
        <f>+'Ark1'!AE868</f>
        <v>55.535886068583054</v>
      </c>
      <c r="AK85" s="155">
        <f t="shared" si="26"/>
        <v>3.4177188237325109</v>
      </c>
      <c r="AL85" s="74">
        <f>+'Ark1'!AF868</f>
        <v>82.263585793752668</v>
      </c>
      <c r="AM85" s="47"/>
      <c r="AN85" s="5"/>
    </row>
    <row r="86" spans="1:46" ht="15.6">
      <c r="A86" s="47"/>
      <c r="B86" s="53">
        <f>+'Ark1'!C869</f>
        <v>2015</v>
      </c>
      <c r="C86" s="53">
        <f>+'Ark1'!G869</f>
        <v>4</v>
      </c>
      <c r="D86" s="54" t="s">
        <v>113</v>
      </c>
      <c r="E86" s="54">
        <f>+'Ark1'!H869</f>
        <v>2</v>
      </c>
      <c r="F86" s="54" t="s">
        <v>7</v>
      </c>
      <c r="G86" s="53">
        <f>+'Ark1'!Q869</f>
        <v>22</v>
      </c>
      <c r="H86" s="53"/>
      <c r="I86" s="357">
        <f>+'Ark1'!R869</f>
        <v>829</v>
      </c>
      <c r="J86" s="53"/>
      <c r="K86" s="176">
        <f>+'Ark1'!AG869</f>
        <v>15.530804601951695</v>
      </c>
      <c r="L86" s="155"/>
      <c r="M86" s="176">
        <f>+'Ark1'!AH869</f>
        <v>0</v>
      </c>
      <c r="N86" s="357"/>
      <c r="O86" s="355"/>
      <c r="P86" s="155">
        <f>+'Ark1'!U869</f>
        <v>13.172014475271403</v>
      </c>
      <c r="Q86" s="155"/>
      <c r="R86" s="355"/>
      <c r="S86" s="55">
        <f>+'Ark1'!S869</f>
        <v>4.7768395657418594</v>
      </c>
      <c r="T86" s="53"/>
      <c r="U86" s="155"/>
      <c r="V86" s="155"/>
      <c r="W86" s="155"/>
      <c r="X86" s="55">
        <f>+'Ark1'!T869</f>
        <v>4.3486127864897455</v>
      </c>
      <c r="Y86" s="53"/>
      <c r="Z86" s="74">
        <f>+'Ark1'!W869</f>
        <v>1.3268998793727382</v>
      </c>
      <c r="AA86" s="74"/>
      <c r="AB86" s="74">
        <f>+'Ark1'!X869</f>
        <v>36.429433051869729</v>
      </c>
      <c r="AC86" s="74">
        <f>+'Ark1'!Y869</f>
        <v>11.097708082026537</v>
      </c>
      <c r="AD86" s="74">
        <f>+'Ark1'!Z869</f>
        <v>7.5020568740290052</v>
      </c>
      <c r="AE86" s="155">
        <f>+'Ark1'!Z869</f>
        <v>7.5020568740290052</v>
      </c>
      <c r="AF86" s="55">
        <f>+'Ark1'!AA869</f>
        <v>1.2550094168987416</v>
      </c>
      <c r="AG86" s="55">
        <f>+'Ark1'!AB869</f>
        <v>2.3780892941262142</v>
      </c>
      <c r="AH86" s="74">
        <f>+'Ark1'!AC869</f>
        <v>31.48458653702388</v>
      </c>
      <c r="AI86" s="74">
        <f>+'Ark1'!AD869</f>
        <v>79.237500596535142</v>
      </c>
      <c r="AJ86" s="74">
        <f>+'Ark1'!AE869</f>
        <v>35.749083049925694</v>
      </c>
      <c r="AK86" s="155">
        <f t="shared" si="26"/>
        <v>2.757474747474745</v>
      </c>
      <c r="AL86" s="74">
        <f>+'Ark1'!AF869</f>
        <v>17.736414206247328</v>
      </c>
      <c r="AM86" s="47"/>
      <c r="AN86" s="5"/>
    </row>
    <row r="87" spans="1:46" ht="15.6">
      <c r="A87" s="47"/>
      <c r="B87" s="47"/>
      <c r="C87" s="47"/>
      <c r="D87" s="47"/>
      <c r="E87" s="47"/>
      <c r="F87" s="47"/>
      <c r="G87" s="47"/>
      <c r="H87" s="47"/>
      <c r="I87" s="341"/>
      <c r="J87" s="47"/>
      <c r="K87" s="90"/>
      <c r="L87" s="90"/>
      <c r="M87" s="90"/>
      <c r="N87" s="341"/>
      <c r="O87" s="355"/>
      <c r="P87" s="90"/>
      <c r="Q87" s="90"/>
      <c r="R87" s="355"/>
      <c r="S87" s="47"/>
      <c r="T87" s="47"/>
      <c r="U87" s="90"/>
      <c r="V87" s="90"/>
      <c r="W87" s="90"/>
      <c r="X87" s="47"/>
      <c r="Y87" s="47"/>
      <c r="Z87" s="71"/>
      <c r="AA87" s="71"/>
      <c r="AB87" s="71"/>
      <c r="AC87" s="71"/>
      <c r="AD87" s="71"/>
      <c r="AE87" s="90"/>
      <c r="AF87" s="47"/>
      <c r="AG87" s="47"/>
      <c r="AH87" s="71"/>
      <c r="AI87" s="71"/>
      <c r="AJ87" s="71"/>
      <c r="AK87" s="90"/>
      <c r="AL87" s="71"/>
      <c r="AM87" s="47"/>
    </row>
    <row r="88" spans="1:46" ht="15.6">
      <c r="A88" s="47"/>
      <c r="B88" s="47"/>
      <c r="C88" s="47"/>
      <c r="D88" s="47"/>
      <c r="E88" s="47"/>
      <c r="F88" s="47"/>
      <c r="G88" s="47"/>
      <c r="H88" s="47"/>
      <c r="I88" s="341"/>
      <c r="J88" s="47"/>
      <c r="K88" s="90"/>
      <c r="L88" s="90"/>
      <c r="M88" s="90"/>
      <c r="N88" s="341"/>
      <c r="O88" s="341"/>
      <c r="P88" s="90"/>
      <c r="Q88" s="90"/>
      <c r="R88" s="355"/>
      <c r="S88" s="47"/>
      <c r="T88" s="47"/>
      <c r="U88" s="90"/>
      <c r="V88" s="90"/>
      <c r="W88" s="90"/>
      <c r="X88" s="47"/>
      <c r="Y88" s="47"/>
      <c r="Z88" s="71"/>
      <c r="AA88" s="71"/>
      <c r="AB88" s="71"/>
      <c r="AC88" s="71"/>
      <c r="AD88" s="71"/>
      <c r="AE88" s="90"/>
      <c r="AF88" s="47"/>
      <c r="AG88" s="47"/>
      <c r="AH88" s="71"/>
      <c r="AI88" s="71"/>
      <c r="AJ88" s="71"/>
      <c r="AK88" s="90"/>
      <c r="AL88" s="71"/>
      <c r="AM88" s="47"/>
    </row>
    <row r="89" spans="1:46">
      <c r="G89" s="14"/>
      <c r="H89" s="14"/>
      <c r="I89" s="531"/>
      <c r="J89" s="14"/>
      <c r="K89" s="157"/>
      <c r="S89" s="3"/>
      <c r="T89" s="3"/>
      <c r="X89" s="3"/>
      <c r="AA89" s="202"/>
      <c r="AG89" s="1"/>
      <c r="AM89" s="1"/>
      <c r="AN89" s="1"/>
      <c r="AO89" s="1"/>
      <c r="AP89" s="1"/>
      <c r="AQ89" s="1"/>
      <c r="AR89" s="1"/>
      <c r="AS89" s="1"/>
    </row>
    <row r="90" spans="1:46">
      <c r="G90" s="14"/>
      <c r="H90" s="14"/>
      <c r="I90" s="531"/>
      <c r="J90" s="14"/>
      <c r="K90" s="157"/>
      <c r="L90" s="157"/>
      <c r="S90" s="3"/>
      <c r="T90" s="3"/>
      <c r="X90" s="3"/>
      <c r="AA90" s="202"/>
      <c r="AG90" s="1"/>
      <c r="AM90" s="1"/>
      <c r="AN90" s="1"/>
      <c r="AO90" s="1"/>
      <c r="AP90" s="1"/>
      <c r="AQ90" s="1"/>
      <c r="AR90" s="1"/>
      <c r="AS90" s="1"/>
      <c r="AT90" s="14"/>
    </row>
    <row r="91" spans="1:46">
      <c r="G91" s="14"/>
      <c r="H91" s="14"/>
      <c r="I91" s="531"/>
      <c r="J91" s="14"/>
      <c r="K91" s="157"/>
      <c r="L91" s="157"/>
      <c r="S91" s="3"/>
      <c r="T91" s="3"/>
      <c r="X91" s="3"/>
      <c r="AA91" s="202"/>
      <c r="AG91" s="1"/>
      <c r="AM91" s="1"/>
      <c r="AN91" s="1"/>
      <c r="AO91" s="1"/>
      <c r="AP91" s="1"/>
      <c r="AQ91" s="1"/>
      <c r="AR91" s="1"/>
      <c r="AS91" s="1"/>
      <c r="AT91" s="14"/>
    </row>
    <row r="92" spans="1:46">
      <c r="G92" s="14"/>
      <c r="H92" s="14"/>
      <c r="I92" s="531"/>
      <c r="J92" s="14"/>
      <c r="K92" s="157"/>
      <c r="L92" s="157"/>
      <c r="S92" s="3"/>
      <c r="T92" s="3"/>
      <c r="X92" s="3"/>
      <c r="AA92" s="202"/>
      <c r="AG92" s="1"/>
      <c r="AM92" s="1"/>
      <c r="AN92" s="1"/>
      <c r="AO92" s="1"/>
      <c r="AP92" s="1"/>
      <c r="AQ92" s="1"/>
      <c r="AR92" s="1"/>
      <c r="AS92" s="1"/>
      <c r="AT92" s="14"/>
    </row>
    <row r="93" spans="1:46">
      <c r="G93" s="14"/>
      <c r="H93" s="14"/>
      <c r="I93" s="531"/>
      <c r="J93" s="14"/>
      <c r="K93" s="157"/>
      <c r="L93" s="157"/>
      <c r="S93" s="3"/>
      <c r="T93" s="3"/>
      <c r="X93" s="3"/>
      <c r="AA93" s="202"/>
      <c r="AG93" s="1"/>
      <c r="AM93" s="1"/>
      <c r="AN93" s="1"/>
      <c r="AO93" s="1"/>
      <c r="AP93" s="1"/>
      <c r="AQ93" s="1"/>
      <c r="AR93" s="1"/>
      <c r="AS93" s="1"/>
      <c r="AT93" s="14"/>
    </row>
    <row r="94" spans="1:46">
      <c r="G94" s="14"/>
      <c r="H94" s="14"/>
      <c r="I94" s="531"/>
      <c r="J94" s="14"/>
      <c r="K94" s="157"/>
      <c r="L94" s="157"/>
      <c r="S94" s="3"/>
      <c r="T94" s="3"/>
      <c r="X94" s="3"/>
      <c r="AA94" s="202"/>
      <c r="AG94" s="1"/>
      <c r="AM94" s="1"/>
      <c r="AN94" s="1"/>
      <c r="AO94" s="1"/>
      <c r="AP94" s="1"/>
      <c r="AQ94" s="1"/>
      <c r="AR94" s="1"/>
      <c r="AS94" s="1"/>
      <c r="AT94" s="14"/>
    </row>
    <row r="95" spans="1:46">
      <c r="G95" s="14"/>
      <c r="H95" s="14"/>
      <c r="I95" s="531"/>
      <c r="J95" s="14"/>
      <c r="K95" s="157"/>
      <c r="L95" s="157"/>
      <c r="S95" s="3"/>
      <c r="T95" s="3"/>
      <c r="X95" s="3"/>
      <c r="AA95" s="202"/>
      <c r="AG95" s="1"/>
      <c r="AM95" s="1"/>
      <c r="AN95" s="1"/>
      <c r="AO95" s="1"/>
      <c r="AP95" s="1"/>
      <c r="AQ95" s="1"/>
      <c r="AR95" s="1"/>
      <c r="AS95" s="1"/>
      <c r="AT95" s="14"/>
    </row>
    <row r="96" spans="1:46">
      <c r="G96" s="14"/>
      <c r="H96" s="14"/>
      <c r="I96" s="531"/>
      <c r="J96" s="14"/>
      <c r="K96" s="157"/>
      <c r="L96" s="157"/>
      <c r="S96" s="3"/>
      <c r="T96" s="3"/>
      <c r="X96" s="3"/>
      <c r="AA96" s="202"/>
      <c r="AG96" s="1"/>
      <c r="AM96" s="1"/>
      <c r="AN96" s="1"/>
      <c r="AO96" s="1"/>
      <c r="AP96" s="1"/>
      <c r="AQ96" s="1"/>
      <c r="AR96" s="1"/>
      <c r="AS96" s="1"/>
      <c r="AT96" s="14"/>
    </row>
    <row r="97" spans="7:46">
      <c r="G97" s="14"/>
      <c r="H97" s="14"/>
      <c r="I97" s="531"/>
      <c r="J97" s="14"/>
      <c r="K97" s="157"/>
      <c r="L97" s="157"/>
      <c r="S97" s="3"/>
      <c r="T97" s="3"/>
      <c r="X97" s="3"/>
      <c r="AA97" s="202"/>
      <c r="AG97" s="1"/>
      <c r="AM97" s="1"/>
      <c r="AN97" s="1"/>
      <c r="AO97" s="1"/>
      <c r="AP97" s="1"/>
      <c r="AQ97" s="1"/>
      <c r="AR97" s="1"/>
      <c r="AS97" s="1"/>
      <c r="AT97" s="14"/>
    </row>
    <row r="98" spans="7:46">
      <c r="G98" s="14"/>
      <c r="H98" s="14"/>
      <c r="I98" s="531"/>
      <c r="J98" s="14"/>
      <c r="K98" s="157"/>
      <c r="L98" s="157"/>
      <c r="S98" s="3"/>
      <c r="T98" s="3"/>
      <c r="X98" s="3"/>
      <c r="AA98" s="202"/>
      <c r="AG98" s="1"/>
      <c r="AM98" s="1"/>
      <c r="AN98" s="1"/>
      <c r="AO98" s="1"/>
      <c r="AP98" s="1"/>
      <c r="AQ98" s="1"/>
      <c r="AR98" s="1"/>
      <c r="AS98" s="1"/>
      <c r="AT98" s="14"/>
    </row>
    <row r="99" spans="7:46">
      <c r="G99" s="14"/>
      <c r="H99" s="14"/>
      <c r="I99" s="531"/>
      <c r="J99" s="14"/>
      <c r="K99" s="157"/>
      <c r="L99" s="157"/>
      <c r="S99" s="3"/>
      <c r="T99" s="3"/>
      <c r="X99" s="3"/>
      <c r="AA99" s="202"/>
      <c r="AG99" s="1"/>
      <c r="AM99" s="1"/>
      <c r="AN99" s="1"/>
      <c r="AO99" s="1"/>
      <c r="AP99" s="1"/>
      <c r="AQ99" s="1"/>
      <c r="AR99" s="1"/>
      <c r="AS99" s="1"/>
      <c r="AT99" s="14"/>
    </row>
    <row r="100" spans="7:46">
      <c r="G100" s="14"/>
      <c r="H100" s="14"/>
      <c r="I100" s="531"/>
      <c r="J100" s="14"/>
      <c r="K100" s="157"/>
      <c r="L100" s="157"/>
      <c r="S100" s="3"/>
      <c r="T100" s="3"/>
      <c r="X100" s="3"/>
      <c r="AA100" s="202"/>
      <c r="AG100" s="1"/>
      <c r="AM100" s="1"/>
      <c r="AN100" s="1"/>
      <c r="AO100" s="1"/>
      <c r="AP100" s="1"/>
      <c r="AQ100" s="1"/>
      <c r="AR100" s="1"/>
      <c r="AS100" s="1"/>
      <c r="AT100" s="14"/>
    </row>
    <row r="101" spans="7:46">
      <c r="G101" s="14"/>
      <c r="H101" s="14"/>
      <c r="I101" s="531"/>
      <c r="J101" s="14"/>
      <c r="K101" s="157"/>
      <c r="L101" s="157"/>
      <c r="S101" s="3"/>
      <c r="T101" s="3"/>
      <c r="X101" s="3"/>
      <c r="AA101" s="202"/>
      <c r="AG101" s="1"/>
      <c r="AM101" s="1"/>
      <c r="AN101" s="1"/>
      <c r="AO101" s="1"/>
      <c r="AP101" s="1"/>
      <c r="AQ101" s="1"/>
      <c r="AR101" s="1"/>
      <c r="AS101" s="1"/>
      <c r="AT101" s="14"/>
    </row>
    <row r="102" spans="7:46">
      <c r="G102" s="14"/>
      <c r="H102" s="14"/>
      <c r="I102" s="531"/>
      <c r="J102" s="14"/>
      <c r="K102" s="157"/>
      <c r="L102" s="157"/>
      <c r="S102" s="3"/>
      <c r="T102" s="3"/>
      <c r="X102" s="3"/>
      <c r="AA102" s="202"/>
      <c r="AG102" s="1"/>
      <c r="AM102" s="1"/>
      <c r="AN102" s="1"/>
      <c r="AO102" s="1"/>
      <c r="AP102" s="1"/>
      <c r="AQ102" s="1"/>
      <c r="AR102" s="1"/>
      <c r="AS102" s="1"/>
      <c r="AT102" s="14"/>
    </row>
    <row r="103" spans="7:46">
      <c r="G103" s="14"/>
      <c r="H103" s="14"/>
      <c r="I103" s="531"/>
      <c r="J103" s="14"/>
      <c r="K103" s="157"/>
      <c r="L103" s="157"/>
      <c r="S103" s="3"/>
      <c r="T103" s="3"/>
      <c r="X103" s="3"/>
      <c r="AA103" s="202"/>
      <c r="AG103" s="1"/>
      <c r="AM103" s="1"/>
      <c r="AN103" s="1"/>
      <c r="AO103" s="1"/>
      <c r="AP103" s="1"/>
      <c r="AQ103" s="1"/>
      <c r="AR103" s="1"/>
      <c r="AS103" s="1"/>
      <c r="AT103" s="14"/>
    </row>
    <row r="104" spans="7:46">
      <c r="G104" s="14"/>
      <c r="H104" s="14"/>
      <c r="I104" s="531"/>
      <c r="J104" s="14"/>
      <c r="K104" s="157"/>
      <c r="L104" s="157"/>
      <c r="S104" s="3"/>
      <c r="T104" s="3"/>
      <c r="X104" s="3"/>
      <c r="AA104" s="202"/>
      <c r="AG104" s="1"/>
      <c r="AM104" s="1"/>
      <c r="AN104" s="1"/>
      <c r="AO104" s="1"/>
      <c r="AP104" s="1"/>
      <c r="AQ104" s="1"/>
      <c r="AR104" s="1"/>
      <c r="AS104" s="1"/>
      <c r="AT104" s="14"/>
    </row>
    <row r="105" spans="7:46">
      <c r="G105" s="14"/>
      <c r="H105" s="14"/>
      <c r="I105" s="531"/>
      <c r="J105" s="14"/>
      <c r="K105" s="157"/>
      <c r="L105" s="157"/>
      <c r="S105" s="3"/>
      <c r="T105" s="3"/>
      <c r="X105" s="3"/>
      <c r="AA105" s="202"/>
      <c r="AG105" s="1"/>
      <c r="AM105" s="1"/>
      <c r="AN105" s="1"/>
      <c r="AO105" s="1"/>
      <c r="AP105" s="1"/>
      <c r="AQ105" s="1"/>
      <c r="AR105" s="1"/>
      <c r="AS105" s="1"/>
      <c r="AT105" s="14"/>
    </row>
    <row r="106" spans="7:46">
      <c r="G106" s="14"/>
      <c r="H106" s="14"/>
      <c r="I106" s="531"/>
      <c r="J106" s="14"/>
      <c r="K106" s="157"/>
      <c r="L106" s="157"/>
      <c r="S106" s="3"/>
      <c r="T106" s="3"/>
      <c r="X106" s="3"/>
      <c r="AA106" s="202"/>
      <c r="AG106" s="1"/>
      <c r="AM106" s="1"/>
      <c r="AN106" s="1"/>
      <c r="AO106" s="1"/>
      <c r="AP106" s="1"/>
      <c r="AQ106" s="1"/>
      <c r="AR106" s="1"/>
      <c r="AS106" s="1"/>
      <c r="AT106" s="14"/>
    </row>
    <row r="107" spans="7:46">
      <c r="G107" s="14"/>
      <c r="H107" s="14"/>
      <c r="I107" s="531"/>
      <c r="J107" s="14"/>
      <c r="K107" s="157"/>
      <c r="L107" s="157"/>
      <c r="S107" s="3"/>
      <c r="T107" s="3"/>
      <c r="X107" s="3"/>
      <c r="AA107" s="202"/>
      <c r="AG107" s="1"/>
      <c r="AM107" s="1"/>
      <c r="AN107" s="1"/>
      <c r="AO107" s="1"/>
      <c r="AP107" s="1"/>
      <c r="AQ107" s="1"/>
      <c r="AR107" s="1"/>
      <c r="AS107" s="1"/>
      <c r="AT107" s="14"/>
    </row>
    <row r="108" spans="7:46">
      <c r="G108" s="14"/>
      <c r="H108" s="14"/>
      <c r="I108" s="531"/>
      <c r="J108" s="14"/>
      <c r="K108" s="157"/>
      <c r="L108" s="157"/>
      <c r="S108" s="3"/>
      <c r="T108" s="3"/>
      <c r="X108" s="3"/>
      <c r="AA108" s="202"/>
      <c r="AG108" s="1"/>
      <c r="AM108" s="1"/>
      <c r="AN108" s="1"/>
      <c r="AO108" s="1"/>
      <c r="AP108" s="1"/>
      <c r="AQ108" s="1"/>
      <c r="AR108" s="1"/>
      <c r="AS108" s="1"/>
      <c r="AT108" s="14"/>
    </row>
    <row r="109" spans="7:46">
      <c r="G109" s="14"/>
      <c r="H109" s="14"/>
      <c r="I109" s="531"/>
      <c r="J109" s="14"/>
      <c r="K109" s="157"/>
      <c r="L109" s="157"/>
      <c r="S109" s="3"/>
      <c r="T109" s="3"/>
      <c r="X109" s="3"/>
      <c r="AA109" s="202"/>
      <c r="AG109" s="1"/>
      <c r="AM109" s="1"/>
      <c r="AN109" s="1"/>
      <c r="AO109" s="1"/>
      <c r="AP109" s="1"/>
      <c r="AQ109" s="1"/>
      <c r="AR109" s="1"/>
      <c r="AS109" s="1"/>
      <c r="AT109" s="14"/>
    </row>
    <row r="110" spans="7:46">
      <c r="G110" s="14"/>
      <c r="H110" s="14"/>
      <c r="I110" s="531"/>
      <c r="J110" s="14"/>
      <c r="K110" s="157"/>
      <c r="L110" s="157"/>
      <c r="S110" s="3"/>
      <c r="T110" s="3"/>
      <c r="X110" s="3"/>
      <c r="AA110" s="202"/>
      <c r="AG110" s="1"/>
      <c r="AM110" s="1"/>
      <c r="AN110" s="1"/>
      <c r="AO110" s="1"/>
      <c r="AP110" s="1"/>
      <c r="AQ110" s="1"/>
      <c r="AR110" s="1"/>
      <c r="AS110" s="1"/>
      <c r="AT110" s="14"/>
    </row>
    <row r="111" spans="7:46">
      <c r="G111" s="14"/>
      <c r="H111" s="14"/>
      <c r="I111" s="531"/>
      <c r="J111" s="14"/>
      <c r="K111" s="157"/>
      <c r="L111" s="157"/>
      <c r="S111" s="3"/>
      <c r="T111" s="3"/>
      <c r="X111" s="3"/>
      <c r="AA111" s="202"/>
      <c r="AG111" s="1"/>
      <c r="AM111" s="1"/>
      <c r="AN111" s="1"/>
      <c r="AO111" s="1"/>
      <c r="AP111" s="1"/>
      <c r="AQ111" s="1"/>
      <c r="AR111" s="1"/>
      <c r="AS111" s="1"/>
      <c r="AT111" s="14"/>
    </row>
    <row r="112" spans="7:46">
      <c r="G112" s="14"/>
      <c r="H112" s="14"/>
      <c r="I112" s="531"/>
      <c r="J112" s="14"/>
      <c r="K112" s="157"/>
      <c r="L112" s="157"/>
      <c r="S112" s="3"/>
      <c r="T112" s="3"/>
      <c r="X112" s="3"/>
      <c r="AA112" s="202"/>
      <c r="AG112" s="1"/>
      <c r="AM112" s="1"/>
      <c r="AN112" s="1"/>
      <c r="AO112" s="1"/>
      <c r="AP112" s="1"/>
      <c r="AQ112" s="1"/>
      <c r="AR112" s="1"/>
      <c r="AS112" s="1"/>
      <c r="AT112" s="14"/>
    </row>
    <row r="113" spans="7:46">
      <c r="G113" s="14"/>
      <c r="H113" s="14"/>
      <c r="I113" s="531"/>
      <c r="J113" s="14"/>
      <c r="K113" s="157"/>
      <c r="L113" s="157"/>
      <c r="S113" s="3"/>
      <c r="T113" s="3"/>
      <c r="X113" s="3"/>
      <c r="AA113" s="202"/>
      <c r="AG113" s="1"/>
      <c r="AM113" s="1"/>
      <c r="AN113" s="1"/>
      <c r="AO113" s="1"/>
      <c r="AP113" s="1"/>
      <c r="AQ113" s="1"/>
      <c r="AR113" s="1"/>
      <c r="AS113" s="1"/>
      <c r="AT113" s="14"/>
    </row>
    <row r="114" spans="7:46">
      <c r="G114" s="14"/>
      <c r="H114" s="14"/>
      <c r="I114" s="531"/>
      <c r="J114" s="14"/>
      <c r="K114" s="157"/>
      <c r="L114" s="157"/>
      <c r="S114" s="3"/>
      <c r="T114" s="3"/>
      <c r="X114" s="3"/>
      <c r="AA114" s="202"/>
      <c r="AG114" s="1"/>
      <c r="AM114" s="1"/>
      <c r="AN114" s="1"/>
      <c r="AO114" s="1"/>
      <c r="AP114" s="1"/>
      <c r="AQ114" s="1"/>
      <c r="AR114" s="1"/>
      <c r="AS114" s="1"/>
      <c r="AT114" s="14"/>
    </row>
    <row r="115" spans="7:46">
      <c r="G115" s="14"/>
      <c r="H115" s="14"/>
      <c r="I115" s="531"/>
      <c r="J115" s="14"/>
      <c r="K115" s="157"/>
      <c r="L115" s="157"/>
      <c r="S115" s="3"/>
      <c r="T115" s="3"/>
      <c r="X115" s="3"/>
      <c r="AA115" s="202"/>
      <c r="AG115" s="1"/>
      <c r="AM115" s="1"/>
      <c r="AN115" s="1"/>
      <c r="AO115" s="1"/>
      <c r="AP115" s="1"/>
      <c r="AQ115" s="1"/>
      <c r="AR115" s="1"/>
      <c r="AS115" s="1"/>
      <c r="AT115" s="14"/>
    </row>
    <row r="116" spans="7:46">
      <c r="G116" s="14"/>
      <c r="H116" s="14"/>
      <c r="I116" s="531"/>
      <c r="J116" s="14"/>
      <c r="K116" s="157"/>
      <c r="L116" s="157"/>
      <c r="S116" s="3"/>
      <c r="T116" s="3"/>
      <c r="X116" s="3"/>
      <c r="AA116" s="202"/>
      <c r="AG116" s="1"/>
      <c r="AM116" s="1"/>
      <c r="AN116" s="1"/>
      <c r="AO116" s="1"/>
      <c r="AP116" s="1"/>
      <c r="AQ116" s="1"/>
      <c r="AR116" s="1"/>
      <c r="AS116" s="1"/>
      <c r="AT116" s="14"/>
    </row>
    <row r="117" spans="7:46">
      <c r="G117" s="14"/>
      <c r="H117" s="14"/>
      <c r="I117" s="531"/>
      <c r="J117" s="14"/>
      <c r="K117" s="157"/>
      <c r="L117" s="157"/>
      <c r="S117" s="3"/>
      <c r="T117" s="3"/>
      <c r="X117" s="3"/>
      <c r="AA117" s="202"/>
      <c r="AG117" s="1"/>
      <c r="AM117" s="1"/>
      <c r="AN117" s="1"/>
      <c r="AO117" s="1"/>
      <c r="AP117" s="1"/>
      <c r="AQ117" s="1"/>
      <c r="AR117" s="1"/>
      <c r="AS117" s="1"/>
      <c r="AT117" s="14"/>
    </row>
    <row r="118" spans="7:46">
      <c r="G118" s="14"/>
      <c r="H118" s="14"/>
      <c r="I118" s="531"/>
      <c r="J118" s="14"/>
      <c r="K118" s="157"/>
      <c r="L118" s="157"/>
      <c r="S118" s="3"/>
      <c r="T118" s="3"/>
      <c r="X118" s="3"/>
      <c r="AA118" s="202"/>
      <c r="AG118" s="1"/>
      <c r="AM118" s="1"/>
      <c r="AN118" s="1"/>
      <c r="AO118" s="1"/>
      <c r="AP118" s="1"/>
      <c r="AQ118" s="1"/>
      <c r="AR118" s="1"/>
      <c r="AS118" s="1"/>
      <c r="AT118" s="14"/>
    </row>
    <row r="119" spans="7:46">
      <c r="G119" s="14"/>
      <c r="H119" s="14"/>
      <c r="I119" s="531"/>
      <c r="J119" s="14"/>
      <c r="K119" s="157"/>
      <c r="L119" s="157"/>
      <c r="S119" s="3"/>
      <c r="T119" s="3"/>
      <c r="X119" s="3"/>
      <c r="AA119" s="202"/>
      <c r="AG119" s="1"/>
      <c r="AM119" s="1"/>
      <c r="AN119" s="1"/>
      <c r="AO119" s="1"/>
      <c r="AP119" s="1"/>
      <c r="AQ119" s="1"/>
      <c r="AR119" s="1"/>
      <c r="AS119" s="1"/>
      <c r="AT119" s="14"/>
    </row>
    <row r="120" spans="7:46">
      <c r="G120" s="14"/>
      <c r="H120" s="14"/>
      <c r="I120" s="531"/>
      <c r="J120" s="14"/>
      <c r="K120" s="157"/>
      <c r="L120" s="157"/>
      <c r="S120" s="3"/>
      <c r="T120" s="3"/>
      <c r="X120" s="3"/>
      <c r="AA120" s="202"/>
      <c r="AG120" s="1"/>
      <c r="AM120" s="1"/>
      <c r="AN120" s="1"/>
      <c r="AO120" s="1"/>
      <c r="AP120" s="1"/>
      <c r="AQ120" s="1"/>
      <c r="AR120" s="1"/>
      <c r="AS120" s="1"/>
      <c r="AT120" s="14"/>
    </row>
    <row r="121" spans="7:46">
      <c r="G121" s="14"/>
      <c r="H121" s="14"/>
      <c r="I121" s="531"/>
      <c r="J121" s="14"/>
      <c r="K121" s="157"/>
      <c r="L121" s="157"/>
      <c r="S121" s="3"/>
      <c r="T121" s="3"/>
      <c r="X121" s="3"/>
      <c r="AA121" s="202"/>
      <c r="AG121" s="1"/>
      <c r="AM121" s="1"/>
      <c r="AN121" s="1"/>
      <c r="AO121" s="1"/>
      <c r="AP121" s="1"/>
      <c r="AQ121" s="1"/>
      <c r="AR121" s="1"/>
      <c r="AS121" s="1"/>
      <c r="AT121" s="14"/>
    </row>
    <row r="122" spans="7:46">
      <c r="G122" s="14"/>
      <c r="H122" s="14"/>
      <c r="I122" s="531"/>
      <c r="J122" s="14"/>
      <c r="K122" s="157"/>
      <c r="L122" s="157"/>
      <c r="S122" s="3"/>
      <c r="T122" s="3"/>
      <c r="X122" s="3"/>
      <c r="AA122" s="202"/>
      <c r="AG122" s="1"/>
      <c r="AM122" s="1"/>
      <c r="AN122" s="1"/>
      <c r="AO122" s="1"/>
      <c r="AP122" s="1"/>
      <c r="AQ122" s="1"/>
      <c r="AR122" s="1"/>
      <c r="AS122" s="1"/>
      <c r="AT122" s="14"/>
    </row>
    <row r="123" spans="7:46">
      <c r="G123" s="14"/>
      <c r="H123" s="14"/>
      <c r="I123" s="531"/>
      <c r="J123" s="14"/>
      <c r="K123" s="157"/>
      <c r="L123" s="157"/>
      <c r="S123" s="3"/>
      <c r="T123" s="3"/>
      <c r="X123" s="3"/>
      <c r="AA123" s="202"/>
      <c r="AG123" s="1"/>
      <c r="AM123" s="1"/>
      <c r="AN123" s="1"/>
      <c r="AO123" s="1"/>
      <c r="AP123" s="1"/>
      <c r="AQ123" s="1"/>
      <c r="AR123" s="1"/>
      <c r="AS123" s="1"/>
      <c r="AT123" s="14"/>
    </row>
    <row r="124" spans="7:46">
      <c r="G124" s="14"/>
      <c r="H124" s="14"/>
      <c r="I124" s="531"/>
      <c r="J124" s="14"/>
      <c r="K124" s="157"/>
      <c r="L124" s="157"/>
      <c r="S124" s="3"/>
      <c r="T124" s="3"/>
      <c r="X124" s="3"/>
      <c r="AA124" s="202"/>
      <c r="AG124" s="1"/>
      <c r="AM124" s="1"/>
      <c r="AN124" s="1"/>
      <c r="AO124" s="1"/>
      <c r="AP124" s="1"/>
      <c r="AQ124" s="1"/>
      <c r="AR124" s="1"/>
      <c r="AS124" s="1"/>
      <c r="AT124" s="14"/>
    </row>
    <row r="125" spans="7:46">
      <c r="G125" s="14"/>
      <c r="H125" s="14"/>
      <c r="I125" s="531"/>
      <c r="J125" s="14"/>
      <c r="K125" s="157"/>
      <c r="L125" s="157"/>
      <c r="S125" s="3"/>
      <c r="T125" s="3"/>
      <c r="X125" s="3"/>
      <c r="AA125" s="202"/>
      <c r="AG125" s="1"/>
      <c r="AM125" s="1"/>
      <c r="AN125" s="1"/>
      <c r="AO125" s="1"/>
      <c r="AP125" s="1"/>
      <c r="AQ125" s="1"/>
      <c r="AR125" s="1"/>
      <c r="AS125" s="1"/>
      <c r="AT125" s="14"/>
    </row>
    <row r="126" spans="7:46">
      <c r="G126" s="14"/>
      <c r="H126" s="14"/>
      <c r="I126" s="531"/>
      <c r="J126" s="14"/>
      <c r="K126" s="157"/>
      <c r="L126" s="157"/>
      <c r="M126" s="157"/>
      <c r="N126" s="531"/>
      <c r="O126" s="531"/>
      <c r="P126" s="157"/>
      <c r="Q126" s="157"/>
      <c r="R126" s="531"/>
      <c r="S126" s="14"/>
      <c r="T126" s="14"/>
      <c r="U126" s="157"/>
      <c r="V126" s="157"/>
      <c r="W126" s="157"/>
      <c r="X126" s="14"/>
      <c r="Y126" s="14"/>
      <c r="Z126" s="75"/>
      <c r="AA126" s="75"/>
      <c r="AB126" s="75"/>
      <c r="AC126" s="75"/>
      <c r="AD126" s="75"/>
      <c r="AE126" s="157"/>
      <c r="AF126" s="14"/>
      <c r="AG126" s="14"/>
      <c r="AH126" s="75"/>
      <c r="AI126" s="75"/>
      <c r="AJ126" s="75"/>
      <c r="AK126" s="157"/>
      <c r="AL126" s="75"/>
      <c r="AM126" s="14"/>
      <c r="AN126" s="14"/>
      <c r="AO126" s="14"/>
      <c r="AP126" s="14"/>
      <c r="AQ126" s="14"/>
      <c r="AR126" s="14"/>
      <c r="AS126" s="14"/>
      <c r="AT126" s="14"/>
    </row>
    <row r="127" spans="7:46">
      <c r="G127" s="14"/>
      <c r="H127" s="14"/>
      <c r="I127" s="531"/>
      <c r="J127" s="14"/>
      <c r="K127" s="157"/>
      <c r="L127" s="157"/>
      <c r="M127" s="157"/>
      <c r="N127" s="531"/>
      <c r="O127" s="531"/>
      <c r="P127" s="157"/>
      <c r="Q127" s="157"/>
      <c r="R127" s="531"/>
      <c r="S127" s="14"/>
      <c r="T127" s="14"/>
      <c r="U127" s="157"/>
      <c r="V127" s="157"/>
      <c r="W127" s="157"/>
      <c r="X127" s="14"/>
      <c r="Y127" s="14"/>
      <c r="Z127" s="75"/>
      <c r="AA127" s="75"/>
      <c r="AB127" s="75"/>
      <c r="AC127" s="75"/>
      <c r="AD127" s="75"/>
      <c r="AE127" s="157"/>
      <c r="AF127" s="14"/>
      <c r="AG127" s="14"/>
      <c r="AH127" s="75"/>
      <c r="AI127" s="75"/>
      <c r="AJ127" s="75"/>
      <c r="AK127" s="157"/>
      <c r="AL127" s="75"/>
      <c r="AM127" s="14"/>
      <c r="AN127" s="14"/>
      <c r="AO127" s="14"/>
      <c r="AP127" s="14"/>
      <c r="AQ127" s="14"/>
      <c r="AR127" s="14"/>
      <c r="AS127" s="14"/>
      <c r="AT127" s="14"/>
    </row>
    <row r="128" spans="7:46">
      <c r="G128" s="14"/>
      <c r="H128" s="14"/>
      <c r="I128" s="531"/>
      <c r="J128" s="14"/>
      <c r="K128" s="157"/>
      <c r="L128" s="157"/>
      <c r="M128" s="157"/>
      <c r="N128" s="531"/>
      <c r="O128" s="531"/>
      <c r="P128" s="157"/>
      <c r="Q128" s="157"/>
      <c r="R128" s="531"/>
      <c r="S128" s="14"/>
      <c r="T128" s="14"/>
      <c r="U128" s="157"/>
      <c r="V128" s="157"/>
      <c r="W128" s="157"/>
      <c r="X128" s="14"/>
      <c r="Y128" s="14"/>
      <c r="Z128" s="75"/>
      <c r="AA128" s="75"/>
      <c r="AB128" s="75"/>
      <c r="AC128" s="75"/>
      <c r="AD128" s="75"/>
      <c r="AE128" s="157"/>
      <c r="AF128" s="14"/>
      <c r="AG128" s="14"/>
      <c r="AH128" s="75"/>
      <c r="AI128" s="75"/>
      <c r="AJ128" s="75"/>
      <c r="AK128" s="157"/>
      <c r="AL128" s="75"/>
      <c r="AM128" s="14"/>
      <c r="AN128" s="14"/>
      <c r="AO128" s="14"/>
      <c r="AP128" s="14"/>
      <c r="AQ128" s="14"/>
      <c r="AR128" s="14"/>
      <c r="AS128" s="14"/>
      <c r="AT128" s="14"/>
    </row>
    <row r="129" spans="7:46">
      <c r="G129" s="14"/>
      <c r="H129" s="14"/>
      <c r="I129" s="531"/>
      <c r="J129" s="14"/>
      <c r="K129" s="157"/>
      <c r="L129" s="157"/>
      <c r="M129" s="157"/>
      <c r="N129" s="531"/>
      <c r="O129" s="531"/>
      <c r="P129" s="157"/>
      <c r="Q129" s="157"/>
      <c r="R129" s="531"/>
      <c r="S129" s="14"/>
      <c r="T129" s="14"/>
      <c r="U129" s="157"/>
      <c r="V129" s="157"/>
      <c r="W129" s="157"/>
      <c r="X129" s="14"/>
      <c r="Y129" s="14"/>
      <c r="Z129" s="75"/>
      <c r="AA129" s="75"/>
      <c r="AB129" s="75"/>
      <c r="AC129" s="75"/>
      <c r="AD129" s="75"/>
      <c r="AE129" s="157"/>
      <c r="AF129" s="14"/>
      <c r="AG129" s="14"/>
      <c r="AH129" s="75"/>
      <c r="AI129" s="75"/>
      <c r="AJ129" s="75"/>
      <c r="AK129" s="157"/>
      <c r="AL129" s="75"/>
      <c r="AM129" s="14"/>
      <c r="AN129" s="14"/>
      <c r="AO129" s="14"/>
      <c r="AP129" s="14"/>
      <c r="AQ129" s="14"/>
      <c r="AR129" s="14"/>
      <c r="AS129" s="14"/>
      <c r="AT129" s="14"/>
    </row>
    <row r="130" spans="7:46">
      <c r="G130" s="14"/>
      <c r="H130" s="14"/>
      <c r="I130" s="531"/>
      <c r="J130" s="14"/>
      <c r="K130" s="157"/>
      <c r="L130" s="157"/>
      <c r="M130" s="157"/>
      <c r="N130" s="531"/>
      <c r="O130" s="531"/>
      <c r="P130" s="157"/>
      <c r="Q130" s="157"/>
      <c r="R130" s="531"/>
      <c r="S130" s="14"/>
      <c r="T130" s="14"/>
      <c r="U130" s="157"/>
      <c r="V130" s="157"/>
      <c r="W130" s="157"/>
      <c r="X130" s="14"/>
      <c r="Y130" s="14"/>
      <c r="Z130" s="75"/>
      <c r="AA130" s="75"/>
      <c r="AB130" s="75"/>
      <c r="AC130" s="75"/>
      <c r="AD130" s="75"/>
      <c r="AE130" s="157"/>
      <c r="AF130" s="14"/>
      <c r="AG130" s="14"/>
      <c r="AH130" s="75"/>
      <c r="AI130" s="75"/>
      <c r="AJ130" s="75"/>
      <c r="AK130" s="157"/>
      <c r="AL130" s="75"/>
      <c r="AM130" s="14"/>
      <c r="AN130" s="14"/>
      <c r="AO130" s="14"/>
      <c r="AP130" s="14"/>
      <c r="AQ130" s="14"/>
      <c r="AR130" s="14"/>
      <c r="AS130" s="14"/>
      <c r="AT130" s="14"/>
    </row>
    <row r="131" spans="7:46">
      <c r="G131" s="14"/>
      <c r="H131" s="14"/>
      <c r="I131" s="531"/>
      <c r="J131" s="14"/>
      <c r="K131" s="157"/>
      <c r="L131" s="157"/>
      <c r="M131" s="157"/>
      <c r="N131" s="531"/>
      <c r="O131" s="531"/>
      <c r="P131" s="157"/>
      <c r="Q131" s="157"/>
      <c r="R131" s="531"/>
      <c r="S131" s="14"/>
      <c r="T131" s="14"/>
      <c r="U131" s="157"/>
      <c r="V131" s="157"/>
      <c r="W131" s="157"/>
      <c r="X131" s="14"/>
      <c r="Y131" s="14"/>
      <c r="Z131" s="75"/>
      <c r="AA131" s="75"/>
      <c r="AB131" s="75"/>
      <c r="AC131" s="75"/>
      <c r="AD131" s="75"/>
      <c r="AE131" s="157"/>
      <c r="AF131" s="14"/>
      <c r="AG131" s="14"/>
      <c r="AH131" s="75"/>
      <c r="AI131" s="75"/>
      <c r="AJ131" s="75"/>
      <c r="AK131" s="157"/>
      <c r="AL131" s="75"/>
      <c r="AM131" s="14"/>
      <c r="AN131" s="14"/>
      <c r="AO131" s="14"/>
      <c r="AP131" s="14"/>
      <c r="AQ131" s="14"/>
      <c r="AR131" s="14"/>
      <c r="AS131" s="14"/>
      <c r="AT131" s="14"/>
    </row>
    <row r="132" spans="7:46">
      <c r="G132" s="14"/>
      <c r="H132" s="14"/>
      <c r="I132" s="531"/>
      <c r="J132" s="14"/>
      <c r="K132" s="157"/>
      <c r="L132" s="157"/>
      <c r="M132" s="157"/>
      <c r="N132" s="531"/>
      <c r="O132" s="531"/>
      <c r="P132" s="157"/>
      <c r="Q132" s="157"/>
      <c r="R132" s="531"/>
      <c r="S132" s="14"/>
      <c r="T132" s="14"/>
      <c r="U132" s="157"/>
      <c r="V132" s="157"/>
      <c r="W132" s="157"/>
      <c r="X132" s="14"/>
      <c r="Y132" s="14"/>
      <c r="Z132" s="75"/>
      <c r="AA132" s="75"/>
      <c r="AB132" s="75"/>
      <c r="AC132" s="75"/>
      <c r="AD132" s="75"/>
      <c r="AE132" s="157"/>
      <c r="AF132" s="14"/>
      <c r="AG132" s="14"/>
      <c r="AH132" s="75"/>
      <c r="AI132" s="75"/>
      <c r="AJ132" s="75"/>
      <c r="AK132" s="157"/>
      <c r="AL132" s="75"/>
      <c r="AM132" s="14"/>
      <c r="AN132" s="14"/>
      <c r="AO132" s="14"/>
      <c r="AP132" s="14"/>
      <c r="AQ132" s="14"/>
      <c r="AR132" s="14"/>
      <c r="AS132" s="14"/>
      <c r="AT132" s="14"/>
    </row>
    <row r="133" spans="7:46">
      <c r="G133" s="14"/>
      <c r="H133" s="14"/>
      <c r="I133" s="531"/>
      <c r="J133" s="14"/>
      <c r="K133" s="157"/>
      <c r="L133" s="157"/>
      <c r="M133" s="157"/>
      <c r="N133" s="531"/>
      <c r="O133" s="531"/>
      <c r="P133" s="157"/>
      <c r="Q133" s="157"/>
      <c r="R133" s="531"/>
      <c r="S133" s="14"/>
      <c r="T133" s="14"/>
      <c r="U133" s="157"/>
      <c r="V133" s="157"/>
      <c r="W133" s="157"/>
      <c r="X133" s="14"/>
      <c r="Y133" s="14"/>
      <c r="Z133" s="75"/>
      <c r="AA133" s="75"/>
      <c r="AB133" s="75"/>
      <c r="AC133" s="75"/>
      <c r="AD133" s="75"/>
      <c r="AE133" s="157"/>
      <c r="AF133" s="14"/>
      <c r="AG133" s="14"/>
      <c r="AH133" s="75"/>
      <c r="AI133" s="75"/>
      <c r="AJ133" s="75"/>
      <c r="AK133" s="157"/>
      <c r="AL133" s="75"/>
      <c r="AM133" s="14"/>
      <c r="AN133" s="14"/>
      <c r="AO133" s="14"/>
      <c r="AP133" s="14"/>
      <c r="AQ133" s="14"/>
      <c r="AR133" s="14"/>
      <c r="AS133" s="14"/>
      <c r="AT133" s="14"/>
    </row>
    <row r="134" spans="7:46">
      <c r="G134" s="14"/>
      <c r="H134" s="14"/>
      <c r="I134" s="531"/>
      <c r="J134" s="14"/>
      <c r="K134" s="157"/>
      <c r="L134" s="157"/>
      <c r="M134" s="157"/>
      <c r="N134" s="531"/>
      <c r="O134" s="531"/>
      <c r="P134" s="157"/>
      <c r="Q134" s="157"/>
      <c r="R134" s="531"/>
      <c r="S134" s="14"/>
      <c r="T134" s="14"/>
      <c r="U134" s="157"/>
      <c r="V134" s="157"/>
      <c r="W134" s="157"/>
      <c r="X134" s="14"/>
      <c r="Y134" s="14"/>
      <c r="Z134" s="75"/>
      <c r="AA134" s="75"/>
      <c r="AB134" s="75"/>
      <c r="AC134" s="75"/>
      <c r="AD134" s="75"/>
      <c r="AE134" s="157"/>
      <c r="AF134" s="14"/>
      <c r="AG134" s="14"/>
      <c r="AH134" s="75"/>
      <c r="AI134" s="75"/>
      <c r="AJ134" s="75"/>
      <c r="AK134" s="157"/>
      <c r="AL134" s="75"/>
      <c r="AM134" s="14"/>
      <c r="AN134" s="14"/>
      <c r="AO134" s="14"/>
      <c r="AP134" s="14"/>
      <c r="AQ134" s="14"/>
      <c r="AR134" s="14"/>
      <c r="AS134" s="14"/>
      <c r="AT134" s="14"/>
    </row>
    <row r="135" spans="7:46">
      <c r="G135" s="14"/>
      <c r="H135" s="14"/>
      <c r="I135" s="531"/>
      <c r="J135" s="14"/>
      <c r="K135" s="157"/>
      <c r="L135" s="157"/>
      <c r="M135" s="157"/>
      <c r="N135" s="531"/>
      <c r="O135" s="531"/>
      <c r="P135" s="157"/>
      <c r="Q135" s="157"/>
      <c r="R135" s="531"/>
      <c r="S135" s="14"/>
      <c r="T135" s="14"/>
      <c r="U135" s="157"/>
      <c r="V135" s="157"/>
      <c r="W135" s="157"/>
      <c r="X135" s="14"/>
      <c r="Y135" s="14"/>
      <c r="Z135" s="75"/>
      <c r="AA135" s="75"/>
      <c r="AB135" s="75"/>
      <c r="AC135" s="75"/>
      <c r="AD135" s="75"/>
      <c r="AE135" s="157"/>
      <c r="AF135" s="14"/>
      <c r="AG135" s="14"/>
      <c r="AH135" s="75"/>
      <c r="AI135" s="75"/>
      <c r="AJ135" s="75"/>
      <c r="AK135" s="157"/>
      <c r="AL135" s="75"/>
      <c r="AM135" s="14"/>
      <c r="AN135" s="14"/>
      <c r="AO135" s="14"/>
      <c r="AP135" s="14"/>
      <c r="AQ135" s="14"/>
      <c r="AR135" s="14"/>
      <c r="AS135" s="14"/>
      <c r="AT135" s="14"/>
    </row>
    <row r="136" spans="7:46">
      <c r="G136" s="14"/>
      <c r="H136" s="14"/>
      <c r="I136" s="531"/>
      <c r="J136" s="14"/>
      <c r="K136" s="157"/>
      <c r="L136" s="157"/>
      <c r="M136" s="157"/>
      <c r="N136" s="531"/>
      <c r="O136" s="531"/>
      <c r="P136" s="157"/>
      <c r="Q136" s="157"/>
      <c r="R136" s="531"/>
      <c r="S136" s="14"/>
      <c r="T136" s="14"/>
      <c r="U136" s="157"/>
      <c r="V136" s="157"/>
      <c r="W136" s="157"/>
      <c r="X136" s="14"/>
      <c r="Y136" s="14"/>
      <c r="Z136" s="75"/>
      <c r="AA136" s="75"/>
      <c r="AB136" s="75"/>
      <c r="AC136" s="75"/>
      <c r="AD136" s="75"/>
      <c r="AE136" s="157"/>
      <c r="AF136" s="14"/>
      <c r="AG136" s="14"/>
      <c r="AH136" s="75"/>
      <c r="AI136" s="75"/>
      <c r="AJ136" s="75"/>
      <c r="AK136" s="157"/>
      <c r="AL136" s="75"/>
      <c r="AM136" s="14"/>
      <c r="AN136" s="14"/>
      <c r="AO136" s="14"/>
      <c r="AP136" s="14"/>
      <c r="AQ136" s="14"/>
      <c r="AR136" s="14"/>
      <c r="AS136" s="14"/>
      <c r="AT136" s="14"/>
    </row>
    <row r="137" spans="7:46">
      <c r="G137" s="14"/>
      <c r="H137" s="14"/>
      <c r="I137" s="531"/>
      <c r="J137" s="14"/>
      <c r="K137" s="157"/>
      <c r="L137" s="157"/>
      <c r="M137" s="157"/>
      <c r="N137" s="531"/>
      <c r="O137" s="531"/>
      <c r="P137" s="157"/>
      <c r="Q137" s="157"/>
      <c r="R137" s="531"/>
      <c r="S137" s="14"/>
      <c r="T137" s="14"/>
      <c r="U137" s="157"/>
      <c r="V137" s="157"/>
      <c r="W137" s="157"/>
      <c r="X137" s="14"/>
      <c r="Y137" s="14"/>
      <c r="Z137" s="75"/>
      <c r="AA137" s="75"/>
      <c r="AB137" s="75"/>
      <c r="AC137" s="75"/>
      <c r="AD137" s="75"/>
      <c r="AE137" s="157"/>
      <c r="AF137" s="14"/>
      <c r="AG137" s="14"/>
      <c r="AH137" s="75"/>
      <c r="AI137" s="75"/>
      <c r="AJ137" s="75"/>
      <c r="AK137" s="157"/>
      <c r="AL137" s="75"/>
      <c r="AM137" s="14"/>
      <c r="AN137" s="14"/>
      <c r="AO137" s="14"/>
      <c r="AP137" s="14"/>
      <c r="AQ137" s="14"/>
      <c r="AR137" s="14"/>
      <c r="AS137" s="14"/>
      <c r="AT137" s="14"/>
    </row>
    <row r="138" spans="7:46">
      <c r="G138" s="14"/>
      <c r="H138" s="14"/>
      <c r="I138" s="531"/>
      <c r="J138" s="14"/>
      <c r="K138" s="157"/>
      <c r="L138" s="157"/>
      <c r="M138" s="157"/>
      <c r="N138" s="531"/>
      <c r="O138" s="531"/>
      <c r="P138" s="157"/>
      <c r="Q138" s="157"/>
      <c r="R138" s="531"/>
      <c r="S138" s="14"/>
      <c r="T138" s="14"/>
      <c r="U138" s="157"/>
      <c r="V138" s="157"/>
      <c r="W138" s="157"/>
      <c r="X138" s="14"/>
      <c r="Y138" s="14"/>
      <c r="Z138" s="75"/>
      <c r="AA138" s="75"/>
      <c r="AB138" s="75"/>
      <c r="AC138" s="75"/>
      <c r="AD138" s="75"/>
      <c r="AE138" s="157"/>
      <c r="AF138" s="14"/>
      <c r="AG138" s="14"/>
      <c r="AH138" s="75"/>
      <c r="AI138" s="75"/>
      <c r="AJ138" s="75"/>
      <c r="AK138" s="157"/>
      <c r="AL138" s="75"/>
      <c r="AM138" s="14"/>
      <c r="AN138" s="14"/>
      <c r="AO138" s="14"/>
      <c r="AP138" s="14"/>
      <c r="AQ138" s="14"/>
      <c r="AR138" s="14"/>
      <c r="AS138" s="14"/>
      <c r="AT138" s="14"/>
    </row>
    <row r="139" spans="7:46">
      <c r="G139" s="14"/>
      <c r="H139" s="14"/>
      <c r="I139" s="531"/>
      <c r="J139" s="14"/>
      <c r="K139" s="157"/>
      <c r="L139" s="157"/>
      <c r="M139" s="157"/>
      <c r="N139" s="531"/>
      <c r="O139" s="531"/>
      <c r="P139" s="157"/>
      <c r="Q139" s="157"/>
      <c r="R139" s="531"/>
      <c r="S139" s="14"/>
      <c r="T139" s="14"/>
      <c r="U139" s="157"/>
      <c r="V139" s="157"/>
      <c r="W139" s="157"/>
      <c r="X139" s="14"/>
      <c r="Y139" s="14"/>
      <c r="Z139" s="75"/>
      <c r="AA139" s="75"/>
      <c r="AB139" s="75"/>
      <c r="AC139" s="75"/>
      <c r="AD139" s="75"/>
      <c r="AE139" s="157"/>
      <c r="AF139" s="14"/>
      <c r="AG139" s="14"/>
      <c r="AH139" s="75"/>
      <c r="AI139" s="75"/>
      <c r="AJ139" s="75"/>
      <c r="AK139" s="157"/>
      <c r="AL139" s="75"/>
      <c r="AM139" s="14"/>
      <c r="AN139" s="14"/>
      <c r="AO139" s="14"/>
      <c r="AP139" s="14"/>
      <c r="AQ139" s="14"/>
      <c r="AR139" s="14"/>
      <c r="AS139" s="14"/>
      <c r="AT139" s="14"/>
    </row>
    <row r="140" spans="7:46">
      <c r="G140" s="14"/>
      <c r="H140" s="14"/>
      <c r="I140" s="531"/>
      <c r="J140" s="14"/>
      <c r="K140" s="157"/>
      <c r="L140" s="157"/>
      <c r="M140" s="157"/>
      <c r="N140" s="531"/>
      <c r="O140" s="531"/>
      <c r="P140" s="157"/>
      <c r="Q140" s="157"/>
      <c r="R140" s="531"/>
      <c r="S140" s="14"/>
      <c r="T140" s="14"/>
      <c r="U140" s="157"/>
      <c r="V140" s="157"/>
      <c r="W140" s="157"/>
      <c r="X140" s="14"/>
      <c r="Y140" s="14"/>
      <c r="Z140" s="75"/>
      <c r="AA140" s="75"/>
      <c r="AB140" s="75"/>
      <c r="AC140" s="75"/>
      <c r="AD140" s="75"/>
      <c r="AE140" s="157"/>
      <c r="AF140" s="14"/>
      <c r="AG140" s="14"/>
      <c r="AH140" s="75"/>
      <c r="AI140" s="75"/>
      <c r="AJ140" s="75"/>
      <c r="AK140" s="157"/>
      <c r="AL140" s="75"/>
      <c r="AM140" s="14"/>
      <c r="AN140" s="14"/>
      <c r="AO140" s="14"/>
      <c r="AP140" s="14"/>
      <c r="AQ140" s="14"/>
      <c r="AR140" s="14"/>
      <c r="AS140" s="14"/>
      <c r="AT140" s="14"/>
    </row>
    <row r="141" spans="7:46">
      <c r="G141" s="14"/>
      <c r="H141" s="14"/>
      <c r="I141" s="531"/>
      <c r="J141" s="14"/>
      <c r="K141" s="157"/>
      <c r="L141" s="157"/>
      <c r="M141" s="157"/>
      <c r="N141" s="531"/>
      <c r="O141" s="531"/>
      <c r="P141" s="157"/>
      <c r="Q141" s="157"/>
      <c r="R141" s="531"/>
      <c r="S141" s="14"/>
      <c r="T141" s="14"/>
      <c r="U141" s="157"/>
      <c r="V141" s="157"/>
      <c r="W141" s="157"/>
      <c r="X141" s="14"/>
      <c r="Y141" s="14"/>
      <c r="Z141" s="75"/>
      <c r="AA141" s="75"/>
      <c r="AB141" s="75"/>
      <c r="AC141" s="75"/>
      <c r="AD141" s="75"/>
      <c r="AE141" s="157"/>
      <c r="AF141" s="14"/>
      <c r="AG141" s="14"/>
      <c r="AH141" s="75"/>
      <c r="AI141" s="75"/>
      <c r="AJ141" s="75"/>
      <c r="AK141" s="157"/>
      <c r="AL141" s="75"/>
      <c r="AM141" s="14"/>
      <c r="AN141" s="14"/>
      <c r="AO141" s="14"/>
      <c r="AP141" s="14"/>
      <c r="AQ141" s="14"/>
      <c r="AR141" s="14"/>
      <c r="AS141" s="14"/>
      <c r="AT141" s="14"/>
    </row>
    <row r="142" spans="7:46">
      <c r="G142" s="14"/>
      <c r="H142" s="14"/>
      <c r="I142" s="531"/>
      <c r="J142" s="14"/>
      <c r="K142" s="157"/>
      <c r="L142" s="157"/>
      <c r="M142" s="157"/>
      <c r="N142" s="531"/>
      <c r="O142" s="531"/>
      <c r="P142" s="157"/>
      <c r="Q142" s="157"/>
      <c r="R142" s="531"/>
      <c r="S142" s="14"/>
      <c r="T142" s="14"/>
      <c r="U142" s="157"/>
      <c r="V142" s="157"/>
      <c r="W142" s="157"/>
      <c r="X142" s="14"/>
      <c r="Y142" s="14"/>
      <c r="Z142" s="75"/>
      <c r="AA142" s="75"/>
      <c r="AB142" s="75"/>
      <c r="AC142" s="75"/>
      <c r="AD142" s="75"/>
      <c r="AE142" s="157"/>
      <c r="AF142" s="14"/>
      <c r="AG142" s="14"/>
      <c r="AH142" s="75"/>
      <c r="AI142" s="75"/>
      <c r="AJ142" s="75"/>
      <c r="AK142" s="157"/>
      <c r="AL142" s="75"/>
      <c r="AM142" s="14"/>
      <c r="AN142" s="14"/>
      <c r="AO142" s="14"/>
      <c r="AP142" s="14"/>
      <c r="AQ142" s="14"/>
      <c r="AR142" s="14"/>
      <c r="AS142" s="14"/>
      <c r="AT142" s="14"/>
    </row>
    <row r="143" spans="7:46">
      <c r="G143" s="14"/>
      <c r="H143" s="14"/>
      <c r="I143" s="531"/>
      <c r="J143" s="14"/>
      <c r="K143" s="157"/>
      <c r="L143" s="157"/>
      <c r="M143" s="157"/>
      <c r="N143" s="531"/>
      <c r="O143" s="531"/>
      <c r="P143" s="157"/>
      <c r="Q143" s="157"/>
      <c r="R143" s="531"/>
      <c r="S143" s="14"/>
      <c r="T143" s="14"/>
      <c r="U143" s="157"/>
      <c r="V143" s="157"/>
      <c r="W143" s="157"/>
      <c r="X143" s="14"/>
      <c r="Y143" s="14"/>
      <c r="Z143" s="75"/>
      <c r="AA143" s="75"/>
      <c r="AB143" s="75"/>
      <c r="AC143" s="75"/>
      <c r="AD143" s="75"/>
      <c r="AE143" s="157"/>
      <c r="AF143" s="14"/>
      <c r="AG143" s="14"/>
      <c r="AH143" s="75"/>
      <c r="AI143" s="75"/>
      <c r="AJ143" s="75"/>
      <c r="AK143" s="157"/>
      <c r="AL143" s="75"/>
      <c r="AM143" s="14"/>
      <c r="AN143" s="14"/>
      <c r="AO143" s="14"/>
      <c r="AP143" s="14"/>
      <c r="AQ143" s="14"/>
      <c r="AR143" s="14"/>
      <c r="AS143" s="14"/>
      <c r="AT143" s="14"/>
    </row>
    <row r="144" spans="7:46">
      <c r="G144" s="14"/>
      <c r="H144" s="14"/>
      <c r="I144" s="531"/>
      <c r="J144" s="14"/>
      <c r="K144" s="157"/>
      <c r="L144" s="157"/>
      <c r="M144" s="157"/>
      <c r="N144" s="531"/>
      <c r="O144" s="531"/>
      <c r="P144" s="157"/>
      <c r="Q144" s="157"/>
      <c r="R144" s="531"/>
      <c r="S144" s="14"/>
      <c r="T144" s="14"/>
      <c r="U144" s="157"/>
      <c r="V144" s="157"/>
      <c r="W144" s="157"/>
      <c r="X144" s="14"/>
      <c r="Y144" s="14"/>
      <c r="Z144" s="75"/>
      <c r="AA144" s="75"/>
      <c r="AB144" s="75"/>
      <c r="AC144" s="75"/>
      <c r="AD144" s="75"/>
      <c r="AE144" s="157"/>
      <c r="AF144" s="14"/>
      <c r="AG144" s="14"/>
      <c r="AH144" s="75"/>
      <c r="AI144" s="75"/>
      <c r="AJ144" s="75"/>
      <c r="AK144" s="157"/>
      <c r="AL144" s="75"/>
      <c r="AM144" s="14"/>
      <c r="AN144" s="14"/>
      <c r="AO144" s="14"/>
      <c r="AP144" s="14"/>
      <c r="AQ144" s="14"/>
      <c r="AR144" s="14"/>
      <c r="AS144" s="14"/>
      <c r="AT144" s="14"/>
    </row>
    <row r="145" spans="7:46">
      <c r="G145" s="14"/>
      <c r="H145" s="14"/>
      <c r="I145" s="531"/>
      <c r="J145" s="14"/>
      <c r="K145" s="157"/>
      <c r="L145" s="157"/>
      <c r="M145" s="157"/>
      <c r="N145" s="531"/>
      <c r="O145" s="531"/>
      <c r="P145" s="157"/>
      <c r="Q145" s="157"/>
      <c r="R145" s="531"/>
      <c r="S145" s="14"/>
      <c r="T145" s="14"/>
      <c r="U145" s="157"/>
      <c r="V145" s="157"/>
      <c r="W145" s="157"/>
      <c r="X145" s="14"/>
      <c r="Y145" s="14"/>
      <c r="Z145" s="75"/>
      <c r="AA145" s="75"/>
      <c r="AB145" s="75"/>
      <c r="AC145" s="75"/>
      <c r="AD145" s="75"/>
      <c r="AE145" s="157"/>
      <c r="AF145" s="14"/>
      <c r="AG145" s="14"/>
      <c r="AH145" s="75"/>
      <c r="AI145" s="75"/>
      <c r="AJ145" s="75"/>
      <c r="AK145" s="157"/>
      <c r="AL145" s="75"/>
      <c r="AM145" s="14"/>
      <c r="AN145" s="14"/>
      <c r="AO145" s="14"/>
      <c r="AP145" s="14"/>
      <c r="AQ145" s="14"/>
      <c r="AR145" s="14"/>
      <c r="AS145" s="14"/>
      <c r="AT145" s="14"/>
    </row>
    <row r="146" spans="7:46">
      <c r="G146" s="14"/>
      <c r="H146" s="14"/>
      <c r="I146" s="531"/>
      <c r="J146" s="14"/>
      <c r="K146" s="157"/>
      <c r="L146" s="157"/>
      <c r="M146" s="157"/>
      <c r="N146" s="531"/>
      <c r="O146" s="531"/>
      <c r="P146" s="157"/>
      <c r="Q146" s="157"/>
      <c r="R146" s="531"/>
      <c r="S146" s="14"/>
      <c r="T146" s="14"/>
      <c r="U146" s="157"/>
      <c r="V146" s="157"/>
      <c r="W146" s="157"/>
      <c r="X146" s="14"/>
      <c r="Y146" s="14"/>
      <c r="Z146" s="75"/>
      <c r="AA146" s="75"/>
      <c r="AB146" s="75"/>
      <c r="AC146" s="75"/>
      <c r="AD146" s="75"/>
      <c r="AE146" s="157"/>
      <c r="AF146" s="14"/>
      <c r="AG146" s="14"/>
      <c r="AH146" s="75"/>
      <c r="AI146" s="75"/>
      <c r="AJ146" s="75"/>
      <c r="AK146" s="157"/>
      <c r="AL146" s="75"/>
      <c r="AM146" s="14"/>
      <c r="AN146" s="14"/>
      <c r="AO146" s="14"/>
      <c r="AP146" s="14"/>
      <c r="AQ146" s="14"/>
      <c r="AR146" s="14"/>
      <c r="AS146" s="14"/>
      <c r="AT146" s="14"/>
    </row>
    <row r="147" spans="7:46">
      <c r="G147" s="14"/>
      <c r="H147" s="14"/>
      <c r="I147" s="531"/>
      <c r="J147" s="14"/>
      <c r="K147" s="157"/>
      <c r="L147" s="157"/>
      <c r="M147" s="157"/>
      <c r="N147" s="531"/>
      <c r="O147" s="531"/>
      <c r="P147" s="157"/>
      <c r="Q147" s="157"/>
      <c r="R147" s="531"/>
      <c r="S147" s="14"/>
      <c r="T147" s="14"/>
      <c r="U147" s="157"/>
      <c r="V147" s="157"/>
      <c r="W147" s="157"/>
      <c r="X147" s="14"/>
      <c r="Y147" s="14"/>
      <c r="Z147" s="75"/>
      <c r="AA147" s="75"/>
      <c r="AB147" s="75"/>
      <c r="AC147" s="75"/>
      <c r="AD147" s="75"/>
      <c r="AE147" s="157"/>
      <c r="AF147" s="14"/>
      <c r="AG147" s="14"/>
      <c r="AH147" s="75"/>
      <c r="AI147" s="75"/>
      <c r="AJ147" s="75"/>
      <c r="AK147" s="157"/>
      <c r="AL147" s="75"/>
      <c r="AM147" s="14"/>
      <c r="AN147" s="14"/>
      <c r="AO147" s="14"/>
      <c r="AP147" s="14"/>
      <c r="AQ147" s="14"/>
      <c r="AR147" s="14"/>
      <c r="AS147" s="14"/>
      <c r="AT147" s="14"/>
    </row>
    <row r="148" spans="7:46">
      <c r="G148" s="14"/>
      <c r="H148" s="14"/>
      <c r="I148" s="531"/>
      <c r="J148" s="14"/>
      <c r="K148" s="157"/>
      <c r="L148" s="157"/>
      <c r="M148" s="157"/>
      <c r="N148" s="531"/>
      <c r="O148" s="531"/>
      <c r="P148" s="157"/>
      <c r="Q148" s="157"/>
      <c r="R148" s="531"/>
      <c r="S148" s="14"/>
      <c r="T148" s="14"/>
      <c r="U148" s="157"/>
      <c r="V148" s="157"/>
      <c r="W148" s="157"/>
      <c r="X148" s="14"/>
      <c r="Y148" s="14"/>
      <c r="Z148" s="75"/>
      <c r="AA148" s="75"/>
      <c r="AB148" s="75"/>
      <c r="AC148" s="75"/>
      <c r="AD148" s="75"/>
      <c r="AE148" s="157"/>
      <c r="AF148" s="14"/>
      <c r="AG148" s="14"/>
      <c r="AH148" s="75"/>
      <c r="AI148" s="75"/>
      <c r="AJ148" s="75"/>
      <c r="AK148" s="157"/>
      <c r="AL148" s="75"/>
      <c r="AM148" s="14"/>
      <c r="AN148" s="14"/>
      <c r="AO148" s="14"/>
      <c r="AP148" s="14"/>
      <c r="AQ148" s="14"/>
      <c r="AR148" s="14"/>
      <c r="AS148" s="14"/>
      <c r="AT148" s="14"/>
    </row>
    <row r="149" spans="7:46">
      <c r="G149" s="14"/>
      <c r="H149" s="14"/>
      <c r="I149" s="531"/>
      <c r="J149" s="14"/>
      <c r="K149" s="157"/>
      <c r="L149" s="157"/>
      <c r="M149" s="157"/>
      <c r="N149" s="531"/>
      <c r="O149" s="531"/>
      <c r="P149" s="157"/>
      <c r="Q149" s="157"/>
      <c r="R149" s="531"/>
      <c r="S149" s="14"/>
      <c r="T149" s="14"/>
      <c r="U149" s="157"/>
      <c r="V149" s="157"/>
      <c r="W149" s="157"/>
      <c r="X149" s="14"/>
      <c r="Y149" s="14"/>
      <c r="Z149" s="75"/>
      <c r="AA149" s="75"/>
      <c r="AB149" s="75"/>
      <c r="AC149" s="75"/>
      <c r="AD149" s="75"/>
      <c r="AE149" s="157"/>
      <c r="AF149" s="14"/>
      <c r="AG149" s="14"/>
      <c r="AH149" s="75"/>
      <c r="AI149" s="75"/>
      <c r="AJ149" s="75"/>
      <c r="AK149" s="157"/>
      <c r="AL149" s="75"/>
      <c r="AM149" s="14"/>
      <c r="AN149" s="14"/>
      <c r="AO149" s="14"/>
      <c r="AP149" s="14"/>
      <c r="AQ149" s="14"/>
      <c r="AR149" s="14"/>
      <c r="AS149" s="14"/>
      <c r="AT149" s="14"/>
    </row>
    <row r="150" spans="7:46">
      <c r="G150" s="14"/>
      <c r="H150" s="14"/>
      <c r="I150" s="531"/>
      <c r="J150" s="14"/>
      <c r="K150" s="157"/>
      <c r="L150" s="157"/>
      <c r="M150" s="157"/>
      <c r="N150" s="531"/>
      <c r="O150" s="531"/>
      <c r="P150" s="157"/>
      <c r="Q150" s="157"/>
      <c r="R150" s="531"/>
      <c r="S150" s="14"/>
      <c r="T150" s="14"/>
      <c r="U150" s="157"/>
      <c r="V150" s="157"/>
      <c r="W150" s="157"/>
      <c r="X150" s="14"/>
      <c r="Y150" s="14"/>
      <c r="Z150" s="75"/>
      <c r="AA150" s="75"/>
      <c r="AB150" s="75"/>
      <c r="AC150" s="75"/>
      <c r="AD150" s="75"/>
      <c r="AE150" s="157"/>
      <c r="AF150" s="14"/>
      <c r="AG150" s="14"/>
      <c r="AH150" s="75"/>
      <c r="AI150" s="75"/>
      <c r="AJ150" s="75"/>
      <c r="AK150" s="157"/>
      <c r="AL150" s="75"/>
      <c r="AM150" s="14"/>
      <c r="AN150" s="14"/>
      <c r="AO150" s="14"/>
      <c r="AP150" s="14"/>
      <c r="AQ150" s="14"/>
      <c r="AR150" s="14"/>
      <c r="AS150" s="14"/>
      <c r="AT150" s="14"/>
    </row>
    <row r="151" spans="7:46">
      <c r="G151" s="14"/>
      <c r="H151" s="14"/>
      <c r="I151" s="531"/>
      <c r="J151" s="14"/>
      <c r="K151" s="157"/>
      <c r="L151" s="157"/>
      <c r="M151" s="157"/>
      <c r="N151" s="531"/>
      <c r="O151" s="531"/>
      <c r="P151" s="157"/>
      <c r="Q151" s="157"/>
      <c r="R151" s="531"/>
      <c r="S151" s="14"/>
      <c r="T151" s="14"/>
      <c r="U151" s="157"/>
      <c r="V151" s="157"/>
      <c r="W151" s="157"/>
      <c r="X151" s="14"/>
      <c r="Y151" s="14"/>
      <c r="Z151" s="75"/>
      <c r="AA151" s="75"/>
      <c r="AB151" s="75"/>
      <c r="AC151" s="75"/>
      <c r="AD151" s="75"/>
      <c r="AE151" s="157"/>
      <c r="AF151" s="14"/>
      <c r="AG151" s="14"/>
      <c r="AH151" s="75"/>
      <c r="AI151" s="75"/>
      <c r="AJ151" s="75"/>
      <c r="AK151" s="157"/>
      <c r="AL151" s="75"/>
      <c r="AM151" s="14"/>
      <c r="AN151" s="14"/>
      <c r="AO151" s="14"/>
      <c r="AP151" s="14"/>
      <c r="AQ151" s="14"/>
      <c r="AR151" s="14"/>
      <c r="AS151" s="14"/>
      <c r="AT151" s="14"/>
    </row>
    <row r="152" spans="7:46">
      <c r="G152" s="14"/>
      <c r="H152" s="14"/>
      <c r="I152" s="531"/>
      <c r="J152" s="14"/>
      <c r="K152" s="157"/>
      <c r="L152" s="157"/>
      <c r="M152" s="157"/>
      <c r="N152" s="531"/>
      <c r="O152" s="531"/>
      <c r="P152" s="157"/>
      <c r="Q152" s="157"/>
      <c r="R152" s="531"/>
      <c r="S152" s="14"/>
      <c r="T152" s="14"/>
      <c r="U152" s="157"/>
      <c r="V152" s="157"/>
      <c r="W152" s="157"/>
      <c r="X152" s="14"/>
      <c r="Y152" s="14"/>
      <c r="Z152" s="75"/>
      <c r="AA152" s="75"/>
      <c r="AB152" s="75"/>
      <c r="AC152" s="75"/>
      <c r="AD152" s="75"/>
      <c r="AE152" s="157"/>
      <c r="AF152" s="14"/>
      <c r="AG152" s="14"/>
      <c r="AH152" s="75"/>
      <c r="AI152" s="75"/>
      <c r="AJ152" s="75"/>
      <c r="AK152" s="157"/>
      <c r="AL152" s="75"/>
      <c r="AM152" s="14"/>
      <c r="AN152" s="14"/>
      <c r="AO152" s="14"/>
      <c r="AP152" s="14"/>
      <c r="AQ152" s="14"/>
      <c r="AR152" s="14"/>
      <c r="AS152" s="14"/>
      <c r="AT152" s="14"/>
    </row>
    <row r="153" spans="7:46">
      <c r="G153" s="14"/>
      <c r="H153" s="14"/>
      <c r="I153" s="531"/>
      <c r="J153" s="14"/>
      <c r="K153" s="157"/>
      <c r="L153" s="157"/>
      <c r="M153" s="157"/>
      <c r="N153" s="531"/>
      <c r="O153" s="531"/>
      <c r="P153" s="157"/>
      <c r="Q153" s="157"/>
      <c r="R153" s="531"/>
      <c r="S153" s="14"/>
      <c r="T153" s="14"/>
      <c r="U153" s="157"/>
      <c r="V153" s="157"/>
      <c r="W153" s="157"/>
      <c r="X153" s="14"/>
      <c r="Y153" s="14"/>
      <c r="Z153" s="75"/>
      <c r="AA153" s="75"/>
      <c r="AB153" s="75"/>
      <c r="AC153" s="75"/>
      <c r="AD153" s="75"/>
      <c r="AE153" s="157"/>
      <c r="AF153" s="14"/>
      <c r="AG153" s="14"/>
      <c r="AH153" s="75"/>
      <c r="AI153" s="75"/>
      <c r="AJ153" s="75"/>
      <c r="AK153" s="157"/>
      <c r="AL153" s="75"/>
      <c r="AM153" s="14"/>
      <c r="AN153" s="14"/>
      <c r="AO153" s="14"/>
      <c r="AP153" s="14"/>
      <c r="AQ153" s="14"/>
      <c r="AR153" s="14"/>
      <c r="AS153" s="14"/>
      <c r="AT153" s="14"/>
    </row>
    <row r="154" spans="7:46">
      <c r="G154" s="14"/>
      <c r="H154" s="14"/>
      <c r="I154" s="531"/>
      <c r="J154" s="14"/>
      <c r="K154" s="157"/>
      <c r="L154" s="157"/>
      <c r="M154" s="157"/>
      <c r="N154" s="531"/>
      <c r="O154" s="531"/>
      <c r="P154" s="157"/>
      <c r="Q154" s="157"/>
      <c r="R154" s="531"/>
      <c r="S154" s="14"/>
      <c r="T154" s="14"/>
      <c r="U154" s="157"/>
      <c r="V154" s="157"/>
      <c r="W154" s="157"/>
      <c r="X154" s="14"/>
      <c r="Y154" s="14"/>
      <c r="Z154" s="75"/>
      <c r="AA154" s="75"/>
      <c r="AB154" s="75"/>
      <c r="AC154" s="75"/>
      <c r="AD154" s="75"/>
      <c r="AE154" s="157"/>
      <c r="AF154" s="14"/>
      <c r="AG154" s="14"/>
      <c r="AH154" s="75"/>
      <c r="AI154" s="75"/>
      <c r="AJ154" s="75"/>
      <c r="AK154" s="157"/>
      <c r="AL154" s="75"/>
      <c r="AM154" s="14"/>
      <c r="AN154" s="14"/>
      <c r="AO154" s="14"/>
      <c r="AP154" s="14"/>
      <c r="AQ154" s="14"/>
      <c r="AR154" s="14"/>
      <c r="AS154" s="14"/>
      <c r="AT154" s="14"/>
    </row>
    <row r="155" spans="7:46">
      <c r="G155" s="14"/>
      <c r="H155" s="14"/>
      <c r="I155" s="531"/>
      <c r="J155" s="14"/>
      <c r="K155" s="157"/>
      <c r="L155" s="157"/>
      <c r="M155" s="157"/>
      <c r="N155" s="531"/>
      <c r="O155" s="531"/>
      <c r="P155" s="157"/>
      <c r="Q155" s="157"/>
      <c r="R155" s="531"/>
      <c r="S155" s="14"/>
      <c r="T155" s="14"/>
      <c r="U155" s="157"/>
      <c r="V155" s="157"/>
      <c r="W155" s="157"/>
      <c r="X155" s="14"/>
      <c r="Y155" s="14"/>
      <c r="Z155" s="75"/>
      <c r="AA155" s="75"/>
      <c r="AB155" s="75"/>
      <c r="AC155" s="75"/>
      <c r="AD155" s="75"/>
      <c r="AE155" s="157"/>
      <c r="AF155" s="14"/>
      <c r="AG155" s="14"/>
      <c r="AH155" s="75"/>
      <c r="AI155" s="75"/>
      <c r="AJ155" s="75"/>
      <c r="AK155" s="157"/>
      <c r="AL155" s="75"/>
      <c r="AM155" s="14"/>
      <c r="AN155" s="14"/>
      <c r="AO155" s="14"/>
      <c r="AP155" s="14"/>
      <c r="AQ155" s="14"/>
      <c r="AR155" s="14"/>
      <c r="AS155" s="14"/>
      <c r="AT155" s="14"/>
    </row>
    <row r="156" spans="7:46">
      <c r="G156" s="14"/>
      <c r="H156" s="14"/>
      <c r="I156" s="531"/>
      <c r="J156" s="14"/>
      <c r="K156" s="157"/>
      <c r="L156" s="157"/>
      <c r="M156" s="157"/>
      <c r="N156" s="531"/>
      <c r="O156" s="531"/>
      <c r="P156" s="157"/>
      <c r="Q156" s="157"/>
      <c r="R156" s="531"/>
      <c r="S156" s="14"/>
      <c r="T156" s="14"/>
      <c r="U156" s="157"/>
      <c r="V156" s="157"/>
      <c r="W156" s="157"/>
      <c r="X156" s="14"/>
      <c r="Y156" s="14"/>
      <c r="Z156" s="75"/>
      <c r="AA156" s="75"/>
      <c r="AB156" s="75"/>
      <c r="AC156" s="75"/>
      <c r="AD156" s="75"/>
      <c r="AE156" s="157"/>
      <c r="AF156" s="14"/>
      <c r="AG156" s="14"/>
      <c r="AH156" s="75"/>
      <c r="AI156" s="75"/>
      <c r="AJ156" s="75"/>
      <c r="AK156" s="157"/>
      <c r="AL156" s="75"/>
      <c r="AM156" s="14"/>
      <c r="AN156" s="14"/>
      <c r="AO156" s="14"/>
      <c r="AP156" s="14"/>
      <c r="AQ156" s="14"/>
      <c r="AR156" s="14"/>
      <c r="AS156" s="14"/>
      <c r="AT156" s="14"/>
    </row>
    <row r="157" spans="7:46">
      <c r="G157" s="14"/>
      <c r="H157" s="14"/>
      <c r="I157" s="531"/>
      <c r="J157" s="14"/>
      <c r="K157" s="157"/>
      <c r="L157" s="157"/>
      <c r="M157" s="157"/>
      <c r="N157" s="531"/>
      <c r="O157" s="531"/>
      <c r="P157" s="157"/>
      <c r="Q157" s="157"/>
      <c r="R157" s="531"/>
      <c r="S157" s="14"/>
      <c r="T157" s="14"/>
      <c r="U157" s="157"/>
      <c r="V157" s="157"/>
      <c r="W157" s="157"/>
      <c r="X157" s="14"/>
      <c r="Y157" s="14"/>
      <c r="Z157" s="75"/>
      <c r="AA157" s="75"/>
      <c r="AB157" s="75"/>
      <c r="AC157" s="75"/>
      <c r="AD157" s="75"/>
      <c r="AE157" s="157"/>
      <c r="AF157" s="14"/>
      <c r="AG157" s="14"/>
      <c r="AH157" s="75"/>
      <c r="AI157" s="75"/>
      <c r="AJ157" s="75"/>
      <c r="AK157" s="157"/>
      <c r="AL157" s="75"/>
      <c r="AM157" s="14"/>
      <c r="AN157" s="14"/>
      <c r="AO157" s="14"/>
      <c r="AP157" s="14"/>
      <c r="AQ157" s="14"/>
      <c r="AR157" s="14"/>
      <c r="AS157" s="14"/>
      <c r="AT157" s="14"/>
    </row>
    <row r="158" spans="7:46">
      <c r="G158" s="14"/>
      <c r="H158" s="14"/>
      <c r="I158" s="531"/>
      <c r="J158" s="14"/>
      <c r="K158" s="157"/>
      <c r="L158" s="157"/>
      <c r="M158" s="157"/>
      <c r="N158" s="531"/>
      <c r="O158" s="531"/>
      <c r="P158" s="157"/>
      <c r="Q158" s="157"/>
      <c r="R158" s="531"/>
      <c r="S158" s="14"/>
      <c r="T158" s="14"/>
      <c r="U158" s="157"/>
      <c r="V158" s="157"/>
      <c r="W158" s="157"/>
      <c r="X158" s="14"/>
      <c r="Y158" s="14"/>
      <c r="Z158" s="75"/>
      <c r="AA158" s="75"/>
      <c r="AB158" s="75"/>
      <c r="AC158" s="75"/>
      <c r="AD158" s="75"/>
      <c r="AE158" s="157"/>
      <c r="AF158" s="14"/>
      <c r="AG158" s="14"/>
      <c r="AH158" s="75"/>
      <c r="AI158" s="75"/>
      <c r="AJ158" s="75"/>
      <c r="AK158" s="157"/>
      <c r="AL158" s="75"/>
      <c r="AM158" s="14"/>
      <c r="AN158" s="14"/>
      <c r="AO158" s="14"/>
      <c r="AP158" s="14"/>
      <c r="AQ158" s="14"/>
      <c r="AR158" s="14"/>
      <c r="AS158" s="14"/>
      <c r="AT158" s="14"/>
    </row>
    <row r="159" spans="7:46">
      <c r="G159" s="14"/>
      <c r="H159" s="14"/>
      <c r="I159" s="531"/>
      <c r="J159" s="14"/>
      <c r="K159" s="157"/>
      <c r="L159" s="157"/>
      <c r="M159" s="157"/>
      <c r="N159" s="531"/>
      <c r="O159" s="531"/>
      <c r="P159" s="157"/>
      <c r="Q159" s="157"/>
      <c r="R159" s="531"/>
      <c r="S159" s="14"/>
      <c r="T159" s="14"/>
      <c r="U159" s="157"/>
      <c r="V159" s="157"/>
      <c r="W159" s="157"/>
      <c r="X159" s="14"/>
      <c r="Y159" s="14"/>
      <c r="Z159" s="75"/>
      <c r="AA159" s="75"/>
      <c r="AB159" s="75"/>
      <c r="AC159" s="75"/>
      <c r="AD159" s="75"/>
      <c r="AE159" s="157"/>
      <c r="AF159" s="14"/>
      <c r="AG159" s="14"/>
      <c r="AH159" s="75"/>
      <c r="AI159" s="75"/>
      <c r="AJ159" s="75"/>
      <c r="AK159" s="157"/>
      <c r="AL159" s="75"/>
      <c r="AM159" s="14"/>
      <c r="AN159" s="14"/>
      <c r="AO159" s="14"/>
      <c r="AP159" s="14"/>
      <c r="AQ159" s="14"/>
      <c r="AR159" s="14"/>
      <c r="AS159" s="14"/>
      <c r="AT159" s="14"/>
    </row>
    <row r="160" spans="7:46">
      <c r="G160" s="14"/>
      <c r="H160" s="14"/>
      <c r="I160" s="531"/>
      <c r="J160" s="14"/>
      <c r="K160" s="157"/>
      <c r="L160" s="157"/>
      <c r="M160" s="157"/>
      <c r="N160" s="531"/>
      <c r="O160" s="531"/>
      <c r="P160" s="157"/>
      <c r="Q160" s="157"/>
      <c r="R160" s="531"/>
      <c r="S160" s="14"/>
      <c r="T160" s="14"/>
      <c r="U160" s="157"/>
      <c r="V160" s="157"/>
      <c r="W160" s="157"/>
      <c r="X160" s="14"/>
      <c r="Y160" s="14"/>
      <c r="Z160" s="75"/>
      <c r="AA160" s="75"/>
      <c r="AB160" s="75"/>
      <c r="AC160" s="75"/>
      <c r="AD160" s="75"/>
      <c r="AE160" s="157"/>
      <c r="AF160" s="14"/>
      <c r="AG160" s="14"/>
      <c r="AH160" s="75"/>
      <c r="AI160" s="75"/>
      <c r="AJ160" s="75"/>
      <c r="AK160" s="157"/>
      <c r="AL160" s="75"/>
      <c r="AM160" s="14"/>
      <c r="AN160" s="14"/>
      <c r="AO160" s="14"/>
      <c r="AP160" s="14"/>
      <c r="AQ160" s="14"/>
      <c r="AR160" s="14"/>
      <c r="AS160" s="14"/>
      <c r="AT160" s="14"/>
    </row>
    <row r="161" spans="7:46">
      <c r="G161" s="14"/>
      <c r="H161" s="14"/>
      <c r="I161" s="531"/>
      <c r="J161" s="14"/>
      <c r="K161" s="157"/>
      <c r="L161" s="157"/>
      <c r="M161" s="157"/>
      <c r="N161" s="531"/>
      <c r="O161" s="531"/>
      <c r="P161" s="157"/>
      <c r="Q161" s="157"/>
      <c r="R161" s="531"/>
      <c r="S161" s="14"/>
      <c r="T161" s="14"/>
      <c r="U161" s="157"/>
      <c r="V161" s="157"/>
      <c r="W161" s="157"/>
      <c r="X161" s="14"/>
      <c r="Y161" s="14"/>
      <c r="Z161" s="75"/>
      <c r="AA161" s="75"/>
      <c r="AB161" s="75"/>
      <c r="AC161" s="75"/>
      <c r="AD161" s="75"/>
      <c r="AE161" s="157"/>
      <c r="AF161" s="14"/>
      <c r="AG161" s="14"/>
      <c r="AH161" s="75"/>
      <c r="AI161" s="75"/>
      <c r="AJ161" s="75"/>
      <c r="AK161" s="157"/>
      <c r="AL161" s="75"/>
      <c r="AM161" s="14"/>
      <c r="AN161" s="14"/>
      <c r="AO161" s="14"/>
      <c r="AP161" s="14"/>
      <c r="AQ161" s="14"/>
      <c r="AR161" s="14"/>
      <c r="AS161" s="14"/>
      <c r="AT161" s="14"/>
    </row>
    <row r="162" spans="7:46">
      <c r="G162" s="14"/>
      <c r="H162" s="14"/>
      <c r="I162" s="531"/>
      <c r="J162" s="14"/>
      <c r="K162" s="157"/>
      <c r="L162" s="157"/>
      <c r="M162" s="157"/>
      <c r="N162" s="531"/>
      <c r="O162" s="531"/>
      <c r="P162" s="157"/>
      <c r="Q162" s="157"/>
      <c r="R162" s="531"/>
      <c r="S162" s="14"/>
      <c r="T162" s="14"/>
      <c r="U162" s="157"/>
      <c r="V162" s="157"/>
      <c r="W162" s="157"/>
      <c r="X162" s="14"/>
      <c r="Y162" s="14"/>
      <c r="Z162" s="75"/>
      <c r="AA162" s="75"/>
      <c r="AB162" s="75"/>
      <c r="AC162" s="75"/>
      <c r="AD162" s="75"/>
      <c r="AE162" s="157"/>
      <c r="AF162" s="14"/>
      <c r="AG162" s="14"/>
      <c r="AH162" s="75"/>
      <c r="AI162" s="75"/>
      <c r="AJ162" s="75"/>
      <c r="AK162" s="157"/>
      <c r="AL162" s="75"/>
      <c r="AM162" s="14"/>
      <c r="AN162" s="14"/>
      <c r="AO162" s="14"/>
      <c r="AP162" s="14"/>
      <c r="AQ162" s="14"/>
      <c r="AR162" s="14"/>
      <c r="AS162" s="14"/>
      <c r="AT162" s="14"/>
    </row>
    <row r="163" spans="7:46">
      <c r="G163" s="14"/>
      <c r="H163" s="14"/>
      <c r="I163" s="531"/>
      <c r="J163" s="14"/>
      <c r="K163" s="157"/>
      <c r="L163" s="157"/>
      <c r="M163" s="157"/>
      <c r="N163" s="531"/>
      <c r="O163" s="531"/>
      <c r="P163" s="157"/>
      <c r="Q163" s="157"/>
      <c r="R163" s="531"/>
      <c r="S163" s="14"/>
      <c r="T163" s="14"/>
      <c r="U163" s="157"/>
      <c r="V163" s="157"/>
      <c r="W163" s="157"/>
      <c r="X163" s="14"/>
      <c r="Y163" s="14"/>
      <c r="Z163" s="75"/>
      <c r="AA163" s="75"/>
      <c r="AB163" s="75"/>
      <c r="AC163" s="75"/>
      <c r="AD163" s="75"/>
      <c r="AE163" s="157"/>
      <c r="AF163" s="14"/>
      <c r="AG163" s="14"/>
      <c r="AH163" s="75"/>
      <c r="AI163" s="75"/>
      <c r="AJ163" s="75"/>
      <c r="AK163" s="157"/>
      <c r="AL163" s="75"/>
      <c r="AM163" s="14"/>
      <c r="AN163" s="14"/>
      <c r="AO163" s="14"/>
      <c r="AP163" s="14"/>
      <c r="AQ163" s="14"/>
      <c r="AR163" s="14"/>
      <c r="AS163" s="14"/>
      <c r="AT163" s="14"/>
    </row>
    <row r="164" spans="7:46">
      <c r="G164" s="14"/>
      <c r="H164" s="14"/>
      <c r="I164" s="531"/>
      <c r="J164" s="14"/>
      <c r="K164" s="157"/>
      <c r="L164" s="157"/>
      <c r="M164" s="157"/>
      <c r="N164" s="531"/>
      <c r="O164" s="531"/>
      <c r="P164" s="157"/>
      <c r="Q164" s="157"/>
      <c r="R164" s="531"/>
      <c r="S164" s="14"/>
      <c r="T164" s="14"/>
      <c r="U164" s="157"/>
      <c r="V164" s="157"/>
      <c r="W164" s="157"/>
      <c r="X164" s="14"/>
      <c r="Y164" s="14"/>
      <c r="Z164" s="75"/>
      <c r="AA164" s="75"/>
      <c r="AB164" s="75"/>
      <c r="AC164" s="75"/>
      <c r="AD164" s="75"/>
      <c r="AE164" s="157"/>
      <c r="AF164" s="14"/>
      <c r="AG164" s="14"/>
      <c r="AH164" s="75"/>
      <c r="AI164" s="75"/>
      <c r="AJ164" s="75"/>
      <c r="AK164" s="157"/>
      <c r="AL164" s="75"/>
      <c r="AM164" s="14"/>
      <c r="AN164" s="14"/>
      <c r="AO164" s="14"/>
      <c r="AP164" s="14"/>
      <c r="AQ164" s="14"/>
      <c r="AR164" s="14"/>
      <c r="AS164" s="14"/>
      <c r="AT164" s="14"/>
    </row>
    <row r="165" spans="7:46">
      <c r="G165" s="14"/>
      <c r="H165" s="14"/>
      <c r="I165" s="531"/>
      <c r="J165" s="14"/>
      <c r="K165" s="157"/>
      <c r="L165" s="157"/>
      <c r="M165" s="157"/>
      <c r="N165" s="531"/>
      <c r="O165" s="531"/>
      <c r="P165" s="157"/>
      <c r="Q165" s="157"/>
      <c r="R165" s="531"/>
      <c r="S165" s="14"/>
      <c r="T165" s="14"/>
      <c r="U165" s="157"/>
      <c r="V165" s="157"/>
      <c r="W165" s="157"/>
      <c r="X165" s="14"/>
      <c r="Y165" s="14"/>
      <c r="Z165" s="75"/>
      <c r="AA165" s="75"/>
      <c r="AB165" s="75"/>
      <c r="AC165" s="75"/>
      <c r="AD165" s="75"/>
      <c r="AE165" s="157"/>
      <c r="AF165" s="14"/>
      <c r="AG165" s="14"/>
      <c r="AH165" s="75"/>
      <c r="AI165" s="75"/>
      <c r="AJ165" s="75"/>
      <c r="AK165" s="157"/>
      <c r="AL165" s="75"/>
      <c r="AM165" s="14"/>
      <c r="AN165" s="14"/>
      <c r="AO165" s="14"/>
      <c r="AP165" s="14"/>
      <c r="AQ165" s="14"/>
      <c r="AR165" s="14"/>
      <c r="AS165" s="14"/>
      <c r="AT165" s="14"/>
    </row>
    <row r="166" spans="7:46">
      <c r="G166" s="14"/>
      <c r="H166" s="14"/>
      <c r="I166" s="531"/>
      <c r="J166" s="14"/>
      <c r="K166" s="157"/>
      <c r="L166" s="157"/>
      <c r="M166" s="157"/>
      <c r="N166" s="531"/>
      <c r="O166" s="531"/>
      <c r="P166" s="157"/>
      <c r="Q166" s="157"/>
      <c r="R166" s="531"/>
      <c r="S166" s="14"/>
      <c r="T166" s="14"/>
      <c r="U166" s="157"/>
      <c r="V166" s="157"/>
      <c r="W166" s="157"/>
      <c r="X166" s="14"/>
      <c r="Y166" s="14"/>
      <c r="Z166" s="75"/>
      <c r="AA166" s="75"/>
      <c r="AB166" s="75"/>
      <c r="AC166" s="75"/>
      <c r="AD166" s="75"/>
      <c r="AE166" s="157"/>
      <c r="AF166" s="14"/>
      <c r="AG166" s="14"/>
      <c r="AH166" s="75"/>
      <c r="AI166" s="75"/>
      <c r="AJ166" s="75"/>
      <c r="AK166" s="157"/>
      <c r="AL166" s="75"/>
      <c r="AM166" s="14"/>
      <c r="AN166" s="14"/>
      <c r="AO166" s="14"/>
      <c r="AP166" s="14"/>
      <c r="AQ166" s="14"/>
      <c r="AR166" s="14"/>
      <c r="AS166" s="14"/>
      <c r="AT166" s="14"/>
    </row>
    <row r="167" spans="7:46">
      <c r="G167" s="14"/>
      <c r="H167" s="14"/>
      <c r="I167" s="531"/>
      <c r="J167" s="14"/>
      <c r="K167" s="157"/>
      <c r="L167" s="157"/>
      <c r="M167" s="157"/>
      <c r="N167" s="531"/>
      <c r="O167" s="531"/>
      <c r="P167" s="157"/>
      <c r="Q167" s="157"/>
      <c r="R167" s="531"/>
      <c r="S167" s="14"/>
      <c r="T167" s="14"/>
      <c r="U167" s="157"/>
      <c r="V167" s="157"/>
      <c r="W167" s="157"/>
      <c r="X167" s="14"/>
      <c r="Y167" s="14"/>
      <c r="Z167" s="75"/>
      <c r="AA167" s="75"/>
      <c r="AB167" s="75"/>
      <c r="AC167" s="75"/>
      <c r="AD167" s="75"/>
      <c r="AE167" s="157"/>
      <c r="AF167" s="14"/>
      <c r="AG167" s="14"/>
      <c r="AH167" s="75"/>
      <c r="AI167" s="75"/>
      <c r="AJ167" s="75"/>
      <c r="AK167" s="157"/>
      <c r="AL167" s="75"/>
      <c r="AM167" s="14"/>
      <c r="AN167" s="14"/>
      <c r="AO167" s="14"/>
      <c r="AP167" s="14"/>
      <c r="AQ167" s="14"/>
      <c r="AR167" s="14"/>
      <c r="AS167" s="14"/>
      <c r="AT167" s="14"/>
    </row>
    <row r="168" spans="7:46">
      <c r="G168" s="14"/>
      <c r="H168" s="14"/>
      <c r="I168" s="531"/>
      <c r="J168" s="14"/>
      <c r="K168" s="157"/>
      <c r="L168" s="157"/>
      <c r="M168" s="157"/>
      <c r="N168" s="531"/>
      <c r="O168" s="531"/>
      <c r="P168" s="157"/>
      <c r="Q168" s="157"/>
      <c r="R168" s="531"/>
      <c r="S168" s="14"/>
      <c r="T168" s="14"/>
      <c r="U168" s="157"/>
      <c r="V168" s="157"/>
      <c r="W168" s="157"/>
      <c r="X168" s="14"/>
      <c r="Y168" s="14"/>
      <c r="Z168" s="75"/>
      <c r="AA168" s="75"/>
      <c r="AB168" s="75"/>
      <c r="AC168" s="75"/>
      <c r="AD168" s="75"/>
      <c r="AE168" s="157"/>
      <c r="AF168" s="14"/>
      <c r="AG168" s="14"/>
      <c r="AH168" s="75"/>
      <c r="AI168" s="75"/>
      <c r="AJ168" s="75"/>
      <c r="AK168" s="157"/>
      <c r="AL168" s="75"/>
      <c r="AM168" s="14"/>
      <c r="AN168" s="14"/>
      <c r="AO168" s="14"/>
      <c r="AP168" s="14"/>
      <c r="AQ168" s="14"/>
      <c r="AR168" s="14"/>
      <c r="AS168" s="14"/>
      <c r="AT168" s="14"/>
    </row>
    <row r="169" spans="7:46">
      <c r="G169" s="14"/>
      <c r="H169" s="14"/>
      <c r="I169" s="531"/>
      <c r="J169" s="14"/>
      <c r="K169" s="157"/>
      <c r="L169" s="157"/>
      <c r="M169" s="157"/>
      <c r="N169" s="531"/>
      <c r="O169" s="531"/>
      <c r="P169" s="157"/>
      <c r="Q169" s="157"/>
      <c r="R169" s="531"/>
      <c r="S169" s="14"/>
      <c r="T169" s="14"/>
      <c r="U169" s="157"/>
      <c r="V169" s="157"/>
      <c r="W169" s="157"/>
      <c r="X169" s="14"/>
      <c r="Y169" s="14"/>
      <c r="Z169" s="75"/>
      <c r="AA169" s="75"/>
      <c r="AB169" s="75"/>
      <c r="AC169" s="75"/>
      <c r="AD169" s="75"/>
      <c r="AE169" s="157"/>
      <c r="AF169" s="14"/>
      <c r="AG169" s="14"/>
      <c r="AH169" s="75"/>
      <c r="AI169" s="75"/>
      <c r="AJ169" s="75"/>
      <c r="AK169" s="157"/>
      <c r="AL169" s="75"/>
      <c r="AM169" s="14"/>
      <c r="AN169" s="14"/>
      <c r="AO169" s="14"/>
      <c r="AP169" s="14"/>
      <c r="AQ169" s="14"/>
      <c r="AR169" s="14"/>
      <c r="AS169" s="14"/>
      <c r="AT169" s="14"/>
    </row>
    <row r="170" spans="7:46">
      <c r="G170" s="14"/>
      <c r="H170" s="14"/>
      <c r="I170" s="531"/>
      <c r="J170" s="14"/>
      <c r="K170" s="157"/>
      <c r="L170" s="157"/>
      <c r="M170" s="157"/>
      <c r="N170" s="531"/>
      <c r="O170" s="531"/>
      <c r="P170" s="157"/>
      <c r="Q170" s="157"/>
      <c r="R170" s="531"/>
      <c r="S170" s="14"/>
      <c r="T170" s="14"/>
      <c r="U170" s="157"/>
      <c r="V170" s="157"/>
      <c r="W170" s="157"/>
      <c r="X170" s="14"/>
      <c r="Y170" s="14"/>
      <c r="Z170" s="75"/>
      <c r="AA170" s="75"/>
      <c r="AB170" s="75"/>
      <c r="AC170" s="75"/>
      <c r="AD170" s="75"/>
      <c r="AE170" s="157"/>
      <c r="AF170" s="14"/>
      <c r="AG170" s="14"/>
      <c r="AH170" s="75"/>
      <c r="AI170" s="75"/>
      <c r="AJ170" s="75"/>
      <c r="AK170" s="157"/>
      <c r="AL170" s="75"/>
      <c r="AM170" s="14"/>
      <c r="AN170" s="14"/>
      <c r="AO170" s="14"/>
      <c r="AP170" s="14"/>
      <c r="AQ170" s="14"/>
      <c r="AR170" s="14"/>
      <c r="AS170" s="14"/>
      <c r="AT170" s="14"/>
    </row>
    <row r="171" spans="7:46">
      <c r="G171" s="14"/>
      <c r="H171" s="14"/>
      <c r="I171" s="531"/>
      <c r="J171" s="14"/>
      <c r="K171" s="157"/>
      <c r="L171" s="157"/>
      <c r="M171" s="157"/>
      <c r="N171" s="531"/>
      <c r="O171" s="531"/>
      <c r="P171" s="157"/>
      <c r="Q171" s="157"/>
      <c r="R171" s="531"/>
      <c r="S171" s="14"/>
      <c r="T171" s="14"/>
      <c r="U171" s="157"/>
      <c r="V171" s="157"/>
      <c r="W171" s="157"/>
      <c r="X171" s="14"/>
      <c r="Y171" s="14"/>
      <c r="Z171" s="75"/>
      <c r="AA171" s="75"/>
      <c r="AB171" s="75"/>
      <c r="AC171" s="75"/>
      <c r="AD171" s="75"/>
      <c r="AE171" s="157"/>
      <c r="AF171" s="14"/>
      <c r="AG171" s="14"/>
      <c r="AH171" s="75"/>
      <c r="AI171" s="75"/>
      <c r="AJ171" s="75"/>
      <c r="AK171" s="157"/>
      <c r="AL171" s="75"/>
      <c r="AM171" s="14"/>
      <c r="AN171" s="14"/>
      <c r="AO171" s="14"/>
      <c r="AP171" s="14"/>
      <c r="AQ171" s="14"/>
      <c r="AR171" s="14"/>
      <c r="AS171" s="14"/>
      <c r="AT171" s="14"/>
    </row>
    <row r="172" spans="7:46">
      <c r="G172" s="14"/>
      <c r="H172" s="14"/>
      <c r="I172" s="531"/>
      <c r="J172" s="14"/>
      <c r="K172" s="157"/>
      <c r="L172" s="157"/>
      <c r="M172" s="157"/>
      <c r="N172" s="531"/>
      <c r="O172" s="531"/>
      <c r="P172" s="157"/>
      <c r="Q172" s="157"/>
      <c r="R172" s="531"/>
      <c r="S172" s="14"/>
      <c r="T172" s="14"/>
      <c r="U172" s="157"/>
      <c r="V172" s="157"/>
      <c r="W172" s="157"/>
      <c r="X172" s="14"/>
      <c r="Y172" s="14"/>
      <c r="Z172" s="75"/>
      <c r="AA172" s="75"/>
      <c r="AB172" s="75"/>
      <c r="AC172" s="75"/>
      <c r="AD172" s="75"/>
      <c r="AE172" s="157"/>
      <c r="AF172" s="14"/>
      <c r="AG172" s="14"/>
      <c r="AH172" s="75"/>
      <c r="AI172" s="75"/>
      <c r="AJ172" s="75"/>
      <c r="AK172" s="157"/>
      <c r="AL172" s="75"/>
      <c r="AM172" s="14"/>
      <c r="AN172" s="14"/>
      <c r="AO172" s="14"/>
      <c r="AP172" s="14"/>
      <c r="AQ172" s="14"/>
      <c r="AR172" s="14"/>
      <c r="AS172" s="14"/>
      <c r="AT172" s="14"/>
    </row>
    <row r="173" spans="7:46">
      <c r="G173" s="14"/>
      <c r="H173" s="14"/>
      <c r="I173" s="531"/>
      <c r="J173" s="14"/>
      <c r="K173" s="157"/>
      <c r="L173" s="157"/>
      <c r="M173" s="157"/>
      <c r="N173" s="531"/>
      <c r="O173" s="531"/>
      <c r="P173" s="157"/>
      <c r="Q173" s="157"/>
      <c r="R173" s="531"/>
      <c r="S173" s="14"/>
      <c r="T173" s="14"/>
      <c r="U173" s="157"/>
      <c r="V173" s="157"/>
      <c r="W173" s="157"/>
      <c r="X173" s="14"/>
      <c r="Y173" s="14"/>
      <c r="Z173" s="75"/>
      <c r="AA173" s="75"/>
      <c r="AB173" s="75"/>
      <c r="AC173" s="75"/>
      <c r="AD173" s="75"/>
      <c r="AE173" s="157"/>
      <c r="AF173" s="14"/>
      <c r="AG173" s="14"/>
      <c r="AH173" s="75"/>
      <c r="AI173" s="75"/>
      <c r="AJ173" s="75"/>
      <c r="AK173" s="157"/>
      <c r="AL173" s="75"/>
      <c r="AM173" s="14"/>
      <c r="AN173" s="14"/>
      <c r="AO173" s="14"/>
      <c r="AP173" s="14"/>
      <c r="AQ173" s="14"/>
      <c r="AR173" s="14"/>
      <c r="AS173" s="14"/>
      <c r="AT173" s="14"/>
    </row>
    <row r="174" spans="7:46">
      <c r="G174" s="14"/>
      <c r="H174" s="14"/>
      <c r="I174" s="531"/>
      <c r="J174" s="14"/>
      <c r="K174" s="157"/>
      <c r="L174" s="157"/>
      <c r="M174" s="157"/>
      <c r="N174" s="531"/>
      <c r="O174" s="531"/>
      <c r="P174" s="157"/>
      <c r="Q174" s="157"/>
      <c r="R174" s="531"/>
      <c r="S174" s="14"/>
      <c r="T174" s="14"/>
      <c r="U174" s="157"/>
      <c r="V174" s="157"/>
      <c r="W174" s="157"/>
      <c r="X174" s="14"/>
      <c r="Y174" s="14"/>
      <c r="Z174" s="75"/>
      <c r="AA174" s="75"/>
      <c r="AB174" s="75"/>
      <c r="AC174" s="75"/>
      <c r="AD174" s="75"/>
      <c r="AE174" s="157"/>
      <c r="AF174" s="14"/>
      <c r="AG174" s="14"/>
      <c r="AH174" s="75"/>
      <c r="AI174" s="75"/>
      <c r="AJ174" s="75"/>
      <c r="AK174" s="157"/>
      <c r="AL174" s="75"/>
      <c r="AM174" s="14"/>
      <c r="AN174" s="14"/>
      <c r="AO174" s="14"/>
      <c r="AP174" s="14"/>
      <c r="AQ174" s="14"/>
      <c r="AR174" s="14"/>
      <c r="AS174" s="14"/>
      <c r="AT174" s="14"/>
    </row>
    <row r="175" spans="7:46">
      <c r="G175" s="14"/>
      <c r="H175" s="14"/>
      <c r="I175" s="531"/>
      <c r="J175" s="14"/>
      <c r="K175" s="157"/>
      <c r="L175" s="157"/>
      <c r="M175" s="157"/>
      <c r="N175" s="531"/>
      <c r="O175" s="531"/>
      <c r="P175" s="157"/>
      <c r="Q175" s="157"/>
      <c r="R175" s="531"/>
      <c r="S175" s="14"/>
      <c r="T175" s="14"/>
      <c r="U175" s="157"/>
      <c r="V175" s="157"/>
      <c r="W175" s="157"/>
      <c r="X175" s="14"/>
      <c r="Y175" s="14"/>
      <c r="Z175" s="75"/>
      <c r="AA175" s="75"/>
      <c r="AB175" s="75"/>
      <c r="AC175" s="75"/>
      <c r="AD175" s="75"/>
      <c r="AE175" s="157"/>
      <c r="AF175" s="14"/>
      <c r="AG175" s="14"/>
      <c r="AH175" s="75"/>
      <c r="AI175" s="75"/>
      <c r="AJ175" s="75"/>
      <c r="AK175" s="157"/>
      <c r="AL175" s="75"/>
      <c r="AM175" s="14"/>
      <c r="AN175" s="14"/>
      <c r="AO175" s="14"/>
      <c r="AP175" s="14"/>
      <c r="AQ175" s="14"/>
      <c r="AR175" s="14"/>
      <c r="AS175" s="14"/>
      <c r="AT175" s="14"/>
    </row>
    <row r="176" spans="7:46">
      <c r="G176" s="14"/>
      <c r="H176" s="14"/>
      <c r="I176" s="531"/>
      <c r="J176" s="14"/>
      <c r="K176" s="157"/>
      <c r="L176" s="157"/>
      <c r="M176" s="157"/>
      <c r="N176" s="531"/>
      <c r="O176" s="531"/>
      <c r="P176" s="157"/>
      <c r="Q176" s="157"/>
      <c r="R176" s="531"/>
      <c r="S176" s="14"/>
      <c r="T176" s="14"/>
      <c r="U176" s="157"/>
      <c r="V176" s="157"/>
      <c r="W176" s="157"/>
      <c r="X176" s="14"/>
      <c r="Y176" s="14"/>
      <c r="Z176" s="75"/>
      <c r="AA176" s="75"/>
      <c r="AB176" s="75"/>
      <c r="AC176" s="75"/>
      <c r="AD176" s="75"/>
      <c r="AE176" s="157"/>
      <c r="AF176" s="14"/>
      <c r="AG176" s="14"/>
      <c r="AH176" s="75"/>
      <c r="AI176" s="75"/>
      <c r="AJ176" s="75"/>
      <c r="AK176" s="157"/>
      <c r="AL176" s="75"/>
      <c r="AM176" s="14"/>
      <c r="AN176" s="14"/>
      <c r="AO176" s="14"/>
      <c r="AP176" s="14"/>
      <c r="AQ176" s="14"/>
      <c r="AR176" s="14"/>
      <c r="AS176" s="14"/>
      <c r="AT176" s="14"/>
    </row>
    <row r="177" spans="7:46">
      <c r="G177" s="14"/>
      <c r="H177" s="14"/>
      <c r="I177" s="531"/>
      <c r="J177" s="14"/>
      <c r="K177" s="157"/>
      <c r="L177" s="157"/>
      <c r="M177" s="157"/>
      <c r="N177" s="531"/>
      <c r="O177" s="531"/>
      <c r="P177" s="157"/>
      <c r="Q177" s="157"/>
      <c r="R177" s="531"/>
      <c r="S177" s="14"/>
      <c r="T177" s="14"/>
      <c r="U177" s="157"/>
      <c r="V177" s="157"/>
      <c r="W177" s="157"/>
      <c r="X177" s="14"/>
      <c r="Y177" s="14"/>
      <c r="Z177" s="75"/>
      <c r="AA177" s="75"/>
      <c r="AB177" s="75"/>
      <c r="AC177" s="75"/>
      <c r="AD177" s="75"/>
      <c r="AE177" s="157"/>
      <c r="AF177" s="14"/>
      <c r="AG177" s="14"/>
      <c r="AH177" s="75"/>
      <c r="AI177" s="75"/>
      <c r="AJ177" s="75"/>
      <c r="AK177" s="157"/>
      <c r="AL177" s="75"/>
      <c r="AM177" s="14"/>
      <c r="AN177" s="14"/>
      <c r="AO177" s="14"/>
      <c r="AP177" s="14"/>
      <c r="AQ177" s="14"/>
      <c r="AR177" s="14"/>
      <c r="AS177" s="14"/>
      <c r="AT177" s="14"/>
    </row>
    <row r="178" spans="7:46">
      <c r="G178" s="14"/>
      <c r="H178" s="14"/>
      <c r="I178" s="531"/>
      <c r="J178" s="14"/>
      <c r="K178" s="157"/>
      <c r="L178" s="157"/>
      <c r="M178" s="157"/>
      <c r="N178" s="531"/>
      <c r="O178" s="531"/>
      <c r="P178" s="157"/>
      <c r="Q178" s="157"/>
      <c r="R178" s="531"/>
      <c r="S178" s="14"/>
      <c r="T178" s="14"/>
      <c r="U178" s="157"/>
      <c r="V178" s="157"/>
      <c r="W178" s="157"/>
      <c r="X178" s="14"/>
      <c r="Y178" s="14"/>
      <c r="Z178" s="75"/>
      <c r="AA178" s="75"/>
      <c r="AB178" s="75"/>
      <c r="AC178" s="75"/>
      <c r="AD178" s="75"/>
      <c r="AE178" s="157"/>
      <c r="AF178" s="14"/>
      <c r="AG178" s="14"/>
      <c r="AH178" s="75"/>
      <c r="AI178" s="75"/>
      <c r="AJ178" s="75"/>
      <c r="AK178" s="157"/>
      <c r="AL178" s="75"/>
      <c r="AM178" s="14"/>
      <c r="AN178" s="14"/>
      <c r="AO178" s="14"/>
      <c r="AP178" s="14"/>
      <c r="AQ178" s="14"/>
      <c r="AR178" s="14"/>
      <c r="AS178" s="14"/>
      <c r="AT178" s="14"/>
    </row>
    <row r="179" spans="7:46">
      <c r="G179" s="14"/>
      <c r="H179" s="14"/>
      <c r="I179" s="531"/>
      <c r="J179" s="14"/>
      <c r="K179" s="157"/>
      <c r="L179" s="157"/>
      <c r="M179" s="157"/>
      <c r="N179" s="531"/>
      <c r="O179" s="531"/>
      <c r="P179" s="157"/>
      <c r="Q179" s="157"/>
      <c r="R179" s="531"/>
      <c r="S179" s="14"/>
      <c r="T179" s="14"/>
      <c r="U179" s="157"/>
      <c r="V179" s="157"/>
      <c r="W179" s="157"/>
      <c r="X179" s="14"/>
      <c r="Y179" s="14"/>
      <c r="Z179" s="75"/>
      <c r="AA179" s="75"/>
      <c r="AB179" s="75"/>
      <c r="AC179" s="75"/>
      <c r="AD179" s="75"/>
      <c r="AE179" s="157"/>
      <c r="AF179" s="14"/>
      <c r="AG179" s="14"/>
      <c r="AH179" s="75"/>
      <c r="AI179" s="75"/>
      <c r="AJ179" s="75"/>
      <c r="AK179" s="157"/>
      <c r="AL179" s="75"/>
      <c r="AM179" s="14"/>
      <c r="AN179" s="14"/>
      <c r="AO179" s="14"/>
      <c r="AP179" s="14"/>
      <c r="AQ179" s="14"/>
      <c r="AR179" s="14"/>
      <c r="AS179" s="14"/>
      <c r="AT179" s="14"/>
    </row>
    <row r="180" spans="7:46">
      <c r="G180" s="14"/>
      <c r="H180" s="14"/>
      <c r="I180" s="531"/>
      <c r="J180" s="14"/>
      <c r="K180" s="157"/>
      <c r="L180" s="157"/>
      <c r="M180" s="157"/>
      <c r="N180" s="531"/>
      <c r="O180" s="531"/>
      <c r="P180" s="157"/>
      <c r="Q180" s="157"/>
      <c r="R180" s="531"/>
      <c r="S180" s="14"/>
      <c r="T180" s="14"/>
      <c r="U180" s="157"/>
      <c r="V180" s="157"/>
      <c r="W180" s="157"/>
      <c r="X180" s="14"/>
      <c r="Y180" s="14"/>
      <c r="Z180" s="75"/>
      <c r="AA180" s="75"/>
      <c r="AB180" s="75"/>
      <c r="AC180" s="75"/>
      <c r="AD180" s="75"/>
      <c r="AE180" s="157"/>
      <c r="AF180" s="14"/>
      <c r="AG180" s="14"/>
      <c r="AH180" s="75"/>
      <c r="AI180" s="75"/>
      <c r="AJ180" s="75"/>
      <c r="AK180" s="157"/>
      <c r="AL180" s="75"/>
      <c r="AM180" s="14"/>
      <c r="AN180" s="14"/>
      <c r="AO180" s="14"/>
      <c r="AP180" s="14"/>
      <c r="AQ180" s="14"/>
      <c r="AR180" s="14"/>
      <c r="AS180" s="14"/>
      <c r="AT180" s="14"/>
    </row>
    <row r="181" spans="7:46">
      <c r="G181" s="14"/>
      <c r="H181" s="14"/>
      <c r="I181" s="531"/>
      <c r="J181" s="14"/>
      <c r="K181" s="157"/>
      <c r="L181" s="157"/>
      <c r="M181" s="157"/>
      <c r="N181" s="531"/>
      <c r="O181" s="531"/>
      <c r="P181" s="157"/>
      <c r="Q181" s="157"/>
      <c r="R181" s="531"/>
      <c r="S181" s="14"/>
      <c r="T181" s="14"/>
      <c r="U181" s="157"/>
      <c r="V181" s="157"/>
      <c r="W181" s="157"/>
      <c r="X181" s="14"/>
      <c r="Y181" s="14"/>
      <c r="Z181" s="75"/>
      <c r="AA181" s="75"/>
      <c r="AB181" s="75"/>
      <c r="AC181" s="75"/>
      <c r="AD181" s="75"/>
      <c r="AE181" s="157"/>
      <c r="AF181" s="14"/>
      <c r="AG181" s="14"/>
      <c r="AH181" s="75"/>
      <c r="AI181" s="75"/>
      <c r="AJ181" s="75"/>
      <c r="AK181" s="157"/>
      <c r="AL181" s="75"/>
      <c r="AM181" s="14"/>
      <c r="AN181" s="14"/>
      <c r="AO181" s="14"/>
      <c r="AP181" s="14"/>
      <c r="AQ181" s="14"/>
      <c r="AR181" s="14"/>
      <c r="AS181" s="14"/>
      <c r="AT181" s="14"/>
    </row>
    <row r="182" spans="7:46">
      <c r="G182" s="14"/>
      <c r="H182" s="14"/>
      <c r="I182" s="531"/>
      <c r="J182" s="14"/>
      <c r="K182" s="157"/>
      <c r="L182" s="157"/>
      <c r="M182" s="157"/>
      <c r="N182" s="531"/>
      <c r="O182" s="531"/>
      <c r="P182" s="157"/>
      <c r="Q182" s="157"/>
      <c r="R182" s="531"/>
      <c r="S182" s="14"/>
      <c r="T182" s="14"/>
      <c r="U182" s="157"/>
      <c r="V182" s="157"/>
      <c r="W182" s="157"/>
      <c r="X182" s="14"/>
      <c r="Y182" s="14"/>
      <c r="Z182" s="75"/>
      <c r="AA182" s="75"/>
      <c r="AB182" s="75"/>
      <c r="AC182" s="75"/>
      <c r="AD182" s="75"/>
      <c r="AE182" s="157"/>
      <c r="AF182" s="14"/>
      <c r="AG182" s="14"/>
      <c r="AH182" s="75"/>
      <c r="AI182" s="75"/>
      <c r="AJ182" s="75"/>
      <c r="AK182" s="157"/>
      <c r="AL182" s="75"/>
      <c r="AM182" s="14"/>
      <c r="AN182" s="14"/>
      <c r="AO182" s="14"/>
      <c r="AP182" s="14"/>
      <c r="AQ182" s="14"/>
      <c r="AR182" s="14"/>
      <c r="AS182" s="14"/>
      <c r="AT182" s="14"/>
    </row>
    <row r="183" spans="7:46">
      <c r="G183" s="14"/>
      <c r="H183" s="14"/>
      <c r="I183" s="531"/>
      <c r="J183" s="14"/>
      <c r="K183" s="157"/>
      <c r="L183" s="157"/>
      <c r="M183" s="157"/>
      <c r="N183" s="531"/>
      <c r="O183" s="531"/>
      <c r="P183" s="157"/>
      <c r="Q183" s="157"/>
      <c r="R183" s="531"/>
      <c r="S183" s="14"/>
      <c r="T183" s="14"/>
      <c r="U183" s="157"/>
      <c r="V183" s="157"/>
      <c r="W183" s="157"/>
      <c r="X183" s="14"/>
      <c r="Y183" s="14"/>
      <c r="Z183" s="75"/>
      <c r="AA183" s="75"/>
      <c r="AB183" s="75"/>
      <c r="AC183" s="75"/>
      <c r="AD183" s="75"/>
      <c r="AE183" s="157"/>
      <c r="AF183" s="14"/>
      <c r="AG183" s="14"/>
      <c r="AH183" s="75"/>
      <c r="AI183" s="75"/>
      <c r="AJ183" s="75"/>
      <c r="AK183" s="157"/>
      <c r="AL183" s="75"/>
      <c r="AM183" s="14"/>
      <c r="AN183" s="14"/>
      <c r="AO183" s="14"/>
      <c r="AP183" s="14"/>
      <c r="AQ183" s="14"/>
      <c r="AR183" s="14"/>
      <c r="AS183" s="14"/>
      <c r="AT183" s="14"/>
    </row>
    <row r="184" spans="7:46">
      <c r="G184" s="14"/>
      <c r="H184" s="14"/>
      <c r="I184" s="531"/>
      <c r="J184" s="14"/>
      <c r="K184" s="157"/>
      <c r="L184" s="157"/>
      <c r="M184" s="157"/>
      <c r="N184" s="531"/>
      <c r="O184" s="531"/>
      <c r="P184" s="157"/>
      <c r="Q184" s="157"/>
      <c r="R184" s="531"/>
      <c r="S184" s="14"/>
      <c r="T184" s="14"/>
      <c r="U184" s="157"/>
      <c r="V184" s="157"/>
      <c r="W184" s="157"/>
      <c r="X184" s="14"/>
      <c r="Y184" s="14"/>
      <c r="Z184" s="75"/>
      <c r="AA184" s="75"/>
      <c r="AB184" s="75"/>
      <c r="AC184" s="75"/>
      <c r="AD184" s="75"/>
      <c r="AE184" s="157"/>
      <c r="AF184" s="14"/>
      <c r="AG184" s="14"/>
      <c r="AH184" s="75"/>
      <c r="AI184" s="75"/>
      <c r="AJ184" s="75"/>
      <c r="AK184" s="157"/>
      <c r="AL184" s="75"/>
      <c r="AM184" s="14"/>
      <c r="AN184" s="14"/>
      <c r="AO184" s="14"/>
      <c r="AP184" s="14"/>
      <c r="AQ184" s="14"/>
      <c r="AR184" s="14"/>
      <c r="AS184" s="14"/>
      <c r="AT184" s="14"/>
    </row>
    <row r="185" spans="7:46">
      <c r="G185" s="14"/>
      <c r="H185" s="14"/>
      <c r="I185" s="531"/>
      <c r="J185" s="14"/>
      <c r="K185" s="157"/>
      <c r="L185" s="157"/>
      <c r="M185" s="157"/>
      <c r="N185" s="531"/>
      <c r="O185" s="531"/>
      <c r="P185" s="157"/>
      <c r="Q185" s="157"/>
      <c r="R185" s="531"/>
      <c r="S185" s="14"/>
      <c r="T185" s="14"/>
      <c r="U185" s="157"/>
      <c r="V185" s="157"/>
      <c r="W185" s="157"/>
      <c r="X185" s="14"/>
      <c r="Y185" s="14"/>
      <c r="Z185" s="75"/>
      <c r="AA185" s="75"/>
      <c r="AB185" s="75"/>
      <c r="AC185" s="75"/>
      <c r="AD185" s="75"/>
      <c r="AE185" s="157"/>
      <c r="AF185" s="14"/>
      <c r="AG185" s="14"/>
      <c r="AH185" s="75"/>
      <c r="AI185" s="75"/>
      <c r="AJ185" s="75"/>
      <c r="AK185" s="157"/>
      <c r="AL185" s="75"/>
      <c r="AM185" s="14"/>
      <c r="AN185" s="14"/>
      <c r="AO185" s="14"/>
      <c r="AP185" s="14"/>
      <c r="AQ185" s="14"/>
      <c r="AR185" s="14"/>
      <c r="AS185" s="14"/>
      <c r="AT185" s="14"/>
    </row>
    <row r="186" spans="7:46">
      <c r="G186" s="14"/>
      <c r="H186" s="14"/>
      <c r="I186" s="531"/>
      <c r="J186" s="14"/>
      <c r="K186" s="157"/>
      <c r="L186" s="157"/>
      <c r="M186" s="157"/>
      <c r="N186" s="531"/>
      <c r="O186" s="531"/>
      <c r="P186" s="157"/>
      <c r="Q186" s="157"/>
      <c r="R186" s="531"/>
      <c r="S186" s="14"/>
      <c r="T186" s="14"/>
      <c r="U186" s="157"/>
      <c r="V186" s="157"/>
      <c r="W186" s="157"/>
      <c r="X186" s="14"/>
      <c r="Y186" s="14"/>
      <c r="Z186" s="75"/>
      <c r="AA186" s="75"/>
      <c r="AB186" s="75"/>
      <c r="AC186" s="75"/>
      <c r="AD186" s="75"/>
      <c r="AE186" s="157"/>
      <c r="AF186" s="14"/>
      <c r="AG186" s="14"/>
      <c r="AH186" s="75"/>
      <c r="AI186" s="75"/>
      <c r="AJ186" s="75"/>
      <c r="AK186" s="157"/>
      <c r="AL186" s="75"/>
      <c r="AM186" s="14"/>
      <c r="AN186" s="14"/>
      <c r="AO186" s="14"/>
      <c r="AP186" s="14"/>
      <c r="AQ186" s="14"/>
      <c r="AR186" s="14"/>
      <c r="AS186" s="14"/>
      <c r="AT186" s="14"/>
    </row>
    <row r="187" spans="7:46">
      <c r="G187" s="14"/>
      <c r="H187" s="14"/>
      <c r="I187" s="531"/>
      <c r="J187" s="14"/>
      <c r="K187" s="157"/>
      <c r="L187" s="157"/>
      <c r="M187" s="157"/>
      <c r="N187" s="531"/>
      <c r="O187" s="531"/>
      <c r="P187" s="157"/>
      <c r="Q187" s="157"/>
      <c r="R187" s="531"/>
      <c r="S187" s="14"/>
      <c r="T187" s="14"/>
      <c r="U187" s="157"/>
      <c r="V187" s="157"/>
      <c r="W187" s="157"/>
      <c r="X187" s="14"/>
      <c r="Y187" s="14"/>
      <c r="Z187" s="75"/>
      <c r="AA187" s="75"/>
      <c r="AB187" s="75"/>
      <c r="AC187" s="75"/>
      <c r="AD187" s="75"/>
      <c r="AE187" s="157"/>
      <c r="AF187" s="14"/>
      <c r="AG187" s="14"/>
      <c r="AH187" s="75"/>
      <c r="AI187" s="75"/>
      <c r="AJ187" s="75"/>
      <c r="AK187" s="157"/>
      <c r="AL187" s="75"/>
      <c r="AM187" s="14"/>
      <c r="AN187" s="14"/>
      <c r="AO187" s="14"/>
      <c r="AP187" s="14"/>
      <c r="AQ187" s="14"/>
      <c r="AR187" s="14"/>
      <c r="AS187" s="14"/>
      <c r="AT187" s="14"/>
    </row>
    <row r="188" spans="7:46">
      <c r="G188" s="14"/>
      <c r="H188" s="14"/>
      <c r="I188" s="531"/>
      <c r="J188" s="14"/>
      <c r="K188" s="157"/>
      <c r="L188" s="157"/>
      <c r="M188" s="157"/>
      <c r="N188" s="531"/>
      <c r="O188" s="531"/>
      <c r="P188" s="157"/>
      <c r="Q188" s="157"/>
      <c r="R188" s="531"/>
      <c r="S188" s="14"/>
      <c r="T188" s="14"/>
      <c r="U188" s="157"/>
      <c r="V188" s="157"/>
      <c r="W188" s="157"/>
      <c r="X188" s="14"/>
      <c r="Y188" s="14"/>
      <c r="Z188" s="75"/>
      <c r="AA188" s="75"/>
      <c r="AB188" s="75"/>
      <c r="AC188" s="75"/>
      <c r="AD188" s="75"/>
      <c r="AE188" s="157"/>
      <c r="AF188" s="14"/>
      <c r="AG188" s="14"/>
      <c r="AH188" s="75"/>
      <c r="AI188" s="75"/>
      <c r="AJ188" s="75"/>
      <c r="AK188" s="157"/>
      <c r="AL188" s="75"/>
      <c r="AM188" s="14"/>
      <c r="AN188" s="14"/>
      <c r="AO188" s="14"/>
      <c r="AP188" s="14"/>
      <c r="AQ188" s="14"/>
      <c r="AR188" s="14"/>
      <c r="AS188" s="14"/>
      <c r="AT188" s="14"/>
    </row>
    <row r="189" spans="7:46">
      <c r="G189" s="14"/>
      <c r="H189" s="14"/>
      <c r="I189" s="531"/>
      <c r="J189" s="14"/>
      <c r="K189" s="157"/>
      <c r="L189" s="157"/>
      <c r="M189" s="157"/>
      <c r="N189" s="531"/>
      <c r="O189" s="531"/>
      <c r="P189" s="157"/>
      <c r="Q189" s="157"/>
      <c r="R189" s="531"/>
      <c r="S189" s="14"/>
      <c r="T189" s="14"/>
      <c r="U189" s="157"/>
      <c r="V189" s="157"/>
      <c r="W189" s="157"/>
      <c r="X189" s="14"/>
      <c r="Y189" s="14"/>
      <c r="Z189" s="75"/>
      <c r="AA189" s="75"/>
      <c r="AB189" s="75"/>
      <c r="AC189" s="75"/>
      <c r="AD189" s="75"/>
      <c r="AE189" s="157"/>
      <c r="AF189" s="14"/>
      <c r="AG189" s="14"/>
      <c r="AH189" s="75"/>
      <c r="AI189" s="75"/>
      <c r="AJ189" s="75"/>
      <c r="AK189" s="157"/>
      <c r="AL189" s="75"/>
      <c r="AM189" s="14"/>
      <c r="AN189" s="14"/>
      <c r="AO189" s="14"/>
      <c r="AP189" s="14"/>
      <c r="AQ189" s="14"/>
      <c r="AR189" s="14"/>
      <c r="AS189" s="14"/>
      <c r="AT189" s="14"/>
    </row>
    <row r="190" spans="7:46">
      <c r="G190" s="14"/>
      <c r="H190" s="14"/>
      <c r="I190" s="531"/>
      <c r="J190" s="14"/>
      <c r="K190" s="157"/>
      <c r="L190" s="157"/>
      <c r="M190" s="157"/>
      <c r="N190" s="531"/>
      <c r="O190" s="531"/>
      <c r="P190" s="157"/>
      <c r="Q190" s="157"/>
      <c r="R190" s="531"/>
      <c r="S190" s="14"/>
      <c r="T190" s="14"/>
      <c r="U190" s="157"/>
      <c r="V190" s="157"/>
      <c r="W190" s="157"/>
      <c r="X190" s="14"/>
      <c r="Y190" s="14"/>
      <c r="Z190" s="75"/>
      <c r="AA190" s="75"/>
      <c r="AB190" s="75"/>
      <c r="AC190" s="75"/>
      <c r="AD190" s="75"/>
      <c r="AE190" s="157"/>
      <c r="AF190" s="14"/>
      <c r="AG190" s="14"/>
      <c r="AH190" s="75"/>
      <c r="AI190" s="75"/>
      <c r="AJ190" s="75"/>
      <c r="AK190" s="157"/>
      <c r="AL190" s="75"/>
      <c r="AM190" s="14"/>
      <c r="AN190" s="14"/>
      <c r="AO190" s="14"/>
      <c r="AP190" s="14"/>
      <c r="AQ190" s="14"/>
      <c r="AR190" s="14"/>
      <c r="AS190" s="14"/>
      <c r="AT190" s="14"/>
    </row>
    <row r="191" spans="7:46">
      <c r="G191" s="14"/>
      <c r="H191" s="14"/>
      <c r="I191" s="531"/>
      <c r="J191" s="14"/>
      <c r="K191" s="157"/>
      <c r="L191" s="157"/>
      <c r="M191" s="157"/>
      <c r="N191" s="531"/>
      <c r="O191" s="531"/>
      <c r="P191" s="157"/>
      <c r="Q191" s="157"/>
      <c r="R191" s="531"/>
      <c r="S191" s="14"/>
      <c r="T191" s="14"/>
      <c r="U191" s="157"/>
      <c r="V191" s="157"/>
      <c r="W191" s="157"/>
      <c r="X191" s="14"/>
      <c r="Y191" s="14"/>
      <c r="Z191" s="75"/>
      <c r="AA191" s="75"/>
      <c r="AB191" s="75"/>
      <c r="AC191" s="75"/>
      <c r="AD191" s="75"/>
      <c r="AE191" s="157"/>
      <c r="AF191" s="14"/>
      <c r="AG191" s="14"/>
      <c r="AH191" s="75"/>
      <c r="AI191" s="75"/>
      <c r="AJ191" s="75"/>
      <c r="AK191" s="157"/>
      <c r="AL191" s="75"/>
      <c r="AM191" s="14"/>
      <c r="AN191" s="14"/>
      <c r="AO191" s="14"/>
      <c r="AP191" s="14"/>
      <c r="AQ191" s="14"/>
      <c r="AR191" s="14"/>
      <c r="AS191" s="14"/>
      <c r="AT191" s="14"/>
    </row>
    <row r="192" spans="7:46">
      <c r="G192" s="14"/>
      <c r="H192" s="14"/>
      <c r="I192" s="531"/>
      <c r="J192" s="14"/>
      <c r="K192" s="157"/>
      <c r="L192" s="157"/>
      <c r="M192" s="157"/>
      <c r="N192" s="531"/>
      <c r="O192" s="531"/>
      <c r="P192" s="157"/>
      <c r="Q192" s="157"/>
      <c r="R192" s="531"/>
      <c r="S192" s="14"/>
      <c r="T192" s="14"/>
      <c r="U192" s="157"/>
      <c r="V192" s="157"/>
      <c r="W192" s="157"/>
      <c r="X192" s="14"/>
      <c r="Y192" s="14"/>
      <c r="Z192" s="75"/>
      <c r="AA192" s="75"/>
      <c r="AB192" s="75"/>
      <c r="AC192" s="75"/>
      <c r="AD192" s="75"/>
      <c r="AE192" s="157"/>
      <c r="AF192" s="14"/>
      <c r="AG192" s="14"/>
      <c r="AH192" s="75"/>
      <c r="AI192" s="75"/>
      <c r="AJ192" s="75"/>
      <c r="AK192" s="157"/>
      <c r="AL192" s="75"/>
      <c r="AM192" s="14"/>
      <c r="AN192" s="14"/>
      <c r="AO192" s="14"/>
      <c r="AP192" s="14"/>
      <c r="AQ192" s="14"/>
      <c r="AR192" s="14"/>
      <c r="AS192" s="14"/>
      <c r="AT192" s="14"/>
    </row>
    <row r="193" spans="1:46">
      <c r="G193" s="14"/>
      <c r="H193" s="14"/>
      <c r="I193" s="531"/>
      <c r="J193" s="14"/>
      <c r="K193" s="157"/>
      <c r="L193" s="157"/>
      <c r="M193" s="157"/>
      <c r="N193" s="531"/>
      <c r="O193" s="531"/>
      <c r="P193" s="157"/>
      <c r="Q193" s="157"/>
      <c r="R193" s="531"/>
      <c r="S193" s="14"/>
      <c r="T193" s="14"/>
      <c r="U193" s="157"/>
      <c r="V193" s="157"/>
      <c r="W193" s="157"/>
      <c r="X193" s="14"/>
      <c r="Y193" s="14"/>
      <c r="Z193" s="75"/>
      <c r="AA193" s="75"/>
      <c r="AB193" s="75"/>
      <c r="AC193" s="75"/>
      <c r="AD193" s="75"/>
      <c r="AE193" s="157"/>
      <c r="AF193" s="14"/>
      <c r="AG193" s="14"/>
      <c r="AH193" s="75"/>
      <c r="AI193" s="75"/>
      <c r="AJ193" s="75"/>
      <c r="AK193" s="157"/>
      <c r="AL193" s="75"/>
      <c r="AM193" s="14"/>
      <c r="AN193" s="14"/>
      <c r="AO193" s="14"/>
      <c r="AP193" s="14"/>
      <c r="AQ193" s="14"/>
      <c r="AR193" s="14"/>
      <c r="AS193" s="14"/>
      <c r="AT193" s="14"/>
    </row>
    <row r="194" spans="1:46">
      <c r="G194" s="14"/>
      <c r="H194" s="14"/>
      <c r="I194" s="531"/>
      <c r="J194" s="14"/>
      <c r="K194" s="157"/>
      <c r="L194" s="157"/>
      <c r="M194" s="157"/>
      <c r="N194" s="531"/>
      <c r="O194" s="531"/>
      <c r="P194" s="157"/>
      <c r="Q194" s="157"/>
      <c r="R194" s="531"/>
      <c r="S194" s="14"/>
      <c r="T194" s="14"/>
      <c r="U194" s="157"/>
      <c r="V194" s="157"/>
      <c r="W194" s="157"/>
      <c r="X194" s="14"/>
      <c r="Y194" s="14"/>
      <c r="Z194" s="75"/>
      <c r="AA194" s="75"/>
      <c r="AB194" s="75"/>
      <c r="AC194" s="75"/>
      <c r="AD194" s="75"/>
      <c r="AE194" s="157"/>
      <c r="AF194" s="14"/>
      <c r="AG194" s="14"/>
      <c r="AH194" s="75"/>
      <c r="AI194" s="75"/>
      <c r="AJ194" s="75"/>
      <c r="AK194" s="157"/>
      <c r="AL194" s="75"/>
      <c r="AM194" s="14"/>
      <c r="AN194" s="14"/>
      <c r="AO194" s="14"/>
      <c r="AP194" s="14"/>
      <c r="AQ194" s="14"/>
      <c r="AR194" s="14"/>
      <c r="AS194" s="14"/>
      <c r="AT194" s="14"/>
    </row>
    <row r="195" spans="1:46">
      <c r="A195" s="31"/>
      <c r="B195" s="31"/>
      <c r="C195" s="31"/>
      <c r="D195" s="31"/>
      <c r="E195" s="31"/>
      <c r="F195" s="31"/>
      <c r="G195" s="31"/>
      <c r="H195" s="31"/>
      <c r="I195" s="339"/>
      <c r="J195" s="31"/>
      <c r="K195" s="158"/>
      <c r="L195" s="157"/>
      <c r="M195" s="157"/>
      <c r="N195" s="531"/>
      <c r="O195" s="531"/>
      <c r="P195" s="157"/>
      <c r="Q195" s="157"/>
      <c r="R195" s="531"/>
      <c r="S195" s="14"/>
      <c r="T195" s="14"/>
      <c r="U195" s="157"/>
      <c r="V195" s="157"/>
      <c r="W195" s="157"/>
      <c r="X195" s="14"/>
      <c r="Y195" s="14"/>
      <c r="Z195" s="75"/>
      <c r="AA195" s="75"/>
      <c r="AB195" s="75"/>
      <c r="AC195" s="75"/>
      <c r="AD195" s="75"/>
      <c r="AE195" s="157"/>
      <c r="AF195" s="14"/>
      <c r="AG195" s="14"/>
      <c r="AH195" s="75"/>
      <c r="AI195" s="75"/>
      <c r="AJ195" s="75"/>
      <c r="AK195" s="157"/>
      <c r="AL195" s="75"/>
      <c r="AM195" s="14"/>
      <c r="AN195" s="14"/>
      <c r="AO195" s="14"/>
      <c r="AP195" s="14"/>
      <c r="AQ195" s="14"/>
      <c r="AR195" s="14"/>
      <c r="AS195" s="14"/>
      <c r="AT195" s="14"/>
    </row>
    <row r="196" spans="1:46">
      <c r="A196" s="35"/>
      <c r="B196" s="35"/>
      <c r="C196" s="35"/>
      <c r="D196" s="35"/>
      <c r="E196" s="35"/>
      <c r="F196" s="35"/>
      <c r="G196" s="35"/>
      <c r="H196" s="35"/>
      <c r="I196" s="340"/>
      <c r="J196" s="35"/>
      <c r="K196" s="159"/>
      <c r="L196" s="158"/>
      <c r="M196" s="158"/>
      <c r="N196" s="339"/>
      <c r="O196" s="339"/>
      <c r="P196" s="158"/>
      <c r="Q196" s="158"/>
      <c r="R196" s="339"/>
      <c r="S196" s="31"/>
      <c r="T196" s="31"/>
      <c r="U196" s="158"/>
      <c r="V196" s="158"/>
      <c r="W196" s="158"/>
      <c r="X196" s="31"/>
      <c r="Y196" s="31"/>
      <c r="Z196" s="76"/>
      <c r="AA196" s="76"/>
      <c r="AB196" s="76"/>
      <c r="AC196" s="76"/>
      <c r="AD196" s="76"/>
      <c r="AE196" s="158"/>
      <c r="AF196" s="31"/>
      <c r="AH196" s="76"/>
      <c r="AJ196" s="76"/>
      <c r="AL196" s="76"/>
    </row>
    <row r="197" spans="1:46">
      <c r="A197" s="35"/>
      <c r="B197" s="35"/>
      <c r="C197" s="35"/>
      <c r="D197" s="35"/>
      <c r="E197" s="35"/>
      <c r="F197" s="35"/>
      <c r="G197" s="35"/>
      <c r="H197" s="35"/>
      <c r="I197" s="340"/>
      <c r="J197" s="35"/>
      <c r="K197" s="159"/>
      <c r="L197" s="159"/>
      <c r="M197" s="159"/>
      <c r="N197" s="340"/>
      <c r="O197" s="340"/>
      <c r="P197" s="159"/>
      <c r="Q197" s="159"/>
      <c r="R197" s="340"/>
      <c r="S197" s="35"/>
      <c r="T197" s="35"/>
      <c r="U197" s="159"/>
      <c r="V197" s="159"/>
      <c r="W197" s="159"/>
      <c r="X197" s="35"/>
      <c r="Y197" s="35"/>
      <c r="Z197" s="77"/>
      <c r="AA197" s="77"/>
      <c r="AB197" s="77"/>
      <c r="AC197" s="77"/>
      <c r="AD197" s="77"/>
      <c r="AE197" s="159"/>
      <c r="AF197" s="35"/>
      <c r="AH197" s="77"/>
      <c r="AJ197" s="77"/>
      <c r="AL197" s="77"/>
    </row>
    <row r="198" spans="1:46">
      <c r="A198" s="35"/>
      <c r="B198" s="35"/>
      <c r="C198" s="35"/>
      <c r="D198" s="35"/>
      <c r="E198" s="35"/>
      <c r="F198" s="35"/>
      <c r="G198" s="35"/>
      <c r="H198" s="35"/>
      <c r="I198" s="340"/>
      <c r="J198" s="35"/>
      <c r="K198" s="159"/>
      <c r="L198" s="159"/>
      <c r="M198" s="159"/>
      <c r="N198" s="340"/>
      <c r="O198" s="340"/>
      <c r="P198" s="159"/>
      <c r="Q198" s="159"/>
      <c r="R198" s="340"/>
      <c r="S198" s="35"/>
      <c r="T198" s="35"/>
      <c r="U198" s="159"/>
      <c r="V198" s="159"/>
      <c r="W198" s="159"/>
      <c r="X198" s="35"/>
      <c r="Y198" s="35"/>
      <c r="Z198" s="77"/>
      <c r="AA198" s="77"/>
      <c r="AB198" s="77"/>
      <c r="AC198" s="77"/>
      <c r="AD198" s="77"/>
      <c r="AE198" s="159"/>
      <c r="AF198" s="35"/>
      <c r="AH198" s="77"/>
      <c r="AJ198" s="77"/>
      <c r="AL198" s="77"/>
    </row>
    <row r="199" spans="1:46">
      <c r="A199" s="35"/>
      <c r="B199" s="35"/>
      <c r="C199" s="35"/>
      <c r="D199" s="35"/>
      <c r="E199" s="35"/>
      <c r="F199" s="35"/>
      <c r="G199" s="35"/>
      <c r="H199" s="35"/>
      <c r="I199" s="340"/>
      <c r="J199" s="35"/>
      <c r="K199" s="159"/>
      <c r="L199" s="159"/>
      <c r="M199" s="159"/>
      <c r="N199" s="340"/>
      <c r="O199" s="340"/>
      <c r="P199" s="159"/>
      <c r="Q199" s="159"/>
      <c r="R199" s="340"/>
      <c r="S199" s="35"/>
      <c r="T199" s="35"/>
      <c r="U199" s="159"/>
      <c r="V199" s="159"/>
      <c r="W199" s="159"/>
      <c r="X199" s="35"/>
      <c r="Y199" s="35"/>
      <c r="Z199" s="77"/>
      <c r="AA199" s="77"/>
      <c r="AB199" s="77"/>
      <c r="AC199" s="77"/>
      <c r="AD199" s="77"/>
      <c r="AE199" s="159"/>
      <c r="AF199" s="35"/>
      <c r="AH199" s="77"/>
      <c r="AJ199" s="77"/>
      <c r="AL199" s="77"/>
    </row>
    <row r="200" spans="1:46">
      <c r="A200" s="35"/>
      <c r="B200" s="35"/>
      <c r="C200" s="35"/>
      <c r="D200" s="35"/>
      <c r="E200" s="35"/>
      <c r="F200" s="35"/>
      <c r="G200" s="35"/>
      <c r="H200" s="35"/>
      <c r="I200" s="340"/>
      <c r="J200" s="35"/>
      <c r="K200" s="159"/>
      <c r="L200" s="159"/>
      <c r="M200" s="159"/>
      <c r="N200" s="340"/>
      <c r="O200" s="340"/>
      <c r="P200" s="159"/>
      <c r="Q200" s="159"/>
      <c r="R200" s="340"/>
      <c r="S200" s="35"/>
      <c r="T200" s="35"/>
      <c r="U200" s="159"/>
      <c r="V200" s="159"/>
      <c r="W200" s="159"/>
      <c r="X200" s="35"/>
      <c r="Y200" s="35"/>
      <c r="Z200" s="77"/>
      <c r="AA200" s="77"/>
      <c r="AB200" s="77"/>
      <c r="AC200" s="77"/>
      <c r="AD200" s="77"/>
      <c r="AE200" s="159"/>
      <c r="AF200" s="35"/>
      <c r="AH200" s="77"/>
      <c r="AJ200" s="77"/>
      <c r="AL200" s="77"/>
    </row>
    <row r="201" spans="1:46">
      <c r="A201" s="35"/>
      <c r="B201" s="35"/>
      <c r="C201" s="35"/>
      <c r="D201" s="35"/>
      <c r="E201" s="35"/>
      <c r="F201" s="35"/>
      <c r="G201" s="35"/>
      <c r="H201" s="35"/>
      <c r="I201" s="340"/>
      <c r="J201" s="35"/>
      <c r="K201" s="159"/>
      <c r="L201" s="159"/>
      <c r="M201" s="159"/>
      <c r="N201" s="340"/>
      <c r="O201" s="340"/>
      <c r="P201" s="159"/>
      <c r="Q201" s="159"/>
      <c r="R201" s="340"/>
      <c r="S201" s="35"/>
      <c r="T201" s="35"/>
      <c r="U201" s="159"/>
      <c r="V201" s="159"/>
      <c r="W201" s="159"/>
      <c r="X201" s="35"/>
      <c r="Y201" s="35"/>
      <c r="Z201" s="77"/>
      <c r="AA201" s="77"/>
      <c r="AB201" s="77"/>
      <c r="AC201" s="77"/>
      <c r="AD201" s="77"/>
      <c r="AE201" s="159"/>
      <c r="AF201" s="35"/>
      <c r="AH201" s="77"/>
      <c r="AJ201" s="77"/>
      <c r="AL201" s="77"/>
    </row>
    <row r="202" spans="1:46">
      <c r="A202" s="35"/>
      <c r="B202" s="35"/>
      <c r="C202" s="35"/>
      <c r="D202" s="35"/>
      <c r="E202" s="35"/>
      <c r="F202" s="35"/>
      <c r="G202" s="35"/>
      <c r="H202" s="35"/>
      <c r="I202" s="340"/>
      <c r="J202" s="35"/>
      <c r="K202" s="159"/>
      <c r="L202" s="159"/>
      <c r="M202" s="159"/>
      <c r="N202" s="340"/>
      <c r="O202" s="340"/>
      <c r="P202" s="159"/>
      <c r="Q202" s="159"/>
      <c r="R202" s="340"/>
      <c r="S202" s="35"/>
      <c r="T202" s="35"/>
      <c r="U202" s="159"/>
      <c r="V202" s="159"/>
      <c r="W202" s="159"/>
      <c r="X202" s="35"/>
      <c r="Y202" s="35"/>
      <c r="Z202" s="77"/>
      <c r="AA202" s="77"/>
      <c r="AB202" s="77"/>
      <c r="AC202" s="77"/>
      <c r="AD202" s="77"/>
      <c r="AE202" s="159"/>
      <c r="AF202" s="35"/>
      <c r="AH202" s="77"/>
      <c r="AJ202" s="77"/>
      <c r="AL202" s="77"/>
    </row>
    <row r="203" spans="1:46">
      <c r="A203" s="35"/>
      <c r="B203" s="35"/>
      <c r="C203" s="35"/>
      <c r="D203" s="35"/>
      <c r="E203" s="35"/>
      <c r="F203" s="35"/>
      <c r="G203" s="35"/>
      <c r="H203" s="35"/>
      <c r="I203" s="340"/>
      <c r="J203" s="35"/>
      <c r="K203" s="159"/>
      <c r="L203" s="159"/>
      <c r="M203" s="159"/>
      <c r="N203" s="340"/>
      <c r="O203" s="340"/>
      <c r="P203" s="159"/>
      <c r="Q203" s="159"/>
      <c r="R203" s="340"/>
      <c r="S203" s="35"/>
      <c r="T203" s="35"/>
      <c r="U203" s="159"/>
      <c r="V203" s="159"/>
      <c r="W203" s="159"/>
      <c r="X203" s="35"/>
      <c r="Y203" s="35"/>
      <c r="Z203" s="77"/>
      <c r="AA203" s="77"/>
      <c r="AB203" s="77"/>
      <c r="AC203" s="77"/>
      <c r="AD203" s="77"/>
      <c r="AE203" s="159"/>
      <c r="AF203" s="35"/>
      <c r="AH203" s="77"/>
      <c r="AJ203" s="77"/>
      <c r="AL203" s="77"/>
    </row>
    <row r="204" spans="1:46">
      <c r="A204" s="35"/>
      <c r="B204" s="35"/>
      <c r="C204" s="35"/>
      <c r="D204" s="35"/>
      <c r="E204" s="35"/>
      <c r="F204" s="35"/>
      <c r="G204" s="35"/>
      <c r="H204" s="35"/>
      <c r="I204" s="340"/>
      <c r="J204" s="35"/>
      <c r="K204" s="159"/>
      <c r="L204" s="159"/>
      <c r="M204" s="159"/>
      <c r="N204" s="340"/>
      <c r="O204" s="340"/>
      <c r="P204" s="159"/>
      <c r="Q204" s="159"/>
      <c r="R204" s="340"/>
      <c r="S204" s="35"/>
      <c r="T204" s="35"/>
      <c r="U204" s="159"/>
      <c r="V204" s="159"/>
      <c r="W204" s="159"/>
      <c r="X204" s="35"/>
      <c r="Y204" s="35"/>
      <c r="Z204" s="77"/>
      <c r="AA204" s="77"/>
      <c r="AB204" s="77"/>
      <c r="AC204" s="77"/>
      <c r="AD204" s="77"/>
      <c r="AE204" s="159"/>
      <c r="AF204" s="35"/>
      <c r="AH204" s="77"/>
      <c r="AJ204" s="77"/>
      <c r="AL204" s="77"/>
    </row>
    <row r="205" spans="1:46">
      <c r="A205" s="35"/>
      <c r="B205" s="35"/>
      <c r="C205" s="35"/>
      <c r="D205" s="35"/>
      <c r="E205" s="35"/>
      <c r="F205" s="35"/>
      <c r="G205" s="35"/>
      <c r="H205" s="35"/>
      <c r="I205" s="340"/>
      <c r="J205" s="35"/>
      <c r="K205" s="159"/>
      <c r="L205" s="159"/>
      <c r="M205" s="159"/>
      <c r="N205" s="340"/>
      <c r="O205" s="340"/>
      <c r="P205" s="159"/>
      <c r="Q205" s="159"/>
      <c r="R205" s="340"/>
      <c r="S205" s="35"/>
      <c r="T205" s="35"/>
      <c r="U205" s="159"/>
      <c r="V205" s="159"/>
      <c r="W205" s="159"/>
      <c r="X205" s="35"/>
      <c r="Y205" s="35"/>
      <c r="Z205" s="77"/>
      <c r="AA205" s="77"/>
      <c r="AB205" s="77"/>
      <c r="AC205" s="77"/>
      <c r="AD205" s="77"/>
      <c r="AE205" s="159"/>
      <c r="AF205" s="35"/>
      <c r="AH205" s="77"/>
      <c r="AJ205" s="77"/>
      <c r="AL205" s="77"/>
    </row>
    <row r="206" spans="1:46">
      <c r="A206" s="35"/>
      <c r="B206" s="35"/>
      <c r="C206" s="35"/>
      <c r="D206" s="35"/>
      <c r="E206" s="35"/>
      <c r="F206" s="35"/>
      <c r="G206" s="35"/>
      <c r="H206" s="35"/>
      <c r="I206" s="340"/>
      <c r="J206" s="35"/>
      <c r="K206" s="159"/>
      <c r="L206" s="159"/>
      <c r="M206" s="159"/>
      <c r="N206" s="340"/>
      <c r="O206" s="340"/>
      <c r="P206" s="159"/>
      <c r="Q206" s="159"/>
      <c r="R206" s="340"/>
      <c r="S206" s="35"/>
      <c r="T206" s="35"/>
      <c r="U206" s="159"/>
      <c r="V206" s="159"/>
      <c r="W206" s="159"/>
      <c r="X206" s="35"/>
      <c r="Y206" s="35"/>
      <c r="Z206" s="77"/>
      <c r="AA206" s="77"/>
      <c r="AB206" s="77"/>
      <c r="AC206" s="77"/>
      <c r="AD206" s="77"/>
      <c r="AE206" s="159"/>
      <c r="AF206" s="35"/>
      <c r="AH206" s="77"/>
      <c r="AJ206" s="77"/>
      <c r="AL206" s="77"/>
    </row>
    <row r="207" spans="1:46">
      <c r="A207" s="35"/>
      <c r="B207" s="35"/>
      <c r="C207" s="35"/>
      <c r="D207" s="35"/>
      <c r="E207" s="35"/>
      <c r="F207" s="35"/>
      <c r="G207" s="35"/>
      <c r="H207" s="35"/>
      <c r="I207" s="340"/>
      <c r="J207" s="35"/>
      <c r="K207" s="159"/>
      <c r="L207" s="159"/>
      <c r="M207" s="159"/>
      <c r="N207" s="340"/>
      <c r="O207" s="340"/>
      <c r="P207" s="159"/>
      <c r="Q207" s="159"/>
      <c r="R207" s="340"/>
      <c r="S207" s="35"/>
      <c r="T207" s="35"/>
      <c r="U207" s="159"/>
      <c r="V207" s="159"/>
      <c r="W207" s="159"/>
      <c r="X207" s="35"/>
      <c r="Y207" s="35"/>
      <c r="Z207" s="77"/>
      <c r="AA207" s="77"/>
      <c r="AB207" s="77"/>
      <c r="AC207" s="77"/>
      <c r="AD207" s="77"/>
      <c r="AE207" s="159"/>
      <c r="AF207" s="35"/>
      <c r="AH207" s="77"/>
      <c r="AJ207" s="77"/>
      <c r="AL207" s="77"/>
    </row>
    <row r="208" spans="1:46">
      <c r="A208" s="35"/>
      <c r="B208" s="35"/>
      <c r="C208" s="35"/>
      <c r="D208" s="35"/>
      <c r="E208" s="35"/>
      <c r="F208" s="35"/>
      <c r="G208" s="35"/>
      <c r="H208" s="35"/>
      <c r="I208" s="340"/>
      <c r="J208" s="35"/>
      <c r="K208" s="159"/>
      <c r="L208" s="159"/>
      <c r="M208" s="159"/>
      <c r="N208" s="340"/>
      <c r="O208" s="340"/>
      <c r="P208" s="159"/>
      <c r="Q208" s="159"/>
      <c r="R208" s="340"/>
      <c r="S208" s="35"/>
      <c r="T208" s="35"/>
      <c r="U208" s="159"/>
      <c r="V208" s="159"/>
      <c r="W208" s="159"/>
      <c r="X208" s="35"/>
      <c r="Y208" s="35"/>
      <c r="Z208" s="77"/>
      <c r="AA208" s="77"/>
      <c r="AB208" s="77"/>
      <c r="AC208" s="77"/>
      <c r="AD208" s="77"/>
      <c r="AE208" s="159"/>
      <c r="AF208" s="35"/>
      <c r="AH208" s="77"/>
      <c r="AJ208" s="77"/>
      <c r="AL208" s="77"/>
    </row>
    <row r="209" spans="1:38">
      <c r="A209" s="35"/>
      <c r="B209" s="35"/>
      <c r="C209" s="35"/>
      <c r="D209" s="35"/>
      <c r="E209" s="35"/>
      <c r="F209" s="35"/>
      <c r="G209" s="35"/>
      <c r="H209" s="35"/>
      <c r="I209" s="340"/>
      <c r="J209" s="35"/>
      <c r="K209" s="159"/>
      <c r="L209" s="159"/>
      <c r="M209" s="159"/>
      <c r="N209" s="340"/>
      <c r="O209" s="340"/>
      <c r="P209" s="159"/>
      <c r="Q209" s="159"/>
      <c r="R209" s="340"/>
      <c r="S209" s="35"/>
      <c r="T209" s="35"/>
      <c r="U209" s="159"/>
      <c r="V209" s="159"/>
      <c r="W209" s="159"/>
      <c r="X209" s="35"/>
      <c r="Y209" s="35"/>
      <c r="Z209" s="77"/>
      <c r="AA209" s="77"/>
      <c r="AB209" s="77"/>
      <c r="AC209" s="77"/>
      <c r="AD209" s="77"/>
      <c r="AE209" s="159"/>
      <c r="AF209" s="35"/>
      <c r="AH209" s="77"/>
      <c r="AJ209" s="77"/>
      <c r="AL209" s="77"/>
    </row>
    <row r="210" spans="1:38">
      <c r="A210" s="35"/>
      <c r="B210" s="35"/>
      <c r="C210" s="35"/>
      <c r="D210" s="35"/>
      <c r="E210" s="35"/>
      <c r="F210" s="35"/>
      <c r="G210" s="35"/>
      <c r="H210" s="35"/>
      <c r="I210" s="340"/>
      <c r="J210" s="35"/>
      <c r="K210" s="159"/>
      <c r="L210" s="159"/>
      <c r="M210" s="159"/>
      <c r="N210" s="340"/>
      <c r="O210" s="340"/>
      <c r="P210" s="159"/>
      <c r="Q210" s="159"/>
      <c r="R210" s="340"/>
      <c r="S210" s="35"/>
      <c r="T210" s="35"/>
      <c r="U210" s="159"/>
      <c r="V210" s="159"/>
      <c r="W210" s="159"/>
      <c r="X210" s="35"/>
      <c r="Y210" s="35"/>
      <c r="Z210" s="77"/>
      <c r="AA210" s="77"/>
      <c r="AB210" s="77"/>
      <c r="AC210" s="77"/>
      <c r="AD210" s="77"/>
      <c r="AE210" s="159"/>
      <c r="AF210" s="35"/>
      <c r="AH210" s="77"/>
      <c r="AJ210" s="77"/>
      <c r="AL210" s="77"/>
    </row>
    <row r="211" spans="1:38">
      <c r="A211" s="35"/>
      <c r="B211" s="35"/>
      <c r="C211" s="35"/>
      <c r="D211" s="35"/>
      <c r="E211" s="35"/>
      <c r="F211" s="35"/>
      <c r="G211" s="35"/>
      <c r="H211" s="35"/>
      <c r="I211" s="340"/>
      <c r="J211" s="35"/>
      <c r="K211" s="159"/>
      <c r="L211" s="159"/>
      <c r="M211" s="159"/>
      <c r="N211" s="340"/>
      <c r="O211" s="340"/>
      <c r="P211" s="159"/>
      <c r="Q211" s="159"/>
      <c r="R211" s="340"/>
      <c r="S211" s="35"/>
      <c r="T211" s="35"/>
      <c r="U211" s="159"/>
      <c r="V211" s="159"/>
      <c r="W211" s="159"/>
      <c r="X211" s="35"/>
      <c r="Y211" s="35"/>
      <c r="Z211" s="77"/>
      <c r="AA211" s="77"/>
      <c r="AB211" s="77"/>
      <c r="AC211" s="77"/>
      <c r="AD211" s="77"/>
      <c r="AE211" s="159"/>
      <c r="AF211" s="35"/>
      <c r="AH211" s="77"/>
      <c r="AJ211" s="77"/>
      <c r="AL211" s="77"/>
    </row>
    <row r="212" spans="1:38">
      <c r="A212" s="35"/>
      <c r="B212" s="35"/>
      <c r="C212" s="35"/>
      <c r="D212" s="35"/>
      <c r="E212" s="35"/>
      <c r="F212" s="35"/>
      <c r="G212" s="35"/>
      <c r="H212" s="35"/>
      <c r="I212" s="340"/>
      <c r="J212" s="35"/>
      <c r="K212" s="159"/>
      <c r="L212" s="159"/>
      <c r="M212" s="159"/>
      <c r="N212" s="340"/>
      <c r="O212" s="340"/>
      <c r="P212" s="159"/>
      <c r="Q212" s="159"/>
      <c r="R212" s="340"/>
      <c r="S212" s="35"/>
      <c r="T212" s="35"/>
      <c r="U212" s="159"/>
      <c r="V212" s="159"/>
      <c r="W212" s="159"/>
      <c r="X212" s="35"/>
      <c r="Y212" s="35"/>
      <c r="Z212" s="77"/>
      <c r="AA212" s="77"/>
      <c r="AB212" s="77"/>
      <c r="AC212" s="77"/>
      <c r="AD212" s="77"/>
      <c r="AE212" s="159"/>
      <c r="AF212" s="35"/>
      <c r="AH212" s="77"/>
      <c r="AJ212" s="77"/>
      <c r="AL212" s="77"/>
    </row>
    <row r="213" spans="1:38">
      <c r="A213" s="35"/>
      <c r="B213" s="35"/>
      <c r="C213" s="35"/>
      <c r="D213" s="35"/>
      <c r="E213" s="35"/>
      <c r="F213" s="35"/>
      <c r="G213" s="35"/>
      <c r="H213" s="35"/>
      <c r="I213" s="340"/>
      <c r="J213" s="35"/>
      <c r="K213" s="159"/>
      <c r="L213" s="159"/>
      <c r="M213" s="159"/>
      <c r="N213" s="340"/>
      <c r="O213" s="340"/>
      <c r="P213" s="159"/>
      <c r="Q213" s="159"/>
      <c r="R213" s="340"/>
      <c r="S213" s="35"/>
      <c r="T213" s="35"/>
      <c r="U213" s="159"/>
      <c r="V213" s="159"/>
      <c r="W213" s="159"/>
      <c r="X213" s="35"/>
      <c r="Y213" s="35"/>
      <c r="Z213" s="77"/>
      <c r="AA213" s="77"/>
      <c r="AB213" s="77"/>
      <c r="AC213" s="77"/>
      <c r="AD213" s="77"/>
      <c r="AE213" s="159"/>
      <c r="AF213" s="35"/>
      <c r="AH213" s="77"/>
      <c r="AJ213" s="77"/>
      <c r="AL213" s="77"/>
    </row>
    <row r="214" spans="1:38">
      <c r="A214" s="35"/>
      <c r="B214" s="35"/>
      <c r="C214" s="35"/>
      <c r="D214" s="35"/>
      <c r="E214" s="35"/>
      <c r="F214" s="35"/>
      <c r="G214" s="35"/>
      <c r="H214" s="35"/>
      <c r="I214" s="340"/>
      <c r="J214" s="35"/>
      <c r="K214" s="159"/>
      <c r="L214" s="159"/>
      <c r="M214" s="159"/>
      <c r="N214" s="340"/>
      <c r="O214" s="340"/>
      <c r="P214" s="159"/>
      <c r="Q214" s="159"/>
      <c r="R214" s="340"/>
      <c r="S214" s="35"/>
      <c r="T214" s="35"/>
      <c r="U214" s="159"/>
      <c r="V214" s="159"/>
      <c r="W214" s="159"/>
      <c r="X214" s="35"/>
      <c r="Y214" s="35"/>
      <c r="Z214" s="77"/>
      <c r="AA214" s="77"/>
      <c r="AB214" s="77"/>
      <c r="AC214" s="77"/>
      <c r="AD214" s="77"/>
      <c r="AE214" s="159"/>
      <c r="AF214" s="35"/>
      <c r="AH214" s="77"/>
      <c r="AJ214" s="77"/>
      <c r="AL214" s="77"/>
    </row>
    <row r="215" spans="1:38">
      <c r="A215" s="35"/>
      <c r="B215" s="35"/>
      <c r="C215" s="35"/>
      <c r="D215" s="35"/>
      <c r="E215" s="35"/>
      <c r="F215" s="35"/>
      <c r="G215" s="35"/>
      <c r="H215" s="35"/>
      <c r="I215" s="340"/>
      <c r="J215" s="35"/>
      <c r="K215" s="159"/>
      <c r="L215" s="159"/>
      <c r="M215" s="159"/>
      <c r="N215" s="340"/>
      <c r="O215" s="340"/>
      <c r="P215" s="159"/>
      <c r="Q215" s="159"/>
      <c r="R215" s="340"/>
      <c r="S215" s="35"/>
      <c r="T215" s="35"/>
      <c r="U215" s="159"/>
      <c r="V215" s="159"/>
      <c r="W215" s="159"/>
      <c r="X215" s="35"/>
      <c r="Y215" s="35"/>
      <c r="Z215" s="77"/>
      <c r="AA215" s="77"/>
      <c r="AB215" s="77"/>
      <c r="AC215" s="77"/>
      <c r="AD215" s="77"/>
      <c r="AE215" s="159"/>
      <c r="AF215" s="35"/>
      <c r="AH215" s="77"/>
      <c r="AJ215" s="77"/>
      <c r="AL215" s="77"/>
    </row>
    <row r="216" spans="1:38">
      <c r="A216" s="35"/>
      <c r="B216" s="35"/>
      <c r="C216" s="35"/>
      <c r="D216" s="35"/>
      <c r="E216" s="35"/>
      <c r="F216" s="35"/>
      <c r="G216" s="35"/>
      <c r="H216" s="35"/>
      <c r="I216" s="340"/>
      <c r="J216" s="35"/>
      <c r="K216" s="159"/>
      <c r="L216" s="159"/>
      <c r="M216" s="159"/>
      <c r="N216" s="340"/>
      <c r="O216" s="340"/>
      <c r="P216" s="159"/>
      <c r="Q216" s="159"/>
      <c r="R216" s="340"/>
      <c r="S216" s="35"/>
      <c r="T216" s="35"/>
      <c r="U216" s="159"/>
      <c r="V216" s="159"/>
      <c r="W216" s="159"/>
      <c r="X216" s="35"/>
      <c r="Y216" s="35"/>
      <c r="Z216" s="77"/>
      <c r="AA216" s="77"/>
      <c r="AB216" s="77"/>
      <c r="AC216" s="77"/>
      <c r="AD216" s="77"/>
      <c r="AE216" s="159"/>
      <c r="AF216" s="35"/>
      <c r="AH216" s="77"/>
      <c r="AJ216" s="77"/>
      <c r="AL216" s="77"/>
    </row>
    <row r="217" spans="1:38">
      <c r="A217" s="35"/>
      <c r="B217" s="35"/>
      <c r="C217" s="35"/>
      <c r="D217" s="35"/>
      <c r="E217" s="35"/>
      <c r="F217" s="35"/>
      <c r="G217" s="35"/>
      <c r="H217" s="35"/>
      <c r="I217" s="340"/>
      <c r="J217" s="35"/>
      <c r="K217" s="159"/>
      <c r="L217" s="159"/>
      <c r="M217" s="159"/>
      <c r="N217" s="340"/>
      <c r="O217" s="340"/>
      <c r="P217" s="159"/>
      <c r="Q217" s="159"/>
      <c r="R217" s="340"/>
      <c r="S217" s="35"/>
      <c r="T217" s="35"/>
      <c r="U217" s="159"/>
      <c r="V217" s="159"/>
      <c r="W217" s="159"/>
      <c r="X217" s="35"/>
      <c r="Y217" s="35"/>
      <c r="Z217" s="77"/>
      <c r="AA217" s="77"/>
      <c r="AB217" s="77"/>
      <c r="AC217" s="77"/>
      <c r="AD217" s="77"/>
      <c r="AE217" s="159"/>
      <c r="AF217" s="35"/>
      <c r="AH217" s="77"/>
      <c r="AJ217" s="77"/>
      <c r="AL217" s="77"/>
    </row>
    <row r="218" spans="1:38">
      <c r="A218" s="35"/>
      <c r="B218" s="35"/>
      <c r="C218" s="35"/>
      <c r="D218" s="35"/>
      <c r="E218" s="35"/>
      <c r="F218" s="35"/>
      <c r="G218" s="35"/>
      <c r="H218" s="35"/>
      <c r="I218" s="340"/>
      <c r="J218" s="35"/>
      <c r="K218" s="159"/>
      <c r="L218" s="159"/>
      <c r="M218" s="159"/>
      <c r="N218" s="340"/>
      <c r="O218" s="340"/>
      <c r="P218" s="159"/>
      <c r="Q218" s="159"/>
      <c r="R218" s="340"/>
      <c r="S218" s="35"/>
      <c r="T218" s="35"/>
      <c r="U218" s="159"/>
      <c r="V218" s="159"/>
      <c r="W218" s="159"/>
      <c r="X218" s="35"/>
      <c r="Y218" s="35"/>
      <c r="Z218" s="77"/>
      <c r="AA218" s="77"/>
      <c r="AB218" s="77"/>
      <c r="AC218" s="77"/>
      <c r="AD218" s="77"/>
      <c r="AE218" s="159"/>
      <c r="AF218" s="35"/>
      <c r="AH218" s="77"/>
      <c r="AJ218" s="77"/>
      <c r="AL218" s="77"/>
    </row>
    <row r="219" spans="1:38">
      <c r="A219" s="35"/>
      <c r="B219" s="35"/>
      <c r="C219" s="35"/>
      <c r="D219" s="35"/>
      <c r="E219" s="35"/>
      <c r="F219" s="35"/>
      <c r="G219" s="35"/>
      <c r="H219" s="35"/>
      <c r="I219" s="340"/>
      <c r="J219" s="35"/>
      <c r="K219" s="159"/>
      <c r="L219" s="159"/>
      <c r="M219" s="159"/>
      <c r="N219" s="340"/>
      <c r="O219" s="340"/>
      <c r="P219" s="159"/>
      <c r="Q219" s="159"/>
      <c r="R219" s="340"/>
      <c r="S219" s="35"/>
      <c r="T219" s="35"/>
      <c r="U219" s="159"/>
      <c r="V219" s="159"/>
      <c r="W219" s="159"/>
      <c r="X219" s="35"/>
      <c r="Y219" s="35"/>
      <c r="Z219" s="77"/>
      <c r="AA219" s="77"/>
      <c r="AB219" s="77"/>
      <c r="AC219" s="77"/>
      <c r="AD219" s="77"/>
      <c r="AE219" s="159"/>
      <c r="AF219" s="35"/>
      <c r="AH219" s="77"/>
      <c r="AJ219" s="77"/>
      <c r="AL219" s="77"/>
    </row>
    <row r="220" spans="1:38">
      <c r="A220" s="35"/>
      <c r="B220" s="35"/>
      <c r="C220" s="35"/>
      <c r="D220" s="35"/>
      <c r="E220" s="35"/>
      <c r="F220" s="35"/>
      <c r="G220" s="35"/>
      <c r="H220" s="35"/>
      <c r="I220" s="340"/>
      <c r="J220" s="35"/>
      <c r="K220" s="159"/>
      <c r="L220" s="159"/>
      <c r="M220" s="159"/>
      <c r="N220" s="340"/>
      <c r="O220" s="340"/>
      <c r="P220" s="159"/>
      <c r="Q220" s="159"/>
      <c r="R220" s="340"/>
      <c r="S220" s="35"/>
      <c r="T220" s="35"/>
      <c r="U220" s="159"/>
      <c r="V220" s="159"/>
      <c r="W220" s="159"/>
      <c r="X220" s="35"/>
      <c r="Y220" s="35"/>
      <c r="Z220" s="77"/>
      <c r="AA220" s="77"/>
      <c r="AB220" s="77"/>
      <c r="AC220" s="77"/>
      <c r="AD220" s="77"/>
      <c r="AE220" s="159"/>
      <c r="AF220" s="35"/>
      <c r="AH220" s="77"/>
      <c r="AJ220" s="77"/>
      <c r="AL220" s="77"/>
    </row>
    <row r="221" spans="1:38">
      <c r="A221" s="35"/>
      <c r="B221" s="35"/>
      <c r="C221" s="35"/>
      <c r="D221" s="35"/>
      <c r="E221" s="35"/>
      <c r="F221" s="35"/>
      <c r="G221" s="35"/>
      <c r="H221" s="35"/>
      <c r="I221" s="340"/>
      <c r="J221" s="35"/>
      <c r="K221" s="159"/>
      <c r="L221" s="159"/>
      <c r="M221" s="159"/>
      <c r="N221" s="340"/>
      <c r="O221" s="340"/>
      <c r="P221" s="159"/>
      <c r="Q221" s="159"/>
      <c r="R221" s="340"/>
      <c r="S221" s="35"/>
      <c r="T221" s="35"/>
      <c r="U221" s="159"/>
      <c r="V221" s="159"/>
      <c r="W221" s="159"/>
      <c r="X221" s="35"/>
      <c r="Y221" s="35"/>
      <c r="Z221" s="77"/>
      <c r="AA221" s="77"/>
      <c r="AB221" s="77"/>
      <c r="AC221" s="77"/>
      <c r="AD221" s="77"/>
      <c r="AE221" s="159"/>
      <c r="AF221" s="35"/>
      <c r="AH221" s="77"/>
      <c r="AJ221" s="77"/>
      <c r="AL221" s="77"/>
    </row>
    <row r="222" spans="1:38">
      <c r="A222" s="35"/>
      <c r="B222" s="35"/>
      <c r="C222" s="35"/>
      <c r="D222" s="35"/>
      <c r="E222" s="35"/>
      <c r="F222" s="35"/>
      <c r="G222" s="35"/>
      <c r="H222" s="35"/>
      <c r="I222" s="340"/>
      <c r="J222" s="35"/>
      <c r="K222" s="159"/>
      <c r="L222" s="159"/>
      <c r="M222" s="159"/>
      <c r="N222" s="340"/>
      <c r="O222" s="340"/>
      <c r="P222" s="159"/>
      <c r="Q222" s="159"/>
      <c r="R222" s="340"/>
      <c r="S222" s="35"/>
      <c r="T222" s="35"/>
      <c r="U222" s="159"/>
      <c r="V222" s="159"/>
      <c r="W222" s="159"/>
      <c r="X222" s="35"/>
      <c r="Y222" s="35"/>
      <c r="Z222" s="77"/>
      <c r="AA222" s="77"/>
      <c r="AB222" s="77"/>
      <c r="AC222" s="77"/>
      <c r="AD222" s="77"/>
      <c r="AE222" s="159"/>
      <c r="AF222" s="35"/>
      <c r="AH222" s="77"/>
      <c r="AJ222" s="77"/>
      <c r="AL222" s="77"/>
    </row>
    <row r="223" spans="1:38">
      <c r="A223" s="35"/>
      <c r="B223" s="35"/>
      <c r="C223" s="35"/>
      <c r="D223" s="35"/>
      <c r="E223" s="35"/>
      <c r="F223" s="35"/>
      <c r="G223" s="35"/>
      <c r="H223" s="35"/>
      <c r="I223" s="340"/>
      <c r="J223" s="35"/>
      <c r="K223" s="159"/>
      <c r="L223" s="159"/>
      <c r="M223" s="159"/>
      <c r="N223" s="340"/>
      <c r="O223" s="340"/>
      <c r="P223" s="159"/>
      <c r="Q223" s="159"/>
      <c r="R223" s="340"/>
      <c r="S223" s="35"/>
      <c r="T223" s="35"/>
      <c r="U223" s="159"/>
      <c r="V223" s="159"/>
      <c r="W223" s="159"/>
      <c r="X223" s="35"/>
      <c r="Y223" s="35"/>
      <c r="Z223" s="77"/>
      <c r="AA223" s="77"/>
      <c r="AB223" s="77"/>
      <c r="AC223" s="77"/>
      <c r="AD223" s="77"/>
      <c r="AE223" s="159"/>
      <c r="AF223" s="35"/>
      <c r="AH223" s="77"/>
      <c r="AJ223" s="77"/>
      <c r="AL223" s="77"/>
    </row>
    <row r="224" spans="1:38">
      <c r="A224" s="35"/>
      <c r="B224" s="35"/>
      <c r="C224" s="35"/>
      <c r="D224" s="35"/>
      <c r="E224" s="35"/>
      <c r="F224" s="35"/>
      <c r="G224" s="35"/>
      <c r="H224" s="35"/>
      <c r="I224" s="340"/>
      <c r="J224" s="35"/>
      <c r="K224" s="159"/>
      <c r="L224" s="159"/>
      <c r="M224" s="159"/>
      <c r="N224" s="340"/>
      <c r="O224" s="340"/>
      <c r="P224" s="159"/>
      <c r="Q224" s="159"/>
      <c r="R224" s="340"/>
      <c r="S224" s="35"/>
      <c r="T224" s="35"/>
      <c r="U224" s="159"/>
      <c r="V224" s="159"/>
      <c r="W224" s="159"/>
      <c r="X224" s="35"/>
      <c r="Y224" s="35"/>
      <c r="Z224" s="77"/>
      <c r="AA224" s="77"/>
      <c r="AB224" s="77"/>
      <c r="AC224" s="77"/>
      <c r="AD224" s="77"/>
      <c r="AE224" s="159"/>
      <c r="AF224" s="35"/>
      <c r="AH224" s="77"/>
      <c r="AJ224" s="77"/>
      <c r="AL224" s="77"/>
    </row>
    <row r="225" spans="1:38">
      <c r="A225" s="35"/>
      <c r="B225" s="35"/>
      <c r="C225" s="35"/>
      <c r="D225" s="35"/>
      <c r="E225" s="35"/>
      <c r="F225" s="35"/>
      <c r="G225" s="35"/>
      <c r="H225" s="35"/>
      <c r="I225" s="340"/>
      <c r="J225" s="35"/>
      <c r="K225" s="159"/>
      <c r="L225" s="159"/>
      <c r="M225" s="159"/>
      <c r="N225" s="340"/>
      <c r="O225" s="340"/>
      <c r="P225" s="159"/>
      <c r="Q225" s="159"/>
      <c r="R225" s="340"/>
      <c r="S225" s="35"/>
      <c r="T225" s="35"/>
      <c r="U225" s="159"/>
      <c r="V225" s="159"/>
      <c r="W225" s="159"/>
      <c r="X225" s="35"/>
      <c r="Y225" s="35"/>
      <c r="Z225" s="77"/>
      <c r="AA225" s="77"/>
      <c r="AB225" s="77"/>
      <c r="AC225" s="77"/>
      <c r="AD225" s="77"/>
      <c r="AE225" s="159"/>
      <c r="AF225" s="35"/>
      <c r="AH225" s="77"/>
      <c r="AJ225" s="77"/>
      <c r="AL225" s="77"/>
    </row>
    <row r="226" spans="1:38">
      <c r="A226" s="35"/>
      <c r="B226" s="35"/>
      <c r="C226" s="35"/>
      <c r="D226" s="35"/>
      <c r="E226" s="35"/>
      <c r="F226" s="35"/>
      <c r="G226" s="35"/>
      <c r="H226" s="35"/>
      <c r="I226" s="340"/>
      <c r="J226" s="35"/>
      <c r="K226" s="159"/>
      <c r="L226" s="159"/>
      <c r="M226" s="159"/>
      <c r="N226" s="340"/>
      <c r="O226" s="340"/>
      <c r="P226" s="159"/>
      <c r="Q226" s="159"/>
      <c r="R226" s="340"/>
      <c r="S226" s="35"/>
      <c r="T226" s="35"/>
      <c r="U226" s="159"/>
      <c r="V226" s="159"/>
      <c r="W226" s="159"/>
      <c r="X226" s="35"/>
      <c r="Y226" s="35"/>
      <c r="Z226" s="77"/>
      <c r="AA226" s="77"/>
      <c r="AB226" s="77"/>
      <c r="AC226" s="77"/>
      <c r="AD226" s="77"/>
      <c r="AE226" s="159"/>
      <c r="AF226" s="35"/>
      <c r="AH226" s="77"/>
      <c r="AJ226" s="77"/>
      <c r="AL226" s="77"/>
    </row>
    <row r="227" spans="1:38">
      <c r="A227" s="35"/>
      <c r="B227" s="35"/>
      <c r="C227" s="35"/>
      <c r="D227" s="35"/>
      <c r="E227" s="35"/>
      <c r="F227" s="35"/>
      <c r="G227" s="35"/>
      <c r="H227" s="35"/>
      <c r="I227" s="340"/>
      <c r="J227" s="35"/>
      <c r="K227" s="159"/>
      <c r="L227" s="159"/>
      <c r="M227" s="159"/>
      <c r="N227" s="340"/>
      <c r="O227" s="340"/>
      <c r="P227" s="159"/>
      <c r="Q227" s="159"/>
      <c r="R227" s="340"/>
      <c r="S227" s="35"/>
      <c r="T227" s="35"/>
      <c r="U227" s="159"/>
      <c r="V227" s="159"/>
      <c r="W227" s="159"/>
      <c r="X227" s="35"/>
      <c r="Y227" s="35"/>
      <c r="Z227" s="77"/>
      <c r="AA227" s="77"/>
      <c r="AB227" s="77"/>
      <c r="AC227" s="77"/>
      <c r="AD227" s="77"/>
      <c r="AE227" s="159"/>
      <c r="AF227" s="35"/>
      <c r="AH227" s="77"/>
      <c r="AJ227" s="77"/>
      <c r="AL227" s="77"/>
    </row>
    <row r="228" spans="1:38">
      <c r="A228" s="35"/>
      <c r="B228" s="35"/>
      <c r="C228" s="35"/>
      <c r="D228" s="35"/>
      <c r="E228" s="35"/>
      <c r="F228" s="35"/>
      <c r="G228" s="35"/>
      <c r="H228" s="35"/>
      <c r="I228" s="340"/>
      <c r="J228" s="35"/>
      <c r="K228" s="159"/>
      <c r="L228" s="159"/>
      <c r="M228" s="159"/>
      <c r="N228" s="340"/>
      <c r="O228" s="340"/>
      <c r="P228" s="159"/>
      <c r="Q228" s="159"/>
      <c r="R228" s="340"/>
      <c r="S228" s="35"/>
      <c r="T228" s="35"/>
      <c r="U228" s="159"/>
      <c r="V228" s="159"/>
      <c r="W228" s="159"/>
      <c r="X228" s="35"/>
      <c r="Y228" s="35"/>
      <c r="Z228" s="77"/>
      <c r="AA228" s="77"/>
      <c r="AB228" s="77"/>
      <c r="AC228" s="77"/>
      <c r="AD228" s="77"/>
      <c r="AE228" s="159"/>
      <c r="AF228" s="35"/>
      <c r="AH228" s="77"/>
      <c r="AJ228" s="77"/>
      <c r="AL228" s="77"/>
    </row>
    <row r="229" spans="1:38">
      <c r="A229" s="35"/>
      <c r="B229" s="35"/>
      <c r="C229" s="35"/>
      <c r="D229" s="35"/>
      <c r="E229" s="35"/>
      <c r="F229" s="35"/>
      <c r="G229" s="35"/>
      <c r="H229" s="35"/>
      <c r="I229" s="340"/>
      <c r="J229" s="35"/>
      <c r="K229" s="159"/>
      <c r="L229" s="159"/>
      <c r="M229" s="159"/>
      <c r="N229" s="340"/>
      <c r="O229" s="340"/>
      <c r="P229" s="159"/>
      <c r="Q229" s="159"/>
      <c r="R229" s="340"/>
      <c r="S229" s="35"/>
      <c r="T229" s="35"/>
      <c r="U229" s="159"/>
      <c r="V229" s="159"/>
      <c r="W229" s="159"/>
      <c r="X229" s="35"/>
      <c r="Y229" s="35"/>
      <c r="Z229" s="77"/>
      <c r="AA229" s="77"/>
      <c r="AB229" s="77"/>
      <c r="AC229" s="77"/>
      <c r="AD229" s="77"/>
      <c r="AE229" s="159"/>
      <c r="AF229" s="35"/>
      <c r="AH229" s="77"/>
      <c r="AJ229" s="77"/>
      <c r="AL229" s="77"/>
    </row>
    <row r="230" spans="1:38">
      <c r="L230" s="159"/>
      <c r="M230" s="159"/>
      <c r="N230" s="340"/>
      <c r="O230" s="340"/>
      <c r="P230" s="159"/>
      <c r="Q230" s="159"/>
      <c r="R230" s="340"/>
      <c r="S230" s="35"/>
      <c r="T230" s="35"/>
      <c r="U230" s="159"/>
      <c r="V230" s="159"/>
      <c r="W230" s="159"/>
      <c r="X230" s="35"/>
      <c r="Y230" s="35"/>
      <c r="Z230" s="77"/>
      <c r="AA230" s="77"/>
      <c r="AB230" s="77"/>
      <c r="AC230" s="77"/>
      <c r="AD230" s="77"/>
      <c r="AE230" s="159"/>
      <c r="AF230" s="35"/>
      <c r="AH230" s="77"/>
      <c r="AJ230" s="77"/>
      <c r="AL230" s="77"/>
    </row>
    <row r="231" spans="1:38">
      <c r="L231" s="159"/>
      <c r="M231" s="159"/>
      <c r="N231" s="340"/>
      <c r="O231" s="340"/>
      <c r="P231" s="159"/>
      <c r="Q231" s="159"/>
      <c r="R231" s="340"/>
      <c r="S231" s="35"/>
      <c r="T231" s="35"/>
      <c r="U231" s="159"/>
      <c r="V231" s="159"/>
      <c r="W231" s="159"/>
      <c r="X231" s="35"/>
      <c r="Y231" s="35"/>
      <c r="Z231" s="77"/>
      <c r="AB231" s="77"/>
      <c r="AD231" s="77"/>
      <c r="AF231" s="35"/>
      <c r="AH231" s="77"/>
      <c r="AJ231" s="77"/>
      <c r="AL231" s="77"/>
    </row>
    <row r="232" spans="1:38">
      <c r="L232" s="159"/>
      <c r="M232" s="159"/>
      <c r="N232" s="340"/>
      <c r="O232" s="340"/>
      <c r="P232" s="159"/>
      <c r="Q232" s="159"/>
      <c r="R232" s="340"/>
      <c r="S232" s="35"/>
      <c r="T232" s="35"/>
      <c r="U232" s="159"/>
      <c r="V232" s="159"/>
      <c r="W232" s="159"/>
      <c r="X232" s="35"/>
      <c r="Y232" s="35"/>
      <c r="Z232" s="77"/>
      <c r="AB232" s="77"/>
      <c r="AD232" s="77"/>
      <c r="AF232" s="35"/>
      <c r="AH232" s="77"/>
      <c r="AJ232" s="77"/>
      <c r="AL232" s="77"/>
    </row>
    <row r="233" spans="1:38">
      <c r="L233" s="159"/>
      <c r="M233" s="159"/>
      <c r="N233" s="340"/>
      <c r="O233" s="340"/>
      <c r="P233" s="159"/>
      <c r="Q233" s="159"/>
      <c r="R233" s="340"/>
      <c r="S233" s="35"/>
      <c r="T233" s="35"/>
      <c r="U233" s="159"/>
      <c r="V233" s="159"/>
      <c r="W233" s="159"/>
      <c r="X233" s="35"/>
      <c r="Y233" s="35"/>
      <c r="Z233" s="77"/>
      <c r="AB233" s="77"/>
      <c r="AD233" s="77"/>
      <c r="AF233" s="35"/>
      <c r="AH233" s="77"/>
      <c r="AJ233" s="77"/>
      <c r="AL233" s="77"/>
    </row>
    <row r="234" spans="1:38">
      <c r="L234" s="159"/>
      <c r="M234" s="159"/>
      <c r="N234" s="340"/>
      <c r="O234" s="340"/>
      <c r="P234" s="159"/>
      <c r="Q234" s="159"/>
      <c r="R234" s="340"/>
      <c r="S234" s="35"/>
      <c r="T234" s="35"/>
      <c r="U234" s="159"/>
      <c r="V234" s="159"/>
      <c r="W234" s="159"/>
      <c r="X234" s="35"/>
      <c r="Y234" s="35"/>
      <c r="Z234" s="77"/>
      <c r="AB234" s="77"/>
      <c r="AD234" s="77"/>
      <c r="AF234" s="35"/>
      <c r="AH234" s="77"/>
      <c r="AJ234" s="77"/>
      <c r="AL234" s="77"/>
    </row>
    <row r="235" spans="1:38">
      <c r="L235" s="159"/>
      <c r="M235" s="159"/>
      <c r="N235" s="340"/>
      <c r="O235" s="340"/>
      <c r="P235" s="159"/>
      <c r="Q235" s="159"/>
      <c r="R235" s="340"/>
      <c r="S235" s="35"/>
      <c r="T235" s="35"/>
      <c r="U235" s="159"/>
      <c r="V235" s="159"/>
      <c r="W235" s="159"/>
      <c r="X235" s="35"/>
      <c r="Y235" s="35"/>
      <c r="Z235" s="77"/>
      <c r="AB235" s="77"/>
      <c r="AD235" s="77"/>
      <c r="AF235" s="35"/>
      <c r="AH235" s="77"/>
      <c r="AJ235" s="77"/>
      <c r="AL235" s="77"/>
    </row>
    <row r="236" spans="1:38">
      <c r="L236" s="159"/>
      <c r="M236" s="159"/>
      <c r="N236" s="340"/>
      <c r="O236" s="340"/>
      <c r="P236" s="159"/>
      <c r="Q236" s="159"/>
      <c r="R236" s="340"/>
      <c r="S236" s="35"/>
      <c r="T236" s="35"/>
      <c r="U236" s="159"/>
      <c r="V236" s="159"/>
      <c r="W236" s="159"/>
      <c r="X236" s="35"/>
      <c r="Y236" s="35"/>
      <c r="Z236" s="77"/>
      <c r="AB236" s="77"/>
      <c r="AD236" s="77"/>
      <c r="AF236" s="35"/>
      <c r="AH236" s="77"/>
      <c r="AJ236" s="77"/>
      <c r="AL236" s="77"/>
    </row>
    <row r="237" spans="1:38">
      <c r="L237" s="159"/>
      <c r="M237" s="159"/>
      <c r="N237" s="340"/>
      <c r="O237" s="340"/>
      <c r="P237" s="159"/>
      <c r="Q237" s="159"/>
      <c r="R237" s="340"/>
      <c r="S237" s="35"/>
      <c r="T237" s="35"/>
      <c r="U237" s="159"/>
      <c r="V237" s="159"/>
      <c r="W237" s="159"/>
      <c r="X237" s="35"/>
      <c r="Y237" s="35"/>
      <c r="Z237" s="77"/>
      <c r="AB237" s="77"/>
      <c r="AD237" s="77"/>
      <c r="AF237" s="35"/>
      <c r="AH237" s="77"/>
      <c r="AJ237" s="77"/>
      <c r="AL237" s="77"/>
    </row>
    <row r="238" spans="1:38">
      <c r="L238" s="159"/>
      <c r="M238" s="159"/>
      <c r="N238" s="340"/>
      <c r="O238" s="340"/>
      <c r="P238" s="159"/>
      <c r="Q238" s="159"/>
      <c r="R238" s="340"/>
      <c r="S238" s="35"/>
      <c r="T238" s="35"/>
      <c r="U238" s="159"/>
      <c r="V238" s="159"/>
      <c r="W238" s="159"/>
      <c r="X238" s="35"/>
      <c r="Y238" s="35"/>
      <c r="Z238" s="77"/>
      <c r="AB238" s="77"/>
      <c r="AD238" s="77"/>
      <c r="AF238" s="35"/>
      <c r="AH238" s="77"/>
      <c r="AJ238" s="77"/>
      <c r="AL238" s="77"/>
    </row>
    <row r="239" spans="1:38">
      <c r="L239" s="159"/>
      <c r="M239" s="159"/>
      <c r="N239" s="340"/>
      <c r="O239" s="340"/>
      <c r="P239" s="159"/>
      <c r="Q239" s="159"/>
      <c r="R239" s="340"/>
      <c r="S239" s="35"/>
      <c r="T239" s="35"/>
      <c r="U239" s="159"/>
      <c r="V239" s="159"/>
      <c r="W239" s="159"/>
      <c r="X239" s="35"/>
      <c r="Y239" s="35"/>
      <c r="Z239" s="77"/>
      <c r="AB239" s="77"/>
      <c r="AD239" s="77"/>
      <c r="AF239" s="35"/>
      <c r="AH239" s="77"/>
      <c r="AJ239" s="77"/>
      <c r="AL239" s="77"/>
    </row>
    <row r="240" spans="1:38">
      <c r="L240" s="159"/>
      <c r="M240" s="159"/>
      <c r="N240" s="340"/>
      <c r="O240" s="340"/>
      <c r="P240" s="159"/>
      <c r="Q240" s="159"/>
      <c r="R240" s="340"/>
      <c r="S240" s="35"/>
      <c r="T240" s="35"/>
      <c r="U240" s="159"/>
      <c r="V240" s="159"/>
      <c r="W240" s="159"/>
      <c r="X240" s="35"/>
      <c r="Y240" s="35"/>
      <c r="Z240" s="77"/>
      <c r="AB240" s="77"/>
      <c r="AD240" s="77"/>
      <c r="AF240" s="35"/>
      <c r="AH240" s="77"/>
      <c r="AJ240" s="77"/>
      <c r="AL240" s="77"/>
    </row>
    <row r="241" spans="12:38">
      <c r="L241" s="159"/>
      <c r="M241" s="159"/>
      <c r="N241" s="340"/>
      <c r="O241" s="340"/>
      <c r="P241" s="159"/>
      <c r="Q241" s="159"/>
      <c r="R241" s="340"/>
      <c r="S241" s="35"/>
      <c r="T241" s="35"/>
      <c r="U241" s="159"/>
      <c r="V241" s="159"/>
      <c r="W241" s="159"/>
      <c r="X241" s="35"/>
      <c r="Y241" s="35"/>
      <c r="Z241" s="77"/>
      <c r="AB241" s="77"/>
      <c r="AD241" s="77"/>
      <c r="AF241" s="35"/>
      <c r="AH241" s="77"/>
      <c r="AJ241" s="77"/>
      <c r="AL241" s="77"/>
    </row>
    <row r="242" spans="12:38">
      <c r="L242" s="159"/>
      <c r="M242" s="159"/>
      <c r="N242" s="340"/>
      <c r="O242" s="340"/>
      <c r="P242" s="159"/>
      <c r="Q242" s="159"/>
      <c r="R242" s="340"/>
      <c r="S242" s="35"/>
      <c r="T242" s="35"/>
      <c r="U242" s="159"/>
      <c r="V242" s="159"/>
      <c r="W242" s="159"/>
      <c r="X242" s="35"/>
      <c r="Y242" s="35"/>
      <c r="Z242" s="77"/>
      <c r="AB242" s="77"/>
      <c r="AD242" s="77"/>
      <c r="AF242" s="35"/>
      <c r="AH242" s="77"/>
      <c r="AJ242" s="77"/>
      <c r="AL242" s="77"/>
    </row>
    <row r="243" spans="12:38">
      <c r="L243" s="159"/>
      <c r="M243" s="159"/>
      <c r="N243" s="340"/>
      <c r="O243" s="340"/>
      <c r="P243" s="159"/>
      <c r="Q243" s="159"/>
      <c r="R243" s="340"/>
      <c r="S243" s="35"/>
      <c r="T243" s="35"/>
      <c r="U243" s="159"/>
      <c r="V243" s="159"/>
      <c r="W243" s="159"/>
      <c r="X243" s="35"/>
      <c r="Y243" s="35"/>
      <c r="Z243" s="77"/>
      <c r="AB243" s="77"/>
      <c r="AD243" s="77"/>
      <c r="AF243" s="35"/>
      <c r="AH243" s="77"/>
      <c r="AJ243" s="77"/>
      <c r="AL243" s="77"/>
    </row>
    <row r="244" spans="12:38">
      <c r="L244" s="159"/>
      <c r="M244" s="159"/>
      <c r="N244" s="340"/>
      <c r="O244" s="340"/>
      <c r="P244" s="159"/>
      <c r="Q244" s="159"/>
      <c r="R244" s="340"/>
      <c r="S244" s="35"/>
      <c r="T244" s="35"/>
      <c r="U244" s="159"/>
      <c r="V244" s="159"/>
      <c r="W244" s="159"/>
      <c r="X244" s="35"/>
      <c r="Y244" s="35"/>
      <c r="Z244" s="77"/>
      <c r="AB244" s="77"/>
      <c r="AD244" s="77"/>
      <c r="AF244" s="35"/>
      <c r="AH244" s="77"/>
      <c r="AJ244" s="77"/>
      <c r="AL244" s="77"/>
    </row>
    <row r="245" spans="12:38">
      <c r="L245" s="159"/>
      <c r="M245" s="159"/>
      <c r="N245" s="340"/>
      <c r="O245" s="340"/>
      <c r="P245" s="159"/>
      <c r="Q245" s="159"/>
      <c r="R245" s="340"/>
      <c r="S245" s="35"/>
      <c r="T245" s="35"/>
      <c r="U245" s="159"/>
      <c r="V245" s="159"/>
      <c r="W245" s="159"/>
      <c r="X245" s="35"/>
      <c r="Y245" s="35"/>
      <c r="Z245" s="77"/>
      <c r="AB245" s="77"/>
      <c r="AD245" s="77"/>
      <c r="AF245" s="35"/>
      <c r="AH245" s="77"/>
      <c r="AJ245" s="77"/>
      <c r="AL245" s="77"/>
    </row>
    <row r="246" spans="12:38">
      <c r="L246" s="159"/>
      <c r="M246" s="159"/>
      <c r="N246" s="340"/>
      <c r="O246" s="340"/>
      <c r="P246" s="159"/>
      <c r="Q246" s="159"/>
      <c r="R246" s="340"/>
      <c r="S246" s="35"/>
      <c r="T246" s="35"/>
      <c r="U246" s="159"/>
      <c r="V246" s="159"/>
      <c r="W246" s="159"/>
      <c r="X246" s="35"/>
      <c r="Y246" s="35"/>
      <c r="Z246" s="77"/>
      <c r="AB246" s="77"/>
      <c r="AD246" s="77"/>
      <c r="AF246" s="35"/>
      <c r="AH246" s="77"/>
      <c r="AJ246" s="77"/>
      <c r="AL246" s="77"/>
    </row>
    <row r="247" spans="12:38">
      <c r="L247" s="159"/>
      <c r="M247" s="159"/>
      <c r="N247" s="340"/>
      <c r="O247" s="340"/>
      <c r="P247" s="159"/>
      <c r="Q247" s="159"/>
      <c r="R247" s="340"/>
      <c r="S247" s="35"/>
      <c r="T247" s="35"/>
      <c r="U247" s="159"/>
      <c r="V247" s="159"/>
      <c r="W247" s="159"/>
      <c r="X247" s="35"/>
      <c r="Y247" s="35"/>
      <c r="Z247" s="77"/>
      <c r="AB247" s="77"/>
      <c r="AD247" s="77"/>
      <c r="AF247" s="35"/>
      <c r="AH247" s="77"/>
      <c r="AJ247" s="77"/>
      <c r="AL247" s="77"/>
    </row>
    <row r="248" spans="12:38">
      <c r="L248" s="159"/>
      <c r="M248" s="159"/>
      <c r="N248" s="340"/>
      <c r="O248" s="340"/>
      <c r="P248" s="159"/>
      <c r="Q248" s="159"/>
      <c r="R248" s="340"/>
      <c r="S248" s="35"/>
      <c r="T248" s="35"/>
      <c r="U248" s="159"/>
      <c r="V248" s="159"/>
      <c r="W248" s="159"/>
      <c r="X248" s="35"/>
      <c r="Y248" s="35"/>
      <c r="Z248" s="77"/>
      <c r="AB248" s="77"/>
      <c r="AD248" s="77"/>
      <c r="AF248" s="35"/>
      <c r="AH248" s="77"/>
      <c r="AJ248" s="77"/>
      <c r="AL248" s="77"/>
    </row>
    <row r="249" spans="12:38">
      <c r="L249" s="159"/>
      <c r="M249" s="159"/>
      <c r="N249" s="340"/>
      <c r="O249" s="340"/>
      <c r="P249" s="159"/>
      <c r="Q249" s="159"/>
      <c r="R249" s="340"/>
      <c r="S249" s="35"/>
      <c r="T249" s="35"/>
      <c r="U249" s="159"/>
      <c r="V249" s="159"/>
      <c r="W249" s="159"/>
      <c r="X249" s="35"/>
      <c r="Y249" s="35"/>
      <c r="Z249" s="77"/>
      <c r="AB249" s="77"/>
      <c r="AD249" s="77"/>
      <c r="AF249" s="35"/>
      <c r="AH249" s="77"/>
      <c r="AJ249" s="77"/>
      <c r="AL249" s="77"/>
    </row>
    <row r="250" spans="12:38">
      <c r="L250" s="159"/>
      <c r="M250" s="159"/>
      <c r="N250" s="340"/>
      <c r="O250" s="340"/>
      <c r="P250" s="159"/>
      <c r="Q250" s="159"/>
      <c r="R250" s="340"/>
      <c r="S250" s="35"/>
      <c r="T250" s="35"/>
      <c r="U250" s="159"/>
      <c r="V250" s="159"/>
      <c r="W250" s="159"/>
      <c r="X250" s="35"/>
      <c r="Y250" s="35"/>
      <c r="Z250" s="77"/>
      <c r="AB250" s="77"/>
      <c r="AD250" s="77"/>
      <c r="AF250" s="35"/>
      <c r="AH250" s="77"/>
      <c r="AJ250" s="77"/>
      <c r="AL250" s="77"/>
    </row>
    <row r="251" spans="12:38">
      <c r="L251" s="159"/>
      <c r="M251" s="159"/>
      <c r="N251" s="340"/>
      <c r="O251" s="340"/>
      <c r="P251" s="159"/>
      <c r="Q251" s="159"/>
      <c r="R251" s="340"/>
      <c r="S251" s="35"/>
      <c r="T251" s="35"/>
      <c r="U251" s="159"/>
      <c r="V251" s="159"/>
      <c r="W251" s="159"/>
      <c r="X251" s="35"/>
      <c r="Y251" s="35"/>
      <c r="Z251" s="77"/>
      <c r="AB251" s="77"/>
      <c r="AD251" s="77"/>
      <c r="AF251" s="35"/>
      <c r="AH251" s="77"/>
      <c r="AJ251" s="77"/>
      <c r="AL251" s="77"/>
    </row>
    <row r="252" spans="12:38">
      <c r="L252" s="159"/>
      <c r="M252" s="159"/>
      <c r="N252" s="340"/>
      <c r="O252" s="340"/>
      <c r="P252" s="159"/>
      <c r="Q252" s="159"/>
      <c r="R252" s="340"/>
      <c r="S252" s="35"/>
      <c r="T252" s="35"/>
      <c r="U252" s="159"/>
      <c r="V252" s="159"/>
      <c r="W252" s="159"/>
      <c r="X252" s="35"/>
      <c r="Y252" s="35"/>
      <c r="Z252" s="77"/>
      <c r="AB252" s="77"/>
      <c r="AD252" s="77"/>
      <c r="AF252" s="35"/>
      <c r="AH252" s="77"/>
      <c r="AJ252" s="77"/>
      <c r="AL252" s="77"/>
    </row>
    <row r="253" spans="12:38">
      <c r="L253" s="159"/>
      <c r="M253" s="159"/>
      <c r="N253" s="340"/>
      <c r="O253" s="340"/>
      <c r="P253" s="159"/>
      <c r="Q253" s="159"/>
      <c r="R253" s="340"/>
      <c r="S253" s="35"/>
      <c r="T253" s="35"/>
      <c r="U253" s="159"/>
      <c r="V253" s="159"/>
      <c r="W253" s="159"/>
      <c r="X253" s="35"/>
      <c r="Y253" s="35"/>
      <c r="Z253" s="77"/>
      <c r="AB253" s="77"/>
      <c r="AD253" s="77"/>
      <c r="AF253" s="35"/>
      <c r="AH253" s="77"/>
      <c r="AJ253" s="77"/>
      <c r="AL253" s="77"/>
    </row>
  </sheetData>
  <mergeCells count="1">
    <mergeCell ref="T5:V5"/>
  </mergeCells>
  <conditionalFormatting sqref="H10:H17">
    <cfRule type="cellIs" dxfId="101" priority="17" operator="lessThan">
      <formula>0</formula>
    </cfRule>
    <cfRule type="cellIs" dxfId="100" priority="18" operator="greaterThan">
      <formula>0</formula>
    </cfRule>
  </conditionalFormatting>
  <conditionalFormatting sqref="J10:J17">
    <cfRule type="cellIs" dxfId="99" priority="15" operator="lessThan">
      <formula>0</formula>
    </cfRule>
    <cfRule type="cellIs" dxfId="98" priority="16" operator="greaterThan">
      <formula>0</formula>
    </cfRule>
  </conditionalFormatting>
  <conditionalFormatting sqref="L10:L17">
    <cfRule type="cellIs" dxfId="97" priority="13" operator="lessThan">
      <formula>0</formula>
    </cfRule>
    <cfRule type="cellIs" dxfId="96" priority="14" operator="greaterThan">
      <formula>0</formula>
    </cfRule>
  </conditionalFormatting>
  <conditionalFormatting sqref="T10:T17">
    <cfRule type="cellIs" dxfId="95" priority="9" operator="lessThan">
      <formula>0</formula>
    </cfRule>
    <cfRule type="cellIs" dxfId="94" priority="10" operator="greaterThan">
      <formula>0</formula>
    </cfRule>
  </conditionalFormatting>
  <conditionalFormatting sqref="Y10:Y17">
    <cfRule type="cellIs" dxfId="93" priority="7" operator="lessThan">
      <formula>0</formula>
    </cfRule>
    <cfRule type="cellIs" dxfId="92" priority="8" operator="greaterThan">
      <formula>0</formula>
    </cfRule>
  </conditionalFormatting>
  <conditionalFormatting sqref="Q10:Q17">
    <cfRule type="cellIs" dxfId="91" priority="5" operator="lessThan">
      <formula>0</formula>
    </cfRule>
    <cfRule type="cellIs" dxfId="90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P2:AR280"/>
  <sheetViews>
    <sheetView zoomScale="94" zoomScaleNormal="94" workbookViewId="0">
      <selection activeCell="H32" sqref="H32"/>
    </sheetView>
  </sheetViews>
  <sheetFormatPr baseColWidth="10" defaultRowHeight="15"/>
  <cols>
    <col min="28" max="28" width="14" customWidth="1"/>
    <col min="29" max="29" width="12.54296875" customWidth="1"/>
    <col min="30" max="30" width="10.90625" customWidth="1"/>
  </cols>
  <sheetData>
    <row r="2" spans="22:44" s="180" customFormat="1" ht="31.8">
      <c r="V2" s="4"/>
      <c r="W2" s="4"/>
      <c r="X2" s="4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5" spans="22:44" s="184" customFormat="1" ht="19.8">
      <c r="V5" s="4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22:44" ht="15" customHeight="1"/>
    <row r="11" spans="22:44" ht="15.6">
      <c r="W11" s="2"/>
      <c r="X11" s="2"/>
      <c r="Y11" s="2"/>
    </row>
    <row r="12" spans="22:44" ht="15.6">
      <c r="W12" s="2"/>
      <c r="X12" s="2"/>
      <c r="Y12" s="4"/>
      <c r="Z12" s="4"/>
      <c r="AA12" s="4"/>
    </row>
    <row r="13" spans="22:44">
      <c r="W13" s="1"/>
      <c r="X13" s="1"/>
      <c r="Y13" s="11"/>
      <c r="Z13" s="11"/>
      <c r="AA13" s="11"/>
    </row>
    <row r="14" spans="22:44">
      <c r="W14" s="1"/>
      <c r="X14" s="1"/>
      <c r="Y14" s="11"/>
      <c r="Z14" s="11"/>
      <c r="AA14" s="11"/>
    </row>
    <row r="15" spans="22:44">
      <c r="W15" s="1"/>
      <c r="X15" s="1"/>
      <c r="Y15" s="11"/>
      <c r="Z15" s="11"/>
      <c r="AA15" s="11"/>
    </row>
    <row r="16" spans="22:44">
      <c r="W16" s="1"/>
      <c r="X16" s="1"/>
      <c r="Y16" s="11"/>
      <c r="Z16" s="11"/>
      <c r="AA16" s="11"/>
    </row>
    <row r="17" spans="23:27">
      <c r="W17" s="1"/>
      <c r="X17" s="1"/>
      <c r="Y17" s="11"/>
      <c r="Z17" s="11"/>
      <c r="AA17" s="11"/>
    </row>
    <row r="18" spans="23:27">
      <c r="W18" s="1"/>
      <c r="X18" s="1"/>
      <c r="Y18" s="11"/>
      <c r="Z18" s="11"/>
      <c r="AA18" s="11"/>
    </row>
    <row r="19" spans="23:27">
      <c r="W19" s="1"/>
      <c r="X19" s="1"/>
      <c r="Y19" s="11"/>
      <c r="Z19" s="11"/>
      <c r="AA19" s="11"/>
    </row>
    <row r="20" spans="23:27">
      <c r="W20" s="1"/>
      <c r="X20" s="1"/>
      <c r="Y20" s="11"/>
      <c r="Z20" s="11"/>
      <c r="AA20" s="11"/>
    </row>
    <row r="21" spans="23:27">
      <c r="W21" s="1"/>
      <c r="X21" s="1"/>
      <c r="Y21" s="11"/>
      <c r="Z21" s="11"/>
      <c r="AA21" s="11"/>
    </row>
    <row r="22" spans="23:27">
      <c r="W22" s="1"/>
      <c r="X22" s="1"/>
      <c r="Y22" s="11"/>
      <c r="Z22" s="11"/>
      <c r="AA22" s="11"/>
    </row>
    <row r="23" spans="23:27">
      <c r="W23" s="13"/>
      <c r="X23" s="13"/>
      <c r="Y23" s="11"/>
      <c r="Z23" s="11"/>
      <c r="AA23" s="11"/>
    </row>
    <row r="24" spans="23:27" ht="16.5" customHeight="1">
      <c r="W24" s="13"/>
      <c r="X24" s="13"/>
      <c r="Y24" s="11"/>
      <c r="Z24" s="11"/>
      <c r="AA24" s="11"/>
    </row>
    <row r="25" spans="23:27" ht="16.5" customHeight="1">
      <c r="W25" s="13"/>
      <c r="X25" s="13"/>
      <c r="Y25" s="11"/>
      <c r="Z25" s="11"/>
      <c r="AA25" s="11"/>
    </row>
    <row r="26" spans="23:27">
      <c r="W26" s="13"/>
      <c r="X26" s="13"/>
      <c r="Y26" s="11"/>
      <c r="Z26" s="11"/>
      <c r="AA26" s="11"/>
    </row>
    <row r="27" spans="23:27">
      <c r="W27" s="13"/>
      <c r="X27" s="13"/>
      <c r="Y27" s="11"/>
      <c r="Z27" s="11"/>
      <c r="AA27" s="11"/>
    </row>
    <row r="28" spans="23:27" ht="17.25" customHeight="1">
      <c r="W28" s="13"/>
      <c r="X28" s="13"/>
      <c r="Y28" s="11"/>
      <c r="Z28" s="11"/>
      <c r="AA28" s="11"/>
    </row>
    <row r="29" spans="23:27">
      <c r="W29" s="13"/>
      <c r="X29" s="13"/>
      <c r="Y29" s="11"/>
      <c r="Z29" s="11"/>
      <c r="AA29" s="11"/>
    </row>
    <row r="30" spans="23:27">
      <c r="W30" s="13"/>
      <c r="X30" s="13"/>
      <c r="Y30" s="11"/>
      <c r="Z30" s="11"/>
      <c r="AA30" s="11"/>
    </row>
    <row r="31" spans="23:27" ht="21">
      <c r="W31" s="56"/>
      <c r="X31" s="56"/>
      <c r="Y31" s="11"/>
      <c r="Z31" s="11"/>
      <c r="AA31" s="11"/>
    </row>
    <row r="33" spans="23:24" ht="15.6">
      <c r="W33" s="1"/>
      <c r="X33" s="5"/>
    </row>
    <row r="156" spans="16:16">
      <c r="P156" s="3" t="s">
        <v>652</v>
      </c>
    </row>
    <row r="174" spans="22:27">
      <c r="V174" s="1"/>
      <c r="W174" s="1"/>
      <c r="X174" s="1"/>
      <c r="Y174" s="1"/>
      <c r="Z174" s="1"/>
    </row>
    <row r="175" spans="22:27">
      <c r="V175" s="1"/>
      <c r="W175" s="1"/>
      <c r="X175" s="1"/>
      <c r="Y175" s="1"/>
      <c r="Z175" s="1"/>
      <c r="AA175" s="14"/>
    </row>
    <row r="176" spans="22:27">
      <c r="V176" s="1"/>
      <c r="W176" s="1"/>
      <c r="X176" s="1"/>
      <c r="Y176" s="1"/>
      <c r="Z176" s="1"/>
      <c r="AA176" s="14"/>
    </row>
    <row r="177" spans="22:27">
      <c r="V177" s="1"/>
      <c r="W177" s="1"/>
      <c r="X177" s="1"/>
      <c r="Y177" s="1"/>
      <c r="Z177" s="1"/>
      <c r="AA177" s="14"/>
    </row>
    <row r="178" spans="22:27">
      <c r="V178" s="1"/>
      <c r="W178" s="1"/>
      <c r="X178" s="1"/>
      <c r="Y178" s="1"/>
      <c r="Z178" s="1"/>
      <c r="AA178" s="14"/>
    </row>
    <row r="179" spans="22:27">
      <c r="V179" s="1"/>
      <c r="W179" s="1"/>
      <c r="X179" s="1"/>
      <c r="Y179" s="1"/>
      <c r="Z179" s="1"/>
      <c r="AA179" s="14"/>
    </row>
    <row r="180" spans="22:27">
      <c r="V180" s="1"/>
      <c r="W180" s="1"/>
      <c r="X180" s="1"/>
      <c r="Y180" s="1"/>
      <c r="Z180" s="1"/>
      <c r="AA180" s="14"/>
    </row>
    <row r="181" spans="22:27">
      <c r="V181" s="1"/>
      <c r="W181" s="1"/>
      <c r="X181" s="1"/>
      <c r="Y181" s="1"/>
      <c r="Z181" s="1"/>
      <c r="AA181" s="14"/>
    </row>
    <row r="182" spans="22:27">
      <c r="V182" s="1"/>
      <c r="W182" s="1"/>
      <c r="X182" s="1"/>
      <c r="Y182" s="1"/>
      <c r="Z182" s="1"/>
      <c r="AA182" s="14"/>
    </row>
    <row r="183" spans="22:27">
      <c r="V183" s="1"/>
      <c r="W183" s="1"/>
      <c r="X183" s="1"/>
      <c r="Y183" s="1"/>
      <c r="Z183" s="1"/>
      <c r="AA183" s="14"/>
    </row>
    <row r="184" spans="22:27">
      <c r="V184" s="1"/>
      <c r="W184" s="1"/>
      <c r="X184" s="1"/>
      <c r="Y184" s="1"/>
      <c r="Z184" s="1"/>
      <c r="AA184" s="14"/>
    </row>
    <row r="185" spans="22:27">
      <c r="V185" s="1"/>
      <c r="W185" s="1"/>
      <c r="X185" s="1"/>
      <c r="Y185" s="1"/>
      <c r="Z185" s="1"/>
      <c r="AA185" s="14"/>
    </row>
    <row r="186" spans="22:27">
      <c r="V186" s="1"/>
      <c r="W186" s="1"/>
      <c r="X186" s="1"/>
      <c r="Y186" s="1"/>
      <c r="Z186" s="1"/>
      <c r="AA186" s="14"/>
    </row>
    <row r="187" spans="22:27">
      <c r="V187" s="1"/>
      <c r="W187" s="1"/>
      <c r="X187" s="1"/>
      <c r="Y187" s="1"/>
      <c r="Z187" s="1"/>
      <c r="AA187" s="14"/>
    </row>
    <row r="188" spans="22:27">
      <c r="V188" s="1"/>
      <c r="W188" s="1"/>
      <c r="X188" s="1"/>
      <c r="Y188" s="1"/>
      <c r="Z188" s="1"/>
      <c r="AA188" s="14"/>
    </row>
    <row r="189" spans="22:27">
      <c r="V189" s="1"/>
      <c r="W189" s="1"/>
      <c r="X189" s="1"/>
      <c r="Y189" s="1"/>
      <c r="Z189" s="1"/>
      <c r="AA189" s="14"/>
    </row>
    <row r="190" spans="22:27">
      <c r="V190" s="1"/>
      <c r="W190" s="1"/>
      <c r="X190" s="1"/>
      <c r="Y190" s="1"/>
      <c r="Z190" s="1"/>
      <c r="AA190" s="14"/>
    </row>
    <row r="191" spans="22:27">
      <c r="V191" s="1"/>
      <c r="W191" s="1"/>
      <c r="X191" s="1"/>
      <c r="Y191" s="1"/>
      <c r="Z191" s="1"/>
      <c r="AA191" s="14"/>
    </row>
    <row r="192" spans="22:27">
      <c r="V192" s="1"/>
      <c r="W192" s="1"/>
      <c r="X192" s="1"/>
      <c r="Y192" s="1"/>
      <c r="Z192" s="1"/>
      <c r="AA192" s="14"/>
    </row>
    <row r="193" spans="22:27">
      <c r="V193" s="1"/>
      <c r="W193" s="1"/>
      <c r="X193" s="1"/>
      <c r="Y193" s="1"/>
      <c r="Z193" s="1"/>
      <c r="AA193" s="14"/>
    </row>
    <row r="194" spans="22:27">
      <c r="V194" s="1"/>
      <c r="W194" s="1"/>
      <c r="X194" s="1"/>
      <c r="Y194" s="1"/>
      <c r="Z194" s="1"/>
      <c r="AA194" s="14"/>
    </row>
    <row r="195" spans="22:27">
      <c r="V195" s="1"/>
      <c r="W195" s="1"/>
      <c r="X195" s="1"/>
      <c r="Y195" s="1"/>
      <c r="Z195" s="1"/>
      <c r="AA195" s="14"/>
    </row>
    <row r="196" spans="22:27">
      <c r="V196" s="1"/>
      <c r="W196" s="1"/>
      <c r="X196" s="1"/>
      <c r="Y196" s="1"/>
      <c r="Z196" s="1"/>
      <c r="AA196" s="14"/>
    </row>
    <row r="197" spans="22:27">
      <c r="V197" s="1"/>
      <c r="W197" s="1"/>
      <c r="X197" s="1"/>
      <c r="Y197" s="1"/>
      <c r="Z197" s="1"/>
      <c r="AA197" s="14"/>
    </row>
    <row r="198" spans="22:27">
      <c r="V198" s="1"/>
      <c r="W198" s="1"/>
      <c r="X198" s="1"/>
      <c r="Y198" s="1"/>
      <c r="Z198" s="1"/>
      <c r="AA198" s="14"/>
    </row>
    <row r="199" spans="22:27">
      <c r="V199" s="1"/>
      <c r="W199" s="1"/>
      <c r="X199" s="1"/>
      <c r="Y199" s="1"/>
      <c r="Z199" s="1"/>
      <c r="AA199" s="14"/>
    </row>
    <row r="200" spans="22:27">
      <c r="V200" s="1"/>
      <c r="W200" s="1"/>
      <c r="X200" s="1"/>
      <c r="Y200" s="1"/>
      <c r="Z200" s="1"/>
      <c r="AA200" s="14"/>
    </row>
    <row r="201" spans="22:27">
      <c r="V201" s="1"/>
      <c r="W201" s="1"/>
      <c r="X201" s="1"/>
      <c r="Y201" s="1"/>
      <c r="Z201" s="1"/>
      <c r="AA201" s="14"/>
    </row>
    <row r="202" spans="22:27">
      <c r="V202" s="1"/>
      <c r="W202" s="1"/>
      <c r="X202" s="1"/>
      <c r="Y202" s="1"/>
      <c r="Z202" s="1"/>
      <c r="AA202" s="14"/>
    </row>
    <row r="203" spans="22:27">
      <c r="V203" s="1"/>
      <c r="W203" s="1"/>
      <c r="X203" s="1"/>
      <c r="Y203" s="1"/>
      <c r="Z203" s="1"/>
      <c r="AA203" s="14"/>
    </row>
    <row r="204" spans="22:27">
      <c r="V204" s="1"/>
      <c r="W204" s="1"/>
      <c r="X204" s="1"/>
      <c r="Y204" s="1"/>
      <c r="Z204" s="1"/>
      <c r="AA204" s="14"/>
    </row>
    <row r="205" spans="22:27">
      <c r="V205" s="1"/>
      <c r="W205" s="1"/>
      <c r="X205" s="1"/>
      <c r="Y205" s="1"/>
      <c r="Z205" s="1"/>
      <c r="AA205" s="14"/>
    </row>
    <row r="206" spans="22:27">
      <c r="V206" s="1"/>
      <c r="W206" s="1"/>
      <c r="X206" s="1"/>
      <c r="Y206" s="1"/>
      <c r="Z206" s="1"/>
      <c r="AA206" s="14"/>
    </row>
    <row r="207" spans="22:27">
      <c r="V207" s="1"/>
      <c r="W207" s="1"/>
      <c r="X207" s="1"/>
      <c r="Y207" s="1"/>
      <c r="Z207" s="1"/>
      <c r="AA207" s="14"/>
    </row>
    <row r="208" spans="22:27">
      <c r="V208" s="1"/>
      <c r="W208" s="1"/>
      <c r="X208" s="1"/>
      <c r="Y208" s="1"/>
      <c r="Z208" s="1"/>
      <c r="AA208" s="14"/>
    </row>
    <row r="209" spans="17:27">
      <c r="V209" s="1"/>
      <c r="W209" s="1"/>
      <c r="X209" s="1"/>
      <c r="Y209" s="1"/>
      <c r="Z209" s="1"/>
      <c r="AA209" s="14"/>
    </row>
    <row r="210" spans="17:27">
      <c r="V210" s="1"/>
      <c r="W210" s="1"/>
      <c r="X210" s="1"/>
      <c r="Y210" s="1"/>
      <c r="Z210" s="1"/>
      <c r="AA210" s="14"/>
    </row>
    <row r="211" spans="17:27">
      <c r="V211" s="14"/>
      <c r="W211" s="14"/>
      <c r="X211" s="14"/>
      <c r="Y211" s="14"/>
      <c r="Z211" s="14"/>
      <c r="AA211" s="14"/>
    </row>
    <row r="212" spans="17:27">
      <c r="V212" s="14"/>
      <c r="W212" s="14"/>
      <c r="X212" s="14"/>
      <c r="Y212" s="14"/>
      <c r="Z212" s="14"/>
      <c r="AA212" s="14"/>
    </row>
    <row r="213" spans="17:27">
      <c r="V213" s="14"/>
      <c r="W213" s="14"/>
      <c r="X213" s="14"/>
      <c r="Y213" s="14"/>
      <c r="Z213" s="14"/>
      <c r="AA213" s="14"/>
    </row>
    <row r="214" spans="17:27">
      <c r="V214" s="14"/>
      <c r="W214" s="14"/>
      <c r="X214" s="14"/>
      <c r="Y214" s="14"/>
      <c r="Z214" s="14"/>
      <c r="AA214" s="14"/>
    </row>
    <row r="215" spans="17:27">
      <c r="V215" s="14"/>
      <c r="W215" s="14"/>
      <c r="X215" s="14"/>
      <c r="Y215" s="14"/>
      <c r="Z215" s="14"/>
      <c r="AA215" s="14"/>
    </row>
    <row r="216" spans="17:27">
      <c r="V216" s="14"/>
      <c r="W216" s="14"/>
      <c r="X216" s="14"/>
      <c r="Y216" s="14"/>
      <c r="Z216" s="14"/>
      <c r="AA216" s="14"/>
    </row>
    <row r="217" spans="17:27">
      <c r="V217" s="14"/>
      <c r="W217" s="14"/>
      <c r="X217" s="14"/>
      <c r="Y217" s="14"/>
      <c r="Z217" s="14"/>
      <c r="AA217" s="14"/>
    </row>
    <row r="218" spans="17:27">
      <c r="Q218" s="3"/>
      <c r="V218" s="14"/>
      <c r="W218" s="14"/>
      <c r="X218" s="14"/>
      <c r="Y218" s="14"/>
      <c r="Z218" s="14"/>
      <c r="AA218" s="14"/>
    </row>
    <row r="219" spans="17:27">
      <c r="V219" s="14"/>
      <c r="W219" s="14"/>
      <c r="X219" s="14"/>
      <c r="Y219" s="14"/>
      <c r="Z219" s="14"/>
      <c r="AA219" s="14"/>
    </row>
    <row r="220" spans="17:27">
      <c r="V220" s="14"/>
      <c r="W220" s="14"/>
      <c r="X220" s="14"/>
      <c r="Y220" s="14"/>
      <c r="Z220" s="14"/>
      <c r="AA220" s="14"/>
    </row>
    <row r="221" spans="17:27">
      <c r="V221" s="14"/>
      <c r="W221" s="14"/>
      <c r="X221" s="14"/>
      <c r="Y221" s="14"/>
      <c r="Z221" s="14"/>
      <c r="AA221" s="14"/>
    </row>
    <row r="222" spans="17:27">
      <c r="V222" s="14"/>
      <c r="W222" s="14"/>
      <c r="X222" s="14"/>
      <c r="Y222" s="14"/>
      <c r="Z222" s="14"/>
      <c r="AA222" s="14"/>
    </row>
    <row r="223" spans="17:27">
      <c r="V223" s="14"/>
      <c r="W223" s="14"/>
      <c r="X223" s="14"/>
      <c r="Y223" s="14"/>
      <c r="Z223" s="14"/>
      <c r="AA223" s="14"/>
    </row>
    <row r="224" spans="17:27">
      <c r="V224" s="14"/>
      <c r="W224" s="14"/>
      <c r="X224" s="14"/>
      <c r="Y224" s="14"/>
      <c r="Z224" s="14"/>
      <c r="AA224" s="14"/>
    </row>
    <row r="225" spans="22:27">
      <c r="V225" s="14"/>
      <c r="W225" s="14"/>
      <c r="X225" s="14"/>
      <c r="Y225" s="14"/>
      <c r="Z225" s="14"/>
      <c r="AA225" s="14"/>
    </row>
    <row r="226" spans="22:27">
      <c r="V226" s="14"/>
      <c r="W226" s="14"/>
      <c r="X226" s="14"/>
      <c r="Y226" s="14"/>
      <c r="Z226" s="14"/>
      <c r="AA226" s="14"/>
    </row>
    <row r="227" spans="22:27">
      <c r="V227" s="14"/>
      <c r="W227" s="14"/>
      <c r="X227" s="14"/>
      <c r="Y227" s="14"/>
      <c r="Z227" s="14"/>
      <c r="AA227" s="14"/>
    </row>
    <row r="228" spans="22:27">
      <c r="V228" s="14"/>
      <c r="W228" s="14"/>
      <c r="X228" s="14"/>
      <c r="Y228" s="14"/>
      <c r="Z228" s="14"/>
      <c r="AA228" s="14"/>
    </row>
    <row r="229" spans="22:27">
      <c r="V229" s="14"/>
      <c r="W229" s="14"/>
      <c r="X229" s="14"/>
      <c r="Y229" s="14"/>
      <c r="Z229" s="14"/>
      <c r="AA229" s="14"/>
    </row>
    <row r="230" spans="22:27">
      <c r="V230" s="14"/>
      <c r="W230" s="14"/>
      <c r="X230" s="14"/>
      <c r="Y230" s="14"/>
      <c r="Z230" s="14"/>
      <c r="AA230" s="14"/>
    </row>
    <row r="231" spans="22:27">
      <c r="V231" s="14"/>
      <c r="W231" s="14"/>
      <c r="X231" s="14"/>
      <c r="Y231" s="14"/>
      <c r="Z231" s="14"/>
      <c r="AA231" s="14"/>
    </row>
    <row r="232" spans="22:27">
      <c r="V232" s="14"/>
      <c r="W232" s="14"/>
      <c r="X232" s="14"/>
      <c r="Y232" s="14"/>
      <c r="Z232" s="14"/>
      <c r="AA232" s="14"/>
    </row>
    <row r="233" spans="22:27">
      <c r="V233" s="14"/>
      <c r="W233" s="14"/>
      <c r="X233" s="14"/>
      <c r="Y233" s="14"/>
      <c r="Z233" s="14"/>
      <c r="AA233" s="14"/>
    </row>
    <row r="234" spans="22:27">
      <c r="V234" s="14"/>
      <c r="W234" s="14"/>
      <c r="X234" s="14"/>
      <c r="Y234" s="14"/>
      <c r="Z234" s="14"/>
      <c r="AA234" s="14"/>
    </row>
    <row r="235" spans="22:27">
      <c r="V235" s="14"/>
      <c r="W235" s="14"/>
      <c r="X235" s="14"/>
      <c r="Y235" s="14"/>
      <c r="Z235" s="14"/>
      <c r="AA235" s="14"/>
    </row>
    <row r="236" spans="22:27">
      <c r="V236" s="14"/>
      <c r="W236" s="14"/>
      <c r="X236" s="14"/>
      <c r="Y236" s="14"/>
      <c r="Z236" s="14"/>
      <c r="AA236" s="14"/>
    </row>
    <row r="237" spans="22:27">
      <c r="V237" s="14"/>
      <c r="W237" s="14"/>
      <c r="X237" s="14"/>
      <c r="Y237" s="14"/>
      <c r="Z237" s="14"/>
      <c r="AA237" s="14"/>
    </row>
    <row r="238" spans="22:27">
      <c r="V238" s="14"/>
      <c r="W238" s="14"/>
      <c r="X238" s="14"/>
      <c r="Y238" s="14"/>
      <c r="Z238" s="14"/>
      <c r="AA238" s="14"/>
    </row>
    <row r="239" spans="22:27">
      <c r="V239" s="14"/>
      <c r="W239" s="14"/>
      <c r="X239" s="14"/>
      <c r="Y239" s="14"/>
      <c r="Z239" s="14"/>
      <c r="AA239" s="14"/>
    </row>
    <row r="240" spans="22:27">
      <c r="V240" s="14"/>
      <c r="W240" s="14"/>
      <c r="X240" s="14"/>
      <c r="Y240" s="14"/>
      <c r="Z240" s="14"/>
      <c r="AA240" s="14"/>
    </row>
    <row r="241" spans="22:27">
      <c r="V241" s="14"/>
      <c r="W241" s="14"/>
      <c r="X241" s="14"/>
      <c r="Y241" s="14"/>
      <c r="Z241" s="14"/>
      <c r="AA241" s="14"/>
    </row>
    <row r="242" spans="22:27">
      <c r="V242" s="14"/>
      <c r="W242" s="14"/>
      <c r="X242" s="14"/>
      <c r="Y242" s="14"/>
      <c r="Z242" s="14"/>
      <c r="AA242" s="14"/>
    </row>
    <row r="243" spans="22:27">
      <c r="V243" s="14"/>
      <c r="W243" s="14"/>
      <c r="X243" s="14"/>
      <c r="Y243" s="14"/>
      <c r="Z243" s="14"/>
      <c r="AA243" s="14"/>
    </row>
    <row r="244" spans="22:27">
      <c r="V244" s="14"/>
      <c r="W244" s="14"/>
      <c r="X244" s="14"/>
      <c r="Y244" s="14"/>
      <c r="Z244" s="14"/>
      <c r="AA244" s="14"/>
    </row>
    <row r="245" spans="22:27">
      <c r="V245" s="14"/>
      <c r="W245" s="14"/>
      <c r="X245" s="14"/>
      <c r="Y245" s="14"/>
      <c r="Z245" s="14"/>
      <c r="AA245" s="14"/>
    </row>
    <row r="246" spans="22:27">
      <c r="V246" s="14"/>
      <c r="W246" s="14"/>
      <c r="X246" s="14"/>
      <c r="Y246" s="14"/>
      <c r="Z246" s="14"/>
      <c r="AA246" s="14"/>
    </row>
    <row r="247" spans="22:27">
      <c r="V247" s="14"/>
      <c r="W247" s="14"/>
      <c r="X247" s="14"/>
      <c r="Y247" s="14"/>
      <c r="Z247" s="14"/>
      <c r="AA247" s="14"/>
    </row>
    <row r="248" spans="22:27">
      <c r="V248" s="14"/>
      <c r="W248" s="14"/>
      <c r="X248" s="14"/>
      <c r="Y248" s="14"/>
      <c r="Z248" s="14"/>
      <c r="AA248" s="14"/>
    </row>
    <row r="249" spans="22:27">
      <c r="V249" s="14"/>
      <c r="W249" s="14"/>
      <c r="X249" s="14"/>
      <c r="Y249" s="14"/>
      <c r="Z249" s="14"/>
      <c r="AA249" s="14"/>
    </row>
    <row r="250" spans="22:27">
      <c r="V250" s="14"/>
      <c r="W250" s="14"/>
      <c r="X250" s="14"/>
      <c r="Y250" s="14"/>
      <c r="Z250" s="14"/>
      <c r="AA250" s="14"/>
    </row>
    <row r="251" spans="22:27">
      <c r="V251" s="14"/>
      <c r="W251" s="14"/>
      <c r="X251" s="14"/>
      <c r="Y251" s="14"/>
      <c r="Z251" s="14"/>
      <c r="AA251" s="14"/>
    </row>
    <row r="252" spans="22:27">
      <c r="V252" s="14"/>
      <c r="W252" s="14"/>
      <c r="X252" s="14"/>
      <c r="Y252" s="14"/>
      <c r="Z252" s="14"/>
      <c r="AA252" s="14"/>
    </row>
    <row r="253" spans="22:27">
      <c r="V253" s="14"/>
      <c r="W253" s="14"/>
      <c r="X253" s="14"/>
      <c r="Y253" s="14"/>
      <c r="Z253" s="14"/>
      <c r="AA253" s="14"/>
    </row>
    <row r="254" spans="22:27">
      <c r="V254" s="14"/>
      <c r="W254" s="14"/>
      <c r="X254" s="14"/>
      <c r="Y254" s="14"/>
      <c r="Z254" s="14"/>
      <c r="AA254" s="14"/>
    </row>
    <row r="255" spans="22:27">
      <c r="V255" s="14"/>
      <c r="W255" s="14"/>
      <c r="X255" s="14"/>
      <c r="Y255" s="14"/>
      <c r="Z255" s="14"/>
      <c r="AA255" s="14"/>
    </row>
    <row r="256" spans="22:27">
      <c r="V256" s="14"/>
      <c r="W256" s="14"/>
      <c r="X256" s="14"/>
      <c r="Y256" s="14"/>
      <c r="Z256" s="14"/>
      <c r="AA256" s="14"/>
    </row>
    <row r="257" spans="22:27">
      <c r="V257" s="14"/>
      <c r="W257" s="14"/>
      <c r="X257" s="14"/>
      <c r="Y257" s="14"/>
      <c r="Z257" s="14"/>
      <c r="AA257" s="14"/>
    </row>
    <row r="258" spans="22:27">
      <c r="V258" s="14"/>
      <c r="W258" s="14"/>
      <c r="X258" s="14"/>
      <c r="Y258" s="14"/>
      <c r="Z258" s="14"/>
      <c r="AA258" s="14"/>
    </row>
    <row r="259" spans="22:27">
      <c r="V259" s="14"/>
      <c r="W259" s="14"/>
      <c r="X259" s="14"/>
      <c r="Y259" s="14"/>
      <c r="Z259" s="14"/>
      <c r="AA259" s="14"/>
    </row>
    <row r="260" spans="22:27">
      <c r="V260" s="14"/>
      <c r="W260" s="14"/>
      <c r="X260" s="14"/>
      <c r="Y260" s="14"/>
      <c r="Z260" s="14"/>
      <c r="AA260" s="14"/>
    </row>
    <row r="261" spans="22:27">
      <c r="V261" s="14"/>
      <c r="W261" s="14"/>
      <c r="X261" s="14"/>
      <c r="Y261" s="14"/>
      <c r="Z261" s="14"/>
      <c r="AA261" s="14"/>
    </row>
    <row r="262" spans="22:27">
      <c r="V262" s="14"/>
      <c r="W262" s="14"/>
      <c r="X262" s="14"/>
      <c r="Y262" s="14"/>
      <c r="Z262" s="14"/>
      <c r="AA262" s="14"/>
    </row>
    <row r="263" spans="22:27">
      <c r="V263" s="14"/>
      <c r="W263" s="14"/>
      <c r="X263" s="14"/>
      <c r="Y263" s="14"/>
      <c r="Z263" s="14"/>
      <c r="AA263" s="14"/>
    </row>
    <row r="264" spans="22:27">
      <c r="V264" s="14"/>
      <c r="W264" s="14"/>
      <c r="X264" s="14"/>
      <c r="Y264" s="14"/>
      <c r="Z264" s="14"/>
      <c r="AA264" s="14"/>
    </row>
    <row r="265" spans="22:27">
      <c r="V265" s="14"/>
      <c r="W265" s="14"/>
      <c r="X265" s="14"/>
      <c r="Y265" s="14"/>
      <c r="Z265" s="14"/>
      <c r="AA265" s="14"/>
    </row>
    <row r="266" spans="22:27">
      <c r="V266" s="14"/>
      <c r="W266" s="14"/>
      <c r="X266" s="14"/>
      <c r="Y266" s="14"/>
      <c r="Z266" s="14"/>
      <c r="AA266" s="14"/>
    </row>
    <row r="267" spans="22:27">
      <c r="V267" s="14"/>
      <c r="W267" s="14"/>
      <c r="X267" s="14"/>
      <c r="Y267" s="14"/>
      <c r="Z267" s="14"/>
      <c r="AA267" s="14"/>
    </row>
    <row r="268" spans="22:27">
      <c r="V268" s="14"/>
      <c r="W268" s="14"/>
      <c r="X268" s="14"/>
      <c r="Y268" s="14"/>
      <c r="Z268" s="14"/>
      <c r="AA268" s="14"/>
    </row>
    <row r="269" spans="22:27">
      <c r="V269" s="14"/>
      <c r="W269" s="14"/>
      <c r="X269" s="14"/>
      <c r="Y269" s="14"/>
      <c r="Z269" s="14"/>
      <c r="AA269" s="14"/>
    </row>
    <row r="270" spans="22:27">
      <c r="V270" s="14"/>
      <c r="W270" s="14"/>
      <c r="X270" s="14"/>
      <c r="Y270" s="14"/>
      <c r="Z270" s="14"/>
      <c r="AA270" s="14"/>
    </row>
    <row r="271" spans="22:27">
      <c r="V271" s="14"/>
      <c r="W271" s="14"/>
      <c r="X271" s="14"/>
      <c r="Y271" s="14"/>
      <c r="Z271" s="14"/>
      <c r="AA271" s="14"/>
    </row>
    <row r="272" spans="22:27">
      <c r="V272" s="14"/>
      <c r="W272" s="14"/>
      <c r="X272" s="14"/>
      <c r="Y272" s="14"/>
      <c r="Z272" s="14"/>
      <c r="AA272" s="14"/>
    </row>
    <row r="273" spans="22:27">
      <c r="V273" s="14"/>
      <c r="W273" s="14"/>
      <c r="X273" s="14"/>
      <c r="Y273" s="14"/>
      <c r="Z273" s="14"/>
      <c r="AA273" s="14"/>
    </row>
    <row r="274" spans="22:27">
      <c r="V274" s="14"/>
      <c r="W274" s="14"/>
      <c r="X274" s="14"/>
      <c r="Y274" s="14"/>
      <c r="Z274" s="14"/>
      <c r="AA274" s="14"/>
    </row>
    <row r="275" spans="22:27">
      <c r="V275" s="14"/>
      <c r="W275" s="14"/>
      <c r="X275" s="14"/>
      <c r="Y275" s="14"/>
      <c r="Z275" s="14"/>
      <c r="AA275" s="14"/>
    </row>
    <row r="276" spans="22:27">
      <c r="V276" s="14"/>
      <c r="W276" s="14"/>
      <c r="X276" s="14"/>
      <c r="Y276" s="14"/>
      <c r="Z276" s="14"/>
      <c r="AA276" s="14"/>
    </row>
    <row r="277" spans="22:27">
      <c r="V277" s="14"/>
      <c r="W277" s="14"/>
      <c r="X277" s="14"/>
      <c r="Y277" s="14"/>
      <c r="Z277" s="14"/>
      <c r="AA277" s="14"/>
    </row>
    <row r="278" spans="22:27">
      <c r="V278" s="14"/>
      <c r="W278" s="14"/>
      <c r="X278" s="14"/>
      <c r="Y278" s="14"/>
      <c r="Z278" s="14"/>
      <c r="AA278" s="14"/>
    </row>
    <row r="279" spans="22:27">
      <c r="V279" s="14"/>
      <c r="W279" s="14"/>
      <c r="X279" s="14"/>
      <c r="Y279" s="14"/>
      <c r="Z279" s="14"/>
      <c r="AA279" s="14"/>
    </row>
    <row r="280" spans="22:27">
      <c r="V280" s="14"/>
      <c r="W280" s="14"/>
      <c r="X280" s="14"/>
      <c r="Y280" s="14"/>
      <c r="Z280" s="14"/>
      <c r="AA280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W340"/>
  <sheetViews>
    <sheetView zoomScale="89" zoomScaleNormal="89" workbookViewId="0">
      <pane ySplit="9" topLeftCell="A10" activePane="bottomLeft" state="frozen"/>
      <selection pane="bottomLeft" activeCell="T3" sqref="T3"/>
    </sheetView>
  </sheetViews>
  <sheetFormatPr baseColWidth="10" defaultRowHeight="15"/>
  <cols>
    <col min="1" max="1" width="1.54296875" customWidth="1"/>
    <col min="2" max="2" width="5.81640625" customWidth="1"/>
    <col min="3" max="3" width="4.08984375" customWidth="1"/>
    <col min="4" max="4" width="8.453125" customWidth="1"/>
    <col min="5" max="5" width="10" customWidth="1"/>
    <col min="6" max="6" width="7.08984375" customWidth="1"/>
    <col min="7" max="7" width="4.26953125" customWidth="1"/>
    <col min="8" max="8" width="6.90625" customWidth="1"/>
    <col min="9" max="9" width="5.54296875" customWidth="1"/>
    <col min="10" max="10" width="4.1796875" style="11" customWidth="1"/>
    <col min="11" max="11" width="4.1796875" style="92" customWidth="1"/>
    <col min="12" max="12" width="4.54296875" style="11" customWidth="1"/>
    <col min="13" max="13" width="5.7265625" style="92" customWidth="1"/>
    <col min="14" max="14" width="5.453125" customWidth="1"/>
    <col min="15" max="15" width="5.81640625" customWidth="1"/>
    <col min="16" max="17" width="7.08984375" style="92" customWidth="1"/>
    <col min="18" max="18" width="1.08984375" style="92" customWidth="1"/>
    <col min="19" max="19" width="6.08984375" customWidth="1"/>
    <col min="20" max="20" width="5.36328125" customWidth="1"/>
    <col min="21" max="21" width="5.54296875" style="92" customWidth="1"/>
    <col min="22" max="22" width="5.453125" style="92" customWidth="1"/>
    <col min="23" max="23" width="5.08984375" style="92" customWidth="1"/>
    <col min="24" max="24" width="2.08984375" style="92" customWidth="1"/>
    <col min="25" max="25" width="4.1796875" style="11" customWidth="1"/>
    <col min="26" max="26" width="4.08984375" style="11" customWidth="1"/>
    <col min="27" max="27" width="5.08984375" style="11" customWidth="1"/>
    <col min="28" max="28" width="5.08984375" style="92" customWidth="1"/>
    <col min="29" max="29" width="5.453125" customWidth="1"/>
    <col min="30" max="30" width="5.81640625" customWidth="1"/>
    <col min="31" max="31" width="5.90625" style="11" customWidth="1"/>
    <col min="32" max="32" width="4.81640625" style="11" customWidth="1"/>
    <col min="33" max="33" width="5.08984375" style="11" customWidth="1"/>
    <col min="34" max="34" width="7.7265625" style="92" customWidth="1"/>
    <col min="35" max="35" width="5.453125" style="11" customWidth="1"/>
    <col min="36" max="36" width="7.08984375" customWidth="1"/>
    <col min="44" max="44" width="14" customWidth="1"/>
    <col min="45" max="45" width="12.54296875" customWidth="1"/>
    <col min="46" max="46" width="10.90625" customWidth="1"/>
  </cols>
  <sheetData>
    <row r="1" spans="1:49">
      <c r="A1" s="47"/>
      <c r="B1" s="47"/>
      <c r="C1" s="47"/>
      <c r="D1" s="47"/>
      <c r="E1" s="47"/>
      <c r="F1" s="47"/>
      <c r="G1" s="47"/>
      <c r="H1" s="47"/>
      <c r="I1" s="47"/>
      <c r="J1" s="71"/>
      <c r="K1" s="90"/>
      <c r="L1" s="71"/>
      <c r="M1" s="90"/>
      <c r="N1" s="47"/>
      <c r="O1" s="47"/>
      <c r="P1" s="90"/>
      <c r="Q1" s="90"/>
      <c r="R1" s="90"/>
      <c r="S1" s="47"/>
      <c r="T1" s="47"/>
      <c r="U1" s="90"/>
      <c r="V1" s="90"/>
      <c r="W1" s="90"/>
      <c r="X1" s="90"/>
      <c r="Y1" s="71"/>
      <c r="Z1" s="71"/>
      <c r="AA1" s="71"/>
      <c r="AB1" s="90"/>
      <c r="AC1" s="47"/>
      <c r="AD1" s="47"/>
      <c r="AE1" s="71"/>
      <c r="AF1" s="71"/>
      <c r="AG1" s="71"/>
      <c r="AH1" s="90"/>
      <c r="AI1" s="71"/>
      <c r="AJ1" s="47"/>
    </row>
    <row r="2" spans="1:49" ht="22.8">
      <c r="A2" s="47"/>
      <c r="B2" s="47"/>
      <c r="C2" s="63"/>
      <c r="D2" s="47"/>
      <c r="E2" s="481" t="str">
        <f>+År!B2</f>
        <v>ALL GEIT</v>
      </c>
      <c r="F2" s="47"/>
      <c r="G2" s="47"/>
      <c r="H2" s="47"/>
      <c r="I2" s="47"/>
      <c r="J2" s="71"/>
      <c r="K2" s="90"/>
      <c r="L2" s="71"/>
      <c r="M2" s="90"/>
      <c r="N2" s="47"/>
      <c r="O2" s="47"/>
      <c r="P2" s="90"/>
      <c r="Q2" s="90"/>
      <c r="R2" s="90"/>
      <c r="S2" s="47"/>
      <c r="T2" s="47"/>
      <c r="U2" s="90"/>
      <c r="V2" s="90"/>
      <c r="W2" s="90"/>
      <c r="X2" s="90"/>
      <c r="Y2" s="71"/>
      <c r="Z2" s="71"/>
      <c r="AA2" s="71"/>
      <c r="AB2" s="90"/>
      <c r="AC2" s="47"/>
      <c r="AD2" s="47"/>
      <c r="AE2" s="71"/>
      <c r="AF2" s="71"/>
      <c r="AG2" s="71"/>
      <c r="AH2" s="90"/>
      <c r="AI2" s="71"/>
      <c r="AJ2" s="47"/>
    </row>
    <row r="3" spans="1:49">
      <c r="A3" s="47"/>
      <c r="B3" s="47"/>
      <c r="C3" s="47"/>
      <c r="D3" s="47"/>
      <c r="E3" s="47"/>
      <c r="F3" s="47"/>
      <c r="G3" s="47"/>
      <c r="H3" s="47"/>
      <c r="I3" s="47"/>
      <c r="J3" s="71"/>
      <c r="K3" s="90"/>
      <c r="L3" s="71"/>
      <c r="M3" s="90"/>
      <c r="N3" s="47"/>
      <c r="O3" s="47"/>
      <c r="P3" s="90"/>
      <c r="Q3" s="90"/>
      <c r="R3" s="90"/>
      <c r="S3" s="47"/>
      <c r="T3" s="47"/>
      <c r="U3" s="90"/>
      <c r="V3" s="90"/>
      <c r="W3" s="90"/>
      <c r="X3" s="90"/>
      <c r="Y3" s="71"/>
      <c r="Z3" s="71"/>
      <c r="AA3" s="71"/>
      <c r="AB3" s="90"/>
      <c r="AC3" s="47"/>
      <c r="AD3" s="47"/>
      <c r="AE3" s="71"/>
      <c r="AF3" s="71"/>
      <c r="AG3" s="71"/>
      <c r="AH3" s="90"/>
      <c r="AI3" s="71"/>
      <c r="AJ3" s="47"/>
    </row>
    <row r="4" spans="1:49" s="184" customFormat="1" ht="19.8">
      <c r="A4" s="182"/>
      <c r="B4" s="182"/>
      <c r="C4" s="182"/>
      <c r="D4" s="178" t="s">
        <v>5</v>
      </c>
      <c r="E4" s="178"/>
      <c r="F4" s="181">
        <f>+År!P2</f>
        <v>52</v>
      </c>
      <c r="G4" s="182"/>
      <c r="H4" s="178"/>
      <c r="I4" s="182"/>
      <c r="J4" s="201"/>
      <c r="K4" s="203" t="s">
        <v>429</v>
      </c>
      <c r="L4" s="201"/>
      <c r="M4" s="199"/>
      <c r="N4" s="199"/>
      <c r="O4" s="199"/>
      <c r="P4" s="547">
        <f>SUM(H10:H15)</f>
        <v>26730</v>
      </c>
      <c r="Q4" s="549"/>
      <c r="R4" s="549"/>
      <c r="S4" s="203"/>
      <c r="T4" s="199"/>
      <c r="U4" s="199"/>
      <c r="V4" s="199"/>
      <c r="W4" s="201"/>
      <c r="X4" s="201"/>
      <c r="Y4" s="201"/>
      <c r="Z4" s="199"/>
      <c r="AA4" s="182"/>
      <c r="AB4" s="182"/>
      <c r="AC4" s="201"/>
      <c r="AD4" s="201"/>
      <c r="AE4" s="201"/>
      <c r="AF4" s="199"/>
      <c r="AG4" s="199"/>
      <c r="AH4" s="199"/>
      <c r="AI4" s="199"/>
      <c r="AJ4" s="199"/>
      <c r="AK4"/>
      <c r="AL4"/>
      <c r="AM4"/>
      <c r="AN4"/>
      <c r="AO4"/>
      <c r="AP4"/>
      <c r="AQ4"/>
      <c r="AR4"/>
      <c r="AS4"/>
      <c r="AT4"/>
      <c r="AV4" s="183"/>
      <c r="AW4" s="183"/>
    </row>
    <row r="5" spans="1:49" ht="16.5" customHeight="1">
      <c r="A5" s="51"/>
      <c r="B5" s="51"/>
      <c r="C5" s="51"/>
      <c r="D5" s="51"/>
      <c r="E5" s="51"/>
      <c r="F5" s="51"/>
      <c r="G5" s="51"/>
      <c r="H5" s="51"/>
      <c r="I5" s="51"/>
      <c r="J5" s="71"/>
      <c r="K5" s="174"/>
      <c r="L5" s="197"/>
      <c r="M5" s="90"/>
      <c r="N5" s="47"/>
      <c r="O5" s="47"/>
      <c r="P5" s="90"/>
      <c r="Q5" s="90"/>
      <c r="R5" s="90"/>
      <c r="S5" s="47"/>
      <c r="T5" s="47"/>
      <c r="U5" s="90"/>
      <c r="V5" s="90"/>
      <c r="W5" s="90"/>
      <c r="X5" s="90"/>
      <c r="Y5" s="71"/>
      <c r="Z5" s="71"/>
      <c r="AA5" s="71"/>
      <c r="AB5" s="90"/>
      <c r="AC5" s="47"/>
      <c r="AD5" s="47"/>
      <c r="AE5" s="71"/>
      <c r="AF5" s="71"/>
      <c r="AG5" s="71"/>
      <c r="AH5" s="90"/>
      <c r="AI5" s="71"/>
      <c r="AJ5" s="47"/>
    </row>
    <row r="6" spans="1:49" ht="16.5" customHeight="1">
      <c r="A6" s="51"/>
      <c r="B6" s="51"/>
      <c r="C6" s="51"/>
      <c r="D6" s="51"/>
      <c r="E6" s="51"/>
      <c r="F6" s="51"/>
      <c r="G6" s="51"/>
      <c r="H6" s="51"/>
      <c r="I6" s="51"/>
      <c r="J6" s="71"/>
      <c r="K6" s="174"/>
      <c r="L6" s="197"/>
      <c r="M6" s="90"/>
      <c r="N6" s="47"/>
      <c r="O6" s="47"/>
      <c r="P6" s="90"/>
      <c r="Q6" s="90"/>
      <c r="R6" s="90"/>
      <c r="S6" s="51" t="s">
        <v>22</v>
      </c>
      <c r="T6" s="47"/>
      <c r="U6" s="90"/>
      <c r="V6" s="90"/>
      <c r="W6" s="90"/>
      <c r="X6" s="90"/>
      <c r="Y6" s="71"/>
      <c r="Z6" s="71"/>
      <c r="AA6" s="71"/>
      <c r="AB6" s="90"/>
      <c r="AC6" s="47"/>
      <c r="AD6" s="47"/>
      <c r="AE6" s="71"/>
      <c r="AF6" s="71"/>
      <c r="AG6" s="71"/>
      <c r="AH6" s="95" t="s">
        <v>84</v>
      </c>
      <c r="AI6" s="71"/>
      <c r="AJ6" s="47"/>
    </row>
    <row r="7" spans="1:49" ht="15.6">
      <c r="A7" s="47"/>
      <c r="B7" s="47"/>
      <c r="C7" s="47"/>
      <c r="D7" s="47"/>
      <c r="E7" s="47"/>
      <c r="F7" s="51" t="s">
        <v>2</v>
      </c>
      <c r="G7" s="51"/>
      <c r="H7" s="47"/>
      <c r="I7" s="51"/>
      <c r="J7" s="71"/>
      <c r="K7" s="95"/>
      <c r="L7" s="71"/>
      <c r="M7" s="95"/>
      <c r="N7" s="51" t="s">
        <v>22</v>
      </c>
      <c r="O7" s="51"/>
      <c r="P7" s="95"/>
      <c r="Q7" s="95"/>
      <c r="R7" s="95"/>
      <c r="S7" s="51" t="s">
        <v>494</v>
      </c>
      <c r="T7" s="51"/>
      <c r="U7" s="90"/>
      <c r="V7" s="95"/>
      <c r="W7" s="95" t="s">
        <v>407</v>
      </c>
      <c r="X7" s="90"/>
      <c r="Y7" s="72" t="s">
        <v>516</v>
      </c>
      <c r="Z7" s="71"/>
      <c r="AA7" s="71"/>
      <c r="AB7" s="95" t="s">
        <v>430</v>
      </c>
      <c r="AC7" s="47"/>
      <c r="AD7" s="47"/>
      <c r="AE7" s="72" t="s">
        <v>426</v>
      </c>
      <c r="AF7" s="198"/>
      <c r="AG7" s="198"/>
      <c r="AH7" s="95" t="s">
        <v>43</v>
      </c>
      <c r="AI7" s="72" t="s">
        <v>2</v>
      </c>
      <c r="AJ7" s="47"/>
    </row>
    <row r="8" spans="1:49" ht="15.6">
      <c r="A8" s="47"/>
      <c r="B8" s="47"/>
      <c r="C8" s="47"/>
      <c r="D8" s="47"/>
      <c r="E8" s="47"/>
      <c r="F8" s="51" t="s">
        <v>492</v>
      </c>
      <c r="G8" s="118"/>
      <c r="H8" s="72" t="s">
        <v>2</v>
      </c>
      <c r="I8" s="118"/>
      <c r="J8" s="72" t="s">
        <v>2</v>
      </c>
      <c r="K8" s="175"/>
      <c r="L8" s="72" t="s">
        <v>1</v>
      </c>
      <c r="M8" s="503" t="s">
        <v>2</v>
      </c>
      <c r="N8" s="52" t="s">
        <v>0</v>
      </c>
      <c r="O8" s="118"/>
      <c r="P8" s="503" t="s">
        <v>22</v>
      </c>
      <c r="Q8" s="503" t="s">
        <v>22</v>
      </c>
      <c r="R8" s="503"/>
      <c r="S8" s="52" t="s">
        <v>418</v>
      </c>
      <c r="T8" s="118"/>
      <c r="U8" s="95" t="s">
        <v>22</v>
      </c>
      <c r="V8" s="175"/>
      <c r="W8" s="95" t="s">
        <v>496</v>
      </c>
      <c r="X8" s="90"/>
      <c r="Y8" s="72" t="s">
        <v>545</v>
      </c>
      <c r="Z8" s="72"/>
      <c r="AA8" s="72"/>
      <c r="AB8" s="95"/>
      <c r="AC8" s="51" t="s">
        <v>490</v>
      </c>
      <c r="AD8" s="51" t="s">
        <v>417</v>
      </c>
      <c r="AE8" s="72" t="s">
        <v>1</v>
      </c>
      <c r="AF8" s="72" t="s">
        <v>1</v>
      </c>
      <c r="AG8" s="72" t="s">
        <v>431</v>
      </c>
      <c r="AH8" s="95" t="s">
        <v>568</v>
      </c>
      <c r="AI8" s="72" t="s">
        <v>434</v>
      </c>
      <c r="AJ8" s="47"/>
    </row>
    <row r="9" spans="1:49" ht="15.6">
      <c r="A9" s="47"/>
      <c r="B9" s="51" t="s">
        <v>92</v>
      </c>
      <c r="C9" s="51" t="s">
        <v>428</v>
      </c>
      <c r="D9" s="48"/>
      <c r="E9" s="51" t="s">
        <v>436</v>
      </c>
      <c r="F9" s="52" t="s">
        <v>493</v>
      </c>
      <c r="G9" s="118" t="s">
        <v>495</v>
      </c>
      <c r="H9" s="73" t="s">
        <v>8</v>
      </c>
      <c r="I9" s="118" t="s">
        <v>495</v>
      </c>
      <c r="J9" s="73" t="s">
        <v>407</v>
      </c>
      <c r="K9" s="175" t="s">
        <v>495</v>
      </c>
      <c r="L9" s="73" t="s">
        <v>407</v>
      </c>
      <c r="M9" s="503" t="s">
        <v>665</v>
      </c>
      <c r="N9" s="52"/>
      <c r="O9" s="118" t="s">
        <v>495</v>
      </c>
      <c r="P9" s="503" t="s">
        <v>665</v>
      </c>
      <c r="Q9" s="503" t="s">
        <v>666</v>
      </c>
      <c r="R9" s="503"/>
      <c r="S9" s="52"/>
      <c r="T9" s="118" t="s">
        <v>495</v>
      </c>
      <c r="U9" s="96" t="s">
        <v>44</v>
      </c>
      <c r="V9" s="175" t="s">
        <v>495</v>
      </c>
      <c r="W9" s="96" t="s">
        <v>497</v>
      </c>
      <c r="X9" s="90"/>
      <c r="Y9" s="73" t="s">
        <v>533</v>
      </c>
      <c r="Z9" s="73" t="s">
        <v>528</v>
      </c>
      <c r="AA9" s="73" t="s">
        <v>529</v>
      </c>
      <c r="AB9" s="96" t="s">
        <v>1</v>
      </c>
      <c r="AC9" s="52" t="s">
        <v>491</v>
      </c>
      <c r="AD9" s="52" t="s">
        <v>525</v>
      </c>
      <c r="AE9" s="73" t="s">
        <v>43</v>
      </c>
      <c r="AF9" s="73" t="s">
        <v>517</v>
      </c>
      <c r="AG9" s="73" t="s">
        <v>517</v>
      </c>
      <c r="AH9" s="96" t="s">
        <v>44</v>
      </c>
      <c r="AI9" s="73" t="s">
        <v>549</v>
      </c>
      <c r="AJ9" s="47"/>
    </row>
    <row r="10" spans="1:49">
      <c r="A10" s="47"/>
      <c r="B10" s="53">
        <f>+'Ark1'!C870</f>
        <v>2023</v>
      </c>
      <c r="C10" s="53">
        <f>+'Ark1'!I870</f>
        <v>6</v>
      </c>
      <c r="D10" s="54" t="s">
        <v>80</v>
      </c>
      <c r="E10" s="54" t="s">
        <v>439</v>
      </c>
      <c r="F10" s="53">
        <f>+'Ark1'!Q870</f>
        <v>120</v>
      </c>
      <c r="G10" s="53">
        <f t="shared" ref="G10" si="0">+F10-F17</f>
        <v>1</v>
      </c>
      <c r="H10" s="53">
        <f>+'Ark1'!R870</f>
        <v>5982</v>
      </c>
      <c r="I10" s="53">
        <f t="shared" ref="I10" si="1">+H10-H17</f>
        <v>359</v>
      </c>
      <c r="J10" s="271">
        <f>+'Ark1'!AG870</f>
        <v>19.487117970299956</v>
      </c>
      <c r="K10" s="155">
        <f>+J10-J17</f>
        <v>0.85678648807635938</v>
      </c>
      <c r="L10" s="271">
        <f>+'Ark1'!AH870</f>
        <v>0.76897358742895361</v>
      </c>
      <c r="M10" s="202">
        <f>+'Ark1'!AI870</f>
        <v>2754</v>
      </c>
      <c r="N10" s="55">
        <f>+'Ark1'!S870</f>
        <v>5.2348712805081909</v>
      </c>
      <c r="O10" s="55">
        <f>+N10-N17</f>
        <v>5.845299845235008E-2</v>
      </c>
      <c r="P10" s="194">
        <f>+IF(M10=0,"",'Ark1'!AJ870)</f>
        <v>93.091830065359389</v>
      </c>
      <c r="Q10" s="194">
        <f>+IF(M10=0,"",'Ark1'!AK870)</f>
        <v>14.745397646192435</v>
      </c>
      <c r="R10" s="503"/>
      <c r="S10" s="55">
        <f>+'Ark1'!T870</f>
        <v>5.1925777331995988</v>
      </c>
      <c r="T10" s="55">
        <f>+S10-S17</f>
        <v>-0.15581280565866162</v>
      </c>
      <c r="U10" s="155">
        <f>+'Ark1'!U870</f>
        <v>10.781093279839514</v>
      </c>
      <c r="V10" s="155">
        <f>+U10-U17</f>
        <v>-6.9964874170798552E-2</v>
      </c>
      <c r="W10" s="155">
        <f>+'Ark1'!W870</f>
        <v>1.8722835172183216</v>
      </c>
      <c r="X10" s="90"/>
      <c r="Y10" s="74">
        <f>+'Ark1'!X870</f>
        <v>20.812437311935803</v>
      </c>
      <c r="Z10" s="74">
        <f>+'Ark1'!Y870</f>
        <v>6.4025409562019391</v>
      </c>
      <c r="AA10" s="74">
        <f>+'Ark1'!Z870</f>
        <v>6.6733096080605847</v>
      </c>
      <c r="AB10" s="155">
        <f>+'Ark1'!Z870</f>
        <v>6.6733096080605847</v>
      </c>
      <c r="AC10" s="55">
        <f>+'Ark1'!AB870</f>
        <v>1.7390893317107152</v>
      </c>
      <c r="AD10" s="55">
        <f>+'Ark1'!AC870</f>
        <v>7.3117155041152557</v>
      </c>
      <c r="AE10" s="74">
        <f>+'Ark1'!AD870</f>
        <v>33.899204488652806</v>
      </c>
      <c r="AF10" s="74">
        <f>+'Ark1'!AE870</f>
        <v>43.463235612691058</v>
      </c>
      <c r="AG10" s="74">
        <f>+'Ark1'!AF870</f>
        <v>22.379349046015705</v>
      </c>
      <c r="AH10" s="155">
        <f t="shared" ref="AH10:AH44" si="2">+U10/N10</f>
        <v>2.0594762893182175</v>
      </c>
      <c r="AI10" s="74">
        <f t="shared" ref="AI10:AI15" si="3">+H10/F10</f>
        <v>49.85</v>
      </c>
      <c r="AJ10" s="47"/>
    </row>
    <row r="11" spans="1:49" ht="15.6">
      <c r="A11" s="47"/>
      <c r="B11" s="53">
        <f>+'Ark1'!C871</f>
        <v>2023</v>
      </c>
      <c r="C11" s="53">
        <f>+'Ark1'!I871</f>
        <v>24</v>
      </c>
      <c r="D11" s="54" t="s">
        <v>80</v>
      </c>
      <c r="E11" s="54" t="s">
        <v>112</v>
      </c>
      <c r="F11" s="53">
        <f>+'Ark1'!Q871</f>
        <v>194</v>
      </c>
      <c r="G11" s="53">
        <f t="shared" ref="G11:G15" si="4">+F11-F18</f>
        <v>12</v>
      </c>
      <c r="H11" s="53">
        <f>+'Ark1'!R871</f>
        <v>6730</v>
      </c>
      <c r="I11" s="53">
        <f t="shared" ref="I11:I15" si="5">+H11-H18</f>
        <v>88</v>
      </c>
      <c r="J11" s="271">
        <f>+'Ark1'!AG871</f>
        <v>23.481535243756369</v>
      </c>
      <c r="K11" s="155">
        <f t="shared" ref="K11:K15" si="6">+J11-J18</f>
        <v>-1.5632997784760541</v>
      </c>
      <c r="L11" s="271">
        <f>+'Ark1'!AH871</f>
        <v>0.19316493313521549</v>
      </c>
      <c r="M11" s="202">
        <f>+'Ark1'!AI871</f>
        <v>106</v>
      </c>
      <c r="N11" s="55">
        <f>+'Ark1'!S871</f>
        <v>5.302080237741456</v>
      </c>
      <c r="O11" s="55">
        <f t="shared" ref="O11:O15" si="7">+N11-N18</f>
        <v>0.12969240275199567</v>
      </c>
      <c r="P11" s="194">
        <f>+IF(M11=0,"",'Ark1'!AJ871)</f>
        <v>102.78018867924531</v>
      </c>
      <c r="Q11" s="194">
        <f>+IF(M11=0,"",'Ark1'!AK871)</f>
        <v>15.493704878845923</v>
      </c>
      <c r="R11" s="503"/>
      <c r="S11" s="55">
        <f>+'Ark1'!T871</f>
        <v>4.6246656760772646</v>
      </c>
      <c r="T11" s="55">
        <f t="shared" ref="T11:T15" si="8">+S11-S18</f>
        <v>-0.11291336637982763</v>
      </c>
      <c r="U11" s="155">
        <f>+'Ark1'!U871</f>
        <v>11.547102526003018</v>
      </c>
      <c r="V11" s="155">
        <f t="shared" ref="V11:V15" si="9">+U11-U18</f>
        <v>-0.80209952157303199</v>
      </c>
      <c r="W11" s="155">
        <f>+'Ark1'!W871</f>
        <v>0.56463595839524516</v>
      </c>
      <c r="X11" s="90"/>
      <c r="Y11" s="74">
        <f>+'Ark1'!X871</f>
        <v>25.557206537890043</v>
      </c>
      <c r="Z11" s="74">
        <f>+'Ark1'!Y871</f>
        <v>8.4992570579494817</v>
      </c>
      <c r="AA11" s="74">
        <f>+'Ark1'!Z871</f>
        <v>7.1681641851956419</v>
      </c>
      <c r="AB11" s="155">
        <f>+'Ark1'!Z871</f>
        <v>7.1681641851956419</v>
      </c>
      <c r="AC11" s="55">
        <f>+'Ark1'!AB871</f>
        <v>1.8130247561423485</v>
      </c>
      <c r="AD11" s="55">
        <f>+'Ark1'!AC871</f>
        <v>12.54140268442419</v>
      </c>
      <c r="AE11" s="74">
        <f>+'Ark1'!AD871</f>
        <v>38.803717613558469</v>
      </c>
      <c r="AF11" s="74">
        <f>+'Ark1'!AE871</f>
        <v>50.569648941740716</v>
      </c>
      <c r="AG11" s="74">
        <f>+'Ark1'!AF871</f>
        <v>25.177702955480726</v>
      </c>
      <c r="AH11" s="155">
        <f t="shared" ref="AH11:AH15" si="10">+U11/N11</f>
        <v>2.1778437911610657</v>
      </c>
      <c r="AI11" s="74">
        <f t="shared" si="3"/>
        <v>34.690721649484537</v>
      </c>
      <c r="AJ11" s="47"/>
      <c r="AL11" s="2"/>
      <c r="AM11" s="2"/>
      <c r="AN11" s="2"/>
    </row>
    <row r="12" spans="1:49" ht="15.6">
      <c r="A12" s="47"/>
      <c r="B12" s="53">
        <f>+'Ark1'!C872</f>
        <v>2023</v>
      </c>
      <c r="C12" s="53">
        <f>+'Ark1'!I872</f>
        <v>49</v>
      </c>
      <c r="D12" s="54" t="s">
        <v>80</v>
      </c>
      <c r="E12" s="54" t="s">
        <v>113</v>
      </c>
      <c r="F12" s="53">
        <f>+'Ark1'!Q872</f>
        <v>148</v>
      </c>
      <c r="G12" s="53">
        <f t="shared" si="4"/>
        <v>19</v>
      </c>
      <c r="H12" s="53">
        <f>+'Ark1'!R872</f>
        <v>4696</v>
      </c>
      <c r="I12" s="53">
        <f t="shared" si="5"/>
        <v>-53</v>
      </c>
      <c r="J12" s="271">
        <f>+'Ark1'!AG872</f>
        <v>21.028139044820744</v>
      </c>
      <c r="K12" s="155">
        <f t="shared" si="6"/>
        <v>0.16397233044502357</v>
      </c>
      <c r="L12" s="271">
        <f>+'Ark1'!AH872</f>
        <v>2.1294718909710391E-2</v>
      </c>
      <c r="M12" s="202">
        <f>+'Ark1'!AI872</f>
        <v>5</v>
      </c>
      <c r="N12" s="55">
        <f>+'Ark1'!S872</f>
        <v>5.3168654173764924</v>
      </c>
      <c r="O12" s="55">
        <f t="shared" si="7"/>
        <v>0.21642321901894235</v>
      </c>
      <c r="P12" s="194">
        <f>+IF(M12=0,"",'Ark1'!AJ872)</f>
        <v>80.319999999999993</v>
      </c>
      <c r="Q12" s="194">
        <f>+IF(M12=0,"",'Ark1'!AK872)</f>
        <v>13.697433569673173</v>
      </c>
      <c r="R12" s="503"/>
      <c r="S12" s="55">
        <f>+'Ark1'!T872</f>
        <v>4.831984667802387</v>
      </c>
      <c r="T12" s="55">
        <f t="shared" si="8"/>
        <v>0.34619818643788758</v>
      </c>
      <c r="U12" s="155">
        <f>+'Ark1'!U872</f>
        <v>14.819527257240219</v>
      </c>
      <c r="V12" s="155">
        <f t="shared" si="9"/>
        <v>0.43092965774554948</v>
      </c>
      <c r="W12" s="155">
        <f>+'Ark1'!W872</f>
        <v>2.065587734241908</v>
      </c>
      <c r="X12" s="90"/>
      <c r="Y12" s="74">
        <f>+'Ark1'!X872</f>
        <v>39.906303236797271</v>
      </c>
      <c r="Z12" s="74">
        <f>+'Ark1'!Y872</f>
        <v>16.801533219761499</v>
      </c>
      <c r="AA12" s="74">
        <f>+'Ark1'!Z872</f>
        <v>7.714101053110701</v>
      </c>
      <c r="AB12" s="155">
        <f>+'Ark1'!Z872</f>
        <v>7.714101053110701</v>
      </c>
      <c r="AC12" s="55">
        <f>+'Ark1'!AB872</f>
        <v>2.0808015458036246</v>
      </c>
      <c r="AD12" s="55">
        <f>+'Ark1'!AC872</f>
        <v>16.59864628494897</v>
      </c>
      <c r="AE12" s="74">
        <f>+'Ark1'!AD872</f>
        <v>57.343734762338286</v>
      </c>
      <c r="AF12" s="74">
        <f>+'Ark1'!AE872</f>
        <v>49.874919646190946</v>
      </c>
      <c r="AG12" s="74">
        <f>+'Ark1'!AF872</f>
        <v>17.568275346053124</v>
      </c>
      <c r="AH12" s="155">
        <f t="shared" si="10"/>
        <v>2.7872677026594057</v>
      </c>
      <c r="AI12" s="74">
        <f t="shared" si="3"/>
        <v>31.72972972972973</v>
      </c>
      <c r="AJ12" s="47"/>
      <c r="AL12" s="2"/>
      <c r="AM12" s="2"/>
      <c r="AN12" s="4"/>
      <c r="AO12" s="4"/>
      <c r="AP12" s="4"/>
    </row>
    <row r="13" spans="1:49">
      <c r="A13" s="47"/>
      <c r="B13" s="53">
        <f>+'Ark1'!C873</f>
        <v>2023</v>
      </c>
      <c r="C13" s="53">
        <f>+'Ark1'!I873</f>
        <v>80</v>
      </c>
      <c r="D13" s="54" t="s">
        <v>80</v>
      </c>
      <c r="E13" s="54" t="s">
        <v>6</v>
      </c>
      <c r="F13" s="53">
        <f>+'Ark1'!Q873</f>
        <v>143</v>
      </c>
      <c r="G13" s="53">
        <f t="shared" si="4"/>
        <v>16</v>
      </c>
      <c r="H13" s="53">
        <f>+'Ark1'!R873</f>
        <v>2726</v>
      </c>
      <c r="I13" s="53">
        <f t="shared" si="5"/>
        <v>394</v>
      </c>
      <c r="J13" s="271">
        <f>+'Ark1'!AG873</f>
        <v>11.192224551547744</v>
      </c>
      <c r="K13" s="155">
        <f t="shared" si="6"/>
        <v>0.99757941118783755</v>
      </c>
      <c r="L13" s="271">
        <f>+'Ark1'!AH873</f>
        <v>3.3749082905355841</v>
      </c>
      <c r="M13" s="202">
        <f>+'Ark1'!AI873</f>
        <v>777</v>
      </c>
      <c r="N13" s="55">
        <f>+'Ark1'!S873</f>
        <v>5.1757153338224517</v>
      </c>
      <c r="O13" s="55">
        <f t="shared" si="7"/>
        <v>-0.17591416875044708</v>
      </c>
      <c r="P13" s="194">
        <f>+IF(M13=0,"",'Ark1'!AJ873)</f>
        <v>93.56061776061776</v>
      </c>
      <c r="Q13" s="194">
        <f>+IF(M13=0,"",'Ark1'!AK873)</f>
        <v>15.335634004616445</v>
      </c>
      <c r="R13" s="503"/>
      <c r="S13" s="55">
        <f>+'Ark1'!T873</f>
        <v>4.8950843727072639</v>
      </c>
      <c r="T13" s="55">
        <f t="shared" si="8"/>
        <v>-0.26829470104916808</v>
      </c>
      <c r="U13" s="155">
        <f>+'Ark1'!U873</f>
        <v>13.587894350696988</v>
      </c>
      <c r="V13" s="155">
        <f t="shared" si="9"/>
        <v>-0.72947271619838183</v>
      </c>
      <c r="W13" s="155">
        <f>+'Ark1'!W873</f>
        <v>2.5311812179016875</v>
      </c>
      <c r="X13" s="90"/>
      <c r="Y13" s="74">
        <f>+'Ark1'!X873</f>
        <v>31.73147468818782</v>
      </c>
      <c r="Z13" s="74">
        <f>+'Ark1'!Y873</f>
        <v>12.215700660308144</v>
      </c>
      <c r="AA13" s="74">
        <f>+'Ark1'!Z873</f>
        <v>7.599590204844934</v>
      </c>
      <c r="AB13" s="155">
        <f>+'Ark1'!Z873</f>
        <v>7.599590204844934</v>
      </c>
      <c r="AC13" s="55">
        <f>+'Ark1'!AB873</f>
        <v>2.1212333697691328</v>
      </c>
      <c r="AD13" s="55">
        <f>+'Ark1'!AC873</f>
        <v>47.927787025577217</v>
      </c>
      <c r="AE13" s="74">
        <f>+'Ark1'!AD873</f>
        <v>67.612195567052538</v>
      </c>
      <c r="AF13" s="74">
        <f>+'Ark1'!AE873</f>
        <v>55.583650399046157</v>
      </c>
      <c r="AG13" s="74">
        <f>+'Ark1'!AF873</f>
        <v>10.198279087167975</v>
      </c>
      <c r="AH13" s="155">
        <f t="shared" si="10"/>
        <v>2.6253171734353944</v>
      </c>
      <c r="AI13" s="74">
        <f t="shared" si="3"/>
        <v>19.062937062937063</v>
      </c>
      <c r="AJ13" s="47"/>
      <c r="AL13" s="1"/>
      <c r="AM13" s="1"/>
      <c r="AN13" s="11"/>
      <c r="AO13" s="11"/>
      <c r="AP13" s="11"/>
    </row>
    <row r="14" spans="1:49">
      <c r="A14" s="47"/>
      <c r="B14" s="53">
        <f>+'Ark1'!C874</f>
        <v>2023</v>
      </c>
      <c r="C14" s="53">
        <f>+'Ark1'!I874</f>
        <v>81</v>
      </c>
      <c r="D14" s="54" t="s">
        <v>80</v>
      </c>
      <c r="E14" s="54" t="s">
        <v>3</v>
      </c>
      <c r="F14" s="53">
        <f>+'Ark1'!Q874</f>
        <v>10</v>
      </c>
      <c r="G14" s="53">
        <f t="shared" si="4"/>
        <v>-1</v>
      </c>
      <c r="H14" s="53">
        <f>+'Ark1'!R874</f>
        <v>202</v>
      </c>
      <c r="I14" s="53">
        <f t="shared" si="5"/>
        <v>22</v>
      </c>
      <c r="J14" s="271">
        <f>+'Ark1'!AG874</f>
        <v>0.68104066663967278</v>
      </c>
      <c r="K14" s="155">
        <f t="shared" si="6"/>
        <v>0.17118780123634114</v>
      </c>
      <c r="L14" s="271">
        <f>+'Ark1'!AH874</f>
        <v>1.4851485148514851</v>
      </c>
      <c r="M14" s="202">
        <f>+'Ark1'!AI874</f>
        <v>0</v>
      </c>
      <c r="N14" s="55">
        <f>+'Ark1'!S874</f>
        <v>4.9306930693069315</v>
      </c>
      <c r="O14" s="55">
        <f t="shared" si="7"/>
        <v>0.39180418041804277</v>
      </c>
      <c r="P14" s="194" t="str">
        <f>+IF(M14=0,"",'Ark1'!AJ874)</f>
        <v/>
      </c>
      <c r="Q14" s="194" t="str">
        <f>+IF(M14=0,"",'Ark1'!AK874)</f>
        <v/>
      </c>
      <c r="R14" s="503"/>
      <c r="S14" s="55">
        <f>+'Ark1'!T874</f>
        <v>4.3762376237623757</v>
      </c>
      <c r="T14" s="55">
        <f t="shared" si="8"/>
        <v>0.6429042904290414</v>
      </c>
      <c r="U14" s="155">
        <f>+'Ark1'!U874</f>
        <v>11.15792079207921</v>
      </c>
      <c r="V14" s="155">
        <f t="shared" si="9"/>
        <v>1.8812541254125463</v>
      </c>
      <c r="W14" s="155">
        <f>+'Ark1'!W874</f>
        <v>3.4653465346534662</v>
      </c>
      <c r="X14" s="90"/>
      <c r="Y14" s="74">
        <f>+'Ark1'!X874</f>
        <v>21.287128712871286</v>
      </c>
      <c r="Z14" s="74">
        <f>+'Ark1'!Y874</f>
        <v>6.4356435643564369</v>
      </c>
      <c r="AA14" s="74">
        <f>+'Ark1'!Z874</f>
        <v>6.5497231166376189</v>
      </c>
      <c r="AB14" s="155">
        <f>+'Ark1'!Z874</f>
        <v>6.5497231166376189</v>
      </c>
      <c r="AC14" s="55">
        <f>+'Ark1'!AB874</f>
        <v>2.5730957013079396</v>
      </c>
      <c r="AD14" s="55">
        <f>+'Ark1'!AC874</f>
        <v>54.2630995545762</v>
      </c>
      <c r="AE14" s="74">
        <f>+'Ark1'!AD874</f>
        <v>77.986170318978907</v>
      </c>
      <c r="AF14" s="74">
        <f>+'Ark1'!AE874</f>
        <v>59.485983416958057</v>
      </c>
      <c r="AG14" s="74">
        <f>+'Ark1'!AF874</f>
        <v>0.75570520014964482</v>
      </c>
      <c r="AH14" s="155">
        <f t="shared" si="10"/>
        <v>2.2629518072289159</v>
      </c>
      <c r="AI14" s="74">
        <f t="shared" si="3"/>
        <v>20.2</v>
      </c>
      <c r="AJ14" s="47"/>
      <c r="AL14" s="1"/>
      <c r="AM14" s="1"/>
      <c r="AN14" s="11"/>
      <c r="AO14" s="11"/>
      <c r="AP14" s="11"/>
    </row>
    <row r="15" spans="1:49">
      <c r="A15" s="47"/>
      <c r="B15" s="53">
        <f>+'Ark1'!C875</f>
        <v>2023</v>
      </c>
      <c r="C15" s="53">
        <f>+'Ark1'!I875</f>
        <v>83</v>
      </c>
      <c r="D15" s="54" t="s">
        <v>80</v>
      </c>
      <c r="E15" s="54" t="s">
        <v>440</v>
      </c>
      <c r="F15" s="53">
        <f>+'Ark1'!Q875</f>
        <v>191</v>
      </c>
      <c r="G15" s="53">
        <f t="shared" si="4"/>
        <v>10</v>
      </c>
      <c r="H15" s="53">
        <f>+'Ark1'!R875</f>
        <v>6394</v>
      </c>
      <c r="I15" s="53">
        <f t="shared" si="5"/>
        <v>-96.529999999999745</v>
      </c>
      <c r="J15" s="271">
        <f>+'Ark1'!AG875</f>
        <v>24.129942522935504</v>
      </c>
      <c r="K15" s="155">
        <f t="shared" si="6"/>
        <v>-0.62622625246951813</v>
      </c>
      <c r="L15" s="271">
        <f>+'Ark1'!AH875</f>
        <v>1.6890835157960589</v>
      </c>
      <c r="M15" s="202">
        <f>+'Ark1'!AI875</f>
        <v>232</v>
      </c>
      <c r="N15" s="55">
        <f>+'Ark1'!S875</f>
        <v>5.4235220519236798</v>
      </c>
      <c r="O15" s="55">
        <f t="shared" si="7"/>
        <v>3.735790200063871E-2</v>
      </c>
      <c r="P15" s="194">
        <f>+IF(M15=0,"",'Ark1'!AJ875)</f>
        <v>94.581465517241369</v>
      </c>
      <c r="Q15" s="194">
        <f>+IF(M15=0,"",'Ark1'!AK875)</f>
        <v>13.745504403487988</v>
      </c>
      <c r="R15" s="503"/>
      <c r="S15" s="55">
        <f>+'Ark1'!T875</f>
        <v>4.6269940569283712</v>
      </c>
      <c r="T15" s="55">
        <f t="shared" si="8"/>
        <v>3.6459847857618577E-2</v>
      </c>
      <c r="U15" s="155">
        <f>+'Ark1'!U875</f>
        <v>12.489505786675011</v>
      </c>
      <c r="V15" s="155">
        <f t="shared" si="9"/>
        <v>-2.232176172393352E-3</v>
      </c>
      <c r="W15" s="155">
        <f>+'Ark1'!W875</f>
        <v>0.82890209571473294</v>
      </c>
      <c r="X15" s="90"/>
      <c r="Y15" s="74">
        <f>+'Ark1'!X875</f>
        <v>30.247106662496087</v>
      </c>
      <c r="Z15" s="74">
        <f>+'Ark1'!Y875</f>
        <v>10.588051298091962</v>
      </c>
      <c r="AA15" s="74">
        <f>+'Ark1'!Z875</f>
        <v>7.6362163061452994</v>
      </c>
      <c r="AB15" s="155">
        <f>+'Ark1'!Z875</f>
        <v>7.6362163061452994</v>
      </c>
      <c r="AC15" s="55">
        <f>+'Ark1'!AB875</f>
        <v>1.7854668584675495</v>
      </c>
      <c r="AD15" s="55">
        <f>+'Ark1'!AC875</f>
        <v>28.909336480373401</v>
      </c>
      <c r="AE15" s="74">
        <f>+'Ark1'!AD875</f>
        <v>49.057319783048882</v>
      </c>
      <c r="AF15" s="74">
        <f>+'Ark1'!AE875</f>
        <v>43.416732439988529</v>
      </c>
      <c r="AG15" s="74">
        <f>+'Ark1'!AF875</f>
        <v>23.920688365132808</v>
      </c>
      <c r="AH15" s="155">
        <f t="shared" si="10"/>
        <v>2.302840417555799</v>
      </c>
      <c r="AI15" s="74">
        <f t="shared" si="3"/>
        <v>33.476439790575917</v>
      </c>
      <c r="AJ15" s="47"/>
      <c r="AL15" s="1"/>
      <c r="AM15" s="1"/>
      <c r="AN15" s="11"/>
      <c r="AO15" s="11"/>
      <c r="AP15" s="11"/>
    </row>
    <row r="16" spans="1:49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90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L16" s="1"/>
      <c r="AM16" s="1"/>
      <c r="AN16" s="11"/>
      <c r="AO16" s="11"/>
      <c r="AP16" s="11"/>
    </row>
    <row r="17" spans="1:42">
      <c r="A17" s="47"/>
      <c r="B17">
        <f>+'Ark1'!C876</f>
        <v>2022</v>
      </c>
      <c r="C17">
        <f>+'Ark1'!I876</f>
        <v>6</v>
      </c>
      <c r="D17" s="3" t="s">
        <v>80</v>
      </c>
      <c r="E17" s="3" t="s">
        <v>439</v>
      </c>
      <c r="F17">
        <f>+'Ark1'!Q876</f>
        <v>119</v>
      </c>
      <c r="H17" s="11">
        <f>+'Ark1'!R876</f>
        <v>5623</v>
      </c>
      <c r="J17" s="202">
        <f>+'Ark1'!AG876</f>
        <v>18.630331482223596</v>
      </c>
      <c r="L17" s="202">
        <f>+'Ark1'!AH876</f>
        <v>0.26676151520540631</v>
      </c>
      <c r="M17" s="202">
        <f>+'Ark1'!AI876</f>
        <v>0</v>
      </c>
      <c r="N17" s="1">
        <f>+'Ark1'!S876</f>
        <v>5.1764182820558409</v>
      </c>
      <c r="P17" s="194" t="str">
        <f>+IF(M17=0,"",'Ark1'!AJ876)</f>
        <v/>
      </c>
      <c r="Q17" s="194" t="str">
        <f>+IF(M17=0,"",'Ark1'!AK876)</f>
        <v/>
      </c>
      <c r="R17" s="503"/>
      <c r="S17" s="1">
        <f>+'Ark1'!T876</f>
        <v>5.3483905388582604</v>
      </c>
      <c r="U17" s="92">
        <f>+'Ark1'!U876</f>
        <v>10.851058154010312</v>
      </c>
      <c r="W17" s="92">
        <f>+'Ark1'!W876</f>
        <v>1.5472167881913574</v>
      </c>
      <c r="X17" s="90"/>
      <c r="Y17" s="11">
        <f>+'Ark1'!X876</f>
        <v>20.291659256624577</v>
      </c>
      <c r="Z17" s="11">
        <f>+'Ark1'!Y876</f>
        <v>8.3229592744086744</v>
      </c>
      <c r="AA17" s="11">
        <f>+'Ark1'!Z876</f>
        <v>7.2652654229078397</v>
      </c>
      <c r="AB17" s="92">
        <f>+'Ark1'!Z876</f>
        <v>7.2652654229078397</v>
      </c>
      <c r="AC17" s="1">
        <f>+'Ark1'!AB876</f>
        <v>1.9871766985948032</v>
      </c>
      <c r="AD17" s="1">
        <f>+'Ark1'!AC876</f>
        <v>13.637235571584368</v>
      </c>
      <c r="AE17" s="11">
        <f>+'Ark1'!AD876</f>
        <v>36.411308355787448</v>
      </c>
      <c r="AF17" s="11">
        <f>+'Ark1'!AE876</f>
        <v>44.049975559933969</v>
      </c>
      <c r="AG17" s="11">
        <f>+'Ark1'!AF876</f>
        <v>21.613182080777104</v>
      </c>
      <c r="AH17" s="92">
        <f t="shared" si="2"/>
        <v>2.096248325145154</v>
      </c>
      <c r="AI17" s="11">
        <f t="shared" ref="AI17:AI22" si="11">+H17/F17</f>
        <v>47.252100840336134</v>
      </c>
      <c r="AJ17" s="47"/>
      <c r="AL17" s="1"/>
      <c r="AM17" s="1"/>
      <c r="AN17" s="11"/>
      <c r="AO17" s="11"/>
      <c r="AP17" s="11"/>
    </row>
    <row r="18" spans="1:42">
      <c r="A18" s="47"/>
      <c r="B18">
        <f>+'Ark1'!C877</f>
        <v>2022</v>
      </c>
      <c r="C18">
        <f>+'Ark1'!I877</f>
        <v>24</v>
      </c>
      <c r="D18" s="3" t="s">
        <v>80</v>
      </c>
      <c r="E18" s="3" t="s">
        <v>112</v>
      </c>
      <c r="F18">
        <f>+'Ark1'!Q877</f>
        <v>182</v>
      </c>
      <c r="H18" s="11">
        <f>+'Ark1'!R877</f>
        <v>6642</v>
      </c>
      <c r="J18" s="202">
        <f>+'Ark1'!AG877</f>
        <v>25.044835022232423</v>
      </c>
      <c r="L18" s="202">
        <f>+'Ark1'!AH877</f>
        <v>0.15055706112616685</v>
      </c>
      <c r="M18" s="202">
        <f>+'Ark1'!AI877</f>
        <v>0</v>
      </c>
      <c r="N18" s="1">
        <f>+'Ark1'!S877</f>
        <v>5.1723878349894603</v>
      </c>
      <c r="P18" s="194" t="str">
        <f>+IF(M18=0,"",'Ark1'!AJ877)</f>
        <v/>
      </c>
      <c r="Q18" s="194" t="str">
        <f>+IF(M18=0,"",'Ark1'!AK877)</f>
        <v/>
      </c>
      <c r="R18" s="503"/>
      <c r="S18" s="1">
        <f>+'Ark1'!T877</f>
        <v>4.7375790424570923</v>
      </c>
      <c r="U18" s="92">
        <f>+'Ark1'!U877</f>
        <v>12.34920204757605</v>
      </c>
      <c r="W18" s="92">
        <f>+'Ark1'!W877</f>
        <v>0.24089129780186697</v>
      </c>
      <c r="X18" s="90"/>
      <c r="Y18" s="11">
        <f>+'Ark1'!X877</f>
        <v>29.990966576332429</v>
      </c>
      <c r="Z18" s="11">
        <f>+'Ark1'!Y877</f>
        <v>10.900331225534481</v>
      </c>
      <c r="AA18" s="11">
        <f>+'Ark1'!Z877</f>
        <v>7.5567846299347359</v>
      </c>
      <c r="AB18" s="92">
        <f>+'Ark1'!Z877</f>
        <v>7.5567846299347359</v>
      </c>
      <c r="AC18" s="1">
        <f>+'Ark1'!AB877</f>
        <v>1.4104612095687317</v>
      </c>
      <c r="AD18" s="1">
        <f>+'Ark1'!AC877</f>
        <v>18.936607662255216</v>
      </c>
      <c r="AE18" s="11">
        <f>+'Ark1'!AD877</f>
        <v>36.027139679890809</v>
      </c>
      <c r="AF18" s="11">
        <f>+'Ark1'!AE877</f>
        <v>45.269259305267568</v>
      </c>
      <c r="AG18" s="11">
        <f>+'Ark1'!AF877</f>
        <v>25.529922706832927</v>
      </c>
      <c r="AH18" s="92">
        <f t="shared" si="2"/>
        <v>2.3875243778198265</v>
      </c>
      <c r="AI18" s="11">
        <f t="shared" si="11"/>
        <v>36.494505494505496</v>
      </c>
      <c r="AJ18" s="47"/>
      <c r="AL18" s="1"/>
      <c r="AM18" s="1"/>
      <c r="AN18" s="11"/>
      <c r="AO18" s="11"/>
      <c r="AP18" s="11"/>
    </row>
    <row r="19" spans="1:42">
      <c r="A19" s="47"/>
      <c r="B19">
        <f>+'Ark1'!C878</f>
        <v>2022</v>
      </c>
      <c r="C19">
        <f>+'Ark1'!I878</f>
        <v>49</v>
      </c>
      <c r="D19" s="3" t="s">
        <v>80</v>
      </c>
      <c r="E19" s="3" t="s">
        <v>113</v>
      </c>
      <c r="F19">
        <f>+'Ark1'!Q878</f>
        <v>129</v>
      </c>
      <c r="H19" s="11">
        <f>+'Ark1'!R878</f>
        <v>4749</v>
      </c>
      <c r="J19" s="202">
        <f>+'Ark1'!AG878</f>
        <v>20.86416671437572</v>
      </c>
      <c r="L19" s="202">
        <f>+'Ark1'!AH878</f>
        <v>0.44219835754895759</v>
      </c>
      <c r="M19" s="202">
        <f>+'Ark1'!AI878</f>
        <v>0</v>
      </c>
      <c r="N19" s="1">
        <f>+'Ark1'!S878</f>
        <v>5.1004421983575501</v>
      </c>
      <c r="P19" s="194" t="str">
        <f>+IF(M19=0,"",'Ark1'!AJ878)</f>
        <v/>
      </c>
      <c r="Q19" s="194" t="str">
        <f>+IF(M19=0,"",'Ark1'!AK878)</f>
        <v/>
      </c>
      <c r="R19" s="503"/>
      <c r="S19" s="1">
        <f>+'Ark1'!T878</f>
        <v>4.4857864813644994</v>
      </c>
      <c r="U19" s="92">
        <f>+'Ark1'!U878</f>
        <v>14.38859759949467</v>
      </c>
      <c r="W19" s="92">
        <f>+'Ark1'!W878</f>
        <v>1.7477363655506426</v>
      </c>
      <c r="X19" s="90"/>
      <c r="Y19" s="11">
        <f>+'Ark1'!X878</f>
        <v>39.503053274373535</v>
      </c>
      <c r="Z19" s="11">
        <f>+'Ark1'!Y878</f>
        <v>14.992630027374179</v>
      </c>
      <c r="AA19" s="11">
        <f>+'Ark1'!Z878</f>
        <v>7.5515003461143779</v>
      </c>
      <c r="AB19" s="92">
        <f>+'Ark1'!Z878</f>
        <v>7.5515003461143779</v>
      </c>
      <c r="AC19" s="1">
        <f>+'Ark1'!AB878</f>
        <v>2.1033664614493972</v>
      </c>
      <c r="AD19" s="1">
        <f>+'Ark1'!AC878</f>
        <v>17.2951115899832</v>
      </c>
      <c r="AE19" s="11">
        <f>+'Ark1'!AD878</f>
        <v>54.665387272704443</v>
      </c>
      <c r="AF19" s="11">
        <f>+'Ark1'!AE878</f>
        <v>48.620192271124608</v>
      </c>
      <c r="AG19" s="11">
        <f>+'Ark1'!AF878</f>
        <v>18.253779424081536</v>
      </c>
      <c r="AH19" s="92">
        <f t="shared" si="2"/>
        <v>2.8210490463215327</v>
      </c>
      <c r="AI19" s="11">
        <f t="shared" si="11"/>
        <v>36.813953488372093</v>
      </c>
      <c r="AJ19" s="47"/>
      <c r="AL19" s="1"/>
      <c r="AM19" s="1"/>
      <c r="AN19" s="11"/>
      <c r="AO19" s="11"/>
      <c r="AP19" s="11"/>
    </row>
    <row r="20" spans="1:42">
      <c r="A20" s="47"/>
      <c r="B20">
        <f>+'Ark1'!C879</f>
        <v>2022</v>
      </c>
      <c r="C20">
        <f>+'Ark1'!I879</f>
        <v>80</v>
      </c>
      <c r="D20" s="3" t="s">
        <v>7</v>
      </c>
      <c r="E20" s="3" t="s">
        <v>6</v>
      </c>
      <c r="F20">
        <f>+'Ark1'!Q879</f>
        <v>127</v>
      </c>
      <c r="H20" s="11">
        <f>+'Ark1'!R879</f>
        <v>2332</v>
      </c>
      <c r="J20" s="202">
        <f>+'Ark1'!AG879</f>
        <v>10.194645140359906</v>
      </c>
      <c r="L20" s="202">
        <f>+'Ark1'!AH879</f>
        <v>3.6020583190394522</v>
      </c>
      <c r="M20" s="202">
        <f>+'Ark1'!AI879</f>
        <v>480</v>
      </c>
      <c r="N20" s="1">
        <f>+'Ark1'!S879</f>
        <v>5.3516295025728988</v>
      </c>
      <c r="P20" s="194">
        <f>+IF(M20=0,"",'Ark1'!AJ879)</f>
        <v>91.569583333333284</v>
      </c>
      <c r="Q20" s="194">
        <f>+IF(M20=0,"",'Ark1'!AK879)</f>
        <v>14.832375974532773</v>
      </c>
      <c r="R20" s="503"/>
      <c r="S20" s="1">
        <f>+'Ark1'!T879</f>
        <v>5.163379073756432</v>
      </c>
      <c r="U20" s="92">
        <f>+'Ark1'!U879</f>
        <v>14.31736706689537</v>
      </c>
      <c r="W20" s="92">
        <f>+'Ark1'!W879</f>
        <v>2.186963979416809</v>
      </c>
      <c r="X20" s="90"/>
      <c r="Y20" s="11">
        <f>+'Ark1'!X879</f>
        <v>36.535162950257295</v>
      </c>
      <c r="Z20" s="11">
        <f>+'Ark1'!Y879</f>
        <v>15.394511149228128</v>
      </c>
      <c r="AA20" s="11">
        <f>+'Ark1'!Z879</f>
        <v>7.785332964150518</v>
      </c>
      <c r="AB20" s="92">
        <f>+'Ark1'!Z879</f>
        <v>7.785332964150518</v>
      </c>
      <c r="AC20" s="1">
        <f>+'Ark1'!AB879</f>
        <v>2.0710733966007937</v>
      </c>
      <c r="AD20" s="1">
        <f>+'Ark1'!AC879</f>
        <v>40.234268727920146</v>
      </c>
      <c r="AE20" s="11">
        <f>+'Ark1'!AD879</f>
        <v>65.980634761508242</v>
      </c>
      <c r="AF20" s="11">
        <f>+'Ark1'!AE879</f>
        <v>55.669045478345666</v>
      </c>
      <c r="AG20" s="11">
        <f>+'Ark1'!AF879</f>
        <v>8.9635320313662117</v>
      </c>
      <c r="AH20" s="92">
        <f t="shared" si="2"/>
        <v>2.6753285256410257</v>
      </c>
      <c r="AI20" s="11">
        <f t="shared" si="11"/>
        <v>18.362204724409448</v>
      </c>
      <c r="AJ20" s="47"/>
      <c r="AL20" s="1"/>
      <c r="AM20" s="1"/>
      <c r="AN20" s="11"/>
      <c r="AO20" s="11"/>
      <c r="AP20" s="11"/>
    </row>
    <row r="21" spans="1:42">
      <c r="A21" s="47"/>
      <c r="B21">
        <f>+'Ark1'!C880</f>
        <v>2022</v>
      </c>
      <c r="C21">
        <f>+'Ark1'!I880</f>
        <v>81</v>
      </c>
      <c r="D21" s="3" t="s">
        <v>7</v>
      </c>
      <c r="E21" s="3" t="s">
        <v>3</v>
      </c>
      <c r="F21">
        <f>+'Ark1'!Q880</f>
        <v>11</v>
      </c>
      <c r="H21" s="11">
        <f>+'Ark1'!R880</f>
        <v>180</v>
      </c>
      <c r="J21" s="202">
        <f>+'Ark1'!AG880</f>
        <v>0.50985286540333163</v>
      </c>
      <c r="L21" s="202">
        <f>+'Ark1'!AH880</f>
        <v>0</v>
      </c>
      <c r="M21" s="202">
        <f>+'Ark1'!AI880</f>
        <v>0</v>
      </c>
      <c r="N21" s="1">
        <f>+'Ark1'!S880</f>
        <v>4.5388888888888888</v>
      </c>
      <c r="P21" s="194" t="str">
        <f>+IF(M21=0,"",'Ark1'!AJ880)</f>
        <v/>
      </c>
      <c r="Q21" s="194" t="str">
        <f>+IF(M21=0,"",'Ark1'!AK880)</f>
        <v/>
      </c>
      <c r="R21" s="503"/>
      <c r="S21" s="1">
        <f>+'Ark1'!T880</f>
        <v>3.7333333333333343</v>
      </c>
      <c r="U21" s="92">
        <f>+'Ark1'!U880</f>
        <v>9.2766666666666637</v>
      </c>
      <c r="W21" s="92">
        <f>+'Ark1'!W880</f>
        <v>2.2222222222222223</v>
      </c>
      <c r="X21" s="90"/>
      <c r="Y21" s="11">
        <f>+'Ark1'!X880</f>
        <v>18.888888888888889</v>
      </c>
      <c r="Z21" s="11">
        <f>+'Ark1'!Y880</f>
        <v>3.3333333333333344</v>
      </c>
      <c r="AA21" s="11">
        <f>+'Ark1'!Z880</f>
        <v>6.0306448890460951</v>
      </c>
      <c r="AB21" s="92">
        <f>+'Ark1'!Z880</f>
        <v>6.0306448890460951</v>
      </c>
      <c r="AC21" s="1">
        <f>+'Ark1'!AB880</f>
        <v>2.3228335186912461</v>
      </c>
      <c r="AD21" s="1">
        <f>+'Ark1'!AC880</f>
        <v>79.53242041350542</v>
      </c>
      <c r="AE21" s="11">
        <f>+'Ark1'!AD880</f>
        <v>81.08672549379385</v>
      </c>
      <c r="AF21" s="11">
        <f>+'Ark1'!AE880</f>
        <v>74.090919392922544</v>
      </c>
      <c r="AG21" s="11">
        <f>+'Ark1'!AF880</f>
        <v>0.69186782403341252</v>
      </c>
      <c r="AH21" s="92">
        <f t="shared" si="2"/>
        <v>2.0438188494492038</v>
      </c>
      <c r="AI21" s="11">
        <f t="shared" si="11"/>
        <v>16.363636363636363</v>
      </c>
      <c r="AJ21" s="47"/>
      <c r="AL21" s="1"/>
      <c r="AM21" s="1"/>
      <c r="AN21" s="11"/>
      <c r="AO21" s="11"/>
      <c r="AP21" s="11"/>
    </row>
    <row r="22" spans="1:42">
      <c r="A22" s="47"/>
      <c r="B22">
        <f>+'Ark1'!C881</f>
        <v>2022</v>
      </c>
      <c r="C22">
        <f>+'Ark1'!I881</f>
        <v>83</v>
      </c>
      <c r="D22" s="3" t="s">
        <v>7</v>
      </c>
      <c r="E22" s="3" t="s">
        <v>440</v>
      </c>
      <c r="F22">
        <f>+'Ark1'!Q881</f>
        <v>181</v>
      </c>
      <c r="H22" s="11">
        <f>+'Ark1'!R881</f>
        <v>6490.53</v>
      </c>
      <c r="J22" s="202">
        <f>+'Ark1'!AG881</f>
        <v>24.756168775405023</v>
      </c>
      <c r="L22" s="202">
        <f>+'Ark1'!AH881</f>
        <v>1.2787861700046064</v>
      </c>
      <c r="M22" s="202">
        <f>+'Ark1'!AI881</f>
        <v>9</v>
      </c>
      <c r="N22" s="1">
        <f>+'Ark1'!S881</f>
        <v>5.386164149923041</v>
      </c>
      <c r="P22" s="194">
        <f>+IF(M22=0,"",'Ark1'!AJ881)</f>
        <v>105.1</v>
      </c>
      <c r="Q22" s="194">
        <f>+IF(M22=0,"",'Ark1'!AK881)</f>
        <v>14.914278275988528</v>
      </c>
      <c r="R22" s="503"/>
      <c r="S22" s="1">
        <f>+'Ark1'!T881</f>
        <v>4.5905342090707526</v>
      </c>
      <c r="U22" s="92">
        <f>+'Ark1'!U881</f>
        <v>12.491737962847404</v>
      </c>
      <c r="W22" s="92">
        <f>+'Ark1'!W881</f>
        <v>1.140122609401697</v>
      </c>
      <c r="X22" s="90"/>
      <c r="Y22" s="11">
        <f>+'Ark1'!X881</f>
        <v>29.612373719865719</v>
      </c>
      <c r="Z22" s="11">
        <f>+'Ark1'!Y881</f>
        <v>10.615465917267157</v>
      </c>
      <c r="AA22" s="11">
        <f>+'Ark1'!Z881</f>
        <v>7.5307063679690387</v>
      </c>
      <c r="AB22" s="92">
        <f>+'Ark1'!Z881</f>
        <v>7.5307063679690387</v>
      </c>
      <c r="AC22" s="1">
        <f>+'Ark1'!AB881</f>
        <v>1.8082096428811576</v>
      </c>
      <c r="AD22" s="1">
        <f>+'Ark1'!AC881</f>
        <v>23.646935618843656</v>
      </c>
      <c r="AE22" s="11">
        <f>+'Ark1'!AD881</f>
        <v>51.039114792694313</v>
      </c>
      <c r="AF22" s="11">
        <f>+'Ark1'!AE881</f>
        <v>43.646998933426822</v>
      </c>
      <c r="AG22" s="11">
        <f>+'Ark1'!AF881</f>
        <v>24.947715932908807</v>
      </c>
      <c r="AH22" s="92">
        <f t="shared" si="2"/>
        <v>2.3192271188069693</v>
      </c>
      <c r="AI22" s="11">
        <f t="shared" si="11"/>
        <v>35.8592817679558</v>
      </c>
      <c r="AJ22" s="47"/>
      <c r="AL22" s="1"/>
      <c r="AM22" s="1"/>
      <c r="AN22" s="11"/>
      <c r="AO22" s="11"/>
      <c r="AP22" s="11"/>
    </row>
    <row r="23" spans="1:42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503"/>
      <c r="S23" s="47"/>
      <c r="T23" s="47"/>
      <c r="U23" s="47"/>
      <c r="V23" s="47"/>
      <c r="W23" s="47"/>
      <c r="X23" s="90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L23" s="1"/>
      <c r="AM23" s="1"/>
      <c r="AN23" s="11"/>
      <c r="AO23" s="11"/>
      <c r="AP23" s="11"/>
    </row>
    <row r="24" spans="1:42">
      <c r="A24" s="47"/>
      <c r="B24" s="53">
        <f>+'Ark1'!C882</f>
        <v>2021</v>
      </c>
      <c r="C24" s="53">
        <f>+'Ark1'!I882</f>
        <v>6</v>
      </c>
      <c r="D24" s="54" t="s">
        <v>80</v>
      </c>
      <c r="E24" s="54" t="s">
        <v>439</v>
      </c>
      <c r="F24" s="53">
        <f>+'Ark1'!Q882</f>
        <v>115</v>
      </c>
      <c r="G24" s="53"/>
      <c r="H24" s="74">
        <f>+'Ark1'!R882</f>
        <v>5182</v>
      </c>
      <c r="I24" s="53"/>
      <c r="J24" s="271">
        <f>+'Ark1'!AG882</f>
        <v>16.435869120039975</v>
      </c>
      <c r="K24" s="155"/>
      <c r="L24" s="271">
        <f>+'Ark1'!AH882</f>
        <v>0.65611732921651855</v>
      </c>
      <c r="M24" s="155"/>
      <c r="N24" s="55">
        <f>+'Ark1'!S882</f>
        <v>4.8983018139714396</v>
      </c>
      <c r="O24" s="53"/>
      <c r="P24" s="155"/>
      <c r="Q24" s="155"/>
      <c r="R24" s="155"/>
      <c r="S24" s="55">
        <f>+'Ark1'!T882</f>
        <v>5.4417213431107667</v>
      </c>
      <c r="T24" s="53"/>
      <c r="U24" s="155">
        <f>+'Ark1'!U882</f>
        <v>10.746570822076418</v>
      </c>
      <c r="V24" s="155"/>
      <c r="W24" s="155">
        <f>+'Ark1'!W882</f>
        <v>1.17715167888846</v>
      </c>
      <c r="X24" s="155"/>
      <c r="Y24" s="74">
        <f>+'Ark1'!X882</f>
        <v>20.976456966422234</v>
      </c>
      <c r="Z24" s="74">
        <f>+'Ark1'!Y882</f>
        <v>8.4909301428020019</v>
      </c>
      <c r="AA24" s="74">
        <f>+'Ark1'!Z882</f>
        <v>7.2185531917465795</v>
      </c>
      <c r="AB24" s="155">
        <f>+'Ark1'!Z882</f>
        <v>7.2185531917465795</v>
      </c>
      <c r="AC24" s="55">
        <f>+'Ark1'!AB882</f>
        <v>2.1825197554092681</v>
      </c>
      <c r="AD24" s="55">
        <f>+'Ark1'!AC882</f>
        <v>9.9196984154198375</v>
      </c>
      <c r="AE24" s="74">
        <f>+'Ark1'!AD882</f>
        <v>25.367390875758783</v>
      </c>
      <c r="AF24" s="74">
        <f>+'Ark1'!AE882</f>
        <v>46.04674772863531</v>
      </c>
      <c r="AG24" s="74">
        <f>+'Ark1'!AF882</f>
        <v>19.456407060175188</v>
      </c>
      <c r="AH24" s="155">
        <f t="shared" si="2"/>
        <v>2.1939380687861956</v>
      </c>
      <c r="AI24" s="74">
        <f t="shared" ref="AI24:AI41" si="12">+H24/F24</f>
        <v>45.060869565217388</v>
      </c>
      <c r="AJ24" s="47"/>
      <c r="AL24" s="13"/>
      <c r="AM24" s="13"/>
      <c r="AN24" s="11"/>
      <c r="AO24" s="11"/>
      <c r="AP24" s="11"/>
    </row>
    <row r="25" spans="1:42" ht="16.5" customHeight="1">
      <c r="A25" s="47"/>
      <c r="B25" s="53">
        <f>+'Ark1'!C883</f>
        <v>2021</v>
      </c>
      <c r="C25" s="53">
        <f>+'Ark1'!I883</f>
        <v>24</v>
      </c>
      <c r="D25" s="54" t="s">
        <v>80</v>
      </c>
      <c r="E25" s="54" t="s">
        <v>112</v>
      </c>
      <c r="F25" s="53">
        <f>+'Ark1'!Q883</f>
        <v>188</v>
      </c>
      <c r="G25" s="53"/>
      <c r="H25" s="74">
        <f>+'Ark1'!R883</f>
        <v>6924</v>
      </c>
      <c r="I25" s="53"/>
      <c r="J25" s="271">
        <f>+'Ark1'!AG883</f>
        <v>25.768105169058551</v>
      </c>
      <c r="K25" s="155"/>
      <c r="L25" s="271">
        <f>+'Ark1'!AH883</f>
        <v>0.41883304448295777</v>
      </c>
      <c r="M25" s="155"/>
      <c r="N25" s="55">
        <f>+'Ark1'!S883</f>
        <v>5.0840554592720952</v>
      </c>
      <c r="O25" s="53"/>
      <c r="P25" s="155"/>
      <c r="Q25" s="155"/>
      <c r="R25" s="155"/>
      <c r="S25" s="55">
        <f>+'Ark1'!T883</f>
        <v>4.6854419410745241</v>
      </c>
      <c r="T25" s="53"/>
      <c r="U25" s="155">
        <f>+'Ark1'!U883</f>
        <v>12.609563835933001</v>
      </c>
      <c r="V25" s="155"/>
      <c r="W25" s="155">
        <f>+'Ark1'!W883</f>
        <v>0.50548815713460438</v>
      </c>
      <c r="X25" s="155"/>
      <c r="Y25" s="74">
        <f>+'Ark1'!X883</f>
        <v>30.69035239745812</v>
      </c>
      <c r="Z25" s="74">
        <f>+'Ark1'!Y883</f>
        <v>11.279607163489311</v>
      </c>
      <c r="AA25" s="74">
        <f>+'Ark1'!Z883</f>
        <v>7.7384781396094748</v>
      </c>
      <c r="AB25" s="155">
        <f>+'Ark1'!Z883</f>
        <v>7.7384781396094748</v>
      </c>
      <c r="AC25" s="55">
        <f>+'Ark1'!AB883</f>
        <v>1.577247076464775</v>
      </c>
      <c r="AD25" s="55">
        <f>+'Ark1'!AC883</f>
        <v>29.833586717574999</v>
      </c>
      <c r="AE25" s="74">
        <f>+'Ark1'!AD883</f>
        <v>40.632273225875743</v>
      </c>
      <c r="AF25" s="74">
        <f>+'Ark1'!AE883</f>
        <v>47.961469366316877</v>
      </c>
      <c r="AG25" s="74">
        <f>+'Ark1'!AF883</f>
        <v>25.996943744626197</v>
      </c>
      <c r="AH25" s="155">
        <f t="shared" si="2"/>
        <v>2.4802176012726584</v>
      </c>
      <c r="AI25" s="74">
        <f t="shared" si="12"/>
        <v>36.829787234042556</v>
      </c>
      <c r="AJ25" s="47"/>
      <c r="AL25" s="13"/>
      <c r="AM25" s="13"/>
      <c r="AN25" s="11"/>
      <c r="AO25" s="11"/>
      <c r="AP25" s="11"/>
    </row>
    <row r="26" spans="1:42" ht="16.5" customHeight="1">
      <c r="A26" s="47"/>
      <c r="B26" s="53">
        <f>+'Ark1'!C884</f>
        <v>2021</v>
      </c>
      <c r="C26" s="53">
        <f>+'Ark1'!I884</f>
        <v>49</v>
      </c>
      <c r="D26" s="54" t="s">
        <v>80</v>
      </c>
      <c r="E26" s="54" t="s">
        <v>113</v>
      </c>
      <c r="F26" s="53">
        <f>+'Ark1'!Q884</f>
        <v>138</v>
      </c>
      <c r="G26" s="53"/>
      <c r="H26" s="74">
        <f>+'Ark1'!R884</f>
        <v>4743</v>
      </c>
      <c r="I26" s="53"/>
      <c r="J26" s="271">
        <f>+'Ark1'!AG884</f>
        <v>21.2182258318668</v>
      </c>
      <c r="K26" s="155"/>
      <c r="L26" s="271">
        <f>+'Ark1'!AH884</f>
        <v>0.23192072527935903</v>
      </c>
      <c r="M26" s="155"/>
      <c r="N26" s="55">
        <f>+'Ark1'!S884</f>
        <v>5.2648113008644311</v>
      </c>
      <c r="O26" s="53"/>
      <c r="P26" s="155"/>
      <c r="Q26" s="155"/>
      <c r="R26" s="155"/>
      <c r="S26" s="55">
        <f>+'Ark1'!T884</f>
        <v>4.5882352941176476</v>
      </c>
      <c r="T26" s="53"/>
      <c r="U26" s="155">
        <f>+'Ark1'!U884</f>
        <v>15.157604891418933</v>
      </c>
      <c r="V26" s="155"/>
      <c r="W26" s="155">
        <f>+'Ark1'!W884</f>
        <v>2.9938857263335446</v>
      </c>
      <c r="X26" s="155"/>
      <c r="Y26" s="74">
        <f>+'Ark1'!X884</f>
        <v>42.399325321526469</v>
      </c>
      <c r="Z26" s="74">
        <f>+'Ark1'!Y884</f>
        <v>17.836812144212523</v>
      </c>
      <c r="AA26" s="74">
        <f>+'Ark1'!Z884</f>
        <v>7.9680157672434753</v>
      </c>
      <c r="AB26" s="155">
        <f>+'Ark1'!Z884</f>
        <v>7.9680157672434753</v>
      </c>
      <c r="AC26" s="55">
        <f>+'Ark1'!AB884</f>
        <v>2.3196410189877756</v>
      </c>
      <c r="AD26" s="55">
        <f>+'Ark1'!AC884</f>
        <v>21.051815987990874</v>
      </c>
      <c r="AE26" s="74">
        <f>+'Ark1'!AD884</f>
        <v>58.737326187175761</v>
      </c>
      <c r="AF26" s="74">
        <f>+'Ark1'!AE884</f>
        <v>52.716046066167536</v>
      </c>
      <c r="AG26" s="74">
        <f>+'Ark1'!AF884</f>
        <v>17.80813174187783</v>
      </c>
      <c r="AH26" s="155">
        <f t="shared" si="2"/>
        <v>2.8790404869648794</v>
      </c>
      <c r="AI26" s="74">
        <f t="shared" si="12"/>
        <v>34.369565217391305</v>
      </c>
      <c r="AJ26" s="47"/>
      <c r="AL26" s="13"/>
      <c r="AM26" s="13"/>
      <c r="AN26" s="11"/>
      <c r="AO26" s="11"/>
      <c r="AP26" s="11"/>
    </row>
    <row r="27" spans="1:42">
      <c r="A27" s="47"/>
      <c r="B27" s="53">
        <f>+'Ark1'!C885</f>
        <v>2021</v>
      </c>
      <c r="C27" s="53">
        <f>+'Ark1'!I885</f>
        <v>80</v>
      </c>
      <c r="D27" s="54" t="s">
        <v>7</v>
      </c>
      <c r="E27" s="54" t="s">
        <v>6</v>
      </c>
      <c r="F27" s="53">
        <f>+'Ark1'!Q885</f>
        <v>115</v>
      </c>
      <c r="G27" s="53"/>
      <c r="H27" s="74">
        <f>+'Ark1'!R885</f>
        <v>2050</v>
      </c>
      <c r="I27" s="53"/>
      <c r="J27" s="271">
        <f>+'Ark1'!AG885</f>
        <v>8.1559363631370445</v>
      </c>
      <c r="K27" s="155"/>
      <c r="L27" s="271">
        <f>+'Ark1'!AH885</f>
        <v>3.0731707317073176</v>
      </c>
      <c r="M27" s="155"/>
      <c r="N27" s="55">
        <f>+'Ark1'!S885</f>
        <v>5.3643902439024389</v>
      </c>
      <c r="O27" s="53"/>
      <c r="P27" s="155"/>
      <c r="Q27" s="155"/>
      <c r="R27" s="155"/>
      <c r="S27" s="55">
        <f>+'Ark1'!T885</f>
        <v>4.7409756097560969</v>
      </c>
      <c r="T27" s="53"/>
      <c r="U27" s="155">
        <f>+'Ark1'!U885</f>
        <v>13.480146341463415</v>
      </c>
      <c r="V27" s="155"/>
      <c r="W27" s="155">
        <f>+'Ark1'!W885</f>
        <v>1.9512195121951219</v>
      </c>
      <c r="X27" s="155"/>
      <c r="Y27" s="74">
        <f>+'Ark1'!X885</f>
        <v>30.243902439024396</v>
      </c>
      <c r="Z27" s="74">
        <f>+'Ark1'!Y885</f>
        <v>13.75609756097561</v>
      </c>
      <c r="AA27" s="74">
        <f>+'Ark1'!Z885</f>
        <v>7.7460398050559025</v>
      </c>
      <c r="AB27" s="155">
        <f>+'Ark1'!Z885</f>
        <v>7.7460398050559025</v>
      </c>
      <c r="AC27" s="55">
        <f>+'Ark1'!AB885</f>
        <v>2.2206852434833326</v>
      </c>
      <c r="AD27" s="55">
        <f>+'Ark1'!AC885</f>
        <v>45.957487760627686</v>
      </c>
      <c r="AE27" s="74">
        <f>+'Ark1'!AD885</f>
        <v>66.081689242813127</v>
      </c>
      <c r="AF27" s="74">
        <f>+'Ark1'!AE885</f>
        <v>57.555343958978995</v>
      </c>
      <c r="AG27" s="74">
        <f>+'Ark1'!AF885</f>
        <v>7.6969576366960899</v>
      </c>
      <c r="AH27" s="155">
        <f t="shared" si="2"/>
        <v>2.5128944257524783</v>
      </c>
      <c r="AI27" s="74">
        <f t="shared" si="12"/>
        <v>17.826086956521738</v>
      </c>
      <c r="AJ27" s="47"/>
      <c r="AL27" s="13"/>
      <c r="AM27" s="13"/>
      <c r="AN27" s="11"/>
      <c r="AO27" s="11"/>
      <c r="AP27" s="11"/>
    </row>
    <row r="28" spans="1:42" ht="17.25" customHeight="1">
      <c r="A28" s="47"/>
      <c r="B28" s="53">
        <f>+'Ark1'!C886</f>
        <v>2021</v>
      </c>
      <c r="C28" s="53">
        <f>+'Ark1'!I886</f>
        <v>81</v>
      </c>
      <c r="D28" s="54" t="s">
        <v>7</v>
      </c>
      <c r="E28" s="54" t="s">
        <v>3</v>
      </c>
      <c r="F28" s="53">
        <f>+'Ark1'!Q886</f>
        <v>14</v>
      </c>
      <c r="G28" s="53"/>
      <c r="H28" s="74">
        <f>+'Ark1'!R886</f>
        <v>188</v>
      </c>
      <c r="I28" s="53"/>
      <c r="J28" s="271">
        <f>+'Ark1'!AG886</f>
        <v>0.50138070056767159</v>
      </c>
      <c r="K28" s="155"/>
      <c r="L28" s="271">
        <f>+'Ark1'!AH886</f>
        <v>0</v>
      </c>
      <c r="M28" s="155"/>
      <c r="N28" s="55">
        <f>+'Ark1'!S886</f>
        <v>4.9202127659574462</v>
      </c>
      <c r="O28" s="53"/>
      <c r="P28" s="155"/>
      <c r="Q28" s="155"/>
      <c r="R28" s="155"/>
      <c r="S28" s="55">
        <f>+'Ark1'!T886</f>
        <v>4.1382978723404245</v>
      </c>
      <c r="T28" s="53"/>
      <c r="U28" s="155">
        <f>+'Ark1'!U886</f>
        <v>9.0361702127659527</v>
      </c>
      <c r="V28" s="155"/>
      <c r="W28" s="155">
        <f>+'Ark1'!W886</f>
        <v>0</v>
      </c>
      <c r="X28" s="155"/>
      <c r="Y28" s="74">
        <f>+'Ark1'!X886</f>
        <v>7.4468085106382995</v>
      </c>
      <c r="Z28" s="74">
        <f>+'Ark1'!Y886</f>
        <v>1.5957446808510645</v>
      </c>
      <c r="AA28" s="74">
        <f>+'Ark1'!Z886</f>
        <v>4.5554234934932474</v>
      </c>
      <c r="AB28" s="155">
        <f>+'Ark1'!Z886</f>
        <v>4.5554234934932474</v>
      </c>
      <c r="AC28" s="55">
        <f>+'Ark1'!AB886</f>
        <v>2.0111448196835937</v>
      </c>
      <c r="AD28" s="55">
        <f>+'Ark1'!AC886</f>
        <v>54.778045437159491</v>
      </c>
      <c r="AE28" s="74">
        <f>+'Ark1'!AD886</f>
        <v>48.482779374696179</v>
      </c>
      <c r="AF28" s="74">
        <f>+'Ark1'!AE886</f>
        <v>71.388208050620719</v>
      </c>
      <c r="AG28" s="74">
        <f>+'Ark1'!AF886</f>
        <v>0.70586733448725103</v>
      </c>
      <c r="AH28" s="155">
        <f t="shared" si="2"/>
        <v>1.8365405405405397</v>
      </c>
      <c r="AI28" s="74">
        <f t="shared" si="12"/>
        <v>13.428571428571429</v>
      </c>
      <c r="AJ28" s="47"/>
      <c r="AL28" s="13"/>
      <c r="AM28" s="13"/>
      <c r="AN28" s="11"/>
      <c r="AO28" s="11"/>
      <c r="AP28" s="11"/>
    </row>
    <row r="29" spans="1:42">
      <c r="A29" s="47"/>
      <c r="B29" s="53">
        <f>+'Ark1'!C887</f>
        <v>2021</v>
      </c>
      <c r="C29" s="53">
        <f>+'Ark1'!I887</f>
        <v>83</v>
      </c>
      <c r="D29" s="54" t="s">
        <v>7</v>
      </c>
      <c r="E29" s="54" t="s">
        <v>440</v>
      </c>
      <c r="F29" s="53">
        <f>+'Ark1'!Q887</f>
        <v>197</v>
      </c>
      <c r="G29" s="53"/>
      <c r="H29" s="74">
        <f>+'Ark1'!R887</f>
        <v>7546.9</v>
      </c>
      <c r="I29" s="53"/>
      <c r="J29" s="271">
        <f>+'Ark1'!AG887</f>
        <v>27.920482815329954</v>
      </c>
      <c r="K29" s="155"/>
      <c r="L29" s="271">
        <f>+'Ark1'!AH887</f>
        <v>0.55651989558626724</v>
      </c>
      <c r="M29" s="155"/>
      <c r="N29" s="55">
        <f>+'Ark1'!S887</f>
        <v>5.3217480024910877</v>
      </c>
      <c r="O29" s="53"/>
      <c r="P29" s="155"/>
      <c r="Q29" s="155"/>
      <c r="R29" s="155"/>
      <c r="S29" s="55">
        <f>+'Ark1'!T887</f>
        <v>4.5321920258649238</v>
      </c>
      <c r="T29" s="53"/>
      <c r="U29" s="155">
        <f>+'Ark1'!U887</f>
        <v>12.535133631027303</v>
      </c>
      <c r="V29" s="155"/>
      <c r="W29" s="155">
        <f>+'Ark1'!W887</f>
        <v>1.219043580808014</v>
      </c>
      <c r="X29" s="155"/>
      <c r="Y29" s="74">
        <f>+'Ark1'!X887</f>
        <v>29.866567729796341</v>
      </c>
      <c r="Z29" s="74">
        <f>+'Ark1'!Y887</f>
        <v>12.256688176602315</v>
      </c>
      <c r="AA29" s="74">
        <f>+'Ark1'!Z887</f>
        <v>7.8748284861011486</v>
      </c>
      <c r="AB29" s="155">
        <f>+'Ark1'!Z887</f>
        <v>7.8748284861011486</v>
      </c>
      <c r="AC29" s="55">
        <f>+'Ark1'!AB887</f>
        <v>1.9776166579163608</v>
      </c>
      <c r="AD29" s="55">
        <f>+'Ark1'!AC887</f>
        <v>32.524144262228539</v>
      </c>
      <c r="AE29" s="74">
        <f>+'Ark1'!AD887</f>
        <v>54.245917495553009</v>
      </c>
      <c r="AF29" s="74">
        <f>+'Ark1'!AE887</f>
        <v>40.232995897417645</v>
      </c>
      <c r="AG29" s="74">
        <f>+'Ark1'!AF887</f>
        <v>28.335692482137425</v>
      </c>
      <c r="AH29" s="155">
        <f t="shared" si="2"/>
        <v>2.3554541900818418</v>
      </c>
      <c r="AI29" s="74">
        <f t="shared" si="12"/>
        <v>38.30913705583756</v>
      </c>
      <c r="AJ29" s="47"/>
      <c r="AL29" s="13"/>
      <c r="AM29" s="13"/>
      <c r="AN29" s="11"/>
      <c r="AO29" s="11"/>
      <c r="AP29" s="11"/>
    </row>
    <row r="30" spans="1:42">
      <c r="A30" s="47"/>
      <c r="B30">
        <f>+'Ark1'!C888</f>
        <v>2020</v>
      </c>
      <c r="C30">
        <f>+'Ark1'!I888</f>
        <v>6</v>
      </c>
      <c r="D30" s="3" t="s">
        <v>80</v>
      </c>
      <c r="E30" s="3" t="s">
        <v>439</v>
      </c>
      <c r="F30">
        <f>+'Ark1'!Q888</f>
        <v>117</v>
      </c>
      <c r="H30" s="11">
        <f>+'Ark1'!R888</f>
        <v>5593</v>
      </c>
      <c r="J30" s="202">
        <f>+'Ark1'!AG888</f>
        <v>17.14620627175244</v>
      </c>
      <c r="L30" s="202">
        <f>+'Ark1'!AH888</f>
        <v>0.66154121222957263</v>
      </c>
      <c r="N30" s="1">
        <f>+'Ark1'!S888</f>
        <v>4.8830681208653681</v>
      </c>
      <c r="S30" s="1">
        <f>+'Ark1'!T888</f>
        <v>5.8018952261755761</v>
      </c>
      <c r="U30" s="92">
        <f>+'Ark1'!U888</f>
        <v>10.458889683533002</v>
      </c>
      <c r="W30" s="92">
        <f>+'Ark1'!W888</f>
        <v>1.7343107455748252</v>
      </c>
      <c r="Y30" s="11">
        <f>+'Ark1'!X888</f>
        <v>20.650813516896125</v>
      </c>
      <c r="Z30" s="11">
        <f>+'Ark1'!Y888</f>
        <v>7.509386733416771</v>
      </c>
      <c r="AA30" s="11">
        <f>+'Ark1'!Z888</f>
        <v>7.1988238853681263</v>
      </c>
      <c r="AB30" s="92">
        <f>+'Ark1'!Z888</f>
        <v>7.1988238853681263</v>
      </c>
      <c r="AC30" s="1">
        <f>+'Ark1'!AB888</f>
        <v>2.0818449260672911</v>
      </c>
      <c r="AD30" s="1">
        <f>+'Ark1'!AC888</f>
        <v>0.34552723197666496</v>
      </c>
      <c r="AE30" s="11">
        <f>+'Ark1'!AD888</f>
        <v>19.12595814678097</v>
      </c>
      <c r="AF30" s="11">
        <f>+'Ark1'!AE888</f>
        <v>37.549940477455266</v>
      </c>
      <c r="AG30" s="11">
        <f>+'Ark1'!AF888</f>
        <v>20.542108935982665</v>
      </c>
      <c r="AH30" s="92">
        <f t="shared" si="2"/>
        <v>2.1418684779026793</v>
      </c>
      <c r="AI30" s="11">
        <f t="shared" si="12"/>
        <v>47.803418803418801</v>
      </c>
      <c r="AJ30" s="47"/>
      <c r="AL30" s="13"/>
      <c r="AM30" s="13"/>
      <c r="AN30" s="11"/>
      <c r="AO30" s="11"/>
      <c r="AP30" s="11"/>
    </row>
    <row r="31" spans="1:42" ht="21">
      <c r="A31" s="47"/>
      <c r="B31">
        <f>+'Ark1'!C889</f>
        <v>2020</v>
      </c>
      <c r="C31">
        <f>+'Ark1'!I889</f>
        <v>24</v>
      </c>
      <c r="D31" s="3" t="s">
        <v>80</v>
      </c>
      <c r="E31" s="3" t="s">
        <v>112</v>
      </c>
      <c r="F31">
        <f>+'Ark1'!Q889</f>
        <v>184</v>
      </c>
      <c r="H31" s="11">
        <f>+'Ark1'!R889</f>
        <v>7103</v>
      </c>
      <c r="J31" s="202">
        <f>+'Ark1'!AG889</f>
        <v>25.473809700655369</v>
      </c>
      <c r="L31" s="202">
        <f>+'Ark1'!AH889</f>
        <v>7.0392791778121883E-2</v>
      </c>
      <c r="N31" s="1">
        <f>+'Ark1'!S889</f>
        <v>4.8789243981416313</v>
      </c>
      <c r="S31" s="1">
        <f>+'Ark1'!T889</f>
        <v>4.6794312262424311</v>
      </c>
      <c r="U31" s="92">
        <f>+'Ark1'!U889</f>
        <v>12.235294945797531</v>
      </c>
      <c r="W31" s="92">
        <f>+'Ark1'!W889</f>
        <v>0.915106293115585</v>
      </c>
      <c r="Y31" s="11">
        <f>+'Ark1'!X889</f>
        <v>30.367450373081805</v>
      </c>
      <c r="Z31" s="11">
        <f>+'Ark1'!Y889</f>
        <v>10.643390116852032</v>
      </c>
      <c r="AA31" s="11">
        <f>+'Ark1'!Z889</f>
        <v>7.823365323761406</v>
      </c>
      <c r="AB31" s="92">
        <f>+'Ark1'!Z889</f>
        <v>7.823365323761406</v>
      </c>
      <c r="AC31" s="1">
        <f>+'Ark1'!AB889</f>
        <v>1.7733405530758724</v>
      </c>
      <c r="AD31" s="1">
        <f>+'Ark1'!AC889</f>
        <v>7.7222284031342685</v>
      </c>
      <c r="AE31" s="11">
        <f>+'Ark1'!AD889</f>
        <v>35.024227207438088</v>
      </c>
      <c r="AF31" s="11">
        <f>+'Ark1'!AE889</f>
        <v>45.782414193008989</v>
      </c>
      <c r="AG31" s="11">
        <f>+'Ark1'!AF889</f>
        <v>26.088074337973328</v>
      </c>
      <c r="AH31" s="92">
        <f t="shared" si="2"/>
        <v>2.5077853123647338</v>
      </c>
      <c r="AI31" s="11">
        <f t="shared" si="12"/>
        <v>38.603260869565219</v>
      </c>
      <c r="AJ31" s="47"/>
      <c r="AL31" s="56"/>
      <c r="AM31" s="56"/>
      <c r="AN31" s="11"/>
      <c r="AO31" s="11"/>
      <c r="AP31" s="11"/>
    </row>
    <row r="32" spans="1:42">
      <c r="A32" s="47"/>
      <c r="B32">
        <f>+'Ark1'!C890</f>
        <v>2020</v>
      </c>
      <c r="C32">
        <f>+'Ark1'!I890</f>
        <v>49</v>
      </c>
      <c r="D32" s="3" t="s">
        <v>80</v>
      </c>
      <c r="E32" s="3" t="s">
        <v>113</v>
      </c>
      <c r="F32">
        <f>+'Ark1'!Q890</f>
        <v>141</v>
      </c>
      <c r="H32" s="11">
        <f>+'Ark1'!R890</f>
        <v>4860</v>
      </c>
      <c r="J32" s="202">
        <f>+'Ark1'!AG890</f>
        <v>22.806163757219696</v>
      </c>
      <c r="L32" s="202">
        <f>+'Ark1'!AH890</f>
        <v>0.26748971193415633</v>
      </c>
      <c r="N32" s="1">
        <f>+'Ark1'!S890</f>
        <v>5.3930041152263364</v>
      </c>
      <c r="S32" s="1">
        <f>+'Ark1'!T890</f>
        <v>5.042181069958847</v>
      </c>
      <c r="U32" s="92">
        <f>+'Ark1'!U890</f>
        <v>16.009520576131727</v>
      </c>
      <c r="W32" s="92">
        <f>+'Ark1'!W890</f>
        <v>3.0246913580246924</v>
      </c>
      <c r="Y32" s="11">
        <f>+'Ark1'!X890</f>
        <v>47.181069958847743</v>
      </c>
      <c r="Z32" s="11">
        <f>+'Ark1'!Y890</f>
        <v>20.411522633744848</v>
      </c>
      <c r="AA32" s="11">
        <f>+'Ark1'!Z890</f>
        <v>7.7991299501949811</v>
      </c>
      <c r="AB32" s="92">
        <f>+'Ark1'!Z890</f>
        <v>7.7991299501949811</v>
      </c>
      <c r="AC32" s="1">
        <f>+'Ark1'!AB890</f>
        <v>2.1899674387651351</v>
      </c>
      <c r="AD32" s="1">
        <f>+'Ark1'!AC890</f>
        <v>20.136680623324377</v>
      </c>
      <c r="AE32" s="11">
        <f>+'Ark1'!AD890</f>
        <v>61.847487590914049</v>
      </c>
      <c r="AF32" s="11">
        <f>+'Ark1'!AE890</f>
        <v>45.127609633111184</v>
      </c>
      <c r="AG32" s="11">
        <f>+'Ark1'!AF890</f>
        <v>17.849928379916999</v>
      </c>
      <c r="AH32" s="92">
        <f t="shared" si="2"/>
        <v>2.9685719191148499</v>
      </c>
      <c r="AI32" s="11">
        <f t="shared" si="12"/>
        <v>34.468085106382979</v>
      </c>
      <c r="AJ32" s="47"/>
    </row>
    <row r="33" spans="1:39" ht="15.6">
      <c r="A33" s="47"/>
      <c r="B33">
        <f>+'Ark1'!C891</f>
        <v>2020</v>
      </c>
      <c r="C33">
        <f>+'Ark1'!I891</f>
        <v>80</v>
      </c>
      <c r="D33" s="3" t="s">
        <v>7</v>
      </c>
      <c r="E33" s="3" t="s">
        <v>6</v>
      </c>
      <c r="F33">
        <f>+'Ark1'!Q891</f>
        <v>111</v>
      </c>
      <c r="H33" s="11">
        <f>+'Ark1'!R891</f>
        <v>2275</v>
      </c>
      <c r="J33" s="202">
        <f>+'Ark1'!AG891</f>
        <v>8.6298838556334978</v>
      </c>
      <c r="L33" s="202">
        <f>+'Ark1'!AH891</f>
        <v>2.5494505494505502</v>
      </c>
      <c r="N33" s="1">
        <f>+'Ark1'!S891</f>
        <v>5.0980219780219773</v>
      </c>
      <c r="S33" s="1">
        <f>+'Ark1'!T891</f>
        <v>4.526593406593407</v>
      </c>
      <c r="U33" s="92">
        <f>+'Ark1'!U891</f>
        <v>12.94153846153846</v>
      </c>
      <c r="W33" s="92">
        <f>+'Ark1'!W891</f>
        <v>0.48351648351648335</v>
      </c>
      <c r="Y33" s="11">
        <f>+'Ark1'!X891</f>
        <v>31.428571428571423</v>
      </c>
      <c r="Z33" s="11">
        <f>+'Ark1'!Y891</f>
        <v>10.505494505494505</v>
      </c>
      <c r="AA33" s="11">
        <f>+'Ark1'!Z891</f>
        <v>7.4292745749540572</v>
      </c>
      <c r="AB33" s="92">
        <f>+'Ark1'!Z891</f>
        <v>7.4292745749540572</v>
      </c>
      <c r="AC33" s="1">
        <f>+'Ark1'!AB891</f>
        <v>2.0360639791002368</v>
      </c>
      <c r="AD33" s="1">
        <f>+'Ark1'!AC891</f>
        <v>17.613141142807855</v>
      </c>
      <c r="AE33" s="11">
        <f>+'Ark1'!AD891</f>
        <v>51.402003505497198</v>
      </c>
      <c r="AF33" s="11">
        <f>+'Ark1'!AE891</f>
        <v>41.668696360529367</v>
      </c>
      <c r="AG33" s="11">
        <f>+'Ark1'!AF891</f>
        <v>8.3556763506813052</v>
      </c>
      <c r="AH33" s="92">
        <f t="shared" si="2"/>
        <v>2.5385411277806518</v>
      </c>
      <c r="AI33" s="11">
        <f t="shared" si="12"/>
        <v>20.495495495495497</v>
      </c>
      <c r="AJ33" s="47"/>
      <c r="AL33" s="1"/>
      <c r="AM33" s="5"/>
    </row>
    <row r="34" spans="1:39">
      <c r="A34" s="47"/>
      <c r="B34">
        <f>+'Ark1'!C892</f>
        <v>2020</v>
      </c>
      <c r="C34">
        <f>+'Ark1'!I892</f>
        <v>81</v>
      </c>
      <c r="D34" s="3" t="s">
        <v>7</v>
      </c>
      <c r="E34" s="3" t="s">
        <v>3</v>
      </c>
      <c r="F34">
        <f>+'Ark1'!Q892</f>
        <v>12</v>
      </c>
      <c r="H34" s="11">
        <f>+'Ark1'!R892</f>
        <v>157</v>
      </c>
      <c r="J34" s="202">
        <f>+'Ark1'!AG892</f>
        <v>0.42179209524681055</v>
      </c>
      <c r="L34" s="202">
        <f>+'Ark1'!AH892</f>
        <v>1.9108280254777077</v>
      </c>
      <c r="N34" s="1">
        <f>+'Ark1'!S892</f>
        <v>5.1210191082802554</v>
      </c>
      <c r="S34" s="1">
        <f>+'Ark1'!T892</f>
        <v>3.7961783439490446</v>
      </c>
      <c r="U34" s="92">
        <f>+'Ark1'!U892</f>
        <v>9.1656050955413981</v>
      </c>
      <c r="W34" s="92">
        <f>+'Ark1'!W892</f>
        <v>1.9108280254777077</v>
      </c>
      <c r="Y34" s="11">
        <f>+'Ark1'!X892</f>
        <v>5.7324840764331197</v>
      </c>
      <c r="Z34" s="11">
        <f>+'Ark1'!Y892</f>
        <v>0.63694267515923564</v>
      </c>
      <c r="AA34" s="11">
        <f>+'Ark1'!Z892</f>
        <v>3.7704468196550303</v>
      </c>
      <c r="AB34" s="92">
        <f>+'Ark1'!Z892</f>
        <v>3.7704468196550303</v>
      </c>
      <c r="AC34" s="1">
        <f>+'Ark1'!AB892</f>
        <v>2.0181938494736587</v>
      </c>
      <c r="AD34" s="1">
        <f>+'Ark1'!AC892</f>
        <v>36.613768116626474</v>
      </c>
      <c r="AE34" s="11">
        <f>+'Ark1'!AD892</f>
        <v>52.02179549970888</v>
      </c>
      <c r="AF34" s="11">
        <f>+'Ark1'!AE892</f>
        <v>58.94630037520907</v>
      </c>
      <c r="AG34" s="11">
        <f>+'Ark1'!AF892</f>
        <v>0.57663348881624854</v>
      </c>
      <c r="AH34" s="92">
        <f t="shared" si="2"/>
        <v>1.7898009950248748</v>
      </c>
      <c r="AI34" s="11">
        <f t="shared" si="12"/>
        <v>13.083333333333334</v>
      </c>
      <c r="AJ34" s="47"/>
    </row>
    <row r="35" spans="1:39">
      <c r="A35" s="47"/>
      <c r="B35">
        <f>+'Ark1'!C893</f>
        <v>2020</v>
      </c>
      <c r="C35">
        <f>+'Ark1'!I893</f>
        <v>83</v>
      </c>
      <c r="D35" s="3" t="s">
        <v>7</v>
      </c>
      <c r="E35" s="3" t="s">
        <v>440</v>
      </c>
      <c r="F35">
        <f>+'Ark1'!Q893</f>
        <v>183</v>
      </c>
      <c r="H35" s="11">
        <f>+'Ark1'!R893</f>
        <v>7239</v>
      </c>
      <c r="J35" s="202">
        <f>+'Ark1'!AG893</f>
        <v>25.522144319492192</v>
      </c>
      <c r="L35" s="202">
        <f>+'Ark1'!AH893</f>
        <v>0.38679375604365246</v>
      </c>
      <c r="N35" s="1">
        <f>+'Ark1'!S893</f>
        <v>5.419394944053046</v>
      </c>
      <c r="S35" s="1">
        <f>+'Ark1'!T893</f>
        <v>4.4782428512225447</v>
      </c>
      <c r="U35" s="92">
        <f>+'Ark1'!U893</f>
        <v>12.02820831606572</v>
      </c>
      <c r="W35" s="92">
        <f>+'Ark1'!W893</f>
        <v>1.0084265782566653</v>
      </c>
      <c r="Y35" s="11">
        <f>+'Ark1'!X893</f>
        <v>27.697195745268687</v>
      </c>
      <c r="Z35" s="11">
        <f>+'Ark1'!Y893</f>
        <v>11.189390799834232</v>
      </c>
      <c r="AA35" s="11">
        <f>+'Ark1'!Z893</f>
        <v>7.7068253367083148</v>
      </c>
      <c r="AB35" s="92">
        <f>+'Ark1'!Z893</f>
        <v>7.7068253367083148</v>
      </c>
      <c r="AC35" s="1">
        <f>+'Ark1'!AB893</f>
        <v>1.9222461208344437</v>
      </c>
      <c r="AD35" s="1">
        <f>+'Ark1'!AC893</f>
        <v>28.042594534824879</v>
      </c>
      <c r="AE35" s="11">
        <f>+'Ark1'!AD893</f>
        <v>50.836212569069595</v>
      </c>
      <c r="AF35" s="11">
        <f>+'Ark1'!AE893</f>
        <v>38.797359869169824</v>
      </c>
      <c r="AG35" s="11">
        <f>+'Ark1'!AF893</f>
        <v>26.587578506629455</v>
      </c>
      <c r="AH35" s="92">
        <f t="shared" si="2"/>
        <v>2.2194743952486489</v>
      </c>
      <c r="AI35" s="11">
        <f t="shared" si="12"/>
        <v>39.557377049180324</v>
      </c>
      <c r="AJ35" s="47"/>
    </row>
    <row r="36" spans="1:39">
      <c r="A36" s="47"/>
      <c r="B36" s="53">
        <f>+'Ark1'!C894</f>
        <v>2019</v>
      </c>
      <c r="C36" s="53">
        <f>+'Ark1'!I894</f>
        <v>6</v>
      </c>
      <c r="D36" s="54" t="s">
        <v>80</v>
      </c>
      <c r="E36" s="54" t="s">
        <v>439</v>
      </c>
      <c r="F36" s="53">
        <f>+'Ark1'!Q894</f>
        <v>113</v>
      </c>
      <c r="G36" s="53"/>
      <c r="H36" s="74">
        <f>+'Ark1'!R894</f>
        <v>5712</v>
      </c>
      <c r="I36" s="53"/>
      <c r="J36" s="271">
        <f>+'Ark1'!AG894</f>
        <v>17.343988708617587</v>
      </c>
      <c r="K36" s="155"/>
      <c r="L36" s="271">
        <f>+'Ark1'!AH894</f>
        <v>0.7002801120448181</v>
      </c>
      <c r="M36" s="155"/>
      <c r="N36" s="55">
        <f>+'Ark1'!S894</f>
        <v>4.7914915966386564</v>
      </c>
      <c r="O36" s="53"/>
      <c r="P36" s="155"/>
      <c r="Q36" s="155"/>
      <c r="R36" s="155"/>
      <c r="S36" s="55">
        <f>+'Ark1'!T894</f>
        <v>5.2373949579831924</v>
      </c>
      <c r="T36" s="53"/>
      <c r="U36" s="155">
        <f>+'Ark1'!U894</f>
        <v>10.228203781512603</v>
      </c>
      <c r="V36" s="155"/>
      <c r="W36" s="155">
        <f>+'Ark1'!W894</f>
        <v>1.3130252100840329</v>
      </c>
      <c r="X36" s="155"/>
      <c r="Y36" s="74">
        <f>+'Ark1'!X894</f>
        <v>19.275210084033613</v>
      </c>
      <c r="Z36" s="74">
        <f>+'Ark1'!Y894</f>
        <v>6.3900560224089613</v>
      </c>
      <c r="AA36" s="74">
        <f>+'Ark1'!Z894</f>
        <v>6.9658524140862577</v>
      </c>
      <c r="AB36" s="155">
        <f>+'Ark1'!Z894</f>
        <v>6.9658524140862577</v>
      </c>
      <c r="AC36" s="55">
        <f>+'Ark1'!AB894</f>
        <v>1.9210654266369875</v>
      </c>
      <c r="AD36" s="55">
        <f>+'Ark1'!AC894</f>
        <v>7.4580835163247778</v>
      </c>
      <c r="AE36" s="74">
        <f>+'Ark1'!AD894</f>
        <v>31.329462270664408</v>
      </c>
      <c r="AF36" s="74">
        <f>+'Ark1'!AE894</f>
        <v>39.08931199714209</v>
      </c>
      <c r="AG36" s="74">
        <f>+'Ark1'!AF894</f>
        <v>21.010814389759435</v>
      </c>
      <c r="AH36" s="155">
        <f t="shared" si="2"/>
        <v>2.1346596514304497</v>
      </c>
      <c r="AI36" s="74">
        <f t="shared" si="12"/>
        <v>50.548672566371678</v>
      </c>
      <c r="AJ36" s="47"/>
    </row>
    <row r="37" spans="1:39">
      <c r="A37" s="47"/>
      <c r="B37" s="53">
        <f>+'Ark1'!C895</f>
        <v>2019</v>
      </c>
      <c r="C37" s="53">
        <f>+'Ark1'!I895</f>
        <v>24</v>
      </c>
      <c r="D37" s="54" t="s">
        <v>80</v>
      </c>
      <c r="E37" s="54" t="s">
        <v>112</v>
      </c>
      <c r="F37" s="53">
        <f>+'Ark1'!Q895</f>
        <v>185</v>
      </c>
      <c r="G37" s="53"/>
      <c r="H37" s="74">
        <f>+'Ark1'!R895</f>
        <v>6865</v>
      </c>
      <c r="I37" s="53"/>
      <c r="J37" s="271">
        <f>+'Ark1'!AG895</f>
        <v>24.912212078684608</v>
      </c>
      <c r="K37" s="155"/>
      <c r="L37" s="271">
        <f>+'Ark1'!AH895</f>
        <v>0.34959941733430444</v>
      </c>
      <c r="M37" s="155"/>
      <c r="N37" s="55">
        <f>+'Ark1'!S895</f>
        <v>4.6795338674435536</v>
      </c>
      <c r="O37" s="53"/>
      <c r="P37" s="155"/>
      <c r="Q37" s="155"/>
      <c r="R37" s="155"/>
      <c r="S37" s="55">
        <f>+'Ark1'!T895</f>
        <v>4.5018208302986151</v>
      </c>
      <c r="T37" s="53"/>
      <c r="U37" s="155">
        <f>+'Ark1'!U895</f>
        <v>12.223915513474141</v>
      </c>
      <c r="V37" s="155"/>
      <c r="W37" s="155">
        <f>+'Ark1'!W895</f>
        <v>0.4224326292789512</v>
      </c>
      <c r="X37" s="155"/>
      <c r="Y37" s="74">
        <f>+'Ark1'!X895</f>
        <v>30.706482155863078</v>
      </c>
      <c r="Z37" s="74">
        <f>+'Ark1'!Y895</f>
        <v>10.779315367807724</v>
      </c>
      <c r="AA37" s="74">
        <f>+'Ark1'!Z895</f>
        <v>7.80083877267821</v>
      </c>
      <c r="AB37" s="155">
        <f>+'Ark1'!Z895</f>
        <v>7.80083877267821</v>
      </c>
      <c r="AC37" s="55">
        <f>+'Ark1'!AB895</f>
        <v>1.7792289973876672</v>
      </c>
      <c r="AD37" s="55">
        <f>+'Ark1'!AC895</f>
        <v>17.751442798731219</v>
      </c>
      <c r="AE37" s="74">
        <f>+'Ark1'!AD895</f>
        <v>37.637767483715827</v>
      </c>
      <c r="AF37" s="74">
        <f>+'Ark1'!AE895</f>
        <v>49.259379345785455</v>
      </c>
      <c r="AG37" s="74">
        <f>+'Ark1'!AF895</f>
        <v>25.251967924667113</v>
      </c>
      <c r="AH37" s="155">
        <f t="shared" si="2"/>
        <v>2.6122079377431904</v>
      </c>
      <c r="AI37" s="74">
        <f t="shared" si="12"/>
        <v>37.108108108108105</v>
      </c>
      <c r="AJ37" s="47"/>
    </row>
    <row r="38" spans="1:39">
      <c r="A38" s="47"/>
      <c r="B38" s="53">
        <f>+'Ark1'!C896</f>
        <v>2019</v>
      </c>
      <c r="C38" s="53">
        <f>+'Ark1'!I896</f>
        <v>49</v>
      </c>
      <c r="D38" s="54" t="s">
        <v>80</v>
      </c>
      <c r="E38" s="54" t="s">
        <v>113</v>
      </c>
      <c r="F38" s="53">
        <f>+'Ark1'!Q896</f>
        <v>134</v>
      </c>
      <c r="G38" s="53"/>
      <c r="H38" s="74">
        <f>+'Ark1'!R896</f>
        <v>4529</v>
      </c>
      <c r="I38" s="53"/>
      <c r="J38" s="271">
        <f>+'Ark1'!AG896</f>
        <v>20.490864255408848</v>
      </c>
      <c r="K38" s="155"/>
      <c r="L38" s="271">
        <f>+'Ark1'!AH896</f>
        <v>0.11039964672113048</v>
      </c>
      <c r="M38" s="155"/>
      <c r="N38" s="55">
        <f>+'Ark1'!S896</f>
        <v>5.353720468094501</v>
      </c>
      <c r="O38" s="53"/>
      <c r="P38" s="155"/>
      <c r="Q38" s="155"/>
      <c r="R38" s="155"/>
      <c r="S38" s="55">
        <f>+'Ark1'!T896</f>
        <v>4.9701920953852952</v>
      </c>
      <c r="T38" s="53"/>
      <c r="U38" s="155">
        <f>+'Ark1'!U896</f>
        <v>15.24040627069993</v>
      </c>
      <c r="V38" s="155"/>
      <c r="W38" s="155">
        <f>+'Ark1'!W896</f>
        <v>3.8198277765511151</v>
      </c>
      <c r="X38" s="155"/>
      <c r="Y38" s="74">
        <f>+'Ark1'!X896</f>
        <v>40.847869286818288</v>
      </c>
      <c r="Z38" s="74">
        <f>+'Ark1'!Y896</f>
        <v>17.421064252594395</v>
      </c>
      <c r="AA38" s="74">
        <f>+'Ark1'!Z896</f>
        <v>7.7561966146165506</v>
      </c>
      <c r="AB38" s="155">
        <f>+'Ark1'!Z896</f>
        <v>7.7561966146165506</v>
      </c>
      <c r="AC38" s="55">
        <f>+'Ark1'!AB896</f>
        <v>2.261887511426437</v>
      </c>
      <c r="AD38" s="55">
        <f>+'Ark1'!AC896</f>
        <v>20.573791123225245</v>
      </c>
      <c r="AE38" s="74">
        <f>+'Ark1'!AD896</f>
        <v>61.036000541110553</v>
      </c>
      <c r="AF38" s="74">
        <f>+'Ark1'!AE896</f>
        <v>44.349576736546368</v>
      </c>
      <c r="AG38" s="74">
        <f>+'Ark1'!AF896</f>
        <v>16.659309938939156</v>
      </c>
      <c r="AH38" s="155">
        <f t="shared" si="2"/>
        <v>2.8466944364251248</v>
      </c>
      <c r="AI38" s="74">
        <f t="shared" si="12"/>
        <v>33.798507462686565</v>
      </c>
      <c r="AJ38" s="47"/>
    </row>
    <row r="39" spans="1:39">
      <c r="A39" s="47"/>
      <c r="B39" s="53">
        <f>+'Ark1'!C897</f>
        <v>2019</v>
      </c>
      <c r="C39" s="53">
        <f>+'Ark1'!I897</f>
        <v>80</v>
      </c>
      <c r="D39" s="54" t="s">
        <v>7</v>
      </c>
      <c r="E39" s="54" t="s">
        <v>6</v>
      </c>
      <c r="F39" s="53">
        <f>+'Ark1'!Q897</f>
        <v>111</v>
      </c>
      <c r="G39" s="53"/>
      <c r="H39" s="74">
        <f>+'Ark1'!R897</f>
        <v>2305</v>
      </c>
      <c r="I39" s="53"/>
      <c r="J39" s="271">
        <f>+'Ark1'!AG897</f>
        <v>9.2213906195719684</v>
      </c>
      <c r="K39" s="155"/>
      <c r="L39" s="271">
        <f>+'Ark1'!AH897</f>
        <v>2.9934924078091094</v>
      </c>
      <c r="M39" s="155"/>
      <c r="N39" s="55">
        <f>+'Ark1'!S897</f>
        <v>5.087635574837309</v>
      </c>
      <c r="O39" s="53"/>
      <c r="P39" s="155"/>
      <c r="Q39" s="155"/>
      <c r="R39" s="155"/>
      <c r="S39" s="55">
        <f>+'Ark1'!T897</f>
        <v>4.681127982646422</v>
      </c>
      <c r="T39" s="53"/>
      <c r="U39" s="155">
        <f>+'Ark1'!U897</f>
        <v>13.476095444685461</v>
      </c>
      <c r="V39" s="155"/>
      <c r="W39" s="155">
        <f>+'Ark1'!W897</f>
        <v>1.4750542299349239</v>
      </c>
      <c r="X39" s="155"/>
      <c r="Y39" s="74">
        <f>+'Ark1'!X897</f>
        <v>32.494577006507598</v>
      </c>
      <c r="Z39" s="74">
        <f>+'Ark1'!Y897</f>
        <v>11.930585683297178</v>
      </c>
      <c r="AA39" s="74">
        <f>+'Ark1'!Z897</f>
        <v>7.5023233670725391</v>
      </c>
      <c r="AB39" s="155">
        <f>+'Ark1'!Z897</f>
        <v>7.5023233670725391</v>
      </c>
      <c r="AC39" s="55">
        <f>+'Ark1'!AB897</f>
        <v>2.1568263287186213</v>
      </c>
      <c r="AD39" s="55">
        <f>+'Ark1'!AC897</f>
        <v>33.68655165931284</v>
      </c>
      <c r="AE39" s="74">
        <f>+'Ark1'!AD897</f>
        <v>62.273113438699923</v>
      </c>
      <c r="AF39" s="74">
        <f>+'Ark1'!AE897</f>
        <v>53.836198096964594</v>
      </c>
      <c r="AG39" s="74">
        <f>+'Ark1'!AF897</f>
        <v>8.4786287059515928</v>
      </c>
      <c r="AH39" s="155">
        <f t="shared" si="2"/>
        <v>2.6487933827918475</v>
      </c>
      <c r="AI39" s="74">
        <f t="shared" si="12"/>
        <v>20.765765765765767</v>
      </c>
      <c r="AJ39" s="47"/>
    </row>
    <row r="40" spans="1:39">
      <c r="A40" s="47"/>
      <c r="B40" s="53">
        <f>+'Ark1'!C898</f>
        <v>2019</v>
      </c>
      <c r="C40" s="53">
        <f>+'Ark1'!I898</f>
        <v>81</v>
      </c>
      <c r="D40" s="54" t="s">
        <v>7</v>
      </c>
      <c r="E40" s="54" t="s">
        <v>3</v>
      </c>
      <c r="F40" s="53">
        <f>+'Ark1'!Q898</f>
        <v>10</v>
      </c>
      <c r="G40" s="53"/>
      <c r="H40" s="74">
        <f>+'Ark1'!R898</f>
        <v>116</v>
      </c>
      <c r="I40" s="53"/>
      <c r="J40" s="271">
        <f>+'Ark1'!AG898</f>
        <v>0.34492936028383736</v>
      </c>
      <c r="K40" s="155"/>
      <c r="L40" s="271">
        <f>+'Ark1'!AH898</f>
        <v>0</v>
      </c>
      <c r="M40" s="155"/>
      <c r="N40" s="55">
        <f>+'Ark1'!S898</f>
        <v>5.8275862068965516</v>
      </c>
      <c r="O40" s="53"/>
      <c r="P40" s="155"/>
      <c r="Q40" s="155"/>
      <c r="R40" s="155"/>
      <c r="S40" s="55">
        <f>+'Ark1'!T898</f>
        <v>3.7068965517241392</v>
      </c>
      <c r="T40" s="53"/>
      <c r="U40" s="155">
        <f>+'Ark1'!U898</f>
        <v>10.016379310344826</v>
      </c>
      <c r="V40" s="155"/>
      <c r="W40" s="155">
        <f>+'Ark1'!W898</f>
        <v>0.86206896551724133</v>
      </c>
      <c r="X40" s="155"/>
      <c r="Y40" s="74">
        <f>+'Ark1'!X898</f>
        <v>13.793103448275859</v>
      </c>
      <c r="Z40" s="74">
        <f>+'Ark1'!Y898</f>
        <v>1.7241379310344827</v>
      </c>
      <c r="AA40" s="74">
        <f>+'Ark1'!Z898</f>
        <v>4.9534548021369318</v>
      </c>
      <c r="AB40" s="155">
        <f>+'Ark1'!Z898</f>
        <v>4.9534548021369318</v>
      </c>
      <c r="AC40" s="55">
        <f>+'Ark1'!AB898</f>
        <v>2.0172413793103439</v>
      </c>
      <c r="AD40" s="55">
        <f>+'Ark1'!AC898</f>
        <v>37.541305916636333</v>
      </c>
      <c r="AE40" s="74">
        <f>+'Ark1'!AD898</f>
        <v>73.613208143894425</v>
      </c>
      <c r="AF40" s="74">
        <f>+'Ark1'!AE898</f>
        <v>43.980198803231666</v>
      </c>
      <c r="AG40" s="74">
        <f>+'Ark1'!AF898</f>
        <v>0.42669020819539472</v>
      </c>
      <c r="AH40" s="155">
        <f t="shared" si="2"/>
        <v>1.7187869822485204</v>
      </c>
      <c r="AI40" s="74">
        <f t="shared" si="12"/>
        <v>11.6</v>
      </c>
      <c r="AJ40" s="47"/>
    </row>
    <row r="41" spans="1:39">
      <c r="A41" s="47"/>
      <c r="B41" s="53">
        <f>+'Ark1'!C899</f>
        <v>2019</v>
      </c>
      <c r="C41" s="53">
        <f>+'Ark1'!I899</f>
        <v>83</v>
      </c>
      <c r="D41" s="54" t="s">
        <v>7</v>
      </c>
      <c r="E41" s="54" t="s">
        <v>440</v>
      </c>
      <c r="F41" s="53">
        <f>+'Ark1'!Q899</f>
        <v>169</v>
      </c>
      <c r="G41" s="53"/>
      <c r="H41" s="74">
        <f>+'Ark1'!R899</f>
        <v>7659</v>
      </c>
      <c r="I41" s="53"/>
      <c r="J41" s="271">
        <f>+'Ark1'!AG899</f>
        <v>27.686614977433155</v>
      </c>
      <c r="K41" s="155"/>
      <c r="L41" s="271">
        <f>+'Ark1'!AH899</f>
        <v>0.41780911346128735</v>
      </c>
      <c r="M41" s="155"/>
      <c r="N41" s="55">
        <f>+'Ark1'!S899</f>
        <v>5.3941767854811342</v>
      </c>
      <c r="O41" s="53"/>
      <c r="P41" s="155"/>
      <c r="Q41" s="155"/>
      <c r="R41" s="155"/>
      <c r="S41" s="55">
        <f>+'Ark1'!T899</f>
        <v>4.5573834704269469</v>
      </c>
      <c r="T41" s="53"/>
      <c r="U41" s="155">
        <f>+'Ark1'!U899</f>
        <v>12.17688993341171</v>
      </c>
      <c r="V41" s="155"/>
      <c r="W41" s="155">
        <f>+'Ark1'!W899</f>
        <v>0.99229664447055776</v>
      </c>
      <c r="X41" s="155"/>
      <c r="Y41" s="74">
        <f>+'Ark1'!X899</f>
        <v>28.437132784958877</v>
      </c>
      <c r="Z41" s="74">
        <f>+'Ark1'!Y899</f>
        <v>10.797754276015148</v>
      </c>
      <c r="AA41" s="74">
        <f>+'Ark1'!Z899</f>
        <v>7.7419912965566144</v>
      </c>
      <c r="AB41" s="155">
        <f>+'Ark1'!Z899</f>
        <v>7.7419912965566144</v>
      </c>
      <c r="AC41" s="55">
        <f>+'Ark1'!AB899</f>
        <v>1.9401385546589125</v>
      </c>
      <c r="AD41" s="55">
        <f>+'Ark1'!AC899</f>
        <v>30.065167559066008</v>
      </c>
      <c r="AE41" s="74">
        <f>+'Ark1'!AD899</f>
        <v>52.546120362807585</v>
      </c>
      <c r="AF41" s="74">
        <f>+'Ark1'!AE899</f>
        <v>39.891226649781714</v>
      </c>
      <c r="AG41" s="74">
        <f>+'Ark1'!AF899</f>
        <v>28.172588832487303</v>
      </c>
      <c r="AH41" s="155">
        <f t="shared" si="2"/>
        <v>2.2574139516870861</v>
      </c>
      <c r="AI41" s="74">
        <f t="shared" si="12"/>
        <v>45.319526627218934</v>
      </c>
      <c r="AJ41" s="47"/>
    </row>
    <row r="42" spans="1:39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</row>
    <row r="43" spans="1:39">
      <c r="A43" s="47"/>
      <c r="B43">
        <f>+'Ark1'!C900</f>
        <v>2018</v>
      </c>
      <c r="C43">
        <f>+'Ark1'!I900</f>
        <v>6</v>
      </c>
      <c r="D43" s="3" t="s">
        <v>80</v>
      </c>
      <c r="E43" s="3" t="s">
        <v>439</v>
      </c>
      <c r="F43">
        <f>+'Ark1'!Q900</f>
        <v>132</v>
      </c>
      <c r="H43" s="11">
        <f>+'Ark1'!R900</f>
        <v>6238</v>
      </c>
      <c r="J43" s="202">
        <f>+'Ark1'!AG900</f>
        <v>18.977500398751403</v>
      </c>
      <c r="L43" s="202">
        <f>+'Ark1'!AH900</f>
        <v>0.83360051298493099</v>
      </c>
      <c r="N43" s="1">
        <f>+'Ark1'!S900</f>
        <v>5.1356203911510088</v>
      </c>
      <c r="S43" s="1">
        <f>+'Ark1'!T900</f>
        <v>5.1495671689644098</v>
      </c>
      <c r="U43" s="92">
        <f>+'Ark1'!U900</f>
        <v>10.622058352035937</v>
      </c>
      <c r="W43" s="92">
        <f>+'Ark1'!W900</f>
        <v>1.5710163513946778</v>
      </c>
      <c r="Y43" s="11">
        <f>+'Ark1'!X900</f>
        <v>21.657582558512345</v>
      </c>
      <c r="Z43" s="11">
        <f>+'Ark1'!Y900</f>
        <v>6.8772042321256812</v>
      </c>
      <c r="AA43" s="11">
        <f>+'Ark1'!Z900</f>
        <v>7.0727380639229684</v>
      </c>
      <c r="AB43" s="92">
        <f>+'Ark1'!Z900</f>
        <v>7.0727380639229684</v>
      </c>
      <c r="AC43" s="1">
        <f>+'Ark1'!AB900</f>
        <v>1.6326390883999733</v>
      </c>
      <c r="AD43" s="1">
        <f>+'Ark1'!AC900</f>
        <v>-1.9876088681508797</v>
      </c>
      <c r="AE43" s="11">
        <f>+'Ark1'!AD900</f>
        <v>36.176782352554874</v>
      </c>
      <c r="AF43" s="11">
        <f>+'Ark1'!AE900</f>
        <v>36.802893466534329</v>
      </c>
      <c r="AG43" s="11">
        <f>+'Ark1'!AF900</f>
        <v>21.767805422758833</v>
      </c>
      <c r="AH43" s="92">
        <f t="shared" si="2"/>
        <v>2.068310650518173</v>
      </c>
      <c r="AI43" s="11">
        <f>+H43/F43</f>
        <v>47.257575757575758</v>
      </c>
      <c r="AJ43" s="47"/>
    </row>
    <row r="44" spans="1:39">
      <c r="A44" s="47"/>
      <c r="B44">
        <f>+'Ark1'!C901</f>
        <v>2018</v>
      </c>
      <c r="C44">
        <f>+'Ark1'!I901</f>
        <v>24</v>
      </c>
      <c r="D44" s="3" t="s">
        <v>80</v>
      </c>
      <c r="E44" s="3" t="s">
        <v>112</v>
      </c>
      <c r="F44">
        <f>+'Ark1'!Q901</f>
        <v>204</v>
      </c>
      <c r="H44" s="11">
        <f>+'Ark1'!R901</f>
        <v>7360</v>
      </c>
      <c r="J44" s="202">
        <f>+'Ark1'!AG901</f>
        <v>25.060517268089342</v>
      </c>
      <c r="L44" s="202">
        <f>+'Ark1'!AH901</f>
        <v>0.28532608695652178</v>
      </c>
      <c r="N44" s="1">
        <f>+'Ark1'!S901</f>
        <v>4.8769021739130443</v>
      </c>
      <c r="S44" s="1">
        <f>+'Ark1'!T901</f>
        <v>4.3698369565217394</v>
      </c>
      <c r="U44" s="92">
        <f>+'Ark1'!U901</f>
        <v>11.888505434782628</v>
      </c>
      <c r="W44" s="92">
        <f>+'Ark1'!W901</f>
        <v>0.86956521739130432</v>
      </c>
      <c r="Y44" s="11">
        <f>+'Ark1'!X901</f>
        <v>28.532608695652176</v>
      </c>
      <c r="Z44" s="11">
        <f>+'Ark1'!Y901</f>
        <v>9.9864130434782616</v>
      </c>
      <c r="AA44" s="11">
        <f>+'Ark1'!Z901</f>
        <v>7.5933910727464253</v>
      </c>
      <c r="AB44" s="92">
        <f>+'Ark1'!Z901</f>
        <v>7.5933910727464253</v>
      </c>
      <c r="AC44" s="1">
        <f>+'Ark1'!AB901</f>
        <v>1.8093696282621996</v>
      </c>
      <c r="AD44" s="1">
        <f>+'Ark1'!AC901</f>
        <v>6.2234330363095181</v>
      </c>
      <c r="AE44" s="11">
        <f>+'Ark1'!AD901</f>
        <v>39.154015272355458</v>
      </c>
      <c r="AF44" s="11">
        <f>+'Ark1'!AE901</f>
        <v>51.882820707235311</v>
      </c>
      <c r="AG44" s="11">
        <f>+'Ark1'!AF901</f>
        <v>25.683079177862311</v>
      </c>
      <c r="AH44" s="92">
        <f t="shared" si="2"/>
        <v>2.4377166100183909</v>
      </c>
      <c r="AI44" s="11">
        <f>+H44/F44</f>
        <v>36.078431372549019</v>
      </c>
      <c r="AJ44" s="47"/>
    </row>
    <row r="45" spans="1:39">
      <c r="A45" s="47"/>
      <c r="B45">
        <f>+'Ark1'!C902</f>
        <v>2018</v>
      </c>
      <c r="C45">
        <f>+'Ark1'!I902</f>
        <v>49</v>
      </c>
      <c r="D45" s="3" t="s">
        <v>80</v>
      </c>
      <c r="E45" s="3" t="s">
        <v>113</v>
      </c>
      <c r="F45">
        <f>+'Ark1'!Q902</f>
        <v>132</v>
      </c>
      <c r="H45" s="11">
        <f>+'Ark1'!R902</f>
        <v>4988</v>
      </c>
      <c r="J45" s="202">
        <f>+'Ark1'!AG902</f>
        <v>21.088042897942504</v>
      </c>
      <c r="L45" s="202">
        <f>+'Ark1'!AH902</f>
        <v>0.30072173215717718</v>
      </c>
      <c r="N45" s="1">
        <f>+'Ark1'!S902</f>
        <v>5.1816359262229348</v>
      </c>
      <c r="S45" s="1">
        <f>+'Ark1'!T902</f>
        <v>4.7179230152365683</v>
      </c>
      <c r="U45" s="92">
        <f>+'Ark1'!U902</f>
        <v>14.761309141940698</v>
      </c>
      <c r="W45" s="92">
        <f>+'Ark1'!W902</f>
        <v>2.5862068965517242</v>
      </c>
      <c r="Y45" s="11">
        <f>+'Ark1'!X902</f>
        <v>39.655172413793117</v>
      </c>
      <c r="Z45" s="11">
        <f>+'Ark1'!Y902</f>
        <v>14.955894145950278</v>
      </c>
      <c r="AA45" s="11">
        <f>+'Ark1'!Z902</f>
        <v>7.4755588890696547</v>
      </c>
      <c r="AB45" s="92">
        <f>+'Ark1'!Z902</f>
        <v>7.4755588890696547</v>
      </c>
      <c r="AC45" s="1">
        <f>+'Ark1'!AB902</f>
        <v>2.0917275909743118</v>
      </c>
      <c r="AD45" s="1">
        <f>+'Ark1'!AC902</f>
        <v>17.707166932885798</v>
      </c>
      <c r="AE45" s="11">
        <f>+'Ark1'!AD902</f>
        <v>57.213374204521486</v>
      </c>
      <c r="AF45" s="11">
        <f>+'Ark1'!AE902</f>
        <v>45.328161950227312</v>
      </c>
      <c r="AG45" s="11">
        <f>+'Ark1'!AF902</f>
        <v>17.405869421083857</v>
      </c>
      <c r="AH45" s="92">
        <f t="shared" ref="AH45:AH66" si="13">+U45/N45</f>
        <v>2.848773891511267</v>
      </c>
      <c r="AI45" s="11">
        <f t="shared" ref="AI45:AI66" si="14">+H45/F45</f>
        <v>37.787878787878789</v>
      </c>
      <c r="AJ45" s="47"/>
    </row>
    <row r="46" spans="1:39">
      <c r="A46" s="47"/>
      <c r="B46">
        <f>+'Ark1'!C903</f>
        <v>2018</v>
      </c>
      <c r="C46">
        <f>+'Ark1'!I903</f>
        <v>80</v>
      </c>
      <c r="D46" s="3" t="s">
        <v>7</v>
      </c>
      <c r="E46" s="3" t="s">
        <v>6</v>
      </c>
      <c r="F46">
        <f>+'Ark1'!Q903</f>
        <v>130</v>
      </c>
      <c r="H46" s="11">
        <f>+'Ark1'!R903</f>
        <v>2566</v>
      </c>
      <c r="J46" s="202">
        <f>+'Ark1'!AG903</f>
        <v>10.027998947508317</v>
      </c>
      <c r="L46" s="202">
        <f>+'Ark1'!AH903</f>
        <v>2.8448947778643805</v>
      </c>
      <c r="N46" s="1">
        <f>+'Ark1'!S903</f>
        <v>5.1297739672642244</v>
      </c>
      <c r="S46" s="1">
        <f>+'Ark1'!T903</f>
        <v>4.6208106001558837</v>
      </c>
      <c r="U46" s="92">
        <f>+'Ark1'!U903</f>
        <v>13.644972720187043</v>
      </c>
      <c r="W46" s="92">
        <f>+'Ark1'!W903</f>
        <v>0.66250974279033514</v>
      </c>
      <c r="Y46" s="11">
        <f>+'Ark1'!X903</f>
        <v>33.982852689010137</v>
      </c>
      <c r="Z46" s="11">
        <f>+'Ark1'!Y903</f>
        <v>11.535463756819953</v>
      </c>
      <c r="AA46" s="11">
        <f>+'Ark1'!Z903</f>
        <v>7.2613614084634754</v>
      </c>
      <c r="AB46" s="92">
        <f>+'Ark1'!Z903</f>
        <v>7.2613614084634754</v>
      </c>
      <c r="AC46" s="1">
        <f>+'Ark1'!AB903</f>
        <v>2.0399410757036134</v>
      </c>
      <c r="AD46" s="1">
        <f>+'Ark1'!AC903</f>
        <v>42.254737577144347</v>
      </c>
      <c r="AE46" s="11">
        <f>+'Ark1'!AD903</f>
        <v>55.864849827893686</v>
      </c>
      <c r="AF46" s="11">
        <f>+'Ark1'!AE903</f>
        <v>51.235475328613241</v>
      </c>
      <c r="AG46" s="11">
        <f>+'Ark1'!AF903</f>
        <v>8.9541822242384068</v>
      </c>
      <c r="AH46" s="92">
        <f t="shared" si="13"/>
        <v>2.6599559370964032</v>
      </c>
      <c r="AI46" s="11">
        <f t="shared" si="14"/>
        <v>19.738461538461539</v>
      </c>
      <c r="AJ46" s="47"/>
    </row>
    <row r="47" spans="1:39">
      <c r="A47" s="47"/>
      <c r="B47">
        <f>+'Ark1'!C904</f>
        <v>2018</v>
      </c>
      <c r="C47">
        <f>+'Ark1'!I904</f>
        <v>81</v>
      </c>
      <c r="D47" s="3" t="s">
        <v>7</v>
      </c>
      <c r="E47" s="3" t="s">
        <v>3</v>
      </c>
      <c r="F47">
        <f>+'Ark1'!Q904</f>
        <v>6</v>
      </c>
      <c r="H47" s="11">
        <f>+'Ark1'!R904</f>
        <v>63</v>
      </c>
      <c r="J47" s="202">
        <f>+'Ark1'!AG904</f>
        <v>0.18980249914356873</v>
      </c>
      <c r="L47" s="202">
        <f>+'Ark1'!AH904</f>
        <v>0</v>
      </c>
      <c r="N47" s="1">
        <f>+'Ark1'!S904</f>
        <v>5.4761904761904763</v>
      </c>
      <c r="S47" s="1">
        <f>+'Ark1'!T904</f>
        <v>1.0952380952380951</v>
      </c>
      <c r="U47" s="92">
        <f>+'Ark1'!U904</f>
        <v>10.519047619047615</v>
      </c>
      <c r="W47" s="92">
        <f>+'Ark1'!W904</f>
        <v>0</v>
      </c>
      <c r="Y47" s="11">
        <f>+'Ark1'!X904</f>
        <v>17.460317460317459</v>
      </c>
      <c r="Z47" s="11">
        <f>+'Ark1'!Y904</f>
        <v>4.7619047619047636</v>
      </c>
      <c r="AA47" s="11">
        <f>+'Ark1'!Z904</f>
        <v>5.6189830504764879</v>
      </c>
      <c r="AB47" s="92">
        <f>+'Ark1'!Z904</f>
        <v>5.6189830504764879</v>
      </c>
      <c r="AC47" s="1">
        <f>+'Ark1'!AB904</f>
        <v>2.3885592769494202</v>
      </c>
      <c r="AD47" s="1">
        <f>+'Ark1'!AC904</f>
        <v>82.075987310343862</v>
      </c>
      <c r="AE47" s="11">
        <f>+'Ark1'!AD904</f>
        <v>33.515342210653685</v>
      </c>
      <c r="AF47" s="11">
        <f>+'Ark1'!AE904</f>
        <v>49.402531586298437</v>
      </c>
      <c r="AG47" s="11">
        <f>+'Ark1'!AF904</f>
        <v>0.21984157448441913</v>
      </c>
      <c r="AH47" s="92">
        <f t="shared" si="13"/>
        <v>1.9208695652173906</v>
      </c>
      <c r="AI47" s="11">
        <f t="shared" si="14"/>
        <v>10.5</v>
      </c>
      <c r="AJ47" s="47"/>
    </row>
    <row r="48" spans="1:39">
      <c r="A48" s="47"/>
      <c r="B48">
        <f>+'Ark1'!C905</f>
        <v>2018</v>
      </c>
      <c r="C48">
        <f>+'Ark1'!I905</f>
        <v>83</v>
      </c>
      <c r="D48" s="3" t="s">
        <v>7</v>
      </c>
      <c r="E48" s="3" t="s">
        <v>440</v>
      </c>
      <c r="F48">
        <f>+'Ark1'!Q905</f>
        <v>188</v>
      </c>
      <c r="H48" s="11">
        <f>+'Ark1'!R905</f>
        <v>7442</v>
      </c>
      <c r="J48" s="202">
        <f>+'Ark1'!AG905</f>
        <v>24.656137988564861</v>
      </c>
      <c r="L48" s="202">
        <f>+'Ark1'!AH905</f>
        <v>0.40311744154797113</v>
      </c>
      <c r="N48" s="1">
        <f>+'Ark1'!S905</f>
        <v>5.1937651169040588</v>
      </c>
      <c r="S48" s="1">
        <f>+'Ark1'!T905</f>
        <v>4.3872614888470851</v>
      </c>
      <c r="U48" s="92">
        <f>+'Ark1'!U905</f>
        <v>11.567790916420289</v>
      </c>
      <c r="W48" s="92">
        <f>+'Ark1'!W905</f>
        <v>1.1287288363343184</v>
      </c>
      <c r="Y48" s="11">
        <f>+'Ark1'!X905</f>
        <v>25.732330018812139</v>
      </c>
      <c r="Z48" s="11">
        <f>+'Ark1'!Y905</f>
        <v>8.6267132491265794</v>
      </c>
      <c r="AA48" s="11">
        <f>+'Ark1'!Z905</f>
        <v>7.3949499525110864</v>
      </c>
      <c r="AB48" s="92">
        <f>+'Ark1'!Z905</f>
        <v>7.3949499525110864</v>
      </c>
      <c r="AC48" s="1">
        <f>+'Ark1'!AB905</f>
        <v>1.9009295025191753</v>
      </c>
      <c r="AD48" s="1">
        <f>+'Ark1'!AC905</f>
        <v>20.407808121716076</v>
      </c>
      <c r="AE48" s="11">
        <f>+'Ark1'!AD905</f>
        <v>51.841807250970334</v>
      </c>
      <c r="AF48" s="11">
        <f>+'Ark1'!AE905</f>
        <v>34.14998076423165</v>
      </c>
      <c r="AG48" s="11">
        <f>+'Ark1'!AF905</f>
        <v>25.969222179572181</v>
      </c>
      <c r="AH48" s="92">
        <f t="shared" si="13"/>
        <v>2.2272456793956272</v>
      </c>
      <c r="AI48" s="11">
        <f t="shared" si="14"/>
        <v>39.585106382978722</v>
      </c>
      <c r="AJ48" s="47"/>
    </row>
    <row r="49" spans="1:36">
      <c r="A49" s="47"/>
      <c r="B49" s="53">
        <f>+'Ark1'!C906</f>
        <v>2017</v>
      </c>
      <c r="C49" s="53">
        <f>+'Ark1'!I906</f>
        <v>6</v>
      </c>
      <c r="D49" s="54" t="s">
        <v>80</v>
      </c>
      <c r="E49" s="54" t="s">
        <v>439</v>
      </c>
      <c r="F49" s="53">
        <f>+'Ark1'!Q906</f>
        <v>135</v>
      </c>
      <c r="G49" s="53"/>
      <c r="H49" s="74">
        <f>+'Ark1'!R906</f>
        <v>5958</v>
      </c>
      <c r="I49" s="53"/>
      <c r="J49" s="271">
        <f>+'Ark1'!AG906</f>
        <v>17.978140882518172</v>
      </c>
      <c r="K49" s="155"/>
      <c r="L49" s="271">
        <f>+'Ark1'!AH906</f>
        <v>0.13427324605572341</v>
      </c>
      <c r="M49" s="155"/>
      <c r="N49" s="55">
        <f>+'Ark1'!S906</f>
        <v>5.0610943269553532</v>
      </c>
      <c r="O49" s="53"/>
      <c r="P49" s="155"/>
      <c r="Q49" s="155"/>
      <c r="R49" s="155"/>
      <c r="S49" s="55">
        <f>+'Ark1'!T906</f>
        <v>4.8549848942598191</v>
      </c>
      <c r="T49" s="53"/>
      <c r="U49" s="155">
        <f>+'Ark1'!U906</f>
        <v>10.495619335347451</v>
      </c>
      <c r="V49" s="155"/>
      <c r="W49" s="155">
        <f>+'Ark1'!W906</f>
        <v>1.0741859684457875</v>
      </c>
      <c r="X49" s="155"/>
      <c r="Y49" s="74">
        <f>+'Ark1'!X906</f>
        <v>21.466935213158781</v>
      </c>
      <c r="Z49" s="74">
        <f>+'Ark1'!Y906</f>
        <v>6.3611950318898964</v>
      </c>
      <c r="AA49" s="74">
        <f>+'Ark1'!Z906</f>
        <v>6.941083471312794</v>
      </c>
      <c r="AB49" s="155">
        <f>+'Ark1'!Z906</f>
        <v>6.941083471312794</v>
      </c>
      <c r="AC49" s="55">
        <f>+'Ark1'!AB906</f>
        <v>1.5634025126915467</v>
      </c>
      <c r="AD49" s="55">
        <f>+'Ark1'!AC906</f>
        <v>2.8338981222711905</v>
      </c>
      <c r="AE49" s="74">
        <f>+'Ark1'!AD906</f>
        <v>40.465128184583619</v>
      </c>
      <c r="AF49" s="74">
        <f>+'Ark1'!AE906</f>
        <v>45.040327959084031</v>
      </c>
      <c r="AG49" s="74">
        <f>+'Ark1'!AF906</f>
        <v>21.302917620137301</v>
      </c>
      <c r="AH49" s="155">
        <f t="shared" si="13"/>
        <v>2.0737845725276953</v>
      </c>
      <c r="AI49" s="74">
        <f t="shared" si="14"/>
        <v>44.133333333333333</v>
      </c>
      <c r="AJ49" s="47"/>
    </row>
    <row r="50" spans="1:36">
      <c r="A50" s="47"/>
      <c r="B50" s="53">
        <f>+'Ark1'!C907</f>
        <v>2017</v>
      </c>
      <c r="C50" s="53">
        <f>+'Ark1'!I907</f>
        <v>24</v>
      </c>
      <c r="D50" s="54" t="s">
        <v>80</v>
      </c>
      <c r="E50" s="54" t="s">
        <v>112</v>
      </c>
      <c r="F50" s="53">
        <f>+'Ark1'!Q907</f>
        <v>195</v>
      </c>
      <c r="G50" s="53"/>
      <c r="H50" s="74">
        <f>+'Ark1'!R907</f>
        <v>7451</v>
      </c>
      <c r="I50" s="53"/>
      <c r="J50" s="271">
        <f>+'Ark1'!AG907</f>
        <v>27.040940420449939</v>
      </c>
      <c r="K50" s="155"/>
      <c r="L50" s="271">
        <f>+'Ark1'!AH907</f>
        <v>0.3221044155146961</v>
      </c>
      <c r="M50" s="155"/>
      <c r="N50" s="55">
        <f>+'Ark1'!S907</f>
        <v>4.5646221983626356</v>
      </c>
      <c r="O50" s="53"/>
      <c r="P50" s="155"/>
      <c r="Q50" s="155"/>
      <c r="R50" s="155"/>
      <c r="S50" s="55">
        <f>+'Ark1'!T907</f>
        <v>4.6122668098241837</v>
      </c>
      <c r="T50" s="53"/>
      <c r="U50" s="155">
        <f>+'Ark1'!U907</f>
        <v>12.623245201986331</v>
      </c>
      <c r="V50" s="155"/>
      <c r="W50" s="155">
        <f>+'Ark1'!W907</f>
        <v>1.6642061468259299</v>
      </c>
      <c r="X50" s="155"/>
      <c r="Y50" s="74">
        <f>+'Ark1'!X907</f>
        <v>32.948597503690777</v>
      </c>
      <c r="Z50" s="74">
        <f>+'Ark1'!Y907</f>
        <v>12.011810495235538</v>
      </c>
      <c r="AA50" s="74">
        <f>+'Ark1'!Z907</f>
        <v>8.0689858265018053</v>
      </c>
      <c r="AB50" s="155">
        <f>+'Ark1'!Z907</f>
        <v>8.0689858265018053</v>
      </c>
      <c r="AC50" s="55">
        <f>+'Ark1'!AB907</f>
        <v>2.0123374272294225</v>
      </c>
      <c r="AD50" s="55">
        <f>+'Ark1'!AC907</f>
        <v>31.475011359149068</v>
      </c>
      <c r="AE50" s="74">
        <f>+'Ark1'!AD907</f>
        <v>43.599550599091401</v>
      </c>
      <c r="AF50" s="74">
        <f>+'Ark1'!AE907</f>
        <v>54.369048163232655</v>
      </c>
      <c r="AG50" s="74">
        <f>+'Ark1'!AF907</f>
        <v>26.641161327231124</v>
      </c>
      <c r="AH50" s="155">
        <f t="shared" si="13"/>
        <v>2.7654523536502942</v>
      </c>
      <c r="AI50" s="74">
        <f t="shared" si="14"/>
        <v>38.210256410256413</v>
      </c>
      <c r="AJ50" s="47"/>
    </row>
    <row r="51" spans="1:36">
      <c r="A51" s="47"/>
      <c r="B51" s="53">
        <f>+'Ark1'!C908</f>
        <v>2017</v>
      </c>
      <c r="C51" s="53">
        <f>+'Ark1'!I908</f>
        <v>49</v>
      </c>
      <c r="D51" s="54" t="s">
        <v>80</v>
      </c>
      <c r="E51" s="54" t="s">
        <v>113</v>
      </c>
      <c r="F51" s="53">
        <f>+'Ark1'!Q908</f>
        <v>127</v>
      </c>
      <c r="G51" s="53"/>
      <c r="H51" s="74">
        <f>+'Ark1'!R908</f>
        <v>4878</v>
      </c>
      <c r="I51" s="53"/>
      <c r="J51" s="271">
        <f>+'Ark1'!AG908</f>
        <v>20.998230731679005</v>
      </c>
      <c r="K51" s="155"/>
      <c r="L51" s="271">
        <f>+'Ark1'!AH908</f>
        <v>0.18450184501845016</v>
      </c>
      <c r="M51" s="155"/>
      <c r="N51" s="55">
        <f>+'Ark1'!S908</f>
        <v>4.7956129561295615</v>
      </c>
      <c r="O51" s="53"/>
      <c r="P51" s="155"/>
      <c r="Q51" s="155"/>
      <c r="R51" s="155"/>
      <c r="S51" s="55">
        <f>+'Ark1'!T908</f>
        <v>4.506150061500616</v>
      </c>
      <c r="T51" s="53"/>
      <c r="U51" s="155">
        <f>+'Ark1'!U908</f>
        <v>14.972857728577324</v>
      </c>
      <c r="V51" s="155"/>
      <c r="W51" s="155">
        <f>+'Ark1'!W908</f>
        <v>2.6035260352603524</v>
      </c>
      <c r="X51" s="155"/>
      <c r="Y51" s="74">
        <f>+'Ark1'!X908</f>
        <v>42.845428454284551</v>
      </c>
      <c r="Z51" s="74">
        <f>+'Ark1'!Y908</f>
        <v>16.174661746617467</v>
      </c>
      <c r="AA51" s="74">
        <f>+'Ark1'!Z908</f>
        <v>7.733784850818461</v>
      </c>
      <c r="AB51" s="155">
        <f>+'Ark1'!Z908</f>
        <v>7.733784850818461</v>
      </c>
      <c r="AC51" s="55">
        <f>+'Ark1'!AB908</f>
        <v>2.2772794156925809</v>
      </c>
      <c r="AD51" s="55">
        <f>+'Ark1'!AC908</f>
        <v>17.637555093116219</v>
      </c>
      <c r="AE51" s="74">
        <f>+'Ark1'!AD908</f>
        <v>60.36298460284911</v>
      </c>
      <c r="AF51" s="74">
        <f>+'Ark1'!AE908</f>
        <v>52.304283158976567</v>
      </c>
      <c r="AG51" s="74">
        <f>+'Ark1'!AF908</f>
        <v>17.44136155606407</v>
      </c>
      <c r="AH51" s="155">
        <f t="shared" si="13"/>
        <v>3.1221989484033763</v>
      </c>
      <c r="AI51" s="74">
        <f t="shared" si="14"/>
        <v>38.409448818897637</v>
      </c>
      <c r="AJ51" s="47"/>
    </row>
    <row r="52" spans="1:36">
      <c r="A52" s="47"/>
      <c r="B52" s="53">
        <f>+'Ark1'!C909</f>
        <v>2017</v>
      </c>
      <c r="C52" s="53">
        <f>+'Ark1'!I909</f>
        <v>80</v>
      </c>
      <c r="D52" s="54" t="s">
        <v>7</v>
      </c>
      <c r="E52" s="54" t="s">
        <v>6</v>
      </c>
      <c r="F52" s="53">
        <f>+'Ark1'!Q909</f>
        <v>132</v>
      </c>
      <c r="G52" s="53"/>
      <c r="H52" s="74">
        <f>+'Ark1'!R909</f>
        <v>2628</v>
      </c>
      <c r="I52" s="53"/>
      <c r="J52" s="271">
        <f>+'Ark1'!AG909</f>
        <v>10.090665657737144</v>
      </c>
      <c r="K52" s="155"/>
      <c r="L52" s="271">
        <f>+'Ark1'!AH909</f>
        <v>2.8919330289193304</v>
      </c>
      <c r="M52" s="155"/>
      <c r="N52" s="55">
        <f>+'Ark1'!S909</f>
        <v>4.812404870624051</v>
      </c>
      <c r="O52" s="53"/>
      <c r="P52" s="155"/>
      <c r="Q52" s="155"/>
      <c r="R52" s="155"/>
      <c r="S52" s="55">
        <f>+'Ark1'!T909</f>
        <v>4.0494672754946723</v>
      </c>
      <c r="T52" s="53"/>
      <c r="U52" s="155">
        <f>+'Ark1'!U909</f>
        <v>13.355441400304436</v>
      </c>
      <c r="V52" s="155"/>
      <c r="W52" s="155">
        <f>+'Ark1'!W909</f>
        <v>0.60882800608827992</v>
      </c>
      <c r="X52" s="155"/>
      <c r="Y52" s="74">
        <f>+'Ark1'!X909</f>
        <v>32.496194824961954</v>
      </c>
      <c r="Z52" s="74">
        <f>+'Ark1'!Y909</f>
        <v>10.578386605783864</v>
      </c>
      <c r="AA52" s="74">
        <f>+'Ark1'!Z909</f>
        <v>7.2401550273724125</v>
      </c>
      <c r="AB52" s="155">
        <f>+'Ark1'!Z909</f>
        <v>7.2401550273724125</v>
      </c>
      <c r="AC52" s="55">
        <f>+'Ark1'!AB909</f>
        <v>2.0920201773513298</v>
      </c>
      <c r="AD52" s="55">
        <f>+'Ark1'!AC909</f>
        <v>51.860391272038434</v>
      </c>
      <c r="AE52" s="74">
        <f>+'Ark1'!AD909</f>
        <v>66.137429186584683</v>
      </c>
      <c r="AF52" s="74">
        <f>+'Ark1'!AE909</f>
        <v>51.704769676650173</v>
      </c>
      <c r="AG52" s="74">
        <f>+'Ark1'!AF909</f>
        <v>9.3964530892448508</v>
      </c>
      <c r="AH52" s="155">
        <f t="shared" si="13"/>
        <v>2.7752115126116896</v>
      </c>
      <c r="AI52" s="74">
        <f t="shared" si="14"/>
        <v>19.90909090909091</v>
      </c>
      <c r="AJ52" s="47"/>
    </row>
    <row r="53" spans="1:36">
      <c r="A53" s="47"/>
      <c r="B53" s="53">
        <f>+'Ark1'!C910</f>
        <v>2017</v>
      </c>
      <c r="C53" s="53">
        <f>+'Ark1'!I910</f>
        <v>81</v>
      </c>
      <c r="D53" s="54" t="s">
        <v>7</v>
      </c>
      <c r="E53" s="54" t="s">
        <v>3</v>
      </c>
      <c r="F53" s="53">
        <f>+'Ark1'!Q910</f>
        <v>7</v>
      </c>
      <c r="G53" s="53"/>
      <c r="H53" s="74">
        <f>+'Ark1'!R910</f>
        <v>131</v>
      </c>
      <c r="I53" s="53"/>
      <c r="J53" s="271">
        <f>+'Ark1'!AG910</f>
        <v>0.46284450276200179</v>
      </c>
      <c r="K53" s="155"/>
      <c r="L53" s="271">
        <f>+'Ark1'!AH910</f>
        <v>0</v>
      </c>
      <c r="M53" s="155"/>
      <c r="N53" s="55">
        <f>+'Ark1'!S910</f>
        <v>6.9923664122137428</v>
      </c>
      <c r="O53" s="53"/>
      <c r="P53" s="155"/>
      <c r="Q53" s="155"/>
      <c r="R53" s="155"/>
      <c r="S53" s="55">
        <f>+'Ark1'!T910</f>
        <v>0</v>
      </c>
      <c r="T53" s="53"/>
      <c r="U53" s="155">
        <f>+'Ark1'!U910</f>
        <v>12.289312977099241</v>
      </c>
      <c r="V53" s="155"/>
      <c r="W53" s="155">
        <f>+'Ark1'!W910</f>
        <v>0</v>
      </c>
      <c r="X53" s="155"/>
      <c r="Y53" s="74">
        <f>+'Ark1'!X910</f>
        <v>12.977099236641219</v>
      </c>
      <c r="Z53" s="74">
        <f>+'Ark1'!Y910</f>
        <v>4.5801526717557248</v>
      </c>
      <c r="AA53" s="74">
        <f>+'Ark1'!Z910</f>
        <v>5.5380743464611308</v>
      </c>
      <c r="AB53" s="155">
        <f>+'Ark1'!Z910</f>
        <v>5.5380743464611308</v>
      </c>
      <c r="AC53" s="55">
        <f>+'Ark1'!AB910</f>
        <v>0</v>
      </c>
      <c r="AD53" s="55">
        <f>+'Ark1'!AC910</f>
        <v>50.008718965320561</v>
      </c>
      <c r="AE53" s="74">
        <f>+'Ark1'!AD910</f>
        <v>0</v>
      </c>
      <c r="AF53" s="74">
        <f>+'Ark1'!AE910</f>
        <v>0</v>
      </c>
      <c r="AG53" s="74">
        <f>+'Ark1'!AF910</f>
        <v>0.46839244851258577</v>
      </c>
      <c r="AH53" s="155">
        <f t="shared" si="13"/>
        <v>1.7575327510917031</v>
      </c>
      <c r="AI53" s="74">
        <f t="shared" si="14"/>
        <v>18.714285714285715</v>
      </c>
      <c r="AJ53" s="47"/>
    </row>
    <row r="54" spans="1:36">
      <c r="A54" s="47"/>
      <c r="B54" s="53">
        <f>+'Ark1'!C911</f>
        <v>2017</v>
      </c>
      <c r="C54" s="53">
        <f>+'Ark1'!I911</f>
        <v>83</v>
      </c>
      <c r="D54" s="54" t="s">
        <v>7</v>
      </c>
      <c r="E54" s="54" t="s">
        <v>440</v>
      </c>
      <c r="F54" s="53">
        <f>+'Ark1'!Q911</f>
        <v>184</v>
      </c>
      <c r="G54" s="53"/>
      <c r="H54" s="74">
        <f>+'Ark1'!R911</f>
        <v>6922</v>
      </c>
      <c r="I54" s="53"/>
      <c r="J54" s="271">
        <f>+'Ark1'!AG911</f>
        <v>23.429177804853754</v>
      </c>
      <c r="K54" s="155"/>
      <c r="L54" s="271">
        <f>+'Ark1'!AH911</f>
        <v>0.70788789367234883</v>
      </c>
      <c r="M54" s="155"/>
      <c r="N54" s="55">
        <f>+'Ark1'!S911</f>
        <v>5.2945680439179439</v>
      </c>
      <c r="O54" s="53"/>
      <c r="P54" s="155"/>
      <c r="Q54" s="155"/>
      <c r="R54" s="155"/>
      <c r="S54" s="55">
        <f>+'Ark1'!T911</f>
        <v>4.3864490031782717</v>
      </c>
      <c r="T54" s="53"/>
      <c r="U54" s="155">
        <f>+'Ark1'!U911</f>
        <v>11.773056919965327</v>
      </c>
      <c r="V54" s="155"/>
      <c r="W54" s="155">
        <f>+'Ark1'!W911</f>
        <v>1.3579890205143021</v>
      </c>
      <c r="X54" s="155"/>
      <c r="Y54" s="74">
        <f>+'Ark1'!X911</f>
        <v>27.188673793701245</v>
      </c>
      <c r="Z54" s="74">
        <f>+'Ark1'!Y911</f>
        <v>9.5781566021381099</v>
      </c>
      <c r="AA54" s="74">
        <f>+'Ark1'!Z911</f>
        <v>7.5578667664915136</v>
      </c>
      <c r="AB54" s="155">
        <f>+'Ark1'!Z911</f>
        <v>7.5578667664915136</v>
      </c>
      <c r="AC54" s="55">
        <f>+'Ark1'!AB911</f>
        <v>1.9848912453276633</v>
      </c>
      <c r="AD54" s="55">
        <f>+'Ark1'!AC911</f>
        <v>8.6491421107098372</v>
      </c>
      <c r="AE54" s="74">
        <f>+'Ark1'!AD911</f>
        <v>51.360093512346886</v>
      </c>
      <c r="AF54" s="74">
        <f>+'Ark1'!AE911</f>
        <v>23.48766690042746</v>
      </c>
      <c r="AG54" s="74">
        <f>+'Ark1'!AF911</f>
        <v>24.749713958810059</v>
      </c>
      <c r="AH54" s="155">
        <f t="shared" si="13"/>
        <v>2.2236104668613055</v>
      </c>
      <c r="AI54" s="74">
        <f t="shared" si="14"/>
        <v>37.619565217391305</v>
      </c>
      <c r="AJ54" s="47"/>
    </row>
    <row r="55" spans="1:36">
      <c r="A55" s="47"/>
      <c r="B55">
        <f>+'Ark1'!C912</f>
        <v>2016</v>
      </c>
      <c r="C55">
        <f>+'Ark1'!I912</f>
        <v>6</v>
      </c>
      <c r="D55" s="3" t="s">
        <v>80</v>
      </c>
      <c r="E55" s="3" t="s">
        <v>439</v>
      </c>
      <c r="F55">
        <f>+'Ark1'!Q912</f>
        <v>123</v>
      </c>
      <c r="H55" s="11">
        <f>+'Ark1'!R912</f>
        <v>4778</v>
      </c>
      <c r="J55" s="202">
        <f>+'Ark1'!AG912</f>
        <v>17.810613520863953</v>
      </c>
      <c r="L55" s="202">
        <f>+'Ark1'!AH912</f>
        <v>0.18836333193804936</v>
      </c>
      <c r="N55" s="1">
        <f>+'Ark1'!S912</f>
        <v>5.3691921305985755</v>
      </c>
      <c r="S55" s="1">
        <f>+'Ark1'!T912</f>
        <v>5.1149016324822085</v>
      </c>
      <c r="U55" s="92">
        <f>+'Ark1'!U912</f>
        <v>10.932063624947673</v>
      </c>
      <c r="W55" s="92">
        <f>+'Ark1'!W912</f>
        <v>1.6534114692339899</v>
      </c>
      <c r="Y55" s="11">
        <f>+'Ark1'!X912</f>
        <v>22.289660946002503</v>
      </c>
      <c r="Z55" s="11">
        <f>+'Ark1'!Y912</f>
        <v>8.3926329007953111</v>
      </c>
      <c r="AA55" s="11">
        <f>+'Ark1'!Z912</f>
        <v>7.3263635122234749</v>
      </c>
      <c r="AB55" s="92">
        <f>+'Ark1'!Z912</f>
        <v>7.3263635122234749</v>
      </c>
      <c r="AC55" s="1">
        <f>+'Ark1'!AB912</f>
        <v>1.7108913543547619</v>
      </c>
      <c r="AD55" s="1">
        <f>+'Ark1'!AC912</f>
        <v>12.146736219996455</v>
      </c>
      <c r="AE55" s="11">
        <f>+'Ark1'!AD912</f>
        <v>48.310928992738802</v>
      </c>
      <c r="AF55" s="11">
        <f>+'Ark1'!AE912</f>
        <v>44.06306944665193</v>
      </c>
      <c r="AG55" s="11">
        <f>+'Ark1'!AF912</f>
        <v>20.536405054586087</v>
      </c>
      <c r="AH55" s="92">
        <f t="shared" si="13"/>
        <v>2.0360723473922193</v>
      </c>
      <c r="AI55" s="11">
        <f t="shared" si="14"/>
        <v>38.845528455284551</v>
      </c>
      <c r="AJ55" s="47"/>
    </row>
    <row r="56" spans="1:36">
      <c r="A56" s="47"/>
      <c r="B56">
        <f>+'Ark1'!C913</f>
        <v>2016</v>
      </c>
      <c r="C56">
        <f>+'Ark1'!I913</f>
        <v>24</v>
      </c>
      <c r="D56" s="3" t="s">
        <v>80</v>
      </c>
      <c r="E56" s="3" t="s">
        <v>112</v>
      </c>
      <c r="F56">
        <f>+'Ark1'!Q913</f>
        <v>199</v>
      </c>
      <c r="H56" s="11">
        <f>+'Ark1'!R913</f>
        <v>6320</v>
      </c>
      <c r="J56" s="202">
        <f>+'Ark1'!AG913</f>
        <v>27.237144322388279</v>
      </c>
      <c r="L56" s="202">
        <f>+'Ark1'!AH913</f>
        <v>0.23734177215189861</v>
      </c>
      <c r="N56" s="1">
        <f>+'Ark1'!S913</f>
        <v>4.6609177215189881</v>
      </c>
      <c r="S56" s="1">
        <f>+'Ark1'!T913</f>
        <v>4.4232594936708871</v>
      </c>
      <c r="U56" s="92">
        <f>+'Ark1'!U913</f>
        <v>12.639034810126573</v>
      </c>
      <c r="W56" s="92">
        <f>+'Ark1'!W913</f>
        <v>1.0126582278481011</v>
      </c>
      <c r="Y56" s="11">
        <f>+'Ark1'!X913</f>
        <v>32.848101265822777</v>
      </c>
      <c r="Z56" s="11">
        <f>+'Ark1'!Y913</f>
        <v>11.914556962025316</v>
      </c>
      <c r="AA56" s="11">
        <f>+'Ark1'!Z913</f>
        <v>8.0643992229987056</v>
      </c>
      <c r="AB56" s="92">
        <f>+'Ark1'!Z913</f>
        <v>8.0643992229987056</v>
      </c>
      <c r="AC56" s="1">
        <f>+'Ark1'!AB913</f>
        <v>1.800877987982457</v>
      </c>
      <c r="AD56" s="1">
        <f>+'Ark1'!AC913</f>
        <v>29.00395858126932</v>
      </c>
      <c r="AE56" s="11">
        <f>+'Ark1'!AD913</f>
        <v>46.323165996116558</v>
      </c>
      <c r="AF56" s="11">
        <f>+'Ark1'!AE913</f>
        <v>56.665254944683845</v>
      </c>
      <c r="AG56" s="11">
        <f>+'Ark1'!AF913</f>
        <v>27.164102123270006</v>
      </c>
      <c r="AH56" s="92">
        <f t="shared" si="13"/>
        <v>2.7117051974063866</v>
      </c>
      <c r="AI56" s="11">
        <f t="shared" si="14"/>
        <v>31.758793969849247</v>
      </c>
      <c r="AJ56" s="47"/>
    </row>
    <row r="57" spans="1:36">
      <c r="A57" s="47"/>
      <c r="B57">
        <f>+'Ark1'!C914</f>
        <v>2016</v>
      </c>
      <c r="C57">
        <f>+'Ark1'!I914</f>
        <v>49</v>
      </c>
      <c r="D57" s="3" t="s">
        <v>80</v>
      </c>
      <c r="E57" s="3" t="s">
        <v>113</v>
      </c>
      <c r="F57">
        <f>+'Ark1'!Q914</f>
        <v>118</v>
      </c>
      <c r="H57" s="11">
        <f>+'Ark1'!R914</f>
        <v>3556</v>
      </c>
      <c r="J57" s="202">
        <f>+'Ark1'!AG914</f>
        <v>20.052531581689536</v>
      </c>
      <c r="L57" s="202">
        <f>+'Ark1'!AH914</f>
        <v>0.30933633295838026</v>
      </c>
      <c r="N57" s="1">
        <f>+'Ark1'!S914</f>
        <v>4.8599550056242951</v>
      </c>
      <c r="S57" s="1">
        <f>+'Ark1'!T914</f>
        <v>4.7654668166479182</v>
      </c>
      <c r="U57" s="92">
        <f>+'Ark1'!U914</f>
        <v>16.537767154105701</v>
      </c>
      <c r="W57" s="92">
        <f>+'Ark1'!W914</f>
        <v>4.3025871766029251</v>
      </c>
      <c r="Y57" s="11">
        <f>+'Ark1'!X914</f>
        <v>50.449943757030383</v>
      </c>
      <c r="Z57" s="11">
        <f>+'Ark1'!Y914</f>
        <v>21.344206974128245</v>
      </c>
      <c r="AA57" s="11">
        <f>+'Ark1'!Z914</f>
        <v>7.7752172896190013</v>
      </c>
      <c r="AB57" s="92">
        <f>+'Ark1'!Z914</f>
        <v>7.7752172896190013</v>
      </c>
      <c r="AC57" s="1">
        <f>+'Ark1'!AB914</f>
        <v>2.4222673031313033</v>
      </c>
      <c r="AD57" s="1">
        <f>+'Ark1'!AC914</f>
        <v>28.093049286235996</v>
      </c>
      <c r="AE57" s="11">
        <f>+'Ark1'!AD914</f>
        <v>62.25990199821792</v>
      </c>
      <c r="AF57" s="11">
        <f>+'Ark1'!AE914</f>
        <v>57.412537877356549</v>
      </c>
      <c r="AG57" s="11">
        <f>+'Ark1'!AF914</f>
        <v>15.284105561763951</v>
      </c>
      <c r="AH57" s="92">
        <f t="shared" si="13"/>
        <v>3.4028642518226997</v>
      </c>
      <c r="AI57" s="11">
        <f t="shared" si="14"/>
        <v>30.135593220338983</v>
      </c>
      <c r="AJ57" s="47"/>
    </row>
    <row r="58" spans="1:36">
      <c r="A58" s="47"/>
      <c r="B58">
        <f>+'Ark1'!C915</f>
        <v>2016</v>
      </c>
      <c r="C58">
        <f>+'Ark1'!I915</f>
        <v>80</v>
      </c>
      <c r="D58" s="3" t="s">
        <v>7</v>
      </c>
      <c r="E58" s="3" t="s">
        <v>6</v>
      </c>
      <c r="F58">
        <f>+'Ark1'!Q915</f>
        <v>135</v>
      </c>
      <c r="H58" s="11">
        <f>+'Ark1'!R915</f>
        <v>2490</v>
      </c>
      <c r="J58" s="202">
        <f>+'Ark1'!AG915</f>
        <v>11.519030849261702</v>
      </c>
      <c r="L58" s="202">
        <f>+'Ark1'!AH915</f>
        <v>2.2489959839357434</v>
      </c>
      <c r="N58" s="1">
        <f>+'Ark1'!S915</f>
        <v>4.9200803212851412</v>
      </c>
      <c r="S58" s="1">
        <f>+'Ark1'!T915</f>
        <v>4.2783132530120485</v>
      </c>
      <c r="U58" s="92">
        <f>+'Ark1'!U915</f>
        <v>13.567068273092362</v>
      </c>
      <c r="W58" s="92">
        <f>+'Ark1'!W915</f>
        <v>0.44176706827309253</v>
      </c>
      <c r="Y58" s="11">
        <f>+'Ark1'!X915</f>
        <v>37.028112449799195</v>
      </c>
      <c r="Z58" s="11">
        <f>+'Ark1'!Y915</f>
        <v>10.923694779116468</v>
      </c>
      <c r="AA58" s="11">
        <f>+'Ark1'!Z915</f>
        <v>7.5064999838398254</v>
      </c>
      <c r="AB58" s="92">
        <f>+'Ark1'!Z915</f>
        <v>7.5064999838398254</v>
      </c>
      <c r="AC58" s="1">
        <f>+'Ark1'!AB915</f>
        <v>2.045283428642342</v>
      </c>
      <c r="AD58" s="1">
        <f>+'Ark1'!AC915</f>
        <v>53.611669134424957</v>
      </c>
      <c r="AE58" s="11">
        <f>+'Ark1'!AD915</f>
        <v>60.441445453301746</v>
      </c>
      <c r="AF58" s="11">
        <f>+'Ark1'!AE915</f>
        <v>58.27698898441848</v>
      </c>
      <c r="AG58" s="11">
        <f>+'Ark1'!AF915</f>
        <v>10.702312387174416</v>
      </c>
      <c r="AH58" s="92">
        <f t="shared" si="13"/>
        <v>2.7574891845563609</v>
      </c>
      <c r="AI58" s="11">
        <f t="shared" si="14"/>
        <v>18.444444444444443</v>
      </c>
      <c r="AJ58" s="47"/>
    </row>
    <row r="59" spans="1:36">
      <c r="A59" s="47"/>
      <c r="B59">
        <f>+'Ark1'!C916</f>
        <v>2016</v>
      </c>
      <c r="C59">
        <f>+'Ark1'!I916</f>
        <v>81</v>
      </c>
      <c r="D59" s="3" t="s">
        <v>7</v>
      </c>
      <c r="E59" s="3" t="s">
        <v>3</v>
      </c>
      <c r="F59">
        <f>+'Ark1'!Q916</f>
        <v>6</v>
      </c>
      <c r="H59" s="11">
        <f>+'Ark1'!R916</f>
        <v>217</v>
      </c>
      <c r="J59" s="202">
        <f>+'Ark1'!AG916</f>
        <v>0.95317917340673131</v>
      </c>
      <c r="L59" s="202">
        <f>+'Ark1'!AH916</f>
        <v>0</v>
      </c>
      <c r="N59" s="1">
        <f>+'Ark1'!S916</f>
        <v>6.9493087557603692</v>
      </c>
      <c r="S59" s="1">
        <f>+'Ark1'!T916</f>
        <v>0</v>
      </c>
      <c r="U59" s="92">
        <f>+'Ark1'!U916</f>
        <v>12.88202764976959</v>
      </c>
      <c r="W59" s="92">
        <f>+'Ark1'!W916</f>
        <v>0</v>
      </c>
      <c r="Y59" s="11">
        <f>+'Ark1'!X916</f>
        <v>12.44239631336406</v>
      </c>
      <c r="Z59" s="11">
        <f>+'Ark1'!Y916</f>
        <v>3.2258064516129026</v>
      </c>
      <c r="AA59" s="11">
        <f>+'Ark1'!Z916</f>
        <v>4.0367664592145989</v>
      </c>
      <c r="AB59" s="92">
        <f>+'Ark1'!Z916</f>
        <v>4.0367664592145989</v>
      </c>
      <c r="AC59" s="1">
        <f>+'Ark1'!AB916</f>
        <v>0</v>
      </c>
      <c r="AD59" s="1">
        <f>+'Ark1'!AC916</f>
        <v>40.884770979215041</v>
      </c>
      <c r="AE59" s="11">
        <f>+'Ark1'!AD916</f>
        <v>0</v>
      </c>
      <c r="AF59" s="11">
        <f>+'Ark1'!AE916</f>
        <v>0</v>
      </c>
      <c r="AG59" s="11">
        <f>+'Ark1'!AF916</f>
        <v>0.93269148113126432</v>
      </c>
      <c r="AH59" s="92">
        <f t="shared" si="13"/>
        <v>1.8537135278514594</v>
      </c>
      <c r="AI59" s="11">
        <f t="shared" si="14"/>
        <v>36.166666666666664</v>
      </c>
      <c r="AJ59" s="47"/>
    </row>
    <row r="60" spans="1:36">
      <c r="A60" s="47"/>
      <c r="B60">
        <f>+'Ark1'!C917</f>
        <v>2016</v>
      </c>
      <c r="C60">
        <f>+'Ark1'!I917</f>
        <v>83</v>
      </c>
      <c r="D60" s="3" t="s">
        <v>7</v>
      </c>
      <c r="E60" s="3" t="s">
        <v>440</v>
      </c>
      <c r="F60">
        <f>+'Ark1'!Q917</f>
        <v>156</v>
      </c>
      <c r="H60" s="11">
        <f>+'Ark1'!R917</f>
        <v>5905</v>
      </c>
      <c r="J60" s="202">
        <f>+'Ark1'!AG917</f>
        <v>22.427500552389795</v>
      </c>
      <c r="L60" s="202">
        <f>+'Ark1'!AH917</f>
        <v>0.33869602032176122</v>
      </c>
      <c r="N60" s="1">
        <f>+'Ark1'!S917</f>
        <v>5.4657070279424209</v>
      </c>
      <c r="S60" s="1">
        <f>+'Ark1'!T917</f>
        <v>4.2409822184589325</v>
      </c>
      <c r="U60" s="92">
        <f>+'Ark1'!U917</f>
        <v>11.138594411515689</v>
      </c>
      <c r="W60" s="92">
        <f>+'Ark1'!W917</f>
        <v>0.98221845893310722</v>
      </c>
      <c r="Y60" s="11">
        <f>+'Ark1'!X917</f>
        <v>24.690939881456391</v>
      </c>
      <c r="Z60" s="11">
        <f>+'Ark1'!Y917</f>
        <v>10.448772226926332</v>
      </c>
      <c r="AA60" s="11">
        <f>+'Ark1'!Z917</f>
        <v>7.8576597655598386</v>
      </c>
      <c r="AB60" s="92">
        <f>+'Ark1'!Z917</f>
        <v>7.8576597655598386</v>
      </c>
      <c r="AC60" s="1">
        <f>+'Ark1'!AB917</f>
        <v>1.9436638980391423</v>
      </c>
      <c r="AD60" s="1">
        <f>+'Ark1'!AC917</f>
        <v>9.925075100128538</v>
      </c>
      <c r="AE60" s="11">
        <f>+'Ark1'!AD917</f>
        <v>54.163311359499666</v>
      </c>
      <c r="AF60" s="11">
        <f>+'Ark1'!AE917</f>
        <v>33.818258800850344</v>
      </c>
      <c r="AG60" s="11">
        <f>+'Ark1'!AF917</f>
        <v>25.380383392074279</v>
      </c>
      <c r="AH60" s="92">
        <f t="shared" si="13"/>
        <v>2.0379054996127079</v>
      </c>
      <c r="AI60" s="11">
        <f t="shared" si="14"/>
        <v>37.852564102564102</v>
      </c>
      <c r="AJ60" s="47"/>
    </row>
    <row r="61" spans="1:36">
      <c r="A61" s="47"/>
      <c r="B61" s="53">
        <f>+'Ark1'!C918</f>
        <v>2015</v>
      </c>
      <c r="C61" s="53">
        <f>+'Ark1'!I918</f>
        <v>6</v>
      </c>
      <c r="D61" s="54" t="s">
        <v>80</v>
      </c>
      <c r="E61" s="54" t="s">
        <v>439</v>
      </c>
      <c r="F61" s="53">
        <f>+'Ark1'!Q918</f>
        <v>109</v>
      </c>
      <c r="G61" s="53"/>
      <c r="H61" s="74">
        <f>+'Ark1'!R918</f>
        <v>4514</v>
      </c>
      <c r="I61" s="53"/>
      <c r="J61" s="271">
        <f>+'Ark1'!AG918</f>
        <v>17.844857452665181</v>
      </c>
      <c r="K61" s="155"/>
      <c r="L61" s="271">
        <f>+'Ark1'!AH918</f>
        <v>8.8613203367301746E-2</v>
      </c>
      <c r="M61" s="155"/>
      <c r="N61" s="55">
        <f>+'Ark1'!S918</f>
        <v>5.2295081967213122</v>
      </c>
      <c r="O61" s="53"/>
      <c r="P61" s="155"/>
      <c r="Q61" s="155"/>
      <c r="R61" s="155"/>
      <c r="S61" s="55">
        <f>+'Ark1'!T918</f>
        <v>4.7607443509082863</v>
      </c>
      <c r="T61" s="53"/>
      <c r="U61" s="155">
        <f>+'Ark1'!U918</f>
        <v>11.250886132033671</v>
      </c>
      <c r="V61" s="155"/>
      <c r="W61" s="155">
        <f>+'Ark1'!W918</f>
        <v>1.1076650420912717</v>
      </c>
      <c r="X61" s="155"/>
      <c r="Y61" s="74">
        <f>+'Ark1'!X918</f>
        <v>24.856003544528129</v>
      </c>
      <c r="Z61" s="74">
        <f>+'Ark1'!Y918</f>
        <v>10.079751883030569</v>
      </c>
      <c r="AA61" s="74">
        <f>+'Ark1'!Z918</f>
        <v>7.5107074866954147</v>
      </c>
      <c r="AB61" s="155">
        <f>+'Ark1'!Z918</f>
        <v>7.5107074866954147</v>
      </c>
      <c r="AC61" s="55">
        <f>+'Ark1'!AB918</f>
        <v>1.7923682486116339</v>
      </c>
      <c r="AD61" s="55">
        <f>+'Ark1'!AC918</f>
        <v>15.008342646565987</v>
      </c>
      <c r="AE61" s="74">
        <f>+'Ark1'!AD918</f>
        <v>48.606531996110434</v>
      </c>
      <c r="AF61" s="74">
        <f>+'Ark1'!AE918</f>
        <v>44.869812376235139</v>
      </c>
      <c r="AG61" s="74">
        <f>+'Ark1'!AF918</f>
        <v>19.171798683372263</v>
      </c>
      <c r="AH61" s="155">
        <f t="shared" si="13"/>
        <v>2.1514233669406075</v>
      </c>
      <c r="AI61" s="74">
        <f t="shared" si="14"/>
        <v>41.412844036697251</v>
      </c>
      <c r="AJ61" s="47"/>
    </row>
    <row r="62" spans="1:36">
      <c r="A62" s="47"/>
      <c r="B62" s="53">
        <f>+'Ark1'!C919</f>
        <v>2015</v>
      </c>
      <c r="C62" s="53">
        <f>+'Ark1'!I919</f>
        <v>24</v>
      </c>
      <c r="D62" s="54" t="s">
        <v>80</v>
      </c>
      <c r="E62" s="54" t="s">
        <v>112</v>
      </c>
      <c r="F62" s="53">
        <f>+'Ark1'!Q919</f>
        <v>191</v>
      </c>
      <c r="G62" s="53"/>
      <c r="H62" s="74">
        <f>+'Ark1'!R919</f>
        <v>6285</v>
      </c>
      <c r="I62" s="53"/>
      <c r="J62" s="271">
        <f>+'Ark1'!AG919</f>
        <v>25.009574835154755</v>
      </c>
      <c r="K62" s="155"/>
      <c r="L62" s="271">
        <f>+'Ark1'!AH919</f>
        <v>0.14319809069212405</v>
      </c>
      <c r="M62" s="155"/>
      <c r="N62" s="55">
        <f>+'Ark1'!S919</f>
        <v>4.4585521081941124</v>
      </c>
      <c r="O62" s="53"/>
      <c r="P62" s="155"/>
      <c r="Q62" s="155"/>
      <c r="R62" s="155"/>
      <c r="S62" s="55">
        <f>+'Ark1'!T919</f>
        <v>4.2630071599045349</v>
      </c>
      <c r="T62" s="53"/>
      <c r="U62" s="155">
        <f>+'Ark1'!U919</f>
        <v>11.32494828957838</v>
      </c>
      <c r="V62" s="155"/>
      <c r="W62" s="155">
        <f>+'Ark1'!W919</f>
        <v>0.63643595863166258</v>
      </c>
      <c r="X62" s="155"/>
      <c r="Y62" s="74">
        <f>+'Ark1'!X919</f>
        <v>27.23945902943516</v>
      </c>
      <c r="Z62" s="74">
        <f>+'Ark1'!Y919</f>
        <v>10.310262529832936</v>
      </c>
      <c r="AA62" s="74">
        <f>+'Ark1'!Z919</f>
        <v>7.9180621700985343</v>
      </c>
      <c r="AB62" s="155">
        <f>+'Ark1'!Z919</f>
        <v>7.9180621700985343</v>
      </c>
      <c r="AC62" s="55">
        <f>+'Ark1'!AB919</f>
        <v>1.8112285314413104</v>
      </c>
      <c r="AD62" s="55">
        <f>+'Ark1'!AC919</f>
        <v>30.794203816646952</v>
      </c>
      <c r="AE62" s="74">
        <f>+'Ark1'!AD919</f>
        <v>48.054655593947651</v>
      </c>
      <c r="AF62" s="74">
        <f>+'Ark1'!AE919</f>
        <v>53.561099322377309</v>
      </c>
      <c r="AG62" s="74">
        <f>+'Ark1'!AF919</f>
        <v>26.693565512847744</v>
      </c>
      <c r="AH62" s="155">
        <f t="shared" si="13"/>
        <v>2.5400506744700637</v>
      </c>
      <c r="AI62" s="74">
        <f t="shared" si="14"/>
        <v>32.905759162303667</v>
      </c>
      <c r="AJ62" s="47"/>
    </row>
    <row r="63" spans="1:36">
      <c r="A63" s="47"/>
      <c r="B63" s="53">
        <f>+'Ark1'!C920</f>
        <v>2015</v>
      </c>
      <c r="C63" s="53">
        <f>+'Ark1'!I920</f>
        <v>49</v>
      </c>
      <c r="D63" s="54" t="s">
        <v>80</v>
      </c>
      <c r="E63" s="54" t="s">
        <v>113</v>
      </c>
      <c r="F63" s="53">
        <f>+'Ark1'!Q920</f>
        <v>122</v>
      </c>
      <c r="G63" s="53"/>
      <c r="H63" s="74">
        <f>+'Ark1'!R920</f>
        <v>4187</v>
      </c>
      <c r="I63" s="53"/>
      <c r="J63" s="271">
        <f>+'Ark1'!AG920</f>
        <v>22.612457756529995</v>
      </c>
      <c r="K63" s="155"/>
      <c r="L63" s="271">
        <f>+'Ark1'!AH920</f>
        <v>0.16718414139001675</v>
      </c>
      <c r="M63" s="155"/>
      <c r="N63" s="55">
        <f>+'Ark1'!S920</f>
        <v>4.6243133508478635</v>
      </c>
      <c r="O63" s="53"/>
      <c r="P63" s="155"/>
      <c r="Q63" s="155"/>
      <c r="R63" s="155"/>
      <c r="S63" s="55">
        <f>+'Ark1'!T920</f>
        <v>4.5335562455218508</v>
      </c>
      <c r="T63" s="53"/>
      <c r="U63" s="155">
        <f>+'Ark1'!U920</f>
        <v>15.370217339383769</v>
      </c>
      <c r="V63" s="155"/>
      <c r="W63" s="155">
        <f>+'Ark1'!W920</f>
        <v>1.3613565798901368</v>
      </c>
      <c r="X63" s="155"/>
      <c r="Y63" s="74">
        <f>+'Ark1'!X920</f>
        <v>44.136613326964422</v>
      </c>
      <c r="Z63" s="74">
        <f>+'Ark1'!Y920</f>
        <v>15.954143778361596</v>
      </c>
      <c r="AA63" s="74">
        <f>+'Ark1'!Z920</f>
        <v>7.3102928261634812</v>
      </c>
      <c r="AB63" s="155">
        <f>+'Ark1'!Z920</f>
        <v>7.3102928261634812</v>
      </c>
      <c r="AC63" s="55">
        <f>+'Ark1'!AB920</f>
        <v>2.2029809877226674</v>
      </c>
      <c r="AD63" s="55">
        <f>+'Ark1'!AC920</f>
        <v>30.611202632805139</v>
      </c>
      <c r="AE63" s="74">
        <f>+'Ark1'!AD920</f>
        <v>65.902436479914797</v>
      </c>
      <c r="AF63" s="74">
        <f>+'Ark1'!AE920</f>
        <v>53.769185079150851</v>
      </c>
      <c r="AG63" s="74">
        <f>+'Ark1'!AF920</f>
        <v>17.782968783181147</v>
      </c>
      <c r="AH63" s="155">
        <f t="shared" si="13"/>
        <v>3.3237837000309796</v>
      </c>
      <c r="AI63" s="74">
        <f t="shared" si="14"/>
        <v>34.319672131147541</v>
      </c>
      <c r="AJ63" s="47"/>
    </row>
    <row r="64" spans="1:36">
      <c r="A64" s="47"/>
      <c r="B64" s="53">
        <f>+'Ark1'!C921</f>
        <v>2015</v>
      </c>
      <c r="C64" s="53">
        <f>+'Ark1'!I921</f>
        <v>80</v>
      </c>
      <c r="D64" s="54" t="s">
        <v>7</v>
      </c>
      <c r="E64" s="54" t="s">
        <v>6</v>
      </c>
      <c r="F64" s="53">
        <f>+'Ark1'!Q921</f>
        <v>141</v>
      </c>
      <c r="G64" s="53"/>
      <c r="H64" s="74">
        <f>+'Ark1'!R921</f>
        <v>2523</v>
      </c>
      <c r="I64" s="53"/>
      <c r="J64" s="271">
        <f>+'Ark1'!AG921</f>
        <v>11.890223548683382</v>
      </c>
      <c r="K64" s="155"/>
      <c r="L64" s="271">
        <f>+'Ark1'!AH921</f>
        <v>0.35671819262782406</v>
      </c>
      <c r="M64" s="155"/>
      <c r="N64" s="55">
        <f>+'Ark1'!S921</f>
        <v>4.8890210067380089</v>
      </c>
      <c r="O64" s="53"/>
      <c r="P64" s="155"/>
      <c r="Q64" s="155"/>
      <c r="R64" s="155"/>
      <c r="S64" s="55">
        <f>+'Ark1'!T921</f>
        <v>4.0860087197780421</v>
      </c>
      <c r="T64" s="53"/>
      <c r="U64" s="155">
        <f>+'Ark1'!U921</f>
        <v>13.412445501387236</v>
      </c>
      <c r="V64" s="155"/>
      <c r="W64" s="155">
        <f>+'Ark1'!W921</f>
        <v>0.39635354736424894</v>
      </c>
      <c r="X64" s="155"/>
      <c r="Y64" s="74">
        <f>+'Ark1'!X921</f>
        <v>35.354736424890994</v>
      </c>
      <c r="Z64" s="74">
        <f>+'Ark1'!Y921</f>
        <v>11.137534680935394</v>
      </c>
      <c r="AA64" s="74">
        <f>+'Ark1'!Z921</f>
        <v>7.4704849074727058</v>
      </c>
      <c r="AB64" s="155">
        <f>+'Ark1'!Z921</f>
        <v>7.4704849074727058</v>
      </c>
      <c r="AC64" s="55">
        <f>+'Ark1'!AB921</f>
        <v>1.9164407602112812</v>
      </c>
      <c r="AD64" s="55">
        <f>+'Ark1'!AC921</f>
        <v>40.326472973654241</v>
      </c>
      <c r="AE64" s="74">
        <f>+'Ark1'!AD921</f>
        <v>57.0280993677734</v>
      </c>
      <c r="AF64" s="74">
        <f>+'Ark1'!AE921</f>
        <v>51.136544315392442</v>
      </c>
      <c r="AG64" s="74">
        <f>+'Ark1'!AF921</f>
        <v>10.715650881291143</v>
      </c>
      <c r="AH64" s="155">
        <f t="shared" si="13"/>
        <v>2.7433806242399679</v>
      </c>
      <c r="AI64" s="74">
        <f t="shared" si="14"/>
        <v>17.893617021276597</v>
      </c>
      <c r="AJ64" s="47"/>
    </row>
    <row r="65" spans="1:36">
      <c r="A65" s="47"/>
      <c r="B65" s="53">
        <f>+'Ark1'!C922</f>
        <v>2015</v>
      </c>
      <c r="C65" s="53">
        <f>+'Ark1'!I922</f>
        <v>81</v>
      </c>
      <c r="D65" s="54" t="s">
        <v>7</v>
      </c>
      <c r="E65" s="54" t="s">
        <v>3</v>
      </c>
      <c r="F65" s="53">
        <f>+'Ark1'!Q922</f>
        <v>7</v>
      </c>
      <c r="G65" s="53"/>
      <c r="H65" s="74">
        <f>+'Ark1'!R922</f>
        <v>312</v>
      </c>
      <c r="I65" s="53"/>
      <c r="J65" s="271">
        <f>+'Ark1'!AG922</f>
        <v>1.3786005772307963</v>
      </c>
      <c r="K65" s="155"/>
      <c r="L65" s="271">
        <f>+'Ark1'!AH922</f>
        <v>0</v>
      </c>
      <c r="M65" s="155"/>
      <c r="N65" s="55">
        <f>+'Ark1'!S922</f>
        <v>6.3878205128205101</v>
      </c>
      <c r="O65" s="53"/>
      <c r="P65" s="155"/>
      <c r="Q65" s="155"/>
      <c r="R65" s="155"/>
      <c r="S65" s="55">
        <f>+'Ark1'!T922</f>
        <v>0</v>
      </c>
      <c r="T65" s="53"/>
      <c r="U65" s="155">
        <f>+'Ark1'!U922</f>
        <v>12.575320512820509</v>
      </c>
      <c r="V65" s="155"/>
      <c r="W65" s="155">
        <f>+'Ark1'!W922</f>
        <v>0</v>
      </c>
      <c r="X65" s="155"/>
      <c r="Y65" s="74">
        <f>+'Ark1'!X922</f>
        <v>14.1025641025641</v>
      </c>
      <c r="Z65" s="74">
        <f>+'Ark1'!Y922</f>
        <v>2.5641025641025639</v>
      </c>
      <c r="AA65" s="74">
        <f>+'Ark1'!Z922</f>
        <v>4.2294980486371365</v>
      </c>
      <c r="AB65" s="155">
        <f>+'Ark1'!Z922</f>
        <v>4.2294980486371365</v>
      </c>
      <c r="AC65" s="55">
        <f>+'Ark1'!AB922</f>
        <v>0</v>
      </c>
      <c r="AD65" s="55">
        <f>+'Ark1'!AC922</f>
        <v>33.804412138602359</v>
      </c>
      <c r="AE65" s="74">
        <f>+'Ark1'!AD922</f>
        <v>0</v>
      </c>
      <c r="AF65" s="74">
        <f>+'Ark1'!AE922</f>
        <v>0</v>
      </c>
      <c r="AG65" s="74">
        <f>+'Ark1'!AF922</f>
        <v>1.3251221066043748</v>
      </c>
      <c r="AH65" s="155">
        <f t="shared" si="13"/>
        <v>1.9686402408429506</v>
      </c>
      <c r="AI65" s="74">
        <f t="shared" si="14"/>
        <v>44.571428571428569</v>
      </c>
      <c r="AJ65" s="47"/>
    </row>
    <row r="66" spans="1:36">
      <c r="A66" s="47"/>
      <c r="B66" s="53">
        <f>+'Ark1'!C923</f>
        <v>2015</v>
      </c>
      <c r="C66" s="53">
        <f>+'Ark1'!I923</f>
        <v>83</v>
      </c>
      <c r="D66" s="54" t="s">
        <v>7</v>
      </c>
      <c r="E66" s="54" t="s">
        <v>440</v>
      </c>
      <c r="F66" s="53">
        <f>+'Ark1'!Q923</f>
        <v>164</v>
      </c>
      <c r="G66" s="53"/>
      <c r="H66" s="74">
        <f>+'Ark1'!R923</f>
        <v>5724</v>
      </c>
      <c r="I66" s="53"/>
      <c r="J66" s="271">
        <f>+'Ark1'!AG923</f>
        <v>21.264285829735886</v>
      </c>
      <c r="K66" s="155"/>
      <c r="L66" s="271">
        <f>+'Ark1'!AH923</f>
        <v>0.76869322152341013</v>
      </c>
      <c r="M66" s="155"/>
      <c r="N66" s="55">
        <f>+'Ark1'!S923</f>
        <v>5.2714884696016782</v>
      </c>
      <c r="O66" s="53"/>
      <c r="P66" s="155"/>
      <c r="Q66" s="155"/>
      <c r="R66" s="155"/>
      <c r="S66" s="55">
        <f>+'Ark1'!T923</f>
        <v>4.3107966457023057</v>
      </c>
      <c r="T66" s="53"/>
      <c r="U66" s="155">
        <f>+'Ark1'!U923</f>
        <v>10.57271139063592</v>
      </c>
      <c r="V66" s="155"/>
      <c r="W66" s="155">
        <f>+'Ark1'!W923</f>
        <v>0.96086652690426255</v>
      </c>
      <c r="X66" s="155"/>
      <c r="Y66" s="74">
        <f>+'Ark1'!X923</f>
        <v>22.921034241788956</v>
      </c>
      <c r="Z66" s="74">
        <f>+'Ark1'!Y923</f>
        <v>8.6652690426275374</v>
      </c>
      <c r="AA66" s="74">
        <f>+'Ark1'!Z923</f>
        <v>7.5844912093116692</v>
      </c>
      <c r="AB66" s="155">
        <f>+'Ark1'!Z923</f>
        <v>7.5844912093116692</v>
      </c>
      <c r="AC66" s="55">
        <f>+'Ark1'!AB923</f>
        <v>1.8653153224449963</v>
      </c>
      <c r="AD66" s="55">
        <f>+'Ark1'!AC923</f>
        <v>11.545472354908435</v>
      </c>
      <c r="AE66" s="74">
        <f>+'Ark1'!AD923</f>
        <v>48.244746626907805</v>
      </c>
      <c r="AF66" s="74">
        <f>+'Ark1'!AE923</f>
        <v>33.170102681793651</v>
      </c>
      <c r="AG66" s="74">
        <f>+'Ark1'!AF923</f>
        <v>24.310894032703342</v>
      </c>
      <c r="AH66" s="155">
        <f t="shared" si="13"/>
        <v>2.0056406177503812</v>
      </c>
      <c r="AI66" s="74">
        <f t="shared" si="14"/>
        <v>34.902439024390247</v>
      </c>
      <c r="AJ66" s="47"/>
    </row>
    <row r="67" spans="1:36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</row>
    <row r="68" spans="1:36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</row>
    <row r="69" spans="1:36">
      <c r="J69"/>
      <c r="K69"/>
      <c r="L69"/>
      <c r="M69"/>
      <c r="P69"/>
      <c r="Q69"/>
      <c r="R69"/>
      <c r="U69"/>
      <c r="V69"/>
      <c r="W69"/>
      <c r="X69"/>
      <c r="Y69"/>
      <c r="Z69"/>
      <c r="AA69"/>
      <c r="AB69"/>
      <c r="AE69"/>
      <c r="AF69"/>
      <c r="AG69"/>
      <c r="AH69"/>
      <c r="AI69"/>
    </row>
    <row r="70" spans="1:36">
      <c r="J70"/>
      <c r="K70"/>
      <c r="L70"/>
      <c r="M70"/>
      <c r="P70"/>
      <c r="Q70"/>
      <c r="R70"/>
      <c r="U70"/>
      <c r="V70"/>
      <c r="W70"/>
      <c r="X70"/>
      <c r="Y70"/>
      <c r="Z70"/>
      <c r="AA70"/>
      <c r="AB70"/>
      <c r="AE70"/>
      <c r="AF70"/>
      <c r="AG70"/>
      <c r="AH70"/>
      <c r="AI70"/>
    </row>
    <row r="71" spans="1:36">
      <c r="J71"/>
      <c r="K71"/>
      <c r="L71"/>
      <c r="M71"/>
      <c r="P71"/>
      <c r="Q71"/>
      <c r="R71"/>
      <c r="U71"/>
      <c r="V71"/>
      <c r="W71"/>
      <c r="X71"/>
      <c r="Y71"/>
      <c r="Z71"/>
      <c r="AA71"/>
      <c r="AB71"/>
      <c r="AE71"/>
      <c r="AF71"/>
      <c r="AG71"/>
      <c r="AH71"/>
      <c r="AI71"/>
    </row>
    <row r="72" spans="1:36">
      <c r="J72"/>
      <c r="K72"/>
      <c r="L72"/>
      <c r="M72"/>
      <c r="P72"/>
      <c r="Q72"/>
      <c r="R72"/>
      <c r="U72"/>
      <c r="V72"/>
      <c r="W72"/>
      <c r="X72"/>
      <c r="Y72"/>
      <c r="Z72"/>
      <c r="AA72"/>
      <c r="AB72"/>
      <c r="AE72"/>
      <c r="AF72"/>
      <c r="AG72"/>
      <c r="AH72"/>
      <c r="AI72"/>
    </row>
    <row r="73" spans="1:36">
      <c r="J73"/>
      <c r="K73"/>
      <c r="L73"/>
      <c r="M73"/>
      <c r="P73"/>
      <c r="Q73"/>
      <c r="R73"/>
      <c r="U73"/>
      <c r="V73"/>
      <c r="W73"/>
      <c r="X73"/>
      <c r="Y73"/>
      <c r="Z73"/>
      <c r="AA73"/>
      <c r="AB73"/>
      <c r="AE73"/>
      <c r="AF73"/>
      <c r="AG73"/>
      <c r="AH73"/>
      <c r="AI73"/>
    </row>
    <row r="74" spans="1:36">
      <c r="J74"/>
      <c r="K74"/>
      <c r="L74"/>
      <c r="M74"/>
      <c r="P74"/>
      <c r="Q74"/>
      <c r="R74"/>
      <c r="U74"/>
      <c r="V74"/>
      <c r="W74"/>
      <c r="X74"/>
      <c r="Y74"/>
      <c r="Z74"/>
      <c r="AA74"/>
      <c r="AB74"/>
      <c r="AE74"/>
      <c r="AF74"/>
      <c r="AG74"/>
      <c r="AH74"/>
      <c r="AI74"/>
    </row>
    <row r="75" spans="1:36">
      <c r="J75"/>
      <c r="K75"/>
      <c r="L75"/>
      <c r="M75"/>
      <c r="P75"/>
      <c r="Q75"/>
      <c r="R75"/>
      <c r="U75"/>
      <c r="V75"/>
      <c r="W75"/>
      <c r="X75"/>
      <c r="Y75"/>
      <c r="Z75"/>
      <c r="AA75"/>
      <c r="AB75"/>
      <c r="AE75"/>
      <c r="AF75"/>
      <c r="AG75"/>
      <c r="AH75"/>
      <c r="AI75"/>
    </row>
    <row r="76" spans="1:36">
      <c r="J76"/>
      <c r="K76"/>
      <c r="L76"/>
      <c r="M76"/>
      <c r="P76"/>
      <c r="Q76"/>
      <c r="R76"/>
      <c r="U76"/>
      <c r="V76"/>
      <c r="W76"/>
      <c r="X76"/>
      <c r="Y76"/>
      <c r="Z76"/>
      <c r="AA76"/>
      <c r="AB76"/>
      <c r="AE76"/>
      <c r="AF76"/>
      <c r="AG76"/>
      <c r="AH76"/>
      <c r="AI76"/>
    </row>
    <row r="77" spans="1:36">
      <c r="J77"/>
      <c r="K77"/>
      <c r="L77"/>
      <c r="M77"/>
      <c r="P77"/>
      <c r="Q77"/>
      <c r="R77"/>
      <c r="U77"/>
      <c r="V77"/>
      <c r="W77"/>
      <c r="X77"/>
      <c r="Y77"/>
      <c r="Z77"/>
      <c r="AA77"/>
      <c r="AB77"/>
      <c r="AE77"/>
      <c r="AF77"/>
      <c r="AG77"/>
      <c r="AH77"/>
      <c r="AI77"/>
    </row>
    <row r="78" spans="1:36">
      <c r="J78"/>
      <c r="K78"/>
      <c r="L78"/>
      <c r="M78"/>
      <c r="P78"/>
      <c r="Q78"/>
      <c r="R78"/>
      <c r="U78"/>
      <c r="V78"/>
      <c r="W78"/>
      <c r="X78"/>
      <c r="Y78"/>
      <c r="Z78"/>
      <c r="AA78"/>
      <c r="AB78"/>
      <c r="AE78"/>
      <c r="AF78"/>
      <c r="AG78"/>
      <c r="AH78"/>
      <c r="AI78"/>
    </row>
    <row r="79" spans="1:36">
      <c r="J79"/>
      <c r="K79"/>
      <c r="L79"/>
      <c r="M79"/>
      <c r="P79"/>
      <c r="Q79"/>
      <c r="R79"/>
      <c r="U79"/>
      <c r="V79"/>
      <c r="W79"/>
      <c r="X79"/>
      <c r="Y79"/>
      <c r="Z79"/>
      <c r="AA79"/>
      <c r="AB79"/>
      <c r="AE79"/>
      <c r="AF79"/>
      <c r="AG79"/>
      <c r="AH79"/>
      <c r="AI79"/>
    </row>
    <row r="80" spans="1:36">
      <c r="J80"/>
      <c r="K80"/>
      <c r="L80"/>
      <c r="M80"/>
      <c r="P80"/>
      <c r="Q80"/>
      <c r="R80"/>
      <c r="U80"/>
      <c r="V80"/>
      <c r="W80"/>
      <c r="X80"/>
      <c r="Y80"/>
      <c r="Z80"/>
      <c r="AA80"/>
      <c r="AB80"/>
      <c r="AE80"/>
      <c r="AF80"/>
      <c r="AG80"/>
      <c r="AH80"/>
      <c r="AI80"/>
    </row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spans="1:45">
      <c r="J129"/>
      <c r="K129"/>
      <c r="L129"/>
      <c r="M129"/>
      <c r="P129"/>
      <c r="Q129"/>
      <c r="R129"/>
      <c r="U129"/>
      <c r="V129"/>
      <c r="W129"/>
      <c r="X129"/>
      <c r="Y129"/>
      <c r="Z129"/>
      <c r="AA129"/>
      <c r="AB129"/>
      <c r="AE129"/>
      <c r="AF129"/>
      <c r="AG129"/>
      <c r="AH129"/>
      <c r="AI129"/>
    </row>
    <row r="130" spans="1:45">
      <c r="J130"/>
      <c r="K130"/>
      <c r="L130"/>
      <c r="M130"/>
      <c r="P130"/>
      <c r="Q130"/>
      <c r="R130"/>
      <c r="U130"/>
      <c r="V130"/>
      <c r="W130"/>
      <c r="X130"/>
      <c r="Y130"/>
      <c r="Z130"/>
      <c r="AA130"/>
      <c r="AB130"/>
      <c r="AE130"/>
      <c r="AF130"/>
      <c r="AG130"/>
      <c r="AH130"/>
      <c r="AI130"/>
    </row>
    <row r="131" spans="1:45">
      <c r="J131"/>
      <c r="K131"/>
      <c r="L131"/>
      <c r="M131"/>
      <c r="P131"/>
      <c r="Q131"/>
      <c r="R131"/>
      <c r="U131"/>
      <c r="V131"/>
      <c r="W131"/>
      <c r="X131"/>
      <c r="Y131"/>
      <c r="Z131"/>
      <c r="AA131"/>
      <c r="AB131"/>
      <c r="AE131"/>
      <c r="AF131"/>
      <c r="AG131"/>
      <c r="AH131"/>
      <c r="AI131"/>
    </row>
    <row r="132" spans="1:45">
      <c r="J132"/>
      <c r="K132"/>
      <c r="L132"/>
      <c r="M132"/>
      <c r="P132"/>
      <c r="Q132"/>
      <c r="R132"/>
      <c r="U132"/>
      <c r="V132"/>
      <c r="W132"/>
      <c r="X132"/>
      <c r="Y132"/>
      <c r="Z132"/>
      <c r="AA132"/>
      <c r="AB132"/>
      <c r="AE132"/>
      <c r="AF132"/>
      <c r="AG132"/>
      <c r="AH132"/>
      <c r="AI132"/>
    </row>
    <row r="133" spans="1:45">
      <c r="J133"/>
      <c r="K133"/>
      <c r="L133"/>
      <c r="M133"/>
      <c r="P133"/>
      <c r="Q133"/>
      <c r="R133"/>
      <c r="U133"/>
      <c r="V133"/>
      <c r="W133"/>
      <c r="X133"/>
      <c r="Y133"/>
      <c r="Z133"/>
      <c r="AA133"/>
      <c r="AB133"/>
      <c r="AE133"/>
      <c r="AF133"/>
      <c r="AG133"/>
      <c r="AH133"/>
      <c r="AI133"/>
    </row>
    <row r="134" spans="1:45">
      <c r="J134"/>
      <c r="K134"/>
      <c r="L134"/>
      <c r="M134"/>
      <c r="P134"/>
      <c r="Q134"/>
      <c r="R134"/>
      <c r="U134"/>
      <c r="V134"/>
      <c r="W134"/>
      <c r="X134"/>
      <c r="Y134"/>
      <c r="Z134"/>
      <c r="AA134"/>
      <c r="AB134"/>
      <c r="AE134"/>
      <c r="AF134"/>
      <c r="AG134"/>
      <c r="AH134"/>
      <c r="AI134"/>
    </row>
    <row r="135" spans="1:45">
      <c r="J135"/>
      <c r="K135"/>
      <c r="L135"/>
      <c r="M135"/>
      <c r="P135"/>
      <c r="Q135"/>
      <c r="R135"/>
      <c r="U135"/>
      <c r="V135"/>
      <c r="W135"/>
      <c r="X135"/>
      <c r="Y135"/>
      <c r="Z135"/>
      <c r="AA135"/>
      <c r="AB135"/>
      <c r="AE135"/>
      <c r="AF135"/>
      <c r="AG135"/>
      <c r="AH135"/>
      <c r="AI135"/>
    </row>
    <row r="136" spans="1:4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3"/>
      <c r="AS136" s="13"/>
    </row>
    <row r="137" spans="1:45">
      <c r="O137" s="3"/>
      <c r="S137" s="3"/>
      <c r="T137" s="3"/>
      <c r="U137" s="58"/>
      <c r="W137" s="58"/>
      <c r="X137" s="194"/>
      <c r="Y137" s="16"/>
      <c r="Z137" s="202"/>
      <c r="AA137" s="16"/>
      <c r="AC137" s="3"/>
      <c r="AD137" s="1"/>
      <c r="AE137" s="16"/>
      <c r="AG137" s="16"/>
      <c r="AI137" s="16"/>
      <c r="AJ137" s="1"/>
      <c r="AK137" s="1"/>
      <c r="AL137" s="1"/>
      <c r="AM137" s="1"/>
      <c r="AN137" s="1"/>
      <c r="AO137" s="1"/>
      <c r="AP137" s="1"/>
      <c r="AR137" s="13"/>
      <c r="AS137" s="13"/>
    </row>
    <row r="138" spans="1:45">
      <c r="O138" s="3"/>
      <c r="S138" s="3"/>
      <c r="T138" s="3"/>
      <c r="U138" s="58"/>
      <c r="W138" s="58"/>
      <c r="X138" s="194"/>
      <c r="Y138" s="16"/>
      <c r="Z138" s="202"/>
      <c r="AA138" s="16"/>
      <c r="AC138" s="3"/>
      <c r="AD138" s="1"/>
      <c r="AE138" s="16"/>
      <c r="AG138" s="16"/>
      <c r="AI138" s="16"/>
      <c r="AJ138" s="1"/>
      <c r="AK138" s="1"/>
      <c r="AL138" s="1"/>
      <c r="AM138" s="1"/>
      <c r="AN138" s="1"/>
      <c r="AO138" s="1"/>
      <c r="AP138" s="1"/>
      <c r="AR138" s="13"/>
      <c r="AS138" s="13"/>
    </row>
    <row r="139" spans="1:45">
      <c r="O139" s="3"/>
      <c r="S139" s="3"/>
      <c r="T139" s="3"/>
      <c r="U139" s="58"/>
      <c r="W139" s="58"/>
      <c r="X139" s="194"/>
      <c r="Y139" s="16"/>
      <c r="Z139" s="202"/>
      <c r="AA139" s="16"/>
      <c r="AC139" s="3"/>
      <c r="AD139" s="1"/>
      <c r="AE139" s="16"/>
      <c r="AG139" s="16"/>
      <c r="AI139" s="16"/>
      <c r="AJ139" s="1"/>
      <c r="AK139" s="1"/>
      <c r="AL139" s="1"/>
      <c r="AM139" s="1"/>
      <c r="AN139" s="1"/>
      <c r="AO139" s="1"/>
      <c r="AP139" s="1"/>
      <c r="AR139" s="13"/>
      <c r="AS139" s="13"/>
    </row>
    <row r="140" spans="1:45">
      <c r="O140" s="3"/>
      <c r="S140" s="3"/>
      <c r="T140" s="3"/>
      <c r="U140" s="58"/>
      <c r="W140" s="58"/>
      <c r="X140" s="194"/>
      <c r="Y140" s="16"/>
      <c r="Z140" s="202"/>
      <c r="AA140" s="16"/>
      <c r="AC140" s="3"/>
      <c r="AD140" s="1"/>
      <c r="AE140" s="16"/>
      <c r="AG140" s="16"/>
      <c r="AI140" s="16"/>
      <c r="AJ140" s="1"/>
      <c r="AK140" s="1"/>
      <c r="AL140" s="1"/>
      <c r="AM140" s="1"/>
      <c r="AN140" s="1"/>
      <c r="AO140" s="1"/>
      <c r="AP140" s="1"/>
      <c r="AR140" s="13"/>
      <c r="AS140" s="13"/>
    </row>
    <row r="141" spans="1:45">
      <c r="O141" s="3"/>
      <c r="S141" s="3"/>
      <c r="T141" s="3"/>
      <c r="U141" s="58"/>
      <c r="W141" s="58"/>
      <c r="X141" s="194"/>
      <c r="Y141" s="16"/>
      <c r="Z141" s="202"/>
      <c r="AA141" s="16"/>
      <c r="AC141" s="3"/>
      <c r="AD141" s="1"/>
      <c r="AE141" s="16"/>
      <c r="AG141" s="16"/>
      <c r="AI141" s="16"/>
      <c r="AJ141" s="1"/>
      <c r="AK141" s="1"/>
      <c r="AL141" s="1"/>
      <c r="AM141" s="1"/>
      <c r="AN141" s="1"/>
      <c r="AO141" s="1"/>
      <c r="AP141" s="1"/>
      <c r="AR141" s="13"/>
      <c r="AS141" s="13"/>
    </row>
    <row r="142" spans="1:45">
      <c r="O142" s="3"/>
      <c r="S142" s="3"/>
      <c r="T142" s="3"/>
      <c r="U142" s="58"/>
      <c r="W142" s="58"/>
      <c r="X142" s="194"/>
      <c r="Y142" s="16"/>
      <c r="Z142" s="202"/>
      <c r="AA142" s="16"/>
      <c r="AC142" s="3"/>
      <c r="AD142" s="1"/>
      <c r="AE142" s="16"/>
      <c r="AG142" s="16"/>
      <c r="AI142" s="16"/>
      <c r="AJ142" s="1"/>
      <c r="AK142" s="1"/>
      <c r="AL142" s="1"/>
      <c r="AM142" s="1"/>
      <c r="AN142" s="1"/>
      <c r="AO142" s="1"/>
      <c r="AP142" s="1"/>
      <c r="AR142" s="13"/>
      <c r="AS142" s="13"/>
    </row>
    <row r="143" spans="1:45">
      <c r="O143" s="3"/>
      <c r="S143" s="3"/>
      <c r="T143" s="3"/>
      <c r="U143" s="58"/>
      <c r="W143" s="58"/>
      <c r="X143" s="194"/>
      <c r="Y143" s="16"/>
      <c r="Z143" s="202"/>
      <c r="AA143" s="16"/>
      <c r="AC143" s="3"/>
      <c r="AD143" s="1"/>
      <c r="AE143" s="16"/>
      <c r="AG143" s="16"/>
      <c r="AI143" s="16"/>
      <c r="AJ143" s="1"/>
      <c r="AK143" s="1"/>
      <c r="AL143" s="1"/>
      <c r="AM143" s="1"/>
      <c r="AN143" s="1"/>
      <c r="AO143" s="1"/>
      <c r="AP143" s="1"/>
      <c r="AR143" s="13"/>
      <c r="AS143" s="13"/>
    </row>
    <row r="144" spans="1:45">
      <c r="O144" s="3"/>
      <c r="S144" s="3"/>
      <c r="T144" s="3"/>
      <c r="U144" s="58"/>
      <c r="W144" s="58"/>
      <c r="X144" s="194"/>
      <c r="Y144" s="16"/>
      <c r="Z144" s="202"/>
      <c r="AA144" s="16"/>
      <c r="AC144" s="3"/>
      <c r="AD144" s="1"/>
      <c r="AE144" s="16"/>
      <c r="AG144" s="16"/>
      <c r="AI144" s="16"/>
      <c r="AJ144" s="1"/>
      <c r="AK144" s="1"/>
      <c r="AL144" s="1"/>
      <c r="AM144" s="1"/>
      <c r="AN144" s="1"/>
      <c r="AO144" s="1"/>
      <c r="AP144" s="1"/>
      <c r="AR144" s="13"/>
      <c r="AS144" s="13"/>
    </row>
    <row r="145" spans="15:45">
      <c r="O145" s="3"/>
      <c r="S145" s="3"/>
      <c r="T145" s="3"/>
      <c r="U145" s="58"/>
      <c r="W145" s="58"/>
      <c r="X145" s="194"/>
      <c r="Y145" s="16"/>
      <c r="Z145" s="202"/>
      <c r="AA145" s="16"/>
      <c r="AC145" s="3"/>
      <c r="AD145" s="1"/>
      <c r="AE145" s="16"/>
      <c r="AG145" s="16"/>
      <c r="AI145" s="16"/>
      <c r="AJ145" s="1"/>
      <c r="AK145" s="1"/>
      <c r="AL145" s="1"/>
      <c r="AM145" s="1"/>
      <c r="AN145" s="1"/>
      <c r="AO145" s="1"/>
      <c r="AP145" s="1"/>
      <c r="AR145" s="13"/>
      <c r="AS145" s="13"/>
    </row>
    <row r="146" spans="15:45">
      <c r="O146" s="3"/>
      <c r="S146" s="3"/>
      <c r="T146" s="3"/>
      <c r="U146" s="58"/>
      <c r="W146" s="58"/>
      <c r="X146" s="194"/>
      <c r="Y146" s="16"/>
      <c r="Z146" s="202"/>
      <c r="AA146" s="16"/>
      <c r="AC146" s="3"/>
      <c r="AD146" s="1"/>
      <c r="AE146" s="16"/>
      <c r="AG146" s="16"/>
      <c r="AI146" s="16"/>
      <c r="AJ146" s="1"/>
      <c r="AK146" s="1"/>
      <c r="AL146" s="1"/>
      <c r="AM146" s="1"/>
      <c r="AN146" s="1"/>
      <c r="AO146" s="1"/>
      <c r="AP146" s="1"/>
      <c r="AR146" s="13"/>
      <c r="AS146" s="13"/>
    </row>
    <row r="147" spans="15:45">
      <c r="O147" s="3"/>
      <c r="S147" s="3"/>
      <c r="T147" s="3"/>
      <c r="U147" s="58"/>
      <c r="W147" s="58"/>
      <c r="X147" s="194"/>
      <c r="Y147" s="16"/>
      <c r="Z147" s="202"/>
      <c r="AA147" s="16"/>
      <c r="AC147" s="3"/>
      <c r="AD147" s="1"/>
      <c r="AE147" s="16"/>
      <c r="AG147" s="16"/>
      <c r="AI147" s="16"/>
      <c r="AJ147" s="1"/>
      <c r="AK147" s="1"/>
      <c r="AL147" s="1"/>
      <c r="AM147" s="1"/>
      <c r="AN147" s="1"/>
      <c r="AO147" s="1"/>
      <c r="AP147" s="1"/>
      <c r="AR147" s="13"/>
      <c r="AS147" s="13"/>
    </row>
    <row r="148" spans="15:45">
      <c r="O148" s="3"/>
      <c r="S148" s="3"/>
      <c r="T148" s="3"/>
      <c r="U148" s="58"/>
      <c r="W148" s="58"/>
      <c r="X148" s="194"/>
      <c r="Y148" s="16"/>
      <c r="Z148" s="202"/>
      <c r="AA148" s="16"/>
      <c r="AC148" s="3"/>
      <c r="AD148" s="1"/>
      <c r="AE148" s="16"/>
      <c r="AG148" s="16"/>
      <c r="AI148" s="16"/>
      <c r="AJ148" s="1"/>
      <c r="AK148" s="1"/>
      <c r="AL148" s="1"/>
      <c r="AM148" s="1"/>
      <c r="AN148" s="1"/>
      <c r="AO148" s="1"/>
      <c r="AP148" s="1"/>
      <c r="AR148" s="13"/>
      <c r="AS148" s="13"/>
    </row>
    <row r="149" spans="15:45">
      <c r="O149" s="3"/>
      <c r="S149" s="3"/>
      <c r="T149" s="3"/>
      <c r="U149" s="58"/>
      <c r="W149" s="58"/>
      <c r="X149" s="194"/>
      <c r="Y149" s="16"/>
      <c r="Z149" s="202"/>
      <c r="AA149" s="16"/>
      <c r="AC149" s="3"/>
      <c r="AD149" s="1"/>
      <c r="AE149" s="16"/>
      <c r="AG149" s="16"/>
      <c r="AI149" s="16"/>
      <c r="AJ149" s="1"/>
      <c r="AK149" s="1"/>
      <c r="AL149" s="1"/>
      <c r="AM149" s="1"/>
      <c r="AN149" s="1"/>
      <c r="AO149" s="1"/>
      <c r="AP149" s="1"/>
      <c r="AR149" s="13"/>
      <c r="AS149" s="13"/>
    </row>
    <row r="150" spans="15:45">
      <c r="AR150" s="13"/>
      <c r="AS150" s="13"/>
    </row>
    <row r="151" spans="15:45">
      <c r="AR151" s="13"/>
      <c r="AS151" s="13"/>
    </row>
    <row r="152" spans="15:45">
      <c r="O152" s="3"/>
      <c r="S152" s="3"/>
      <c r="T152" s="3"/>
      <c r="U152" s="58"/>
      <c r="W152" s="58"/>
      <c r="X152" s="194"/>
      <c r="Y152" s="16"/>
      <c r="Z152" s="202"/>
      <c r="AA152" s="16"/>
      <c r="AC152" s="3"/>
      <c r="AD152" s="1"/>
      <c r="AE152" s="16"/>
      <c r="AG152" s="16"/>
      <c r="AI152" s="16"/>
      <c r="AJ152" s="1"/>
      <c r="AK152" s="1"/>
      <c r="AL152" s="1"/>
      <c r="AM152" s="1"/>
      <c r="AN152" s="1"/>
      <c r="AO152" s="1"/>
      <c r="AP152" s="1"/>
      <c r="AR152" s="13"/>
      <c r="AS152" s="13"/>
    </row>
    <row r="153" spans="15:45">
      <c r="O153" s="3"/>
      <c r="S153" s="3"/>
      <c r="T153" s="3"/>
      <c r="U153" s="58"/>
      <c r="W153" s="58"/>
      <c r="X153" s="194"/>
      <c r="Y153" s="16"/>
      <c r="Z153" s="202"/>
      <c r="AA153" s="16"/>
      <c r="AC153" s="3"/>
      <c r="AD153" s="1"/>
      <c r="AE153" s="16"/>
      <c r="AG153" s="16"/>
      <c r="AI153" s="16"/>
      <c r="AJ153" s="1"/>
      <c r="AK153" s="1"/>
      <c r="AL153" s="1"/>
      <c r="AM153" s="1"/>
      <c r="AN153" s="1"/>
      <c r="AO153" s="1"/>
      <c r="AP153" s="1"/>
      <c r="AR153" s="13"/>
      <c r="AS153" s="13"/>
    </row>
    <row r="154" spans="15:45">
      <c r="O154" s="3"/>
      <c r="S154" s="3"/>
      <c r="T154" s="3"/>
      <c r="U154" s="58"/>
      <c r="W154" s="58"/>
      <c r="X154" s="194"/>
      <c r="Y154" s="16"/>
      <c r="Z154" s="202"/>
      <c r="AA154" s="16"/>
      <c r="AC154" s="3"/>
      <c r="AD154" s="1"/>
      <c r="AE154" s="16"/>
      <c r="AG154" s="16"/>
      <c r="AI154" s="16"/>
      <c r="AJ154" s="1"/>
      <c r="AK154" s="1"/>
      <c r="AL154" s="1"/>
      <c r="AM154" s="1"/>
      <c r="AN154" s="1"/>
      <c r="AO154" s="1"/>
      <c r="AP154" s="1"/>
      <c r="AR154" s="13"/>
      <c r="AS154" s="13"/>
    </row>
    <row r="155" spans="15:45">
      <c r="O155" s="3"/>
      <c r="S155" s="3"/>
      <c r="T155" s="3"/>
      <c r="U155" s="58"/>
      <c r="W155" s="58"/>
      <c r="X155" s="194"/>
      <c r="Y155" s="16"/>
      <c r="Z155" s="202"/>
      <c r="AA155" s="16"/>
      <c r="AC155" s="3"/>
      <c r="AD155" s="1"/>
      <c r="AE155" s="16"/>
      <c r="AG155" s="16"/>
      <c r="AI155" s="16"/>
      <c r="AJ155" s="1"/>
      <c r="AK155" s="1"/>
      <c r="AL155" s="1"/>
      <c r="AM155" s="1"/>
      <c r="AN155" s="1"/>
      <c r="AO155" s="1"/>
      <c r="AP155" s="1"/>
    </row>
    <row r="156" spans="15:45">
      <c r="O156" s="3"/>
      <c r="S156" s="3"/>
      <c r="T156" s="3"/>
      <c r="U156" s="58"/>
      <c r="W156" s="58"/>
      <c r="X156" s="194"/>
      <c r="Y156" s="16"/>
      <c r="Z156" s="202"/>
      <c r="AA156" s="16"/>
      <c r="AC156" s="3"/>
      <c r="AD156" s="1"/>
      <c r="AE156" s="16"/>
      <c r="AG156" s="16"/>
      <c r="AI156" s="16"/>
      <c r="AJ156" s="1"/>
      <c r="AK156" s="1"/>
      <c r="AL156" s="1"/>
      <c r="AM156" s="1"/>
      <c r="AN156" s="1"/>
      <c r="AO156" s="1"/>
      <c r="AP156" s="1"/>
    </row>
    <row r="157" spans="15:45">
      <c r="O157" s="3"/>
      <c r="S157" s="3"/>
      <c r="T157" s="3"/>
      <c r="U157" s="58"/>
      <c r="W157" s="58"/>
      <c r="X157" s="194"/>
      <c r="Y157" s="16"/>
      <c r="Z157" s="202"/>
      <c r="AA157" s="16"/>
      <c r="AC157" s="3"/>
      <c r="AD157" s="1"/>
      <c r="AE157" s="16"/>
      <c r="AG157" s="16"/>
      <c r="AI157" s="16"/>
      <c r="AJ157" s="1"/>
      <c r="AK157" s="1"/>
      <c r="AL157" s="1"/>
      <c r="AM157" s="1"/>
      <c r="AN157" s="1"/>
      <c r="AO157" s="1"/>
      <c r="AP157" s="1"/>
    </row>
    <row r="158" spans="15:45">
      <c r="O158" s="3"/>
      <c r="S158" s="3"/>
      <c r="T158" s="3"/>
      <c r="U158" s="58"/>
      <c r="W158" s="58"/>
      <c r="X158" s="194"/>
      <c r="Y158" s="16"/>
      <c r="Z158" s="202"/>
      <c r="AA158" s="16"/>
      <c r="AC158" s="3"/>
      <c r="AD158" s="1"/>
      <c r="AE158" s="16"/>
      <c r="AG158" s="16"/>
      <c r="AI158" s="16"/>
      <c r="AJ158" s="1"/>
      <c r="AK158" s="1"/>
      <c r="AL158" s="1"/>
      <c r="AM158" s="1"/>
      <c r="AN158" s="1"/>
      <c r="AO158" s="1"/>
      <c r="AP158" s="1"/>
    </row>
    <row r="159" spans="15:45">
      <c r="O159" s="3"/>
      <c r="S159" s="3"/>
      <c r="T159" s="3"/>
      <c r="U159" s="58"/>
      <c r="W159" s="58"/>
      <c r="X159" s="194"/>
      <c r="Y159" s="16"/>
      <c r="Z159" s="202"/>
      <c r="AA159" s="16"/>
      <c r="AC159" s="3"/>
      <c r="AD159" s="1"/>
      <c r="AE159" s="16"/>
      <c r="AG159" s="16"/>
      <c r="AI159" s="16"/>
      <c r="AJ159" s="1"/>
      <c r="AK159" s="1"/>
      <c r="AL159" s="1"/>
      <c r="AM159" s="1"/>
      <c r="AN159" s="1"/>
      <c r="AO159" s="1"/>
      <c r="AP159" s="1"/>
    </row>
    <row r="160" spans="15:45">
      <c r="O160" s="3"/>
      <c r="S160" s="3"/>
      <c r="T160" s="3"/>
      <c r="U160" s="58"/>
      <c r="W160" s="58"/>
      <c r="X160" s="194"/>
      <c r="Y160" s="16"/>
      <c r="Z160" s="202"/>
      <c r="AA160" s="16"/>
      <c r="AC160" s="3"/>
      <c r="AD160" s="1"/>
      <c r="AE160" s="16"/>
      <c r="AG160" s="16"/>
      <c r="AI160" s="16"/>
      <c r="AJ160" s="1"/>
      <c r="AK160" s="1"/>
      <c r="AL160" s="1"/>
      <c r="AM160" s="1"/>
      <c r="AN160" s="1"/>
      <c r="AO160" s="1"/>
      <c r="AP160" s="1"/>
    </row>
    <row r="161" spans="7:43">
      <c r="O161" s="3"/>
      <c r="S161" s="3"/>
      <c r="T161" s="3"/>
      <c r="U161" s="58"/>
      <c r="W161" s="58"/>
      <c r="X161" s="194"/>
      <c r="Y161" s="16"/>
      <c r="Z161" s="202"/>
      <c r="AA161" s="16"/>
      <c r="AC161" s="3"/>
      <c r="AD161" s="1"/>
      <c r="AE161" s="16"/>
      <c r="AG161" s="16"/>
      <c r="AI161" s="16"/>
      <c r="AJ161" s="1"/>
      <c r="AK161" s="1"/>
      <c r="AL161" s="1"/>
      <c r="AM161" s="1"/>
      <c r="AN161" s="1"/>
      <c r="AO161" s="1"/>
      <c r="AP161" s="1"/>
    </row>
    <row r="162" spans="7:43">
      <c r="O162" s="3"/>
      <c r="S162" s="3"/>
      <c r="T162" s="3"/>
      <c r="U162" s="58"/>
      <c r="W162" s="58"/>
      <c r="X162" s="194"/>
      <c r="Y162" s="16"/>
      <c r="Z162" s="202"/>
      <c r="AA162" s="16"/>
      <c r="AC162" s="3"/>
      <c r="AD162" s="1"/>
      <c r="AE162" s="16"/>
      <c r="AG162" s="16"/>
      <c r="AI162" s="16"/>
      <c r="AJ162" s="1"/>
      <c r="AK162" s="1"/>
      <c r="AL162" s="1"/>
      <c r="AM162" s="1"/>
      <c r="AN162" s="1"/>
      <c r="AO162" s="1"/>
      <c r="AP162" s="1"/>
    </row>
    <row r="163" spans="7:43">
      <c r="O163" s="3"/>
      <c r="S163" s="3"/>
      <c r="T163" s="3"/>
      <c r="U163" s="58"/>
      <c r="W163" s="58"/>
      <c r="X163" s="194"/>
      <c r="Y163" s="16"/>
      <c r="Z163" s="202"/>
      <c r="AA163" s="16"/>
      <c r="AC163" s="3"/>
      <c r="AD163" s="1"/>
      <c r="AE163" s="16"/>
      <c r="AG163" s="16"/>
      <c r="AI163" s="16"/>
      <c r="AJ163" s="1"/>
      <c r="AK163" s="1"/>
      <c r="AL163" s="1"/>
      <c r="AM163" s="1"/>
      <c r="AN163" s="1"/>
      <c r="AO163" s="1"/>
      <c r="AP163" s="1"/>
    </row>
    <row r="164" spans="7:43">
      <c r="O164" s="3"/>
      <c r="S164" s="3"/>
      <c r="T164" s="3"/>
      <c r="U164" s="58"/>
      <c r="W164" s="58"/>
      <c r="X164" s="194"/>
      <c r="Y164" s="16"/>
      <c r="Z164" s="202"/>
      <c r="AA164" s="16"/>
      <c r="AC164" s="3"/>
      <c r="AD164" s="1"/>
      <c r="AE164" s="16"/>
      <c r="AG164" s="16"/>
      <c r="AI164" s="16"/>
      <c r="AJ164" s="1"/>
      <c r="AK164" s="1"/>
      <c r="AL164" s="1"/>
      <c r="AM164" s="1"/>
      <c r="AN164" s="1"/>
      <c r="AO164" s="1"/>
      <c r="AP164" s="1"/>
    </row>
    <row r="165" spans="7:43">
      <c r="O165" s="3"/>
      <c r="S165" s="3"/>
      <c r="T165" s="3"/>
      <c r="U165" s="58"/>
      <c r="W165" s="58"/>
      <c r="X165" s="194"/>
      <c r="Y165" s="16"/>
      <c r="Z165" s="202"/>
      <c r="AA165" s="16"/>
      <c r="AC165" s="3"/>
      <c r="AD165" s="1"/>
      <c r="AE165" s="16"/>
      <c r="AG165" s="16"/>
      <c r="AI165" s="16"/>
      <c r="AJ165" s="1"/>
      <c r="AK165" s="1"/>
      <c r="AL165" s="1"/>
      <c r="AM165" s="1"/>
      <c r="AN165" s="1"/>
      <c r="AO165" s="1"/>
      <c r="AP165" s="1"/>
    </row>
    <row r="166" spans="7:43">
      <c r="O166" s="3"/>
      <c r="S166" s="3"/>
      <c r="T166" s="3"/>
      <c r="U166" s="58"/>
      <c r="W166" s="58"/>
      <c r="X166" s="194"/>
      <c r="Y166" s="16"/>
      <c r="Z166" s="202"/>
      <c r="AA166" s="16"/>
      <c r="AC166" s="3"/>
      <c r="AD166" s="1"/>
      <c r="AE166" s="16"/>
      <c r="AG166" s="16"/>
      <c r="AI166" s="16"/>
      <c r="AJ166" s="1"/>
      <c r="AK166" s="1"/>
      <c r="AL166" s="1"/>
      <c r="AM166" s="1"/>
      <c r="AN166" s="1"/>
      <c r="AO166" s="1"/>
      <c r="AP166" s="1"/>
    </row>
    <row r="167" spans="7:43">
      <c r="O167" s="3"/>
      <c r="S167" s="3"/>
      <c r="T167" s="3"/>
      <c r="U167" s="58"/>
      <c r="W167" s="58"/>
      <c r="X167" s="194"/>
      <c r="Y167" s="16"/>
      <c r="Z167" s="202"/>
      <c r="AA167" s="16"/>
      <c r="AC167" s="3"/>
      <c r="AD167" s="1"/>
      <c r="AE167" s="16"/>
      <c r="AG167" s="16"/>
      <c r="AI167" s="16"/>
      <c r="AJ167" s="1"/>
      <c r="AK167" s="1"/>
      <c r="AL167" s="1"/>
      <c r="AM167" s="1"/>
      <c r="AN167" s="1"/>
      <c r="AO167" s="1"/>
      <c r="AP167" s="1"/>
    </row>
    <row r="168" spans="7:43">
      <c r="O168" s="3"/>
      <c r="S168" s="3"/>
      <c r="T168" s="3"/>
      <c r="U168" s="58"/>
      <c r="W168" s="58"/>
      <c r="X168" s="194"/>
      <c r="Y168" s="16"/>
      <c r="Z168" s="202"/>
      <c r="AA168" s="16"/>
      <c r="AC168" s="3"/>
      <c r="AD168" s="1"/>
      <c r="AE168" s="16"/>
      <c r="AG168" s="16"/>
      <c r="AI168" s="16"/>
      <c r="AJ168" s="1"/>
      <c r="AK168" s="1"/>
      <c r="AL168" s="1"/>
      <c r="AM168" s="1"/>
      <c r="AN168" s="1"/>
      <c r="AO168" s="1"/>
      <c r="AP168" s="1"/>
    </row>
    <row r="169" spans="7:43">
      <c r="O169" s="3"/>
      <c r="S169" s="3"/>
      <c r="T169" s="3"/>
      <c r="U169" s="58"/>
      <c r="W169" s="58"/>
      <c r="X169" s="194"/>
      <c r="Y169" s="16"/>
      <c r="Z169" s="202"/>
      <c r="AA169" s="16"/>
      <c r="AC169" s="3"/>
      <c r="AD169" s="1"/>
      <c r="AE169" s="16"/>
      <c r="AG169" s="16"/>
      <c r="AI169" s="16"/>
      <c r="AJ169" s="1"/>
      <c r="AK169" s="1"/>
      <c r="AL169" s="1"/>
      <c r="AM169" s="1"/>
      <c r="AN169" s="1"/>
      <c r="AO169" s="1"/>
      <c r="AP169" s="1"/>
    </row>
    <row r="170" spans="7:43">
      <c r="O170" s="3"/>
      <c r="S170" s="3"/>
      <c r="T170" s="3"/>
      <c r="U170" s="58"/>
      <c r="W170" s="58"/>
      <c r="X170" s="194"/>
      <c r="Y170" s="16"/>
      <c r="Z170" s="202"/>
      <c r="AA170" s="16"/>
      <c r="AC170" s="3"/>
      <c r="AD170" s="1"/>
      <c r="AE170" s="16"/>
      <c r="AG170" s="16"/>
      <c r="AI170" s="16"/>
      <c r="AJ170" s="1"/>
      <c r="AK170" s="1"/>
      <c r="AL170" s="1"/>
      <c r="AM170" s="1"/>
      <c r="AN170" s="1"/>
      <c r="AO170" s="1"/>
      <c r="AP170" s="1"/>
    </row>
    <row r="171" spans="7:43">
      <c r="O171" s="3"/>
      <c r="S171" s="3"/>
      <c r="T171" s="3"/>
      <c r="U171" s="58"/>
      <c r="W171" s="58"/>
      <c r="X171" s="194"/>
      <c r="Y171" s="16"/>
      <c r="Z171" s="202"/>
      <c r="AA171" s="16"/>
      <c r="AC171" s="3"/>
      <c r="AD171" s="1"/>
      <c r="AE171" s="16"/>
      <c r="AG171" s="16"/>
      <c r="AI171" s="16"/>
      <c r="AJ171" s="1"/>
      <c r="AK171" s="1"/>
      <c r="AL171" s="1"/>
      <c r="AM171" s="1"/>
      <c r="AN171" s="1"/>
      <c r="AO171" s="1"/>
      <c r="AP171" s="1"/>
    </row>
    <row r="172" spans="7:43">
      <c r="O172" s="3"/>
      <c r="S172" s="3"/>
      <c r="T172" s="3"/>
      <c r="U172" s="58"/>
      <c r="W172" s="58"/>
      <c r="X172" s="194"/>
      <c r="Y172" s="16"/>
      <c r="Z172" s="202"/>
      <c r="AA172" s="16"/>
      <c r="AC172" s="3"/>
      <c r="AD172" s="1"/>
      <c r="AE172" s="16"/>
      <c r="AG172" s="16"/>
      <c r="AI172" s="16"/>
      <c r="AJ172" s="1"/>
      <c r="AK172" s="1"/>
      <c r="AL172" s="1"/>
      <c r="AM172" s="1"/>
      <c r="AN172" s="1"/>
      <c r="AO172" s="1"/>
      <c r="AP172" s="1"/>
    </row>
    <row r="173" spans="7:43">
      <c r="O173" s="3"/>
      <c r="S173" s="3"/>
      <c r="T173" s="3"/>
      <c r="U173" s="58"/>
      <c r="W173" s="58"/>
      <c r="X173" s="194"/>
      <c r="Y173" s="16"/>
      <c r="Z173" s="202"/>
      <c r="AA173" s="16"/>
      <c r="AC173" s="3"/>
      <c r="AD173" s="1"/>
      <c r="AE173" s="16"/>
      <c r="AG173" s="16"/>
      <c r="AI173" s="16"/>
      <c r="AJ173" s="1"/>
      <c r="AK173" s="1"/>
      <c r="AL173" s="1"/>
      <c r="AM173" s="1"/>
      <c r="AN173" s="1"/>
      <c r="AO173" s="1"/>
      <c r="AP173" s="1"/>
    </row>
    <row r="174" spans="7:43">
      <c r="O174" s="3"/>
      <c r="S174" s="3"/>
      <c r="T174" s="3"/>
      <c r="U174" s="58"/>
      <c r="W174" s="58"/>
      <c r="X174" s="194"/>
      <c r="Y174" s="16"/>
      <c r="Z174" s="202"/>
      <c r="AA174" s="16"/>
      <c r="AC174" s="3"/>
      <c r="AD174" s="1"/>
      <c r="AE174" s="16"/>
      <c r="AG174" s="16"/>
      <c r="AI174" s="16"/>
      <c r="AJ174" s="1"/>
      <c r="AK174" s="1"/>
      <c r="AL174" s="1"/>
      <c r="AM174" s="1"/>
      <c r="AN174" s="1"/>
      <c r="AO174" s="1"/>
      <c r="AP174" s="1"/>
    </row>
    <row r="175" spans="7:43">
      <c r="O175" s="3"/>
      <c r="S175" s="3"/>
      <c r="T175" s="3"/>
      <c r="U175" s="58"/>
      <c r="W175" s="58"/>
      <c r="X175" s="194"/>
      <c r="Y175" s="16"/>
      <c r="Z175" s="202"/>
      <c r="AA175" s="16"/>
      <c r="AC175" s="3"/>
      <c r="AD175" s="1"/>
      <c r="AE175" s="16"/>
      <c r="AG175" s="16"/>
      <c r="AI175" s="16"/>
      <c r="AJ175" s="1"/>
      <c r="AK175" s="1"/>
      <c r="AL175" s="1"/>
      <c r="AM175" s="1"/>
      <c r="AN175" s="1"/>
      <c r="AO175" s="1"/>
      <c r="AP175" s="1"/>
    </row>
    <row r="176" spans="7:43">
      <c r="G176" s="14"/>
      <c r="H176" s="14"/>
      <c r="I176" s="14"/>
      <c r="J176" s="75"/>
      <c r="K176" s="157"/>
      <c r="L176" s="75"/>
      <c r="O176" s="3"/>
      <c r="S176" s="3"/>
      <c r="T176" s="3"/>
      <c r="U176" s="58"/>
      <c r="W176" s="58"/>
      <c r="X176" s="194"/>
      <c r="Y176" s="16"/>
      <c r="Z176" s="202"/>
      <c r="AA176" s="16"/>
      <c r="AC176" s="3"/>
      <c r="AD176" s="1"/>
      <c r="AE176" s="16"/>
      <c r="AG176" s="16"/>
      <c r="AI176" s="16"/>
      <c r="AJ176" s="1"/>
      <c r="AK176" s="1"/>
      <c r="AL176" s="1"/>
      <c r="AM176" s="1"/>
      <c r="AN176" s="1"/>
      <c r="AO176" s="1"/>
      <c r="AP176" s="1"/>
      <c r="AQ176" s="14"/>
    </row>
    <row r="177" spans="7:43">
      <c r="G177" s="14"/>
      <c r="H177" s="14"/>
      <c r="I177" s="14"/>
      <c r="J177" s="75"/>
      <c r="K177" s="157"/>
      <c r="L177" s="75"/>
      <c r="O177" s="3"/>
      <c r="S177" s="3"/>
      <c r="T177" s="3"/>
      <c r="U177" s="58"/>
      <c r="W177" s="58"/>
      <c r="X177" s="194"/>
      <c r="Y177" s="16"/>
      <c r="Z177" s="202"/>
      <c r="AA177" s="16"/>
      <c r="AC177" s="3"/>
      <c r="AD177" s="1"/>
      <c r="AE177" s="16"/>
      <c r="AG177" s="16"/>
      <c r="AI177" s="16"/>
      <c r="AJ177" s="1"/>
      <c r="AK177" s="1"/>
      <c r="AL177" s="1"/>
      <c r="AM177" s="1"/>
      <c r="AN177" s="1"/>
      <c r="AO177" s="1"/>
      <c r="AP177" s="1"/>
      <c r="AQ177" s="14"/>
    </row>
    <row r="178" spans="7:43">
      <c r="G178" s="14"/>
      <c r="H178" s="14"/>
      <c r="I178" s="14"/>
      <c r="J178" s="75"/>
      <c r="K178" s="157"/>
      <c r="L178" s="75"/>
      <c r="O178" s="3"/>
      <c r="S178" s="3"/>
      <c r="T178" s="3"/>
      <c r="U178" s="58"/>
      <c r="W178" s="58"/>
      <c r="X178" s="194"/>
      <c r="Y178" s="16"/>
      <c r="Z178" s="202"/>
      <c r="AA178" s="16"/>
      <c r="AC178" s="3"/>
      <c r="AD178" s="1"/>
      <c r="AE178" s="16"/>
      <c r="AG178" s="16"/>
      <c r="AI178" s="16"/>
      <c r="AJ178" s="1"/>
      <c r="AK178" s="1"/>
      <c r="AL178" s="1"/>
      <c r="AM178" s="1"/>
      <c r="AN178" s="1"/>
      <c r="AO178" s="1"/>
      <c r="AP178" s="1"/>
      <c r="AQ178" s="14"/>
    </row>
    <row r="179" spans="7:43">
      <c r="G179" s="14"/>
      <c r="H179" s="14"/>
      <c r="I179" s="14"/>
      <c r="J179" s="75"/>
      <c r="K179" s="157"/>
      <c r="L179" s="75"/>
      <c r="O179" s="3"/>
      <c r="S179" s="3"/>
      <c r="T179" s="3"/>
      <c r="U179" s="58"/>
      <c r="W179" s="58"/>
      <c r="X179" s="194"/>
      <c r="Y179" s="16"/>
      <c r="Z179" s="202"/>
      <c r="AA179" s="16"/>
      <c r="AC179" s="3"/>
      <c r="AD179" s="1"/>
      <c r="AE179" s="16"/>
      <c r="AG179" s="16"/>
      <c r="AI179" s="16"/>
      <c r="AJ179" s="1"/>
      <c r="AK179" s="1"/>
      <c r="AL179" s="1"/>
      <c r="AM179" s="1"/>
      <c r="AN179" s="1"/>
      <c r="AO179" s="1"/>
      <c r="AP179" s="1"/>
      <c r="AQ179" s="14"/>
    </row>
    <row r="180" spans="7:43">
      <c r="G180" s="14"/>
      <c r="H180" s="14"/>
      <c r="I180" s="14"/>
      <c r="J180" s="75"/>
      <c r="K180" s="157"/>
      <c r="L180" s="75"/>
      <c r="O180" s="3"/>
      <c r="S180" s="3"/>
      <c r="T180" s="3"/>
      <c r="U180" s="58"/>
      <c r="W180" s="58"/>
      <c r="X180" s="194"/>
      <c r="Y180" s="16"/>
      <c r="Z180" s="202"/>
      <c r="AA180" s="16"/>
      <c r="AC180" s="3"/>
      <c r="AD180" s="1"/>
      <c r="AE180" s="16"/>
      <c r="AG180" s="16"/>
      <c r="AI180" s="16"/>
      <c r="AJ180" s="1"/>
      <c r="AK180" s="1"/>
      <c r="AL180" s="1"/>
      <c r="AM180" s="1"/>
      <c r="AN180" s="1"/>
      <c r="AO180" s="1"/>
      <c r="AP180" s="1"/>
      <c r="AQ180" s="14"/>
    </row>
    <row r="181" spans="7:43">
      <c r="G181" s="14"/>
      <c r="H181" s="14"/>
      <c r="I181" s="14"/>
      <c r="J181" s="75"/>
      <c r="K181" s="157"/>
      <c r="L181" s="75"/>
      <c r="O181" s="3"/>
      <c r="S181" s="3"/>
      <c r="T181" s="3"/>
      <c r="U181" s="58"/>
      <c r="W181" s="58"/>
      <c r="X181" s="194"/>
      <c r="Y181" s="16"/>
      <c r="Z181" s="202"/>
      <c r="AA181" s="16"/>
      <c r="AC181" s="3"/>
      <c r="AD181" s="1"/>
      <c r="AE181" s="16"/>
      <c r="AG181" s="16"/>
      <c r="AI181" s="16"/>
      <c r="AJ181" s="1"/>
      <c r="AK181" s="1"/>
      <c r="AL181" s="1"/>
      <c r="AM181" s="1"/>
      <c r="AN181" s="1"/>
      <c r="AO181" s="1"/>
      <c r="AP181" s="1"/>
      <c r="AQ181" s="14"/>
    </row>
    <row r="182" spans="7:43">
      <c r="G182" s="14"/>
      <c r="H182" s="14"/>
      <c r="I182" s="14"/>
      <c r="J182" s="75"/>
      <c r="K182" s="157"/>
      <c r="L182" s="75"/>
      <c r="O182" s="3"/>
      <c r="S182" s="3"/>
      <c r="T182" s="3"/>
      <c r="U182" s="58"/>
      <c r="W182" s="58"/>
      <c r="X182" s="194"/>
      <c r="Y182" s="16"/>
      <c r="Z182" s="202"/>
      <c r="AA182" s="16"/>
      <c r="AC182" s="3"/>
      <c r="AD182" s="1"/>
      <c r="AE182" s="16"/>
      <c r="AG182" s="16"/>
      <c r="AI182" s="16"/>
      <c r="AJ182" s="1"/>
      <c r="AK182" s="1"/>
      <c r="AL182" s="1"/>
      <c r="AM182" s="1"/>
      <c r="AN182" s="1"/>
      <c r="AO182" s="1"/>
      <c r="AP182" s="1"/>
      <c r="AQ182" s="14"/>
    </row>
    <row r="183" spans="7:43">
      <c r="G183" s="14"/>
      <c r="H183" s="14"/>
      <c r="I183" s="14"/>
      <c r="J183" s="75"/>
      <c r="K183" s="157"/>
      <c r="L183" s="75"/>
      <c r="O183" s="3"/>
      <c r="S183" s="3"/>
      <c r="T183" s="3"/>
      <c r="U183" s="58"/>
      <c r="W183" s="58"/>
      <c r="X183" s="194"/>
      <c r="Y183" s="16"/>
      <c r="Z183" s="202"/>
      <c r="AA183" s="16"/>
      <c r="AC183" s="3"/>
      <c r="AD183" s="1"/>
      <c r="AE183" s="16"/>
      <c r="AG183" s="16"/>
      <c r="AI183" s="16"/>
      <c r="AJ183" s="1"/>
      <c r="AK183" s="1"/>
      <c r="AL183" s="1"/>
      <c r="AM183" s="1"/>
      <c r="AN183" s="1"/>
      <c r="AO183" s="1"/>
      <c r="AP183" s="1"/>
      <c r="AQ183" s="14"/>
    </row>
    <row r="184" spans="7:43">
      <c r="G184" s="14"/>
      <c r="H184" s="14"/>
      <c r="I184" s="14"/>
      <c r="J184" s="75"/>
      <c r="K184" s="157"/>
      <c r="L184" s="75"/>
      <c r="O184" s="3"/>
      <c r="S184" s="3"/>
      <c r="T184" s="3"/>
      <c r="U184" s="58"/>
      <c r="W184" s="58"/>
      <c r="X184" s="194"/>
      <c r="Y184" s="16"/>
      <c r="Z184" s="202"/>
      <c r="AA184" s="16"/>
      <c r="AC184" s="3"/>
      <c r="AD184" s="1"/>
      <c r="AE184" s="16"/>
      <c r="AG184" s="16"/>
      <c r="AI184" s="16"/>
      <c r="AJ184" s="1"/>
      <c r="AK184" s="1"/>
      <c r="AL184" s="1"/>
      <c r="AM184" s="1"/>
      <c r="AN184" s="1"/>
      <c r="AO184" s="1"/>
      <c r="AP184" s="1"/>
      <c r="AQ184" s="14"/>
    </row>
    <row r="185" spans="7:43">
      <c r="G185" s="14"/>
      <c r="H185" s="14"/>
      <c r="I185" s="14"/>
      <c r="J185" s="75"/>
      <c r="K185" s="157"/>
      <c r="L185" s="75"/>
      <c r="O185" s="3"/>
      <c r="S185" s="3"/>
      <c r="T185" s="3"/>
      <c r="U185" s="58"/>
      <c r="W185" s="58"/>
      <c r="X185" s="194"/>
      <c r="Y185" s="16"/>
      <c r="Z185" s="202"/>
      <c r="AA185" s="16"/>
      <c r="AC185" s="3"/>
      <c r="AD185" s="1"/>
      <c r="AE185" s="16"/>
      <c r="AG185" s="16"/>
      <c r="AI185" s="16"/>
      <c r="AJ185" s="1"/>
      <c r="AK185" s="1"/>
      <c r="AL185" s="1"/>
      <c r="AM185" s="1"/>
      <c r="AN185" s="1"/>
      <c r="AO185" s="1"/>
      <c r="AP185" s="1"/>
      <c r="AQ185" s="14"/>
    </row>
    <row r="186" spans="7:43">
      <c r="G186" s="14"/>
      <c r="H186" s="14"/>
      <c r="I186" s="14"/>
      <c r="J186" s="75"/>
      <c r="K186" s="157"/>
      <c r="L186" s="75"/>
      <c r="O186" s="3"/>
      <c r="S186" s="3"/>
      <c r="T186" s="3"/>
      <c r="U186" s="58"/>
      <c r="W186" s="58"/>
      <c r="X186" s="194"/>
      <c r="Y186" s="16"/>
      <c r="Z186" s="202"/>
      <c r="AA186" s="16"/>
      <c r="AC186" s="3"/>
      <c r="AD186" s="1"/>
      <c r="AE186" s="16"/>
      <c r="AG186" s="16"/>
      <c r="AI186" s="16"/>
      <c r="AJ186" s="1"/>
      <c r="AK186" s="1"/>
      <c r="AL186" s="1"/>
      <c r="AM186" s="1"/>
      <c r="AN186" s="1"/>
      <c r="AO186" s="1"/>
      <c r="AP186" s="1"/>
      <c r="AQ186" s="14"/>
    </row>
    <row r="187" spans="7:43">
      <c r="G187" s="14"/>
      <c r="H187" s="14"/>
      <c r="I187" s="14"/>
      <c r="J187" s="75"/>
      <c r="K187" s="157"/>
      <c r="L187" s="75"/>
      <c r="O187" s="3"/>
      <c r="S187" s="3"/>
      <c r="T187" s="3"/>
      <c r="U187" s="58"/>
      <c r="W187" s="58"/>
      <c r="X187" s="194"/>
      <c r="Y187" s="16"/>
      <c r="Z187" s="202"/>
      <c r="AA187" s="16"/>
      <c r="AC187" s="3"/>
      <c r="AD187" s="1"/>
      <c r="AE187" s="16"/>
      <c r="AG187" s="16"/>
      <c r="AI187" s="16"/>
      <c r="AJ187" s="1"/>
      <c r="AK187" s="1"/>
      <c r="AL187" s="1"/>
      <c r="AM187" s="1"/>
      <c r="AN187" s="1"/>
      <c r="AO187" s="1"/>
      <c r="AP187" s="1"/>
      <c r="AQ187" s="14"/>
    </row>
    <row r="188" spans="7:43">
      <c r="G188" s="14"/>
      <c r="H188" s="14"/>
      <c r="I188" s="14"/>
      <c r="J188" s="75"/>
      <c r="K188" s="157"/>
      <c r="L188" s="75"/>
      <c r="O188" s="3"/>
      <c r="S188" s="3"/>
      <c r="T188" s="3"/>
      <c r="U188" s="58"/>
      <c r="W188" s="58"/>
      <c r="X188" s="194"/>
      <c r="Y188" s="16"/>
      <c r="Z188" s="202"/>
      <c r="AA188" s="16"/>
      <c r="AC188" s="3"/>
      <c r="AD188" s="1"/>
      <c r="AE188" s="16"/>
      <c r="AG188" s="16"/>
      <c r="AI188" s="16"/>
      <c r="AJ188" s="1"/>
      <c r="AK188" s="1"/>
      <c r="AL188" s="1"/>
      <c r="AM188" s="1"/>
      <c r="AN188" s="1"/>
      <c r="AO188" s="1"/>
      <c r="AP188" s="1"/>
      <c r="AQ188" s="14"/>
    </row>
    <row r="189" spans="7:43">
      <c r="G189" s="14"/>
      <c r="H189" s="14"/>
      <c r="I189" s="14"/>
      <c r="J189" s="75"/>
      <c r="K189" s="157"/>
      <c r="L189" s="75"/>
      <c r="O189" s="3"/>
      <c r="S189" s="3"/>
      <c r="T189" s="3"/>
      <c r="U189" s="58"/>
      <c r="W189" s="58"/>
      <c r="X189" s="194"/>
      <c r="Y189" s="16"/>
      <c r="Z189" s="202"/>
      <c r="AA189" s="16"/>
      <c r="AC189" s="3"/>
      <c r="AD189" s="1"/>
      <c r="AE189" s="16"/>
      <c r="AG189" s="16"/>
      <c r="AI189" s="16"/>
      <c r="AJ189" s="1"/>
      <c r="AK189" s="1"/>
      <c r="AL189" s="1"/>
      <c r="AM189" s="1"/>
      <c r="AN189" s="1"/>
      <c r="AO189" s="1"/>
      <c r="AP189" s="1"/>
      <c r="AQ189" s="14"/>
    </row>
    <row r="190" spans="7:43">
      <c r="G190" s="14"/>
      <c r="H190" s="14"/>
      <c r="I190" s="14"/>
      <c r="J190" s="75"/>
      <c r="K190" s="157"/>
      <c r="L190" s="75"/>
      <c r="O190" s="3"/>
      <c r="S190" s="3"/>
      <c r="T190" s="3"/>
      <c r="U190" s="58"/>
      <c r="W190" s="58"/>
      <c r="X190" s="194"/>
      <c r="Y190" s="16"/>
      <c r="Z190" s="202"/>
      <c r="AA190" s="16"/>
      <c r="AC190" s="3"/>
      <c r="AD190" s="1"/>
      <c r="AE190" s="16"/>
      <c r="AG190" s="16"/>
      <c r="AI190" s="16"/>
      <c r="AJ190" s="1"/>
      <c r="AK190" s="1"/>
      <c r="AL190" s="1"/>
      <c r="AM190" s="1"/>
      <c r="AN190" s="1"/>
      <c r="AO190" s="1"/>
      <c r="AP190" s="1"/>
      <c r="AQ190" s="14"/>
    </row>
    <row r="191" spans="7:43">
      <c r="G191" s="14"/>
      <c r="H191" s="14"/>
      <c r="I191" s="14"/>
      <c r="J191" s="75"/>
      <c r="K191" s="157"/>
      <c r="L191" s="75"/>
      <c r="O191" s="3"/>
      <c r="S191" s="3"/>
      <c r="T191" s="3"/>
      <c r="U191" s="58"/>
      <c r="W191" s="58"/>
      <c r="X191" s="194"/>
      <c r="Y191" s="16"/>
      <c r="Z191" s="202"/>
      <c r="AA191" s="16"/>
      <c r="AC191" s="3"/>
      <c r="AD191" s="1"/>
      <c r="AE191" s="16"/>
      <c r="AG191" s="16"/>
      <c r="AI191" s="16"/>
      <c r="AJ191" s="1"/>
      <c r="AK191" s="1"/>
      <c r="AL191" s="1"/>
      <c r="AM191" s="1"/>
      <c r="AN191" s="1"/>
      <c r="AO191" s="1"/>
      <c r="AP191" s="1"/>
      <c r="AQ191" s="14"/>
    </row>
    <row r="192" spans="7:43">
      <c r="G192" s="14"/>
      <c r="H192" s="14"/>
      <c r="I192" s="14"/>
      <c r="J192" s="75"/>
      <c r="K192" s="157"/>
      <c r="L192" s="75"/>
      <c r="O192" s="3"/>
      <c r="S192" s="3"/>
      <c r="T192" s="3"/>
      <c r="U192" s="58"/>
      <c r="W192" s="58"/>
      <c r="X192" s="194"/>
      <c r="Y192" s="16"/>
      <c r="Z192" s="202"/>
      <c r="AA192" s="16"/>
      <c r="AC192" s="3"/>
      <c r="AD192" s="1"/>
      <c r="AE192" s="16"/>
      <c r="AG192" s="16"/>
      <c r="AI192" s="16"/>
      <c r="AJ192" s="1"/>
      <c r="AK192" s="1"/>
      <c r="AL192" s="1"/>
      <c r="AM192" s="1"/>
      <c r="AN192" s="1"/>
      <c r="AO192" s="1"/>
      <c r="AP192" s="1"/>
      <c r="AQ192" s="14"/>
    </row>
    <row r="193" spans="7:43">
      <c r="G193" s="14"/>
      <c r="H193" s="14"/>
      <c r="I193" s="14"/>
      <c r="J193" s="75"/>
      <c r="K193" s="157"/>
      <c r="L193" s="75"/>
      <c r="O193" s="3"/>
      <c r="S193" s="3"/>
      <c r="T193" s="3"/>
      <c r="U193" s="58"/>
      <c r="W193" s="58"/>
      <c r="X193" s="194"/>
      <c r="Y193" s="16"/>
      <c r="Z193" s="202"/>
      <c r="AA193" s="16"/>
      <c r="AC193" s="3"/>
      <c r="AD193" s="1"/>
      <c r="AE193" s="16"/>
      <c r="AG193" s="16"/>
      <c r="AI193" s="16"/>
      <c r="AJ193" s="1"/>
      <c r="AK193" s="1"/>
      <c r="AL193" s="1"/>
      <c r="AM193" s="1"/>
      <c r="AN193" s="1"/>
      <c r="AO193" s="1"/>
      <c r="AP193" s="1"/>
      <c r="AQ193" s="14"/>
    </row>
    <row r="194" spans="7:43">
      <c r="G194" s="14"/>
      <c r="H194" s="14"/>
      <c r="I194" s="14"/>
      <c r="J194" s="75"/>
      <c r="K194" s="157"/>
      <c r="L194" s="75"/>
      <c r="O194" s="3"/>
      <c r="S194" s="3"/>
      <c r="T194" s="3"/>
      <c r="U194" s="58"/>
      <c r="W194" s="58"/>
      <c r="X194" s="194"/>
      <c r="Y194" s="16"/>
      <c r="Z194" s="202"/>
      <c r="AA194" s="16"/>
      <c r="AC194" s="3"/>
      <c r="AD194" s="1"/>
      <c r="AE194" s="16"/>
      <c r="AG194" s="16"/>
      <c r="AI194" s="16"/>
      <c r="AJ194" s="1"/>
      <c r="AK194" s="1"/>
      <c r="AL194" s="1"/>
      <c r="AM194" s="1"/>
      <c r="AN194" s="1"/>
      <c r="AO194" s="1"/>
      <c r="AP194" s="1"/>
      <c r="AQ194" s="14"/>
    </row>
    <row r="195" spans="7:43">
      <c r="G195" s="14"/>
      <c r="H195" s="14"/>
      <c r="I195" s="14"/>
      <c r="J195" s="75"/>
      <c r="K195" s="157"/>
      <c r="L195" s="75"/>
      <c r="O195" s="3"/>
      <c r="S195" s="3"/>
      <c r="T195" s="3"/>
      <c r="U195" s="58"/>
      <c r="W195" s="58"/>
      <c r="X195" s="194"/>
      <c r="Y195" s="16"/>
      <c r="Z195" s="202"/>
      <c r="AA195" s="16"/>
      <c r="AC195" s="3"/>
      <c r="AD195" s="1"/>
      <c r="AE195" s="16"/>
      <c r="AG195" s="16"/>
      <c r="AI195" s="16"/>
      <c r="AJ195" s="1"/>
      <c r="AK195" s="1"/>
      <c r="AL195" s="1"/>
      <c r="AM195" s="1"/>
      <c r="AN195" s="1"/>
      <c r="AO195" s="1"/>
      <c r="AP195" s="1"/>
      <c r="AQ195" s="14"/>
    </row>
    <row r="196" spans="7:43">
      <c r="G196" s="14"/>
      <c r="H196" s="14"/>
      <c r="I196" s="14"/>
      <c r="J196" s="75"/>
      <c r="K196" s="157"/>
      <c r="L196" s="75"/>
      <c r="O196" s="3"/>
      <c r="S196" s="3"/>
      <c r="T196" s="3"/>
      <c r="U196" s="58"/>
      <c r="W196" s="58"/>
      <c r="X196" s="194"/>
      <c r="Y196" s="16"/>
      <c r="Z196" s="202"/>
      <c r="AA196" s="16"/>
      <c r="AC196" s="3"/>
      <c r="AD196" s="1"/>
      <c r="AE196" s="16"/>
      <c r="AG196" s="16"/>
      <c r="AI196" s="16"/>
      <c r="AJ196" s="1"/>
      <c r="AK196" s="1"/>
      <c r="AL196" s="1"/>
      <c r="AM196" s="1"/>
      <c r="AN196" s="1"/>
      <c r="AO196" s="1"/>
      <c r="AP196" s="1"/>
      <c r="AQ196" s="14"/>
    </row>
    <row r="197" spans="7:43">
      <c r="G197" s="14"/>
      <c r="H197" s="14"/>
      <c r="I197" s="14"/>
      <c r="J197" s="75"/>
      <c r="K197" s="157"/>
      <c r="L197" s="75"/>
      <c r="O197" s="3"/>
      <c r="S197" s="3"/>
      <c r="T197" s="3"/>
      <c r="U197" s="58"/>
      <c r="W197" s="58"/>
      <c r="X197" s="194"/>
      <c r="Y197" s="16"/>
      <c r="Z197" s="202"/>
      <c r="AA197" s="16"/>
      <c r="AC197" s="3"/>
      <c r="AD197" s="1"/>
      <c r="AE197" s="16"/>
      <c r="AG197" s="16"/>
      <c r="AI197" s="16"/>
      <c r="AJ197" s="1"/>
      <c r="AK197" s="1"/>
      <c r="AL197" s="1"/>
      <c r="AM197" s="1"/>
      <c r="AN197" s="1"/>
      <c r="AO197" s="1"/>
      <c r="AP197" s="1"/>
      <c r="AQ197" s="14"/>
    </row>
    <row r="198" spans="7:43">
      <c r="G198" s="14"/>
      <c r="H198" s="14"/>
      <c r="I198" s="14"/>
      <c r="J198" s="75"/>
      <c r="K198" s="157"/>
      <c r="L198" s="75"/>
      <c r="O198" s="3"/>
      <c r="S198" s="3"/>
      <c r="T198" s="3"/>
      <c r="U198" s="58"/>
      <c r="W198" s="58"/>
      <c r="X198" s="194"/>
      <c r="Y198" s="16"/>
      <c r="Z198" s="202"/>
      <c r="AA198" s="16"/>
      <c r="AC198" s="3"/>
      <c r="AD198" s="1"/>
      <c r="AE198" s="16"/>
      <c r="AG198" s="16"/>
      <c r="AI198" s="16"/>
      <c r="AJ198" s="1"/>
      <c r="AK198" s="1"/>
      <c r="AL198" s="1"/>
      <c r="AM198" s="1"/>
      <c r="AN198" s="1"/>
      <c r="AO198" s="1"/>
      <c r="AP198" s="1"/>
      <c r="AQ198" s="14"/>
    </row>
    <row r="199" spans="7:43">
      <c r="G199" s="14"/>
      <c r="H199" s="14"/>
      <c r="I199" s="14"/>
      <c r="J199" s="75"/>
      <c r="K199" s="157"/>
      <c r="L199" s="75"/>
      <c r="O199" s="3"/>
      <c r="S199" s="3"/>
      <c r="T199" s="3"/>
      <c r="U199" s="58"/>
      <c r="W199" s="58"/>
      <c r="X199" s="194"/>
      <c r="Y199" s="16"/>
      <c r="Z199" s="202"/>
      <c r="AA199" s="16"/>
      <c r="AC199" s="3"/>
      <c r="AD199" s="1"/>
      <c r="AE199" s="16"/>
      <c r="AG199" s="16"/>
      <c r="AI199" s="16"/>
      <c r="AJ199" s="1"/>
      <c r="AK199" s="1"/>
      <c r="AL199" s="1"/>
      <c r="AM199" s="1"/>
      <c r="AN199" s="1"/>
      <c r="AO199" s="1"/>
      <c r="AP199" s="1"/>
      <c r="AQ199" s="14"/>
    </row>
    <row r="200" spans="7:43">
      <c r="G200" s="14"/>
      <c r="H200" s="14"/>
      <c r="I200" s="14"/>
      <c r="J200" s="75"/>
      <c r="K200" s="157"/>
      <c r="L200" s="75"/>
      <c r="O200" s="3"/>
      <c r="S200" s="3"/>
      <c r="T200" s="3"/>
      <c r="U200" s="58"/>
      <c r="W200" s="58"/>
      <c r="X200" s="194"/>
      <c r="Y200" s="16"/>
      <c r="Z200" s="202"/>
      <c r="AA200" s="16"/>
      <c r="AC200" s="3"/>
      <c r="AD200" s="1"/>
      <c r="AE200" s="16"/>
      <c r="AG200" s="16"/>
      <c r="AI200" s="16"/>
      <c r="AJ200" s="1"/>
      <c r="AK200" s="1"/>
      <c r="AL200" s="1"/>
      <c r="AM200" s="1"/>
      <c r="AN200" s="1"/>
      <c r="AO200" s="1"/>
      <c r="AP200" s="1"/>
      <c r="AQ200" s="14"/>
    </row>
    <row r="201" spans="7:43">
      <c r="G201" s="14"/>
      <c r="H201" s="14"/>
      <c r="I201" s="14"/>
      <c r="J201" s="75"/>
      <c r="K201" s="157"/>
      <c r="L201" s="75"/>
      <c r="O201" s="3"/>
      <c r="S201" s="3"/>
      <c r="T201" s="3"/>
      <c r="U201" s="58"/>
      <c r="W201" s="58"/>
      <c r="X201" s="194"/>
      <c r="Y201" s="16"/>
      <c r="Z201" s="202"/>
      <c r="AA201" s="16"/>
      <c r="AC201" s="3"/>
      <c r="AD201" s="1"/>
      <c r="AE201" s="16"/>
      <c r="AG201" s="16"/>
      <c r="AI201" s="16"/>
      <c r="AJ201" s="1"/>
      <c r="AK201" s="1"/>
      <c r="AL201" s="1"/>
      <c r="AM201" s="1"/>
      <c r="AN201" s="1"/>
      <c r="AO201" s="1"/>
      <c r="AP201" s="1"/>
      <c r="AQ201" s="14"/>
    </row>
    <row r="202" spans="7:43">
      <c r="G202" s="14"/>
      <c r="H202" s="14"/>
      <c r="I202" s="14"/>
      <c r="J202" s="75"/>
      <c r="K202" s="157"/>
      <c r="L202" s="75"/>
      <c r="O202" s="3"/>
      <c r="S202" s="3"/>
      <c r="T202" s="3"/>
      <c r="U202" s="58"/>
      <c r="W202" s="58"/>
      <c r="X202" s="194"/>
      <c r="Y202" s="16"/>
      <c r="Z202" s="202"/>
      <c r="AA202" s="16"/>
      <c r="AC202" s="3"/>
      <c r="AD202" s="1"/>
      <c r="AE202" s="16"/>
      <c r="AG202" s="16"/>
      <c r="AI202" s="16"/>
      <c r="AJ202" s="1"/>
      <c r="AK202" s="1"/>
      <c r="AL202" s="1"/>
      <c r="AM202" s="1"/>
      <c r="AN202" s="1"/>
      <c r="AO202" s="1"/>
      <c r="AP202" s="1"/>
      <c r="AQ202" s="14"/>
    </row>
    <row r="203" spans="7:43">
      <c r="G203" s="14"/>
      <c r="H203" s="14"/>
      <c r="I203" s="14"/>
      <c r="J203" s="75"/>
      <c r="K203" s="157"/>
      <c r="L203" s="75"/>
      <c r="O203" s="3"/>
      <c r="S203" s="3"/>
      <c r="T203" s="3"/>
      <c r="U203" s="58"/>
      <c r="W203" s="58"/>
      <c r="X203" s="194"/>
      <c r="Y203" s="16"/>
      <c r="Z203" s="202"/>
      <c r="AA203" s="16"/>
      <c r="AC203" s="3"/>
      <c r="AD203" s="1"/>
      <c r="AE203" s="16"/>
      <c r="AG203" s="16"/>
      <c r="AI203" s="16"/>
      <c r="AJ203" s="1"/>
      <c r="AK203" s="1"/>
      <c r="AL203" s="1"/>
      <c r="AM203" s="1"/>
      <c r="AN203" s="1"/>
      <c r="AO203" s="1"/>
      <c r="AP203" s="1"/>
      <c r="AQ203" s="14"/>
    </row>
    <row r="204" spans="7:43">
      <c r="G204" s="14"/>
      <c r="H204" s="14"/>
      <c r="I204" s="14"/>
      <c r="J204" s="75"/>
      <c r="K204" s="157"/>
      <c r="L204" s="75"/>
      <c r="O204" s="3"/>
      <c r="S204" s="3"/>
      <c r="T204" s="3"/>
      <c r="U204" s="58"/>
      <c r="W204" s="58"/>
      <c r="X204" s="194"/>
      <c r="Y204" s="16"/>
      <c r="Z204" s="202"/>
      <c r="AA204" s="16"/>
      <c r="AC204" s="3"/>
      <c r="AD204" s="1"/>
      <c r="AE204" s="16"/>
      <c r="AG204" s="16"/>
      <c r="AI204" s="16"/>
      <c r="AJ204" s="1"/>
      <c r="AK204" s="1"/>
      <c r="AL204" s="1"/>
      <c r="AM204" s="1"/>
      <c r="AN204" s="1"/>
      <c r="AO204" s="1"/>
      <c r="AP204" s="1"/>
      <c r="AQ204" s="14"/>
    </row>
    <row r="205" spans="7:43">
      <c r="G205" s="14"/>
      <c r="H205" s="14"/>
      <c r="I205" s="14"/>
      <c r="J205" s="75"/>
      <c r="K205" s="157"/>
      <c r="L205" s="75"/>
      <c r="O205" s="3"/>
      <c r="S205" s="3"/>
      <c r="T205" s="3"/>
      <c r="U205" s="58"/>
      <c r="W205" s="58"/>
      <c r="X205" s="194"/>
      <c r="Y205" s="16"/>
      <c r="Z205" s="202"/>
      <c r="AA205" s="16"/>
      <c r="AC205" s="3"/>
      <c r="AD205" s="1"/>
      <c r="AE205" s="16"/>
      <c r="AG205" s="16"/>
      <c r="AI205" s="16"/>
      <c r="AJ205" s="1"/>
      <c r="AK205" s="1"/>
      <c r="AL205" s="1"/>
      <c r="AM205" s="1"/>
      <c r="AN205" s="1"/>
      <c r="AO205" s="1"/>
      <c r="AP205" s="1"/>
      <c r="AQ205" s="14"/>
    </row>
    <row r="206" spans="7:43">
      <c r="G206" s="14"/>
      <c r="H206" s="14"/>
      <c r="I206" s="14"/>
      <c r="J206" s="75"/>
      <c r="K206" s="157"/>
      <c r="L206" s="75"/>
      <c r="O206" s="3"/>
      <c r="S206" s="3"/>
      <c r="T206" s="3"/>
      <c r="U206" s="58"/>
      <c r="W206" s="58"/>
      <c r="X206" s="194"/>
      <c r="Y206" s="16"/>
      <c r="Z206" s="202"/>
      <c r="AA206" s="16"/>
      <c r="AC206" s="3"/>
      <c r="AD206" s="1"/>
      <c r="AE206" s="16"/>
      <c r="AG206" s="16"/>
      <c r="AI206" s="16"/>
      <c r="AJ206" s="1"/>
      <c r="AK206" s="1"/>
      <c r="AL206" s="1"/>
      <c r="AM206" s="1"/>
      <c r="AN206" s="1"/>
      <c r="AO206" s="1"/>
      <c r="AP206" s="1"/>
      <c r="AQ206" s="14"/>
    </row>
    <row r="207" spans="7:43">
      <c r="G207" s="14"/>
      <c r="H207" s="14"/>
      <c r="I207" s="14"/>
      <c r="J207" s="75"/>
      <c r="K207" s="157"/>
      <c r="L207" s="75"/>
      <c r="O207" s="3"/>
      <c r="S207" s="3"/>
      <c r="T207" s="3"/>
      <c r="U207" s="58"/>
      <c r="W207" s="58"/>
      <c r="X207" s="194"/>
      <c r="Y207" s="16"/>
      <c r="Z207" s="202"/>
      <c r="AA207" s="16"/>
      <c r="AC207" s="3"/>
      <c r="AD207" s="1"/>
      <c r="AE207" s="16"/>
      <c r="AG207" s="16"/>
      <c r="AI207" s="16"/>
      <c r="AJ207" s="1"/>
      <c r="AK207" s="1"/>
      <c r="AL207" s="1"/>
      <c r="AM207" s="1"/>
      <c r="AN207" s="1"/>
      <c r="AO207" s="1"/>
      <c r="AP207" s="1"/>
      <c r="AQ207" s="14"/>
    </row>
    <row r="208" spans="7:43">
      <c r="G208" s="14"/>
      <c r="H208" s="14"/>
      <c r="I208" s="14"/>
      <c r="J208" s="75"/>
      <c r="K208" s="157"/>
      <c r="L208" s="75"/>
      <c r="O208" s="3"/>
      <c r="S208" s="3"/>
      <c r="T208" s="3"/>
      <c r="U208" s="58"/>
      <c r="W208" s="58"/>
      <c r="X208" s="194"/>
      <c r="Y208" s="16"/>
      <c r="Z208" s="202"/>
      <c r="AA208" s="16"/>
      <c r="AC208" s="3"/>
      <c r="AD208" s="1"/>
      <c r="AE208" s="16"/>
      <c r="AG208" s="16"/>
      <c r="AI208" s="16"/>
      <c r="AJ208" s="1"/>
      <c r="AK208" s="1"/>
      <c r="AL208" s="1"/>
      <c r="AM208" s="1"/>
      <c r="AN208" s="1"/>
      <c r="AO208" s="1"/>
      <c r="AP208" s="1"/>
      <c r="AQ208" s="14"/>
    </row>
    <row r="209" spans="7:43">
      <c r="G209" s="14"/>
      <c r="H209" s="14"/>
      <c r="I209" s="14"/>
      <c r="J209" s="75"/>
      <c r="K209" s="157"/>
      <c r="L209" s="75"/>
      <c r="O209" s="3"/>
      <c r="S209" s="3"/>
      <c r="T209" s="3"/>
      <c r="U209" s="58"/>
      <c r="W209" s="58"/>
      <c r="X209" s="194"/>
      <c r="Y209" s="16"/>
      <c r="Z209" s="202"/>
      <c r="AA209" s="16"/>
      <c r="AC209" s="3"/>
      <c r="AD209" s="1"/>
      <c r="AE209" s="16"/>
      <c r="AG209" s="16"/>
      <c r="AI209" s="16"/>
      <c r="AJ209" s="1"/>
      <c r="AK209" s="1"/>
      <c r="AL209" s="1"/>
      <c r="AM209" s="1"/>
      <c r="AN209" s="1"/>
      <c r="AO209" s="1"/>
      <c r="AP209" s="1"/>
      <c r="AQ209" s="14"/>
    </row>
    <row r="210" spans="7:43">
      <c r="G210" s="14"/>
      <c r="H210" s="14"/>
      <c r="I210" s="14"/>
      <c r="J210" s="75"/>
      <c r="K210" s="157"/>
      <c r="L210" s="75"/>
      <c r="O210" s="3"/>
      <c r="S210" s="3"/>
      <c r="T210" s="3"/>
      <c r="U210" s="58"/>
      <c r="W210" s="58"/>
      <c r="X210" s="194"/>
      <c r="Y210" s="16"/>
      <c r="Z210" s="202"/>
      <c r="AA210" s="16"/>
      <c r="AC210" s="3"/>
      <c r="AD210" s="1"/>
      <c r="AE210" s="16"/>
      <c r="AG210" s="16"/>
      <c r="AI210" s="16"/>
      <c r="AJ210" s="1"/>
      <c r="AK210" s="1"/>
      <c r="AL210" s="1"/>
      <c r="AM210" s="1"/>
      <c r="AN210" s="1"/>
      <c r="AO210" s="1"/>
      <c r="AP210" s="1"/>
      <c r="AQ210" s="14"/>
    </row>
    <row r="211" spans="7:43">
      <c r="G211" s="14"/>
      <c r="H211" s="14"/>
      <c r="I211" s="14"/>
      <c r="J211" s="75"/>
      <c r="K211" s="157"/>
      <c r="L211" s="75"/>
      <c r="O211" s="3"/>
      <c r="S211" s="3"/>
      <c r="T211" s="3"/>
      <c r="U211" s="58"/>
      <c r="W211" s="58"/>
      <c r="X211" s="194"/>
      <c r="Y211" s="16"/>
      <c r="Z211" s="202"/>
      <c r="AA211" s="16"/>
      <c r="AC211" s="3"/>
      <c r="AD211" s="1"/>
      <c r="AE211" s="16"/>
      <c r="AG211" s="16"/>
      <c r="AI211" s="16"/>
      <c r="AJ211" s="1"/>
      <c r="AK211" s="1"/>
      <c r="AL211" s="1"/>
      <c r="AM211" s="1"/>
      <c r="AN211" s="1"/>
      <c r="AO211" s="1"/>
      <c r="AP211" s="1"/>
      <c r="AQ211" s="14"/>
    </row>
    <row r="212" spans="7:43">
      <c r="G212" s="14"/>
      <c r="H212" s="14"/>
      <c r="I212" s="14"/>
      <c r="J212" s="75"/>
      <c r="K212" s="157"/>
      <c r="L212" s="75"/>
      <c r="O212" s="3"/>
      <c r="S212" s="3"/>
      <c r="T212" s="3"/>
      <c r="U212" s="58"/>
      <c r="W212" s="58"/>
      <c r="X212" s="194"/>
      <c r="Y212" s="16"/>
      <c r="Z212" s="202"/>
      <c r="AA212" s="16"/>
      <c r="AC212" s="3"/>
      <c r="AD212" s="1"/>
      <c r="AE212" s="16"/>
      <c r="AG212" s="16"/>
      <c r="AI212" s="16"/>
      <c r="AJ212" s="1"/>
      <c r="AK212" s="1"/>
      <c r="AL212" s="1"/>
      <c r="AM212" s="1"/>
      <c r="AN212" s="1"/>
      <c r="AO212" s="1"/>
      <c r="AP212" s="1"/>
      <c r="AQ212" s="14"/>
    </row>
    <row r="213" spans="7:43">
      <c r="G213" s="14"/>
      <c r="H213" s="14"/>
      <c r="I213" s="14"/>
      <c r="J213" s="75"/>
      <c r="K213" s="157"/>
      <c r="L213" s="75"/>
      <c r="M213" s="157"/>
      <c r="N213" s="14"/>
      <c r="O213" s="14"/>
      <c r="P213" s="157"/>
      <c r="Q213" s="157"/>
      <c r="R213" s="157"/>
      <c r="S213" s="14"/>
      <c r="T213" s="14"/>
      <c r="U213" s="157"/>
      <c r="V213" s="157"/>
      <c r="W213" s="157"/>
      <c r="X213" s="157"/>
      <c r="Y213" s="75"/>
      <c r="Z213" s="75"/>
      <c r="AA213" s="75"/>
      <c r="AB213" s="157"/>
      <c r="AC213" s="14"/>
      <c r="AD213" s="14"/>
      <c r="AE213" s="75"/>
      <c r="AF213" s="75"/>
      <c r="AG213" s="75"/>
      <c r="AH213" s="157"/>
      <c r="AI213" s="75"/>
      <c r="AJ213" s="14"/>
      <c r="AK213" s="14"/>
      <c r="AL213" s="14"/>
      <c r="AM213" s="14"/>
      <c r="AN213" s="14"/>
      <c r="AO213" s="14"/>
      <c r="AP213" s="14"/>
      <c r="AQ213" s="14"/>
    </row>
    <row r="214" spans="7:43">
      <c r="G214" s="14"/>
      <c r="H214" s="14"/>
      <c r="I214" s="14"/>
      <c r="J214" s="75"/>
      <c r="K214" s="157"/>
      <c r="L214" s="75"/>
      <c r="M214" s="157"/>
      <c r="N214" s="14"/>
      <c r="O214" s="14"/>
      <c r="P214" s="157"/>
      <c r="Q214" s="157"/>
      <c r="R214" s="157"/>
      <c r="S214" s="14"/>
      <c r="T214" s="14"/>
      <c r="U214" s="157"/>
      <c r="V214" s="157"/>
      <c r="W214" s="157"/>
      <c r="X214" s="157"/>
      <c r="Y214" s="75"/>
      <c r="Z214" s="75"/>
      <c r="AA214" s="75"/>
      <c r="AB214" s="157"/>
      <c r="AC214" s="14"/>
      <c r="AD214" s="14"/>
      <c r="AE214" s="75"/>
      <c r="AF214" s="75"/>
      <c r="AG214" s="75"/>
      <c r="AH214" s="157"/>
      <c r="AI214" s="75"/>
      <c r="AJ214" s="14"/>
      <c r="AK214" s="14"/>
      <c r="AL214" s="14"/>
      <c r="AM214" s="14"/>
      <c r="AN214" s="14"/>
      <c r="AO214" s="14"/>
      <c r="AP214" s="14"/>
      <c r="AQ214" s="14"/>
    </row>
    <row r="215" spans="7:43">
      <c r="G215" s="14"/>
      <c r="H215" s="14"/>
      <c r="I215" s="14"/>
      <c r="J215" s="75"/>
      <c r="K215" s="157"/>
      <c r="L215" s="75"/>
      <c r="M215" s="157"/>
      <c r="N215" s="14"/>
      <c r="O215" s="14"/>
      <c r="P215" s="157"/>
      <c r="Q215" s="157"/>
      <c r="R215" s="157"/>
      <c r="S215" s="14"/>
      <c r="T215" s="14"/>
      <c r="U215" s="157"/>
      <c r="V215" s="157"/>
      <c r="W215" s="157"/>
      <c r="X215" s="157"/>
      <c r="Y215" s="75"/>
      <c r="Z215" s="75"/>
      <c r="AA215" s="75"/>
      <c r="AB215" s="157"/>
      <c r="AC215" s="14"/>
      <c r="AD215" s="14"/>
      <c r="AE215" s="75"/>
      <c r="AF215" s="75"/>
      <c r="AG215" s="75"/>
      <c r="AH215" s="157"/>
      <c r="AI215" s="75"/>
      <c r="AJ215" s="14"/>
      <c r="AK215" s="14"/>
      <c r="AL215" s="14"/>
      <c r="AM215" s="14"/>
      <c r="AN215" s="14"/>
      <c r="AO215" s="14"/>
      <c r="AP215" s="14"/>
      <c r="AQ215" s="14"/>
    </row>
    <row r="216" spans="7:43">
      <c r="G216" s="14"/>
      <c r="H216" s="14"/>
      <c r="I216" s="14"/>
      <c r="J216" s="75"/>
      <c r="K216" s="157"/>
      <c r="L216" s="75"/>
      <c r="M216" s="157"/>
      <c r="N216" s="14"/>
      <c r="O216" s="14"/>
      <c r="P216" s="157"/>
      <c r="Q216" s="157"/>
      <c r="R216" s="157"/>
      <c r="S216" s="14"/>
      <c r="T216" s="14"/>
      <c r="U216" s="157"/>
      <c r="V216" s="157"/>
      <c r="W216" s="157"/>
      <c r="X216" s="157"/>
      <c r="Y216" s="75"/>
      <c r="Z216" s="75"/>
      <c r="AA216" s="75"/>
      <c r="AB216" s="157"/>
      <c r="AC216" s="14"/>
      <c r="AD216" s="14"/>
      <c r="AE216" s="75"/>
      <c r="AF216" s="75"/>
      <c r="AG216" s="75"/>
      <c r="AH216" s="157"/>
      <c r="AI216" s="75"/>
      <c r="AJ216" s="14"/>
      <c r="AK216" s="14"/>
      <c r="AL216" s="14"/>
      <c r="AM216" s="14"/>
      <c r="AN216" s="14"/>
      <c r="AO216" s="14"/>
      <c r="AP216" s="14"/>
      <c r="AQ216" s="14"/>
    </row>
    <row r="217" spans="7:43">
      <c r="G217" s="14"/>
      <c r="H217" s="14"/>
      <c r="I217" s="14"/>
      <c r="J217" s="75"/>
      <c r="K217" s="157"/>
      <c r="L217" s="75"/>
      <c r="M217" s="157"/>
      <c r="N217" s="14"/>
      <c r="O217" s="14"/>
      <c r="P217" s="157"/>
      <c r="Q217" s="157"/>
      <c r="R217" s="157"/>
      <c r="S217" s="14"/>
      <c r="T217" s="14"/>
      <c r="U217" s="157"/>
      <c r="V217" s="157"/>
      <c r="W217" s="157"/>
      <c r="X217" s="157"/>
      <c r="Y217" s="75"/>
      <c r="Z217" s="75"/>
      <c r="AA217" s="75"/>
      <c r="AB217" s="157"/>
      <c r="AC217" s="14"/>
      <c r="AD217" s="14"/>
      <c r="AE217" s="75"/>
      <c r="AF217" s="75"/>
      <c r="AG217" s="75"/>
      <c r="AH217" s="157"/>
      <c r="AI217" s="75"/>
      <c r="AJ217" s="14"/>
      <c r="AK217" s="14"/>
      <c r="AL217" s="14"/>
      <c r="AM217" s="14"/>
      <c r="AN217" s="14"/>
      <c r="AO217" s="14"/>
      <c r="AP217" s="14"/>
      <c r="AQ217" s="14"/>
    </row>
    <row r="218" spans="7:43">
      <c r="G218" s="14"/>
      <c r="H218" s="14"/>
      <c r="I218" s="14"/>
      <c r="J218" s="75"/>
      <c r="K218" s="157"/>
      <c r="L218" s="75"/>
      <c r="M218" s="157"/>
      <c r="N218" s="14"/>
      <c r="O218" s="14"/>
      <c r="P218" s="157"/>
      <c r="Q218" s="157"/>
      <c r="R218" s="157"/>
      <c r="S218" s="14"/>
      <c r="T218" s="14"/>
      <c r="U218" s="157"/>
      <c r="V218" s="157"/>
      <c r="W218" s="157"/>
      <c r="X218" s="157"/>
      <c r="Y218" s="75"/>
      <c r="Z218" s="75"/>
      <c r="AA218" s="75"/>
      <c r="AB218" s="157"/>
      <c r="AC218" s="14"/>
      <c r="AD218" s="14"/>
      <c r="AE218" s="75"/>
      <c r="AF218" s="75"/>
      <c r="AG218" s="75"/>
      <c r="AH218" s="157"/>
      <c r="AI218" s="75"/>
      <c r="AJ218" s="14"/>
      <c r="AK218" s="14"/>
      <c r="AL218" s="14"/>
      <c r="AM218" s="14"/>
      <c r="AN218" s="14"/>
      <c r="AO218" s="14"/>
      <c r="AP218" s="14"/>
      <c r="AQ218" s="14"/>
    </row>
    <row r="219" spans="7:43">
      <c r="G219" s="14"/>
      <c r="H219" s="14"/>
      <c r="I219" s="14"/>
      <c r="J219" s="75"/>
      <c r="K219" s="157"/>
      <c r="L219" s="75"/>
      <c r="M219" s="157"/>
      <c r="N219" s="14"/>
      <c r="O219" s="14"/>
      <c r="P219" s="157"/>
      <c r="Q219" s="157"/>
      <c r="R219" s="157"/>
      <c r="S219" s="14"/>
      <c r="T219" s="14"/>
      <c r="U219" s="157"/>
      <c r="V219" s="157"/>
      <c r="W219" s="157"/>
      <c r="X219" s="157"/>
      <c r="Y219" s="75"/>
      <c r="Z219" s="75"/>
      <c r="AA219" s="75"/>
      <c r="AB219" s="157"/>
      <c r="AC219" s="14"/>
      <c r="AD219" s="14"/>
      <c r="AE219" s="75"/>
      <c r="AF219" s="75"/>
      <c r="AG219" s="75"/>
      <c r="AH219" s="157"/>
      <c r="AI219" s="75"/>
      <c r="AJ219" s="14"/>
      <c r="AK219" s="14"/>
      <c r="AL219" s="14"/>
      <c r="AM219" s="14"/>
      <c r="AN219" s="14"/>
      <c r="AO219" s="14"/>
      <c r="AP219" s="14"/>
      <c r="AQ219" s="14"/>
    </row>
    <row r="220" spans="7:43">
      <c r="G220" s="14"/>
      <c r="H220" s="14"/>
      <c r="I220" s="14"/>
      <c r="J220" s="75"/>
      <c r="K220" s="157"/>
      <c r="L220" s="75"/>
      <c r="M220" s="157"/>
      <c r="N220" s="14"/>
      <c r="O220" s="14"/>
      <c r="P220" s="157"/>
      <c r="Q220" s="157"/>
      <c r="R220" s="157"/>
      <c r="S220" s="14"/>
      <c r="T220" s="14"/>
      <c r="U220" s="157"/>
      <c r="V220" s="157"/>
      <c r="W220" s="157"/>
      <c r="X220" s="157"/>
      <c r="Y220" s="75"/>
      <c r="Z220" s="75"/>
      <c r="AA220" s="75"/>
      <c r="AB220" s="157"/>
      <c r="AC220" s="14"/>
      <c r="AD220" s="14"/>
      <c r="AE220" s="75"/>
      <c r="AF220" s="75"/>
      <c r="AG220" s="75"/>
      <c r="AH220" s="157"/>
      <c r="AI220" s="75"/>
      <c r="AJ220" s="14"/>
      <c r="AK220" s="14"/>
      <c r="AL220" s="14"/>
      <c r="AM220" s="14"/>
      <c r="AN220" s="14"/>
      <c r="AO220" s="14"/>
      <c r="AP220" s="14"/>
      <c r="AQ220" s="14"/>
    </row>
    <row r="221" spans="7:43">
      <c r="G221" s="14"/>
      <c r="H221" s="14"/>
      <c r="I221" s="14"/>
      <c r="J221" s="75"/>
      <c r="K221" s="157"/>
      <c r="L221" s="75"/>
      <c r="M221" s="157"/>
      <c r="N221" s="14"/>
      <c r="O221" s="14"/>
      <c r="P221" s="157"/>
      <c r="Q221" s="157"/>
      <c r="R221" s="157"/>
      <c r="S221" s="14"/>
      <c r="T221" s="14"/>
      <c r="U221" s="157"/>
      <c r="V221" s="157"/>
      <c r="W221" s="157"/>
      <c r="X221" s="157"/>
      <c r="Y221" s="75"/>
      <c r="Z221" s="75"/>
      <c r="AA221" s="75"/>
      <c r="AB221" s="157"/>
      <c r="AC221" s="14"/>
      <c r="AD221" s="14"/>
      <c r="AE221" s="75"/>
      <c r="AF221" s="75"/>
      <c r="AG221" s="75"/>
      <c r="AH221" s="157"/>
      <c r="AI221" s="75"/>
      <c r="AJ221" s="14"/>
      <c r="AK221" s="14"/>
      <c r="AL221" s="14"/>
      <c r="AM221" s="14"/>
      <c r="AN221" s="14"/>
      <c r="AO221" s="14"/>
      <c r="AP221" s="14"/>
      <c r="AQ221" s="14"/>
    </row>
    <row r="222" spans="7:43">
      <c r="G222" s="14"/>
      <c r="H222" s="14"/>
      <c r="I222" s="14"/>
      <c r="J222" s="75"/>
      <c r="K222" s="157"/>
      <c r="L222" s="75"/>
      <c r="M222" s="157"/>
      <c r="N222" s="14"/>
      <c r="O222" s="14"/>
      <c r="P222" s="157"/>
      <c r="Q222" s="157"/>
      <c r="R222" s="157"/>
      <c r="S222" s="14"/>
      <c r="T222" s="14"/>
      <c r="U222" s="157"/>
      <c r="V222" s="157"/>
      <c r="W222" s="157"/>
      <c r="X222" s="157"/>
      <c r="Y222" s="75"/>
      <c r="Z222" s="75"/>
      <c r="AA222" s="75"/>
      <c r="AB222" s="157"/>
      <c r="AC222" s="14"/>
      <c r="AD222" s="14"/>
      <c r="AE222" s="75"/>
      <c r="AF222" s="75"/>
      <c r="AG222" s="75"/>
      <c r="AH222" s="157"/>
      <c r="AI222" s="75"/>
      <c r="AJ222" s="14"/>
      <c r="AK222" s="14"/>
      <c r="AL222" s="14"/>
      <c r="AM222" s="14"/>
      <c r="AN222" s="14"/>
      <c r="AO222" s="14"/>
      <c r="AP222" s="14"/>
      <c r="AQ222" s="14"/>
    </row>
    <row r="223" spans="7:43">
      <c r="G223" s="14"/>
      <c r="H223" s="14"/>
      <c r="I223" s="14"/>
      <c r="J223" s="75"/>
      <c r="K223" s="157"/>
      <c r="L223" s="75"/>
      <c r="M223" s="157"/>
      <c r="N223" s="14"/>
      <c r="O223" s="14"/>
      <c r="P223" s="157"/>
      <c r="Q223" s="157"/>
      <c r="R223" s="157"/>
      <c r="S223" s="14"/>
      <c r="T223" s="14"/>
      <c r="U223" s="157"/>
      <c r="V223" s="157"/>
      <c r="W223" s="157"/>
      <c r="X223" s="157"/>
      <c r="Y223" s="75"/>
      <c r="Z223" s="75"/>
      <c r="AA223" s="75"/>
      <c r="AB223" s="157"/>
      <c r="AC223" s="14"/>
      <c r="AD223" s="14"/>
      <c r="AE223" s="75"/>
      <c r="AF223" s="75"/>
      <c r="AG223" s="75"/>
      <c r="AH223" s="157"/>
      <c r="AI223" s="75"/>
      <c r="AJ223" s="14"/>
      <c r="AK223" s="14"/>
      <c r="AL223" s="14"/>
      <c r="AM223" s="14"/>
      <c r="AN223" s="14"/>
      <c r="AO223" s="14"/>
      <c r="AP223" s="14"/>
      <c r="AQ223" s="14"/>
    </row>
    <row r="224" spans="7:43">
      <c r="G224" s="14"/>
      <c r="H224" s="14"/>
      <c r="I224" s="14"/>
      <c r="J224" s="75"/>
      <c r="K224" s="157"/>
      <c r="L224" s="75"/>
      <c r="M224" s="157"/>
      <c r="N224" s="14"/>
      <c r="O224" s="14"/>
      <c r="P224" s="157"/>
      <c r="Q224" s="157"/>
      <c r="R224" s="157"/>
      <c r="S224" s="14"/>
      <c r="T224" s="14"/>
      <c r="U224" s="157"/>
      <c r="V224" s="157"/>
      <c r="W224" s="157"/>
      <c r="X224" s="157"/>
      <c r="Y224" s="75"/>
      <c r="Z224" s="75"/>
      <c r="AA224" s="75"/>
      <c r="AB224" s="157"/>
      <c r="AC224" s="14"/>
      <c r="AD224" s="14"/>
      <c r="AE224" s="75"/>
      <c r="AF224" s="75"/>
      <c r="AG224" s="75"/>
      <c r="AH224" s="157"/>
      <c r="AI224" s="75"/>
      <c r="AJ224" s="14"/>
      <c r="AK224" s="14"/>
      <c r="AL224" s="14"/>
      <c r="AM224" s="14"/>
      <c r="AN224" s="14"/>
      <c r="AO224" s="14"/>
      <c r="AP224" s="14"/>
      <c r="AQ224" s="14"/>
    </row>
    <row r="225" spans="7:43">
      <c r="G225" s="14"/>
      <c r="H225" s="14"/>
      <c r="I225" s="14"/>
      <c r="J225" s="75"/>
      <c r="K225" s="157"/>
      <c r="L225" s="75"/>
      <c r="M225" s="157"/>
      <c r="N225" s="14"/>
      <c r="O225" s="14"/>
      <c r="P225" s="157"/>
      <c r="Q225" s="157"/>
      <c r="R225" s="157"/>
      <c r="S225" s="14"/>
      <c r="T225" s="14"/>
      <c r="U225" s="157"/>
      <c r="V225" s="157"/>
      <c r="W225" s="157"/>
      <c r="X225" s="157"/>
      <c r="Y225" s="75"/>
      <c r="Z225" s="75"/>
      <c r="AA225" s="75"/>
      <c r="AB225" s="157"/>
      <c r="AC225" s="14"/>
      <c r="AD225" s="14"/>
      <c r="AE225" s="75"/>
      <c r="AF225" s="75"/>
      <c r="AG225" s="75"/>
      <c r="AH225" s="157"/>
      <c r="AI225" s="75"/>
      <c r="AJ225" s="14"/>
      <c r="AK225" s="14"/>
      <c r="AL225" s="14"/>
      <c r="AM225" s="14"/>
      <c r="AN225" s="14"/>
      <c r="AO225" s="14"/>
      <c r="AP225" s="14"/>
      <c r="AQ225" s="14"/>
    </row>
    <row r="226" spans="7:43">
      <c r="G226" s="14"/>
      <c r="H226" s="14"/>
      <c r="I226" s="14"/>
      <c r="J226" s="75"/>
      <c r="K226" s="157"/>
      <c r="L226" s="75"/>
      <c r="M226" s="157"/>
      <c r="N226" s="14"/>
      <c r="O226" s="14"/>
      <c r="P226" s="157"/>
      <c r="Q226" s="157"/>
      <c r="R226" s="157"/>
      <c r="S226" s="14"/>
      <c r="T226" s="14"/>
      <c r="U226" s="157"/>
      <c r="V226" s="157"/>
      <c r="W226" s="157"/>
      <c r="X226" s="157"/>
      <c r="Y226" s="75"/>
      <c r="Z226" s="75"/>
      <c r="AA226" s="75"/>
      <c r="AB226" s="157"/>
      <c r="AC226" s="14"/>
      <c r="AD226" s="14"/>
      <c r="AE226" s="75"/>
      <c r="AF226" s="75"/>
      <c r="AG226" s="75"/>
      <c r="AH226" s="157"/>
      <c r="AI226" s="75"/>
      <c r="AJ226" s="14"/>
      <c r="AK226" s="14"/>
      <c r="AL226" s="14"/>
      <c r="AM226" s="14"/>
      <c r="AN226" s="14"/>
      <c r="AO226" s="14"/>
      <c r="AP226" s="14"/>
      <c r="AQ226" s="14"/>
    </row>
    <row r="227" spans="7:43">
      <c r="G227" s="14"/>
      <c r="H227" s="14"/>
      <c r="I227" s="14"/>
      <c r="J227" s="75"/>
      <c r="K227" s="157"/>
      <c r="L227" s="75"/>
      <c r="M227" s="157"/>
      <c r="N227" s="14"/>
      <c r="O227" s="14"/>
      <c r="P227" s="157"/>
      <c r="Q227" s="157"/>
      <c r="R227" s="157"/>
      <c r="S227" s="14"/>
      <c r="T227" s="14"/>
      <c r="U227" s="157"/>
      <c r="V227" s="157"/>
      <c r="W227" s="157"/>
      <c r="X227" s="157"/>
      <c r="Y227" s="75"/>
      <c r="Z227" s="75"/>
      <c r="AA227" s="75"/>
      <c r="AB227" s="157"/>
      <c r="AC227" s="14"/>
      <c r="AD227" s="14"/>
      <c r="AE227" s="75"/>
      <c r="AF227" s="75"/>
      <c r="AG227" s="75"/>
      <c r="AH227" s="157"/>
      <c r="AI227" s="75"/>
      <c r="AJ227" s="14"/>
      <c r="AK227" s="14"/>
      <c r="AL227" s="14"/>
      <c r="AM227" s="14"/>
      <c r="AN227" s="14"/>
      <c r="AO227" s="14"/>
      <c r="AP227" s="14"/>
      <c r="AQ227" s="14"/>
    </row>
    <row r="228" spans="7:43">
      <c r="G228" s="14"/>
      <c r="H228" s="14"/>
      <c r="I228" s="14"/>
      <c r="J228" s="75"/>
      <c r="K228" s="157"/>
      <c r="L228" s="75"/>
      <c r="M228" s="157"/>
      <c r="N228" s="14"/>
      <c r="O228" s="14"/>
      <c r="P228" s="157"/>
      <c r="Q228" s="157"/>
      <c r="R228" s="157"/>
      <c r="S228" s="14"/>
      <c r="T228" s="14"/>
      <c r="U228" s="157"/>
      <c r="V228" s="157"/>
      <c r="W228" s="157"/>
      <c r="X228" s="157"/>
      <c r="Y228" s="75"/>
      <c r="Z228" s="75"/>
      <c r="AA228" s="75"/>
      <c r="AB228" s="157"/>
      <c r="AC228" s="14"/>
      <c r="AD228" s="14"/>
      <c r="AE228" s="75"/>
      <c r="AF228" s="75"/>
      <c r="AG228" s="75"/>
      <c r="AH228" s="157"/>
      <c r="AI228" s="75"/>
      <c r="AJ228" s="14"/>
      <c r="AK228" s="14"/>
      <c r="AL228" s="14"/>
      <c r="AM228" s="14"/>
      <c r="AN228" s="14"/>
      <c r="AO228" s="14"/>
      <c r="AP228" s="14"/>
      <c r="AQ228" s="14"/>
    </row>
    <row r="229" spans="7:43">
      <c r="G229" s="14"/>
      <c r="H229" s="14"/>
      <c r="I229" s="14"/>
      <c r="J229" s="75"/>
      <c r="K229" s="157"/>
      <c r="L229" s="75"/>
      <c r="M229" s="157"/>
      <c r="N229" s="14"/>
      <c r="O229" s="14"/>
      <c r="P229" s="157"/>
      <c r="Q229" s="157"/>
      <c r="R229" s="157"/>
      <c r="S229" s="14"/>
      <c r="T229" s="14"/>
      <c r="U229" s="157"/>
      <c r="V229" s="157"/>
      <c r="W229" s="157"/>
      <c r="X229" s="157"/>
      <c r="Y229" s="75"/>
      <c r="Z229" s="75"/>
      <c r="AA229" s="75"/>
      <c r="AB229" s="157"/>
      <c r="AC229" s="14"/>
      <c r="AD229" s="14"/>
      <c r="AE229" s="75"/>
      <c r="AF229" s="75"/>
      <c r="AG229" s="75"/>
      <c r="AH229" s="157"/>
      <c r="AI229" s="75"/>
      <c r="AJ229" s="14"/>
      <c r="AK229" s="14"/>
      <c r="AL229" s="14"/>
      <c r="AM229" s="14"/>
      <c r="AN229" s="14"/>
      <c r="AO229" s="14"/>
      <c r="AP229" s="14"/>
      <c r="AQ229" s="14"/>
    </row>
    <row r="230" spans="7:43">
      <c r="G230" s="14"/>
      <c r="H230" s="14"/>
      <c r="I230" s="14"/>
      <c r="J230" s="75"/>
      <c r="K230" s="157"/>
      <c r="L230" s="75"/>
      <c r="M230" s="157"/>
      <c r="N230" s="14"/>
      <c r="O230" s="14"/>
      <c r="P230" s="157"/>
      <c r="Q230" s="157"/>
      <c r="R230" s="157"/>
      <c r="S230" s="14"/>
      <c r="T230" s="14"/>
      <c r="U230" s="157"/>
      <c r="V230" s="157"/>
      <c r="W230" s="157"/>
      <c r="X230" s="157"/>
      <c r="Y230" s="75"/>
      <c r="Z230" s="75"/>
      <c r="AA230" s="75"/>
      <c r="AB230" s="157"/>
      <c r="AC230" s="14"/>
      <c r="AD230" s="14"/>
      <c r="AE230" s="75"/>
      <c r="AF230" s="75"/>
      <c r="AG230" s="75"/>
      <c r="AH230" s="157"/>
      <c r="AI230" s="75"/>
      <c r="AJ230" s="14"/>
      <c r="AK230" s="14"/>
      <c r="AL230" s="14"/>
      <c r="AM230" s="14"/>
      <c r="AN230" s="14"/>
      <c r="AO230" s="14"/>
      <c r="AP230" s="14"/>
      <c r="AQ230" s="14"/>
    </row>
    <row r="231" spans="7:43">
      <c r="G231" s="14"/>
      <c r="H231" s="14"/>
      <c r="I231" s="14"/>
      <c r="J231" s="75"/>
      <c r="K231" s="157"/>
      <c r="L231" s="75"/>
      <c r="M231" s="157"/>
      <c r="N231" s="14"/>
      <c r="O231" s="14"/>
      <c r="P231" s="157"/>
      <c r="Q231" s="157"/>
      <c r="R231" s="157"/>
      <c r="S231" s="14"/>
      <c r="T231" s="14"/>
      <c r="U231" s="157"/>
      <c r="V231" s="157"/>
      <c r="W231" s="157"/>
      <c r="X231" s="157"/>
      <c r="Y231" s="75"/>
      <c r="Z231" s="75"/>
      <c r="AA231" s="75"/>
      <c r="AB231" s="157"/>
      <c r="AC231" s="14"/>
      <c r="AD231" s="14"/>
      <c r="AE231" s="75"/>
      <c r="AF231" s="75"/>
      <c r="AG231" s="75"/>
      <c r="AH231" s="157"/>
      <c r="AI231" s="75"/>
      <c r="AJ231" s="14"/>
      <c r="AK231" s="14"/>
      <c r="AL231" s="14"/>
      <c r="AM231" s="14"/>
      <c r="AN231" s="14"/>
      <c r="AO231" s="14"/>
      <c r="AP231" s="14"/>
      <c r="AQ231" s="14"/>
    </row>
    <row r="232" spans="7:43">
      <c r="G232" s="14"/>
      <c r="H232" s="14"/>
      <c r="I232" s="14"/>
      <c r="J232" s="75"/>
      <c r="K232" s="157"/>
      <c r="L232" s="75"/>
      <c r="M232" s="157"/>
      <c r="N232" s="14"/>
      <c r="O232" s="14"/>
      <c r="P232" s="157"/>
      <c r="Q232" s="157"/>
      <c r="R232" s="157"/>
      <c r="S232" s="14"/>
      <c r="T232" s="14"/>
      <c r="U232" s="157"/>
      <c r="V232" s="157"/>
      <c r="W232" s="157"/>
      <c r="X232" s="157"/>
      <c r="Y232" s="75"/>
      <c r="Z232" s="75"/>
      <c r="AA232" s="75"/>
      <c r="AB232" s="157"/>
      <c r="AC232" s="14"/>
      <c r="AD232" s="14"/>
      <c r="AE232" s="75"/>
      <c r="AF232" s="75"/>
      <c r="AG232" s="75"/>
      <c r="AH232" s="157"/>
      <c r="AI232" s="75"/>
      <c r="AJ232" s="14"/>
      <c r="AK232" s="14"/>
      <c r="AL232" s="14"/>
      <c r="AM232" s="14"/>
      <c r="AN232" s="14"/>
      <c r="AO232" s="14"/>
      <c r="AP232" s="14"/>
      <c r="AQ232" s="14"/>
    </row>
    <row r="233" spans="7:43">
      <c r="G233" s="14"/>
      <c r="H233" s="14"/>
      <c r="I233" s="14"/>
      <c r="J233" s="75"/>
      <c r="K233" s="157"/>
      <c r="L233" s="75"/>
      <c r="M233" s="157"/>
      <c r="N233" s="14"/>
      <c r="O233" s="14"/>
      <c r="P233" s="157"/>
      <c r="Q233" s="157"/>
      <c r="R233" s="157"/>
      <c r="S233" s="14"/>
      <c r="T233" s="14"/>
      <c r="U233" s="157"/>
      <c r="V233" s="157"/>
      <c r="W233" s="157"/>
      <c r="X233" s="157"/>
      <c r="Y233" s="75"/>
      <c r="Z233" s="75"/>
      <c r="AA233" s="75"/>
      <c r="AB233" s="157"/>
      <c r="AC233" s="14"/>
      <c r="AD233" s="14"/>
      <c r="AE233" s="75"/>
      <c r="AF233" s="75"/>
      <c r="AG233" s="75"/>
      <c r="AH233" s="157"/>
      <c r="AI233" s="75"/>
      <c r="AJ233" s="14"/>
      <c r="AK233" s="14"/>
      <c r="AL233" s="14"/>
      <c r="AM233" s="14"/>
      <c r="AN233" s="14"/>
      <c r="AO233" s="14"/>
      <c r="AP233" s="14"/>
      <c r="AQ233" s="14"/>
    </row>
    <row r="234" spans="7:43">
      <c r="G234" s="14"/>
      <c r="H234" s="14"/>
      <c r="I234" s="14"/>
      <c r="J234" s="75"/>
      <c r="K234" s="157"/>
      <c r="L234" s="75"/>
      <c r="M234" s="157"/>
      <c r="N234" s="14"/>
      <c r="O234" s="14"/>
      <c r="P234" s="157"/>
      <c r="Q234" s="157"/>
      <c r="R234" s="157"/>
      <c r="S234" s="14"/>
      <c r="T234" s="14"/>
      <c r="U234" s="157"/>
      <c r="V234" s="157"/>
      <c r="W234" s="157"/>
      <c r="X234" s="157"/>
      <c r="Y234" s="75"/>
      <c r="Z234" s="75"/>
      <c r="AA234" s="75"/>
      <c r="AB234" s="157"/>
      <c r="AC234" s="14"/>
      <c r="AD234" s="14"/>
      <c r="AE234" s="75"/>
      <c r="AF234" s="75"/>
      <c r="AG234" s="75"/>
      <c r="AH234" s="157"/>
      <c r="AI234" s="75"/>
      <c r="AJ234" s="14"/>
      <c r="AK234" s="14"/>
      <c r="AL234" s="14"/>
      <c r="AM234" s="14"/>
      <c r="AN234" s="14"/>
      <c r="AO234" s="14"/>
      <c r="AP234" s="14"/>
      <c r="AQ234" s="14"/>
    </row>
    <row r="235" spans="7:43">
      <c r="G235" s="14"/>
      <c r="H235" s="14"/>
      <c r="I235" s="14"/>
      <c r="J235" s="75"/>
      <c r="K235" s="157"/>
      <c r="L235" s="75"/>
      <c r="M235" s="157"/>
      <c r="N235" s="14"/>
      <c r="O235" s="14"/>
      <c r="P235" s="157"/>
      <c r="Q235" s="157"/>
      <c r="R235" s="157"/>
      <c r="S235" s="14"/>
      <c r="T235" s="14"/>
      <c r="U235" s="157"/>
      <c r="V235" s="157"/>
      <c r="W235" s="157"/>
      <c r="X235" s="157"/>
      <c r="Y235" s="75"/>
      <c r="Z235" s="75"/>
      <c r="AA235" s="75"/>
      <c r="AB235" s="157"/>
      <c r="AC235" s="14"/>
      <c r="AD235" s="14"/>
      <c r="AE235" s="75"/>
      <c r="AF235" s="75"/>
      <c r="AG235" s="75"/>
      <c r="AH235" s="157"/>
      <c r="AI235" s="75"/>
      <c r="AJ235" s="14"/>
      <c r="AK235" s="14"/>
      <c r="AL235" s="14"/>
      <c r="AM235" s="14"/>
      <c r="AN235" s="14"/>
      <c r="AO235" s="14"/>
      <c r="AP235" s="14"/>
      <c r="AQ235" s="14"/>
    </row>
    <row r="236" spans="7:43">
      <c r="G236" s="14"/>
      <c r="H236" s="14"/>
      <c r="I236" s="14"/>
      <c r="J236" s="75"/>
      <c r="K236" s="157"/>
      <c r="L236" s="75"/>
      <c r="M236" s="157"/>
      <c r="N236" s="14"/>
      <c r="O236" s="14"/>
      <c r="P236" s="157"/>
      <c r="Q236" s="157"/>
      <c r="R236" s="157"/>
      <c r="S236" s="14"/>
      <c r="T236" s="14"/>
      <c r="U236" s="157"/>
      <c r="V236" s="157"/>
      <c r="W236" s="157"/>
      <c r="X236" s="157"/>
      <c r="Y236" s="75"/>
      <c r="Z236" s="75"/>
      <c r="AA236" s="75"/>
      <c r="AB236" s="157"/>
      <c r="AC236" s="14"/>
      <c r="AD236" s="14"/>
      <c r="AE236" s="75"/>
      <c r="AF236" s="75"/>
      <c r="AG236" s="75"/>
      <c r="AH236" s="157"/>
      <c r="AI236" s="75"/>
      <c r="AJ236" s="14"/>
      <c r="AK236" s="14"/>
      <c r="AL236" s="14"/>
      <c r="AM236" s="14"/>
      <c r="AN236" s="14"/>
      <c r="AO236" s="14"/>
      <c r="AP236" s="14"/>
      <c r="AQ236" s="14"/>
    </row>
    <row r="237" spans="7:43">
      <c r="G237" s="14"/>
      <c r="H237" s="14"/>
      <c r="I237" s="14"/>
      <c r="J237" s="75"/>
      <c r="K237" s="157"/>
      <c r="L237" s="75"/>
      <c r="M237" s="157"/>
      <c r="N237" s="14"/>
      <c r="O237" s="14"/>
      <c r="P237" s="157"/>
      <c r="Q237" s="157"/>
      <c r="R237" s="157"/>
      <c r="S237" s="14"/>
      <c r="T237" s="14"/>
      <c r="U237" s="157"/>
      <c r="V237" s="157"/>
      <c r="W237" s="157"/>
      <c r="X237" s="157"/>
      <c r="Y237" s="75"/>
      <c r="Z237" s="75"/>
      <c r="AA237" s="75"/>
      <c r="AB237" s="157"/>
      <c r="AC237" s="14"/>
      <c r="AD237" s="14"/>
      <c r="AE237" s="75"/>
      <c r="AF237" s="75"/>
      <c r="AG237" s="75"/>
      <c r="AH237" s="157"/>
      <c r="AI237" s="75"/>
      <c r="AJ237" s="14"/>
      <c r="AK237" s="14"/>
      <c r="AL237" s="14"/>
      <c r="AM237" s="14"/>
      <c r="AN237" s="14"/>
      <c r="AO237" s="14"/>
      <c r="AP237" s="14"/>
      <c r="AQ237" s="14"/>
    </row>
    <row r="238" spans="7:43">
      <c r="G238" s="14"/>
      <c r="H238" s="14"/>
      <c r="I238" s="14"/>
      <c r="J238" s="75"/>
      <c r="K238" s="157"/>
      <c r="L238" s="75"/>
      <c r="M238" s="157"/>
      <c r="N238" s="14"/>
      <c r="O238" s="14"/>
      <c r="P238" s="157"/>
      <c r="Q238" s="157"/>
      <c r="R238" s="157"/>
      <c r="S238" s="14"/>
      <c r="T238" s="14"/>
      <c r="U238" s="157"/>
      <c r="V238" s="157"/>
      <c r="W238" s="157"/>
      <c r="X238" s="157"/>
      <c r="Y238" s="75"/>
      <c r="Z238" s="75"/>
      <c r="AA238" s="75"/>
      <c r="AB238" s="157"/>
      <c r="AC238" s="14"/>
      <c r="AD238" s="14"/>
      <c r="AE238" s="75"/>
      <c r="AF238" s="75"/>
      <c r="AG238" s="75"/>
      <c r="AH238" s="157"/>
      <c r="AI238" s="75"/>
      <c r="AJ238" s="14"/>
      <c r="AK238" s="14"/>
      <c r="AL238" s="14"/>
      <c r="AM238" s="14"/>
      <c r="AN238" s="14"/>
      <c r="AO238" s="14"/>
      <c r="AP238" s="14"/>
      <c r="AQ238" s="14"/>
    </row>
    <row r="239" spans="7:43">
      <c r="G239" s="14"/>
      <c r="H239" s="14"/>
      <c r="I239" s="14"/>
      <c r="J239" s="75"/>
      <c r="K239" s="157"/>
      <c r="L239" s="75"/>
      <c r="M239" s="157"/>
      <c r="N239" s="14"/>
      <c r="O239" s="14"/>
      <c r="P239" s="157"/>
      <c r="Q239" s="157"/>
      <c r="R239" s="157"/>
      <c r="S239" s="14"/>
      <c r="T239" s="14"/>
      <c r="U239" s="157"/>
      <c r="V239" s="157"/>
      <c r="W239" s="157"/>
      <c r="X239" s="157"/>
      <c r="Y239" s="75"/>
      <c r="Z239" s="75"/>
      <c r="AA239" s="75"/>
      <c r="AB239" s="157"/>
      <c r="AC239" s="14"/>
      <c r="AD239" s="14"/>
      <c r="AE239" s="75"/>
      <c r="AF239" s="75"/>
      <c r="AG239" s="75"/>
      <c r="AH239" s="157"/>
      <c r="AI239" s="75"/>
      <c r="AJ239" s="14"/>
      <c r="AK239" s="14"/>
      <c r="AL239" s="14"/>
      <c r="AM239" s="14"/>
      <c r="AN239" s="14"/>
      <c r="AO239" s="14"/>
      <c r="AP239" s="14"/>
      <c r="AQ239" s="14"/>
    </row>
    <row r="240" spans="7:43">
      <c r="G240" s="14"/>
      <c r="H240" s="14"/>
      <c r="I240" s="14"/>
      <c r="J240" s="75"/>
      <c r="K240" s="157"/>
      <c r="L240" s="75"/>
      <c r="M240" s="157"/>
      <c r="N240" s="14"/>
      <c r="O240" s="14"/>
      <c r="P240" s="157"/>
      <c r="Q240" s="157"/>
      <c r="R240" s="157"/>
      <c r="S240" s="14"/>
      <c r="T240" s="14"/>
      <c r="U240" s="157"/>
      <c r="V240" s="157"/>
      <c r="W240" s="157"/>
      <c r="X240" s="157"/>
      <c r="Y240" s="75"/>
      <c r="Z240" s="75"/>
      <c r="AA240" s="75"/>
      <c r="AB240" s="157"/>
      <c r="AC240" s="14"/>
      <c r="AD240" s="14"/>
      <c r="AE240" s="75"/>
      <c r="AF240" s="75"/>
      <c r="AG240" s="75"/>
      <c r="AH240" s="157"/>
      <c r="AI240" s="75"/>
      <c r="AJ240" s="14"/>
      <c r="AK240" s="14"/>
      <c r="AL240" s="14"/>
      <c r="AM240" s="14"/>
      <c r="AN240" s="14"/>
      <c r="AO240" s="14"/>
      <c r="AP240" s="14"/>
      <c r="AQ240" s="14"/>
    </row>
    <row r="241" spans="7:43">
      <c r="G241" s="14"/>
      <c r="H241" s="14"/>
      <c r="I241" s="14"/>
      <c r="J241" s="75"/>
      <c r="K241" s="157"/>
      <c r="L241" s="75"/>
      <c r="M241" s="157"/>
      <c r="N241" s="14"/>
      <c r="O241" s="14"/>
      <c r="P241" s="157"/>
      <c r="Q241" s="157"/>
      <c r="R241" s="157"/>
      <c r="S241" s="14"/>
      <c r="T241" s="14"/>
      <c r="U241" s="157"/>
      <c r="V241" s="157"/>
      <c r="W241" s="157"/>
      <c r="X241" s="157"/>
      <c r="Y241" s="75"/>
      <c r="Z241" s="75"/>
      <c r="AA241" s="75"/>
      <c r="AB241" s="157"/>
      <c r="AC241" s="14"/>
      <c r="AD241" s="14"/>
      <c r="AE241" s="75"/>
      <c r="AF241" s="75"/>
      <c r="AG241" s="75"/>
      <c r="AH241" s="157"/>
      <c r="AI241" s="75"/>
      <c r="AJ241" s="14"/>
      <c r="AK241" s="14"/>
      <c r="AL241" s="14"/>
      <c r="AM241" s="14"/>
      <c r="AN241" s="14"/>
      <c r="AO241" s="14"/>
      <c r="AP241" s="14"/>
      <c r="AQ241" s="14"/>
    </row>
    <row r="242" spans="7:43">
      <c r="G242" s="14"/>
      <c r="H242" s="14"/>
      <c r="I242" s="14"/>
      <c r="J242" s="75"/>
      <c r="K242" s="157"/>
      <c r="L242" s="75"/>
      <c r="M242" s="157"/>
      <c r="N242" s="14"/>
      <c r="O242" s="14"/>
      <c r="P242" s="157"/>
      <c r="Q242" s="157"/>
      <c r="R242" s="157"/>
      <c r="S242" s="14"/>
      <c r="T242" s="14"/>
      <c r="U242" s="157"/>
      <c r="V242" s="157"/>
      <c r="W242" s="157"/>
      <c r="X242" s="157"/>
      <c r="Y242" s="75"/>
      <c r="Z242" s="75"/>
      <c r="AA242" s="75"/>
      <c r="AB242" s="157"/>
      <c r="AC242" s="14"/>
      <c r="AD242" s="14"/>
      <c r="AE242" s="75"/>
      <c r="AF242" s="75"/>
      <c r="AG242" s="75"/>
      <c r="AH242" s="157"/>
      <c r="AI242" s="75"/>
      <c r="AJ242" s="14"/>
      <c r="AK242" s="14"/>
      <c r="AL242" s="14"/>
      <c r="AM242" s="14"/>
      <c r="AN242" s="14"/>
      <c r="AO242" s="14"/>
      <c r="AP242" s="14"/>
      <c r="AQ242" s="14"/>
    </row>
    <row r="243" spans="7:43">
      <c r="G243" s="14"/>
      <c r="H243" s="14"/>
      <c r="I243" s="14"/>
      <c r="J243" s="75"/>
      <c r="K243" s="157"/>
      <c r="L243" s="75"/>
      <c r="M243" s="157"/>
      <c r="N243" s="14"/>
      <c r="O243" s="14"/>
      <c r="P243" s="157"/>
      <c r="Q243" s="157"/>
      <c r="R243" s="157"/>
      <c r="S243" s="14"/>
      <c r="T243" s="14"/>
      <c r="U243" s="157"/>
      <c r="V243" s="157"/>
      <c r="W243" s="157"/>
      <c r="X243" s="157"/>
      <c r="Y243" s="75"/>
      <c r="Z243" s="75"/>
      <c r="AA243" s="75"/>
      <c r="AB243" s="157"/>
      <c r="AC243" s="14"/>
      <c r="AD243" s="14"/>
      <c r="AE243" s="75"/>
      <c r="AF243" s="75"/>
      <c r="AG243" s="75"/>
      <c r="AH243" s="157"/>
      <c r="AI243" s="75"/>
      <c r="AJ243" s="14"/>
      <c r="AK243" s="14"/>
      <c r="AL243" s="14"/>
      <c r="AM243" s="14"/>
      <c r="AN243" s="14"/>
      <c r="AO243" s="14"/>
      <c r="AP243" s="14"/>
      <c r="AQ243" s="14"/>
    </row>
    <row r="244" spans="7:43">
      <c r="G244" s="14"/>
      <c r="H244" s="14"/>
      <c r="I244" s="14"/>
      <c r="J244" s="75"/>
      <c r="K244" s="157"/>
      <c r="L244" s="75"/>
      <c r="M244" s="157"/>
      <c r="N244" s="14"/>
      <c r="O244" s="14"/>
      <c r="P244" s="157"/>
      <c r="Q244" s="157"/>
      <c r="R244" s="157"/>
      <c r="S244" s="14"/>
      <c r="T244" s="14"/>
      <c r="U244" s="157"/>
      <c r="V244" s="157"/>
      <c r="W244" s="157"/>
      <c r="X244" s="157"/>
      <c r="Y244" s="75"/>
      <c r="Z244" s="75"/>
      <c r="AA244" s="75"/>
      <c r="AB244" s="157"/>
      <c r="AC244" s="14"/>
      <c r="AD244" s="14"/>
      <c r="AE244" s="75"/>
      <c r="AF244" s="75"/>
      <c r="AG244" s="75"/>
      <c r="AH244" s="157"/>
      <c r="AI244" s="75"/>
      <c r="AJ244" s="14"/>
      <c r="AK244" s="14"/>
      <c r="AL244" s="14"/>
      <c r="AM244" s="14"/>
      <c r="AN244" s="14"/>
      <c r="AO244" s="14"/>
      <c r="AP244" s="14"/>
      <c r="AQ244" s="14"/>
    </row>
    <row r="245" spans="7:43">
      <c r="G245" s="14"/>
      <c r="H245" s="14"/>
      <c r="I245" s="14"/>
      <c r="J245" s="75"/>
      <c r="K245" s="157"/>
      <c r="L245" s="75"/>
      <c r="M245" s="157"/>
      <c r="N245" s="14"/>
      <c r="O245" s="14"/>
      <c r="P245" s="157"/>
      <c r="Q245" s="157"/>
      <c r="R245" s="157"/>
      <c r="S245" s="14"/>
      <c r="T245" s="14"/>
      <c r="U245" s="157"/>
      <c r="V245" s="157"/>
      <c r="W245" s="157"/>
      <c r="X245" s="157"/>
      <c r="Y245" s="75"/>
      <c r="Z245" s="75"/>
      <c r="AA245" s="75"/>
      <c r="AB245" s="157"/>
      <c r="AC245" s="14"/>
      <c r="AD245" s="14"/>
      <c r="AE245" s="75"/>
      <c r="AF245" s="75"/>
      <c r="AG245" s="75"/>
      <c r="AH245" s="157"/>
      <c r="AI245" s="75"/>
      <c r="AJ245" s="14"/>
      <c r="AK245" s="14"/>
      <c r="AL245" s="14"/>
      <c r="AM245" s="14"/>
      <c r="AN245" s="14"/>
      <c r="AO245" s="14"/>
      <c r="AP245" s="14"/>
      <c r="AQ245" s="14"/>
    </row>
    <row r="246" spans="7:43">
      <c r="G246" s="14"/>
      <c r="H246" s="14"/>
      <c r="I246" s="14"/>
      <c r="J246" s="75"/>
      <c r="K246" s="157"/>
      <c r="L246" s="75"/>
      <c r="M246" s="157"/>
      <c r="N246" s="14"/>
      <c r="O246" s="14"/>
      <c r="P246" s="157"/>
      <c r="Q246" s="157"/>
      <c r="R246" s="157"/>
      <c r="S246" s="14"/>
      <c r="T246" s="14"/>
      <c r="U246" s="157"/>
      <c r="V246" s="157"/>
      <c r="W246" s="157"/>
      <c r="X246" s="157"/>
      <c r="Y246" s="75"/>
      <c r="Z246" s="75"/>
      <c r="AA246" s="75"/>
      <c r="AB246" s="157"/>
      <c r="AC246" s="14"/>
      <c r="AD246" s="14"/>
      <c r="AE246" s="75"/>
      <c r="AF246" s="75"/>
      <c r="AG246" s="75"/>
      <c r="AH246" s="157"/>
      <c r="AI246" s="75"/>
      <c r="AJ246" s="14"/>
      <c r="AK246" s="14"/>
      <c r="AL246" s="14"/>
      <c r="AM246" s="14"/>
      <c r="AN246" s="14"/>
      <c r="AO246" s="14"/>
      <c r="AP246" s="14"/>
      <c r="AQ246" s="14"/>
    </row>
    <row r="247" spans="7:43">
      <c r="G247" s="14"/>
      <c r="H247" s="14"/>
      <c r="I247" s="14"/>
      <c r="J247" s="75"/>
      <c r="K247" s="157"/>
      <c r="L247" s="75"/>
      <c r="M247" s="157"/>
      <c r="N247" s="14"/>
      <c r="O247" s="14"/>
      <c r="P247" s="157"/>
      <c r="Q247" s="157"/>
      <c r="R247" s="157"/>
      <c r="S247" s="14"/>
      <c r="T247" s="14"/>
      <c r="U247" s="157"/>
      <c r="V247" s="157"/>
      <c r="W247" s="157"/>
      <c r="X247" s="157"/>
      <c r="Y247" s="75"/>
      <c r="Z247" s="75"/>
      <c r="AA247" s="75"/>
      <c r="AB247" s="157"/>
      <c r="AC247" s="14"/>
      <c r="AD247" s="14"/>
      <c r="AE247" s="75"/>
      <c r="AF247" s="75"/>
      <c r="AG247" s="75"/>
      <c r="AH247" s="157"/>
      <c r="AI247" s="75"/>
      <c r="AJ247" s="14"/>
      <c r="AK247" s="14"/>
      <c r="AL247" s="14"/>
      <c r="AM247" s="14"/>
      <c r="AN247" s="14"/>
      <c r="AO247" s="14"/>
      <c r="AP247" s="14"/>
      <c r="AQ247" s="14"/>
    </row>
    <row r="248" spans="7:43">
      <c r="G248" s="14"/>
      <c r="H248" s="14"/>
      <c r="I248" s="14"/>
      <c r="J248" s="75"/>
      <c r="K248" s="157"/>
      <c r="L248" s="75"/>
      <c r="M248" s="157"/>
      <c r="N248" s="14"/>
      <c r="O248" s="14"/>
      <c r="P248" s="157"/>
      <c r="Q248" s="157"/>
      <c r="R248" s="157"/>
      <c r="S248" s="14"/>
      <c r="T248" s="14"/>
      <c r="U248" s="157"/>
      <c r="V248" s="157"/>
      <c r="W248" s="157"/>
      <c r="X248" s="157"/>
      <c r="Y248" s="75"/>
      <c r="Z248" s="75"/>
      <c r="AA248" s="75"/>
      <c r="AB248" s="157"/>
      <c r="AC248" s="14"/>
      <c r="AD248" s="14"/>
      <c r="AE248" s="75"/>
      <c r="AF248" s="75"/>
      <c r="AG248" s="75"/>
      <c r="AH248" s="157"/>
      <c r="AI248" s="75"/>
      <c r="AJ248" s="14"/>
      <c r="AK248" s="14"/>
      <c r="AL248" s="14"/>
      <c r="AM248" s="14"/>
      <c r="AN248" s="14"/>
      <c r="AO248" s="14"/>
      <c r="AP248" s="14"/>
      <c r="AQ248" s="14"/>
    </row>
    <row r="249" spans="7:43">
      <c r="G249" s="14"/>
      <c r="H249" s="14"/>
      <c r="I249" s="14"/>
      <c r="J249" s="75"/>
      <c r="K249" s="157"/>
      <c r="L249" s="75"/>
      <c r="M249" s="157"/>
      <c r="N249" s="14"/>
      <c r="O249" s="14"/>
      <c r="P249" s="157"/>
      <c r="Q249" s="157"/>
      <c r="R249" s="157"/>
      <c r="S249" s="14"/>
      <c r="T249" s="14"/>
      <c r="U249" s="157"/>
      <c r="V249" s="157"/>
      <c r="W249" s="157"/>
      <c r="X249" s="157"/>
      <c r="Y249" s="75"/>
      <c r="Z249" s="75"/>
      <c r="AA249" s="75"/>
      <c r="AB249" s="157"/>
      <c r="AC249" s="14"/>
      <c r="AD249" s="14"/>
      <c r="AE249" s="75"/>
      <c r="AF249" s="75"/>
      <c r="AG249" s="75"/>
      <c r="AH249" s="157"/>
      <c r="AI249" s="75"/>
      <c r="AJ249" s="14"/>
      <c r="AK249" s="14"/>
      <c r="AL249" s="14"/>
      <c r="AM249" s="14"/>
      <c r="AN249" s="14"/>
      <c r="AO249" s="14"/>
      <c r="AP249" s="14"/>
      <c r="AQ249" s="14"/>
    </row>
    <row r="250" spans="7:43">
      <c r="G250" s="14"/>
      <c r="H250" s="14"/>
      <c r="I250" s="14"/>
      <c r="J250" s="75"/>
      <c r="K250" s="157"/>
      <c r="L250" s="75"/>
      <c r="M250" s="157"/>
      <c r="N250" s="14"/>
      <c r="O250" s="14"/>
      <c r="P250" s="157"/>
      <c r="Q250" s="157"/>
      <c r="R250" s="157"/>
      <c r="S250" s="14"/>
      <c r="T250" s="14"/>
      <c r="U250" s="157"/>
      <c r="V250" s="157"/>
      <c r="W250" s="157"/>
      <c r="X250" s="157"/>
      <c r="Y250" s="75"/>
      <c r="Z250" s="75"/>
      <c r="AA250" s="75"/>
      <c r="AB250" s="157"/>
      <c r="AC250" s="14"/>
      <c r="AD250" s="14"/>
      <c r="AE250" s="75"/>
      <c r="AF250" s="75"/>
      <c r="AG250" s="75"/>
      <c r="AH250" s="157"/>
      <c r="AI250" s="75"/>
      <c r="AJ250" s="14"/>
      <c r="AK250" s="14"/>
      <c r="AL250" s="14"/>
      <c r="AM250" s="14"/>
      <c r="AN250" s="14"/>
      <c r="AO250" s="14"/>
      <c r="AP250" s="14"/>
      <c r="AQ250" s="14"/>
    </row>
    <row r="251" spans="7:43">
      <c r="G251" s="14"/>
      <c r="H251" s="14"/>
      <c r="I251" s="14"/>
      <c r="J251" s="75"/>
      <c r="K251" s="157"/>
      <c r="L251" s="75"/>
      <c r="M251" s="157"/>
      <c r="N251" s="14"/>
      <c r="O251" s="14"/>
      <c r="P251" s="157"/>
      <c r="Q251" s="157"/>
      <c r="R251" s="157"/>
      <c r="S251" s="14"/>
      <c r="T251" s="14"/>
      <c r="U251" s="157"/>
      <c r="V251" s="157"/>
      <c r="W251" s="157"/>
      <c r="X251" s="157"/>
      <c r="Y251" s="75"/>
      <c r="Z251" s="75"/>
      <c r="AA251" s="75"/>
      <c r="AB251" s="157"/>
      <c r="AC251" s="14"/>
      <c r="AD251" s="14"/>
      <c r="AE251" s="75"/>
      <c r="AF251" s="75"/>
      <c r="AG251" s="75"/>
      <c r="AH251" s="157"/>
      <c r="AI251" s="75"/>
      <c r="AJ251" s="14"/>
      <c r="AK251" s="14"/>
      <c r="AL251" s="14"/>
      <c r="AM251" s="14"/>
      <c r="AN251" s="14"/>
      <c r="AO251" s="14"/>
      <c r="AP251" s="14"/>
      <c r="AQ251" s="14"/>
    </row>
    <row r="252" spans="7:43">
      <c r="G252" s="14"/>
      <c r="H252" s="14"/>
      <c r="I252" s="14"/>
      <c r="J252" s="75"/>
      <c r="K252" s="157"/>
      <c r="L252" s="75"/>
      <c r="M252" s="157"/>
      <c r="N252" s="14"/>
      <c r="O252" s="14"/>
      <c r="P252" s="157"/>
      <c r="Q252" s="157"/>
      <c r="R252" s="157"/>
      <c r="S252" s="14"/>
      <c r="T252" s="14"/>
      <c r="U252" s="157"/>
      <c r="V252" s="157"/>
      <c r="W252" s="157"/>
      <c r="X252" s="157"/>
      <c r="Y252" s="75"/>
      <c r="Z252" s="75"/>
      <c r="AA252" s="75"/>
      <c r="AB252" s="157"/>
      <c r="AC252" s="14"/>
      <c r="AD252" s="14"/>
      <c r="AE252" s="75"/>
      <c r="AF252" s="75"/>
      <c r="AG252" s="75"/>
      <c r="AH252" s="157"/>
      <c r="AI252" s="75"/>
      <c r="AJ252" s="14"/>
      <c r="AK252" s="14"/>
      <c r="AL252" s="14"/>
      <c r="AM252" s="14"/>
      <c r="AN252" s="14"/>
      <c r="AO252" s="14"/>
      <c r="AP252" s="14"/>
      <c r="AQ252" s="14"/>
    </row>
    <row r="253" spans="7:43">
      <c r="G253" s="14"/>
      <c r="H253" s="14"/>
      <c r="I253" s="14"/>
      <c r="J253" s="75"/>
      <c r="K253" s="157"/>
      <c r="L253" s="75"/>
      <c r="M253" s="157"/>
      <c r="N253" s="14"/>
      <c r="O253" s="14"/>
      <c r="P253" s="157"/>
      <c r="Q253" s="157"/>
      <c r="R253" s="157"/>
      <c r="S253" s="14"/>
      <c r="T253" s="14"/>
      <c r="U253" s="157"/>
      <c r="V253" s="157"/>
      <c r="W253" s="157"/>
      <c r="X253" s="157"/>
      <c r="Y253" s="75"/>
      <c r="Z253" s="75"/>
      <c r="AA253" s="75"/>
      <c r="AB253" s="157"/>
      <c r="AC253" s="14"/>
      <c r="AD253" s="14"/>
      <c r="AE253" s="75"/>
      <c r="AF253" s="75"/>
      <c r="AG253" s="75"/>
      <c r="AH253" s="157"/>
      <c r="AI253" s="75"/>
      <c r="AJ253" s="14"/>
      <c r="AK253" s="14"/>
      <c r="AL253" s="14"/>
      <c r="AM253" s="14"/>
      <c r="AN253" s="14"/>
      <c r="AO253" s="14"/>
      <c r="AP253" s="14"/>
      <c r="AQ253" s="14"/>
    </row>
    <row r="254" spans="7:43">
      <c r="G254" s="14"/>
      <c r="H254" s="14"/>
      <c r="I254" s="14"/>
      <c r="J254" s="75"/>
      <c r="K254" s="157"/>
      <c r="L254" s="75"/>
      <c r="M254" s="157"/>
      <c r="N254" s="14"/>
      <c r="O254" s="14"/>
      <c r="P254" s="157"/>
      <c r="Q254" s="157"/>
      <c r="R254" s="157"/>
      <c r="S254" s="14"/>
      <c r="T254" s="14"/>
      <c r="U254" s="157"/>
      <c r="V254" s="157"/>
      <c r="W254" s="157"/>
      <c r="X254" s="157"/>
      <c r="Y254" s="75"/>
      <c r="Z254" s="75"/>
      <c r="AA254" s="75"/>
      <c r="AB254" s="157"/>
      <c r="AC254" s="14"/>
      <c r="AD254" s="14"/>
      <c r="AE254" s="75"/>
      <c r="AF254" s="75"/>
      <c r="AG254" s="75"/>
      <c r="AH254" s="157"/>
      <c r="AI254" s="75"/>
      <c r="AJ254" s="14"/>
      <c r="AK254" s="14"/>
      <c r="AL254" s="14"/>
      <c r="AM254" s="14"/>
      <c r="AN254" s="14"/>
      <c r="AO254" s="14"/>
      <c r="AP254" s="14"/>
      <c r="AQ254" s="14"/>
    </row>
    <row r="255" spans="7:43">
      <c r="G255" s="14"/>
      <c r="H255" s="14"/>
      <c r="I255" s="14"/>
      <c r="J255" s="75"/>
      <c r="K255" s="157"/>
      <c r="L255" s="75"/>
      <c r="M255" s="157"/>
      <c r="N255" s="14"/>
      <c r="O255" s="14"/>
      <c r="P255" s="157"/>
      <c r="Q255" s="157"/>
      <c r="R255" s="157"/>
      <c r="S255" s="14"/>
      <c r="T255" s="14"/>
      <c r="U255" s="157"/>
      <c r="V255" s="157"/>
      <c r="W255" s="157"/>
      <c r="X255" s="157"/>
      <c r="Y255" s="75"/>
      <c r="Z255" s="75"/>
      <c r="AA255" s="75"/>
      <c r="AB255" s="157"/>
      <c r="AC255" s="14"/>
      <c r="AD255" s="14"/>
      <c r="AE255" s="75"/>
      <c r="AF255" s="75"/>
      <c r="AG255" s="75"/>
      <c r="AH255" s="157"/>
      <c r="AI255" s="75"/>
      <c r="AJ255" s="14"/>
      <c r="AK255" s="14"/>
      <c r="AL255" s="14"/>
      <c r="AM255" s="14"/>
      <c r="AN255" s="14"/>
      <c r="AO255" s="14"/>
      <c r="AP255" s="14"/>
      <c r="AQ255" s="14"/>
    </row>
    <row r="256" spans="7:43">
      <c r="G256" s="14"/>
      <c r="H256" s="14"/>
      <c r="I256" s="14"/>
      <c r="J256" s="75"/>
      <c r="K256" s="157"/>
      <c r="L256" s="75"/>
      <c r="M256" s="157"/>
      <c r="N256" s="14"/>
      <c r="O256" s="14"/>
      <c r="P256" s="157"/>
      <c r="Q256" s="157"/>
      <c r="R256" s="157"/>
      <c r="S256" s="14"/>
      <c r="T256" s="14"/>
      <c r="U256" s="157"/>
      <c r="V256" s="157"/>
      <c r="W256" s="157"/>
      <c r="X256" s="157"/>
      <c r="Y256" s="75"/>
      <c r="Z256" s="75"/>
      <c r="AA256" s="75"/>
      <c r="AB256" s="157"/>
      <c r="AC256" s="14"/>
      <c r="AD256" s="14"/>
      <c r="AE256" s="75"/>
      <c r="AF256" s="75"/>
      <c r="AG256" s="75"/>
      <c r="AH256" s="157"/>
      <c r="AI256" s="75"/>
      <c r="AJ256" s="14"/>
      <c r="AK256" s="14"/>
      <c r="AL256" s="14"/>
      <c r="AM256" s="14"/>
      <c r="AN256" s="14"/>
      <c r="AO256" s="14"/>
      <c r="AP256" s="14"/>
      <c r="AQ256" s="14"/>
    </row>
    <row r="257" spans="7:43">
      <c r="G257" s="14"/>
      <c r="H257" s="14"/>
      <c r="I257" s="14"/>
      <c r="J257" s="75"/>
      <c r="K257" s="157"/>
      <c r="L257" s="75"/>
      <c r="M257" s="157"/>
      <c r="N257" s="14"/>
      <c r="O257" s="14"/>
      <c r="P257" s="157"/>
      <c r="Q257" s="157"/>
      <c r="R257" s="157"/>
      <c r="S257" s="14"/>
      <c r="T257" s="14"/>
      <c r="U257" s="157"/>
      <c r="V257" s="157"/>
      <c r="W257" s="157"/>
      <c r="X257" s="157"/>
      <c r="Y257" s="75"/>
      <c r="Z257" s="75"/>
      <c r="AA257" s="75"/>
      <c r="AB257" s="157"/>
      <c r="AC257" s="14"/>
      <c r="AD257" s="14"/>
      <c r="AE257" s="75"/>
      <c r="AF257" s="75"/>
      <c r="AG257" s="75"/>
      <c r="AH257" s="157"/>
      <c r="AI257" s="75"/>
      <c r="AJ257" s="14"/>
      <c r="AK257" s="14"/>
      <c r="AL257" s="14"/>
      <c r="AM257" s="14"/>
      <c r="AN257" s="14"/>
      <c r="AO257" s="14"/>
      <c r="AP257" s="14"/>
      <c r="AQ257" s="14"/>
    </row>
    <row r="258" spans="7:43">
      <c r="G258" s="14"/>
      <c r="H258" s="14"/>
      <c r="I258" s="14"/>
      <c r="J258" s="75"/>
      <c r="K258" s="157"/>
      <c r="L258" s="75"/>
      <c r="M258" s="157"/>
      <c r="N258" s="14"/>
      <c r="O258" s="14"/>
      <c r="P258" s="157"/>
      <c r="Q258" s="157"/>
      <c r="R258" s="157"/>
      <c r="S258" s="14"/>
      <c r="T258" s="14"/>
      <c r="U258" s="157"/>
      <c r="V258" s="157"/>
      <c r="W258" s="157"/>
      <c r="X258" s="157"/>
      <c r="Y258" s="75"/>
      <c r="Z258" s="75"/>
      <c r="AA258" s="75"/>
      <c r="AB258" s="157"/>
      <c r="AC258" s="14"/>
      <c r="AD258" s="14"/>
      <c r="AE258" s="75"/>
      <c r="AF258" s="75"/>
      <c r="AG258" s="75"/>
      <c r="AH258" s="157"/>
      <c r="AI258" s="75"/>
      <c r="AJ258" s="14"/>
      <c r="AK258" s="14"/>
      <c r="AL258" s="14"/>
      <c r="AM258" s="14"/>
      <c r="AN258" s="14"/>
      <c r="AO258" s="14"/>
      <c r="AP258" s="14"/>
      <c r="AQ258" s="14"/>
    </row>
    <row r="259" spans="7:43">
      <c r="G259" s="14"/>
      <c r="H259" s="14"/>
      <c r="I259" s="14"/>
      <c r="J259" s="75"/>
      <c r="K259" s="157"/>
      <c r="L259" s="75"/>
      <c r="M259" s="157"/>
      <c r="N259" s="14"/>
      <c r="O259" s="14"/>
      <c r="P259" s="157"/>
      <c r="Q259" s="157"/>
      <c r="R259" s="157"/>
      <c r="S259" s="14"/>
      <c r="T259" s="14"/>
      <c r="U259" s="157"/>
      <c r="V259" s="157"/>
      <c r="W259" s="157"/>
      <c r="X259" s="157"/>
      <c r="Y259" s="75"/>
      <c r="Z259" s="75"/>
      <c r="AA259" s="75"/>
      <c r="AB259" s="157"/>
      <c r="AC259" s="14"/>
      <c r="AD259" s="14"/>
      <c r="AE259" s="75"/>
      <c r="AF259" s="75"/>
      <c r="AG259" s="75"/>
      <c r="AH259" s="157"/>
      <c r="AI259" s="75"/>
      <c r="AJ259" s="14"/>
      <c r="AK259" s="14"/>
      <c r="AL259" s="14"/>
      <c r="AM259" s="14"/>
      <c r="AN259" s="14"/>
      <c r="AO259" s="14"/>
      <c r="AP259" s="14"/>
      <c r="AQ259" s="14"/>
    </row>
    <row r="260" spans="7:43">
      <c r="G260" s="14"/>
      <c r="H260" s="14"/>
      <c r="I260" s="14"/>
      <c r="J260" s="75"/>
      <c r="K260" s="157"/>
      <c r="L260" s="75"/>
      <c r="M260" s="157"/>
      <c r="N260" s="14"/>
      <c r="O260" s="14"/>
      <c r="P260" s="157"/>
      <c r="Q260" s="157"/>
      <c r="R260" s="157"/>
      <c r="S260" s="14"/>
      <c r="T260" s="14"/>
      <c r="U260" s="157"/>
      <c r="V260" s="157"/>
      <c r="W260" s="157"/>
      <c r="X260" s="157"/>
      <c r="Y260" s="75"/>
      <c r="Z260" s="75"/>
      <c r="AA260" s="75"/>
      <c r="AB260" s="157"/>
      <c r="AC260" s="14"/>
      <c r="AD260" s="14"/>
      <c r="AE260" s="75"/>
      <c r="AF260" s="75"/>
      <c r="AG260" s="75"/>
      <c r="AH260" s="157"/>
      <c r="AI260" s="75"/>
      <c r="AJ260" s="14"/>
      <c r="AK260" s="14"/>
      <c r="AL260" s="14"/>
      <c r="AM260" s="14"/>
      <c r="AN260" s="14"/>
      <c r="AO260" s="14"/>
      <c r="AP260" s="14"/>
      <c r="AQ260" s="14"/>
    </row>
    <row r="261" spans="7:43">
      <c r="G261" s="14"/>
      <c r="H261" s="14"/>
      <c r="I261" s="14"/>
      <c r="J261" s="75"/>
      <c r="K261" s="157"/>
      <c r="L261" s="75"/>
      <c r="M261" s="157"/>
      <c r="N261" s="14"/>
      <c r="O261" s="14"/>
      <c r="P261" s="157"/>
      <c r="Q261" s="157"/>
      <c r="R261" s="157"/>
      <c r="S261" s="14"/>
      <c r="T261" s="14"/>
      <c r="U261" s="157"/>
      <c r="V261" s="157"/>
      <c r="W261" s="157"/>
      <c r="X261" s="157"/>
      <c r="Y261" s="75"/>
      <c r="Z261" s="75"/>
      <c r="AA261" s="75"/>
      <c r="AB261" s="157"/>
      <c r="AC261" s="14"/>
      <c r="AD261" s="14"/>
      <c r="AE261" s="75"/>
      <c r="AF261" s="75"/>
      <c r="AG261" s="75"/>
      <c r="AH261" s="157"/>
      <c r="AI261" s="75"/>
      <c r="AJ261" s="14"/>
      <c r="AK261" s="14"/>
      <c r="AL261" s="14"/>
      <c r="AM261" s="14"/>
      <c r="AN261" s="14"/>
      <c r="AO261" s="14"/>
      <c r="AP261" s="14"/>
      <c r="AQ261" s="14"/>
    </row>
    <row r="262" spans="7:43">
      <c r="G262" s="14"/>
      <c r="H262" s="14"/>
      <c r="I262" s="14"/>
      <c r="J262" s="75"/>
      <c r="K262" s="157"/>
      <c r="L262" s="75"/>
      <c r="M262" s="157"/>
      <c r="N262" s="14"/>
      <c r="O262" s="14"/>
      <c r="P262" s="157"/>
      <c r="Q262" s="157"/>
      <c r="R262" s="157"/>
      <c r="S262" s="14"/>
      <c r="T262" s="14"/>
      <c r="U262" s="157"/>
      <c r="V262" s="157"/>
      <c r="W262" s="157"/>
      <c r="X262" s="157"/>
      <c r="Y262" s="75"/>
      <c r="Z262" s="75"/>
      <c r="AA262" s="75"/>
      <c r="AB262" s="157"/>
      <c r="AC262" s="14"/>
      <c r="AD262" s="14"/>
      <c r="AE262" s="75"/>
      <c r="AF262" s="75"/>
      <c r="AG262" s="75"/>
      <c r="AH262" s="157"/>
      <c r="AI262" s="75"/>
      <c r="AJ262" s="14"/>
      <c r="AK262" s="14"/>
      <c r="AL262" s="14"/>
      <c r="AM262" s="14"/>
      <c r="AN262" s="14"/>
      <c r="AO262" s="14"/>
      <c r="AP262" s="14"/>
      <c r="AQ262" s="14"/>
    </row>
    <row r="263" spans="7:43">
      <c r="G263" s="14"/>
      <c r="H263" s="14"/>
      <c r="I263" s="14"/>
      <c r="J263" s="75"/>
      <c r="K263" s="157"/>
      <c r="L263" s="75"/>
      <c r="M263" s="157"/>
      <c r="N263" s="14"/>
      <c r="O263" s="14"/>
      <c r="P263" s="157"/>
      <c r="Q263" s="157"/>
      <c r="R263" s="157"/>
      <c r="S263" s="14"/>
      <c r="T263" s="14"/>
      <c r="U263" s="157"/>
      <c r="V263" s="157"/>
      <c r="W263" s="157"/>
      <c r="X263" s="157"/>
      <c r="Y263" s="75"/>
      <c r="Z263" s="75"/>
      <c r="AA263" s="75"/>
      <c r="AB263" s="157"/>
      <c r="AC263" s="14"/>
      <c r="AD263" s="14"/>
      <c r="AE263" s="75"/>
      <c r="AF263" s="75"/>
      <c r="AG263" s="75"/>
      <c r="AH263" s="157"/>
      <c r="AI263" s="75"/>
      <c r="AJ263" s="14"/>
      <c r="AK263" s="14"/>
      <c r="AL263" s="14"/>
      <c r="AM263" s="14"/>
      <c r="AN263" s="14"/>
      <c r="AO263" s="14"/>
      <c r="AP263" s="14"/>
      <c r="AQ263" s="14"/>
    </row>
    <row r="264" spans="7:43">
      <c r="G264" s="14"/>
      <c r="H264" s="14"/>
      <c r="I264" s="14"/>
      <c r="J264" s="75"/>
      <c r="K264" s="157"/>
      <c r="L264" s="75"/>
      <c r="M264" s="157"/>
      <c r="N264" s="14"/>
      <c r="O264" s="14"/>
      <c r="P264" s="157"/>
      <c r="Q264" s="157"/>
      <c r="R264" s="157"/>
      <c r="S264" s="14"/>
      <c r="T264" s="14"/>
      <c r="U264" s="157"/>
      <c r="V264" s="157"/>
      <c r="W264" s="157"/>
      <c r="X264" s="157"/>
      <c r="Y264" s="75"/>
      <c r="Z264" s="75"/>
      <c r="AA264" s="75"/>
      <c r="AB264" s="157"/>
      <c r="AC264" s="14"/>
      <c r="AD264" s="14"/>
      <c r="AE264" s="75"/>
      <c r="AF264" s="75"/>
      <c r="AG264" s="75"/>
      <c r="AH264" s="157"/>
      <c r="AI264" s="75"/>
      <c r="AJ264" s="14"/>
      <c r="AK264" s="14"/>
      <c r="AL264" s="14"/>
      <c r="AM264" s="14"/>
      <c r="AN264" s="14"/>
      <c r="AO264" s="14"/>
      <c r="AP264" s="14"/>
      <c r="AQ264" s="14"/>
    </row>
    <row r="265" spans="7:43">
      <c r="G265" s="14"/>
      <c r="H265" s="14"/>
      <c r="I265" s="14"/>
      <c r="J265" s="75"/>
      <c r="K265" s="157"/>
      <c r="L265" s="75"/>
      <c r="M265" s="157"/>
      <c r="N265" s="14"/>
      <c r="O265" s="14"/>
      <c r="P265" s="157"/>
      <c r="Q265" s="157"/>
      <c r="R265" s="157"/>
      <c r="S265" s="14"/>
      <c r="T265" s="14"/>
      <c r="U265" s="157"/>
      <c r="V265" s="157"/>
      <c r="W265" s="157"/>
      <c r="X265" s="157"/>
      <c r="Y265" s="75"/>
      <c r="Z265" s="75"/>
      <c r="AA265" s="75"/>
      <c r="AB265" s="157"/>
      <c r="AC265" s="14"/>
      <c r="AD265" s="14"/>
      <c r="AE265" s="75"/>
      <c r="AF265" s="75"/>
      <c r="AG265" s="75"/>
      <c r="AH265" s="157"/>
      <c r="AI265" s="75"/>
      <c r="AJ265" s="14"/>
      <c r="AK265" s="14"/>
      <c r="AL265" s="14"/>
      <c r="AM265" s="14"/>
      <c r="AN265" s="14"/>
      <c r="AO265" s="14"/>
      <c r="AP265" s="14"/>
      <c r="AQ265" s="14"/>
    </row>
    <row r="266" spans="7:43">
      <c r="G266" s="14"/>
      <c r="H266" s="14"/>
      <c r="I266" s="14"/>
      <c r="J266" s="75"/>
      <c r="K266" s="157"/>
      <c r="L266" s="75"/>
      <c r="M266" s="157"/>
      <c r="N266" s="14"/>
      <c r="O266" s="14"/>
      <c r="P266" s="157"/>
      <c r="Q266" s="157"/>
      <c r="R266" s="157"/>
      <c r="S266" s="14"/>
      <c r="T266" s="14"/>
      <c r="U266" s="157"/>
      <c r="V266" s="157"/>
      <c r="W266" s="157"/>
      <c r="X266" s="157"/>
      <c r="Y266" s="75"/>
      <c r="Z266" s="75"/>
      <c r="AA266" s="75"/>
      <c r="AB266" s="157"/>
      <c r="AC266" s="14"/>
      <c r="AD266" s="14"/>
      <c r="AE266" s="75"/>
      <c r="AF266" s="75"/>
      <c r="AG266" s="75"/>
      <c r="AH266" s="157"/>
      <c r="AI266" s="75"/>
      <c r="AJ266" s="14"/>
      <c r="AK266" s="14"/>
      <c r="AL266" s="14"/>
      <c r="AM266" s="14"/>
      <c r="AN266" s="14"/>
      <c r="AO266" s="14"/>
      <c r="AP266" s="14"/>
      <c r="AQ266" s="14"/>
    </row>
    <row r="267" spans="7:43">
      <c r="G267" s="14"/>
      <c r="H267" s="14"/>
      <c r="I267" s="14"/>
      <c r="J267" s="75"/>
      <c r="K267" s="157"/>
      <c r="L267" s="75"/>
      <c r="M267" s="157"/>
      <c r="N267" s="14"/>
      <c r="O267" s="14"/>
      <c r="P267" s="157"/>
      <c r="Q267" s="157"/>
      <c r="R267" s="157"/>
      <c r="S267" s="14"/>
      <c r="T267" s="14"/>
      <c r="U267" s="157"/>
      <c r="V267" s="157"/>
      <c r="W267" s="157"/>
      <c r="X267" s="157"/>
      <c r="Y267" s="75"/>
      <c r="Z267" s="75"/>
      <c r="AA267" s="75"/>
      <c r="AB267" s="157"/>
      <c r="AC267" s="14"/>
      <c r="AD267" s="14"/>
      <c r="AE267" s="75"/>
      <c r="AF267" s="75"/>
      <c r="AG267" s="75"/>
      <c r="AH267" s="157"/>
      <c r="AI267" s="75"/>
      <c r="AJ267" s="14"/>
      <c r="AK267" s="14"/>
      <c r="AL267" s="14"/>
      <c r="AM267" s="14"/>
      <c r="AN267" s="14"/>
      <c r="AO267" s="14"/>
      <c r="AP267" s="14"/>
      <c r="AQ267" s="14"/>
    </row>
    <row r="268" spans="7:43">
      <c r="G268" s="14"/>
      <c r="H268" s="14"/>
      <c r="I268" s="14"/>
      <c r="J268" s="75"/>
      <c r="K268" s="157"/>
      <c r="L268" s="75"/>
      <c r="M268" s="157"/>
      <c r="N268" s="14"/>
      <c r="O268" s="14"/>
      <c r="P268" s="157"/>
      <c r="Q268" s="157"/>
      <c r="R268" s="157"/>
      <c r="S268" s="14"/>
      <c r="T268" s="14"/>
      <c r="U268" s="157"/>
      <c r="V268" s="157"/>
      <c r="W268" s="157"/>
      <c r="X268" s="157"/>
      <c r="Y268" s="75"/>
      <c r="Z268" s="75"/>
      <c r="AA268" s="75"/>
      <c r="AB268" s="157"/>
      <c r="AC268" s="14"/>
      <c r="AD268" s="14"/>
      <c r="AE268" s="75"/>
      <c r="AF268" s="75"/>
      <c r="AG268" s="75"/>
      <c r="AH268" s="157"/>
      <c r="AI268" s="75"/>
      <c r="AJ268" s="14"/>
      <c r="AK268" s="14"/>
      <c r="AL268" s="14"/>
      <c r="AM268" s="14"/>
      <c r="AN268" s="14"/>
      <c r="AO268" s="14"/>
      <c r="AP268" s="14"/>
      <c r="AQ268" s="14"/>
    </row>
    <row r="269" spans="7:43">
      <c r="G269" s="14"/>
      <c r="H269" s="14"/>
      <c r="I269" s="14"/>
      <c r="J269" s="75"/>
      <c r="K269" s="157"/>
      <c r="L269" s="75"/>
      <c r="M269" s="157"/>
      <c r="N269" s="14"/>
      <c r="O269" s="14"/>
      <c r="P269" s="157"/>
      <c r="Q269" s="157"/>
      <c r="R269" s="157"/>
      <c r="S269" s="14"/>
      <c r="T269" s="14"/>
      <c r="U269" s="157"/>
      <c r="V269" s="157"/>
      <c r="W269" s="157"/>
      <c r="X269" s="157"/>
      <c r="Y269" s="75"/>
      <c r="Z269" s="75"/>
      <c r="AA269" s="75"/>
      <c r="AB269" s="157"/>
      <c r="AC269" s="14"/>
      <c r="AD269" s="14"/>
      <c r="AE269" s="75"/>
      <c r="AF269" s="75"/>
      <c r="AG269" s="75"/>
      <c r="AH269" s="157"/>
      <c r="AI269" s="75"/>
      <c r="AJ269" s="14"/>
      <c r="AK269" s="14"/>
      <c r="AL269" s="14"/>
      <c r="AM269" s="14"/>
      <c r="AN269" s="14"/>
      <c r="AO269" s="14"/>
      <c r="AP269" s="14"/>
      <c r="AQ269" s="14"/>
    </row>
    <row r="270" spans="7:43">
      <c r="G270" s="14"/>
      <c r="H270" s="14"/>
      <c r="I270" s="14"/>
      <c r="J270" s="75"/>
      <c r="K270" s="157"/>
      <c r="L270" s="75"/>
      <c r="M270" s="157"/>
      <c r="N270" s="14"/>
      <c r="O270" s="14"/>
      <c r="P270" s="157"/>
      <c r="Q270" s="157"/>
      <c r="R270" s="157"/>
      <c r="S270" s="14"/>
      <c r="T270" s="14"/>
      <c r="U270" s="157"/>
      <c r="V270" s="157"/>
      <c r="W270" s="157"/>
      <c r="X270" s="157"/>
      <c r="Y270" s="75"/>
      <c r="Z270" s="75"/>
      <c r="AA270" s="75"/>
      <c r="AB270" s="157"/>
      <c r="AC270" s="14"/>
      <c r="AD270" s="14"/>
      <c r="AE270" s="75"/>
      <c r="AF270" s="75"/>
      <c r="AG270" s="75"/>
      <c r="AH270" s="157"/>
      <c r="AI270" s="75"/>
      <c r="AJ270" s="14"/>
      <c r="AK270" s="14"/>
      <c r="AL270" s="14"/>
      <c r="AM270" s="14"/>
      <c r="AN270" s="14"/>
      <c r="AO270" s="14"/>
      <c r="AP270" s="14"/>
      <c r="AQ270" s="14"/>
    </row>
    <row r="271" spans="7:43">
      <c r="G271" s="14"/>
      <c r="H271" s="14"/>
      <c r="I271" s="14"/>
      <c r="J271" s="75"/>
      <c r="K271" s="157"/>
      <c r="L271" s="75"/>
      <c r="M271" s="157"/>
      <c r="N271" s="14"/>
      <c r="O271" s="14"/>
      <c r="P271" s="157"/>
      <c r="Q271" s="157"/>
      <c r="R271" s="157"/>
      <c r="S271" s="14"/>
      <c r="T271" s="14"/>
      <c r="U271" s="157"/>
      <c r="V271" s="157"/>
      <c r="W271" s="157"/>
      <c r="X271" s="157"/>
      <c r="Y271" s="75"/>
      <c r="Z271" s="75"/>
      <c r="AA271" s="75"/>
      <c r="AB271" s="157"/>
      <c r="AC271" s="14"/>
      <c r="AD271" s="14"/>
      <c r="AE271" s="75"/>
      <c r="AF271" s="75"/>
      <c r="AG271" s="75"/>
      <c r="AH271" s="157"/>
      <c r="AI271" s="75"/>
      <c r="AJ271" s="14"/>
      <c r="AK271" s="14"/>
      <c r="AL271" s="14"/>
      <c r="AM271" s="14"/>
      <c r="AN271" s="14"/>
      <c r="AO271" s="14"/>
      <c r="AP271" s="14"/>
      <c r="AQ271" s="14"/>
    </row>
    <row r="272" spans="7:43">
      <c r="G272" s="14"/>
      <c r="H272" s="14"/>
      <c r="I272" s="14"/>
      <c r="J272" s="75"/>
      <c r="K272" s="157"/>
      <c r="L272" s="75"/>
      <c r="M272" s="157"/>
      <c r="N272" s="14"/>
      <c r="O272" s="14"/>
      <c r="P272" s="157"/>
      <c r="Q272" s="157"/>
      <c r="R272" s="157"/>
      <c r="S272" s="14"/>
      <c r="T272" s="14"/>
      <c r="U272" s="157"/>
      <c r="V272" s="157"/>
      <c r="W272" s="157"/>
      <c r="X272" s="157"/>
      <c r="Y272" s="75"/>
      <c r="Z272" s="75"/>
      <c r="AA272" s="75"/>
      <c r="AB272" s="157"/>
      <c r="AC272" s="14"/>
      <c r="AD272" s="14"/>
      <c r="AE272" s="75"/>
      <c r="AF272" s="75"/>
      <c r="AG272" s="75"/>
      <c r="AH272" s="157"/>
      <c r="AI272" s="75"/>
      <c r="AJ272" s="14"/>
      <c r="AK272" s="14"/>
      <c r="AL272" s="14"/>
      <c r="AM272" s="14"/>
      <c r="AN272" s="14"/>
      <c r="AO272" s="14"/>
      <c r="AP272" s="14"/>
      <c r="AQ272" s="14"/>
    </row>
    <row r="273" spans="1:43">
      <c r="G273" s="14"/>
      <c r="H273" s="14"/>
      <c r="I273" s="14"/>
      <c r="J273" s="75"/>
      <c r="K273" s="157"/>
      <c r="L273" s="75"/>
      <c r="M273" s="157"/>
      <c r="N273" s="14"/>
      <c r="O273" s="14"/>
      <c r="P273" s="157"/>
      <c r="Q273" s="157"/>
      <c r="R273" s="157"/>
      <c r="S273" s="14"/>
      <c r="T273" s="14"/>
      <c r="U273" s="157"/>
      <c r="V273" s="157"/>
      <c r="W273" s="157"/>
      <c r="X273" s="157"/>
      <c r="Y273" s="75"/>
      <c r="Z273" s="75"/>
      <c r="AA273" s="75"/>
      <c r="AB273" s="157"/>
      <c r="AC273" s="14"/>
      <c r="AD273" s="14"/>
      <c r="AE273" s="75"/>
      <c r="AF273" s="75"/>
      <c r="AG273" s="75"/>
      <c r="AH273" s="157"/>
      <c r="AI273" s="75"/>
      <c r="AJ273" s="14"/>
      <c r="AK273" s="14"/>
      <c r="AL273" s="14"/>
      <c r="AM273" s="14"/>
      <c r="AN273" s="14"/>
      <c r="AO273" s="14"/>
      <c r="AP273" s="14"/>
      <c r="AQ273" s="14"/>
    </row>
    <row r="274" spans="1:43">
      <c r="G274" s="14"/>
      <c r="H274" s="14"/>
      <c r="I274" s="14"/>
      <c r="J274" s="75"/>
      <c r="K274" s="157"/>
      <c r="L274" s="75"/>
      <c r="M274" s="157"/>
      <c r="N274" s="14"/>
      <c r="O274" s="14"/>
      <c r="P274" s="157"/>
      <c r="Q274" s="157"/>
      <c r="R274" s="157"/>
      <c r="S274" s="14"/>
      <c r="T274" s="14"/>
      <c r="U274" s="157"/>
      <c r="V274" s="157"/>
      <c r="W274" s="157"/>
      <c r="X274" s="157"/>
      <c r="Y274" s="75"/>
      <c r="Z274" s="75"/>
      <c r="AA274" s="75"/>
      <c r="AB274" s="157"/>
      <c r="AC274" s="14"/>
      <c r="AD274" s="14"/>
      <c r="AE274" s="75"/>
      <c r="AF274" s="75"/>
      <c r="AG274" s="75"/>
      <c r="AH274" s="157"/>
      <c r="AI274" s="75"/>
      <c r="AJ274" s="14"/>
      <c r="AK274" s="14"/>
      <c r="AL274" s="14"/>
      <c r="AM274" s="14"/>
      <c r="AN274" s="14"/>
      <c r="AO274" s="14"/>
      <c r="AP274" s="14"/>
      <c r="AQ274" s="14"/>
    </row>
    <row r="275" spans="1:43">
      <c r="G275" s="14"/>
      <c r="H275" s="14"/>
      <c r="I275" s="14"/>
      <c r="J275" s="75"/>
      <c r="K275" s="157"/>
      <c r="L275" s="75"/>
      <c r="M275" s="157"/>
      <c r="N275" s="14"/>
      <c r="O275" s="14"/>
      <c r="P275" s="157"/>
      <c r="Q275" s="157"/>
      <c r="R275" s="157"/>
      <c r="S275" s="14"/>
      <c r="T275" s="14"/>
      <c r="U275" s="157"/>
      <c r="V275" s="157"/>
      <c r="W275" s="157"/>
      <c r="X275" s="157"/>
      <c r="Y275" s="75"/>
      <c r="Z275" s="75"/>
      <c r="AA275" s="75"/>
      <c r="AB275" s="157"/>
      <c r="AC275" s="14"/>
      <c r="AD275" s="14"/>
      <c r="AE275" s="75"/>
      <c r="AF275" s="75"/>
      <c r="AG275" s="75"/>
      <c r="AH275" s="157"/>
      <c r="AI275" s="75"/>
      <c r="AJ275" s="14"/>
      <c r="AK275" s="14"/>
      <c r="AL275" s="14"/>
      <c r="AM275" s="14"/>
      <c r="AN275" s="14"/>
      <c r="AO275" s="14"/>
      <c r="AP275" s="14"/>
      <c r="AQ275" s="14"/>
    </row>
    <row r="276" spans="1:43">
      <c r="G276" s="14"/>
      <c r="H276" s="14"/>
      <c r="I276" s="14"/>
      <c r="J276" s="75"/>
      <c r="K276" s="157"/>
      <c r="L276" s="75"/>
      <c r="M276" s="157"/>
      <c r="N276" s="14"/>
      <c r="O276" s="14"/>
      <c r="P276" s="157"/>
      <c r="Q276" s="157"/>
      <c r="R276" s="157"/>
      <c r="S276" s="14"/>
      <c r="T276" s="14"/>
      <c r="U276" s="157"/>
      <c r="V276" s="157"/>
      <c r="W276" s="157"/>
      <c r="X276" s="157"/>
      <c r="Y276" s="75"/>
      <c r="Z276" s="75"/>
      <c r="AA276" s="75"/>
      <c r="AB276" s="157"/>
      <c r="AC276" s="14"/>
      <c r="AD276" s="14"/>
      <c r="AE276" s="75"/>
      <c r="AF276" s="75"/>
      <c r="AG276" s="75"/>
      <c r="AH276" s="157"/>
      <c r="AI276" s="75"/>
      <c r="AJ276" s="14"/>
      <c r="AK276" s="14"/>
      <c r="AL276" s="14"/>
      <c r="AM276" s="14"/>
      <c r="AN276" s="14"/>
      <c r="AO276" s="14"/>
      <c r="AP276" s="14"/>
      <c r="AQ276" s="14"/>
    </row>
    <row r="277" spans="1:43">
      <c r="G277" s="14"/>
      <c r="H277" s="14"/>
      <c r="I277" s="14"/>
      <c r="J277" s="75"/>
      <c r="K277" s="157"/>
      <c r="L277" s="75"/>
      <c r="M277" s="157"/>
      <c r="N277" s="14"/>
      <c r="O277" s="14"/>
      <c r="P277" s="157"/>
      <c r="Q277" s="157"/>
      <c r="R277" s="157"/>
      <c r="S277" s="14"/>
      <c r="T277" s="14"/>
      <c r="U277" s="157"/>
      <c r="V277" s="157"/>
      <c r="W277" s="157"/>
      <c r="X277" s="157"/>
      <c r="Y277" s="75"/>
      <c r="Z277" s="75"/>
      <c r="AA277" s="75"/>
      <c r="AB277" s="157"/>
      <c r="AC277" s="14"/>
      <c r="AD277" s="14"/>
      <c r="AE277" s="75"/>
      <c r="AF277" s="75"/>
      <c r="AG277" s="75"/>
      <c r="AH277" s="157"/>
      <c r="AI277" s="75"/>
      <c r="AJ277" s="14"/>
      <c r="AK277" s="14"/>
      <c r="AL277" s="14"/>
      <c r="AM277" s="14"/>
      <c r="AN277" s="14"/>
      <c r="AO277" s="14"/>
      <c r="AP277" s="14"/>
      <c r="AQ277" s="14"/>
    </row>
    <row r="278" spans="1:43">
      <c r="G278" s="14"/>
      <c r="H278" s="14"/>
      <c r="I278" s="14"/>
      <c r="J278" s="75"/>
      <c r="K278" s="157"/>
      <c r="L278" s="75"/>
      <c r="M278" s="157"/>
      <c r="N278" s="14"/>
      <c r="O278" s="14"/>
      <c r="P278" s="157"/>
      <c r="Q278" s="157"/>
      <c r="R278" s="157"/>
      <c r="S278" s="14"/>
      <c r="T278" s="14"/>
      <c r="U278" s="157"/>
      <c r="V278" s="157"/>
      <c r="W278" s="157"/>
      <c r="X278" s="157"/>
      <c r="Y278" s="75"/>
      <c r="Z278" s="75"/>
      <c r="AA278" s="75"/>
      <c r="AB278" s="157"/>
      <c r="AC278" s="14"/>
      <c r="AD278" s="14"/>
      <c r="AE278" s="75"/>
      <c r="AF278" s="75"/>
      <c r="AG278" s="75"/>
      <c r="AH278" s="157"/>
      <c r="AI278" s="75"/>
      <c r="AJ278" s="14"/>
      <c r="AK278" s="14"/>
      <c r="AL278" s="14"/>
      <c r="AM278" s="14"/>
      <c r="AN278" s="14"/>
      <c r="AO278" s="14"/>
      <c r="AP278" s="14"/>
      <c r="AQ278" s="14"/>
    </row>
    <row r="279" spans="1:43">
      <c r="G279" s="14"/>
      <c r="H279" s="14"/>
      <c r="I279" s="14"/>
      <c r="J279" s="75"/>
      <c r="K279" s="157"/>
      <c r="L279" s="75"/>
      <c r="M279" s="157"/>
      <c r="N279" s="14"/>
      <c r="O279" s="14"/>
      <c r="P279" s="157"/>
      <c r="Q279" s="157"/>
      <c r="R279" s="157"/>
      <c r="S279" s="14"/>
      <c r="T279" s="14"/>
      <c r="U279" s="157"/>
      <c r="V279" s="157"/>
      <c r="W279" s="157"/>
      <c r="X279" s="157"/>
      <c r="Y279" s="75"/>
      <c r="Z279" s="75"/>
      <c r="AA279" s="75"/>
      <c r="AB279" s="157"/>
      <c r="AC279" s="14"/>
      <c r="AD279" s="14"/>
      <c r="AE279" s="75"/>
      <c r="AF279" s="75"/>
      <c r="AG279" s="75"/>
      <c r="AH279" s="157"/>
      <c r="AI279" s="75"/>
      <c r="AJ279" s="14"/>
      <c r="AK279" s="14"/>
      <c r="AL279" s="14"/>
      <c r="AM279" s="14"/>
      <c r="AN279" s="14"/>
      <c r="AO279" s="14"/>
      <c r="AP279" s="14"/>
      <c r="AQ279" s="14"/>
    </row>
    <row r="280" spans="1:43">
      <c r="G280" s="14"/>
      <c r="H280" s="14"/>
      <c r="I280" s="14"/>
      <c r="J280" s="75"/>
      <c r="K280" s="157"/>
      <c r="L280" s="75"/>
      <c r="M280" s="157"/>
      <c r="N280" s="14"/>
      <c r="O280" s="14"/>
      <c r="P280" s="157"/>
      <c r="Q280" s="157"/>
      <c r="R280" s="157"/>
      <c r="S280" s="14"/>
      <c r="T280" s="14"/>
      <c r="U280" s="157"/>
      <c r="V280" s="157"/>
      <c r="W280" s="157"/>
      <c r="X280" s="157"/>
      <c r="Y280" s="75"/>
      <c r="Z280" s="75"/>
      <c r="AA280" s="75"/>
      <c r="AB280" s="157"/>
      <c r="AC280" s="14"/>
      <c r="AD280" s="14"/>
      <c r="AE280" s="75"/>
      <c r="AF280" s="75"/>
      <c r="AG280" s="75"/>
      <c r="AH280" s="157"/>
      <c r="AI280" s="75"/>
      <c r="AJ280" s="14"/>
      <c r="AK280" s="14"/>
      <c r="AL280" s="14"/>
      <c r="AM280" s="14"/>
      <c r="AN280" s="14"/>
      <c r="AO280" s="14"/>
      <c r="AP280" s="14"/>
      <c r="AQ280" s="14"/>
    </row>
    <row r="281" spans="1:43">
      <c r="G281" s="14"/>
      <c r="H281" s="14"/>
      <c r="I281" s="14"/>
      <c r="J281" s="75"/>
      <c r="K281" s="157"/>
      <c r="L281" s="75"/>
      <c r="M281" s="157"/>
      <c r="N281" s="14"/>
      <c r="O281" s="14"/>
      <c r="P281" s="157"/>
      <c r="Q281" s="157"/>
      <c r="R281" s="157"/>
      <c r="S281" s="14"/>
      <c r="T281" s="14"/>
      <c r="U281" s="157"/>
      <c r="V281" s="157"/>
      <c r="W281" s="157"/>
      <c r="X281" s="157"/>
      <c r="Y281" s="75"/>
      <c r="Z281" s="75"/>
      <c r="AA281" s="75"/>
      <c r="AB281" s="157"/>
      <c r="AC281" s="14"/>
      <c r="AD281" s="14"/>
      <c r="AE281" s="75"/>
      <c r="AF281" s="75"/>
      <c r="AG281" s="75"/>
      <c r="AH281" s="157"/>
      <c r="AI281" s="75"/>
      <c r="AJ281" s="14"/>
      <c r="AK281" s="14"/>
      <c r="AL281" s="14"/>
      <c r="AM281" s="14"/>
      <c r="AN281" s="14"/>
      <c r="AO281" s="14"/>
      <c r="AP281" s="14"/>
      <c r="AQ281" s="14"/>
    </row>
    <row r="282" spans="1:43">
      <c r="A282" s="31"/>
      <c r="B282" s="31"/>
      <c r="C282" s="31"/>
      <c r="D282" s="31"/>
      <c r="E282" s="31"/>
      <c r="F282" s="31"/>
      <c r="G282" s="31"/>
      <c r="H282" s="31"/>
      <c r="I282" s="31"/>
      <c r="J282" s="76"/>
      <c r="K282" s="158"/>
      <c r="L282" s="76"/>
      <c r="M282" s="157"/>
      <c r="N282" s="14"/>
      <c r="O282" s="14"/>
      <c r="P282" s="157"/>
      <c r="Q282" s="157"/>
      <c r="R282" s="157"/>
      <c r="S282" s="14"/>
      <c r="T282" s="14"/>
      <c r="U282" s="157"/>
      <c r="V282" s="157"/>
      <c r="W282" s="157"/>
      <c r="X282" s="157"/>
      <c r="Y282" s="75"/>
      <c r="Z282" s="75"/>
      <c r="AA282" s="75"/>
      <c r="AB282" s="157"/>
      <c r="AC282" s="14"/>
      <c r="AD282" s="14"/>
      <c r="AE282" s="75"/>
      <c r="AF282" s="75"/>
      <c r="AG282" s="75"/>
      <c r="AH282" s="157"/>
      <c r="AI282" s="75"/>
      <c r="AJ282" s="14"/>
      <c r="AK282" s="14"/>
      <c r="AL282" s="14"/>
      <c r="AM282" s="14"/>
      <c r="AN282" s="14"/>
      <c r="AO282" s="14"/>
      <c r="AP282" s="14"/>
    </row>
    <row r="283" spans="1:43">
      <c r="A283" s="35"/>
      <c r="B283" s="35"/>
      <c r="C283" s="35"/>
      <c r="D283" s="35"/>
      <c r="E283" s="35"/>
      <c r="F283" s="35"/>
      <c r="G283" s="35"/>
      <c r="H283" s="35"/>
      <c r="I283" s="35"/>
      <c r="J283" s="77"/>
      <c r="K283" s="159"/>
      <c r="L283" s="77"/>
      <c r="M283" s="158"/>
      <c r="N283" s="31"/>
      <c r="O283" s="31"/>
      <c r="P283" s="158"/>
      <c r="Q283" s="158"/>
      <c r="R283" s="158"/>
      <c r="S283" s="31"/>
      <c r="T283" s="31"/>
      <c r="U283" s="158"/>
      <c r="V283" s="158"/>
      <c r="W283" s="158"/>
      <c r="X283" s="158"/>
      <c r="Y283" s="76"/>
      <c r="Z283" s="76"/>
      <c r="AA283" s="76"/>
      <c r="AB283" s="158"/>
      <c r="AC283" s="31"/>
      <c r="AD283" s="31"/>
      <c r="AE283" s="76"/>
      <c r="AG283" s="76"/>
      <c r="AI283" s="76"/>
    </row>
    <row r="284" spans="1:43">
      <c r="A284" s="35"/>
      <c r="B284" s="35"/>
      <c r="C284" s="35"/>
      <c r="D284" s="35"/>
      <c r="E284" s="35"/>
      <c r="F284" s="35"/>
      <c r="G284" s="35"/>
      <c r="H284" s="35"/>
      <c r="I284" s="35"/>
      <c r="J284" s="77"/>
      <c r="K284" s="159"/>
      <c r="L284" s="77"/>
      <c r="M284" s="159"/>
      <c r="N284" s="35"/>
      <c r="O284" s="35"/>
      <c r="P284" s="159"/>
      <c r="Q284" s="159"/>
      <c r="R284" s="159"/>
      <c r="S284" s="35"/>
      <c r="T284" s="35"/>
      <c r="U284" s="159"/>
      <c r="V284" s="159"/>
      <c r="W284" s="159"/>
      <c r="X284" s="159"/>
      <c r="Y284" s="77"/>
      <c r="Z284" s="77"/>
      <c r="AA284" s="77"/>
      <c r="AB284" s="159"/>
      <c r="AC284" s="35"/>
      <c r="AD284" s="35"/>
      <c r="AE284" s="77"/>
      <c r="AG284" s="77"/>
      <c r="AI284" s="77"/>
    </row>
    <row r="285" spans="1:43">
      <c r="A285" s="35"/>
      <c r="B285" s="35"/>
      <c r="C285" s="35"/>
      <c r="D285" s="35"/>
      <c r="E285" s="35"/>
      <c r="F285" s="35"/>
      <c r="G285" s="35"/>
      <c r="H285" s="35"/>
      <c r="I285" s="35"/>
      <c r="J285" s="77"/>
      <c r="K285" s="159"/>
      <c r="L285" s="77"/>
      <c r="M285" s="159"/>
      <c r="N285" s="35"/>
      <c r="O285" s="35"/>
      <c r="P285" s="159"/>
      <c r="Q285" s="159"/>
      <c r="R285" s="159"/>
      <c r="S285" s="35"/>
      <c r="T285" s="35"/>
      <c r="U285" s="159"/>
      <c r="V285" s="159"/>
      <c r="W285" s="159"/>
      <c r="X285" s="159"/>
      <c r="Y285" s="77"/>
      <c r="Z285" s="77"/>
      <c r="AA285" s="77"/>
      <c r="AB285" s="159"/>
      <c r="AC285" s="35"/>
      <c r="AD285" s="35"/>
      <c r="AE285" s="77"/>
      <c r="AG285" s="77"/>
      <c r="AI285" s="77"/>
    </row>
    <row r="286" spans="1:43">
      <c r="A286" s="35"/>
      <c r="B286" s="35"/>
      <c r="C286" s="35"/>
      <c r="D286" s="35"/>
      <c r="E286" s="35"/>
      <c r="F286" s="35"/>
      <c r="G286" s="35"/>
      <c r="H286" s="35"/>
      <c r="I286" s="35"/>
      <c r="J286" s="77"/>
      <c r="K286" s="159"/>
      <c r="L286" s="77"/>
      <c r="M286" s="159"/>
      <c r="N286" s="35"/>
      <c r="O286" s="35"/>
      <c r="P286" s="159"/>
      <c r="Q286" s="159"/>
      <c r="R286" s="159"/>
      <c r="S286" s="35"/>
      <c r="T286" s="35"/>
      <c r="U286" s="159"/>
      <c r="V286" s="159"/>
      <c r="W286" s="159"/>
      <c r="X286" s="159"/>
      <c r="Y286" s="77"/>
      <c r="Z286" s="77"/>
      <c r="AA286" s="77"/>
      <c r="AB286" s="159"/>
      <c r="AC286" s="35"/>
      <c r="AD286" s="35"/>
      <c r="AE286" s="77"/>
      <c r="AG286" s="77"/>
      <c r="AI286" s="77"/>
    </row>
    <row r="287" spans="1:43">
      <c r="A287" s="35"/>
      <c r="B287" s="35"/>
      <c r="C287" s="35"/>
      <c r="D287" s="35"/>
      <c r="E287" s="35"/>
      <c r="F287" s="35"/>
      <c r="G287" s="35"/>
      <c r="H287" s="35"/>
      <c r="I287" s="35"/>
      <c r="J287" s="77"/>
      <c r="K287" s="159"/>
      <c r="L287" s="77"/>
      <c r="M287" s="159"/>
      <c r="N287" s="35"/>
      <c r="O287" s="35"/>
      <c r="P287" s="159"/>
      <c r="Q287" s="159"/>
      <c r="R287" s="159"/>
      <c r="S287" s="35"/>
      <c r="T287" s="35"/>
      <c r="U287" s="159"/>
      <c r="V287" s="159"/>
      <c r="W287" s="159"/>
      <c r="X287" s="159"/>
      <c r="Y287" s="77"/>
      <c r="Z287" s="77"/>
      <c r="AA287" s="77"/>
      <c r="AB287" s="159"/>
      <c r="AC287" s="35"/>
      <c r="AD287" s="35"/>
      <c r="AE287" s="77"/>
      <c r="AG287" s="77"/>
      <c r="AI287" s="77"/>
    </row>
    <row r="288" spans="1:43">
      <c r="A288" s="35"/>
      <c r="B288" s="35"/>
      <c r="C288" s="35"/>
      <c r="D288" s="35"/>
      <c r="E288" s="35"/>
      <c r="F288" s="35"/>
      <c r="G288" s="35"/>
      <c r="H288" s="35"/>
      <c r="I288" s="35"/>
      <c r="J288" s="77"/>
      <c r="K288" s="159"/>
      <c r="L288" s="77"/>
      <c r="M288" s="159"/>
      <c r="N288" s="35"/>
      <c r="O288" s="35"/>
      <c r="P288" s="159"/>
      <c r="Q288" s="159"/>
      <c r="R288" s="159"/>
      <c r="S288" s="35"/>
      <c r="T288" s="35"/>
      <c r="U288" s="159"/>
      <c r="V288" s="159"/>
      <c r="W288" s="159"/>
      <c r="X288" s="159"/>
      <c r="Y288" s="77"/>
      <c r="Z288" s="77"/>
      <c r="AA288" s="77"/>
      <c r="AB288" s="159"/>
      <c r="AC288" s="35"/>
      <c r="AD288" s="35"/>
      <c r="AE288" s="77"/>
      <c r="AG288" s="77"/>
      <c r="AI288" s="77"/>
    </row>
    <row r="289" spans="1:35">
      <c r="A289" s="35"/>
      <c r="B289" s="35"/>
      <c r="C289" s="35"/>
      <c r="D289" s="35"/>
      <c r="E289" s="35"/>
      <c r="F289" s="35"/>
      <c r="G289" s="35"/>
      <c r="H289" s="35"/>
      <c r="I289" s="35"/>
      <c r="J289" s="77"/>
      <c r="K289" s="159"/>
      <c r="L289" s="77"/>
      <c r="M289" s="159"/>
      <c r="N289" s="35"/>
      <c r="O289" s="35"/>
      <c r="P289" s="159"/>
      <c r="Q289" s="159"/>
      <c r="R289" s="159"/>
      <c r="S289" s="35"/>
      <c r="T289" s="35"/>
      <c r="U289" s="159"/>
      <c r="V289" s="159"/>
      <c r="W289" s="159"/>
      <c r="X289" s="159"/>
      <c r="Y289" s="77"/>
      <c r="Z289" s="77"/>
      <c r="AA289" s="77"/>
      <c r="AB289" s="159"/>
      <c r="AC289" s="35"/>
      <c r="AD289" s="35"/>
      <c r="AE289" s="77"/>
      <c r="AG289" s="77"/>
      <c r="AI289" s="77"/>
    </row>
    <row r="290" spans="1:35">
      <c r="A290" s="35"/>
      <c r="B290" s="35"/>
      <c r="C290" s="35"/>
      <c r="D290" s="35"/>
      <c r="E290" s="35"/>
      <c r="F290" s="35"/>
      <c r="G290" s="35"/>
      <c r="H290" s="35"/>
      <c r="I290" s="35"/>
      <c r="J290" s="77"/>
      <c r="K290" s="159"/>
      <c r="L290" s="77"/>
      <c r="M290" s="159"/>
      <c r="N290" s="35"/>
      <c r="O290" s="35"/>
      <c r="P290" s="159"/>
      <c r="Q290" s="159"/>
      <c r="R290" s="159"/>
      <c r="S290" s="35"/>
      <c r="T290" s="35"/>
      <c r="U290" s="159"/>
      <c r="V290" s="159"/>
      <c r="W290" s="159"/>
      <c r="X290" s="159"/>
      <c r="Y290" s="77"/>
      <c r="Z290" s="77"/>
      <c r="AA290" s="77"/>
      <c r="AB290" s="159"/>
      <c r="AC290" s="35"/>
      <c r="AD290" s="35"/>
      <c r="AE290" s="77"/>
      <c r="AG290" s="77"/>
      <c r="AI290" s="77"/>
    </row>
    <row r="291" spans="1:35">
      <c r="A291" s="35"/>
      <c r="B291" s="35"/>
      <c r="C291" s="35"/>
      <c r="D291" s="35"/>
      <c r="E291" s="35"/>
      <c r="F291" s="35"/>
      <c r="G291" s="35"/>
      <c r="H291" s="35"/>
      <c r="I291" s="35"/>
      <c r="J291" s="77"/>
      <c r="K291" s="159"/>
      <c r="L291" s="77"/>
      <c r="M291" s="159"/>
      <c r="N291" s="35"/>
      <c r="O291" s="35"/>
      <c r="P291" s="159"/>
      <c r="Q291" s="159"/>
      <c r="R291" s="159"/>
      <c r="S291" s="35"/>
      <c r="T291" s="35"/>
      <c r="U291" s="159"/>
      <c r="V291" s="159"/>
      <c r="W291" s="159"/>
      <c r="X291" s="159"/>
      <c r="Y291" s="77"/>
      <c r="Z291" s="77"/>
      <c r="AA291" s="77"/>
      <c r="AB291" s="159"/>
      <c r="AC291" s="35"/>
      <c r="AD291" s="35"/>
      <c r="AE291" s="77"/>
      <c r="AG291" s="77"/>
      <c r="AI291" s="77"/>
    </row>
    <row r="292" spans="1:35">
      <c r="A292" s="35"/>
      <c r="B292" s="35"/>
      <c r="C292" s="35"/>
      <c r="D292" s="35"/>
      <c r="E292" s="35"/>
      <c r="F292" s="35"/>
      <c r="G292" s="35"/>
      <c r="H292" s="35"/>
      <c r="I292" s="35"/>
      <c r="J292" s="77"/>
      <c r="K292" s="159"/>
      <c r="L292" s="77"/>
      <c r="M292" s="159"/>
      <c r="N292" s="35"/>
      <c r="O292" s="35"/>
      <c r="P292" s="159"/>
      <c r="Q292" s="159"/>
      <c r="R292" s="159"/>
      <c r="S292" s="35"/>
      <c r="T292" s="35"/>
      <c r="U292" s="159"/>
      <c r="V292" s="159"/>
      <c r="W292" s="159"/>
      <c r="X292" s="159"/>
      <c r="Y292" s="77"/>
      <c r="Z292" s="77"/>
      <c r="AA292" s="77"/>
      <c r="AB292" s="159"/>
      <c r="AC292" s="35"/>
      <c r="AD292" s="35"/>
      <c r="AE292" s="77"/>
      <c r="AG292" s="77"/>
      <c r="AI292" s="77"/>
    </row>
    <row r="293" spans="1:35">
      <c r="A293" s="35"/>
      <c r="B293" s="35"/>
      <c r="C293" s="35"/>
      <c r="D293" s="35"/>
      <c r="E293" s="35"/>
      <c r="F293" s="35"/>
      <c r="G293" s="35"/>
      <c r="H293" s="35"/>
      <c r="I293" s="35"/>
      <c r="J293" s="77"/>
      <c r="K293" s="159"/>
      <c r="L293" s="77"/>
      <c r="M293" s="159"/>
      <c r="N293" s="35"/>
      <c r="O293" s="35"/>
      <c r="P293" s="159"/>
      <c r="Q293" s="159"/>
      <c r="R293" s="159"/>
      <c r="S293" s="35"/>
      <c r="T293" s="35"/>
      <c r="U293" s="159"/>
      <c r="V293" s="159"/>
      <c r="W293" s="159"/>
      <c r="X293" s="159"/>
      <c r="Y293" s="77"/>
      <c r="Z293" s="77"/>
      <c r="AA293" s="77"/>
      <c r="AB293" s="159"/>
      <c r="AC293" s="35"/>
      <c r="AD293" s="35"/>
      <c r="AE293" s="77"/>
      <c r="AG293" s="77"/>
      <c r="AI293" s="77"/>
    </row>
    <row r="294" spans="1:35">
      <c r="A294" s="35"/>
      <c r="B294" s="35"/>
      <c r="C294" s="35"/>
      <c r="D294" s="35"/>
      <c r="E294" s="35"/>
      <c r="F294" s="35"/>
      <c r="G294" s="35"/>
      <c r="H294" s="35"/>
      <c r="I294" s="35"/>
      <c r="J294" s="77"/>
      <c r="K294" s="159"/>
      <c r="L294" s="77"/>
      <c r="M294" s="159"/>
      <c r="N294" s="35"/>
      <c r="O294" s="35"/>
      <c r="P294" s="159"/>
      <c r="Q294" s="159"/>
      <c r="R294" s="159"/>
      <c r="S294" s="35"/>
      <c r="T294" s="35"/>
      <c r="U294" s="159"/>
      <c r="V294" s="159"/>
      <c r="W294" s="159"/>
      <c r="X294" s="159"/>
      <c r="Y294" s="77"/>
      <c r="Z294" s="77"/>
      <c r="AA294" s="77"/>
      <c r="AB294" s="159"/>
      <c r="AC294" s="35"/>
      <c r="AD294" s="35"/>
      <c r="AE294" s="77"/>
      <c r="AG294" s="77"/>
      <c r="AI294" s="77"/>
    </row>
    <row r="295" spans="1:35">
      <c r="A295" s="35"/>
      <c r="B295" s="35"/>
      <c r="C295" s="35"/>
      <c r="D295" s="35"/>
      <c r="E295" s="35"/>
      <c r="F295" s="35"/>
      <c r="G295" s="35"/>
      <c r="H295" s="35"/>
      <c r="I295" s="35"/>
      <c r="J295" s="77"/>
      <c r="K295" s="159"/>
      <c r="L295" s="77"/>
      <c r="M295" s="159"/>
      <c r="N295" s="35"/>
      <c r="O295" s="35"/>
      <c r="P295" s="159"/>
      <c r="Q295" s="159"/>
      <c r="R295" s="159"/>
      <c r="S295" s="35"/>
      <c r="T295" s="35"/>
      <c r="U295" s="159"/>
      <c r="V295" s="159"/>
      <c r="W295" s="159"/>
      <c r="X295" s="159"/>
      <c r="Y295" s="77"/>
      <c r="Z295" s="77"/>
      <c r="AA295" s="77"/>
      <c r="AB295" s="159"/>
      <c r="AC295" s="35"/>
      <c r="AD295" s="35"/>
      <c r="AE295" s="77"/>
      <c r="AG295" s="77"/>
      <c r="AI295" s="77"/>
    </row>
    <row r="296" spans="1:35">
      <c r="A296" s="35"/>
      <c r="B296" s="35"/>
      <c r="C296" s="35"/>
      <c r="D296" s="35"/>
      <c r="E296" s="35"/>
      <c r="F296" s="35"/>
      <c r="G296" s="35"/>
      <c r="H296" s="35"/>
      <c r="I296" s="35"/>
      <c r="J296" s="77"/>
      <c r="K296" s="159"/>
      <c r="L296" s="77"/>
      <c r="M296" s="159"/>
      <c r="N296" s="35"/>
      <c r="O296" s="35"/>
      <c r="P296" s="159"/>
      <c r="Q296" s="159"/>
      <c r="R296" s="159"/>
      <c r="S296" s="35"/>
      <c r="T296" s="35"/>
      <c r="U296" s="159"/>
      <c r="V296" s="159"/>
      <c r="W296" s="159"/>
      <c r="X296" s="159"/>
      <c r="Y296" s="77"/>
      <c r="Z296" s="77"/>
      <c r="AA296" s="77"/>
      <c r="AB296" s="159"/>
      <c r="AC296" s="35"/>
      <c r="AD296" s="35"/>
      <c r="AE296" s="77"/>
      <c r="AG296" s="77"/>
      <c r="AI296" s="77"/>
    </row>
    <row r="297" spans="1:35">
      <c r="A297" s="35"/>
      <c r="B297" s="35"/>
      <c r="C297" s="35"/>
      <c r="D297" s="35"/>
      <c r="E297" s="35"/>
      <c r="F297" s="35"/>
      <c r="G297" s="35"/>
      <c r="H297" s="35"/>
      <c r="I297" s="35"/>
      <c r="J297" s="77"/>
      <c r="K297" s="159"/>
      <c r="L297" s="77"/>
      <c r="M297" s="159"/>
      <c r="N297" s="35"/>
      <c r="O297" s="35"/>
      <c r="P297" s="159"/>
      <c r="Q297" s="159"/>
      <c r="R297" s="159"/>
      <c r="S297" s="35"/>
      <c r="T297" s="35"/>
      <c r="U297" s="159"/>
      <c r="V297" s="159"/>
      <c r="W297" s="159"/>
      <c r="X297" s="159"/>
      <c r="Y297" s="77"/>
      <c r="Z297" s="77"/>
      <c r="AA297" s="77"/>
      <c r="AB297" s="159"/>
      <c r="AC297" s="35"/>
      <c r="AD297" s="35"/>
      <c r="AE297" s="77"/>
      <c r="AG297" s="77"/>
      <c r="AI297" s="77"/>
    </row>
    <row r="298" spans="1:35">
      <c r="A298" s="35"/>
      <c r="B298" s="35"/>
      <c r="C298" s="35"/>
      <c r="D298" s="35"/>
      <c r="E298" s="35"/>
      <c r="F298" s="35"/>
      <c r="G298" s="35"/>
      <c r="H298" s="35"/>
      <c r="I298" s="35"/>
      <c r="J298" s="77"/>
      <c r="K298" s="159"/>
      <c r="L298" s="77"/>
      <c r="M298" s="159"/>
      <c r="N298" s="35"/>
      <c r="O298" s="35"/>
      <c r="P298" s="159"/>
      <c r="Q298" s="159"/>
      <c r="R298" s="159"/>
      <c r="S298" s="35"/>
      <c r="T298" s="35"/>
      <c r="U298" s="159"/>
      <c r="V298" s="159"/>
      <c r="W298" s="159"/>
      <c r="X298" s="159"/>
      <c r="Y298" s="77"/>
      <c r="Z298" s="77"/>
      <c r="AA298" s="77"/>
      <c r="AB298" s="159"/>
      <c r="AC298" s="35"/>
      <c r="AD298" s="35"/>
      <c r="AE298" s="77"/>
      <c r="AG298" s="77"/>
      <c r="AI298" s="77"/>
    </row>
    <row r="299" spans="1:35">
      <c r="A299" s="35"/>
      <c r="B299" s="35"/>
      <c r="C299" s="35"/>
      <c r="D299" s="35"/>
      <c r="E299" s="35"/>
      <c r="F299" s="35"/>
      <c r="G299" s="35"/>
      <c r="H299" s="35"/>
      <c r="I299" s="35"/>
      <c r="J299" s="77"/>
      <c r="K299" s="159"/>
      <c r="L299" s="77"/>
      <c r="M299" s="159"/>
      <c r="N299" s="35"/>
      <c r="O299" s="35"/>
      <c r="P299" s="159"/>
      <c r="Q299" s="159"/>
      <c r="R299" s="159"/>
      <c r="S299" s="35"/>
      <c r="T299" s="35"/>
      <c r="U299" s="159"/>
      <c r="V299" s="159"/>
      <c r="W299" s="159"/>
      <c r="X299" s="159"/>
      <c r="Y299" s="77"/>
      <c r="Z299" s="77"/>
      <c r="AA299" s="77"/>
      <c r="AB299" s="159"/>
      <c r="AC299" s="35"/>
      <c r="AD299" s="35"/>
      <c r="AE299" s="77"/>
      <c r="AG299" s="77"/>
      <c r="AI299" s="77"/>
    </row>
    <row r="300" spans="1:35">
      <c r="A300" s="35"/>
      <c r="B300" s="35"/>
      <c r="C300" s="35"/>
      <c r="D300" s="35"/>
      <c r="E300" s="35"/>
      <c r="F300" s="35"/>
      <c r="G300" s="35"/>
      <c r="H300" s="35"/>
      <c r="I300" s="35"/>
      <c r="J300" s="77"/>
      <c r="K300" s="159"/>
      <c r="L300" s="77"/>
      <c r="M300" s="159"/>
      <c r="N300" s="35"/>
      <c r="O300" s="35"/>
      <c r="P300" s="159"/>
      <c r="Q300" s="159"/>
      <c r="R300" s="159"/>
      <c r="S300" s="35"/>
      <c r="T300" s="35"/>
      <c r="U300" s="159"/>
      <c r="V300" s="159"/>
      <c r="W300" s="159"/>
      <c r="X300" s="159"/>
      <c r="Y300" s="77"/>
      <c r="Z300" s="77"/>
      <c r="AA300" s="77"/>
      <c r="AB300" s="159"/>
      <c r="AC300" s="35"/>
      <c r="AD300" s="35"/>
      <c r="AE300" s="77"/>
      <c r="AG300" s="77"/>
      <c r="AI300" s="77"/>
    </row>
    <row r="301" spans="1:35">
      <c r="A301" s="35"/>
      <c r="B301" s="35"/>
      <c r="C301" s="35"/>
      <c r="D301" s="35"/>
      <c r="E301" s="35"/>
      <c r="F301" s="35"/>
      <c r="G301" s="35"/>
      <c r="H301" s="35"/>
      <c r="I301" s="35"/>
      <c r="J301" s="77"/>
      <c r="K301" s="159"/>
      <c r="L301" s="77"/>
      <c r="M301" s="159"/>
      <c r="N301" s="35"/>
      <c r="O301" s="35"/>
      <c r="P301" s="159"/>
      <c r="Q301" s="159"/>
      <c r="R301" s="159"/>
      <c r="S301" s="35"/>
      <c r="T301" s="35"/>
      <c r="U301" s="159"/>
      <c r="V301" s="159"/>
      <c r="W301" s="159"/>
      <c r="X301" s="159"/>
      <c r="Y301" s="77"/>
      <c r="Z301" s="77"/>
      <c r="AA301" s="77"/>
      <c r="AB301" s="159"/>
      <c r="AC301" s="35"/>
      <c r="AD301" s="35"/>
      <c r="AE301" s="77"/>
      <c r="AG301" s="77"/>
      <c r="AI301" s="77"/>
    </row>
    <row r="302" spans="1:35">
      <c r="A302" s="35"/>
      <c r="B302" s="35"/>
      <c r="C302" s="35"/>
      <c r="D302" s="35"/>
      <c r="E302" s="35"/>
      <c r="F302" s="35"/>
      <c r="G302" s="35"/>
      <c r="H302" s="35"/>
      <c r="I302" s="35"/>
      <c r="J302" s="77"/>
      <c r="K302" s="159"/>
      <c r="L302" s="77"/>
      <c r="M302" s="159"/>
      <c r="N302" s="35"/>
      <c r="O302" s="35"/>
      <c r="P302" s="159"/>
      <c r="Q302" s="159"/>
      <c r="R302" s="159"/>
      <c r="S302" s="35"/>
      <c r="T302" s="35"/>
      <c r="U302" s="159"/>
      <c r="V302" s="159"/>
      <c r="W302" s="159"/>
      <c r="X302" s="159"/>
      <c r="Y302" s="77"/>
      <c r="Z302" s="77"/>
      <c r="AA302" s="77"/>
      <c r="AB302" s="159"/>
      <c r="AC302" s="35"/>
      <c r="AD302" s="35"/>
      <c r="AE302" s="77"/>
      <c r="AG302" s="77"/>
      <c r="AI302" s="77"/>
    </row>
    <row r="303" spans="1:35">
      <c r="A303" s="35"/>
      <c r="B303" s="35"/>
      <c r="C303" s="35"/>
      <c r="D303" s="35"/>
      <c r="E303" s="35"/>
      <c r="F303" s="35"/>
      <c r="G303" s="35"/>
      <c r="H303" s="35"/>
      <c r="I303" s="35"/>
      <c r="J303" s="77"/>
      <c r="K303" s="159"/>
      <c r="L303" s="77"/>
      <c r="M303" s="159"/>
      <c r="N303" s="35"/>
      <c r="O303" s="35"/>
      <c r="P303" s="159"/>
      <c r="Q303" s="159"/>
      <c r="R303" s="159"/>
      <c r="S303" s="35"/>
      <c r="T303" s="35"/>
      <c r="U303" s="159"/>
      <c r="V303" s="159"/>
      <c r="W303" s="159"/>
      <c r="X303" s="159"/>
      <c r="Y303" s="77"/>
      <c r="Z303" s="77"/>
      <c r="AA303" s="77"/>
      <c r="AB303" s="159"/>
      <c r="AC303" s="35"/>
      <c r="AD303" s="35"/>
      <c r="AE303" s="77"/>
      <c r="AG303" s="77"/>
      <c r="AI303" s="77"/>
    </row>
    <row r="304" spans="1:35">
      <c r="A304" s="35"/>
      <c r="B304" s="35"/>
      <c r="C304" s="35"/>
      <c r="D304" s="35"/>
      <c r="E304" s="35"/>
      <c r="F304" s="35"/>
      <c r="G304" s="35"/>
      <c r="H304" s="35"/>
      <c r="I304" s="35"/>
      <c r="J304" s="77"/>
      <c r="K304" s="159"/>
      <c r="L304" s="77"/>
      <c r="M304" s="159"/>
      <c r="N304" s="35"/>
      <c r="O304" s="35"/>
      <c r="P304" s="159"/>
      <c r="Q304" s="159"/>
      <c r="R304" s="159"/>
      <c r="S304" s="35"/>
      <c r="T304" s="35"/>
      <c r="U304" s="159"/>
      <c r="V304" s="159"/>
      <c r="W304" s="159"/>
      <c r="X304" s="159"/>
      <c r="Y304" s="77"/>
      <c r="Z304" s="77"/>
      <c r="AA304" s="77"/>
      <c r="AB304" s="159"/>
      <c r="AC304" s="35"/>
      <c r="AD304" s="35"/>
      <c r="AE304" s="77"/>
      <c r="AG304" s="77"/>
      <c r="AI304" s="77"/>
    </row>
    <row r="305" spans="1:35">
      <c r="A305" s="35"/>
      <c r="B305" s="35"/>
      <c r="C305" s="35"/>
      <c r="D305" s="35"/>
      <c r="E305" s="35"/>
      <c r="F305" s="35"/>
      <c r="G305" s="35"/>
      <c r="H305" s="35"/>
      <c r="I305" s="35"/>
      <c r="J305" s="77"/>
      <c r="K305" s="159"/>
      <c r="L305" s="77"/>
      <c r="M305" s="159"/>
      <c r="N305" s="35"/>
      <c r="O305" s="35"/>
      <c r="P305" s="159"/>
      <c r="Q305" s="159"/>
      <c r="R305" s="159"/>
      <c r="S305" s="35"/>
      <c r="T305" s="35"/>
      <c r="U305" s="159"/>
      <c r="V305" s="159"/>
      <c r="W305" s="159"/>
      <c r="X305" s="159"/>
      <c r="Y305" s="77"/>
      <c r="Z305" s="77"/>
      <c r="AA305" s="77"/>
      <c r="AB305" s="159"/>
      <c r="AC305" s="35"/>
      <c r="AD305" s="35"/>
      <c r="AE305" s="77"/>
      <c r="AG305" s="77"/>
      <c r="AI305" s="77"/>
    </row>
    <row r="306" spans="1:35">
      <c r="A306" s="35"/>
      <c r="B306" s="35"/>
      <c r="C306" s="35"/>
      <c r="D306" s="35"/>
      <c r="E306" s="35"/>
      <c r="F306" s="35"/>
      <c r="G306" s="35"/>
      <c r="H306" s="35"/>
      <c r="I306" s="35"/>
      <c r="J306" s="77"/>
      <c r="K306" s="159"/>
      <c r="L306" s="77"/>
      <c r="M306" s="159"/>
      <c r="N306" s="35"/>
      <c r="O306" s="35"/>
      <c r="P306" s="159"/>
      <c r="Q306" s="159"/>
      <c r="R306" s="159"/>
      <c r="S306" s="35"/>
      <c r="T306" s="35"/>
      <c r="U306" s="159"/>
      <c r="V306" s="159"/>
      <c r="W306" s="159"/>
      <c r="X306" s="159"/>
      <c r="Y306" s="77"/>
      <c r="Z306" s="77"/>
      <c r="AA306" s="77"/>
      <c r="AB306" s="159"/>
      <c r="AC306" s="35"/>
      <c r="AD306" s="35"/>
      <c r="AE306" s="77"/>
      <c r="AG306" s="77"/>
      <c r="AI306" s="77"/>
    </row>
    <row r="307" spans="1:35">
      <c r="A307" s="35"/>
      <c r="B307" s="35"/>
      <c r="C307" s="35"/>
      <c r="D307" s="35"/>
      <c r="E307" s="35"/>
      <c r="F307" s="35"/>
      <c r="G307" s="35"/>
      <c r="H307" s="35"/>
      <c r="I307" s="35"/>
      <c r="J307" s="77"/>
      <c r="K307" s="159"/>
      <c r="L307" s="77"/>
      <c r="M307" s="159"/>
      <c r="N307" s="35"/>
      <c r="O307" s="35"/>
      <c r="P307" s="159"/>
      <c r="Q307" s="159"/>
      <c r="R307" s="159"/>
      <c r="S307" s="35"/>
      <c r="T307" s="35"/>
      <c r="U307" s="159"/>
      <c r="V307" s="159"/>
      <c r="W307" s="159"/>
      <c r="X307" s="159"/>
      <c r="Y307" s="77"/>
      <c r="Z307" s="77"/>
      <c r="AA307" s="77"/>
      <c r="AB307" s="159"/>
      <c r="AC307" s="35"/>
      <c r="AD307" s="35"/>
      <c r="AE307" s="77"/>
      <c r="AG307" s="77"/>
      <c r="AI307" s="77"/>
    </row>
    <row r="308" spans="1:35">
      <c r="A308" s="35"/>
      <c r="B308" s="35"/>
      <c r="C308" s="35"/>
      <c r="D308" s="35"/>
      <c r="E308" s="35"/>
      <c r="F308" s="35"/>
      <c r="G308" s="35"/>
      <c r="H308" s="35"/>
      <c r="I308" s="35"/>
      <c r="J308" s="77"/>
      <c r="K308" s="159"/>
      <c r="L308" s="77"/>
      <c r="M308" s="159"/>
      <c r="N308" s="35"/>
      <c r="O308" s="35"/>
      <c r="P308" s="159"/>
      <c r="Q308" s="159"/>
      <c r="R308" s="159"/>
      <c r="S308" s="35"/>
      <c r="T308" s="35"/>
      <c r="U308" s="159"/>
      <c r="V308" s="159"/>
      <c r="W308" s="159"/>
      <c r="X308" s="159"/>
      <c r="Y308" s="77"/>
      <c r="Z308" s="77"/>
      <c r="AA308" s="77"/>
      <c r="AB308" s="159"/>
      <c r="AC308" s="35"/>
      <c r="AD308" s="35"/>
      <c r="AE308" s="77"/>
      <c r="AG308" s="77"/>
      <c r="AI308" s="77"/>
    </row>
    <row r="309" spans="1:35">
      <c r="A309" s="35"/>
      <c r="B309" s="35"/>
      <c r="C309" s="35"/>
      <c r="D309" s="35"/>
      <c r="E309" s="35"/>
      <c r="F309" s="35"/>
      <c r="G309" s="35"/>
      <c r="H309" s="35"/>
      <c r="I309" s="35"/>
      <c r="J309" s="77"/>
      <c r="K309" s="159"/>
      <c r="L309" s="77"/>
      <c r="M309" s="159"/>
      <c r="N309" s="35"/>
      <c r="O309" s="35"/>
      <c r="P309" s="159"/>
      <c r="Q309" s="159"/>
      <c r="R309" s="159"/>
      <c r="S309" s="35"/>
      <c r="T309" s="35"/>
      <c r="U309" s="159"/>
      <c r="V309" s="159"/>
      <c r="W309" s="159"/>
      <c r="X309" s="159"/>
      <c r="Y309" s="77"/>
      <c r="Z309" s="77"/>
      <c r="AA309" s="77"/>
      <c r="AB309" s="159"/>
      <c r="AC309" s="35"/>
      <c r="AD309" s="35"/>
      <c r="AE309" s="77"/>
      <c r="AG309" s="77"/>
      <c r="AI309" s="77"/>
    </row>
    <row r="310" spans="1:35">
      <c r="A310" s="35"/>
      <c r="B310" s="35"/>
      <c r="C310" s="35"/>
      <c r="D310" s="35"/>
      <c r="E310" s="35"/>
      <c r="F310" s="35"/>
      <c r="G310" s="35"/>
      <c r="H310" s="35"/>
      <c r="I310" s="35"/>
      <c r="J310" s="77"/>
      <c r="K310" s="159"/>
      <c r="L310" s="77"/>
      <c r="M310" s="159"/>
      <c r="N310" s="35"/>
      <c r="O310" s="35"/>
      <c r="P310" s="159"/>
      <c r="Q310" s="159"/>
      <c r="R310" s="159"/>
      <c r="S310" s="35"/>
      <c r="T310" s="35"/>
      <c r="U310" s="159"/>
      <c r="V310" s="159"/>
      <c r="W310" s="159"/>
      <c r="X310" s="159"/>
      <c r="Y310" s="77"/>
      <c r="Z310" s="77"/>
      <c r="AA310" s="77"/>
      <c r="AB310" s="159"/>
      <c r="AC310" s="35"/>
      <c r="AD310" s="35"/>
      <c r="AE310" s="77"/>
      <c r="AG310" s="77"/>
      <c r="AI310" s="77"/>
    </row>
    <row r="311" spans="1:35">
      <c r="A311" s="35"/>
      <c r="B311" s="35"/>
      <c r="C311" s="35"/>
      <c r="D311" s="35"/>
      <c r="E311" s="35"/>
      <c r="F311" s="35"/>
      <c r="G311" s="35"/>
      <c r="H311" s="35"/>
      <c r="I311" s="35"/>
      <c r="J311" s="77"/>
      <c r="K311" s="159"/>
      <c r="L311" s="77"/>
      <c r="M311" s="159"/>
      <c r="N311" s="35"/>
      <c r="O311" s="35"/>
      <c r="P311" s="159"/>
      <c r="Q311" s="159"/>
      <c r="R311" s="159"/>
      <c r="S311" s="35"/>
      <c r="T311" s="35"/>
      <c r="U311" s="159"/>
      <c r="V311" s="159"/>
      <c r="W311" s="159"/>
      <c r="X311" s="159"/>
      <c r="Y311" s="77"/>
      <c r="Z311" s="77"/>
      <c r="AA311" s="77"/>
      <c r="AB311" s="159"/>
      <c r="AC311" s="35"/>
      <c r="AD311" s="35"/>
      <c r="AE311" s="77"/>
      <c r="AG311" s="77"/>
      <c r="AI311" s="77"/>
    </row>
    <row r="312" spans="1:35">
      <c r="A312" s="35"/>
      <c r="B312" s="35"/>
      <c r="C312" s="35"/>
      <c r="D312" s="35"/>
      <c r="E312" s="35"/>
      <c r="F312" s="35"/>
      <c r="G312" s="35"/>
      <c r="H312" s="35"/>
      <c r="I312" s="35"/>
      <c r="J312" s="77"/>
      <c r="K312" s="159"/>
      <c r="L312" s="77"/>
      <c r="M312" s="159"/>
      <c r="N312" s="35"/>
      <c r="O312" s="35"/>
      <c r="P312" s="159"/>
      <c r="Q312" s="159"/>
      <c r="R312" s="159"/>
      <c r="S312" s="35"/>
      <c r="T312" s="35"/>
      <c r="U312" s="159"/>
      <c r="V312" s="159"/>
      <c r="W312" s="159"/>
      <c r="X312" s="159"/>
      <c r="Y312" s="77"/>
      <c r="Z312" s="77"/>
      <c r="AA312" s="77"/>
      <c r="AB312" s="159"/>
      <c r="AC312" s="35"/>
      <c r="AD312" s="35"/>
      <c r="AE312" s="77"/>
      <c r="AG312" s="77"/>
      <c r="AI312" s="77"/>
    </row>
    <row r="313" spans="1:35">
      <c r="A313" s="35"/>
      <c r="B313" s="35"/>
      <c r="C313" s="35"/>
      <c r="D313" s="35"/>
      <c r="E313" s="35"/>
      <c r="F313" s="35"/>
      <c r="G313" s="35"/>
      <c r="H313" s="35"/>
      <c r="I313" s="35"/>
      <c r="J313" s="77"/>
      <c r="K313" s="159"/>
      <c r="L313" s="77"/>
      <c r="M313" s="159"/>
      <c r="N313" s="35"/>
      <c r="O313" s="35"/>
      <c r="P313" s="159"/>
      <c r="Q313" s="159"/>
      <c r="R313" s="159"/>
      <c r="S313" s="35"/>
      <c r="T313" s="35"/>
      <c r="U313" s="159"/>
      <c r="V313" s="159"/>
      <c r="W313" s="159"/>
      <c r="X313" s="159"/>
      <c r="Y313" s="77"/>
      <c r="Z313" s="77"/>
      <c r="AA313" s="77"/>
      <c r="AB313" s="159"/>
      <c r="AC313" s="35"/>
      <c r="AD313" s="35"/>
      <c r="AE313" s="77"/>
      <c r="AG313" s="77"/>
      <c r="AI313" s="77"/>
    </row>
    <row r="314" spans="1:35">
      <c r="A314" s="35"/>
      <c r="B314" s="35"/>
      <c r="C314" s="35"/>
      <c r="D314" s="35"/>
      <c r="E314" s="35"/>
      <c r="F314" s="35"/>
      <c r="G314" s="35"/>
      <c r="H314" s="35"/>
      <c r="I314" s="35"/>
      <c r="J314" s="77"/>
      <c r="K314" s="159"/>
      <c r="L314" s="77"/>
      <c r="M314" s="159"/>
      <c r="N314" s="35"/>
      <c r="O314" s="35"/>
      <c r="P314" s="159"/>
      <c r="Q314" s="159"/>
      <c r="R314" s="159"/>
      <c r="S314" s="35"/>
      <c r="T314" s="35"/>
      <c r="U314" s="159"/>
      <c r="V314" s="159"/>
      <c r="W314" s="159"/>
      <c r="X314" s="159"/>
      <c r="Y314" s="77"/>
      <c r="Z314" s="77"/>
      <c r="AA314" s="77"/>
      <c r="AB314" s="159"/>
      <c r="AC314" s="35"/>
      <c r="AD314" s="35"/>
      <c r="AE314" s="77"/>
      <c r="AG314" s="77"/>
      <c r="AI314" s="77"/>
    </row>
    <row r="315" spans="1:35">
      <c r="A315" s="35"/>
      <c r="B315" s="35"/>
      <c r="C315" s="35"/>
      <c r="D315" s="35"/>
      <c r="E315" s="35"/>
      <c r="F315" s="35"/>
      <c r="G315" s="35"/>
      <c r="H315" s="35"/>
      <c r="I315" s="35"/>
      <c r="J315" s="77"/>
      <c r="K315" s="159"/>
      <c r="L315" s="77"/>
      <c r="M315" s="159"/>
      <c r="N315" s="35"/>
      <c r="O315" s="35"/>
      <c r="P315" s="159"/>
      <c r="Q315" s="159"/>
      <c r="R315" s="159"/>
      <c r="S315" s="35"/>
      <c r="T315" s="35"/>
      <c r="U315" s="159"/>
      <c r="V315" s="159"/>
      <c r="W315" s="159"/>
      <c r="X315" s="159"/>
      <c r="Y315" s="77"/>
      <c r="Z315" s="77"/>
      <c r="AA315" s="77"/>
      <c r="AB315" s="159"/>
      <c r="AC315" s="35"/>
      <c r="AD315" s="35"/>
      <c r="AE315" s="77"/>
      <c r="AG315" s="77"/>
      <c r="AI315" s="77"/>
    </row>
    <row r="316" spans="1:35">
      <c r="A316" s="35"/>
      <c r="B316" s="35"/>
      <c r="C316" s="35"/>
      <c r="D316" s="35"/>
      <c r="E316" s="35"/>
      <c r="F316" s="35"/>
      <c r="G316" s="35"/>
      <c r="H316" s="35"/>
      <c r="I316" s="35"/>
      <c r="J316" s="77"/>
      <c r="K316" s="159"/>
      <c r="L316" s="77"/>
      <c r="M316" s="159"/>
      <c r="N316" s="35"/>
      <c r="O316" s="35"/>
      <c r="P316" s="159"/>
      <c r="Q316" s="159"/>
      <c r="R316" s="159"/>
      <c r="S316" s="35"/>
      <c r="T316" s="35"/>
      <c r="U316" s="159"/>
      <c r="V316" s="159"/>
      <c r="W316" s="159"/>
      <c r="X316" s="159"/>
      <c r="Y316" s="77"/>
      <c r="Z316" s="77"/>
      <c r="AA316" s="77"/>
      <c r="AB316" s="159"/>
      <c r="AC316" s="35"/>
      <c r="AD316" s="35"/>
      <c r="AE316" s="77"/>
      <c r="AG316" s="77"/>
      <c r="AI316" s="77"/>
    </row>
    <row r="317" spans="1:35">
      <c r="L317" s="77"/>
      <c r="M317" s="159"/>
      <c r="N317" s="35"/>
      <c r="O317" s="35"/>
      <c r="P317" s="159"/>
      <c r="Q317" s="159"/>
      <c r="R317" s="159"/>
      <c r="S317" s="35"/>
      <c r="T317" s="35"/>
      <c r="U317" s="159"/>
      <c r="V317" s="159"/>
      <c r="W317" s="159"/>
      <c r="X317" s="159"/>
      <c r="Y317" s="77"/>
      <c r="Z317" s="77"/>
      <c r="AA317" s="77"/>
      <c r="AB317" s="159"/>
      <c r="AC317" s="35"/>
      <c r="AD317" s="35"/>
      <c r="AE317" s="77"/>
      <c r="AG317" s="77"/>
      <c r="AI317" s="77"/>
    </row>
    <row r="318" spans="1:35">
      <c r="L318" s="77"/>
      <c r="M318" s="159"/>
      <c r="N318" s="35"/>
      <c r="O318" s="35"/>
      <c r="P318" s="159"/>
      <c r="Q318" s="159"/>
      <c r="R318" s="159"/>
      <c r="S318" s="35"/>
      <c r="T318" s="35"/>
      <c r="U318" s="159"/>
      <c r="V318" s="159"/>
      <c r="W318" s="159"/>
      <c r="Y318" s="77"/>
      <c r="AA318" s="77"/>
      <c r="AC318" s="35"/>
      <c r="AE318" s="77"/>
      <c r="AG318" s="77"/>
      <c r="AI318" s="77"/>
    </row>
    <row r="319" spans="1:35">
      <c r="L319" s="77"/>
      <c r="M319" s="159"/>
      <c r="N319" s="35"/>
      <c r="O319" s="35"/>
      <c r="P319" s="159"/>
      <c r="Q319" s="159"/>
      <c r="R319" s="159"/>
      <c r="S319" s="35"/>
      <c r="T319" s="35"/>
      <c r="U319" s="159"/>
      <c r="V319" s="159"/>
      <c r="W319" s="159"/>
      <c r="Y319" s="77"/>
      <c r="AA319" s="77"/>
      <c r="AC319" s="35"/>
      <c r="AE319" s="77"/>
      <c r="AG319" s="77"/>
      <c r="AI319" s="77"/>
    </row>
    <row r="320" spans="1:35">
      <c r="L320" s="77"/>
      <c r="M320" s="159"/>
      <c r="N320" s="35"/>
      <c r="O320" s="35"/>
      <c r="P320" s="159"/>
      <c r="Q320" s="159"/>
      <c r="R320" s="159"/>
      <c r="S320" s="35"/>
      <c r="T320" s="35"/>
      <c r="U320" s="159"/>
      <c r="V320" s="159"/>
      <c r="W320" s="159"/>
      <c r="Y320" s="77"/>
      <c r="AA320" s="77"/>
      <c r="AC320" s="35"/>
      <c r="AE320" s="77"/>
      <c r="AG320" s="77"/>
      <c r="AI320" s="77"/>
    </row>
    <row r="321" spans="12:35">
      <c r="L321" s="77"/>
      <c r="M321" s="159"/>
      <c r="N321" s="35"/>
      <c r="O321" s="35"/>
      <c r="P321" s="159"/>
      <c r="Q321" s="159"/>
      <c r="R321" s="159"/>
      <c r="S321" s="35"/>
      <c r="T321" s="35"/>
      <c r="U321" s="159"/>
      <c r="V321" s="159"/>
      <c r="W321" s="159"/>
      <c r="Y321" s="77"/>
      <c r="AA321" s="77"/>
      <c r="AC321" s="35"/>
      <c r="AE321" s="77"/>
      <c r="AG321" s="77"/>
      <c r="AI321" s="77"/>
    </row>
    <row r="322" spans="12:35">
      <c r="L322" s="77"/>
      <c r="M322" s="159"/>
      <c r="N322" s="35"/>
      <c r="O322" s="35"/>
      <c r="P322" s="159"/>
      <c r="Q322" s="159"/>
      <c r="R322" s="159"/>
      <c r="S322" s="35"/>
      <c r="T322" s="35"/>
      <c r="U322" s="159"/>
      <c r="V322" s="159"/>
      <c r="W322" s="159"/>
      <c r="Y322" s="77"/>
      <c r="AA322" s="77"/>
      <c r="AC322" s="35"/>
      <c r="AE322" s="77"/>
      <c r="AG322" s="77"/>
      <c r="AI322" s="77"/>
    </row>
    <row r="323" spans="12:35">
      <c r="L323" s="77"/>
      <c r="M323" s="159"/>
      <c r="N323" s="35"/>
      <c r="O323" s="35"/>
      <c r="P323" s="159"/>
      <c r="Q323" s="159"/>
      <c r="R323" s="159"/>
      <c r="S323" s="35"/>
      <c r="T323" s="35"/>
      <c r="U323" s="159"/>
      <c r="V323" s="159"/>
      <c r="W323" s="159"/>
      <c r="Y323" s="77"/>
      <c r="AA323" s="77"/>
      <c r="AC323" s="35"/>
      <c r="AE323" s="77"/>
      <c r="AG323" s="77"/>
      <c r="AI323" s="77"/>
    </row>
    <row r="324" spans="12:35">
      <c r="L324" s="77"/>
      <c r="M324" s="159"/>
      <c r="N324" s="35"/>
      <c r="O324" s="35"/>
      <c r="P324" s="159"/>
      <c r="Q324" s="159"/>
      <c r="R324" s="159"/>
      <c r="S324" s="35"/>
      <c r="T324" s="35"/>
      <c r="U324" s="159"/>
      <c r="V324" s="159"/>
      <c r="W324" s="159"/>
      <c r="Y324" s="77"/>
      <c r="AA324" s="77"/>
      <c r="AC324" s="35"/>
      <c r="AE324" s="77"/>
      <c r="AG324" s="77"/>
      <c r="AI324" s="77"/>
    </row>
    <row r="325" spans="12:35">
      <c r="L325" s="77"/>
      <c r="M325" s="159"/>
      <c r="N325" s="35"/>
      <c r="O325" s="35"/>
      <c r="P325" s="159"/>
      <c r="Q325" s="159"/>
      <c r="R325" s="159"/>
      <c r="S325" s="35"/>
      <c r="T325" s="35"/>
      <c r="U325" s="159"/>
      <c r="V325" s="159"/>
      <c r="W325" s="159"/>
      <c r="Y325" s="77"/>
      <c r="AA325" s="77"/>
      <c r="AC325" s="35"/>
      <c r="AE325" s="77"/>
      <c r="AG325" s="77"/>
      <c r="AI325" s="77"/>
    </row>
    <row r="326" spans="12:35">
      <c r="L326" s="77"/>
      <c r="M326" s="159"/>
      <c r="N326" s="35"/>
      <c r="O326" s="35"/>
      <c r="P326" s="159"/>
      <c r="Q326" s="159"/>
      <c r="R326" s="159"/>
      <c r="S326" s="35"/>
      <c r="T326" s="35"/>
      <c r="U326" s="159"/>
      <c r="V326" s="159"/>
      <c r="W326" s="159"/>
      <c r="Y326" s="77"/>
      <c r="AA326" s="77"/>
      <c r="AC326" s="35"/>
      <c r="AE326" s="77"/>
      <c r="AG326" s="77"/>
      <c r="AI326" s="77"/>
    </row>
    <row r="327" spans="12:35">
      <c r="L327" s="77"/>
      <c r="M327" s="159"/>
      <c r="N327" s="35"/>
      <c r="O327" s="35"/>
      <c r="P327" s="159"/>
      <c r="Q327" s="159"/>
      <c r="R327" s="159"/>
      <c r="S327" s="35"/>
      <c r="T327" s="35"/>
      <c r="U327" s="159"/>
      <c r="V327" s="159"/>
      <c r="W327" s="159"/>
      <c r="Y327" s="77"/>
      <c r="AA327" s="77"/>
      <c r="AC327" s="35"/>
      <c r="AE327" s="77"/>
      <c r="AG327" s="77"/>
      <c r="AI327" s="77"/>
    </row>
    <row r="328" spans="12:35">
      <c r="L328" s="77"/>
      <c r="M328" s="159"/>
      <c r="N328" s="35"/>
      <c r="O328" s="35"/>
      <c r="P328" s="159"/>
      <c r="Q328" s="159"/>
      <c r="R328" s="159"/>
      <c r="S328" s="35"/>
      <c r="T328" s="35"/>
      <c r="U328" s="159"/>
      <c r="V328" s="159"/>
      <c r="W328" s="159"/>
      <c r="Y328" s="77"/>
      <c r="AA328" s="77"/>
      <c r="AC328" s="35"/>
      <c r="AE328" s="77"/>
      <c r="AG328" s="77"/>
      <c r="AI328" s="77"/>
    </row>
    <row r="329" spans="12:35">
      <c r="L329" s="77"/>
      <c r="M329" s="159"/>
      <c r="N329" s="35"/>
      <c r="O329" s="35"/>
      <c r="P329" s="159"/>
      <c r="Q329" s="159"/>
      <c r="R329" s="159"/>
      <c r="S329" s="35"/>
      <c r="T329" s="35"/>
      <c r="U329" s="159"/>
      <c r="V329" s="159"/>
      <c r="W329" s="159"/>
      <c r="Y329" s="77"/>
      <c r="AA329" s="77"/>
      <c r="AC329" s="35"/>
      <c r="AE329" s="77"/>
      <c r="AG329" s="77"/>
      <c r="AI329" s="77"/>
    </row>
    <row r="330" spans="12:35">
      <c r="L330" s="77"/>
      <c r="M330" s="159"/>
      <c r="N330" s="35"/>
      <c r="O330" s="35"/>
      <c r="P330" s="159"/>
      <c r="Q330" s="159"/>
      <c r="R330" s="159"/>
      <c r="S330" s="35"/>
      <c r="T330" s="35"/>
      <c r="U330" s="159"/>
      <c r="V330" s="159"/>
      <c r="W330" s="159"/>
      <c r="Y330" s="77"/>
      <c r="AA330" s="77"/>
      <c r="AC330" s="35"/>
      <c r="AE330" s="77"/>
      <c r="AG330" s="77"/>
      <c r="AI330" s="77"/>
    </row>
    <row r="331" spans="12:35">
      <c r="L331" s="77"/>
      <c r="M331" s="159"/>
      <c r="N331" s="35"/>
      <c r="O331" s="35"/>
      <c r="P331" s="159"/>
      <c r="Q331" s="159"/>
      <c r="R331" s="159"/>
      <c r="S331" s="35"/>
      <c r="T331" s="35"/>
      <c r="U331" s="159"/>
      <c r="V331" s="159"/>
      <c r="W331" s="159"/>
      <c r="Y331" s="77"/>
      <c r="AA331" s="77"/>
      <c r="AC331" s="35"/>
      <c r="AE331" s="77"/>
      <c r="AG331" s="77"/>
      <c r="AI331" s="77"/>
    </row>
    <row r="332" spans="12:35">
      <c r="L332" s="77"/>
      <c r="M332" s="159"/>
      <c r="N332" s="35"/>
      <c r="O332" s="35"/>
      <c r="P332" s="159"/>
      <c r="Q332" s="159"/>
      <c r="R332" s="159"/>
      <c r="S332" s="35"/>
      <c r="T332" s="35"/>
      <c r="U332" s="159"/>
      <c r="V332" s="159"/>
      <c r="W332" s="159"/>
      <c r="Y332" s="77"/>
      <c r="AA332" s="77"/>
      <c r="AC332" s="35"/>
      <c r="AE332" s="77"/>
      <c r="AG332" s="77"/>
      <c r="AI332" s="77"/>
    </row>
    <row r="333" spans="12:35">
      <c r="L333" s="77"/>
      <c r="M333" s="159"/>
      <c r="N333" s="35"/>
      <c r="O333" s="35"/>
      <c r="P333" s="159"/>
      <c r="Q333" s="159"/>
      <c r="R333" s="159"/>
      <c r="S333" s="35"/>
      <c r="T333" s="35"/>
      <c r="U333" s="159"/>
      <c r="V333" s="159"/>
      <c r="W333" s="159"/>
      <c r="Y333" s="77"/>
      <c r="AA333" s="77"/>
      <c r="AC333" s="35"/>
      <c r="AE333" s="77"/>
      <c r="AG333" s="77"/>
      <c r="AI333" s="77"/>
    </row>
    <row r="334" spans="12:35">
      <c r="L334" s="77"/>
      <c r="M334" s="159"/>
      <c r="N334" s="35"/>
      <c r="O334" s="35"/>
      <c r="P334" s="159"/>
      <c r="Q334" s="159"/>
      <c r="R334" s="159"/>
      <c r="S334" s="35"/>
      <c r="T334" s="35"/>
      <c r="U334" s="159"/>
      <c r="V334" s="159"/>
      <c r="W334" s="159"/>
      <c r="Y334" s="77"/>
      <c r="AA334" s="77"/>
      <c r="AC334" s="35"/>
      <c r="AE334" s="77"/>
      <c r="AG334" s="77"/>
      <c r="AI334" s="77"/>
    </row>
    <row r="335" spans="12:35">
      <c r="L335" s="77"/>
      <c r="M335" s="159"/>
      <c r="N335" s="35"/>
      <c r="O335" s="35"/>
      <c r="P335" s="159"/>
      <c r="Q335" s="159"/>
      <c r="R335" s="159"/>
      <c r="S335" s="35"/>
      <c r="T335" s="35"/>
      <c r="U335" s="159"/>
      <c r="V335" s="159"/>
      <c r="W335" s="159"/>
      <c r="Y335" s="77"/>
      <c r="AA335" s="77"/>
      <c r="AC335" s="35"/>
      <c r="AE335" s="77"/>
      <c r="AG335" s="77"/>
      <c r="AI335" s="77"/>
    </row>
    <row r="336" spans="12:35">
      <c r="L336" s="77"/>
      <c r="M336" s="159"/>
      <c r="N336" s="35"/>
      <c r="O336" s="35"/>
      <c r="P336" s="159"/>
      <c r="Q336" s="159"/>
      <c r="R336" s="159"/>
      <c r="S336" s="35"/>
      <c r="T336" s="35"/>
      <c r="U336" s="159"/>
      <c r="V336" s="159"/>
      <c r="W336" s="159"/>
      <c r="Y336" s="77"/>
      <c r="AA336" s="77"/>
      <c r="AC336" s="35"/>
      <c r="AE336" s="77"/>
      <c r="AG336" s="77"/>
      <c r="AI336" s="77"/>
    </row>
    <row r="337" spans="12:35">
      <c r="L337" s="77"/>
      <c r="M337" s="159"/>
      <c r="N337" s="35"/>
      <c r="O337" s="35"/>
      <c r="P337" s="159"/>
      <c r="Q337" s="159"/>
      <c r="R337" s="159"/>
      <c r="S337" s="35"/>
      <c r="T337" s="35"/>
      <c r="U337" s="159"/>
      <c r="V337" s="159"/>
      <c r="W337" s="159"/>
      <c r="Y337" s="77"/>
      <c r="AA337" s="77"/>
      <c r="AC337" s="35"/>
      <c r="AE337" s="77"/>
      <c r="AG337" s="77"/>
      <c r="AI337" s="77"/>
    </row>
    <row r="338" spans="12:35">
      <c r="L338" s="77"/>
      <c r="M338" s="159"/>
      <c r="N338" s="35"/>
      <c r="O338" s="35"/>
      <c r="P338" s="159"/>
      <c r="Q338" s="159"/>
      <c r="R338" s="159"/>
      <c r="S338" s="35"/>
      <c r="T338" s="35"/>
      <c r="U338" s="159"/>
      <c r="V338" s="159"/>
      <c r="W338" s="159"/>
      <c r="Y338" s="77"/>
      <c r="AA338" s="77"/>
      <c r="AC338" s="35"/>
      <c r="AE338" s="77"/>
      <c r="AG338" s="77"/>
      <c r="AI338" s="77"/>
    </row>
    <row r="339" spans="12:35">
      <c r="L339" s="77"/>
      <c r="M339" s="159"/>
      <c r="N339" s="35"/>
      <c r="O339" s="35"/>
      <c r="P339" s="159"/>
      <c r="Q339" s="159"/>
      <c r="R339" s="159"/>
      <c r="S339" s="35"/>
      <c r="T339" s="35"/>
      <c r="U339" s="159"/>
      <c r="V339" s="159"/>
      <c r="W339" s="159"/>
      <c r="Y339" s="77"/>
      <c r="AA339" s="77"/>
      <c r="AC339" s="35"/>
      <c r="AE339" s="77"/>
      <c r="AG339" s="77"/>
      <c r="AI339" s="77"/>
    </row>
    <row r="340" spans="12:35">
      <c r="M340" s="159"/>
      <c r="N340" s="35"/>
      <c r="O340" s="35"/>
      <c r="P340" s="159"/>
      <c r="Q340" s="159"/>
      <c r="R340" s="159"/>
      <c r="S340" s="35"/>
      <c r="T340" s="35"/>
      <c r="U340" s="159"/>
      <c r="V340" s="159"/>
      <c r="W340" s="159"/>
      <c r="Y340" s="77"/>
      <c r="AA340" s="77"/>
      <c r="AC340" s="35"/>
      <c r="AE340" s="77"/>
      <c r="AG340" s="77"/>
      <c r="AI340" s="77"/>
    </row>
  </sheetData>
  <mergeCells count="1">
    <mergeCell ref="P4:R4"/>
  </mergeCells>
  <conditionalFormatting sqref="G10:G15">
    <cfRule type="cellIs" dxfId="89" priority="17" operator="lessThan">
      <formula>0</formula>
    </cfRule>
    <cfRule type="cellIs" dxfId="88" priority="18" operator="greaterThan">
      <formula>0</formula>
    </cfRule>
  </conditionalFormatting>
  <conditionalFormatting sqref="I10:I15">
    <cfRule type="cellIs" dxfId="87" priority="15" operator="lessThan">
      <formula>0</formula>
    </cfRule>
    <cfRule type="cellIs" dxfId="86" priority="16" operator="greaterThan">
      <formula>0</formula>
    </cfRule>
  </conditionalFormatting>
  <conditionalFormatting sqref="K10:K15">
    <cfRule type="cellIs" dxfId="85" priority="13" operator="lessThan">
      <formula>0</formula>
    </cfRule>
    <cfRule type="cellIs" dxfId="84" priority="14" operator="greaterThan">
      <formula>0</formula>
    </cfRule>
  </conditionalFormatting>
  <conditionalFormatting sqref="O10:O15">
    <cfRule type="cellIs" dxfId="83" priority="9" operator="lessThan">
      <formula>0</formula>
    </cfRule>
    <cfRule type="cellIs" dxfId="82" priority="10" operator="greaterThan">
      <formula>0</formula>
    </cfRule>
  </conditionalFormatting>
  <conditionalFormatting sqref="T10:T15">
    <cfRule type="cellIs" dxfId="81" priority="7" operator="lessThan">
      <formula>0</formula>
    </cfRule>
    <cfRule type="cellIs" dxfId="80" priority="8" operator="greaterThan">
      <formula>0</formula>
    </cfRule>
  </conditionalFormatting>
  <conditionalFormatting sqref="V10:V15">
    <cfRule type="cellIs" dxfId="79" priority="5" operator="lessThan">
      <formula>0</formula>
    </cfRule>
    <cfRule type="cellIs" dxfId="78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P1:BE337"/>
  <sheetViews>
    <sheetView zoomScale="95" zoomScaleNormal="95" workbookViewId="0">
      <selection activeCell="O26" sqref="O26"/>
    </sheetView>
  </sheetViews>
  <sheetFormatPr baseColWidth="10" defaultRowHeight="15"/>
  <cols>
    <col min="23" max="23" width="1.54296875" customWidth="1"/>
    <col min="24" max="24" width="5.81640625" customWidth="1"/>
    <col min="25" max="25" width="4.08984375" customWidth="1"/>
    <col min="26" max="26" width="8.453125" customWidth="1"/>
    <col min="27" max="27" width="10" customWidth="1"/>
    <col min="28" max="28" width="7.08984375" customWidth="1"/>
    <col min="29" max="29" width="7.81640625" customWidth="1"/>
    <col min="30" max="30" width="4.1796875" style="11" customWidth="1"/>
    <col min="31" max="31" width="4.54296875" style="11" customWidth="1"/>
    <col min="32" max="32" width="5.453125" customWidth="1"/>
    <col min="33" max="33" width="6.08984375" customWidth="1"/>
    <col min="34" max="34" width="5.54296875" style="92" customWidth="1"/>
    <col min="35" max="35" width="5.08984375" style="92" customWidth="1"/>
    <col min="36" max="36" width="4.1796875" style="11" customWidth="1"/>
    <col min="37" max="37" width="4.08984375" style="11" customWidth="1"/>
    <col min="38" max="38" width="3.90625" style="11" customWidth="1"/>
    <col min="39" max="39" width="8.90625" style="92" customWidth="1"/>
    <col min="40" max="40" width="5.453125" style="11" customWidth="1"/>
    <col min="49" max="49" width="14" customWidth="1"/>
    <col min="50" max="50" width="12.54296875" customWidth="1"/>
    <col min="51" max="51" width="10.90625" customWidth="1"/>
  </cols>
  <sheetData>
    <row r="1" spans="23:57">
      <c r="W1" s="47"/>
      <c r="X1" s="47"/>
      <c r="Y1" s="47"/>
      <c r="Z1" s="47"/>
      <c r="AA1" s="47"/>
      <c r="AB1" s="47"/>
      <c r="AC1" s="47"/>
      <c r="AD1" s="71"/>
      <c r="AE1" s="71"/>
      <c r="AF1" s="47"/>
      <c r="AG1" s="47"/>
      <c r="AH1" s="90"/>
      <c r="AI1" s="90"/>
      <c r="AJ1" s="71"/>
      <c r="AK1" s="71"/>
      <c r="AL1" s="71"/>
      <c r="AM1" s="90"/>
      <c r="AN1" s="71"/>
      <c r="AO1" s="47"/>
    </row>
    <row r="2" spans="23:57" s="180" customFormat="1" ht="19.8" customHeight="1">
      <c r="W2" s="179"/>
      <c r="X2" s="179"/>
      <c r="Y2" s="141" t="s">
        <v>447</v>
      </c>
      <c r="Z2" s="179"/>
      <c r="AA2" s="179"/>
      <c r="AB2" s="179"/>
      <c r="AC2" s="179"/>
      <c r="AD2" s="195"/>
      <c r="AE2" s="195"/>
      <c r="AF2" s="179"/>
      <c r="AG2" s="179"/>
      <c r="AH2" s="190"/>
      <c r="AI2" s="190"/>
      <c r="AJ2" s="195"/>
      <c r="AK2" s="195"/>
      <c r="AL2" s="195"/>
      <c r="AM2" s="190"/>
      <c r="AN2" s="195"/>
      <c r="AO2" s="179"/>
      <c r="AP2"/>
      <c r="AQ2"/>
      <c r="AR2"/>
      <c r="AS2"/>
      <c r="AT2"/>
      <c r="AU2"/>
      <c r="AV2"/>
      <c r="AW2"/>
      <c r="AX2"/>
      <c r="AY2"/>
      <c r="AZ2"/>
    </row>
    <row r="3" spans="23:57" ht="21">
      <c r="W3" s="47"/>
      <c r="X3" s="47"/>
      <c r="Y3" s="63"/>
      <c r="Z3" s="47"/>
      <c r="AA3" s="47"/>
      <c r="AB3" s="47"/>
      <c r="AC3" s="47"/>
      <c r="AD3" s="71"/>
      <c r="AE3" s="71"/>
      <c r="AF3" s="47"/>
      <c r="AG3" s="47"/>
      <c r="AH3" s="90"/>
      <c r="AI3" s="90"/>
      <c r="AJ3" s="71"/>
      <c r="AK3" s="71"/>
      <c r="AL3" s="71"/>
      <c r="AM3" s="90"/>
      <c r="AN3" s="71"/>
      <c r="AO3" s="47"/>
    </row>
    <row r="4" spans="23:57">
      <c r="W4" s="47"/>
      <c r="X4" s="47"/>
      <c r="Y4" s="47"/>
      <c r="Z4" s="47"/>
      <c r="AA4" s="47"/>
      <c r="AB4" s="47"/>
      <c r="AC4" s="47"/>
      <c r="AD4" s="71"/>
      <c r="AE4" s="71"/>
      <c r="AF4" s="47"/>
      <c r="AG4" s="47"/>
      <c r="AH4" s="90"/>
      <c r="AI4" s="90"/>
      <c r="AJ4" s="71"/>
      <c r="AK4" s="71"/>
      <c r="AL4" s="71"/>
      <c r="AM4" s="90"/>
      <c r="AN4" s="71"/>
      <c r="AO4" s="47"/>
    </row>
    <row r="5" spans="23:57" s="184" customFormat="1" ht="19.8">
      <c r="W5" s="182"/>
      <c r="X5" s="182"/>
      <c r="Y5" s="182"/>
      <c r="Z5" s="178" t="s">
        <v>5</v>
      </c>
      <c r="AA5" s="178"/>
      <c r="AB5" s="181">
        <f>+År!P2</f>
        <v>52</v>
      </c>
      <c r="AC5" s="178"/>
      <c r="AD5" s="201"/>
      <c r="AE5" s="201"/>
      <c r="AF5" s="199"/>
      <c r="AG5" s="558">
        <f>SUM(AC11:AC16)</f>
        <v>26730</v>
      </c>
      <c r="AH5" s="546"/>
      <c r="AI5" s="199"/>
      <c r="AJ5" s="199"/>
      <c r="AK5" s="201"/>
      <c r="AL5" s="201"/>
      <c r="AM5" s="201"/>
      <c r="AN5" s="199"/>
      <c r="AO5" s="201"/>
      <c r="AP5" s="4"/>
      <c r="AQ5" s="4"/>
      <c r="AR5"/>
      <c r="AS5"/>
      <c r="AT5"/>
      <c r="AU5"/>
      <c r="AV5"/>
      <c r="AW5"/>
      <c r="AX5"/>
      <c r="AY5"/>
      <c r="AZ5"/>
      <c r="BA5"/>
      <c r="BB5"/>
      <c r="BD5" s="183"/>
      <c r="BE5" s="183"/>
    </row>
    <row r="6" spans="23:57" ht="16.5" customHeight="1">
      <c r="W6" s="51"/>
      <c r="X6" s="51"/>
      <c r="Y6" s="51"/>
      <c r="Z6" s="51"/>
      <c r="AA6" s="51"/>
      <c r="AB6" s="51"/>
      <c r="AC6" s="51"/>
      <c r="AD6" s="71"/>
      <c r="AE6" s="197"/>
      <c r="AF6" s="47"/>
      <c r="AG6" s="47"/>
      <c r="AH6" s="90"/>
      <c r="AI6" s="90"/>
      <c r="AJ6" s="71"/>
      <c r="AK6" s="71"/>
      <c r="AL6" s="71"/>
      <c r="AM6" s="90"/>
      <c r="AN6" s="71"/>
      <c r="AO6" s="47"/>
    </row>
    <row r="7" spans="23:57" ht="16.5" customHeight="1">
      <c r="W7" s="51"/>
      <c r="X7" s="51"/>
      <c r="Y7" s="51"/>
      <c r="Z7" s="51"/>
      <c r="AA7" s="51"/>
      <c r="AB7" s="51"/>
      <c r="AC7" s="51"/>
      <c r="AD7" s="71"/>
      <c r="AE7" s="197"/>
      <c r="AF7" s="47"/>
      <c r="AG7" s="51" t="s">
        <v>22</v>
      </c>
      <c r="AH7" s="90"/>
      <c r="AI7" s="90"/>
      <c r="AJ7" s="71"/>
      <c r="AK7" s="71"/>
      <c r="AL7" s="71"/>
      <c r="AM7" s="90"/>
      <c r="AN7" s="71"/>
      <c r="AO7" s="47"/>
    </row>
    <row r="8" spans="23:57" ht="15.6">
      <c r="W8" s="47"/>
      <c r="X8" s="47"/>
      <c r="Y8" s="47"/>
      <c r="Z8" s="47"/>
      <c r="AA8" s="47"/>
      <c r="AB8" s="51" t="s">
        <v>2</v>
      </c>
      <c r="AC8" s="47"/>
      <c r="AD8" s="71"/>
      <c r="AE8" s="71"/>
      <c r="AF8" s="51" t="s">
        <v>22</v>
      </c>
      <c r="AG8" s="51" t="s">
        <v>494</v>
      </c>
      <c r="AH8" s="90"/>
      <c r="AI8" s="95" t="s">
        <v>45</v>
      </c>
      <c r="AJ8" s="72" t="s">
        <v>516</v>
      </c>
      <c r="AK8" s="71"/>
      <c r="AL8" s="71"/>
      <c r="AM8" s="95" t="s">
        <v>81</v>
      </c>
      <c r="AN8" s="72" t="s">
        <v>2</v>
      </c>
      <c r="AO8" s="47"/>
    </row>
    <row r="9" spans="23:57" ht="15.6">
      <c r="W9" s="47"/>
      <c r="X9" s="47"/>
      <c r="Y9" s="47"/>
      <c r="Z9" s="47"/>
      <c r="AA9" s="47"/>
      <c r="AB9" s="51" t="s">
        <v>492</v>
      </c>
      <c r="AC9" s="72" t="s">
        <v>2</v>
      </c>
      <c r="AD9" s="72" t="s">
        <v>2</v>
      </c>
      <c r="AE9" s="72" t="s">
        <v>1</v>
      </c>
      <c r="AF9" s="52" t="s">
        <v>0</v>
      </c>
      <c r="AG9" s="52" t="s">
        <v>418</v>
      </c>
      <c r="AH9" s="95" t="s">
        <v>22</v>
      </c>
      <c r="AI9" s="95" t="s">
        <v>4</v>
      </c>
      <c r="AJ9" s="72" t="s">
        <v>545</v>
      </c>
      <c r="AK9" s="72"/>
      <c r="AL9" s="72"/>
      <c r="AM9" s="95" t="s">
        <v>432</v>
      </c>
      <c r="AN9" s="72" t="s">
        <v>434</v>
      </c>
      <c r="AO9" s="47"/>
    </row>
    <row r="10" spans="23:57" ht="15.6">
      <c r="W10" s="47"/>
      <c r="X10" s="51" t="s">
        <v>92</v>
      </c>
      <c r="Y10" s="51" t="s">
        <v>428</v>
      </c>
      <c r="Z10" s="48"/>
      <c r="AA10" s="51" t="s">
        <v>436</v>
      </c>
      <c r="AB10" s="52" t="s">
        <v>493</v>
      </c>
      <c r="AC10" s="73" t="s">
        <v>8</v>
      </c>
      <c r="AD10" s="73" t="s">
        <v>407</v>
      </c>
      <c r="AE10" s="73" t="s">
        <v>407</v>
      </c>
      <c r="AF10" s="52"/>
      <c r="AG10" s="52"/>
      <c r="AH10" s="96" t="s">
        <v>44</v>
      </c>
      <c r="AI10" s="96"/>
      <c r="AJ10" s="73" t="s">
        <v>533</v>
      </c>
      <c r="AK10" s="73" t="s">
        <v>528</v>
      </c>
      <c r="AL10" s="73" t="s">
        <v>529</v>
      </c>
      <c r="AM10" s="96" t="s">
        <v>433</v>
      </c>
      <c r="AN10" s="73" t="s">
        <v>549</v>
      </c>
      <c r="AO10" s="47"/>
    </row>
    <row r="11" spans="23:57">
      <c r="W11" s="47"/>
      <c r="X11" s="53">
        <f>+'Ark1'!C870</f>
        <v>2023</v>
      </c>
      <c r="Y11" s="53">
        <f>+'Ark1'!I870</f>
        <v>6</v>
      </c>
      <c r="Z11" s="54" t="s">
        <v>80</v>
      </c>
      <c r="AA11" s="54" t="s">
        <v>439</v>
      </c>
      <c r="AB11" s="53">
        <f>+'Ark1'!Q870</f>
        <v>120</v>
      </c>
      <c r="AC11" s="53">
        <f>+'Ark1'!R870</f>
        <v>5982</v>
      </c>
      <c r="AD11" s="271">
        <f>+'Ark1'!AG870</f>
        <v>19.487117970299956</v>
      </c>
      <c r="AE11" s="271">
        <f>+'Ark1'!AH870</f>
        <v>0.76897358742895361</v>
      </c>
      <c r="AF11" s="55">
        <f>+'Ark1'!S870</f>
        <v>5.2348712805081909</v>
      </c>
      <c r="AG11" s="55">
        <f>+'Ark1'!T870</f>
        <v>5.1925777331995988</v>
      </c>
      <c r="AH11" s="155">
        <f>+'Ark1'!U870</f>
        <v>10.781093279839514</v>
      </c>
      <c r="AI11" s="155">
        <f>+'Ark1'!W870</f>
        <v>1.8722835172183216</v>
      </c>
      <c r="AJ11" s="74">
        <f>+'Ark1'!X870</f>
        <v>20.812437311935803</v>
      </c>
      <c r="AK11" s="74">
        <f>+'Ark1'!Y870</f>
        <v>6.4025409562019391</v>
      </c>
      <c r="AL11" s="74">
        <f>+'Ark1'!Z870</f>
        <v>6.6733096080605847</v>
      </c>
      <c r="AM11" s="155">
        <f t="shared" ref="AM11:AM42" si="0">+AH11/AF11</f>
        <v>2.0594762893182175</v>
      </c>
      <c r="AN11" s="74">
        <f t="shared" ref="AN11:AN42" si="1">+AC11/AB11</f>
        <v>49.85</v>
      </c>
      <c r="AO11" s="47"/>
    </row>
    <row r="12" spans="23:57" ht="15.6">
      <c r="W12" s="47"/>
      <c r="X12" s="53">
        <f>+'Ark1'!C871</f>
        <v>2023</v>
      </c>
      <c r="Y12" s="53">
        <f>+'Ark1'!I871</f>
        <v>24</v>
      </c>
      <c r="Z12" s="54" t="s">
        <v>80</v>
      </c>
      <c r="AA12" s="54" t="s">
        <v>112</v>
      </c>
      <c r="AB12" s="53">
        <f>+'Ark1'!Q871</f>
        <v>194</v>
      </c>
      <c r="AC12" s="53">
        <f>+'Ark1'!R871</f>
        <v>6730</v>
      </c>
      <c r="AD12" s="271">
        <f>+'Ark1'!AG871</f>
        <v>23.481535243756369</v>
      </c>
      <c r="AE12" s="271">
        <f>+'Ark1'!AH871</f>
        <v>0.19316493313521549</v>
      </c>
      <c r="AF12" s="55">
        <f>+'Ark1'!S871</f>
        <v>5.302080237741456</v>
      </c>
      <c r="AG12" s="55">
        <f>+'Ark1'!T871</f>
        <v>4.6246656760772646</v>
      </c>
      <c r="AH12" s="155">
        <f>+'Ark1'!U871</f>
        <v>11.547102526003018</v>
      </c>
      <c r="AI12" s="155">
        <f>+'Ark1'!W871</f>
        <v>0.56463595839524516</v>
      </c>
      <c r="AJ12" s="74">
        <f>+'Ark1'!X871</f>
        <v>25.557206537890043</v>
      </c>
      <c r="AK12" s="74">
        <f>+'Ark1'!Y871</f>
        <v>8.4992570579494817</v>
      </c>
      <c r="AL12" s="74">
        <f>+'Ark1'!Z871</f>
        <v>7.1681641851956419</v>
      </c>
      <c r="AM12" s="155">
        <f t="shared" si="0"/>
        <v>2.1778437911610657</v>
      </c>
      <c r="AN12" s="74">
        <f t="shared" si="1"/>
        <v>34.690721649484537</v>
      </c>
      <c r="AO12" s="47"/>
      <c r="AQ12" s="2"/>
      <c r="AR12" s="2"/>
      <c r="AS12" s="2"/>
    </row>
    <row r="13" spans="23:57" ht="15.6">
      <c r="W13" s="47"/>
      <c r="X13" s="53">
        <f>+'Ark1'!C872</f>
        <v>2023</v>
      </c>
      <c r="Y13" s="53">
        <f>+'Ark1'!I872</f>
        <v>49</v>
      </c>
      <c r="Z13" s="54" t="s">
        <v>80</v>
      </c>
      <c r="AA13" s="54" t="s">
        <v>113</v>
      </c>
      <c r="AB13" s="53">
        <f>+'Ark1'!Q872</f>
        <v>148</v>
      </c>
      <c r="AC13" s="53">
        <f>+'Ark1'!R872</f>
        <v>4696</v>
      </c>
      <c r="AD13" s="271">
        <f>+'Ark1'!AG872</f>
        <v>21.028139044820744</v>
      </c>
      <c r="AE13" s="271">
        <f>+'Ark1'!AH872</f>
        <v>2.1294718909710391E-2</v>
      </c>
      <c r="AF13" s="55">
        <f>+'Ark1'!S872</f>
        <v>5.3168654173764924</v>
      </c>
      <c r="AG13" s="55">
        <f>+'Ark1'!T872</f>
        <v>4.831984667802387</v>
      </c>
      <c r="AH13" s="155">
        <f>+'Ark1'!U872</f>
        <v>14.819527257240219</v>
      </c>
      <c r="AI13" s="155">
        <f>+'Ark1'!W872</f>
        <v>2.065587734241908</v>
      </c>
      <c r="AJ13" s="74">
        <f>+'Ark1'!X872</f>
        <v>39.906303236797271</v>
      </c>
      <c r="AK13" s="74">
        <f>+'Ark1'!Y872</f>
        <v>16.801533219761499</v>
      </c>
      <c r="AL13" s="74">
        <f>+'Ark1'!Z872</f>
        <v>7.714101053110701</v>
      </c>
      <c r="AM13" s="155">
        <f t="shared" si="0"/>
        <v>2.7872677026594057</v>
      </c>
      <c r="AN13" s="74">
        <f t="shared" si="1"/>
        <v>31.72972972972973</v>
      </c>
      <c r="AO13" s="47"/>
      <c r="AQ13" s="2"/>
      <c r="AR13" s="2"/>
      <c r="AS13" s="4"/>
      <c r="AT13" s="4"/>
      <c r="AU13" s="4"/>
    </row>
    <row r="14" spans="23:57">
      <c r="W14" s="47"/>
      <c r="X14" s="53">
        <f>+'Ark1'!C873</f>
        <v>2023</v>
      </c>
      <c r="Y14" s="53">
        <f>+'Ark1'!I873</f>
        <v>80</v>
      </c>
      <c r="Z14" s="54" t="s">
        <v>7</v>
      </c>
      <c r="AA14" s="54" t="s">
        <v>6</v>
      </c>
      <c r="AB14" s="53">
        <f>+'Ark1'!Q873</f>
        <v>143</v>
      </c>
      <c r="AC14" s="53">
        <f>+'Ark1'!R873</f>
        <v>2726</v>
      </c>
      <c r="AD14" s="271">
        <f>+'Ark1'!AG873</f>
        <v>11.192224551547744</v>
      </c>
      <c r="AE14" s="271">
        <f>+'Ark1'!AH873</f>
        <v>3.3749082905355841</v>
      </c>
      <c r="AF14" s="55">
        <f>+'Ark1'!S873</f>
        <v>5.1757153338224517</v>
      </c>
      <c r="AG14" s="55">
        <f>+'Ark1'!T873</f>
        <v>4.8950843727072639</v>
      </c>
      <c r="AH14" s="155">
        <f>+'Ark1'!U873</f>
        <v>13.587894350696988</v>
      </c>
      <c r="AI14" s="155">
        <f>+'Ark1'!W873</f>
        <v>2.5311812179016875</v>
      </c>
      <c r="AJ14" s="74">
        <f>+'Ark1'!X873</f>
        <v>31.73147468818782</v>
      </c>
      <c r="AK14" s="74">
        <f>+'Ark1'!Y873</f>
        <v>12.215700660308144</v>
      </c>
      <c r="AL14" s="74">
        <f>+'Ark1'!Z873</f>
        <v>7.599590204844934</v>
      </c>
      <c r="AM14" s="155">
        <f t="shared" si="0"/>
        <v>2.6253171734353944</v>
      </c>
      <c r="AN14" s="74">
        <f t="shared" si="1"/>
        <v>19.062937062937063</v>
      </c>
      <c r="AO14" s="47"/>
      <c r="AQ14" s="1"/>
      <c r="AR14" s="1"/>
      <c r="AS14" s="11"/>
      <c r="AT14" s="11"/>
      <c r="AU14" s="11"/>
    </row>
    <row r="15" spans="23:57">
      <c r="W15" s="47"/>
      <c r="X15" s="53">
        <f>+'Ark1'!C874</f>
        <v>2023</v>
      </c>
      <c r="Y15" s="53">
        <f>+'Ark1'!I874</f>
        <v>81</v>
      </c>
      <c r="Z15" s="54" t="s">
        <v>7</v>
      </c>
      <c r="AA15" s="54" t="s">
        <v>3</v>
      </c>
      <c r="AB15" s="53">
        <f>+'Ark1'!Q874</f>
        <v>10</v>
      </c>
      <c r="AC15" s="53">
        <f>+'Ark1'!R874</f>
        <v>202</v>
      </c>
      <c r="AD15" s="271">
        <f>+'Ark1'!AG874</f>
        <v>0.68104066663967278</v>
      </c>
      <c r="AE15" s="271">
        <f>+'Ark1'!AH874</f>
        <v>1.4851485148514851</v>
      </c>
      <c r="AF15" s="55">
        <f>+'Ark1'!S874</f>
        <v>4.9306930693069315</v>
      </c>
      <c r="AG15" s="55">
        <f>+'Ark1'!T874</f>
        <v>4.3762376237623757</v>
      </c>
      <c r="AH15" s="155">
        <f>+'Ark1'!U874</f>
        <v>11.15792079207921</v>
      </c>
      <c r="AI15" s="155">
        <f>+'Ark1'!W874</f>
        <v>3.4653465346534662</v>
      </c>
      <c r="AJ15" s="74">
        <f>+'Ark1'!X874</f>
        <v>21.287128712871286</v>
      </c>
      <c r="AK15" s="74">
        <f>+'Ark1'!Y874</f>
        <v>6.4356435643564369</v>
      </c>
      <c r="AL15" s="74">
        <f>+'Ark1'!Z874</f>
        <v>6.5497231166376189</v>
      </c>
      <c r="AM15" s="155">
        <f t="shared" si="0"/>
        <v>2.2629518072289159</v>
      </c>
      <c r="AN15" s="74">
        <f t="shared" si="1"/>
        <v>20.2</v>
      </c>
      <c r="AO15" s="47"/>
      <c r="AQ15" s="1"/>
      <c r="AR15" s="1"/>
      <c r="AS15" s="11"/>
      <c r="AT15" s="11"/>
      <c r="AU15" s="11"/>
    </row>
    <row r="16" spans="23:57">
      <c r="W16" s="47"/>
      <c r="X16" s="53">
        <f>+'Ark1'!C875</f>
        <v>2023</v>
      </c>
      <c r="Y16" s="53">
        <f>+'Ark1'!I875</f>
        <v>83</v>
      </c>
      <c r="Z16" s="54" t="s">
        <v>7</v>
      </c>
      <c r="AA16" s="54" t="s">
        <v>440</v>
      </c>
      <c r="AB16" s="53">
        <f>+'Ark1'!Q875</f>
        <v>191</v>
      </c>
      <c r="AC16" s="53">
        <f>+'Ark1'!R875</f>
        <v>6394</v>
      </c>
      <c r="AD16" s="271">
        <f>+'Ark1'!AG875</f>
        <v>24.129942522935504</v>
      </c>
      <c r="AE16" s="271">
        <f>+'Ark1'!AH875</f>
        <v>1.6890835157960589</v>
      </c>
      <c r="AF16" s="55">
        <f>+'Ark1'!S875</f>
        <v>5.4235220519236798</v>
      </c>
      <c r="AG16" s="55">
        <f>+'Ark1'!T875</f>
        <v>4.6269940569283712</v>
      </c>
      <c r="AH16" s="155">
        <f>+'Ark1'!U875</f>
        <v>12.489505786675011</v>
      </c>
      <c r="AI16" s="155">
        <f>+'Ark1'!W875</f>
        <v>0.82890209571473294</v>
      </c>
      <c r="AJ16" s="74">
        <f>+'Ark1'!X875</f>
        <v>30.247106662496087</v>
      </c>
      <c r="AK16" s="74">
        <f>+'Ark1'!Y875</f>
        <v>10.588051298091962</v>
      </c>
      <c r="AL16" s="74">
        <f>+'Ark1'!Z875</f>
        <v>7.6362163061452994</v>
      </c>
      <c r="AM16" s="155">
        <f t="shared" si="0"/>
        <v>2.302840417555799</v>
      </c>
      <c r="AN16" s="74">
        <f t="shared" si="1"/>
        <v>33.476439790575917</v>
      </c>
      <c r="AO16" s="47"/>
      <c r="AQ16" s="1"/>
      <c r="AR16" s="1"/>
      <c r="AS16" s="11"/>
      <c r="AT16" s="11"/>
      <c r="AU16" s="11"/>
    </row>
    <row r="17" spans="23:47">
      <c r="W17" s="47"/>
      <c r="X17">
        <f>+'Ark1'!C876</f>
        <v>2022</v>
      </c>
      <c r="Y17">
        <f>+'Ark1'!I876</f>
        <v>6</v>
      </c>
      <c r="Z17" s="3" t="s">
        <v>80</v>
      </c>
      <c r="AA17" s="3" t="s">
        <v>439</v>
      </c>
      <c r="AB17">
        <f>+'Ark1'!Q876</f>
        <v>119</v>
      </c>
      <c r="AC17" s="11">
        <f>+'Ark1'!R876</f>
        <v>5623</v>
      </c>
      <c r="AD17" s="202">
        <f>+'Ark1'!AG876</f>
        <v>18.630331482223596</v>
      </c>
      <c r="AE17" s="202">
        <f>+'Ark1'!AH876</f>
        <v>0.26676151520540631</v>
      </c>
      <c r="AF17" s="1">
        <f>+'Ark1'!S876</f>
        <v>5.1764182820558409</v>
      </c>
      <c r="AG17" s="1">
        <f>+'Ark1'!T876</f>
        <v>5.3483905388582604</v>
      </c>
      <c r="AH17" s="92">
        <f>+'Ark1'!U876</f>
        <v>10.851058154010312</v>
      </c>
      <c r="AI17" s="92">
        <f>+'Ark1'!W876</f>
        <v>1.5472167881913574</v>
      </c>
      <c r="AJ17" s="11">
        <f>+'Ark1'!X876</f>
        <v>20.291659256624577</v>
      </c>
      <c r="AK17" s="11">
        <f>+'Ark1'!Y876</f>
        <v>8.3229592744086744</v>
      </c>
      <c r="AL17" s="11">
        <f>+'Ark1'!Z876</f>
        <v>7.2652654229078397</v>
      </c>
      <c r="AM17" s="92">
        <f t="shared" si="0"/>
        <v>2.096248325145154</v>
      </c>
      <c r="AN17" s="11">
        <f t="shared" si="1"/>
        <v>47.252100840336134</v>
      </c>
      <c r="AO17" s="47"/>
      <c r="AQ17" s="1"/>
      <c r="AR17" s="1"/>
      <c r="AS17" s="11"/>
      <c r="AT17" s="11"/>
      <c r="AU17" s="11"/>
    </row>
    <row r="18" spans="23:47">
      <c r="W18" s="47"/>
      <c r="X18">
        <f>+'Ark1'!C877</f>
        <v>2022</v>
      </c>
      <c r="Y18">
        <f>+'Ark1'!I877</f>
        <v>24</v>
      </c>
      <c r="Z18" s="3" t="s">
        <v>80</v>
      </c>
      <c r="AA18" s="3" t="s">
        <v>112</v>
      </c>
      <c r="AB18">
        <f>+'Ark1'!Q877</f>
        <v>182</v>
      </c>
      <c r="AC18" s="11">
        <f>+'Ark1'!R877</f>
        <v>6642</v>
      </c>
      <c r="AD18" s="202">
        <f>+'Ark1'!AG877</f>
        <v>25.044835022232423</v>
      </c>
      <c r="AE18" s="202">
        <f>+'Ark1'!AH877</f>
        <v>0.15055706112616685</v>
      </c>
      <c r="AF18" s="1">
        <f>+'Ark1'!S877</f>
        <v>5.1723878349894603</v>
      </c>
      <c r="AG18" s="1">
        <f>+'Ark1'!T877</f>
        <v>4.7375790424570923</v>
      </c>
      <c r="AH18" s="92">
        <f>+'Ark1'!U877</f>
        <v>12.34920204757605</v>
      </c>
      <c r="AI18" s="92">
        <f>+'Ark1'!W877</f>
        <v>0.24089129780186697</v>
      </c>
      <c r="AJ18" s="11">
        <f>+'Ark1'!X877</f>
        <v>29.990966576332429</v>
      </c>
      <c r="AK18" s="11">
        <f>+'Ark1'!Y877</f>
        <v>10.900331225534481</v>
      </c>
      <c r="AL18" s="11">
        <f>+'Ark1'!Z877</f>
        <v>7.5567846299347359</v>
      </c>
      <c r="AM18" s="92">
        <f t="shared" si="0"/>
        <v>2.3875243778198265</v>
      </c>
      <c r="AN18" s="11">
        <f t="shared" si="1"/>
        <v>36.494505494505496</v>
      </c>
      <c r="AO18" s="47"/>
      <c r="AQ18" s="1"/>
      <c r="AR18" s="1"/>
      <c r="AS18" s="11"/>
      <c r="AT18" s="11"/>
      <c r="AU18" s="11"/>
    </row>
    <row r="19" spans="23:47">
      <c r="W19" s="47"/>
      <c r="X19">
        <f>+'Ark1'!C878</f>
        <v>2022</v>
      </c>
      <c r="Y19">
        <f>+'Ark1'!I878</f>
        <v>49</v>
      </c>
      <c r="Z19" s="3" t="s">
        <v>80</v>
      </c>
      <c r="AA19" s="3" t="s">
        <v>113</v>
      </c>
      <c r="AB19">
        <f>+'Ark1'!Q878</f>
        <v>129</v>
      </c>
      <c r="AC19" s="11">
        <f>+'Ark1'!R878</f>
        <v>4749</v>
      </c>
      <c r="AD19" s="202">
        <f>+'Ark1'!AG878</f>
        <v>20.86416671437572</v>
      </c>
      <c r="AE19" s="202">
        <f>+'Ark1'!AH878</f>
        <v>0.44219835754895759</v>
      </c>
      <c r="AF19" s="1">
        <f>+'Ark1'!S878</f>
        <v>5.1004421983575501</v>
      </c>
      <c r="AG19" s="1">
        <f>+'Ark1'!T878</f>
        <v>4.4857864813644994</v>
      </c>
      <c r="AH19" s="92">
        <f>+'Ark1'!U878</f>
        <v>14.38859759949467</v>
      </c>
      <c r="AI19" s="92">
        <f>+'Ark1'!W878</f>
        <v>1.7477363655506426</v>
      </c>
      <c r="AJ19" s="11">
        <f>+'Ark1'!X878</f>
        <v>39.503053274373535</v>
      </c>
      <c r="AK19" s="11">
        <f>+'Ark1'!Y878</f>
        <v>14.992630027374179</v>
      </c>
      <c r="AL19" s="11">
        <f>+'Ark1'!Z878</f>
        <v>7.5515003461143779</v>
      </c>
      <c r="AM19" s="92">
        <f t="shared" si="0"/>
        <v>2.8210490463215327</v>
      </c>
      <c r="AN19" s="11">
        <f t="shared" si="1"/>
        <v>36.813953488372093</v>
      </c>
      <c r="AO19" s="47"/>
      <c r="AQ19" s="1"/>
      <c r="AR19" s="1"/>
      <c r="AS19" s="11"/>
      <c r="AT19" s="11"/>
      <c r="AU19" s="11"/>
    </row>
    <row r="20" spans="23:47">
      <c r="W20" s="47"/>
      <c r="X20">
        <f>+'Ark1'!C879</f>
        <v>2022</v>
      </c>
      <c r="Y20">
        <f>+'Ark1'!I879</f>
        <v>80</v>
      </c>
      <c r="Z20" s="3" t="s">
        <v>7</v>
      </c>
      <c r="AA20" s="3" t="s">
        <v>6</v>
      </c>
      <c r="AB20">
        <f>+'Ark1'!Q879</f>
        <v>127</v>
      </c>
      <c r="AC20" s="11">
        <f>+'Ark1'!R879</f>
        <v>2332</v>
      </c>
      <c r="AD20" s="202">
        <f>+'Ark1'!AG879</f>
        <v>10.194645140359906</v>
      </c>
      <c r="AE20" s="202">
        <f>+'Ark1'!AH879</f>
        <v>3.6020583190394522</v>
      </c>
      <c r="AF20" s="1">
        <f>+'Ark1'!S879</f>
        <v>5.3516295025728988</v>
      </c>
      <c r="AG20" s="1">
        <f>+'Ark1'!T879</f>
        <v>5.163379073756432</v>
      </c>
      <c r="AH20" s="92">
        <f>+'Ark1'!U879</f>
        <v>14.31736706689537</v>
      </c>
      <c r="AI20" s="92">
        <f>+'Ark1'!W879</f>
        <v>2.186963979416809</v>
      </c>
      <c r="AJ20" s="11">
        <f>+'Ark1'!X879</f>
        <v>36.535162950257295</v>
      </c>
      <c r="AK20" s="11">
        <f>+'Ark1'!Y879</f>
        <v>15.394511149228128</v>
      </c>
      <c r="AL20" s="11">
        <f>+'Ark1'!Z879</f>
        <v>7.785332964150518</v>
      </c>
      <c r="AM20" s="92">
        <f t="shared" si="0"/>
        <v>2.6753285256410257</v>
      </c>
      <c r="AN20" s="11">
        <f t="shared" si="1"/>
        <v>18.362204724409448</v>
      </c>
      <c r="AO20" s="47"/>
      <c r="AQ20" s="1"/>
      <c r="AR20" s="1"/>
      <c r="AS20" s="11"/>
      <c r="AT20" s="11"/>
      <c r="AU20" s="11"/>
    </row>
    <row r="21" spans="23:47">
      <c r="W21" s="47"/>
      <c r="X21">
        <f>+'Ark1'!C880</f>
        <v>2022</v>
      </c>
      <c r="Y21">
        <f>+'Ark1'!I880</f>
        <v>81</v>
      </c>
      <c r="Z21" s="3" t="s">
        <v>7</v>
      </c>
      <c r="AA21" s="3" t="s">
        <v>3</v>
      </c>
      <c r="AB21">
        <f>+'Ark1'!Q880</f>
        <v>11</v>
      </c>
      <c r="AC21" s="11">
        <f>+'Ark1'!R880</f>
        <v>180</v>
      </c>
      <c r="AD21" s="202">
        <f>+'Ark1'!AG880</f>
        <v>0.50985286540333163</v>
      </c>
      <c r="AE21" s="202">
        <f>+'Ark1'!AH880</f>
        <v>0</v>
      </c>
      <c r="AF21" s="1">
        <f>+'Ark1'!S880</f>
        <v>4.5388888888888888</v>
      </c>
      <c r="AG21" s="1">
        <f>+'Ark1'!T880</f>
        <v>3.7333333333333343</v>
      </c>
      <c r="AH21" s="92">
        <f>+'Ark1'!U880</f>
        <v>9.2766666666666637</v>
      </c>
      <c r="AI21" s="92">
        <f>+'Ark1'!W880</f>
        <v>2.2222222222222223</v>
      </c>
      <c r="AJ21" s="11">
        <f>+'Ark1'!X880</f>
        <v>18.888888888888889</v>
      </c>
      <c r="AK21" s="11">
        <f>+'Ark1'!Y880</f>
        <v>3.3333333333333344</v>
      </c>
      <c r="AL21" s="11">
        <f>+'Ark1'!Z880</f>
        <v>6.0306448890460951</v>
      </c>
      <c r="AM21" s="92">
        <f t="shared" si="0"/>
        <v>2.0438188494492038</v>
      </c>
      <c r="AN21" s="11">
        <f t="shared" si="1"/>
        <v>16.363636363636363</v>
      </c>
      <c r="AO21" s="47"/>
      <c r="AQ21" s="1"/>
      <c r="AR21" s="1"/>
      <c r="AS21" s="11"/>
      <c r="AT21" s="11"/>
      <c r="AU21" s="11"/>
    </row>
    <row r="22" spans="23:47">
      <c r="W22" s="47"/>
      <c r="X22">
        <f>+'Ark1'!C881</f>
        <v>2022</v>
      </c>
      <c r="Y22">
        <f>+'Ark1'!I881</f>
        <v>83</v>
      </c>
      <c r="Z22" s="3" t="s">
        <v>7</v>
      </c>
      <c r="AA22" s="3" t="s">
        <v>440</v>
      </c>
      <c r="AB22">
        <f>+'Ark1'!Q881</f>
        <v>181</v>
      </c>
      <c r="AC22" s="11">
        <f>+'Ark1'!R881</f>
        <v>6490.53</v>
      </c>
      <c r="AD22" s="202">
        <f>+'Ark1'!AG881</f>
        <v>24.756168775405023</v>
      </c>
      <c r="AE22" s="202">
        <f>+'Ark1'!AH881</f>
        <v>1.2787861700046064</v>
      </c>
      <c r="AF22" s="1">
        <f>+'Ark1'!S881</f>
        <v>5.386164149923041</v>
      </c>
      <c r="AG22" s="1">
        <f>+'Ark1'!T881</f>
        <v>4.5905342090707526</v>
      </c>
      <c r="AH22" s="92">
        <f>+'Ark1'!U881</f>
        <v>12.491737962847404</v>
      </c>
      <c r="AI22" s="92">
        <f>+'Ark1'!W881</f>
        <v>1.140122609401697</v>
      </c>
      <c r="AJ22" s="11">
        <f>+'Ark1'!X881</f>
        <v>29.612373719865719</v>
      </c>
      <c r="AK22" s="11">
        <f>+'Ark1'!Y881</f>
        <v>10.615465917267157</v>
      </c>
      <c r="AL22" s="11">
        <f>+'Ark1'!Z881</f>
        <v>7.5307063679690387</v>
      </c>
      <c r="AM22" s="92">
        <f t="shared" si="0"/>
        <v>2.3192271188069693</v>
      </c>
      <c r="AN22" s="11">
        <f t="shared" si="1"/>
        <v>35.8592817679558</v>
      </c>
      <c r="AO22" s="47"/>
      <c r="AQ22" s="1"/>
      <c r="AR22" s="1"/>
      <c r="AS22" s="11"/>
      <c r="AT22" s="11"/>
      <c r="AU22" s="11"/>
    </row>
    <row r="23" spans="23:47">
      <c r="W23" s="47"/>
      <c r="X23" s="53">
        <f>+'Ark1'!C882</f>
        <v>2021</v>
      </c>
      <c r="Y23" s="53">
        <f>+'Ark1'!I882</f>
        <v>6</v>
      </c>
      <c r="Z23" s="54" t="s">
        <v>80</v>
      </c>
      <c r="AA23" s="54" t="s">
        <v>439</v>
      </c>
      <c r="AB23" s="53">
        <f>+'Ark1'!Q882</f>
        <v>115</v>
      </c>
      <c r="AC23" s="74">
        <f>+'Ark1'!R882</f>
        <v>5182</v>
      </c>
      <c r="AD23" s="271">
        <f>+'Ark1'!AG882</f>
        <v>16.435869120039975</v>
      </c>
      <c r="AE23" s="271">
        <f>+'Ark1'!AH882</f>
        <v>0.65611732921651855</v>
      </c>
      <c r="AF23" s="55">
        <f>+'Ark1'!S882</f>
        <v>4.8983018139714396</v>
      </c>
      <c r="AG23" s="55">
        <f>+'Ark1'!T882</f>
        <v>5.4417213431107667</v>
      </c>
      <c r="AH23" s="155">
        <f>+'Ark1'!U882</f>
        <v>10.746570822076418</v>
      </c>
      <c r="AI23" s="155">
        <f>+'Ark1'!W882</f>
        <v>1.17715167888846</v>
      </c>
      <c r="AJ23" s="74">
        <f>+'Ark1'!X882</f>
        <v>20.976456966422234</v>
      </c>
      <c r="AK23" s="74">
        <f>+'Ark1'!Y882</f>
        <v>8.4909301428020019</v>
      </c>
      <c r="AL23" s="74">
        <f>+'Ark1'!Z882</f>
        <v>7.2185531917465795</v>
      </c>
      <c r="AM23" s="155">
        <f t="shared" si="0"/>
        <v>2.1939380687861956</v>
      </c>
      <c r="AN23" s="74">
        <f t="shared" si="1"/>
        <v>45.060869565217388</v>
      </c>
      <c r="AO23" s="47"/>
      <c r="AQ23" s="13"/>
      <c r="AR23" s="13"/>
      <c r="AS23" s="11"/>
      <c r="AT23" s="11"/>
      <c r="AU23" s="11"/>
    </row>
    <row r="24" spans="23:47" ht="16.5" customHeight="1">
      <c r="W24" s="47"/>
      <c r="X24" s="53">
        <f>+'Ark1'!C883</f>
        <v>2021</v>
      </c>
      <c r="Y24" s="53">
        <f>+'Ark1'!I883</f>
        <v>24</v>
      </c>
      <c r="Z24" s="54" t="s">
        <v>80</v>
      </c>
      <c r="AA24" s="54" t="s">
        <v>112</v>
      </c>
      <c r="AB24" s="53">
        <f>+'Ark1'!Q883</f>
        <v>188</v>
      </c>
      <c r="AC24" s="74">
        <f>+'Ark1'!R883</f>
        <v>6924</v>
      </c>
      <c r="AD24" s="271">
        <f>+'Ark1'!AG883</f>
        <v>25.768105169058551</v>
      </c>
      <c r="AE24" s="271">
        <f>+'Ark1'!AH883</f>
        <v>0.41883304448295777</v>
      </c>
      <c r="AF24" s="55">
        <f>+'Ark1'!S883</f>
        <v>5.0840554592720952</v>
      </c>
      <c r="AG24" s="55">
        <f>+'Ark1'!T883</f>
        <v>4.6854419410745241</v>
      </c>
      <c r="AH24" s="155">
        <f>+'Ark1'!U883</f>
        <v>12.609563835933001</v>
      </c>
      <c r="AI24" s="155">
        <f>+'Ark1'!W883</f>
        <v>0.50548815713460438</v>
      </c>
      <c r="AJ24" s="74">
        <f>+'Ark1'!X883</f>
        <v>30.69035239745812</v>
      </c>
      <c r="AK24" s="74">
        <f>+'Ark1'!Y883</f>
        <v>11.279607163489311</v>
      </c>
      <c r="AL24" s="74">
        <f>+'Ark1'!Z883</f>
        <v>7.7384781396094748</v>
      </c>
      <c r="AM24" s="155">
        <f t="shared" si="0"/>
        <v>2.4802176012726584</v>
      </c>
      <c r="AN24" s="74">
        <f t="shared" si="1"/>
        <v>36.829787234042556</v>
      </c>
      <c r="AO24" s="47"/>
      <c r="AQ24" s="13"/>
      <c r="AR24" s="13"/>
      <c r="AS24" s="11"/>
      <c r="AT24" s="11"/>
      <c r="AU24" s="11"/>
    </row>
    <row r="25" spans="23:47" ht="16.5" customHeight="1">
      <c r="W25" s="47"/>
      <c r="X25" s="53">
        <f>+'Ark1'!C884</f>
        <v>2021</v>
      </c>
      <c r="Y25" s="53">
        <f>+'Ark1'!I884</f>
        <v>49</v>
      </c>
      <c r="Z25" s="54" t="s">
        <v>80</v>
      </c>
      <c r="AA25" s="54" t="s">
        <v>113</v>
      </c>
      <c r="AB25" s="53">
        <f>+'Ark1'!Q884</f>
        <v>138</v>
      </c>
      <c r="AC25" s="74">
        <f>+'Ark1'!R884</f>
        <v>4743</v>
      </c>
      <c r="AD25" s="271">
        <f>+'Ark1'!AG884</f>
        <v>21.2182258318668</v>
      </c>
      <c r="AE25" s="271">
        <f>+'Ark1'!AH884</f>
        <v>0.23192072527935903</v>
      </c>
      <c r="AF25" s="55">
        <f>+'Ark1'!S884</f>
        <v>5.2648113008644311</v>
      </c>
      <c r="AG25" s="55">
        <f>+'Ark1'!T884</f>
        <v>4.5882352941176476</v>
      </c>
      <c r="AH25" s="155">
        <f>+'Ark1'!U884</f>
        <v>15.157604891418933</v>
      </c>
      <c r="AI25" s="155">
        <f>+'Ark1'!W884</f>
        <v>2.9938857263335446</v>
      </c>
      <c r="AJ25" s="74">
        <f>+'Ark1'!X884</f>
        <v>42.399325321526469</v>
      </c>
      <c r="AK25" s="74">
        <f>+'Ark1'!Y884</f>
        <v>17.836812144212523</v>
      </c>
      <c r="AL25" s="74">
        <f>+'Ark1'!Z884</f>
        <v>7.9680157672434753</v>
      </c>
      <c r="AM25" s="155">
        <f t="shared" si="0"/>
        <v>2.8790404869648794</v>
      </c>
      <c r="AN25" s="74">
        <f t="shared" si="1"/>
        <v>34.369565217391305</v>
      </c>
      <c r="AO25" s="47"/>
      <c r="AQ25" s="13"/>
      <c r="AR25" s="13"/>
      <c r="AS25" s="11"/>
      <c r="AT25" s="11"/>
      <c r="AU25" s="11"/>
    </row>
    <row r="26" spans="23:47">
      <c r="W26" s="47"/>
      <c r="X26" s="53">
        <f>+'Ark1'!C885</f>
        <v>2021</v>
      </c>
      <c r="Y26" s="53">
        <f>+'Ark1'!I885</f>
        <v>80</v>
      </c>
      <c r="Z26" s="54" t="s">
        <v>7</v>
      </c>
      <c r="AA26" s="54" t="s">
        <v>6</v>
      </c>
      <c r="AB26" s="53">
        <f>+'Ark1'!Q885</f>
        <v>115</v>
      </c>
      <c r="AC26" s="74">
        <f>+'Ark1'!R885</f>
        <v>2050</v>
      </c>
      <c r="AD26" s="271">
        <f>+'Ark1'!AG885</f>
        <v>8.1559363631370445</v>
      </c>
      <c r="AE26" s="271">
        <f>+'Ark1'!AH885</f>
        <v>3.0731707317073176</v>
      </c>
      <c r="AF26" s="55">
        <f>+'Ark1'!S885</f>
        <v>5.3643902439024389</v>
      </c>
      <c r="AG26" s="55">
        <f>+'Ark1'!T885</f>
        <v>4.7409756097560969</v>
      </c>
      <c r="AH26" s="155">
        <f>+'Ark1'!U885</f>
        <v>13.480146341463415</v>
      </c>
      <c r="AI26" s="155">
        <f>+'Ark1'!W885</f>
        <v>1.9512195121951219</v>
      </c>
      <c r="AJ26" s="74">
        <f>+'Ark1'!X885</f>
        <v>30.243902439024396</v>
      </c>
      <c r="AK26" s="74">
        <f>+'Ark1'!Y885</f>
        <v>13.75609756097561</v>
      </c>
      <c r="AL26" s="74">
        <f>+'Ark1'!Z885</f>
        <v>7.7460398050559025</v>
      </c>
      <c r="AM26" s="155">
        <f t="shared" si="0"/>
        <v>2.5128944257524783</v>
      </c>
      <c r="AN26" s="74">
        <f t="shared" si="1"/>
        <v>17.826086956521738</v>
      </c>
      <c r="AO26" s="47"/>
      <c r="AQ26" s="13"/>
      <c r="AR26" s="13"/>
      <c r="AS26" s="11"/>
      <c r="AT26" s="11"/>
      <c r="AU26" s="11"/>
    </row>
    <row r="27" spans="23:47" ht="17.25" customHeight="1">
      <c r="W27" s="47"/>
      <c r="X27" s="53">
        <f>+'Ark1'!C886</f>
        <v>2021</v>
      </c>
      <c r="Y27" s="53">
        <f>+'Ark1'!I886</f>
        <v>81</v>
      </c>
      <c r="Z27" s="54" t="s">
        <v>7</v>
      </c>
      <c r="AA27" s="54" t="s">
        <v>3</v>
      </c>
      <c r="AB27" s="53">
        <f>+'Ark1'!Q886</f>
        <v>14</v>
      </c>
      <c r="AC27" s="74">
        <f>+'Ark1'!R886</f>
        <v>188</v>
      </c>
      <c r="AD27" s="271">
        <f>+'Ark1'!AG886</f>
        <v>0.50138070056767159</v>
      </c>
      <c r="AE27" s="271">
        <f>+'Ark1'!AH886</f>
        <v>0</v>
      </c>
      <c r="AF27" s="55">
        <f>+'Ark1'!S886</f>
        <v>4.9202127659574462</v>
      </c>
      <c r="AG27" s="55">
        <f>+'Ark1'!T886</f>
        <v>4.1382978723404245</v>
      </c>
      <c r="AH27" s="155">
        <f>+'Ark1'!U886</f>
        <v>9.0361702127659527</v>
      </c>
      <c r="AI27" s="155">
        <f>+'Ark1'!W886</f>
        <v>0</v>
      </c>
      <c r="AJ27" s="74">
        <f>+'Ark1'!X886</f>
        <v>7.4468085106382995</v>
      </c>
      <c r="AK27" s="74">
        <f>+'Ark1'!Y886</f>
        <v>1.5957446808510645</v>
      </c>
      <c r="AL27" s="74">
        <f>+'Ark1'!Z886</f>
        <v>4.5554234934932474</v>
      </c>
      <c r="AM27" s="155">
        <f t="shared" si="0"/>
        <v>1.8365405405405397</v>
      </c>
      <c r="AN27" s="74">
        <f t="shared" si="1"/>
        <v>13.428571428571429</v>
      </c>
      <c r="AO27" s="47"/>
      <c r="AQ27" s="13"/>
      <c r="AR27" s="13"/>
      <c r="AS27" s="11"/>
      <c r="AT27" s="11"/>
      <c r="AU27" s="11"/>
    </row>
    <row r="28" spans="23:47">
      <c r="W28" s="47"/>
      <c r="X28" s="53">
        <f>+'Ark1'!C887</f>
        <v>2021</v>
      </c>
      <c r="Y28" s="53">
        <f>+'Ark1'!I887</f>
        <v>83</v>
      </c>
      <c r="Z28" s="54" t="s">
        <v>7</v>
      </c>
      <c r="AA28" s="54" t="s">
        <v>440</v>
      </c>
      <c r="AB28" s="53">
        <f>+'Ark1'!Q887</f>
        <v>197</v>
      </c>
      <c r="AC28" s="74">
        <f>+'Ark1'!R887</f>
        <v>7546.9</v>
      </c>
      <c r="AD28" s="271">
        <f>+'Ark1'!AG887</f>
        <v>27.920482815329954</v>
      </c>
      <c r="AE28" s="271">
        <f>+'Ark1'!AH887</f>
        <v>0.55651989558626724</v>
      </c>
      <c r="AF28" s="55">
        <f>+'Ark1'!S887</f>
        <v>5.3217480024910877</v>
      </c>
      <c r="AG28" s="55">
        <f>+'Ark1'!T887</f>
        <v>4.5321920258649238</v>
      </c>
      <c r="AH28" s="155">
        <f>+'Ark1'!U887</f>
        <v>12.535133631027303</v>
      </c>
      <c r="AI28" s="155">
        <f>+'Ark1'!W887</f>
        <v>1.219043580808014</v>
      </c>
      <c r="AJ28" s="74">
        <f>+'Ark1'!X887</f>
        <v>29.866567729796341</v>
      </c>
      <c r="AK28" s="74">
        <f>+'Ark1'!Y887</f>
        <v>12.256688176602315</v>
      </c>
      <c r="AL28" s="74">
        <f>+'Ark1'!Z887</f>
        <v>7.8748284861011486</v>
      </c>
      <c r="AM28" s="155">
        <f t="shared" si="0"/>
        <v>2.3554541900818418</v>
      </c>
      <c r="AN28" s="74">
        <f t="shared" si="1"/>
        <v>38.30913705583756</v>
      </c>
      <c r="AO28" s="47"/>
      <c r="AQ28" s="13"/>
      <c r="AR28" s="13"/>
      <c r="AS28" s="11"/>
      <c r="AT28" s="11"/>
      <c r="AU28" s="11"/>
    </row>
    <row r="29" spans="23:47">
      <c r="W29" s="47"/>
      <c r="X29">
        <f>+'Ark1'!C888</f>
        <v>2020</v>
      </c>
      <c r="Y29">
        <f>+'Ark1'!I888</f>
        <v>6</v>
      </c>
      <c r="Z29" s="3" t="s">
        <v>80</v>
      </c>
      <c r="AA29" s="3" t="s">
        <v>439</v>
      </c>
      <c r="AB29">
        <f>+'Ark1'!Q888</f>
        <v>117</v>
      </c>
      <c r="AC29" s="11">
        <f>+'Ark1'!R888</f>
        <v>5593</v>
      </c>
      <c r="AD29" s="202">
        <f>+'Ark1'!AG888</f>
        <v>17.14620627175244</v>
      </c>
      <c r="AE29" s="202">
        <f>+'Ark1'!AH888</f>
        <v>0.66154121222957263</v>
      </c>
      <c r="AF29" s="1">
        <f>+'Ark1'!S888</f>
        <v>4.8830681208653681</v>
      </c>
      <c r="AG29" s="1">
        <f>+'Ark1'!T888</f>
        <v>5.8018952261755761</v>
      </c>
      <c r="AH29" s="92">
        <f>+'Ark1'!U888</f>
        <v>10.458889683533002</v>
      </c>
      <c r="AI29" s="92">
        <f>+'Ark1'!W888</f>
        <v>1.7343107455748252</v>
      </c>
      <c r="AJ29" s="11">
        <f>+'Ark1'!X888</f>
        <v>20.650813516896125</v>
      </c>
      <c r="AK29" s="11">
        <f>+'Ark1'!Y888</f>
        <v>7.509386733416771</v>
      </c>
      <c r="AL29" s="11">
        <f>+'Ark1'!Z888</f>
        <v>7.1988238853681263</v>
      </c>
      <c r="AM29" s="92">
        <f t="shared" si="0"/>
        <v>2.1418684779026793</v>
      </c>
      <c r="AN29" s="11">
        <f t="shared" si="1"/>
        <v>47.803418803418801</v>
      </c>
      <c r="AO29" s="47"/>
      <c r="AQ29" s="13"/>
      <c r="AR29" s="13"/>
      <c r="AS29" s="11"/>
      <c r="AT29" s="11"/>
      <c r="AU29" s="11"/>
    </row>
    <row r="30" spans="23:47" ht="21">
      <c r="W30" s="47"/>
      <c r="X30">
        <f>+'Ark1'!C889</f>
        <v>2020</v>
      </c>
      <c r="Y30">
        <f>+'Ark1'!I889</f>
        <v>24</v>
      </c>
      <c r="Z30" s="3" t="s">
        <v>80</v>
      </c>
      <c r="AA30" s="3" t="s">
        <v>112</v>
      </c>
      <c r="AB30">
        <f>+'Ark1'!Q889</f>
        <v>184</v>
      </c>
      <c r="AC30" s="11">
        <f>+'Ark1'!R889</f>
        <v>7103</v>
      </c>
      <c r="AD30" s="202">
        <f>+'Ark1'!AG889</f>
        <v>25.473809700655369</v>
      </c>
      <c r="AE30" s="202">
        <f>+'Ark1'!AH889</f>
        <v>7.0392791778121883E-2</v>
      </c>
      <c r="AF30" s="1">
        <f>+'Ark1'!S889</f>
        <v>4.8789243981416313</v>
      </c>
      <c r="AG30" s="1">
        <f>+'Ark1'!T889</f>
        <v>4.6794312262424311</v>
      </c>
      <c r="AH30" s="92">
        <f>+'Ark1'!U889</f>
        <v>12.235294945797531</v>
      </c>
      <c r="AI30" s="92">
        <f>+'Ark1'!W889</f>
        <v>0.915106293115585</v>
      </c>
      <c r="AJ30" s="11">
        <f>+'Ark1'!X889</f>
        <v>30.367450373081805</v>
      </c>
      <c r="AK30" s="11">
        <f>+'Ark1'!Y889</f>
        <v>10.643390116852032</v>
      </c>
      <c r="AL30" s="11">
        <f>+'Ark1'!Z889</f>
        <v>7.823365323761406</v>
      </c>
      <c r="AM30" s="92">
        <f t="shared" si="0"/>
        <v>2.5077853123647338</v>
      </c>
      <c r="AN30" s="11">
        <f t="shared" si="1"/>
        <v>38.603260869565219</v>
      </c>
      <c r="AO30" s="47"/>
      <c r="AQ30" s="56"/>
      <c r="AR30" s="56"/>
      <c r="AS30" s="11"/>
      <c r="AT30" s="11"/>
      <c r="AU30" s="11"/>
    </row>
    <row r="31" spans="23:47">
      <c r="W31" s="47"/>
      <c r="X31">
        <f>+'Ark1'!C890</f>
        <v>2020</v>
      </c>
      <c r="Y31">
        <f>+'Ark1'!I890</f>
        <v>49</v>
      </c>
      <c r="Z31" s="3" t="s">
        <v>80</v>
      </c>
      <c r="AA31" s="3" t="s">
        <v>113</v>
      </c>
      <c r="AB31">
        <f>+'Ark1'!Q890</f>
        <v>141</v>
      </c>
      <c r="AC31" s="11">
        <f>+'Ark1'!R890</f>
        <v>4860</v>
      </c>
      <c r="AD31" s="202">
        <f>+'Ark1'!AG890</f>
        <v>22.806163757219696</v>
      </c>
      <c r="AE31" s="202">
        <f>+'Ark1'!AH890</f>
        <v>0.26748971193415633</v>
      </c>
      <c r="AF31" s="1">
        <f>+'Ark1'!S890</f>
        <v>5.3930041152263364</v>
      </c>
      <c r="AG31" s="1">
        <f>+'Ark1'!T890</f>
        <v>5.042181069958847</v>
      </c>
      <c r="AH31" s="92">
        <f>+'Ark1'!U890</f>
        <v>16.009520576131727</v>
      </c>
      <c r="AI31" s="92">
        <f>+'Ark1'!W890</f>
        <v>3.0246913580246924</v>
      </c>
      <c r="AJ31" s="11">
        <f>+'Ark1'!X890</f>
        <v>47.181069958847743</v>
      </c>
      <c r="AK31" s="11">
        <f>+'Ark1'!Y890</f>
        <v>20.411522633744848</v>
      </c>
      <c r="AL31" s="11">
        <f>+'Ark1'!Z890</f>
        <v>7.7991299501949811</v>
      </c>
      <c r="AM31" s="92">
        <f t="shared" si="0"/>
        <v>2.9685719191148499</v>
      </c>
      <c r="AN31" s="11">
        <f t="shared" si="1"/>
        <v>34.468085106382979</v>
      </c>
      <c r="AO31" s="47"/>
    </row>
    <row r="32" spans="23:47" ht="15.6">
      <c r="W32" s="47"/>
      <c r="X32">
        <f>+'Ark1'!C891</f>
        <v>2020</v>
      </c>
      <c r="Y32">
        <f>+'Ark1'!I891</f>
        <v>80</v>
      </c>
      <c r="Z32" s="3" t="s">
        <v>7</v>
      </c>
      <c r="AA32" s="3" t="s">
        <v>6</v>
      </c>
      <c r="AB32">
        <f>+'Ark1'!Q891</f>
        <v>111</v>
      </c>
      <c r="AC32" s="11">
        <f>+'Ark1'!R891</f>
        <v>2275</v>
      </c>
      <c r="AD32" s="202">
        <f>+'Ark1'!AG891</f>
        <v>8.6298838556334978</v>
      </c>
      <c r="AE32" s="202">
        <f>+'Ark1'!AH891</f>
        <v>2.5494505494505502</v>
      </c>
      <c r="AF32" s="1">
        <f>+'Ark1'!S891</f>
        <v>5.0980219780219773</v>
      </c>
      <c r="AG32" s="1">
        <f>+'Ark1'!T891</f>
        <v>4.526593406593407</v>
      </c>
      <c r="AH32" s="92">
        <f>+'Ark1'!U891</f>
        <v>12.94153846153846</v>
      </c>
      <c r="AI32" s="92">
        <f>+'Ark1'!W891</f>
        <v>0.48351648351648335</v>
      </c>
      <c r="AJ32" s="11">
        <f>+'Ark1'!X891</f>
        <v>31.428571428571423</v>
      </c>
      <c r="AK32" s="11">
        <f>+'Ark1'!Y891</f>
        <v>10.505494505494505</v>
      </c>
      <c r="AL32" s="11">
        <f>+'Ark1'!Z891</f>
        <v>7.4292745749540572</v>
      </c>
      <c r="AM32" s="92">
        <f t="shared" si="0"/>
        <v>2.5385411277806518</v>
      </c>
      <c r="AN32" s="11">
        <f t="shared" si="1"/>
        <v>20.495495495495497</v>
      </c>
      <c r="AO32" s="47"/>
      <c r="AQ32" s="1"/>
      <c r="AR32" s="5"/>
    </row>
    <row r="33" spans="23:41">
      <c r="W33" s="47"/>
      <c r="X33">
        <f>+'Ark1'!C892</f>
        <v>2020</v>
      </c>
      <c r="Y33">
        <f>+'Ark1'!I892</f>
        <v>81</v>
      </c>
      <c r="Z33" s="3" t="s">
        <v>7</v>
      </c>
      <c r="AA33" s="3" t="s">
        <v>3</v>
      </c>
      <c r="AB33">
        <f>+'Ark1'!Q892</f>
        <v>12</v>
      </c>
      <c r="AC33" s="11">
        <f>+'Ark1'!R892</f>
        <v>157</v>
      </c>
      <c r="AD33" s="202">
        <f>+'Ark1'!AG892</f>
        <v>0.42179209524681055</v>
      </c>
      <c r="AE33" s="202">
        <f>+'Ark1'!AH892</f>
        <v>1.9108280254777077</v>
      </c>
      <c r="AF33" s="1">
        <f>+'Ark1'!S892</f>
        <v>5.1210191082802554</v>
      </c>
      <c r="AG33" s="1">
        <f>+'Ark1'!T892</f>
        <v>3.7961783439490446</v>
      </c>
      <c r="AH33" s="92">
        <f>+'Ark1'!U892</f>
        <v>9.1656050955413981</v>
      </c>
      <c r="AI33" s="92">
        <f>+'Ark1'!W892</f>
        <v>1.9108280254777077</v>
      </c>
      <c r="AJ33" s="11">
        <f>+'Ark1'!X892</f>
        <v>5.7324840764331197</v>
      </c>
      <c r="AK33" s="11">
        <f>+'Ark1'!Y892</f>
        <v>0.63694267515923564</v>
      </c>
      <c r="AL33" s="11">
        <f>+'Ark1'!Z892</f>
        <v>3.7704468196550303</v>
      </c>
      <c r="AM33" s="92">
        <f t="shared" si="0"/>
        <v>1.7898009950248748</v>
      </c>
      <c r="AN33" s="11">
        <f t="shared" si="1"/>
        <v>13.083333333333334</v>
      </c>
      <c r="AO33" s="47"/>
    </row>
    <row r="34" spans="23:41">
      <c r="W34" s="47"/>
      <c r="X34">
        <f>+'Ark1'!C893</f>
        <v>2020</v>
      </c>
      <c r="Y34">
        <f>+'Ark1'!I893</f>
        <v>83</v>
      </c>
      <c r="Z34" s="3" t="s">
        <v>7</v>
      </c>
      <c r="AA34" s="3" t="s">
        <v>440</v>
      </c>
      <c r="AB34">
        <f>+'Ark1'!Q893</f>
        <v>183</v>
      </c>
      <c r="AC34" s="11">
        <f>+'Ark1'!R893</f>
        <v>7239</v>
      </c>
      <c r="AD34" s="202">
        <f>+'Ark1'!AG893</f>
        <v>25.522144319492192</v>
      </c>
      <c r="AE34" s="202">
        <f>+'Ark1'!AH893</f>
        <v>0.38679375604365246</v>
      </c>
      <c r="AF34" s="1">
        <f>+'Ark1'!S893</f>
        <v>5.419394944053046</v>
      </c>
      <c r="AG34" s="1">
        <f>+'Ark1'!T893</f>
        <v>4.4782428512225447</v>
      </c>
      <c r="AH34" s="92">
        <f>+'Ark1'!U893</f>
        <v>12.02820831606572</v>
      </c>
      <c r="AI34" s="92">
        <f>+'Ark1'!W893</f>
        <v>1.0084265782566653</v>
      </c>
      <c r="AJ34" s="11">
        <f>+'Ark1'!X893</f>
        <v>27.697195745268687</v>
      </c>
      <c r="AK34" s="11">
        <f>+'Ark1'!Y893</f>
        <v>11.189390799834232</v>
      </c>
      <c r="AL34" s="11">
        <f>+'Ark1'!Z893</f>
        <v>7.7068253367083148</v>
      </c>
      <c r="AM34" s="92">
        <f t="shared" si="0"/>
        <v>2.2194743952486489</v>
      </c>
      <c r="AN34" s="11">
        <f t="shared" si="1"/>
        <v>39.557377049180324</v>
      </c>
      <c r="AO34" s="47"/>
    </row>
    <row r="35" spans="23:41">
      <c r="W35" s="47"/>
      <c r="X35" s="53">
        <f>+'Ark1'!C894</f>
        <v>2019</v>
      </c>
      <c r="Y35" s="53">
        <f>+'Ark1'!I894</f>
        <v>6</v>
      </c>
      <c r="Z35" s="54" t="s">
        <v>80</v>
      </c>
      <c r="AA35" s="54" t="s">
        <v>439</v>
      </c>
      <c r="AB35" s="53">
        <f>+'Ark1'!Q894</f>
        <v>113</v>
      </c>
      <c r="AC35" s="74">
        <f>+'Ark1'!R894</f>
        <v>5712</v>
      </c>
      <c r="AD35" s="271">
        <f>+'Ark1'!AG894</f>
        <v>17.343988708617587</v>
      </c>
      <c r="AE35" s="271">
        <f>+'Ark1'!AH894</f>
        <v>0.7002801120448181</v>
      </c>
      <c r="AF35" s="55">
        <f>+'Ark1'!S894</f>
        <v>4.7914915966386564</v>
      </c>
      <c r="AG35" s="55">
        <f>+'Ark1'!T894</f>
        <v>5.2373949579831924</v>
      </c>
      <c r="AH35" s="155">
        <f>+'Ark1'!U894</f>
        <v>10.228203781512603</v>
      </c>
      <c r="AI35" s="155">
        <f>+'Ark1'!W894</f>
        <v>1.3130252100840329</v>
      </c>
      <c r="AJ35" s="74">
        <f>+'Ark1'!X894</f>
        <v>19.275210084033613</v>
      </c>
      <c r="AK35" s="74">
        <f>+'Ark1'!Y894</f>
        <v>6.3900560224089613</v>
      </c>
      <c r="AL35" s="74">
        <f>+'Ark1'!Z894</f>
        <v>6.9658524140862577</v>
      </c>
      <c r="AM35" s="155">
        <f t="shared" si="0"/>
        <v>2.1346596514304497</v>
      </c>
      <c r="AN35" s="74">
        <f t="shared" si="1"/>
        <v>50.548672566371678</v>
      </c>
      <c r="AO35" s="47"/>
    </row>
    <row r="36" spans="23:41">
      <c r="W36" s="47"/>
      <c r="X36" s="53">
        <f>+'Ark1'!C895</f>
        <v>2019</v>
      </c>
      <c r="Y36" s="53">
        <f>+'Ark1'!I895</f>
        <v>24</v>
      </c>
      <c r="Z36" s="54" t="s">
        <v>80</v>
      </c>
      <c r="AA36" s="54" t="s">
        <v>112</v>
      </c>
      <c r="AB36" s="53">
        <f>+'Ark1'!Q895</f>
        <v>185</v>
      </c>
      <c r="AC36" s="74">
        <f>+'Ark1'!R895</f>
        <v>6865</v>
      </c>
      <c r="AD36" s="271">
        <f>+'Ark1'!AG895</f>
        <v>24.912212078684608</v>
      </c>
      <c r="AE36" s="271">
        <f>+'Ark1'!AH895</f>
        <v>0.34959941733430444</v>
      </c>
      <c r="AF36" s="55">
        <f>+'Ark1'!S895</f>
        <v>4.6795338674435536</v>
      </c>
      <c r="AG36" s="55">
        <f>+'Ark1'!T895</f>
        <v>4.5018208302986151</v>
      </c>
      <c r="AH36" s="155">
        <f>+'Ark1'!U895</f>
        <v>12.223915513474141</v>
      </c>
      <c r="AI36" s="155">
        <f>+'Ark1'!W895</f>
        <v>0.4224326292789512</v>
      </c>
      <c r="AJ36" s="74">
        <f>+'Ark1'!X895</f>
        <v>30.706482155863078</v>
      </c>
      <c r="AK36" s="74">
        <f>+'Ark1'!Y895</f>
        <v>10.779315367807724</v>
      </c>
      <c r="AL36" s="74">
        <f>+'Ark1'!Z895</f>
        <v>7.80083877267821</v>
      </c>
      <c r="AM36" s="155">
        <f t="shared" si="0"/>
        <v>2.6122079377431904</v>
      </c>
      <c r="AN36" s="74">
        <f t="shared" si="1"/>
        <v>37.108108108108105</v>
      </c>
      <c r="AO36" s="47"/>
    </row>
    <row r="37" spans="23:41">
      <c r="W37" s="47"/>
      <c r="X37" s="53">
        <f>+'Ark1'!C896</f>
        <v>2019</v>
      </c>
      <c r="Y37" s="53">
        <f>+'Ark1'!I896</f>
        <v>49</v>
      </c>
      <c r="Z37" s="54" t="s">
        <v>80</v>
      </c>
      <c r="AA37" s="54" t="s">
        <v>113</v>
      </c>
      <c r="AB37" s="53">
        <f>+'Ark1'!Q896</f>
        <v>134</v>
      </c>
      <c r="AC37" s="74">
        <f>+'Ark1'!R896</f>
        <v>4529</v>
      </c>
      <c r="AD37" s="271">
        <f>+'Ark1'!AG896</f>
        <v>20.490864255408848</v>
      </c>
      <c r="AE37" s="271">
        <f>+'Ark1'!AH896</f>
        <v>0.11039964672113048</v>
      </c>
      <c r="AF37" s="55">
        <f>+'Ark1'!S896</f>
        <v>5.353720468094501</v>
      </c>
      <c r="AG37" s="55">
        <f>+'Ark1'!T896</f>
        <v>4.9701920953852952</v>
      </c>
      <c r="AH37" s="155">
        <f>+'Ark1'!U896</f>
        <v>15.24040627069993</v>
      </c>
      <c r="AI37" s="155">
        <f>+'Ark1'!W896</f>
        <v>3.8198277765511151</v>
      </c>
      <c r="AJ37" s="74">
        <f>+'Ark1'!X896</f>
        <v>40.847869286818288</v>
      </c>
      <c r="AK37" s="74">
        <f>+'Ark1'!Y896</f>
        <v>17.421064252594395</v>
      </c>
      <c r="AL37" s="74">
        <f>+'Ark1'!Z896</f>
        <v>7.7561966146165506</v>
      </c>
      <c r="AM37" s="155">
        <f t="shared" si="0"/>
        <v>2.8466944364251248</v>
      </c>
      <c r="AN37" s="74">
        <f t="shared" si="1"/>
        <v>33.798507462686565</v>
      </c>
      <c r="AO37" s="47"/>
    </row>
    <row r="38" spans="23:41">
      <c r="W38" s="47"/>
      <c r="X38" s="53">
        <f>+'Ark1'!C897</f>
        <v>2019</v>
      </c>
      <c r="Y38" s="53">
        <f>+'Ark1'!I897</f>
        <v>80</v>
      </c>
      <c r="Z38" s="54" t="s">
        <v>7</v>
      </c>
      <c r="AA38" s="54" t="s">
        <v>6</v>
      </c>
      <c r="AB38" s="53">
        <f>+'Ark1'!Q897</f>
        <v>111</v>
      </c>
      <c r="AC38" s="74">
        <f>+'Ark1'!R897</f>
        <v>2305</v>
      </c>
      <c r="AD38" s="271">
        <f>+'Ark1'!AG897</f>
        <v>9.2213906195719684</v>
      </c>
      <c r="AE38" s="271">
        <f>+'Ark1'!AH897</f>
        <v>2.9934924078091094</v>
      </c>
      <c r="AF38" s="55">
        <f>+'Ark1'!S897</f>
        <v>5.087635574837309</v>
      </c>
      <c r="AG38" s="55">
        <f>+'Ark1'!T897</f>
        <v>4.681127982646422</v>
      </c>
      <c r="AH38" s="155">
        <f>+'Ark1'!U897</f>
        <v>13.476095444685461</v>
      </c>
      <c r="AI38" s="155">
        <f>+'Ark1'!W897</f>
        <v>1.4750542299349239</v>
      </c>
      <c r="AJ38" s="74">
        <f>+'Ark1'!X897</f>
        <v>32.494577006507598</v>
      </c>
      <c r="AK38" s="74">
        <f>+'Ark1'!Y897</f>
        <v>11.930585683297178</v>
      </c>
      <c r="AL38" s="74">
        <f>+'Ark1'!Z897</f>
        <v>7.5023233670725391</v>
      </c>
      <c r="AM38" s="155">
        <f t="shared" si="0"/>
        <v>2.6487933827918475</v>
      </c>
      <c r="AN38" s="74">
        <f t="shared" si="1"/>
        <v>20.765765765765767</v>
      </c>
      <c r="AO38" s="47"/>
    </row>
    <row r="39" spans="23:41">
      <c r="W39" s="47"/>
      <c r="X39" s="53">
        <f>+'Ark1'!C898</f>
        <v>2019</v>
      </c>
      <c r="Y39" s="53">
        <f>+'Ark1'!I898</f>
        <v>81</v>
      </c>
      <c r="Z39" s="54" t="s">
        <v>7</v>
      </c>
      <c r="AA39" s="54" t="s">
        <v>3</v>
      </c>
      <c r="AB39" s="53">
        <f>+'Ark1'!Q898</f>
        <v>10</v>
      </c>
      <c r="AC39" s="74">
        <f>+'Ark1'!R898</f>
        <v>116</v>
      </c>
      <c r="AD39" s="271">
        <f>+'Ark1'!AG898</f>
        <v>0.34492936028383736</v>
      </c>
      <c r="AE39" s="271">
        <f>+'Ark1'!AH898</f>
        <v>0</v>
      </c>
      <c r="AF39" s="55">
        <f>+'Ark1'!S898</f>
        <v>5.8275862068965516</v>
      </c>
      <c r="AG39" s="55">
        <f>+'Ark1'!T898</f>
        <v>3.7068965517241392</v>
      </c>
      <c r="AH39" s="155">
        <f>+'Ark1'!U898</f>
        <v>10.016379310344826</v>
      </c>
      <c r="AI39" s="155">
        <f>+'Ark1'!W898</f>
        <v>0.86206896551724133</v>
      </c>
      <c r="AJ39" s="74">
        <f>+'Ark1'!X898</f>
        <v>13.793103448275859</v>
      </c>
      <c r="AK39" s="74">
        <f>+'Ark1'!Y898</f>
        <v>1.7241379310344827</v>
      </c>
      <c r="AL39" s="74">
        <f>+'Ark1'!Z898</f>
        <v>4.9534548021369318</v>
      </c>
      <c r="AM39" s="155">
        <f t="shared" si="0"/>
        <v>1.7187869822485204</v>
      </c>
      <c r="AN39" s="74">
        <f t="shared" si="1"/>
        <v>11.6</v>
      </c>
      <c r="AO39" s="47"/>
    </row>
    <row r="40" spans="23:41">
      <c r="W40" s="47"/>
      <c r="X40" s="53">
        <f>+'Ark1'!C899</f>
        <v>2019</v>
      </c>
      <c r="Y40" s="53">
        <f>+'Ark1'!I899</f>
        <v>83</v>
      </c>
      <c r="Z40" s="54" t="s">
        <v>7</v>
      </c>
      <c r="AA40" s="54" t="s">
        <v>440</v>
      </c>
      <c r="AB40" s="53">
        <f>+'Ark1'!Q899</f>
        <v>169</v>
      </c>
      <c r="AC40" s="74">
        <f>+'Ark1'!R899</f>
        <v>7659</v>
      </c>
      <c r="AD40" s="271">
        <f>+'Ark1'!AG899</f>
        <v>27.686614977433155</v>
      </c>
      <c r="AE40" s="271">
        <f>+'Ark1'!AH899</f>
        <v>0.41780911346128735</v>
      </c>
      <c r="AF40" s="55">
        <f>+'Ark1'!S899</f>
        <v>5.3941767854811342</v>
      </c>
      <c r="AG40" s="55">
        <f>+'Ark1'!T899</f>
        <v>4.5573834704269469</v>
      </c>
      <c r="AH40" s="155">
        <f>+'Ark1'!U899</f>
        <v>12.17688993341171</v>
      </c>
      <c r="AI40" s="155">
        <f>+'Ark1'!W899</f>
        <v>0.99229664447055776</v>
      </c>
      <c r="AJ40" s="74">
        <f>+'Ark1'!X899</f>
        <v>28.437132784958877</v>
      </c>
      <c r="AK40" s="74">
        <f>+'Ark1'!Y899</f>
        <v>10.797754276015148</v>
      </c>
      <c r="AL40" s="74">
        <f>+'Ark1'!Z899</f>
        <v>7.7419912965566144</v>
      </c>
      <c r="AM40" s="155">
        <f t="shared" si="0"/>
        <v>2.2574139516870861</v>
      </c>
      <c r="AN40" s="74">
        <f t="shared" si="1"/>
        <v>45.319526627218934</v>
      </c>
      <c r="AO40" s="47"/>
    </row>
    <row r="41" spans="23:41">
      <c r="W41" s="47"/>
      <c r="X41">
        <f>+'Ark1'!C900</f>
        <v>2018</v>
      </c>
      <c r="Y41">
        <f>+'Ark1'!I900</f>
        <v>6</v>
      </c>
      <c r="Z41" s="3" t="s">
        <v>80</v>
      </c>
      <c r="AA41" s="3" t="s">
        <v>439</v>
      </c>
      <c r="AB41">
        <f>+'Ark1'!Q900</f>
        <v>132</v>
      </c>
      <c r="AC41" s="11">
        <f>+'Ark1'!R900</f>
        <v>6238</v>
      </c>
      <c r="AD41" s="202">
        <f>+'Ark1'!AG900</f>
        <v>18.977500398751403</v>
      </c>
      <c r="AE41" s="202">
        <f>+'Ark1'!AH900</f>
        <v>0.83360051298493099</v>
      </c>
      <c r="AF41" s="1">
        <f>+'Ark1'!S900</f>
        <v>5.1356203911510088</v>
      </c>
      <c r="AG41" s="1">
        <f>+'Ark1'!T900</f>
        <v>5.1495671689644098</v>
      </c>
      <c r="AH41" s="92">
        <f>+'Ark1'!U900</f>
        <v>10.622058352035937</v>
      </c>
      <c r="AI41" s="92">
        <f>+'Ark1'!W900</f>
        <v>1.5710163513946778</v>
      </c>
      <c r="AJ41" s="11">
        <f>+'Ark1'!X900</f>
        <v>21.657582558512345</v>
      </c>
      <c r="AK41" s="11">
        <f>+'Ark1'!Y900</f>
        <v>6.8772042321256812</v>
      </c>
      <c r="AL41" s="11">
        <f>+'Ark1'!Z900</f>
        <v>7.0727380639229684</v>
      </c>
      <c r="AM41" s="92">
        <f t="shared" si="0"/>
        <v>2.068310650518173</v>
      </c>
      <c r="AN41" s="11">
        <f t="shared" si="1"/>
        <v>47.257575757575758</v>
      </c>
      <c r="AO41" s="47"/>
    </row>
    <row r="42" spans="23:41">
      <c r="W42" s="47"/>
      <c r="X42">
        <f>+'Ark1'!C901</f>
        <v>2018</v>
      </c>
      <c r="Y42">
        <f>+'Ark1'!I901</f>
        <v>24</v>
      </c>
      <c r="Z42" s="3" t="s">
        <v>80</v>
      </c>
      <c r="AA42" s="3" t="s">
        <v>112</v>
      </c>
      <c r="AB42">
        <f>+'Ark1'!Q901</f>
        <v>204</v>
      </c>
      <c r="AC42" s="11">
        <f>+'Ark1'!R901</f>
        <v>7360</v>
      </c>
      <c r="AD42" s="202">
        <f>+'Ark1'!AG901</f>
        <v>25.060517268089342</v>
      </c>
      <c r="AE42" s="202">
        <f>+'Ark1'!AH901</f>
        <v>0.28532608695652178</v>
      </c>
      <c r="AF42" s="1">
        <f>+'Ark1'!S901</f>
        <v>4.8769021739130443</v>
      </c>
      <c r="AG42" s="1">
        <f>+'Ark1'!T901</f>
        <v>4.3698369565217394</v>
      </c>
      <c r="AH42" s="92">
        <f>+'Ark1'!U901</f>
        <v>11.888505434782628</v>
      </c>
      <c r="AI42" s="92">
        <f>+'Ark1'!W901</f>
        <v>0.86956521739130432</v>
      </c>
      <c r="AJ42" s="11">
        <f>+'Ark1'!X901</f>
        <v>28.532608695652176</v>
      </c>
      <c r="AK42" s="11">
        <f>+'Ark1'!Y901</f>
        <v>9.9864130434782616</v>
      </c>
      <c r="AL42" s="11">
        <f>+'Ark1'!Z901</f>
        <v>7.5933910727464253</v>
      </c>
      <c r="AM42" s="92">
        <f t="shared" si="0"/>
        <v>2.4377166100183909</v>
      </c>
      <c r="AN42" s="11">
        <f t="shared" si="1"/>
        <v>36.078431372549019</v>
      </c>
      <c r="AO42" s="47"/>
    </row>
    <row r="43" spans="23:41">
      <c r="W43" s="47"/>
      <c r="X43">
        <f>+'Ark1'!C902</f>
        <v>2018</v>
      </c>
      <c r="Y43">
        <f>+'Ark1'!I902</f>
        <v>49</v>
      </c>
      <c r="Z43" s="3" t="s">
        <v>80</v>
      </c>
      <c r="AA43" s="3" t="s">
        <v>113</v>
      </c>
      <c r="AB43">
        <f>+'Ark1'!Q902</f>
        <v>132</v>
      </c>
      <c r="AC43" s="11">
        <f>+'Ark1'!R902</f>
        <v>4988</v>
      </c>
      <c r="AD43" s="202">
        <f>+'Ark1'!AG902</f>
        <v>21.088042897942504</v>
      </c>
      <c r="AE43" s="202">
        <f>+'Ark1'!AH902</f>
        <v>0.30072173215717718</v>
      </c>
      <c r="AF43" s="1">
        <f>+'Ark1'!S902</f>
        <v>5.1816359262229348</v>
      </c>
      <c r="AG43" s="1">
        <f>+'Ark1'!T902</f>
        <v>4.7179230152365683</v>
      </c>
      <c r="AH43" s="92">
        <f>+'Ark1'!U902</f>
        <v>14.761309141940698</v>
      </c>
      <c r="AI43" s="92">
        <f>+'Ark1'!W902</f>
        <v>2.5862068965517242</v>
      </c>
      <c r="AJ43" s="11">
        <f>+'Ark1'!X902</f>
        <v>39.655172413793117</v>
      </c>
      <c r="AK43" s="11">
        <f>+'Ark1'!Y902</f>
        <v>14.955894145950278</v>
      </c>
      <c r="AL43" s="11">
        <f>+'Ark1'!Z902</f>
        <v>7.4755588890696547</v>
      </c>
      <c r="AM43" s="92">
        <f t="shared" ref="AM43:AM64" si="2">+AH43/AF43</f>
        <v>2.848773891511267</v>
      </c>
      <c r="AN43" s="11">
        <f t="shared" ref="AN43:AN64" si="3">+AC43/AB43</f>
        <v>37.787878787878789</v>
      </c>
      <c r="AO43" s="47"/>
    </row>
    <row r="44" spans="23:41">
      <c r="W44" s="47"/>
      <c r="X44">
        <f>+'Ark1'!C903</f>
        <v>2018</v>
      </c>
      <c r="Y44">
        <f>+'Ark1'!I903</f>
        <v>80</v>
      </c>
      <c r="Z44" s="3" t="s">
        <v>7</v>
      </c>
      <c r="AA44" s="3" t="s">
        <v>6</v>
      </c>
      <c r="AB44">
        <f>+'Ark1'!Q903</f>
        <v>130</v>
      </c>
      <c r="AC44" s="11">
        <f>+'Ark1'!R903</f>
        <v>2566</v>
      </c>
      <c r="AD44" s="202">
        <f>+'Ark1'!AG903</f>
        <v>10.027998947508317</v>
      </c>
      <c r="AE44" s="202">
        <f>+'Ark1'!AH903</f>
        <v>2.8448947778643805</v>
      </c>
      <c r="AF44" s="1">
        <f>+'Ark1'!S903</f>
        <v>5.1297739672642244</v>
      </c>
      <c r="AG44" s="1">
        <f>+'Ark1'!T903</f>
        <v>4.6208106001558837</v>
      </c>
      <c r="AH44" s="92">
        <f>+'Ark1'!U903</f>
        <v>13.644972720187043</v>
      </c>
      <c r="AI44" s="92">
        <f>+'Ark1'!W903</f>
        <v>0.66250974279033514</v>
      </c>
      <c r="AJ44" s="11">
        <f>+'Ark1'!X903</f>
        <v>33.982852689010137</v>
      </c>
      <c r="AK44" s="11">
        <f>+'Ark1'!Y903</f>
        <v>11.535463756819953</v>
      </c>
      <c r="AL44" s="11">
        <f>+'Ark1'!Z903</f>
        <v>7.2613614084634754</v>
      </c>
      <c r="AM44" s="92">
        <f t="shared" si="2"/>
        <v>2.6599559370964032</v>
      </c>
      <c r="AN44" s="11">
        <f t="shared" si="3"/>
        <v>19.738461538461539</v>
      </c>
      <c r="AO44" s="47"/>
    </row>
    <row r="45" spans="23:41">
      <c r="W45" s="47"/>
      <c r="X45">
        <f>+'Ark1'!C904</f>
        <v>2018</v>
      </c>
      <c r="Y45">
        <f>+'Ark1'!I904</f>
        <v>81</v>
      </c>
      <c r="Z45" s="3" t="s">
        <v>7</v>
      </c>
      <c r="AA45" s="3" t="s">
        <v>3</v>
      </c>
      <c r="AB45">
        <f>+'Ark1'!Q904</f>
        <v>6</v>
      </c>
      <c r="AC45" s="11">
        <f>+'Ark1'!R904</f>
        <v>63</v>
      </c>
      <c r="AD45" s="202">
        <f>+'Ark1'!AG904</f>
        <v>0.18980249914356873</v>
      </c>
      <c r="AE45" s="202">
        <f>+'Ark1'!AH904</f>
        <v>0</v>
      </c>
      <c r="AF45" s="1">
        <f>+'Ark1'!S904</f>
        <v>5.4761904761904763</v>
      </c>
      <c r="AG45" s="1">
        <f>+'Ark1'!T904</f>
        <v>1.0952380952380951</v>
      </c>
      <c r="AH45" s="92">
        <f>+'Ark1'!U904</f>
        <v>10.519047619047615</v>
      </c>
      <c r="AI45" s="92">
        <f>+'Ark1'!W904</f>
        <v>0</v>
      </c>
      <c r="AJ45" s="11">
        <f>+'Ark1'!X904</f>
        <v>17.460317460317459</v>
      </c>
      <c r="AK45" s="11">
        <f>+'Ark1'!Y904</f>
        <v>4.7619047619047636</v>
      </c>
      <c r="AL45" s="11">
        <f>+'Ark1'!Z904</f>
        <v>5.6189830504764879</v>
      </c>
      <c r="AM45" s="92">
        <f t="shared" si="2"/>
        <v>1.9208695652173906</v>
      </c>
      <c r="AN45" s="11">
        <f t="shared" si="3"/>
        <v>10.5</v>
      </c>
      <c r="AO45" s="47"/>
    </row>
    <row r="46" spans="23:41">
      <c r="W46" s="47"/>
      <c r="X46">
        <f>+'Ark1'!C905</f>
        <v>2018</v>
      </c>
      <c r="Y46">
        <f>+'Ark1'!I905</f>
        <v>83</v>
      </c>
      <c r="Z46" s="3" t="s">
        <v>7</v>
      </c>
      <c r="AA46" s="3" t="s">
        <v>440</v>
      </c>
      <c r="AB46">
        <f>+'Ark1'!Q905</f>
        <v>188</v>
      </c>
      <c r="AC46" s="11">
        <f>+'Ark1'!R905</f>
        <v>7442</v>
      </c>
      <c r="AD46" s="202">
        <f>+'Ark1'!AG905</f>
        <v>24.656137988564861</v>
      </c>
      <c r="AE46" s="202">
        <f>+'Ark1'!AH905</f>
        <v>0.40311744154797113</v>
      </c>
      <c r="AF46" s="1">
        <f>+'Ark1'!S905</f>
        <v>5.1937651169040588</v>
      </c>
      <c r="AG46" s="1">
        <f>+'Ark1'!T905</f>
        <v>4.3872614888470851</v>
      </c>
      <c r="AH46" s="92">
        <f>+'Ark1'!U905</f>
        <v>11.567790916420289</v>
      </c>
      <c r="AI46" s="92">
        <f>+'Ark1'!W905</f>
        <v>1.1287288363343184</v>
      </c>
      <c r="AJ46" s="11">
        <f>+'Ark1'!X905</f>
        <v>25.732330018812139</v>
      </c>
      <c r="AK46" s="11">
        <f>+'Ark1'!Y905</f>
        <v>8.6267132491265794</v>
      </c>
      <c r="AL46" s="11">
        <f>+'Ark1'!Z905</f>
        <v>7.3949499525110864</v>
      </c>
      <c r="AM46" s="92">
        <f t="shared" si="2"/>
        <v>2.2272456793956272</v>
      </c>
      <c r="AN46" s="11">
        <f t="shared" si="3"/>
        <v>39.585106382978722</v>
      </c>
      <c r="AO46" s="47"/>
    </row>
    <row r="47" spans="23:41">
      <c r="W47" s="47"/>
      <c r="X47" s="53">
        <f>+'Ark1'!C906</f>
        <v>2017</v>
      </c>
      <c r="Y47" s="53">
        <f>+'Ark1'!I906</f>
        <v>6</v>
      </c>
      <c r="Z47" s="54" t="s">
        <v>80</v>
      </c>
      <c r="AA47" s="54" t="s">
        <v>439</v>
      </c>
      <c r="AB47" s="53">
        <f>+'Ark1'!Q906</f>
        <v>135</v>
      </c>
      <c r="AC47" s="74">
        <f>+'Ark1'!R906</f>
        <v>5958</v>
      </c>
      <c r="AD47" s="271">
        <f>+'Ark1'!AG906</f>
        <v>17.978140882518172</v>
      </c>
      <c r="AE47" s="271">
        <f>+'Ark1'!AH906</f>
        <v>0.13427324605572341</v>
      </c>
      <c r="AF47" s="55">
        <f>+'Ark1'!S906</f>
        <v>5.0610943269553532</v>
      </c>
      <c r="AG47" s="55">
        <f>+'Ark1'!T906</f>
        <v>4.8549848942598191</v>
      </c>
      <c r="AH47" s="155">
        <f>+'Ark1'!U906</f>
        <v>10.495619335347451</v>
      </c>
      <c r="AI47" s="155">
        <f>+'Ark1'!W906</f>
        <v>1.0741859684457875</v>
      </c>
      <c r="AJ47" s="74">
        <f>+'Ark1'!X906</f>
        <v>21.466935213158781</v>
      </c>
      <c r="AK47" s="74">
        <f>+'Ark1'!Y906</f>
        <v>6.3611950318898964</v>
      </c>
      <c r="AL47" s="74">
        <f>+'Ark1'!Z906</f>
        <v>6.941083471312794</v>
      </c>
      <c r="AM47" s="155">
        <f t="shared" si="2"/>
        <v>2.0737845725276953</v>
      </c>
      <c r="AN47" s="74">
        <f t="shared" si="3"/>
        <v>44.133333333333333</v>
      </c>
      <c r="AO47" s="47"/>
    </row>
    <row r="48" spans="23:41">
      <c r="W48" s="47"/>
      <c r="X48" s="53">
        <f>+'Ark1'!C907</f>
        <v>2017</v>
      </c>
      <c r="Y48" s="53">
        <f>+'Ark1'!I907</f>
        <v>24</v>
      </c>
      <c r="Z48" s="54" t="s">
        <v>80</v>
      </c>
      <c r="AA48" s="54" t="s">
        <v>112</v>
      </c>
      <c r="AB48" s="53">
        <f>+'Ark1'!Q907</f>
        <v>195</v>
      </c>
      <c r="AC48" s="74">
        <f>+'Ark1'!R907</f>
        <v>7451</v>
      </c>
      <c r="AD48" s="271">
        <f>+'Ark1'!AG907</f>
        <v>27.040940420449939</v>
      </c>
      <c r="AE48" s="271">
        <f>+'Ark1'!AH907</f>
        <v>0.3221044155146961</v>
      </c>
      <c r="AF48" s="55">
        <f>+'Ark1'!S907</f>
        <v>4.5646221983626356</v>
      </c>
      <c r="AG48" s="55">
        <f>+'Ark1'!T907</f>
        <v>4.6122668098241837</v>
      </c>
      <c r="AH48" s="155">
        <f>+'Ark1'!U907</f>
        <v>12.623245201986331</v>
      </c>
      <c r="AI48" s="155">
        <f>+'Ark1'!W907</f>
        <v>1.6642061468259299</v>
      </c>
      <c r="AJ48" s="74">
        <f>+'Ark1'!X907</f>
        <v>32.948597503690777</v>
      </c>
      <c r="AK48" s="74">
        <f>+'Ark1'!Y907</f>
        <v>12.011810495235538</v>
      </c>
      <c r="AL48" s="74">
        <f>+'Ark1'!Z907</f>
        <v>8.0689858265018053</v>
      </c>
      <c r="AM48" s="155">
        <f t="shared" si="2"/>
        <v>2.7654523536502942</v>
      </c>
      <c r="AN48" s="74">
        <f t="shared" si="3"/>
        <v>38.210256410256413</v>
      </c>
      <c r="AO48" s="47"/>
    </row>
    <row r="49" spans="23:41">
      <c r="W49" s="47"/>
      <c r="X49" s="53">
        <f>+'Ark1'!C908</f>
        <v>2017</v>
      </c>
      <c r="Y49" s="53">
        <f>+'Ark1'!I908</f>
        <v>49</v>
      </c>
      <c r="Z49" s="54" t="s">
        <v>80</v>
      </c>
      <c r="AA49" s="54" t="s">
        <v>113</v>
      </c>
      <c r="AB49" s="53">
        <f>+'Ark1'!Q908</f>
        <v>127</v>
      </c>
      <c r="AC49" s="74">
        <f>+'Ark1'!R908</f>
        <v>4878</v>
      </c>
      <c r="AD49" s="271">
        <f>+'Ark1'!AG908</f>
        <v>20.998230731679005</v>
      </c>
      <c r="AE49" s="271">
        <f>+'Ark1'!AH908</f>
        <v>0.18450184501845016</v>
      </c>
      <c r="AF49" s="55">
        <f>+'Ark1'!S908</f>
        <v>4.7956129561295615</v>
      </c>
      <c r="AG49" s="55">
        <f>+'Ark1'!T908</f>
        <v>4.506150061500616</v>
      </c>
      <c r="AH49" s="155">
        <f>+'Ark1'!U908</f>
        <v>14.972857728577324</v>
      </c>
      <c r="AI49" s="155">
        <f>+'Ark1'!W908</f>
        <v>2.6035260352603524</v>
      </c>
      <c r="AJ49" s="74">
        <f>+'Ark1'!X908</f>
        <v>42.845428454284551</v>
      </c>
      <c r="AK49" s="74">
        <f>+'Ark1'!Y908</f>
        <v>16.174661746617467</v>
      </c>
      <c r="AL49" s="74">
        <f>+'Ark1'!Z908</f>
        <v>7.733784850818461</v>
      </c>
      <c r="AM49" s="155">
        <f t="shared" si="2"/>
        <v>3.1221989484033763</v>
      </c>
      <c r="AN49" s="74">
        <f t="shared" si="3"/>
        <v>38.409448818897637</v>
      </c>
      <c r="AO49" s="47"/>
    </row>
    <row r="50" spans="23:41">
      <c r="W50" s="47"/>
      <c r="X50" s="53">
        <f>+'Ark1'!C909</f>
        <v>2017</v>
      </c>
      <c r="Y50" s="53">
        <f>+'Ark1'!I909</f>
        <v>80</v>
      </c>
      <c r="Z50" s="54" t="s">
        <v>7</v>
      </c>
      <c r="AA50" s="54" t="s">
        <v>6</v>
      </c>
      <c r="AB50" s="53">
        <f>+'Ark1'!Q909</f>
        <v>132</v>
      </c>
      <c r="AC50" s="74">
        <f>+'Ark1'!R909</f>
        <v>2628</v>
      </c>
      <c r="AD50" s="271">
        <f>+'Ark1'!AG909</f>
        <v>10.090665657737144</v>
      </c>
      <c r="AE50" s="271">
        <f>+'Ark1'!AH909</f>
        <v>2.8919330289193304</v>
      </c>
      <c r="AF50" s="55">
        <f>+'Ark1'!S909</f>
        <v>4.812404870624051</v>
      </c>
      <c r="AG50" s="55">
        <f>+'Ark1'!T909</f>
        <v>4.0494672754946723</v>
      </c>
      <c r="AH50" s="155">
        <f>+'Ark1'!U909</f>
        <v>13.355441400304436</v>
      </c>
      <c r="AI50" s="155">
        <f>+'Ark1'!W909</f>
        <v>0.60882800608827992</v>
      </c>
      <c r="AJ50" s="74">
        <f>+'Ark1'!X909</f>
        <v>32.496194824961954</v>
      </c>
      <c r="AK50" s="74">
        <f>+'Ark1'!Y909</f>
        <v>10.578386605783864</v>
      </c>
      <c r="AL50" s="74">
        <f>+'Ark1'!Z909</f>
        <v>7.2401550273724125</v>
      </c>
      <c r="AM50" s="155">
        <f t="shared" si="2"/>
        <v>2.7752115126116896</v>
      </c>
      <c r="AN50" s="74">
        <f t="shared" si="3"/>
        <v>19.90909090909091</v>
      </c>
      <c r="AO50" s="47"/>
    </row>
    <row r="51" spans="23:41">
      <c r="W51" s="47"/>
      <c r="X51" s="53">
        <f>+'Ark1'!C910</f>
        <v>2017</v>
      </c>
      <c r="Y51" s="53">
        <f>+'Ark1'!I910</f>
        <v>81</v>
      </c>
      <c r="Z51" s="54" t="s">
        <v>7</v>
      </c>
      <c r="AA51" s="54" t="s">
        <v>3</v>
      </c>
      <c r="AB51" s="53">
        <f>+'Ark1'!Q910</f>
        <v>7</v>
      </c>
      <c r="AC51" s="74">
        <f>+'Ark1'!R910</f>
        <v>131</v>
      </c>
      <c r="AD51" s="271">
        <f>+'Ark1'!AG910</f>
        <v>0.46284450276200179</v>
      </c>
      <c r="AE51" s="271">
        <f>+'Ark1'!AH910</f>
        <v>0</v>
      </c>
      <c r="AF51" s="55">
        <f>+'Ark1'!S910</f>
        <v>6.9923664122137428</v>
      </c>
      <c r="AG51" s="55">
        <f>+'Ark1'!T910</f>
        <v>0</v>
      </c>
      <c r="AH51" s="155">
        <f>+'Ark1'!U910</f>
        <v>12.289312977099241</v>
      </c>
      <c r="AI51" s="155">
        <f>+'Ark1'!W910</f>
        <v>0</v>
      </c>
      <c r="AJ51" s="74">
        <f>+'Ark1'!X910</f>
        <v>12.977099236641219</v>
      </c>
      <c r="AK51" s="74">
        <f>+'Ark1'!Y910</f>
        <v>4.5801526717557248</v>
      </c>
      <c r="AL51" s="74">
        <f>+'Ark1'!Z910</f>
        <v>5.5380743464611308</v>
      </c>
      <c r="AM51" s="155">
        <f t="shared" si="2"/>
        <v>1.7575327510917031</v>
      </c>
      <c r="AN51" s="74">
        <f t="shared" si="3"/>
        <v>18.714285714285715</v>
      </c>
      <c r="AO51" s="47"/>
    </row>
    <row r="52" spans="23:41">
      <c r="W52" s="47"/>
      <c r="X52" s="53">
        <f>+'Ark1'!C911</f>
        <v>2017</v>
      </c>
      <c r="Y52" s="53">
        <f>+'Ark1'!I911</f>
        <v>83</v>
      </c>
      <c r="Z52" s="54" t="s">
        <v>7</v>
      </c>
      <c r="AA52" s="54" t="s">
        <v>440</v>
      </c>
      <c r="AB52" s="53">
        <f>+'Ark1'!Q911</f>
        <v>184</v>
      </c>
      <c r="AC52" s="74">
        <f>+'Ark1'!R911</f>
        <v>6922</v>
      </c>
      <c r="AD52" s="271">
        <f>+'Ark1'!AG911</f>
        <v>23.429177804853754</v>
      </c>
      <c r="AE52" s="271">
        <f>+'Ark1'!AH911</f>
        <v>0.70788789367234883</v>
      </c>
      <c r="AF52" s="55">
        <f>+'Ark1'!S911</f>
        <v>5.2945680439179439</v>
      </c>
      <c r="AG52" s="55">
        <f>+'Ark1'!T911</f>
        <v>4.3864490031782717</v>
      </c>
      <c r="AH52" s="155">
        <f>+'Ark1'!U911</f>
        <v>11.773056919965327</v>
      </c>
      <c r="AI52" s="155">
        <f>+'Ark1'!W911</f>
        <v>1.3579890205143021</v>
      </c>
      <c r="AJ52" s="74">
        <f>+'Ark1'!X911</f>
        <v>27.188673793701245</v>
      </c>
      <c r="AK52" s="74">
        <f>+'Ark1'!Y911</f>
        <v>9.5781566021381099</v>
      </c>
      <c r="AL52" s="74">
        <f>+'Ark1'!Z911</f>
        <v>7.5578667664915136</v>
      </c>
      <c r="AM52" s="155">
        <f t="shared" si="2"/>
        <v>2.2236104668613055</v>
      </c>
      <c r="AN52" s="74">
        <f t="shared" si="3"/>
        <v>37.619565217391305</v>
      </c>
      <c r="AO52" s="47"/>
    </row>
    <row r="53" spans="23:41">
      <c r="W53" s="47"/>
      <c r="X53">
        <f>+'Ark1'!C912</f>
        <v>2016</v>
      </c>
      <c r="Y53">
        <f>+'Ark1'!I912</f>
        <v>6</v>
      </c>
      <c r="Z53" s="3" t="s">
        <v>80</v>
      </c>
      <c r="AA53" s="3" t="s">
        <v>439</v>
      </c>
      <c r="AB53">
        <f>+'Ark1'!Q912</f>
        <v>123</v>
      </c>
      <c r="AC53" s="11">
        <f>+'Ark1'!R912</f>
        <v>4778</v>
      </c>
      <c r="AD53" s="202">
        <f>+'Ark1'!AG912</f>
        <v>17.810613520863953</v>
      </c>
      <c r="AE53" s="202">
        <f>+'Ark1'!AH912</f>
        <v>0.18836333193804936</v>
      </c>
      <c r="AF53" s="1">
        <f>+'Ark1'!S912</f>
        <v>5.3691921305985755</v>
      </c>
      <c r="AG53" s="1">
        <f>+'Ark1'!T912</f>
        <v>5.1149016324822085</v>
      </c>
      <c r="AH53" s="92">
        <f>+'Ark1'!U912</f>
        <v>10.932063624947673</v>
      </c>
      <c r="AI53" s="92">
        <f>+'Ark1'!W912</f>
        <v>1.6534114692339899</v>
      </c>
      <c r="AJ53" s="11">
        <f>+'Ark1'!X912</f>
        <v>22.289660946002503</v>
      </c>
      <c r="AK53" s="11">
        <f>+'Ark1'!Y912</f>
        <v>8.3926329007953111</v>
      </c>
      <c r="AL53" s="11">
        <f>+'Ark1'!Z912</f>
        <v>7.3263635122234749</v>
      </c>
      <c r="AM53" s="92">
        <f t="shared" si="2"/>
        <v>2.0360723473922193</v>
      </c>
      <c r="AN53" s="11">
        <f t="shared" si="3"/>
        <v>38.845528455284551</v>
      </c>
      <c r="AO53" s="47"/>
    </row>
    <row r="54" spans="23:41">
      <c r="W54" s="47"/>
      <c r="X54">
        <f>+'Ark1'!C913</f>
        <v>2016</v>
      </c>
      <c r="Y54">
        <f>+'Ark1'!I913</f>
        <v>24</v>
      </c>
      <c r="Z54" s="3" t="s">
        <v>80</v>
      </c>
      <c r="AA54" s="3" t="s">
        <v>112</v>
      </c>
      <c r="AB54">
        <f>+'Ark1'!Q913</f>
        <v>199</v>
      </c>
      <c r="AC54" s="11">
        <f>+'Ark1'!R913</f>
        <v>6320</v>
      </c>
      <c r="AD54" s="202">
        <f>+'Ark1'!AG913</f>
        <v>27.237144322388279</v>
      </c>
      <c r="AE54" s="202">
        <f>+'Ark1'!AH913</f>
        <v>0.23734177215189861</v>
      </c>
      <c r="AF54" s="1">
        <f>+'Ark1'!S913</f>
        <v>4.6609177215189881</v>
      </c>
      <c r="AG54" s="1">
        <f>+'Ark1'!T913</f>
        <v>4.4232594936708871</v>
      </c>
      <c r="AH54" s="92">
        <f>+'Ark1'!U913</f>
        <v>12.639034810126573</v>
      </c>
      <c r="AI54" s="92">
        <f>+'Ark1'!W913</f>
        <v>1.0126582278481011</v>
      </c>
      <c r="AJ54" s="11">
        <f>+'Ark1'!X913</f>
        <v>32.848101265822777</v>
      </c>
      <c r="AK54" s="11">
        <f>+'Ark1'!Y913</f>
        <v>11.914556962025316</v>
      </c>
      <c r="AL54" s="11">
        <f>+'Ark1'!Z913</f>
        <v>8.0643992229987056</v>
      </c>
      <c r="AM54" s="92">
        <f t="shared" si="2"/>
        <v>2.7117051974063866</v>
      </c>
      <c r="AN54" s="11">
        <f t="shared" si="3"/>
        <v>31.758793969849247</v>
      </c>
      <c r="AO54" s="47"/>
    </row>
    <row r="55" spans="23:41">
      <c r="W55" s="47"/>
      <c r="X55">
        <f>+'Ark1'!C914</f>
        <v>2016</v>
      </c>
      <c r="Y55">
        <f>+'Ark1'!I914</f>
        <v>49</v>
      </c>
      <c r="Z55" s="3" t="s">
        <v>80</v>
      </c>
      <c r="AA55" s="3" t="s">
        <v>113</v>
      </c>
      <c r="AB55">
        <f>+'Ark1'!Q914</f>
        <v>118</v>
      </c>
      <c r="AC55" s="11">
        <f>+'Ark1'!R914</f>
        <v>3556</v>
      </c>
      <c r="AD55" s="202">
        <f>+'Ark1'!AG914</f>
        <v>20.052531581689536</v>
      </c>
      <c r="AE55" s="202">
        <f>+'Ark1'!AH914</f>
        <v>0.30933633295838026</v>
      </c>
      <c r="AF55" s="1">
        <f>+'Ark1'!S914</f>
        <v>4.8599550056242951</v>
      </c>
      <c r="AG55" s="1">
        <f>+'Ark1'!T914</f>
        <v>4.7654668166479182</v>
      </c>
      <c r="AH55" s="92">
        <f>+'Ark1'!U914</f>
        <v>16.537767154105701</v>
      </c>
      <c r="AI55" s="92">
        <f>+'Ark1'!W914</f>
        <v>4.3025871766029251</v>
      </c>
      <c r="AJ55" s="11">
        <f>+'Ark1'!X914</f>
        <v>50.449943757030383</v>
      </c>
      <c r="AK55" s="11">
        <f>+'Ark1'!Y914</f>
        <v>21.344206974128245</v>
      </c>
      <c r="AL55" s="11">
        <f>+'Ark1'!Z914</f>
        <v>7.7752172896190013</v>
      </c>
      <c r="AM55" s="92">
        <f t="shared" si="2"/>
        <v>3.4028642518226997</v>
      </c>
      <c r="AN55" s="11">
        <f t="shared" si="3"/>
        <v>30.135593220338983</v>
      </c>
      <c r="AO55" s="47"/>
    </row>
    <row r="56" spans="23:41">
      <c r="W56" s="47"/>
      <c r="X56">
        <f>+'Ark1'!C915</f>
        <v>2016</v>
      </c>
      <c r="Y56">
        <f>+'Ark1'!I915</f>
        <v>80</v>
      </c>
      <c r="Z56" s="3" t="s">
        <v>7</v>
      </c>
      <c r="AA56" s="3" t="s">
        <v>6</v>
      </c>
      <c r="AB56">
        <f>+'Ark1'!Q915</f>
        <v>135</v>
      </c>
      <c r="AC56" s="11">
        <f>+'Ark1'!R915</f>
        <v>2490</v>
      </c>
      <c r="AD56" s="202">
        <f>+'Ark1'!AG915</f>
        <v>11.519030849261702</v>
      </c>
      <c r="AE56" s="202">
        <f>+'Ark1'!AH915</f>
        <v>2.2489959839357434</v>
      </c>
      <c r="AF56" s="1">
        <f>+'Ark1'!S915</f>
        <v>4.9200803212851412</v>
      </c>
      <c r="AG56" s="1">
        <f>+'Ark1'!T915</f>
        <v>4.2783132530120485</v>
      </c>
      <c r="AH56" s="92">
        <f>+'Ark1'!U915</f>
        <v>13.567068273092362</v>
      </c>
      <c r="AI56" s="92">
        <f>+'Ark1'!W915</f>
        <v>0.44176706827309253</v>
      </c>
      <c r="AJ56" s="11">
        <f>+'Ark1'!X915</f>
        <v>37.028112449799195</v>
      </c>
      <c r="AK56" s="11">
        <f>+'Ark1'!Y915</f>
        <v>10.923694779116468</v>
      </c>
      <c r="AL56" s="11">
        <f>+'Ark1'!Z915</f>
        <v>7.5064999838398254</v>
      </c>
      <c r="AM56" s="92">
        <f t="shared" si="2"/>
        <v>2.7574891845563609</v>
      </c>
      <c r="AN56" s="11">
        <f t="shared" si="3"/>
        <v>18.444444444444443</v>
      </c>
      <c r="AO56" s="47"/>
    </row>
    <row r="57" spans="23:41">
      <c r="W57" s="47"/>
      <c r="X57">
        <f>+'Ark1'!C916</f>
        <v>2016</v>
      </c>
      <c r="Y57">
        <f>+'Ark1'!I916</f>
        <v>81</v>
      </c>
      <c r="Z57" s="3" t="s">
        <v>7</v>
      </c>
      <c r="AA57" s="3" t="s">
        <v>3</v>
      </c>
      <c r="AB57">
        <f>+'Ark1'!Q916</f>
        <v>6</v>
      </c>
      <c r="AC57" s="11">
        <f>+'Ark1'!R916</f>
        <v>217</v>
      </c>
      <c r="AD57" s="202">
        <f>+'Ark1'!AG916</f>
        <v>0.95317917340673131</v>
      </c>
      <c r="AE57" s="202">
        <f>+'Ark1'!AH916</f>
        <v>0</v>
      </c>
      <c r="AF57" s="1">
        <f>+'Ark1'!S916</f>
        <v>6.9493087557603692</v>
      </c>
      <c r="AG57" s="1">
        <f>+'Ark1'!T916</f>
        <v>0</v>
      </c>
      <c r="AH57" s="92">
        <f>+'Ark1'!U916</f>
        <v>12.88202764976959</v>
      </c>
      <c r="AI57" s="92">
        <f>+'Ark1'!W916</f>
        <v>0</v>
      </c>
      <c r="AJ57" s="11">
        <f>+'Ark1'!X916</f>
        <v>12.44239631336406</v>
      </c>
      <c r="AK57" s="11">
        <f>+'Ark1'!Y916</f>
        <v>3.2258064516129026</v>
      </c>
      <c r="AL57" s="11">
        <f>+'Ark1'!Z916</f>
        <v>4.0367664592145989</v>
      </c>
      <c r="AM57" s="92">
        <f t="shared" si="2"/>
        <v>1.8537135278514594</v>
      </c>
      <c r="AN57" s="11">
        <f t="shared" si="3"/>
        <v>36.166666666666664</v>
      </c>
      <c r="AO57" s="47"/>
    </row>
    <row r="58" spans="23:41">
      <c r="W58" s="47"/>
      <c r="X58">
        <f>+'Ark1'!C917</f>
        <v>2016</v>
      </c>
      <c r="Y58">
        <f>+'Ark1'!I917</f>
        <v>83</v>
      </c>
      <c r="Z58" s="3" t="s">
        <v>7</v>
      </c>
      <c r="AA58" s="3" t="s">
        <v>440</v>
      </c>
      <c r="AB58">
        <f>+'Ark1'!Q917</f>
        <v>156</v>
      </c>
      <c r="AC58" s="11">
        <f>+'Ark1'!R917</f>
        <v>5905</v>
      </c>
      <c r="AD58" s="202">
        <f>+'Ark1'!AG917</f>
        <v>22.427500552389795</v>
      </c>
      <c r="AE58" s="202">
        <f>+'Ark1'!AH917</f>
        <v>0.33869602032176122</v>
      </c>
      <c r="AF58" s="1">
        <f>+'Ark1'!S917</f>
        <v>5.4657070279424209</v>
      </c>
      <c r="AG58" s="1">
        <f>+'Ark1'!T917</f>
        <v>4.2409822184589325</v>
      </c>
      <c r="AH58" s="92">
        <f>+'Ark1'!U917</f>
        <v>11.138594411515689</v>
      </c>
      <c r="AI58" s="92">
        <f>+'Ark1'!W917</f>
        <v>0.98221845893310722</v>
      </c>
      <c r="AJ58" s="11">
        <f>+'Ark1'!X917</f>
        <v>24.690939881456391</v>
      </c>
      <c r="AK58" s="11">
        <f>+'Ark1'!Y917</f>
        <v>10.448772226926332</v>
      </c>
      <c r="AL58" s="11">
        <f>+'Ark1'!Z917</f>
        <v>7.8576597655598386</v>
      </c>
      <c r="AM58" s="92">
        <f t="shared" si="2"/>
        <v>2.0379054996127079</v>
      </c>
      <c r="AN58" s="11">
        <f t="shared" si="3"/>
        <v>37.852564102564102</v>
      </c>
      <c r="AO58" s="47"/>
    </row>
    <row r="59" spans="23:41">
      <c r="W59" s="47"/>
      <c r="X59" s="53">
        <f>+'Ark1'!C918</f>
        <v>2015</v>
      </c>
      <c r="Y59" s="53">
        <f>+'Ark1'!I918</f>
        <v>6</v>
      </c>
      <c r="Z59" s="54" t="s">
        <v>80</v>
      </c>
      <c r="AA59" s="54" t="s">
        <v>439</v>
      </c>
      <c r="AB59" s="53">
        <f>+'Ark1'!Q918</f>
        <v>109</v>
      </c>
      <c r="AC59" s="74">
        <f>+'Ark1'!R918</f>
        <v>4514</v>
      </c>
      <c r="AD59" s="271">
        <f>+'Ark1'!AG918</f>
        <v>17.844857452665181</v>
      </c>
      <c r="AE59" s="271">
        <f>+'Ark1'!AH918</f>
        <v>8.8613203367301746E-2</v>
      </c>
      <c r="AF59" s="55">
        <f>+'Ark1'!S918</f>
        <v>5.2295081967213122</v>
      </c>
      <c r="AG59" s="55">
        <f>+'Ark1'!T918</f>
        <v>4.7607443509082863</v>
      </c>
      <c r="AH59" s="155">
        <f>+'Ark1'!U918</f>
        <v>11.250886132033671</v>
      </c>
      <c r="AI59" s="155">
        <f>+'Ark1'!W918</f>
        <v>1.1076650420912717</v>
      </c>
      <c r="AJ59" s="74">
        <f>+'Ark1'!X918</f>
        <v>24.856003544528129</v>
      </c>
      <c r="AK59" s="74">
        <f>+'Ark1'!Y918</f>
        <v>10.079751883030569</v>
      </c>
      <c r="AL59" s="74">
        <f>+'Ark1'!Z918</f>
        <v>7.5107074866954147</v>
      </c>
      <c r="AM59" s="155">
        <f t="shared" si="2"/>
        <v>2.1514233669406075</v>
      </c>
      <c r="AN59" s="74">
        <f t="shared" si="3"/>
        <v>41.412844036697251</v>
      </c>
      <c r="AO59" s="47"/>
    </row>
    <row r="60" spans="23:41">
      <c r="W60" s="47"/>
      <c r="X60" s="53">
        <f>+'Ark1'!C919</f>
        <v>2015</v>
      </c>
      <c r="Y60" s="53">
        <f>+'Ark1'!I919</f>
        <v>24</v>
      </c>
      <c r="Z60" s="54" t="s">
        <v>80</v>
      </c>
      <c r="AA60" s="54" t="s">
        <v>112</v>
      </c>
      <c r="AB60" s="53">
        <f>+'Ark1'!Q919</f>
        <v>191</v>
      </c>
      <c r="AC60" s="74">
        <f>+'Ark1'!R919</f>
        <v>6285</v>
      </c>
      <c r="AD60" s="271">
        <f>+'Ark1'!AG919</f>
        <v>25.009574835154755</v>
      </c>
      <c r="AE60" s="271">
        <f>+'Ark1'!AH919</f>
        <v>0.14319809069212405</v>
      </c>
      <c r="AF60" s="55">
        <f>+'Ark1'!S919</f>
        <v>4.4585521081941124</v>
      </c>
      <c r="AG60" s="55">
        <f>+'Ark1'!T919</f>
        <v>4.2630071599045349</v>
      </c>
      <c r="AH60" s="155">
        <f>+'Ark1'!U919</f>
        <v>11.32494828957838</v>
      </c>
      <c r="AI60" s="155">
        <f>+'Ark1'!W919</f>
        <v>0.63643595863166258</v>
      </c>
      <c r="AJ60" s="74">
        <f>+'Ark1'!X919</f>
        <v>27.23945902943516</v>
      </c>
      <c r="AK60" s="74">
        <f>+'Ark1'!Y919</f>
        <v>10.310262529832936</v>
      </c>
      <c r="AL60" s="74">
        <f>+'Ark1'!Z919</f>
        <v>7.9180621700985343</v>
      </c>
      <c r="AM60" s="155">
        <f t="shared" si="2"/>
        <v>2.5400506744700637</v>
      </c>
      <c r="AN60" s="74">
        <f t="shared" si="3"/>
        <v>32.905759162303667</v>
      </c>
      <c r="AO60" s="47"/>
    </row>
    <row r="61" spans="23:41">
      <c r="W61" s="47"/>
      <c r="X61" s="53">
        <f>+'Ark1'!C920</f>
        <v>2015</v>
      </c>
      <c r="Y61" s="53">
        <f>+'Ark1'!I920</f>
        <v>49</v>
      </c>
      <c r="Z61" s="54" t="s">
        <v>80</v>
      </c>
      <c r="AA61" s="54" t="s">
        <v>113</v>
      </c>
      <c r="AB61" s="53">
        <f>+'Ark1'!Q920</f>
        <v>122</v>
      </c>
      <c r="AC61" s="74">
        <f>+'Ark1'!R920</f>
        <v>4187</v>
      </c>
      <c r="AD61" s="271">
        <f>+'Ark1'!AG920</f>
        <v>22.612457756529995</v>
      </c>
      <c r="AE61" s="271">
        <f>+'Ark1'!AH920</f>
        <v>0.16718414139001675</v>
      </c>
      <c r="AF61" s="55">
        <f>+'Ark1'!S920</f>
        <v>4.6243133508478635</v>
      </c>
      <c r="AG61" s="55">
        <f>+'Ark1'!T920</f>
        <v>4.5335562455218508</v>
      </c>
      <c r="AH61" s="155">
        <f>+'Ark1'!U920</f>
        <v>15.370217339383769</v>
      </c>
      <c r="AI61" s="155">
        <f>+'Ark1'!W920</f>
        <v>1.3613565798901368</v>
      </c>
      <c r="AJ61" s="74">
        <f>+'Ark1'!X920</f>
        <v>44.136613326964422</v>
      </c>
      <c r="AK61" s="74">
        <f>+'Ark1'!Y920</f>
        <v>15.954143778361596</v>
      </c>
      <c r="AL61" s="74">
        <f>+'Ark1'!Z920</f>
        <v>7.3102928261634812</v>
      </c>
      <c r="AM61" s="155">
        <f t="shared" si="2"/>
        <v>3.3237837000309796</v>
      </c>
      <c r="AN61" s="74">
        <f t="shared" si="3"/>
        <v>34.319672131147541</v>
      </c>
      <c r="AO61" s="47"/>
    </row>
    <row r="62" spans="23:41">
      <c r="W62" s="47"/>
      <c r="X62" s="53">
        <f>+'Ark1'!C921</f>
        <v>2015</v>
      </c>
      <c r="Y62" s="53">
        <f>+'Ark1'!I921</f>
        <v>80</v>
      </c>
      <c r="Z62" s="54" t="s">
        <v>7</v>
      </c>
      <c r="AA62" s="54" t="s">
        <v>6</v>
      </c>
      <c r="AB62" s="53">
        <f>+'Ark1'!Q921</f>
        <v>141</v>
      </c>
      <c r="AC62" s="74">
        <f>+'Ark1'!R921</f>
        <v>2523</v>
      </c>
      <c r="AD62" s="271">
        <f>+'Ark1'!AG921</f>
        <v>11.890223548683382</v>
      </c>
      <c r="AE62" s="271">
        <f>+'Ark1'!AH921</f>
        <v>0.35671819262782406</v>
      </c>
      <c r="AF62" s="55">
        <f>+'Ark1'!S921</f>
        <v>4.8890210067380089</v>
      </c>
      <c r="AG62" s="55">
        <f>+'Ark1'!T921</f>
        <v>4.0860087197780421</v>
      </c>
      <c r="AH62" s="155">
        <f>+'Ark1'!U921</f>
        <v>13.412445501387236</v>
      </c>
      <c r="AI62" s="155">
        <f>+'Ark1'!W921</f>
        <v>0.39635354736424894</v>
      </c>
      <c r="AJ62" s="74">
        <f>+'Ark1'!X921</f>
        <v>35.354736424890994</v>
      </c>
      <c r="AK62" s="74">
        <f>+'Ark1'!Y921</f>
        <v>11.137534680935394</v>
      </c>
      <c r="AL62" s="74">
        <f>+'Ark1'!Z921</f>
        <v>7.4704849074727058</v>
      </c>
      <c r="AM62" s="155">
        <f t="shared" si="2"/>
        <v>2.7433806242399679</v>
      </c>
      <c r="AN62" s="74">
        <f t="shared" si="3"/>
        <v>17.893617021276597</v>
      </c>
      <c r="AO62" s="47"/>
    </row>
    <row r="63" spans="23:41">
      <c r="W63" s="47"/>
      <c r="X63" s="53">
        <f>+'Ark1'!C922</f>
        <v>2015</v>
      </c>
      <c r="Y63" s="53">
        <f>+'Ark1'!I922</f>
        <v>81</v>
      </c>
      <c r="Z63" s="54" t="s">
        <v>7</v>
      </c>
      <c r="AA63" s="54" t="s">
        <v>3</v>
      </c>
      <c r="AB63" s="53">
        <f>+'Ark1'!Q922</f>
        <v>7</v>
      </c>
      <c r="AC63" s="74">
        <f>+'Ark1'!R922</f>
        <v>312</v>
      </c>
      <c r="AD63" s="271">
        <f>+'Ark1'!AG922</f>
        <v>1.3786005772307963</v>
      </c>
      <c r="AE63" s="271">
        <f>+'Ark1'!AH922</f>
        <v>0</v>
      </c>
      <c r="AF63" s="55">
        <f>+'Ark1'!S922</f>
        <v>6.3878205128205101</v>
      </c>
      <c r="AG63" s="55">
        <f>+'Ark1'!T922</f>
        <v>0</v>
      </c>
      <c r="AH63" s="155">
        <f>+'Ark1'!U922</f>
        <v>12.575320512820509</v>
      </c>
      <c r="AI63" s="155">
        <f>+'Ark1'!W922</f>
        <v>0</v>
      </c>
      <c r="AJ63" s="74">
        <f>+'Ark1'!X922</f>
        <v>14.1025641025641</v>
      </c>
      <c r="AK63" s="74">
        <f>+'Ark1'!Y922</f>
        <v>2.5641025641025639</v>
      </c>
      <c r="AL63" s="74">
        <f>+'Ark1'!Z922</f>
        <v>4.2294980486371365</v>
      </c>
      <c r="AM63" s="155">
        <f t="shared" si="2"/>
        <v>1.9686402408429506</v>
      </c>
      <c r="AN63" s="74">
        <f t="shared" si="3"/>
        <v>44.571428571428569</v>
      </c>
      <c r="AO63" s="47"/>
    </row>
    <row r="64" spans="23:41">
      <c r="W64" s="47"/>
      <c r="X64" s="53">
        <f>+'Ark1'!C923</f>
        <v>2015</v>
      </c>
      <c r="Y64" s="53">
        <f>+'Ark1'!I923</f>
        <v>83</v>
      </c>
      <c r="Z64" s="54" t="s">
        <v>7</v>
      </c>
      <c r="AA64" s="54" t="s">
        <v>440</v>
      </c>
      <c r="AB64" s="53">
        <f>+'Ark1'!Q923</f>
        <v>164</v>
      </c>
      <c r="AC64" s="74">
        <f>+'Ark1'!R923</f>
        <v>5724</v>
      </c>
      <c r="AD64" s="271">
        <f>+'Ark1'!AG923</f>
        <v>21.264285829735886</v>
      </c>
      <c r="AE64" s="271">
        <f>+'Ark1'!AH923</f>
        <v>0.76869322152341013</v>
      </c>
      <c r="AF64" s="55">
        <f>+'Ark1'!S923</f>
        <v>5.2714884696016782</v>
      </c>
      <c r="AG64" s="55">
        <f>+'Ark1'!T923</f>
        <v>4.3107966457023057</v>
      </c>
      <c r="AH64" s="155">
        <f>+'Ark1'!U923</f>
        <v>10.57271139063592</v>
      </c>
      <c r="AI64" s="155">
        <f>+'Ark1'!W923</f>
        <v>0.96086652690426255</v>
      </c>
      <c r="AJ64" s="74">
        <f>+'Ark1'!X923</f>
        <v>22.921034241788956</v>
      </c>
      <c r="AK64" s="74">
        <f>+'Ark1'!Y923</f>
        <v>8.6652690426275374</v>
      </c>
      <c r="AL64" s="74">
        <f>+'Ark1'!Z923</f>
        <v>7.5844912093116692</v>
      </c>
      <c r="AM64" s="155">
        <f t="shared" si="2"/>
        <v>2.0056406177503812</v>
      </c>
      <c r="AN64" s="74">
        <f t="shared" si="3"/>
        <v>34.902439024390247</v>
      </c>
      <c r="AO64" s="47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spans="30:50">
      <c r="AD129"/>
      <c r="AE129"/>
      <c r="AH129"/>
      <c r="AI129"/>
      <c r="AJ129"/>
      <c r="AK129"/>
      <c r="AL129"/>
      <c r="AM129"/>
      <c r="AN129"/>
    </row>
    <row r="130" spans="30:50">
      <c r="AD130"/>
      <c r="AE130"/>
      <c r="AH130"/>
      <c r="AI130"/>
      <c r="AJ130"/>
      <c r="AK130"/>
      <c r="AL130"/>
      <c r="AM130"/>
      <c r="AN130"/>
    </row>
    <row r="131" spans="30:50">
      <c r="AD131"/>
      <c r="AE131"/>
      <c r="AH131"/>
      <c r="AI131"/>
      <c r="AJ131"/>
      <c r="AK131"/>
      <c r="AL131"/>
      <c r="AM131"/>
      <c r="AN131"/>
    </row>
    <row r="132" spans="30:50">
      <c r="AD132"/>
      <c r="AE132"/>
      <c r="AH132"/>
      <c r="AI132"/>
      <c r="AJ132"/>
      <c r="AK132"/>
      <c r="AL132"/>
      <c r="AM132"/>
      <c r="AN132"/>
    </row>
    <row r="133" spans="30:50">
      <c r="AD133"/>
      <c r="AE133"/>
      <c r="AH133"/>
      <c r="AI133"/>
      <c r="AJ133"/>
      <c r="AK133"/>
      <c r="AL133"/>
      <c r="AM133"/>
      <c r="AN133"/>
      <c r="AQ133" s="1"/>
      <c r="AR133" s="1"/>
      <c r="AS133" s="1"/>
      <c r="AT133" s="1"/>
      <c r="AU133" s="1"/>
      <c r="AW133" s="13"/>
      <c r="AX133" s="13"/>
    </row>
    <row r="134" spans="30:50">
      <c r="AG134" s="3"/>
      <c r="AH134" s="58"/>
      <c r="AI134" s="58"/>
      <c r="AJ134" s="16"/>
      <c r="AK134" s="202"/>
      <c r="AL134" s="16"/>
      <c r="AN134" s="16"/>
      <c r="AO134" s="1"/>
      <c r="AP134" s="1"/>
      <c r="AQ134" s="1"/>
      <c r="AR134" s="1"/>
      <c r="AS134" s="1"/>
      <c r="AT134" s="1"/>
      <c r="AU134" s="1"/>
      <c r="AW134" s="13"/>
      <c r="AX134" s="13"/>
    </row>
    <row r="135" spans="30:50">
      <c r="AG135" s="3"/>
      <c r="AH135" s="58"/>
      <c r="AI135" s="58"/>
      <c r="AJ135" s="16"/>
      <c r="AK135" s="202"/>
      <c r="AL135" s="16"/>
      <c r="AN135" s="16"/>
      <c r="AO135" s="1"/>
      <c r="AP135" s="1"/>
      <c r="AQ135" s="1"/>
      <c r="AR135" s="1"/>
      <c r="AS135" s="1"/>
      <c r="AT135" s="1"/>
      <c r="AU135" s="1"/>
      <c r="AW135" s="13"/>
      <c r="AX135" s="13"/>
    </row>
    <row r="136" spans="30:50">
      <c r="AG136" s="3"/>
      <c r="AH136" s="58"/>
      <c r="AI136" s="58"/>
      <c r="AJ136" s="16"/>
      <c r="AK136" s="202"/>
      <c r="AL136" s="16"/>
      <c r="AN136" s="16"/>
      <c r="AO136" s="1"/>
      <c r="AP136" s="1"/>
      <c r="AQ136" s="1"/>
      <c r="AR136" s="1"/>
      <c r="AS136" s="1"/>
      <c r="AT136" s="1"/>
      <c r="AU136" s="1"/>
      <c r="AW136" s="13"/>
      <c r="AX136" s="13"/>
    </row>
    <row r="137" spans="30:50">
      <c r="AG137" s="3"/>
      <c r="AH137" s="58"/>
      <c r="AI137" s="58"/>
      <c r="AJ137" s="16"/>
      <c r="AK137" s="202"/>
      <c r="AL137" s="16"/>
      <c r="AN137" s="16"/>
      <c r="AO137" s="1"/>
      <c r="AP137" s="1"/>
      <c r="AQ137" s="1"/>
      <c r="AR137" s="1"/>
      <c r="AS137" s="1"/>
      <c r="AT137" s="1"/>
      <c r="AU137" s="1"/>
      <c r="AW137" s="13"/>
      <c r="AX137" s="13"/>
    </row>
    <row r="138" spans="30:50">
      <c r="AG138" s="3"/>
      <c r="AH138" s="58"/>
      <c r="AI138" s="58"/>
      <c r="AJ138" s="16"/>
      <c r="AK138" s="202"/>
      <c r="AL138" s="16"/>
      <c r="AN138" s="16"/>
      <c r="AO138" s="1"/>
      <c r="AP138" s="1"/>
      <c r="AQ138" s="1"/>
      <c r="AR138" s="1"/>
      <c r="AS138" s="1"/>
      <c r="AT138" s="1"/>
      <c r="AU138" s="1"/>
      <c r="AW138" s="13"/>
      <c r="AX138" s="13"/>
    </row>
    <row r="139" spans="30:50">
      <c r="AG139" s="3"/>
      <c r="AH139" s="58"/>
      <c r="AI139" s="58"/>
      <c r="AJ139" s="16"/>
      <c r="AK139" s="202"/>
      <c r="AL139" s="16"/>
      <c r="AN139" s="16"/>
      <c r="AO139" s="1"/>
      <c r="AP139" s="1"/>
      <c r="AQ139" s="1"/>
      <c r="AR139" s="1"/>
      <c r="AS139" s="1"/>
      <c r="AT139" s="1"/>
      <c r="AU139" s="1"/>
      <c r="AW139" s="13"/>
      <c r="AX139" s="13"/>
    </row>
    <row r="140" spans="30:50">
      <c r="AG140" s="3"/>
      <c r="AH140" s="58"/>
      <c r="AI140" s="58"/>
      <c r="AJ140" s="16"/>
      <c r="AK140" s="202"/>
      <c r="AL140" s="16"/>
      <c r="AN140" s="16"/>
      <c r="AO140" s="1"/>
      <c r="AP140" s="1"/>
      <c r="AQ140" s="1"/>
      <c r="AR140" s="1"/>
      <c r="AS140" s="1"/>
      <c r="AT140" s="1"/>
      <c r="AU140" s="1"/>
      <c r="AW140" s="13"/>
      <c r="AX140" s="13"/>
    </row>
    <row r="141" spans="30:50">
      <c r="AG141" s="3"/>
      <c r="AH141" s="58"/>
      <c r="AI141" s="58"/>
      <c r="AJ141" s="16"/>
      <c r="AK141" s="202"/>
      <c r="AL141" s="16"/>
      <c r="AN141" s="16"/>
      <c r="AO141" s="1"/>
      <c r="AP141" s="1"/>
      <c r="AQ141" s="1"/>
      <c r="AR141" s="1"/>
      <c r="AS141" s="1"/>
      <c r="AT141" s="1"/>
      <c r="AU141" s="1"/>
      <c r="AW141" s="13"/>
      <c r="AX141" s="13"/>
    </row>
    <row r="142" spans="30:50">
      <c r="AG142" s="3"/>
      <c r="AH142" s="58"/>
      <c r="AI142" s="58"/>
      <c r="AJ142" s="16"/>
      <c r="AK142" s="202"/>
      <c r="AL142" s="16"/>
      <c r="AN142" s="16"/>
      <c r="AO142" s="1"/>
      <c r="AP142" s="1"/>
      <c r="AQ142" s="1"/>
      <c r="AR142" s="1"/>
      <c r="AS142" s="1"/>
      <c r="AT142" s="1"/>
      <c r="AU142" s="1"/>
      <c r="AW142" s="13"/>
      <c r="AX142" s="13"/>
    </row>
    <row r="143" spans="30:50">
      <c r="AG143" s="3"/>
      <c r="AH143" s="58"/>
      <c r="AI143" s="58"/>
      <c r="AJ143" s="16"/>
      <c r="AK143" s="202"/>
      <c r="AL143" s="16"/>
      <c r="AN143" s="16"/>
      <c r="AO143" s="1"/>
      <c r="AP143" s="1"/>
      <c r="AQ143" s="1"/>
      <c r="AR143" s="1"/>
      <c r="AS143" s="1"/>
      <c r="AT143" s="1"/>
      <c r="AU143" s="1"/>
      <c r="AW143" s="13"/>
      <c r="AX143" s="13"/>
    </row>
    <row r="144" spans="30:50">
      <c r="AG144" s="3"/>
      <c r="AH144" s="58"/>
      <c r="AI144" s="58"/>
      <c r="AJ144" s="16"/>
      <c r="AK144" s="202"/>
      <c r="AL144" s="16"/>
      <c r="AN144" s="16"/>
      <c r="AO144" s="1"/>
      <c r="AP144" s="1"/>
      <c r="AQ144" s="1"/>
      <c r="AR144" s="1"/>
      <c r="AS144" s="1"/>
      <c r="AT144" s="1"/>
      <c r="AU144" s="1"/>
      <c r="AW144" s="13"/>
      <c r="AX144" s="13"/>
    </row>
    <row r="145" spans="16:50">
      <c r="AG145" s="3"/>
      <c r="AH145" s="58"/>
      <c r="AI145" s="58"/>
      <c r="AJ145" s="16"/>
      <c r="AK145" s="202"/>
      <c r="AL145" s="16"/>
      <c r="AN145" s="16"/>
      <c r="AO145" s="1"/>
      <c r="AP145" s="1"/>
      <c r="AQ145" s="1"/>
      <c r="AR145" s="1"/>
      <c r="AS145" s="1"/>
      <c r="AT145" s="1"/>
      <c r="AU145" s="1"/>
      <c r="AW145" s="13"/>
      <c r="AX145" s="13"/>
    </row>
    <row r="146" spans="16:50">
      <c r="AG146" s="3"/>
      <c r="AH146" s="58"/>
      <c r="AI146" s="58"/>
      <c r="AJ146" s="16"/>
      <c r="AK146" s="202"/>
      <c r="AL146" s="16"/>
      <c r="AN146" s="16"/>
      <c r="AO146" s="1"/>
      <c r="AP146" s="1"/>
      <c r="AQ146" s="1"/>
      <c r="AR146" s="1"/>
      <c r="AS146" s="1"/>
      <c r="AT146" s="1"/>
      <c r="AU146" s="1"/>
      <c r="AW146" s="13"/>
      <c r="AX146" s="13"/>
    </row>
    <row r="147" spans="16:50">
      <c r="AW147" s="13"/>
      <c r="AX147" s="13"/>
    </row>
    <row r="148" spans="16:50">
      <c r="P148" s="3" t="s">
        <v>652</v>
      </c>
      <c r="AW148" s="13"/>
      <c r="AX148" s="13"/>
    </row>
    <row r="149" spans="16:50">
      <c r="AG149" s="3"/>
      <c r="AH149" s="58"/>
      <c r="AI149" s="58"/>
      <c r="AJ149" s="16"/>
      <c r="AK149" s="202"/>
      <c r="AL149" s="16"/>
      <c r="AN149" s="16"/>
      <c r="AO149" s="1"/>
      <c r="AP149" s="1"/>
      <c r="AQ149" s="1"/>
      <c r="AR149" s="1"/>
      <c r="AS149" s="1"/>
      <c r="AT149" s="1"/>
      <c r="AU149" s="1"/>
      <c r="AW149" s="13"/>
      <c r="AX149" s="13"/>
    </row>
    <row r="150" spans="16:50">
      <c r="AG150" s="3"/>
      <c r="AH150" s="58"/>
      <c r="AI150" s="58"/>
      <c r="AJ150" s="16"/>
      <c r="AK150" s="202"/>
      <c r="AL150" s="16"/>
      <c r="AN150" s="16"/>
      <c r="AO150" s="1"/>
      <c r="AP150" s="1"/>
      <c r="AQ150" s="1"/>
      <c r="AR150" s="1"/>
      <c r="AS150" s="1"/>
      <c r="AT150" s="1"/>
      <c r="AU150" s="1"/>
      <c r="AW150" s="13"/>
      <c r="AX150" s="13"/>
    </row>
    <row r="151" spans="16:50">
      <c r="AG151" s="3"/>
      <c r="AH151" s="58"/>
      <c r="AI151" s="58"/>
      <c r="AJ151" s="16"/>
      <c r="AK151" s="202"/>
      <c r="AL151" s="16"/>
      <c r="AN151" s="16"/>
      <c r="AO151" s="1"/>
      <c r="AP151" s="1"/>
      <c r="AQ151" s="1"/>
      <c r="AR151" s="1"/>
      <c r="AS151" s="1"/>
      <c r="AT151" s="1"/>
      <c r="AU151" s="1"/>
      <c r="AW151" s="13"/>
      <c r="AX151" s="13"/>
    </row>
    <row r="152" spans="16:50">
      <c r="AG152" s="3"/>
      <c r="AH152" s="58"/>
      <c r="AI152" s="58"/>
      <c r="AJ152" s="16"/>
      <c r="AK152" s="202"/>
      <c r="AL152" s="16"/>
      <c r="AN152" s="16"/>
      <c r="AO152" s="1"/>
      <c r="AP152" s="1"/>
      <c r="AQ152" s="1"/>
      <c r="AR152" s="1"/>
      <c r="AS152" s="1"/>
      <c r="AT152" s="1"/>
      <c r="AU152" s="1"/>
    </row>
    <row r="153" spans="16:50">
      <c r="AG153" s="3"/>
      <c r="AH153" s="58"/>
      <c r="AI153" s="58"/>
      <c r="AJ153" s="16"/>
      <c r="AK153" s="202"/>
      <c r="AL153" s="16"/>
      <c r="AN153" s="16"/>
      <c r="AO153" s="1"/>
      <c r="AP153" s="1"/>
      <c r="AQ153" s="1"/>
      <c r="AR153" s="1"/>
      <c r="AS153" s="1"/>
      <c r="AT153" s="1"/>
      <c r="AU153" s="1"/>
    </row>
    <row r="154" spans="16:50">
      <c r="AG154" s="3"/>
      <c r="AH154" s="58"/>
      <c r="AI154" s="58"/>
      <c r="AJ154" s="16"/>
      <c r="AK154" s="202"/>
      <c r="AL154" s="16"/>
      <c r="AN154" s="16"/>
      <c r="AO154" s="1"/>
      <c r="AP154" s="1"/>
      <c r="AQ154" s="1"/>
      <c r="AR154" s="1"/>
      <c r="AS154" s="1"/>
      <c r="AT154" s="1"/>
      <c r="AU154" s="1"/>
    </row>
    <row r="155" spans="16:50">
      <c r="AG155" s="3"/>
      <c r="AH155" s="58"/>
      <c r="AI155" s="58"/>
      <c r="AJ155" s="16"/>
      <c r="AK155" s="202"/>
      <c r="AL155" s="16"/>
      <c r="AN155" s="16"/>
      <c r="AO155" s="1"/>
      <c r="AP155" s="1"/>
      <c r="AQ155" s="1"/>
      <c r="AR155" s="1"/>
      <c r="AS155" s="1"/>
      <c r="AT155" s="1"/>
      <c r="AU155" s="1"/>
    </row>
    <row r="156" spans="16:50">
      <c r="AG156" s="3"/>
      <c r="AH156" s="58"/>
      <c r="AI156" s="58"/>
      <c r="AJ156" s="16"/>
      <c r="AK156" s="202"/>
      <c r="AL156" s="16"/>
      <c r="AN156" s="16"/>
      <c r="AO156" s="1"/>
      <c r="AP156" s="1"/>
      <c r="AQ156" s="1"/>
      <c r="AR156" s="1"/>
      <c r="AS156" s="1"/>
      <c r="AT156" s="1"/>
      <c r="AU156" s="1"/>
    </row>
    <row r="157" spans="16:50">
      <c r="AG157" s="3"/>
      <c r="AH157" s="58"/>
      <c r="AI157" s="58"/>
      <c r="AJ157" s="16"/>
      <c r="AK157" s="202"/>
      <c r="AL157" s="16"/>
      <c r="AN157" s="16"/>
      <c r="AO157" s="1"/>
      <c r="AP157" s="1"/>
      <c r="AQ157" s="1"/>
      <c r="AR157" s="1"/>
      <c r="AS157" s="1"/>
      <c r="AT157" s="1"/>
      <c r="AU157" s="1"/>
    </row>
    <row r="158" spans="16:50">
      <c r="AG158" s="3"/>
      <c r="AH158" s="58"/>
      <c r="AI158" s="58"/>
      <c r="AJ158" s="16"/>
      <c r="AK158" s="202"/>
      <c r="AL158" s="16"/>
      <c r="AN158" s="16"/>
      <c r="AO158" s="1"/>
      <c r="AP158" s="1"/>
      <c r="AQ158" s="1"/>
      <c r="AR158" s="1"/>
      <c r="AS158" s="1"/>
      <c r="AT158" s="1"/>
      <c r="AU158" s="1"/>
    </row>
    <row r="159" spans="16:50">
      <c r="AG159" s="3"/>
      <c r="AH159" s="58"/>
      <c r="AI159" s="58"/>
      <c r="AJ159" s="16"/>
      <c r="AK159" s="202"/>
      <c r="AL159" s="16"/>
      <c r="AN159" s="16"/>
      <c r="AO159" s="1"/>
      <c r="AP159" s="1"/>
      <c r="AQ159" s="1"/>
      <c r="AR159" s="1"/>
      <c r="AS159" s="1"/>
      <c r="AT159" s="1"/>
      <c r="AU159" s="1"/>
    </row>
    <row r="160" spans="16:50">
      <c r="AG160" s="3"/>
      <c r="AH160" s="58"/>
      <c r="AI160" s="58"/>
      <c r="AJ160" s="16"/>
      <c r="AK160" s="202"/>
      <c r="AL160" s="16"/>
      <c r="AN160" s="16"/>
      <c r="AO160" s="1"/>
      <c r="AP160" s="1"/>
      <c r="AQ160" s="1"/>
      <c r="AR160" s="1"/>
      <c r="AS160" s="1"/>
      <c r="AT160" s="1"/>
      <c r="AU160" s="1"/>
    </row>
    <row r="161" spans="29:48">
      <c r="AG161" s="3"/>
      <c r="AH161" s="58"/>
      <c r="AI161" s="58"/>
      <c r="AJ161" s="16"/>
      <c r="AK161" s="202"/>
      <c r="AL161" s="16"/>
      <c r="AN161" s="16"/>
      <c r="AO161" s="1"/>
      <c r="AP161" s="1"/>
      <c r="AQ161" s="1"/>
      <c r="AR161" s="1"/>
      <c r="AS161" s="1"/>
      <c r="AT161" s="1"/>
      <c r="AU161" s="1"/>
    </row>
    <row r="162" spans="29:48">
      <c r="AG162" s="3"/>
      <c r="AH162" s="58"/>
      <c r="AI162" s="58"/>
      <c r="AJ162" s="16"/>
      <c r="AK162" s="202"/>
      <c r="AL162" s="16"/>
      <c r="AN162" s="16"/>
      <c r="AO162" s="1"/>
      <c r="AP162" s="1"/>
      <c r="AQ162" s="1"/>
      <c r="AR162" s="1"/>
      <c r="AS162" s="1"/>
      <c r="AT162" s="1"/>
      <c r="AU162" s="1"/>
    </row>
    <row r="163" spans="29:48">
      <c r="AG163" s="3"/>
      <c r="AH163" s="58"/>
      <c r="AI163" s="58"/>
      <c r="AJ163" s="16"/>
      <c r="AK163" s="202"/>
      <c r="AL163" s="16"/>
      <c r="AN163" s="16"/>
      <c r="AO163" s="1"/>
      <c r="AP163" s="1"/>
      <c r="AQ163" s="1"/>
      <c r="AR163" s="1"/>
      <c r="AS163" s="1"/>
      <c r="AT163" s="1"/>
      <c r="AU163" s="1"/>
    </row>
    <row r="164" spans="29:48">
      <c r="AG164" s="3"/>
      <c r="AH164" s="58"/>
      <c r="AI164" s="58"/>
      <c r="AJ164" s="16"/>
      <c r="AK164" s="202"/>
      <c r="AL164" s="16"/>
      <c r="AN164" s="16"/>
      <c r="AO164" s="1"/>
      <c r="AP164" s="1"/>
      <c r="AQ164" s="1"/>
      <c r="AR164" s="1"/>
      <c r="AS164" s="1"/>
      <c r="AT164" s="1"/>
      <c r="AU164" s="1"/>
    </row>
    <row r="165" spans="29:48">
      <c r="AG165" s="3"/>
      <c r="AH165" s="58"/>
      <c r="AI165" s="58"/>
      <c r="AJ165" s="16"/>
      <c r="AK165" s="202"/>
      <c r="AL165" s="16"/>
      <c r="AN165" s="16"/>
      <c r="AO165" s="1"/>
      <c r="AP165" s="1"/>
      <c r="AQ165" s="1"/>
      <c r="AR165" s="1"/>
      <c r="AS165" s="1"/>
      <c r="AT165" s="1"/>
      <c r="AU165" s="1"/>
    </row>
    <row r="166" spans="29:48">
      <c r="AG166" s="3"/>
      <c r="AH166" s="58"/>
      <c r="AI166" s="58"/>
      <c r="AJ166" s="16"/>
      <c r="AK166" s="202"/>
      <c r="AL166" s="16"/>
      <c r="AN166" s="16"/>
      <c r="AO166" s="1"/>
      <c r="AP166" s="1"/>
      <c r="AQ166" s="1"/>
      <c r="AR166" s="1"/>
      <c r="AS166" s="1"/>
      <c r="AT166" s="1"/>
      <c r="AU166" s="1"/>
    </row>
    <row r="167" spans="29:48">
      <c r="AG167" s="3"/>
      <c r="AH167" s="58"/>
      <c r="AI167" s="58"/>
      <c r="AJ167" s="16"/>
      <c r="AK167" s="202"/>
      <c r="AL167" s="16"/>
      <c r="AN167" s="16"/>
      <c r="AO167" s="1"/>
      <c r="AP167" s="1"/>
      <c r="AQ167" s="1"/>
      <c r="AR167" s="1"/>
      <c r="AS167" s="1"/>
      <c r="AT167" s="1"/>
      <c r="AU167" s="1"/>
    </row>
    <row r="168" spans="29:48">
      <c r="AG168" s="3"/>
      <c r="AH168" s="58"/>
      <c r="AI168" s="58"/>
      <c r="AJ168" s="16"/>
      <c r="AK168" s="202"/>
      <c r="AL168" s="16"/>
      <c r="AN168" s="16"/>
      <c r="AO168" s="1"/>
      <c r="AP168" s="1"/>
      <c r="AQ168" s="1"/>
      <c r="AR168" s="1"/>
      <c r="AS168" s="1"/>
      <c r="AT168" s="1"/>
      <c r="AU168" s="1"/>
    </row>
    <row r="169" spans="29:48">
      <c r="AG169" s="3"/>
      <c r="AH169" s="58"/>
      <c r="AI169" s="58"/>
      <c r="AJ169" s="16"/>
      <c r="AK169" s="202"/>
      <c r="AL169" s="16"/>
      <c r="AN169" s="16"/>
      <c r="AO169" s="1"/>
      <c r="AP169" s="1"/>
      <c r="AQ169" s="1"/>
      <c r="AR169" s="1"/>
      <c r="AS169" s="1"/>
      <c r="AT169" s="1"/>
      <c r="AU169" s="1"/>
    </row>
    <row r="170" spans="29:48">
      <c r="AG170" s="3"/>
      <c r="AH170" s="58"/>
      <c r="AI170" s="58"/>
      <c r="AJ170" s="16"/>
      <c r="AK170" s="202"/>
      <c r="AL170" s="16"/>
      <c r="AN170" s="16"/>
      <c r="AO170" s="1"/>
      <c r="AP170" s="1"/>
      <c r="AQ170" s="1"/>
      <c r="AR170" s="1"/>
      <c r="AS170" s="1"/>
      <c r="AT170" s="1"/>
      <c r="AU170" s="1"/>
    </row>
    <row r="171" spans="29:48">
      <c r="AG171" s="3"/>
      <c r="AH171" s="58"/>
      <c r="AI171" s="58"/>
      <c r="AJ171" s="16"/>
      <c r="AK171" s="202"/>
      <c r="AL171" s="16"/>
      <c r="AN171" s="16"/>
      <c r="AO171" s="1"/>
      <c r="AP171" s="1"/>
      <c r="AQ171" s="1"/>
      <c r="AR171" s="1"/>
      <c r="AS171" s="1"/>
      <c r="AT171" s="1"/>
      <c r="AU171" s="1"/>
    </row>
    <row r="172" spans="29:48">
      <c r="AG172" s="3"/>
      <c r="AH172" s="58"/>
      <c r="AI172" s="58"/>
      <c r="AJ172" s="16"/>
      <c r="AK172" s="202"/>
      <c r="AL172" s="16"/>
      <c r="AN172" s="16"/>
      <c r="AO172" s="1"/>
      <c r="AP172" s="1"/>
      <c r="AQ172" s="1"/>
      <c r="AR172" s="1"/>
      <c r="AS172" s="1"/>
      <c r="AT172" s="1"/>
      <c r="AU172" s="1"/>
    </row>
    <row r="173" spans="29:48">
      <c r="AC173" s="14"/>
      <c r="AD173" s="75"/>
      <c r="AE173" s="75"/>
      <c r="AG173" s="3"/>
      <c r="AH173" s="58"/>
      <c r="AI173" s="58"/>
      <c r="AJ173" s="16"/>
      <c r="AK173" s="202"/>
      <c r="AL173" s="16"/>
      <c r="AN173" s="16"/>
      <c r="AO173" s="1"/>
      <c r="AP173" s="1"/>
      <c r="AQ173" s="1"/>
      <c r="AR173" s="1"/>
      <c r="AS173" s="1"/>
      <c r="AT173" s="1"/>
      <c r="AU173" s="1"/>
      <c r="AV173" s="14"/>
    </row>
    <row r="174" spans="29:48">
      <c r="AC174" s="14"/>
      <c r="AD174" s="75"/>
      <c r="AE174" s="75"/>
      <c r="AG174" s="3"/>
      <c r="AH174" s="58"/>
      <c r="AI174" s="58"/>
      <c r="AJ174" s="16"/>
      <c r="AK174" s="202"/>
      <c r="AL174" s="16"/>
      <c r="AN174" s="16"/>
      <c r="AO174" s="1"/>
      <c r="AP174" s="1"/>
      <c r="AQ174" s="1"/>
      <c r="AR174" s="1"/>
      <c r="AS174" s="1"/>
      <c r="AT174" s="1"/>
      <c r="AU174" s="1"/>
      <c r="AV174" s="14"/>
    </row>
    <row r="175" spans="29:48">
      <c r="AC175" s="14"/>
      <c r="AD175" s="75"/>
      <c r="AE175" s="75"/>
      <c r="AG175" s="3"/>
      <c r="AH175" s="58"/>
      <c r="AI175" s="58"/>
      <c r="AJ175" s="16"/>
      <c r="AK175" s="202"/>
      <c r="AL175" s="16"/>
      <c r="AN175" s="16"/>
      <c r="AO175" s="1"/>
      <c r="AP175" s="1"/>
      <c r="AQ175" s="1"/>
      <c r="AR175" s="1"/>
      <c r="AS175" s="1"/>
      <c r="AT175" s="1"/>
      <c r="AU175" s="1"/>
      <c r="AV175" s="14"/>
    </row>
    <row r="176" spans="29:48">
      <c r="AC176" s="14"/>
      <c r="AD176" s="75"/>
      <c r="AE176" s="75"/>
      <c r="AG176" s="3"/>
      <c r="AH176" s="58"/>
      <c r="AI176" s="58"/>
      <c r="AJ176" s="16"/>
      <c r="AK176" s="202"/>
      <c r="AL176" s="16"/>
      <c r="AN176" s="16"/>
      <c r="AO176" s="1"/>
      <c r="AP176" s="1"/>
      <c r="AQ176" s="1"/>
      <c r="AR176" s="1"/>
      <c r="AS176" s="1"/>
      <c r="AT176" s="1"/>
      <c r="AU176" s="1"/>
      <c r="AV176" s="14"/>
    </row>
    <row r="177" spans="29:48">
      <c r="AC177" s="14"/>
      <c r="AD177" s="75"/>
      <c r="AE177" s="75"/>
      <c r="AG177" s="3"/>
      <c r="AH177" s="58"/>
      <c r="AI177" s="58"/>
      <c r="AJ177" s="16"/>
      <c r="AK177" s="202"/>
      <c r="AL177" s="16"/>
      <c r="AN177" s="16"/>
      <c r="AO177" s="1"/>
      <c r="AP177" s="1"/>
      <c r="AQ177" s="1"/>
      <c r="AR177" s="1"/>
      <c r="AS177" s="1"/>
      <c r="AT177" s="1"/>
      <c r="AU177" s="1"/>
      <c r="AV177" s="14"/>
    </row>
    <row r="178" spans="29:48">
      <c r="AC178" s="14"/>
      <c r="AD178" s="75"/>
      <c r="AE178" s="75"/>
      <c r="AG178" s="3"/>
      <c r="AH178" s="58"/>
      <c r="AI178" s="58"/>
      <c r="AJ178" s="16"/>
      <c r="AK178" s="202"/>
      <c r="AL178" s="16"/>
      <c r="AN178" s="16"/>
      <c r="AO178" s="1"/>
      <c r="AP178" s="1"/>
      <c r="AQ178" s="1"/>
      <c r="AR178" s="1"/>
      <c r="AS178" s="1"/>
      <c r="AT178" s="1"/>
      <c r="AU178" s="1"/>
      <c r="AV178" s="14"/>
    </row>
    <row r="179" spans="29:48">
      <c r="AC179" s="14"/>
      <c r="AD179" s="75"/>
      <c r="AE179" s="75"/>
      <c r="AG179" s="3"/>
      <c r="AH179" s="58"/>
      <c r="AI179" s="58"/>
      <c r="AJ179" s="16"/>
      <c r="AK179" s="202"/>
      <c r="AL179" s="16"/>
      <c r="AN179" s="16"/>
      <c r="AO179" s="1"/>
      <c r="AP179" s="1"/>
      <c r="AQ179" s="1"/>
      <c r="AR179" s="1"/>
      <c r="AS179" s="1"/>
      <c r="AT179" s="1"/>
      <c r="AU179" s="1"/>
      <c r="AV179" s="14"/>
    </row>
    <row r="180" spans="29:48">
      <c r="AC180" s="14"/>
      <c r="AD180" s="75"/>
      <c r="AE180" s="75"/>
      <c r="AG180" s="3"/>
      <c r="AH180" s="58"/>
      <c r="AI180" s="58"/>
      <c r="AJ180" s="16"/>
      <c r="AK180" s="202"/>
      <c r="AL180" s="16"/>
      <c r="AN180" s="16"/>
      <c r="AO180" s="1"/>
      <c r="AP180" s="1"/>
      <c r="AQ180" s="1"/>
      <c r="AR180" s="1"/>
      <c r="AS180" s="1"/>
      <c r="AT180" s="1"/>
      <c r="AU180" s="1"/>
      <c r="AV180" s="14"/>
    </row>
    <row r="181" spans="29:48">
      <c r="AC181" s="14"/>
      <c r="AD181" s="75"/>
      <c r="AE181" s="75"/>
      <c r="AG181" s="3"/>
      <c r="AH181" s="58"/>
      <c r="AI181" s="58"/>
      <c r="AJ181" s="16"/>
      <c r="AK181" s="202"/>
      <c r="AL181" s="16"/>
      <c r="AN181" s="16"/>
      <c r="AO181" s="1"/>
      <c r="AP181" s="1"/>
      <c r="AQ181" s="1"/>
      <c r="AR181" s="1"/>
      <c r="AS181" s="1"/>
      <c r="AT181" s="1"/>
      <c r="AU181" s="1"/>
      <c r="AV181" s="14"/>
    </row>
    <row r="182" spans="29:48">
      <c r="AC182" s="14"/>
      <c r="AD182" s="75"/>
      <c r="AE182" s="75"/>
      <c r="AG182" s="3"/>
      <c r="AH182" s="58"/>
      <c r="AI182" s="58"/>
      <c r="AJ182" s="16"/>
      <c r="AK182" s="202"/>
      <c r="AL182" s="16"/>
      <c r="AN182" s="16"/>
      <c r="AO182" s="1"/>
      <c r="AP182" s="1"/>
      <c r="AQ182" s="1"/>
      <c r="AR182" s="1"/>
      <c r="AS182" s="1"/>
      <c r="AT182" s="1"/>
      <c r="AU182" s="1"/>
      <c r="AV182" s="14"/>
    </row>
    <row r="183" spans="29:48">
      <c r="AC183" s="14"/>
      <c r="AD183" s="75"/>
      <c r="AE183" s="75"/>
      <c r="AG183" s="3"/>
      <c r="AH183" s="58"/>
      <c r="AI183" s="58"/>
      <c r="AJ183" s="16"/>
      <c r="AK183" s="202"/>
      <c r="AL183" s="16"/>
      <c r="AN183" s="16"/>
      <c r="AO183" s="1"/>
      <c r="AP183" s="1"/>
      <c r="AQ183" s="1"/>
      <c r="AR183" s="1"/>
      <c r="AS183" s="1"/>
      <c r="AT183" s="1"/>
      <c r="AU183" s="1"/>
      <c r="AV183" s="14"/>
    </row>
    <row r="184" spans="29:48">
      <c r="AC184" s="14"/>
      <c r="AD184" s="75"/>
      <c r="AE184" s="75"/>
      <c r="AG184" s="3"/>
      <c r="AH184" s="58"/>
      <c r="AI184" s="58"/>
      <c r="AJ184" s="16"/>
      <c r="AK184" s="202"/>
      <c r="AL184" s="16"/>
      <c r="AN184" s="16"/>
      <c r="AO184" s="1"/>
      <c r="AP184" s="1"/>
      <c r="AQ184" s="1"/>
      <c r="AR184" s="1"/>
      <c r="AS184" s="1"/>
      <c r="AT184" s="1"/>
      <c r="AU184" s="1"/>
      <c r="AV184" s="14"/>
    </row>
    <row r="185" spans="29:48">
      <c r="AC185" s="14"/>
      <c r="AD185" s="75"/>
      <c r="AE185" s="75"/>
      <c r="AG185" s="3"/>
      <c r="AH185" s="58"/>
      <c r="AI185" s="58"/>
      <c r="AJ185" s="16"/>
      <c r="AK185" s="202"/>
      <c r="AL185" s="16"/>
      <c r="AN185" s="16"/>
      <c r="AO185" s="1"/>
      <c r="AP185" s="1"/>
      <c r="AQ185" s="1"/>
      <c r="AR185" s="1"/>
      <c r="AS185" s="1"/>
      <c r="AT185" s="1"/>
      <c r="AU185" s="1"/>
      <c r="AV185" s="14"/>
    </row>
    <row r="186" spans="29:48">
      <c r="AC186" s="14"/>
      <c r="AD186" s="75"/>
      <c r="AE186" s="75"/>
      <c r="AG186" s="3"/>
      <c r="AH186" s="58"/>
      <c r="AI186" s="58"/>
      <c r="AJ186" s="16"/>
      <c r="AK186" s="202"/>
      <c r="AL186" s="16"/>
      <c r="AN186" s="16"/>
      <c r="AO186" s="1"/>
      <c r="AP186" s="1"/>
      <c r="AQ186" s="1"/>
      <c r="AR186" s="1"/>
      <c r="AS186" s="1"/>
      <c r="AT186" s="1"/>
      <c r="AU186" s="1"/>
      <c r="AV186" s="14"/>
    </row>
    <row r="187" spans="29:48">
      <c r="AC187" s="14"/>
      <c r="AD187" s="75"/>
      <c r="AE187" s="75"/>
      <c r="AG187" s="3"/>
      <c r="AH187" s="58"/>
      <c r="AI187" s="58"/>
      <c r="AJ187" s="16"/>
      <c r="AK187" s="202"/>
      <c r="AL187" s="16"/>
      <c r="AN187" s="16"/>
      <c r="AO187" s="1"/>
      <c r="AP187" s="1"/>
      <c r="AQ187" s="1"/>
      <c r="AR187" s="1"/>
      <c r="AS187" s="1"/>
      <c r="AT187" s="1"/>
      <c r="AU187" s="1"/>
      <c r="AV187" s="14"/>
    </row>
    <row r="188" spans="29:48">
      <c r="AC188" s="14"/>
      <c r="AD188" s="75"/>
      <c r="AE188" s="75"/>
      <c r="AG188" s="3"/>
      <c r="AH188" s="58"/>
      <c r="AI188" s="58"/>
      <c r="AJ188" s="16"/>
      <c r="AK188" s="202"/>
      <c r="AL188" s="16"/>
      <c r="AN188" s="16"/>
      <c r="AO188" s="1"/>
      <c r="AP188" s="1"/>
      <c r="AQ188" s="1"/>
      <c r="AR188" s="1"/>
      <c r="AS188" s="1"/>
      <c r="AT188" s="1"/>
      <c r="AU188" s="1"/>
      <c r="AV188" s="14"/>
    </row>
    <row r="189" spans="29:48">
      <c r="AC189" s="14"/>
      <c r="AD189" s="75"/>
      <c r="AE189" s="75"/>
      <c r="AG189" s="3"/>
      <c r="AH189" s="58"/>
      <c r="AI189" s="58"/>
      <c r="AJ189" s="16"/>
      <c r="AK189" s="202"/>
      <c r="AL189" s="16"/>
      <c r="AN189" s="16"/>
      <c r="AO189" s="1"/>
      <c r="AP189" s="1"/>
      <c r="AQ189" s="1"/>
      <c r="AR189" s="1"/>
      <c r="AS189" s="1"/>
      <c r="AT189" s="1"/>
      <c r="AU189" s="1"/>
      <c r="AV189" s="14"/>
    </row>
    <row r="190" spans="29:48">
      <c r="AC190" s="14"/>
      <c r="AD190" s="75"/>
      <c r="AE190" s="75"/>
      <c r="AG190" s="3"/>
      <c r="AH190" s="58"/>
      <c r="AI190" s="58"/>
      <c r="AJ190" s="16"/>
      <c r="AK190" s="202"/>
      <c r="AL190" s="16"/>
      <c r="AN190" s="16"/>
      <c r="AO190" s="1"/>
      <c r="AP190" s="1"/>
      <c r="AQ190" s="1"/>
      <c r="AR190" s="1"/>
      <c r="AS190" s="1"/>
      <c r="AT190" s="1"/>
      <c r="AU190" s="1"/>
      <c r="AV190" s="14"/>
    </row>
    <row r="191" spans="29:48">
      <c r="AC191" s="14"/>
      <c r="AD191" s="75"/>
      <c r="AE191" s="75"/>
      <c r="AG191" s="3"/>
      <c r="AH191" s="58"/>
      <c r="AI191" s="58"/>
      <c r="AJ191" s="16"/>
      <c r="AK191" s="202"/>
      <c r="AL191" s="16"/>
      <c r="AN191" s="16"/>
      <c r="AO191" s="1"/>
      <c r="AP191" s="1"/>
      <c r="AQ191" s="1"/>
      <c r="AR191" s="1"/>
      <c r="AS191" s="1"/>
      <c r="AT191" s="1"/>
      <c r="AU191" s="1"/>
      <c r="AV191" s="14"/>
    </row>
    <row r="192" spans="29:48">
      <c r="AC192" s="14"/>
      <c r="AD192" s="75"/>
      <c r="AE192" s="75"/>
      <c r="AG192" s="3"/>
      <c r="AH192" s="58"/>
      <c r="AI192" s="58"/>
      <c r="AJ192" s="16"/>
      <c r="AK192" s="202"/>
      <c r="AL192" s="16"/>
      <c r="AN192" s="16"/>
      <c r="AO192" s="1"/>
      <c r="AP192" s="1"/>
      <c r="AQ192" s="1"/>
      <c r="AR192" s="1"/>
      <c r="AS192" s="1"/>
      <c r="AT192" s="1"/>
      <c r="AU192" s="1"/>
      <c r="AV192" s="14"/>
    </row>
    <row r="193" spans="29:48">
      <c r="AC193" s="14"/>
      <c r="AD193" s="75"/>
      <c r="AE193" s="75"/>
      <c r="AG193" s="3"/>
      <c r="AH193" s="58"/>
      <c r="AI193" s="58"/>
      <c r="AJ193" s="16"/>
      <c r="AK193" s="202"/>
      <c r="AL193" s="16"/>
      <c r="AN193" s="16"/>
      <c r="AO193" s="1"/>
      <c r="AP193" s="1"/>
      <c r="AQ193" s="1"/>
      <c r="AR193" s="1"/>
      <c r="AS193" s="1"/>
      <c r="AT193" s="1"/>
      <c r="AU193" s="1"/>
      <c r="AV193" s="14"/>
    </row>
    <row r="194" spans="29:48">
      <c r="AC194" s="14"/>
      <c r="AD194" s="75"/>
      <c r="AE194" s="75"/>
      <c r="AG194" s="3"/>
      <c r="AH194" s="58"/>
      <c r="AI194" s="58"/>
      <c r="AJ194" s="16"/>
      <c r="AK194" s="202"/>
      <c r="AL194" s="16"/>
      <c r="AN194" s="16"/>
      <c r="AO194" s="1"/>
      <c r="AP194" s="1"/>
      <c r="AQ194" s="1"/>
      <c r="AR194" s="1"/>
      <c r="AS194" s="1"/>
      <c r="AT194" s="1"/>
      <c r="AU194" s="1"/>
      <c r="AV194" s="14"/>
    </row>
    <row r="195" spans="29:48">
      <c r="AC195" s="14"/>
      <c r="AD195" s="75"/>
      <c r="AE195" s="75"/>
      <c r="AG195" s="3"/>
      <c r="AH195" s="58"/>
      <c r="AI195" s="58"/>
      <c r="AJ195" s="16"/>
      <c r="AK195" s="202"/>
      <c r="AL195" s="16"/>
      <c r="AN195" s="16"/>
      <c r="AO195" s="1"/>
      <c r="AP195" s="1"/>
      <c r="AQ195" s="1"/>
      <c r="AR195" s="1"/>
      <c r="AS195" s="1"/>
      <c r="AT195" s="1"/>
      <c r="AU195" s="1"/>
      <c r="AV195" s="14"/>
    </row>
    <row r="196" spans="29:48">
      <c r="AC196" s="14"/>
      <c r="AD196" s="75"/>
      <c r="AE196" s="75"/>
      <c r="AG196" s="3"/>
      <c r="AH196" s="58"/>
      <c r="AI196" s="58"/>
      <c r="AJ196" s="16"/>
      <c r="AK196" s="202"/>
      <c r="AL196" s="16"/>
      <c r="AN196" s="16"/>
      <c r="AO196" s="1"/>
      <c r="AP196" s="1"/>
      <c r="AQ196" s="1"/>
      <c r="AR196" s="1"/>
      <c r="AS196" s="1"/>
      <c r="AT196" s="1"/>
      <c r="AU196" s="1"/>
      <c r="AV196" s="14"/>
    </row>
    <row r="197" spans="29:48">
      <c r="AC197" s="14"/>
      <c r="AD197" s="75"/>
      <c r="AE197" s="75"/>
      <c r="AG197" s="3"/>
      <c r="AH197" s="58"/>
      <c r="AI197" s="58"/>
      <c r="AJ197" s="16"/>
      <c r="AK197" s="202"/>
      <c r="AL197" s="16"/>
      <c r="AN197" s="16"/>
      <c r="AO197" s="1"/>
      <c r="AP197" s="1"/>
      <c r="AQ197" s="1"/>
      <c r="AR197" s="1"/>
      <c r="AS197" s="1"/>
      <c r="AT197" s="1"/>
      <c r="AU197" s="1"/>
      <c r="AV197" s="14"/>
    </row>
    <row r="198" spans="29:48">
      <c r="AC198" s="14"/>
      <c r="AD198" s="75"/>
      <c r="AE198" s="75"/>
      <c r="AG198" s="3"/>
      <c r="AH198" s="58"/>
      <c r="AI198" s="58"/>
      <c r="AJ198" s="16"/>
      <c r="AK198" s="202"/>
      <c r="AL198" s="16"/>
      <c r="AN198" s="16"/>
      <c r="AO198" s="1"/>
      <c r="AP198" s="1"/>
      <c r="AQ198" s="1"/>
      <c r="AR198" s="1"/>
      <c r="AS198" s="1"/>
      <c r="AT198" s="1"/>
      <c r="AU198" s="1"/>
      <c r="AV198" s="14"/>
    </row>
    <row r="199" spans="29:48">
      <c r="AC199" s="14"/>
      <c r="AD199" s="75"/>
      <c r="AE199" s="75"/>
      <c r="AG199" s="3"/>
      <c r="AH199" s="58"/>
      <c r="AI199" s="58"/>
      <c r="AJ199" s="16"/>
      <c r="AK199" s="202"/>
      <c r="AL199" s="16"/>
      <c r="AN199" s="16"/>
      <c r="AO199" s="1"/>
      <c r="AP199" s="1"/>
      <c r="AQ199" s="1"/>
      <c r="AR199" s="1"/>
      <c r="AS199" s="1"/>
      <c r="AT199" s="1"/>
      <c r="AU199" s="1"/>
      <c r="AV199" s="14"/>
    </row>
    <row r="200" spans="29:48">
      <c r="AC200" s="14"/>
      <c r="AD200" s="75"/>
      <c r="AE200" s="75"/>
      <c r="AG200" s="3"/>
      <c r="AH200" s="58"/>
      <c r="AI200" s="58"/>
      <c r="AJ200" s="16"/>
      <c r="AK200" s="202"/>
      <c r="AL200" s="16"/>
      <c r="AN200" s="16"/>
      <c r="AO200" s="1"/>
      <c r="AP200" s="1"/>
      <c r="AQ200" s="1"/>
      <c r="AR200" s="1"/>
      <c r="AS200" s="1"/>
      <c r="AT200" s="1"/>
      <c r="AU200" s="1"/>
      <c r="AV200" s="14"/>
    </row>
    <row r="201" spans="29:48">
      <c r="AC201" s="14"/>
      <c r="AD201" s="75"/>
      <c r="AE201" s="75"/>
      <c r="AG201" s="3"/>
      <c r="AH201" s="58"/>
      <c r="AI201" s="58"/>
      <c r="AJ201" s="16"/>
      <c r="AK201" s="202"/>
      <c r="AL201" s="16"/>
      <c r="AN201" s="16"/>
      <c r="AO201" s="1"/>
      <c r="AP201" s="1"/>
      <c r="AQ201" s="1"/>
      <c r="AR201" s="1"/>
      <c r="AS201" s="1"/>
      <c r="AT201" s="1"/>
      <c r="AU201" s="1"/>
      <c r="AV201" s="14"/>
    </row>
    <row r="202" spans="29:48">
      <c r="AC202" s="14"/>
      <c r="AD202" s="75"/>
      <c r="AE202" s="75"/>
      <c r="AG202" s="3"/>
      <c r="AH202" s="58"/>
      <c r="AI202" s="58"/>
      <c r="AJ202" s="16"/>
      <c r="AK202" s="202"/>
      <c r="AL202" s="16"/>
      <c r="AN202" s="16"/>
      <c r="AO202" s="1"/>
      <c r="AP202" s="1"/>
      <c r="AQ202" s="1"/>
      <c r="AR202" s="1"/>
      <c r="AS202" s="1"/>
      <c r="AT202" s="1"/>
      <c r="AU202" s="1"/>
      <c r="AV202" s="14"/>
    </row>
    <row r="203" spans="29:48">
      <c r="AC203" s="14"/>
      <c r="AD203" s="75"/>
      <c r="AE203" s="75"/>
      <c r="AG203" s="3"/>
      <c r="AH203" s="58"/>
      <c r="AI203" s="58"/>
      <c r="AJ203" s="16"/>
      <c r="AK203" s="202"/>
      <c r="AL203" s="16"/>
      <c r="AN203" s="16"/>
      <c r="AO203" s="1"/>
      <c r="AP203" s="1"/>
      <c r="AQ203" s="1"/>
      <c r="AR203" s="1"/>
      <c r="AS203" s="1"/>
      <c r="AT203" s="1"/>
      <c r="AU203" s="1"/>
      <c r="AV203" s="14"/>
    </row>
    <row r="204" spans="29:48">
      <c r="AC204" s="14"/>
      <c r="AD204" s="75"/>
      <c r="AE204" s="75"/>
      <c r="AG204" s="3"/>
      <c r="AH204" s="58"/>
      <c r="AI204" s="58"/>
      <c r="AJ204" s="16"/>
      <c r="AK204" s="202"/>
      <c r="AL204" s="16"/>
      <c r="AN204" s="16"/>
      <c r="AO204" s="1"/>
      <c r="AP204" s="1"/>
      <c r="AQ204" s="1"/>
      <c r="AR204" s="1"/>
      <c r="AS204" s="1"/>
      <c r="AT204" s="1"/>
      <c r="AU204" s="1"/>
      <c r="AV204" s="14"/>
    </row>
    <row r="205" spans="29:48">
      <c r="AC205" s="14"/>
      <c r="AD205" s="75"/>
      <c r="AE205" s="75"/>
      <c r="AG205" s="3"/>
      <c r="AH205" s="58"/>
      <c r="AI205" s="58"/>
      <c r="AJ205" s="16"/>
      <c r="AK205" s="202"/>
      <c r="AL205" s="16"/>
      <c r="AN205" s="16"/>
      <c r="AO205" s="1"/>
      <c r="AP205" s="1"/>
      <c r="AQ205" s="1"/>
      <c r="AR205" s="1"/>
      <c r="AS205" s="1"/>
      <c r="AT205" s="1"/>
      <c r="AU205" s="1"/>
      <c r="AV205" s="14"/>
    </row>
    <row r="206" spans="29:48">
      <c r="AC206" s="14"/>
      <c r="AD206" s="75"/>
      <c r="AE206" s="75"/>
      <c r="AG206" s="3"/>
      <c r="AH206" s="58"/>
      <c r="AI206" s="58"/>
      <c r="AJ206" s="16"/>
      <c r="AK206" s="202"/>
      <c r="AL206" s="16"/>
      <c r="AN206" s="16"/>
      <c r="AO206" s="1"/>
      <c r="AP206" s="1"/>
      <c r="AQ206" s="1"/>
      <c r="AR206" s="1"/>
      <c r="AS206" s="1"/>
      <c r="AT206" s="1"/>
      <c r="AU206" s="1"/>
      <c r="AV206" s="14"/>
    </row>
    <row r="207" spans="29:48">
      <c r="AC207" s="14"/>
      <c r="AD207" s="75"/>
      <c r="AE207" s="75"/>
      <c r="AG207" s="3"/>
      <c r="AH207" s="58"/>
      <c r="AI207" s="58"/>
      <c r="AJ207" s="16"/>
      <c r="AK207" s="202"/>
      <c r="AL207" s="16"/>
      <c r="AN207" s="16"/>
      <c r="AO207" s="1"/>
      <c r="AP207" s="1"/>
      <c r="AQ207" s="1"/>
      <c r="AR207" s="1"/>
      <c r="AS207" s="1"/>
      <c r="AT207" s="1"/>
      <c r="AU207" s="1"/>
      <c r="AV207" s="14"/>
    </row>
    <row r="208" spans="29:48">
      <c r="AC208" s="14"/>
      <c r="AD208" s="75"/>
      <c r="AE208" s="75"/>
      <c r="AG208" s="3"/>
      <c r="AH208" s="58"/>
      <c r="AI208" s="58"/>
      <c r="AJ208" s="16"/>
      <c r="AK208" s="202"/>
      <c r="AL208" s="16"/>
      <c r="AN208" s="16"/>
      <c r="AO208" s="1"/>
      <c r="AP208" s="1"/>
      <c r="AQ208" s="1"/>
      <c r="AR208" s="1"/>
      <c r="AS208" s="1"/>
      <c r="AT208" s="1"/>
      <c r="AU208" s="1"/>
      <c r="AV208" s="14"/>
    </row>
    <row r="209" spans="16:48">
      <c r="AC209" s="14"/>
      <c r="AD209" s="75"/>
      <c r="AE209" s="75"/>
      <c r="AG209" s="3"/>
      <c r="AH209" s="58"/>
      <c r="AI209" s="58"/>
      <c r="AJ209" s="16"/>
      <c r="AK209" s="202"/>
      <c r="AL209" s="16"/>
      <c r="AN209" s="16"/>
      <c r="AO209" s="1"/>
      <c r="AP209" s="1"/>
      <c r="AQ209" s="1"/>
      <c r="AR209" s="1"/>
      <c r="AS209" s="1"/>
      <c r="AT209" s="1"/>
      <c r="AU209" s="1"/>
      <c r="AV209" s="14"/>
    </row>
    <row r="210" spans="16:48">
      <c r="AC210" s="14"/>
      <c r="AD210" s="75"/>
      <c r="AE210" s="75"/>
      <c r="AF210" s="14"/>
      <c r="AG210" s="14"/>
      <c r="AH210" s="157"/>
      <c r="AI210" s="157"/>
      <c r="AJ210" s="75"/>
      <c r="AK210" s="75"/>
      <c r="AL210" s="75"/>
      <c r="AM210" s="157"/>
      <c r="AN210" s="75"/>
      <c r="AO210" s="14"/>
      <c r="AP210" s="14"/>
      <c r="AQ210" s="14"/>
      <c r="AR210" s="14"/>
      <c r="AS210" s="14"/>
      <c r="AT210" s="14"/>
      <c r="AU210" s="14"/>
      <c r="AV210" s="14"/>
    </row>
    <row r="211" spans="16:48">
      <c r="AC211" s="14"/>
      <c r="AD211" s="75"/>
      <c r="AE211" s="75"/>
      <c r="AF211" s="14"/>
      <c r="AG211" s="14"/>
      <c r="AH211" s="157"/>
      <c r="AI211" s="157"/>
      <c r="AJ211" s="75"/>
      <c r="AK211" s="75"/>
      <c r="AL211" s="75"/>
      <c r="AM211" s="157"/>
      <c r="AN211" s="75"/>
      <c r="AO211" s="14"/>
      <c r="AP211" s="14"/>
      <c r="AQ211" s="14"/>
      <c r="AR211" s="14"/>
      <c r="AS211" s="14"/>
      <c r="AT211" s="14"/>
      <c r="AU211" s="14"/>
      <c r="AV211" s="14"/>
    </row>
    <row r="212" spans="16:48">
      <c r="AC212" s="14"/>
      <c r="AD212" s="75"/>
      <c r="AE212" s="75"/>
      <c r="AF212" s="14"/>
      <c r="AG212" s="14"/>
      <c r="AH212" s="157"/>
      <c r="AI212" s="157"/>
      <c r="AJ212" s="75"/>
      <c r="AK212" s="75"/>
      <c r="AL212" s="75"/>
      <c r="AM212" s="157"/>
      <c r="AN212" s="75"/>
      <c r="AO212" s="14"/>
      <c r="AP212" s="14"/>
      <c r="AQ212" s="14"/>
      <c r="AR212" s="14"/>
      <c r="AS212" s="14"/>
      <c r="AT212" s="14"/>
      <c r="AU212" s="14"/>
      <c r="AV212" s="14"/>
    </row>
    <row r="213" spans="16:48">
      <c r="P213" s="3"/>
      <c r="AC213" s="14"/>
      <c r="AD213" s="75"/>
      <c r="AE213" s="75"/>
      <c r="AF213" s="14"/>
      <c r="AG213" s="14"/>
      <c r="AH213" s="157"/>
      <c r="AI213" s="157"/>
      <c r="AJ213" s="75"/>
      <c r="AK213" s="75"/>
      <c r="AL213" s="75"/>
      <c r="AM213" s="157"/>
      <c r="AN213" s="75"/>
      <c r="AO213" s="14"/>
      <c r="AP213" s="14"/>
      <c r="AQ213" s="14"/>
      <c r="AR213" s="14"/>
      <c r="AS213" s="14"/>
      <c r="AT213" s="14"/>
      <c r="AU213" s="14"/>
      <c r="AV213" s="14"/>
    </row>
    <row r="214" spans="16:48">
      <c r="AC214" s="14"/>
      <c r="AD214" s="75"/>
      <c r="AE214" s="75"/>
      <c r="AF214" s="14"/>
      <c r="AG214" s="14"/>
      <c r="AH214" s="157"/>
      <c r="AI214" s="157"/>
      <c r="AJ214" s="75"/>
      <c r="AK214" s="75"/>
      <c r="AL214" s="75"/>
      <c r="AM214" s="157"/>
      <c r="AN214" s="75"/>
      <c r="AO214" s="14"/>
      <c r="AP214" s="14"/>
      <c r="AQ214" s="14"/>
      <c r="AR214" s="14"/>
      <c r="AS214" s="14"/>
      <c r="AT214" s="14"/>
      <c r="AU214" s="14"/>
      <c r="AV214" s="14"/>
    </row>
    <row r="215" spans="16:48">
      <c r="AC215" s="14"/>
      <c r="AD215" s="75"/>
      <c r="AE215" s="75"/>
      <c r="AF215" s="14"/>
      <c r="AG215" s="14"/>
      <c r="AH215" s="157"/>
      <c r="AI215" s="157"/>
      <c r="AJ215" s="75"/>
      <c r="AK215" s="75"/>
      <c r="AL215" s="75"/>
      <c r="AM215" s="157"/>
      <c r="AN215" s="75"/>
      <c r="AO215" s="14"/>
      <c r="AP215" s="14"/>
      <c r="AQ215" s="14"/>
      <c r="AR215" s="14"/>
      <c r="AS215" s="14"/>
      <c r="AT215" s="14"/>
      <c r="AU215" s="14"/>
      <c r="AV215" s="14"/>
    </row>
    <row r="216" spans="16:48">
      <c r="AC216" s="14"/>
      <c r="AD216" s="75"/>
      <c r="AE216" s="75"/>
      <c r="AF216" s="14"/>
      <c r="AG216" s="14"/>
      <c r="AH216" s="157"/>
      <c r="AI216" s="157"/>
      <c r="AJ216" s="75"/>
      <c r="AK216" s="75"/>
      <c r="AL216" s="75"/>
      <c r="AM216" s="157"/>
      <c r="AN216" s="75"/>
      <c r="AO216" s="14"/>
      <c r="AP216" s="14"/>
      <c r="AQ216" s="14"/>
      <c r="AR216" s="14"/>
      <c r="AS216" s="14"/>
      <c r="AT216" s="14"/>
      <c r="AU216" s="14"/>
      <c r="AV216" s="14"/>
    </row>
    <row r="217" spans="16:48">
      <c r="AC217" s="14"/>
      <c r="AD217" s="75"/>
      <c r="AE217" s="75"/>
      <c r="AF217" s="14"/>
      <c r="AG217" s="14"/>
      <c r="AH217" s="157"/>
      <c r="AI217" s="157"/>
      <c r="AJ217" s="75"/>
      <c r="AK217" s="75"/>
      <c r="AL217" s="75"/>
      <c r="AM217" s="157"/>
      <c r="AN217" s="75"/>
      <c r="AO217" s="14"/>
      <c r="AP217" s="14"/>
      <c r="AQ217" s="14"/>
      <c r="AR217" s="14"/>
      <c r="AS217" s="14"/>
      <c r="AT217" s="14"/>
      <c r="AU217" s="14"/>
      <c r="AV217" s="14"/>
    </row>
    <row r="218" spans="16:48">
      <c r="AC218" s="14"/>
      <c r="AD218" s="75"/>
      <c r="AE218" s="75"/>
      <c r="AF218" s="14"/>
      <c r="AG218" s="14"/>
      <c r="AH218" s="157"/>
      <c r="AI218" s="157"/>
      <c r="AJ218" s="75"/>
      <c r="AK218" s="75"/>
      <c r="AL218" s="75"/>
      <c r="AM218" s="157"/>
      <c r="AN218" s="75"/>
      <c r="AO218" s="14"/>
      <c r="AP218" s="14"/>
      <c r="AQ218" s="14"/>
      <c r="AR218" s="14"/>
      <c r="AS218" s="14"/>
      <c r="AT218" s="14"/>
      <c r="AU218" s="14"/>
      <c r="AV218" s="14"/>
    </row>
    <row r="219" spans="16:48">
      <c r="AC219" s="14"/>
      <c r="AD219" s="75"/>
      <c r="AE219" s="75"/>
      <c r="AF219" s="14"/>
      <c r="AG219" s="14"/>
      <c r="AH219" s="157"/>
      <c r="AI219" s="157"/>
      <c r="AJ219" s="75"/>
      <c r="AK219" s="75"/>
      <c r="AL219" s="75"/>
      <c r="AM219" s="157"/>
      <c r="AN219" s="75"/>
      <c r="AO219" s="14"/>
      <c r="AP219" s="14"/>
      <c r="AQ219" s="14"/>
      <c r="AR219" s="14"/>
      <c r="AS219" s="14"/>
      <c r="AT219" s="14"/>
      <c r="AU219" s="14"/>
      <c r="AV219" s="14"/>
    </row>
    <row r="220" spans="16:48">
      <c r="AC220" s="14"/>
      <c r="AD220" s="75"/>
      <c r="AE220" s="75"/>
      <c r="AF220" s="14"/>
      <c r="AG220" s="14"/>
      <c r="AH220" s="157"/>
      <c r="AI220" s="157"/>
      <c r="AJ220" s="75"/>
      <c r="AK220" s="75"/>
      <c r="AL220" s="75"/>
      <c r="AM220" s="157"/>
      <c r="AN220" s="75"/>
      <c r="AO220" s="14"/>
      <c r="AP220" s="14"/>
      <c r="AQ220" s="14"/>
      <c r="AR220" s="14"/>
      <c r="AS220" s="14"/>
      <c r="AT220" s="14"/>
      <c r="AU220" s="14"/>
      <c r="AV220" s="14"/>
    </row>
    <row r="221" spans="16:48">
      <c r="AC221" s="14"/>
      <c r="AD221" s="75"/>
      <c r="AE221" s="75"/>
      <c r="AF221" s="14"/>
      <c r="AG221" s="14"/>
      <c r="AH221" s="157"/>
      <c r="AI221" s="157"/>
      <c r="AJ221" s="75"/>
      <c r="AK221" s="75"/>
      <c r="AL221" s="75"/>
      <c r="AM221" s="157"/>
      <c r="AN221" s="75"/>
      <c r="AO221" s="14"/>
      <c r="AP221" s="14"/>
      <c r="AQ221" s="14"/>
      <c r="AR221" s="14"/>
      <c r="AS221" s="14"/>
      <c r="AT221" s="14"/>
      <c r="AU221" s="14"/>
      <c r="AV221" s="14"/>
    </row>
    <row r="222" spans="16:48">
      <c r="AC222" s="14"/>
      <c r="AD222" s="75"/>
      <c r="AE222" s="75"/>
      <c r="AF222" s="14"/>
      <c r="AG222" s="14"/>
      <c r="AH222" s="157"/>
      <c r="AI222" s="157"/>
      <c r="AJ222" s="75"/>
      <c r="AK222" s="75"/>
      <c r="AL222" s="75"/>
      <c r="AM222" s="157"/>
      <c r="AN222" s="75"/>
      <c r="AO222" s="14"/>
      <c r="AP222" s="14"/>
      <c r="AQ222" s="14"/>
      <c r="AR222" s="14"/>
      <c r="AS222" s="14"/>
      <c r="AT222" s="14"/>
      <c r="AU222" s="14"/>
      <c r="AV222" s="14"/>
    </row>
    <row r="223" spans="16:48">
      <c r="AC223" s="14"/>
      <c r="AD223" s="75"/>
      <c r="AE223" s="75"/>
      <c r="AF223" s="14"/>
      <c r="AG223" s="14"/>
      <c r="AH223" s="157"/>
      <c r="AI223" s="157"/>
      <c r="AJ223" s="75"/>
      <c r="AK223" s="75"/>
      <c r="AL223" s="75"/>
      <c r="AM223" s="157"/>
      <c r="AN223" s="75"/>
      <c r="AO223" s="14"/>
      <c r="AP223" s="14"/>
      <c r="AQ223" s="14"/>
      <c r="AR223" s="14"/>
      <c r="AS223" s="14"/>
      <c r="AT223" s="14"/>
      <c r="AU223" s="14"/>
      <c r="AV223" s="14"/>
    </row>
    <row r="224" spans="16:48">
      <c r="AC224" s="14"/>
      <c r="AD224" s="75"/>
      <c r="AE224" s="75"/>
      <c r="AF224" s="14"/>
      <c r="AG224" s="14"/>
      <c r="AH224" s="157"/>
      <c r="AI224" s="157"/>
      <c r="AJ224" s="75"/>
      <c r="AK224" s="75"/>
      <c r="AL224" s="75"/>
      <c r="AM224" s="157"/>
      <c r="AN224" s="75"/>
      <c r="AO224" s="14"/>
      <c r="AP224" s="14"/>
      <c r="AQ224" s="14"/>
      <c r="AR224" s="14"/>
      <c r="AS224" s="14"/>
      <c r="AT224" s="14"/>
      <c r="AU224" s="14"/>
      <c r="AV224" s="14"/>
    </row>
    <row r="225" spans="29:48">
      <c r="AC225" s="14"/>
      <c r="AD225" s="75"/>
      <c r="AE225" s="75"/>
      <c r="AF225" s="14"/>
      <c r="AG225" s="14"/>
      <c r="AH225" s="157"/>
      <c r="AI225" s="157"/>
      <c r="AJ225" s="75"/>
      <c r="AK225" s="75"/>
      <c r="AL225" s="75"/>
      <c r="AM225" s="157"/>
      <c r="AN225" s="75"/>
      <c r="AO225" s="14"/>
      <c r="AP225" s="14"/>
      <c r="AQ225" s="14"/>
      <c r="AR225" s="14"/>
      <c r="AS225" s="14"/>
      <c r="AT225" s="14"/>
      <c r="AU225" s="14"/>
      <c r="AV225" s="14"/>
    </row>
    <row r="226" spans="29:48">
      <c r="AC226" s="14"/>
      <c r="AD226" s="75"/>
      <c r="AE226" s="75"/>
      <c r="AF226" s="14"/>
      <c r="AG226" s="14"/>
      <c r="AH226" s="157"/>
      <c r="AI226" s="157"/>
      <c r="AJ226" s="75"/>
      <c r="AK226" s="75"/>
      <c r="AL226" s="75"/>
      <c r="AM226" s="157"/>
      <c r="AN226" s="75"/>
      <c r="AO226" s="14"/>
      <c r="AP226" s="14"/>
      <c r="AQ226" s="14"/>
      <c r="AR226" s="14"/>
      <c r="AS226" s="14"/>
      <c r="AT226" s="14"/>
      <c r="AU226" s="14"/>
      <c r="AV226" s="14"/>
    </row>
    <row r="227" spans="29:48">
      <c r="AC227" s="14"/>
      <c r="AD227" s="75"/>
      <c r="AE227" s="75"/>
      <c r="AF227" s="14"/>
      <c r="AG227" s="14"/>
      <c r="AH227" s="157"/>
      <c r="AI227" s="157"/>
      <c r="AJ227" s="75"/>
      <c r="AK227" s="75"/>
      <c r="AL227" s="75"/>
      <c r="AM227" s="157"/>
      <c r="AN227" s="75"/>
      <c r="AO227" s="14"/>
      <c r="AP227" s="14"/>
      <c r="AQ227" s="14"/>
      <c r="AR227" s="14"/>
      <c r="AS227" s="14"/>
      <c r="AT227" s="14"/>
      <c r="AU227" s="14"/>
      <c r="AV227" s="14"/>
    </row>
    <row r="228" spans="29:48">
      <c r="AC228" s="14"/>
      <c r="AD228" s="75"/>
      <c r="AE228" s="75"/>
      <c r="AF228" s="14"/>
      <c r="AG228" s="14"/>
      <c r="AH228" s="157"/>
      <c r="AI228" s="157"/>
      <c r="AJ228" s="75"/>
      <c r="AK228" s="75"/>
      <c r="AL228" s="75"/>
      <c r="AM228" s="157"/>
      <c r="AN228" s="75"/>
      <c r="AO228" s="14"/>
      <c r="AP228" s="14"/>
      <c r="AQ228" s="14"/>
      <c r="AR228" s="14"/>
      <c r="AS228" s="14"/>
      <c r="AT228" s="14"/>
      <c r="AU228" s="14"/>
      <c r="AV228" s="14"/>
    </row>
    <row r="229" spans="29:48">
      <c r="AC229" s="14"/>
      <c r="AD229" s="75"/>
      <c r="AE229" s="75"/>
      <c r="AF229" s="14"/>
      <c r="AG229" s="14"/>
      <c r="AH229" s="157"/>
      <c r="AI229" s="157"/>
      <c r="AJ229" s="75"/>
      <c r="AK229" s="75"/>
      <c r="AL229" s="75"/>
      <c r="AM229" s="157"/>
      <c r="AN229" s="75"/>
      <c r="AO229" s="14"/>
      <c r="AP229" s="14"/>
      <c r="AQ229" s="14"/>
      <c r="AR229" s="14"/>
      <c r="AS229" s="14"/>
      <c r="AT229" s="14"/>
      <c r="AU229" s="14"/>
      <c r="AV229" s="14"/>
    </row>
    <row r="230" spans="29:48">
      <c r="AC230" s="14"/>
      <c r="AD230" s="75"/>
      <c r="AE230" s="75"/>
      <c r="AF230" s="14"/>
      <c r="AG230" s="14"/>
      <c r="AH230" s="157"/>
      <c r="AI230" s="157"/>
      <c r="AJ230" s="75"/>
      <c r="AK230" s="75"/>
      <c r="AL230" s="75"/>
      <c r="AM230" s="157"/>
      <c r="AN230" s="75"/>
      <c r="AO230" s="14"/>
      <c r="AP230" s="14"/>
      <c r="AQ230" s="14"/>
      <c r="AR230" s="14"/>
      <c r="AS230" s="14"/>
      <c r="AT230" s="14"/>
      <c r="AU230" s="14"/>
      <c r="AV230" s="14"/>
    </row>
    <row r="231" spans="29:48">
      <c r="AC231" s="14"/>
      <c r="AD231" s="75"/>
      <c r="AE231" s="75"/>
      <c r="AF231" s="14"/>
      <c r="AG231" s="14"/>
      <c r="AH231" s="157"/>
      <c r="AI231" s="157"/>
      <c r="AJ231" s="75"/>
      <c r="AK231" s="75"/>
      <c r="AL231" s="75"/>
      <c r="AM231" s="157"/>
      <c r="AN231" s="75"/>
      <c r="AO231" s="14"/>
      <c r="AP231" s="14"/>
      <c r="AQ231" s="14"/>
      <c r="AR231" s="14"/>
      <c r="AS231" s="14"/>
      <c r="AT231" s="14"/>
      <c r="AU231" s="14"/>
      <c r="AV231" s="14"/>
    </row>
    <row r="232" spans="29:48">
      <c r="AC232" s="14"/>
      <c r="AD232" s="75"/>
      <c r="AE232" s="75"/>
      <c r="AF232" s="14"/>
      <c r="AG232" s="14"/>
      <c r="AH232" s="157"/>
      <c r="AI232" s="157"/>
      <c r="AJ232" s="75"/>
      <c r="AK232" s="75"/>
      <c r="AL232" s="75"/>
      <c r="AM232" s="157"/>
      <c r="AN232" s="75"/>
      <c r="AO232" s="14"/>
      <c r="AP232" s="14"/>
      <c r="AQ232" s="14"/>
      <c r="AR232" s="14"/>
      <c r="AS232" s="14"/>
      <c r="AT232" s="14"/>
      <c r="AU232" s="14"/>
      <c r="AV232" s="14"/>
    </row>
    <row r="233" spans="29:48">
      <c r="AC233" s="14"/>
      <c r="AD233" s="75"/>
      <c r="AE233" s="75"/>
      <c r="AF233" s="14"/>
      <c r="AG233" s="14"/>
      <c r="AH233" s="157"/>
      <c r="AI233" s="157"/>
      <c r="AJ233" s="75"/>
      <c r="AK233" s="75"/>
      <c r="AL233" s="75"/>
      <c r="AM233" s="157"/>
      <c r="AN233" s="75"/>
      <c r="AO233" s="14"/>
      <c r="AP233" s="14"/>
      <c r="AQ233" s="14"/>
      <c r="AR233" s="14"/>
      <c r="AS233" s="14"/>
      <c r="AT233" s="14"/>
      <c r="AU233" s="14"/>
      <c r="AV233" s="14"/>
    </row>
    <row r="234" spans="29:48">
      <c r="AC234" s="14"/>
      <c r="AD234" s="75"/>
      <c r="AE234" s="75"/>
      <c r="AF234" s="14"/>
      <c r="AG234" s="14"/>
      <c r="AH234" s="157"/>
      <c r="AI234" s="157"/>
      <c r="AJ234" s="75"/>
      <c r="AK234" s="75"/>
      <c r="AL234" s="75"/>
      <c r="AM234" s="157"/>
      <c r="AN234" s="75"/>
      <c r="AO234" s="14"/>
      <c r="AP234" s="14"/>
      <c r="AQ234" s="14"/>
      <c r="AR234" s="14"/>
      <c r="AS234" s="14"/>
      <c r="AT234" s="14"/>
      <c r="AU234" s="14"/>
      <c r="AV234" s="14"/>
    </row>
    <row r="235" spans="29:48">
      <c r="AC235" s="14"/>
      <c r="AD235" s="75"/>
      <c r="AE235" s="75"/>
      <c r="AF235" s="14"/>
      <c r="AG235" s="14"/>
      <c r="AH235" s="157"/>
      <c r="AI235" s="157"/>
      <c r="AJ235" s="75"/>
      <c r="AK235" s="75"/>
      <c r="AL235" s="75"/>
      <c r="AM235" s="157"/>
      <c r="AN235" s="75"/>
      <c r="AO235" s="14"/>
      <c r="AP235" s="14"/>
      <c r="AQ235" s="14"/>
      <c r="AR235" s="14"/>
      <c r="AS235" s="14"/>
      <c r="AT235" s="14"/>
      <c r="AU235" s="14"/>
      <c r="AV235" s="14"/>
    </row>
    <row r="236" spans="29:48">
      <c r="AC236" s="14"/>
      <c r="AD236" s="75"/>
      <c r="AE236" s="75"/>
      <c r="AF236" s="14"/>
      <c r="AG236" s="14"/>
      <c r="AH236" s="157"/>
      <c r="AI236" s="157"/>
      <c r="AJ236" s="75"/>
      <c r="AK236" s="75"/>
      <c r="AL236" s="75"/>
      <c r="AM236" s="157"/>
      <c r="AN236" s="75"/>
      <c r="AO236" s="14"/>
      <c r="AP236" s="14"/>
      <c r="AQ236" s="14"/>
      <c r="AR236" s="14"/>
      <c r="AS236" s="14"/>
      <c r="AT236" s="14"/>
      <c r="AU236" s="14"/>
      <c r="AV236" s="14"/>
    </row>
    <row r="237" spans="29:48">
      <c r="AC237" s="14"/>
      <c r="AD237" s="75"/>
      <c r="AE237" s="75"/>
      <c r="AF237" s="14"/>
      <c r="AG237" s="14"/>
      <c r="AH237" s="157"/>
      <c r="AI237" s="157"/>
      <c r="AJ237" s="75"/>
      <c r="AK237" s="75"/>
      <c r="AL237" s="75"/>
      <c r="AM237" s="157"/>
      <c r="AN237" s="75"/>
      <c r="AO237" s="14"/>
      <c r="AP237" s="14"/>
      <c r="AQ237" s="14"/>
      <c r="AR237" s="14"/>
      <c r="AS237" s="14"/>
      <c r="AT237" s="14"/>
      <c r="AU237" s="14"/>
      <c r="AV237" s="14"/>
    </row>
    <row r="238" spans="29:48">
      <c r="AC238" s="14"/>
      <c r="AD238" s="75"/>
      <c r="AE238" s="75"/>
      <c r="AF238" s="14"/>
      <c r="AG238" s="14"/>
      <c r="AH238" s="157"/>
      <c r="AI238" s="157"/>
      <c r="AJ238" s="75"/>
      <c r="AK238" s="75"/>
      <c r="AL238" s="75"/>
      <c r="AM238" s="157"/>
      <c r="AN238" s="75"/>
      <c r="AO238" s="14"/>
      <c r="AP238" s="14"/>
      <c r="AQ238" s="14"/>
      <c r="AR238" s="14"/>
      <c r="AS238" s="14"/>
      <c r="AT238" s="14"/>
      <c r="AU238" s="14"/>
      <c r="AV238" s="14"/>
    </row>
    <row r="239" spans="29:48">
      <c r="AC239" s="14"/>
      <c r="AD239" s="75"/>
      <c r="AE239" s="75"/>
      <c r="AF239" s="14"/>
      <c r="AG239" s="14"/>
      <c r="AH239" s="157"/>
      <c r="AI239" s="157"/>
      <c r="AJ239" s="75"/>
      <c r="AK239" s="75"/>
      <c r="AL239" s="75"/>
      <c r="AM239" s="157"/>
      <c r="AN239" s="75"/>
      <c r="AO239" s="14"/>
      <c r="AP239" s="14"/>
      <c r="AQ239" s="14"/>
      <c r="AR239" s="14"/>
      <c r="AS239" s="14"/>
      <c r="AT239" s="14"/>
      <c r="AU239" s="14"/>
      <c r="AV239" s="14"/>
    </row>
    <row r="240" spans="29:48">
      <c r="AC240" s="14"/>
      <c r="AD240" s="75"/>
      <c r="AE240" s="75"/>
      <c r="AF240" s="14"/>
      <c r="AG240" s="14"/>
      <c r="AH240" s="157"/>
      <c r="AI240" s="157"/>
      <c r="AJ240" s="75"/>
      <c r="AK240" s="75"/>
      <c r="AL240" s="75"/>
      <c r="AM240" s="157"/>
      <c r="AN240" s="75"/>
      <c r="AO240" s="14"/>
      <c r="AP240" s="14"/>
      <c r="AQ240" s="14"/>
      <c r="AR240" s="14"/>
      <c r="AS240" s="14"/>
      <c r="AT240" s="14"/>
      <c r="AU240" s="14"/>
      <c r="AV240" s="14"/>
    </row>
    <row r="241" spans="29:48">
      <c r="AC241" s="14"/>
      <c r="AD241" s="75"/>
      <c r="AE241" s="75"/>
      <c r="AF241" s="14"/>
      <c r="AG241" s="14"/>
      <c r="AH241" s="157"/>
      <c r="AI241" s="157"/>
      <c r="AJ241" s="75"/>
      <c r="AK241" s="75"/>
      <c r="AL241" s="75"/>
      <c r="AM241" s="157"/>
      <c r="AN241" s="75"/>
      <c r="AO241" s="14"/>
      <c r="AP241" s="14"/>
      <c r="AQ241" s="14"/>
      <c r="AR241" s="14"/>
      <c r="AS241" s="14"/>
      <c r="AT241" s="14"/>
      <c r="AU241" s="14"/>
      <c r="AV241" s="14"/>
    </row>
    <row r="242" spans="29:48">
      <c r="AC242" s="14"/>
      <c r="AD242" s="75"/>
      <c r="AE242" s="75"/>
      <c r="AF242" s="14"/>
      <c r="AG242" s="14"/>
      <c r="AH242" s="157"/>
      <c r="AI242" s="157"/>
      <c r="AJ242" s="75"/>
      <c r="AK242" s="75"/>
      <c r="AL242" s="75"/>
      <c r="AM242" s="157"/>
      <c r="AN242" s="75"/>
      <c r="AO242" s="14"/>
      <c r="AP242" s="14"/>
      <c r="AQ242" s="14"/>
      <c r="AR242" s="14"/>
      <c r="AS242" s="14"/>
      <c r="AT242" s="14"/>
      <c r="AU242" s="14"/>
      <c r="AV242" s="14"/>
    </row>
    <row r="243" spans="29:48">
      <c r="AC243" s="14"/>
      <c r="AD243" s="75"/>
      <c r="AE243" s="75"/>
      <c r="AF243" s="14"/>
      <c r="AG243" s="14"/>
      <c r="AH243" s="157"/>
      <c r="AI243" s="157"/>
      <c r="AJ243" s="75"/>
      <c r="AK243" s="75"/>
      <c r="AL243" s="75"/>
      <c r="AM243" s="157"/>
      <c r="AN243" s="75"/>
      <c r="AO243" s="14"/>
      <c r="AP243" s="14"/>
      <c r="AQ243" s="14"/>
      <c r="AR243" s="14"/>
      <c r="AS243" s="14"/>
      <c r="AT243" s="14"/>
      <c r="AU243" s="14"/>
      <c r="AV243" s="14"/>
    </row>
    <row r="244" spans="29:48">
      <c r="AC244" s="14"/>
      <c r="AD244" s="75"/>
      <c r="AE244" s="75"/>
      <c r="AF244" s="14"/>
      <c r="AG244" s="14"/>
      <c r="AH244" s="157"/>
      <c r="AI244" s="157"/>
      <c r="AJ244" s="75"/>
      <c r="AK244" s="75"/>
      <c r="AL244" s="75"/>
      <c r="AM244" s="157"/>
      <c r="AN244" s="75"/>
      <c r="AO244" s="14"/>
      <c r="AP244" s="14"/>
      <c r="AQ244" s="14"/>
      <c r="AR244" s="14"/>
      <c r="AS244" s="14"/>
      <c r="AT244" s="14"/>
      <c r="AU244" s="14"/>
      <c r="AV244" s="14"/>
    </row>
    <row r="245" spans="29:48">
      <c r="AC245" s="14"/>
      <c r="AD245" s="75"/>
      <c r="AE245" s="75"/>
      <c r="AF245" s="14"/>
      <c r="AG245" s="14"/>
      <c r="AH245" s="157"/>
      <c r="AI245" s="157"/>
      <c r="AJ245" s="75"/>
      <c r="AK245" s="75"/>
      <c r="AL245" s="75"/>
      <c r="AM245" s="157"/>
      <c r="AN245" s="75"/>
      <c r="AO245" s="14"/>
      <c r="AP245" s="14"/>
      <c r="AQ245" s="14"/>
      <c r="AR245" s="14"/>
      <c r="AS245" s="14"/>
      <c r="AT245" s="14"/>
      <c r="AU245" s="14"/>
      <c r="AV245" s="14"/>
    </row>
    <row r="246" spans="29:48">
      <c r="AC246" s="14"/>
      <c r="AD246" s="75"/>
      <c r="AE246" s="75"/>
      <c r="AF246" s="14"/>
      <c r="AG246" s="14"/>
      <c r="AH246" s="157"/>
      <c r="AI246" s="157"/>
      <c r="AJ246" s="75"/>
      <c r="AK246" s="75"/>
      <c r="AL246" s="75"/>
      <c r="AM246" s="157"/>
      <c r="AN246" s="75"/>
      <c r="AO246" s="14"/>
      <c r="AP246" s="14"/>
      <c r="AQ246" s="14"/>
      <c r="AR246" s="14"/>
      <c r="AS246" s="14"/>
      <c r="AT246" s="14"/>
      <c r="AU246" s="14"/>
      <c r="AV246" s="14"/>
    </row>
    <row r="247" spans="29:48">
      <c r="AC247" s="14"/>
      <c r="AD247" s="75"/>
      <c r="AE247" s="75"/>
      <c r="AF247" s="14"/>
      <c r="AG247" s="14"/>
      <c r="AH247" s="157"/>
      <c r="AI247" s="157"/>
      <c r="AJ247" s="75"/>
      <c r="AK247" s="75"/>
      <c r="AL247" s="75"/>
      <c r="AM247" s="157"/>
      <c r="AN247" s="75"/>
      <c r="AO247" s="14"/>
      <c r="AP247" s="14"/>
      <c r="AQ247" s="14"/>
      <c r="AR247" s="14"/>
      <c r="AS247" s="14"/>
      <c r="AT247" s="14"/>
      <c r="AU247" s="14"/>
      <c r="AV247" s="14"/>
    </row>
    <row r="248" spans="29:48">
      <c r="AC248" s="14"/>
      <c r="AD248" s="75"/>
      <c r="AE248" s="75"/>
      <c r="AF248" s="14"/>
      <c r="AG248" s="14"/>
      <c r="AH248" s="157"/>
      <c r="AI248" s="157"/>
      <c r="AJ248" s="75"/>
      <c r="AK248" s="75"/>
      <c r="AL248" s="75"/>
      <c r="AM248" s="157"/>
      <c r="AN248" s="75"/>
      <c r="AO248" s="14"/>
      <c r="AP248" s="14"/>
      <c r="AQ248" s="14"/>
      <c r="AR248" s="14"/>
      <c r="AS248" s="14"/>
      <c r="AT248" s="14"/>
      <c r="AU248" s="14"/>
      <c r="AV248" s="14"/>
    </row>
    <row r="249" spans="29:48">
      <c r="AC249" s="14"/>
      <c r="AD249" s="75"/>
      <c r="AE249" s="75"/>
      <c r="AF249" s="14"/>
      <c r="AG249" s="14"/>
      <c r="AH249" s="157"/>
      <c r="AI249" s="157"/>
      <c r="AJ249" s="75"/>
      <c r="AK249" s="75"/>
      <c r="AL249" s="75"/>
      <c r="AM249" s="157"/>
      <c r="AN249" s="75"/>
      <c r="AO249" s="14"/>
      <c r="AP249" s="14"/>
      <c r="AQ249" s="14"/>
      <c r="AR249" s="14"/>
      <c r="AS249" s="14"/>
      <c r="AT249" s="14"/>
      <c r="AU249" s="14"/>
      <c r="AV249" s="14"/>
    </row>
    <row r="250" spans="29:48">
      <c r="AC250" s="14"/>
      <c r="AD250" s="75"/>
      <c r="AE250" s="75"/>
      <c r="AF250" s="14"/>
      <c r="AG250" s="14"/>
      <c r="AH250" s="157"/>
      <c r="AI250" s="157"/>
      <c r="AJ250" s="75"/>
      <c r="AK250" s="75"/>
      <c r="AL250" s="75"/>
      <c r="AM250" s="157"/>
      <c r="AN250" s="75"/>
      <c r="AO250" s="14"/>
      <c r="AP250" s="14"/>
      <c r="AQ250" s="14"/>
      <c r="AR250" s="14"/>
      <c r="AS250" s="14"/>
      <c r="AT250" s="14"/>
      <c r="AU250" s="14"/>
      <c r="AV250" s="14"/>
    </row>
    <row r="251" spans="29:48">
      <c r="AC251" s="14"/>
      <c r="AD251" s="75"/>
      <c r="AE251" s="75"/>
      <c r="AF251" s="14"/>
      <c r="AG251" s="14"/>
      <c r="AH251" s="157"/>
      <c r="AI251" s="157"/>
      <c r="AJ251" s="75"/>
      <c r="AK251" s="75"/>
      <c r="AL251" s="75"/>
      <c r="AM251" s="157"/>
      <c r="AN251" s="75"/>
      <c r="AO251" s="14"/>
      <c r="AP251" s="14"/>
      <c r="AQ251" s="14"/>
      <c r="AR251" s="14"/>
      <c r="AS251" s="14"/>
      <c r="AT251" s="14"/>
      <c r="AU251" s="14"/>
      <c r="AV251" s="14"/>
    </row>
    <row r="252" spans="29:48">
      <c r="AC252" s="14"/>
      <c r="AD252" s="75"/>
      <c r="AE252" s="75"/>
      <c r="AF252" s="14"/>
      <c r="AG252" s="14"/>
      <c r="AH252" s="157"/>
      <c r="AI252" s="157"/>
      <c r="AJ252" s="75"/>
      <c r="AK252" s="75"/>
      <c r="AL252" s="75"/>
      <c r="AM252" s="157"/>
      <c r="AN252" s="75"/>
      <c r="AO252" s="14"/>
      <c r="AP252" s="14"/>
      <c r="AQ252" s="14"/>
      <c r="AR252" s="14"/>
      <c r="AS252" s="14"/>
      <c r="AT252" s="14"/>
      <c r="AU252" s="14"/>
      <c r="AV252" s="14"/>
    </row>
    <row r="253" spans="29:48">
      <c r="AC253" s="14"/>
      <c r="AD253" s="75"/>
      <c r="AE253" s="75"/>
      <c r="AF253" s="14"/>
      <c r="AG253" s="14"/>
      <c r="AH253" s="157"/>
      <c r="AI253" s="157"/>
      <c r="AJ253" s="75"/>
      <c r="AK253" s="75"/>
      <c r="AL253" s="75"/>
      <c r="AM253" s="157"/>
      <c r="AN253" s="75"/>
      <c r="AO253" s="14"/>
      <c r="AP253" s="14"/>
      <c r="AQ253" s="14"/>
      <c r="AR253" s="14"/>
      <c r="AS253" s="14"/>
      <c r="AT253" s="14"/>
      <c r="AU253" s="14"/>
      <c r="AV253" s="14"/>
    </row>
    <row r="254" spans="29:48">
      <c r="AC254" s="14"/>
      <c r="AD254" s="75"/>
      <c r="AE254" s="75"/>
      <c r="AF254" s="14"/>
      <c r="AG254" s="14"/>
      <c r="AH254" s="157"/>
      <c r="AI254" s="157"/>
      <c r="AJ254" s="75"/>
      <c r="AK254" s="75"/>
      <c r="AL254" s="75"/>
      <c r="AM254" s="157"/>
      <c r="AN254" s="75"/>
      <c r="AO254" s="14"/>
      <c r="AP254" s="14"/>
      <c r="AQ254" s="14"/>
      <c r="AR254" s="14"/>
      <c r="AS254" s="14"/>
      <c r="AT254" s="14"/>
      <c r="AU254" s="14"/>
      <c r="AV254" s="14"/>
    </row>
    <row r="255" spans="29:48">
      <c r="AC255" s="14"/>
      <c r="AD255" s="75"/>
      <c r="AE255" s="75"/>
      <c r="AF255" s="14"/>
      <c r="AG255" s="14"/>
      <c r="AH255" s="157"/>
      <c r="AI255" s="157"/>
      <c r="AJ255" s="75"/>
      <c r="AK255" s="75"/>
      <c r="AL255" s="75"/>
      <c r="AM255" s="157"/>
      <c r="AN255" s="75"/>
      <c r="AO255" s="14"/>
      <c r="AP255" s="14"/>
      <c r="AQ255" s="14"/>
      <c r="AR255" s="14"/>
      <c r="AS255" s="14"/>
      <c r="AT255" s="14"/>
      <c r="AU255" s="14"/>
      <c r="AV255" s="14"/>
    </row>
    <row r="256" spans="29:48">
      <c r="AC256" s="14"/>
      <c r="AD256" s="75"/>
      <c r="AE256" s="75"/>
      <c r="AF256" s="14"/>
      <c r="AG256" s="14"/>
      <c r="AH256" s="157"/>
      <c r="AI256" s="157"/>
      <c r="AJ256" s="75"/>
      <c r="AK256" s="75"/>
      <c r="AL256" s="75"/>
      <c r="AM256" s="157"/>
      <c r="AN256" s="75"/>
      <c r="AO256" s="14"/>
      <c r="AP256" s="14"/>
      <c r="AQ256" s="14"/>
      <c r="AR256" s="14"/>
      <c r="AS256" s="14"/>
      <c r="AT256" s="14"/>
      <c r="AU256" s="14"/>
      <c r="AV256" s="14"/>
    </row>
    <row r="257" spans="29:48">
      <c r="AC257" s="14"/>
      <c r="AD257" s="75"/>
      <c r="AE257" s="75"/>
      <c r="AF257" s="14"/>
      <c r="AG257" s="14"/>
      <c r="AH257" s="157"/>
      <c r="AI257" s="157"/>
      <c r="AJ257" s="75"/>
      <c r="AK257" s="75"/>
      <c r="AL257" s="75"/>
      <c r="AM257" s="157"/>
      <c r="AN257" s="75"/>
      <c r="AO257" s="14"/>
      <c r="AP257" s="14"/>
      <c r="AQ257" s="14"/>
      <c r="AR257" s="14"/>
      <c r="AS257" s="14"/>
      <c r="AT257" s="14"/>
      <c r="AU257" s="14"/>
      <c r="AV257" s="14"/>
    </row>
    <row r="258" spans="29:48">
      <c r="AC258" s="14"/>
      <c r="AD258" s="75"/>
      <c r="AE258" s="75"/>
      <c r="AF258" s="14"/>
      <c r="AG258" s="14"/>
      <c r="AH258" s="157"/>
      <c r="AI258" s="157"/>
      <c r="AJ258" s="75"/>
      <c r="AK258" s="75"/>
      <c r="AL258" s="75"/>
      <c r="AM258" s="157"/>
      <c r="AN258" s="75"/>
      <c r="AO258" s="14"/>
      <c r="AP258" s="14"/>
      <c r="AQ258" s="14"/>
      <c r="AR258" s="14"/>
      <c r="AS258" s="14"/>
      <c r="AT258" s="14"/>
      <c r="AU258" s="14"/>
      <c r="AV258" s="14"/>
    </row>
    <row r="259" spans="29:48">
      <c r="AC259" s="14"/>
      <c r="AD259" s="75"/>
      <c r="AE259" s="75"/>
      <c r="AF259" s="14"/>
      <c r="AG259" s="14"/>
      <c r="AH259" s="157"/>
      <c r="AI259" s="157"/>
      <c r="AJ259" s="75"/>
      <c r="AK259" s="75"/>
      <c r="AL259" s="75"/>
      <c r="AM259" s="157"/>
      <c r="AN259" s="75"/>
      <c r="AO259" s="14"/>
      <c r="AP259" s="14"/>
      <c r="AQ259" s="14"/>
      <c r="AR259" s="14"/>
      <c r="AS259" s="14"/>
      <c r="AT259" s="14"/>
      <c r="AU259" s="14"/>
      <c r="AV259" s="14"/>
    </row>
    <row r="260" spans="29:48">
      <c r="AC260" s="14"/>
      <c r="AD260" s="75"/>
      <c r="AE260" s="75"/>
      <c r="AF260" s="14"/>
      <c r="AG260" s="14"/>
      <c r="AH260" s="157"/>
      <c r="AI260" s="157"/>
      <c r="AJ260" s="75"/>
      <c r="AK260" s="75"/>
      <c r="AL260" s="75"/>
      <c r="AM260" s="157"/>
      <c r="AN260" s="75"/>
      <c r="AO260" s="14"/>
      <c r="AP260" s="14"/>
      <c r="AQ260" s="14"/>
      <c r="AR260" s="14"/>
      <c r="AS260" s="14"/>
      <c r="AT260" s="14"/>
      <c r="AU260" s="14"/>
      <c r="AV260" s="14"/>
    </row>
    <row r="261" spans="29:48">
      <c r="AC261" s="14"/>
      <c r="AD261" s="75"/>
      <c r="AE261" s="75"/>
      <c r="AF261" s="14"/>
      <c r="AG261" s="14"/>
      <c r="AH261" s="157"/>
      <c r="AI261" s="157"/>
      <c r="AJ261" s="75"/>
      <c r="AK261" s="75"/>
      <c r="AL261" s="75"/>
      <c r="AM261" s="157"/>
      <c r="AN261" s="75"/>
      <c r="AO261" s="14"/>
      <c r="AP261" s="14"/>
      <c r="AQ261" s="14"/>
      <c r="AR261" s="14"/>
      <c r="AS261" s="14"/>
      <c r="AT261" s="14"/>
      <c r="AU261" s="14"/>
      <c r="AV261" s="14"/>
    </row>
    <row r="262" spans="29:48">
      <c r="AC262" s="14"/>
      <c r="AD262" s="75"/>
      <c r="AE262" s="75"/>
      <c r="AF262" s="14"/>
      <c r="AG262" s="14"/>
      <c r="AH262" s="157"/>
      <c r="AI262" s="157"/>
      <c r="AJ262" s="75"/>
      <c r="AK262" s="75"/>
      <c r="AL262" s="75"/>
      <c r="AM262" s="157"/>
      <c r="AN262" s="75"/>
      <c r="AO262" s="14"/>
      <c r="AP262" s="14"/>
      <c r="AQ262" s="14"/>
      <c r="AR262" s="14"/>
      <c r="AS262" s="14"/>
      <c r="AT262" s="14"/>
      <c r="AU262" s="14"/>
      <c r="AV262" s="14"/>
    </row>
    <row r="263" spans="29:48">
      <c r="AC263" s="14"/>
      <c r="AD263" s="75"/>
      <c r="AE263" s="75"/>
      <c r="AF263" s="14"/>
      <c r="AG263" s="14"/>
      <c r="AH263" s="157"/>
      <c r="AI263" s="157"/>
      <c r="AJ263" s="75"/>
      <c r="AK263" s="75"/>
      <c r="AL263" s="75"/>
      <c r="AM263" s="157"/>
      <c r="AN263" s="75"/>
      <c r="AO263" s="14"/>
      <c r="AP263" s="14"/>
      <c r="AQ263" s="14"/>
      <c r="AR263" s="14"/>
      <c r="AS263" s="14"/>
      <c r="AT263" s="14"/>
      <c r="AU263" s="14"/>
      <c r="AV263" s="14"/>
    </row>
    <row r="264" spans="29:48">
      <c r="AC264" s="14"/>
      <c r="AD264" s="75"/>
      <c r="AE264" s="75"/>
      <c r="AF264" s="14"/>
      <c r="AG264" s="14"/>
      <c r="AH264" s="157"/>
      <c r="AI264" s="157"/>
      <c r="AJ264" s="75"/>
      <c r="AK264" s="75"/>
      <c r="AL264" s="75"/>
      <c r="AM264" s="157"/>
      <c r="AN264" s="75"/>
      <c r="AO264" s="14"/>
      <c r="AP264" s="14"/>
      <c r="AQ264" s="14"/>
      <c r="AR264" s="14"/>
      <c r="AS264" s="14"/>
      <c r="AT264" s="14"/>
      <c r="AU264" s="14"/>
      <c r="AV264" s="14"/>
    </row>
    <row r="265" spans="29:48">
      <c r="AC265" s="14"/>
      <c r="AD265" s="75"/>
      <c r="AE265" s="75"/>
      <c r="AF265" s="14"/>
      <c r="AG265" s="14"/>
      <c r="AH265" s="157"/>
      <c r="AI265" s="157"/>
      <c r="AJ265" s="75"/>
      <c r="AK265" s="75"/>
      <c r="AL265" s="75"/>
      <c r="AM265" s="157"/>
      <c r="AN265" s="75"/>
      <c r="AO265" s="14"/>
      <c r="AP265" s="14"/>
      <c r="AQ265" s="14"/>
      <c r="AR265" s="14"/>
      <c r="AS265" s="14"/>
      <c r="AT265" s="14"/>
      <c r="AU265" s="14"/>
      <c r="AV265" s="14"/>
    </row>
    <row r="266" spans="29:48">
      <c r="AC266" s="14"/>
      <c r="AD266" s="75"/>
      <c r="AE266" s="75"/>
      <c r="AF266" s="14"/>
      <c r="AG266" s="14"/>
      <c r="AH266" s="157"/>
      <c r="AI266" s="157"/>
      <c r="AJ266" s="75"/>
      <c r="AK266" s="75"/>
      <c r="AL266" s="75"/>
      <c r="AM266" s="157"/>
      <c r="AN266" s="75"/>
      <c r="AO266" s="14"/>
      <c r="AP266" s="14"/>
      <c r="AQ266" s="14"/>
      <c r="AR266" s="14"/>
      <c r="AS266" s="14"/>
      <c r="AT266" s="14"/>
      <c r="AU266" s="14"/>
      <c r="AV266" s="14"/>
    </row>
    <row r="267" spans="29:48">
      <c r="AC267" s="14"/>
      <c r="AD267" s="75"/>
      <c r="AE267" s="75"/>
      <c r="AF267" s="14"/>
      <c r="AG267" s="14"/>
      <c r="AH267" s="157"/>
      <c r="AI267" s="157"/>
      <c r="AJ267" s="75"/>
      <c r="AK267" s="75"/>
      <c r="AL267" s="75"/>
      <c r="AM267" s="157"/>
      <c r="AN267" s="75"/>
      <c r="AO267" s="14"/>
      <c r="AP267" s="14"/>
      <c r="AQ267" s="14"/>
      <c r="AR267" s="14"/>
      <c r="AS267" s="14"/>
      <c r="AT267" s="14"/>
      <c r="AU267" s="14"/>
      <c r="AV267" s="14"/>
    </row>
    <row r="268" spans="29:48">
      <c r="AC268" s="14"/>
      <c r="AD268" s="75"/>
      <c r="AE268" s="75"/>
      <c r="AF268" s="14"/>
      <c r="AG268" s="14"/>
      <c r="AH268" s="157"/>
      <c r="AI268" s="157"/>
      <c r="AJ268" s="75"/>
      <c r="AK268" s="75"/>
      <c r="AL268" s="75"/>
      <c r="AM268" s="157"/>
      <c r="AN268" s="75"/>
      <c r="AO268" s="14"/>
      <c r="AP268" s="14"/>
      <c r="AQ268" s="14"/>
      <c r="AR268" s="14"/>
      <c r="AS268" s="14"/>
      <c r="AT268" s="14"/>
      <c r="AU268" s="14"/>
      <c r="AV268" s="14"/>
    </row>
    <row r="269" spans="29:48">
      <c r="AC269" s="14"/>
      <c r="AD269" s="75"/>
      <c r="AE269" s="75"/>
      <c r="AF269" s="14"/>
      <c r="AG269" s="14"/>
      <c r="AH269" s="157"/>
      <c r="AI269" s="157"/>
      <c r="AJ269" s="75"/>
      <c r="AK269" s="75"/>
      <c r="AL269" s="75"/>
      <c r="AM269" s="157"/>
      <c r="AN269" s="75"/>
      <c r="AO269" s="14"/>
      <c r="AP269" s="14"/>
      <c r="AQ269" s="14"/>
      <c r="AR269" s="14"/>
      <c r="AS269" s="14"/>
      <c r="AT269" s="14"/>
      <c r="AU269" s="14"/>
      <c r="AV269" s="14"/>
    </row>
    <row r="270" spans="29:48">
      <c r="AC270" s="14"/>
      <c r="AD270" s="75"/>
      <c r="AE270" s="75"/>
      <c r="AF270" s="14"/>
      <c r="AG270" s="14"/>
      <c r="AH270" s="157"/>
      <c r="AI270" s="157"/>
      <c r="AJ270" s="75"/>
      <c r="AK270" s="75"/>
      <c r="AL270" s="75"/>
      <c r="AM270" s="157"/>
      <c r="AN270" s="75"/>
      <c r="AO270" s="14"/>
      <c r="AP270" s="14"/>
      <c r="AQ270" s="14"/>
      <c r="AR270" s="14"/>
      <c r="AS270" s="14"/>
      <c r="AT270" s="14"/>
      <c r="AU270" s="14"/>
      <c r="AV270" s="14"/>
    </row>
    <row r="271" spans="29:48">
      <c r="AC271" s="14"/>
      <c r="AD271" s="75"/>
      <c r="AE271" s="75"/>
      <c r="AF271" s="14"/>
      <c r="AG271" s="14"/>
      <c r="AH271" s="157"/>
      <c r="AI271" s="157"/>
      <c r="AJ271" s="75"/>
      <c r="AK271" s="75"/>
      <c r="AL271" s="75"/>
      <c r="AM271" s="157"/>
      <c r="AN271" s="75"/>
      <c r="AO271" s="14"/>
      <c r="AP271" s="14"/>
      <c r="AQ271" s="14"/>
      <c r="AR271" s="14"/>
      <c r="AS271" s="14"/>
      <c r="AT271" s="14"/>
      <c r="AU271" s="14"/>
      <c r="AV271" s="14"/>
    </row>
    <row r="272" spans="29:48">
      <c r="AC272" s="14"/>
      <c r="AD272" s="75"/>
      <c r="AE272" s="75"/>
      <c r="AF272" s="14"/>
      <c r="AG272" s="14"/>
      <c r="AH272" s="157"/>
      <c r="AI272" s="157"/>
      <c r="AJ272" s="75"/>
      <c r="AK272" s="75"/>
      <c r="AL272" s="75"/>
      <c r="AM272" s="157"/>
      <c r="AN272" s="75"/>
      <c r="AO272" s="14"/>
      <c r="AP272" s="14"/>
      <c r="AQ272" s="14"/>
      <c r="AR272" s="14"/>
      <c r="AS272" s="14"/>
      <c r="AT272" s="14"/>
      <c r="AU272" s="14"/>
      <c r="AV272" s="14"/>
    </row>
    <row r="273" spans="23:48">
      <c r="AC273" s="14"/>
      <c r="AD273" s="75"/>
      <c r="AE273" s="75"/>
      <c r="AF273" s="14"/>
      <c r="AG273" s="14"/>
      <c r="AH273" s="157"/>
      <c r="AI273" s="157"/>
      <c r="AJ273" s="75"/>
      <c r="AK273" s="75"/>
      <c r="AL273" s="75"/>
      <c r="AM273" s="157"/>
      <c r="AN273" s="75"/>
      <c r="AO273" s="14"/>
      <c r="AP273" s="14"/>
      <c r="AQ273" s="14"/>
      <c r="AR273" s="14"/>
      <c r="AS273" s="14"/>
      <c r="AT273" s="14"/>
      <c r="AU273" s="14"/>
      <c r="AV273" s="14"/>
    </row>
    <row r="274" spans="23:48">
      <c r="AC274" s="14"/>
      <c r="AD274" s="75"/>
      <c r="AE274" s="75"/>
      <c r="AF274" s="14"/>
      <c r="AG274" s="14"/>
      <c r="AH274" s="157"/>
      <c r="AI274" s="157"/>
      <c r="AJ274" s="75"/>
      <c r="AK274" s="75"/>
      <c r="AL274" s="75"/>
      <c r="AM274" s="157"/>
      <c r="AN274" s="75"/>
      <c r="AO274" s="14"/>
      <c r="AP274" s="14"/>
      <c r="AQ274" s="14"/>
      <c r="AR274" s="14"/>
      <c r="AS274" s="14"/>
      <c r="AT274" s="14"/>
      <c r="AU274" s="14"/>
      <c r="AV274" s="14"/>
    </row>
    <row r="275" spans="23:48">
      <c r="AC275" s="14"/>
      <c r="AD275" s="75"/>
      <c r="AE275" s="75"/>
      <c r="AF275" s="14"/>
      <c r="AG275" s="14"/>
      <c r="AH275" s="157"/>
      <c r="AI275" s="157"/>
      <c r="AJ275" s="75"/>
      <c r="AK275" s="75"/>
      <c r="AL275" s="75"/>
      <c r="AM275" s="157"/>
      <c r="AN275" s="75"/>
      <c r="AO275" s="14"/>
      <c r="AP275" s="14"/>
      <c r="AQ275" s="14"/>
      <c r="AR275" s="14"/>
      <c r="AS275" s="14"/>
      <c r="AT275" s="14"/>
      <c r="AU275" s="14"/>
      <c r="AV275" s="14"/>
    </row>
    <row r="276" spans="23:48">
      <c r="AC276" s="14"/>
      <c r="AD276" s="75"/>
      <c r="AE276" s="75"/>
      <c r="AF276" s="14"/>
      <c r="AG276" s="14"/>
      <c r="AH276" s="157"/>
      <c r="AI276" s="157"/>
      <c r="AJ276" s="75"/>
      <c r="AK276" s="75"/>
      <c r="AL276" s="75"/>
      <c r="AM276" s="157"/>
      <c r="AN276" s="75"/>
      <c r="AO276" s="14"/>
      <c r="AP276" s="14"/>
      <c r="AQ276" s="14"/>
      <c r="AR276" s="14"/>
      <c r="AS276" s="14"/>
      <c r="AT276" s="14"/>
      <c r="AU276" s="14"/>
      <c r="AV276" s="14"/>
    </row>
    <row r="277" spans="23:48">
      <c r="AC277" s="14"/>
      <c r="AD277" s="75"/>
      <c r="AE277" s="75"/>
      <c r="AF277" s="14"/>
      <c r="AG277" s="14"/>
      <c r="AH277" s="157"/>
      <c r="AI277" s="157"/>
      <c r="AJ277" s="75"/>
      <c r="AK277" s="75"/>
      <c r="AL277" s="75"/>
      <c r="AM277" s="157"/>
      <c r="AN277" s="75"/>
      <c r="AO277" s="14"/>
      <c r="AP277" s="14"/>
      <c r="AQ277" s="14"/>
      <c r="AR277" s="14"/>
      <c r="AS277" s="14"/>
      <c r="AT277" s="14"/>
      <c r="AU277" s="14"/>
      <c r="AV277" s="14"/>
    </row>
    <row r="278" spans="23:48">
      <c r="AC278" s="14"/>
      <c r="AD278" s="75"/>
      <c r="AE278" s="75"/>
      <c r="AF278" s="14"/>
      <c r="AG278" s="14"/>
      <c r="AH278" s="157"/>
      <c r="AI278" s="157"/>
      <c r="AJ278" s="75"/>
      <c r="AK278" s="75"/>
      <c r="AL278" s="75"/>
      <c r="AM278" s="157"/>
      <c r="AN278" s="75"/>
      <c r="AO278" s="14"/>
      <c r="AP278" s="14"/>
      <c r="AQ278" s="14"/>
      <c r="AR278" s="14"/>
      <c r="AS278" s="14"/>
      <c r="AT278" s="14"/>
      <c r="AU278" s="14"/>
      <c r="AV278" s="14"/>
    </row>
    <row r="279" spans="23:48">
      <c r="W279" s="31"/>
      <c r="X279" s="31"/>
      <c r="Y279" s="31"/>
      <c r="Z279" s="31"/>
      <c r="AA279" s="31"/>
      <c r="AB279" s="31"/>
      <c r="AC279" s="31"/>
      <c r="AD279" s="76"/>
      <c r="AE279" s="76"/>
      <c r="AF279" s="14"/>
      <c r="AG279" s="14"/>
      <c r="AH279" s="157"/>
      <c r="AI279" s="157"/>
      <c r="AJ279" s="75"/>
      <c r="AK279" s="75"/>
      <c r="AL279" s="75"/>
      <c r="AM279" s="157"/>
      <c r="AN279" s="75"/>
      <c r="AO279" s="14"/>
      <c r="AP279" s="14"/>
      <c r="AQ279" s="14"/>
      <c r="AR279" s="14"/>
      <c r="AS279" s="14"/>
      <c r="AT279" s="14"/>
      <c r="AU279" s="14"/>
    </row>
    <row r="280" spans="23:48">
      <c r="W280" s="35"/>
      <c r="X280" s="35"/>
      <c r="Y280" s="35"/>
      <c r="Z280" s="35"/>
      <c r="AA280" s="35"/>
      <c r="AB280" s="35"/>
      <c r="AC280" s="35"/>
      <c r="AD280" s="77"/>
      <c r="AE280" s="77"/>
      <c r="AF280" s="31"/>
      <c r="AG280" s="31"/>
      <c r="AH280" s="158"/>
      <c r="AI280" s="158"/>
      <c r="AJ280" s="76"/>
      <c r="AK280" s="76"/>
      <c r="AL280" s="76"/>
      <c r="AN280" s="76"/>
    </row>
    <row r="281" spans="23:48">
      <c r="W281" s="35"/>
      <c r="X281" s="35"/>
      <c r="Y281" s="35"/>
      <c r="Z281" s="35"/>
      <c r="AA281" s="35"/>
      <c r="AB281" s="35"/>
      <c r="AC281" s="35"/>
      <c r="AD281" s="77"/>
      <c r="AE281" s="77"/>
      <c r="AF281" s="35"/>
      <c r="AG281" s="35"/>
      <c r="AH281" s="159"/>
      <c r="AI281" s="159"/>
      <c r="AJ281" s="77"/>
      <c r="AK281" s="77"/>
      <c r="AL281" s="77"/>
      <c r="AN281" s="77"/>
    </row>
    <row r="282" spans="23:48">
      <c r="W282" s="35"/>
      <c r="X282" s="35"/>
      <c r="Y282" s="35"/>
      <c r="Z282" s="35"/>
      <c r="AA282" s="35"/>
      <c r="AB282" s="35"/>
      <c r="AC282" s="35"/>
      <c r="AD282" s="77"/>
      <c r="AE282" s="77"/>
      <c r="AF282" s="35"/>
      <c r="AG282" s="35"/>
      <c r="AH282" s="159"/>
      <c r="AI282" s="159"/>
      <c r="AJ282" s="77"/>
      <c r="AK282" s="77"/>
      <c r="AL282" s="77"/>
      <c r="AN282" s="77"/>
    </row>
    <row r="283" spans="23:48">
      <c r="W283" s="35"/>
      <c r="X283" s="35"/>
      <c r="Y283" s="35"/>
      <c r="Z283" s="35"/>
      <c r="AA283" s="35"/>
      <c r="AB283" s="35"/>
      <c r="AC283" s="35"/>
      <c r="AD283" s="77"/>
      <c r="AE283" s="77"/>
      <c r="AF283" s="35"/>
      <c r="AG283" s="35"/>
      <c r="AH283" s="159"/>
      <c r="AI283" s="159"/>
      <c r="AJ283" s="77"/>
      <c r="AK283" s="77"/>
      <c r="AL283" s="77"/>
      <c r="AN283" s="77"/>
    </row>
    <row r="284" spans="23:48">
      <c r="W284" s="35"/>
      <c r="X284" s="35"/>
      <c r="Y284" s="35"/>
      <c r="Z284" s="35"/>
      <c r="AA284" s="35"/>
      <c r="AB284" s="35"/>
      <c r="AC284" s="35"/>
      <c r="AD284" s="77"/>
      <c r="AE284" s="77"/>
      <c r="AF284" s="35"/>
      <c r="AG284" s="35"/>
      <c r="AH284" s="159"/>
      <c r="AI284" s="159"/>
      <c r="AJ284" s="77"/>
      <c r="AK284" s="77"/>
      <c r="AL284" s="77"/>
      <c r="AN284" s="77"/>
    </row>
    <row r="285" spans="23:48">
      <c r="W285" s="35"/>
      <c r="X285" s="35"/>
      <c r="Y285" s="35"/>
      <c r="Z285" s="35"/>
      <c r="AA285" s="35"/>
      <c r="AB285" s="35"/>
      <c r="AC285" s="35"/>
      <c r="AD285" s="77"/>
      <c r="AE285" s="77"/>
      <c r="AF285" s="35"/>
      <c r="AG285" s="35"/>
      <c r="AH285" s="159"/>
      <c r="AI285" s="159"/>
      <c r="AJ285" s="77"/>
      <c r="AK285" s="77"/>
      <c r="AL285" s="77"/>
      <c r="AN285" s="77"/>
    </row>
    <row r="286" spans="23:48">
      <c r="W286" s="35"/>
      <c r="X286" s="35"/>
      <c r="Y286" s="35"/>
      <c r="Z286" s="35"/>
      <c r="AA286" s="35"/>
      <c r="AB286" s="35"/>
      <c r="AC286" s="35"/>
      <c r="AD286" s="77"/>
      <c r="AE286" s="77"/>
      <c r="AF286" s="35"/>
      <c r="AG286" s="35"/>
      <c r="AH286" s="159"/>
      <c r="AI286" s="159"/>
      <c r="AJ286" s="77"/>
      <c r="AK286" s="77"/>
      <c r="AL286" s="77"/>
      <c r="AN286" s="77"/>
    </row>
    <row r="287" spans="23:48">
      <c r="W287" s="35"/>
      <c r="X287" s="35"/>
      <c r="Y287" s="35"/>
      <c r="Z287" s="35"/>
      <c r="AA287" s="35"/>
      <c r="AB287" s="35"/>
      <c r="AC287" s="35"/>
      <c r="AD287" s="77"/>
      <c r="AE287" s="77"/>
      <c r="AF287" s="35"/>
      <c r="AG287" s="35"/>
      <c r="AH287" s="159"/>
      <c r="AI287" s="159"/>
      <c r="AJ287" s="77"/>
      <c r="AK287" s="77"/>
      <c r="AL287" s="77"/>
      <c r="AN287" s="77"/>
    </row>
    <row r="288" spans="23:48">
      <c r="W288" s="35"/>
      <c r="X288" s="35"/>
      <c r="Y288" s="35"/>
      <c r="Z288" s="35"/>
      <c r="AA288" s="35"/>
      <c r="AB288" s="35"/>
      <c r="AC288" s="35"/>
      <c r="AD288" s="77"/>
      <c r="AE288" s="77"/>
      <c r="AF288" s="35"/>
      <c r="AG288" s="35"/>
      <c r="AH288" s="159"/>
      <c r="AI288" s="159"/>
      <c r="AJ288" s="77"/>
      <c r="AK288" s="77"/>
      <c r="AL288" s="77"/>
      <c r="AN288" s="77"/>
    </row>
    <row r="289" spans="23:40">
      <c r="W289" s="35"/>
      <c r="X289" s="35"/>
      <c r="Y289" s="35"/>
      <c r="Z289" s="35"/>
      <c r="AA289" s="35"/>
      <c r="AB289" s="35"/>
      <c r="AC289" s="35"/>
      <c r="AD289" s="77"/>
      <c r="AE289" s="77"/>
      <c r="AF289" s="35"/>
      <c r="AG289" s="35"/>
      <c r="AH289" s="159"/>
      <c r="AI289" s="159"/>
      <c r="AJ289" s="77"/>
      <c r="AK289" s="77"/>
      <c r="AL289" s="77"/>
      <c r="AN289" s="77"/>
    </row>
    <row r="290" spans="23:40">
      <c r="W290" s="35"/>
      <c r="X290" s="35"/>
      <c r="Y290" s="35"/>
      <c r="Z290" s="35"/>
      <c r="AA290" s="35"/>
      <c r="AB290" s="35"/>
      <c r="AC290" s="35"/>
      <c r="AD290" s="77"/>
      <c r="AE290" s="77"/>
      <c r="AF290" s="35"/>
      <c r="AG290" s="35"/>
      <c r="AH290" s="159"/>
      <c r="AI290" s="159"/>
      <c r="AJ290" s="77"/>
      <c r="AK290" s="77"/>
      <c r="AL290" s="77"/>
      <c r="AN290" s="77"/>
    </row>
    <row r="291" spans="23:40">
      <c r="W291" s="35"/>
      <c r="X291" s="35"/>
      <c r="Y291" s="35"/>
      <c r="Z291" s="35"/>
      <c r="AA291" s="35"/>
      <c r="AB291" s="35"/>
      <c r="AC291" s="35"/>
      <c r="AD291" s="77"/>
      <c r="AE291" s="77"/>
      <c r="AF291" s="35"/>
      <c r="AG291" s="35"/>
      <c r="AH291" s="159"/>
      <c r="AI291" s="159"/>
      <c r="AJ291" s="77"/>
      <c r="AK291" s="77"/>
      <c r="AL291" s="77"/>
      <c r="AN291" s="77"/>
    </row>
    <row r="292" spans="23:40">
      <c r="W292" s="35"/>
      <c r="X292" s="35"/>
      <c r="Y292" s="35"/>
      <c r="Z292" s="35"/>
      <c r="AA292" s="35"/>
      <c r="AB292" s="35"/>
      <c r="AC292" s="35"/>
      <c r="AD292" s="77"/>
      <c r="AE292" s="77"/>
      <c r="AF292" s="35"/>
      <c r="AG292" s="35"/>
      <c r="AH292" s="159"/>
      <c r="AI292" s="159"/>
      <c r="AJ292" s="77"/>
      <c r="AK292" s="77"/>
      <c r="AL292" s="77"/>
      <c r="AN292" s="77"/>
    </row>
    <row r="293" spans="23:40">
      <c r="W293" s="35"/>
      <c r="X293" s="35"/>
      <c r="Y293" s="35"/>
      <c r="Z293" s="35"/>
      <c r="AA293" s="35"/>
      <c r="AB293" s="35"/>
      <c r="AC293" s="35"/>
      <c r="AD293" s="77"/>
      <c r="AE293" s="77"/>
      <c r="AF293" s="35"/>
      <c r="AG293" s="35"/>
      <c r="AH293" s="159"/>
      <c r="AI293" s="159"/>
      <c r="AJ293" s="77"/>
      <c r="AK293" s="77"/>
      <c r="AL293" s="77"/>
      <c r="AN293" s="77"/>
    </row>
    <row r="294" spans="23:40">
      <c r="W294" s="35"/>
      <c r="X294" s="35"/>
      <c r="Y294" s="35"/>
      <c r="Z294" s="35"/>
      <c r="AA294" s="35"/>
      <c r="AB294" s="35"/>
      <c r="AC294" s="35"/>
      <c r="AD294" s="77"/>
      <c r="AE294" s="77"/>
      <c r="AF294" s="35"/>
      <c r="AG294" s="35"/>
      <c r="AH294" s="159"/>
      <c r="AI294" s="159"/>
      <c r="AJ294" s="77"/>
      <c r="AK294" s="77"/>
      <c r="AL294" s="77"/>
      <c r="AN294" s="77"/>
    </row>
    <row r="295" spans="23:40">
      <c r="W295" s="35"/>
      <c r="X295" s="35"/>
      <c r="Y295" s="35"/>
      <c r="Z295" s="35"/>
      <c r="AA295" s="35"/>
      <c r="AB295" s="35"/>
      <c r="AC295" s="35"/>
      <c r="AD295" s="77"/>
      <c r="AE295" s="77"/>
      <c r="AF295" s="35"/>
      <c r="AG295" s="35"/>
      <c r="AH295" s="159"/>
      <c r="AI295" s="159"/>
      <c r="AJ295" s="77"/>
      <c r="AK295" s="77"/>
      <c r="AL295" s="77"/>
      <c r="AN295" s="77"/>
    </row>
    <row r="296" spans="23:40">
      <c r="W296" s="35"/>
      <c r="X296" s="35"/>
      <c r="Y296" s="35"/>
      <c r="Z296" s="35"/>
      <c r="AA296" s="35"/>
      <c r="AB296" s="35"/>
      <c r="AC296" s="35"/>
      <c r="AD296" s="77"/>
      <c r="AE296" s="77"/>
      <c r="AF296" s="35"/>
      <c r="AG296" s="35"/>
      <c r="AH296" s="159"/>
      <c r="AI296" s="159"/>
      <c r="AJ296" s="77"/>
      <c r="AK296" s="77"/>
      <c r="AL296" s="77"/>
      <c r="AN296" s="77"/>
    </row>
    <row r="297" spans="23:40">
      <c r="W297" s="35"/>
      <c r="X297" s="35"/>
      <c r="Y297" s="35"/>
      <c r="Z297" s="35"/>
      <c r="AA297" s="35"/>
      <c r="AB297" s="35"/>
      <c r="AC297" s="35"/>
      <c r="AD297" s="77"/>
      <c r="AE297" s="77"/>
      <c r="AF297" s="35"/>
      <c r="AG297" s="35"/>
      <c r="AH297" s="159"/>
      <c r="AI297" s="159"/>
      <c r="AJ297" s="77"/>
      <c r="AK297" s="77"/>
      <c r="AL297" s="77"/>
      <c r="AN297" s="77"/>
    </row>
    <row r="298" spans="23:40">
      <c r="W298" s="35"/>
      <c r="X298" s="35"/>
      <c r="Y298" s="35"/>
      <c r="Z298" s="35"/>
      <c r="AA298" s="35"/>
      <c r="AB298" s="35"/>
      <c r="AC298" s="35"/>
      <c r="AD298" s="77"/>
      <c r="AE298" s="77"/>
      <c r="AF298" s="35"/>
      <c r="AG298" s="35"/>
      <c r="AH298" s="159"/>
      <c r="AI298" s="159"/>
      <c r="AJ298" s="77"/>
      <c r="AK298" s="77"/>
      <c r="AL298" s="77"/>
      <c r="AN298" s="77"/>
    </row>
    <row r="299" spans="23:40">
      <c r="W299" s="35"/>
      <c r="X299" s="35"/>
      <c r="Y299" s="35"/>
      <c r="Z299" s="35"/>
      <c r="AA299" s="35"/>
      <c r="AB299" s="35"/>
      <c r="AC299" s="35"/>
      <c r="AD299" s="77"/>
      <c r="AE299" s="77"/>
      <c r="AF299" s="35"/>
      <c r="AG299" s="35"/>
      <c r="AH299" s="159"/>
      <c r="AI299" s="159"/>
      <c r="AJ299" s="77"/>
      <c r="AK299" s="77"/>
      <c r="AL299" s="77"/>
      <c r="AN299" s="77"/>
    </row>
    <row r="300" spans="23:40">
      <c r="W300" s="35"/>
      <c r="X300" s="35"/>
      <c r="Y300" s="35"/>
      <c r="Z300" s="35"/>
      <c r="AA300" s="35"/>
      <c r="AB300" s="35"/>
      <c r="AC300" s="35"/>
      <c r="AD300" s="77"/>
      <c r="AE300" s="77"/>
      <c r="AF300" s="35"/>
      <c r="AG300" s="35"/>
      <c r="AH300" s="159"/>
      <c r="AI300" s="159"/>
      <c r="AJ300" s="77"/>
      <c r="AK300" s="77"/>
      <c r="AL300" s="77"/>
      <c r="AN300" s="77"/>
    </row>
    <row r="301" spans="23:40">
      <c r="W301" s="35"/>
      <c r="X301" s="35"/>
      <c r="Y301" s="35"/>
      <c r="Z301" s="35"/>
      <c r="AA301" s="35"/>
      <c r="AB301" s="35"/>
      <c r="AC301" s="35"/>
      <c r="AD301" s="77"/>
      <c r="AE301" s="77"/>
      <c r="AF301" s="35"/>
      <c r="AG301" s="35"/>
      <c r="AH301" s="159"/>
      <c r="AI301" s="159"/>
      <c r="AJ301" s="77"/>
      <c r="AK301" s="77"/>
      <c r="AL301" s="77"/>
      <c r="AN301" s="77"/>
    </row>
    <row r="302" spans="23:40">
      <c r="W302" s="35"/>
      <c r="X302" s="35"/>
      <c r="Y302" s="35"/>
      <c r="Z302" s="35"/>
      <c r="AA302" s="35"/>
      <c r="AB302" s="35"/>
      <c r="AC302" s="35"/>
      <c r="AD302" s="77"/>
      <c r="AE302" s="77"/>
      <c r="AF302" s="35"/>
      <c r="AG302" s="35"/>
      <c r="AH302" s="159"/>
      <c r="AI302" s="159"/>
      <c r="AJ302" s="77"/>
      <c r="AK302" s="77"/>
      <c r="AL302" s="77"/>
      <c r="AN302" s="77"/>
    </row>
    <row r="303" spans="23:40">
      <c r="W303" s="35"/>
      <c r="X303" s="35"/>
      <c r="Y303" s="35"/>
      <c r="Z303" s="35"/>
      <c r="AA303" s="35"/>
      <c r="AB303" s="35"/>
      <c r="AC303" s="35"/>
      <c r="AD303" s="77"/>
      <c r="AE303" s="77"/>
      <c r="AF303" s="35"/>
      <c r="AG303" s="35"/>
      <c r="AH303" s="159"/>
      <c r="AI303" s="159"/>
      <c r="AJ303" s="77"/>
      <c r="AK303" s="77"/>
      <c r="AL303" s="77"/>
      <c r="AN303" s="77"/>
    </row>
    <row r="304" spans="23:40">
      <c r="W304" s="35"/>
      <c r="X304" s="35"/>
      <c r="Y304" s="35"/>
      <c r="Z304" s="35"/>
      <c r="AA304" s="35"/>
      <c r="AB304" s="35"/>
      <c r="AC304" s="35"/>
      <c r="AD304" s="77"/>
      <c r="AE304" s="77"/>
      <c r="AF304" s="35"/>
      <c r="AG304" s="35"/>
      <c r="AH304" s="159"/>
      <c r="AI304" s="159"/>
      <c r="AJ304" s="77"/>
      <c r="AK304" s="77"/>
      <c r="AL304" s="77"/>
      <c r="AN304" s="77"/>
    </row>
    <row r="305" spans="23:40">
      <c r="W305" s="35"/>
      <c r="X305" s="35"/>
      <c r="Y305" s="35"/>
      <c r="Z305" s="35"/>
      <c r="AA305" s="35"/>
      <c r="AB305" s="35"/>
      <c r="AC305" s="35"/>
      <c r="AD305" s="77"/>
      <c r="AE305" s="77"/>
      <c r="AF305" s="35"/>
      <c r="AG305" s="35"/>
      <c r="AH305" s="159"/>
      <c r="AI305" s="159"/>
      <c r="AJ305" s="77"/>
      <c r="AK305" s="77"/>
      <c r="AL305" s="77"/>
      <c r="AN305" s="77"/>
    </row>
    <row r="306" spans="23:40">
      <c r="W306" s="35"/>
      <c r="X306" s="35"/>
      <c r="Y306" s="35"/>
      <c r="Z306" s="35"/>
      <c r="AA306" s="35"/>
      <c r="AB306" s="35"/>
      <c r="AC306" s="35"/>
      <c r="AD306" s="77"/>
      <c r="AE306" s="77"/>
      <c r="AF306" s="35"/>
      <c r="AG306" s="35"/>
      <c r="AH306" s="159"/>
      <c r="AI306" s="159"/>
      <c r="AJ306" s="77"/>
      <c r="AK306" s="77"/>
      <c r="AL306" s="77"/>
      <c r="AN306" s="77"/>
    </row>
    <row r="307" spans="23:40">
      <c r="W307" s="35"/>
      <c r="X307" s="35"/>
      <c r="Y307" s="35"/>
      <c r="Z307" s="35"/>
      <c r="AA307" s="35"/>
      <c r="AB307" s="35"/>
      <c r="AC307" s="35"/>
      <c r="AD307" s="77"/>
      <c r="AE307" s="77"/>
      <c r="AF307" s="35"/>
      <c r="AG307" s="35"/>
      <c r="AH307" s="159"/>
      <c r="AI307" s="159"/>
      <c r="AJ307" s="77"/>
      <c r="AK307" s="77"/>
      <c r="AL307" s="77"/>
      <c r="AN307" s="77"/>
    </row>
    <row r="308" spans="23:40">
      <c r="W308" s="35"/>
      <c r="X308" s="35"/>
      <c r="Y308" s="35"/>
      <c r="Z308" s="35"/>
      <c r="AA308" s="35"/>
      <c r="AB308" s="35"/>
      <c r="AC308" s="35"/>
      <c r="AD308" s="77"/>
      <c r="AE308" s="77"/>
      <c r="AF308" s="35"/>
      <c r="AG308" s="35"/>
      <c r="AH308" s="159"/>
      <c r="AI308" s="159"/>
      <c r="AJ308" s="77"/>
      <c r="AK308" s="77"/>
      <c r="AL308" s="77"/>
      <c r="AN308" s="77"/>
    </row>
    <row r="309" spans="23:40">
      <c r="W309" s="35"/>
      <c r="X309" s="35"/>
      <c r="Y309" s="35"/>
      <c r="Z309" s="35"/>
      <c r="AA309" s="35"/>
      <c r="AB309" s="35"/>
      <c r="AC309" s="35"/>
      <c r="AD309" s="77"/>
      <c r="AE309" s="77"/>
      <c r="AF309" s="35"/>
      <c r="AG309" s="35"/>
      <c r="AH309" s="159"/>
      <c r="AI309" s="159"/>
      <c r="AJ309" s="77"/>
      <c r="AK309" s="77"/>
      <c r="AL309" s="77"/>
      <c r="AN309" s="77"/>
    </row>
    <row r="310" spans="23:40">
      <c r="W310" s="35"/>
      <c r="X310" s="35"/>
      <c r="Y310" s="35"/>
      <c r="Z310" s="35"/>
      <c r="AA310" s="35"/>
      <c r="AB310" s="35"/>
      <c r="AC310" s="35"/>
      <c r="AD310" s="77"/>
      <c r="AE310" s="77"/>
      <c r="AF310" s="35"/>
      <c r="AG310" s="35"/>
      <c r="AH310" s="159"/>
      <c r="AI310" s="159"/>
      <c r="AJ310" s="77"/>
      <c r="AK310" s="77"/>
      <c r="AL310" s="77"/>
      <c r="AN310" s="77"/>
    </row>
    <row r="311" spans="23:40">
      <c r="W311" s="35"/>
      <c r="X311" s="35"/>
      <c r="Y311" s="35"/>
      <c r="Z311" s="35"/>
      <c r="AA311" s="35"/>
      <c r="AB311" s="35"/>
      <c r="AC311" s="35"/>
      <c r="AD311" s="77"/>
      <c r="AE311" s="77"/>
      <c r="AF311" s="35"/>
      <c r="AG311" s="35"/>
      <c r="AH311" s="159"/>
      <c r="AI311" s="159"/>
      <c r="AJ311" s="77"/>
      <c r="AK311" s="77"/>
      <c r="AL311" s="77"/>
      <c r="AN311" s="77"/>
    </row>
    <row r="312" spans="23:40">
      <c r="W312" s="35"/>
      <c r="X312" s="35"/>
      <c r="Y312" s="35"/>
      <c r="Z312" s="35"/>
      <c r="AA312" s="35"/>
      <c r="AB312" s="35"/>
      <c r="AC312" s="35"/>
      <c r="AD312" s="77"/>
      <c r="AE312" s="77"/>
      <c r="AF312" s="35"/>
      <c r="AG312" s="35"/>
      <c r="AH312" s="159"/>
      <c r="AI312" s="159"/>
      <c r="AJ312" s="77"/>
      <c r="AK312" s="77"/>
      <c r="AL312" s="77"/>
      <c r="AN312" s="77"/>
    </row>
    <row r="313" spans="23:40">
      <c r="W313" s="35"/>
      <c r="X313" s="35"/>
      <c r="Y313" s="35"/>
      <c r="Z313" s="35"/>
      <c r="AA313" s="35"/>
      <c r="AB313" s="35"/>
      <c r="AC313" s="35"/>
      <c r="AD313" s="77"/>
      <c r="AE313" s="77"/>
      <c r="AF313" s="35"/>
      <c r="AG313" s="35"/>
      <c r="AH313" s="159"/>
      <c r="AI313" s="159"/>
      <c r="AJ313" s="77"/>
      <c r="AK313" s="77"/>
      <c r="AL313" s="77"/>
      <c r="AN313" s="77"/>
    </row>
    <row r="314" spans="23:40">
      <c r="AE314" s="77"/>
      <c r="AF314" s="35"/>
      <c r="AG314" s="35"/>
      <c r="AH314" s="159"/>
      <c r="AI314" s="159"/>
      <c r="AJ314" s="77"/>
      <c r="AK314" s="77"/>
      <c r="AL314" s="77"/>
      <c r="AN314" s="77"/>
    </row>
    <row r="315" spans="23:40">
      <c r="AE315" s="77"/>
      <c r="AF315" s="35"/>
      <c r="AG315" s="35"/>
      <c r="AH315" s="159"/>
      <c r="AI315" s="159"/>
      <c r="AJ315" s="77"/>
      <c r="AL315" s="77"/>
      <c r="AN315" s="77"/>
    </row>
    <row r="316" spans="23:40">
      <c r="AE316" s="77"/>
      <c r="AF316" s="35"/>
      <c r="AG316" s="35"/>
      <c r="AH316" s="159"/>
      <c r="AI316" s="159"/>
      <c r="AJ316" s="77"/>
      <c r="AL316" s="77"/>
      <c r="AN316" s="77"/>
    </row>
    <row r="317" spans="23:40">
      <c r="AE317" s="77"/>
      <c r="AF317" s="35"/>
      <c r="AG317" s="35"/>
      <c r="AH317" s="159"/>
      <c r="AI317" s="159"/>
      <c r="AJ317" s="77"/>
      <c r="AL317" s="77"/>
      <c r="AN317" s="77"/>
    </row>
    <row r="318" spans="23:40">
      <c r="AE318" s="77"/>
      <c r="AF318" s="35"/>
      <c r="AG318" s="35"/>
      <c r="AH318" s="159"/>
      <c r="AI318" s="159"/>
      <c r="AJ318" s="77"/>
      <c r="AL318" s="77"/>
      <c r="AN318" s="77"/>
    </row>
    <row r="319" spans="23:40">
      <c r="AE319" s="77"/>
      <c r="AF319" s="35"/>
      <c r="AG319" s="35"/>
      <c r="AH319" s="159"/>
      <c r="AI319" s="159"/>
      <c r="AJ319" s="77"/>
      <c r="AL319" s="77"/>
      <c r="AN319" s="77"/>
    </row>
    <row r="320" spans="23:40">
      <c r="AE320" s="77"/>
      <c r="AF320" s="35"/>
      <c r="AG320" s="35"/>
      <c r="AH320" s="159"/>
      <c r="AI320" s="159"/>
      <c r="AJ320" s="77"/>
      <c r="AL320" s="77"/>
      <c r="AN320" s="77"/>
    </row>
    <row r="321" spans="31:40">
      <c r="AE321" s="77"/>
      <c r="AF321" s="35"/>
      <c r="AG321" s="35"/>
      <c r="AH321" s="159"/>
      <c r="AI321" s="159"/>
      <c r="AJ321" s="77"/>
      <c r="AL321" s="77"/>
      <c r="AN321" s="77"/>
    </row>
    <row r="322" spans="31:40">
      <c r="AE322" s="77"/>
      <c r="AF322" s="35"/>
      <c r="AG322" s="35"/>
      <c r="AH322" s="159"/>
      <c r="AI322" s="159"/>
      <c r="AJ322" s="77"/>
      <c r="AL322" s="77"/>
      <c r="AN322" s="77"/>
    </row>
    <row r="323" spans="31:40">
      <c r="AE323" s="77"/>
      <c r="AF323" s="35"/>
      <c r="AG323" s="35"/>
      <c r="AH323" s="159"/>
      <c r="AI323" s="159"/>
      <c r="AJ323" s="77"/>
      <c r="AL323" s="77"/>
      <c r="AN323" s="77"/>
    </row>
    <row r="324" spans="31:40">
      <c r="AE324" s="77"/>
      <c r="AF324" s="35"/>
      <c r="AG324" s="35"/>
      <c r="AH324" s="159"/>
      <c r="AI324" s="159"/>
      <c r="AJ324" s="77"/>
      <c r="AL324" s="77"/>
      <c r="AN324" s="77"/>
    </row>
    <row r="325" spans="31:40">
      <c r="AE325" s="77"/>
      <c r="AF325" s="35"/>
      <c r="AG325" s="35"/>
      <c r="AH325" s="159"/>
      <c r="AI325" s="159"/>
      <c r="AJ325" s="77"/>
      <c r="AL325" s="77"/>
      <c r="AN325" s="77"/>
    </row>
    <row r="326" spans="31:40">
      <c r="AE326" s="77"/>
      <c r="AF326" s="35"/>
      <c r="AG326" s="35"/>
      <c r="AH326" s="159"/>
      <c r="AI326" s="159"/>
      <c r="AJ326" s="77"/>
      <c r="AL326" s="77"/>
      <c r="AN326" s="77"/>
    </row>
    <row r="327" spans="31:40">
      <c r="AE327" s="77"/>
      <c r="AF327" s="35"/>
      <c r="AG327" s="35"/>
      <c r="AH327" s="159"/>
      <c r="AI327" s="159"/>
      <c r="AJ327" s="77"/>
      <c r="AL327" s="77"/>
      <c r="AN327" s="77"/>
    </row>
    <row r="328" spans="31:40">
      <c r="AE328" s="77"/>
      <c r="AF328" s="35"/>
      <c r="AG328" s="35"/>
      <c r="AH328" s="159"/>
      <c r="AI328" s="159"/>
      <c r="AJ328" s="77"/>
      <c r="AL328" s="77"/>
      <c r="AN328" s="77"/>
    </row>
    <row r="329" spans="31:40">
      <c r="AE329" s="77"/>
      <c r="AF329" s="35"/>
      <c r="AG329" s="35"/>
      <c r="AH329" s="159"/>
      <c r="AI329" s="159"/>
      <c r="AJ329" s="77"/>
      <c r="AL329" s="77"/>
      <c r="AN329" s="77"/>
    </row>
    <row r="330" spans="31:40">
      <c r="AE330" s="77"/>
      <c r="AF330" s="35"/>
      <c r="AG330" s="35"/>
      <c r="AH330" s="159"/>
      <c r="AI330" s="159"/>
      <c r="AJ330" s="77"/>
      <c r="AL330" s="77"/>
      <c r="AN330" s="77"/>
    </row>
    <row r="331" spans="31:40">
      <c r="AE331" s="77"/>
      <c r="AF331" s="35"/>
      <c r="AG331" s="35"/>
      <c r="AH331" s="159"/>
      <c r="AI331" s="159"/>
      <c r="AJ331" s="77"/>
      <c r="AL331" s="77"/>
      <c r="AN331" s="77"/>
    </row>
    <row r="332" spans="31:40">
      <c r="AE332" s="77"/>
      <c r="AF332" s="35"/>
      <c r="AG332" s="35"/>
      <c r="AH332" s="159"/>
      <c r="AI332" s="159"/>
      <c r="AJ332" s="77"/>
      <c r="AL332" s="77"/>
      <c r="AN332" s="77"/>
    </row>
    <row r="333" spans="31:40">
      <c r="AE333" s="77"/>
      <c r="AF333" s="35"/>
      <c r="AG333" s="35"/>
      <c r="AH333" s="159"/>
      <c r="AI333" s="159"/>
      <c r="AJ333" s="77"/>
      <c r="AL333" s="77"/>
      <c r="AN333" s="77"/>
    </row>
    <row r="334" spans="31:40">
      <c r="AE334" s="77"/>
      <c r="AF334" s="35"/>
      <c r="AG334" s="35"/>
      <c r="AH334" s="159"/>
      <c r="AI334" s="159"/>
      <c r="AJ334" s="77"/>
      <c r="AL334" s="77"/>
      <c r="AN334" s="77"/>
    </row>
    <row r="335" spans="31:40">
      <c r="AE335" s="77"/>
      <c r="AF335" s="35"/>
      <c r="AG335" s="35"/>
      <c r="AH335" s="159"/>
      <c r="AI335" s="159"/>
      <c r="AJ335" s="77"/>
      <c r="AL335" s="77"/>
      <c r="AN335" s="77"/>
    </row>
    <row r="336" spans="31:40">
      <c r="AE336" s="77"/>
      <c r="AF336" s="35"/>
      <c r="AG336" s="35"/>
      <c r="AH336" s="159"/>
      <c r="AI336" s="159"/>
      <c r="AJ336" s="77"/>
      <c r="AL336" s="77"/>
      <c r="AN336" s="77"/>
    </row>
    <row r="337" spans="32:40">
      <c r="AF337" s="35"/>
      <c r="AG337" s="35"/>
      <c r="AH337" s="159"/>
      <c r="AI337" s="159"/>
      <c r="AJ337" s="77"/>
      <c r="AL337" s="77"/>
      <c r="AN337" s="77"/>
    </row>
  </sheetData>
  <mergeCells count="1">
    <mergeCell ref="AG5:AH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F321"/>
  <sheetViews>
    <sheetView zoomScale="86" zoomScaleNormal="86" workbookViewId="0"/>
  </sheetViews>
  <sheetFormatPr baseColWidth="10" defaultRowHeight="15"/>
  <cols>
    <col min="1" max="1" width="2.6328125" style="162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style="325" customWidth="1"/>
    <col min="8" max="8" width="6.453125" customWidth="1"/>
    <col min="9" max="9" width="5.54296875" style="92" customWidth="1"/>
    <col min="10" max="10" width="5.1796875" style="92" customWidth="1"/>
    <col min="11" max="11" width="5.81640625" style="92" customWidth="1"/>
    <col min="12" max="12" width="0.6328125" style="92" customWidth="1"/>
    <col min="13" max="13" width="6.453125" style="325" customWidth="1"/>
    <col min="14" max="14" width="1.54296875" style="92" customWidth="1"/>
    <col min="15" max="15" width="6.90625" customWidth="1"/>
    <col min="16" max="16" width="5.08984375" customWidth="1"/>
    <col min="17" max="17" width="6.36328125" style="377" customWidth="1"/>
    <col min="18" max="18" width="1" style="371" customWidth="1"/>
    <col min="19" max="19" width="7.36328125" style="371" customWidth="1"/>
    <col min="20" max="20" width="1.36328125" style="371" customWidth="1"/>
    <col min="21" max="21" width="7.453125" customWidth="1"/>
    <col min="22" max="22" width="5.6328125" customWidth="1"/>
    <col min="23" max="23" width="7" style="92" customWidth="1"/>
    <col min="24" max="24" width="5.6328125" style="92" customWidth="1"/>
    <col min="25" max="25" width="5.1796875" style="11" customWidth="1"/>
    <col min="26" max="26" width="5.453125" style="11" customWidth="1"/>
    <col min="27" max="27" width="2" style="11" customWidth="1"/>
    <col min="28" max="28" width="4.6328125" customWidth="1"/>
    <col min="29" max="29" width="5" customWidth="1"/>
    <col min="30" max="30" width="4.54296875" style="11" customWidth="1"/>
    <col min="31" max="31" width="2.90625" style="11" customWidth="1"/>
    <col min="32" max="32" width="5.1796875" style="92" customWidth="1"/>
    <col min="33" max="33" width="4.90625" customWidth="1"/>
    <col min="34" max="34" width="5" customWidth="1"/>
    <col min="35" max="35" width="2.90625" customWidth="1"/>
    <col min="36" max="36" width="8.90625" customWidth="1"/>
    <col min="37" max="37" width="6.6328125" style="11" customWidth="1"/>
    <col min="38" max="39" width="10.6328125" customWidth="1"/>
    <col min="40" max="40" width="10.54296875" customWidth="1"/>
    <col min="42" max="42" width="9.08984375" customWidth="1"/>
    <col min="43" max="43" width="10.81640625" customWidth="1"/>
    <col min="54" max="54" width="14" customWidth="1"/>
    <col min="55" max="55" width="12.54296875" customWidth="1"/>
    <col min="56" max="56" width="10.90625" customWidth="1"/>
  </cols>
  <sheetData>
    <row r="1" spans="1:58" ht="15.6">
      <c r="A1" s="160"/>
      <c r="B1" s="47"/>
      <c r="C1" s="47"/>
      <c r="D1" s="47"/>
      <c r="E1" s="47"/>
      <c r="F1" s="47"/>
      <c r="G1" s="341"/>
      <c r="H1" s="47"/>
      <c r="I1" s="90"/>
      <c r="J1" s="90"/>
      <c r="K1" s="90"/>
      <c r="L1" s="90"/>
      <c r="M1" s="341"/>
      <c r="N1" s="90"/>
      <c r="O1" s="47"/>
      <c r="P1" s="47"/>
      <c r="Q1" s="374"/>
      <c r="R1" s="368"/>
      <c r="S1" s="368"/>
      <c r="T1" s="368"/>
      <c r="U1" s="47"/>
      <c r="V1" s="47"/>
      <c r="W1" s="90"/>
      <c r="X1" s="90"/>
      <c r="Y1" s="71"/>
      <c r="Z1" s="71"/>
      <c r="AA1" s="71"/>
      <c r="AB1" s="47"/>
      <c r="AC1" s="47"/>
      <c r="AD1" s="71"/>
      <c r="AE1" s="71"/>
      <c r="AF1" s="90"/>
      <c r="AG1" s="47"/>
      <c r="AH1" s="47"/>
      <c r="AI1" s="47"/>
      <c r="AJ1" s="47"/>
      <c r="AK1" s="71"/>
      <c r="AL1" s="47"/>
      <c r="AM1" s="2"/>
      <c r="AN1" s="5"/>
      <c r="AO1" s="5"/>
    </row>
    <row r="2" spans="1:58" ht="31.8">
      <c r="A2" s="160"/>
      <c r="B2" s="47"/>
      <c r="C2" s="47"/>
      <c r="D2" s="141" t="s">
        <v>441</v>
      </c>
      <c r="E2" s="141"/>
      <c r="F2" s="141"/>
      <c r="G2" s="342"/>
      <c r="H2" s="141"/>
      <c r="I2" s="169"/>
      <c r="J2" s="169" t="str">
        <f>+År!B2</f>
        <v>ALL GEIT</v>
      </c>
      <c r="K2" s="90"/>
      <c r="L2" s="90"/>
      <c r="M2" s="341"/>
      <c r="N2" s="90"/>
      <c r="O2" s="47"/>
      <c r="P2" s="47"/>
      <c r="Q2" s="374"/>
      <c r="R2" s="368"/>
      <c r="S2" s="368"/>
      <c r="T2" s="368"/>
      <c r="U2" s="47"/>
      <c r="V2" s="47"/>
      <c r="W2" s="90"/>
      <c r="X2" s="90"/>
      <c r="Y2" s="71"/>
      <c r="Z2" s="71"/>
      <c r="AA2" s="71"/>
      <c r="AB2" s="47"/>
      <c r="AC2" s="47"/>
      <c r="AD2" s="71"/>
      <c r="AE2" s="71"/>
      <c r="AF2" s="90"/>
      <c r="AG2" s="47"/>
      <c r="AH2" s="47"/>
      <c r="AI2" s="47"/>
      <c r="AJ2" s="47"/>
      <c r="AK2" s="71"/>
      <c r="AL2" s="47"/>
      <c r="AM2" s="2"/>
      <c r="AN2" s="5"/>
      <c r="AO2" s="5"/>
    </row>
    <row r="3" spans="1:58" ht="18" customHeight="1">
      <c r="A3" s="160"/>
      <c r="B3" s="47"/>
      <c r="C3" s="47"/>
      <c r="D3" s="141"/>
      <c r="E3" s="141"/>
      <c r="F3" s="141"/>
      <c r="G3" s="342"/>
      <c r="H3" s="141"/>
      <c r="I3" s="169"/>
      <c r="J3" s="169"/>
      <c r="K3" s="90"/>
      <c r="L3" s="90"/>
      <c r="M3" s="341"/>
      <c r="N3" s="90"/>
      <c r="O3" s="47"/>
      <c r="P3" s="47"/>
      <c r="Q3" s="374"/>
      <c r="R3" s="368"/>
      <c r="S3" s="368"/>
      <c r="T3" s="368"/>
      <c r="U3" s="47"/>
      <c r="V3" s="47"/>
      <c r="W3" s="90"/>
      <c r="X3" s="90"/>
      <c r="Y3" s="71"/>
      <c r="Z3" s="71"/>
      <c r="AA3" s="71"/>
      <c r="AB3" s="47"/>
      <c r="AC3" s="47"/>
      <c r="AD3" s="71"/>
      <c r="AE3" s="71"/>
      <c r="AF3" s="90"/>
      <c r="AG3" s="47"/>
      <c r="AH3" s="47"/>
      <c r="AI3" s="47"/>
      <c r="AJ3" s="47"/>
      <c r="AK3" s="71"/>
      <c r="AL3" s="47"/>
      <c r="AM3" s="2"/>
      <c r="AN3" s="5"/>
      <c r="AO3" s="5"/>
    </row>
    <row r="4" spans="1:58" ht="24.6">
      <c r="A4" s="160"/>
      <c r="B4" s="47"/>
      <c r="C4" s="47"/>
      <c r="D4" s="47"/>
      <c r="E4" s="47"/>
      <c r="F4" s="144" t="s">
        <v>5</v>
      </c>
      <c r="G4" s="509"/>
      <c r="H4" s="142">
        <f>+År!P2</f>
        <v>52</v>
      </c>
      <c r="I4" s="147"/>
      <c r="J4" s="559">
        <f>+År!I2</f>
        <v>2023</v>
      </c>
      <c r="K4" s="560"/>
      <c r="L4" s="560"/>
      <c r="M4" s="341"/>
      <c r="N4" s="90"/>
      <c r="O4" s="143"/>
      <c r="P4" s="143"/>
      <c r="Q4" s="375"/>
      <c r="R4" s="368"/>
      <c r="S4" s="369"/>
      <c r="T4" s="369"/>
      <c r="U4" s="186" t="s">
        <v>429</v>
      </c>
      <c r="V4" s="143"/>
      <c r="W4" s="147"/>
      <c r="X4" s="147"/>
      <c r="Y4" s="168"/>
      <c r="Z4" s="168"/>
      <c r="AA4" s="168"/>
      <c r="AB4" s="557">
        <f>SUM(G9:G33)</f>
        <v>26721</v>
      </c>
      <c r="AC4" s="549"/>
      <c r="AD4" s="549"/>
      <c r="AE4" s="549"/>
      <c r="AF4" s="549"/>
      <c r="AG4" s="47"/>
      <c r="AH4" s="47"/>
      <c r="AI4" s="47"/>
      <c r="AJ4" s="47"/>
      <c r="AK4" s="71"/>
      <c r="AL4" s="47"/>
      <c r="AM4" s="2"/>
      <c r="AN4" s="5"/>
      <c r="AO4" s="5"/>
      <c r="BF4" s="5"/>
    </row>
    <row r="5" spans="1:58" ht="13.5" customHeight="1">
      <c r="A5" s="160"/>
      <c r="B5" s="47"/>
      <c r="C5" s="47"/>
      <c r="D5" s="47"/>
      <c r="E5" s="47"/>
      <c r="F5" s="51"/>
      <c r="G5" s="355"/>
      <c r="H5" s="51"/>
      <c r="I5" s="95"/>
      <c r="J5" s="95"/>
      <c r="K5" s="95"/>
      <c r="L5" s="95"/>
      <c r="M5" s="355"/>
      <c r="N5" s="95"/>
      <c r="O5" s="51"/>
      <c r="P5" s="51"/>
      <c r="Q5" s="376"/>
      <c r="R5" s="368"/>
      <c r="S5" s="370"/>
      <c r="T5" s="370"/>
      <c r="U5" s="51"/>
      <c r="V5" s="63"/>
      <c r="W5" s="90"/>
      <c r="X5" s="174"/>
      <c r="Y5" s="71"/>
      <c r="Z5" s="71"/>
      <c r="AA5" s="71"/>
      <c r="AB5" s="47"/>
      <c r="AC5" s="47"/>
      <c r="AD5" s="71"/>
      <c r="AE5" s="71"/>
      <c r="AF5" s="90"/>
      <c r="AG5" s="47"/>
      <c r="AH5" s="47"/>
      <c r="AI5" s="47"/>
      <c r="AJ5" s="47"/>
      <c r="AK5" s="71"/>
      <c r="AL5" s="47"/>
      <c r="AM5" s="2"/>
      <c r="AN5" s="5"/>
      <c r="AO5" s="5"/>
    </row>
    <row r="6" spans="1:58" ht="17.25" customHeight="1">
      <c r="A6" s="161"/>
      <c r="B6" s="47"/>
      <c r="C6" s="47"/>
      <c r="D6" s="47"/>
      <c r="E6" s="51" t="s">
        <v>2</v>
      </c>
      <c r="F6" s="51"/>
      <c r="G6" s="341"/>
      <c r="H6" s="51"/>
      <c r="I6" s="90"/>
      <c r="J6" s="95"/>
      <c r="K6" s="90"/>
      <c r="L6" s="95"/>
      <c r="M6" s="355"/>
      <c r="N6" s="95"/>
      <c r="O6" s="47"/>
      <c r="P6" s="51"/>
      <c r="Q6" s="376"/>
      <c r="R6" s="368"/>
      <c r="S6" s="370"/>
      <c r="T6" s="370"/>
      <c r="U6" s="51" t="s">
        <v>22</v>
      </c>
      <c r="V6" s="51"/>
      <c r="W6" s="90"/>
      <c r="X6" s="95"/>
      <c r="Y6" s="72" t="s">
        <v>516</v>
      </c>
      <c r="Z6" s="71"/>
      <c r="AA6" s="71"/>
      <c r="AB6" s="47"/>
      <c r="AC6" s="47"/>
      <c r="AD6" s="71"/>
      <c r="AE6" s="71"/>
      <c r="AF6" s="95" t="s">
        <v>430</v>
      </c>
      <c r="AG6" s="47"/>
      <c r="AH6" s="47"/>
      <c r="AI6" s="47"/>
      <c r="AJ6" s="51" t="s">
        <v>84</v>
      </c>
      <c r="AK6" s="72" t="s">
        <v>536</v>
      </c>
      <c r="AL6" s="47"/>
      <c r="AM6" s="2"/>
      <c r="AN6" s="5"/>
      <c r="AO6" s="5"/>
    </row>
    <row r="7" spans="1:58" ht="15.6">
      <c r="A7" s="160"/>
      <c r="B7" s="47"/>
      <c r="C7" s="47"/>
      <c r="D7" s="47"/>
      <c r="E7" s="51" t="s">
        <v>492</v>
      </c>
      <c r="F7" s="118"/>
      <c r="G7" s="355" t="s">
        <v>2</v>
      </c>
      <c r="H7" s="118"/>
      <c r="I7" s="95" t="s">
        <v>2</v>
      </c>
      <c r="J7" s="175"/>
      <c r="K7" s="95" t="s">
        <v>1</v>
      </c>
      <c r="L7" s="175"/>
      <c r="M7" s="452" t="s">
        <v>2</v>
      </c>
      <c r="N7" s="175"/>
      <c r="O7" s="51" t="s">
        <v>22</v>
      </c>
      <c r="P7" s="118"/>
      <c r="Q7" s="209" t="s">
        <v>22</v>
      </c>
      <c r="R7" s="368"/>
      <c r="S7" s="111" t="s">
        <v>22</v>
      </c>
      <c r="T7" s="111"/>
      <c r="U7" s="51" t="s">
        <v>494</v>
      </c>
      <c r="V7" s="118"/>
      <c r="W7" s="95" t="s">
        <v>22</v>
      </c>
      <c r="X7" s="175"/>
      <c r="Y7" s="72" t="s">
        <v>531</v>
      </c>
      <c r="Z7" s="72" t="s">
        <v>530</v>
      </c>
      <c r="AA7" s="72"/>
      <c r="AB7" s="51" t="s">
        <v>534</v>
      </c>
      <c r="AC7" s="51"/>
      <c r="AD7" s="72"/>
      <c r="AE7" s="72"/>
      <c r="AF7" s="95"/>
      <c r="AG7" s="51" t="s">
        <v>490</v>
      </c>
      <c r="AH7" s="51" t="s">
        <v>417</v>
      </c>
      <c r="AI7" s="51"/>
      <c r="AJ7" s="51" t="s">
        <v>432</v>
      </c>
      <c r="AK7" s="72" t="s">
        <v>72</v>
      </c>
      <c r="AL7" s="47"/>
      <c r="AM7" s="4"/>
      <c r="AN7" s="4"/>
      <c r="AO7" s="4"/>
      <c r="AP7" s="4"/>
      <c r="AQ7" s="4"/>
    </row>
    <row r="8" spans="1:58" ht="15.6">
      <c r="A8" s="160"/>
      <c r="B8" s="51" t="s">
        <v>92</v>
      </c>
      <c r="C8" s="51" t="s">
        <v>441</v>
      </c>
      <c r="D8" s="48"/>
      <c r="E8" s="52" t="s">
        <v>493</v>
      </c>
      <c r="F8" s="118" t="s">
        <v>495</v>
      </c>
      <c r="G8" s="334" t="s">
        <v>8</v>
      </c>
      <c r="H8" s="118" t="s">
        <v>495</v>
      </c>
      <c r="I8" s="96" t="s">
        <v>407</v>
      </c>
      <c r="J8" s="175" t="s">
        <v>495</v>
      </c>
      <c r="K8" s="96" t="s">
        <v>407</v>
      </c>
      <c r="L8" s="175"/>
      <c r="M8" s="452" t="s">
        <v>665</v>
      </c>
      <c r="N8" s="175"/>
      <c r="O8" s="52" t="s">
        <v>0</v>
      </c>
      <c r="P8" s="118" t="s">
        <v>495</v>
      </c>
      <c r="Q8" s="209" t="s">
        <v>665</v>
      </c>
      <c r="R8" s="368"/>
      <c r="S8" s="111" t="s">
        <v>666</v>
      </c>
      <c r="T8" s="111"/>
      <c r="U8" s="52" t="s">
        <v>418</v>
      </c>
      <c r="V8" s="118" t="s">
        <v>495</v>
      </c>
      <c r="W8" s="96" t="s">
        <v>44</v>
      </c>
      <c r="X8" s="175" t="s">
        <v>495</v>
      </c>
      <c r="Y8" s="73" t="s">
        <v>532</v>
      </c>
      <c r="Z8" s="73" t="s">
        <v>497</v>
      </c>
      <c r="AA8" s="73"/>
      <c r="AB8" s="52" t="s">
        <v>533</v>
      </c>
      <c r="AC8" s="52" t="s">
        <v>528</v>
      </c>
      <c r="AD8" s="73" t="s">
        <v>529</v>
      </c>
      <c r="AE8" s="73"/>
      <c r="AF8" s="96" t="s">
        <v>1</v>
      </c>
      <c r="AG8" s="52" t="s">
        <v>491</v>
      </c>
      <c r="AH8" s="52" t="s">
        <v>525</v>
      </c>
      <c r="AI8" s="52"/>
      <c r="AJ8" s="52" t="s">
        <v>433</v>
      </c>
      <c r="AK8" s="73" t="s">
        <v>549</v>
      </c>
      <c r="AL8" s="47"/>
      <c r="AM8" s="4"/>
      <c r="AN8" s="58"/>
      <c r="AO8" s="58"/>
      <c r="AP8" s="1"/>
      <c r="AQ8" s="5"/>
    </row>
    <row r="9" spans="1:58" ht="15.6">
      <c r="A9" s="160">
        <v>1</v>
      </c>
      <c r="B9" s="53">
        <f>+'Ark1'!C924</f>
        <v>2023</v>
      </c>
      <c r="C9" s="53">
        <f>+'Ark1'!J924</f>
        <v>103</v>
      </c>
      <c r="D9" s="64" t="str">
        <f>VLOOKUP(C9,RNR!$A$1:$B$26,2)</f>
        <v>Rudshøgda</v>
      </c>
      <c r="E9" s="53">
        <f>+IF(G9=0,"",'Ark1'!Q924)</f>
        <v>23</v>
      </c>
      <c r="F9" s="53">
        <f>+IF(G9=0,"",IF(G35=0,"",E9-E35))</f>
        <v>-7</v>
      </c>
      <c r="G9" s="454">
        <f>+'Ark1'!R924</f>
        <v>403</v>
      </c>
      <c r="H9" s="74">
        <f>+G9-G35</f>
        <v>-157</v>
      </c>
      <c r="I9" s="176">
        <f>+IF(G9=0,"",'Ark1'!AG924)</f>
        <v>1.9160028693208055</v>
      </c>
      <c r="J9" s="155">
        <f>+IF(G9=0,"",IF(G35=0,"",I9-I35))</f>
        <v>-0.6275516429976602</v>
      </c>
      <c r="K9" s="176">
        <f>+'Ark1'!AH924</f>
        <v>0</v>
      </c>
      <c r="L9" s="175"/>
      <c r="M9" s="528">
        <f>+'Ark1'!AI924</f>
        <v>0</v>
      </c>
      <c r="N9" s="175"/>
      <c r="O9" s="55">
        <f>+IF(G9=0,"",'Ark1'!S924)</f>
        <v>6.2109181141439205</v>
      </c>
      <c r="P9" s="55">
        <f>+IF(G9=0,"",O9-O35)</f>
        <v>-0.30872474299893593</v>
      </c>
      <c r="Q9" s="57" t="str">
        <f>+IF(M9=0,"",'Ark1'!AJ924)</f>
        <v/>
      </c>
      <c r="R9" s="370"/>
      <c r="S9" s="5" t="str">
        <f>+IF(M9=0,"",'Ark1'!AK924)</f>
        <v/>
      </c>
      <c r="T9" s="111"/>
      <c r="U9" s="55">
        <f>+IF(G9=0,"",'Ark1'!T924)</f>
        <v>4.2531017369727051</v>
      </c>
      <c r="V9" s="55">
        <f>+IF(G9=0,"",U9-U35)</f>
        <v>-0.29154112017015077</v>
      </c>
      <c r="W9" s="155">
        <f>+IF(G9=0,"",'Ark1'!U924)</f>
        <v>15.734491315136459</v>
      </c>
      <c r="X9" s="155">
        <f>+IF(G9=0,"",W9-W35)</f>
        <v>0.85895560085075751</v>
      </c>
      <c r="Y9" s="74">
        <f>+IF(G9=0,"",'Ark1'!V924)</f>
        <v>0.74441687344913132</v>
      </c>
      <c r="Z9" s="74">
        <f>+IF(G9=0,"",'Ark1'!W924)</f>
        <v>0.74441687344913132</v>
      </c>
      <c r="AA9" s="73"/>
      <c r="AB9" s="74">
        <f>+IF(G9=0,"",'Ark1'!X924)</f>
        <v>45.657568238213393</v>
      </c>
      <c r="AC9" s="74">
        <f>+IF(G9=0,"",'Ark1'!Y924)</f>
        <v>6.6997518610421825</v>
      </c>
      <c r="AD9" s="74">
        <f>+IF(G9=0,"",'Ark1'!Z924)</f>
        <v>6.0510874216471491</v>
      </c>
      <c r="AE9" s="73"/>
      <c r="AF9" s="74">
        <f>+IF(G9=0,"",'Ark1'!Z924)</f>
        <v>6.0510874216471491</v>
      </c>
      <c r="AG9" s="74">
        <f>+IF(G9=0,"",'Ark1'!AB924)</f>
        <v>2.0612119244730827</v>
      </c>
      <c r="AH9" s="74">
        <f>+IF(G9=0,"",'Ark1'!AC924)</f>
        <v>-3.0716324882702759</v>
      </c>
      <c r="AI9" s="52"/>
      <c r="AJ9" s="55">
        <f>+IF(G9=0,"",W9/O9)</f>
        <v>2.5333599680383512</v>
      </c>
      <c r="AK9" s="74">
        <f>+IF(G9=0,"",G9/E9)</f>
        <v>17.521739130434781</v>
      </c>
      <c r="AL9" s="47"/>
      <c r="AM9" s="4"/>
      <c r="AN9" s="58"/>
      <c r="AO9" s="58"/>
      <c r="AP9" s="1"/>
      <c r="AQ9" s="5"/>
    </row>
    <row r="10" spans="1:58" ht="15.6">
      <c r="A10" s="160">
        <f>1+A9</f>
        <v>2</v>
      </c>
      <c r="B10" s="53">
        <f>+'Ark1'!C925</f>
        <v>2023</v>
      </c>
      <c r="C10" s="53">
        <f>+'Ark1'!J925</f>
        <v>106</v>
      </c>
      <c r="D10" s="64" t="str">
        <f>VLOOKUP(C10,RNR!$A$1:$B$26,2)</f>
        <v>Furuseth</v>
      </c>
      <c r="E10" s="53">
        <f>+IF(G10=0,"",'Ark1'!Q925)</f>
        <v>22</v>
      </c>
      <c r="F10" s="53">
        <f>+IF(G10=0,"",IF(G35=0,"",E10-E35))</f>
        <v>-8</v>
      </c>
      <c r="G10" s="454">
        <f>+'Ark1'!R925</f>
        <v>459</v>
      </c>
      <c r="H10" s="74">
        <f>+G10-G35</f>
        <v>-101</v>
      </c>
      <c r="I10" s="176">
        <f>+IF(G10=0,"",'Ark1'!AG925)</f>
        <v>2.0014237826084593</v>
      </c>
      <c r="J10" s="155">
        <f>+IF(G10=0,"",IF(G36=0,"",I10-I36))</f>
        <v>0.50133027294261412</v>
      </c>
      <c r="K10" s="176">
        <f>+'Ark1'!AH925</f>
        <v>0</v>
      </c>
      <c r="L10" s="175"/>
      <c r="M10" s="528">
        <f>+'Ark1'!AI925</f>
        <v>232</v>
      </c>
      <c r="N10" s="175"/>
      <c r="O10" s="55">
        <f>+IF(G10=0,"",'Ark1'!S925)</f>
        <v>7.2832244008714593</v>
      </c>
      <c r="P10" s="55">
        <f>+IF(G10=0,"",O10-O36)</f>
        <v>-1.252489884842829</v>
      </c>
      <c r="Q10" s="57">
        <f>+IF(M10=0,"",'Ark1'!AJ925)</f>
        <v>94.581465517241369</v>
      </c>
      <c r="R10" s="370"/>
      <c r="S10" s="5">
        <f>+IF(M10=0,"",'Ark1'!AK925)</f>
        <v>13.745504403487988</v>
      </c>
      <c r="T10" s="111"/>
      <c r="U10" s="55">
        <f>+IF(G10=0,"",'Ark1'!T925)</f>
        <v>4.3267973856209139</v>
      </c>
      <c r="V10" s="55">
        <f>+IF(G10=0,"",U10-U36)</f>
        <v>-0.342845471521942</v>
      </c>
      <c r="W10" s="155">
        <f>+IF(G10=0,"",'Ark1'!U925)</f>
        <v>14.430718954248372</v>
      </c>
      <c r="X10" s="155">
        <f>+IF(G10=0,"",W10-W36)</f>
        <v>-0.19100723622781501</v>
      </c>
      <c r="Y10" s="74">
        <f>+IF(G10=0,"",'Ark1'!V925)</f>
        <v>3.2679738562091498</v>
      </c>
      <c r="Z10" s="74">
        <f>+IF(G10=0,"",'Ark1'!W925)</f>
        <v>2.3965141612200438</v>
      </c>
      <c r="AA10" s="73"/>
      <c r="AB10" s="74">
        <f>+IF(G10=0,"",'Ark1'!X925)</f>
        <v>37.690631808278866</v>
      </c>
      <c r="AC10" s="74">
        <f>+IF(G10=0,"",'Ark1'!Y925)</f>
        <v>13.071895424836597</v>
      </c>
      <c r="AD10" s="74">
        <f>+IF(G10=0,"",'Ark1'!Z925)</f>
        <v>7.72572265556063</v>
      </c>
      <c r="AE10" s="73"/>
      <c r="AF10" s="74">
        <f>+IF(G10=0,"",'Ark1'!Z925)</f>
        <v>7.72572265556063</v>
      </c>
      <c r="AG10" s="74">
        <f>+IF(G10=0,"",'Ark1'!AB925)</f>
        <v>2.222376003906239</v>
      </c>
      <c r="AH10" s="74">
        <f>+IF(G10=0,"",'Ark1'!AC925)</f>
        <v>47.065763491651445</v>
      </c>
      <c r="AI10" s="52"/>
      <c r="AJ10" s="55">
        <f t="shared" ref="AJ10:AJ33" si="0">+IF(G10=0,"",W10/O10)</f>
        <v>1.9813640442716132</v>
      </c>
      <c r="AK10" s="74">
        <f t="shared" ref="AK10:AK33" si="1">+IF(G10=0,"",G10/E10)</f>
        <v>20.863636363636363</v>
      </c>
      <c r="AL10" s="47"/>
      <c r="AM10" s="4"/>
      <c r="AN10" s="58"/>
      <c r="AO10" s="58"/>
      <c r="AP10" s="1"/>
      <c r="AQ10" s="5"/>
    </row>
    <row r="11" spans="1:58" ht="15.6">
      <c r="A11" s="160">
        <f>1+A10</f>
        <v>3</v>
      </c>
      <c r="B11" s="53">
        <f>+'Ark1'!C926</f>
        <v>2023</v>
      </c>
      <c r="C11" s="53">
        <f>+'Ark1'!J926</f>
        <v>110</v>
      </c>
      <c r="D11" s="64" t="str">
        <f>VLOOKUP(C11,RNR!$A$1:$B$26,2)</f>
        <v>Gol</v>
      </c>
      <c r="E11" s="53">
        <f>+IF(G11=0,"",'Ark1'!Q926)</f>
        <v>106</v>
      </c>
      <c r="F11" s="53">
        <f>+IF(G11=0,"",IF(G36=0,"",E11-E36))</f>
        <v>90</v>
      </c>
      <c r="G11" s="454">
        <f>+'Ark1'!R926</f>
        <v>5579</v>
      </c>
      <c r="H11" s="74">
        <f>+G11-G36</f>
        <v>5243</v>
      </c>
      <c r="I11" s="176">
        <f>+IF(G11=0,"",'Ark1'!AG926)</f>
        <v>17.571115100979156</v>
      </c>
      <c r="J11" s="155">
        <f t="shared" ref="J11:J31" si="2">+IF(G11=0,"",IF(G39=0,"",I11-I39))</f>
        <v>12.379516467365301</v>
      </c>
      <c r="K11" s="176">
        <f>+'Ark1'!AH926</f>
        <v>0.82452052339128867</v>
      </c>
      <c r="L11" s="175"/>
      <c r="M11" s="528">
        <f>+'Ark1'!AI926</f>
        <v>2754</v>
      </c>
      <c r="N11" s="175"/>
      <c r="O11" s="55">
        <f>+IF(G11=0,"",'Ark1'!S926)</f>
        <v>5.1643663739021308</v>
      </c>
      <c r="P11" s="55">
        <f t="shared" ref="P11:P31" si="3">+IF(G11=0,"",O11-O39)</f>
        <v>3.7296155808572706E-3</v>
      </c>
      <c r="Q11" s="57">
        <f>+IF(M11=0,"",'Ark1'!AJ926)</f>
        <v>93.091830065359389</v>
      </c>
      <c r="R11" s="370"/>
      <c r="S11" s="5">
        <f>+IF(M11=0,"",'Ark1'!AK926)</f>
        <v>14.745397646192435</v>
      </c>
      <c r="T11" s="111"/>
      <c r="U11" s="55">
        <f>+IF(G11=0,"",'Ark1'!T926)</f>
        <v>5.2604409392364211</v>
      </c>
      <c r="V11" s="55">
        <f t="shared" ref="V11:V31" si="4">+IF(G11=0,"",U11-U39)</f>
        <v>0.79010808829575652</v>
      </c>
      <c r="W11" s="155">
        <f>+IF(G11=0,"",'Ark1'!U926)</f>
        <v>10.42328374260619</v>
      </c>
      <c r="X11" s="155">
        <f t="shared" ref="X11:X31" si="5">+IF(G11=0,"",W11-W39)</f>
        <v>-1.8797625670898892</v>
      </c>
      <c r="Y11" s="74">
        <f>+IF(G11=0,"",'Ark1'!V926)</f>
        <v>0.55565513532891198</v>
      </c>
      <c r="Z11" s="74">
        <f>+IF(G11=0,"",'Ark1'!W926)</f>
        <v>1.9537551532532715</v>
      </c>
      <c r="AA11" s="73"/>
      <c r="AB11" s="74">
        <f>+IF(G11=0,"",'Ark1'!X926)</f>
        <v>19.017745115612112</v>
      </c>
      <c r="AC11" s="74">
        <f>+IF(G11=0,"",'Ark1'!Y926)</f>
        <v>6.3810718766804095</v>
      </c>
      <c r="AD11" s="74">
        <f>+IF(G11=0,"",'Ark1'!Z926)</f>
        <v>6.5730187335715984</v>
      </c>
      <c r="AE11" s="73"/>
      <c r="AF11" s="74">
        <f>+IF(G11=0,"",'Ark1'!Z926)</f>
        <v>6.5730187335715984</v>
      </c>
      <c r="AG11" s="74">
        <f>+IF(G11=0,"",'Ark1'!AB926)</f>
        <v>1.6934115932149172</v>
      </c>
      <c r="AH11" s="74">
        <f>+IF(G11=0,"",'Ark1'!AC926)</f>
        <v>4.195102325691245</v>
      </c>
      <c r="AI11" s="52"/>
      <c r="AJ11" s="55">
        <f t="shared" si="0"/>
        <v>2.0183083437456601</v>
      </c>
      <c r="AK11" s="74">
        <f t="shared" si="1"/>
        <v>52.632075471698116</v>
      </c>
      <c r="AL11" s="47"/>
      <c r="AM11" s="4"/>
      <c r="AN11" s="58"/>
      <c r="AO11" s="58"/>
      <c r="AP11" s="1"/>
      <c r="AQ11" s="5"/>
      <c r="AS11" s="2"/>
      <c r="AT11" s="2"/>
      <c r="AU11" s="2"/>
    </row>
    <row r="12" spans="1:58" ht="15.6">
      <c r="A12" s="160">
        <f t="shared" ref="A12:A33" si="6">1+A11</f>
        <v>4</v>
      </c>
      <c r="B12" s="53">
        <f>+'Ark1'!C927</f>
        <v>2023</v>
      </c>
      <c r="C12" s="53">
        <f>+'Ark1'!J927</f>
        <v>111</v>
      </c>
      <c r="D12" s="64" t="str">
        <f>VLOOKUP(C12,RNR!$A$1:$B$26,2)</f>
        <v>Forus</v>
      </c>
      <c r="E12" s="53">
        <f>+IF(G12=0,"",'Ark1'!Q927)</f>
        <v>16</v>
      </c>
      <c r="F12" s="53">
        <f t="shared" ref="F12:F32" si="7">+IF(G12=0,"",IF(G39=0,"",E12-E39))</f>
        <v>-30</v>
      </c>
      <c r="G12" s="454">
        <f>+'Ark1'!R927</f>
        <v>194</v>
      </c>
      <c r="H12" s="74">
        <f t="shared" ref="H12:H32" si="8">+G12-G39</f>
        <v>-1188</v>
      </c>
      <c r="I12" s="176">
        <f>+IF(G12=0,"",'Ark1'!AG927)</f>
        <v>0.95250210455132978</v>
      </c>
      <c r="J12" s="155">
        <f t="shared" si="2"/>
        <v>-0.8550359195321775</v>
      </c>
      <c r="K12" s="176">
        <f>+'Ark1'!AH927</f>
        <v>3.6082474226804129</v>
      </c>
      <c r="L12" s="175"/>
      <c r="M12" s="528">
        <f>+'Ark1'!AI927</f>
        <v>98</v>
      </c>
      <c r="N12" s="175"/>
      <c r="O12" s="55">
        <f>+IF(G12=0,"",'Ark1'!S927)</f>
        <v>5.3195876288659774</v>
      </c>
      <c r="P12" s="55">
        <f t="shared" si="3"/>
        <v>0.17409582558728953</v>
      </c>
      <c r="Q12" s="57">
        <f>+IF(M12=0,"",'Ark1'!AJ927)</f>
        <v>103.295918367347</v>
      </c>
      <c r="R12" s="370"/>
      <c r="S12" s="5">
        <f>+IF(M12=0,"",'Ark1'!AK927)</f>
        <v>15.532197731167178</v>
      </c>
      <c r="T12" s="111"/>
      <c r="U12" s="55">
        <f>+IF(G12=0,"",'Ark1'!T927)</f>
        <v>4.8350515463917532</v>
      </c>
      <c r="V12" s="55">
        <f t="shared" si="4"/>
        <v>0.58710072671962177</v>
      </c>
      <c r="W12" s="155">
        <f>+IF(G12=0,"",'Ark1'!U927)</f>
        <v>16.24896907216495</v>
      </c>
      <c r="X12" s="155">
        <f t="shared" si="5"/>
        <v>4.1182313672469295</v>
      </c>
      <c r="Y12" s="74">
        <f>+IF(G12=0,"",'Ark1'!V927)</f>
        <v>2.577319587628867</v>
      </c>
      <c r="Z12" s="74">
        <f>+IF(G12=0,"",'Ark1'!W927)</f>
        <v>1.0309278350515465</v>
      </c>
      <c r="AA12" s="73"/>
      <c r="AB12" s="74">
        <f>+IF(G12=0,"",'Ark1'!X927)</f>
        <v>51.546391752577343</v>
      </c>
      <c r="AC12" s="74">
        <f>+IF(G12=0,"",'Ark1'!Y927)</f>
        <v>16.494845360824741</v>
      </c>
      <c r="AD12" s="74">
        <f>+IF(G12=0,"",'Ark1'!Z927)</f>
        <v>7.1851668490389349</v>
      </c>
      <c r="AE12" s="73"/>
      <c r="AF12" s="74">
        <f>+IF(G12=0,"",'Ark1'!Z927)</f>
        <v>7.1851668490389349</v>
      </c>
      <c r="AG12" s="74">
        <f>+IF(G12=0,"",'Ark1'!AB927)</f>
        <v>1.9032279274261197</v>
      </c>
      <c r="AH12" s="74">
        <f>+IF(G12=0,"",'Ark1'!AC927)</f>
        <v>7.4258227709630846</v>
      </c>
      <c r="AI12" s="52"/>
      <c r="AJ12" s="55">
        <f t="shared" si="0"/>
        <v>3.0545542635658931</v>
      </c>
      <c r="AK12" s="74">
        <f t="shared" si="1"/>
        <v>12.125</v>
      </c>
      <c r="AL12" s="47"/>
      <c r="AM12" s="4"/>
      <c r="AN12" s="58"/>
      <c r="AO12" s="58"/>
      <c r="AP12" s="1"/>
      <c r="AQ12" s="5"/>
      <c r="AS12" s="2"/>
      <c r="AT12" s="2"/>
      <c r="AU12" s="4"/>
      <c r="AV12" s="4"/>
      <c r="AW12" s="4"/>
    </row>
    <row r="13" spans="1:58" ht="15.6">
      <c r="A13" s="160">
        <f t="shared" si="6"/>
        <v>5</v>
      </c>
      <c r="B13" s="53">
        <f>+'Ark1'!C928</f>
        <v>2023</v>
      </c>
      <c r="C13" s="53">
        <f>+'Ark1'!J928</f>
        <v>116</v>
      </c>
      <c r="D13" s="64" t="str">
        <f>VLOOKUP(C13,RNR!$A$1:$B$26,2)</f>
        <v>Sandeid</v>
      </c>
      <c r="E13" s="53">
        <f>+IF(G13=0,"",'Ark1'!Q928)</f>
        <v>50</v>
      </c>
      <c r="F13" s="53">
        <f t="shared" si="7"/>
        <v>37</v>
      </c>
      <c r="G13" s="454">
        <f>+'Ark1'!R928</f>
        <v>1272</v>
      </c>
      <c r="H13" s="74">
        <f t="shared" si="8"/>
        <v>784</v>
      </c>
      <c r="I13" s="176">
        <f>+IF(G13=0,"",'Ark1'!AG928)</f>
        <v>4.4849454327459108</v>
      </c>
      <c r="J13" s="155">
        <f t="shared" si="2"/>
        <v>-14.278021686202219</v>
      </c>
      <c r="K13" s="176">
        <f>+'Ark1'!AH928</f>
        <v>0</v>
      </c>
      <c r="L13" s="175"/>
      <c r="M13" s="528">
        <f>+'Ark1'!AI928</f>
        <v>0</v>
      </c>
      <c r="N13" s="175"/>
      <c r="O13" s="55">
        <f>+IF(G13=0,"",'Ark1'!S928)</f>
        <v>5.2075471698113205</v>
      </c>
      <c r="P13" s="55">
        <f t="shared" si="3"/>
        <v>3.7921923262996593E-2</v>
      </c>
      <c r="Q13" s="57" t="str">
        <f>+IF(M13=0,"",'Ark1'!AJ928)</f>
        <v/>
      </c>
      <c r="R13" s="370"/>
      <c r="S13" s="5" t="str">
        <f>+IF(M13=0,"",'Ark1'!AK928)</f>
        <v/>
      </c>
      <c r="T13" s="111"/>
      <c r="U13" s="55">
        <f>+IF(G13=0,"",'Ark1'!T928)</f>
        <v>4.1886792452830193</v>
      </c>
      <c r="V13" s="55">
        <f t="shared" si="4"/>
        <v>-0.62197164229094692</v>
      </c>
      <c r="W13" s="155">
        <f>+IF(G13=0,"",'Ark1'!U928)</f>
        <v>11.668946540880505</v>
      </c>
      <c r="X13" s="155">
        <f t="shared" si="5"/>
        <v>-0.45134734472109095</v>
      </c>
      <c r="Y13" s="74">
        <f>+IF(G13=0,"",'Ark1'!V928)</f>
        <v>1.415094339622641</v>
      </c>
      <c r="Z13" s="74">
        <f>+IF(G13=0,"",'Ark1'!W928)</f>
        <v>0.55031446540880513</v>
      </c>
      <c r="AA13" s="73"/>
      <c r="AB13" s="74">
        <f>+IF(G13=0,"",'Ark1'!X928)</f>
        <v>22.169811320754722</v>
      </c>
      <c r="AC13" s="74">
        <f>+IF(G13=0,"",'Ark1'!Y928)</f>
        <v>9.2767295597484321</v>
      </c>
      <c r="AD13" s="74">
        <f>+IF(G13=0,"",'Ark1'!Z928)</f>
        <v>7.2085762704017284</v>
      </c>
      <c r="AE13" s="73"/>
      <c r="AF13" s="74">
        <f>+IF(G13=0,"",'Ark1'!Z928)</f>
        <v>7.2085762704017284</v>
      </c>
      <c r="AG13" s="74">
        <f>+IF(G13=0,"",'Ark1'!AB928)</f>
        <v>1.8789459487298952</v>
      </c>
      <c r="AH13" s="74">
        <f>+IF(G13=0,"",'Ark1'!AC928)</f>
        <v>32.72361403790535</v>
      </c>
      <c r="AI13" s="52"/>
      <c r="AJ13" s="55">
        <f t="shared" si="0"/>
        <v>2.2407759661835751</v>
      </c>
      <c r="AK13" s="74">
        <f t="shared" si="1"/>
        <v>25.44</v>
      </c>
      <c r="AL13" s="47"/>
      <c r="AM13" s="4"/>
      <c r="AN13" s="58"/>
      <c r="AO13" s="58"/>
      <c r="AP13" s="1"/>
      <c r="AQ13" s="5"/>
      <c r="AS13" s="1"/>
      <c r="AT13" s="1"/>
      <c r="AU13" s="11"/>
      <c r="AV13" s="11"/>
      <c r="AW13" s="11"/>
    </row>
    <row r="14" spans="1:58" ht="15.6">
      <c r="A14" s="160">
        <f t="shared" si="6"/>
        <v>6</v>
      </c>
      <c r="B14" s="53">
        <f>+'Ark1'!C929</f>
        <v>2023</v>
      </c>
      <c r="C14" s="53">
        <f>+'Ark1'!J929</f>
        <v>117</v>
      </c>
      <c r="D14" s="64" t="str">
        <f>VLOOKUP(C14,RNR!$A$1:$B$26,2)</f>
        <v>Jæren</v>
      </c>
      <c r="E14" s="53">
        <f>+IF(G14=0,"",'Ark1'!Q929)</f>
        <v>16</v>
      </c>
      <c r="F14" s="53">
        <f t="shared" si="7"/>
        <v>-109</v>
      </c>
      <c r="G14" s="454">
        <f>+'Ark1'!R929</f>
        <v>285</v>
      </c>
      <c r="H14" s="74">
        <f t="shared" si="8"/>
        <v>-4785</v>
      </c>
      <c r="I14" s="176">
        <f>+IF(G14=0,"",'Ark1'!AG929)</f>
        <v>1.0362007001674576</v>
      </c>
      <c r="J14" s="155">
        <f t="shared" si="2"/>
        <v>-5.6619004811077041</v>
      </c>
      <c r="K14" s="176">
        <f>+'Ark1'!AH929</f>
        <v>0</v>
      </c>
      <c r="L14" s="175"/>
      <c r="M14" s="528">
        <f>+'Ark1'!AI929</f>
        <v>282</v>
      </c>
      <c r="N14" s="175"/>
      <c r="O14" s="55">
        <f>+IF(G14=0,"",'Ark1'!S929)</f>
        <v>5.4947368421052625</v>
      </c>
      <c r="P14" s="55">
        <f t="shared" si="3"/>
        <v>0.13953795864399243</v>
      </c>
      <c r="Q14" s="57">
        <f>+IF(M14=0,"",'Ark1'!AJ929)</f>
        <v>89.690425531914812</v>
      </c>
      <c r="R14" s="370"/>
      <c r="S14" s="5">
        <f>+IF(M14=0,"",'Ark1'!AK929)</f>
        <v>15.722031910387315</v>
      </c>
      <c r="T14" s="111"/>
      <c r="U14" s="55">
        <f>+IF(G14=0,"",'Ark1'!T929)</f>
        <v>4.3052631578947356</v>
      </c>
      <c r="V14" s="55">
        <f t="shared" si="4"/>
        <v>-1.1957835971645805</v>
      </c>
      <c r="W14" s="155">
        <f>+IF(G14=0,"",'Ark1'!U929)</f>
        <v>12.032631578947372</v>
      </c>
      <c r="X14" s="155">
        <f t="shared" si="5"/>
        <v>-3.2756028941859032</v>
      </c>
      <c r="Y14" s="74">
        <f>+IF(G14=0,"",'Ark1'!V929)</f>
        <v>1.4035087719298245</v>
      </c>
      <c r="Z14" s="74">
        <f>+IF(G14=0,"",'Ark1'!W929)</f>
        <v>0.70175438596491213</v>
      </c>
      <c r="AA14" s="73"/>
      <c r="AB14" s="74">
        <f>+IF(G14=0,"",'Ark1'!X929)</f>
        <v>19.649122807017548</v>
      </c>
      <c r="AC14" s="74">
        <f>+IF(G14=0,"",'Ark1'!Y929)</f>
        <v>5.2631578947368443</v>
      </c>
      <c r="AD14" s="74">
        <f>+IF(G14=0,"",'Ark1'!Z929)</f>
        <v>5.4369065399282892</v>
      </c>
      <c r="AE14" s="73"/>
      <c r="AF14" s="74">
        <f>+IF(G14=0,"",'Ark1'!Z929)</f>
        <v>5.4369065399282892</v>
      </c>
      <c r="AG14" s="74">
        <f>+IF(G14=0,"",'Ark1'!AB929)</f>
        <v>1.5832922675337404</v>
      </c>
      <c r="AH14" s="74">
        <f>+IF(G14=0,"",'Ark1'!AC929)</f>
        <v>10.513235421926002</v>
      </c>
      <c r="AI14" s="52"/>
      <c r="AJ14" s="55">
        <f t="shared" si="0"/>
        <v>2.1898467432950199</v>
      </c>
      <c r="AK14" s="74">
        <f t="shared" si="1"/>
        <v>17.8125</v>
      </c>
      <c r="AL14" s="47"/>
      <c r="AM14" s="4"/>
      <c r="AN14" s="58"/>
      <c r="AO14" s="58"/>
      <c r="AP14" s="1"/>
      <c r="AQ14" s="5"/>
      <c r="AS14" s="1"/>
      <c r="AT14" s="1"/>
      <c r="AU14" s="11"/>
      <c r="AV14" s="11"/>
      <c r="AW14" s="11"/>
    </row>
    <row r="15" spans="1:58" ht="15.6">
      <c r="A15" s="160">
        <f t="shared" si="6"/>
        <v>7</v>
      </c>
      <c r="B15" s="53">
        <f>+'Ark1'!C930</f>
        <v>2023</v>
      </c>
      <c r="C15" s="53">
        <f>+'Ark1'!J930</f>
        <v>134</v>
      </c>
      <c r="D15" s="64" t="str">
        <f>VLOOKUP(C15,RNR!$A$1:$B$26,2)</f>
        <v>Førde</v>
      </c>
      <c r="E15" s="53">
        <f>+IF(G15=0,"",'Ark1'!Q930)</f>
        <v>129</v>
      </c>
      <c r="F15" s="53">
        <f t="shared" si="7"/>
        <v>38</v>
      </c>
      <c r="G15" s="454">
        <f>+'Ark1'!R930</f>
        <v>5261</v>
      </c>
      <c r="H15" s="74">
        <f t="shared" si="8"/>
        <v>3828</v>
      </c>
      <c r="I15" s="176">
        <f>+IF(G15=0,"",'Ark1'!AG930)</f>
        <v>18.030399813385404</v>
      </c>
      <c r="J15" s="155">
        <f t="shared" si="2"/>
        <v>16.482765226259204</v>
      </c>
      <c r="K15" s="176">
        <f>+'Ark1'!AH930</f>
        <v>0.11404675917126023</v>
      </c>
      <c r="L15" s="175"/>
      <c r="M15" s="528">
        <f>+'Ark1'!AI930</f>
        <v>8</v>
      </c>
      <c r="N15" s="175"/>
      <c r="O15" s="55">
        <f>+IF(G15=0,"",'Ark1'!S930)</f>
        <v>5.3244630298422351</v>
      </c>
      <c r="P15" s="55">
        <f t="shared" si="3"/>
        <v>-0.51405450821203491</v>
      </c>
      <c r="Q15" s="57">
        <f>+IF(M15=0,"",'Ark1'!AJ930)</f>
        <v>96.462500000000006</v>
      </c>
      <c r="R15" s="370"/>
      <c r="S15" s="5">
        <f>+IF(M15=0,"",'Ark1'!AK930)</f>
        <v>15.022167437910545</v>
      </c>
      <c r="T15" s="111"/>
      <c r="U15" s="55">
        <f>+IF(G15=0,"",'Ark1'!T930)</f>
        <v>4.7226762972818843</v>
      </c>
      <c r="V15" s="55">
        <f t="shared" si="4"/>
        <v>0.17342875030752314</v>
      </c>
      <c r="W15" s="155">
        <f>+IF(G15=0,"",'Ark1'!U930)</f>
        <v>11.342235316479782</v>
      </c>
      <c r="X15" s="155">
        <f t="shared" si="5"/>
        <v>-3.2424048584691469</v>
      </c>
      <c r="Y15" s="74">
        <f>+IF(G15=0,"",'Ark1'!V930)</f>
        <v>0.74130393461319155</v>
      </c>
      <c r="Z15" s="74">
        <f>+IF(G15=0,"",'Ark1'!W930)</f>
        <v>0.55122600266109101</v>
      </c>
      <c r="AA15" s="73"/>
      <c r="AB15" s="74">
        <f>+IF(G15=0,"",'Ark1'!X930)</f>
        <v>25.413419501995815</v>
      </c>
      <c r="AC15" s="74">
        <f>+IF(G15=0,"",'Ark1'!Y930)</f>
        <v>8.0212887283786376</v>
      </c>
      <c r="AD15" s="74">
        <f>+IF(G15=0,"",'Ark1'!Z930)</f>
        <v>7.09853953341434</v>
      </c>
      <c r="AE15" s="73"/>
      <c r="AF15" s="74">
        <f>+IF(G15=0,"",'Ark1'!Z930)</f>
        <v>7.09853953341434</v>
      </c>
      <c r="AG15" s="74">
        <f>+IF(G15=0,"",'Ark1'!AB930)</f>
        <v>1.7776188194106841</v>
      </c>
      <c r="AH15" s="74">
        <f>+IF(G15=0,"",'Ark1'!AC930)</f>
        <v>8.6252021409301154</v>
      </c>
      <c r="AI15" s="52"/>
      <c r="AJ15" s="55">
        <f t="shared" si="0"/>
        <v>2.1302120519777286</v>
      </c>
      <c r="AK15" s="74">
        <f t="shared" si="1"/>
        <v>40.782945736434108</v>
      </c>
      <c r="AL15" s="47"/>
      <c r="AM15" s="4"/>
      <c r="AN15" s="58"/>
      <c r="AO15" s="58"/>
      <c r="AP15" s="1"/>
      <c r="AQ15" s="5"/>
      <c r="AS15" s="1"/>
      <c r="AT15" s="1"/>
      <c r="AU15" s="11"/>
      <c r="AV15" s="11"/>
      <c r="AW15" s="11"/>
    </row>
    <row r="16" spans="1:58" ht="15.6">
      <c r="A16" s="160">
        <f t="shared" si="6"/>
        <v>8</v>
      </c>
      <c r="B16" s="53">
        <f>+'Ark1'!C931</f>
        <v>2023</v>
      </c>
      <c r="C16" s="53">
        <f>+'Ark1'!J931</f>
        <v>141</v>
      </c>
      <c r="D16" s="64" t="str">
        <f>VLOOKUP(C16,RNR!$A$1:$B$26,2)</f>
        <v>Ølen</v>
      </c>
      <c r="E16" s="53">
        <f>+IF(G16=0,"",'Ark1'!Q931)</f>
        <v>98</v>
      </c>
      <c r="F16" s="53">
        <f t="shared" si="7"/>
        <v>78</v>
      </c>
      <c r="G16" s="454">
        <f>+'Ark1'!R931</f>
        <v>1929</v>
      </c>
      <c r="H16" s="74">
        <f t="shared" si="8"/>
        <v>1581.47</v>
      </c>
      <c r="I16" s="176">
        <f>+IF(G16=0,"",'Ark1'!AG931)</f>
        <v>7.9150166158331201</v>
      </c>
      <c r="J16" s="155">
        <f t="shared" si="2"/>
        <v>7.4051637504297885</v>
      </c>
      <c r="K16" s="176">
        <f>+'Ark1'!AH931</f>
        <v>0.51840331778123394</v>
      </c>
      <c r="L16" s="175"/>
      <c r="M16" s="528">
        <f>+'Ark1'!AI931</f>
        <v>0</v>
      </c>
      <c r="N16" s="175"/>
      <c r="O16" s="55">
        <f>+IF(G16=0,"",'Ark1'!S931)</f>
        <v>4.9984447900466558</v>
      </c>
      <c r="P16" s="55">
        <f t="shared" si="3"/>
        <v>0.45955590115776701</v>
      </c>
      <c r="Q16" s="57" t="str">
        <f>+IF(M16=0,"",'Ark1'!AJ931)</f>
        <v/>
      </c>
      <c r="R16" s="370"/>
      <c r="S16" s="5" t="str">
        <f>+IF(M16=0,"",'Ark1'!AK931)</f>
        <v/>
      </c>
      <c r="T16" s="111"/>
      <c r="U16" s="55">
        <f>+IF(G16=0,"",'Ark1'!T931)</f>
        <v>4.9237947122861581</v>
      </c>
      <c r="V16" s="55">
        <f t="shared" si="4"/>
        <v>1.1904613789528238</v>
      </c>
      <c r="W16" s="155">
        <f>+IF(G16=0,"",'Ark1'!U931)</f>
        <v>13.579419388284103</v>
      </c>
      <c r="X16" s="155">
        <f t="shared" si="5"/>
        <v>4.3027527216174395</v>
      </c>
      <c r="Y16" s="74">
        <f>+IF(G16=0,"",'Ark1'!V931)</f>
        <v>0.93312597200622094</v>
      </c>
      <c r="Z16" s="74">
        <f>+IF(G16=0,"",'Ark1'!W931)</f>
        <v>1.192327630896838</v>
      </c>
      <c r="AA16" s="73"/>
      <c r="AB16" s="74">
        <f>+IF(G16=0,"",'Ark1'!X931)</f>
        <v>34.370139968895799</v>
      </c>
      <c r="AC16" s="74">
        <f>+IF(G16=0,"",'Ark1'!Y931)</f>
        <v>13.011923276308968</v>
      </c>
      <c r="AD16" s="74">
        <f>+IF(G16=0,"",'Ark1'!Z931)</f>
        <v>7.5191434603450302</v>
      </c>
      <c r="AE16" s="73"/>
      <c r="AF16" s="74">
        <f>+IF(G16=0,"",'Ark1'!Z931)</f>
        <v>7.5191434603450302</v>
      </c>
      <c r="AG16" s="74">
        <f>+IF(G16=0,"",'Ark1'!AB931)</f>
        <v>2.1554177610327563</v>
      </c>
      <c r="AH16" s="74">
        <f>+IF(G16=0,"",'Ark1'!AC931)</f>
        <v>50.524888876892199</v>
      </c>
      <c r="AI16" s="52"/>
      <c r="AJ16" s="55">
        <f t="shared" si="0"/>
        <v>2.7167288944202488</v>
      </c>
      <c r="AK16" s="74">
        <f t="shared" si="1"/>
        <v>19.683673469387756</v>
      </c>
      <c r="AL16" s="47"/>
      <c r="AM16" s="4"/>
      <c r="AN16" s="58"/>
      <c r="AO16" s="58"/>
      <c r="AP16" s="1"/>
      <c r="AQ16" s="5"/>
      <c r="AS16" s="1"/>
      <c r="AT16" s="1"/>
      <c r="AU16" s="11"/>
      <c r="AV16" s="11"/>
      <c r="AW16" s="11"/>
    </row>
    <row r="17" spans="1:49" ht="15.6">
      <c r="A17" s="160">
        <f t="shared" si="6"/>
        <v>9</v>
      </c>
      <c r="B17" s="53">
        <f>+'Ark1'!C932</f>
        <v>2023</v>
      </c>
      <c r="C17" s="53">
        <f>+'Ark1'!J932</f>
        <v>143</v>
      </c>
      <c r="D17" s="64" t="str">
        <f>VLOOKUP(C17,RNR!$A$1:$B$26,2)</f>
        <v>Nordfjord</v>
      </c>
      <c r="E17" s="53">
        <f>+IF(G17=0,"",'Ark1'!Q932)</f>
        <v>23</v>
      </c>
      <c r="F17" s="53">
        <f t="shared" si="7"/>
        <v>12</v>
      </c>
      <c r="G17" s="454">
        <f>+'Ark1'!R932</f>
        <v>467</v>
      </c>
      <c r="H17" s="74">
        <f t="shared" si="8"/>
        <v>287</v>
      </c>
      <c r="I17" s="176">
        <f>+IF(G17=0,"",'Ark1'!AG932)</f>
        <v>2.3370642158589763</v>
      </c>
      <c r="J17" s="155">
        <f t="shared" si="2"/>
        <v>-11.499254938355664</v>
      </c>
      <c r="K17" s="176">
        <f>+'Ark1'!AH932</f>
        <v>0</v>
      </c>
      <c r="L17" s="175"/>
      <c r="M17" s="528">
        <f>+'Ark1'!AI932</f>
        <v>0</v>
      </c>
      <c r="N17" s="175"/>
      <c r="O17" s="55">
        <f>+IF(G17=0,"",'Ark1'!S932)</f>
        <v>5.5653104925053558</v>
      </c>
      <c r="P17" s="55">
        <f t="shared" si="3"/>
        <v>0.74059057924189364</v>
      </c>
      <c r="Q17" s="57" t="str">
        <f>+IF(M17=0,"",'Ark1'!AJ932)</f>
        <v/>
      </c>
      <c r="R17" s="370"/>
      <c r="S17" s="5" t="str">
        <f>+IF(M17=0,"",'Ark1'!AK932)</f>
        <v/>
      </c>
      <c r="T17" s="111"/>
      <c r="U17" s="55">
        <f>+IF(G17=0,"",'Ark1'!T932)</f>
        <v>4.967880085653106</v>
      </c>
      <c r="V17" s="55">
        <f t="shared" si="4"/>
        <v>0.67044604156203214</v>
      </c>
      <c r="W17" s="155">
        <f>+IF(G17=0,"",'Ark1'!U932)</f>
        <v>16.562098501070643</v>
      </c>
      <c r="X17" s="155">
        <f t="shared" si="5"/>
        <v>0.18522463045261617</v>
      </c>
      <c r="Y17" s="74">
        <f>+IF(G17=0,"",'Ark1'!V932)</f>
        <v>2.9978586723768728</v>
      </c>
      <c r="Z17" s="74">
        <f>+IF(G17=0,"",'Ark1'!W932)</f>
        <v>0.42826552462526762</v>
      </c>
      <c r="AA17" s="73"/>
      <c r="AB17" s="74">
        <f>+IF(G17=0,"",'Ark1'!X932)</f>
        <v>55.674518201284783</v>
      </c>
      <c r="AC17" s="74">
        <f>+IF(G17=0,"",'Ark1'!Y932)</f>
        <v>17.987152034261243</v>
      </c>
      <c r="AD17" s="74">
        <f>+IF(G17=0,"",'Ark1'!Z932)</f>
        <v>7.2150121784706691</v>
      </c>
      <c r="AE17" s="73"/>
      <c r="AF17" s="74">
        <f>+IF(G17=0,"",'Ark1'!Z932)</f>
        <v>7.2150121784706691</v>
      </c>
      <c r="AG17" s="74">
        <f>+IF(G17=0,"",'Ark1'!AB932)</f>
        <v>1.8044189164042563</v>
      </c>
      <c r="AH17" s="74">
        <f>+IF(G17=0,"",'Ark1'!AC932)</f>
        <v>16.740517433956736</v>
      </c>
      <c r="AI17" s="52"/>
      <c r="AJ17" s="55">
        <f t="shared" si="0"/>
        <v>2.9759522893420498</v>
      </c>
      <c r="AK17" s="74">
        <f t="shared" si="1"/>
        <v>20.304347826086957</v>
      </c>
      <c r="AL17" s="47"/>
      <c r="AM17" s="4"/>
      <c r="AN17" s="58"/>
      <c r="AO17" s="58"/>
      <c r="AP17" s="1"/>
      <c r="AQ17" s="5"/>
      <c r="AS17" s="1"/>
      <c r="AT17" s="1"/>
      <c r="AU17" s="11"/>
      <c r="AV17" s="11"/>
      <c r="AW17" s="11"/>
    </row>
    <row r="18" spans="1:49" ht="15.6">
      <c r="A18" s="160">
        <f t="shared" si="6"/>
        <v>10</v>
      </c>
      <c r="B18" s="53">
        <f>+'Ark1'!C933</f>
        <v>2023</v>
      </c>
      <c r="C18" s="53">
        <f>+'Ark1'!J933</f>
        <v>147</v>
      </c>
      <c r="D18" s="64" t="str">
        <f>VLOOKUP(C18,RNR!$A$1:$B$26,2)</f>
        <v>Midt-Norge</v>
      </c>
      <c r="E18" s="53">
        <f>+IF(G18=0,"",'Ark1'!Q933)</f>
        <v>10</v>
      </c>
      <c r="F18" s="53">
        <f t="shared" si="7"/>
        <v>-49</v>
      </c>
      <c r="G18" s="454">
        <f>+'Ark1'!R933</f>
        <v>202</v>
      </c>
      <c r="H18" s="74">
        <f t="shared" si="8"/>
        <v>-2565</v>
      </c>
      <c r="I18" s="176">
        <f>+IF(G18=0,"",'Ark1'!AG933)</f>
        <v>0.681040666639673</v>
      </c>
      <c r="J18" s="155">
        <f t="shared" si="2"/>
        <v>-1.0079652683615672</v>
      </c>
      <c r="K18" s="176">
        <f>+'Ark1'!AH933</f>
        <v>1.4851485148514851</v>
      </c>
      <c r="L18" s="175"/>
      <c r="M18" s="528">
        <f>+'Ark1'!AI933</f>
        <v>0</v>
      </c>
      <c r="N18" s="175"/>
      <c r="O18" s="55">
        <f>+IF(G18=0,"",'Ark1'!S933)</f>
        <v>4.9306930693069315</v>
      </c>
      <c r="P18" s="55">
        <f t="shared" si="3"/>
        <v>-0.65324853653248471</v>
      </c>
      <c r="Q18" s="57" t="str">
        <f>+IF(M18=0,"",'Ark1'!AJ933)</f>
        <v/>
      </c>
      <c r="R18" s="370"/>
      <c r="S18" s="5" t="str">
        <f>+IF(M18=0,"",'Ark1'!AK933)</f>
        <v/>
      </c>
      <c r="T18" s="111"/>
      <c r="U18" s="55">
        <f>+IF(G18=0,"",'Ark1'!T933)</f>
        <v>4.3762376237623757</v>
      </c>
      <c r="V18" s="55">
        <f t="shared" si="4"/>
        <v>-0.69675507696755101</v>
      </c>
      <c r="W18" s="155">
        <f>+IF(G18=0,"",'Ark1'!U933)</f>
        <v>11.15792079207921</v>
      </c>
      <c r="X18" s="155">
        <f t="shared" si="5"/>
        <v>-2.3009599865096106</v>
      </c>
      <c r="Y18" s="74">
        <f>+IF(G18=0,"",'Ark1'!V933)</f>
        <v>0.49504950495049505</v>
      </c>
      <c r="Z18" s="74">
        <f>+IF(G18=0,"",'Ark1'!W933)</f>
        <v>3.4653465346534662</v>
      </c>
      <c r="AA18" s="73"/>
      <c r="AB18" s="74">
        <f>+IF(G18=0,"",'Ark1'!X933)</f>
        <v>21.287128712871286</v>
      </c>
      <c r="AC18" s="74">
        <f>+IF(G18=0,"",'Ark1'!Y933)</f>
        <v>6.4356435643564369</v>
      </c>
      <c r="AD18" s="74">
        <f>+IF(G18=0,"",'Ark1'!Z933)</f>
        <v>6.5497231166376189</v>
      </c>
      <c r="AE18" s="73"/>
      <c r="AF18" s="74">
        <f>+IF(G18=0,"",'Ark1'!Z933)</f>
        <v>6.5497231166376189</v>
      </c>
      <c r="AG18" s="74">
        <f>+IF(G18=0,"",'Ark1'!AB933)</f>
        <v>2.5730957013079396</v>
      </c>
      <c r="AH18" s="74">
        <f>+IF(G18=0,"",'Ark1'!AC933)</f>
        <v>54.2630995545762</v>
      </c>
      <c r="AI18" s="52"/>
      <c r="AJ18" s="55">
        <f t="shared" si="0"/>
        <v>2.2629518072289159</v>
      </c>
      <c r="AK18" s="74">
        <f t="shared" si="1"/>
        <v>20.2</v>
      </c>
      <c r="AL18" s="47"/>
      <c r="AM18" s="4"/>
      <c r="AN18" s="58"/>
      <c r="AO18" s="58"/>
      <c r="AP18" s="1"/>
      <c r="AQ18" s="5"/>
      <c r="AS18" s="1"/>
      <c r="AT18" s="1"/>
      <c r="AU18" s="11"/>
      <c r="AV18" s="11"/>
      <c r="AW18" s="11"/>
    </row>
    <row r="19" spans="1:49" ht="15.6">
      <c r="A19" s="160">
        <f t="shared" si="6"/>
        <v>11</v>
      </c>
      <c r="B19" s="53">
        <f>+'Ark1'!C934</f>
        <v>2023</v>
      </c>
      <c r="C19" s="53">
        <f>+'Ark1'!J934</f>
        <v>155</v>
      </c>
      <c r="D19" s="64" t="str">
        <f>VLOOKUP(C19,RNR!$A$1:$B$26,2)</f>
        <v>Målselv</v>
      </c>
      <c r="E19" s="53">
        <f>+IF(G19=0,"",'Ark1'!Q934)</f>
        <v>57</v>
      </c>
      <c r="F19" s="53">
        <f t="shared" si="7"/>
        <v>34</v>
      </c>
      <c r="G19" s="454">
        <f>+'Ark1'!R934</f>
        <v>2753</v>
      </c>
      <c r="H19" s="74">
        <f t="shared" si="8"/>
        <v>2342</v>
      </c>
      <c r="I19" s="176">
        <f>+IF(G19=0,"",'Ark1'!AG934)</f>
        <v>13.851543468578578</v>
      </c>
      <c r="J19" s="155" t="str">
        <f t="shared" si="2"/>
        <v/>
      </c>
      <c r="K19" s="176">
        <f>+'Ark1'!AH934</f>
        <v>0</v>
      </c>
      <c r="L19" s="175"/>
      <c r="M19" s="528">
        <f>+'Ark1'!AI934</f>
        <v>0</v>
      </c>
      <c r="N19" s="175"/>
      <c r="O19" s="55">
        <f>+IF(G19=0,"",'Ark1'!S934)</f>
        <v>5.1253178350889952</v>
      </c>
      <c r="P19" s="55">
        <f t="shared" si="3"/>
        <v>5.1253178350889952</v>
      </c>
      <c r="Q19" s="57" t="str">
        <f>+IF(M19=0,"",'Ark1'!AJ934)</f>
        <v/>
      </c>
      <c r="R19" s="370"/>
      <c r="S19" s="5" t="str">
        <f>+IF(M19=0,"",'Ark1'!AK934)</f>
        <v/>
      </c>
      <c r="T19" s="111"/>
      <c r="U19" s="55">
        <f>+IF(G19=0,"",'Ark1'!T934)</f>
        <v>4.8953868507083191</v>
      </c>
      <c r="V19" s="55">
        <f t="shared" si="4"/>
        <v>4.8953868507083191</v>
      </c>
      <c r="W19" s="155">
        <f>+IF(G19=0,"",'Ark1'!U934)</f>
        <v>16.651507446422091</v>
      </c>
      <c r="X19" s="155">
        <f t="shared" si="5"/>
        <v>16.651507446422091</v>
      </c>
      <c r="Y19" s="74">
        <f>+IF(G19=0,"",'Ark1'!V934)</f>
        <v>1.9251725390483112</v>
      </c>
      <c r="Z19" s="74">
        <f>+IF(G19=0,"",'Ark1'!W934)</f>
        <v>2.179440610243371</v>
      </c>
      <c r="AA19" s="73"/>
      <c r="AB19" s="74">
        <f>+IF(G19=0,"",'Ark1'!X934)</f>
        <v>50.490374137304762</v>
      </c>
      <c r="AC19" s="74">
        <f>+IF(G19=0,"",'Ark1'!Y934)</f>
        <v>20.922629858336364</v>
      </c>
      <c r="AD19" s="74">
        <f>+IF(G19=0,"",'Ark1'!Z934)</f>
        <v>7.5253598674613293</v>
      </c>
      <c r="AE19" s="73"/>
      <c r="AF19" s="74">
        <f>+IF(G19=0,"",'Ark1'!Z934)</f>
        <v>7.5253598674613293</v>
      </c>
      <c r="AG19" s="74">
        <f>+IF(G19=0,"",'Ark1'!AB934)</f>
        <v>2.0778414619355838</v>
      </c>
      <c r="AH19" s="74">
        <f>+IF(G19=0,"",'Ark1'!AC934)</f>
        <v>28.309620464587795</v>
      </c>
      <c r="AI19" s="52"/>
      <c r="AJ19" s="55">
        <f t="shared" si="0"/>
        <v>3.248873139617293</v>
      </c>
      <c r="AK19" s="74">
        <f t="shared" si="1"/>
        <v>48.298245614035089</v>
      </c>
      <c r="AL19" s="47"/>
      <c r="AM19" s="4"/>
      <c r="AN19" s="58"/>
      <c r="AO19" s="58"/>
      <c r="AP19" s="1"/>
      <c r="AQ19" s="5"/>
      <c r="AS19" s="1"/>
      <c r="AT19" s="1"/>
      <c r="AU19" s="11"/>
      <c r="AV19" s="11"/>
      <c r="AW19" s="11"/>
    </row>
    <row r="20" spans="1:49" ht="15.6">
      <c r="A20" s="160">
        <f>1+A19</f>
        <v>12</v>
      </c>
      <c r="B20" s="53">
        <f>+'Ark1'!C935</f>
        <v>2023</v>
      </c>
      <c r="C20" s="53">
        <f>+'Ark1'!J935</f>
        <v>160</v>
      </c>
      <c r="D20" s="64" t="str">
        <f>VLOOKUP(C20,RNR!$A$1:$B$26,2)</f>
        <v>Oslo</v>
      </c>
      <c r="E20" s="53">
        <f>+IF(G20=0,"",'Ark1'!Q935)</f>
        <v>29</v>
      </c>
      <c r="F20" s="53" t="str">
        <f t="shared" si="7"/>
        <v/>
      </c>
      <c r="G20" s="454">
        <f>+'Ark1'!R935</f>
        <v>512</v>
      </c>
      <c r="H20" s="74">
        <f t="shared" si="8"/>
        <v>512</v>
      </c>
      <c r="I20" s="176">
        <f>+IF(G20=0,"",'Ark1'!AG935)</f>
        <v>2.2410072355471873</v>
      </c>
      <c r="J20" s="155">
        <f t="shared" si="2"/>
        <v>-4.2336172945190373</v>
      </c>
      <c r="K20" s="176">
        <f>+'Ark1'!AH935</f>
        <v>16.015625</v>
      </c>
      <c r="L20" s="175"/>
      <c r="M20" s="528">
        <f>+'Ark1'!AI935</f>
        <v>495</v>
      </c>
      <c r="N20" s="175"/>
      <c r="O20" s="55">
        <f>+IF(G20=0,"",'Ark1'!S935)</f>
        <v>5.666015625</v>
      </c>
      <c r="P20" s="55">
        <f t="shared" si="3"/>
        <v>1.3840892180735924</v>
      </c>
      <c r="Q20" s="57">
        <f>+IF(M20=0,"",'Ark1'!AJ935)</f>
        <v>95.765454545454531</v>
      </c>
      <c r="R20" s="370"/>
      <c r="S20" s="5">
        <f>+IF(M20=0,"",'Ark1'!AK935)</f>
        <v>15.115504288601525</v>
      </c>
      <c r="T20" s="111"/>
      <c r="U20" s="55">
        <f>+IF(G20=0,"",'Ark1'!T935)</f>
        <v>5.115234375</v>
      </c>
      <c r="V20" s="55">
        <f t="shared" si="4"/>
        <v>0.59845948322510889</v>
      </c>
      <c r="W20" s="155">
        <f>+IF(G20=0,"",'Ark1'!U935)</f>
        <v>14.48554687500001</v>
      </c>
      <c r="X20" s="155">
        <f t="shared" si="5"/>
        <v>3.0110880005411218</v>
      </c>
      <c r="Y20" s="74">
        <f>+IF(G20=0,"",'Ark1'!V935)</f>
        <v>0.390625</v>
      </c>
      <c r="Z20" s="74">
        <f>+IF(G20=0,"",'Ark1'!W935)</f>
        <v>8.59375</v>
      </c>
      <c r="AA20" s="73"/>
      <c r="AB20" s="74">
        <f>+IF(G20=0,"",'Ark1'!X935)</f>
        <v>28.515625</v>
      </c>
      <c r="AC20" s="74">
        <f>+IF(G20=0,"",'Ark1'!Y935)</f>
        <v>13.0859375</v>
      </c>
      <c r="AD20" s="74">
        <f>+IF(G20=0,"",'Ark1'!Z935)</f>
        <v>8.7107661750949088</v>
      </c>
      <c r="AE20" s="73"/>
      <c r="AF20" s="74">
        <f>+IF(G20=0,"",'Ark1'!Z935)</f>
        <v>8.7107661750949088</v>
      </c>
      <c r="AG20" s="74">
        <f>+IF(G20=0,"",'Ark1'!AB935)</f>
        <v>2.1938306483906995</v>
      </c>
      <c r="AH20" s="74">
        <f>+IF(G20=0,"",'Ark1'!AC935)</f>
        <v>52.904740742448041</v>
      </c>
      <c r="AI20" s="52"/>
      <c r="AJ20" s="55">
        <f t="shared" si="0"/>
        <v>2.5565667011375406</v>
      </c>
      <c r="AK20" s="74">
        <f t="shared" si="1"/>
        <v>17.655172413793103</v>
      </c>
      <c r="AL20" s="47"/>
      <c r="AM20" s="4"/>
      <c r="AN20" s="58"/>
      <c r="AO20" s="58"/>
      <c r="AP20" s="1"/>
      <c r="AQ20" s="5"/>
      <c r="AS20" s="1"/>
      <c r="AT20" s="1"/>
      <c r="AU20" s="11"/>
      <c r="AV20" s="11"/>
      <c r="AW20" s="11"/>
    </row>
    <row r="21" spans="1:49" ht="15.6">
      <c r="A21" s="160">
        <f t="shared" si="6"/>
        <v>13</v>
      </c>
      <c r="B21" s="53">
        <f>+'Ark1'!C936</f>
        <v>2023</v>
      </c>
      <c r="C21" s="53">
        <f>+'Ark1'!J936</f>
        <v>171</v>
      </c>
      <c r="D21" s="64" t="str">
        <f>VLOOKUP(C21,RNR!$A$1:$B$26,2)</f>
        <v>Prima</v>
      </c>
      <c r="E21" s="53">
        <f>+IF(G21=0,"",'Ark1'!Q936)</f>
        <v>1</v>
      </c>
      <c r="F21" s="53">
        <f t="shared" si="7"/>
        <v>-30</v>
      </c>
      <c r="G21" s="454">
        <f>+'Ark1'!R936</f>
        <v>3</v>
      </c>
      <c r="H21" s="74">
        <f t="shared" si="8"/>
        <v>-1845</v>
      </c>
      <c r="I21" s="176">
        <f>+IF(G21=0,"",'Ark1'!AG936)</f>
        <v>1.3687893073684372E-2</v>
      </c>
      <c r="J21" s="155">
        <f t="shared" si="2"/>
        <v>-2.4061743232962312</v>
      </c>
      <c r="K21" s="176">
        <f>+'Ark1'!AH936</f>
        <v>0</v>
      </c>
      <c r="L21" s="175"/>
      <c r="M21" s="528">
        <f>+'Ark1'!AI936</f>
        <v>0</v>
      </c>
      <c r="N21" s="175"/>
      <c r="O21" s="55">
        <f>+IF(G21=0,"",'Ark1'!S936)</f>
        <v>5</v>
      </c>
      <c r="P21" s="55">
        <f t="shared" si="3"/>
        <v>0.15081967213114922</v>
      </c>
      <c r="Q21" s="57" t="str">
        <f>+IF(M21=0,"",'Ark1'!AJ936)</f>
        <v/>
      </c>
      <c r="R21" s="370"/>
      <c r="S21" s="5" t="str">
        <f>+IF(M21=0,"",'Ark1'!AK936)</f>
        <v/>
      </c>
      <c r="T21" s="111"/>
      <c r="U21" s="55">
        <f>+IF(G21=0,"",'Ark1'!T936)</f>
        <v>4</v>
      </c>
      <c r="V21" s="55">
        <f t="shared" si="4"/>
        <v>8.8524590163934214E-2</v>
      </c>
      <c r="W21" s="155">
        <f>+IF(G21=0,"",'Ark1'!U936)</f>
        <v>15.1</v>
      </c>
      <c r="X21" s="155">
        <f t="shared" si="5"/>
        <v>2.1078688524590152</v>
      </c>
      <c r="Y21" s="74">
        <f>+IF(G21=0,"",'Ark1'!V936)</f>
        <v>0</v>
      </c>
      <c r="Z21" s="74">
        <f>+IF(G21=0,"",'Ark1'!W936)</f>
        <v>0</v>
      </c>
      <c r="AA21" s="73"/>
      <c r="AB21" s="74">
        <f>+IF(G21=0,"",'Ark1'!X936)</f>
        <v>33.333333333333343</v>
      </c>
      <c r="AC21" s="74">
        <f>+IF(G21=0,"",'Ark1'!Y936)</f>
        <v>0</v>
      </c>
      <c r="AD21" s="74">
        <f>+IF(G21=0,"",'Ark1'!Z936)</f>
        <v>3.0099833886584855</v>
      </c>
      <c r="AE21" s="73"/>
      <c r="AF21" s="74">
        <f>+IF(G21=0,"",'Ark1'!Z936)</f>
        <v>3.0099833886584855</v>
      </c>
      <c r="AG21" s="74">
        <f>+IF(G21=0,"",'Ark1'!AB936)</f>
        <v>0.81649658092772603</v>
      </c>
      <c r="AH21" s="74">
        <f>+IF(G21=0,"",'Ark1'!AC936)</f>
        <v>-16.275769175423012</v>
      </c>
      <c r="AI21" s="52"/>
      <c r="AJ21" s="55">
        <f t="shared" si="0"/>
        <v>3.02</v>
      </c>
      <c r="AK21" s="74">
        <f t="shared" si="1"/>
        <v>3</v>
      </c>
      <c r="AL21" s="47"/>
      <c r="AM21" s="4"/>
      <c r="AN21" s="58"/>
      <c r="AO21" s="58"/>
      <c r="AP21" s="1"/>
      <c r="AQ21" s="5"/>
      <c r="AS21" s="1"/>
      <c r="AT21" s="1"/>
      <c r="AU21" s="11"/>
      <c r="AV21" s="11"/>
      <c r="AW21" s="11"/>
    </row>
    <row r="22" spans="1:49" ht="15.6">
      <c r="A22" s="160">
        <f t="shared" si="6"/>
        <v>14</v>
      </c>
      <c r="B22" s="53">
        <f>+'Ark1'!C937</f>
        <v>2023</v>
      </c>
      <c r="C22" s="53">
        <f>+'Ark1'!J937</f>
        <v>175</v>
      </c>
      <c r="D22" s="64" t="str">
        <f>VLOOKUP(C22,RNR!$A$1:$B$26,2)</f>
        <v>Ole Ringdal</v>
      </c>
      <c r="E22" s="53">
        <f>+IF(G22=0,"",'Ark1'!Q937)</f>
        <v>23</v>
      </c>
      <c r="F22" s="53">
        <f t="shared" si="7"/>
        <v>-15</v>
      </c>
      <c r="G22" s="454">
        <f>+'Ark1'!R937</f>
        <v>1896</v>
      </c>
      <c r="H22" s="74">
        <f t="shared" si="8"/>
        <v>1286</v>
      </c>
      <c r="I22" s="176">
        <f>+IF(G22=0,"",'Ark1'!AG937)</f>
        <v>6.4421026295862784</v>
      </c>
      <c r="J22" s="155">
        <f t="shared" si="2"/>
        <v>3.0687929599234862</v>
      </c>
      <c r="K22" s="176">
        <f>+'Ark1'!AH937</f>
        <v>0</v>
      </c>
      <c r="L22" s="175"/>
      <c r="M22" s="528">
        <f>+'Ark1'!AI937</f>
        <v>0</v>
      </c>
      <c r="N22" s="175"/>
      <c r="O22" s="55">
        <f>+IF(G22=0,"",'Ark1'!S937)</f>
        <v>4.5142405063291129</v>
      </c>
      <c r="P22" s="55">
        <f t="shared" si="3"/>
        <v>-0.4437034189045308</v>
      </c>
      <c r="Q22" s="57" t="str">
        <f>+IF(M22=0,"",'Ark1'!AJ937)</f>
        <v/>
      </c>
      <c r="R22" s="370"/>
      <c r="S22" s="5" t="str">
        <f>+IF(M22=0,"",'Ark1'!AK937)</f>
        <v/>
      </c>
      <c r="T22" s="111"/>
      <c r="U22" s="55">
        <f>+IF(G22=0,"",'Ark1'!T937)</f>
        <v>4.5406118143459926</v>
      </c>
      <c r="V22" s="55">
        <f t="shared" si="4"/>
        <v>5.9303403131039545E-2</v>
      </c>
      <c r="W22" s="155">
        <f>+IF(G22=0,"",'Ark1'!U937)</f>
        <v>11.244778481012657</v>
      </c>
      <c r="X22" s="155">
        <f t="shared" si="5"/>
        <v>-1.6615299302023026</v>
      </c>
      <c r="Y22" s="74">
        <f>+IF(G22=0,"",'Ark1'!V937)</f>
        <v>0.68565400843881841</v>
      </c>
      <c r="Z22" s="74">
        <f>+IF(G22=0,"",'Ark1'!W937)</f>
        <v>0.58016877637130804</v>
      </c>
      <c r="AA22" s="73"/>
      <c r="AB22" s="74">
        <f>+IF(G22=0,"",'Ark1'!X937)</f>
        <v>27.267932489451479</v>
      </c>
      <c r="AC22" s="74">
        <f>+IF(G22=0,"",'Ark1'!Y937)</f>
        <v>9.3881856540084403</v>
      </c>
      <c r="AD22" s="74">
        <f>+IF(G22=0,"",'Ark1'!Z937)</f>
        <v>7.9920222718110301</v>
      </c>
      <c r="AE22" s="73"/>
      <c r="AF22" s="74">
        <f>+IF(G22=0,"",'Ark1'!Z937)</f>
        <v>7.9920222718110301</v>
      </c>
      <c r="AG22" s="74">
        <f>+IF(G22=0,"",'Ark1'!AB937)</f>
        <v>1.7855598836939195</v>
      </c>
      <c r="AH22" s="74">
        <f>+IF(G22=0,"",'Ark1'!AC937)</f>
        <v>29.206708376208695</v>
      </c>
      <c r="AI22" s="52"/>
      <c r="AJ22" s="55">
        <f t="shared" si="0"/>
        <v>2.4909568874868562</v>
      </c>
      <c r="AK22" s="74">
        <f t="shared" si="1"/>
        <v>82.434782608695656</v>
      </c>
      <c r="AL22" s="47"/>
      <c r="AM22" s="4"/>
      <c r="AN22" s="58"/>
      <c r="AO22" s="58"/>
      <c r="AP22" s="1"/>
      <c r="AQ22" s="5"/>
      <c r="AS22" s="13"/>
      <c r="AT22" s="13"/>
      <c r="AU22" s="11"/>
      <c r="AV22" s="11"/>
      <c r="AW22" s="11"/>
    </row>
    <row r="23" spans="1:49" ht="16.5" customHeight="1">
      <c r="A23" s="160">
        <f t="shared" si="6"/>
        <v>15</v>
      </c>
      <c r="B23" s="53">
        <f>+'Ark1'!C938</f>
        <v>2023</v>
      </c>
      <c r="C23" s="53">
        <f>+'Ark1'!J938</f>
        <v>177</v>
      </c>
      <c r="D23" s="64" t="str">
        <f>VLOOKUP(C23,RNR!$A$1:$B$26,2)</f>
        <v>Slakthuset</v>
      </c>
      <c r="E23" s="53">
        <f>+IF(G23=0,"",'Ark1'!Q938)</f>
        <v>52</v>
      </c>
      <c r="F23" s="53">
        <f t="shared" si="7"/>
        <v>35</v>
      </c>
      <c r="G23" s="454">
        <f>+'Ark1'!R938</f>
        <v>958</v>
      </c>
      <c r="H23" s="74">
        <f t="shared" si="8"/>
        <v>102</v>
      </c>
      <c r="I23" s="176">
        <f>+IF(G23=0,"",'Ark1'!AG938)</f>
        <v>3.7454063974734466</v>
      </c>
      <c r="J23" s="155">
        <f t="shared" si="2"/>
        <v>0.82485144623205908</v>
      </c>
      <c r="K23" s="176">
        <f>+'Ark1'!AH938</f>
        <v>0.62630480167014613</v>
      </c>
      <c r="L23" s="175"/>
      <c r="M23" s="528">
        <f>+'Ark1'!AI938</f>
        <v>0</v>
      </c>
      <c r="N23" s="175"/>
      <c r="O23" s="55">
        <f>+IF(G23=0,"",'Ark1'!S938)</f>
        <v>5.0542797494780789</v>
      </c>
      <c r="P23" s="55">
        <f t="shared" si="3"/>
        <v>-0.58530666115707586</v>
      </c>
      <c r="Q23" s="57" t="str">
        <f>+IF(M23=0,"",'Ark1'!AJ938)</f>
        <v/>
      </c>
      <c r="R23" s="370"/>
      <c r="S23" s="5" t="str">
        <f>+IF(M23=0,"",'Ark1'!AK938)</f>
        <v/>
      </c>
      <c r="T23" s="111"/>
      <c r="U23" s="55">
        <f>+IF(G23=0,"",'Ark1'!T938)</f>
        <v>4.143006263048016</v>
      </c>
      <c r="V23" s="55">
        <f t="shared" si="4"/>
        <v>-0.75950481523854307</v>
      </c>
      <c r="W23" s="155">
        <f>+IF(G23=0,"",'Ark1'!U938)</f>
        <v>12.938830897703545</v>
      </c>
      <c r="X23" s="155">
        <f t="shared" si="5"/>
        <v>-1.1896772263732593</v>
      </c>
      <c r="Y23" s="74">
        <f>+IF(G23=0,"",'Ark1'!V938)</f>
        <v>1.3569937369519836</v>
      </c>
      <c r="Z23" s="74">
        <f>+IF(G23=0,"",'Ark1'!W938)</f>
        <v>0.10438413361169106</v>
      </c>
      <c r="AA23" s="73"/>
      <c r="AB23" s="74">
        <f>+IF(G23=0,"",'Ark1'!X938)</f>
        <v>21.607515657620045</v>
      </c>
      <c r="AC23" s="74">
        <f>+IF(G23=0,"",'Ark1'!Y938)</f>
        <v>6.3674321503131521</v>
      </c>
      <c r="AD23" s="74">
        <f>+IF(G23=0,"",'Ark1'!Z938)</f>
        <v>5.6762990650413006</v>
      </c>
      <c r="AE23" s="73"/>
      <c r="AF23" s="74">
        <f>+IF(G23=0,"",'Ark1'!Z938)</f>
        <v>5.6762990650413006</v>
      </c>
      <c r="AG23" s="74">
        <f>+IF(G23=0,"",'Ark1'!AB938)</f>
        <v>1.4058512313615157</v>
      </c>
      <c r="AH23" s="74">
        <f>+IF(G23=0,"",'Ark1'!AC938)</f>
        <v>41.581928674283503</v>
      </c>
      <c r="AI23" s="52"/>
      <c r="AJ23" s="55">
        <f t="shared" si="0"/>
        <v>2.5599752168525396</v>
      </c>
      <c r="AK23" s="74">
        <f t="shared" si="1"/>
        <v>18.423076923076923</v>
      </c>
      <c r="AL23" s="47"/>
      <c r="AM23" s="4"/>
      <c r="AN23" s="58"/>
      <c r="AO23" s="58"/>
      <c r="AP23" s="1"/>
      <c r="AQ23" s="5"/>
      <c r="AS23" s="13"/>
      <c r="AT23" s="13"/>
      <c r="AU23" s="11"/>
      <c r="AV23" s="11"/>
      <c r="AW23" s="11"/>
    </row>
    <row r="24" spans="1:49" ht="16.5" customHeight="1">
      <c r="A24" s="160">
        <f t="shared" si="6"/>
        <v>16</v>
      </c>
      <c r="B24" s="53">
        <f>+'Ark1'!C939</f>
        <v>2023</v>
      </c>
      <c r="C24" s="53">
        <f>+'Ark1'!J939</f>
        <v>178</v>
      </c>
      <c r="D24" s="64" t="str">
        <f>VLOOKUP(C24,RNR!$A$1:$B$26,2)</f>
        <v>Røros</v>
      </c>
      <c r="E24" s="53">
        <f>+IF(G24=0,"",'Ark1'!Q939)</f>
        <v>17</v>
      </c>
      <c r="F24" s="53">
        <f t="shared" si="7"/>
        <v>-6</v>
      </c>
      <c r="G24" s="454">
        <f>+'Ark1'!R939</f>
        <v>593</v>
      </c>
      <c r="H24" s="74">
        <f t="shared" si="8"/>
        <v>-84</v>
      </c>
      <c r="I24" s="176">
        <f>+IF(G24=0,"",'Ark1'!AG939)</f>
        <v>2.1047930589993511</v>
      </c>
      <c r="J24" s="155">
        <f t="shared" si="2"/>
        <v>2.0889765669476725</v>
      </c>
      <c r="K24" s="176">
        <f>+'Ark1'!AH939</f>
        <v>11.467116357504215</v>
      </c>
      <c r="L24" s="175"/>
      <c r="M24" s="528">
        <f>+'Ark1'!AI939</f>
        <v>0</v>
      </c>
      <c r="N24" s="175"/>
      <c r="O24" s="55">
        <f>+IF(G24=0,"",'Ark1'!S939)</f>
        <v>4.8836424957841489</v>
      </c>
      <c r="P24" s="55">
        <f t="shared" si="3"/>
        <v>-0.11635750421585112</v>
      </c>
      <c r="Q24" s="57" t="str">
        <f>+IF(M24=0,"",'Ark1'!AJ939)</f>
        <v/>
      </c>
      <c r="R24" s="370"/>
      <c r="S24" s="5" t="str">
        <f>+IF(M24=0,"",'Ark1'!AK939)</f>
        <v/>
      </c>
      <c r="T24" s="111"/>
      <c r="U24" s="55">
        <f>+IF(G24=0,"",'Ark1'!T939)</f>
        <v>4.1096121416526126</v>
      </c>
      <c r="V24" s="55">
        <f t="shared" si="4"/>
        <v>-1.2237211916807196</v>
      </c>
      <c r="W24" s="155">
        <f>+IF(G24=0,"",'Ark1'!U939)</f>
        <v>11.746711635750424</v>
      </c>
      <c r="X24" s="155">
        <f t="shared" si="5"/>
        <v>-5.519955030916238</v>
      </c>
      <c r="Y24" s="74">
        <f>+IF(G24=0,"",'Ark1'!V939)</f>
        <v>1.6863406408094437</v>
      </c>
      <c r="Z24" s="74">
        <f>+IF(G24=0,"",'Ark1'!W939)</f>
        <v>0.33726812816188873</v>
      </c>
      <c r="AA24" s="73"/>
      <c r="AB24" s="74">
        <f>+IF(G24=0,"",'Ark1'!X939)</f>
        <v>24.114671163575039</v>
      </c>
      <c r="AC24" s="74">
        <f>+IF(G24=0,"",'Ark1'!Y939)</f>
        <v>6.5767284991568307</v>
      </c>
      <c r="AD24" s="74">
        <f>+IF(G24=0,"",'Ark1'!Z939)</f>
        <v>6.6073029359312976</v>
      </c>
      <c r="AE24" s="73"/>
      <c r="AF24" s="74">
        <f>+IF(G24=0,"",'Ark1'!Z939)</f>
        <v>6.6073029359312976</v>
      </c>
      <c r="AG24" s="74">
        <f>+IF(G24=0,"",'Ark1'!AB939)</f>
        <v>1.792750630810318</v>
      </c>
      <c r="AH24" s="74">
        <f>+IF(G24=0,"",'Ark1'!AC939)</f>
        <v>63.591047328958979</v>
      </c>
      <c r="AI24" s="52"/>
      <c r="AJ24" s="55">
        <f t="shared" si="0"/>
        <v>2.4053176795580113</v>
      </c>
      <c r="AK24" s="74">
        <f t="shared" si="1"/>
        <v>34.882352941176471</v>
      </c>
      <c r="AL24" s="47"/>
      <c r="AM24" s="4"/>
      <c r="AN24" s="58"/>
      <c r="AO24" s="58"/>
      <c r="AP24" s="1"/>
      <c r="AQ24" s="5"/>
      <c r="AS24" s="13"/>
      <c r="AT24" s="13"/>
      <c r="AU24" s="11"/>
      <c r="AV24" s="11"/>
      <c r="AW24" s="11"/>
    </row>
    <row r="25" spans="1:49" ht="15.6">
      <c r="A25" s="160">
        <f t="shared" si="6"/>
        <v>17</v>
      </c>
      <c r="B25" s="53">
        <f>+'Ark1'!C940</f>
        <v>2023</v>
      </c>
      <c r="C25" s="53">
        <f>+'Ark1'!J940</f>
        <v>181</v>
      </c>
      <c r="D25" s="64" t="str">
        <f>VLOOKUP(C25,RNR!$A$1:$B$26,2)</f>
        <v>Horns</v>
      </c>
      <c r="E25" s="53">
        <f>+IF(G25=0,"",'Ark1'!Q940)</f>
        <v>25</v>
      </c>
      <c r="F25" s="53">
        <f t="shared" si="7"/>
        <v>24</v>
      </c>
      <c r="G25" s="454">
        <f>+'Ark1'!R940</f>
        <v>815</v>
      </c>
      <c r="H25" s="74">
        <f t="shared" si="8"/>
        <v>812</v>
      </c>
      <c r="I25" s="176">
        <f>+IF(G25=0,"",'Ark1'!AG940)</f>
        <v>3.4193444677645557</v>
      </c>
      <c r="J25" s="155" t="str">
        <f t="shared" si="2"/>
        <v/>
      </c>
      <c r="K25" s="176">
        <f>+'Ark1'!AH940</f>
        <v>0</v>
      </c>
      <c r="L25" s="175"/>
      <c r="M25" s="528">
        <f>+'Ark1'!AI940</f>
        <v>0</v>
      </c>
      <c r="N25" s="175"/>
      <c r="O25" s="55">
        <f>+IF(G25=0,"",'Ark1'!S940)</f>
        <v>5.4957055214723933</v>
      </c>
      <c r="P25" s="55">
        <f t="shared" si="3"/>
        <v>5.4957055214723933</v>
      </c>
      <c r="Q25" s="57" t="str">
        <f>+IF(M25=0,"",'Ark1'!AJ940)</f>
        <v/>
      </c>
      <c r="R25" s="370"/>
      <c r="S25" s="5" t="str">
        <f>+IF(M25=0,"",'Ark1'!AK940)</f>
        <v/>
      </c>
      <c r="T25" s="111"/>
      <c r="U25" s="55">
        <f>+IF(G25=0,"",'Ark1'!T940)</f>
        <v>4.9006134969325155</v>
      </c>
      <c r="V25" s="55">
        <f t="shared" si="4"/>
        <v>4.9006134969325155</v>
      </c>
      <c r="W25" s="155">
        <f>+IF(G25=0,"",'Ark1'!U940)</f>
        <v>13.885030674846622</v>
      </c>
      <c r="X25" s="155">
        <f t="shared" si="5"/>
        <v>13.885030674846622</v>
      </c>
      <c r="Y25" s="74">
        <f>+IF(G25=0,"",'Ark1'!V940)</f>
        <v>1.717791411042944</v>
      </c>
      <c r="Z25" s="74">
        <f>+IF(G25=0,"",'Ark1'!W940)</f>
        <v>1.1042944785276076</v>
      </c>
      <c r="AA25" s="73"/>
      <c r="AB25" s="74">
        <f>+IF(G25=0,"",'Ark1'!X940)</f>
        <v>38.895705521472408</v>
      </c>
      <c r="AC25" s="74">
        <f>+IF(G25=0,"",'Ark1'!Y940)</f>
        <v>12.392638036809815</v>
      </c>
      <c r="AD25" s="74">
        <f>+IF(G25=0,"",'Ark1'!Z940)</f>
        <v>7.6167797789822878</v>
      </c>
      <c r="AE25" s="73"/>
      <c r="AF25" s="74">
        <f>+IF(G25=0,"",'Ark1'!Z940)</f>
        <v>7.6167797789822878</v>
      </c>
      <c r="AG25" s="74">
        <f>+IF(G25=0,"",'Ark1'!AB940)</f>
        <v>1.8918454953359003</v>
      </c>
      <c r="AH25" s="74">
        <f>+IF(G25=0,"",'Ark1'!AC940)</f>
        <v>33.945744127822927</v>
      </c>
      <c r="AI25" s="52"/>
      <c r="AJ25" s="55">
        <f t="shared" si="0"/>
        <v>2.5265237776289338</v>
      </c>
      <c r="AK25" s="74">
        <f t="shared" si="1"/>
        <v>32.6</v>
      </c>
      <c r="AL25" s="47"/>
      <c r="AM25" s="2"/>
      <c r="AN25" s="58"/>
      <c r="AO25" s="58"/>
      <c r="AP25" s="1"/>
      <c r="AS25" s="13"/>
      <c r="AT25" s="13"/>
      <c r="AU25" s="11"/>
      <c r="AV25" s="11"/>
      <c r="AW25" s="11"/>
    </row>
    <row r="26" spans="1:49" ht="17.25" customHeight="1">
      <c r="A26" s="160">
        <f t="shared" si="6"/>
        <v>18</v>
      </c>
      <c r="B26" s="53">
        <f>+'Ark1'!C941</f>
        <v>2023</v>
      </c>
      <c r="C26" s="53">
        <f>+'Ark1'!J941</f>
        <v>262</v>
      </c>
      <c r="D26" s="64" t="str">
        <f>VLOOKUP(C26,RNR!$A$1:$B$26,2)</f>
        <v>Strilalam</v>
      </c>
      <c r="E26" s="53" t="str">
        <f>+IF(G26=0,"",'Ark1'!Q941)</f>
        <v/>
      </c>
      <c r="F26" s="53" t="str">
        <f t="shared" si="7"/>
        <v/>
      </c>
      <c r="G26" s="454">
        <f>+'Ark1'!R941</f>
        <v>0</v>
      </c>
      <c r="H26" s="74">
        <f t="shared" si="8"/>
        <v>0</v>
      </c>
      <c r="I26" s="176" t="str">
        <f>+IF(G26=0,"",'Ark1'!AG941)</f>
        <v/>
      </c>
      <c r="J26" s="155" t="str">
        <f t="shared" si="2"/>
        <v/>
      </c>
      <c r="K26" s="176">
        <f>+'Ark1'!AH941</f>
        <v>0</v>
      </c>
      <c r="L26" s="175"/>
      <c r="M26" s="528">
        <f>+'Ark1'!AI941</f>
        <v>0</v>
      </c>
      <c r="N26" s="175"/>
      <c r="O26" s="55" t="str">
        <f>+IF(G26=0,"",'Ark1'!S941)</f>
        <v/>
      </c>
      <c r="P26" s="55" t="str">
        <f t="shared" si="3"/>
        <v/>
      </c>
      <c r="Q26" s="57" t="str">
        <f>+IF(M26=0,"",'Ark1'!AJ941)</f>
        <v/>
      </c>
      <c r="R26" s="370"/>
      <c r="S26" s="5" t="str">
        <f>+IF(M26=0,"",'Ark1'!AK941)</f>
        <v/>
      </c>
      <c r="T26" s="111"/>
      <c r="U26" s="55" t="str">
        <f>+IF(G26=0,"",'Ark1'!T941)</f>
        <v/>
      </c>
      <c r="V26" s="55" t="str">
        <f t="shared" si="4"/>
        <v/>
      </c>
      <c r="W26" s="155" t="str">
        <f>+IF(G26=0,"",'Ark1'!U941)</f>
        <v/>
      </c>
      <c r="X26" s="155" t="str">
        <f t="shared" si="5"/>
        <v/>
      </c>
      <c r="Y26" s="74" t="str">
        <f>+IF(G26=0,"",'Ark1'!V941)</f>
        <v/>
      </c>
      <c r="Z26" s="74" t="str">
        <f>+IF(G26=0,"",'Ark1'!W941)</f>
        <v/>
      </c>
      <c r="AA26" s="73"/>
      <c r="AB26" s="74" t="str">
        <f>+IF(G26=0,"",'Ark1'!X941)</f>
        <v/>
      </c>
      <c r="AC26" s="74" t="str">
        <f>+IF(G26=0,"",'Ark1'!Y941)</f>
        <v/>
      </c>
      <c r="AD26" s="74" t="str">
        <f>+IF(G26=0,"",'Ark1'!Z941)</f>
        <v/>
      </c>
      <c r="AE26" s="73"/>
      <c r="AF26" s="74" t="str">
        <f>+IF(G26=0,"",'Ark1'!Z941)</f>
        <v/>
      </c>
      <c r="AG26" s="74" t="str">
        <f>+IF(G26=0,"",'Ark1'!AB941)</f>
        <v/>
      </c>
      <c r="AH26" s="74" t="str">
        <f>+IF(G26=0,"",'Ark1'!AC941)</f>
        <v/>
      </c>
      <c r="AI26" s="52"/>
      <c r="AJ26" s="55" t="str">
        <f t="shared" si="0"/>
        <v/>
      </c>
      <c r="AK26" s="74" t="str">
        <f t="shared" si="1"/>
        <v/>
      </c>
      <c r="AL26" s="47"/>
      <c r="AM26" s="2"/>
      <c r="AN26" s="58"/>
      <c r="AO26" s="58"/>
      <c r="AP26" s="1"/>
      <c r="AQ26" s="5"/>
      <c r="AS26" s="13"/>
      <c r="AT26" s="13"/>
      <c r="AU26" s="11"/>
      <c r="AV26" s="11"/>
      <c r="AW26" s="11"/>
    </row>
    <row r="27" spans="1:49" ht="15.6">
      <c r="A27" s="160">
        <f t="shared" si="6"/>
        <v>19</v>
      </c>
      <c r="B27" s="53">
        <f>+'Ark1'!C942</f>
        <v>2023</v>
      </c>
      <c r="C27" s="53">
        <f>+'Ark1'!J942</f>
        <v>267</v>
      </c>
      <c r="D27" s="64" t="str">
        <f>VLOOKUP(C27,RNR!$A$1:$B$26,2)</f>
        <v>Dalpro</v>
      </c>
      <c r="E27" s="53" t="str">
        <f>+IF(G27=0,"",'Ark1'!Q942)</f>
        <v/>
      </c>
      <c r="F27" s="53" t="str">
        <f t="shared" si="7"/>
        <v/>
      </c>
      <c r="G27" s="454">
        <f>+'Ark1'!R942</f>
        <v>0</v>
      </c>
      <c r="H27" s="74">
        <f t="shared" si="8"/>
        <v>-1255</v>
      </c>
      <c r="I27" s="176" t="str">
        <f>+IF(G27=0,"",'Ark1'!AG942)</f>
        <v/>
      </c>
      <c r="J27" s="155" t="str">
        <f t="shared" si="2"/>
        <v/>
      </c>
      <c r="K27" s="176">
        <f>+'Ark1'!AH942</f>
        <v>0</v>
      </c>
      <c r="L27" s="175"/>
      <c r="M27" s="528">
        <f>+'Ark1'!AI942</f>
        <v>0</v>
      </c>
      <c r="N27" s="175"/>
      <c r="O27" s="55" t="str">
        <f>+IF(G27=0,"",'Ark1'!S942)</f>
        <v/>
      </c>
      <c r="P27" s="55" t="str">
        <f t="shared" si="3"/>
        <v/>
      </c>
      <c r="Q27" s="57" t="str">
        <f>+IF(M27=0,"",'Ark1'!AJ942)</f>
        <v/>
      </c>
      <c r="R27" s="370"/>
      <c r="S27" s="5" t="str">
        <f>+IF(M27=0,"",'Ark1'!AK942)</f>
        <v/>
      </c>
      <c r="T27" s="111"/>
      <c r="U27" s="55" t="str">
        <f>+IF(G27=0,"",'Ark1'!T942)</f>
        <v/>
      </c>
      <c r="V27" s="55" t="str">
        <f t="shared" si="4"/>
        <v/>
      </c>
      <c r="W27" s="155" t="str">
        <f>+IF(G27=0,"",'Ark1'!U942)</f>
        <v/>
      </c>
      <c r="X27" s="155" t="str">
        <f t="shared" si="5"/>
        <v/>
      </c>
      <c r="Y27" s="74" t="str">
        <f>+IF(G27=0,"",'Ark1'!V942)</f>
        <v/>
      </c>
      <c r="Z27" s="74" t="str">
        <f>+IF(G27=0,"",'Ark1'!W942)</f>
        <v/>
      </c>
      <c r="AA27" s="73"/>
      <c r="AB27" s="74" t="str">
        <f>+IF(G27=0,"",'Ark1'!X942)</f>
        <v/>
      </c>
      <c r="AC27" s="74" t="str">
        <f>+IF(G27=0,"",'Ark1'!Y942)</f>
        <v/>
      </c>
      <c r="AD27" s="74" t="str">
        <f>+IF(G27=0,"",'Ark1'!Z942)</f>
        <v/>
      </c>
      <c r="AE27" s="73"/>
      <c r="AF27" s="74" t="str">
        <f>+IF(G27=0,"",'Ark1'!Z942)</f>
        <v/>
      </c>
      <c r="AG27" s="74" t="str">
        <f>+IF(G27=0,"",'Ark1'!AB942)</f>
        <v/>
      </c>
      <c r="AH27" s="74" t="str">
        <f>+IF(G27=0,"",'Ark1'!AC942)</f>
        <v/>
      </c>
      <c r="AI27" s="52"/>
      <c r="AJ27" s="55" t="str">
        <f t="shared" si="0"/>
        <v/>
      </c>
      <c r="AK27" s="74" t="str">
        <f t="shared" si="1"/>
        <v/>
      </c>
      <c r="AL27" s="47"/>
      <c r="AM27" s="14"/>
      <c r="AN27" s="58"/>
      <c r="AO27" s="58"/>
      <c r="AP27" s="1"/>
      <c r="AS27" s="13"/>
      <c r="AT27" s="13"/>
      <c r="AU27" s="11"/>
      <c r="AV27" s="11"/>
      <c r="AW27" s="11"/>
    </row>
    <row r="28" spans="1:49" ht="15.6">
      <c r="A28" s="160">
        <f t="shared" si="6"/>
        <v>20</v>
      </c>
      <c r="B28" s="53">
        <f>+'Ark1'!C943</f>
        <v>2023</v>
      </c>
      <c r="C28" s="53">
        <f>+'Ark1'!J943</f>
        <v>309</v>
      </c>
      <c r="D28" s="64" t="str">
        <f>VLOOKUP(C28,RNR!$A$1:$B$26,2)</f>
        <v>Malvik</v>
      </c>
      <c r="E28" s="53">
        <f>+IF(G28=0,"",'Ark1'!Q943)</f>
        <v>69</v>
      </c>
      <c r="F28" s="53">
        <f t="shared" si="7"/>
        <v>45</v>
      </c>
      <c r="G28" s="454">
        <f>+'Ark1'!R943</f>
        <v>1182</v>
      </c>
      <c r="H28" s="74">
        <f t="shared" si="8"/>
        <v>-154</v>
      </c>
      <c r="I28" s="176">
        <f>+IF(G28=0,"",'Ark1'!AG943)</f>
        <v>4.10896650666235</v>
      </c>
      <c r="J28" s="155">
        <f t="shared" si="2"/>
        <v>1.7951786018513722</v>
      </c>
      <c r="K28" s="176">
        <f>+'Ark1'!AH943</f>
        <v>8.4602368866328256E-2</v>
      </c>
      <c r="L28" s="175"/>
      <c r="M28" s="528">
        <f>+'Ark1'!AI943</f>
        <v>0</v>
      </c>
      <c r="N28" s="175"/>
      <c r="O28" s="55">
        <f>+IF(G28=0,"",'Ark1'!S943)</f>
        <v>6.187817258883249</v>
      </c>
      <c r="P28" s="55">
        <f t="shared" si="3"/>
        <v>0.38732464804581035</v>
      </c>
      <c r="Q28" s="57" t="str">
        <f>+IF(M28=0,"",'Ark1'!AJ943)</f>
        <v/>
      </c>
      <c r="R28" s="370"/>
      <c r="S28" s="5" t="str">
        <f>+IF(M28=0,"",'Ark1'!AK943)</f>
        <v/>
      </c>
      <c r="T28" s="111"/>
      <c r="U28" s="55">
        <f>+IF(G28=0,"",'Ark1'!T943)</f>
        <v>4.9060913705583742</v>
      </c>
      <c r="V28" s="55">
        <f t="shared" si="4"/>
        <v>-0.64070665899827706</v>
      </c>
      <c r="W28" s="155">
        <f>+IF(G28=0,"",'Ark1'!U943)</f>
        <v>11.504737732656523</v>
      </c>
      <c r="X28" s="155">
        <f t="shared" si="5"/>
        <v>-7.1597942870479265</v>
      </c>
      <c r="Y28" s="74">
        <f>+IF(G28=0,"",'Ark1'!V943)</f>
        <v>0.59221658206429773</v>
      </c>
      <c r="Z28" s="74">
        <f>+IF(G28=0,"",'Ark1'!W943)</f>
        <v>2.6226734348561762</v>
      </c>
      <c r="AA28" s="73"/>
      <c r="AB28" s="74">
        <f>+IF(G28=0,"",'Ark1'!X943)</f>
        <v>21.235194585448394</v>
      </c>
      <c r="AC28" s="74">
        <f>+IF(G28=0,"",'Ark1'!Y943)</f>
        <v>10.744500846023691</v>
      </c>
      <c r="AD28" s="74">
        <f>+IF(G28=0,"",'Ark1'!Z943)</f>
        <v>7.2655989763071283</v>
      </c>
      <c r="AE28" s="73"/>
      <c r="AF28" s="74">
        <f>+IF(G28=0,"",'Ark1'!Z943)</f>
        <v>7.2655989763071283</v>
      </c>
      <c r="AG28" s="74">
        <f>+IF(G28=0,"",'Ark1'!AB943)</f>
        <v>2.1864403195237769</v>
      </c>
      <c r="AH28" s="74">
        <f>+IF(G28=0,"",'Ark1'!AC943)</f>
        <v>25.0603212689396</v>
      </c>
      <c r="AI28" s="52"/>
      <c r="AJ28" s="55">
        <f t="shared" si="0"/>
        <v>1.8592562209461319</v>
      </c>
      <c r="AK28" s="74">
        <f t="shared" si="1"/>
        <v>17.130434782608695</v>
      </c>
      <c r="AL28" s="47"/>
      <c r="AM28" s="2"/>
      <c r="AN28" s="58"/>
      <c r="AO28" s="58"/>
      <c r="AP28" s="1"/>
      <c r="AS28" s="13"/>
      <c r="AT28" s="13"/>
      <c r="AU28" s="11"/>
      <c r="AV28" s="11"/>
      <c r="AW28" s="11"/>
    </row>
    <row r="29" spans="1:49" ht="17.399999999999999" customHeight="1">
      <c r="A29" s="160">
        <f t="shared" si="6"/>
        <v>21</v>
      </c>
      <c r="B29" s="53">
        <f>+'Ark1'!C944</f>
        <v>2023</v>
      </c>
      <c r="C29" s="53">
        <f>+'Ark1'!J944</f>
        <v>470</v>
      </c>
      <c r="D29" s="64" t="str">
        <f>VLOOKUP(C29,RNR!$A$1:$B$26,2)</f>
        <v>Jens Eide</v>
      </c>
      <c r="E29" s="53">
        <f>+IF(G29=0,"",'Ark1'!Q944)</f>
        <v>30</v>
      </c>
      <c r="F29" s="53">
        <f t="shared" si="7"/>
        <v>22</v>
      </c>
      <c r="G29" s="454">
        <f>+'Ark1'!R944</f>
        <v>1014</v>
      </c>
      <c r="H29" s="74">
        <f t="shared" si="8"/>
        <v>608</v>
      </c>
      <c r="I29" s="176">
        <f>+IF(G29=0,"",'Ark1'!AG944)</f>
        <v>2.8544847037039478</v>
      </c>
      <c r="J29" s="155">
        <f t="shared" si="2"/>
        <v>-0.14110393010075084</v>
      </c>
      <c r="K29" s="176">
        <f>+'Ark1'!AH944</f>
        <v>3.3530571992110452</v>
      </c>
      <c r="L29" s="175"/>
      <c r="M29" s="528">
        <f>+'Ark1'!AI944</f>
        <v>0</v>
      </c>
      <c r="N29" s="175"/>
      <c r="O29" s="55">
        <f>+IF(G29=0,"",'Ark1'!S944)</f>
        <v>6.6962524654832363</v>
      </c>
      <c r="P29" s="55">
        <f t="shared" si="3"/>
        <v>2.2725935934062056</v>
      </c>
      <c r="Q29" s="57" t="str">
        <f>+IF(M29=0,"",'Ark1'!AJ944)</f>
        <v/>
      </c>
      <c r="R29" s="370"/>
      <c r="S29" s="5" t="str">
        <f>+IF(M29=0,"",'Ark1'!AK944)</f>
        <v/>
      </c>
      <c r="T29" s="111"/>
      <c r="U29" s="55">
        <f>+IF(G29=0,"",'Ark1'!T944)</f>
        <v>5.0295857988165684</v>
      </c>
      <c r="V29" s="55">
        <f t="shared" si="4"/>
        <v>0.52889804090735115</v>
      </c>
      <c r="W29" s="155">
        <f>+IF(G29=0,"",'Ark1'!U944)</f>
        <v>9.3164694280078884</v>
      </c>
      <c r="X29" s="155">
        <f t="shared" si="5"/>
        <v>-4.1783586325148132</v>
      </c>
      <c r="Y29" s="74">
        <f>+IF(G29=0,"",'Ark1'!V944)</f>
        <v>0.98619329388560162</v>
      </c>
      <c r="Z29" s="74">
        <f>+IF(G29=0,"",'Ark1'!W944)</f>
        <v>0.49309664694280081</v>
      </c>
      <c r="AA29" s="73"/>
      <c r="AB29" s="74">
        <f>+IF(G29=0,"",'Ark1'!X944)</f>
        <v>16.666666666666671</v>
      </c>
      <c r="AC29" s="74">
        <f>+IF(G29=0,"",'Ark1'!Y944)</f>
        <v>6.7061143984220903</v>
      </c>
      <c r="AD29" s="74">
        <f>+IF(G29=0,"",'Ark1'!Z944)</f>
        <v>6.9387610772054096</v>
      </c>
      <c r="AE29" s="73"/>
      <c r="AF29" s="74">
        <f>+IF(G29=0,"",'Ark1'!Z944)</f>
        <v>6.9387610772054096</v>
      </c>
      <c r="AG29" s="74">
        <f>+IF(G29=0,"",'Ark1'!AB944)</f>
        <v>1.2775996145831203</v>
      </c>
      <c r="AH29" s="74">
        <f>+IF(G29=0,"",'Ark1'!AC944)</f>
        <v>16.741555566547461</v>
      </c>
      <c r="AI29" s="52"/>
      <c r="AJ29" s="55">
        <f t="shared" si="0"/>
        <v>1.3912960235640643</v>
      </c>
      <c r="AK29" s="74">
        <f t="shared" si="1"/>
        <v>33.799999999999997</v>
      </c>
      <c r="AL29" s="47"/>
      <c r="AM29" s="4"/>
      <c r="AN29" s="58"/>
      <c r="AO29" s="58"/>
      <c r="AP29" s="1"/>
      <c r="AS29" s="56"/>
      <c r="AT29" s="56"/>
      <c r="AU29" s="11"/>
      <c r="AV29" s="11"/>
      <c r="AW29" s="11"/>
    </row>
    <row r="30" spans="1:49" ht="17.399999999999999" customHeight="1">
      <c r="A30" s="160">
        <f t="shared" si="6"/>
        <v>22</v>
      </c>
      <c r="B30" s="53">
        <f>+'Ark1'!C945</f>
        <v>2023</v>
      </c>
      <c r="C30" s="53">
        <f>+'Ark1'!J945</f>
        <v>629</v>
      </c>
      <c r="D30" s="64" t="str">
        <f>VLOOKUP(C30,RNR!$A$1:$B$26,2)</f>
        <v>Bø</v>
      </c>
      <c r="E30" s="53">
        <f>+IF(G30=0,"",'Ark1'!Q945)</f>
        <v>4</v>
      </c>
      <c r="F30" s="53">
        <f t="shared" si="7"/>
        <v>-20</v>
      </c>
      <c r="G30" s="454">
        <f>+'Ark1'!R945</f>
        <v>192</v>
      </c>
      <c r="H30" s="74">
        <f t="shared" si="8"/>
        <v>-535</v>
      </c>
      <c r="I30" s="176">
        <f>+IF(G30=0,"",'Ark1'!AG945)</f>
        <v>1.2253232669405043</v>
      </c>
      <c r="J30" s="155">
        <f t="shared" si="2"/>
        <v>0.88478014753438616</v>
      </c>
      <c r="K30" s="176">
        <f>+'Ark1'!AH945</f>
        <v>0</v>
      </c>
      <c r="L30" s="175"/>
      <c r="M30" s="528">
        <f>+'Ark1'!AI945</f>
        <v>0</v>
      </c>
      <c r="N30" s="175"/>
      <c r="O30" s="55">
        <f>+IF(G30=0,"",'Ark1'!S945)</f>
        <v>6.09375</v>
      </c>
      <c r="P30" s="55">
        <f t="shared" si="3"/>
        <v>1.305017605633803</v>
      </c>
      <c r="Q30" s="57" t="str">
        <f>+IF(M30=0,"",'Ark1'!AJ945)</f>
        <v/>
      </c>
      <c r="R30" s="370"/>
      <c r="S30" s="5" t="str">
        <f>+IF(M30=0,"",'Ark1'!AK945)</f>
        <v/>
      </c>
      <c r="T30" s="111"/>
      <c r="U30" s="55">
        <f>+IF(G30=0,"",'Ark1'!T945)</f>
        <v>6.09375</v>
      </c>
      <c r="V30" s="55">
        <f t="shared" si="4"/>
        <v>0.79797535211267601</v>
      </c>
      <c r="W30" s="155">
        <f>+IF(G30=0,"",'Ark1'!U945)</f>
        <v>21.120833333333341</v>
      </c>
      <c r="X30" s="155">
        <f t="shared" si="5"/>
        <v>5.4123826291079915</v>
      </c>
      <c r="Y30" s="74">
        <f>+IF(G30=0,"",'Ark1'!V945)</f>
        <v>4.1666666666666679</v>
      </c>
      <c r="Z30" s="74">
        <f>+IF(G30=0,"",'Ark1'!W945)</f>
        <v>6.25</v>
      </c>
      <c r="AA30" s="73"/>
      <c r="AB30" s="74">
        <f>+IF(G30=0,"",'Ark1'!X945)</f>
        <v>77.083333333333314</v>
      </c>
      <c r="AC30" s="74">
        <f>+IF(G30=0,"",'Ark1'!Y945)</f>
        <v>44.791666666666657</v>
      </c>
      <c r="AD30" s="74">
        <f>+IF(G30=0,"",'Ark1'!Z945)</f>
        <v>6.5131504260397808</v>
      </c>
      <c r="AE30" s="73"/>
      <c r="AF30" s="74">
        <f>+IF(G30=0,"",'Ark1'!Z945)</f>
        <v>6.5131504260397808</v>
      </c>
      <c r="AG30" s="74">
        <f>+IF(G30=0,"",'Ark1'!AB945)</f>
        <v>2.3366559304912657</v>
      </c>
      <c r="AH30" s="74">
        <f>+IF(G30=0,"",'Ark1'!AC945)</f>
        <v>57.65014752439189</v>
      </c>
      <c r="AI30" s="52"/>
      <c r="AJ30" s="55">
        <f t="shared" si="0"/>
        <v>3.4659829059829073</v>
      </c>
      <c r="AK30" s="74">
        <f t="shared" si="1"/>
        <v>48</v>
      </c>
      <c r="AL30" s="47"/>
      <c r="AM30" s="4"/>
      <c r="AN30" s="58"/>
      <c r="AO30" s="58"/>
      <c r="AP30" s="1"/>
      <c r="AS30" s="56"/>
      <c r="AT30" s="56"/>
      <c r="AU30" s="11"/>
      <c r="AV30" s="11"/>
      <c r="AW30" s="11"/>
    </row>
    <row r="31" spans="1:49" ht="15.6">
      <c r="A31" s="160">
        <f t="shared" si="6"/>
        <v>23</v>
      </c>
      <c r="B31" s="53">
        <f>+'Ark1'!C946</f>
        <v>2023</v>
      </c>
      <c r="C31" s="53">
        <f>+'Ark1'!J946</f>
        <v>643</v>
      </c>
      <c r="D31" s="64" t="str">
        <f>VLOOKUP(C31,RNR!$A$1:$B$26,2)</f>
        <v>Bjerka</v>
      </c>
      <c r="E31" s="53">
        <f>+IF(G31=0,"",'Ark1'!Q946)</f>
        <v>21</v>
      </c>
      <c r="F31" s="53">
        <f t="shared" si="7"/>
        <v>15</v>
      </c>
      <c r="G31" s="454">
        <f>+'Ark1'!R946</f>
        <v>747</v>
      </c>
      <c r="H31" s="74">
        <f t="shared" si="8"/>
        <v>676</v>
      </c>
      <c r="I31" s="176">
        <f>+IF(G31=0,"",'Ark1'!AG946)</f>
        <v>2.9942945960923342</v>
      </c>
      <c r="J31" s="155" t="str">
        <f t="shared" si="2"/>
        <v/>
      </c>
      <c r="K31" s="176">
        <f>+'Ark1'!AH946</f>
        <v>0</v>
      </c>
      <c r="L31" s="175"/>
      <c r="M31" s="528">
        <f>+'Ark1'!AI946</f>
        <v>0</v>
      </c>
      <c r="N31" s="175"/>
      <c r="O31" s="55">
        <f>+IF(G31=0,"",'Ark1'!S946)</f>
        <v>4.6224899598393563</v>
      </c>
      <c r="P31" s="55">
        <f t="shared" si="3"/>
        <v>4.6224899598393563</v>
      </c>
      <c r="Q31" s="57" t="str">
        <f>+IF(M31=0,"",'Ark1'!AJ946)</f>
        <v/>
      </c>
      <c r="R31" s="370"/>
      <c r="S31" s="5" t="str">
        <f>+IF(M31=0,"",'Ark1'!AK946)</f>
        <v/>
      </c>
      <c r="T31" s="111"/>
      <c r="U31" s="55">
        <f>+IF(G31=0,"",'Ark1'!T946)</f>
        <v>4.4658634538152624</v>
      </c>
      <c r="V31" s="55">
        <f t="shared" si="4"/>
        <v>4.4658634538152624</v>
      </c>
      <c r="W31" s="155">
        <f>+IF(G31=0,"",'Ark1'!U946)</f>
        <v>13.265863453815269</v>
      </c>
      <c r="X31" s="155">
        <f t="shared" si="5"/>
        <v>13.265863453815269</v>
      </c>
      <c r="Y31" s="74">
        <f>+IF(G31=0,"",'Ark1'!V946)</f>
        <v>0.93708165997322646</v>
      </c>
      <c r="Z31" s="74">
        <f>+IF(G31=0,"",'Ark1'!W946)</f>
        <v>0.8032128514056226</v>
      </c>
      <c r="AA31" s="73"/>
      <c r="AB31" s="74">
        <f>+IF(G31=0,"",'Ark1'!X946)</f>
        <v>30.120481927710841</v>
      </c>
      <c r="AC31" s="74">
        <f>+IF(G31=0,"",'Ark1'!Y946)</f>
        <v>11.111111111111112</v>
      </c>
      <c r="AD31" s="74">
        <f>+IF(G31=0,"",'Ark1'!Z946)</f>
        <v>6.9412797679315918</v>
      </c>
      <c r="AE31" s="73"/>
      <c r="AF31" s="74">
        <f>+IF(G31=0,"",'Ark1'!Z946)</f>
        <v>6.9412797679315918</v>
      </c>
      <c r="AG31" s="74">
        <f>+IF(G31=0,"",'Ark1'!AB946)</f>
        <v>1.8605606955531095</v>
      </c>
      <c r="AH31" s="74">
        <f>+IF(G31=0,"",'Ark1'!AC946)</f>
        <v>13.27162408655378</v>
      </c>
      <c r="AI31" s="52"/>
      <c r="AJ31" s="55">
        <f t="shared" si="0"/>
        <v>2.8698523023457887</v>
      </c>
      <c r="AK31" s="74">
        <f t="shared" si="1"/>
        <v>35.571428571428569</v>
      </c>
      <c r="AL31" s="47"/>
      <c r="AM31" s="4"/>
      <c r="AN31" s="58"/>
      <c r="AO31" s="58"/>
      <c r="AP31" s="1"/>
      <c r="AQ31" s="4"/>
    </row>
    <row r="32" spans="1:49" ht="15.6">
      <c r="A32" s="160">
        <f t="shared" si="6"/>
        <v>24</v>
      </c>
      <c r="B32" s="53">
        <f>+'Ark1'!C947</f>
        <v>2023</v>
      </c>
      <c r="C32" s="53">
        <f>+'Ark1'!J947</f>
        <v>704</v>
      </c>
      <c r="D32" s="64" t="str">
        <f>VLOOKUP(C32,RNR!$A$1:$B$26,2)</f>
        <v>Øre Vilt</v>
      </c>
      <c r="E32" s="53" t="str">
        <f>+IF(G32=0,"",'Ark1'!Q947)</f>
        <v/>
      </c>
      <c r="F32" s="53" t="str">
        <f t="shared" si="7"/>
        <v/>
      </c>
      <c r="G32" s="454">
        <f>+'Ark1'!R947</f>
        <v>0</v>
      </c>
      <c r="H32" s="74">
        <f t="shared" si="8"/>
        <v>0</v>
      </c>
      <c r="I32" s="176" t="str">
        <f>+IF(G32=0,"",'Ark1'!AG947)</f>
        <v/>
      </c>
      <c r="J32" s="155" t="str">
        <f>+IF(G32=0,"",IF(#REF!=0,"",I32-#REF!))</f>
        <v/>
      </c>
      <c r="K32" s="176">
        <f>+'Ark1'!AH947</f>
        <v>0</v>
      </c>
      <c r="L32" s="175"/>
      <c r="M32" s="528">
        <f>+'Ark1'!AI947</f>
        <v>0</v>
      </c>
      <c r="N32" s="175"/>
      <c r="O32" s="55" t="str">
        <f>+IF(G32=0,"",'Ark1'!S947)</f>
        <v/>
      </c>
      <c r="P32" s="55" t="str">
        <f>+IF(G32=0,"",O32-#REF!)</f>
        <v/>
      </c>
      <c r="Q32" s="57" t="str">
        <f>+IF(M32=0,"",'Ark1'!AJ947)</f>
        <v/>
      </c>
      <c r="R32" s="370"/>
      <c r="S32" s="5" t="str">
        <f>+IF(M32=0,"",'Ark1'!AK947)</f>
        <v/>
      </c>
      <c r="T32" s="111"/>
      <c r="U32" s="55" t="str">
        <f>+IF(G32=0,"",'Ark1'!T947)</f>
        <v/>
      </c>
      <c r="V32" s="55" t="str">
        <f>+IF(G32=0,"",U32-#REF!)</f>
        <v/>
      </c>
      <c r="W32" s="155" t="str">
        <f>+IF(G32=0,"",'Ark1'!U947)</f>
        <v/>
      </c>
      <c r="X32" s="155" t="str">
        <f>+IF(G32=0,"",W32-#REF!)</f>
        <v/>
      </c>
      <c r="Y32" s="74" t="str">
        <f>+IF(G32=0,"",'Ark1'!V947)</f>
        <v/>
      </c>
      <c r="Z32" s="74" t="str">
        <f>+IF(G32=0,"",'Ark1'!W947)</f>
        <v/>
      </c>
      <c r="AA32" s="73"/>
      <c r="AB32" s="74" t="str">
        <f>+IF(G32=0,"",'Ark1'!X947)</f>
        <v/>
      </c>
      <c r="AC32" s="74" t="str">
        <f>+IF(G32=0,"",'Ark1'!Y947)</f>
        <v/>
      </c>
      <c r="AD32" s="74" t="str">
        <f>+IF(G32=0,"",'Ark1'!Z947)</f>
        <v/>
      </c>
      <c r="AE32" s="73"/>
      <c r="AF32" s="74" t="str">
        <f>+IF(G32=0,"",'Ark1'!Z947)</f>
        <v/>
      </c>
      <c r="AG32" s="74" t="str">
        <f>+IF(G32=0,"",'Ark1'!AB947)</f>
        <v/>
      </c>
      <c r="AH32" s="74" t="str">
        <f>+IF(G32=0,"",'Ark1'!AC947)</f>
        <v/>
      </c>
      <c r="AI32" s="52"/>
      <c r="AJ32" s="55" t="str">
        <f t="shared" si="0"/>
        <v/>
      </c>
      <c r="AK32" s="74" t="str">
        <f t="shared" si="1"/>
        <v/>
      </c>
      <c r="AL32" s="47"/>
      <c r="AM32" s="4"/>
      <c r="AN32" s="58"/>
      <c r="AO32" s="58"/>
      <c r="AP32" s="1"/>
      <c r="AQ32" s="18"/>
      <c r="AS32" s="1"/>
      <c r="AT32" s="5"/>
    </row>
    <row r="33" spans="1:46" ht="15.6">
      <c r="A33" s="160">
        <f t="shared" si="6"/>
        <v>25</v>
      </c>
      <c r="B33" s="53">
        <f>+'Ark1'!C948</f>
        <v>2023</v>
      </c>
      <c r="C33" s="53">
        <f>+'Ark1'!J948</f>
        <v>802</v>
      </c>
      <c r="D33" s="64" t="str">
        <f>VLOOKUP(C33,RNR!$A$1:$B$26,2)</f>
        <v>Karasjok</v>
      </c>
      <c r="E33" s="53">
        <f>+IF(G33=0,"",'Ark1'!Q948)</f>
        <v>1</v>
      </c>
      <c r="F33" s="53" t="e">
        <f>+IF(G33=0,"",IF(#REF!=0,"",E33-#REF!))</f>
        <v>#REF!</v>
      </c>
      <c r="G33" s="454">
        <f>+'Ark1'!R948</f>
        <v>5</v>
      </c>
      <c r="H33" s="74" t="e">
        <f>+G33-#REF!</f>
        <v>#REF!</v>
      </c>
      <c r="I33" s="176">
        <f>+IF(G33=0,"",'Ark1'!AG948)</f>
        <v>1.0696499223144076E-2</v>
      </c>
      <c r="J33" s="155" t="e">
        <f>+IF(G33=0,"",IF(#REF!=0,"",I33-#REF!))</f>
        <v>#REF!</v>
      </c>
      <c r="K33" s="176">
        <f>+'Ark1'!AH948</f>
        <v>0</v>
      </c>
      <c r="L33" s="175"/>
      <c r="M33" s="528">
        <f>+'Ark1'!AI948</f>
        <v>5</v>
      </c>
      <c r="N33" s="175"/>
      <c r="O33" s="55">
        <f>+IF(G33=0,"",'Ark1'!S948)</f>
        <v>6.8</v>
      </c>
      <c r="P33" s="55" t="e">
        <f>+IF(G33=0,"",O33-#REF!)</f>
        <v>#REF!</v>
      </c>
      <c r="Q33" s="57">
        <f>+IF(M33=0,"",'Ark1'!AJ948)</f>
        <v>80.319999999999993</v>
      </c>
      <c r="R33" s="370"/>
      <c r="S33" s="5">
        <f>+IF(M33=0,"",'Ark1'!AK948)</f>
        <v>13.697433569673173</v>
      </c>
      <c r="T33" s="111"/>
      <c r="U33" s="55">
        <f>+IF(G33=0,"",'Ark1'!T948)</f>
        <v>3.2</v>
      </c>
      <c r="V33" s="55" t="e">
        <f>+IF(G33=0,"",U33-#REF!)</f>
        <v>#REF!</v>
      </c>
      <c r="W33" s="155">
        <f>+IF(G33=0,"",'Ark1'!U948)</f>
        <v>7.08</v>
      </c>
      <c r="X33" s="155" t="e">
        <f>+IF(G33=0,"",W33-#REF!)</f>
        <v>#REF!</v>
      </c>
      <c r="Y33" s="74">
        <f>+IF(G33=0,"",'Ark1'!V948)</f>
        <v>0</v>
      </c>
      <c r="Z33" s="74">
        <f>+IF(G33=0,"",'Ark1'!W948)</f>
        <v>0</v>
      </c>
      <c r="AA33" s="73"/>
      <c r="AB33" s="74">
        <f>+IF(G33=0,"",'Ark1'!X948)</f>
        <v>0</v>
      </c>
      <c r="AC33" s="74">
        <f>+IF(G33=0,"",'Ark1'!Y948)</f>
        <v>0</v>
      </c>
      <c r="AD33" s="74">
        <f>+IF(G33=0,"",'Ark1'!Z948)</f>
        <v>0.45343136195018369</v>
      </c>
      <c r="AE33" s="73"/>
      <c r="AF33" s="74">
        <f>+IF(G33=0,"",'Ark1'!Z948)</f>
        <v>0.45343136195018369</v>
      </c>
      <c r="AG33" s="74">
        <f>+IF(G33=0,"",'Ark1'!AB948)</f>
        <v>0.39999999999999752</v>
      </c>
      <c r="AH33" s="74">
        <f>+IF(G33=0,"",'Ark1'!AC948)</f>
        <v>59.423298500413523</v>
      </c>
      <c r="AI33" s="52"/>
      <c r="AJ33" s="55">
        <f t="shared" si="0"/>
        <v>1.0411764705882354</v>
      </c>
      <c r="AK33" s="74">
        <f t="shared" si="1"/>
        <v>5</v>
      </c>
      <c r="AL33" s="47"/>
      <c r="AM33" s="4"/>
      <c r="AN33" s="58"/>
      <c r="AO33" s="58"/>
      <c r="AP33" s="1"/>
      <c r="AQ33" s="18"/>
      <c r="AS33" s="1"/>
      <c r="AT33" s="5"/>
    </row>
    <row r="34" spans="1:46" ht="15.6">
      <c r="A34" s="160"/>
      <c r="B34" s="160"/>
      <c r="C34" s="160"/>
      <c r="D34" s="160"/>
      <c r="E34" s="160"/>
      <c r="F34" s="160"/>
      <c r="G34" s="529"/>
      <c r="H34" s="160"/>
      <c r="I34" s="160"/>
      <c r="J34" s="160"/>
      <c r="K34" s="160"/>
      <c r="L34" s="160"/>
      <c r="M34" s="529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47"/>
      <c r="AM34" s="4"/>
      <c r="AN34" s="58"/>
      <c r="AO34" s="58"/>
      <c r="AP34" s="1"/>
      <c r="AQ34" s="18"/>
      <c r="AS34" s="1"/>
      <c r="AT34" s="5"/>
    </row>
    <row r="35" spans="1:46" ht="15.6">
      <c r="A35" s="160">
        <v>1</v>
      </c>
      <c r="B35" s="79">
        <f>+'Ark1'!C949</f>
        <v>2022</v>
      </c>
      <c r="C35" s="79">
        <f>+'Ark1'!J949</f>
        <v>103</v>
      </c>
      <c r="D35" s="80" t="str">
        <f>VLOOKUP(C35,RNR!$A$1:$B$26,2)</f>
        <v>Rudshøgda</v>
      </c>
      <c r="E35" s="79">
        <f>+IF(G35=0,"",'Ark1'!Q949)</f>
        <v>30</v>
      </c>
      <c r="F35" s="79"/>
      <c r="G35" s="532">
        <f>+'Ark1'!R949</f>
        <v>560</v>
      </c>
      <c r="H35" s="79"/>
      <c r="I35" s="177">
        <f>+IF(G35=0,"",'Ark1'!AG949)</f>
        <v>2.5435545123184657</v>
      </c>
      <c r="J35" s="156"/>
      <c r="K35" s="177">
        <f>+'Ark1'!AH949</f>
        <v>0</v>
      </c>
      <c r="L35" s="156"/>
      <c r="M35" s="530">
        <f>+'Ark1'!AI949</f>
        <v>0</v>
      </c>
      <c r="N35" s="175"/>
      <c r="O35" s="81">
        <f>+'Ark1'!S949</f>
        <v>6.5196428571428564</v>
      </c>
      <c r="P35" s="79"/>
      <c r="Q35" s="92" t="str">
        <f>+IF(M35=0,"",'Ark1'!AJ949)</f>
        <v/>
      </c>
      <c r="R35" s="368"/>
      <c r="S35" s="1" t="str">
        <f>+IF(M35=0,"",'Ark1'!AK949)</f>
        <v/>
      </c>
      <c r="T35" s="111"/>
      <c r="U35" s="81">
        <f>+'Ark1'!T949</f>
        <v>4.5446428571428559</v>
      </c>
      <c r="V35" s="79"/>
      <c r="W35" s="156">
        <f>+'Ark1'!U949</f>
        <v>14.875535714285702</v>
      </c>
      <c r="X35" s="156"/>
      <c r="Y35" s="82">
        <f>+IF(G35=0,"",'Ark1'!V949)</f>
        <v>0.89285714285714302</v>
      </c>
      <c r="Z35" s="82">
        <f>+IF(G35=0,"",'Ark1'!W949)</f>
        <v>1.6071428571428577</v>
      </c>
      <c r="AA35" s="73"/>
      <c r="AB35" s="82">
        <f>+IF(G35=0,"",'Ark1'!X949)</f>
        <v>30.714285714285719</v>
      </c>
      <c r="AC35" s="82">
        <f>+IF(G35=0,"",'Ark1'!Y949)</f>
        <v>12.321428571428569</v>
      </c>
      <c r="AD35" s="82">
        <f>+IF(G35=0,"",'Ark1'!Z949)</f>
        <v>7.1366627403957743</v>
      </c>
      <c r="AE35" s="73"/>
      <c r="AF35" s="156">
        <f>+IF(G35=0,"",'Ark1'!Z949)</f>
        <v>7.1366627403957743</v>
      </c>
      <c r="AG35" s="81">
        <f>+IF(G35=0,"",'Ark1'!AB949)</f>
        <v>2.1367882810805723</v>
      </c>
      <c r="AH35" s="81">
        <f>+IF(G35=0,"",'Ark1'!AC949)</f>
        <v>28.044434487191527</v>
      </c>
      <c r="AI35" s="52"/>
      <c r="AJ35" s="81">
        <f t="shared" ref="AJ35:AJ38" si="9">+IF(G35=0,"",W35/O35)</f>
        <v>2.2816488633251146</v>
      </c>
      <c r="AK35" s="82">
        <f t="shared" ref="AK35:AK38" si="10">+IF(G35=0,"",G35/E35)</f>
        <v>18.666666666666668</v>
      </c>
      <c r="AL35" s="47"/>
      <c r="AM35" s="4"/>
      <c r="AN35" s="58"/>
      <c r="AO35" s="58"/>
      <c r="AP35" s="1"/>
      <c r="AQ35" s="18"/>
    </row>
    <row r="36" spans="1:46" ht="15.6">
      <c r="A36" s="160">
        <f>1+A35</f>
        <v>2</v>
      </c>
      <c r="B36" s="79">
        <f>+'Ark1'!C950</f>
        <v>2022</v>
      </c>
      <c r="C36" s="79">
        <f>+'Ark1'!J950</f>
        <v>106</v>
      </c>
      <c r="D36" s="80" t="str">
        <f>VLOOKUP(C36,RNR!$A$1:$B$26,2)</f>
        <v>Furuseth</v>
      </c>
      <c r="E36" s="79">
        <f>+IF(G36=0,"",'Ark1'!Q950)</f>
        <v>16</v>
      </c>
      <c r="F36" s="79"/>
      <c r="G36" s="532">
        <f>+'Ark1'!R950</f>
        <v>336</v>
      </c>
      <c r="H36" s="79"/>
      <c r="I36" s="177">
        <f>+IF(G36=0,"",'Ark1'!AG950)</f>
        <v>1.5000935096658452</v>
      </c>
      <c r="J36" s="156"/>
      <c r="K36" s="177">
        <f>+'Ark1'!AH950</f>
        <v>0</v>
      </c>
      <c r="L36" s="156"/>
      <c r="M36" s="530">
        <f>+'Ark1'!AI950</f>
        <v>0</v>
      </c>
      <c r="N36" s="175"/>
      <c r="O36" s="81">
        <f>+'Ark1'!S950</f>
        <v>8.5357142857142883</v>
      </c>
      <c r="P36" s="79"/>
      <c r="Q36" s="92" t="str">
        <f>+IF(M36=0,"",'Ark1'!AJ950)</f>
        <v/>
      </c>
      <c r="R36" s="368"/>
      <c r="S36" s="1" t="str">
        <f>+IF(M36=0,"",'Ark1'!AK950)</f>
        <v/>
      </c>
      <c r="T36" s="111"/>
      <c r="U36" s="81">
        <f>+'Ark1'!T950</f>
        <v>4.6696428571428559</v>
      </c>
      <c r="V36" s="79"/>
      <c r="W36" s="156">
        <f>+'Ark1'!U950</f>
        <v>14.621726190476187</v>
      </c>
      <c r="X36" s="156"/>
      <c r="Y36" s="82">
        <f>+IF(G36=0,"",'Ark1'!V950)</f>
        <v>1.1904761904761909</v>
      </c>
      <c r="Z36" s="82">
        <f>+IF(G36=0,"",'Ark1'!W950)</f>
        <v>3.2738095238095242</v>
      </c>
      <c r="AA36" s="73"/>
      <c r="AB36" s="82">
        <f>+IF(G36=0,"",'Ark1'!X950)</f>
        <v>37.797619047619051</v>
      </c>
      <c r="AC36" s="82">
        <f>+IF(G36=0,"",'Ark1'!Y950)</f>
        <v>15.178571428571423</v>
      </c>
      <c r="AD36" s="82">
        <f>+IF(G36=0,"",'Ark1'!Z950)</f>
        <v>8.3970146691309218</v>
      </c>
      <c r="AE36" s="73"/>
      <c r="AF36" s="156">
        <f>+IF(G36=0,"",'Ark1'!Z950)</f>
        <v>8.3970146691309218</v>
      </c>
      <c r="AG36" s="81">
        <f>+IF(G36=0,"",'Ark1'!AB950)</f>
        <v>2.4762745378359599</v>
      </c>
      <c r="AH36" s="81">
        <f>+IF(G36=0,"",'Ark1'!AC950)</f>
        <v>46.190533132543855</v>
      </c>
      <c r="AI36" s="52"/>
      <c r="AJ36" s="81">
        <f t="shared" si="9"/>
        <v>1.7130055788005569</v>
      </c>
      <c r="AK36" s="82">
        <f t="shared" si="10"/>
        <v>21</v>
      </c>
      <c r="AL36" s="47"/>
      <c r="AM36" s="4"/>
      <c r="AN36" s="58"/>
      <c r="AO36" s="58"/>
      <c r="AP36" s="1"/>
      <c r="AQ36" s="18"/>
    </row>
    <row r="37" spans="1:46" ht="15.6">
      <c r="A37" s="160"/>
      <c r="B37" s="79">
        <f>+'Ark1'!C951</f>
        <v>2022</v>
      </c>
      <c r="C37" s="79">
        <f>+'Ark1'!J951</f>
        <v>110</v>
      </c>
      <c r="D37" s="80" t="str">
        <f>VLOOKUP(C37,RNR!$A$1:$B$26,2)</f>
        <v>Gol</v>
      </c>
      <c r="E37" s="79">
        <f>+IF(G37=0,"",'Ark1'!Q951)</f>
        <v>98</v>
      </c>
      <c r="F37" s="79"/>
      <c r="G37" s="532">
        <f>+'Ark1'!R951</f>
        <v>5063</v>
      </c>
      <c r="H37" s="79"/>
      <c r="I37" s="177">
        <f>+IF(G37=0,"",'Ark1'!AG951)</f>
        <v>16.086776969905163</v>
      </c>
      <c r="J37" s="156"/>
      <c r="K37" s="177">
        <f>+'Ark1'!AH951</f>
        <v>0.2962670353545328</v>
      </c>
      <c r="L37" s="156"/>
      <c r="M37" s="530">
        <f>+'Ark1'!AI951</f>
        <v>0</v>
      </c>
      <c r="N37" s="175"/>
      <c r="O37" s="81">
        <f>+'Ark1'!S951</f>
        <v>5.0278491013233264</v>
      </c>
      <c r="P37" s="79"/>
      <c r="Q37" s="92" t="str">
        <f>+IF(M37=0,"",'Ark1'!AJ951)</f>
        <v/>
      </c>
      <c r="R37" s="368"/>
      <c r="S37" s="1" t="str">
        <f>+IF(M37=0,"",'Ark1'!AK951)</f>
        <v/>
      </c>
      <c r="T37" s="111"/>
      <c r="U37" s="81">
        <f>+'Ark1'!T951</f>
        <v>5.4372901441832893</v>
      </c>
      <c r="V37" s="79"/>
      <c r="W37" s="156">
        <f>+'Ark1'!U951</f>
        <v>10.4059253407071</v>
      </c>
      <c r="X37" s="156"/>
      <c r="Y37" s="82">
        <f>+IF(G37=0,"",'Ark1'!V951)</f>
        <v>0.35552044242543945</v>
      </c>
      <c r="Z37" s="82">
        <f>+IF(G37=0,"",'Ark1'!W951)</f>
        <v>1.5405885838435711</v>
      </c>
      <c r="AA37" s="73"/>
      <c r="AB37" s="82">
        <f>+IF(G37=0,"",'Ark1'!X951)</f>
        <v>19.138850483902829</v>
      </c>
      <c r="AC37" s="82">
        <f>+IF(G37=0,"",'Ark1'!Y951)</f>
        <v>7.8807031404305725</v>
      </c>
      <c r="AD37" s="82">
        <f>+IF(G37=0,"",'Ark1'!Z951)</f>
        <v>7.1413842079837266</v>
      </c>
      <c r="AE37" s="73"/>
      <c r="AF37" s="156">
        <f>+IF(G37=0,"",'Ark1'!Z951)</f>
        <v>7.1413842079837266</v>
      </c>
      <c r="AG37" s="81">
        <f>+IF(G37=0,"",'Ark1'!AB951)</f>
        <v>1.9496850766823464</v>
      </c>
      <c r="AH37" s="81">
        <f>+IF(G37=0,"",'Ark1'!AC951)</f>
        <v>5.4133320174551969</v>
      </c>
      <c r="AI37" s="52"/>
      <c r="AJ37" s="81">
        <f t="shared" si="9"/>
        <v>2.0696574481458221</v>
      </c>
      <c r="AK37" s="82">
        <f t="shared" si="10"/>
        <v>51.663265306122447</v>
      </c>
      <c r="AL37" s="47"/>
      <c r="AM37" s="4"/>
      <c r="AN37" s="58"/>
      <c r="AO37" s="58"/>
      <c r="AP37" s="1"/>
      <c r="AQ37" s="18"/>
    </row>
    <row r="38" spans="1:46" ht="15.6">
      <c r="A38" s="160"/>
      <c r="B38" s="79">
        <f>+'Ark1'!C952</f>
        <v>2022</v>
      </c>
      <c r="C38" s="79">
        <f>+'Ark1'!J952</f>
        <v>111</v>
      </c>
      <c r="D38" s="80" t="str">
        <f>VLOOKUP(C38,RNR!$A$1:$B$26,2)</f>
        <v>Forus</v>
      </c>
      <c r="E38" s="79">
        <f>+IF(G38=0,"",'Ark1'!Q952)</f>
        <v>11</v>
      </c>
      <c r="F38" s="79"/>
      <c r="G38" s="532">
        <f>+'Ark1'!R952</f>
        <v>190</v>
      </c>
      <c r="H38" s="79"/>
      <c r="I38" s="177">
        <f>+IF(G38=0,"",'Ark1'!AG952)</f>
        <v>1.0902692696704253</v>
      </c>
      <c r="J38" s="156"/>
      <c r="K38" s="177">
        <f>+'Ark1'!AH952</f>
        <v>0</v>
      </c>
      <c r="L38" s="156"/>
      <c r="M38" s="530">
        <f>+'Ark1'!AI952</f>
        <v>0</v>
      </c>
      <c r="N38" s="175"/>
      <c r="O38" s="81">
        <f>+'Ark1'!S952</f>
        <v>5.3315789473684196</v>
      </c>
      <c r="P38" s="79"/>
      <c r="Q38" s="92" t="str">
        <f>+IF(M38=0,"",'Ark1'!AJ952)</f>
        <v/>
      </c>
      <c r="R38" s="368"/>
      <c r="S38" s="1" t="str">
        <f>+IF(M38=0,"",'Ark1'!AK952)</f>
        <v/>
      </c>
      <c r="T38" s="111"/>
      <c r="U38" s="81">
        <f>+'Ark1'!T952</f>
        <v>4.73157894736842</v>
      </c>
      <c r="V38" s="79"/>
      <c r="W38" s="156">
        <f>+'Ark1'!U952</f>
        <v>18.793157894736833</v>
      </c>
      <c r="X38" s="156"/>
      <c r="Y38" s="82">
        <f>+IF(G38=0,"",'Ark1'!V952)</f>
        <v>4.2105263157894726</v>
      </c>
      <c r="Z38" s="82">
        <f>+IF(G38=0,"",'Ark1'!W952)</f>
        <v>0</v>
      </c>
      <c r="AA38" s="73"/>
      <c r="AB38" s="82">
        <f>+IF(G38=0,"",'Ark1'!X952)</f>
        <v>62.631578947368403</v>
      </c>
      <c r="AC38" s="82">
        <f>+IF(G38=0,"",'Ark1'!Y952)</f>
        <v>25.789473684210527</v>
      </c>
      <c r="AD38" s="82">
        <f>+IF(G38=0,"",'Ark1'!Z952)</f>
        <v>6.9002063681050796</v>
      </c>
      <c r="AE38" s="73"/>
      <c r="AF38" s="156">
        <f>+IF(G38=0,"",'Ark1'!Z952)</f>
        <v>6.9002063681050796</v>
      </c>
      <c r="AG38" s="81">
        <f>+IF(G38=0,"",'Ark1'!AB952)</f>
        <v>1.9645684222934501</v>
      </c>
      <c r="AH38" s="81">
        <f>+IF(G38=0,"",'Ark1'!AC952)</f>
        <v>15.67964366504418</v>
      </c>
      <c r="AI38" s="52"/>
      <c r="AJ38" s="81">
        <f t="shared" si="9"/>
        <v>3.5248766041460997</v>
      </c>
      <c r="AK38" s="82">
        <f t="shared" si="10"/>
        <v>17.272727272727273</v>
      </c>
      <c r="AL38" s="47"/>
      <c r="AM38" s="4"/>
      <c r="AN38" s="58"/>
      <c r="AO38" s="58"/>
      <c r="AP38" s="1"/>
      <c r="AQ38" s="18"/>
    </row>
    <row r="39" spans="1:46" ht="15.6">
      <c r="A39" s="160">
        <f>1+A36</f>
        <v>3</v>
      </c>
      <c r="B39" s="79">
        <f>+'Ark1'!C953</f>
        <v>2022</v>
      </c>
      <c r="C39" s="79">
        <f>+'Ark1'!J953</f>
        <v>116</v>
      </c>
      <c r="D39" s="80" t="str">
        <f>VLOOKUP(C39,RNR!$A$1:$B$26,2)</f>
        <v>Sandeid</v>
      </c>
      <c r="E39" s="79">
        <f>+IF(G39=0,"",'Ark1'!Q953)</f>
        <v>46</v>
      </c>
      <c r="F39" s="79"/>
      <c r="G39" s="532">
        <f>+'Ark1'!R953</f>
        <v>1382</v>
      </c>
      <c r="H39" s="79"/>
      <c r="I39" s="177">
        <f>+IF(G39=0,"",'Ark1'!AG953)</f>
        <v>5.1915986336138555</v>
      </c>
      <c r="J39" s="156"/>
      <c r="K39" s="177">
        <f>+'Ark1'!AH953</f>
        <v>0</v>
      </c>
      <c r="L39" s="156"/>
      <c r="M39" s="530">
        <f>+'Ark1'!AI953</f>
        <v>0</v>
      </c>
      <c r="N39" s="175"/>
      <c r="O39" s="81">
        <f>+'Ark1'!S953</f>
        <v>5.1606367583212736</v>
      </c>
      <c r="P39" s="79"/>
      <c r="Q39" s="92" t="str">
        <f>+IF(M39=0,"",'Ark1'!AJ953)</f>
        <v/>
      </c>
      <c r="R39" s="368"/>
      <c r="S39" s="1" t="str">
        <f>+IF(M39=0,"",'Ark1'!AK953)</f>
        <v/>
      </c>
      <c r="T39" s="111"/>
      <c r="U39" s="81">
        <f>+'Ark1'!T953</f>
        <v>4.4703328509406646</v>
      </c>
      <c r="V39" s="79"/>
      <c r="W39" s="156">
        <f>+'Ark1'!U953</f>
        <v>12.303046309696079</v>
      </c>
      <c r="X39" s="156"/>
      <c r="Y39" s="82">
        <f>+IF(G39=0,"",'Ark1'!V953)</f>
        <v>1.8813314037626625</v>
      </c>
      <c r="Z39" s="82">
        <f>+IF(G39=0,"",'Ark1'!W953)</f>
        <v>0.36179450072358887</v>
      </c>
      <c r="AA39" s="73"/>
      <c r="AB39" s="82">
        <f>+IF(G39=0,"",'Ark1'!X953)</f>
        <v>24.02315484804631</v>
      </c>
      <c r="AC39" s="82">
        <f>+IF(G39=0,"",'Ark1'!Y953)</f>
        <v>9.768451519536903</v>
      </c>
      <c r="AD39" s="82">
        <f>+IF(G39=0,"",'Ark1'!Z953)</f>
        <v>7.2690918378374612</v>
      </c>
      <c r="AE39" s="73"/>
      <c r="AF39" s="156">
        <f>+IF(G39=0,"",'Ark1'!Z953)</f>
        <v>7.2690918378374612</v>
      </c>
      <c r="AG39" s="81">
        <f>+IF(G39=0,"",'Ark1'!AB953)</f>
        <v>1.7437678250988311</v>
      </c>
      <c r="AH39" s="81">
        <f>+IF(G39=0,"",'Ark1'!AC953)</f>
        <v>29.418959182432022</v>
      </c>
      <c r="AI39" s="52"/>
      <c r="AJ39" s="81">
        <f t="shared" ref="AJ39:AJ59" si="11">+IF(G39=0,"",W39/O39)</f>
        <v>2.384017106001119</v>
      </c>
      <c r="AK39" s="82">
        <f t="shared" ref="AK39:AK59" si="12">+IF(G39=0,"",G39/E39)</f>
        <v>30.043478260869566</v>
      </c>
      <c r="AL39" s="47"/>
      <c r="AM39" s="4"/>
      <c r="AN39" s="58"/>
      <c r="AO39" s="58"/>
      <c r="AP39" s="1"/>
      <c r="AQ39" s="18"/>
    </row>
    <row r="40" spans="1:46" ht="15.6">
      <c r="A40" s="160">
        <f t="shared" ref="A40:A59" si="13">1+A39</f>
        <v>4</v>
      </c>
      <c r="B40" s="79">
        <f>+'Ark1'!C954</f>
        <v>2022</v>
      </c>
      <c r="C40" s="79">
        <f>+'Ark1'!J954</f>
        <v>117</v>
      </c>
      <c r="D40" s="80" t="str">
        <f>VLOOKUP(C40,RNR!$A$1:$B$26,2)</f>
        <v>Jæren</v>
      </c>
      <c r="E40" s="79">
        <f>+IF(G40=0,"",'Ark1'!Q954)</f>
        <v>13</v>
      </c>
      <c r="F40" s="79"/>
      <c r="G40" s="532">
        <f>+'Ark1'!R954</f>
        <v>488</v>
      </c>
      <c r="H40" s="79"/>
      <c r="I40" s="177">
        <f>+IF(G40=0,"",'Ark1'!AG954)</f>
        <v>1.8075380240835073</v>
      </c>
      <c r="J40" s="156"/>
      <c r="K40" s="177">
        <f>+'Ark1'!AH954</f>
        <v>0</v>
      </c>
      <c r="L40" s="156"/>
      <c r="M40" s="530">
        <f>+'Ark1'!AI954</f>
        <v>480</v>
      </c>
      <c r="N40" s="175"/>
      <c r="O40" s="81">
        <f>+'Ark1'!S954</f>
        <v>5.1454918032786878</v>
      </c>
      <c r="P40" s="79"/>
      <c r="Q40" s="92">
        <f>+IF(M40=0,"",'Ark1'!AJ954)</f>
        <v>91.569583333333284</v>
      </c>
      <c r="R40" s="368"/>
      <c r="S40" s="1">
        <f>+IF(M40=0,"",'Ark1'!AK954)</f>
        <v>14.832375974532773</v>
      </c>
      <c r="T40" s="111"/>
      <c r="U40" s="81">
        <f>+'Ark1'!T954</f>
        <v>4.2479508196721314</v>
      </c>
      <c r="V40" s="79"/>
      <c r="W40" s="156">
        <f>+'Ark1'!U954</f>
        <v>12.130737704918021</v>
      </c>
      <c r="X40" s="156"/>
      <c r="Y40" s="82">
        <f>+IF(G40=0,"",'Ark1'!V954)</f>
        <v>0.20491803278688528</v>
      </c>
      <c r="Z40" s="82">
        <f>+IF(G40=0,"",'Ark1'!W954)</f>
        <v>0.61475409836065587</v>
      </c>
      <c r="AA40" s="73"/>
      <c r="AB40" s="82">
        <f>+IF(G40=0,"",'Ark1'!X954)</f>
        <v>23.155737704918032</v>
      </c>
      <c r="AC40" s="82">
        <f>+IF(G40=0,"",'Ark1'!Y954)</f>
        <v>3.4836065573770503</v>
      </c>
      <c r="AD40" s="82">
        <f>+IF(G40=0,"",'Ark1'!Z954)</f>
        <v>5.5866899299875721</v>
      </c>
      <c r="AE40" s="73"/>
      <c r="AF40" s="156">
        <f>+IF(G40=0,"",'Ark1'!Z954)</f>
        <v>5.5866899299875721</v>
      </c>
      <c r="AG40" s="81">
        <f>+IF(G40=0,"",'Ark1'!AB954)</f>
        <v>1.5477362837830837</v>
      </c>
      <c r="AH40" s="81">
        <f>+IF(G40=0,"",'Ark1'!AC954)</f>
        <v>8.0814306177251449</v>
      </c>
      <c r="AI40" s="52"/>
      <c r="AJ40" s="81">
        <f t="shared" si="11"/>
        <v>2.3575467941059318</v>
      </c>
      <c r="AK40" s="82">
        <f t="shared" si="12"/>
        <v>37.53846153846154</v>
      </c>
      <c r="AL40" s="47"/>
      <c r="AM40" s="4"/>
      <c r="AN40" s="58"/>
      <c r="AO40" s="58"/>
      <c r="AP40" s="1"/>
      <c r="AQ40" s="18"/>
    </row>
    <row r="41" spans="1:46" ht="15.6">
      <c r="A41" s="160">
        <f t="shared" si="13"/>
        <v>5</v>
      </c>
      <c r="B41" s="79">
        <f>+'Ark1'!C955</f>
        <v>2022</v>
      </c>
      <c r="C41" s="79">
        <f>+'Ark1'!J955</f>
        <v>134</v>
      </c>
      <c r="D41" s="80" t="str">
        <f>VLOOKUP(C41,RNR!$A$1:$B$26,2)</f>
        <v>Førde</v>
      </c>
      <c r="E41" s="79">
        <f>+IF(G41=0,"",'Ark1'!Q955)</f>
        <v>125</v>
      </c>
      <c r="F41" s="79"/>
      <c r="G41" s="532">
        <f>+'Ark1'!R955</f>
        <v>5070</v>
      </c>
      <c r="H41" s="79"/>
      <c r="I41" s="177">
        <f>+IF(G41=0,"",'Ark1'!AG955)</f>
        <v>18.762967118948129</v>
      </c>
      <c r="J41" s="156"/>
      <c r="K41" s="177">
        <f>+'Ark1'!AH955</f>
        <v>0.19723865877712032</v>
      </c>
      <c r="L41" s="156"/>
      <c r="M41" s="530">
        <f>+'Ark1'!AI955</f>
        <v>0</v>
      </c>
      <c r="N41" s="175"/>
      <c r="O41" s="81">
        <f>+'Ark1'!S955</f>
        <v>5.1696252465483239</v>
      </c>
      <c r="P41" s="79"/>
      <c r="Q41" s="92" t="str">
        <f>+IF(M41=0,"",'Ark1'!AJ955)</f>
        <v/>
      </c>
      <c r="R41" s="368"/>
      <c r="S41" s="1" t="str">
        <f>+IF(M41=0,"",'Ark1'!AK955)</f>
        <v/>
      </c>
      <c r="T41" s="111"/>
      <c r="U41" s="81">
        <f>+'Ark1'!T955</f>
        <v>4.8106508875739662</v>
      </c>
      <c r="V41" s="79"/>
      <c r="W41" s="156">
        <f>+'Ark1'!U955</f>
        <v>12.120293885601596</v>
      </c>
      <c r="X41" s="156"/>
      <c r="Y41" s="82">
        <f>+IF(G41=0,"",'Ark1'!V955)</f>
        <v>2.5641025641025639</v>
      </c>
      <c r="Z41" s="82">
        <f>+IF(G41=0,"",'Ark1'!W955)</f>
        <v>0.21696252465483232</v>
      </c>
      <c r="AA41" s="73"/>
      <c r="AB41" s="82">
        <f>+IF(G41=0,"",'Ark1'!X955)</f>
        <v>30.394477317554248</v>
      </c>
      <c r="AC41" s="82">
        <f>+IF(G41=0,"",'Ark1'!Y955)</f>
        <v>10.6508875739645</v>
      </c>
      <c r="AD41" s="82">
        <f>+IF(G41=0,"",'Ark1'!Z955)</f>
        <v>7.5507774076569252</v>
      </c>
      <c r="AE41" s="73"/>
      <c r="AF41" s="156">
        <f>+IF(G41=0,"",'Ark1'!Z955)</f>
        <v>7.5507774076569252</v>
      </c>
      <c r="AG41" s="81">
        <f>+IF(G41=0,"",'Ark1'!AB955)</f>
        <v>1.2680433335939238</v>
      </c>
      <c r="AH41" s="81">
        <f>+IF(G41=0,"",'Ark1'!AC955)</f>
        <v>16.718329906447849</v>
      </c>
      <c r="AI41" s="52"/>
      <c r="AJ41" s="81">
        <f t="shared" si="11"/>
        <v>2.3445207935902359</v>
      </c>
      <c r="AK41" s="82">
        <f t="shared" si="12"/>
        <v>40.56</v>
      </c>
      <c r="AL41" s="47"/>
      <c r="AM41" s="4"/>
      <c r="AN41" s="58"/>
      <c r="AO41" s="58"/>
      <c r="AP41" s="1"/>
      <c r="AQ41" s="18"/>
    </row>
    <row r="42" spans="1:46" ht="15.6">
      <c r="A42" s="160">
        <f t="shared" si="13"/>
        <v>6</v>
      </c>
      <c r="B42" s="79">
        <f>+'Ark1'!C956</f>
        <v>2022</v>
      </c>
      <c r="C42" s="79">
        <f>+'Ark1'!J956</f>
        <v>141</v>
      </c>
      <c r="D42" s="80" t="str">
        <f>VLOOKUP(C42,RNR!$A$1:$B$26,2)</f>
        <v>Ølen</v>
      </c>
      <c r="E42" s="79">
        <f>+IF(G42=0,"",'Ark1'!Q956)</f>
        <v>91</v>
      </c>
      <c r="F42" s="79"/>
      <c r="G42" s="532">
        <f>+'Ark1'!R956</f>
        <v>1433</v>
      </c>
      <c r="H42" s="79"/>
      <c r="I42" s="177">
        <f>+IF(G42=0,"",'Ark1'!AG956)</f>
        <v>6.6981011812751614</v>
      </c>
      <c r="J42" s="156"/>
      <c r="K42" s="177">
        <f>+'Ark1'!AH956</f>
        <v>0.83740404745289598</v>
      </c>
      <c r="L42" s="156"/>
      <c r="M42" s="530">
        <f>+'Ark1'!AI956</f>
        <v>0</v>
      </c>
      <c r="N42" s="175"/>
      <c r="O42" s="81">
        <f>+'Ark1'!S956</f>
        <v>5.35519888346127</v>
      </c>
      <c r="P42" s="79"/>
      <c r="Q42" s="92" t="str">
        <f>+IF(M42=0,"",'Ark1'!AJ956)</f>
        <v/>
      </c>
      <c r="R42" s="368"/>
      <c r="S42" s="1" t="str">
        <f>+IF(M42=0,"",'Ark1'!AK956)</f>
        <v/>
      </c>
      <c r="T42" s="111"/>
      <c r="U42" s="81">
        <f>+'Ark1'!T956</f>
        <v>5.5010467550593161</v>
      </c>
      <c r="V42" s="79"/>
      <c r="W42" s="156">
        <f>+'Ark1'!U956</f>
        <v>15.308234473133275</v>
      </c>
      <c r="X42" s="156"/>
      <c r="Y42" s="82">
        <f>+IF(G42=0,"",'Ark1'!V956)</f>
        <v>1.0467550593161199</v>
      </c>
      <c r="Z42" s="82">
        <f>+IF(G42=0,"",'Ark1'!W956)</f>
        <v>2.861130495464062</v>
      </c>
      <c r="AA42" s="73"/>
      <c r="AB42" s="82">
        <f>+IF(G42=0,"",'Ark1'!X956)</f>
        <v>43.684577808792739</v>
      </c>
      <c r="AC42" s="82">
        <f>+IF(G42=0,"",'Ark1'!Y956)</f>
        <v>20.865317515701321</v>
      </c>
      <c r="AD42" s="82">
        <f>+IF(G42=0,"",'Ark1'!Z956)</f>
        <v>8.4792543860252856</v>
      </c>
      <c r="AE42" s="73"/>
      <c r="AF42" s="156">
        <f>+IF(G42=0,"",'Ark1'!Z956)</f>
        <v>8.4792543860252856</v>
      </c>
      <c r="AG42" s="81">
        <f>+IF(G42=0,"",'Ark1'!AB956)</f>
        <v>2.087454372449923</v>
      </c>
      <c r="AH42" s="81">
        <f>+IF(G42=0,"",'Ark1'!AC956)</f>
        <v>50.483077195155559</v>
      </c>
      <c r="AI42" s="52"/>
      <c r="AJ42" s="81">
        <f t="shared" si="11"/>
        <v>2.8585744070888692</v>
      </c>
      <c r="AK42" s="82">
        <f t="shared" si="12"/>
        <v>15.747252747252746</v>
      </c>
      <c r="AL42" s="47"/>
      <c r="AM42" s="4"/>
      <c r="AN42" s="58"/>
      <c r="AO42" s="58"/>
      <c r="AP42" s="1"/>
      <c r="AQ42" s="18"/>
    </row>
    <row r="43" spans="1:46" ht="15.6">
      <c r="A43" s="160">
        <f t="shared" si="13"/>
        <v>7</v>
      </c>
      <c r="B43" s="79">
        <f>+'Ark1'!C957</f>
        <v>2022</v>
      </c>
      <c r="C43" s="79">
        <f>+'Ark1'!J957</f>
        <v>143</v>
      </c>
      <c r="D43" s="80" t="str">
        <f>VLOOKUP(C43,RNR!$A$1:$B$26,2)</f>
        <v>Nordfjord</v>
      </c>
      <c r="E43" s="79">
        <f>+IF(G43=0,"",'Ark1'!Q957)</f>
        <v>20</v>
      </c>
      <c r="F43" s="79"/>
      <c r="G43" s="532">
        <f>+'Ark1'!R957</f>
        <v>347.53</v>
      </c>
      <c r="H43" s="79"/>
      <c r="I43" s="177">
        <f>+IF(G43=0,"",'Ark1'!AG957)</f>
        <v>1.5476345871261996</v>
      </c>
      <c r="J43" s="156"/>
      <c r="K43" s="177">
        <f>+'Ark1'!AH957</f>
        <v>0</v>
      </c>
      <c r="L43" s="156"/>
      <c r="M43" s="530">
        <f>+'Ark1'!AI957</f>
        <v>0</v>
      </c>
      <c r="N43" s="175"/>
      <c r="O43" s="81">
        <f>+'Ark1'!S957</f>
        <v>5.83851753805427</v>
      </c>
      <c r="P43" s="79"/>
      <c r="Q43" s="92" t="str">
        <f>+IF(M43=0,"",'Ark1'!AJ957)</f>
        <v/>
      </c>
      <c r="R43" s="368"/>
      <c r="S43" s="1" t="str">
        <f>+IF(M43=0,"",'Ark1'!AK957)</f>
        <v/>
      </c>
      <c r="T43" s="111"/>
      <c r="U43" s="81">
        <f>+'Ark1'!T957</f>
        <v>4.5492475469743612</v>
      </c>
      <c r="V43" s="79"/>
      <c r="W43" s="156">
        <f>+'Ark1'!U957</f>
        <v>14.584640174948929</v>
      </c>
      <c r="X43" s="156"/>
      <c r="Y43" s="82">
        <f>+IF(G43=0,"",'Ark1'!V957)</f>
        <v>2.3019595430610313</v>
      </c>
      <c r="Z43" s="82">
        <f>+IF(G43=0,"",'Ark1'!W957)</f>
        <v>0.86323482864788659</v>
      </c>
      <c r="AA43" s="73"/>
      <c r="AB43" s="82">
        <f>+IF(G43=0,"",'Ark1'!X957)</f>
        <v>38.270077403389621</v>
      </c>
      <c r="AC43" s="82">
        <f>+IF(G43=0,"",'Ark1'!Y957)</f>
        <v>11.509797715305156</v>
      </c>
      <c r="AD43" s="82">
        <f>+IF(G43=0,"",'Ark1'!Z957)</f>
        <v>7.1290953094396565</v>
      </c>
      <c r="AE43" s="73"/>
      <c r="AF43" s="156">
        <f>+IF(G43=0,"",'Ark1'!Z957)</f>
        <v>7.1290953094396565</v>
      </c>
      <c r="AG43" s="81">
        <f>+IF(G43=0,"",'Ark1'!AB957)</f>
        <v>1.627203421962865</v>
      </c>
      <c r="AH43" s="81">
        <f>+IF(G43=0,"",'Ark1'!AC957)</f>
        <v>1.2755705416688172</v>
      </c>
      <c r="AI43" s="52"/>
      <c r="AJ43" s="81">
        <f t="shared" si="11"/>
        <v>2.4980040018530749</v>
      </c>
      <c r="AK43" s="82">
        <f t="shared" si="12"/>
        <v>17.3765</v>
      </c>
      <c r="AL43" s="47"/>
      <c r="AM43" s="4"/>
      <c r="AN43" s="58"/>
      <c r="AO43" s="58"/>
      <c r="AP43" s="1"/>
      <c r="AQ43" s="18"/>
    </row>
    <row r="44" spans="1:46" ht="15.6">
      <c r="A44" s="160">
        <f t="shared" si="13"/>
        <v>8</v>
      </c>
      <c r="B44" s="79">
        <f>+'Ark1'!C958</f>
        <v>2022</v>
      </c>
      <c r="C44" s="79">
        <f>+'Ark1'!J958</f>
        <v>147</v>
      </c>
      <c r="D44" s="80" t="str">
        <f>VLOOKUP(C44,RNR!$A$1:$B$26,2)</f>
        <v>Midt-Norge</v>
      </c>
      <c r="E44" s="79">
        <f>+IF(G44=0,"",'Ark1'!Q958)</f>
        <v>11</v>
      </c>
      <c r="F44" s="79"/>
      <c r="G44" s="532">
        <f>+'Ark1'!R958</f>
        <v>180</v>
      </c>
      <c r="H44" s="79"/>
      <c r="I44" s="177">
        <f>+IF(G44=0,"",'Ark1'!AG958)</f>
        <v>0.50985286540333197</v>
      </c>
      <c r="J44" s="156"/>
      <c r="K44" s="177">
        <f>+'Ark1'!AH958</f>
        <v>0</v>
      </c>
      <c r="L44" s="156"/>
      <c r="M44" s="530">
        <f>+'Ark1'!AI958</f>
        <v>0</v>
      </c>
      <c r="N44" s="175"/>
      <c r="O44" s="81">
        <f>+'Ark1'!S958</f>
        <v>4.5388888888888888</v>
      </c>
      <c r="P44" s="79"/>
      <c r="Q44" s="92" t="str">
        <f>+IF(M44=0,"",'Ark1'!AJ958)</f>
        <v/>
      </c>
      <c r="R44" s="368"/>
      <c r="S44" s="1" t="str">
        <f>+IF(M44=0,"",'Ark1'!AK958)</f>
        <v/>
      </c>
      <c r="T44" s="111"/>
      <c r="U44" s="81">
        <f>+'Ark1'!T958</f>
        <v>3.7333333333333343</v>
      </c>
      <c r="V44" s="79"/>
      <c r="W44" s="156">
        <f>+'Ark1'!U958</f>
        <v>9.2766666666666637</v>
      </c>
      <c r="X44" s="156"/>
      <c r="Y44" s="82">
        <f>+IF(G44=0,"",'Ark1'!V958)</f>
        <v>1.1111111111111112</v>
      </c>
      <c r="Z44" s="82">
        <f>+IF(G44=0,"",'Ark1'!W958)</f>
        <v>2.2222222222222223</v>
      </c>
      <c r="AA44" s="73"/>
      <c r="AB44" s="82">
        <f>+IF(G44=0,"",'Ark1'!X958)</f>
        <v>18.888888888888889</v>
      </c>
      <c r="AC44" s="82">
        <f>+IF(G44=0,"",'Ark1'!Y958)</f>
        <v>3.3333333333333344</v>
      </c>
      <c r="AD44" s="82">
        <f>+IF(G44=0,"",'Ark1'!Z958)</f>
        <v>6.0306448890460951</v>
      </c>
      <c r="AE44" s="73"/>
      <c r="AF44" s="156">
        <f>+IF(G44=0,"",'Ark1'!Z958)</f>
        <v>6.0306448890460951</v>
      </c>
      <c r="AG44" s="81">
        <f>+IF(G44=0,"",'Ark1'!AB958)</f>
        <v>2.3228335186912461</v>
      </c>
      <c r="AH44" s="81">
        <f>+IF(G44=0,"",'Ark1'!AC958)</f>
        <v>79.53242041350542</v>
      </c>
      <c r="AI44" s="52"/>
      <c r="AJ44" s="81">
        <f t="shared" si="11"/>
        <v>2.0438188494492038</v>
      </c>
      <c r="AK44" s="82">
        <f t="shared" si="12"/>
        <v>16.363636363636363</v>
      </c>
      <c r="AL44" s="47"/>
      <c r="AM44" s="4"/>
      <c r="AN44" s="58"/>
      <c r="AO44" s="58"/>
      <c r="AP44" s="1"/>
      <c r="AQ44" s="18"/>
    </row>
    <row r="45" spans="1:46" ht="15.6">
      <c r="A45" s="160">
        <f t="shared" si="13"/>
        <v>9</v>
      </c>
      <c r="B45" s="79">
        <f>+'Ark1'!C959</f>
        <v>2022</v>
      </c>
      <c r="C45" s="79">
        <f>+'Ark1'!J959</f>
        <v>155</v>
      </c>
      <c r="D45" s="80" t="str">
        <f>VLOOKUP(C45,RNR!$A$1:$B$26,2)</f>
        <v>Målselv</v>
      </c>
      <c r="E45" s="79">
        <f>+IF(G45=0,"",'Ark1'!Q959)</f>
        <v>59</v>
      </c>
      <c r="F45" s="79"/>
      <c r="G45" s="532">
        <f>+'Ark1'!R959</f>
        <v>2767</v>
      </c>
      <c r="H45" s="79"/>
      <c r="I45" s="177">
        <f>+IF(G45=0,"",'Ark1'!AG959)</f>
        <v>13.836319154214641</v>
      </c>
      <c r="J45" s="156"/>
      <c r="K45" s="177">
        <f>+'Ark1'!AH959</f>
        <v>0</v>
      </c>
      <c r="L45" s="156"/>
      <c r="M45" s="530">
        <f>+'Ark1'!AI959</f>
        <v>0</v>
      </c>
      <c r="N45" s="175"/>
      <c r="O45" s="81">
        <f>+'Ark1'!S959</f>
        <v>4.8247199132634622</v>
      </c>
      <c r="P45" s="79"/>
      <c r="Q45" s="92" t="str">
        <f>+IF(M45=0,"",'Ark1'!AJ959)</f>
        <v/>
      </c>
      <c r="R45" s="368"/>
      <c r="S45" s="1" t="str">
        <f>+IF(M45=0,"",'Ark1'!AK959)</f>
        <v/>
      </c>
      <c r="T45" s="111"/>
      <c r="U45" s="81">
        <f>+'Ark1'!T959</f>
        <v>4.2974340440910739</v>
      </c>
      <c r="V45" s="79"/>
      <c r="W45" s="156">
        <f>+'Ark1'!U959</f>
        <v>16.376873870618027</v>
      </c>
      <c r="X45" s="156"/>
      <c r="Y45" s="82">
        <f>+IF(G45=0,"",'Ark1'!V959)</f>
        <v>2.5298156848572466</v>
      </c>
      <c r="Z45" s="82">
        <f>+IF(G45=0,"",'Ark1'!W959)</f>
        <v>1.7347307553306828</v>
      </c>
      <c r="AA45" s="73"/>
      <c r="AB45" s="82">
        <f>+IF(G45=0,"",'Ark1'!X959)</f>
        <v>50.415612576797969</v>
      </c>
      <c r="AC45" s="82">
        <f>+IF(G45=0,"",'Ark1'!Y959)</f>
        <v>20.130104806649804</v>
      </c>
      <c r="AD45" s="82">
        <f>+IF(G45=0,"",'Ark1'!Z959)</f>
        <v>7.354084120804238</v>
      </c>
      <c r="AE45" s="73"/>
      <c r="AF45" s="156">
        <f>+IF(G45=0,"",'Ark1'!Z959)</f>
        <v>7.354084120804238</v>
      </c>
      <c r="AG45" s="81">
        <f>+IF(G45=0,"",'Ark1'!AB959)</f>
        <v>2.1778704151653003</v>
      </c>
      <c r="AH45" s="81">
        <f>+IF(G45=0,"",'Ark1'!AC959)</f>
        <v>35.975116671868939</v>
      </c>
      <c r="AI45" s="52"/>
      <c r="AJ45" s="81">
        <f t="shared" si="11"/>
        <v>3.3943677902621783</v>
      </c>
      <c r="AK45" s="82">
        <f t="shared" si="12"/>
        <v>46.898305084745765</v>
      </c>
      <c r="AL45" s="47"/>
      <c r="AM45" s="4"/>
      <c r="AN45" s="58"/>
      <c r="AO45" s="58"/>
      <c r="AP45" s="1"/>
      <c r="AQ45" s="18"/>
    </row>
    <row r="46" spans="1:46" ht="15.6">
      <c r="A46" s="160">
        <f t="shared" si="13"/>
        <v>10</v>
      </c>
      <c r="B46" s="79">
        <f>+'Ark1'!C960</f>
        <v>2022</v>
      </c>
      <c r="C46" s="79">
        <f>+'Ark1'!J960</f>
        <v>160</v>
      </c>
      <c r="D46" s="80" t="str">
        <f>VLOOKUP(C46,RNR!$A$1:$B$26,2)</f>
        <v>Oslo</v>
      </c>
      <c r="E46" s="79">
        <f>+IF(G46=0,"",'Ark1'!Q960)</f>
        <v>23</v>
      </c>
      <c r="F46" s="79"/>
      <c r="G46" s="532">
        <f>+'Ark1'!R960</f>
        <v>411</v>
      </c>
      <c r="H46" s="79"/>
      <c r="I46" s="177">
        <f>+IF(G46=0,"",'Ark1'!AG960)</f>
        <v>1.6890059350012403</v>
      </c>
      <c r="J46" s="156"/>
      <c r="K46" s="177">
        <f>+'Ark1'!AH960</f>
        <v>17.518248175182489</v>
      </c>
      <c r="L46" s="156"/>
      <c r="M46" s="530">
        <f>+'Ark1'!AI960</f>
        <v>0</v>
      </c>
      <c r="N46" s="175"/>
      <c r="O46" s="81">
        <f>+'Ark1'!S960</f>
        <v>5.5839416058394162</v>
      </c>
      <c r="P46" s="79"/>
      <c r="Q46" s="92" t="str">
        <f>+IF(M46=0,"",'Ark1'!AJ960)</f>
        <v/>
      </c>
      <c r="R46" s="368"/>
      <c r="S46" s="1" t="str">
        <f>+IF(M46=0,"",'Ark1'!AK960)</f>
        <v/>
      </c>
      <c r="T46" s="111"/>
      <c r="U46" s="81">
        <f>+'Ark1'!T960</f>
        <v>5.0729927007299267</v>
      </c>
      <c r="V46" s="79"/>
      <c r="W46" s="156">
        <f>+'Ark1'!U960</f>
        <v>13.458880778588821</v>
      </c>
      <c r="X46" s="156"/>
      <c r="Y46" s="82">
        <f>+IF(G46=0,"",'Ark1'!V960)</f>
        <v>0.72992700729927051</v>
      </c>
      <c r="Z46" s="82">
        <f>+IF(G46=0,"",'Ark1'!W960)</f>
        <v>1.7031630170316303</v>
      </c>
      <c r="AA46" s="73"/>
      <c r="AB46" s="82">
        <f>+IF(G46=0,"",'Ark1'!X960)</f>
        <v>27.493917274939168</v>
      </c>
      <c r="AC46" s="82">
        <f>+IF(G46=0,"",'Ark1'!Y960)</f>
        <v>10.462287104622872</v>
      </c>
      <c r="AD46" s="82">
        <f>+IF(G46=0,"",'Ark1'!Z960)</f>
        <v>6.8067082778285846</v>
      </c>
      <c r="AE46" s="73"/>
      <c r="AF46" s="156">
        <f>+IF(G46=0,"",'Ark1'!Z960)</f>
        <v>6.8067082778285846</v>
      </c>
      <c r="AG46" s="81">
        <f>+IF(G46=0,"",'Ark1'!AB960)</f>
        <v>2.2135450198022295</v>
      </c>
      <c r="AH46" s="81">
        <f>+IF(G46=0,"",'Ark1'!AC960)</f>
        <v>28.364945641922834</v>
      </c>
      <c r="AI46" s="52"/>
      <c r="AJ46" s="81">
        <f t="shared" si="11"/>
        <v>2.4102832244008736</v>
      </c>
      <c r="AK46" s="82">
        <f t="shared" si="12"/>
        <v>17.869565217391305</v>
      </c>
      <c r="AL46" s="47"/>
      <c r="AM46" s="4"/>
      <c r="AN46" s="58"/>
      <c r="AO46" s="58"/>
      <c r="AP46" s="1"/>
      <c r="AQ46" s="18"/>
    </row>
    <row r="47" spans="1:46" ht="15.6">
      <c r="A47" s="160">
        <f t="shared" si="13"/>
        <v>11</v>
      </c>
      <c r="B47" s="79">
        <f>+'Ark1'!C961</f>
        <v>2022</v>
      </c>
      <c r="C47" s="79">
        <f>+'Ark1'!J961</f>
        <v>171</v>
      </c>
      <c r="D47" s="80" t="str">
        <f>VLOOKUP(C47,RNR!$A$1:$B$26,2)</f>
        <v>Prima</v>
      </c>
      <c r="E47" s="79" t="str">
        <f>+IF(G47=0,"",'Ark1'!Q961)</f>
        <v/>
      </c>
      <c r="F47" s="79"/>
      <c r="G47" s="532">
        <f>+'Ark1'!R961</f>
        <v>0</v>
      </c>
      <c r="H47" s="79"/>
      <c r="I47" s="177" t="str">
        <f>+IF(G47=0,"",'Ark1'!AG961)</f>
        <v/>
      </c>
      <c r="J47" s="156"/>
      <c r="K47" s="177">
        <f>+'Ark1'!AH961</f>
        <v>0</v>
      </c>
      <c r="L47" s="156"/>
      <c r="M47" s="530">
        <f>+'Ark1'!AI961</f>
        <v>0</v>
      </c>
      <c r="N47" s="175"/>
      <c r="O47" s="81">
        <f>+'Ark1'!S961</f>
        <v>0</v>
      </c>
      <c r="P47" s="79"/>
      <c r="Q47" s="92" t="str">
        <f>+IF(M47=0,"",'Ark1'!AJ961)</f>
        <v/>
      </c>
      <c r="R47" s="368"/>
      <c r="S47" s="1" t="str">
        <f>+IF(M47=0,"",'Ark1'!AK961)</f>
        <v/>
      </c>
      <c r="T47" s="111"/>
      <c r="U47" s="81">
        <f>+'Ark1'!T961</f>
        <v>0</v>
      </c>
      <c r="V47" s="79"/>
      <c r="W47" s="156">
        <f>+'Ark1'!U961</f>
        <v>0</v>
      </c>
      <c r="X47" s="156"/>
      <c r="Y47" s="82" t="str">
        <f>+IF(G47=0,"",'Ark1'!V961)</f>
        <v/>
      </c>
      <c r="Z47" s="82" t="str">
        <f>+IF(G47=0,"",'Ark1'!W961)</f>
        <v/>
      </c>
      <c r="AA47" s="73"/>
      <c r="AB47" s="82" t="str">
        <f>+IF(G47=0,"",'Ark1'!X961)</f>
        <v/>
      </c>
      <c r="AC47" s="82" t="str">
        <f>+IF(G47=0,"",'Ark1'!Y961)</f>
        <v/>
      </c>
      <c r="AD47" s="82" t="str">
        <f>+IF(G47=0,"",'Ark1'!Z961)</f>
        <v/>
      </c>
      <c r="AE47" s="73"/>
      <c r="AF47" s="156" t="str">
        <f>+IF(G47=0,"",'Ark1'!Z961)</f>
        <v/>
      </c>
      <c r="AG47" s="81" t="str">
        <f>+IF(G47=0,"",'Ark1'!AB961)</f>
        <v/>
      </c>
      <c r="AH47" s="81" t="str">
        <f>+IF(G47=0,"",'Ark1'!AC961)</f>
        <v/>
      </c>
      <c r="AI47" s="52"/>
      <c r="AJ47" s="81" t="str">
        <f t="shared" si="11"/>
        <v/>
      </c>
      <c r="AK47" s="82" t="str">
        <f t="shared" si="12"/>
        <v/>
      </c>
      <c r="AL47" s="47"/>
      <c r="AM47" s="4"/>
      <c r="AN47" s="58"/>
      <c r="AO47" s="58"/>
      <c r="AP47" s="1"/>
      <c r="AQ47" s="18"/>
    </row>
    <row r="48" spans="1:46" ht="15.6">
      <c r="A48" s="160">
        <f t="shared" si="13"/>
        <v>12</v>
      </c>
      <c r="B48" s="79">
        <f>+'Ark1'!C962</f>
        <v>2022</v>
      </c>
      <c r="C48" s="79">
        <f>+'Ark1'!J962</f>
        <v>175</v>
      </c>
      <c r="D48" s="80" t="str">
        <f>VLOOKUP(C48,RNR!$A$1:$B$26,2)</f>
        <v>Ole Ringdal</v>
      </c>
      <c r="E48" s="79">
        <f>+IF(G48=0,"",'Ark1'!Q962)</f>
        <v>31</v>
      </c>
      <c r="F48" s="79"/>
      <c r="G48" s="532">
        <f>+'Ark1'!R962</f>
        <v>1848</v>
      </c>
      <c r="H48" s="79"/>
      <c r="I48" s="177">
        <f>+IF(G48=0,"",'Ark1'!AG962)</f>
        <v>6.4746245300662251</v>
      </c>
      <c r="J48" s="156"/>
      <c r="K48" s="177">
        <f>+'Ark1'!AH962</f>
        <v>0</v>
      </c>
      <c r="L48" s="156"/>
      <c r="M48" s="530">
        <f>+'Ark1'!AI962</f>
        <v>0</v>
      </c>
      <c r="N48" s="175"/>
      <c r="O48" s="81">
        <f>+'Ark1'!S962</f>
        <v>4.2819264069264076</v>
      </c>
      <c r="P48" s="79"/>
      <c r="Q48" s="92" t="str">
        <f>+IF(M48=0,"",'Ark1'!AJ962)</f>
        <v/>
      </c>
      <c r="R48" s="368"/>
      <c r="S48" s="1" t="str">
        <f>+IF(M48=0,"",'Ark1'!AK962)</f>
        <v/>
      </c>
      <c r="T48" s="111"/>
      <c r="U48" s="81">
        <f>+'Ark1'!T962</f>
        <v>4.5167748917748911</v>
      </c>
      <c r="V48" s="79"/>
      <c r="W48" s="156">
        <f>+'Ark1'!U962</f>
        <v>11.474458874458888</v>
      </c>
      <c r="X48" s="156"/>
      <c r="Y48" s="82">
        <f>+IF(G48=0,"",'Ark1'!V962)</f>
        <v>0.27056277056277056</v>
      </c>
      <c r="Z48" s="82">
        <f>+IF(G48=0,"",'Ark1'!W962)</f>
        <v>0.32467532467532462</v>
      </c>
      <c r="AA48" s="73"/>
      <c r="AB48" s="82">
        <f>+IF(G48=0,"",'Ark1'!X962)</f>
        <v>27.002164502164497</v>
      </c>
      <c r="AC48" s="82">
        <f>+IF(G48=0,"",'Ark1'!Y962)</f>
        <v>9.4155844155844139</v>
      </c>
      <c r="AD48" s="82">
        <f>+IF(G48=0,"",'Ark1'!Z962)</f>
        <v>7.4613431782220445</v>
      </c>
      <c r="AE48" s="73"/>
      <c r="AF48" s="156">
        <f>+IF(G48=0,"",'Ark1'!Z962)</f>
        <v>7.4613431782220445</v>
      </c>
      <c r="AG48" s="81">
        <f>+IF(G48=0,"",'Ark1'!AB962)</f>
        <v>1.6408410330213681</v>
      </c>
      <c r="AH48" s="81">
        <f>+IF(G48=0,"",'Ark1'!AC962)</f>
        <v>9.9830975296849722</v>
      </c>
      <c r="AI48" s="52"/>
      <c r="AJ48" s="81">
        <f t="shared" si="11"/>
        <v>2.6797421963856971</v>
      </c>
      <c r="AK48" s="82">
        <f t="shared" si="12"/>
        <v>59.612903225806448</v>
      </c>
      <c r="AL48" s="47"/>
      <c r="AM48" s="4"/>
      <c r="AN48" s="58"/>
      <c r="AO48" s="58"/>
      <c r="AP48" s="1"/>
      <c r="AQ48" s="18"/>
    </row>
    <row r="49" spans="1:43" ht="15.6">
      <c r="A49" s="160">
        <f t="shared" si="13"/>
        <v>13</v>
      </c>
      <c r="B49" s="79">
        <f>+'Ark1'!C963</f>
        <v>2022</v>
      </c>
      <c r="C49" s="79">
        <f>+'Ark1'!J963</f>
        <v>177</v>
      </c>
      <c r="D49" s="80" t="str">
        <f>VLOOKUP(C49,RNR!$A$1:$B$26,2)</f>
        <v>Slakthuset</v>
      </c>
      <c r="E49" s="79">
        <f>+IF(G49=0,"",'Ark1'!Q963)</f>
        <v>38</v>
      </c>
      <c r="F49" s="79"/>
      <c r="G49" s="532">
        <f>+'Ark1'!R963</f>
        <v>610</v>
      </c>
      <c r="H49" s="79"/>
      <c r="I49" s="177">
        <f>+IF(G49=0,"",'Ark1'!AG963)</f>
        <v>2.4198622163699155</v>
      </c>
      <c r="J49" s="156"/>
      <c r="K49" s="177">
        <f>+'Ark1'!AH963</f>
        <v>0</v>
      </c>
      <c r="L49" s="156"/>
      <c r="M49" s="530">
        <f>+'Ark1'!AI963</f>
        <v>0</v>
      </c>
      <c r="N49" s="175"/>
      <c r="O49" s="81">
        <f>+'Ark1'!S963</f>
        <v>4.8491803278688508</v>
      </c>
      <c r="P49" s="79"/>
      <c r="Q49" s="92" t="str">
        <f>+IF(M49=0,"",'Ark1'!AJ963)</f>
        <v/>
      </c>
      <c r="R49" s="368"/>
      <c r="S49" s="1" t="str">
        <f>+IF(M49=0,"",'Ark1'!AK963)</f>
        <v/>
      </c>
      <c r="T49" s="111"/>
      <c r="U49" s="81">
        <f>+'Ark1'!T963</f>
        <v>3.9114754098360658</v>
      </c>
      <c r="V49" s="79"/>
      <c r="W49" s="156">
        <f>+'Ark1'!U963</f>
        <v>12.992131147540984</v>
      </c>
      <c r="X49" s="156"/>
      <c r="Y49" s="82">
        <f>+IF(G49=0,"",'Ark1'!V963)</f>
        <v>1.4754098360655739</v>
      </c>
      <c r="Z49" s="82">
        <f>+IF(G49=0,"",'Ark1'!W963)</f>
        <v>0.49180327868852464</v>
      </c>
      <c r="AA49" s="73"/>
      <c r="AB49" s="82">
        <f>+IF(G49=0,"",'Ark1'!X963)</f>
        <v>22.950819672131153</v>
      </c>
      <c r="AC49" s="82">
        <f>+IF(G49=0,"",'Ark1'!Y963)</f>
        <v>8.0327868852459012</v>
      </c>
      <c r="AD49" s="82">
        <f>+IF(G49=0,"",'Ark1'!Z963)</f>
        <v>6.0916339068374299</v>
      </c>
      <c r="AE49" s="73"/>
      <c r="AF49" s="156">
        <f>+IF(G49=0,"",'Ark1'!Z963)</f>
        <v>6.0916339068374299</v>
      </c>
      <c r="AG49" s="81">
        <f>+IF(G49=0,"",'Ark1'!AB963)</f>
        <v>1.6768528641725977</v>
      </c>
      <c r="AH49" s="81">
        <f>+IF(G49=0,"",'Ark1'!AC963)</f>
        <v>55.95416856776793</v>
      </c>
      <c r="AI49" s="52"/>
      <c r="AJ49" s="81">
        <f t="shared" si="11"/>
        <v>2.6792427315753899</v>
      </c>
      <c r="AK49" s="82">
        <f t="shared" si="12"/>
        <v>16.05263157894737</v>
      </c>
      <c r="AL49" s="47"/>
      <c r="AM49" s="13"/>
      <c r="AN49" s="58"/>
      <c r="AO49" s="58"/>
      <c r="AP49" s="1"/>
      <c r="AQ49" s="18"/>
    </row>
    <row r="50" spans="1:43" ht="15.6">
      <c r="A50" s="160">
        <f t="shared" si="13"/>
        <v>14</v>
      </c>
      <c r="B50" s="79">
        <f>+'Ark1'!C964</f>
        <v>2022</v>
      </c>
      <c r="C50" s="79">
        <f>+'Ark1'!J964</f>
        <v>178</v>
      </c>
      <c r="D50" s="80" t="str">
        <f>VLOOKUP(C50,RNR!$A$1:$B$26,2)</f>
        <v>Røros</v>
      </c>
      <c r="E50" s="79">
        <f>+IF(G50=0,"",'Ark1'!Q964)</f>
        <v>17</v>
      </c>
      <c r="F50" s="79"/>
      <c r="G50" s="532">
        <f>+'Ark1'!R964</f>
        <v>856</v>
      </c>
      <c r="H50" s="79"/>
      <c r="I50" s="177">
        <f>+IF(G50=0,"",'Ark1'!AG964)</f>
        <v>3.3733096696627922</v>
      </c>
      <c r="J50" s="156"/>
      <c r="K50" s="177">
        <f>+'Ark1'!AH964</f>
        <v>3.2710280373831795</v>
      </c>
      <c r="L50" s="156"/>
      <c r="M50" s="530">
        <f>+'Ark1'!AI964</f>
        <v>0</v>
      </c>
      <c r="N50" s="175"/>
      <c r="O50" s="81">
        <f>+'Ark1'!S964</f>
        <v>4.9579439252336437</v>
      </c>
      <c r="P50" s="79"/>
      <c r="Q50" s="92" t="str">
        <f>+IF(M50=0,"",'Ark1'!AJ964)</f>
        <v/>
      </c>
      <c r="R50" s="368"/>
      <c r="S50" s="1" t="str">
        <f>+IF(M50=0,"",'Ark1'!AK964)</f>
        <v/>
      </c>
      <c r="T50" s="111"/>
      <c r="U50" s="81">
        <f>+'Ark1'!T964</f>
        <v>4.481308411214953</v>
      </c>
      <c r="V50" s="79"/>
      <c r="W50" s="156">
        <f>+'Ark1'!U964</f>
        <v>12.90630841121496</v>
      </c>
      <c r="X50" s="156"/>
      <c r="Y50" s="82">
        <f>+IF(G50=0,"",'Ark1'!V964)</f>
        <v>0.7009345794392523</v>
      </c>
      <c r="Z50" s="82">
        <f>+IF(G50=0,"",'Ark1'!W964)</f>
        <v>0.46728971962616805</v>
      </c>
      <c r="AA50" s="73"/>
      <c r="AB50" s="82">
        <f>+IF(G50=0,"",'Ark1'!X964)</f>
        <v>20.794392523364483</v>
      </c>
      <c r="AC50" s="82">
        <f>+IF(G50=0,"",'Ark1'!Y964)</f>
        <v>6.074766355140186</v>
      </c>
      <c r="AD50" s="82">
        <f>+IF(G50=0,"",'Ark1'!Z964)</f>
        <v>5.5369601311249852</v>
      </c>
      <c r="AE50" s="73"/>
      <c r="AF50" s="156">
        <f>+IF(G50=0,"",'Ark1'!Z964)</f>
        <v>5.5369601311249852</v>
      </c>
      <c r="AG50" s="81">
        <f>+IF(G50=0,"",'Ark1'!AB964)</f>
        <v>1.6610227027049389</v>
      </c>
      <c r="AH50" s="81">
        <f>+IF(G50=0,"",'Ark1'!AC964)</f>
        <v>46.144461020208787</v>
      </c>
      <c r="AI50" s="52"/>
      <c r="AJ50" s="81">
        <f t="shared" si="11"/>
        <v>2.6031573986804921</v>
      </c>
      <c r="AK50" s="82">
        <f t="shared" si="12"/>
        <v>50.352941176470587</v>
      </c>
      <c r="AL50" s="47"/>
      <c r="AM50" s="5"/>
      <c r="AN50" s="58"/>
      <c r="AO50" s="58"/>
      <c r="AP50" s="1"/>
    </row>
    <row r="51" spans="1:43" ht="15.6">
      <c r="A51" s="160">
        <f t="shared" si="13"/>
        <v>15</v>
      </c>
      <c r="B51" s="79">
        <f>+'Ark1'!C965</f>
        <v>2022</v>
      </c>
      <c r="C51" s="79">
        <f>+'Ark1'!J965</f>
        <v>181</v>
      </c>
      <c r="D51" s="80" t="str">
        <f>VLOOKUP(C51,RNR!$A$1:$B$26,2)</f>
        <v>Horns</v>
      </c>
      <c r="E51" s="79">
        <f>+IF(G51=0,"",'Ark1'!Q965)</f>
        <v>23</v>
      </c>
      <c r="F51" s="79"/>
      <c r="G51" s="532">
        <f>+'Ark1'!R965</f>
        <v>677</v>
      </c>
      <c r="H51" s="79"/>
      <c r="I51" s="177">
        <f>+IF(G51=0,"",'Ark1'!AG965)</f>
        <v>2.9205549512413875</v>
      </c>
      <c r="J51" s="156"/>
      <c r="K51" s="177">
        <f>+'Ark1'!AH965</f>
        <v>0</v>
      </c>
      <c r="L51" s="156"/>
      <c r="M51" s="530">
        <f>+'Ark1'!AI965</f>
        <v>0</v>
      </c>
      <c r="N51" s="175"/>
      <c r="O51" s="81">
        <f>+'Ark1'!S965</f>
        <v>5.6395864106351548</v>
      </c>
      <c r="P51" s="79"/>
      <c r="Q51" s="92" t="str">
        <f>+IF(M51=0,"",'Ark1'!AJ965)</f>
        <v/>
      </c>
      <c r="R51" s="368"/>
      <c r="S51" s="1" t="str">
        <f>+IF(M51=0,"",'Ark1'!AK965)</f>
        <v/>
      </c>
      <c r="T51" s="111"/>
      <c r="U51" s="81">
        <f>+'Ark1'!T965</f>
        <v>4.9025110782865591</v>
      </c>
      <c r="V51" s="79"/>
      <c r="W51" s="156">
        <f>+'Ark1'!U965</f>
        <v>14.128508124076804</v>
      </c>
      <c r="X51" s="156"/>
      <c r="Y51" s="82">
        <f>+IF(G51=0,"",'Ark1'!V965)</f>
        <v>2.0679468242245203</v>
      </c>
      <c r="Z51" s="82">
        <f>+IF(G51=0,"",'Ark1'!W965)</f>
        <v>1.6248153618906938</v>
      </c>
      <c r="AA51" s="73"/>
      <c r="AB51" s="82">
        <f>+IF(G51=0,"",'Ark1'!X965)</f>
        <v>40.915805022156569</v>
      </c>
      <c r="AC51" s="82">
        <f>+IF(G51=0,"",'Ark1'!Y965)</f>
        <v>15.214180206794682</v>
      </c>
      <c r="AD51" s="82">
        <f>+IF(G51=0,"",'Ark1'!Z965)</f>
        <v>8.1804825722885948</v>
      </c>
      <c r="AE51" s="73"/>
      <c r="AF51" s="156">
        <f>+IF(G51=0,"",'Ark1'!Z965)</f>
        <v>8.1804825722885948</v>
      </c>
      <c r="AG51" s="81">
        <f>+IF(G51=0,"",'Ark1'!AB965)</f>
        <v>2.0342581934424548</v>
      </c>
      <c r="AH51" s="81">
        <f>+IF(G51=0,"",'Ark1'!AC965)</f>
        <v>55.949464312542041</v>
      </c>
      <c r="AI51" s="52"/>
      <c r="AJ51" s="81">
        <f t="shared" si="11"/>
        <v>2.5052383446830793</v>
      </c>
      <c r="AK51" s="82">
        <f t="shared" si="12"/>
        <v>29.434782608695652</v>
      </c>
      <c r="AL51" s="47"/>
      <c r="AM51" s="13"/>
      <c r="AN51" s="58"/>
      <c r="AO51" s="58"/>
      <c r="AP51" s="1"/>
      <c r="AQ51" s="18"/>
    </row>
    <row r="52" spans="1:43" ht="15.6">
      <c r="A52" s="160">
        <f t="shared" si="13"/>
        <v>16</v>
      </c>
      <c r="B52" s="79">
        <f>+'Ark1'!C966</f>
        <v>2022</v>
      </c>
      <c r="C52" s="79">
        <f>+'Ark1'!J966</f>
        <v>262</v>
      </c>
      <c r="D52" s="80" t="str">
        <f>VLOOKUP(C52,RNR!$A$1:$B$26,2)</f>
        <v>Strilalam</v>
      </c>
      <c r="E52" s="79">
        <f>+IF(G52=0,"",'Ark1'!Q966)</f>
        <v>1</v>
      </c>
      <c r="F52" s="79"/>
      <c r="G52" s="532">
        <f>+'Ark1'!R966</f>
        <v>3</v>
      </c>
      <c r="H52" s="79"/>
      <c r="I52" s="177">
        <f>+IF(G52=0,"",'Ark1'!AG966)</f>
        <v>1.5816492051678396E-2</v>
      </c>
      <c r="J52" s="156"/>
      <c r="K52" s="177">
        <f>+'Ark1'!AH966</f>
        <v>0</v>
      </c>
      <c r="L52" s="156"/>
      <c r="M52" s="530">
        <f>+'Ark1'!AI966</f>
        <v>9</v>
      </c>
      <c r="N52" s="175"/>
      <c r="O52" s="81">
        <f>+'Ark1'!S966</f>
        <v>5</v>
      </c>
      <c r="P52" s="79"/>
      <c r="Q52" s="92">
        <f>+IF(M52=0,"",'Ark1'!AJ966)</f>
        <v>105.1</v>
      </c>
      <c r="R52" s="368"/>
      <c r="S52" s="1">
        <f>+IF(M52=0,"",'Ark1'!AK966)</f>
        <v>14.914278275988528</v>
      </c>
      <c r="T52" s="111"/>
      <c r="U52" s="81">
        <f>+'Ark1'!T966</f>
        <v>5.3333333333333321</v>
      </c>
      <c r="V52" s="79"/>
      <c r="W52" s="156">
        <f>+'Ark1'!U966</f>
        <v>17.266666666666662</v>
      </c>
      <c r="X52" s="156"/>
      <c r="Y52" s="82">
        <f>+IF(G52=0,"",'Ark1'!V966)</f>
        <v>0</v>
      </c>
      <c r="Z52" s="82">
        <f>+IF(G52=0,"",'Ark1'!W966)</f>
        <v>0</v>
      </c>
      <c r="AA52" s="73"/>
      <c r="AB52" s="82">
        <f>+IF(G52=0,"",'Ark1'!X966)</f>
        <v>66.666666666666686</v>
      </c>
      <c r="AC52" s="82">
        <f>+IF(G52=0,"",'Ark1'!Y966)</f>
        <v>0</v>
      </c>
      <c r="AD52" s="82">
        <f>+IF(G52=0,"",'Ark1'!Z966)</f>
        <v>1.8006171781426019</v>
      </c>
      <c r="AE52" s="73"/>
      <c r="AF52" s="156">
        <f>+IF(G52=0,"",'Ark1'!Z966)</f>
        <v>1.8006171781426019</v>
      </c>
      <c r="AG52" s="81">
        <f>+IF(G52=0,"",'Ark1'!AB966)</f>
        <v>0.47140452079103318</v>
      </c>
      <c r="AH52" s="81">
        <f>+IF(G52=0,"",'Ark1'!AC966)</f>
        <v>97.492552570525632</v>
      </c>
      <c r="AI52" s="52"/>
      <c r="AJ52" s="81">
        <f t="shared" si="11"/>
        <v>3.4533333333333323</v>
      </c>
      <c r="AK52" s="82">
        <f t="shared" si="12"/>
        <v>3</v>
      </c>
      <c r="AL52" s="47"/>
      <c r="AM52" s="13"/>
      <c r="AN52" s="58"/>
      <c r="AO52" s="58"/>
      <c r="AP52" s="1"/>
    </row>
    <row r="53" spans="1:43" ht="15.6">
      <c r="A53" s="160">
        <f t="shared" si="13"/>
        <v>17</v>
      </c>
      <c r="B53" s="79">
        <f>+'Ark1'!C967</f>
        <v>2022</v>
      </c>
      <c r="C53" s="79">
        <f>+'Ark1'!J967</f>
        <v>267</v>
      </c>
      <c r="D53" s="80" t="str">
        <f>VLOOKUP(C53,RNR!$A$1:$B$26,2)</f>
        <v>Dalpro</v>
      </c>
      <c r="E53" s="79" t="str">
        <f>+IF(G53=0,"",'Ark1'!Q967)</f>
        <v/>
      </c>
      <c r="F53" s="79"/>
      <c r="G53" s="532">
        <f>+'Ark1'!R967</f>
        <v>0</v>
      </c>
      <c r="H53" s="79"/>
      <c r="I53" s="177" t="str">
        <f>+IF(G53=0,"",'Ark1'!AG967)</f>
        <v/>
      </c>
      <c r="J53" s="156"/>
      <c r="K53" s="177">
        <f>+'Ark1'!AH967</f>
        <v>0</v>
      </c>
      <c r="L53" s="156"/>
      <c r="M53" s="530">
        <f>+'Ark1'!AI967</f>
        <v>0</v>
      </c>
      <c r="N53" s="175"/>
      <c r="O53" s="81">
        <f>+'Ark1'!S967</f>
        <v>0</v>
      </c>
      <c r="P53" s="79"/>
      <c r="Q53" s="92" t="str">
        <f>+IF(M53=0,"",'Ark1'!AJ967)</f>
        <v/>
      </c>
      <c r="R53" s="368"/>
      <c r="S53" s="1" t="str">
        <f>+IF(M53=0,"",'Ark1'!AK967)</f>
        <v/>
      </c>
      <c r="T53" s="111"/>
      <c r="U53" s="81">
        <f>+'Ark1'!T967</f>
        <v>0</v>
      </c>
      <c r="V53" s="79"/>
      <c r="W53" s="156">
        <f>+'Ark1'!U967</f>
        <v>0</v>
      </c>
      <c r="X53" s="156"/>
      <c r="Y53" s="82" t="str">
        <f>+IF(G53=0,"",'Ark1'!V967)</f>
        <v/>
      </c>
      <c r="Z53" s="82" t="str">
        <f>+IF(G53=0,"",'Ark1'!W967)</f>
        <v/>
      </c>
      <c r="AA53" s="73"/>
      <c r="AB53" s="82" t="str">
        <f>+IF(G53=0,"",'Ark1'!X967)</f>
        <v/>
      </c>
      <c r="AC53" s="82" t="str">
        <f>+IF(G53=0,"",'Ark1'!Y967)</f>
        <v/>
      </c>
      <c r="AD53" s="82" t="str">
        <f>+IF(G53=0,"",'Ark1'!Z967)</f>
        <v/>
      </c>
      <c r="AE53" s="73"/>
      <c r="AF53" s="156" t="str">
        <f>+IF(G53=0,"",'Ark1'!Z967)</f>
        <v/>
      </c>
      <c r="AG53" s="81" t="str">
        <f>+IF(G53=0,"",'Ark1'!AB967)</f>
        <v/>
      </c>
      <c r="AH53" s="81" t="str">
        <f>+IF(G53=0,"",'Ark1'!AC967)</f>
        <v/>
      </c>
      <c r="AI53" s="52"/>
      <c r="AJ53" s="81" t="str">
        <f t="shared" si="11"/>
        <v/>
      </c>
      <c r="AK53" s="82" t="str">
        <f t="shared" si="12"/>
        <v/>
      </c>
      <c r="AL53" s="47"/>
      <c r="AM53" s="2"/>
      <c r="AN53" s="58"/>
      <c r="AO53" s="58"/>
      <c r="AP53" s="1"/>
    </row>
    <row r="54" spans="1:43" ht="15.6">
      <c r="A54" s="160">
        <f t="shared" si="13"/>
        <v>18</v>
      </c>
      <c r="B54" s="79">
        <f>+'Ark1'!C968</f>
        <v>2022</v>
      </c>
      <c r="C54" s="79">
        <f>+'Ark1'!J968</f>
        <v>309</v>
      </c>
      <c r="D54" s="80" t="str">
        <f>VLOOKUP(C54,RNR!$A$1:$B$26,2)</f>
        <v>Malvik</v>
      </c>
      <c r="E54" s="79">
        <f>+IF(G54=0,"",'Ark1'!Q968)</f>
        <v>46</v>
      </c>
      <c r="F54" s="79"/>
      <c r="G54" s="532">
        <f>+'Ark1'!R968</f>
        <v>1255</v>
      </c>
      <c r="H54" s="79"/>
      <c r="I54" s="177">
        <f>+IF(G54=0,"",'Ark1'!AG968)</f>
        <v>4.032258926356362</v>
      </c>
      <c r="J54" s="156"/>
      <c r="K54" s="177">
        <f>+'Ark1'!AH968</f>
        <v>1.6733067729083659</v>
      </c>
      <c r="L54" s="156"/>
      <c r="M54" s="530">
        <f>+'Ark1'!AI968</f>
        <v>0</v>
      </c>
      <c r="N54" s="175"/>
      <c r="O54" s="81">
        <f>+'Ark1'!S968</f>
        <v>6.1003984063745005</v>
      </c>
      <c r="P54" s="79"/>
      <c r="Q54" s="92" t="str">
        <f>+IF(M54=0,"",'Ark1'!AJ968)</f>
        <v/>
      </c>
      <c r="R54" s="368"/>
      <c r="S54" s="1" t="str">
        <f>+IF(M54=0,"",'Ark1'!AK968)</f>
        <v/>
      </c>
      <c r="T54" s="111"/>
      <c r="U54" s="81">
        <f>+'Ark1'!T968</f>
        <v>4.8924302788844622</v>
      </c>
      <c r="V54" s="79"/>
      <c r="W54" s="156">
        <f>+'Ark1'!U968</f>
        <v>10.522629482071702</v>
      </c>
      <c r="X54" s="156"/>
      <c r="Y54" s="82">
        <f>+IF(G54=0,"",'Ark1'!V968)</f>
        <v>7.9681274900398377E-2</v>
      </c>
      <c r="Z54" s="82">
        <f>+IF(G54=0,"",'Ark1'!W968)</f>
        <v>1.9920318725099595</v>
      </c>
      <c r="AA54" s="73"/>
      <c r="AB54" s="82">
        <f>+IF(G54=0,"",'Ark1'!X968)</f>
        <v>17.450199203187253</v>
      </c>
      <c r="AC54" s="82">
        <f>+IF(G54=0,"",'Ark1'!Y968)</f>
        <v>5.2589641434262955</v>
      </c>
      <c r="AD54" s="82">
        <f>+IF(G54=0,"",'Ark1'!Z968)</f>
        <v>6.1416660289957798</v>
      </c>
      <c r="AE54" s="73"/>
      <c r="AF54" s="156">
        <f>+IF(G54=0,"",'Ark1'!Z968)</f>
        <v>6.1416660289957798</v>
      </c>
      <c r="AG54" s="81">
        <f>+IF(G54=0,"",'Ark1'!AB968)</f>
        <v>1.9557817213465591</v>
      </c>
      <c r="AH54" s="81">
        <f>+IF(G54=0,"",'Ark1'!AC968)</f>
        <v>7.0554418600048576</v>
      </c>
      <c r="AI54" s="52"/>
      <c r="AJ54" s="81">
        <f t="shared" si="11"/>
        <v>1.7249085684430498</v>
      </c>
      <c r="AK54" s="82">
        <f t="shared" si="12"/>
        <v>27.282608695652176</v>
      </c>
      <c r="AL54" s="47"/>
      <c r="AM54" s="4"/>
      <c r="AN54" s="58"/>
      <c r="AO54" s="58"/>
      <c r="AP54" s="1"/>
    </row>
    <row r="55" spans="1:43" ht="15.6">
      <c r="A55" s="160">
        <f t="shared" si="13"/>
        <v>19</v>
      </c>
      <c r="B55" s="79">
        <f>+'Ark1'!C969</f>
        <v>2022</v>
      </c>
      <c r="C55" s="79">
        <f>+'Ark1'!J969</f>
        <v>470</v>
      </c>
      <c r="D55" s="80" t="str">
        <f>VLOOKUP(C55,RNR!$A$1:$B$26,2)</f>
        <v>Jens Eide</v>
      </c>
      <c r="E55" s="79">
        <f>+IF(G55=0,"",'Ark1'!Q969)</f>
        <v>24</v>
      </c>
      <c r="F55" s="79"/>
      <c r="G55" s="532">
        <f>+'Ark1'!R969</f>
        <v>1336</v>
      </c>
      <c r="H55" s="79"/>
      <c r="I55" s="177">
        <f>+IF(G55=0,"",'Ark1'!AG969)</f>
        <v>3.8499417950039128</v>
      </c>
      <c r="J55" s="156"/>
      <c r="K55" s="177">
        <f>+'Ark1'!AH969</f>
        <v>4.1167664670658679</v>
      </c>
      <c r="L55" s="156"/>
      <c r="M55" s="530">
        <f>+'Ark1'!AI969</f>
        <v>0</v>
      </c>
      <c r="N55" s="175"/>
      <c r="O55" s="81">
        <f>+'Ark1'!S969</f>
        <v>6.3016467065868271</v>
      </c>
      <c r="P55" s="79"/>
      <c r="Q55" s="92" t="str">
        <f>+IF(M55=0,"",'Ark1'!AJ969)</f>
        <v/>
      </c>
      <c r="R55" s="368"/>
      <c r="S55" s="1" t="str">
        <f>+IF(M55=0,"",'Ark1'!AK969)</f>
        <v/>
      </c>
      <c r="T55" s="111"/>
      <c r="U55" s="81">
        <f>+'Ark1'!T969</f>
        <v>4.5755988023952092</v>
      </c>
      <c r="V55" s="79"/>
      <c r="W55" s="156">
        <f>+'Ark1'!U969</f>
        <v>9.4377245508982064</v>
      </c>
      <c r="X55" s="156"/>
      <c r="Y55" s="82">
        <f>+IF(G55=0,"",'Ark1'!V969)</f>
        <v>1.0479041916167662</v>
      </c>
      <c r="Z55" s="82">
        <f>+IF(G55=0,"",'Ark1'!W969)</f>
        <v>0.44910179640718562</v>
      </c>
      <c r="AA55" s="73"/>
      <c r="AB55" s="82">
        <f>+IF(G55=0,"",'Ark1'!X969)</f>
        <v>21.706586826347312</v>
      </c>
      <c r="AC55" s="82">
        <f>+IF(G55=0,"",'Ark1'!Y969)</f>
        <v>6.2125748502994051</v>
      </c>
      <c r="AD55" s="82">
        <f>+IF(G55=0,"",'Ark1'!Z969)</f>
        <v>7.1526312462258996</v>
      </c>
      <c r="AE55" s="73"/>
      <c r="AF55" s="156">
        <f>+IF(G55=0,"",'Ark1'!Z969)</f>
        <v>7.1526312462258996</v>
      </c>
      <c r="AG55" s="81">
        <f>+IF(G55=0,"",'Ark1'!AB969)</f>
        <v>1.4825240758408176</v>
      </c>
      <c r="AH55" s="81">
        <f>+IF(G55=0,"",'Ark1'!AC969)</f>
        <v>14.162933126363139</v>
      </c>
      <c r="AI55" s="52"/>
      <c r="AJ55" s="81">
        <f t="shared" si="11"/>
        <v>1.4976600546383183</v>
      </c>
      <c r="AK55" s="82">
        <f t="shared" si="12"/>
        <v>55.666666666666664</v>
      </c>
      <c r="AL55" s="47"/>
      <c r="AM55" s="4"/>
      <c r="AN55" s="58"/>
      <c r="AO55" s="58"/>
      <c r="AP55" s="1"/>
      <c r="AQ55" s="4"/>
    </row>
    <row r="56" spans="1:43" ht="15.6">
      <c r="A56" s="160">
        <f t="shared" si="13"/>
        <v>20</v>
      </c>
      <c r="B56" s="79">
        <f>+'Ark1'!C970</f>
        <v>2022</v>
      </c>
      <c r="C56" s="79">
        <f>+'Ark1'!J970</f>
        <v>629</v>
      </c>
      <c r="D56" s="80" t="str">
        <f>VLOOKUP(C56,RNR!$A$1:$B$26,2)</f>
        <v>Bø</v>
      </c>
      <c r="E56" s="79">
        <f>+IF(G56=0,"",'Ark1'!Q970)</f>
        <v>8</v>
      </c>
      <c r="F56" s="79"/>
      <c r="G56" s="532">
        <f>+'Ark1'!R970</f>
        <v>406</v>
      </c>
      <c r="H56" s="79"/>
      <c r="I56" s="177">
        <f>+IF(G56=0,"",'Ark1'!AG970)</f>
        <v>2.3137879048109777</v>
      </c>
      <c r="J56" s="156"/>
      <c r="K56" s="177">
        <f>+'Ark1'!AH970</f>
        <v>0</v>
      </c>
      <c r="L56" s="156"/>
      <c r="M56" s="530">
        <f>+'Ark1'!AI970</f>
        <v>0</v>
      </c>
      <c r="N56" s="175"/>
      <c r="O56" s="81">
        <f>+'Ark1'!S970</f>
        <v>5.8004926108374386</v>
      </c>
      <c r="P56" s="79"/>
      <c r="Q56" s="92" t="str">
        <f>+IF(M56=0,"",'Ark1'!AJ970)</f>
        <v/>
      </c>
      <c r="R56" s="368"/>
      <c r="S56" s="1" t="str">
        <f>+IF(M56=0,"",'Ark1'!AK970)</f>
        <v/>
      </c>
      <c r="T56" s="111"/>
      <c r="U56" s="81">
        <f>+'Ark1'!T970</f>
        <v>5.5467980295566512</v>
      </c>
      <c r="V56" s="79"/>
      <c r="W56" s="156">
        <f>+'Ark1'!U970</f>
        <v>18.664532019704449</v>
      </c>
      <c r="X56" s="156"/>
      <c r="Y56" s="82">
        <f>+IF(G56=0,"",'Ark1'!V970)</f>
        <v>3.6945812807881762</v>
      </c>
      <c r="Z56" s="82">
        <f>+IF(G56=0,"",'Ark1'!W970)</f>
        <v>6.6502463054187197</v>
      </c>
      <c r="AA56" s="73"/>
      <c r="AB56" s="82">
        <f>+IF(G56=0,"",'Ark1'!X970)</f>
        <v>61.330049261083751</v>
      </c>
      <c r="AC56" s="82">
        <f>+IF(G56=0,"",'Ark1'!Y970)</f>
        <v>31.03448275862068</v>
      </c>
      <c r="AD56" s="82">
        <f>+IF(G56=0,"",'Ark1'!Z970)</f>
        <v>7.3190771143378814</v>
      </c>
      <c r="AE56" s="73"/>
      <c r="AF56" s="156">
        <f>+IF(G56=0,"",'Ark1'!Z970)</f>
        <v>7.3190771143378814</v>
      </c>
      <c r="AG56" s="81">
        <f>+IF(G56=0,"",'Ark1'!AB970)</f>
        <v>2.4668296187768899</v>
      </c>
      <c r="AH56" s="81">
        <f>+IF(G56=0,"",'Ark1'!AC970)</f>
        <v>54.991507723059186</v>
      </c>
      <c r="AI56" s="52"/>
      <c r="AJ56" s="81">
        <f t="shared" si="11"/>
        <v>3.2177494692144402</v>
      </c>
      <c r="AK56" s="82">
        <f t="shared" si="12"/>
        <v>50.75</v>
      </c>
      <c r="AL56" s="47"/>
      <c r="AM56" s="4"/>
      <c r="AN56" s="58"/>
      <c r="AO56" s="58"/>
      <c r="AP56" s="1"/>
      <c r="AQ56" s="5"/>
    </row>
    <row r="57" spans="1:43" ht="15.6">
      <c r="A57" s="160">
        <f t="shared" si="13"/>
        <v>21</v>
      </c>
      <c r="B57" s="79">
        <f>+'Ark1'!C971</f>
        <v>2022</v>
      </c>
      <c r="C57" s="79">
        <f>+'Ark1'!J971</f>
        <v>643</v>
      </c>
      <c r="D57" s="80" t="str">
        <f>VLOOKUP(C57,RNR!$A$1:$B$26,2)</f>
        <v>Bjerka</v>
      </c>
      <c r="E57" s="79">
        <f>+IF(G57=0,"",'Ark1'!Q971)</f>
        <v>24</v>
      </c>
      <c r="F57" s="79"/>
      <c r="G57" s="532">
        <f>+'Ark1'!R971</f>
        <v>727</v>
      </c>
      <c r="H57" s="79"/>
      <c r="I57" s="177">
        <f>+IF(G57=0,"",'Ark1'!AG971)</f>
        <v>2.9955886338046986</v>
      </c>
      <c r="J57" s="156"/>
      <c r="K57" s="177">
        <f>+'Ark1'!AH971</f>
        <v>0</v>
      </c>
      <c r="L57" s="156"/>
      <c r="M57" s="530">
        <f>+'Ark1'!AI971</f>
        <v>0</v>
      </c>
      <c r="N57" s="175"/>
      <c r="O57" s="81">
        <f>+'Ark1'!S971</f>
        <v>4.4236588720770307</v>
      </c>
      <c r="P57" s="79"/>
      <c r="Q57" s="92" t="str">
        <f>+IF(M57=0,"",'Ark1'!AJ971)</f>
        <v/>
      </c>
      <c r="R57" s="368"/>
      <c r="S57" s="1" t="str">
        <f>+IF(M57=0,"",'Ark1'!AK971)</f>
        <v/>
      </c>
      <c r="T57" s="111"/>
      <c r="U57" s="81">
        <f>+'Ark1'!T971</f>
        <v>4.5006877579092173</v>
      </c>
      <c r="V57" s="79"/>
      <c r="W57" s="156">
        <f>+'Ark1'!U971</f>
        <v>13.494828060522702</v>
      </c>
      <c r="X57" s="156"/>
      <c r="Y57" s="82">
        <f>+IF(G57=0,"",'Ark1'!V971)</f>
        <v>1.2379642365887205</v>
      </c>
      <c r="Z57" s="82">
        <f>+IF(G57=0,"",'Ark1'!W971)</f>
        <v>1.3755158184319125</v>
      </c>
      <c r="AA57" s="73"/>
      <c r="AB57" s="82">
        <f>+IF(G57=0,"",'Ark1'!X971)</f>
        <v>36.038514442916096</v>
      </c>
      <c r="AC57" s="82">
        <f>+IF(G57=0,"",'Ark1'!Y971)</f>
        <v>12.242090784044017</v>
      </c>
      <c r="AD57" s="82">
        <f>+IF(G57=0,"",'Ark1'!Z971)</f>
        <v>7.7398500916272948</v>
      </c>
      <c r="AE57" s="73"/>
      <c r="AF57" s="156">
        <f>+IF(G57=0,"",'Ark1'!Z971)</f>
        <v>7.7398500916272948</v>
      </c>
      <c r="AG57" s="81">
        <f>+IF(G57=0,"",'Ark1'!AB971)</f>
        <v>1.9554001184604552</v>
      </c>
      <c r="AH57" s="81">
        <f>+IF(G57=0,"",'Ark1'!AC971)</f>
        <v>53.795070090065913</v>
      </c>
      <c r="AI57" s="52"/>
      <c r="AJ57" s="81">
        <f t="shared" si="11"/>
        <v>3.050603233830846</v>
      </c>
      <c r="AK57" s="82">
        <f t="shared" si="12"/>
        <v>30.291666666666668</v>
      </c>
      <c r="AL57" s="47"/>
      <c r="AM57" s="4"/>
      <c r="AN57" s="58"/>
      <c r="AO57" s="58"/>
      <c r="AP57" s="1"/>
      <c r="AQ57" s="5"/>
    </row>
    <row r="58" spans="1:43" ht="15.6">
      <c r="A58" s="160">
        <f t="shared" si="13"/>
        <v>22</v>
      </c>
      <c r="B58" s="79">
        <f>+'Ark1'!C972</f>
        <v>2022</v>
      </c>
      <c r="C58" s="79">
        <f>+'Ark1'!J972</f>
        <v>704</v>
      </c>
      <c r="D58" s="80" t="str">
        <f>VLOOKUP(C58,RNR!$A$1:$B$26,2)</f>
        <v>Øre Vilt</v>
      </c>
      <c r="E58" s="79">
        <f>+IF(G58=0,"",'Ark1'!Q972)</f>
        <v>6</v>
      </c>
      <c r="F58" s="79"/>
      <c r="G58" s="532">
        <f>+'Ark1'!R972</f>
        <v>71</v>
      </c>
      <c r="H58" s="79"/>
      <c r="I58" s="177">
        <f>+IF(G58=0,"",'Ark1'!AG972)</f>
        <v>0.34054311940611809</v>
      </c>
      <c r="J58" s="156"/>
      <c r="K58" s="177">
        <f>+'Ark1'!AH972</f>
        <v>0</v>
      </c>
      <c r="L58" s="156"/>
      <c r="M58" s="530">
        <f>+'Ark1'!AI972</f>
        <v>0</v>
      </c>
      <c r="N58" s="175"/>
      <c r="O58" s="81">
        <f>+'Ark1'!S972</f>
        <v>4.788732394366197</v>
      </c>
      <c r="P58" s="79"/>
      <c r="Q58" s="92" t="str">
        <f>+IF(M58=0,"",'Ark1'!AJ972)</f>
        <v/>
      </c>
      <c r="R58" s="368"/>
      <c r="S58" s="1" t="str">
        <f>+IF(M58=0,"",'Ark1'!AK972)</f>
        <v/>
      </c>
      <c r="T58" s="111"/>
      <c r="U58" s="81">
        <f>+'Ark1'!T972</f>
        <v>5.295774647887324</v>
      </c>
      <c r="V58" s="79"/>
      <c r="W58" s="156">
        <f>+'Ark1'!U972</f>
        <v>15.708450704225349</v>
      </c>
      <c r="X58" s="156"/>
      <c r="Y58" s="82">
        <f>+IF(G58=0,"",'Ark1'!V972)</f>
        <v>2.8169014084507031</v>
      </c>
      <c r="Z58" s="82">
        <f>+IF(G58=0,"",'Ark1'!W972)</f>
        <v>4.2253521126760551</v>
      </c>
      <c r="AA58" s="73"/>
      <c r="AB58" s="82">
        <f>+IF(G58=0,"",'Ark1'!X972)</f>
        <v>38.028169014084497</v>
      </c>
      <c r="AC58" s="82">
        <f>+IF(G58=0,"",'Ark1'!Y972)</f>
        <v>15.492957746478874</v>
      </c>
      <c r="AD58" s="82">
        <f>+IF(G58=0,"",'Ark1'!Z972)</f>
        <v>7.2707352143664945</v>
      </c>
      <c r="AE58" s="73"/>
      <c r="AF58" s="156">
        <f>+IF(G58=0,"",'Ark1'!Z972)</f>
        <v>7.2707352143664945</v>
      </c>
      <c r="AG58" s="81">
        <f>+IF(G58=0,"",'Ark1'!AB972)</f>
        <v>1.6816689077858371</v>
      </c>
      <c r="AH58" s="81">
        <f>+IF(G58=0,"",'Ark1'!AC972)</f>
        <v>51.276979182586082</v>
      </c>
      <c r="AI58" s="52"/>
      <c r="AJ58" s="81">
        <f t="shared" si="11"/>
        <v>3.2802941176470584</v>
      </c>
      <c r="AK58" s="82">
        <f t="shared" si="12"/>
        <v>11.833333333333334</v>
      </c>
      <c r="AL58" s="47"/>
      <c r="AM58" s="4"/>
      <c r="AN58" s="58"/>
      <c r="AO58" s="58"/>
      <c r="AP58" s="1"/>
      <c r="AQ58" s="5"/>
    </row>
    <row r="59" spans="1:43" ht="15.6">
      <c r="A59" s="160">
        <f t="shared" si="13"/>
        <v>23</v>
      </c>
      <c r="B59" s="79">
        <f>+'Ark1'!C973</f>
        <v>2022</v>
      </c>
      <c r="C59" s="79">
        <f>+'Ark1'!J973</f>
        <v>802</v>
      </c>
      <c r="D59" s="80" t="str">
        <f>VLOOKUP(C59,RNR!$A$1:$B$26,2)</f>
        <v>Karasjok</v>
      </c>
      <c r="E59" s="79" t="str">
        <f>+IF(G59=0,"",'Ark1'!Q973)</f>
        <v/>
      </c>
      <c r="F59" s="79"/>
      <c r="G59" s="532">
        <f>+'Ark1'!R973</f>
        <v>0</v>
      </c>
      <c r="H59" s="79"/>
      <c r="I59" s="177" t="str">
        <f>+IF(G59=0,"",'Ark1'!AG973)</f>
        <v/>
      </c>
      <c r="J59" s="156"/>
      <c r="K59" s="177">
        <f>+'Ark1'!AH973</f>
        <v>0</v>
      </c>
      <c r="L59" s="156"/>
      <c r="M59" s="530">
        <f>+'Ark1'!AI973</f>
        <v>0</v>
      </c>
      <c r="N59" s="175"/>
      <c r="O59" s="81">
        <f>+'Ark1'!S973</f>
        <v>0</v>
      </c>
      <c r="P59" s="79"/>
      <c r="Q59" s="92" t="str">
        <f>+IF(M59=0,"",'Ark1'!AJ973)</f>
        <v/>
      </c>
      <c r="R59" s="368"/>
      <c r="S59" s="1" t="str">
        <f>+IF(M59=0,"",'Ark1'!AK973)</f>
        <v/>
      </c>
      <c r="T59" s="111"/>
      <c r="U59" s="81">
        <f>+'Ark1'!T973</f>
        <v>0</v>
      </c>
      <c r="V59" s="79"/>
      <c r="W59" s="156">
        <f>+'Ark1'!U973</f>
        <v>0</v>
      </c>
      <c r="X59" s="156"/>
      <c r="Y59" s="82" t="str">
        <f>+IF(G59=0,"",'Ark1'!V973)</f>
        <v/>
      </c>
      <c r="Z59" s="82" t="str">
        <f>+IF(G59=0,"",'Ark1'!W973)</f>
        <v/>
      </c>
      <c r="AA59" s="73"/>
      <c r="AB59" s="82" t="str">
        <f>+IF(G59=0,"",'Ark1'!X973)</f>
        <v/>
      </c>
      <c r="AC59" s="82" t="str">
        <f>+IF(G59=0,"",'Ark1'!Y973)</f>
        <v/>
      </c>
      <c r="AD59" s="82" t="str">
        <f>+IF(G59=0,"",'Ark1'!Z973)</f>
        <v/>
      </c>
      <c r="AE59" s="73"/>
      <c r="AF59" s="156" t="str">
        <f>+IF(G59=0,"",'Ark1'!Z973)</f>
        <v/>
      </c>
      <c r="AG59" s="81" t="str">
        <f>+IF(G59=0,"",'Ark1'!AB973)</f>
        <v/>
      </c>
      <c r="AH59" s="81" t="str">
        <f>+IF(G59=0,"",'Ark1'!AC973)</f>
        <v/>
      </c>
      <c r="AI59" s="52"/>
      <c r="AJ59" s="81" t="str">
        <f t="shared" si="11"/>
        <v/>
      </c>
      <c r="AK59" s="82" t="str">
        <f t="shared" si="12"/>
        <v/>
      </c>
      <c r="AL59" s="47"/>
      <c r="AM59" s="4"/>
      <c r="AN59" s="58"/>
      <c r="AO59" s="58"/>
      <c r="AP59" s="1"/>
      <c r="AQ59" s="5"/>
    </row>
    <row r="60" spans="1:43" ht="15.6">
      <c r="A60" s="160"/>
      <c r="B60" s="47"/>
      <c r="C60" s="47"/>
      <c r="D60" s="47"/>
      <c r="E60" s="47"/>
      <c r="F60" s="47"/>
      <c r="G60" s="341"/>
      <c r="H60" s="47"/>
      <c r="I60" s="90"/>
      <c r="J60" s="90"/>
      <c r="K60" s="90"/>
      <c r="L60" s="90"/>
      <c r="M60" s="341"/>
      <c r="N60" s="90"/>
      <c r="O60" s="47"/>
      <c r="P60" s="47"/>
      <c r="Q60" s="374"/>
      <c r="R60" s="368"/>
      <c r="S60" s="368"/>
      <c r="T60" s="368"/>
      <c r="U60" s="47"/>
      <c r="V60" s="47"/>
      <c r="W60" s="90"/>
      <c r="X60" s="90"/>
      <c r="Y60" s="71"/>
      <c r="Z60" s="71"/>
      <c r="AA60" s="73"/>
      <c r="AB60" s="47"/>
      <c r="AC60" s="47"/>
      <c r="AD60" s="71"/>
      <c r="AE60" s="73"/>
      <c r="AF60" s="90"/>
      <c r="AG60" s="47"/>
      <c r="AH60" s="47"/>
      <c r="AI60" s="52"/>
      <c r="AJ60" s="47"/>
      <c r="AK60" s="71"/>
      <c r="AL60" s="47"/>
      <c r="AM60" s="4"/>
      <c r="AN60" s="58"/>
      <c r="AO60" s="58"/>
      <c r="AP60" s="1"/>
      <c r="AQ60" s="5"/>
    </row>
    <row r="61" spans="1:43" ht="15.6">
      <c r="A61" s="160"/>
      <c r="B61" s="47"/>
      <c r="C61" s="47"/>
      <c r="D61" s="47"/>
      <c r="E61" s="47"/>
      <c r="F61" s="47"/>
      <c r="G61" s="341"/>
      <c r="H61" s="47"/>
      <c r="I61" s="90"/>
      <c r="J61" s="90"/>
      <c r="K61" s="90"/>
      <c r="L61" s="90"/>
      <c r="M61" s="341"/>
      <c r="N61" s="90"/>
      <c r="O61" s="47"/>
      <c r="P61" s="47"/>
      <c r="Q61" s="374"/>
      <c r="R61" s="368"/>
      <c r="S61" s="368"/>
      <c r="T61" s="368"/>
      <c r="U61" s="47"/>
      <c r="V61" s="47"/>
      <c r="W61" s="90"/>
      <c r="X61" s="90"/>
      <c r="Y61" s="71"/>
      <c r="Z61" s="71"/>
      <c r="AA61" s="73"/>
      <c r="AB61" s="47"/>
      <c r="AC61" s="47"/>
      <c r="AD61" s="71"/>
      <c r="AE61" s="71"/>
      <c r="AF61" s="90"/>
      <c r="AG61" s="47"/>
      <c r="AH61" s="47"/>
      <c r="AI61" s="52"/>
      <c r="AJ61" s="47"/>
      <c r="AK61" s="71"/>
      <c r="AL61" s="47"/>
      <c r="AM61" s="4"/>
      <c r="AN61" s="58"/>
      <c r="AO61" s="58"/>
      <c r="AP61" s="1"/>
      <c r="AQ61" s="5"/>
    </row>
    <row r="62" spans="1:43" ht="15.6">
      <c r="A62"/>
      <c r="U62" s="3"/>
      <c r="V62" s="3"/>
      <c r="W62" s="58"/>
      <c r="X62" s="58"/>
      <c r="Y62" s="16"/>
      <c r="Z62" s="16"/>
      <c r="AA62" s="16"/>
      <c r="AB62" s="16"/>
      <c r="AC62" s="3"/>
      <c r="AD62" s="16"/>
      <c r="AE62" s="16"/>
      <c r="AF62" s="58"/>
      <c r="AH62" s="3"/>
      <c r="AI62" s="3"/>
      <c r="AJ62" s="60"/>
      <c r="AL62" s="1"/>
      <c r="AM62" s="4"/>
      <c r="AN62" s="58"/>
      <c r="AO62" s="58"/>
      <c r="AP62" s="1"/>
      <c r="AQ62" s="5"/>
    </row>
    <row r="63" spans="1:43" ht="15.6">
      <c r="A63"/>
      <c r="U63" s="3"/>
      <c r="V63" s="3"/>
      <c r="W63" s="58"/>
      <c r="X63" s="58"/>
      <c r="Y63" s="16"/>
      <c r="Z63" s="16"/>
      <c r="AA63" s="16"/>
      <c r="AB63" s="3"/>
      <c r="AC63" s="3"/>
      <c r="AD63" s="16"/>
      <c r="AE63" s="16"/>
      <c r="AF63" s="58"/>
      <c r="AH63" s="3"/>
      <c r="AI63" s="3"/>
      <c r="AJ63" s="60"/>
      <c r="AL63" s="1"/>
      <c r="AM63" s="4"/>
      <c r="AN63" s="58"/>
      <c r="AO63" s="58"/>
      <c r="AP63" s="1"/>
      <c r="AQ63" s="5"/>
    </row>
    <row r="64" spans="1:43" ht="15.6">
      <c r="A64"/>
      <c r="U64" s="3"/>
      <c r="V64" s="3"/>
      <c r="W64" s="58"/>
      <c r="X64" s="58"/>
      <c r="Y64" s="16"/>
      <c r="Z64" s="16"/>
      <c r="AA64" s="16"/>
      <c r="AB64" s="3"/>
      <c r="AC64" s="3"/>
      <c r="AD64" s="16"/>
      <c r="AE64" s="16"/>
      <c r="AF64" s="58"/>
      <c r="AH64" s="3"/>
      <c r="AI64" s="3"/>
      <c r="AJ64" s="60"/>
      <c r="AL64" s="1"/>
      <c r="AM64" s="4"/>
      <c r="AN64" s="58"/>
      <c r="AO64" s="58"/>
      <c r="AP64" s="1"/>
      <c r="AQ64" s="5"/>
    </row>
    <row r="65" spans="1:58" ht="15.6">
      <c r="A65"/>
      <c r="U65" s="3"/>
      <c r="V65" s="3"/>
      <c r="W65" s="58"/>
      <c r="X65" s="58"/>
      <c r="Y65" s="16"/>
      <c r="Z65" s="16"/>
      <c r="AA65" s="16"/>
      <c r="AB65" s="3"/>
      <c r="AC65" s="3"/>
      <c r="AD65" s="16"/>
      <c r="AE65" s="16"/>
      <c r="AF65" s="58"/>
      <c r="AH65" s="3"/>
      <c r="AI65" s="3"/>
      <c r="AJ65" s="60"/>
      <c r="AL65" s="1"/>
      <c r="AM65" s="4"/>
      <c r="AN65" s="58"/>
      <c r="AO65" s="58"/>
      <c r="AP65" s="1"/>
      <c r="AQ65" s="5"/>
    </row>
    <row r="66" spans="1:58" ht="15.6">
      <c r="A66"/>
      <c r="U66" s="3"/>
      <c r="V66" s="3"/>
      <c r="W66" s="58"/>
      <c r="X66" s="58"/>
      <c r="Y66" s="16"/>
      <c r="Z66" s="16"/>
      <c r="AA66" s="16"/>
      <c r="AB66" s="3"/>
      <c r="AC66" s="3"/>
      <c r="AD66" s="16"/>
      <c r="AE66" s="16"/>
      <c r="AF66" s="58"/>
      <c r="AH66" s="3"/>
      <c r="AI66" s="3"/>
      <c r="AJ66" s="60"/>
      <c r="AL66" s="1"/>
      <c r="AM66" s="4"/>
      <c r="AN66" s="58"/>
      <c r="AO66" s="58"/>
      <c r="AP66" s="1"/>
      <c r="AQ66" s="5"/>
    </row>
    <row r="67" spans="1:58" ht="15.6">
      <c r="A67"/>
      <c r="U67" s="3"/>
      <c r="V67" s="3"/>
      <c r="W67" s="58"/>
      <c r="X67" s="58"/>
      <c r="Y67" s="16"/>
      <c r="Z67" s="16"/>
      <c r="AA67" s="16"/>
      <c r="AB67" s="3"/>
      <c r="AC67" s="3"/>
      <c r="AD67" s="16"/>
      <c r="AE67" s="16"/>
      <c r="AF67" s="58"/>
      <c r="AH67" s="3"/>
      <c r="AI67" s="3"/>
      <c r="AJ67" s="60"/>
      <c r="AL67" s="1"/>
      <c r="AM67" s="4"/>
      <c r="AN67" s="58"/>
      <c r="AO67" s="58"/>
      <c r="AP67" s="1"/>
      <c r="AQ67" s="5"/>
    </row>
    <row r="68" spans="1:58" ht="15.6">
      <c r="A68"/>
      <c r="U68" s="3"/>
      <c r="V68" s="3"/>
      <c r="W68" s="58"/>
      <c r="X68" s="58"/>
      <c r="Y68" s="16"/>
      <c r="Z68" s="16"/>
      <c r="AA68" s="16"/>
      <c r="AB68" s="3"/>
      <c r="AC68" s="3"/>
      <c r="AD68" s="16"/>
      <c r="AE68" s="16"/>
      <c r="AF68" s="58"/>
      <c r="AH68" s="3"/>
      <c r="AI68" s="3"/>
      <c r="AJ68" s="60"/>
      <c r="AL68" s="1"/>
      <c r="AM68" s="4"/>
      <c r="AN68" s="58"/>
      <c r="AO68" s="58"/>
      <c r="AP68" s="1"/>
      <c r="AQ68" s="5"/>
    </row>
    <row r="69" spans="1:58" ht="15.6">
      <c r="A69"/>
      <c r="U69" s="3"/>
      <c r="V69" s="3"/>
      <c r="W69" s="58"/>
      <c r="X69" s="58"/>
      <c r="Y69" s="16"/>
      <c r="Z69" s="16"/>
      <c r="AA69" s="16"/>
      <c r="AB69" s="3"/>
      <c r="AC69" s="3"/>
      <c r="AD69" s="16"/>
      <c r="AE69" s="16"/>
      <c r="AF69" s="58"/>
      <c r="AH69" s="3"/>
      <c r="AI69" s="3"/>
      <c r="AJ69" s="60"/>
      <c r="AL69" s="1"/>
      <c r="AM69" s="4"/>
      <c r="AN69" s="58"/>
      <c r="AO69" s="58"/>
      <c r="AP69" s="1"/>
      <c r="AQ69" s="5"/>
    </row>
    <row r="70" spans="1:58" ht="15.6">
      <c r="A70"/>
      <c r="U70" s="3"/>
      <c r="V70" s="3"/>
      <c r="W70" s="58"/>
      <c r="X70" s="58"/>
      <c r="Y70" s="16"/>
      <c r="Z70" s="16"/>
      <c r="AA70" s="16"/>
      <c r="AB70" s="3"/>
      <c r="AC70" s="3"/>
      <c r="AD70" s="16"/>
      <c r="AE70" s="16"/>
      <c r="AF70" s="58"/>
      <c r="AH70" s="3"/>
      <c r="AI70" s="3"/>
      <c r="AJ70" s="60"/>
      <c r="AL70" s="1"/>
      <c r="AM70" s="4"/>
      <c r="AN70" s="58"/>
      <c r="AO70" s="58"/>
      <c r="AP70" s="1"/>
      <c r="AQ70" s="5"/>
    </row>
    <row r="71" spans="1:58" ht="15.6">
      <c r="A71"/>
      <c r="U71" s="3"/>
      <c r="V71" s="3"/>
      <c r="W71" s="58"/>
      <c r="X71" s="58"/>
      <c r="Y71" s="16"/>
      <c r="Z71" s="16"/>
      <c r="AA71" s="16"/>
      <c r="AB71" s="3"/>
      <c r="AC71" s="3"/>
      <c r="AD71" s="16"/>
      <c r="AE71" s="16"/>
      <c r="AF71" s="58"/>
      <c r="AH71" s="3"/>
      <c r="AI71" s="3"/>
      <c r="AJ71" s="60"/>
      <c r="AL71" s="1"/>
      <c r="AM71" s="1"/>
      <c r="AN71" s="58"/>
      <c r="AO71" s="58"/>
      <c r="AP71" s="1"/>
      <c r="AQ71" s="5"/>
    </row>
    <row r="72" spans="1:58" ht="15.6">
      <c r="U72" s="3"/>
      <c r="V72" s="3"/>
      <c r="W72" s="58"/>
      <c r="X72" s="58"/>
      <c r="Y72" s="16"/>
      <c r="Z72" s="16"/>
      <c r="AA72" s="16"/>
      <c r="AB72" s="3"/>
      <c r="AC72" s="3"/>
      <c r="AD72" s="16"/>
      <c r="AE72" s="16"/>
      <c r="AF72" s="58"/>
      <c r="AH72" s="3"/>
      <c r="AI72" s="3"/>
      <c r="AJ72" s="60"/>
      <c r="AL72" s="1"/>
      <c r="AM72" s="1"/>
      <c r="AN72" s="58"/>
      <c r="AO72" s="58"/>
      <c r="AP72" s="1"/>
      <c r="AQ72" s="1"/>
      <c r="AR72" s="1"/>
      <c r="AS72" s="1"/>
      <c r="AT72" s="1"/>
      <c r="AU72" s="1"/>
      <c r="AV72" s="1"/>
      <c r="AW72" s="1"/>
      <c r="AX72" s="1"/>
      <c r="AY72" s="13"/>
      <c r="AZ72" s="13"/>
      <c r="BA72" s="13"/>
      <c r="BB72" s="13"/>
      <c r="BC72" s="5"/>
      <c r="BD72" s="5"/>
    </row>
    <row r="73" spans="1:58" ht="15.6">
      <c r="U73" s="3"/>
      <c r="V73" s="3"/>
      <c r="W73" s="58"/>
      <c r="X73" s="58"/>
      <c r="Y73" s="16"/>
      <c r="Z73" s="16"/>
      <c r="AA73" s="16"/>
      <c r="AB73" s="3"/>
      <c r="AC73" s="3"/>
      <c r="AD73" s="16"/>
      <c r="AE73" s="16"/>
      <c r="AF73" s="58"/>
      <c r="AH73" s="3"/>
      <c r="AI73" s="3"/>
      <c r="AJ73" s="60"/>
      <c r="AL73" s="1"/>
      <c r="AM73" s="1"/>
      <c r="AN73" s="58"/>
      <c r="AO73" s="58"/>
      <c r="AP73" s="1"/>
      <c r="AQ73" s="1"/>
      <c r="AR73" s="1"/>
      <c r="AS73" s="1"/>
      <c r="AT73" s="1"/>
      <c r="AU73" s="1"/>
      <c r="AV73" s="1"/>
      <c r="AW73" s="1"/>
      <c r="AX73" s="1"/>
      <c r="AY73" s="13"/>
      <c r="AZ73" s="13"/>
      <c r="BA73" s="13"/>
      <c r="BB73" s="13"/>
      <c r="BC73" s="5"/>
      <c r="BD73" s="5"/>
    </row>
    <row r="74" spans="1:58" ht="15.6">
      <c r="U74" s="3"/>
      <c r="V74" s="3"/>
      <c r="W74" s="58"/>
      <c r="X74" s="58"/>
      <c r="Y74" s="16"/>
      <c r="Z74" s="16"/>
      <c r="AA74" s="16"/>
      <c r="AB74" s="3"/>
      <c r="AC74" s="3"/>
      <c r="AD74" s="16"/>
      <c r="AE74" s="16"/>
      <c r="AF74" s="58"/>
      <c r="AH74" s="3"/>
      <c r="AI74" s="3"/>
      <c r="AJ74" s="60"/>
      <c r="AL74" s="1"/>
      <c r="AM74" s="1"/>
      <c r="AN74" s="58"/>
      <c r="AO74" s="58"/>
      <c r="AP74" s="1"/>
      <c r="AQ74" s="1"/>
      <c r="AR74" s="1"/>
      <c r="AS74" s="1"/>
      <c r="AT74" s="1"/>
      <c r="AU74" s="1"/>
      <c r="AV74" s="1"/>
      <c r="AW74" s="1"/>
      <c r="AX74" s="1"/>
      <c r="AY74" s="13"/>
      <c r="AZ74" s="13"/>
      <c r="BA74" s="13"/>
      <c r="BB74" s="13"/>
      <c r="BC74" s="5"/>
      <c r="BD74" s="5"/>
    </row>
    <row r="75" spans="1:58" ht="15.6">
      <c r="U75" s="3"/>
      <c r="V75" s="3"/>
      <c r="W75" s="58"/>
      <c r="X75" s="58"/>
      <c r="Y75" s="16"/>
      <c r="Z75" s="16"/>
      <c r="AA75" s="16"/>
      <c r="AB75" s="3"/>
      <c r="AC75" s="3"/>
      <c r="AD75" s="16"/>
      <c r="AE75" s="16"/>
      <c r="AF75" s="58"/>
      <c r="AH75" s="3"/>
      <c r="AI75" s="3"/>
      <c r="AJ75" s="60"/>
      <c r="AL75" s="1"/>
      <c r="AM75" s="1"/>
      <c r="AN75" s="58"/>
      <c r="AO75" s="58"/>
      <c r="AP75" s="1"/>
      <c r="AQ75" s="1"/>
      <c r="AR75" s="1"/>
      <c r="AS75" s="1"/>
      <c r="AT75" s="1"/>
      <c r="AU75" s="1"/>
      <c r="AV75" s="1"/>
      <c r="AW75" s="1"/>
      <c r="AX75" s="1"/>
      <c r="AY75" s="13"/>
      <c r="AZ75" s="13"/>
      <c r="BA75" s="13"/>
      <c r="BB75" s="13"/>
      <c r="BC75" s="5"/>
      <c r="BD75" s="5"/>
    </row>
    <row r="76" spans="1:58" ht="15.6">
      <c r="U76" s="3"/>
      <c r="V76" s="3"/>
      <c r="W76" s="58"/>
      <c r="X76" s="58"/>
      <c r="Y76" s="16"/>
      <c r="Z76" s="16"/>
      <c r="AA76" s="16"/>
      <c r="AB76" s="3"/>
      <c r="AC76" s="3"/>
      <c r="AD76" s="16"/>
      <c r="AE76" s="16"/>
      <c r="AF76" s="58"/>
      <c r="AH76" s="3"/>
      <c r="AI76" s="3"/>
      <c r="AJ76" s="60"/>
      <c r="AL76" s="1"/>
      <c r="AM76" s="1"/>
      <c r="AN76" s="58"/>
      <c r="AO76" s="58"/>
      <c r="AP76" s="1"/>
      <c r="AQ76" s="1"/>
      <c r="AR76" s="1"/>
      <c r="AS76" s="1"/>
      <c r="AT76" s="1"/>
      <c r="AU76" s="1"/>
      <c r="AV76" s="1"/>
      <c r="AW76" s="1"/>
      <c r="AX76" s="1"/>
      <c r="AY76" s="13"/>
      <c r="AZ76" s="13"/>
      <c r="BA76" s="13"/>
      <c r="BB76" s="13"/>
      <c r="BC76" s="5"/>
      <c r="BD76" s="5"/>
    </row>
    <row r="77" spans="1:58" ht="15.6">
      <c r="U77" s="3"/>
      <c r="V77" s="3"/>
      <c r="W77" s="58"/>
      <c r="X77" s="58"/>
      <c r="Y77" s="16"/>
      <c r="Z77" s="16"/>
      <c r="AA77" s="16"/>
      <c r="AB77" s="3"/>
      <c r="AC77" s="3"/>
      <c r="AD77" s="16"/>
      <c r="AE77" s="16"/>
      <c r="AF77" s="58"/>
      <c r="AH77" s="3"/>
      <c r="AI77" s="3"/>
      <c r="AJ77" s="60"/>
      <c r="AL77" s="1"/>
      <c r="AM77" s="1"/>
      <c r="AN77" s="58"/>
      <c r="AO77" s="58"/>
      <c r="AP77" s="1"/>
      <c r="AQ77" s="1"/>
      <c r="AR77" s="1"/>
      <c r="AS77" s="1"/>
      <c r="AT77" s="1"/>
      <c r="AU77" s="1"/>
      <c r="AV77" s="1"/>
      <c r="AW77" s="1"/>
      <c r="AX77" s="1"/>
      <c r="AY77" s="5"/>
      <c r="AZ77" s="5"/>
      <c r="BA77" s="5"/>
      <c r="BB77" s="5"/>
      <c r="BC77" s="5"/>
      <c r="BD77" s="5"/>
    </row>
    <row r="78" spans="1:58" ht="15.6">
      <c r="U78" s="3"/>
      <c r="V78" s="3"/>
      <c r="W78" s="58"/>
      <c r="X78" s="58"/>
      <c r="Y78" s="16"/>
      <c r="Z78" s="16"/>
      <c r="AA78" s="16"/>
      <c r="AB78" s="3"/>
      <c r="AC78" s="3"/>
      <c r="AD78" s="16"/>
      <c r="AE78" s="16"/>
      <c r="AF78" s="58"/>
      <c r="AH78" s="3"/>
      <c r="AI78" s="3"/>
      <c r="AJ78" s="60"/>
      <c r="AL78" s="1"/>
      <c r="AM78" s="1"/>
      <c r="AN78" s="58"/>
      <c r="AO78" s="58"/>
      <c r="AP78" s="1"/>
      <c r="AQ78" s="1"/>
      <c r="AR78" s="1"/>
      <c r="AS78" s="1"/>
      <c r="AT78" s="1"/>
      <c r="AU78" s="1"/>
      <c r="AV78" s="1"/>
      <c r="AW78" s="1"/>
      <c r="AX78" s="1"/>
      <c r="BB78" s="2"/>
      <c r="BC78" s="13"/>
    </row>
    <row r="79" spans="1:58" ht="15.6">
      <c r="U79" s="3"/>
      <c r="V79" s="3"/>
      <c r="W79" s="58"/>
      <c r="X79" s="58"/>
      <c r="Y79" s="16"/>
      <c r="Z79" s="16"/>
      <c r="AA79" s="16"/>
      <c r="AB79" s="3"/>
      <c r="AC79" s="3"/>
      <c r="AD79" s="16"/>
      <c r="AE79" s="16"/>
      <c r="AF79" s="58"/>
      <c r="AH79" s="3"/>
      <c r="AI79" s="3"/>
      <c r="AJ79" s="60"/>
      <c r="AL79" s="1"/>
      <c r="AM79" s="1"/>
      <c r="AN79" s="58"/>
      <c r="AO79" s="58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B79" s="4"/>
      <c r="BC79" s="5"/>
      <c r="BD79" s="5"/>
      <c r="BF79" s="5"/>
    </row>
    <row r="80" spans="1:58">
      <c r="U80" s="3"/>
      <c r="V80" s="3"/>
      <c r="W80" s="58"/>
      <c r="X80" s="58"/>
      <c r="Y80" s="16"/>
      <c r="Z80" s="16"/>
      <c r="AA80" s="16"/>
      <c r="AB80" s="3"/>
      <c r="AC80" s="3"/>
      <c r="AD80" s="16"/>
      <c r="AE80" s="16"/>
      <c r="AF80" s="58"/>
      <c r="AH80" s="3"/>
      <c r="AI80" s="3"/>
      <c r="AJ80" s="60"/>
      <c r="AL80" s="1"/>
      <c r="AM80" s="1"/>
      <c r="AN80" s="58"/>
      <c r="AO80" s="58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B80" s="4"/>
      <c r="BC80" s="13"/>
    </row>
    <row r="81" spans="21:58">
      <c r="U81" s="3"/>
      <c r="V81" s="3"/>
      <c r="W81" s="58"/>
      <c r="X81" s="58"/>
      <c r="Y81" s="16"/>
      <c r="Z81" s="16"/>
      <c r="AA81" s="16"/>
      <c r="AB81" s="3"/>
      <c r="AC81" s="3"/>
      <c r="AD81" s="16"/>
      <c r="AE81" s="16"/>
      <c r="AF81" s="58"/>
      <c r="AH81" s="3"/>
      <c r="AI81" s="3"/>
      <c r="AJ81" s="60"/>
      <c r="AL81" s="1"/>
      <c r="AM81" s="1"/>
      <c r="AN81" s="58"/>
      <c r="AO81" s="58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B81" s="4"/>
      <c r="BC81" s="13"/>
    </row>
    <row r="82" spans="21:58" ht="15.6">
      <c r="U82" s="3"/>
      <c r="V82" s="3"/>
      <c r="W82" s="58"/>
      <c r="X82" s="58"/>
      <c r="Y82" s="16"/>
      <c r="Z82" s="16"/>
      <c r="AA82" s="16"/>
      <c r="AB82" s="3"/>
      <c r="AC82" s="3"/>
      <c r="AD82" s="16"/>
      <c r="AE82" s="16"/>
      <c r="AF82" s="58"/>
      <c r="AH82" s="3"/>
      <c r="AI82" s="3"/>
      <c r="AJ82" s="60"/>
      <c r="AL82" s="1"/>
      <c r="AM82" s="1"/>
      <c r="AN82" s="58"/>
      <c r="AO82" s="58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B82" s="4"/>
      <c r="BC82" s="5"/>
      <c r="BD82" s="5"/>
      <c r="BF82" s="2"/>
    </row>
    <row r="83" spans="21:58">
      <c r="U83" s="3"/>
      <c r="V83" s="3"/>
      <c r="W83" s="58"/>
      <c r="X83" s="58"/>
      <c r="Y83" s="16"/>
      <c r="Z83" s="16"/>
      <c r="AA83" s="16"/>
      <c r="AB83" s="3"/>
      <c r="AC83" s="3"/>
      <c r="AD83" s="16"/>
      <c r="AE83" s="16"/>
      <c r="AF83" s="58"/>
      <c r="AH83" s="3"/>
      <c r="AI83" s="3"/>
      <c r="AJ83" s="60"/>
      <c r="AL83" s="1"/>
      <c r="AM83" s="1"/>
      <c r="AN83" s="58"/>
      <c r="AO83" s="58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B83" s="4"/>
      <c r="BC83" s="4"/>
      <c r="BD83" s="4"/>
      <c r="BE83" s="4"/>
      <c r="BF83" s="4"/>
    </row>
    <row r="84" spans="21:58" ht="15.6">
      <c r="U84" s="3"/>
      <c r="V84" s="3"/>
      <c r="W84" s="58"/>
      <c r="X84" s="58"/>
      <c r="Y84" s="16"/>
      <c r="Z84" s="16"/>
      <c r="AA84" s="16"/>
      <c r="AB84" s="3"/>
      <c r="AC84" s="3"/>
      <c r="AD84" s="16"/>
      <c r="AE84" s="16"/>
      <c r="AF84" s="58"/>
      <c r="AH84" s="3"/>
      <c r="AI84" s="3"/>
      <c r="AJ84" s="60"/>
      <c r="AL84" s="1"/>
      <c r="AM84" s="1"/>
      <c r="AN84" s="58"/>
      <c r="AO84" s="58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B84" s="4"/>
      <c r="BC84" s="13"/>
      <c r="BD84" s="13"/>
      <c r="BE84" s="1"/>
      <c r="BF84" s="5"/>
    </row>
    <row r="85" spans="21:58" ht="15.6">
      <c r="U85" s="3"/>
      <c r="V85" s="3"/>
      <c r="W85" s="58"/>
      <c r="X85" s="58"/>
      <c r="Y85" s="16"/>
      <c r="Z85" s="16"/>
      <c r="AA85" s="16"/>
      <c r="AB85" s="3"/>
      <c r="AC85" s="3"/>
      <c r="AD85" s="16"/>
      <c r="AE85" s="16"/>
      <c r="AF85" s="58"/>
      <c r="AH85" s="3"/>
      <c r="AI85" s="3"/>
      <c r="AJ85" s="60"/>
      <c r="AL85" s="1"/>
      <c r="AM85" s="1"/>
      <c r="AN85" s="58"/>
      <c r="AO85" s="58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B85" s="4"/>
      <c r="BC85" s="13"/>
      <c r="BD85" s="13"/>
      <c r="BE85" s="1"/>
      <c r="BF85" s="5"/>
    </row>
    <row r="86" spans="21:58" ht="15.6">
      <c r="U86" s="3"/>
      <c r="V86" s="3"/>
      <c r="W86" s="58"/>
      <c r="X86" s="58"/>
      <c r="Y86" s="16"/>
      <c r="Z86" s="16"/>
      <c r="AA86" s="16"/>
      <c r="AB86" s="3"/>
      <c r="AC86" s="3"/>
      <c r="AD86" s="16"/>
      <c r="AE86" s="16"/>
      <c r="AF86" s="58"/>
      <c r="AH86" s="3"/>
      <c r="AI86" s="3"/>
      <c r="AJ86" s="60"/>
      <c r="AL86" s="1"/>
      <c r="AM86" s="1"/>
      <c r="AN86" s="58"/>
      <c r="AO86" s="58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B86" s="4"/>
      <c r="BC86" s="13"/>
      <c r="BD86" s="13"/>
      <c r="BE86" s="1"/>
      <c r="BF86" s="5"/>
    </row>
    <row r="87" spans="21:58" ht="15.6">
      <c r="U87" s="3"/>
      <c r="V87" s="3"/>
      <c r="W87" s="58"/>
      <c r="X87" s="58"/>
      <c r="Y87" s="16"/>
      <c r="Z87" s="16"/>
      <c r="AA87" s="16"/>
      <c r="AB87" s="3"/>
      <c r="AC87" s="3"/>
      <c r="AD87" s="16"/>
      <c r="AE87" s="16"/>
      <c r="AF87" s="58"/>
      <c r="AH87" s="3"/>
      <c r="AI87" s="3"/>
      <c r="AJ87" s="60"/>
      <c r="AL87" s="1"/>
      <c r="AM87" s="1"/>
      <c r="AN87" s="58"/>
      <c r="AO87" s="58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B87" s="4"/>
      <c r="BC87" s="13"/>
      <c r="BD87" s="13"/>
      <c r="BE87" s="1"/>
      <c r="BF87" s="5"/>
    </row>
    <row r="88" spans="21:58" ht="15.6">
      <c r="U88" s="3"/>
      <c r="V88" s="3"/>
      <c r="W88" s="58"/>
      <c r="X88" s="58"/>
      <c r="Y88" s="16"/>
      <c r="Z88" s="16"/>
      <c r="AA88" s="16"/>
      <c r="AB88" s="3"/>
      <c r="AC88" s="3"/>
      <c r="AD88" s="16"/>
      <c r="AE88" s="16"/>
      <c r="AF88" s="58"/>
      <c r="AH88" s="3"/>
      <c r="AI88" s="3"/>
      <c r="AJ88" s="60"/>
      <c r="AL88" s="1"/>
      <c r="AM88" s="1"/>
      <c r="AN88" s="58"/>
      <c r="AO88" s="58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B88" s="4"/>
      <c r="BC88" s="13"/>
      <c r="BD88" s="13"/>
      <c r="BE88" s="13"/>
      <c r="BF88" s="5"/>
    </row>
    <row r="89" spans="21:58" ht="15.6">
      <c r="U89" s="3"/>
      <c r="V89" s="3"/>
      <c r="W89" s="58"/>
      <c r="X89" s="58"/>
      <c r="Y89" s="16"/>
      <c r="Z89" s="16"/>
      <c r="AA89" s="16"/>
      <c r="AB89" s="3"/>
      <c r="AC89" s="3"/>
      <c r="AD89" s="16"/>
      <c r="AE89" s="16"/>
      <c r="AF89" s="58"/>
      <c r="AH89" s="3"/>
      <c r="AI89" s="3"/>
      <c r="AJ89" s="60"/>
      <c r="AL89" s="1"/>
      <c r="AM89" s="1"/>
      <c r="AN89" s="58"/>
      <c r="AO89" s="58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B89" s="4"/>
      <c r="BC89" s="13"/>
      <c r="BD89" s="13"/>
      <c r="BE89" s="13"/>
      <c r="BF89" s="5"/>
    </row>
    <row r="90" spans="21:58" ht="15.6">
      <c r="U90" s="3"/>
      <c r="V90" s="3"/>
      <c r="W90" s="58"/>
      <c r="X90" s="58"/>
      <c r="Y90" s="16"/>
      <c r="Z90" s="16"/>
      <c r="AA90" s="16"/>
      <c r="AB90" s="3"/>
      <c r="AC90" s="3"/>
      <c r="AD90" s="16"/>
      <c r="AE90" s="16"/>
      <c r="AF90" s="58"/>
      <c r="AH90" s="3"/>
      <c r="AI90" s="3"/>
      <c r="AJ90" s="60"/>
      <c r="AL90" s="1"/>
      <c r="AM90" s="1"/>
      <c r="AN90" s="58"/>
      <c r="AO90" s="58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B90" s="4"/>
      <c r="BC90" s="13"/>
      <c r="BD90" s="13"/>
      <c r="BE90" s="13"/>
      <c r="BF90" s="5"/>
    </row>
    <row r="91" spans="21:58" ht="15.6">
      <c r="U91" s="3"/>
      <c r="V91" s="3"/>
      <c r="W91" s="58"/>
      <c r="X91" s="58"/>
      <c r="Y91" s="16"/>
      <c r="Z91" s="16"/>
      <c r="AA91" s="16"/>
      <c r="AB91" s="3"/>
      <c r="AC91" s="3"/>
      <c r="AD91" s="16"/>
      <c r="AE91" s="16"/>
      <c r="AF91" s="58"/>
      <c r="AH91" s="3"/>
      <c r="AI91" s="3"/>
      <c r="AJ91" s="60"/>
      <c r="AL91" s="1"/>
      <c r="AM91" s="1"/>
      <c r="AN91" s="58"/>
      <c r="AO91" s="58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B91" s="4"/>
      <c r="BC91" s="13"/>
      <c r="BD91" s="13"/>
      <c r="BE91" s="13"/>
      <c r="BF91" s="5"/>
    </row>
    <row r="92" spans="21:58" ht="15.6">
      <c r="U92" s="3"/>
      <c r="V92" s="3"/>
      <c r="W92" s="58"/>
      <c r="X92" s="58"/>
      <c r="Y92" s="16"/>
      <c r="Z92" s="16"/>
      <c r="AA92" s="16"/>
      <c r="AB92" s="3"/>
      <c r="AC92" s="3"/>
      <c r="AD92" s="16"/>
      <c r="AE92" s="16"/>
      <c r="AF92" s="58"/>
      <c r="AH92" s="3"/>
      <c r="AI92" s="3"/>
      <c r="AJ92" s="60"/>
      <c r="AL92" s="1"/>
      <c r="AM92" s="1"/>
      <c r="AN92" s="58"/>
      <c r="AO92" s="58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B92" s="4"/>
      <c r="BC92" s="13"/>
      <c r="BD92" s="13"/>
      <c r="BE92" s="5"/>
      <c r="BF92" s="5"/>
    </row>
    <row r="93" spans="21:58" ht="15.6">
      <c r="U93" s="3"/>
      <c r="V93" s="3"/>
      <c r="W93" s="58"/>
      <c r="X93" s="58"/>
      <c r="Y93" s="16"/>
      <c r="Z93" s="16"/>
      <c r="AA93" s="16"/>
      <c r="AB93" s="3"/>
      <c r="AC93" s="3"/>
      <c r="AD93" s="16"/>
      <c r="AE93" s="16"/>
      <c r="AF93" s="58"/>
      <c r="AH93" s="3"/>
      <c r="AI93" s="3"/>
      <c r="AJ93" s="60"/>
      <c r="AL93" s="1"/>
      <c r="AM93" s="1"/>
      <c r="AN93" s="58"/>
      <c r="AO93" s="58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B93" s="4"/>
      <c r="BC93" s="13"/>
      <c r="BD93" s="13"/>
      <c r="BE93" s="5"/>
      <c r="BF93" s="5"/>
    </row>
    <row r="94" spans="21:58" ht="15.6">
      <c r="U94" s="3"/>
      <c r="V94" s="3"/>
      <c r="W94" s="58"/>
      <c r="X94" s="58"/>
      <c r="Y94" s="16"/>
      <c r="Z94" s="16"/>
      <c r="AA94" s="16"/>
      <c r="AB94" s="3"/>
      <c r="AC94" s="3"/>
      <c r="AD94" s="16"/>
      <c r="AE94" s="16"/>
      <c r="AF94" s="58"/>
      <c r="AH94" s="3"/>
      <c r="AI94" s="3"/>
      <c r="AJ94" s="60"/>
      <c r="AL94" s="1"/>
      <c r="AM94" s="1"/>
      <c r="AN94" s="58"/>
      <c r="AO94" s="58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B94" s="4"/>
      <c r="BC94" s="13"/>
      <c r="BD94" s="13"/>
      <c r="BE94" s="5"/>
      <c r="BF94" s="5"/>
    </row>
    <row r="95" spans="21:58" ht="15.6">
      <c r="U95" s="3"/>
      <c r="V95" s="3"/>
      <c r="W95" s="58"/>
      <c r="X95" s="58"/>
      <c r="Y95" s="16"/>
      <c r="Z95" s="16"/>
      <c r="AA95" s="16"/>
      <c r="AB95" s="3"/>
      <c r="AC95" s="3"/>
      <c r="AD95" s="16"/>
      <c r="AE95" s="16"/>
      <c r="AF95" s="58"/>
      <c r="AH95" s="3"/>
      <c r="AI95" s="3"/>
      <c r="AJ95" s="60"/>
      <c r="AL95" s="1"/>
      <c r="AM95" s="1"/>
      <c r="AN95" s="58"/>
      <c r="AO95" s="58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B95" s="4"/>
      <c r="BC95" s="13"/>
      <c r="BD95" s="13"/>
      <c r="BE95" s="5"/>
      <c r="BF95" s="5"/>
    </row>
    <row r="96" spans="21:58" ht="15.6">
      <c r="AL96" s="1"/>
      <c r="AM96" s="1"/>
      <c r="AN96" s="58"/>
      <c r="AO96" s="58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B96" s="4"/>
      <c r="BC96" s="13"/>
      <c r="BD96" s="13"/>
      <c r="BE96" s="5"/>
      <c r="BF96" s="5"/>
    </row>
    <row r="97" spans="21:58" ht="15.6">
      <c r="AL97" s="1"/>
      <c r="AM97" s="1"/>
      <c r="AN97" s="58"/>
      <c r="AO97" s="58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B97" s="13"/>
      <c r="BC97" s="13"/>
      <c r="BD97" s="13"/>
      <c r="BE97" s="5"/>
      <c r="BF97" s="5"/>
    </row>
    <row r="98" spans="21:58" ht="15.6">
      <c r="U98" s="3"/>
      <c r="V98" s="3"/>
      <c r="W98" s="58"/>
      <c r="X98" s="58"/>
      <c r="Y98" s="16"/>
      <c r="Z98" s="16"/>
      <c r="AA98" s="16"/>
      <c r="AB98" s="3"/>
      <c r="AC98" s="3"/>
      <c r="AD98" s="16"/>
      <c r="AE98" s="16"/>
      <c r="AF98" s="58"/>
      <c r="AH98" s="3"/>
      <c r="AI98" s="3"/>
      <c r="AJ98" s="60"/>
      <c r="AL98" s="1"/>
      <c r="AM98" s="1"/>
      <c r="AN98" s="58"/>
      <c r="AO98" s="58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B98" s="5"/>
      <c r="BC98" s="13"/>
      <c r="BD98" s="13"/>
      <c r="BE98" s="5"/>
      <c r="BF98" s="5"/>
    </row>
    <row r="99" spans="21:58" ht="15.6">
      <c r="U99" s="3"/>
      <c r="V99" s="3"/>
      <c r="W99" s="58"/>
      <c r="X99" s="58"/>
      <c r="Y99" s="16"/>
      <c r="Z99" s="16"/>
      <c r="AA99" s="16"/>
      <c r="AB99" s="3"/>
      <c r="AC99" s="3"/>
      <c r="AD99" s="16"/>
      <c r="AE99" s="16"/>
      <c r="AF99" s="58"/>
      <c r="AH99" s="3"/>
      <c r="AI99" s="3"/>
      <c r="AJ99" s="60"/>
      <c r="AL99" s="1"/>
      <c r="AM99" s="1"/>
      <c r="AN99" s="58"/>
      <c r="AO99" s="58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B99" s="13"/>
      <c r="BC99" s="13"/>
      <c r="BD99" s="13"/>
      <c r="BE99" s="5"/>
      <c r="BF99" s="5"/>
    </row>
    <row r="100" spans="21:58" ht="15.6">
      <c r="U100" s="3"/>
      <c r="V100" s="3"/>
      <c r="W100" s="58"/>
      <c r="X100" s="58"/>
      <c r="Y100" s="16"/>
      <c r="Z100" s="16"/>
      <c r="AA100" s="16"/>
      <c r="AB100" s="3"/>
      <c r="AC100" s="3"/>
      <c r="AD100" s="16"/>
      <c r="AE100" s="16"/>
      <c r="AF100" s="58"/>
      <c r="AH100" s="3"/>
      <c r="AI100" s="3"/>
      <c r="AJ100" s="60"/>
      <c r="AL100" s="1"/>
      <c r="AM100" s="1"/>
      <c r="AN100" s="58"/>
      <c r="AO100" s="58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B100" s="13"/>
      <c r="BC100" s="5"/>
      <c r="BD100" s="5"/>
      <c r="BE100" s="5"/>
      <c r="BF100" s="5"/>
    </row>
    <row r="101" spans="21:58">
      <c r="U101" s="3"/>
      <c r="V101" s="3"/>
      <c r="W101" s="58"/>
      <c r="X101" s="58"/>
      <c r="Y101" s="16"/>
      <c r="Z101" s="16"/>
      <c r="AA101" s="16"/>
      <c r="AB101" s="3"/>
      <c r="AC101" s="3"/>
      <c r="AD101" s="16"/>
      <c r="AE101" s="16"/>
      <c r="AF101" s="58"/>
      <c r="AH101" s="3"/>
      <c r="AI101" s="3"/>
      <c r="AJ101" s="60"/>
      <c r="AL101" s="1"/>
      <c r="AM101" s="1"/>
      <c r="AN101" s="58"/>
      <c r="AO101" s="58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B101" s="13"/>
      <c r="BC101" s="13"/>
    </row>
    <row r="102" spans="21:58" ht="15.6">
      <c r="U102" s="3"/>
      <c r="V102" s="3"/>
      <c r="W102" s="58"/>
      <c r="X102" s="58"/>
      <c r="Y102" s="16"/>
      <c r="Z102" s="16"/>
      <c r="AA102" s="16"/>
      <c r="AB102" s="3"/>
      <c r="AC102" s="3"/>
      <c r="AD102" s="16"/>
      <c r="AE102" s="16"/>
      <c r="AF102" s="58"/>
      <c r="AH102" s="3"/>
      <c r="AI102" s="3"/>
      <c r="AJ102" s="60"/>
      <c r="AL102" s="1"/>
      <c r="AM102" s="1"/>
      <c r="AN102" s="58"/>
      <c r="AO102" s="58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B102" s="13"/>
      <c r="BC102" s="5"/>
      <c r="BD102" s="5"/>
      <c r="BF102" s="5"/>
    </row>
    <row r="103" spans="21:58">
      <c r="U103" s="3"/>
      <c r="V103" s="3"/>
      <c r="W103" s="58"/>
      <c r="X103" s="58"/>
      <c r="Y103" s="16"/>
      <c r="Z103" s="16"/>
      <c r="AA103" s="16"/>
      <c r="AB103" s="3"/>
      <c r="AC103" s="3"/>
      <c r="AD103" s="16"/>
      <c r="AE103" s="16"/>
      <c r="AF103" s="58"/>
      <c r="AH103" s="3"/>
      <c r="AI103" s="3"/>
      <c r="AJ103" s="60"/>
      <c r="AL103" s="1"/>
      <c r="AM103" s="1"/>
      <c r="AN103" s="58"/>
      <c r="AO103" s="58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B103" s="13"/>
      <c r="BC103" s="13"/>
    </row>
    <row r="104" spans="21:58">
      <c r="U104" s="3"/>
      <c r="V104" s="3"/>
      <c r="W104" s="58"/>
      <c r="X104" s="58"/>
      <c r="Y104" s="16"/>
      <c r="Z104" s="16"/>
      <c r="AA104" s="16"/>
      <c r="AB104" s="3"/>
      <c r="AC104" s="3"/>
      <c r="AD104" s="16"/>
      <c r="AE104" s="16"/>
      <c r="AF104" s="58"/>
      <c r="AH104" s="3"/>
      <c r="AI104" s="3"/>
      <c r="AJ104" s="60"/>
      <c r="AL104" s="1"/>
      <c r="AM104" s="1"/>
      <c r="AN104" s="58"/>
      <c r="AO104" s="58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B104" s="13"/>
      <c r="BC104" s="13"/>
    </row>
    <row r="105" spans="21:58">
      <c r="U105" s="3"/>
      <c r="V105" s="3"/>
      <c r="W105" s="58"/>
      <c r="X105" s="58"/>
      <c r="Y105" s="16"/>
      <c r="Z105" s="16"/>
      <c r="AA105" s="16"/>
      <c r="AB105" s="3"/>
      <c r="AC105" s="3"/>
      <c r="AD105" s="16"/>
      <c r="AE105" s="16"/>
      <c r="AF105" s="58"/>
      <c r="AH105" s="3"/>
      <c r="AI105" s="3"/>
      <c r="AJ105" s="60"/>
      <c r="AL105" s="1"/>
      <c r="AM105" s="1"/>
      <c r="AN105" s="58"/>
      <c r="AO105" s="58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B105" s="13"/>
      <c r="BC105" s="13"/>
    </row>
    <row r="106" spans="21:58">
      <c r="U106" s="3"/>
      <c r="V106" s="3"/>
      <c r="W106" s="58"/>
      <c r="X106" s="58"/>
      <c r="Y106" s="16"/>
      <c r="Z106" s="16"/>
      <c r="AA106" s="16"/>
      <c r="AB106" s="3"/>
      <c r="AC106" s="3"/>
      <c r="AD106" s="16"/>
      <c r="AE106" s="16"/>
      <c r="AF106" s="58"/>
      <c r="AH106" s="3"/>
      <c r="AI106" s="3"/>
      <c r="AJ106" s="60"/>
      <c r="AN106" s="58"/>
      <c r="AO106" s="58"/>
      <c r="AP106" s="1"/>
      <c r="AX106" s="1"/>
      <c r="AY106" s="1"/>
      <c r="AZ106" s="1"/>
      <c r="BB106" s="13"/>
      <c r="BC106" s="13"/>
    </row>
    <row r="107" spans="21:58">
      <c r="U107" s="3"/>
      <c r="V107" s="3"/>
      <c r="W107" s="58"/>
      <c r="X107" s="58"/>
      <c r="Y107" s="16"/>
      <c r="Z107" s="16"/>
      <c r="AA107" s="16"/>
      <c r="AB107" s="3"/>
      <c r="AC107" s="3"/>
      <c r="AD107" s="16"/>
      <c r="AE107" s="16"/>
      <c r="AF107" s="58"/>
      <c r="AH107" s="3"/>
      <c r="AI107" s="3"/>
      <c r="AJ107" s="60"/>
      <c r="AN107" s="58"/>
      <c r="AO107" s="58"/>
      <c r="AP107" s="1"/>
      <c r="AX107" s="1"/>
      <c r="AY107" s="1"/>
      <c r="AZ107" s="1"/>
      <c r="BB107" s="13"/>
      <c r="BC107" s="13"/>
    </row>
    <row r="108" spans="21:58">
      <c r="U108" s="3"/>
      <c r="V108" s="3"/>
      <c r="W108" s="58"/>
      <c r="X108" s="58"/>
      <c r="Y108" s="16"/>
      <c r="Z108" s="16"/>
      <c r="AA108" s="16"/>
      <c r="AB108" s="3"/>
      <c r="AC108" s="3"/>
      <c r="AD108" s="16"/>
      <c r="AE108" s="16"/>
      <c r="AF108" s="58"/>
      <c r="AH108" s="3"/>
      <c r="AI108" s="3"/>
      <c r="AJ108" s="60"/>
      <c r="AL108" s="1"/>
      <c r="AM108" s="1"/>
      <c r="AN108" s="58"/>
      <c r="AO108" s="58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B108" s="13"/>
      <c r="BC108" s="13"/>
    </row>
    <row r="109" spans="21:58">
      <c r="U109" s="3"/>
      <c r="V109" s="3"/>
      <c r="W109" s="58"/>
      <c r="X109" s="58"/>
      <c r="Y109" s="16"/>
      <c r="Z109" s="16"/>
      <c r="AA109" s="16"/>
      <c r="AB109" s="3"/>
      <c r="AC109" s="3"/>
      <c r="AD109" s="16"/>
      <c r="AE109" s="16"/>
      <c r="AF109" s="58"/>
      <c r="AH109" s="3"/>
      <c r="AI109" s="3"/>
      <c r="AJ109" s="60"/>
      <c r="AL109" s="1"/>
      <c r="AM109" s="1"/>
      <c r="AN109" s="58"/>
      <c r="AO109" s="58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B109" s="13"/>
      <c r="BC109" s="13"/>
    </row>
    <row r="110" spans="21:58">
      <c r="U110" s="3"/>
      <c r="V110" s="3"/>
      <c r="W110" s="58"/>
      <c r="X110" s="58"/>
      <c r="Y110" s="16"/>
      <c r="Z110" s="16"/>
      <c r="AA110" s="16"/>
      <c r="AB110" s="3"/>
      <c r="AC110" s="3"/>
      <c r="AD110" s="16"/>
      <c r="AE110" s="16"/>
      <c r="AF110" s="58"/>
      <c r="AH110" s="3"/>
      <c r="AI110" s="3"/>
      <c r="AJ110" s="60"/>
      <c r="AL110" s="1"/>
      <c r="AM110" s="1"/>
      <c r="AN110" s="58"/>
      <c r="AO110" s="58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B110" s="13"/>
      <c r="BC110" s="13"/>
    </row>
    <row r="111" spans="21:58">
      <c r="U111" s="3"/>
      <c r="V111" s="3"/>
      <c r="W111" s="58"/>
      <c r="X111" s="58"/>
      <c r="Y111" s="16"/>
      <c r="Z111" s="16"/>
      <c r="AA111" s="16"/>
      <c r="AB111" s="3"/>
      <c r="AC111" s="3"/>
      <c r="AD111" s="16"/>
      <c r="AE111" s="16"/>
      <c r="AF111" s="58"/>
      <c r="AH111" s="3"/>
      <c r="AI111" s="3"/>
      <c r="AJ111" s="60"/>
      <c r="AL111" s="1"/>
      <c r="AM111" s="1"/>
      <c r="AN111" s="58"/>
      <c r="AO111" s="58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B111" s="13"/>
      <c r="BC111" s="13"/>
    </row>
    <row r="112" spans="21:58">
      <c r="U112" s="3"/>
      <c r="V112" s="3"/>
      <c r="W112" s="58"/>
      <c r="X112" s="58"/>
      <c r="Y112" s="16"/>
      <c r="Z112" s="16"/>
      <c r="AA112" s="16"/>
      <c r="AB112" s="3"/>
      <c r="AC112" s="3"/>
      <c r="AD112" s="16"/>
      <c r="AE112" s="16"/>
      <c r="AF112" s="58"/>
      <c r="AH112" s="3"/>
      <c r="AI112" s="3"/>
      <c r="AJ112" s="60"/>
      <c r="AL112" s="1"/>
      <c r="AM112" s="1"/>
      <c r="AN112" s="58"/>
      <c r="AO112" s="58"/>
      <c r="AP112" s="1"/>
      <c r="AQ112" s="1"/>
      <c r="AR112" s="1"/>
      <c r="AS112" s="1"/>
      <c r="AT112" s="1"/>
      <c r="AU112" s="1"/>
      <c r="AV112" s="1"/>
      <c r="AW112" s="1"/>
      <c r="AZ112" s="1"/>
      <c r="BB112" s="13"/>
      <c r="BC112" s="13"/>
    </row>
    <row r="113" spans="21:55">
      <c r="U113" s="3"/>
      <c r="V113" s="3"/>
      <c r="W113" s="58"/>
      <c r="X113" s="58"/>
      <c r="Y113" s="16"/>
      <c r="Z113" s="16"/>
      <c r="AA113" s="16"/>
      <c r="AB113" s="3"/>
      <c r="AC113" s="3"/>
      <c r="AD113" s="16"/>
      <c r="AE113" s="16"/>
      <c r="AF113" s="58"/>
      <c r="AH113" s="3"/>
      <c r="AI113" s="3"/>
      <c r="AJ113" s="60"/>
      <c r="AL113" s="1"/>
      <c r="AM113" s="1"/>
      <c r="AN113" s="58"/>
      <c r="AO113" s="58"/>
      <c r="AP113" s="1"/>
      <c r="AQ113" s="1"/>
      <c r="AR113" s="1"/>
      <c r="AS113" s="1"/>
      <c r="AT113" s="1"/>
      <c r="AU113" s="1"/>
      <c r="AV113" s="1"/>
      <c r="AW113" s="1"/>
      <c r="AZ113" s="1"/>
      <c r="BB113" s="13"/>
      <c r="BC113" s="13"/>
    </row>
    <row r="114" spans="21:55">
      <c r="U114" s="3"/>
      <c r="V114" s="3"/>
      <c r="W114" s="58"/>
      <c r="X114" s="58"/>
      <c r="Y114" s="16"/>
      <c r="Z114" s="16"/>
      <c r="AA114" s="16"/>
      <c r="AB114" s="3"/>
      <c r="AC114" s="3"/>
      <c r="AD114" s="16"/>
      <c r="AE114" s="16"/>
      <c r="AF114" s="58"/>
      <c r="AH114" s="3"/>
      <c r="AI114" s="3"/>
      <c r="AJ114" s="60"/>
      <c r="AL114" s="1"/>
      <c r="AM114" s="1"/>
      <c r="AN114" s="58"/>
      <c r="AO114" s="58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B114" s="13"/>
      <c r="BC114" s="13"/>
    </row>
    <row r="115" spans="21:55">
      <c r="U115" s="3"/>
      <c r="V115" s="3"/>
      <c r="W115" s="58"/>
      <c r="X115" s="58"/>
      <c r="Y115" s="16"/>
      <c r="Z115" s="16"/>
      <c r="AA115" s="16"/>
      <c r="AB115" s="3"/>
      <c r="AC115" s="3"/>
      <c r="AD115" s="16"/>
      <c r="AE115" s="16"/>
      <c r="AF115" s="58"/>
      <c r="AH115" s="3"/>
      <c r="AI115" s="3"/>
      <c r="AJ115" s="60"/>
      <c r="AL115" s="1"/>
      <c r="AM115" s="1"/>
      <c r="AN115" s="58"/>
      <c r="AO115" s="58"/>
      <c r="AP115" s="1"/>
      <c r="AQ115" s="1"/>
      <c r="AR115" s="1"/>
      <c r="AS115" s="13" t="s">
        <v>464</v>
      </c>
      <c r="AT115" s="1"/>
      <c r="AU115" s="1"/>
      <c r="AV115" s="1"/>
      <c r="AW115" s="1"/>
      <c r="AX115" s="1"/>
      <c r="AY115" s="1"/>
      <c r="AZ115" s="1"/>
      <c r="BB115" s="13"/>
      <c r="BC115" s="13"/>
    </row>
    <row r="116" spans="21:55">
      <c r="U116" s="3"/>
      <c r="V116" s="3"/>
      <c r="W116" s="58"/>
      <c r="X116" s="58"/>
      <c r="Y116" s="16"/>
      <c r="Z116" s="16"/>
      <c r="AA116" s="16"/>
      <c r="AB116" s="3"/>
      <c r="AC116" s="3"/>
      <c r="AD116" s="16"/>
      <c r="AE116" s="16"/>
      <c r="AF116" s="58"/>
      <c r="AH116" s="3"/>
      <c r="AI116" s="3"/>
      <c r="AJ116" s="60"/>
      <c r="AL116" s="1"/>
      <c r="AM116" s="1"/>
      <c r="AN116" s="58"/>
      <c r="AO116" s="58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B116" s="13"/>
      <c r="BC116" s="13"/>
    </row>
    <row r="117" spans="21:55">
      <c r="U117" s="3"/>
      <c r="V117" s="3"/>
      <c r="W117" s="58"/>
      <c r="X117" s="58"/>
      <c r="Y117" s="16"/>
      <c r="Z117" s="16"/>
      <c r="AA117" s="16"/>
      <c r="AB117" s="3"/>
      <c r="AC117" s="3"/>
      <c r="AD117" s="16"/>
      <c r="AE117" s="16"/>
      <c r="AF117" s="58"/>
      <c r="AH117" s="3"/>
      <c r="AI117" s="3"/>
      <c r="AJ117" s="60"/>
      <c r="AL117" s="1"/>
      <c r="AM117" s="1"/>
      <c r="AN117" s="58"/>
      <c r="AO117" s="58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B117" s="13"/>
      <c r="BC117" s="13"/>
    </row>
    <row r="118" spans="21:55">
      <c r="U118" s="3"/>
      <c r="V118" s="3"/>
      <c r="W118" s="58"/>
      <c r="X118" s="58"/>
      <c r="Y118" s="16"/>
      <c r="Z118" s="16"/>
      <c r="AA118" s="16"/>
      <c r="AB118" s="3"/>
      <c r="AC118" s="3"/>
      <c r="AD118" s="16"/>
      <c r="AE118" s="16"/>
      <c r="AF118" s="58"/>
      <c r="AH118" s="3"/>
      <c r="AI118" s="3"/>
      <c r="AJ118" s="60"/>
      <c r="AL118" s="1"/>
      <c r="AM118" s="1"/>
      <c r="AN118" s="58"/>
      <c r="AO118" s="58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BB118" s="13"/>
      <c r="BC118" s="13"/>
    </row>
    <row r="119" spans="21:55">
      <c r="U119" s="3"/>
      <c r="V119" s="3"/>
      <c r="W119" s="58"/>
      <c r="X119" s="58"/>
      <c r="Y119" s="16"/>
      <c r="Z119" s="16"/>
      <c r="AA119" s="16"/>
      <c r="AB119" s="3"/>
      <c r="AC119" s="3"/>
      <c r="AD119" s="16"/>
      <c r="AE119" s="16"/>
      <c r="AF119" s="58"/>
      <c r="AH119" s="3"/>
      <c r="AI119" s="3"/>
      <c r="AJ119" s="60"/>
      <c r="AL119" s="1"/>
      <c r="AM119" s="1"/>
      <c r="AN119" s="58"/>
      <c r="AO119" s="58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BB119" s="13"/>
      <c r="BC119" s="13"/>
    </row>
    <row r="120" spans="21:55">
      <c r="U120" s="3"/>
      <c r="V120" s="3"/>
      <c r="W120" s="58"/>
      <c r="X120" s="58"/>
      <c r="Y120" s="16"/>
      <c r="Z120" s="16"/>
      <c r="AA120" s="16"/>
      <c r="AB120" s="3"/>
      <c r="AC120" s="3"/>
      <c r="AD120" s="16"/>
      <c r="AE120" s="16"/>
      <c r="AF120" s="58"/>
      <c r="AH120" s="3"/>
      <c r="AI120" s="3"/>
      <c r="AJ120" s="60"/>
      <c r="AL120" s="1"/>
      <c r="AM120" s="1"/>
      <c r="AN120" s="58"/>
      <c r="AO120" s="58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B120" s="13"/>
      <c r="BC120" s="13"/>
    </row>
    <row r="121" spans="21:55">
      <c r="U121" s="3"/>
      <c r="V121" s="3"/>
      <c r="W121" s="58"/>
      <c r="X121" s="58"/>
      <c r="Y121" s="16"/>
      <c r="Z121" s="16"/>
      <c r="AA121" s="16"/>
      <c r="AB121" s="3"/>
      <c r="AC121" s="3"/>
      <c r="AD121" s="16"/>
      <c r="AE121" s="16"/>
      <c r="AF121" s="58"/>
      <c r="AH121" s="3"/>
      <c r="AI121" s="3"/>
      <c r="AJ121" s="60"/>
      <c r="AL121" s="1"/>
      <c r="AM121" s="1"/>
      <c r="AN121" s="58"/>
      <c r="AO121" s="58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B121" s="13"/>
      <c r="BC121" s="13"/>
    </row>
    <row r="122" spans="21:55">
      <c r="U122" s="3"/>
      <c r="V122" s="3"/>
      <c r="W122" s="58"/>
      <c r="X122" s="58"/>
      <c r="Y122" s="16"/>
      <c r="Z122" s="16"/>
      <c r="AA122" s="16"/>
      <c r="AB122" s="3"/>
      <c r="AC122" s="3"/>
      <c r="AD122" s="16"/>
      <c r="AE122" s="16"/>
      <c r="AF122" s="58"/>
      <c r="AH122" s="3"/>
      <c r="AI122" s="3"/>
      <c r="AJ122" s="60"/>
      <c r="AL122" s="1"/>
      <c r="AM122" s="1"/>
      <c r="AN122" s="58"/>
      <c r="AO122" s="58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B122" s="13"/>
      <c r="BC122" s="13"/>
    </row>
    <row r="123" spans="21:55">
      <c r="U123" s="3"/>
      <c r="V123" s="3"/>
      <c r="W123" s="58"/>
      <c r="X123" s="58"/>
      <c r="Y123" s="16"/>
      <c r="Z123" s="16"/>
      <c r="AA123" s="16"/>
      <c r="AB123" s="3"/>
      <c r="AC123" s="3"/>
      <c r="AD123" s="16"/>
      <c r="AE123" s="16"/>
      <c r="AF123" s="58"/>
      <c r="AH123" s="3"/>
      <c r="AI123" s="3"/>
      <c r="AJ123" s="60"/>
      <c r="AL123" s="1"/>
      <c r="AM123" s="1"/>
      <c r="AN123" s="58"/>
      <c r="AO123" s="58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B123" s="13"/>
      <c r="BC123" s="13"/>
    </row>
    <row r="124" spans="21:55">
      <c r="U124" s="3"/>
      <c r="V124" s="3"/>
      <c r="W124" s="58"/>
      <c r="X124" s="58"/>
      <c r="Y124" s="16"/>
      <c r="Z124" s="16"/>
      <c r="AA124" s="16"/>
      <c r="AB124" s="3"/>
      <c r="AC124" s="3"/>
      <c r="AD124" s="16"/>
      <c r="AE124" s="16"/>
      <c r="AF124" s="58"/>
      <c r="AH124" s="3"/>
      <c r="AI124" s="3"/>
      <c r="AJ124" s="60"/>
      <c r="AL124" s="1"/>
      <c r="AM124" s="1"/>
      <c r="AN124" s="58"/>
      <c r="AO124" s="58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B124" s="13"/>
      <c r="BC124" s="13"/>
    </row>
    <row r="125" spans="21:55">
      <c r="U125" s="3"/>
      <c r="V125" s="3"/>
      <c r="W125" s="58"/>
      <c r="X125" s="58"/>
      <c r="Y125" s="16"/>
      <c r="Z125" s="16"/>
      <c r="AA125" s="16"/>
      <c r="AB125" s="3"/>
      <c r="AC125" s="3"/>
      <c r="AD125" s="16"/>
      <c r="AE125" s="16"/>
      <c r="AF125" s="58"/>
      <c r="AH125" s="3"/>
      <c r="AI125" s="3"/>
      <c r="AJ125" s="60"/>
      <c r="AL125" s="1"/>
      <c r="AM125" s="1"/>
      <c r="AN125" s="58"/>
      <c r="AO125" s="58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B125" s="13"/>
      <c r="BC125" s="13"/>
    </row>
    <row r="126" spans="21:55">
      <c r="U126" s="3"/>
      <c r="V126" s="3"/>
      <c r="W126" s="58"/>
      <c r="X126" s="58"/>
      <c r="Y126" s="16"/>
      <c r="Z126" s="16"/>
      <c r="AA126" s="16"/>
      <c r="AB126" s="3"/>
      <c r="AC126" s="3"/>
      <c r="AD126" s="16"/>
      <c r="AE126" s="16"/>
      <c r="AF126" s="58"/>
      <c r="AH126" s="3"/>
      <c r="AI126" s="3"/>
      <c r="AJ126" s="60"/>
      <c r="AL126" s="1"/>
      <c r="AM126" s="1"/>
      <c r="AN126" s="58"/>
      <c r="AO126" s="58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B126" s="13"/>
      <c r="BC126" s="13"/>
    </row>
    <row r="127" spans="21:55">
      <c r="U127" s="3"/>
      <c r="V127" s="3"/>
      <c r="W127" s="58"/>
      <c r="X127" s="58"/>
      <c r="Y127" s="16"/>
      <c r="Z127" s="16"/>
      <c r="AA127" s="16"/>
      <c r="AB127" s="3"/>
      <c r="AC127" s="3"/>
      <c r="AD127" s="16"/>
      <c r="AE127" s="16"/>
      <c r="AF127" s="58"/>
      <c r="AH127" s="3"/>
      <c r="AI127" s="3"/>
      <c r="AJ127" s="60"/>
      <c r="AL127" s="1"/>
      <c r="AM127" s="1"/>
      <c r="AN127" s="58"/>
      <c r="AO127" s="58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B127" s="13"/>
      <c r="BC127" s="13"/>
    </row>
    <row r="128" spans="21:55">
      <c r="U128" s="3"/>
      <c r="V128" s="3"/>
      <c r="W128" s="58"/>
      <c r="X128" s="58"/>
      <c r="Y128" s="16"/>
      <c r="Z128" s="16"/>
      <c r="AA128" s="16"/>
      <c r="AB128" s="3"/>
      <c r="AC128" s="3"/>
      <c r="AD128" s="16"/>
      <c r="AE128" s="16"/>
      <c r="AF128" s="58"/>
      <c r="AH128" s="3"/>
      <c r="AI128" s="3"/>
      <c r="AJ128" s="60"/>
      <c r="AL128" s="1"/>
      <c r="AM128" s="1"/>
      <c r="AN128" s="58"/>
      <c r="AO128" s="58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B128" s="13"/>
      <c r="BC128" s="13"/>
    </row>
    <row r="129" spans="21:55">
      <c r="U129" s="3"/>
      <c r="V129" s="3"/>
      <c r="W129" s="58"/>
      <c r="X129" s="58"/>
      <c r="Y129" s="16"/>
      <c r="Z129" s="16"/>
      <c r="AA129" s="16"/>
      <c r="AB129" s="3"/>
      <c r="AC129" s="3"/>
      <c r="AD129" s="16"/>
      <c r="AE129" s="16"/>
      <c r="AF129" s="58"/>
      <c r="AH129" s="3"/>
      <c r="AI129" s="3"/>
      <c r="AJ129" s="60"/>
      <c r="AL129" s="1"/>
      <c r="AM129" s="1"/>
      <c r="AN129" s="58"/>
      <c r="AO129" s="58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B129" s="13"/>
      <c r="BC129" s="13"/>
    </row>
    <row r="130" spans="21:55">
      <c r="AL130" s="1"/>
      <c r="AM130" s="1"/>
      <c r="AN130" s="58"/>
      <c r="AO130" s="58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B130" s="13"/>
      <c r="BC130" s="13"/>
    </row>
    <row r="131" spans="21:55">
      <c r="AL131" s="1"/>
      <c r="AM131" s="1"/>
      <c r="AN131" s="58"/>
      <c r="AO131" s="58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B131" s="13"/>
      <c r="BC131" s="13"/>
    </row>
    <row r="132" spans="21:55">
      <c r="U132" s="3"/>
      <c r="V132" s="3"/>
      <c r="W132" s="58"/>
      <c r="X132" s="58"/>
      <c r="Y132" s="16"/>
      <c r="Z132" s="16"/>
      <c r="AA132" s="16"/>
      <c r="AB132" s="3"/>
      <c r="AC132" s="3"/>
      <c r="AD132" s="16"/>
      <c r="AE132" s="16"/>
      <c r="AF132" s="58"/>
      <c r="AH132" s="3"/>
      <c r="AI132" s="3"/>
      <c r="AJ132" s="60"/>
      <c r="AL132" s="1"/>
      <c r="AM132" s="1"/>
      <c r="AN132" s="58"/>
      <c r="AO132" s="58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B132" s="13"/>
      <c r="BC132" s="13"/>
    </row>
    <row r="133" spans="21:55">
      <c r="U133" s="3"/>
      <c r="V133" s="3"/>
      <c r="W133" s="58"/>
      <c r="X133" s="58"/>
      <c r="Y133" s="16"/>
      <c r="Z133" s="16"/>
      <c r="AA133" s="16"/>
      <c r="AB133" s="3"/>
      <c r="AC133" s="3"/>
      <c r="AD133" s="16"/>
      <c r="AE133" s="16"/>
      <c r="AF133" s="58"/>
      <c r="AH133" s="3"/>
      <c r="AI133" s="3"/>
      <c r="AJ133" s="60"/>
      <c r="AL133" s="1"/>
      <c r="AM133" s="1"/>
      <c r="AN133" s="58"/>
      <c r="AO133" s="58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B133" s="13"/>
      <c r="BC133" s="13"/>
    </row>
    <row r="134" spans="21:55">
      <c r="U134" s="3"/>
      <c r="V134" s="3"/>
      <c r="W134" s="58"/>
      <c r="X134" s="58"/>
      <c r="Y134" s="16"/>
      <c r="Z134" s="16"/>
      <c r="AA134" s="16"/>
      <c r="AB134" s="3"/>
      <c r="AC134" s="3"/>
      <c r="AD134" s="16"/>
      <c r="AE134" s="16"/>
      <c r="AF134" s="58"/>
      <c r="AH134" s="3"/>
      <c r="AI134" s="3"/>
      <c r="AJ134" s="60"/>
      <c r="AL134" s="1"/>
      <c r="AM134" s="1"/>
      <c r="AN134" s="58"/>
      <c r="AO134" s="58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B134" s="13"/>
      <c r="BC134" s="13"/>
    </row>
    <row r="135" spans="21:55">
      <c r="U135" s="3"/>
      <c r="V135" s="3"/>
      <c r="W135" s="58"/>
      <c r="X135" s="58"/>
      <c r="Y135" s="16"/>
      <c r="Z135" s="16"/>
      <c r="AA135" s="16"/>
      <c r="AB135" s="3"/>
      <c r="AC135" s="3"/>
      <c r="AD135" s="16"/>
      <c r="AE135" s="16"/>
      <c r="AF135" s="58"/>
      <c r="AH135" s="3"/>
      <c r="AI135" s="3"/>
      <c r="AJ135" s="60"/>
      <c r="AL135" s="1"/>
      <c r="AM135" s="1"/>
      <c r="AN135" s="58"/>
      <c r="AO135" s="58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B135" s="13"/>
      <c r="BC135" s="13"/>
    </row>
    <row r="136" spans="21:55">
      <c r="U136" s="3"/>
      <c r="V136" s="3"/>
      <c r="W136" s="58"/>
      <c r="X136" s="58"/>
      <c r="Y136" s="16"/>
      <c r="Z136" s="16"/>
      <c r="AA136" s="16"/>
      <c r="AB136" s="3"/>
      <c r="AC136" s="3"/>
      <c r="AD136" s="16"/>
      <c r="AE136" s="16"/>
      <c r="AF136" s="58"/>
      <c r="AH136" s="3"/>
      <c r="AI136" s="3"/>
      <c r="AJ136" s="60"/>
      <c r="AL136" s="1"/>
      <c r="AM136" s="1"/>
      <c r="AN136" s="58"/>
      <c r="AO136" s="58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B136" s="13"/>
      <c r="BC136" s="13"/>
    </row>
    <row r="137" spans="21:55">
      <c r="U137" s="3"/>
      <c r="V137" s="3"/>
      <c r="W137" s="58"/>
      <c r="X137" s="58"/>
      <c r="Y137" s="16"/>
      <c r="Z137" s="16"/>
      <c r="AA137" s="16"/>
      <c r="AB137" s="3"/>
      <c r="AC137" s="3"/>
      <c r="AD137" s="16"/>
      <c r="AE137" s="16"/>
      <c r="AF137" s="58"/>
      <c r="AH137" s="3"/>
      <c r="AI137" s="3"/>
      <c r="AJ137" s="60"/>
      <c r="AL137" s="1"/>
      <c r="AM137" s="1"/>
      <c r="AN137" s="58"/>
      <c r="AO137" s="58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B137" s="13"/>
      <c r="BC137" s="13"/>
    </row>
    <row r="138" spans="21:55">
      <c r="U138" s="3"/>
      <c r="V138" s="3"/>
      <c r="W138" s="58"/>
      <c r="X138" s="58"/>
      <c r="Y138" s="16"/>
      <c r="Z138" s="16"/>
      <c r="AA138" s="16"/>
      <c r="AB138" s="3"/>
      <c r="AC138" s="3"/>
      <c r="AD138" s="16"/>
      <c r="AE138" s="16"/>
      <c r="AF138" s="58"/>
      <c r="AH138" s="3"/>
      <c r="AI138" s="3"/>
      <c r="AJ138" s="60"/>
      <c r="AL138" s="1"/>
      <c r="AM138" s="1"/>
      <c r="AN138" s="58"/>
      <c r="AO138" s="58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B138" s="13"/>
      <c r="BC138" s="13"/>
    </row>
    <row r="139" spans="21:55">
      <c r="U139" s="3"/>
      <c r="V139" s="3"/>
      <c r="W139" s="58"/>
      <c r="X139" s="58"/>
      <c r="Y139" s="16"/>
      <c r="Z139" s="16"/>
      <c r="AA139" s="16"/>
      <c r="AB139" s="3"/>
      <c r="AC139" s="3"/>
      <c r="AD139" s="16"/>
      <c r="AE139" s="16"/>
      <c r="AF139" s="58"/>
      <c r="AH139" s="3"/>
      <c r="AI139" s="3"/>
      <c r="AJ139" s="60"/>
      <c r="AL139" s="1"/>
      <c r="AM139" s="1"/>
      <c r="AN139" s="58"/>
      <c r="AO139" s="58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B139" s="13"/>
      <c r="BC139" s="13"/>
    </row>
    <row r="140" spans="21:55">
      <c r="U140" s="3"/>
      <c r="V140" s="3"/>
      <c r="W140" s="58"/>
      <c r="X140" s="58"/>
      <c r="Y140" s="16"/>
      <c r="Z140" s="16"/>
      <c r="AA140" s="16"/>
      <c r="AB140" s="3"/>
      <c r="AC140" s="3"/>
      <c r="AD140" s="16"/>
      <c r="AE140" s="16"/>
      <c r="AF140" s="58"/>
      <c r="AH140" s="3"/>
      <c r="AI140" s="3"/>
      <c r="AJ140" s="60"/>
      <c r="AN140" s="58"/>
      <c r="AO140" s="58"/>
      <c r="AP140" s="1"/>
      <c r="AX140" s="1"/>
      <c r="AY140" s="1"/>
      <c r="AZ140" s="1"/>
      <c r="BB140" s="13"/>
      <c r="BC140" s="13"/>
    </row>
    <row r="141" spans="21:55">
      <c r="U141" s="3"/>
      <c r="V141" s="3"/>
      <c r="W141" s="58"/>
      <c r="X141" s="58"/>
      <c r="Y141" s="16"/>
      <c r="Z141" s="16"/>
      <c r="AA141" s="16"/>
      <c r="AB141" s="3"/>
      <c r="AC141" s="3"/>
      <c r="AD141" s="16"/>
      <c r="AE141" s="16"/>
      <c r="AF141" s="58"/>
      <c r="AH141" s="3"/>
      <c r="AI141" s="3"/>
      <c r="AJ141" s="60"/>
      <c r="AN141" s="58"/>
      <c r="AO141" s="58"/>
      <c r="AP141" s="1"/>
      <c r="AX141" s="1"/>
      <c r="AY141" s="1"/>
      <c r="AZ141" s="1"/>
      <c r="BB141" s="13"/>
      <c r="BC141" s="13"/>
    </row>
    <row r="142" spans="21:55">
      <c r="U142" s="3"/>
      <c r="V142" s="3"/>
      <c r="W142" s="58"/>
      <c r="X142" s="58"/>
      <c r="Y142" s="16"/>
      <c r="Z142" s="16"/>
      <c r="AA142" s="16"/>
      <c r="AB142" s="3"/>
      <c r="AC142" s="3"/>
      <c r="AD142" s="16"/>
      <c r="AE142" s="16"/>
      <c r="AF142" s="58"/>
      <c r="AH142" s="3"/>
      <c r="AI142" s="3"/>
      <c r="AJ142" s="60"/>
      <c r="AL142" s="1"/>
      <c r="AM142" s="1"/>
      <c r="AN142" s="58"/>
      <c r="AO142" s="58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B142" s="13"/>
      <c r="BC142" s="13"/>
    </row>
    <row r="143" spans="21:55">
      <c r="U143" s="3"/>
      <c r="V143" s="3"/>
      <c r="W143" s="58"/>
      <c r="X143" s="58"/>
      <c r="Y143" s="16"/>
      <c r="Z143" s="16"/>
      <c r="AA143" s="16"/>
      <c r="AB143" s="3"/>
      <c r="AC143" s="3"/>
      <c r="AD143" s="16"/>
      <c r="AE143" s="16"/>
      <c r="AF143" s="58"/>
      <c r="AH143" s="3"/>
      <c r="AI143" s="3"/>
      <c r="AJ143" s="60"/>
      <c r="AL143" s="1"/>
      <c r="AM143" s="1"/>
      <c r="AN143" s="58"/>
      <c r="AO143" s="58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B143" s="13"/>
      <c r="BC143" s="13"/>
    </row>
    <row r="144" spans="21:55">
      <c r="U144" s="3"/>
      <c r="V144" s="3"/>
      <c r="W144" s="58"/>
      <c r="X144" s="58"/>
      <c r="Y144" s="16"/>
      <c r="Z144" s="16"/>
      <c r="AA144" s="16"/>
      <c r="AB144" s="3"/>
      <c r="AC144" s="3"/>
      <c r="AD144" s="16"/>
      <c r="AE144" s="16"/>
      <c r="AF144" s="58"/>
      <c r="AH144" s="3"/>
      <c r="AI144" s="3"/>
      <c r="AJ144" s="60"/>
      <c r="AL144" s="1"/>
      <c r="AM144" s="1"/>
      <c r="AN144" s="58"/>
      <c r="AO144" s="58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B144" s="13"/>
      <c r="BC144" s="13"/>
    </row>
    <row r="145" spans="12:55">
      <c r="U145" s="3"/>
      <c r="V145" s="3"/>
      <c r="W145" s="58"/>
      <c r="X145" s="58"/>
      <c r="Y145" s="16"/>
      <c r="Z145" s="16"/>
      <c r="AA145" s="16"/>
      <c r="AB145" s="3"/>
      <c r="AC145" s="3"/>
      <c r="AD145" s="16"/>
      <c r="AE145" s="16"/>
      <c r="AF145" s="58"/>
      <c r="AH145" s="3"/>
      <c r="AI145" s="3"/>
      <c r="AJ145" s="60"/>
      <c r="AL145" s="1"/>
      <c r="AM145" s="1"/>
      <c r="AN145" s="58"/>
      <c r="AO145" s="58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B145" s="13"/>
      <c r="BC145" s="13"/>
    </row>
    <row r="146" spans="12:55">
      <c r="U146" s="3"/>
      <c r="V146" s="3"/>
      <c r="W146" s="58"/>
      <c r="X146" s="58"/>
      <c r="Y146" s="16"/>
      <c r="Z146" s="16"/>
      <c r="AA146" s="16"/>
      <c r="AB146" s="3"/>
      <c r="AC146" s="3"/>
      <c r="AD146" s="16"/>
      <c r="AE146" s="16"/>
      <c r="AF146" s="58"/>
      <c r="AH146" s="3"/>
      <c r="AI146" s="3"/>
      <c r="AJ146" s="60"/>
      <c r="AL146" s="1"/>
      <c r="AM146" s="1"/>
      <c r="AN146" s="58"/>
      <c r="AO146" s="58"/>
      <c r="AP146" s="1"/>
      <c r="AQ146" s="1"/>
      <c r="AR146" s="1"/>
      <c r="AS146" s="1"/>
      <c r="AT146" s="1"/>
      <c r="AU146" s="1"/>
      <c r="AV146" s="1"/>
      <c r="AW146" s="1"/>
      <c r="AZ146" s="1"/>
      <c r="BB146" s="13"/>
      <c r="BC146" s="13"/>
    </row>
    <row r="147" spans="12:55">
      <c r="U147" s="3"/>
      <c r="V147" s="3"/>
      <c r="W147" s="58"/>
      <c r="X147" s="58"/>
      <c r="Y147" s="16"/>
      <c r="Z147" s="16"/>
      <c r="AA147" s="16"/>
      <c r="AB147" s="3"/>
      <c r="AC147" s="3"/>
      <c r="AD147" s="16"/>
      <c r="AE147" s="16"/>
      <c r="AF147" s="58"/>
      <c r="AH147" s="3"/>
      <c r="AI147" s="3"/>
      <c r="AJ147" s="60"/>
      <c r="AL147" s="1"/>
      <c r="AM147" s="1"/>
      <c r="AN147" s="58"/>
      <c r="AO147" s="58"/>
      <c r="AP147" s="1"/>
      <c r="AQ147" s="1"/>
      <c r="AR147" s="1"/>
      <c r="AS147" s="1"/>
      <c r="AT147" s="1"/>
      <c r="AU147" s="1"/>
      <c r="AV147" s="1"/>
      <c r="AW147" s="1"/>
      <c r="AZ147" s="1"/>
      <c r="BB147" s="13"/>
      <c r="BC147" s="13"/>
    </row>
    <row r="148" spans="12:55">
      <c r="U148" s="3"/>
      <c r="V148" s="3"/>
      <c r="W148" s="58"/>
      <c r="X148" s="58"/>
      <c r="Y148" s="16"/>
      <c r="Z148" s="16"/>
      <c r="AA148" s="16"/>
      <c r="AB148" s="3"/>
      <c r="AC148" s="3"/>
      <c r="AD148" s="16"/>
      <c r="AE148" s="16"/>
      <c r="AF148" s="58"/>
      <c r="AH148" s="3"/>
      <c r="AI148" s="3"/>
      <c r="AJ148" s="60"/>
      <c r="AL148" s="1"/>
      <c r="AM148" s="1"/>
      <c r="AN148" s="58"/>
      <c r="AO148" s="58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B148" s="13"/>
      <c r="BC148" s="13"/>
    </row>
    <row r="149" spans="12:55">
      <c r="U149" s="3"/>
      <c r="V149" s="3"/>
      <c r="W149" s="58"/>
      <c r="X149" s="58"/>
      <c r="Y149" s="16"/>
      <c r="Z149" s="16"/>
      <c r="AA149" s="16"/>
      <c r="AB149" s="3"/>
      <c r="AC149" s="3"/>
      <c r="AD149" s="16"/>
      <c r="AE149" s="16"/>
      <c r="AF149" s="58"/>
      <c r="AH149" s="3"/>
      <c r="AI149" s="3"/>
      <c r="AJ149" s="60"/>
      <c r="AL149" s="1"/>
      <c r="AM149" s="1"/>
      <c r="AN149" s="58"/>
      <c r="AO149" s="58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B149" s="13"/>
      <c r="BC149" s="13"/>
    </row>
    <row r="150" spans="12:55">
      <c r="U150" s="3"/>
      <c r="V150" s="3"/>
      <c r="W150" s="58"/>
      <c r="X150" s="58"/>
      <c r="Y150" s="16"/>
      <c r="Z150" s="16"/>
      <c r="AA150" s="16"/>
      <c r="AB150" s="3"/>
      <c r="AC150" s="3"/>
      <c r="AD150" s="16"/>
      <c r="AE150" s="16"/>
      <c r="AF150" s="58"/>
      <c r="AH150" s="3"/>
      <c r="AI150" s="3"/>
      <c r="AJ150" s="60"/>
      <c r="AL150" s="1"/>
      <c r="AM150" s="1"/>
      <c r="AN150" s="58"/>
      <c r="AO150" s="58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B150" s="13"/>
      <c r="BC150" s="13"/>
    </row>
    <row r="151" spans="12:55">
      <c r="U151" s="3"/>
      <c r="V151" s="3"/>
      <c r="W151" s="58"/>
      <c r="X151" s="58"/>
      <c r="Y151" s="16"/>
      <c r="Z151" s="16"/>
      <c r="AA151" s="16"/>
      <c r="AB151" s="3"/>
      <c r="AC151" s="3"/>
      <c r="AD151" s="16"/>
      <c r="AE151" s="16"/>
      <c r="AF151" s="58"/>
      <c r="AH151" s="3"/>
      <c r="AI151" s="3"/>
      <c r="AJ151" s="60"/>
      <c r="AL151" s="1"/>
      <c r="AM151" s="1"/>
      <c r="AN151" s="58"/>
      <c r="AO151" s="58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B151" s="13"/>
      <c r="BC151" s="13"/>
    </row>
    <row r="152" spans="12:55">
      <c r="U152" s="3"/>
      <c r="V152" s="3"/>
      <c r="W152" s="58"/>
      <c r="X152" s="58"/>
      <c r="Y152" s="16"/>
      <c r="Z152" s="16"/>
      <c r="AA152" s="16"/>
      <c r="AB152" s="3"/>
      <c r="AC152" s="3"/>
      <c r="AD152" s="16"/>
      <c r="AE152" s="16"/>
      <c r="AF152" s="58"/>
      <c r="AH152" s="3"/>
      <c r="AI152" s="3"/>
      <c r="AJ152" s="60"/>
      <c r="AL152" s="1"/>
      <c r="AM152" s="1"/>
      <c r="AN152" s="58"/>
      <c r="AO152" s="58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BB152" s="13"/>
      <c r="BC152" s="13"/>
    </row>
    <row r="153" spans="12:55">
      <c r="U153" s="3"/>
      <c r="V153" s="3"/>
      <c r="W153" s="58"/>
      <c r="X153" s="58"/>
      <c r="Y153" s="16"/>
      <c r="Z153" s="16"/>
      <c r="AA153" s="16"/>
      <c r="AB153" s="3"/>
      <c r="AC153" s="3"/>
      <c r="AD153" s="16"/>
      <c r="AE153" s="16"/>
      <c r="AF153" s="58"/>
      <c r="AH153" s="3"/>
      <c r="AI153" s="3"/>
      <c r="AJ153" s="60"/>
      <c r="AL153" s="1"/>
      <c r="AM153" s="1"/>
      <c r="AN153" s="58"/>
      <c r="AO153" s="58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BB153" s="13"/>
      <c r="BC153" s="13"/>
    </row>
    <row r="154" spans="12:55">
      <c r="U154" s="3"/>
      <c r="V154" s="3"/>
      <c r="W154" s="58"/>
      <c r="X154" s="58"/>
      <c r="Y154" s="16"/>
      <c r="Z154" s="16"/>
      <c r="AA154" s="16"/>
      <c r="AB154" s="3"/>
      <c r="AC154" s="3"/>
      <c r="AD154" s="16"/>
      <c r="AE154" s="16"/>
      <c r="AF154" s="58"/>
      <c r="AH154" s="3"/>
      <c r="AI154" s="3"/>
      <c r="AJ154" s="60"/>
      <c r="AL154" s="1"/>
      <c r="AM154" s="1"/>
      <c r="AN154" s="58"/>
      <c r="AO154" s="58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C154" s="13"/>
    </row>
    <row r="155" spans="12:55">
      <c r="U155" s="3"/>
      <c r="V155" s="3"/>
      <c r="W155" s="58"/>
      <c r="X155" s="58"/>
      <c r="Y155" s="16"/>
      <c r="Z155" s="16"/>
      <c r="AA155" s="16"/>
      <c r="AB155" s="3"/>
      <c r="AC155" s="3"/>
      <c r="AD155" s="16"/>
      <c r="AE155" s="16"/>
      <c r="AF155" s="58"/>
      <c r="AH155" s="3"/>
      <c r="AI155" s="3"/>
      <c r="AJ155" s="60"/>
      <c r="AL155" s="1"/>
      <c r="AM155" s="1"/>
      <c r="AN155" s="58"/>
      <c r="AO155" s="58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C155" s="13"/>
    </row>
    <row r="156" spans="12:55">
      <c r="U156" s="3"/>
      <c r="V156" s="3"/>
      <c r="W156" s="58"/>
      <c r="X156" s="58"/>
      <c r="Y156" s="16"/>
      <c r="Z156" s="16"/>
      <c r="AA156" s="16"/>
      <c r="AB156" s="3"/>
      <c r="AC156" s="3"/>
      <c r="AD156" s="16"/>
      <c r="AE156" s="16"/>
      <c r="AF156" s="58"/>
      <c r="AH156" s="3"/>
      <c r="AI156" s="3"/>
      <c r="AJ156" s="60"/>
      <c r="AL156" s="1"/>
      <c r="AM156" s="1"/>
      <c r="AN156" s="58"/>
      <c r="AO156" s="58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C156" s="13"/>
    </row>
    <row r="157" spans="12:55">
      <c r="U157" s="3"/>
      <c r="V157" s="3"/>
      <c r="W157" s="58"/>
      <c r="X157" s="58"/>
      <c r="Y157" s="16"/>
      <c r="Z157" s="16"/>
      <c r="AA157" s="16"/>
      <c r="AB157" s="3"/>
      <c r="AC157" s="3"/>
      <c r="AD157" s="16"/>
      <c r="AE157" s="16"/>
      <c r="AF157" s="58"/>
      <c r="AH157" s="3"/>
      <c r="AI157" s="3"/>
      <c r="AJ157" s="60"/>
      <c r="AL157" s="1"/>
      <c r="AM157" s="1"/>
      <c r="AN157" s="58"/>
      <c r="AO157" s="58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C157" s="13"/>
    </row>
    <row r="158" spans="12:55">
      <c r="L158" s="157"/>
      <c r="M158" s="531"/>
      <c r="N158" s="157"/>
      <c r="U158" s="3"/>
      <c r="V158" s="3"/>
      <c r="W158" s="58"/>
      <c r="X158" s="58"/>
      <c r="Y158" s="16"/>
      <c r="Z158" s="16"/>
      <c r="AA158" s="16"/>
      <c r="AB158" s="3"/>
      <c r="AC158" s="3"/>
      <c r="AD158" s="16"/>
      <c r="AE158" s="16"/>
      <c r="AF158" s="58"/>
      <c r="AH158" s="3"/>
      <c r="AI158" s="3"/>
      <c r="AJ158" s="60"/>
      <c r="AL158" s="1"/>
      <c r="AM158" s="1"/>
      <c r="AN158" s="58"/>
      <c r="AO158" s="58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</row>
    <row r="159" spans="12:55">
      <c r="L159" s="157"/>
      <c r="M159" s="531"/>
      <c r="N159" s="157"/>
      <c r="U159" s="3"/>
      <c r="V159" s="3"/>
      <c r="W159" s="58"/>
      <c r="X159" s="58"/>
      <c r="Y159" s="16"/>
      <c r="Z159" s="16"/>
      <c r="AA159" s="16"/>
      <c r="AB159" s="3"/>
      <c r="AC159" s="3"/>
      <c r="AD159" s="16"/>
      <c r="AE159" s="16"/>
      <c r="AF159" s="58"/>
      <c r="AH159" s="3"/>
      <c r="AI159" s="3"/>
      <c r="AJ159" s="60"/>
      <c r="AL159" s="1"/>
      <c r="AM159" s="1"/>
      <c r="AN159" s="58"/>
      <c r="AO159" s="58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</row>
    <row r="160" spans="12:55">
      <c r="L160" s="157"/>
      <c r="M160" s="531"/>
      <c r="N160" s="157"/>
      <c r="U160" s="3"/>
      <c r="V160" s="3"/>
      <c r="W160" s="58"/>
      <c r="X160" s="58"/>
      <c r="Y160" s="16"/>
      <c r="Z160" s="16"/>
      <c r="AA160" s="16"/>
      <c r="AB160" s="3"/>
      <c r="AC160" s="3"/>
      <c r="AD160" s="16"/>
      <c r="AE160" s="16"/>
      <c r="AF160" s="58"/>
      <c r="AH160" s="3"/>
      <c r="AI160" s="3"/>
      <c r="AJ160" s="60"/>
      <c r="AL160" s="1"/>
      <c r="AM160" s="1"/>
      <c r="AN160" s="58"/>
      <c r="AO160" s="58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</row>
    <row r="161" spans="7:52">
      <c r="L161" s="157"/>
      <c r="M161" s="531"/>
      <c r="N161" s="157"/>
      <c r="U161" s="3"/>
      <c r="V161" s="3"/>
      <c r="W161" s="58"/>
      <c r="X161" s="58"/>
      <c r="Y161" s="16"/>
      <c r="Z161" s="16"/>
      <c r="AA161" s="16"/>
      <c r="AB161" s="3"/>
      <c r="AC161" s="3"/>
      <c r="AD161" s="16"/>
      <c r="AE161" s="16"/>
      <c r="AF161" s="58"/>
      <c r="AH161" s="3"/>
      <c r="AI161" s="3"/>
      <c r="AJ161" s="60"/>
      <c r="AL161" s="1"/>
      <c r="AM161" s="1"/>
      <c r="AN161" s="58"/>
      <c r="AO161" s="58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</row>
    <row r="162" spans="7:52">
      <c r="L162" s="157"/>
      <c r="M162" s="531"/>
      <c r="N162" s="157"/>
      <c r="U162" s="3"/>
      <c r="V162" s="3"/>
      <c r="W162" s="58"/>
      <c r="X162" s="58"/>
      <c r="Y162" s="16"/>
      <c r="Z162" s="16"/>
      <c r="AA162" s="16"/>
      <c r="AB162" s="3"/>
      <c r="AC162" s="3"/>
      <c r="AD162" s="16"/>
      <c r="AE162" s="16"/>
      <c r="AF162" s="58"/>
      <c r="AH162" s="3"/>
      <c r="AI162" s="3"/>
      <c r="AJ162" s="60"/>
      <c r="AL162" s="1"/>
      <c r="AM162" s="1"/>
      <c r="AN162" s="58"/>
      <c r="AO162" s="58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</row>
    <row r="163" spans="7:52">
      <c r="L163" s="157"/>
      <c r="M163" s="531"/>
      <c r="N163" s="157"/>
      <c r="U163" s="3"/>
      <c r="V163" s="3"/>
      <c r="W163" s="58"/>
      <c r="X163" s="58"/>
      <c r="Y163" s="16"/>
      <c r="Z163" s="16"/>
      <c r="AA163" s="16"/>
      <c r="AB163" s="3"/>
      <c r="AC163" s="3"/>
      <c r="AD163" s="16"/>
      <c r="AE163" s="16"/>
      <c r="AF163" s="58"/>
      <c r="AH163" s="3"/>
      <c r="AI163" s="3"/>
      <c r="AJ163" s="60"/>
      <c r="AL163" s="1"/>
      <c r="AM163" s="1"/>
      <c r="AN163" s="58"/>
      <c r="AO163" s="58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</row>
    <row r="164" spans="7:52">
      <c r="L164" s="157"/>
      <c r="M164" s="531"/>
      <c r="N164" s="157"/>
      <c r="U164" s="3"/>
      <c r="V164" s="3"/>
      <c r="W164" s="58"/>
      <c r="X164" s="58"/>
      <c r="Y164" s="16"/>
      <c r="Z164" s="16"/>
      <c r="AA164" s="16"/>
      <c r="AB164" s="3"/>
      <c r="AC164" s="3"/>
      <c r="AD164" s="16"/>
      <c r="AE164" s="16"/>
      <c r="AF164" s="58"/>
      <c r="AH164" s="3"/>
      <c r="AI164" s="3"/>
      <c r="AJ164" s="60"/>
      <c r="AL164" s="1"/>
      <c r="AM164" s="1"/>
      <c r="AN164" s="58"/>
      <c r="AO164" s="58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</row>
    <row r="165" spans="7:52">
      <c r="L165" s="157"/>
      <c r="M165" s="531"/>
      <c r="N165" s="157"/>
      <c r="U165" s="3"/>
      <c r="V165" s="3"/>
      <c r="W165" s="58"/>
      <c r="X165" s="58"/>
      <c r="Y165" s="16"/>
      <c r="Z165" s="16"/>
      <c r="AA165" s="16"/>
      <c r="AB165" s="3"/>
      <c r="AC165" s="3"/>
      <c r="AD165" s="16"/>
      <c r="AE165" s="16"/>
      <c r="AF165" s="58"/>
      <c r="AH165" s="3"/>
      <c r="AI165" s="3"/>
      <c r="AJ165" s="60"/>
      <c r="AL165" s="1"/>
      <c r="AM165" s="1"/>
      <c r="AN165" s="58"/>
      <c r="AO165" s="58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</row>
    <row r="166" spans="7:52">
      <c r="L166" s="157"/>
      <c r="M166" s="531"/>
      <c r="N166" s="157"/>
      <c r="U166" s="3"/>
      <c r="V166" s="3"/>
      <c r="W166" s="58"/>
      <c r="X166" s="58"/>
      <c r="Y166" s="16"/>
      <c r="Z166" s="16"/>
      <c r="AA166" s="16"/>
      <c r="AB166" s="3"/>
      <c r="AC166" s="3"/>
      <c r="AD166" s="16"/>
      <c r="AE166" s="16"/>
      <c r="AF166" s="58"/>
      <c r="AH166" s="3"/>
      <c r="AI166" s="3"/>
      <c r="AJ166" s="60"/>
      <c r="AL166" s="1"/>
      <c r="AM166" s="1"/>
      <c r="AN166" s="58"/>
      <c r="AO166" s="58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</row>
    <row r="167" spans="7:52">
      <c r="L167" s="157"/>
      <c r="M167" s="531"/>
      <c r="N167" s="157"/>
      <c r="U167" s="3"/>
      <c r="V167" s="3"/>
      <c r="W167" s="58"/>
      <c r="X167" s="58"/>
      <c r="Y167" s="16"/>
      <c r="Z167" s="16"/>
      <c r="AA167" s="16"/>
      <c r="AB167" s="3"/>
      <c r="AC167" s="3"/>
      <c r="AD167" s="16"/>
      <c r="AE167" s="16"/>
      <c r="AF167" s="58"/>
      <c r="AH167" s="3"/>
      <c r="AI167" s="3"/>
      <c r="AJ167" s="60"/>
      <c r="AL167" s="1"/>
      <c r="AM167" s="1"/>
      <c r="AN167" s="58"/>
      <c r="AO167" s="58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</row>
    <row r="168" spans="7:52">
      <c r="L168" s="157"/>
      <c r="M168" s="531"/>
      <c r="N168" s="157"/>
      <c r="U168" s="3"/>
      <c r="V168" s="3"/>
      <c r="W168" s="58"/>
      <c r="X168" s="58"/>
      <c r="Y168" s="16"/>
      <c r="Z168" s="16"/>
      <c r="AA168" s="16"/>
      <c r="AB168" s="3"/>
      <c r="AC168" s="3"/>
      <c r="AD168" s="16"/>
      <c r="AE168" s="16"/>
      <c r="AF168" s="58"/>
      <c r="AH168" s="3"/>
      <c r="AI168" s="3"/>
      <c r="AJ168" s="60"/>
      <c r="AL168" s="1"/>
      <c r="AM168" s="1"/>
      <c r="AN168" s="58"/>
      <c r="AO168" s="58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</row>
    <row r="169" spans="7:52">
      <c r="G169" s="531"/>
      <c r="H169" s="14"/>
      <c r="I169" s="157"/>
      <c r="J169" s="157"/>
      <c r="K169" s="157"/>
      <c r="L169" s="157"/>
      <c r="M169" s="531"/>
      <c r="N169" s="157"/>
      <c r="U169" s="3"/>
      <c r="V169" s="3"/>
      <c r="W169" s="58"/>
      <c r="X169" s="58"/>
      <c r="Y169" s="16"/>
      <c r="Z169" s="16"/>
      <c r="AA169" s="16"/>
      <c r="AB169" s="3"/>
      <c r="AC169" s="3"/>
      <c r="AD169" s="16"/>
      <c r="AE169" s="16"/>
      <c r="AF169" s="58"/>
      <c r="AH169" s="3"/>
      <c r="AI169" s="3"/>
      <c r="AJ169" s="60"/>
      <c r="AL169" s="1"/>
      <c r="AM169" s="1"/>
      <c r="AN169" s="58"/>
      <c r="AO169" s="58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</row>
    <row r="170" spans="7:52">
      <c r="G170" s="531"/>
      <c r="H170" s="14"/>
      <c r="I170" s="157"/>
      <c r="J170" s="157"/>
      <c r="K170" s="157"/>
      <c r="L170" s="157"/>
      <c r="M170" s="531"/>
      <c r="N170" s="157"/>
      <c r="U170" s="3"/>
      <c r="V170" s="3"/>
      <c r="W170" s="58"/>
      <c r="X170" s="58"/>
      <c r="Y170" s="16"/>
      <c r="Z170" s="16"/>
      <c r="AA170" s="16"/>
      <c r="AB170" s="3"/>
      <c r="AC170" s="3"/>
      <c r="AD170" s="16"/>
      <c r="AE170" s="16"/>
      <c r="AF170" s="58"/>
      <c r="AH170" s="3"/>
      <c r="AI170" s="3"/>
      <c r="AJ170" s="60"/>
      <c r="AL170" s="1"/>
      <c r="AM170" s="1"/>
      <c r="AN170" s="58"/>
      <c r="AO170" s="58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</row>
    <row r="171" spans="7:52">
      <c r="G171" s="531"/>
      <c r="H171" s="14"/>
      <c r="I171" s="157"/>
      <c r="J171" s="157"/>
      <c r="K171" s="157"/>
      <c r="L171" s="157"/>
      <c r="M171" s="531"/>
      <c r="N171" s="157"/>
      <c r="U171" s="3"/>
      <c r="V171" s="3"/>
      <c r="W171" s="58"/>
      <c r="X171" s="58"/>
      <c r="Y171" s="16"/>
      <c r="Z171" s="16"/>
      <c r="AA171" s="16"/>
      <c r="AB171" s="3"/>
      <c r="AC171" s="3"/>
      <c r="AD171" s="16"/>
      <c r="AE171" s="16"/>
      <c r="AF171" s="58"/>
      <c r="AH171" s="3"/>
      <c r="AI171" s="3"/>
      <c r="AJ171" s="60"/>
      <c r="AL171" s="1"/>
      <c r="AM171" s="1"/>
      <c r="AN171" s="58"/>
      <c r="AO171" s="58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</row>
    <row r="172" spans="7:52">
      <c r="G172" s="531"/>
      <c r="H172" s="14"/>
      <c r="I172" s="157"/>
      <c r="J172" s="157"/>
      <c r="K172" s="157"/>
      <c r="L172" s="157"/>
      <c r="M172" s="531"/>
      <c r="N172" s="157"/>
      <c r="U172" s="3"/>
      <c r="V172" s="3"/>
      <c r="W172" s="58"/>
      <c r="X172" s="58"/>
      <c r="Y172" s="16"/>
      <c r="Z172" s="16"/>
      <c r="AA172" s="16"/>
      <c r="AB172" s="3"/>
      <c r="AC172" s="3"/>
      <c r="AD172" s="16"/>
      <c r="AE172" s="16"/>
      <c r="AF172" s="58"/>
      <c r="AH172" s="3"/>
      <c r="AI172" s="3"/>
      <c r="AJ172" s="60"/>
      <c r="AL172" s="1"/>
      <c r="AM172" s="1"/>
      <c r="AN172" s="58"/>
      <c r="AO172" s="58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</row>
    <row r="173" spans="7:52">
      <c r="G173" s="531"/>
      <c r="H173" s="14"/>
      <c r="I173" s="157"/>
      <c r="J173" s="157"/>
      <c r="K173" s="157"/>
      <c r="L173" s="157"/>
      <c r="M173" s="531"/>
      <c r="N173" s="157"/>
      <c r="U173" s="3"/>
      <c r="V173" s="3"/>
      <c r="W173" s="58"/>
      <c r="X173" s="58"/>
      <c r="Y173" s="16"/>
      <c r="Z173" s="16"/>
      <c r="AA173" s="16"/>
      <c r="AB173" s="3"/>
      <c r="AC173" s="3"/>
      <c r="AD173" s="16"/>
      <c r="AE173" s="16"/>
      <c r="AF173" s="58"/>
      <c r="AH173" s="3"/>
      <c r="AI173" s="3"/>
      <c r="AJ173" s="60"/>
      <c r="AL173" s="1"/>
      <c r="AM173" s="1"/>
      <c r="AN173" s="58"/>
      <c r="AO173" s="58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</row>
    <row r="174" spans="7:52">
      <c r="G174" s="531"/>
      <c r="H174" s="14"/>
      <c r="I174" s="157"/>
      <c r="J174" s="157"/>
      <c r="K174" s="157"/>
      <c r="L174" s="157"/>
      <c r="M174" s="531"/>
      <c r="N174" s="157"/>
      <c r="U174" s="3"/>
      <c r="V174" s="3"/>
      <c r="W174" s="58"/>
      <c r="X174" s="58"/>
      <c r="Y174" s="16"/>
      <c r="Z174" s="16"/>
      <c r="AA174" s="16"/>
      <c r="AB174" s="3"/>
      <c r="AC174" s="3"/>
      <c r="AD174" s="16"/>
      <c r="AE174" s="16"/>
      <c r="AF174" s="58"/>
      <c r="AH174" s="3"/>
      <c r="AI174" s="3"/>
      <c r="AJ174" s="60"/>
      <c r="AL174" s="1"/>
      <c r="AM174" s="1"/>
      <c r="AN174" s="58"/>
      <c r="AO174" s="58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</row>
    <row r="175" spans="7:52">
      <c r="G175" s="531"/>
      <c r="H175" s="14"/>
      <c r="I175" s="157"/>
      <c r="J175" s="157"/>
      <c r="K175" s="157"/>
      <c r="L175" s="157"/>
      <c r="M175" s="531"/>
      <c r="N175" s="157"/>
      <c r="U175" s="3"/>
      <c r="V175" s="3"/>
      <c r="W175" s="58"/>
      <c r="X175" s="58"/>
      <c r="Y175" s="16"/>
      <c r="Z175" s="16"/>
      <c r="AA175" s="16"/>
      <c r="AB175" s="3"/>
      <c r="AC175" s="3"/>
      <c r="AD175" s="16"/>
      <c r="AE175" s="16"/>
      <c r="AF175" s="58"/>
      <c r="AH175" s="3"/>
      <c r="AI175" s="3"/>
      <c r="AJ175" s="60"/>
      <c r="AL175" s="1"/>
      <c r="AM175" s="1"/>
      <c r="AN175" s="58"/>
      <c r="AO175" s="58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</row>
    <row r="176" spans="7:52">
      <c r="G176" s="531"/>
      <c r="H176" s="14"/>
      <c r="I176" s="157"/>
      <c r="J176" s="157"/>
      <c r="K176" s="157"/>
      <c r="L176" s="157"/>
      <c r="M176" s="531"/>
      <c r="N176" s="157"/>
      <c r="U176" s="3"/>
      <c r="V176" s="3"/>
      <c r="W176" s="58"/>
      <c r="X176" s="58"/>
      <c r="Y176" s="16"/>
      <c r="Z176" s="16"/>
      <c r="AA176" s="16"/>
      <c r="AB176" s="3"/>
      <c r="AC176" s="3"/>
      <c r="AD176" s="16"/>
      <c r="AE176" s="16"/>
      <c r="AF176" s="58"/>
      <c r="AH176" s="3"/>
      <c r="AI176" s="3"/>
      <c r="AJ176" s="60"/>
      <c r="AL176" s="1"/>
      <c r="AM176" s="1"/>
      <c r="AN176" s="58"/>
      <c r="AO176" s="58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</row>
    <row r="177" spans="7:53">
      <c r="G177" s="531"/>
      <c r="H177" s="14"/>
      <c r="I177" s="157"/>
      <c r="J177" s="157"/>
      <c r="K177" s="157"/>
      <c r="L177" s="157"/>
      <c r="M177" s="531"/>
      <c r="N177" s="157"/>
      <c r="U177" s="3"/>
      <c r="V177" s="3"/>
      <c r="W177" s="58"/>
      <c r="X177" s="58"/>
      <c r="Y177" s="16"/>
      <c r="Z177" s="16"/>
      <c r="AA177" s="16"/>
      <c r="AB177" s="3"/>
      <c r="AC177" s="3"/>
      <c r="AD177" s="16"/>
      <c r="AE177" s="16"/>
      <c r="AF177" s="58"/>
      <c r="AH177" s="3"/>
      <c r="AI177" s="3"/>
      <c r="AJ177" s="60"/>
      <c r="AL177" s="1"/>
      <c r="AM177" s="1"/>
      <c r="AN177" s="58"/>
      <c r="AO177" s="58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</row>
    <row r="178" spans="7:53">
      <c r="G178" s="531"/>
      <c r="H178" s="14"/>
      <c r="I178" s="157"/>
      <c r="J178" s="157"/>
      <c r="K178" s="157"/>
      <c r="L178" s="157"/>
      <c r="M178" s="531"/>
      <c r="N178" s="157"/>
      <c r="U178" s="3"/>
      <c r="V178" s="3"/>
      <c r="W178" s="58"/>
      <c r="X178" s="58"/>
      <c r="Y178" s="16"/>
      <c r="Z178" s="16"/>
      <c r="AA178" s="16"/>
      <c r="AB178" s="3"/>
      <c r="AC178" s="3"/>
      <c r="AD178" s="16"/>
      <c r="AE178" s="16"/>
      <c r="AF178" s="58"/>
      <c r="AH178" s="3"/>
      <c r="AI178" s="3"/>
      <c r="AJ178" s="60"/>
      <c r="AL178" s="1"/>
      <c r="AM178" s="1"/>
      <c r="AN178" s="58"/>
      <c r="AO178" s="58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4"/>
    </row>
    <row r="179" spans="7:53">
      <c r="G179" s="531"/>
      <c r="H179" s="14"/>
      <c r="I179" s="157"/>
      <c r="J179" s="157"/>
      <c r="K179" s="157"/>
      <c r="L179" s="157"/>
      <c r="M179" s="531"/>
      <c r="N179" s="157"/>
      <c r="U179" s="3"/>
      <c r="V179" s="3"/>
      <c r="W179" s="58"/>
      <c r="X179" s="58"/>
      <c r="Y179" s="16"/>
      <c r="Z179" s="16"/>
      <c r="AA179" s="16"/>
      <c r="AB179" s="3"/>
      <c r="AC179" s="3"/>
      <c r="AD179" s="16"/>
      <c r="AE179" s="16"/>
      <c r="AF179" s="58"/>
      <c r="AH179" s="3"/>
      <c r="AI179" s="3"/>
      <c r="AJ179" s="60"/>
      <c r="AL179" s="1"/>
      <c r="AM179" s="1"/>
      <c r="AN179" s="58"/>
      <c r="AO179" s="58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4"/>
    </row>
    <row r="180" spans="7:53">
      <c r="G180" s="531"/>
      <c r="H180" s="14"/>
      <c r="I180" s="157"/>
      <c r="J180" s="157"/>
      <c r="K180" s="157"/>
      <c r="L180" s="157"/>
      <c r="M180" s="531"/>
      <c r="N180" s="157"/>
      <c r="U180" s="3"/>
      <c r="V180" s="3"/>
      <c r="W180" s="58"/>
      <c r="X180" s="58"/>
      <c r="Y180" s="16"/>
      <c r="Z180" s="16"/>
      <c r="AA180" s="16"/>
      <c r="AB180" s="3"/>
      <c r="AC180" s="3"/>
      <c r="AD180" s="16"/>
      <c r="AE180" s="16"/>
      <c r="AF180" s="58"/>
      <c r="AH180" s="3"/>
      <c r="AI180" s="3"/>
      <c r="AJ180" s="60"/>
      <c r="AL180" s="1"/>
      <c r="AM180" s="1"/>
      <c r="AN180" s="58"/>
      <c r="AO180" s="58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4"/>
    </row>
    <row r="181" spans="7:53">
      <c r="G181" s="531"/>
      <c r="H181" s="14"/>
      <c r="I181" s="157"/>
      <c r="J181" s="157"/>
      <c r="K181" s="157"/>
      <c r="L181" s="157"/>
      <c r="M181" s="531"/>
      <c r="N181" s="157"/>
      <c r="U181" s="3"/>
      <c r="V181" s="3"/>
      <c r="W181" s="58"/>
      <c r="X181" s="58"/>
      <c r="Y181" s="16"/>
      <c r="Z181" s="16"/>
      <c r="AA181" s="16"/>
      <c r="AB181" s="3"/>
      <c r="AC181" s="3"/>
      <c r="AD181" s="16"/>
      <c r="AE181" s="16"/>
      <c r="AF181" s="58"/>
      <c r="AH181" s="3"/>
      <c r="AI181" s="3"/>
      <c r="AJ181" s="60"/>
      <c r="AL181" s="1"/>
      <c r="AM181" s="1"/>
      <c r="AN181" s="58"/>
      <c r="AO181" s="58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4"/>
    </row>
    <row r="182" spans="7:53">
      <c r="G182" s="531"/>
      <c r="H182" s="14"/>
      <c r="I182" s="157"/>
      <c r="J182" s="157"/>
      <c r="K182" s="157"/>
      <c r="L182" s="157"/>
      <c r="M182" s="531"/>
      <c r="N182" s="157"/>
      <c r="U182" s="3"/>
      <c r="V182" s="3"/>
      <c r="W182" s="58"/>
      <c r="X182" s="58"/>
      <c r="Y182" s="16"/>
      <c r="Z182" s="16"/>
      <c r="AA182" s="16"/>
      <c r="AB182" s="3"/>
      <c r="AC182" s="3"/>
      <c r="AD182" s="16"/>
      <c r="AE182" s="16"/>
      <c r="AF182" s="58"/>
      <c r="AH182" s="3"/>
      <c r="AI182" s="3"/>
      <c r="AJ182" s="60"/>
      <c r="AL182" s="1"/>
      <c r="AM182" s="1"/>
      <c r="AN182" s="58"/>
      <c r="AO182" s="58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4"/>
    </row>
    <row r="183" spans="7:53">
      <c r="G183" s="531"/>
      <c r="H183" s="14"/>
      <c r="I183" s="157"/>
      <c r="J183" s="157"/>
      <c r="K183" s="157"/>
      <c r="L183" s="157"/>
      <c r="M183" s="531"/>
      <c r="N183" s="157"/>
      <c r="U183" s="3"/>
      <c r="V183" s="3"/>
      <c r="W183" s="58"/>
      <c r="X183" s="58"/>
      <c r="Y183" s="16"/>
      <c r="Z183" s="16"/>
      <c r="AA183" s="16"/>
      <c r="AB183" s="3"/>
      <c r="AC183" s="3"/>
      <c r="AD183" s="16"/>
      <c r="AE183" s="16"/>
      <c r="AF183" s="58"/>
      <c r="AH183" s="3"/>
      <c r="AI183" s="3"/>
      <c r="AJ183" s="60"/>
      <c r="AL183" s="1"/>
      <c r="AM183" s="1"/>
      <c r="AN183" s="58"/>
      <c r="AO183" s="58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4"/>
    </row>
    <row r="184" spans="7:53">
      <c r="G184" s="531"/>
      <c r="H184" s="14"/>
      <c r="I184" s="157"/>
      <c r="J184" s="157"/>
      <c r="K184" s="157"/>
      <c r="L184" s="157"/>
      <c r="M184" s="531"/>
      <c r="N184" s="157"/>
      <c r="U184" s="3"/>
      <c r="V184" s="3"/>
      <c r="W184" s="58"/>
      <c r="X184" s="58"/>
      <c r="Y184" s="16"/>
      <c r="Z184" s="16"/>
      <c r="AA184" s="16"/>
      <c r="AB184" s="3"/>
      <c r="AC184" s="3"/>
      <c r="AD184" s="16"/>
      <c r="AE184" s="16"/>
      <c r="AF184" s="58"/>
      <c r="AH184" s="3"/>
      <c r="AI184" s="3"/>
      <c r="AJ184" s="60"/>
      <c r="AL184" s="1"/>
      <c r="AM184" s="1"/>
      <c r="AN184" s="58"/>
      <c r="AO184" s="58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4"/>
    </row>
    <row r="185" spans="7:53">
      <c r="G185" s="531"/>
      <c r="H185" s="14"/>
      <c r="I185" s="157"/>
      <c r="J185" s="157"/>
      <c r="K185" s="157"/>
      <c r="L185" s="157"/>
      <c r="M185" s="531"/>
      <c r="N185" s="157"/>
      <c r="U185" s="3"/>
      <c r="V185" s="3"/>
      <c r="W185" s="58"/>
      <c r="X185" s="58"/>
      <c r="Y185" s="16"/>
      <c r="Z185" s="16"/>
      <c r="AA185" s="16"/>
      <c r="AB185" s="3"/>
      <c r="AC185" s="3"/>
      <c r="AD185" s="16"/>
      <c r="AE185" s="16"/>
      <c r="AF185" s="58"/>
      <c r="AH185" s="3"/>
      <c r="AI185" s="3"/>
      <c r="AJ185" s="60"/>
      <c r="AL185" s="1"/>
      <c r="AM185" s="1"/>
      <c r="AN185" s="58"/>
      <c r="AO185" s="58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4"/>
    </row>
    <row r="186" spans="7:53">
      <c r="G186" s="531"/>
      <c r="H186" s="14"/>
      <c r="I186" s="157"/>
      <c r="J186" s="157"/>
      <c r="K186" s="157"/>
      <c r="L186" s="157"/>
      <c r="M186" s="531"/>
      <c r="N186" s="157"/>
      <c r="U186" s="3"/>
      <c r="V186" s="3"/>
      <c r="W186" s="58"/>
      <c r="X186" s="58"/>
      <c r="Y186" s="16"/>
      <c r="Z186" s="16"/>
      <c r="AA186" s="16"/>
      <c r="AB186" s="3"/>
      <c r="AC186" s="3"/>
      <c r="AD186" s="16"/>
      <c r="AE186" s="16"/>
      <c r="AF186" s="58"/>
      <c r="AH186" s="3"/>
      <c r="AI186" s="3"/>
      <c r="AJ186" s="60"/>
      <c r="AL186" s="1"/>
      <c r="AM186" s="1"/>
      <c r="AN186" s="58"/>
      <c r="AO186" s="58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4"/>
    </row>
    <row r="187" spans="7:53">
      <c r="G187" s="531"/>
      <c r="H187" s="14"/>
      <c r="I187" s="157"/>
      <c r="J187" s="157"/>
      <c r="K187" s="157"/>
      <c r="L187" s="157"/>
      <c r="M187" s="531"/>
      <c r="N187" s="157"/>
      <c r="U187" s="3"/>
      <c r="V187" s="3"/>
      <c r="W187" s="58"/>
      <c r="X187" s="58"/>
      <c r="Y187" s="16"/>
      <c r="Z187" s="16"/>
      <c r="AA187" s="16"/>
      <c r="AB187" s="3"/>
      <c r="AC187" s="3"/>
      <c r="AD187" s="16"/>
      <c r="AE187" s="16"/>
      <c r="AF187" s="58"/>
      <c r="AH187" s="3"/>
      <c r="AI187" s="3"/>
      <c r="AJ187" s="60"/>
      <c r="AL187" s="1"/>
      <c r="AM187" s="1"/>
      <c r="AN187" s="58"/>
      <c r="AO187" s="58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4"/>
    </row>
    <row r="188" spans="7:53">
      <c r="G188" s="531"/>
      <c r="H188" s="14"/>
      <c r="I188" s="157"/>
      <c r="J188" s="157"/>
      <c r="K188" s="157"/>
      <c r="L188" s="157"/>
      <c r="M188" s="531"/>
      <c r="N188" s="157"/>
      <c r="U188" s="3"/>
      <c r="V188" s="3"/>
      <c r="W188" s="58"/>
      <c r="X188" s="58"/>
      <c r="Y188" s="16"/>
      <c r="Z188" s="16"/>
      <c r="AA188" s="16"/>
      <c r="AB188" s="3"/>
      <c r="AC188" s="3"/>
      <c r="AD188" s="16"/>
      <c r="AE188" s="16"/>
      <c r="AF188" s="58"/>
      <c r="AH188" s="3"/>
      <c r="AI188" s="3"/>
      <c r="AJ188" s="60"/>
      <c r="AL188" s="1"/>
      <c r="AM188" s="1"/>
      <c r="AN188" s="58"/>
      <c r="AO188" s="58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4"/>
    </row>
    <row r="189" spans="7:53">
      <c r="G189" s="531"/>
      <c r="H189" s="14"/>
      <c r="I189" s="157"/>
      <c r="J189" s="157"/>
      <c r="K189" s="157"/>
      <c r="L189" s="157"/>
      <c r="M189" s="531"/>
      <c r="N189" s="157"/>
      <c r="U189" s="3"/>
      <c r="V189" s="3"/>
      <c r="W189" s="58"/>
      <c r="X189" s="58"/>
      <c r="Y189" s="16"/>
      <c r="Z189" s="16"/>
      <c r="AA189" s="16"/>
      <c r="AB189" s="3"/>
      <c r="AC189" s="3"/>
      <c r="AD189" s="16"/>
      <c r="AE189" s="16"/>
      <c r="AF189" s="58"/>
      <c r="AH189" s="3"/>
      <c r="AI189" s="3"/>
      <c r="AJ189" s="60"/>
      <c r="AL189" s="1"/>
      <c r="AM189" s="1"/>
      <c r="AN189" s="58"/>
      <c r="AO189" s="58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4"/>
    </row>
    <row r="190" spans="7:53">
      <c r="G190" s="531"/>
      <c r="H190" s="14"/>
      <c r="I190" s="157"/>
      <c r="J190" s="157"/>
      <c r="K190" s="157"/>
      <c r="L190" s="157"/>
      <c r="M190" s="531"/>
      <c r="N190" s="157"/>
      <c r="U190" s="3"/>
      <c r="V190" s="3"/>
      <c r="W190" s="58"/>
      <c r="X190" s="58"/>
      <c r="Y190" s="16"/>
      <c r="Z190" s="16"/>
      <c r="AA190" s="16"/>
      <c r="AB190" s="3"/>
      <c r="AC190" s="3"/>
      <c r="AD190" s="16"/>
      <c r="AE190" s="16"/>
      <c r="AF190" s="58"/>
      <c r="AH190" s="3"/>
      <c r="AI190" s="3"/>
      <c r="AJ190" s="60"/>
      <c r="AL190" s="1"/>
      <c r="AM190" s="1"/>
      <c r="AN190" s="58"/>
      <c r="AO190" s="58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4"/>
    </row>
    <row r="191" spans="7:53">
      <c r="G191" s="531"/>
      <c r="H191" s="14"/>
      <c r="I191" s="157"/>
      <c r="J191" s="157"/>
      <c r="K191" s="157"/>
      <c r="L191" s="157"/>
      <c r="M191" s="531"/>
      <c r="N191" s="157"/>
      <c r="U191" s="3"/>
      <c r="V191" s="3"/>
      <c r="W191" s="58"/>
      <c r="X191" s="58"/>
      <c r="Y191" s="16"/>
      <c r="Z191" s="16"/>
      <c r="AA191" s="16"/>
      <c r="AB191" s="3"/>
      <c r="AC191" s="3"/>
      <c r="AD191" s="16"/>
      <c r="AE191" s="16"/>
      <c r="AF191" s="58"/>
      <c r="AH191" s="3"/>
      <c r="AI191" s="3"/>
      <c r="AJ191" s="60"/>
      <c r="AL191" s="1"/>
      <c r="AM191" s="1"/>
      <c r="AN191" s="58"/>
      <c r="AO191" s="58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4"/>
    </row>
    <row r="192" spans="7:53">
      <c r="G192" s="531"/>
      <c r="H192" s="14"/>
      <c r="I192" s="157"/>
      <c r="J192" s="157"/>
      <c r="K192" s="157"/>
      <c r="L192" s="157"/>
      <c r="M192" s="531"/>
      <c r="N192" s="157"/>
      <c r="U192" s="3"/>
      <c r="V192" s="3"/>
      <c r="W192" s="58"/>
      <c r="X192" s="58"/>
      <c r="Y192" s="16"/>
      <c r="Z192" s="16"/>
      <c r="AA192" s="16"/>
      <c r="AB192" s="3"/>
      <c r="AC192" s="3"/>
      <c r="AD192" s="16"/>
      <c r="AE192" s="16"/>
      <c r="AF192" s="58"/>
      <c r="AH192" s="3"/>
      <c r="AI192" s="3"/>
      <c r="AJ192" s="60"/>
      <c r="AL192" s="1"/>
      <c r="AM192" s="1"/>
      <c r="AN192" s="58"/>
      <c r="AO192" s="58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4"/>
    </row>
    <row r="193" spans="7:53">
      <c r="G193" s="531"/>
      <c r="H193" s="14"/>
      <c r="I193" s="157"/>
      <c r="J193" s="157"/>
      <c r="K193" s="157"/>
      <c r="L193" s="157"/>
      <c r="M193" s="531"/>
      <c r="N193" s="157"/>
      <c r="O193" s="14"/>
      <c r="P193" s="14"/>
      <c r="U193" s="14"/>
      <c r="V193" s="14"/>
      <c r="W193" s="157"/>
      <c r="X193" s="157"/>
      <c r="Y193" s="75"/>
      <c r="Z193" s="75"/>
      <c r="AA193" s="75"/>
      <c r="AB193" s="14"/>
      <c r="AC193" s="14"/>
      <c r="AD193" s="75"/>
      <c r="AE193" s="75"/>
      <c r="AF193" s="157"/>
      <c r="AG193" s="14"/>
      <c r="AH193" s="14"/>
      <c r="AI193" s="14"/>
      <c r="AJ193" s="14"/>
      <c r="AK193" s="75"/>
      <c r="AL193" s="1"/>
      <c r="AM193" s="1"/>
      <c r="AN193" s="58"/>
      <c r="AO193" s="58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4"/>
    </row>
    <row r="194" spans="7:53">
      <c r="G194" s="531"/>
      <c r="H194" s="14"/>
      <c r="I194" s="157"/>
      <c r="J194" s="157"/>
      <c r="K194" s="157"/>
      <c r="L194" s="157"/>
      <c r="M194" s="531"/>
      <c r="N194" s="157"/>
      <c r="O194" s="14"/>
      <c r="P194" s="14"/>
      <c r="U194" s="14"/>
      <c r="V194" s="14"/>
      <c r="W194" s="157"/>
      <c r="X194" s="157"/>
      <c r="Y194" s="75"/>
      <c r="Z194" s="75"/>
      <c r="AA194" s="75"/>
      <c r="AB194" s="14"/>
      <c r="AC194" s="14"/>
      <c r="AD194" s="75"/>
      <c r="AE194" s="75"/>
      <c r="AF194" s="157"/>
      <c r="AG194" s="14"/>
      <c r="AH194" s="14"/>
      <c r="AI194" s="14"/>
      <c r="AJ194" s="14"/>
      <c r="AK194" s="75"/>
      <c r="AL194" s="1"/>
      <c r="AM194" s="1"/>
      <c r="AN194" s="58"/>
      <c r="AO194" s="58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4"/>
    </row>
    <row r="195" spans="7:53">
      <c r="G195" s="531"/>
      <c r="H195" s="14"/>
      <c r="I195" s="157"/>
      <c r="J195" s="157"/>
      <c r="K195" s="157"/>
      <c r="L195" s="157"/>
      <c r="M195" s="531"/>
      <c r="N195" s="157"/>
      <c r="O195" s="14"/>
      <c r="P195" s="14"/>
      <c r="U195" s="14"/>
      <c r="V195" s="14"/>
      <c r="W195" s="157"/>
      <c r="X195" s="157"/>
      <c r="Y195" s="75"/>
      <c r="Z195" s="75"/>
      <c r="AA195" s="75"/>
      <c r="AB195" s="14"/>
      <c r="AC195" s="14"/>
      <c r="AD195" s="75"/>
      <c r="AE195" s="75"/>
      <c r="AF195" s="157"/>
      <c r="AG195" s="14"/>
      <c r="AH195" s="14"/>
      <c r="AI195" s="14"/>
      <c r="AJ195" s="14"/>
      <c r="AK195" s="75"/>
      <c r="AL195" s="1"/>
      <c r="AM195" s="1"/>
      <c r="AN195" s="58"/>
      <c r="AO195" s="58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4"/>
    </row>
    <row r="196" spans="7:53">
      <c r="G196" s="531"/>
      <c r="H196" s="14"/>
      <c r="I196" s="157"/>
      <c r="J196" s="157"/>
      <c r="K196" s="157"/>
      <c r="L196" s="157"/>
      <c r="M196" s="531"/>
      <c r="N196" s="157"/>
      <c r="O196" s="14"/>
      <c r="P196" s="14"/>
      <c r="U196" s="14"/>
      <c r="V196" s="14"/>
      <c r="W196" s="157"/>
      <c r="X196" s="157"/>
      <c r="Y196" s="75"/>
      <c r="Z196" s="75"/>
      <c r="AA196" s="75"/>
      <c r="AB196" s="14"/>
      <c r="AC196" s="14"/>
      <c r="AD196" s="75"/>
      <c r="AE196" s="75"/>
      <c r="AF196" s="157"/>
      <c r="AG196" s="14"/>
      <c r="AH196" s="14"/>
      <c r="AI196" s="14"/>
      <c r="AJ196" s="14"/>
      <c r="AK196" s="75"/>
      <c r="AL196" s="1"/>
      <c r="AM196" s="1"/>
      <c r="AN196" s="58"/>
      <c r="AO196" s="58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4"/>
    </row>
    <row r="197" spans="7:53">
      <c r="G197" s="531"/>
      <c r="H197" s="14"/>
      <c r="I197" s="157"/>
      <c r="J197" s="157"/>
      <c r="K197" s="157"/>
      <c r="L197" s="157"/>
      <c r="M197" s="531"/>
      <c r="N197" s="157"/>
      <c r="O197" s="14"/>
      <c r="P197" s="14"/>
      <c r="U197" s="14"/>
      <c r="V197" s="14"/>
      <c r="W197" s="157"/>
      <c r="X197" s="157"/>
      <c r="Y197" s="75"/>
      <c r="Z197" s="75"/>
      <c r="AA197" s="75"/>
      <c r="AB197" s="14"/>
      <c r="AC197" s="14"/>
      <c r="AD197" s="75"/>
      <c r="AE197" s="75"/>
      <c r="AF197" s="157"/>
      <c r="AG197" s="14"/>
      <c r="AH197" s="14"/>
      <c r="AI197" s="14"/>
      <c r="AJ197" s="14"/>
      <c r="AK197" s="75"/>
      <c r="AL197" s="1"/>
      <c r="AM197" s="1"/>
      <c r="AN197" s="58"/>
      <c r="AO197" s="58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4"/>
    </row>
    <row r="198" spans="7:53">
      <c r="G198" s="531"/>
      <c r="H198" s="14"/>
      <c r="I198" s="157"/>
      <c r="J198" s="157"/>
      <c r="K198" s="157"/>
      <c r="L198" s="157"/>
      <c r="M198" s="531"/>
      <c r="N198" s="157"/>
      <c r="O198" s="14"/>
      <c r="P198" s="14"/>
      <c r="U198" s="14"/>
      <c r="V198" s="14"/>
      <c r="W198" s="157"/>
      <c r="X198" s="157"/>
      <c r="Y198" s="75"/>
      <c r="Z198" s="75"/>
      <c r="AA198" s="75"/>
      <c r="AB198" s="14"/>
      <c r="AC198" s="14"/>
      <c r="AD198" s="75"/>
      <c r="AE198" s="75"/>
      <c r="AF198" s="157"/>
      <c r="AG198" s="14"/>
      <c r="AH198" s="14"/>
      <c r="AI198" s="14"/>
      <c r="AJ198" s="14"/>
      <c r="AK198" s="75"/>
      <c r="AL198" s="1"/>
      <c r="AM198" s="1"/>
      <c r="AN198" s="58"/>
      <c r="AO198" s="58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4"/>
    </row>
    <row r="199" spans="7:53">
      <c r="G199" s="531"/>
      <c r="H199" s="14"/>
      <c r="I199" s="157"/>
      <c r="J199" s="157"/>
      <c r="K199" s="157"/>
      <c r="L199" s="157"/>
      <c r="M199" s="531"/>
      <c r="N199" s="157"/>
      <c r="O199" s="14"/>
      <c r="P199" s="14"/>
      <c r="U199" s="14"/>
      <c r="V199" s="14"/>
      <c r="W199" s="157"/>
      <c r="X199" s="157"/>
      <c r="Y199" s="75"/>
      <c r="Z199" s="75"/>
      <c r="AA199" s="75"/>
      <c r="AB199" s="14"/>
      <c r="AC199" s="14"/>
      <c r="AD199" s="75"/>
      <c r="AE199" s="75"/>
      <c r="AF199" s="157"/>
      <c r="AG199" s="14"/>
      <c r="AH199" s="14"/>
      <c r="AI199" s="14"/>
      <c r="AJ199" s="14"/>
      <c r="AK199" s="75"/>
      <c r="AL199" s="1"/>
      <c r="AM199" s="1"/>
      <c r="AN199" s="58"/>
      <c r="AO199" s="58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4"/>
    </row>
    <row r="200" spans="7:53">
      <c r="G200" s="531"/>
      <c r="H200" s="14"/>
      <c r="I200" s="157"/>
      <c r="J200" s="157"/>
      <c r="K200" s="157"/>
      <c r="L200" s="157"/>
      <c r="M200" s="531"/>
      <c r="N200" s="157"/>
      <c r="O200" s="14"/>
      <c r="P200" s="14"/>
      <c r="U200" s="14"/>
      <c r="V200" s="14"/>
      <c r="W200" s="157"/>
      <c r="X200" s="157"/>
      <c r="Y200" s="75"/>
      <c r="Z200" s="75"/>
      <c r="AA200" s="75"/>
      <c r="AB200" s="14"/>
      <c r="AC200" s="14"/>
      <c r="AD200" s="75"/>
      <c r="AE200" s="75"/>
      <c r="AF200" s="157"/>
      <c r="AG200" s="14"/>
      <c r="AH200" s="14"/>
      <c r="AI200" s="14"/>
      <c r="AJ200" s="14"/>
      <c r="AK200" s="75"/>
      <c r="AL200" s="1"/>
      <c r="AM200" s="1"/>
      <c r="AN200" s="58"/>
      <c r="AO200" s="58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4"/>
    </row>
    <row r="201" spans="7:53">
      <c r="G201" s="531"/>
      <c r="H201" s="14"/>
      <c r="I201" s="157"/>
      <c r="J201" s="157"/>
      <c r="K201" s="157"/>
      <c r="L201" s="157"/>
      <c r="M201" s="531"/>
      <c r="N201" s="157"/>
      <c r="O201" s="14"/>
      <c r="P201" s="14"/>
      <c r="U201" s="14"/>
      <c r="V201" s="14"/>
      <c r="W201" s="157"/>
      <c r="X201" s="157"/>
      <c r="Y201" s="75"/>
      <c r="Z201" s="75"/>
      <c r="AA201" s="75"/>
      <c r="AB201" s="14"/>
      <c r="AC201" s="14"/>
      <c r="AD201" s="75"/>
      <c r="AE201" s="75"/>
      <c r="AF201" s="157"/>
      <c r="AG201" s="14"/>
      <c r="AH201" s="14"/>
      <c r="AI201" s="14"/>
      <c r="AJ201" s="14"/>
      <c r="AK201" s="75"/>
      <c r="AL201" s="1"/>
      <c r="AM201" s="1"/>
      <c r="AN201" s="58"/>
      <c r="AO201" s="58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4"/>
    </row>
    <row r="202" spans="7:53">
      <c r="G202" s="531"/>
      <c r="H202" s="14"/>
      <c r="I202" s="157"/>
      <c r="J202" s="157"/>
      <c r="K202" s="157"/>
      <c r="L202" s="157"/>
      <c r="M202" s="531"/>
      <c r="N202" s="157"/>
      <c r="O202" s="14"/>
      <c r="P202" s="14"/>
      <c r="U202" s="14"/>
      <c r="V202" s="14"/>
      <c r="W202" s="157"/>
      <c r="X202" s="157"/>
      <c r="Y202" s="75"/>
      <c r="Z202" s="75"/>
      <c r="AA202" s="75"/>
      <c r="AB202" s="14"/>
      <c r="AC202" s="14"/>
      <c r="AD202" s="75"/>
      <c r="AE202" s="75"/>
      <c r="AF202" s="157"/>
      <c r="AG202" s="14"/>
      <c r="AH202" s="14"/>
      <c r="AI202" s="14"/>
      <c r="AJ202" s="14"/>
      <c r="AK202" s="75"/>
      <c r="AL202" s="1"/>
      <c r="AM202" s="1"/>
      <c r="AN202" s="58"/>
      <c r="AO202" s="58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4"/>
    </row>
    <row r="203" spans="7:53">
      <c r="G203" s="531"/>
      <c r="H203" s="14"/>
      <c r="I203" s="157"/>
      <c r="J203" s="157"/>
      <c r="K203" s="157"/>
      <c r="L203" s="157"/>
      <c r="M203" s="531"/>
      <c r="N203" s="157"/>
      <c r="O203" s="14"/>
      <c r="P203" s="14"/>
      <c r="U203" s="14"/>
      <c r="V203" s="14"/>
      <c r="W203" s="157"/>
      <c r="X203" s="157"/>
      <c r="Y203" s="75"/>
      <c r="Z203" s="75"/>
      <c r="AA203" s="75"/>
      <c r="AB203" s="14"/>
      <c r="AC203" s="14"/>
      <c r="AD203" s="75"/>
      <c r="AE203" s="75"/>
      <c r="AF203" s="157"/>
      <c r="AG203" s="14"/>
      <c r="AH203" s="14"/>
      <c r="AI203" s="14"/>
      <c r="AJ203" s="14"/>
      <c r="AK203" s="75"/>
      <c r="AL203" s="14"/>
      <c r="AM203" s="14"/>
      <c r="AN203" s="58"/>
      <c r="AO203" s="58"/>
      <c r="AP203" s="1"/>
      <c r="AQ203" s="14"/>
      <c r="AR203" s="14"/>
      <c r="AS203" s="14"/>
      <c r="AT203" s="14"/>
      <c r="AU203" s="14"/>
      <c r="AV203" s="14"/>
      <c r="AW203" s="14"/>
      <c r="AX203" s="1"/>
      <c r="AY203" s="1"/>
      <c r="AZ203" s="1"/>
      <c r="BA203" s="14"/>
    </row>
    <row r="204" spans="7:53">
      <c r="G204" s="531"/>
      <c r="H204" s="14"/>
      <c r="I204" s="157"/>
      <c r="J204" s="157"/>
      <c r="K204" s="157"/>
      <c r="L204" s="157"/>
      <c r="M204" s="531"/>
      <c r="N204" s="157"/>
      <c r="O204" s="14"/>
      <c r="P204" s="14"/>
      <c r="U204" s="14"/>
      <c r="V204" s="14"/>
      <c r="W204" s="157"/>
      <c r="X204" s="157"/>
      <c r="Y204" s="75"/>
      <c r="Z204" s="75"/>
      <c r="AA204" s="75"/>
      <c r="AB204" s="14"/>
      <c r="AC204" s="14"/>
      <c r="AD204" s="75"/>
      <c r="AE204" s="75"/>
      <c r="AF204" s="157"/>
      <c r="AG204" s="14"/>
      <c r="AH204" s="14"/>
      <c r="AI204" s="14"/>
      <c r="AJ204" s="14"/>
      <c r="AK204" s="75"/>
      <c r="AL204" s="14"/>
      <c r="AM204" s="14"/>
      <c r="AN204" s="58"/>
      <c r="AO204" s="58"/>
      <c r="AP204" s="1"/>
      <c r="AQ204" s="14"/>
      <c r="AR204" s="14"/>
      <c r="AS204" s="14"/>
      <c r="AT204" s="14"/>
      <c r="AU204" s="14"/>
      <c r="AV204" s="14"/>
      <c r="AW204" s="14"/>
      <c r="AX204" s="1"/>
      <c r="AY204" s="1"/>
      <c r="AZ204" s="1"/>
      <c r="BA204" s="14"/>
    </row>
    <row r="205" spans="7:53">
      <c r="G205" s="531"/>
      <c r="H205" s="14"/>
      <c r="I205" s="157"/>
      <c r="J205" s="157"/>
      <c r="K205" s="157"/>
      <c r="L205" s="157"/>
      <c r="M205" s="531"/>
      <c r="N205" s="157"/>
      <c r="O205" s="14"/>
      <c r="P205" s="14"/>
      <c r="U205" s="14"/>
      <c r="V205" s="14"/>
      <c r="W205" s="157"/>
      <c r="X205" s="157"/>
      <c r="Y205" s="75"/>
      <c r="Z205" s="75"/>
      <c r="AA205" s="75"/>
      <c r="AB205" s="14"/>
      <c r="AC205" s="14"/>
      <c r="AD205" s="75"/>
      <c r="AE205" s="75"/>
      <c r="AF205" s="157"/>
      <c r="AG205" s="14"/>
      <c r="AH205" s="14"/>
      <c r="AI205" s="14"/>
      <c r="AJ205" s="14"/>
      <c r="AK205" s="75"/>
      <c r="AL205" s="14"/>
      <c r="AM205" s="14"/>
      <c r="AN205" s="58"/>
      <c r="AO205" s="58"/>
      <c r="AP205" s="1"/>
      <c r="AQ205" s="14"/>
      <c r="AR205" s="14"/>
      <c r="AS205" s="14"/>
      <c r="AT205" s="14"/>
      <c r="AU205" s="14"/>
      <c r="AV205" s="14"/>
      <c r="AW205" s="14"/>
      <c r="AX205" s="1"/>
      <c r="AY205" s="1"/>
      <c r="AZ205" s="1"/>
      <c r="BA205" s="14"/>
    </row>
    <row r="206" spans="7:53">
      <c r="G206" s="531"/>
      <c r="H206" s="14"/>
      <c r="I206" s="157"/>
      <c r="J206" s="157"/>
      <c r="K206" s="157"/>
      <c r="L206" s="157"/>
      <c r="M206" s="531"/>
      <c r="N206" s="157"/>
      <c r="O206" s="14"/>
      <c r="P206" s="14"/>
      <c r="U206" s="14"/>
      <c r="V206" s="14"/>
      <c r="W206" s="157"/>
      <c r="X206" s="157"/>
      <c r="Y206" s="75"/>
      <c r="Z206" s="75"/>
      <c r="AA206" s="75"/>
      <c r="AB206" s="14"/>
      <c r="AC206" s="14"/>
      <c r="AD206" s="75"/>
      <c r="AE206" s="75"/>
      <c r="AF206" s="157"/>
      <c r="AG206" s="14"/>
      <c r="AH206" s="14"/>
      <c r="AI206" s="14"/>
      <c r="AJ206" s="14"/>
      <c r="AK206" s="75"/>
      <c r="AL206" s="14"/>
      <c r="AM206" s="14"/>
      <c r="AN206" s="58"/>
      <c r="AO206" s="58"/>
      <c r="AP206" s="1"/>
      <c r="AQ206" s="14"/>
      <c r="AR206" s="14"/>
      <c r="AS206" s="14"/>
      <c r="AT206" s="14"/>
      <c r="AU206" s="14"/>
      <c r="AV206" s="14"/>
      <c r="AW206" s="14"/>
      <c r="AX206" s="1"/>
      <c r="AY206" s="1"/>
      <c r="AZ206" s="1"/>
      <c r="BA206" s="14"/>
    </row>
    <row r="207" spans="7:53">
      <c r="G207" s="531"/>
      <c r="H207" s="14"/>
      <c r="I207" s="157"/>
      <c r="J207" s="157"/>
      <c r="K207" s="157"/>
      <c r="L207" s="157"/>
      <c r="M207" s="531"/>
      <c r="N207" s="157"/>
      <c r="O207" s="14"/>
      <c r="P207" s="14"/>
      <c r="U207" s="14"/>
      <c r="V207" s="14"/>
      <c r="W207" s="157"/>
      <c r="X207" s="157"/>
      <c r="Y207" s="75"/>
      <c r="Z207" s="75"/>
      <c r="AA207" s="75"/>
      <c r="AB207" s="14"/>
      <c r="AC207" s="14"/>
      <c r="AD207" s="75"/>
      <c r="AE207" s="75"/>
      <c r="AF207" s="157"/>
      <c r="AG207" s="14"/>
      <c r="AH207" s="14"/>
      <c r="AI207" s="14"/>
      <c r="AJ207" s="14"/>
      <c r="AK207" s="75"/>
      <c r="AL207" s="14"/>
      <c r="AM207" s="14"/>
      <c r="AN207" s="58"/>
      <c r="AO207" s="58"/>
      <c r="AP207" s="1"/>
      <c r="AQ207" s="14"/>
      <c r="AR207" s="14"/>
      <c r="AS207" s="14"/>
      <c r="AT207" s="14"/>
      <c r="AU207" s="14"/>
      <c r="AV207" s="14"/>
      <c r="AW207" s="14"/>
      <c r="AX207" s="1"/>
      <c r="AY207" s="1"/>
      <c r="AZ207" s="1"/>
      <c r="BA207" s="14"/>
    </row>
    <row r="208" spans="7:53">
      <c r="G208" s="531"/>
      <c r="H208" s="14"/>
      <c r="I208" s="157"/>
      <c r="J208" s="157"/>
      <c r="K208" s="157"/>
      <c r="L208" s="157"/>
      <c r="M208" s="531"/>
      <c r="N208" s="157"/>
      <c r="O208" s="14"/>
      <c r="P208" s="14"/>
      <c r="U208" s="14"/>
      <c r="V208" s="14"/>
      <c r="W208" s="157"/>
      <c r="X208" s="157"/>
      <c r="Y208" s="75"/>
      <c r="Z208" s="75"/>
      <c r="AA208" s="75"/>
      <c r="AB208" s="14"/>
      <c r="AC208" s="14"/>
      <c r="AD208" s="75"/>
      <c r="AE208" s="75"/>
      <c r="AF208" s="157"/>
      <c r="AG208" s="14"/>
      <c r="AH208" s="14"/>
      <c r="AI208" s="14"/>
      <c r="AJ208" s="14"/>
      <c r="AK208" s="75"/>
      <c r="AL208" s="14"/>
      <c r="AM208" s="14"/>
      <c r="AN208" s="58"/>
      <c r="AO208" s="58"/>
      <c r="AP208" s="1"/>
      <c r="AQ208" s="14"/>
      <c r="AR208" s="14"/>
      <c r="AS208" s="14"/>
      <c r="AT208" s="14"/>
      <c r="AU208" s="14"/>
      <c r="AV208" s="14"/>
      <c r="AW208" s="14"/>
      <c r="AX208" s="1"/>
      <c r="AY208" s="1"/>
      <c r="AZ208" s="1"/>
      <c r="BA208" s="14"/>
    </row>
    <row r="209" spans="7:53">
      <c r="G209" s="531"/>
      <c r="H209" s="14"/>
      <c r="I209" s="157"/>
      <c r="J209" s="157"/>
      <c r="K209" s="157"/>
      <c r="L209" s="157"/>
      <c r="M209" s="531"/>
      <c r="N209" s="157"/>
      <c r="O209" s="14"/>
      <c r="P209" s="14"/>
      <c r="U209" s="14"/>
      <c r="V209" s="14"/>
      <c r="W209" s="157"/>
      <c r="X209" s="157"/>
      <c r="Y209" s="75"/>
      <c r="Z209" s="75"/>
      <c r="AA209" s="75"/>
      <c r="AB209" s="14"/>
      <c r="AC209" s="14"/>
      <c r="AD209" s="75"/>
      <c r="AE209" s="75"/>
      <c r="AF209" s="157"/>
      <c r="AG209" s="14"/>
      <c r="AH209" s="14"/>
      <c r="AI209" s="14"/>
      <c r="AJ209" s="14"/>
      <c r="AK209" s="75"/>
      <c r="AL209" s="14"/>
      <c r="AM209" s="14"/>
      <c r="AN209" s="58"/>
      <c r="AO209" s="58"/>
      <c r="AP209" s="1"/>
      <c r="AQ209" s="14"/>
      <c r="AR209" s="14"/>
      <c r="AS209" s="14"/>
      <c r="AT209" s="14"/>
      <c r="AU209" s="14"/>
      <c r="AV209" s="14"/>
      <c r="AW209" s="14"/>
      <c r="AX209" s="14"/>
      <c r="AY209" s="14"/>
      <c r="AZ209" s="1"/>
      <c r="BA209" s="14"/>
    </row>
    <row r="210" spans="7:53">
      <c r="G210" s="531"/>
      <c r="H210" s="14"/>
      <c r="I210" s="157"/>
      <c r="J210" s="157"/>
      <c r="K210" s="157"/>
      <c r="L210" s="157"/>
      <c r="M210" s="531"/>
      <c r="N210" s="157"/>
      <c r="O210" s="14"/>
      <c r="P210" s="14"/>
      <c r="U210" s="14"/>
      <c r="V210" s="14"/>
      <c r="W210" s="157"/>
      <c r="X210" s="157"/>
      <c r="Y210" s="75"/>
      <c r="Z210" s="75"/>
      <c r="AA210" s="75"/>
      <c r="AB210" s="14"/>
      <c r="AC210" s="14"/>
      <c r="AD210" s="75"/>
      <c r="AE210" s="75"/>
      <c r="AF210" s="157"/>
      <c r="AG210" s="14"/>
      <c r="AH210" s="14"/>
      <c r="AI210" s="14"/>
      <c r="AJ210" s="14"/>
      <c r="AK210" s="75"/>
      <c r="AL210" s="14"/>
      <c r="AM210" s="14"/>
      <c r="AN210" s="58"/>
      <c r="AO210" s="58"/>
      <c r="AP210" s="1"/>
      <c r="AQ210" s="14"/>
      <c r="AR210" s="14"/>
      <c r="AS210" s="14"/>
      <c r="AT210" s="14"/>
      <c r="AU210" s="14"/>
      <c r="AV210" s="14"/>
      <c r="AW210" s="14"/>
      <c r="AX210" s="14"/>
      <c r="AY210" s="14"/>
      <c r="AZ210" s="1"/>
      <c r="BA210" s="14"/>
    </row>
    <row r="211" spans="7:53">
      <c r="G211" s="531"/>
      <c r="H211" s="14"/>
      <c r="I211" s="157"/>
      <c r="J211" s="157"/>
      <c r="K211" s="157"/>
      <c r="L211" s="157"/>
      <c r="M211" s="531"/>
      <c r="N211" s="157"/>
      <c r="O211" s="14"/>
      <c r="P211" s="14"/>
      <c r="U211" s="14"/>
      <c r="V211" s="14"/>
      <c r="W211" s="157"/>
      <c r="X211" s="157"/>
      <c r="Y211" s="75"/>
      <c r="Z211" s="75"/>
      <c r="AA211" s="75"/>
      <c r="AB211" s="14"/>
      <c r="AC211" s="14"/>
      <c r="AD211" s="75"/>
      <c r="AE211" s="75"/>
      <c r="AF211" s="157"/>
      <c r="AG211" s="14"/>
      <c r="AH211" s="14"/>
      <c r="AI211" s="14"/>
      <c r="AJ211" s="14"/>
      <c r="AK211" s="75"/>
      <c r="AL211" s="14"/>
      <c r="AM211" s="14"/>
      <c r="AN211" s="58"/>
      <c r="AO211" s="58"/>
      <c r="AP211" s="1"/>
      <c r="AQ211" s="14"/>
      <c r="AR211" s="14"/>
      <c r="AS211" s="14"/>
      <c r="AT211" s="14"/>
      <c r="AU211" s="14"/>
      <c r="AV211" s="14"/>
      <c r="AW211" s="14"/>
      <c r="AX211" s="14"/>
      <c r="AY211" s="14"/>
      <c r="AZ211" s="1"/>
      <c r="BA211" s="14"/>
    </row>
    <row r="212" spans="7:53">
      <c r="G212" s="531"/>
      <c r="H212" s="14"/>
      <c r="I212" s="157"/>
      <c r="J212" s="157"/>
      <c r="K212" s="157"/>
      <c r="L212" s="157"/>
      <c r="M212" s="531"/>
      <c r="N212" s="157"/>
      <c r="O212" s="14"/>
      <c r="P212" s="14"/>
      <c r="U212" s="14"/>
      <c r="V212" s="14"/>
      <c r="W212" s="157"/>
      <c r="X212" s="157"/>
      <c r="Y212" s="75"/>
      <c r="Z212" s="75"/>
      <c r="AA212" s="75"/>
      <c r="AB212" s="14"/>
      <c r="AC212" s="14"/>
      <c r="AD212" s="75"/>
      <c r="AE212" s="75"/>
      <c r="AF212" s="157"/>
      <c r="AG212" s="14"/>
      <c r="AH212" s="14"/>
      <c r="AI212" s="14"/>
      <c r="AJ212" s="14"/>
      <c r="AK212" s="75"/>
      <c r="AL212" s="14"/>
      <c r="AM212" s="14"/>
      <c r="AN212" s="58"/>
      <c r="AO212" s="58"/>
      <c r="AP212" s="1"/>
      <c r="AQ212" s="14"/>
      <c r="AR212" s="14"/>
      <c r="AS212" s="14"/>
      <c r="AT212" s="14"/>
      <c r="AU212" s="14"/>
      <c r="AV212" s="14"/>
      <c r="AW212" s="14"/>
      <c r="AX212" s="14"/>
      <c r="AY212" s="14"/>
      <c r="AZ212" s="1"/>
      <c r="BA212" s="14"/>
    </row>
    <row r="213" spans="7:53">
      <c r="G213" s="531"/>
      <c r="H213" s="14"/>
      <c r="I213" s="157"/>
      <c r="J213" s="157"/>
      <c r="K213" s="157"/>
      <c r="L213" s="157"/>
      <c r="M213" s="531"/>
      <c r="N213" s="157"/>
      <c r="O213" s="14"/>
      <c r="P213" s="14"/>
      <c r="U213" s="14"/>
      <c r="V213" s="14"/>
      <c r="W213" s="157"/>
      <c r="X213" s="157"/>
      <c r="Y213" s="75"/>
      <c r="Z213" s="75"/>
      <c r="AA213" s="75"/>
      <c r="AB213" s="14"/>
      <c r="AC213" s="14"/>
      <c r="AD213" s="75"/>
      <c r="AE213" s="75"/>
      <c r="AF213" s="157"/>
      <c r="AG213" s="14"/>
      <c r="AH213" s="14"/>
      <c r="AI213" s="14"/>
      <c r="AJ213" s="14"/>
      <c r="AK213" s="75"/>
      <c r="AL213" s="14"/>
      <c r="AM213" s="14"/>
      <c r="AN213" s="58"/>
      <c r="AO213" s="58"/>
      <c r="AP213" s="1"/>
      <c r="AQ213" s="14"/>
      <c r="AR213" s="14"/>
      <c r="AS213" s="14"/>
      <c r="AT213" s="14"/>
      <c r="AU213" s="14"/>
      <c r="AV213" s="14"/>
      <c r="AW213" s="14"/>
      <c r="AX213" s="14"/>
      <c r="AY213" s="14"/>
      <c r="AZ213" s="1"/>
      <c r="BA213" s="14"/>
    </row>
    <row r="214" spans="7:53">
      <c r="G214" s="531"/>
      <c r="H214" s="14"/>
      <c r="I214" s="157"/>
      <c r="J214" s="157"/>
      <c r="K214" s="157"/>
      <c r="L214" s="157"/>
      <c r="M214" s="531"/>
      <c r="N214" s="157"/>
      <c r="O214" s="14"/>
      <c r="P214" s="14"/>
      <c r="U214" s="14"/>
      <c r="V214" s="14"/>
      <c r="W214" s="157"/>
      <c r="X214" s="157"/>
      <c r="Y214" s="75"/>
      <c r="Z214" s="75"/>
      <c r="AA214" s="75"/>
      <c r="AB214" s="14"/>
      <c r="AC214" s="14"/>
      <c r="AD214" s="75"/>
      <c r="AE214" s="75"/>
      <c r="AF214" s="157"/>
      <c r="AG214" s="14"/>
      <c r="AH214" s="14"/>
      <c r="AI214" s="14"/>
      <c r="AJ214" s="14"/>
      <c r="AK214" s="75"/>
      <c r="AL214" s="14"/>
      <c r="AM214" s="14"/>
      <c r="AN214" s="58"/>
      <c r="AO214" s="58"/>
      <c r="AP214" s="1"/>
      <c r="AQ214" s="14"/>
      <c r="AR214" s="14"/>
      <c r="AS214" s="14"/>
      <c r="AT214" s="14"/>
      <c r="AU214" s="14"/>
      <c r="AV214" s="14"/>
      <c r="AW214" s="14"/>
      <c r="AX214" s="14"/>
      <c r="AY214" s="14"/>
      <c r="AZ214" s="1"/>
      <c r="BA214" s="14"/>
    </row>
    <row r="215" spans="7:53">
      <c r="G215" s="531"/>
      <c r="H215" s="14"/>
      <c r="I215" s="157"/>
      <c r="J215" s="157"/>
      <c r="K215" s="157"/>
      <c r="L215" s="157"/>
      <c r="M215" s="531"/>
      <c r="N215" s="157"/>
      <c r="O215" s="14"/>
      <c r="P215" s="14"/>
      <c r="U215" s="14"/>
      <c r="V215" s="14"/>
      <c r="W215" s="157"/>
      <c r="X215" s="157"/>
      <c r="Y215" s="75"/>
      <c r="Z215" s="75"/>
      <c r="AA215" s="75"/>
      <c r="AB215" s="14"/>
      <c r="AC215" s="14"/>
      <c r="AD215" s="75"/>
      <c r="AE215" s="75"/>
      <c r="AF215" s="157"/>
      <c r="AG215" s="14"/>
      <c r="AH215" s="14"/>
      <c r="AI215" s="14"/>
      <c r="AJ215" s="14"/>
      <c r="AK215" s="75"/>
      <c r="AL215" s="14"/>
      <c r="AM215" s="14"/>
      <c r="AN215" s="58"/>
      <c r="AO215" s="58"/>
      <c r="AP215" s="1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</row>
    <row r="216" spans="7:53">
      <c r="G216" s="531"/>
      <c r="H216" s="14"/>
      <c r="I216" s="157"/>
      <c r="J216" s="157"/>
      <c r="K216" s="157"/>
      <c r="L216" s="157"/>
      <c r="M216" s="531"/>
      <c r="N216" s="157"/>
      <c r="O216" s="14"/>
      <c r="P216" s="14"/>
      <c r="U216" s="14"/>
      <c r="V216" s="14"/>
      <c r="W216" s="157"/>
      <c r="X216" s="157"/>
      <c r="Y216" s="75"/>
      <c r="Z216" s="75"/>
      <c r="AA216" s="75"/>
      <c r="AB216" s="14"/>
      <c r="AC216" s="14"/>
      <c r="AD216" s="75"/>
      <c r="AE216" s="75"/>
      <c r="AF216" s="157"/>
      <c r="AG216" s="14"/>
      <c r="AH216" s="14"/>
      <c r="AI216" s="14"/>
      <c r="AJ216" s="14"/>
      <c r="AK216" s="75"/>
      <c r="AL216" s="14"/>
      <c r="AM216" s="14"/>
      <c r="AN216" s="58"/>
      <c r="AO216" s="58"/>
      <c r="AP216" s="1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</row>
    <row r="217" spans="7:53">
      <c r="G217" s="531"/>
      <c r="H217" s="14"/>
      <c r="I217" s="157"/>
      <c r="J217" s="157"/>
      <c r="K217" s="157"/>
      <c r="L217" s="157"/>
      <c r="M217" s="531"/>
      <c r="N217" s="157"/>
      <c r="O217" s="14"/>
      <c r="P217" s="14"/>
      <c r="U217" s="14"/>
      <c r="V217" s="14"/>
      <c r="W217" s="157"/>
      <c r="X217" s="157"/>
      <c r="Y217" s="75"/>
      <c r="Z217" s="75"/>
      <c r="AA217" s="75"/>
      <c r="AB217" s="14"/>
      <c r="AC217" s="14"/>
      <c r="AD217" s="75"/>
      <c r="AE217" s="75"/>
      <c r="AF217" s="157"/>
      <c r="AG217" s="14"/>
      <c r="AH217" s="14"/>
      <c r="AI217" s="14"/>
      <c r="AJ217" s="14"/>
      <c r="AK217" s="75"/>
      <c r="AL217" s="14"/>
      <c r="AM217" s="14"/>
      <c r="AN217" s="58"/>
      <c r="AO217" s="58"/>
      <c r="AP217" s="1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</row>
    <row r="218" spans="7:53">
      <c r="G218" s="531"/>
      <c r="H218" s="14"/>
      <c r="I218" s="157"/>
      <c r="J218" s="157"/>
      <c r="K218" s="157"/>
      <c r="L218" s="157"/>
      <c r="M218" s="531"/>
      <c r="N218" s="157"/>
      <c r="O218" s="14"/>
      <c r="P218" s="14"/>
      <c r="U218" s="14"/>
      <c r="V218" s="14"/>
      <c r="W218" s="157"/>
      <c r="X218" s="157"/>
      <c r="Y218" s="75"/>
      <c r="Z218" s="75"/>
      <c r="AA218" s="75"/>
      <c r="AB218" s="14"/>
      <c r="AC218" s="14"/>
      <c r="AD218" s="75"/>
      <c r="AE218" s="75"/>
      <c r="AF218" s="157"/>
      <c r="AG218" s="14"/>
      <c r="AH218" s="14"/>
      <c r="AI218" s="14"/>
      <c r="AJ218" s="14"/>
      <c r="AK218" s="75"/>
      <c r="AL218" s="14"/>
      <c r="AM218" s="14"/>
      <c r="AN218" s="58"/>
      <c r="AO218" s="58"/>
      <c r="AP218" s="1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</row>
    <row r="219" spans="7:53">
      <c r="G219" s="531"/>
      <c r="H219" s="14"/>
      <c r="I219" s="157"/>
      <c r="J219" s="157"/>
      <c r="K219" s="157"/>
      <c r="L219" s="157"/>
      <c r="M219" s="531"/>
      <c r="N219" s="157"/>
      <c r="O219" s="14"/>
      <c r="P219" s="14"/>
      <c r="U219" s="14"/>
      <c r="V219" s="14"/>
      <c r="W219" s="157"/>
      <c r="X219" s="157"/>
      <c r="Y219" s="75"/>
      <c r="Z219" s="75"/>
      <c r="AA219" s="75"/>
      <c r="AB219" s="14"/>
      <c r="AC219" s="14"/>
      <c r="AD219" s="75"/>
      <c r="AE219" s="75"/>
      <c r="AF219" s="157"/>
      <c r="AG219" s="14"/>
      <c r="AH219" s="14"/>
      <c r="AI219" s="14"/>
      <c r="AJ219" s="14"/>
      <c r="AK219" s="75"/>
      <c r="AL219" s="14"/>
      <c r="AM219" s="14"/>
      <c r="AN219" s="58"/>
      <c r="AO219" s="58"/>
      <c r="AP219" s="1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</row>
    <row r="220" spans="7:53">
      <c r="G220" s="531"/>
      <c r="H220" s="14"/>
      <c r="I220" s="157"/>
      <c r="J220" s="157"/>
      <c r="K220" s="157"/>
      <c r="L220" s="157"/>
      <c r="M220" s="531"/>
      <c r="N220" s="157"/>
      <c r="O220" s="14"/>
      <c r="P220" s="14"/>
      <c r="U220" s="14"/>
      <c r="V220" s="14"/>
      <c r="W220" s="157"/>
      <c r="X220" s="157"/>
      <c r="Y220" s="75"/>
      <c r="Z220" s="75"/>
      <c r="AA220" s="75"/>
      <c r="AB220" s="14"/>
      <c r="AC220" s="14"/>
      <c r="AD220" s="75"/>
      <c r="AE220" s="75"/>
      <c r="AF220" s="157"/>
      <c r="AG220" s="14"/>
      <c r="AH220" s="14"/>
      <c r="AI220" s="14"/>
      <c r="AJ220" s="14"/>
      <c r="AK220" s="75"/>
      <c r="AL220" s="14"/>
      <c r="AM220" s="14"/>
      <c r="AN220" s="58"/>
      <c r="AO220" s="58"/>
      <c r="AP220" s="1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</row>
    <row r="221" spans="7:53">
      <c r="G221" s="531"/>
      <c r="H221" s="14"/>
      <c r="I221" s="157"/>
      <c r="J221" s="157"/>
      <c r="K221" s="157"/>
      <c r="L221" s="157"/>
      <c r="M221" s="531"/>
      <c r="N221" s="157"/>
      <c r="O221" s="14"/>
      <c r="P221" s="14"/>
      <c r="U221" s="14"/>
      <c r="V221" s="14"/>
      <c r="W221" s="157"/>
      <c r="X221" s="157"/>
      <c r="Y221" s="75"/>
      <c r="Z221" s="75"/>
      <c r="AA221" s="75"/>
      <c r="AB221" s="14"/>
      <c r="AC221" s="14"/>
      <c r="AD221" s="75"/>
      <c r="AE221" s="75"/>
      <c r="AF221" s="157"/>
      <c r="AG221" s="14"/>
      <c r="AH221" s="14"/>
      <c r="AI221" s="14"/>
      <c r="AJ221" s="14"/>
      <c r="AK221" s="75"/>
      <c r="AL221" s="14"/>
      <c r="AM221" s="14"/>
      <c r="AN221" s="58"/>
      <c r="AO221" s="58"/>
      <c r="AP221" s="1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</row>
    <row r="222" spans="7:53">
      <c r="G222" s="531"/>
      <c r="H222" s="14"/>
      <c r="I222" s="157"/>
      <c r="J222" s="157"/>
      <c r="K222" s="157"/>
      <c r="L222" s="157"/>
      <c r="M222" s="531"/>
      <c r="N222" s="157"/>
      <c r="O222" s="14"/>
      <c r="P222" s="14"/>
      <c r="U222" s="14"/>
      <c r="V222" s="14"/>
      <c r="W222" s="157"/>
      <c r="X222" s="157"/>
      <c r="Y222" s="75"/>
      <c r="Z222" s="75"/>
      <c r="AA222" s="75"/>
      <c r="AB222" s="14"/>
      <c r="AC222" s="14"/>
      <c r="AD222" s="75"/>
      <c r="AE222" s="75"/>
      <c r="AF222" s="157"/>
      <c r="AG222" s="14"/>
      <c r="AH222" s="14"/>
      <c r="AI222" s="14"/>
      <c r="AJ222" s="14"/>
      <c r="AK222" s="75"/>
      <c r="AL222" s="14"/>
      <c r="AM222" s="14"/>
      <c r="AN222" s="58"/>
      <c r="AO222" s="58"/>
      <c r="AP222" s="1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</row>
    <row r="223" spans="7:53">
      <c r="G223" s="531"/>
      <c r="H223" s="14"/>
      <c r="I223" s="157"/>
      <c r="J223" s="157"/>
      <c r="K223" s="157"/>
      <c r="L223" s="157"/>
      <c r="M223" s="531"/>
      <c r="N223" s="157"/>
      <c r="O223" s="14"/>
      <c r="P223" s="14"/>
      <c r="U223" s="14"/>
      <c r="V223" s="14"/>
      <c r="W223" s="157"/>
      <c r="X223" s="157"/>
      <c r="Y223" s="75"/>
      <c r="Z223" s="75"/>
      <c r="AA223" s="75"/>
      <c r="AB223" s="14"/>
      <c r="AC223" s="14"/>
      <c r="AD223" s="75"/>
      <c r="AE223" s="75"/>
      <c r="AF223" s="157"/>
      <c r="AG223" s="14"/>
      <c r="AH223" s="14"/>
      <c r="AI223" s="14"/>
      <c r="AJ223" s="14"/>
      <c r="AK223" s="75"/>
      <c r="AL223" s="14"/>
      <c r="AM223" s="14"/>
      <c r="AN223" s="58"/>
      <c r="AO223" s="58"/>
      <c r="AP223" s="1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</row>
    <row r="224" spans="7:53">
      <c r="G224" s="531"/>
      <c r="H224" s="14"/>
      <c r="I224" s="157"/>
      <c r="J224" s="157"/>
      <c r="K224" s="157"/>
      <c r="L224" s="157"/>
      <c r="M224" s="531"/>
      <c r="N224" s="157"/>
      <c r="O224" s="14"/>
      <c r="P224" s="14"/>
      <c r="U224" s="14"/>
      <c r="V224" s="14"/>
      <c r="W224" s="157"/>
      <c r="X224" s="157"/>
      <c r="Y224" s="75"/>
      <c r="Z224" s="75"/>
      <c r="AA224" s="75"/>
      <c r="AB224" s="14"/>
      <c r="AC224" s="14"/>
      <c r="AD224" s="75"/>
      <c r="AE224" s="75"/>
      <c r="AF224" s="157"/>
      <c r="AG224" s="14"/>
      <c r="AH224" s="14"/>
      <c r="AI224" s="14"/>
      <c r="AJ224" s="14"/>
      <c r="AK224" s="75"/>
      <c r="AL224" s="14"/>
      <c r="AM224" s="14"/>
      <c r="AN224" s="58"/>
      <c r="AO224" s="58"/>
      <c r="AP224" s="1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</row>
    <row r="225" spans="7:53">
      <c r="G225" s="531"/>
      <c r="H225" s="14"/>
      <c r="I225" s="157"/>
      <c r="J225" s="157"/>
      <c r="K225" s="157"/>
      <c r="L225" s="157"/>
      <c r="M225" s="531"/>
      <c r="N225" s="157"/>
      <c r="O225" s="14"/>
      <c r="P225" s="14"/>
      <c r="U225" s="14"/>
      <c r="V225" s="14"/>
      <c r="W225" s="157"/>
      <c r="X225" s="157"/>
      <c r="Y225" s="75"/>
      <c r="Z225" s="75"/>
      <c r="AA225" s="75"/>
      <c r="AB225" s="14"/>
      <c r="AC225" s="14"/>
      <c r="AD225" s="75"/>
      <c r="AE225" s="75"/>
      <c r="AF225" s="157"/>
      <c r="AG225" s="14"/>
      <c r="AH225" s="14"/>
      <c r="AI225" s="14"/>
      <c r="AJ225" s="14"/>
      <c r="AK225" s="75"/>
      <c r="AL225" s="14"/>
      <c r="AM225" s="14"/>
      <c r="AN225" s="58"/>
      <c r="AO225" s="58"/>
      <c r="AP225" s="1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</row>
    <row r="226" spans="7:53">
      <c r="G226" s="531"/>
      <c r="H226" s="14"/>
      <c r="I226" s="157"/>
      <c r="J226" s="157"/>
      <c r="K226" s="157"/>
      <c r="L226" s="157"/>
      <c r="M226" s="531"/>
      <c r="N226" s="157"/>
      <c r="O226" s="14"/>
      <c r="P226" s="14"/>
      <c r="U226" s="14"/>
      <c r="V226" s="14"/>
      <c r="W226" s="157"/>
      <c r="X226" s="157"/>
      <c r="Y226" s="75"/>
      <c r="Z226" s="75"/>
      <c r="AA226" s="75"/>
      <c r="AB226" s="14"/>
      <c r="AC226" s="14"/>
      <c r="AD226" s="75"/>
      <c r="AE226" s="75"/>
      <c r="AF226" s="157"/>
      <c r="AG226" s="14"/>
      <c r="AH226" s="14"/>
      <c r="AI226" s="14"/>
      <c r="AJ226" s="14"/>
      <c r="AK226" s="75"/>
      <c r="AL226" s="14"/>
      <c r="AM226" s="14"/>
      <c r="AN226" s="58"/>
      <c r="AO226" s="58"/>
      <c r="AP226" s="1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</row>
    <row r="227" spans="7:53">
      <c r="G227" s="531"/>
      <c r="H227" s="14"/>
      <c r="I227" s="157"/>
      <c r="J227" s="157"/>
      <c r="K227" s="157"/>
      <c r="L227" s="157"/>
      <c r="M227" s="531"/>
      <c r="N227" s="157"/>
      <c r="O227" s="14"/>
      <c r="P227" s="14"/>
      <c r="U227" s="14"/>
      <c r="V227" s="14"/>
      <c r="W227" s="157"/>
      <c r="X227" s="157"/>
      <c r="Y227" s="75"/>
      <c r="Z227" s="75"/>
      <c r="AA227" s="75"/>
      <c r="AB227" s="14"/>
      <c r="AC227" s="14"/>
      <c r="AD227" s="75"/>
      <c r="AE227" s="75"/>
      <c r="AF227" s="157"/>
      <c r="AG227" s="14"/>
      <c r="AH227" s="14"/>
      <c r="AI227" s="14"/>
      <c r="AJ227" s="14"/>
      <c r="AK227" s="75"/>
      <c r="AL227" s="14"/>
      <c r="AM227" s="14"/>
      <c r="AN227" s="58"/>
      <c r="AO227" s="58"/>
      <c r="AP227" s="1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</row>
    <row r="228" spans="7:53">
      <c r="G228" s="531"/>
      <c r="H228" s="14"/>
      <c r="I228" s="157"/>
      <c r="J228" s="157"/>
      <c r="K228" s="157"/>
      <c r="L228" s="157"/>
      <c r="M228" s="531"/>
      <c r="N228" s="157"/>
      <c r="O228" s="14"/>
      <c r="P228" s="14"/>
      <c r="U228" s="14"/>
      <c r="V228" s="14"/>
      <c r="W228" s="157"/>
      <c r="X228" s="157"/>
      <c r="Y228" s="75"/>
      <c r="Z228" s="75"/>
      <c r="AA228" s="75"/>
      <c r="AB228" s="14"/>
      <c r="AC228" s="14"/>
      <c r="AD228" s="75"/>
      <c r="AE228" s="75"/>
      <c r="AF228" s="157"/>
      <c r="AG228" s="14"/>
      <c r="AH228" s="14"/>
      <c r="AI228" s="14"/>
      <c r="AJ228" s="14"/>
      <c r="AK228" s="75"/>
      <c r="AL228" s="14"/>
      <c r="AM228" s="14"/>
      <c r="AN228" s="58"/>
      <c r="AO228" s="58"/>
      <c r="AP228" s="1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</row>
    <row r="229" spans="7:53">
      <c r="G229" s="531"/>
      <c r="H229" s="14"/>
      <c r="I229" s="157"/>
      <c r="J229" s="157"/>
      <c r="K229" s="157"/>
      <c r="L229" s="157"/>
      <c r="M229" s="531"/>
      <c r="N229" s="157"/>
      <c r="O229" s="14"/>
      <c r="P229" s="14"/>
      <c r="U229" s="14"/>
      <c r="V229" s="14"/>
      <c r="W229" s="157"/>
      <c r="X229" s="157"/>
      <c r="Y229" s="75"/>
      <c r="Z229" s="75"/>
      <c r="AA229" s="75"/>
      <c r="AB229" s="14"/>
      <c r="AC229" s="14"/>
      <c r="AD229" s="75"/>
      <c r="AE229" s="75"/>
      <c r="AF229" s="157"/>
      <c r="AG229" s="14"/>
      <c r="AH229" s="14"/>
      <c r="AI229" s="14"/>
      <c r="AJ229" s="14"/>
      <c r="AK229" s="75"/>
      <c r="AL229" s="14"/>
      <c r="AM229" s="14"/>
      <c r="AN229" s="58"/>
      <c r="AO229" s="58"/>
      <c r="AP229" s="1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</row>
    <row r="230" spans="7:53">
      <c r="G230" s="531"/>
      <c r="H230" s="14"/>
      <c r="I230" s="157"/>
      <c r="J230" s="157"/>
      <c r="K230" s="157"/>
      <c r="L230" s="157"/>
      <c r="M230" s="531"/>
      <c r="N230" s="157"/>
      <c r="O230" s="14"/>
      <c r="P230" s="14"/>
      <c r="U230" s="14"/>
      <c r="V230" s="14"/>
      <c r="W230" s="157"/>
      <c r="X230" s="157"/>
      <c r="Y230" s="75"/>
      <c r="Z230" s="75"/>
      <c r="AA230" s="75"/>
      <c r="AB230" s="14"/>
      <c r="AC230" s="14"/>
      <c r="AD230" s="75"/>
      <c r="AE230" s="75"/>
      <c r="AF230" s="157"/>
      <c r="AG230" s="14"/>
      <c r="AH230" s="14"/>
      <c r="AI230" s="14"/>
      <c r="AJ230" s="14"/>
      <c r="AK230" s="75"/>
      <c r="AL230" s="14"/>
      <c r="AM230" s="14"/>
      <c r="AN230" s="58"/>
      <c r="AO230" s="58"/>
      <c r="AP230" s="1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</row>
    <row r="231" spans="7:53">
      <c r="G231" s="531"/>
      <c r="H231" s="14"/>
      <c r="I231" s="157"/>
      <c r="J231" s="157"/>
      <c r="K231" s="157"/>
      <c r="L231" s="157"/>
      <c r="M231" s="531"/>
      <c r="N231" s="157"/>
      <c r="O231" s="14"/>
      <c r="P231" s="14"/>
      <c r="U231" s="14"/>
      <c r="V231" s="14"/>
      <c r="W231" s="157"/>
      <c r="X231" s="157"/>
      <c r="Y231" s="75"/>
      <c r="Z231" s="75"/>
      <c r="AA231" s="75"/>
      <c r="AB231" s="14"/>
      <c r="AC231" s="14"/>
      <c r="AD231" s="75"/>
      <c r="AE231" s="75"/>
      <c r="AF231" s="157"/>
      <c r="AG231" s="14"/>
      <c r="AH231" s="14"/>
      <c r="AI231" s="14"/>
      <c r="AJ231" s="14"/>
      <c r="AK231" s="75"/>
      <c r="AL231" s="14"/>
      <c r="AM231" s="14"/>
      <c r="AN231" s="58"/>
      <c r="AO231" s="58"/>
      <c r="AP231" s="1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</row>
    <row r="232" spans="7:53">
      <c r="G232" s="531"/>
      <c r="H232" s="14"/>
      <c r="I232" s="157"/>
      <c r="J232" s="157"/>
      <c r="K232" s="157"/>
      <c r="L232" s="157"/>
      <c r="M232" s="531"/>
      <c r="N232" s="157"/>
      <c r="O232" s="14"/>
      <c r="P232" s="14"/>
      <c r="U232" s="14"/>
      <c r="V232" s="14"/>
      <c r="W232" s="157"/>
      <c r="X232" s="157"/>
      <c r="Y232" s="75"/>
      <c r="Z232" s="75"/>
      <c r="AA232" s="75"/>
      <c r="AB232" s="14"/>
      <c r="AC232" s="14"/>
      <c r="AD232" s="75"/>
      <c r="AE232" s="75"/>
      <c r="AF232" s="157"/>
      <c r="AG232" s="14"/>
      <c r="AH232" s="14"/>
      <c r="AI232" s="14"/>
      <c r="AJ232" s="14"/>
      <c r="AK232" s="75"/>
      <c r="AL232" s="14"/>
      <c r="AM232" s="14"/>
      <c r="AN232" s="58"/>
      <c r="AO232" s="58"/>
      <c r="AP232" s="1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</row>
    <row r="233" spans="7:53">
      <c r="G233" s="531"/>
      <c r="H233" s="14"/>
      <c r="I233" s="157"/>
      <c r="J233" s="157"/>
      <c r="K233" s="157"/>
      <c r="L233" s="157"/>
      <c r="M233" s="531"/>
      <c r="N233" s="157"/>
      <c r="O233" s="14"/>
      <c r="P233" s="14"/>
      <c r="U233" s="14"/>
      <c r="V233" s="14"/>
      <c r="W233" s="157"/>
      <c r="X233" s="157"/>
      <c r="Y233" s="75"/>
      <c r="Z233" s="75"/>
      <c r="AA233" s="75"/>
      <c r="AB233" s="14"/>
      <c r="AC233" s="14"/>
      <c r="AD233" s="75"/>
      <c r="AE233" s="75"/>
      <c r="AF233" s="157"/>
      <c r="AG233" s="14"/>
      <c r="AH233" s="14"/>
      <c r="AI233" s="14"/>
      <c r="AJ233" s="14"/>
      <c r="AK233" s="75"/>
      <c r="AL233" s="14"/>
      <c r="AM233" s="14"/>
      <c r="AN233" s="58"/>
      <c r="AO233" s="58"/>
      <c r="AP233" s="1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</row>
    <row r="234" spans="7:53">
      <c r="G234" s="531"/>
      <c r="H234" s="14"/>
      <c r="I234" s="157"/>
      <c r="J234" s="157"/>
      <c r="K234" s="157"/>
      <c r="L234" s="157"/>
      <c r="M234" s="531"/>
      <c r="N234" s="157"/>
      <c r="O234" s="14"/>
      <c r="P234" s="14"/>
      <c r="U234" s="14"/>
      <c r="V234" s="14"/>
      <c r="W234" s="157"/>
      <c r="X234" s="157"/>
      <c r="Y234" s="75"/>
      <c r="Z234" s="75"/>
      <c r="AA234" s="75"/>
      <c r="AB234" s="14"/>
      <c r="AC234" s="14"/>
      <c r="AD234" s="75"/>
      <c r="AE234" s="75"/>
      <c r="AF234" s="157"/>
      <c r="AG234" s="14"/>
      <c r="AH234" s="14"/>
      <c r="AI234" s="14"/>
      <c r="AJ234" s="14"/>
      <c r="AK234" s="75"/>
      <c r="AL234" s="14"/>
      <c r="AM234" s="14"/>
      <c r="AN234" s="58"/>
      <c r="AO234" s="58"/>
      <c r="AP234" s="1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</row>
    <row r="235" spans="7:53">
      <c r="G235" s="531"/>
      <c r="H235" s="14"/>
      <c r="I235" s="157"/>
      <c r="J235" s="157"/>
      <c r="K235" s="157"/>
      <c r="L235" s="157"/>
      <c r="M235" s="531"/>
      <c r="N235" s="157"/>
      <c r="O235" s="14"/>
      <c r="P235" s="14"/>
      <c r="U235" s="14"/>
      <c r="V235" s="14"/>
      <c r="W235" s="157"/>
      <c r="X235" s="157"/>
      <c r="Y235" s="75"/>
      <c r="Z235" s="75"/>
      <c r="AA235" s="75"/>
      <c r="AB235" s="14"/>
      <c r="AC235" s="14"/>
      <c r="AD235" s="75"/>
      <c r="AE235" s="75"/>
      <c r="AF235" s="157"/>
      <c r="AG235" s="14"/>
      <c r="AH235" s="14"/>
      <c r="AI235" s="14"/>
      <c r="AJ235" s="14"/>
      <c r="AK235" s="75"/>
      <c r="AL235" s="14"/>
      <c r="AM235" s="14"/>
      <c r="AN235" s="58"/>
      <c r="AO235" s="58"/>
      <c r="AP235" s="1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</row>
    <row r="236" spans="7:53">
      <c r="G236" s="531"/>
      <c r="H236" s="14"/>
      <c r="I236" s="157"/>
      <c r="J236" s="157"/>
      <c r="K236" s="157"/>
      <c r="L236" s="157"/>
      <c r="M236" s="531"/>
      <c r="N236" s="157"/>
      <c r="O236" s="14"/>
      <c r="P236" s="14"/>
      <c r="U236" s="14"/>
      <c r="V236" s="14"/>
      <c r="W236" s="157"/>
      <c r="X236" s="157"/>
      <c r="Y236" s="75"/>
      <c r="Z236" s="75"/>
      <c r="AA236" s="75"/>
      <c r="AB236" s="14"/>
      <c r="AC236" s="14"/>
      <c r="AD236" s="75"/>
      <c r="AE236" s="75"/>
      <c r="AF236" s="157"/>
      <c r="AG236" s="14"/>
      <c r="AH236" s="14"/>
      <c r="AI236" s="14"/>
      <c r="AJ236" s="14"/>
      <c r="AK236" s="75"/>
      <c r="AL236" s="14"/>
      <c r="AM236" s="14"/>
      <c r="AN236" s="58"/>
      <c r="AO236" s="58"/>
      <c r="AP236" s="1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</row>
    <row r="237" spans="7:53">
      <c r="G237" s="531"/>
      <c r="H237" s="14"/>
      <c r="I237" s="157"/>
      <c r="J237" s="157"/>
      <c r="K237" s="157"/>
      <c r="L237" s="157"/>
      <c r="M237" s="531"/>
      <c r="N237" s="157"/>
      <c r="O237" s="14"/>
      <c r="P237" s="14"/>
      <c r="U237" s="14"/>
      <c r="V237" s="14"/>
      <c r="W237" s="157"/>
      <c r="X237" s="157"/>
      <c r="Y237" s="75"/>
      <c r="Z237" s="75"/>
      <c r="AA237" s="75"/>
      <c r="AB237" s="14"/>
      <c r="AC237" s="14"/>
      <c r="AD237" s="75"/>
      <c r="AE237" s="75"/>
      <c r="AF237" s="157"/>
      <c r="AG237" s="14"/>
      <c r="AH237" s="14"/>
      <c r="AI237" s="14"/>
      <c r="AJ237" s="14"/>
      <c r="AK237" s="75"/>
      <c r="AL237" s="14"/>
      <c r="AM237" s="14"/>
      <c r="AN237" s="58"/>
      <c r="AO237" s="58"/>
      <c r="AP237" s="1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</row>
    <row r="238" spans="7:53">
      <c r="G238" s="531"/>
      <c r="H238" s="14"/>
      <c r="I238" s="157"/>
      <c r="J238" s="157"/>
      <c r="K238" s="157"/>
      <c r="L238" s="157"/>
      <c r="M238" s="531"/>
      <c r="N238" s="157"/>
      <c r="O238" s="14"/>
      <c r="P238" s="14"/>
      <c r="U238" s="14"/>
      <c r="V238" s="14"/>
      <c r="W238" s="157"/>
      <c r="X238" s="157"/>
      <c r="Y238" s="75"/>
      <c r="Z238" s="75"/>
      <c r="AA238" s="75"/>
      <c r="AB238" s="14"/>
      <c r="AC238" s="14"/>
      <c r="AD238" s="75"/>
      <c r="AE238" s="75"/>
      <c r="AF238" s="157"/>
      <c r="AG238" s="14"/>
      <c r="AH238" s="14"/>
      <c r="AI238" s="14"/>
      <c r="AJ238" s="14"/>
      <c r="AK238" s="75"/>
      <c r="AL238" s="14"/>
      <c r="AM238" s="14"/>
      <c r="AN238" s="58"/>
      <c r="AO238" s="58"/>
      <c r="AP238" s="1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</row>
    <row r="239" spans="7:53">
      <c r="G239" s="531"/>
      <c r="H239" s="14"/>
      <c r="I239" s="157"/>
      <c r="J239" s="157"/>
      <c r="K239" s="157"/>
      <c r="L239" s="157"/>
      <c r="M239" s="531"/>
      <c r="N239" s="157"/>
      <c r="O239" s="14"/>
      <c r="P239" s="14"/>
      <c r="U239" s="14"/>
      <c r="V239" s="14"/>
      <c r="W239" s="157"/>
      <c r="X239" s="157"/>
      <c r="Y239" s="75"/>
      <c r="Z239" s="75"/>
      <c r="AA239" s="75"/>
      <c r="AB239" s="14"/>
      <c r="AC239" s="14"/>
      <c r="AD239" s="75"/>
      <c r="AE239" s="75"/>
      <c r="AF239" s="157"/>
      <c r="AG239" s="14"/>
      <c r="AH239" s="14"/>
      <c r="AI239" s="14"/>
      <c r="AJ239" s="14"/>
      <c r="AK239" s="75"/>
      <c r="AL239" s="14"/>
      <c r="AM239" s="14"/>
      <c r="AN239" s="58"/>
      <c r="AO239" s="58"/>
      <c r="AP239" s="1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</row>
    <row r="240" spans="7:53">
      <c r="G240" s="531"/>
      <c r="H240" s="14"/>
      <c r="I240" s="157"/>
      <c r="J240" s="157"/>
      <c r="K240" s="157"/>
      <c r="L240" s="157"/>
      <c r="M240" s="531"/>
      <c r="N240" s="157"/>
      <c r="O240" s="14"/>
      <c r="P240" s="14"/>
      <c r="U240" s="14"/>
      <c r="V240" s="14"/>
      <c r="W240" s="157"/>
      <c r="X240" s="157"/>
      <c r="Y240" s="75"/>
      <c r="Z240" s="75"/>
      <c r="AA240" s="75"/>
      <c r="AB240" s="14"/>
      <c r="AC240" s="14"/>
      <c r="AD240" s="75"/>
      <c r="AE240" s="75"/>
      <c r="AF240" s="157"/>
      <c r="AG240" s="14"/>
      <c r="AH240" s="14"/>
      <c r="AI240" s="14"/>
      <c r="AJ240" s="14"/>
      <c r="AK240" s="75"/>
      <c r="AL240" s="14"/>
      <c r="AM240" s="14"/>
      <c r="AN240" s="58"/>
      <c r="AO240" s="58"/>
      <c r="AP240" s="1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</row>
    <row r="241" spans="7:53">
      <c r="G241" s="531"/>
      <c r="H241" s="14"/>
      <c r="I241" s="157"/>
      <c r="J241" s="157"/>
      <c r="K241" s="157"/>
      <c r="L241" s="157"/>
      <c r="M241" s="531"/>
      <c r="N241" s="157"/>
      <c r="O241" s="14"/>
      <c r="P241" s="14"/>
      <c r="U241" s="14"/>
      <c r="V241" s="14"/>
      <c r="W241" s="157"/>
      <c r="X241" s="157"/>
      <c r="Y241" s="75"/>
      <c r="Z241" s="75"/>
      <c r="AA241" s="75"/>
      <c r="AB241" s="14"/>
      <c r="AC241" s="14"/>
      <c r="AD241" s="75"/>
      <c r="AE241" s="75"/>
      <c r="AF241" s="157"/>
      <c r="AG241" s="14"/>
      <c r="AH241" s="14"/>
      <c r="AI241" s="14"/>
      <c r="AJ241" s="14"/>
      <c r="AK241" s="75"/>
      <c r="AL241" s="14"/>
      <c r="AM241" s="14"/>
      <c r="AN241" s="58"/>
      <c r="AO241" s="58"/>
      <c r="AP241" s="1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</row>
    <row r="242" spans="7:53">
      <c r="G242" s="531"/>
      <c r="H242" s="14"/>
      <c r="I242" s="157"/>
      <c r="J242" s="157"/>
      <c r="K242" s="157"/>
      <c r="L242" s="157"/>
      <c r="M242" s="531"/>
      <c r="N242" s="157"/>
      <c r="O242" s="14"/>
      <c r="P242" s="14"/>
      <c r="U242" s="14"/>
      <c r="V242" s="14"/>
      <c r="W242" s="157"/>
      <c r="X242" s="157"/>
      <c r="Y242" s="75"/>
      <c r="Z242" s="75"/>
      <c r="AA242" s="75"/>
      <c r="AB242" s="14"/>
      <c r="AC242" s="14"/>
      <c r="AD242" s="75"/>
      <c r="AE242" s="75"/>
      <c r="AF242" s="157"/>
      <c r="AG242" s="14"/>
      <c r="AH242" s="14"/>
      <c r="AI242" s="14"/>
      <c r="AJ242" s="14"/>
      <c r="AK242" s="75"/>
      <c r="AL242" s="14"/>
      <c r="AM242" s="14"/>
      <c r="AN242" s="58"/>
      <c r="AO242" s="58"/>
      <c r="AP242" s="1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</row>
    <row r="243" spans="7:53">
      <c r="G243" s="531"/>
      <c r="H243" s="14"/>
      <c r="I243" s="157"/>
      <c r="J243" s="157"/>
      <c r="K243" s="157"/>
      <c r="L243" s="157"/>
      <c r="M243" s="531"/>
      <c r="N243" s="157"/>
      <c r="O243" s="14"/>
      <c r="P243" s="14"/>
      <c r="U243" s="14"/>
      <c r="V243" s="14"/>
      <c r="W243" s="157"/>
      <c r="X243" s="157"/>
      <c r="Y243" s="75"/>
      <c r="Z243" s="75"/>
      <c r="AA243" s="75"/>
      <c r="AB243" s="14"/>
      <c r="AC243" s="14"/>
      <c r="AD243" s="75"/>
      <c r="AE243" s="75"/>
      <c r="AF243" s="157"/>
      <c r="AG243" s="14"/>
      <c r="AH243" s="14"/>
      <c r="AI243" s="14"/>
      <c r="AJ243" s="14"/>
      <c r="AK243" s="75"/>
      <c r="AL243" s="14"/>
      <c r="AM243" s="14"/>
      <c r="AN243" s="58"/>
      <c r="AO243" s="58"/>
      <c r="AP243" s="1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</row>
    <row r="244" spans="7:53">
      <c r="G244" s="531"/>
      <c r="H244" s="14"/>
      <c r="I244" s="157"/>
      <c r="J244" s="157"/>
      <c r="K244" s="157"/>
      <c r="L244" s="157"/>
      <c r="M244" s="531"/>
      <c r="N244" s="157"/>
      <c r="O244" s="14"/>
      <c r="P244" s="14"/>
      <c r="U244" s="14"/>
      <c r="V244" s="14"/>
      <c r="W244" s="157"/>
      <c r="X244" s="157"/>
      <c r="Y244" s="75"/>
      <c r="Z244" s="75"/>
      <c r="AA244" s="75"/>
      <c r="AB244" s="14"/>
      <c r="AC244" s="14"/>
      <c r="AD244" s="75"/>
      <c r="AE244" s="75"/>
      <c r="AF244" s="157"/>
      <c r="AG244" s="14"/>
      <c r="AH244" s="14"/>
      <c r="AI244" s="14"/>
      <c r="AJ244" s="14"/>
      <c r="AK244" s="75"/>
      <c r="AL244" s="14"/>
      <c r="AM244" s="14"/>
      <c r="AN244" s="58"/>
      <c r="AO244" s="58"/>
      <c r="AP244" s="1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</row>
    <row r="245" spans="7:53">
      <c r="G245" s="531"/>
      <c r="H245" s="14"/>
      <c r="I245" s="157"/>
      <c r="J245" s="157"/>
      <c r="K245" s="157"/>
      <c r="L245" s="157"/>
      <c r="M245" s="531"/>
      <c r="N245" s="157"/>
      <c r="O245" s="14"/>
      <c r="P245" s="14"/>
      <c r="U245" s="14"/>
      <c r="V245" s="14"/>
      <c r="W245" s="157"/>
      <c r="X245" s="157"/>
      <c r="Y245" s="75"/>
      <c r="Z245" s="75"/>
      <c r="AA245" s="75"/>
      <c r="AB245" s="14"/>
      <c r="AC245" s="14"/>
      <c r="AD245" s="75"/>
      <c r="AE245" s="75"/>
      <c r="AF245" s="157"/>
      <c r="AG245" s="14"/>
      <c r="AH245" s="14"/>
      <c r="AI245" s="14"/>
      <c r="AJ245" s="14"/>
      <c r="AK245" s="75"/>
      <c r="AL245" s="14"/>
      <c r="AM245" s="14"/>
      <c r="AN245" s="58"/>
      <c r="AO245" s="58"/>
      <c r="AP245" s="1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</row>
    <row r="246" spans="7:53">
      <c r="G246" s="531"/>
      <c r="H246" s="14"/>
      <c r="I246" s="157"/>
      <c r="J246" s="157"/>
      <c r="K246" s="157"/>
      <c r="L246" s="157"/>
      <c r="M246" s="531"/>
      <c r="N246" s="157"/>
      <c r="O246" s="14"/>
      <c r="P246" s="14"/>
      <c r="U246" s="14"/>
      <c r="V246" s="14"/>
      <c r="W246" s="157"/>
      <c r="X246" s="157"/>
      <c r="Y246" s="75"/>
      <c r="Z246" s="75"/>
      <c r="AA246" s="75"/>
      <c r="AB246" s="14"/>
      <c r="AC246" s="14"/>
      <c r="AD246" s="75"/>
      <c r="AE246" s="75"/>
      <c r="AF246" s="157"/>
      <c r="AG246" s="14"/>
      <c r="AH246" s="14"/>
      <c r="AI246" s="14"/>
      <c r="AJ246" s="14"/>
      <c r="AK246" s="75"/>
      <c r="AL246" s="14"/>
      <c r="AM246" s="14"/>
      <c r="AN246" s="58"/>
      <c r="AO246" s="58"/>
      <c r="AP246" s="1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</row>
    <row r="247" spans="7:53">
      <c r="G247" s="531"/>
      <c r="H247" s="14"/>
      <c r="I247" s="157"/>
      <c r="J247" s="157"/>
      <c r="K247" s="157"/>
      <c r="L247" s="157"/>
      <c r="M247" s="531"/>
      <c r="N247" s="157"/>
      <c r="O247" s="14"/>
      <c r="P247" s="14"/>
      <c r="U247" s="14"/>
      <c r="V247" s="14"/>
      <c r="W247" s="157"/>
      <c r="X247" s="157"/>
      <c r="Y247" s="75"/>
      <c r="Z247" s="75"/>
      <c r="AA247" s="75"/>
      <c r="AB247" s="14"/>
      <c r="AC247" s="14"/>
      <c r="AD247" s="75"/>
      <c r="AE247" s="75"/>
      <c r="AF247" s="157"/>
      <c r="AG247" s="14"/>
      <c r="AH247" s="14"/>
      <c r="AI247" s="14"/>
      <c r="AJ247" s="14"/>
      <c r="AK247" s="75"/>
      <c r="AL247" s="14"/>
      <c r="AM247" s="14"/>
      <c r="AN247" s="58"/>
      <c r="AO247" s="58"/>
      <c r="AP247" s="1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</row>
    <row r="248" spans="7:53">
      <c r="G248" s="531"/>
      <c r="H248" s="14"/>
      <c r="I248" s="157"/>
      <c r="J248" s="157"/>
      <c r="K248" s="157"/>
      <c r="L248" s="157"/>
      <c r="M248" s="531"/>
      <c r="N248" s="157"/>
      <c r="O248" s="14"/>
      <c r="P248" s="14"/>
      <c r="U248" s="14"/>
      <c r="V248" s="14"/>
      <c r="W248" s="157"/>
      <c r="X248" s="157"/>
      <c r="Y248" s="75"/>
      <c r="Z248" s="75"/>
      <c r="AA248" s="75"/>
      <c r="AB248" s="14"/>
      <c r="AC248" s="14"/>
      <c r="AD248" s="75"/>
      <c r="AE248" s="75"/>
      <c r="AF248" s="157"/>
      <c r="AG248" s="14"/>
      <c r="AH248" s="14"/>
      <c r="AI248" s="14"/>
      <c r="AJ248" s="14"/>
      <c r="AK248" s="75"/>
      <c r="AL248" s="14"/>
      <c r="AM248" s="14"/>
      <c r="AN248" s="58"/>
      <c r="AO248" s="58"/>
      <c r="AP248" s="1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</row>
    <row r="249" spans="7:53">
      <c r="G249" s="531"/>
      <c r="H249" s="14"/>
      <c r="I249" s="157"/>
      <c r="J249" s="157"/>
      <c r="K249" s="157"/>
      <c r="L249" s="157"/>
      <c r="M249" s="531"/>
      <c r="N249" s="157"/>
      <c r="O249" s="14"/>
      <c r="P249" s="14"/>
      <c r="U249" s="14"/>
      <c r="V249" s="14"/>
      <c r="W249" s="157"/>
      <c r="X249" s="157"/>
      <c r="Y249" s="75"/>
      <c r="Z249" s="75"/>
      <c r="AA249" s="75"/>
      <c r="AB249" s="14"/>
      <c r="AC249" s="14"/>
      <c r="AD249" s="75"/>
      <c r="AE249" s="75"/>
      <c r="AF249" s="157"/>
      <c r="AG249" s="14"/>
      <c r="AH249" s="14"/>
      <c r="AI249" s="14"/>
      <c r="AJ249" s="14"/>
      <c r="AK249" s="75"/>
      <c r="AL249" s="14"/>
      <c r="AM249" s="14"/>
      <c r="AN249" s="58"/>
      <c r="AO249" s="58"/>
      <c r="AP249" s="1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</row>
    <row r="250" spans="7:53">
      <c r="G250" s="531"/>
      <c r="H250" s="14"/>
      <c r="I250" s="157"/>
      <c r="J250" s="157"/>
      <c r="K250" s="157"/>
      <c r="L250" s="157"/>
      <c r="M250" s="531"/>
      <c r="N250" s="157"/>
      <c r="O250" s="14"/>
      <c r="P250" s="14"/>
      <c r="U250" s="14"/>
      <c r="V250" s="14"/>
      <c r="W250" s="157"/>
      <c r="X250" s="157"/>
      <c r="Y250" s="75"/>
      <c r="Z250" s="75"/>
      <c r="AA250" s="75"/>
      <c r="AB250" s="14"/>
      <c r="AC250" s="14"/>
      <c r="AD250" s="75"/>
      <c r="AE250" s="75"/>
      <c r="AF250" s="157"/>
      <c r="AG250" s="14"/>
      <c r="AH250" s="14"/>
      <c r="AI250" s="14"/>
      <c r="AJ250" s="14"/>
      <c r="AK250" s="75"/>
      <c r="AL250" s="14"/>
      <c r="AM250" s="14"/>
      <c r="AN250" s="58"/>
      <c r="AO250" s="58"/>
      <c r="AP250" s="1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</row>
    <row r="251" spans="7:53">
      <c r="G251" s="531"/>
      <c r="H251" s="14"/>
      <c r="I251" s="157"/>
      <c r="J251" s="157"/>
      <c r="K251" s="157"/>
      <c r="L251" s="157"/>
      <c r="M251" s="531"/>
      <c r="N251" s="157"/>
      <c r="O251" s="14"/>
      <c r="P251" s="14"/>
      <c r="U251" s="14"/>
      <c r="V251" s="14"/>
      <c r="W251" s="157"/>
      <c r="X251" s="157"/>
      <c r="Y251" s="75"/>
      <c r="Z251" s="75"/>
      <c r="AA251" s="75"/>
      <c r="AB251" s="14"/>
      <c r="AC251" s="14"/>
      <c r="AD251" s="75"/>
      <c r="AE251" s="75"/>
      <c r="AF251" s="157"/>
      <c r="AG251" s="14"/>
      <c r="AH251" s="14"/>
      <c r="AI251" s="14"/>
      <c r="AJ251" s="14"/>
      <c r="AK251" s="75"/>
      <c r="AL251" s="14"/>
      <c r="AM251" s="14"/>
      <c r="AN251" s="58"/>
      <c r="AO251" s="58"/>
      <c r="AP251" s="1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</row>
    <row r="252" spans="7:53">
      <c r="G252" s="531"/>
      <c r="H252" s="14"/>
      <c r="I252" s="157"/>
      <c r="J252" s="157"/>
      <c r="K252" s="157"/>
      <c r="L252" s="157"/>
      <c r="M252" s="531"/>
      <c r="N252" s="157"/>
      <c r="O252" s="14"/>
      <c r="P252" s="14"/>
      <c r="U252" s="14"/>
      <c r="V252" s="14"/>
      <c r="W252" s="157"/>
      <c r="X252" s="157"/>
      <c r="Y252" s="75"/>
      <c r="Z252" s="75"/>
      <c r="AA252" s="75"/>
      <c r="AB252" s="14"/>
      <c r="AC252" s="14"/>
      <c r="AD252" s="75"/>
      <c r="AE252" s="75"/>
      <c r="AF252" s="157"/>
      <c r="AG252" s="14"/>
      <c r="AH252" s="14"/>
      <c r="AI252" s="14"/>
      <c r="AJ252" s="14"/>
      <c r="AK252" s="75"/>
      <c r="AL252" s="14"/>
      <c r="AM252" s="14"/>
      <c r="AN252" s="58"/>
      <c r="AO252" s="58"/>
      <c r="AP252" s="1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</row>
    <row r="253" spans="7:53">
      <c r="G253" s="531"/>
      <c r="H253" s="14"/>
      <c r="I253" s="157"/>
      <c r="J253" s="157"/>
      <c r="K253" s="157"/>
      <c r="L253" s="157"/>
      <c r="M253" s="531"/>
      <c r="N253" s="157"/>
      <c r="O253" s="14"/>
      <c r="P253" s="14"/>
      <c r="U253" s="14"/>
      <c r="V253" s="14"/>
      <c r="W253" s="157"/>
      <c r="X253" s="157"/>
      <c r="Y253" s="75"/>
      <c r="Z253" s="75"/>
      <c r="AA253" s="75"/>
      <c r="AB253" s="14"/>
      <c r="AC253" s="14"/>
      <c r="AD253" s="75"/>
      <c r="AE253" s="75"/>
      <c r="AF253" s="157"/>
      <c r="AG253" s="14"/>
      <c r="AH253" s="14"/>
      <c r="AI253" s="14"/>
      <c r="AJ253" s="14"/>
      <c r="AK253" s="75"/>
      <c r="AL253" s="14"/>
      <c r="AM253" s="14"/>
      <c r="AN253" s="58"/>
      <c r="AO253" s="58"/>
      <c r="AP253" s="1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</row>
    <row r="254" spans="7:53">
      <c r="G254" s="531"/>
      <c r="H254" s="14"/>
      <c r="I254" s="157"/>
      <c r="J254" s="157"/>
      <c r="K254" s="157"/>
      <c r="L254" s="157"/>
      <c r="M254" s="531"/>
      <c r="N254" s="157"/>
      <c r="O254" s="14"/>
      <c r="P254" s="14"/>
      <c r="U254" s="14"/>
      <c r="V254" s="14"/>
      <c r="W254" s="157"/>
      <c r="X254" s="157"/>
      <c r="Y254" s="75"/>
      <c r="Z254" s="75"/>
      <c r="AA254" s="75"/>
      <c r="AB254" s="14"/>
      <c r="AC254" s="14"/>
      <c r="AD254" s="75"/>
      <c r="AE254" s="75"/>
      <c r="AF254" s="157"/>
      <c r="AG254" s="14"/>
      <c r="AH254" s="14"/>
      <c r="AI254" s="14"/>
      <c r="AJ254" s="14"/>
      <c r="AK254" s="75"/>
      <c r="AL254" s="14"/>
      <c r="AM254" s="14"/>
      <c r="AN254" s="58"/>
      <c r="AO254" s="58"/>
      <c r="AP254" s="1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</row>
    <row r="255" spans="7:53">
      <c r="G255" s="531"/>
      <c r="H255" s="14"/>
      <c r="I255" s="157"/>
      <c r="J255" s="157"/>
      <c r="K255" s="157"/>
      <c r="L255" s="157"/>
      <c r="M255" s="531"/>
      <c r="N255" s="157"/>
      <c r="O255" s="14"/>
      <c r="P255" s="14"/>
      <c r="U255" s="14"/>
      <c r="V255" s="14"/>
      <c r="W255" s="157"/>
      <c r="X255" s="157"/>
      <c r="Y255" s="75"/>
      <c r="Z255" s="75"/>
      <c r="AA255" s="75"/>
      <c r="AB255" s="14"/>
      <c r="AC255" s="14"/>
      <c r="AD255" s="75"/>
      <c r="AE255" s="75"/>
      <c r="AF255" s="157"/>
      <c r="AG255" s="14"/>
      <c r="AH255" s="14"/>
      <c r="AI255" s="14"/>
      <c r="AJ255" s="14"/>
      <c r="AK255" s="75"/>
      <c r="AL255" s="14"/>
      <c r="AM255" s="14"/>
      <c r="AN255" s="58"/>
      <c r="AO255" s="58"/>
      <c r="AP255" s="1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</row>
    <row r="256" spans="7:53">
      <c r="G256" s="531"/>
      <c r="H256" s="14"/>
      <c r="I256" s="157"/>
      <c r="J256" s="157"/>
      <c r="K256" s="157"/>
      <c r="L256" s="157"/>
      <c r="M256" s="531"/>
      <c r="N256" s="157"/>
      <c r="O256" s="14"/>
      <c r="P256" s="14"/>
      <c r="U256" s="14"/>
      <c r="V256" s="14"/>
      <c r="W256" s="157"/>
      <c r="X256" s="157"/>
      <c r="Y256" s="75"/>
      <c r="Z256" s="75"/>
      <c r="AA256" s="75"/>
      <c r="AB256" s="14"/>
      <c r="AC256" s="14"/>
      <c r="AD256" s="75"/>
      <c r="AE256" s="75"/>
      <c r="AF256" s="157"/>
      <c r="AG256" s="14"/>
      <c r="AH256" s="14"/>
      <c r="AI256" s="14"/>
      <c r="AJ256" s="14"/>
      <c r="AK256" s="75"/>
      <c r="AL256" s="14"/>
      <c r="AM256" s="14"/>
      <c r="AN256" s="58"/>
      <c r="AO256" s="58"/>
      <c r="AP256" s="1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</row>
    <row r="257" spans="7:53">
      <c r="G257" s="531"/>
      <c r="H257" s="14"/>
      <c r="I257" s="157"/>
      <c r="J257" s="157"/>
      <c r="K257" s="157"/>
      <c r="L257" s="157"/>
      <c r="M257" s="531"/>
      <c r="N257" s="157"/>
      <c r="O257" s="14"/>
      <c r="P257" s="14"/>
      <c r="U257" s="14"/>
      <c r="V257" s="14"/>
      <c r="W257" s="157"/>
      <c r="X257" s="157"/>
      <c r="Y257" s="75"/>
      <c r="Z257" s="75"/>
      <c r="AA257" s="75"/>
      <c r="AB257" s="14"/>
      <c r="AC257" s="14"/>
      <c r="AD257" s="75"/>
      <c r="AE257" s="75"/>
      <c r="AF257" s="157"/>
      <c r="AG257" s="14"/>
      <c r="AH257" s="14"/>
      <c r="AI257" s="14"/>
      <c r="AJ257" s="14"/>
      <c r="AK257" s="75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</row>
    <row r="258" spans="7:53">
      <c r="G258" s="531"/>
      <c r="H258" s="14"/>
      <c r="I258" s="157"/>
      <c r="J258" s="157"/>
      <c r="K258" s="157"/>
      <c r="L258" s="157"/>
      <c r="M258" s="531"/>
      <c r="N258" s="157"/>
      <c r="O258" s="14"/>
      <c r="P258" s="14"/>
      <c r="U258" s="14"/>
      <c r="V258" s="14"/>
      <c r="W258" s="157"/>
      <c r="X258" s="157"/>
      <c r="Y258" s="75"/>
      <c r="Z258" s="75"/>
      <c r="AA258" s="75"/>
      <c r="AB258" s="14"/>
      <c r="AC258" s="14"/>
      <c r="AD258" s="75"/>
      <c r="AE258" s="75"/>
      <c r="AF258" s="157"/>
      <c r="AG258" s="14"/>
      <c r="AH258" s="14"/>
      <c r="AI258" s="14"/>
      <c r="AJ258" s="14"/>
      <c r="AK258" s="75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</row>
    <row r="259" spans="7:53">
      <c r="G259" s="531"/>
      <c r="H259" s="14"/>
      <c r="I259" s="157"/>
      <c r="J259" s="157"/>
      <c r="K259" s="157"/>
      <c r="L259" s="157"/>
      <c r="M259" s="531"/>
      <c r="N259" s="157"/>
      <c r="O259" s="14"/>
      <c r="P259" s="14"/>
      <c r="U259" s="14"/>
      <c r="V259" s="14"/>
      <c r="W259" s="157"/>
      <c r="X259" s="157"/>
      <c r="Y259" s="75"/>
      <c r="Z259" s="75"/>
      <c r="AA259" s="75"/>
      <c r="AB259" s="14"/>
      <c r="AC259" s="14"/>
      <c r="AD259" s="75"/>
      <c r="AE259" s="75"/>
      <c r="AF259" s="157"/>
      <c r="AG259" s="14"/>
      <c r="AH259" s="14"/>
      <c r="AI259" s="14"/>
      <c r="AJ259" s="14"/>
      <c r="AK259" s="75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</row>
    <row r="260" spans="7:53">
      <c r="G260" s="531"/>
      <c r="H260" s="14"/>
      <c r="I260" s="157"/>
      <c r="J260" s="157"/>
      <c r="K260" s="157"/>
      <c r="L260" s="157"/>
      <c r="M260" s="531"/>
      <c r="N260" s="157"/>
      <c r="O260" s="14"/>
      <c r="P260" s="14"/>
      <c r="U260" s="14"/>
      <c r="V260" s="14"/>
      <c r="W260" s="157"/>
      <c r="X260" s="157"/>
      <c r="Y260" s="75"/>
      <c r="Z260" s="75"/>
      <c r="AA260" s="75"/>
      <c r="AB260" s="14"/>
      <c r="AC260" s="14"/>
      <c r="AD260" s="75"/>
      <c r="AE260" s="75"/>
      <c r="AF260" s="157"/>
      <c r="AG260" s="14"/>
      <c r="AH260" s="14"/>
      <c r="AI260" s="14"/>
      <c r="AJ260" s="14"/>
      <c r="AK260" s="75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</row>
    <row r="261" spans="7:53">
      <c r="G261" s="531"/>
      <c r="H261" s="14"/>
      <c r="I261" s="157"/>
      <c r="J261" s="157"/>
      <c r="K261" s="157"/>
      <c r="L261" s="157"/>
      <c r="M261" s="531"/>
      <c r="N261" s="157"/>
      <c r="O261" s="14"/>
      <c r="P261" s="14"/>
      <c r="U261" s="14"/>
      <c r="V261" s="14"/>
      <c r="W261" s="157"/>
      <c r="X261" s="157"/>
      <c r="Y261" s="75"/>
      <c r="Z261" s="75"/>
      <c r="AA261" s="75"/>
      <c r="AB261" s="14"/>
      <c r="AC261" s="14"/>
      <c r="AD261" s="75"/>
      <c r="AE261" s="75"/>
      <c r="AF261" s="157"/>
      <c r="AG261" s="14"/>
      <c r="AH261" s="14"/>
      <c r="AI261" s="14"/>
      <c r="AJ261" s="14"/>
      <c r="AK261" s="75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</row>
    <row r="262" spans="7:53">
      <c r="G262" s="531"/>
      <c r="H262" s="14"/>
      <c r="I262" s="157"/>
      <c r="J262" s="157"/>
      <c r="K262" s="157"/>
      <c r="L262" s="157"/>
      <c r="M262" s="531"/>
      <c r="N262" s="157"/>
      <c r="O262" s="14"/>
      <c r="P262" s="14"/>
      <c r="U262" s="14"/>
      <c r="V262" s="14"/>
      <c r="W262" s="157"/>
      <c r="X262" s="157"/>
      <c r="Y262" s="75"/>
      <c r="Z262" s="75"/>
      <c r="AA262" s="75"/>
      <c r="AB262" s="14"/>
      <c r="AC262" s="14"/>
      <c r="AD262" s="75"/>
      <c r="AE262" s="75"/>
      <c r="AF262" s="157"/>
      <c r="AG262" s="14"/>
      <c r="AH262" s="14"/>
      <c r="AI262" s="14"/>
      <c r="AJ262" s="14"/>
      <c r="AK262" s="75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</row>
    <row r="263" spans="7:53">
      <c r="G263" s="531"/>
      <c r="H263" s="14"/>
      <c r="I263" s="157"/>
      <c r="J263" s="157"/>
      <c r="K263" s="157"/>
      <c r="L263" s="157"/>
      <c r="M263" s="531"/>
      <c r="N263" s="157"/>
      <c r="O263" s="31"/>
      <c r="P263" s="31"/>
      <c r="Q263" s="378"/>
      <c r="R263" s="372"/>
      <c r="S263" s="372"/>
      <c r="T263" s="372"/>
      <c r="U263" s="31"/>
      <c r="V263" s="31"/>
      <c r="W263" s="158"/>
      <c r="X263" s="158"/>
      <c r="Y263" s="76"/>
      <c r="Z263" s="76"/>
      <c r="AA263" s="76"/>
      <c r="AB263" s="31"/>
      <c r="AC263" s="31"/>
      <c r="AD263" s="76"/>
      <c r="AE263" s="76"/>
      <c r="AF263" s="158"/>
      <c r="AG263" s="31"/>
      <c r="AH263" s="31"/>
      <c r="AI263" s="31"/>
      <c r="AJ263" s="31"/>
      <c r="AK263" s="76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</row>
    <row r="264" spans="7:53">
      <c r="G264" s="531"/>
      <c r="H264" s="14"/>
      <c r="I264" s="157"/>
      <c r="J264" s="157"/>
      <c r="K264" s="157"/>
      <c r="L264" s="158"/>
      <c r="M264" s="339"/>
      <c r="N264" s="158"/>
      <c r="O264" s="35"/>
      <c r="P264" s="35"/>
      <c r="Q264" s="379"/>
      <c r="R264" s="373"/>
      <c r="S264" s="373"/>
      <c r="T264" s="373"/>
      <c r="U264" s="35"/>
      <c r="V264" s="35"/>
      <c r="W264" s="159"/>
      <c r="X264" s="159"/>
      <c r="Y264" s="77"/>
      <c r="Z264" s="77"/>
      <c r="AA264" s="77"/>
      <c r="AB264" s="35"/>
      <c r="AC264" s="35"/>
      <c r="AD264" s="77"/>
      <c r="AE264" s="77"/>
      <c r="AF264" s="159"/>
      <c r="AG264" s="35"/>
      <c r="AH264" s="35"/>
      <c r="AI264" s="35"/>
      <c r="AJ264" s="35"/>
      <c r="AK264" s="77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</row>
    <row r="265" spans="7:53">
      <c r="G265" s="531"/>
      <c r="H265" s="14"/>
      <c r="I265" s="157"/>
      <c r="J265" s="157"/>
      <c r="K265" s="157"/>
      <c r="L265" s="159"/>
      <c r="M265" s="340"/>
      <c r="N265" s="159"/>
      <c r="O265" s="35"/>
      <c r="P265" s="35"/>
      <c r="Q265" s="379"/>
      <c r="R265" s="373"/>
      <c r="S265" s="373"/>
      <c r="T265" s="373"/>
      <c r="U265" s="35"/>
      <c r="V265" s="35"/>
      <c r="W265" s="159"/>
      <c r="X265" s="159"/>
      <c r="Y265" s="77"/>
      <c r="Z265" s="77"/>
      <c r="AA265" s="77"/>
      <c r="AB265" s="35"/>
      <c r="AC265" s="35"/>
      <c r="AD265" s="77"/>
      <c r="AE265" s="77"/>
      <c r="AF265" s="159"/>
      <c r="AG265" s="35"/>
      <c r="AH265" s="35"/>
      <c r="AI265" s="35"/>
      <c r="AJ265" s="35"/>
      <c r="AK265" s="77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</row>
    <row r="266" spans="7:53">
      <c r="G266" s="531"/>
      <c r="H266" s="14"/>
      <c r="I266" s="157"/>
      <c r="J266" s="157"/>
      <c r="K266" s="157"/>
      <c r="L266" s="159"/>
      <c r="M266" s="340"/>
      <c r="N266" s="159"/>
      <c r="O266" s="35"/>
      <c r="P266" s="35"/>
      <c r="Q266" s="379"/>
      <c r="R266" s="373"/>
      <c r="S266" s="373"/>
      <c r="T266" s="373"/>
      <c r="U266" s="35"/>
      <c r="V266" s="35"/>
      <c r="W266" s="159"/>
      <c r="X266" s="159"/>
      <c r="Y266" s="77"/>
      <c r="Z266" s="77"/>
      <c r="AA266" s="77"/>
      <c r="AB266" s="35"/>
      <c r="AC266" s="35"/>
      <c r="AD266" s="77"/>
      <c r="AE266" s="77"/>
      <c r="AF266" s="159"/>
      <c r="AG266" s="35"/>
      <c r="AH266" s="35"/>
      <c r="AI266" s="35"/>
      <c r="AJ266" s="35"/>
      <c r="AK266" s="77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</row>
    <row r="267" spans="7:53">
      <c r="G267" s="531"/>
      <c r="H267" s="14"/>
      <c r="I267" s="157"/>
      <c r="J267" s="157"/>
      <c r="K267" s="157"/>
      <c r="L267" s="159"/>
      <c r="M267" s="340"/>
      <c r="N267" s="159"/>
      <c r="O267" s="35"/>
      <c r="P267" s="35"/>
      <c r="Q267" s="379"/>
      <c r="R267" s="373"/>
      <c r="S267" s="373"/>
      <c r="T267" s="373"/>
      <c r="U267" s="35"/>
      <c r="V267" s="35"/>
      <c r="W267" s="159"/>
      <c r="X267" s="159"/>
      <c r="Y267" s="77"/>
      <c r="Z267" s="77"/>
      <c r="AA267" s="77"/>
      <c r="AB267" s="35"/>
      <c r="AC267" s="35"/>
      <c r="AD267" s="77"/>
      <c r="AE267" s="77"/>
      <c r="AF267" s="159"/>
      <c r="AG267" s="35"/>
      <c r="AH267" s="35"/>
      <c r="AI267" s="35"/>
      <c r="AJ267" s="35"/>
      <c r="AK267" s="77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</row>
    <row r="268" spans="7:53">
      <c r="G268" s="531"/>
      <c r="H268" s="14"/>
      <c r="I268" s="157"/>
      <c r="J268" s="157"/>
      <c r="K268" s="157"/>
      <c r="L268" s="159"/>
      <c r="M268" s="340"/>
      <c r="N268" s="159"/>
      <c r="O268" s="35"/>
      <c r="P268" s="35"/>
      <c r="Q268" s="379"/>
      <c r="R268" s="373"/>
      <c r="S268" s="373"/>
      <c r="T268" s="373"/>
      <c r="U268" s="35"/>
      <c r="V268" s="35"/>
      <c r="W268" s="159"/>
      <c r="X268" s="159"/>
      <c r="Y268" s="77"/>
      <c r="Z268" s="77"/>
      <c r="AA268" s="77"/>
      <c r="AB268" s="35"/>
      <c r="AC268" s="35"/>
      <c r="AD268" s="77"/>
      <c r="AE268" s="77"/>
      <c r="AF268" s="159"/>
      <c r="AG268" s="35"/>
      <c r="AH268" s="35"/>
      <c r="AI268" s="35"/>
      <c r="AJ268" s="35"/>
      <c r="AK268" s="77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</row>
    <row r="269" spans="7:53">
      <c r="G269" s="531"/>
      <c r="H269" s="14"/>
      <c r="I269" s="157"/>
      <c r="J269" s="157"/>
      <c r="K269" s="157"/>
      <c r="L269" s="159"/>
      <c r="M269" s="340"/>
      <c r="N269" s="159"/>
      <c r="O269" s="35"/>
      <c r="P269" s="35"/>
      <c r="Q269" s="379"/>
      <c r="R269" s="373"/>
      <c r="S269" s="373"/>
      <c r="T269" s="373"/>
      <c r="U269" s="35"/>
      <c r="V269" s="35"/>
      <c r="W269" s="159"/>
      <c r="X269" s="159"/>
      <c r="Y269" s="77"/>
      <c r="Z269" s="77"/>
      <c r="AA269" s="77"/>
      <c r="AB269" s="35"/>
      <c r="AC269" s="35"/>
      <c r="AD269" s="77"/>
      <c r="AE269" s="77"/>
      <c r="AF269" s="159"/>
      <c r="AG269" s="35"/>
      <c r="AH269" s="35"/>
      <c r="AI269" s="35"/>
      <c r="AJ269" s="35"/>
      <c r="AK269" s="77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</row>
    <row r="270" spans="7:53">
      <c r="G270" s="531"/>
      <c r="H270" s="14"/>
      <c r="I270" s="157"/>
      <c r="J270" s="157"/>
      <c r="K270" s="157"/>
      <c r="L270" s="159"/>
      <c r="M270" s="340"/>
      <c r="N270" s="159"/>
      <c r="O270" s="35"/>
      <c r="P270" s="35"/>
      <c r="Q270" s="379"/>
      <c r="R270" s="373"/>
      <c r="S270" s="373"/>
      <c r="T270" s="373"/>
      <c r="U270" s="35"/>
      <c r="V270" s="35"/>
      <c r="W270" s="159"/>
      <c r="X270" s="159"/>
      <c r="Y270" s="77"/>
      <c r="Z270" s="77"/>
      <c r="AA270" s="77"/>
      <c r="AB270" s="35"/>
      <c r="AC270" s="35"/>
      <c r="AD270" s="77"/>
      <c r="AE270" s="77"/>
      <c r="AF270" s="159"/>
      <c r="AG270" s="35"/>
      <c r="AH270" s="35"/>
      <c r="AI270" s="35"/>
      <c r="AJ270" s="35"/>
      <c r="AK270" s="77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</row>
    <row r="271" spans="7:53">
      <c r="G271" s="531"/>
      <c r="H271" s="14"/>
      <c r="I271" s="157"/>
      <c r="J271" s="157"/>
      <c r="K271" s="157"/>
      <c r="L271" s="159"/>
      <c r="M271" s="340"/>
      <c r="N271" s="159"/>
      <c r="O271" s="35"/>
      <c r="P271" s="35"/>
      <c r="Q271" s="379"/>
      <c r="R271" s="373"/>
      <c r="S271" s="373"/>
      <c r="T271" s="373"/>
      <c r="U271" s="35"/>
      <c r="V271" s="35"/>
      <c r="W271" s="159"/>
      <c r="X271" s="159"/>
      <c r="Y271" s="77"/>
      <c r="Z271" s="77"/>
      <c r="AA271" s="77"/>
      <c r="AB271" s="35"/>
      <c r="AC271" s="35"/>
      <c r="AD271" s="77"/>
      <c r="AE271" s="77"/>
      <c r="AF271" s="159"/>
      <c r="AG271" s="35"/>
      <c r="AH271" s="35"/>
      <c r="AI271" s="35"/>
      <c r="AJ271" s="35"/>
      <c r="AK271" s="77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</row>
    <row r="272" spans="7:53">
      <c r="G272" s="531"/>
      <c r="H272" s="14"/>
      <c r="I272" s="157"/>
      <c r="J272" s="157"/>
      <c r="K272" s="157"/>
      <c r="L272" s="159"/>
      <c r="M272" s="340"/>
      <c r="N272" s="159"/>
      <c r="O272" s="35"/>
      <c r="P272" s="35"/>
      <c r="Q272" s="379"/>
      <c r="R272" s="373"/>
      <c r="S272" s="373"/>
      <c r="T272" s="373"/>
      <c r="U272" s="35"/>
      <c r="V272" s="35"/>
      <c r="W272" s="159"/>
      <c r="X272" s="159"/>
      <c r="Y272" s="77"/>
      <c r="Z272" s="77"/>
      <c r="AA272" s="77"/>
      <c r="AB272" s="35"/>
      <c r="AC272" s="35"/>
      <c r="AD272" s="77"/>
      <c r="AE272" s="77"/>
      <c r="AF272" s="159"/>
      <c r="AG272" s="35"/>
      <c r="AH272" s="35"/>
      <c r="AI272" s="35"/>
      <c r="AJ272" s="35"/>
      <c r="AK272" s="77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</row>
    <row r="273" spans="1:53">
      <c r="G273" s="531"/>
      <c r="H273" s="14"/>
      <c r="I273" s="157"/>
      <c r="J273" s="157"/>
      <c r="K273" s="157"/>
      <c r="L273" s="159"/>
      <c r="M273" s="340"/>
      <c r="N273" s="159"/>
      <c r="O273" s="35"/>
      <c r="P273" s="35"/>
      <c r="Q273" s="379"/>
      <c r="R273" s="373"/>
      <c r="S273" s="373"/>
      <c r="T273" s="373"/>
      <c r="U273" s="35"/>
      <c r="V273" s="35"/>
      <c r="W273" s="159"/>
      <c r="X273" s="159"/>
      <c r="Y273" s="77"/>
      <c r="Z273" s="77"/>
      <c r="AA273" s="77"/>
      <c r="AB273" s="35"/>
      <c r="AC273" s="35"/>
      <c r="AD273" s="77"/>
      <c r="AE273" s="77"/>
      <c r="AF273" s="159"/>
      <c r="AG273" s="35"/>
      <c r="AH273" s="35"/>
      <c r="AI273" s="35"/>
      <c r="AJ273" s="35"/>
      <c r="AK273" s="77"/>
      <c r="AL273" s="31"/>
      <c r="AM273" s="31"/>
      <c r="AN273" s="31"/>
      <c r="AX273" s="14"/>
      <c r="AY273" s="14"/>
      <c r="AZ273" s="14"/>
      <c r="BA273" s="14"/>
    </row>
    <row r="274" spans="1:53">
      <c r="G274" s="531"/>
      <c r="H274" s="14"/>
      <c r="I274" s="157"/>
      <c r="J274" s="157"/>
      <c r="K274" s="157"/>
      <c r="L274" s="159"/>
      <c r="M274" s="340"/>
      <c r="N274" s="159"/>
      <c r="O274" s="35"/>
      <c r="P274" s="35"/>
      <c r="Q274" s="379"/>
      <c r="R274" s="373"/>
      <c r="S274" s="373"/>
      <c r="T274" s="373"/>
      <c r="U274" s="35"/>
      <c r="V274" s="35"/>
      <c r="W274" s="159"/>
      <c r="X274" s="159"/>
      <c r="Y274" s="77"/>
      <c r="Z274" s="77"/>
      <c r="AA274" s="77"/>
      <c r="AB274" s="35"/>
      <c r="AC274" s="35"/>
      <c r="AD274" s="77"/>
      <c r="AE274" s="77"/>
      <c r="AF274" s="159"/>
      <c r="AG274" s="35"/>
      <c r="AH274" s="35"/>
      <c r="AI274" s="35"/>
      <c r="AJ274" s="35"/>
      <c r="AK274" s="77"/>
      <c r="AL274" s="35"/>
      <c r="AM274" s="35"/>
      <c r="AN274" s="35"/>
      <c r="AX274" s="14"/>
      <c r="AY274" s="14"/>
      <c r="AZ274" s="14"/>
      <c r="BA274" s="14"/>
    </row>
    <row r="275" spans="1:53">
      <c r="B275" s="31"/>
      <c r="C275" s="31"/>
      <c r="D275" s="31"/>
      <c r="E275" s="31"/>
      <c r="F275" s="31"/>
      <c r="G275" s="339"/>
      <c r="H275" s="31"/>
      <c r="I275" s="158"/>
      <c r="J275" s="158"/>
      <c r="K275" s="158"/>
      <c r="L275" s="159"/>
      <c r="M275" s="340"/>
      <c r="N275" s="159"/>
      <c r="O275" s="35"/>
      <c r="P275" s="35"/>
      <c r="Q275" s="379"/>
      <c r="R275" s="373"/>
      <c r="S275" s="373"/>
      <c r="T275" s="373"/>
      <c r="U275" s="35"/>
      <c r="V275" s="35"/>
      <c r="W275" s="159"/>
      <c r="X275" s="159"/>
      <c r="Y275" s="77"/>
      <c r="Z275" s="77"/>
      <c r="AA275" s="77"/>
      <c r="AB275" s="35"/>
      <c r="AC275" s="35"/>
      <c r="AD275" s="77"/>
      <c r="AE275" s="77"/>
      <c r="AF275" s="159"/>
      <c r="AG275" s="35"/>
      <c r="AH275" s="35"/>
      <c r="AI275" s="35"/>
      <c r="AJ275" s="35"/>
      <c r="AK275" s="77"/>
      <c r="AL275" s="35"/>
      <c r="AM275" s="35"/>
      <c r="AN275" s="35"/>
      <c r="AX275" s="14"/>
      <c r="AY275" s="14"/>
      <c r="AZ275" s="14"/>
      <c r="BA275" s="14"/>
    </row>
    <row r="276" spans="1:53">
      <c r="B276" s="35"/>
      <c r="C276" s="35"/>
      <c r="D276" s="35"/>
      <c r="E276" s="35"/>
      <c r="F276" s="35"/>
      <c r="G276" s="340"/>
      <c r="H276" s="35"/>
      <c r="I276" s="159"/>
      <c r="J276" s="159"/>
      <c r="K276" s="159"/>
      <c r="L276" s="159"/>
      <c r="M276" s="340"/>
      <c r="N276" s="159"/>
      <c r="O276" s="35"/>
      <c r="P276" s="35"/>
      <c r="Q276" s="379"/>
      <c r="R276" s="373"/>
      <c r="S276" s="373"/>
      <c r="T276" s="373"/>
      <c r="U276" s="35"/>
      <c r="V276" s="35"/>
      <c r="W276" s="159"/>
      <c r="X276" s="159"/>
      <c r="Y276" s="77"/>
      <c r="Z276" s="77"/>
      <c r="AA276" s="77"/>
      <c r="AB276" s="35"/>
      <c r="AC276" s="35"/>
      <c r="AD276" s="77"/>
      <c r="AE276" s="77"/>
      <c r="AF276" s="159"/>
      <c r="AG276" s="35"/>
      <c r="AH276" s="35"/>
      <c r="AI276" s="35"/>
      <c r="AJ276" s="35"/>
      <c r="AK276" s="77"/>
      <c r="AL276" s="35"/>
      <c r="AM276" s="35"/>
      <c r="AN276" s="35"/>
      <c r="AX276" s="14"/>
      <c r="AY276" s="14"/>
      <c r="AZ276" s="14"/>
      <c r="BA276" s="14"/>
    </row>
    <row r="277" spans="1:53">
      <c r="B277" s="35"/>
      <c r="C277" s="35"/>
      <c r="D277" s="35"/>
      <c r="E277" s="35"/>
      <c r="F277" s="35"/>
      <c r="G277" s="340"/>
      <c r="H277" s="35"/>
      <c r="I277" s="159"/>
      <c r="J277" s="159"/>
      <c r="K277" s="159"/>
      <c r="L277" s="159"/>
      <c r="M277" s="340"/>
      <c r="N277" s="159"/>
      <c r="O277" s="35"/>
      <c r="P277" s="35"/>
      <c r="Q277" s="379"/>
      <c r="R277" s="373"/>
      <c r="S277" s="373"/>
      <c r="T277" s="373"/>
      <c r="U277" s="35"/>
      <c r="V277" s="35"/>
      <c r="W277" s="159"/>
      <c r="X277" s="159"/>
      <c r="Y277" s="77"/>
      <c r="Z277" s="77"/>
      <c r="AA277" s="77"/>
      <c r="AB277" s="35"/>
      <c r="AC277" s="35"/>
      <c r="AD277" s="77"/>
      <c r="AE277" s="77"/>
      <c r="AF277" s="159"/>
      <c r="AG277" s="35"/>
      <c r="AH277" s="35"/>
      <c r="AI277" s="35"/>
      <c r="AJ277" s="35"/>
      <c r="AK277" s="77"/>
      <c r="AL277" s="35"/>
      <c r="AM277" s="35"/>
      <c r="AN277" s="35"/>
      <c r="AX277" s="14"/>
      <c r="AY277" s="14"/>
      <c r="AZ277" s="14"/>
      <c r="BA277" s="14"/>
    </row>
    <row r="278" spans="1:53">
      <c r="B278" s="35"/>
      <c r="C278" s="35"/>
      <c r="D278" s="35"/>
      <c r="E278" s="35"/>
      <c r="F278" s="35"/>
      <c r="G278" s="340"/>
      <c r="H278" s="35"/>
      <c r="I278" s="159"/>
      <c r="J278" s="159"/>
      <c r="K278" s="159"/>
      <c r="L278" s="159"/>
      <c r="M278" s="340"/>
      <c r="N278" s="159"/>
      <c r="O278" s="35"/>
      <c r="P278" s="35"/>
      <c r="Q278" s="379"/>
      <c r="R278" s="373"/>
      <c r="S278" s="373"/>
      <c r="T278" s="373"/>
      <c r="U278" s="35"/>
      <c r="V278" s="35"/>
      <c r="W278" s="159"/>
      <c r="X278" s="159"/>
      <c r="Y278" s="77"/>
      <c r="Z278" s="77"/>
      <c r="AA278" s="77"/>
      <c r="AB278" s="35"/>
      <c r="AC278" s="35"/>
      <c r="AD278" s="77"/>
      <c r="AE278" s="77"/>
      <c r="AF278" s="159"/>
      <c r="AG278" s="35"/>
      <c r="AH278" s="35"/>
      <c r="AI278" s="35"/>
      <c r="AJ278" s="35"/>
      <c r="AK278" s="77"/>
      <c r="AL278" s="35"/>
      <c r="AM278" s="35"/>
      <c r="AN278" s="35"/>
      <c r="AX278" s="14"/>
      <c r="AY278" s="14"/>
      <c r="AZ278" s="14"/>
      <c r="BA278" s="14"/>
    </row>
    <row r="279" spans="1:53">
      <c r="B279" s="35"/>
      <c r="C279" s="35"/>
      <c r="D279" s="35"/>
      <c r="E279" s="35"/>
      <c r="F279" s="35"/>
      <c r="G279" s="340"/>
      <c r="H279" s="35"/>
      <c r="I279" s="159"/>
      <c r="J279" s="159"/>
      <c r="K279" s="159"/>
      <c r="L279" s="159"/>
      <c r="M279" s="340"/>
      <c r="N279" s="159"/>
      <c r="O279" s="35"/>
      <c r="P279" s="35"/>
      <c r="Q279" s="379"/>
      <c r="R279" s="373"/>
      <c r="S279" s="373"/>
      <c r="T279" s="373"/>
      <c r="U279" s="35"/>
      <c r="V279" s="35"/>
      <c r="W279" s="159"/>
      <c r="X279" s="159"/>
      <c r="Y279" s="77"/>
      <c r="Z279" s="77"/>
      <c r="AA279" s="77"/>
      <c r="AB279" s="35"/>
      <c r="AC279" s="35"/>
      <c r="AD279" s="77"/>
      <c r="AE279" s="77"/>
      <c r="AF279" s="159"/>
      <c r="AG279" s="35"/>
      <c r="AH279" s="35"/>
      <c r="AI279" s="35"/>
      <c r="AJ279" s="35"/>
      <c r="AK279" s="77"/>
      <c r="AL279" s="35"/>
      <c r="AM279" s="35"/>
      <c r="AN279" s="35"/>
      <c r="AZ279" s="14"/>
      <c r="BA279" s="14"/>
    </row>
    <row r="280" spans="1:53">
      <c r="B280" s="35"/>
      <c r="C280" s="35"/>
      <c r="D280" s="35"/>
      <c r="E280" s="35"/>
      <c r="F280" s="35"/>
      <c r="G280" s="340"/>
      <c r="H280" s="35"/>
      <c r="I280" s="159"/>
      <c r="J280" s="159"/>
      <c r="K280" s="159"/>
      <c r="L280" s="159"/>
      <c r="M280" s="340"/>
      <c r="N280" s="159"/>
      <c r="O280" s="35"/>
      <c r="P280" s="35"/>
      <c r="Q280" s="379"/>
      <c r="R280" s="373"/>
      <c r="S280" s="373"/>
      <c r="T280" s="373"/>
      <c r="U280" s="35"/>
      <c r="V280" s="35"/>
      <c r="W280" s="159"/>
      <c r="X280" s="159"/>
      <c r="Y280" s="77"/>
      <c r="Z280" s="77"/>
      <c r="AA280" s="77"/>
      <c r="AB280" s="35"/>
      <c r="AC280" s="35"/>
      <c r="AD280" s="77"/>
      <c r="AE280" s="77"/>
      <c r="AF280" s="159"/>
      <c r="AG280" s="35"/>
      <c r="AH280" s="35"/>
      <c r="AI280" s="35"/>
      <c r="AJ280" s="35"/>
      <c r="AK280" s="77"/>
      <c r="AL280" s="35"/>
      <c r="AM280" s="35"/>
      <c r="AN280" s="35"/>
      <c r="AZ280" s="14"/>
      <c r="BA280" s="14"/>
    </row>
    <row r="281" spans="1:53">
      <c r="B281" s="35"/>
      <c r="C281" s="35"/>
      <c r="D281" s="35"/>
      <c r="E281" s="35"/>
      <c r="F281" s="35"/>
      <c r="G281" s="340"/>
      <c r="H281" s="35"/>
      <c r="I281" s="159"/>
      <c r="J281" s="159"/>
      <c r="K281" s="159"/>
      <c r="L281" s="159"/>
      <c r="M281" s="340"/>
      <c r="N281" s="159"/>
      <c r="O281" s="35"/>
      <c r="P281" s="35"/>
      <c r="Q281" s="379"/>
      <c r="R281" s="373"/>
      <c r="S281" s="373"/>
      <c r="T281" s="373"/>
      <c r="U281" s="35"/>
      <c r="V281" s="35"/>
      <c r="W281" s="159"/>
      <c r="X281" s="159"/>
      <c r="Y281" s="77"/>
      <c r="Z281" s="77"/>
      <c r="AA281" s="77"/>
      <c r="AB281" s="35"/>
      <c r="AC281" s="35"/>
      <c r="AD281" s="77"/>
      <c r="AE281" s="77"/>
      <c r="AF281" s="159"/>
      <c r="AG281" s="35"/>
      <c r="AH281" s="35"/>
      <c r="AI281" s="35"/>
      <c r="AJ281" s="35"/>
      <c r="AK281" s="77"/>
      <c r="AL281" s="35"/>
      <c r="AM281" s="35"/>
      <c r="AN281" s="35"/>
      <c r="AZ281" s="14"/>
      <c r="BA281" s="14"/>
    </row>
    <row r="282" spans="1:53">
      <c r="B282" s="35"/>
      <c r="C282" s="35"/>
      <c r="D282" s="35"/>
      <c r="E282" s="35"/>
      <c r="F282" s="35"/>
      <c r="G282" s="340"/>
      <c r="H282" s="35"/>
      <c r="I282" s="159"/>
      <c r="J282" s="159"/>
      <c r="K282" s="159"/>
      <c r="L282" s="159"/>
      <c r="M282" s="340"/>
      <c r="N282" s="159"/>
      <c r="O282" s="35"/>
      <c r="P282" s="35"/>
      <c r="Q282" s="379"/>
      <c r="R282" s="373"/>
      <c r="S282" s="373"/>
      <c r="T282" s="373"/>
      <c r="U282" s="35"/>
      <c r="V282" s="35"/>
      <c r="W282" s="159"/>
      <c r="X282" s="159"/>
      <c r="Y282" s="77"/>
      <c r="Z282" s="77"/>
      <c r="AA282" s="77"/>
      <c r="AB282" s="35"/>
      <c r="AC282" s="35"/>
      <c r="AD282" s="77"/>
      <c r="AE282" s="77"/>
      <c r="AF282" s="159"/>
      <c r="AG282" s="35"/>
      <c r="AH282" s="35"/>
      <c r="AI282" s="35"/>
      <c r="AJ282" s="35"/>
      <c r="AK282" s="77"/>
      <c r="AL282" s="35"/>
      <c r="AM282" s="35"/>
      <c r="AN282" s="35"/>
      <c r="AZ282" s="14"/>
      <c r="BA282" s="14"/>
    </row>
    <row r="283" spans="1:53">
      <c r="B283" s="35"/>
      <c r="C283" s="35"/>
      <c r="D283" s="35"/>
      <c r="E283" s="35"/>
      <c r="F283" s="35"/>
      <c r="G283" s="340"/>
      <c r="H283" s="35"/>
      <c r="I283" s="159"/>
      <c r="J283" s="159"/>
      <c r="K283" s="159"/>
      <c r="L283" s="159"/>
      <c r="M283" s="340"/>
      <c r="N283" s="159"/>
      <c r="O283" s="35"/>
      <c r="P283" s="35"/>
      <c r="Q283" s="379"/>
      <c r="R283" s="373"/>
      <c r="S283" s="373"/>
      <c r="T283" s="373"/>
      <c r="U283" s="35"/>
      <c r="V283" s="35"/>
      <c r="W283" s="159"/>
      <c r="X283" s="159"/>
      <c r="Y283" s="77"/>
      <c r="Z283" s="77"/>
      <c r="AA283" s="77"/>
      <c r="AB283" s="35"/>
      <c r="AC283" s="35"/>
      <c r="AD283" s="77"/>
      <c r="AE283" s="77"/>
      <c r="AF283" s="159"/>
      <c r="AG283" s="35"/>
      <c r="AH283" s="35"/>
      <c r="AI283" s="35"/>
      <c r="AJ283" s="35"/>
      <c r="AK283" s="77"/>
      <c r="AL283" s="35"/>
      <c r="AM283" s="35"/>
      <c r="AN283" s="35"/>
      <c r="AZ283" s="14"/>
      <c r="BA283" s="14"/>
    </row>
    <row r="284" spans="1:53">
      <c r="B284" s="35"/>
      <c r="C284" s="35"/>
      <c r="D284" s="35"/>
      <c r="E284" s="35"/>
      <c r="F284" s="35"/>
      <c r="G284" s="340"/>
      <c r="H284" s="35"/>
      <c r="I284" s="159"/>
      <c r="J284" s="159"/>
      <c r="K284" s="159"/>
      <c r="L284" s="159"/>
      <c r="M284" s="340"/>
      <c r="N284" s="159"/>
      <c r="O284" s="35"/>
      <c r="P284" s="35"/>
      <c r="Q284" s="379"/>
      <c r="R284" s="373"/>
      <c r="S284" s="373"/>
      <c r="T284" s="373"/>
      <c r="U284" s="35"/>
      <c r="V284" s="35"/>
      <c r="W284" s="159"/>
      <c r="X284" s="159"/>
      <c r="Y284" s="77"/>
      <c r="Z284" s="77"/>
      <c r="AA284" s="77"/>
      <c r="AB284" s="35"/>
      <c r="AC284" s="35"/>
      <c r="AD284" s="77"/>
      <c r="AE284" s="77"/>
      <c r="AF284" s="159"/>
      <c r="AG284" s="35"/>
      <c r="AH284" s="35"/>
      <c r="AI284" s="35"/>
      <c r="AJ284" s="35"/>
      <c r="AK284" s="77"/>
      <c r="AL284" s="35"/>
      <c r="AM284" s="35"/>
      <c r="AN284" s="35"/>
      <c r="AZ284" s="14"/>
    </row>
    <row r="285" spans="1:53">
      <c r="A285" s="163"/>
      <c r="B285" s="35"/>
      <c r="C285" s="35"/>
      <c r="D285" s="35"/>
      <c r="E285" s="35"/>
      <c r="F285" s="35"/>
      <c r="G285" s="340"/>
      <c r="H285" s="35"/>
      <c r="I285" s="159"/>
      <c r="J285" s="159"/>
      <c r="K285" s="159"/>
      <c r="L285" s="159"/>
      <c r="M285" s="340"/>
      <c r="N285" s="159"/>
      <c r="O285" s="35"/>
      <c r="P285" s="35"/>
      <c r="Q285" s="379"/>
      <c r="R285" s="373"/>
      <c r="S285" s="373"/>
      <c r="T285" s="373"/>
      <c r="U285" s="35"/>
      <c r="V285" s="35"/>
      <c r="W285" s="159"/>
      <c r="X285" s="159"/>
      <c r="Y285" s="77"/>
      <c r="Z285" s="77"/>
      <c r="AA285" s="77"/>
      <c r="AB285" s="35"/>
      <c r="AC285" s="35"/>
      <c r="AD285" s="77"/>
      <c r="AE285" s="77"/>
      <c r="AF285" s="159"/>
      <c r="AG285" s="35"/>
      <c r="AH285" s="35"/>
      <c r="AI285" s="35"/>
      <c r="AJ285" s="35"/>
      <c r="AK285" s="77"/>
      <c r="AL285" s="35"/>
      <c r="AM285" s="35"/>
      <c r="AN285" s="35"/>
    </row>
    <row r="286" spans="1:53">
      <c r="A286" s="164"/>
      <c r="B286" s="35"/>
      <c r="C286" s="35"/>
      <c r="D286" s="35"/>
      <c r="E286" s="35"/>
      <c r="F286" s="35"/>
      <c r="G286" s="340"/>
      <c r="H286" s="35"/>
      <c r="I286" s="159"/>
      <c r="J286" s="159"/>
      <c r="K286" s="159"/>
      <c r="L286" s="159"/>
      <c r="M286" s="340"/>
      <c r="N286" s="159"/>
      <c r="O286" s="35"/>
      <c r="P286" s="35"/>
      <c r="Q286" s="379"/>
      <c r="R286" s="373"/>
      <c r="S286" s="373"/>
      <c r="T286" s="373"/>
      <c r="U286" s="35"/>
      <c r="V286" s="35"/>
      <c r="W286" s="159"/>
      <c r="X286" s="159"/>
      <c r="Y286" s="77"/>
      <c r="Z286" s="77"/>
      <c r="AA286" s="77"/>
      <c r="AB286" s="35"/>
      <c r="AC286" s="35"/>
      <c r="AD286" s="77"/>
      <c r="AE286" s="77"/>
      <c r="AF286" s="159"/>
      <c r="AG286" s="35"/>
      <c r="AH286" s="35"/>
      <c r="AI286" s="35"/>
      <c r="AJ286" s="35"/>
      <c r="AK286" s="77"/>
      <c r="AL286" s="35"/>
      <c r="AM286" s="35"/>
      <c r="AN286" s="35"/>
    </row>
    <row r="287" spans="1:53">
      <c r="A287" s="164"/>
      <c r="B287" s="35"/>
      <c r="C287" s="35"/>
      <c r="D287" s="35"/>
      <c r="E287" s="35"/>
      <c r="F287" s="35"/>
      <c r="G287" s="340"/>
      <c r="H287" s="35"/>
      <c r="I287" s="159"/>
      <c r="J287" s="159"/>
      <c r="K287" s="159"/>
      <c r="L287" s="159"/>
      <c r="M287" s="340"/>
      <c r="N287" s="159"/>
      <c r="O287" s="35"/>
      <c r="P287" s="35"/>
      <c r="Q287" s="379"/>
      <c r="R287" s="373"/>
      <c r="S287" s="373"/>
      <c r="T287" s="373"/>
      <c r="U287" s="35"/>
      <c r="V287" s="35"/>
      <c r="W287" s="159"/>
      <c r="X287" s="159"/>
      <c r="Y287" s="77"/>
      <c r="Z287" s="77"/>
      <c r="AA287" s="77"/>
      <c r="AB287" s="35"/>
      <c r="AC287" s="35"/>
      <c r="AD287" s="77"/>
      <c r="AE287" s="77"/>
      <c r="AF287" s="159"/>
      <c r="AG287" s="35"/>
      <c r="AH287" s="35"/>
      <c r="AI287" s="35"/>
      <c r="AJ287" s="35"/>
      <c r="AK287" s="77"/>
      <c r="AL287" s="35"/>
      <c r="AM287" s="35"/>
      <c r="AN287" s="35"/>
    </row>
    <row r="288" spans="1:53">
      <c r="A288" s="164"/>
      <c r="B288" s="35"/>
      <c r="C288" s="35"/>
      <c r="D288" s="35"/>
      <c r="E288" s="35"/>
      <c r="F288" s="35"/>
      <c r="G288" s="340"/>
      <c r="H288" s="35"/>
      <c r="I288" s="159"/>
      <c r="J288" s="159"/>
      <c r="K288" s="159"/>
      <c r="L288" s="159"/>
      <c r="M288" s="340"/>
      <c r="N288" s="159"/>
      <c r="O288" s="35"/>
      <c r="P288" s="35"/>
      <c r="Q288" s="379"/>
      <c r="R288" s="373"/>
      <c r="S288" s="373"/>
      <c r="T288" s="373"/>
      <c r="U288" s="35"/>
      <c r="V288" s="35"/>
      <c r="W288" s="159"/>
      <c r="X288" s="159"/>
      <c r="Y288" s="77"/>
      <c r="Z288" s="77"/>
      <c r="AA288" s="77"/>
      <c r="AB288" s="35"/>
      <c r="AC288" s="35"/>
      <c r="AD288" s="77"/>
      <c r="AE288" s="77"/>
      <c r="AF288" s="159"/>
      <c r="AG288" s="35"/>
      <c r="AH288" s="35"/>
      <c r="AI288" s="35"/>
      <c r="AJ288" s="35"/>
      <c r="AK288" s="77"/>
      <c r="AL288" s="35"/>
      <c r="AM288" s="35"/>
      <c r="AN288" s="35"/>
    </row>
    <row r="289" spans="1:40">
      <c r="A289" s="164"/>
      <c r="B289" s="35"/>
      <c r="C289" s="35"/>
      <c r="D289" s="35"/>
      <c r="E289" s="35"/>
      <c r="F289" s="35"/>
      <c r="G289" s="340"/>
      <c r="H289" s="35"/>
      <c r="I289" s="159"/>
      <c r="J289" s="159"/>
      <c r="K289" s="159"/>
      <c r="L289" s="159"/>
      <c r="M289" s="340"/>
      <c r="N289" s="159"/>
      <c r="O289" s="35"/>
      <c r="P289" s="35"/>
      <c r="Q289" s="379"/>
      <c r="R289" s="373"/>
      <c r="S289" s="373"/>
      <c r="T289" s="373"/>
      <c r="U289" s="35"/>
      <c r="V289" s="35"/>
      <c r="W289" s="159"/>
      <c r="X289" s="159"/>
      <c r="Y289" s="77"/>
      <c r="Z289" s="77"/>
      <c r="AA289" s="77"/>
      <c r="AB289" s="35"/>
      <c r="AC289" s="35"/>
      <c r="AD289" s="77"/>
      <c r="AE289" s="77"/>
      <c r="AF289" s="159"/>
      <c r="AG289" s="35"/>
      <c r="AH289" s="35"/>
      <c r="AI289" s="35"/>
      <c r="AJ289" s="35"/>
      <c r="AK289" s="77"/>
      <c r="AL289" s="35"/>
      <c r="AM289" s="35"/>
      <c r="AN289" s="35"/>
    </row>
    <row r="290" spans="1:40">
      <c r="A290" s="164"/>
      <c r="B290" s="35"/>
      <c r="C290" s="35"/>
      <c r="D290" s="35"/>
      <c r="E290" s="35"/>
      <c r="F290" s="35"/>
      <c r="G290" s="340"/>
      <c r="H290" s="35"/>
      <c r="I290" s="159"/>
      <c r="J290" s="159"/>
      <c r="K290" s="159"/>
      <c r="L290" s="159"/>
      <c r="M290" s="340"/>
      <c r="N290" s="159"/>
      <c r="O290" s="35"/>
      <c r="P290" s="35"/>
      <c r="Q290" s="379"/>
      <c r="R290" s="373"/>
      <c r="S290" s="373"/>
      <c r="T290" s="373"/>
      <c r="U290" s="35"/>
      <c r="V290" s="35"/>
      <c r="W290" s="159"/>
      <c r="X290" s="159"/>
      <c r="Y290" s="77"/>
      <c r="Z290" s="77"/>
      <c r="AA290" s="77"/>
      <c r="AB290" s="35"/>
      <c r="AC290" s="35"/>
      <c r="AD290" s="77"/>
      <c r="AE290" s="77"/>
      <c r="AF290" s="159"/>
      <c r="AG290" s="35"/>
      <c r="AH290" s="35"/>
      <c r="AI290" s="35"/>
      <c r="AJ290" s="35"/>
      <c r="AK290" s="77"/>
      <c r="AL290" s="35"/>
      <c r="AM290" s="35"/>
      <c r="AN290" s="35"/>
    </row>
    <row r="291" spans="1:40">
      <c r="A291" s="164"/>
      <c r="B291" s="35"/>
      <c r="C291" s="35"/>
      <c r="D291" s="35"/>
      <c r="E291" s="35"/>
      <c r="F291" s="35"/>
      <c r="G291" s="340"/>
      <c r="H291" s="35"/>
      <c r="I291" s="159"/>
      <c r="J291" s="159"/>
      <c r="K291" s="159"/>
      <c r="L291" s="159"/>
      <c r="M291" s="340"/>
      <c r="N291" s="159"/>
      <c r="O291" s="35"/>
      <c r="P291" s="35"/>
      <c r="Q291" s="379"/>
      <c r="R291" s="373"/>
      <c r="S291" s="373"/>
      <c r="T291" s="373"/>
      <c r="U291" s="35"/>
      <c r="V291" s="35"/>
      <c r="W291" s="159"/>
      <c r="X291" s="159"/>
      <c r="Y291" s="77"/>
      <c r="Z291" s="77"/>
      <c r="AA291" s="77"/>
      <c r="AB291" s="35"/>
      <c r="AC291" s="35"/>
      <c r="AD291" s="77"/>
      <c r="AE291" s="77"/>
      <c r="AF291" s="159"/>
      <c r="AG291" s="35"/>
      <c r="AH291" s="35"/>
      <c r="AI291" s="35"/>
      <c r="AJ291" s="35"/>
      <c r="AK291" s="77"/>
      <c r="AL291" s="35"/>
      <c r="AM291" s="35"/>
      <c r="AN291" s="35"/>
    </row>
    <row r="292" spans="1:40">
      <c r="A292" s="164"/>
      <c r="B292" s="35"/>
      <c r="C292" s="35"/>
      <c r="D292" s="35"/>
      <c r="E292" s="35"/>
      <c r="F292" s="35"/>
      <c r="G292" s="340"/>
      <c r="H292" s="35"/>
      <c r="I292" s="159"/>
      <c r="J292" s="159"/>
      <c r="K292" s="159"/>
      <c r="L292" s="159"/>
      <c r="M292" s="340"/>
      <c r="N292" s="159"/>
      <c r="O292" s="35"/>
      <c r="P292" s="35"/>
      <c r="Q292" s="379"/>
      <c r="R292" s="373"/>
      <c r="S292" s="373"/>
      <c r="T292" s="373"/>
      <c r="U292" s="35"/>
      <c r="V292" s="35"/>
      <c r="W292" s="159"/>
      <c r="X292" s="159"/>
      <c r="Y292" s="77"/>
      <c r="Z292" s="77"/>
      <c r="AA292" s="77"/>
      <c r="AB292" s="35"/>
      <c r="AC292" s="35"/>
      <c r="AD292" s="77"/>
      <c r="AE292" s="77"/>
      <c r="AF292" s="159"/>
      <c r="AG292" s="35"/>
      <c r="AH292" s="35"/>
      <c r="AI292" s="35"/>
      <c r="AJ292" s="35"/>
      <c r="AK292" s="77"/>
      <c r="AL292" s="35"/>
      <c r="AM292" s="35"/>
      <c r="AN292" s="35"/>
    </row>
    <row r="293" spans="1:40">
      <c r="A293" s="164"/>
      <c r="B293" s="35"/>
      <c r="C293" s="35"/>
      <c r="D293" s="35"/>
      <c r="E293" s="35"/>
      <c r="F293" s="35"/>
      <c r="G293" s="340"/>
      <c r="H293" s="35"/>
      <c r="I293" s="159"/>
      <c r="J293" s="159"/>
      <c r="K293" s="159"/>
      <c r="L293" s="159"/>
      <c r="M293" s="340"/>
      <c r="N293" s="159"/>
      <c r="O293" s="35"/>
      <c r="P293" s="35"/>
      <c r="Q293" s="379"/>
      <c r="R293" s="373"/>
      <c r="S293" s="373"/>
      <c r="T293" s="373"/>
      <c r="U293" s="35"/>
      <c r="V293" s="35"/>
      <c r="W293" s="159"/>
      <c r="X293" s="159"/>
      <c r="Y293" s="77"/>
      <c r="Z293" s="77"/>
      <c r="AA293" s="77"/>
      <c r="AB293" s="35"/>
      <c r="AC293" s="35"/>
      <c r="AD293" s="77"/>
      <c r="AE293" s="77"/>
      <c r="AF293" s="159"/>
      <c r="AG293" s="35"/>
      <c r="AH293" s="35"/>
      <c r="AI293" s="35"/>
      <c r="AJ293" s="35"/>
      <c r="AK293" s="77"/>
      <c r="AL293" s="35"/>
      <c r="AM293" s="35"/>
      <c r="AN293" s="35"/>
    </row>
    <row r="294" spans="1:40">
      <c r="A294" s="164"/>
      <c r="B294" s="35"/>
      <c r="C294" s="35"/>
      <c r="D294" s="35"/>
      <c r="E294" s="35"/>
      <c r="F294" s="35"/>
      <c r="G294" s="340"/>
      <c r="H294" s="35"/>
      <c r="I294" s="159"/>
      <c r="J294" s="159"/>
      <c r="K294" s="159"/>
      <c r="L294" s="159"/>
      <c r="M294" s="340"/>
      <c r="N294" s="159"/>
      <c r="O294" s="35"/>
      <c r="P294" s="35"/>
      <c r="Q294" s="379"/>
      <c r="R294" s="373"/>
      <c r="S294" s="373"/>
      <c r="T294" s="373"/>
      <c r="U294" s="35"/>
      <c r="V294" s="35"/>
      <c r="W294" s="159"/>
      <c r="X294" s="159"/>
      <c r="Y294" s="77"/>
      <c r="Z294" s="77"/>
      <c r="AA294" s="77"/>
      <c r="AB294" s="35"/>
      <c r="AC294" s="35"/>
      <c r="AD294" s="77"/>
      <c r="AE294" s="77"/>
      <c r="AF294" s="159"/>
      <c r="AG294" s="35"/>
      <c r="AH294" s="35"/>
      <c r="AI294" s="35"/>
      <c r="AJ294" s="35"/>
      <c r="AK294" s="77"/>
      <c r="AL294" s="35"/>
      <c r="AM294" s="35"/>
      <c r="AN294" s="35"/>
    </row>
    <row r="295" spans="1:40">
      <c r="A295" s="164"/>
      <c r="B295" s="35"/>
      <c r="C295" s="35"/>
      <c r="D295" s="35"/>
      <c r="E295" s="35"/>
      <c r="F295" s="35"/>
      <c r="G295" s="340"/>
      <c r="H295" s="35"/>
      <c r="I295" s="159"/>
      <c r="J295" s="159"/>
      <c r="K295" s="159"/>
      <c r="L295" s="159"/>
      <c r="M295" s="340"/>
      <c r="N295" s="159"/>
      <c r="O295" s="35"/>
      <c r="P295" s="35"/>
      <c r="Q295" s="379"/>
      <c r="R295" s="373"/>
      <c r="S295" s="373"/>
      <c r="T295" s="373"/>
      <c r="U295" s="35"/>
      <c r="V295" s="35"/>
      <c r="W295" s="159"/>
      <c r="X295" s="159"/>
      <c r="Y295" s="77"/>
      <c r="Z295" s="77"/>
      <c r="AA295" s="77"/>
      <c r="AB295" s="35"/>
      <c r="AC295" s="35"/>
      <c r="AD295" s="77"/>
      <c r="AE295" s="77"/>
      <c r="AF295" s="159"/>
      <c r="AG295" s="35"/>
      <c r="AH295" s="35"/>
      <c r="AI295" s="35"/>
      <c r="AJ295" s="35"/>
      <c r="AK295" s="77"/>
      <c r="AL295" s="35"/>
      <c r="AM295" s="35"/>
      <c r="AN295" s="35"/>
    </row>
    <row r="296" spans="1:40">
      <c r="A296" s="164"/>
      <c r="B296" s="35"/>
      <c r="C296" s="35"/>
      <c r="D296" s="35"/>
      <c r="E296" s="35"/>
      <c r="F296" s="35"/>
      <c r="G296" s="340"/>
      <c r="H296" s="35"/>
      <c r="I296" s="159"/>
      <c r="J296" s="159"/>
      <c r="K296" s="159"/>
      <c r="L296" s="159"/>
      <c r="M296" s="340"/>
      <c r="N296" s="159"/>
      <c r="O296" s="35"/>
      <c r="P296" s="35"/>
      <c r="Q296" s="379"/>
      <c r="R296" s="373"/>
      <c r="S296" s="373"/>
      <c r="T296" s="373"/>
      <c r="U296" s="35"/>
      <c r="V296" s="35"/>
      <c r="W296" s="159"/>
      <c r="X296" s="159"/>
      <c r="Y296" s="77"/>
      <c r="Z296" s="77"/>
      <c r="AA296" s="77"/>
      <c r="AB296" s="35"/>
      <c r="AC296" s="35"/>
      <c r="AD296" s="77"/>
      <c r="AE296" s="77"/>
      <c r="AF296" s="159"/>
      <c r="AG296" s="35"/>
      <c r="AH296" s="35"/>
      <c r="AI296" s="35"/>
      <c r="AJ296" s="35"/>
      <c r="AK296" s="77"/>
      <c r="AL296" s="35"/>
      <c r="AM296" s="35"/>
      <c r="AN296" s="35"/>
    </row>
    <row r="297" spans="1:40">
      <c r="A297" s="164"/>
      <c r="B297" s="35"/>
      <c r="C297" s="35"/>
      <c r="D297" s="35"/>
      <c r="E297" s="35"/>
      <c r="F297" s="35"/>
      <c r="G297" s="340"/>
      <c r="H297" s="35"/>
      <c r="I297" s="159"/>
      <c r="J297" s="159"/>
      <c r="K297" s="159"/>
      <c r="L297" s="159"/>
      <c r="M297" s="340"/>
      <c r="N297" s="159"/>
      <c r="O297" s="35"/>
      <c r="P297" s="35"/>
      <c r="Q297" s="379"/>
      <c r="R297" s="373"/>
      <c r="S297" s="373"/>
      <c r="T297" s="373"/>
      <c r="U297" s="35"/>
      <c r="V297" s="35"/>
      <c r="W297" s="159"/>
      <c r="X297" s="159"/>
      <c r="Y297" s="77"/>
      <c r="Z297" s="77"/>
      <c r="AA297" s="77"/>
      <c r="AB297" s="35"/>
      <c r="AC297" s="35"/>
      <c r="AD297" s="77"/>
      <c r="AE297" s="77"/>
      <c r="AF297" s="159"/>
      <c r="AG297" s="35"/>
      <c r="AH297" s="35"/>
      <c r="AI297" s="35"/>
      <c r="AJ297" s="35"/>
      <c r="AK297" s="77"/>
      <c r="AL297" s="35"/>
      <c r="AM297" s="35"/>
      <c r="AN297" s="35"/>
    </row>
    <row r="298" spans="1:40">
      <c r="A298" s="164"/>
      <c r="B298" s="35"/>
      <c r="C298" s="35"/>
      <c r="D298" s="35"/>
      <c r="E298" s="35"/>
      <c r="F298" s="35"/>
      <c r="G298" s="340"/>
      <c r="H298" s="35"/>
      <c r="I298" s="159"/>
      <c r="J298" s="159"/>
      <c r="K298" s="159"/>
      <c r="L298" s="159"/>
      <c r="M298" s="340"/>
      <c r="N298" s="159"/>
      <c r="O298" s="35"/>
      <c r="P298" s="35"/>
      <c r="Q298" s="379"/>
      <c r="R298" s="373"/>
      <c r="S298" s="373"/>
      <c r="T298" s="373"/>
      <c r="U298" s="35"/>
      <c r="V298" s="35"/>
      <c r="W298" s="159"/>
      <c r="X298" s="159"/>
      <c r="Y298" s="77"/>
      <c r="Z298" s="77"/>
      <c r="AA298" s="77"/>
      <c r="AB298" s="35"/>
      <c r="AC298" s="35"/>
      <c r="AD298" s="77"/>
      <c r="AE298" s="77"/>
      <c r="AF298" s="159"/>
      <c r="AG298" s="35"/>
      <c r="AH298" s="35"/>
      <c r="AI298" s="35"/>
      <c r="AL298" s="35"/>
      <c r="AM298" s="35"/>
      <c r="AN298" s="35"/>
    </row>
    <row r="299" spans="1:40">
      <c r="A299" s="164"/>
      <c r="B299" s="35"/>
      <c r="C299" s="35"/>
      <c r="D299" s="35"/>
      <c r="E299" s="35"/>
      <c r="F299" s="35"/>
      <c r="G299" s="340"/>
      <c r="H299" s="35"/>
      <c r="I299" s="159"/>
      <c r="J299" s="159"/>
      <c r="K299" s="159"/>
      <c r="L299" s="159"/>
      <c r="M299" s="340"/>
      <c r="N299" s="159"/>
      <c r="O299" s="35"/>
      <c r="P299" s="35"/>
      <c r="Q299" s="379"/>
      <c r="R299" s="373"/>
      <c r="S299" s="373"/>
      <c r="T299" s="373"/>
      <c r="U299" s="35"/>
      <c r="V299" s="35"/>
      <c r="W299" s="159"/>
      <c r="X299" s="159"/>
      <c r="Y299" s="77"/>
      <c r="Z299" s="77"/>
      <c r="AA299" s="77"/>
      <c r="AB299" s="35"/>
      <c r="AC299" s="35"/>
      <c r="AD299" s="77"/>
      <c r="AE299" s="77"/>
      <c r="AF299" s="159"/>
      <c r="AG299" s="35"/>
      <c r="AH299" s="35"/>
      <c r="AI299" s="35"/>
      <c r="AL299" s="35"/>
      <c r="AM299" s="35"/>
      <c r="AN299" s="35"/>
    </row>
    <row r="300" spans="1:40">
      <c r="A300" s="164"/>
      <c r="B300" s="35"/>
      <c r="C300" s="35"/>
      <c r="D300" s="35"/>
      <c r="E300" s="35"/>
      <c r="F300" s="35"/>
      <c r="G300" s="340"/>
      <c r="H300" s="35"/>
      <c r="I300" s="159"/>
      <c r="J300" s="159"/>
      <c r="K300" s="159"/>
      <c r="L300" s="159"/>
      <c r="M300" s="340"/>
      <c r="N300" s="159"/>
      <c r="O300" s="35"/>
      <c r="P300" s="35"/>
      <c r="Q300" s="379"/>
      <c r="R300" s="373"/>
      <c r="S300" s="373"/>
      <c r="T300" s="373"/>
      <c r="U300" s="35"/>
      <c r="V300" s="35"/>
      <c r="W300" s="159"/>
      <c r="X300" s="159"/>
      <c r="Y300" s="77"/>
      <c r="Z300" s="77"/>
      <c r="AA300" s="77"/>
      <c r="AB300" s="35"/>
      <c r="AC300" s="35"/>
      <c r="AD300" s="77"/>
      <c r="AE300" s="77"/>
      <c r="AF300" s="159"/>
      <c r="AG300" s="35"/>
      <c r="AH300" s="35"/>
      <c r="AI300" s="35"/>
      <c r="AL300" s="35"/>
      <c r="AM300" s="35"/>
      <c r="AN300" s="35"/>
    </row>
    <row r="301" spans="1:40">
      <c r="A301" s="164"/>
      <c r="B301" s="35"/>
      <c r="C301" s="35"/>
      <c r="D301" s="35"/>
      <c r="E301" s="35"/>
      <c r="F301" s="35"/>
      <c r="G301" s="340"/>
      <c r="H301" s="35"/>
      <c r="I301" s="159"/>
      <c r="J301" s="159"/>
      <c r="K301" s="159"/>
      <c r="L301" s="159"/>
      <c r="M301" s="340"/>
      <c r="N301" s="159"/>
      <c r="O301" s="35"/>
      <c r="P301" s="35"/>
      <c r="Q301" s="379"/>
      <c r="R301" s="373"/>
      <c r="S301" s="373"/>
      <c r="T301" s="373"/>
      <c r="U301" s="35"/>
      <c r="V301" s="35"/>
      <c r="W301" s="159"/>
      <c r="X301" s="159"/>
      <c r="Y301" s="77"/>
      <c r="Z301" s="77"/>
      <c r="AA301" s="77"/>
      <c r="AB301" s="35"/>
      <c r="AC301" s="35"/>
      <c r="AD301" s="77"/>
      <c r="AE301" s="77"/>
      <c r="AF301" s="159"/>
      <c r="AG301" s="35"/>
      <c r="AH301" s="35"/>
      <c r="AI301" s="35"/>
      <c r="AL301" s="35"/>
      <c r="AM301" s="35"/>
      <c r="AN301" s="35"/>
    </row>
    <row r="302" spans="1:40">
      <c r="A302" s="164"/>
      <c r="B302" s="35"/>
      <c r="C302" s="35"/>
      <c r="D302" s="35"/>
      <c r="E302" s="35"/>
      <c r="F302" s="35"/>
      <c r="G302" s="340"/>
      <c r="H302" s="35"/>
      <c r="I302" s="159"/>
      <c r="J302" s="159"/>
      <c r="K302" s="159"/>
      <c r="L302" s="159"/>
      <c r="M302" s="340"/>
      <c r="N302" s="159"/>
      <c r="O302" s="35"/>
      <c r="P302" s="35"/>
      <c r="Q302" s="379"/>
      <c r="R302" s="373"/>
      <c r="S302" s="373"/>
      <c r="T302" s="373"/>
      <c r="U302" s="35"/>
      <c r="V302" s="35"/>
      <c r="W302" s="159"/>
      <c r="X302" s="159"/>
      <c r="Y302" s="77"/>
      <c r="Z302" s="77"/>
      <c r="AA302" s="77"/>
      <c r="AB302" s="35"/>
      <c r="AC302" s="35"/>
      <c r="AD302" s="77"/>
      <c r="AE302" s="77"/>
      <c r="AF302" s="159"/>
      <c r="AG302" s="35"/>
      <c r="AH302" s="35"/>
      <c r="AI302" s="35"/>
      <c r="AL302" s="35"/>
      <c r="AM302" s="35"/>
      <c r="AN302" s="35"/>
    </row>
    <row r="303" spans="1:40">
      <c r="A303" s="164"/>
      <c r="B303" s="35"/>
      <c r="C303" s="35"/>
      <c r="D303" s="35"/>
      <c r="E303" s="35"/>
      <c r="F303" s="35"/>
      <c r="G303" s="340"/>
      <c r="H303" s="35"/>
      <c r="I303" s="159"/>
      <c r="J303" s="159"/>
      <c r="K303" s="159"/>
      <c r="L303" s="159"/>
      <c r="M303" s="340"/>
      <c r="N303" s="159"/>
      <c r="O303" s="35"/>
      <c r="P303" s="35"/>
      <c r="Q303" s="379"/>
      <c r="R303" s="373"/>
      <c r="S303" s="373"/>
      <c r="T303" s="373"/>
      <c r="U303" s="35"/>
      <c r="V303" s="35"/>
      <c r="W303" s="159"/>
      <c r="X303" s="159"/>
      <c r="Y303" s="77"/>
      <c r="Z303" s="77"/>
      <c r="AA303" s="77"/>
      <c r="AB303" s="35"/>
      <c r="AC303" s="35"/>
      <c r="AD303" s="77"/>
      <c r="AE303" s="77"/>
      <c r="AF303" s="159"/>
      <c r="AG303" s="35"/>
      <c r="AH303" s="35"/>
      <c r="AI303" s="35"/>
      <c r="AL303" s="35"/>
      <c r="AM303" s="35"/>
      <c r="AN303" s="35"/>
    </row>
    <row r="304" spans="1:40">
      <c r="A304" s="164"/>
      <c r="B304" s="35"/>
      <c r="C304" s="35"/>
      <c r="D304" s="35"/>
      <c r="E304" s="35"/>
      <c r="F304" s="35"/>
      <c r="G304" s="340"/>
      <c r="H304" s="35"/>
      <c r="I304" s="159"/>
      <c r="J304" s="159"/>
      <c r="K304" s="159"/>
      <c r="L304" s="159"/>
      <c r="M304" s="340"/>
      <c r="N304" s="159"/>
      <c r="O304" s="35"/>
      <c r="P304" s="35"/>
      <c r="Q304" s="379"/>
      <c r="R304" s="373"/>
      <c r="S304" s="373"/>
      <c r="T304" s="373"/>
      <c r="U304" s="35"/>
      <c r="V304" s="35"/>
      <c r="W304" s="159"/>
      <c r="X304" s="159"/>
      <c r="Y304" s="77"/>
      <c r="Z304" s="77"/>
      <c r="AA304" s="77"/>
      <c r="AB304" s="35"/>
      <c r="AC304" s="35"/>
      <c r="AD304" s="77"/>
      <c r="AE304" s="77"/>
      <c r="AF304" s="159"/>
      <c r="AG304" s="35"/>
      <c r="AH304" s="35"/>
      <c r="AI304" s="35"/>
      <c r="AL304" s="35"/>
      <c r="AM304" s="35"/>
      <c r="AN304" s="35"/>
    </row>
    <row r="305" spans="1:40">
      <c r="A305" s="164"/>
      <c r="B305" s="35"/>
      <c r="C305" s="35"/>
      <c r="D305" s="35"/>
      <c r="E305" s="35"/>
      <c r="F305" s="35"/>
      <c r="G305" s="340"/>
      <c r="H305" s="35"/>
      <c r="I305" s="159"/>
      <c r="J305" s="159"/>
      <c r="K305" s="159"/>
      <c r="L305" s="159"/>
      <c r="M305" s="340"/>
      <c r="N305" s="159"/>
      <c r="O305" s="35"/>
      <c r="P305" s="35"/>
      <c r="Q305" s="379"/>
      <c r="R305" s="373"/>
      <c r="S305" s="373"/>
      <c r="T305" s="373"/>
      <c r="U305" s="35"/>
      <c r="V305" s="35"/>
      <c r="W305" s="159"/>
      <c r="X305" s="159"/>
      <c r="Y305" s="77"/>
      <c r="Z305" s="77"/>
      <c r="AA305" s="77"/>
      <c r="AB305" s="35"/>
      <c r="AC305" s="35"/>
      <c r="AD305" s="77"/>
      <c r="AE305" s="77"/>
      <c r="AF305" s="159"/>
      <c r="AG305" s="35"/>
      <c r="AH305" s="35"/>
      <c r="AI305" s="35"/>
      <c r="AL305" s="35"/>
      <c r="AM305" s="35"/>
      <c r="AN305" s="35"/>
    </row>
    <row r="306" spans="1:40">
      <c r="A306" s="164"/>
      <c r="B306" s="35"/>
      <c r="C306" s="35"/>
      <c r="D306" s="35"/>
      <c r="E306" s="35"/>
      <c r="F306" s="35"/>
      <c r="G306" s="340"/>
      <c r="H306" s="35"/>
      <c r="I306" s="159"/>
      <c r="J306" s="159"/>
      <c r="K306" s="159"/>
      <c r="L306" s="159"/>
      <c r="M306" s="340"/>
      <c r="N306" s="159"/>
      <c r="O306" s="35"/>
      <c r="P306" s="35"/>
      <c r="Q306" s="379"/>
      <c r="R306" s="373"/>
      <c r="S306" s="373"/>
      <c r="T306" s="373"/>
      <c r="U306" s="35"/>
      <c r="V306" s="35"/>
      <c r="W306" s="159"/>
      <c r="X306" s="159"/>
      <c r="Y306" s="77"/>
      <c r="Z306" s="77"/>
      <c r="AA306" s="77"/>
      <c r="AB306" s="35"/>
      <c r="AC306" s="35"/>
      <c r="AD306" s="77"/>
      <c r="AE306" s="77"/>
      <c r="AF306" s="159"/>
      <c r="AG306" s="35"/>
      <c r="AH306" s="35"/>
      <c r="AI306" s="35"/>
      <c r="AL306" s="35"/>
      <c r="AM306" s="35"/>
      <c r="AN306" s="35"/>
    </row>
    <row r="307" spans="1:40">
      <c r="A307" s="164"/>
      <c r="B307" s="35"/>
      <c r="C307" s="35"/>
      <c r="D307" s="35"/>
      <c r="E307" s="35"/>
      <c r="F307" s="35"/>
      <c r="G307" s="340"/>
      <c r="H307" s="35"/>
      <c r="I307" s="159"/>
      <c r="J307" s="159"/>
      <c r="K307" s="159"/>
      <c r="L307" s="159"/>
      <c r="M307" s="340"/>
      <c r="N307" s="159"/>
      <c r="O307" s="35"/>
      <c r="P307" s="35"/>
      <c r="Q307" s="379"/>
      <c r="R307" s="373"/>
      <c r="S307" s="373"/>
      <c r="T307" s="373"/>
      <c r="U307" s="35"/>
      <c r="V307" s="35"/>
      <c r="W307" s="159"/>
      <c r="X307" s="159"/>
      <c r="Y307" s="77"/>
      <c r="Z307" s="77"/>
      <c r="AA307" s="77"/>
      <c r="AB307" s="35"/>
      <c r="AC307" s="35"/>
      <c r="AD307" s="77"/>
      <c r="AE307" s="77"/>
      <c r="AF307" s="159"/>
      <c r="AG307" s="35"/>
      <c r="AH307" s="35"/>
      <c r="AI307" s="35"/>
      <c r="AL307" s="35"/>
      <c r="AM307" s="35"/>
      <c r="AN307" s="35"/>
    </row>
    <row r="308" spans="1:40">
      <c r="A308" s="164"/>
      <c r="B308" s="35"/>
      <c r="C308" s="35"/>
      <c r="D308" s="35"/>
      <c r="E308" s="35"/>
      <c r="F308" s="35"/>
      <c r="G308" s="340"/>
      <c r="H308" s="35"/>
      <c r="I308" s="159"/>
      <c r="J308" s="159"/>
      <c r="K308" s="159"/>
      <c r="L308" s="159"/>
      <c r="M308" s="340"/>
      <c r="N308" s="159"/>
      <c r="O308" s="35"/>
      <c r="P308" s="35"/>
      <c r="Q308" s="379"/>
      <c r="R308" s="373"/>
      <c r="S308" s="373"/>
      <c r="T308" s="373"/>
      <c r="U308" s="35"/>
      <c r="V308" s="35"/>
      <c r="W308" s="159"/>
      <c r="X308" s="159"/>
      <c r="Y308" s="77"/>
      <c r="Z308" s="77"/>
      <c r="AA308" s="77"/>
      <c r="AB308" s="35"/>
      <c r="AC308" s="35"/>
      <c r="AD308" s="77"/>
      <c r="AE308" s="77"/>
      <c r="AF308" s="159"/>
      <c r="AG308" s="35"/>
      <c r="AH308" s="35"/>
      <c r="AI308" s="35"/>
    </row>
    <row r="309" spans="1:40">
      <c r="A309" s="164"/>
      <c r="B309" s="35"/>
      <c r="C309" s="35"/>
      <c r="D309" s="35"/>
      <c r="E309" s="35"/>
      <c r="F309" s="35"/>
      <c r="G309" s="340"/>
      <c r="H309" s="35"/>
      <c r="I309" s="159"/>
      <c r="J309" s="159"/>
      <c r="K309" s="159"/>
      <c r="L309" s="159"/>
      <c r="M309" s="340"/>
      <c r="N309" s="159"/>
      <c r="O309" s="35"/>
      <c r="P309" s="35"/>
      <c r="Q309" s="379"/>
      <c r="R309" s="373"/>
      <c r="S309" s="373"/>
      <c r="T309" s="373"/>
      <c r="U309" s="35"/>
      <c r="V309" s="35"/>
      <c r="W309" s="159"/>
      <c r="X309" s="159"/>
      <c r="Y309" s="77"/>
      <c r="Z309" s="77"/>
      <c r="AA309" s="77"/>
      <c r="AB309" s="35"/>
      <c r="AC309" s="35"/>
      <c r="AD309" s="77"/>
      <c r="AE309" s="77"/>
      <c r="AF309" s="159"/>
      <c r="AG309" s="35"/>
      <c r="AH309" s="35"/>
      <c r="AI309" s="35"/>
    </row>
    <row r="310" spans="1:40">
      <c r="A310" s="164"/>
      <c r="L310" s="159"/>
      <c r="M310" s="340"/>
      <c r="N310" s="159"/>
      <c r="O310" s="35"/>
      <c r="P310" s="35"/>
      <c r="Q310" s="379"/>
      <c r="R310" s="373"/>
      <c r="S310" s="373"/>
      <c r="T310" s="373"/>
      <c r="U310" s="35"/>
      <c r="V310" s="35"/>
      <c r="W310" s="159"/>
      <c r="X310" s="159"/>
      <c r="Y310" s="77"/>
      <c r="Z310" s="77"/>
      <c r="AA310" s="77"/>
      <c r="AB310" s="35"/>
      <c r="AC310" s="35"/>
      <c r="AD310" s="77"/>
      <c r="AE310" s="77"/>
      <c r="AF310" s="159"/>
      <c r="AG310" s="35"/>
      <c r="AH310" s="35"/>
      <c r="AI310" s="35"/>
    </row>
    <row r="311" spans="1:40">
      <c r="A311" s="164"/>
      <c r="L311" s="159"/>
      <c r="M311" s="340"/>
      <c r="N311" s="159"/>
      <c r="O311" s="35"/>
      <c r="P311" s="35"/>
      <c r="Q311" s="379"/>
      <c r="R311" s="373"/>
      <c r="S311" s="373"/>
      <c r="T311" s="373"/>
      <c r="U311" s="35"/>
      <c r="V311" s="35"/>
      <c r="W311" s="159"/>
      <c r="X311" s="159"/>
      <c r="Y311" s="77"/>
      <c r="Z311" s="77"/>
      <c r="AA311" s="77"/>
      <c r="AB311" s="35"/>
      <c r="AC311" s="35"/>
      <c r="AD311" s="77"/>
      <c r="AE311" s="77"/>
      <c r="AF311" s="159"/>
      <c r="AG311" s="35"/>
      <c r="AH311" s="35"/>
      <c r="AI311" s="35"/>
    </row>
    <row r="312" spans="1:40">
      <c r="A312" s="164"/>
      <c r="L312" s="159"/>
      <c r="M312" s="340"/>
      <c r="N312" s="159"/>
      <c r="O312" s="35"/>
      <c r="P312" s="35"/>
      <c r="Q312" s="379"/>
      <c r="R312" s="373"/>
      <c r="S312" s="373"/>
      <c r="T312" s="373"/>
      <c r="U312" s="35"/>
      <c r="V312" s="35"/>
      <c r="W312" s="159"/>
      <c r="X312" s="159"/>
      <c r="Y312" s="77"/>
      <c r="Z312" s="77"/>
      <c r="AA312" s="77"/>
      <c r="AB312" s="35"/>
      <c r="AC312" s="35"/>
      <c r="AD312" s="77"/>
      <c r="AE312" s="77"/>
      <c r="AF312" s="159"/>
      <c r="AG312" s="35"/>
      <c r="AH312" s="35"/>
      <c r="AI312" s="35"/>
    </row>
    <row r="313" spans="1:40">
      <c r="A313" s="164"/>
      <c r="L313" s="159"/>
      <c r="M313" s="340"/>
      <c r="N313" s="159"/>
      <c r="O313" s="35"/>
      <c r="P313" s="35"/>
      <c r="Q313" s="379"/>
      <c r="R313" s="373"/>
      <c r="S313" s="373"/>
      <c r="T313" s="373"/>
      <c r="U313" s="35"/>
      <c r="V313" s="35"/>
      <c r="W313" s="159"/>
      <c r="X313" s="159"/>
      <c r="Y313" s="77"/>
      <c r="Z313" s="77"/>
      <c r="AA313" s="77"/>
      <c r="AB313" s="35"/>
      <c r="AC313" s="35"/>
      <c r="AD313" s="77"/>
      <c r="AE313" s="77"/>
      <c r="AF313" s="159"/>
      <c r="AG313" s="35"/>
      <c r="AH313" s="35"/>
      <c r="AI313" s="35"/>
    </row>
    <row r="314" spans="1:40">
      <c r="A314" s="164"/>
      <c r="L314" s="159"/>
      <c r="M314" s="340"/>
      <c r="N314" s="159"/>
      <c r="O314" s="35"/>
      <c r="P314" s="35"/>
      <c r="Q314" s="379"/>
      <c r="R314" s="373"/>
      <c r="S314" s="373"/>
      <c r="T314" s="373"/>
      <c r="U314" s="35"/>
      <c r="V314" s="35"/>
      <c r="W314" s="159"/>
      <c r="X314" s="159"/>
      <c r="Y314" s="77"/>
      <c r="Z314" s="77"/>
      <c r="AA314" s="77"/>
      <c r="AB314" s="35"/>
      <c r="AC314" s="35"/>
      <c r="AD314" s="77"/>
      <c r="AE314" s="77"/>
      <c r="AF314" s="159"/>
      <c r="AG314" s="35"/>
      <c r="AH314" s="35"/>
      <c r="AI314" s="35"/>
    </row>
    <row r="315" spans="1:40">
      <c r="A315" s="164"/>
      <c r="L315" s="159"/>
      <c r="M315" s="340"/>
      <c r="N315" s="159"/>
      <c r="O315" s="35"/>
      <c r="P315" s="35"/>
      <c r="Q315" s="379"/>
      <c r="R315" s="373"/>
      <c r="S315" s="373"/>
      <c r="T315" s="373"/>
      <c r="U315" s="35"/>
      <c r="V315" s="35"/>
      <c r="W315" s="159"/>
      <c r="X315" s="159"/>
      <c r="Y315" s="77"/>
      <c r="Z315" s="77"/>
      <c r="AA315" s="77"/>
      <c r="AB315" s="35"/>
      <c r="AC315" s="35"/>
      <c r="AD315" s="77"/>
      <c r="AE315" s="77"/>
      <c r="AF315" s="159"/>
      <c r="AG315" s="35"/>
      <c r="AH315" s="35"/>
      <c r="AI315" s="35"/>
    </row>
    <row r="316" spans="1:40">
      <c r="A316" s="164"/>
      <c r="L316" s="159"/>
      <c r="M316" s="340"/>
      <c r="N316" s="159"/>
      <c r="O316" s="35"/>
      <c r="P316" s="35"/>
      <c r="Q316" s="379"/>
      <c r="R316" s="373"/>
      <c r="S316" s="373"/>
      <c r="T316" s="373"/>
      <c r="U316" s="35"/>
      <c r="V316" s="35"/>
      <c r="W316" s="159"/>
      <c r="X316" s="159"/>
      <c r="Y316" s="77"/>
      <c r="Z316" s="77"/>
      <c r="AA316" s="77"/>
      <c r="AB316" s="35"/>
      <c r="AC316" s="35"/>
      <c r="AD316" s="77"/>
      <c r="AE316" s="77"/>
      <c r="AF316" s="159"/>
      <c r="AG316" s="35"/>
      <c r="AH316" s="35"/>
      <c r="AI316" s="35"/>
    </row>
    <row r="317" spans="1:40">
      <c r="A317" s="164"/>
      <c r="L317" s="159"/>
      <c r="M317" s="340"/>
      <c r="N317" s="159"/>
      <c r="O317" s="35"/>
      <c r="P317" s="35"/>
      <c r="Q317" s="379"/>
      <c r="R317" s="373"/>
      <c r="S317" s="373"/>
      <c r="T317" s="373"/>
      <c r="U317" s="35"/>
      <c r="V317" s="35"/>
      <c r="W317" s="159"/>
      <c r="X317" s="159"/>
      <c r="Y317" s="77"/>
      <c r="Z317" s="77"/>
      <c r="AA317" s="77"/>
      <c r="AB317" s="35"/>
      <c r="AC317" s="35"/>
      <c r="AD317" s="77"/>
      <c r="AE317" s="77"/>
      <c r="AF317" s="159"/>
      <c r="AG317" s="35"/>
      <c r="AH317" s="35"/>
      <c r="AI317" s="35"/>
    </row>
    <row r="318" spans="1:40">
      <c r="A318" s="164"/>
      <c r="L318" s="159"/>
      <c r="M318" s="340"/>
      <c r="N318" s="159"/>
      <c r="O318" s="35"/>
      <c r="P318" s="35"/>
      <c r="Q318" s="379"/>
      <c r="R318" s="373"/>
      <c r="S318" s="373"/>
      <c r="T318" s="373"/>
      <c r="U318" s="35"/>
      <c r="V318" s="35"/>
      <c r="W318" s="159"/>
      <c r="X318" s="159"/>
      <c r="Y318" s="77"/>
      <c r="Z318" s="77"/>
      <c r="AA318" s="77"/>
      <c r="AB318" s="35"/>
      <c r="AC318" s="35"/>
      <c r="AD318" s="77"/>
      <c r="AE318" s="77"/>
      <c r="AF318" s="159"/>
      <c r="AG318" s="35"/>
      <c r="AH318" s="35"/>
      <c r="AI318" s="35"/>
    </row>
    <row r="319" spans="1:40">
      <c r="A319" s="164"/>
      <c r="L319" s="159"/>
      <c r="M319" s="340"/>
      <c r="N319" s="159"/>
      <c r="O319" s="35"/>
      <c r="P319" s="35"/>
      <c r="Q319" s="379"/>
      <c r="R319" s="373"/>
      <c r="S319" s="373"/>
      <c r="T319" s="373"/>
      <c r="U319" s="35"/>
      <c r="V319" s="35"/>
      <c r="W319" s="159"/>
      <c r="X319" s="159"/>
      <c r="Y319" s="77"/>
      <c r="Z319" s="77"/>
      <c r="AA319" s="77"/>
      <c r="AB319" s="35"/>
      <c r="AC319" s="35"/>
      <c r="AD319" s="77"/>
      <c r="AE319" s="77"/>
      <c r="AF319" s="159"/>
      <c r="AG319" s="35"/>
      <c r="AH319" s="35"/>
      <c r="AI319" s="35"/>
    </row>
    <row r="320" spans="1:40">
      <c r="L320" s="159"/>
      <c r="M320" s="340"/>
      <c r="N320" s="159"/>
      <c r="O320" s="35"/>
      <c r="P320" s="35"/>
      <c r="Q320" s="379"/>
      <c r="R320" s="373"/>
      <c r="S320" s="373"/>
      <c r="T320" s="373"/>
      <c r="U320" s="35"/>
      <c r="V320" s="35"/>
      <c r="W320" s="159"/>
      <c r="X320" s="159"/>
      <c r="Y320" s="77"/>
      <c r="Z320" s="77"/>
      <c r="AA320" s="77"/>
      <c r="AB320" s="35"/>
      <c r="AC320" s="35"/>
      <c r="AD320" s="77"/>
      <c r="AE320" s="77"/>
      <c r="AF320" s="159"/>
      <c r="AG320" s="35"/>
      <c r="AH320" s="35"/>
      <c r="AI320" s="35"/>
    </row>
    <row r="321" spans="12:14">
      <c r="L321" s="159"/>
      <c r="M321" s="340"/>
      <c r="N321" s="159"/>
    </row>
  </sheetData>
  <mergeCells count="2">
    <mergeCell ref="AB4:AF4"/>
    <mergeCell ref="J4:L4"/>
  </mergeCells>
  <conditionalFormatting sqref="BC102:BD102">
    <cfRule type="cellIs" dxfId="77" priority="18" stopIfTrue="1" operator="lessThan">
      <formula>0</formula>
    </cfRule>
  </conditionalFormatting>
  <conditionalFormatting sqref="BC79:BD79">
    <cfRule type="cellIs" dxfId="76" priority="19" stopIfTrue="1" operator="greaterThan">
      <formula>0</formula>
    </cfRule>
  </conditionalFormatting>
  <conditionalFormatting sqref="BC79:BD79">
    <cfRule type="cellIs" dxfId="75" priority="17" operator="lessThan">
      <formula>0</formula>
    </cfRule>
  </conditionalFormatting>
  <conditionalFormatting sqref="F9:F33 H9:H33 V9:V33 X9:X33 J9:J33 P9:P33">
    <cfRule type="cellIs" dxfId="74" priority="15" operator="lessThan">
      <formula>0</formula>
    </cfRule>
    <cfRule type="cellIs" dxfId="73" priority="16" operator="greaterThan">
      <formula>0</formula>
    </cfRule>
  </conditionalFormatting>
  <conditionalFormatting sqref="G9:G33">
    <cfRule type="cellIs" dxfId="72" priority="2" operator="greaterThan">
      <formula>1000</formula>
    </cfRule>
  </conditionalFormatting>
  <conditionalFormatting sqref="M9:M33">
    <cfRule type="cellIs" dxfId="71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S320"/>
  <sheetViews>
    <sheetView zoomScale="94" zoomScaleNormal="94" workbookViewId="0"/>
  </sheetViews>
  <sheetFormatPr baseColWidth="10" defaultRowHeight="15"/>
  <cols>
    <col min="1" max="1" width="6.1796875" style="162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2" customWidth="1"/>
    <col min="10" max="10" width="5.1796875" style="92" customWidth="1"/>
    <col min="11" max="11" width="5.81640625" style="92" customWidth="1"/>
    <col min="12" max="12" width="5.54296875" style="92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92" customWidth="1"/>
    <col min="18" max="18" width="5.6328125" style="92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6" width="10.6328125" customWidth="1"/>
    <col min="27" max="27" width="10.54296875" customWidth="1"/>
    <col min="29" max="29" width="9.08984375" customWidth="1"/>
    <col min="30" max="30" width="10.81640625" customWidth="1"/>
    <col min="41" max="41" width="14" customWidth="1"/>
    <col min="42" max="42" width="12.54296875" customWidth="1"/>
    <col min="43" max="43" width="10.90625" customWidth="1"/>
  </cols>
  <sheetData>
    <row r="1" spans="1:45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5"/>
      <c r="AB1" s="5"/>
    </row>
    <row r="2" spans="1:45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5"/>
      <c r="AB2" s="5"/>
    </row>
    <row r="3" spans="1:45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5"/>
      <c r="AB3" s="5"/>
    </row>
    <row r="4" spans="1:45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5"/>
      <c r="AB4" s="5"/>
      <c r="AS4" s="5"/>
    </row>
    <row r="5" spans="1:45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5"/>
      <c r="AB5" s="5"/>
    </row>
    <row r="6" spans="1:45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5"/>
      <c r="AB6" s="5"/>
    </row>
    <row r="7" spans="1:45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4"/>
      <c r="AA7" s="4"/>
      <c r="AB7" s="4"/>
      <c r="AC7" s="4"/>
      <c r="AD7" s="4"/>
    </row>
    <row r="8" spans="1:45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4"/>
      <c r="AA8" s="58"/>
      <c r="AB8" s="58"/>
      <c r="AC8" s="1"/>
      <c r="AD8" s="5"/>
    </row>
    <row r="9" spans="1:45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4"/>
      <c r="AA9" s="58"/>
      <c r="AB9" s="58"/>
      <c r="AC9" s="1"/>
      <c r="AD9" s="5"/>
    </row>
    <row r="10" spans="1:45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4"/>
      <c r="AA10" s="58"/>
      <c r="AB10" s="58"/>
      <c r="AC10" s="1"/>
      <c r="AD10" s="5"/>
    </row>
    <row r="11" spans="1:45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4"/>
      <c r="AA11" s="58"/>
      <c r="AB11" s="58"/>
      <c r="AC11" s="1"/>
      <c r="AD11" s="5"/>
      <c r="AF11" s="2"/>
      <c r="AG11" s="2"/>
      <c r="AH11" s="2"/>
    </row>
    <row r="12" spans="1:45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4"/>
      <c r="AA12" s="58"/>
      <c r="AB12" s="58"/>
      <c r="AC12" s="13"/>
      <c r="AD12" s="5"/>
      <c r="AF12" s="2"/>
      <c r="AG12" s="2"/>
      <c r="AH12" s="4"/>
      <c r="AI12" s="4"/>
      <c r="AJ12" s="4"/>
    </row>
    <row r="13" spans="1:45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4"/>
      <c r="AA13" s="58"/>
      <c r="AB13" s="58"/>
      <c r="AC13" s="13"/>
      <c r="AD13" s="5"/>
      <c r="AF13" s="1"/>
      <c r="AG13" s="1"/>
      <c r="AH13" s="11"/>
      <c r="AI13" s="11"/>
      <c r="AJ13" s="11"/>
    </row>
    <row r="14" spans="1:45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4"/>
      <c r="AA14" s="58"/>
      <c r="AB14" s="58"/>
      <c r="AC14" s="13"/>
      <c r="AD14" s="5"/>
      <c r="AF14" s="1"/>
      <c r="AG14" s="1"/>
      <c r="AH14" s="11"/>
      <c r="AI14" s="11"/>
      <c r="AJ14" s="11"/>
    </row>
    <row r="15" spans="1:45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4"/>
      <c r="AA15" s="58"/>
      <c r="AB15" s="58"/>
      <c r="AC15" s="13"/>
      <c r="AD15" s="5"/>
      <c r="AF15" s="1"/>
      <c r="AG15" s="1"/>
      <c r="AH15" s="11"/>
      <c r="AI15" s="11"/>
      <c r="AJ15" s="11"/>
    </row>
    <row r="16" spans="1:45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4"/>
      <c r="AA16" s="58"/>
      <c r="AB16" s="58"/>
      <c r="AC16" s="5"/>
      <c r="AD16" s="5"/>
      <c r="AF16" s="1"/>
      <c r="AG16" s="1"/>
      <c r="AH16" s="11"/>
      <c r="AI16" s="11"/>
      <c r="AJ16" s="11"/>
    </row>
    <row r="17" spans="1:36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4"/>
      <c r="AA17" s="58"/>
      <c r="AB17" s="58"/>
      <c r="AC17" s="5"/>
      <c r="AD17" s="5"/>
      <c r="AF17" s="1"/>
      <c r="AG17" s="1"/>
      <c r="AH17" s="11"/>
      <c r="AI17" s="11"/>
      <c r="AJ17" s="11"/>
    </row>
    <row r="18" spans="1:36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4"/>
      <c r="AA18" s="58"/>
      <c r="AB18" s="58"/>
      <c r="AC18" s="5"/>
      <c r="AD18" s="5"/>
      <c r="AF18" s="1"/>
      <c r="AG18" s="1"/>
      <c r="AH18" s="11"/>
      <c r="AI18" s="11"/>
      <c r="AJ18" s="11"/>
    </row>
    <row r="19" spans="1:36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4"/>
      <c r="AA19" s="58"/>
      <c r="AB19" s="58"/>
      <c r="AC19" s="5"/>
      <c r="AD19" s="5"/>
      <c r="AF19" s="1"/>
      <c r="AG19" s="1"/>
      <c r="AH19" s="11"/>
      <c r="AI19" s="11"/>
      <c r="AJ19" s="11"/>
    </row>
    <row r="20" spans="1:36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4"/>
      <c r="AA20" s="58"/>
      <c r="AB20" s="58"/>
      <c r="AC20" s="5"/>
      <c r="AD20" s="5"/>
      <c r="AF20" s="1"/>
      <c r="AG20" s="1"/>
      <c r="AH20" s="11"/>
      <c r="AI20" s="11"/>
      <c r="AJ20" s="11"/>
    </row>
    <row r="21" spans="1:36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4"/>
      <c r="AA21" s="58"/>
      <c r="AB21" s="58"/>
      <c r="AC21" s="5"/>
      <c r="AD21" s="5"/>
      <c r="AF21" s="1"/>
      <c r="AG21" s="1"/>
      <c r="AH21" s="11"/>
      <c r="AI21" s="11"/>
      <c r="AJ21" s="11"/>
    </row>
    <row r="22" spans="1:36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"/>
      <c r="AA22" s="58"/>
      <c r="AB22" s="58"/>
      <c r="AC22" s="5"/>
      <c r="AD22" s="5"/>
      <c r="AF22" s="13"/>
      <c r="AG22" s="13"/>
      <c r="AH22" s="11"/>
      <c r="AI22" s="11"/>
      <c r="AJ22" s="11"/>
    </row>
    <row r="23" spans="1:36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"/>
      <c r="AA23" s="58"/>
      <c r="AB23" s="58"/>
      <c r="AC23" s="5"/>
      <c r="AD23" s="5"/>
      <c r="AF23" s="13"/>
      <c r="AG23" s="13"/>
      <c r="AH23" s="11"/>
      <c r="AI23" s="11"/>
      <c r="AJ23" s="11"/>
    </row>
    <row r="24" spans="1:36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4"/>
      <c r="AA24" s="58"/>
      <c r="AB24" s="58"/>
      <c r="AC24" s="5"/>
      <c r="AD24" s="5"/>
      <c r="AF24" s="13"/>
      <c r="AG24" s="13"/>
      <c r="AH24" s="11"/>
      <c r="AI24" s="11"/>
      <c r="AJ24" s="11"/>
    </row>
    <row r="25" spans="1:36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58"/>
      <c r="AB25" s="58"/>
      <c r="AF25" s="13"/>
      <c r="AG25" s="13"/>
      <c r="AH25" s="11"/>
      <c r="AI25" s="11"/>
      <c r="AJ25" s="11"/>
    </row>
    <row r="26" spans="1:36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58"/>
      <c r="AB26" s="58"/>
      <c r="AD26" s="5"/>
      <c r="AF26" s="13"/>
      <c r="AG26" s="13"/>
      <c r="AH26" s="11"/>
      <c r="AI26" s="11"/>
      <c r="AJ26" s="11"/>
    </row>
    <row r="27" spans="1:36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4"/>
      <c r="AA27" s="58"/>
      <c r="AB27" s="58"/>
      <c r="AF27" s="13"/>
      <c r="AG27" s="13"/>
      <c r="AH27" s="11"/>
      <c r="AI27" s="11"/>
      <c r="AJ27" s="11"/>
    </row>
    <row r="28" spans="1:36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58"/>
      <c r="AB28" s="58"/>
      <c r="AF28" s="13"/>
      <c r="AG28" s="13"/>
      <c r="AH28" s="11"/>
      <c r="AI28" s="11"/>
      <c r="AJ28" s="11"/>
    </row>
    <row r="29" spans="1:36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4"/>
      <c r="AA29" s="58"/>
      <c r="AB29" s="58"/>
      <c r="AF29" s="56"/>
      <c r="AG29" s="56"/>
      <c r="AH29" s="11"/>
      <c r="AI29" s="11"/>
      <c r="AJ29" s="11"/>
    </row>
    <row r="30" spans="1:36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4"/>
      <c r="AA30" s="58"/>
      <c r="AB30" s="58"/>
      <c r="AF30" s="56"/>
      <c r="AG30" s="56"/>
      <c r="AH30" s="11"/>
      <c r="AI30" s="11"/>
      <c r="AJ30" s="11"/>
    </row>
    <row r="31" spans="1:36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4"/>
      <c r="AA31" s="58"/>
      <c r="AB31" s="58"/>
      <c r="AC31" s="4"/>
      <c r="AD31" s="4"/>
    </row>
    <row r="32" spans="1:36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4"/>
      <c r="AA32" s="58"/>
      <c r="AB32" s="58"/>
      <c r="AC32" s="1"/>
      <c r="AD32" s="18"/>
      <c r="AF32" s="1"/>
      <c r="AG32" s="5"/>
    </row>
    <row r="33" spans="1:30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4"/>
      <c r="AA33" s="58"/>
      <c r="AB33" s="58"/>
      <c r="AC33" s="1"/>
      <c r="AD33" s="18"/>
    </row>
    <row r="34" spans="1:30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4"/>
      <c r="AA34" s="58"/>
      <c r="AB34" s="58"/>
      <c r="AC34" s="1"/>
      <c r="AD34" s="18"/>
    </row>
    <row r="35" spans="1:30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4"/>
      <c r="AA35" s="58"/>
      <c r="AB35" s="58"/>
      <c r="AC35" s="1"/>
      <c r="AD35" s="18"/>
    </row>
    <row r="36" spans="1:30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4"/>
      <c r="AA36" s="58"/>
      <c r="AB36" s="58"/>
      <c r="AC36" s="13"/>
      <c r="AD36" s="18"/>
    </row>
    <row r="37" spans="1:30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4"/>
      <c r="AA37" s="58"/>
      <c r="AB37" s="58"/>
      <c r="AC37" s="13"/>
      <c r="AD37" s="18"/>
    </row>
    <row r="38" spans="1:30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4"/>
      <c r="AA38" s="58"/>
      <c r="AB38" s="58"/>
      <c r="AC38" s="13"/>
      <c r="AD38" s="18"/>
    </row>
    <row r="39" spans="1:30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4"/>
      <c r="AA39" s="58"/>
      <c r="AB39" s="58"/>
      <c r="AC39" s="13"/>
      <c r="AD39" s="18"/>
    </row>
    <row r="40" spans="1:30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4"/>
      <c r="AA40" s="58"/>
      <c r="AB40" s="58"/>
      <c r="AC40" s="5"/>
      <c r="AD40" s="18"/>
    </row>
    <row r="41" spans="1:30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4"/>
      <c r="AA41" s="58"/>
      <c r="AB41" s="58"/>
      <c r="AC41" s="5"/>
      <c r="AD41" s="18"/>
    </row>
    <row r="42" spans="1:30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4"/>
      <c r="AA42" s="58"/>
      <c r="AB42" s="58"/>
      <c r="AC42" s="5"/>
      <c r="AD42" s="18"/>
    </row>
    <row r="43" spans="1:30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4"/>
      <c r="AA43" s="58"/>
      <c r="AB43" s="58"/>
      <c r="AC43" s="5"/>
      <c r="AD43" s="18"/>
    </row>
    <row r="44" spans="1:30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4"/>
      <c r="AA44" s="58"/>
      <c r="AB44" s="58"/>
      <c r="AC44" s="5"/>
      <c r="AD44" s="18"/>
    </row>
    <row r="45" spans="1:30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4"/>
      <c r="AA45" s="58"/>
      <c r="AB45" s="58"/>
      <c r="AC45" s="5"/>
      <c r="AD45" s="18"/>
    </row>
    <row r="46" spans="1:30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4"/>
      <c r="AA46" s="58"/>
      <c r="AB46" s="58"/>
      <c r="AC46" s="5"/>
      <c r="AD46" s="18"/>
    </row>
    <row r="47" spans="1:30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4"/>
      <c r="AA47" s="58"/>
      <c r="AB47" s="58"/>
      <c r="AC47" s="5"/>
      <c r="AD47" s="18"/>
    </row>
    <row r="48" spans="1:30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13"/>
      <c r="AA48" s="58"/>
      <c r="AB48" s="58"/>
      <c r="AC48" s="5"/>
      <c r="AD48" s="18"/>
    </row>
    <row r="49" spans="1:30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5"/>
      <c r="AA49" s="58"/>
      <c r="AB49" s="58"/>
    </row>
    <row r="50" spans="1:30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13"/>
      <c r="AA50" s="58"/>
      <c r="AB50" s="58"/>
      <c r="AD50" s="18"/>
    </row>
    <row r="51" spans="1:30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13"/>
      <c r="AA51" s="58"/>
      <c r="AB51" s="58"/>
    </row>
    <row r="52" spans="1:30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58"/>
      <c r="AB52" s="58"/>
    </row>
    <row r="53" spans="1:30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4"/>
      <c r="AA53" s="58"/>
      <c r="AB53" s="58"/>
    </row>
    <row r="54" spans="1:30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4"/>
      <c r="AA54" s="58"/>
      <c r="AB54" s="58"/>
      <c r="AC54" s="4"/>
      <c r="AD54" s="4"/>
    </row>
    <row r="55" spans="1:30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4"/>
      <c r="AA55" s="58"/>
      <c r="AB55" s="58"/>
      <c r="AC55" s="1"/>
      <c r="AD55" s="5"/>
    </row>
    <row r="56" spans="1:30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4"/>
      <c r="AA56" s="58"/>
      <c r="AB56" s="58"/>
      <c r="AC56" s="1"/>
      <c r="AD56" s="5"/>
    </row>
    <row r="57" spans="1:30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4"/>
      <c r="AA57" s="58"/>
      <c r="AB57" s="58"/>
      <c r="AC57" s="1"/>
      <c r="AD57" s="5"/>
    </row>
    <row r="58" spans="1:30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4"/>
      <c r="AA58" s="58"/>
      <c r="AB58" s="58"/>
      <c r="AC58" s="1"/>
      <c r="AD58" s="5"/>
    </row>
    <row r="59" spans="1:30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4"/>
      <c r="AA59" s="58"/>
      <c r="AB59" s="58"/>
      <c r="AC59" s="1"/>
      <c r="AD59" s="5"/>
    </row>
    <row r="60" spans="1:30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4"/>
      <c r="AA60" s="58"/>
      <c r="AB60" s="58"/>
      <c r="AC60" s="1"/>
      <c r="AD60" s="5"/>
    </row>
    <row r="61" spans="1:30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4"/>
      <c r="AA61" s="58"/>
      <c r="AB61" s="58"/>
      <c r="AC61" s="1"/>
      <c r="AD61" s="5"/>
    </row>
    <row r="62" spans="1:30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4"/>
      <c r="AA62" s="58"/>
      <c r="AB62" s="58"/>
      <c r="AC62" s="13"/>
      <c r="AD62" s="5"/>
    </row>
    <row r="63" spans="1:30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4"/>
      <c r="AA63" s="58"/>
      <c r="AB63" s="58"/>
      <c r="AC63" s="13"/>
      <c r="AD63" s="5"/>
    </row>
    <row r="64" spans="1:30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4"/>
      <c r="AA64" s="58"/>
      <c r="AB64" s="58"/>
      <c r="AC64" s="13"/>
      <c r="AD64" s="5"/>
    </row>
    <row r="65" spans="1:45" ht="15.6">
      <c r="A65"/>
      <c r="O65" s="3"/>
      <c r="P65" s="3"/>
      <c r="Q65" s="58"/>
      <c r="R65" s="58"/>
      <c r="S65" s="16"/>
      <c r="T65" s="16"/>
      <c r="U65" s="3"/>
      <c r="V65" s="3"/>
      <c r="W65" s="16"/>
      <c r="Y65" s="1"/>
      <c r="Z65" s="4"/>
      <c r="AA65" s="58"/>
      <c r="AB65" s="58"/>
      <c r="AC65" s="13"/>
      <c r="AD65" s="5"/>
    </row>
    <row r="66" spans="1:45" ht="15.6">
      <c r="A66"/>
      <c r="O66" s="3"/>
      <c r="P66" s="3"/>
      <c r="Q66" s="58"/>
      <c r="R66" s="58"/>
      <c r="S66" s="16"/>
      <c r="T66" s="16"/>
      <c r="U66" s="3"/>
      <c r="V66" s="3"/>
      <c r="W66" s="16"/>
      <c r="Y66" s="1"/>
      <c r="Z66" s="4"/>
      <c r="AA66" s="58"/>
      <c r="AB66" s="58"/>
      <c r="AC66" s="5"/>
      <c r="AD66" s="5"/>
    </row>
    <row r="67" spans="1:45" ht="15.6">
      <c r="A67"/>
      <c r="O67" s="3"/>
      <c r="P67" s="3"/>
      <c r="Q67" s="58"/>
      <c r="R67" s="58"/>
      <c r="S67" s="16"/>
      <c r="T67" s="16"/>
      <c r="U67" s="3"/>
      <c r="V67" s="3"/>
      <c r="W67" s="16"/>
      <c r="Y67" s="1"/>
      <c r="Z67" s="4"/>
      <c r="AA67" s="58"/>
      <c r="AB67" s="58"/>
      <c r="AC67" s="5"/>
      <c r="AD67" s="5"/>
    </row>
    <row r="68" spans="1:45" ht="15.6">
      <c r="A68"/>
      <c r="O68" s="3"/>
      <c r="P68" s="3"/>
      <c r="Q68" s="58"/>
      <c r="R68" s="58"/>
      <c r="S68" s="16"/>
      <c r="T68" s="16"/>
      <c r="U68" s="3"/>
      <c r="V68" s="3"/>
      <c r="W68" s="16"/>
      <c r="Y68" s="1"/>
      <c r="Z68" s="4"/>
      <c r="AA68" s="58"/>
      <c r="AB68" s="58"/>
      <c r="AC68" s="5"/>
      <c r="AD68" s="5"/>
    </row>
    <row r="69" spans="1:45" ht="15.6">
      <c r="A69"/>
      <c r="O69" s="3"/>
      <c r="P69" s="3"/>
      <c r="Q69" s="58"/>
      <c r="R69" s="58"/>
      <c r="S69" s="16"/>
      <c r="T69" s="16"/>
      <c r="U69" s="3"/>
      <c r="V69" s="3"/>
      <c r="W69" s="16"/>
      <c r="Y69" s="1"/>
      <c r="Z69" s="4"/>
      <c r="AA69" s="58"/>
      <c r="AB69" s="58"/>
      <c r="AC69" s="5"/>
      <c r="AD69" s="5"/>
    </row>
    <row r="70" spans="1:45" ht="15.6">
      <c r="A70"/>
      <c r="O70" s="3"/>
      <c r="P70" s="3"/>
      <c r="Q70" s="58"/>
      <c r="R70" s="58"/>
      <c r="S70" s="16"/>
      <c r="T70" s="16"/>
      <c r="U70" s="3"/>
      <c r="V70" s="3"/>
      <c r="W70" s="16"/>
      <c r="Y70" s="1"/>
      <c r="Z70" s="1"/>
      <c r="AA70" s="58"/>
      <c r="AB70" s="58"/>
      <c r="AC70" s="5"/>
      <c r="AD70" s="5"/>
    </row>
    <row r="71" spans="1:45" ht="15.6">
      <c r="O71" s="3"/>
      <c r="P71" s="3"/>
      <c r="Q71" s="58"/>
      <c r="R71" s="58"/>
      <c r="S71" s="16"/>
      <c r="T71" s="16"/>
      <c r="U71" s="3"/>
      <c r="V71" s="3"/>
      <c r="W71" s="16"/>
      <c r="Y71" s="1"/>
      <c r="Z71" s="1"/>
      <c r="AA71" s="58"/>
      <c r="AB71" s="58"/>
      <c r="AC71" s="1"/>
      <c r="AD71" s="1"/>
      <c r="AE71" s="1"/>
      <c r="AF71" s="1"/>
      <c r="AG71" s="1"/>
      <c r="AH71" s="1"/>
      <c r="AI71" s="1"/>
      <c r="AJ71" s="1"/>
      <c r="AK71" s="1"/>
      <c r="AL71" s="13"/>
      <c r="AM71" s="13"/>
      <c r="AN71" s="13"/>
      <c r="AO71" s="13"/>
      <c r="AP71" s="5"/>
      <c r="AQ71" s="5"/>
    </row>
    <row r="72" spans="1:45" ht="15.6">
      <c r="O72" s="3"/>
      <c r="P72" s="3"/>
      <c r="Q72" s="58"/>
      <c r="R72" s="58"/>
      <c r="S72" s="16"/>
      <c r="T72" s="16"/>
      <c r="U72" s="3"/>
      <c r="V72" s="3"/>
      <c r="W72" s="16"/>
      <c r="Y72" s="1"/>
      <c r="Z72" s="1"/>
      <c r="AA72" s="58"/>
      <c r="AB72" s="58"/>
      <c r="AC72" s="1"/>
      <c r="AD72" s="1"/>
      <c r="AE72" s="1"/>
      <c r="AF72" s="1"/>
      <c r="AG72" s="1"/>
      <c r="AH72" s="1"/>
      <c r="AI72" s="1"/>
      <c r="AJ72" s="1"/>
      <c r="AK72" s="1"/>
      <c r="AL72" s="13"/>
      <c r="AM72" s="13"/>
      <c r="AN72" s="13"/>
      <c r="AO72" s="13"/>
      <c r="AP72" s="5"/>
      <c r="AQ72" s="5"/>
    </row>
    <row r="73" spans="1:45" ht="15.6">
      <c r="O73" s="3"/>
      <c r="P73" s="3"/>
      <c r="Q73" s="58"/>
      <c r="R73" s="58"/>
      <c r="S73" s="16"/>
      <c r="T73" s="16"/>
      <c r="U73" s="3"/>
      <c r="V73" s="3"/>
      <c r="W73" s="16"/>
      <c r="Y73" s="1"/>
      <c r="Z73" s="1"/>
      <c r="AA73" s="58"/>
      <c r="AB73" s="58"/>
      <c r="AC73" s="1"/>
      <c r="AD73" s="1"/>
      <c r="AE73" s="1"/>
      <c r="AF73" s="1"/>
      <c r="AG73" s="1"/>
      <c r="AH73" s="1"/>
      <c r="AI73" s="1"/>
      <c r="AJ73" s="1"/>
      <c r="AK73" s="1"/>
      <c r="AL73" s="13"/>
      <c r="AM73" s="13"/>
      <c r="AN73" s="13"/>
      <c r="AO73" s="13"/>
      <c r="AP73" s="5"/>
      <c r="AQ73" s="5"/>
    </row>
    <row r="74" spans="1:45" ht="15.6">
      <c r="O74" s="3"/>
      <c r="P74" s="3"/>
      <c r="Q74" s="58"/>
      <c r="R74" s="58"/>
      <c r="S74" s="16"/>
      <c r="T74" s="16"/>
      <c r="U74" s="3"/>
      <c r="V74" s="3"/>
      <c r="W74" s="16"/>
      <c r="Y74" s="1"/>
      <c r="Z74" s="1"/>
      <c r="AA74" s="58"/>
      <c r="AB74" s="58"/>
      <c r="AC74" s="1"/>
      <c r="AD74" s="1"/>
      <c r="AE74" s="1"/>
      <c r="AF74" s="1"/>
      <c r="AG74" s="1"/>
      <c r="AH74" s="1"/>
      <c r="AI74" s="1"/>
      <c r="AJ74" s="1"/>
      <c r="AK74" s="1"/>
      <c r="AL74" s="13"/>
      <c r="AM74" s="13"/>
      <c r="AN74" s="13"/>
      <c r="AO74" s="13"/>
      <c r="AP74" s="5"/>
      <c r="AQ74" s="5"/>
    </row>
    <row r="75" spans="1:45" ht="15.6">
      <c r="O75" s="3"/>
      <c r="P75" s="3"/>
      <c r="Q75" s="58"/>
      <c r="R75" s="58"/>
      <c r="S75" s="16"/>
      <c r="T75" s="16"/>
      <c r="U75" s="3"/>
      <c r="V75" s="3"/>
      <c r="W75" s="16"/>
      <c r="Y75" s="1"/>
      <c r="Z75" s="1"/>
      <c r="AA75" s="58"/>
      <c r="AB75" s="58"/>
      <c r="AC75" s="1"/>
      <c r="AD75" s="1"/>
      <c r="AE75" s="1"/>
      <c r="AF75" s="1"/>
      <c r="AG75" s="1"/>
      <c r="AH75" s="1"/>
      <c r="AI75" s="1"/>
      <c r="AJ75" s="1"/>
      <c r="AK75" s="1"/>
      <c r="AL75" s="13"/>
      <c r="AM75" s="13"/>
      <c r="AN75" s="13"/>
      <c r="AO75" s="13"/>
      <c r="AP75" s="5"/>
      <c r="AQ75" s="5"/>
    </row>
    <row r="76" spans="1:45" ht="15.6">
      <c r="O76" s="3"/>
      <c r="P76" s="3"/>
      <c r="Q76" s="58"/>
      <c r="R76" s="58"/>
      <c r="S76" s="16"/>
      <c r="T76" s="16"/>
      <c r="U76" s="3"/>
      <c r="V76" s="3"/>
      <c r="W76" s="16"/>
      <c r="Y76" s="1"/>
      <c r="Z76" s="1"/>
      <c r="AA76" s="58"/>
      <c r="AB76" s="58"/>
      <c r="AC76" s="1"/>
      <c r="AD76" s="1"/>
      <c r="AE76" s="1"/>
      <c r="AF76" s="1"/>
      <c r="AG76" s="1"/>
      <c r="AH76" s="1"/>
      <c r="AI76" s="1"/>
      <c r="AJ76" s="1"/>
      <c r="AK76" s="1"/>
      <c r="AL76" s="5"/>
      <c r="AM76" s="5"/>
      <c r="AN76" s="5"/>
      <c r="AO76" s="5"/>
      <c r="AP76" s="5"/>
      <c r="AQ76" s="5"/>
    </row>
    <row r="77" spans="1:45" ht="15.6">
      <c r="O77" s="3"/>
      <c r="P77" s="3"/>
      <c r="Q77" s="58"/>
      <c r="R77" s="58"/>
      <c r="S77" s="16"/>
      <c r="T77" s="16"/>
      <c r="U77" s="3"/>
      <c r="V77" s="3"/>
      <c r="W77" s="16"/>
      <c r="Y77" s="1"/>
      <c r="Z77" s="1"/>
      <c r="AA77" s="58"/>
      <c r="AB77" s="58"/>
      <c r="AC77" s="1"/>
      <c r="AD77" s="1"/>
      <c r="AE77" s="1"/>
      <c r="AF77" s="1"/>
      <c r="AG77" s="1"/>
      <c r="AH77" s="1"/>
      <c r="AI77" s="1"/>
      <c r="AJ77" s="1"/>
      <c r="AK77" s="1"/>
      <c r="AO77" s="2"/>
      <c r="AP77" s="13"/>
    </row>
    <row r="78" spans="1:45" ht="15.6">
      <c r="O78" s="3"/>
      <c r="P78" s="3"/>
      <c r="Q78" s="58"/>
      <c r="R78" s="58"/>
      <c r="S78" s="16"/>
      <c r="T78" s="16"/>
      <c r="U78" s="3"/>
      <c r="V78" s="3"/>
      <c r="W78" s="16"/>
      <c r="Y78" s="1"/>
      <c r="Z78" s="1"/>
      <c r="AA78" s="58"/>
      <c r="AB78" s="58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O78" s="4"/>
      <c r="AP78" s="5"/>
      <c r="AQ78" s="5"/>
      <c r="AS78" s="5"/>
    </row>
    <row r="79" spans="1:45">
      <c r="O79" s="3"/>
      <c r="P79" s="3"/>
      <c r="Q79" s="58"/>
      <c r="R79" s="58"/>
      <c r="S79" s="16"/>
      <c r="T79" s="16"/>
      <c r="U79" s="3"/>
      <c r="V79" s="3"/>
      <c r="W79" s="16"/>
      <c r="Y79" s="1"/>
      <c r="Z79" s="1"/>
      <c r="AA79" s="58"/>
      <c r="AB79" s="58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O79" s="4"/>
      <c r="AP79" s="13"/>
    </row>
    <row r="80" spans="1:45">
      <c r="O80" s="3"/>
      <c r="P80" s="3"/>
      <c r="Q80" s="58"/>
      <c r="R80" s="58"/>
      <c r="S80" s="16"/>
      <c r="T80" s="16"/>
      <c r="U80" s="3"/>
      <c r="V80" s="3"/>
      <c r="W80" s="16"/>
      <c r="Y80" s="1"/>
      <c r="Z80" s="1"/>
      <c r="AA80" s="58"/>
      <c r="AB80" s="58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O80" s="4"/>
      <c r="AP80" s="13"/>
    </row>
    <row r="81" spans="15:45" ht="15.6">
      <c r="O81" s="3"/>
      <c r="P81" s="3"/>
      <c r="Q81" s="58"/>
      <c r="R81" s="58"/>
      <c r="S81" s="16"/>
      <c r="T81" s="16"/>
      <c r="U81" s="3"/>
      <c r="V81" s="3"/>
      <c r="W81" s="16"/>
      <c r="Y81" s="1"/>
      <c r="Z81" s="1"/>
      <c r="AA81" s="58"/>
      <c r="AB81" s="58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O81" s="4"/>
      <c r="AP81" s="5"/>
      <c r="AQ81" s="5"/>
      <c r="AS81" s="2"/>
    </row>
    <row r="82" spans="15:45">
      <c r="O82" s="3"/>
      <c r="P82" s="3"/>
      <c r="Q82" s="58"/>
      <c r="R82" s="58"/>
      <c r="S82" s="16"/>
      <c r="T82" s="16"/>
      <c r="U82" s="3"/>
      <c r="V82" s="3"/>
      <c r="W82" s="16"/>
      <c r="Y82" s="1"/>
      <c r="Z82" s="1"/>
      <c r="AA82" s="58"/>
      <c r="AB82" s="58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O82" s="4"/>
      <c r="AP82" s="4"/>
      <c r="AQ82" s="4"/>
      <c r="AR82" s="4"/>
      <c r="AS82" s="4"/>
    </row>
    <row r="83" spans="15:45" ht="15.6">
      <c r="O83" s="3"/>
      <c r="P83" s="3"/>
      <c r="Q83" s="58"/>
      <c r="R83" s="58"/>
      <c r="S83" s="16"/>
      <c r="T83" s="16"/>
      <c r="U83" s="3"/>
      <c r="V83" s="3"/>
      <c r="W83" s="16"/>
      <c r="Y83" s="1"/>
      <c r="Z83" s="1"/>
      <c r="AA83" s="58"/>
      <c r="AB83" s="58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O83" s="4"/>
      <c r="AP83" s="13"/>
      <c r="AQ83" s="13"/>
      <c r="AR83" s="1"/>
      <c r="AS83" s="5"/>
    </row>
    <row r="84" spans="15:45" ht="15.6">
      <c r="O84" s="3"/>
      <c r="P84" s="3"/>
      <c r="Q84" s="58"/>
      <c r="R84" s="58"/>
      <c r="S84" s="16"/>
      <c r="T84" s="16"/>
      <c r="U84" s="3"/>
      <c r="V84" s="3"/>
      <c r="W84" s="16"/>
      <c r="Y84" s="1"/>
      <c r="Z84" s="1"/>
      <c r="AA84" s="58"/>
      <c r="AB84" s="58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O84" s="4"/>
      <c r="AP84" s="13"/>
      <c r="AQ84" s="13"/>
      <c r="AR84" s="1"/>
      <c r="AS84" s="5"/>
    </row>
    <row r="85" spans="15:45" ht="15.6">
      <c r="O85" s="3"/>
      <c r="P85" s="3"/>
      <c r="Q85" s="58"/>
      <c r="R85" s="58"/>
      <c r="S85" s="16"/>
      <c r="T85" s="16"/>
      <c r="U85" s="3"/>
      <c r="V85" s="3"/>
      <c r="W85" s="16"/>
      <c r="Y85" s="1"/>
      <c r="Z85" s="1"/>
      <c r="AA85" s="58"/>
      <c r="AB85" s="58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O85" s="4"/>
      <c r="AP85" s="13"/>
      <c r="AQ85" s="13"/>
      <c r="AR85" s="1"/>
      <c r="AS85" s="5"/>
    </row>
    <row r="86" spans="15:45" ht="15.6">
      <c r="O86" s="3"/>
      <c r="P86" s="3"/>
      <c r="Q86" s="58"/>
      <c r="R86" s="58"/>
      <c r="S86" s="16"/>
      <c r="T86" s="16"/>
      <c r="U86" s="3"/>
      <c r="V86" s="3"/>
      <c r="W86" s="16"/>
      <c r="Y86" s="1"/>
      <c r="Z86" s="1"/>
      <c r="AA86" s="58"/>
      <c r="AB86" s="58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O86" s="4"/>
      <c r="AP86" s="13"/>
      <c r="AQ86" s="13"/>
      <c r="AR86" s="1"/>
      <c r="AS86" s="5"/>
    </row>
    <row r="87" spans="15:45" ht="15.6">
      <c r="O87" s="3"/>
      <c r="P87" s="3"/>
      <c r="Q87" s="58"/>
      <c r="R87" s="58"/>
      <c r="S87" s="16"/>
      <c r="T87" s="16"/>
      <c r="U87" s="3"/>
      <c r="V87" s="3"/>
      <c r="W87" s="16"/>
      <c r="Y87" s="1"/>
      <c r="Z87" s="1"/>
      <c r="AA87" s="58"/>
      <c r="AB87" s="58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O87" s="4"/>
      <c r="AP87" s="13"/>
      <c r="AQ87" s="13"/>
      <c r="AR87" s="13"/>
      <c r="AS87" s="5"/>
    </row>
    <row r="88" spans="15:45" ht="15.6">
      <c r="O88" s="3"/>
      <c r="P88" s="3"/>
      <c r="Q88" s="58"/>
      <c r="R88" s="58"/>
      <c r="S88" s="16"/>
      <c r="T88" s="16"/>
      <c r="U88" s="3"/>
      <c r="V88" s="3"/>
      <c r="W88" s="16"/>
      <c r="Y88" s="1"/>
      <c r="Z88" s="1"/>
      <c r="AA88" s="58"/>
      <c r="AB88" s="58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O88" s="4"/>
      <c r="AP88" s="13"/>
      <c r="AQ88" s="13"/>
      <c r="AR88" s="13"/>
      <c r="AS88" s="5"/>
    </row>
    <row r="89" spans="15:45" ht="15.6">
      <c r="O89" s="3"/>
      <c r="P89" s="3"/>
      <c r="Q89" s="58"/>
      <c r="R89" s="58"/>
      <c r="S89" s="16"/>
      <c r="T89" s="16"/>
      <c r="U89" s="3"/>
      <c r="V89" s="3"/>
      <c r="W89" s="16"/>
      <c r="Y89" s="1"/>
      <c r="Z89" s="1"/>
      <c r="AA89" s="58"/>
      <c r="AB89" s="58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O89" s="4"/>
      <c r="AP89" s="13"/>
      <c r="AQ89" s="13"/>
      <c r="AR89" s="13"/>
      <c r="AS89" s="5"/>
    </row>
    <row r="90" spans="15:45" ht="15.6">
      <c r="O90" s="3"/>
      <c r="P90" s="3"/>
      <c r="Q90" s="58"/>
      <c r="R90" s="58"/>
      <c r="S90" s="16"/>
      <c r="T90" s="16"/>
      <c r="U90" s="3"/>
      <c r="V90" s="3"/>
      <c r="W90" s="16"/>
      <c r="Y90" s="1"/>
      <c r="Z90" s="1"/>
      <c r="AA90" s="58"/>
      <c r="AB90" s="58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O90" s="4"/>
      <c r="AP90" s="13"/>
      <c r="AQ90" s="13"/>
      <c r="AR90" s="13"/>
      <c r="AS90" s="5"/>
    </row>
    <row r="91" spans="15:45" ht="15.6">
      <c r="O91" s="3"/>
      <c r="P91" s="3"/>
      <c r="Q91" s="58"/>
      <c r="R91" s="58"/>
      <c r="S91" s="16"/>
      <c r="T91" s="16"/>
      <c r="U91" s="3"/>
      <c r="V91" s="3"/>
      <c r="W91" s="16"/>
      <c r="Y91" s="1"/>
      <c r="Z91" s="1"/>
      <c r="AA91" s="58"/>
      <c r="AB91" s="58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O91" s="4"/>
      <c r="AP91" s="13"/>
      <c r="AQ91" s="13"/>
      <c r="AR91" s="5"/>
      <c r="AS91" s="5"/>
    </row>
    <row r="92" spans="15:45" ht="15.6">
      <c r="O92" s="3"/>
      <c r="P92" s="3"/>
      <c r="Q92" s="58"/>
      <c r="R92" s="58"/>
      <c r="S92" s="16"/>
      <c r="T92" s="16"/>
      <c r="U92" s="3"/>
      <c r="V92" s="3"/>
      <c r="W92" s="16"/>
      <c r="Y92" s="1"/>
      <c r="Z92" s="1"/>
      <c r="AA92" s="58"/>
      <c r="AB92" s="58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O92" s="4"/>
      <c r="AP92" s="13"/>
      <c r="AQ92" s="13"/>
      <c r="AR92" s="5"/>
      <c r="AS92" s="5"/>
    </row>
    <row r="93" spans="15:45" ht="15.6">
      <c r="O93" s="3"/>
      <c r="P93" s="3"/>
      <c r="Q93" s="58"/>
      <c r="R93" s="58"/>
      <c r="S93" s="16"/>
      <c r="T93" s="16"/>
      <c r="U93" s="3"/>
      <c r="V93" s="3"/>
      <c r="W93" s="16"/>
      <c r="Y93" s="1"/>
      <c r="Z93" s="1"/>
      <c r="AA93" s="58"/>
      <c r="AB93" s="58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O93" s="4"/>
      <c r="AP93" s="13"/>
      <c r="AQ93" s="13"/>
      <c r="AR93" s="5"/>
      <c r="AS93" s="5"/>
    </row>
    <row r="94" spans="15:45" ht="15.6">
      <c r="O94" s="3"/>
      <c r="P94" s="3"/>
      <c r="Q94" s="58"/>
      <c r="R94" s="58"/>
      <c r="S94" s="16"/>
      <c r="T94" s="16"/>
      <c r="U94" s="3"/>
      <c r="V94" s="3"/>
      <c r="W94" s="16"/>
      <c r="Y94" s="1"/>
      <c r="Z94" s="1"/>
      <c r="AA94" s="58"/>
      <c r="AB94" s="58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O94" s="4"/>
      <c r="AP94" s="13"/>
      <c r="AQ94" s="13"/>
      <c r="AR94" s="5"/>
      <c r="AS94" s="5"/>
    </row>
    <row r="95" spans="15:45" ht="15.6">
      <c r="Y95" s="1"/>
      <c r="Z95" s="1"/>
      <c r="AA95" s="58"/>
      <c r="AB95" s="58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O95" s="4"/>
      <c r="AP95" s="13"/>
      <c r="AQ95" s="13"/>
      <c r="AR95" s="5"/>
      <c r="AS95" s="5"/>
    </row>
    <row r="96" spans="15:45" ht="15.6">
      <c r="Y96" s="1"/>
      <c r="Z96" s="1"/>
      <c r="AA96" s="58"/>
      <c r="AB96" s="58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O96" s="13"/>
      <c r="AP96" s="13"/>
      <c r="AQ96" s="13"/>
      <c r="AR96" s="5"/>
      <c r="AS96" s="5"/>
    </row>
    <row r="97" spans="15:45" ht="15.6">
      <c r="O97" s="3"/>
      <c r="P97" s="3"/>
      <c r="Q97" s="58"/>
      <c r="R97" s="58"/>
      <c r="S97" s="16"/>
      <c r="T97" s="16"/>
      <c r="U97" s="3"/>
      <c r="V97" s="3"/>
      <c r="W97" s="16"/>
      <c r="Y97" s="1"/>
      <c r="Z97" s="1"/>
      <c r="AA97" s="58"/>
      <c r="AB97" s="58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O97" s="5"/>
      <c r="AP97" s="13"/>
      <c r="AQ97" s="13"/>
      <c r="AR97" s="5"/>
      <c r="AS97" s="5"/>
    </row>
    <row r="98" spans="15:45" ht="15.6">
      <c r="O98" s="3"/>
      <c r="P98" s="3"/>
      <c r="Q98" s="58"/>
      <c r="R98" s="58"/>
      <c r="S98" s="16"/>
      <c r="T98" s="16"/>
      <c r="U98" s="3"/>
      <c r="V98" s="3"/>
      <c r="W98" s="16"/>
      <c r="Y98" s="1"/>
      <c r="Z98" s="1"/>
      <c r="AA98" s="58"/>
      <c r="AB98" s="58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O98" s="13"/>
      <c r="AP98" s="13"/>
      <c r="AQ98" s="13"/>
      <c r="AR98" s="5"/>
      <c r="AS98" s="5"/>
    </row>
    <row r="99" spans="15:45" ht="15.6">
      <c r="O99" s="3"/>
      <c r="P99" s="3"/>
      <c r="Q99" s="58"/>
      <c r="R99" s="58"/>
      <c r="S99" s="16"/>
      <c r="T99" s="16"/>
      <c r="U99" s="3"/>
      <c r="V99" s="3"/>
      <c r="W99" s="16"/>
      <c r="Y99" s="1"/>
      <c r="Z99" s="1"/>
      <c r="AA99" s="58"/>
      <c r="AB99" s="58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O99" s="13"/>
      <c r="AP99" s="5"/>
      <c r="AQ99" s="5"/>
      <c r="AR99" s="5"/>
      <c r="AS99" s="5"/>
    </row>
    <row r="100" spans="15:45">
      <c r="O100" s="3"/>
      <c r="P100" s="3"/>
      <c r="Q100" s="58"/>
      <c r="R100" s="58"/>
      <c r="S100" s="16"/>
      <c r="T100" s="16"/>
      <c r="U100" s="3"/>
      <c r="V100" s="3"/>
      <c r="W100" s="16"/>
      <c r="Y100" s="1"/>
      <c r="Z100" s="1"/>
      <c r="AA100" s="58"/>
      <c r="AB100" s="58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O100" s="13"/>
      <c r="AP100" s="13"/>
    </row>
    <row r="101" spans="15:45" ht="15.6">
      <c r="O101" s="3"/>
      <c r="P101" s="3"/>
      <c r="Q101" s="58"/>
      <c r="R101" s="58"/>
      <c r="S101" s="16"/>
      <c r="T101" s="16"/>
      <c r="U101" s="3"/>
      <c r="V101" s="3"/>
      <c r="W101" s="16"/>
      <c r="Y101" s="1"/>
      <c r="Z101" s="1"/>
      <c r="AA101" s="58"/>
      <c r="AB101" s="58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O101" s="13"/>
      <c r="AP101" s="5"/>
      <c r="AQ101" s="5"/>
      <c r="AS101" s="5"/>
    </row>
    <row r="102" spans="15:45">
      <c r="O102" s="3"/>
      <c r="P102" s="3"/>
      <c r="Q102" s="58"/>
      <c r="R102" s="58"/>
      <c r="S102" s="16"/>
      <c r="T102" s="16"/>
      <c r="U102" s="3"/>
      <c r="V102" s="3"/>
      <c r="W102" s="16"/>
      <c r="Y102" s="1"/>
      <c r="Z102" s="1"/>
      <c r="AA102" s="58"/>
      <c r="AB102" s="58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O102" s="13"/>
      <c r="AP102" s="13"/>
    </row>
    <row r="103" spans="15:45">
      <c r="O103" s="3"/>
      <c r="P103" s="3"/>
      <c r="Q103" s="58"/>
      <c r="R103" s="58"/>
      <c r="S103" s="16"/>
      <c r="T103" s="16"/>
      <c r="U103" s="3"/>
      <c r="V103" s="3"/>
      <c r="W103" s="16"/>
      <c r="Y103" s="1"/>
      <c r="Z103" s="1"/>
      <c r="AA103" s="58"/>
      <c r="AB103" s="58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O103" s="13"/>
      <c r="AP103" s="13"/>
    </row>
    <row r="104" spans="15:45">
      <c r="O104" s="3"/>
      <c r="P104" s="3"/>
      <c r="Q104" s="58"/>
      <c r="R104" s="58"/>
      <c r="S104" s="16"/>
      <c r="T104" s="16"/>
      <c r="U104" s="3"/>
      <c r="V104" s="3"/>
      <c r="W104" s="16"/>
      <c r="Y104" s="1"/>
      <c r="Z104" s="1"/>
      <c r="AA104" s="58"/>
      <c r="AB104" s="58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O104" s="13"/>
      <c r="AP104" s="13"/>
    </row>
    <row r="105" spans="15:45">
      <c r="O105" s="3"/>
      <c r="P105" s="3"/>
      <c r="Q105" s="58"/>
      <c r="R105" s="58"/>
      <c r="S105" s="16"/>
      <c r="T105" s="16"/>
      <c r="U105" s="3"/>
      <c r="V105" s="3"/>
      <c r="W105" s="16"/>
      <c r="AA105" s="58"/>
      <c r="AB105" s="58"/>
      <c r="AK105" s="1"/>
      <c r="AL105" s="1"/>
      <c r="AM105" s="1"/>
      <c r="AO105" s="13"/>
      <c r="AP105" s="13"/>
    </row>
    <row r="106" spans="15:45">
      <c r="O106" s="3"/>
      <c r="P106" s="3"/>
      <c r="Q106" s="58"/>
      <c r="R106" s="58"/>
      <c r="S106" s="16"/>
      <c r="T106" s="16"/>
      <c r="U106" s="3"/>
      <c r="V106" s="3"/>
      <c r="W106" s="16"/>
      <c r="AA106" s="16">
        <v>2</v>
      </c>
      <c r="AB106" s="58" t="s">
        <v>29</v>
      </c>
      <c r="AK106" s="1"/>
      <c r="AL106" s="1"/>
      <c r="AM106" s="1"/>
      <c r="AO106" s="13"/>
      <c r="AP106" s="13"/>
    </row>
    <row r="107" spans="15:45">
      <c r="O107" s="3"/>
      <c r="P107" s="3"/>
      <c r="Q107" s="58"/>
      <c r="R107" s="58"/>
      <c r="S107" s="16"/>
      <c r="T107" s="16"/>
      <c r="U107" s="3"/>
      <c r="V107" s="3"/>
      <c r="W107" s="16"/>
      <c r="Y107" s="1"/>
      <c r="Z107" s="1"/>
      <c r="AA107" s="16">
        <f>1+AA106</f>
        <v>3</v>
      </c>
      <c r="AB107" s="58" t="s">
        <v>30</v>
      </c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O107" s="13"/>
      <c r="AP107" s="13"/>
    </row>
    <row r="108" spans="15:45">
      <c r="O108" s="3"/>
      <c r="P108" s="3"/>
      <c r="Q108" s="58"/>
      <c r="R108" s="58"/>
      <c r="S108" s="16"/>
      <c r="T108" s="16"/>
      <c r="U108" s="3"/>
      <c r="V108" s="3"/>
      <c r="W108" s="16"/>
      <c r="Y108" s="1"/>
      <c r="Z108" s="1"/>
      <c r="AA108" s="16">
        <f t="shared" ref="AA108:AA115" si="0">1+AA107</f>
        <v>4</v>
      </c>
      <c r="AB108" s="58" t="s">
        <v>31</v>
      </c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O108" s="13"/>
      <c r="AP108" s="13"/>
    </row>
    <row r="109" spans="15:45">
      <c r="O109" s="3"/>
      <c r="P109" s="3"/>
      <c r="Q109" s="58"/>
      <c r="R109" s="58"/>
      <c r="S109" s="16"/>
      <c r="T109" s="16"/>
      <c r="U109" s="3"/>
      <c r="V109" s="3"/>
      <c r="W109" s="16"/>
      <c r="Y109" s="1"/>
      <c r="Z109" s="1"/>
      <c r="AA109" s="16">
        <f t="shared" si="0"/>
        <v>5</v>
      </c>
      <c r="AB109" s="58" t="s">
        <v>404</v>
      </c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O109" s="13"/>
      <c r="AP109" s="13"/>
    </row>
    <row r="110" spans="15:45">
      <c r="O110" s="3"/>
      <c r="P110" s="3"/>
      <c r="Q110" s="58"/>
      <c r="R110" s="58"/>
      <c r="S110" s="16"/>
      <c r="T110" s="16"/>
      <c r="U110" s="3"/>
      <c r="V110" s="3"/>
      <c r="W110" s="16"/>
      <c r="Y110" s="1"/>
      <c r="Z110" s="1"/>
      <c r="AA110" s="16">
        <f t="shared" si="0"/>
        <v>6</v>
      </c>
      <c r="AB110" s="58" t="s">
        <v>32</v>
      </c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O110" s="13"/>
      <c r="AP110" s="13"/>
    </row>
    <row r="111" spans="15:45">
      <c r="O111" s="3"/>
      <c r="P111" s="3"/>
      <c r="Q111" s="58"/>
      <c r="R111" s="58"/>
      <c r="S111" s="16"/>
      <c r="T111" s="16"/>
      <c r="U111" s="3"/>
      <c r="V111" s="3"/>
      <c r="W111" s="16"/>
      <c r="Y111" s="1"/>
      <c r="Z111" s="1"/>
      <c r="AA111" s="16">
        <f t="shared" si="0"/>
        <v>7</v>
      </c>
      <c r="AB111" s="58" t="s">
        <v>33</v>
      </c>
      <c r="AC111" s="1"/>
      <c r="AD111" s="1"/>
      <c r="AE111" s="1"/>
      <c r="AF111" s="1"/>
      <c r="AG111" s="1"/>
      <c r="AH111" s="1"/>
      <c r="AI111" s="1"/>
      <c r="AJ111" s="1"/>
      <c r="AM111" s="1"/>
      <c r="AO111" s="13"/>
      <c r="AP111" s="13"/>
    </row>
    <row r="112" spans="15:45">
      <c r="O112" s="3"/>
      <c r="P112" s="3"/>
      <c r="Q112" s="58"/>
      <c r="R112" s="58"/>
      <c r="S112" s="16"/>
      <c r="T112" s="16"/>
      <c r="U112" s="3"/>
      <c r="V112" s="3"/>
      <c r="W112" s="16"/>
      <c r="Y112" s="1"/>
      <c r="Z112" s="1"/>
      <c r="AA112" s="16">
        <f t="shared" si="0"/>
        <v>8</v>
      </c>
      <c r="AB112" s="58" t="s">
        <v>34</v>
      </c>
      <c r="AC112" s="1"/>
      <c r="AD112" s="1"/>
      <c r="AE112" s="1"/>
      <c r="AF112" s="1"/>
      <c r="AG112" s="1"/>
      <c r="AH112" s="1"/>
      <c r="AI112" s="1"/>
      <c r="AJ112" s="1"/>
      <c r="AM112" s="1"/>
      <c r="AO112" s="13"/>
      <c r="AP112" s="13"/>
    </row>
    <row r="113" spans="15:42">
      <c r="O113" s="3"/>
      <c r="P113" s="3"/>
      <c r="Q113" s="58"/>
      <c r="R113" s="58"/>
      <c r="S113" s="16"/>
      <c r="T113" s="16"/>
      <c r="U113" s="3"/>
      <c r="V113" s="3"/>
      <c r="W113" s="16"/>
      <c r="Y113" s="1"/>
      <c r="Z113" s="1"/>
      <c r="AA113" s="16">
        <f t="shared" si="0"/>
        <v>9</v>
      </c>
      <c r="AB113" s="58" t="s">
        <v>35</v>
      </c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O113" s="13"/>
      <c r="AP113" s="13"/>
    </row>
    <row r="114" spans="15:42">
      <c r="O114" s="3"/>
      <c r="P114" s="3"/>
      <c r="Q114" s="58"/>
      <c r="R114" s="58"/>
      <c r="S114" s="16"/>
      <c r="T114" s="16"/>
      <c r="U114" s="3"/>
      <c r="V114" s="3"/>
      <c r="W114" s="16"/>
      <c r="Y114" s="1"/>
      <c r="Z114" s="1"/>
      <c r="AA114" s="16">
        <f t="shared" si="0"/>
        <v>10</v>
      </c>
      <c r="AB114" s="58" t="s">
        <v>36</v>
      </c>
      <c r="AC114" s="1"/>
      <c r="AD114" s="1"/>
      <c r="AE114" s="1"/>
      <c r="AF114" s="13" t="s">
        <v>464</v>
      </c>
      <c r="AG114" s="1"/>
      <c r="AH114" s="1"/>
      <c r="AI114" s="1"/>
      <c r="AJ114" s="1"/>
      <c r="AK114" s="1"/>
      <c r="AL114" s="1"/>
      <c r="AM114" s="1"/>
      <c r="AO114" s="13"/>
      <c r="AP114" s="13"/>
    </row>
    <row r="115" spans="15:42">
      <c r="O115" s="3"/>
      <c r="P115" s="3"/>
      <c r="Q115" s="58"/>
      <c r="R115" s="58"/>
      <c r="S115" s="16"/>
      <c r="T115" s="16"/>
      <c r="U115" s="3"/>
      <c r="V115" s="3"/>
      <c r="W115" s="16"/>
      <c r="Y115" s="1"/>
      <c r="Z115" s="1"/>
      <c r="AA115" s="16">
        <f t="shared" si="0"/>
        <v>11</v>
      </c>
      <c r="AB115" s="58" t="s">
        <v>37</v>
      </c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O115" s="13"/>
      <c r="AP115" s="13"/>
    </row>
    <row r="116" spans="15:42">
      <c r="O116" s="3"/>
      <c r="P116" s="3"/>
      <c r="Q116" s="58"/>
      <c r="R116" s="58"/>
      <c r="S116" s="16"/>
      <c r="T116" s="16"/>
      <c r="U116" s="3"/>
      <c r="V116" s="3"/>
      <c r="W116" s="16"/>
      <c r="Y116" s="1"/>
      <c r="Z116" s="1"/>
      <c r="AA116" s="58"/>
      <c r="AB116" s="58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O116" s="13"/>
      <c r="AP116" s="13"/>
    </row>
    <row r="117" spans="15:42">
      <c r="O117" s="3"/>
      <c r="P117" s="3"/>
      <c r="Q117" s="58"/>
      <c r="R117" s="58"/>
      <c r="S117" s="16"/>
      <c r="T117" s="16"/>
      <c r="U117" s="3"/>
      <c r="V117" s="3"/>
      <c r="W117" s="16"/>
      <c r="Y117" s="1"/>
      <c r="Z117" s="1"/>
      <c r="AA117" s="58"/>
      <c r="AB117" s="58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O117" s="13"/>
      <c r="AP117" s="13"/>
    </row>
    <row r="118" spans="15:42">
      <c r="O118" s="3"/>
      <c r="P118" s="3"/>
      <c r="Q118" s="58"/>
      <c r="R118" s="58"/>
      <c r="S118" s="16"/>
      <c r="T118" s="16"/>
      <c r="U118" s="3"/>
      <c r="V118" s="3"/>
      <c r="W118" s="16"/>
      <c r="Y118" s="1"/>
      <c r="Z118" s="1"/>
      <c r="AA118" s="58"/>
      <c r="AB118" s="58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O118" s="13"/>
      <c r="AP118" s="13"/>
    </row>
    <row r="119" spans="15:42">
      <c r="O119" s="3"/>
      <c r="P119" s="3"/>
      <c r="Q119" s="58"/>
      <c r="R119" s="58"/>
      <c r="S119" s="16"/>
      <c r="T119" s="16"/>
      <c r="U119" s="3"/>
      <c r="V119" s="3"/>
      <c r="W119" s="16"/>
      <c r="Y119" s="1"/>
      <c r="Z119" s="1"/>
      <c r="AA119" s="58"/>
      <c r="AB119" s="58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O119" s="13"/>
      <c r="AP119" s="13"/>
    </row>
    <row r="120" spans="15:42">
      <c r="O120" s="3"/>
      <c r="P120" s="3"/>
      <c r="Q120" s="58"/>
      <c r="R120" s="58"/>
      <c r="S120" s="16"/>
      <c r="T120" s="16"/>
      <c r="U120" s="3"/>
      <c r="V120" s="3"/>
      <c r="W120" s="16"/>
      <c r="Y120" s="1"/>
      <c r="Z120" s="1"/>
      <c r="AA120" s="58"/>
      <c r="AB120" s="58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O120" s="13"/>
      <c r="AP120" s="13"/>
    </row>
    <row r="121" spans="15:42">
      <c r="O121" s="3"/>
      <c r="P121" s="3"/>
      <c r="Q121" s="58"/>
      <c r="R121" s="58"/>
      <c r="S121" s="16"/>
      <c r="T121" s="16"/>
      <c r="U121" s="3"/>
      <c r="V121" s="3"/>
      <c r="W121" s="16"/>
      <c r="Y121" s="1"/>
      <c r="Z121" s="1"/>
      <c r="AA121" s="58"/>
      <c r="AB121" s="58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O121" s="13"/>
      <c r="AP121" s="13"/>
    </row>
    <row r="122" spans="15:42">
      <c r="O122" s="3"/>
      <c r="P122" s="3"/>
      <c r="Q122" s="58"/>
      <c r="R122" s="58"/>
      <c r="S122" s="16"/>
      <c r="T122" s="16"/>
      <c r="U122" s="3"/>
      <c r="V122" s="3"/>
      <c r="W122" s="16"/>
      <c r="Y122" s="1"/>
      <c r="Z122" s="1"/>
      <c r="AA122" s="58"/>
      <c r="AB122" s="58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O122" s="13"/>
      <c r="AP122" s="13"/>
    </row>
    <row r="123" spans="15:42">
      <c r="O123" s="3"/>
      <c r="P123" s="3"/>
      <c r="Q123" s="58"/>
      <c r="R123" s="58"/>
      <c r="S123" s="16"/>
      <c r="T123" s="16"/>
      <c r="U123" s="3"/>
      <c r="V123" s="3"/>
      <c r="W123" s="16"/>
      <c r="Y123" s="1"/>
      <c r="Z123" s="1"/>
      <c r="AA123" s="58"/>
      <c r="AB123" s="58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O123" s="13"/>
      <c r="AP123" s="13"/>
    </row>
    <row r="124" spans="15:42">
      <c r="O124" s="3"/>
      <c r="P124" s="3"/>
      <c r="Q124" s="58"/>
      <c r="R124" s="58"/>
      <c r="S124" s="16"/>
      <c r="T124" s="16"/>
      <c r="U124" s="3"/>
      <c r="V124" s="3"/>
      <c r="W124" s="16"/>
      <c r="Y124" s="1"/>
      <c r="Z124" s="1"/>
      <c r="AA124" s="58"/>
      <c r="AB124" s="58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O124" s="13"/>
      <c r="AP124" s="13"/>
    </row>
    <row r="125" spans="15:42">
      <c r="O125" s="3"/>
      <c r="P125" s="3"/>
      <c r="Q125" s="58"/>
      <c r="R125" s="58"/>
      <c r="S125" s="16"/>
      <c r="T125" s="16"/>
      <c r="U125" s="3"/>
      <c r="V125" s="3"/>
      <c r="W125" s="16"/>
      <c r="Y125" s="1"/>
      <c r="Z125" s="1"/>
      <c r="AA125" s="58"/>
      <c r="AB125" s="58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O125" s="13"/>
      <c r="AP125" s="13"/>
    </row>
    <row r="126" spans="15:42">
      <c r="O126" s="3"/>
      <c r="P126" s="3"/>
      <c r="Q126" s="58"/>
      <c r="R126" s="58"/>
      <c r="S126" s="16"/>
      <c r="T126" s="16"/>
      <c r="U126" s="3"/>
      <c r="V126" s="3"/>
      <c r="W126" s="16"/>
      <c r="Y126" s="1"/>
      <c r="Z126" s="1"/>
      <c r="AA126" s="58"/>
      <c r="AB126" s="58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O126" s="13"/>
      <c r="AP126" s="13"/>
    </row>
    <row r="127" spans="15:42">
      <c r="O127" s="3"/>
      <c r="P127" s="3"/>
      <c r="Q127" s="58"/>
      <c r="R127" s="58"/>
      <c r="S127" s="16"/>
      <c r="T127" s="16"/>
      <c r="U127" s="3"/>
      <c r="V127" s="3"/>
      <c r="W127" s="16"/>
      <c r="Y127" s="1"/>
      <c r="Z127" s="1"/>
      <c r="AA127" s="58"/>
      <c r="AB127" s="58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O127" s="13"/>
      <c r="AP127" s="13"/>
    </row>
    <row r="128" spans="15:42">
      <c r="O128" s="3"/>
      <c r="P128" s="3"/>
      <c r="Q128" s="58"/>
      <c r="R128" s="58"/>
      <c r="S128" s="16"/>
      <c r="T128" s="16"/>
      <c r="U128" s="3"/>
      <c r="V128" s="3"/>
      <c r="W128" s="16"/>
      <c r="Y128" s="1"/>
      <c r="Z128" s="1"/>
      <c r="AA128" s="58"/>
      <c r="AB128" s="58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O128" s="13"/>
      <c r="AP128" s="13"/>
    </row>
    <row r="129" spans="15:42">
      <c r="Y129" s="1"/>
      <c r="Z129" s="1"/>
      <c r="AA129" s="58"/>
      <c r="AB129" s="58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O129" s="13"/>
      <c r="AP129" s="13"/>
    </row>
    <row r="130" spans="15:42">
      <c r="Y130" s="1"/>
      <c r="Z130" s="1"/>
      <c r="AA130" s="58"/>
      <c r="AB130" s="58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O130" s="13"/>
      <c r="AP130" s="13"/>
    </row>
    <row r="131" spans="15:42">
      <c r="O131" s="3"/>
      <c r="P131" s="3"/>
      <c r="Q131" s="58"/>
      <c r="R131" s="58"/>
      <c r="S131" s="16"/>
      <c r="T131" s="16"/>
      <c r="U131" s="3"/>
      <c r="V131" s="3"/>
      <c r="W131" s="16"/>
      <c r="Y131" s="1"/>
      <c r="Z131" s="1"/>
      <c r="AA131" s="58"/>
      <c r="AB131" s="58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O131" s="13"/>
      <c r="AP131" s="13"/>
    </row>
    <row r="132" spans="15:42">
      <c r="O132" s="3"/>
      <c r="P132" s="3"/>
      <c r="Q132" s="58"/>
      <c r="R132" s="58"/>
      <c r="S132" s="16"/>
      <c r="T132" s="16"/>
      <c r="U132" s="3"/>
      <c r="V132" s="3"/>
      <c r="W132" s="16"/>
      <c r="Y132" s="1"/>
      <c r="Z132" s="1"/>
      <c r="AA132" s="58"/>
      <c r="AB132" s="58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O132" s="13"/>
      <c r="AP132" s="13"/>
    </row>
    <row r="133" spans="15:42">
      <c r="O133" s="3"/>
      <c r="P133" s="3"/>
      <c r="Q133" s="58"/>
      <c r="R133" s="58"/>
      <c r="S133" s="16"/>
      <c r="T133" s="16"/>
      <c r="U133" s="3"/>
      <c r="V133" s="3"/>
      <c r="W133" s="16"/>
      <c r="Y133" s="1"/>
      <c r="Z133" s="1"/>
      <c r="AA133" s="58"/>
      <c r="AB133" s="58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O133" s="13"/>
      <c r="AP133" s="13"/>
    </row>
    <row r="134" spans="15:42">
      <c r="O134" s="3"/>
      <c r="P134" s="3"/>
      <c r="Q134" s="58"/>
      <c r="R134" s="58"/>
      <c r="S134" s="16"/>
      <c r="T134" s="16"/>
      <c r="U134" s="3"/>
      <c r="V134" s="3"/>
      <c r="W134" s="16"/>
      <c r="Y134" s="1"/>
      <c r="Z134" s="1"/>
      <c r="AA134" s="58"/>
      <c r="AB134" s="58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O134" s="13"/>
      <c r="AP134" s="13"/>
    </row>
    <row r="135" spans="15:42">
      <c r="O135" s="3"/>
      <c r="P135" s="3"/>
      <c r="Q135" s="58"/>
      <c r="R135" s="58"/>
      <c r="S135" s="16"/>
      <c r="T135" s="16"/>
      <c r="U135" s="3"/>
      <c r="V135" s="3"/>
      <c r="W135" s="16"/>
      <c r="Y135" s="1"/>
      <c r="Z135" s="1"/>
      <c r="AA135" s="58"/>
      <c r="AB135" s="58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O135" s="13"/>
      <c r="AP135" s="13"/>
    </row>
    <row r="136" spans="15:42">
      <c r="O136" s="3"/>
      <c r="P136" s="3"/>
      <c r="Q136" s="58"/>
      <c r="R136" s="58"/>
      <c r="S136" s="16"/>
      <c r="T136" s="16"/>
      <c r="U136" s="3"/>
      <c r="V136" s="3"/>
      <c r="W136" s="16"/>
      <c r="Y136" s="1"/>
      <c r="Z136" s="1"/>
      <c r="AA136" s="58"/>
      <c r="AB136" s="58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O136" s="13"/>
      <c r="AP136" s="13"/>
    </row>
    <row r="137" spans="15:42">
      <c r="O137" s="3"/>
      <c r="P137" s="3"/>
      <c r="Q137" s="58"/>
      <c r="R137" s="58"/>
      <c r="S137" s="16"/>
      <c r="T137" s="16"/>
      <c r="U137" s="3"/>
      <c r="V137" s="3"/>
      <c r="W137" s="16"/>
      <c r="Y137" s="1"/>
      <c r="Z137" s="1"/>
      <c r="AA137" s="58"/>
      <c r="AB137" s="58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O137" s="13"/>
      <c r="AP137" s="13"/>
    </row>
    <row r="138" spans="15:42">
      <c r="O138" s="3"/>
      <c r="P138" s="3"/>
      <c r="Q138" s="58"/>
      <c r="R138" s="58"/>
      <c r="S138" s="16"/>
      <c r="T138" s="16"/>
      <c r="U138" s="3"/>
      <c r="V138" s="3"/>
      <c r="W138" s="16"/>
      <c r="Y138" s="1"/>
      <c r="Z138" s="1"/>
      <c r="AA138" s="58"/>
      <c r="AB138" s="58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O138" s="13"/>
      <c r="AP138" s="13"/>
    </row>
    <row r="139" spans="15:42">
      <c r="O139" s="3"/>
      <c r="P139" s="3"/>
      <c r="Q139" s="58"/>
      <c r="R139" s="58"/>
      <c r="S139" s="16"/>
      <c r="T139" s="16"/>
      <c r="U139" s="3"/>
      <c r="V139" s="3"/>
      <c r="W139" s="16"/>
      <c r="AA139" s="58"/>
      <c r="AB139" s="58"/>
      <c r="AK139" s="1"/>
      <c r="AL139" s="1"/>
      <c r="AM139" s="1"/>
      <c r="AO139" s="13"/>
      <c r="AP139" s="13"/>
    </row>
    <row r="140" spans="15:42">
      <c r="O140" s="3"/>
      <c r="P140" s="3"/>
      <c r="Q140" s="58"/>
      <c r="R140" s="58"/>
      <c r="S140" s="16"/>
      <c r="T140" s="16"/>
      <c r="U140" s="3"/>
      <c r="V140" s="3"/>
      <c r="W140" s="16"/>
      <c r="AA140" s="58"/>
      <c r="AB140" s="58"/>
      <c r="AK140" s="1"/>
      <c r="AL140" s="1"/>
      <c r="AM140" s="1"/>
      <c r="AO140" s="13"/>
      <c r="AP140" s="13"/>
    </row>
    <row r="141" spans="15:42">
      <c r="O141" s="3"/>
      <c r="P141" s="3"/>
      <c r="Q141" s="58"/>
      <c r="R141" s="58"/>
      <c r="S141" s="16"/>
      <c r="T141" s="16"/>
      <c r="U141" s="3"/>
      <c r="V141" s="3"/>
      <c r="W141" s="16"/>
      <c r="Y141" s="1"/>
      <c r="Z141" s="1"/>
      <c r="AA141" s="58"/>
      <c r="AB141" s="58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O141" s="13"/>
      <c r="AP141" s="13"/>
    </row>
    <row r="142" spans="15:42">
      <c r="O142" s="3"/>
      <c r="P142" s="3"/>
      <c r="Q142" s="58"/>
      <c r="R142" s="58"/>
      <c r="S142" s="16"/>
      <c r="T142" s="16"/>
      <c r="U142" s="3"/>
      <c r="V142" s="3"/>
      <c r="W142" s="16"/>
      <c r="Y142" s="1"/>
      <c r="Z142" s="1"/>
      <c r="AA142" s="58"/>
      <c r="AB142" s="58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O142" s="13"/>
      <c r="AP142" s="13"/>
    </row>
    <row r="143" spans="15:42">
      <c r="O143" s="3"/>
      <c r="P143" s="3"/>
      <c r="Q143" s="58"/>
      <c r="R143" s="58"/>
      <c r="S143" s="16"/>
      <c r="T143" s="16"/>
      <c r="U143" s="3"/>
      <c r="V143" s="3"/>
      <c r="W143" s="16"/>
      <c r="Y143" s="1"/>
      <c r="Z143" s="1"/>
      <c r="AA143" s="58"/>
      <c r="AB143" s="58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O143" s="13"/>
      <c r="AP143" s="13"/>
    </row>
    <row r="144" spans="15:42">
      <c r="O144" s="3"/>
      <c r="P144" s="3"/>
      <c r="Q144" s="58"/>
      <c r="R144" s="58"/>
      <c r="S144" s="16"/>
      <c r="T144" s="16"/>
      <c r="U144" s="3"/>
      <c r="V144" s="3"/>
      <c r="W144" s="16"/>
      <c r="Y144" s="1"/>
      <c r="Z144" s="1"/>
      <c r="AA144" s="58"/>
      <c r="AB144" s="58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O144" s="13"/>
      <c r="AP144" s="13"/>
    </row>
    <row r="145" spans="12:42">
      <c r="O145" s="3"/>
      <c r="P145" s="3"/>
      <c r="Q145" s="58"/>
      <c r="R145" s="58"/>
      <c r="S145" s="16"/>
      <c r="T145" s="16"/>
      <c r="U145" s="3"/>
      <c r="V145" s="3"/>
      <c r="W145" s="16"/>
      <c r="Y145" s="1"/>
      <c r="Z145" s="1"/>
      <c r="AA145" s="58"/>
      <c r="AB145" s="58"/>
      <c r="AC145" s="1"/>
      <c r="AD145" s="1"/>
      <c r="AE145" s="1"/>
      <c r="AF145" s="1"/>
      <c r="AG145" s="1"/>
      <c r="AH145" s="1"/>
      <c r="AI145" s="1"/>
      <c r="AJ145" s="1"/>
      <c r="AM145" s="1"/>
      <c r="AO145" s="13"/>
      <c r="AP145" s="13"/>
    </row>
    <row r="146" spans="12:42">
      <c r="O146" s="3"/>
      <c r="P146" s="3"/>
      <c r="Q146" s="58"/>
      <c r="R146" s="58"/>
      <c r="S146" s="16"/>
      <c r="T146" s="16"/>
      <c r="U146" s="3"/>
      <c r="V146" s="3"/>
      <c r="W146" s="16"/>
      <c r="Y146" s="1"/>
      <c r="Z146" s="1"/>
      <c r="AA146" s="58"/>
      <c r="AB146" s="58"/>
      <c r="AC146" s="1"/>
      <c r="AD146" s="1"/>
      <c r="AE146" s="1"/>
      <c r="AF146" s="1"/>
      <c r="AG146" s="1"/>
      <c r="AH146" s="1"/>
      <c r="AI146" s="1"/>
      <c r="AJ146" s="1"/>
      <c r="AM146" s="1"/>
      <c r="AO146" s="13"/>
      <c r="AP146" s="13"/>
    </row>
    <row r="147" spans="12:42">
      <c r="O147" s="3"/>
      <c r="P147" s="3"/>
      <c r="Q147" s="58"/>
      <c r="R147" s="58"/>
      <c r="S147" s="16"/>
      <c r="T147" s="16"/>
      <c r="U147" s="3"/>
      <c r="V147" s="3"/>
      <c r="W147" s="16"/>
      <c r="Y147" s="1"/>
      <c r="Z147" s="1"/>
      <c r="AA147" s="58"/>
      <c r="AB147" s="58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O147" s="13"/>
      <c r="AP147" s="13"/>
    </row>
    <row r="148" spans="12:42">
      <c r="O148" s="3"/>
      <c r="P148" s="3"/>
      <c r="Q148" s="58"/>
      <c r="R148" s="58"/>
      <c r="S148" s="16"/>
      <c r="T148" s="16"/>
      <c r="U148" s="3"/>
      <c r="V148" s="3"/>
      <c r="W148" s="16"/>
      <c r="Y148" s="1"/>
      <c r="Z148" s="1"/>
      <c r="AA148" s="58"/>
      <c r="AB148" s="58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O148" s="13"/>
      <c r="AP148" s="13"/>
    </row>
    <row r="149" spans="12:42">
      <c r="O149" s="3"/>
      <c r="P149" s="3"/>
      <c r="Q149" s="58"/>
      <c r="R149" s="58"/>
      <c r="S149" s="16"/>
      <c r="T149" s="16"/>
      <c r="U149" s="3"/>
      <c r="V149" s="3"/>
      <c r="W149" s="16"/>
      <c r="Y149" s="1"/>
      <c r="Z149" s="1"/>
      <c r="AA149" s="58"/>
      <c r="AB149" s="58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O149" s="13"/>
      <c r="AP149" s="13"/>
    </row>
    <row r="150" spans="12:42">
      <c r="O150" s="3"/>
      <c r="P150" s="3"/>
      <c r="Q150" s="58"/>
      <c r="R150" s="58"/>
      <c r="S150" s="16"/>
      <c r="T150" s="16"/>
      <c r="U150" s="3"/>
      <c r="V150" s="3"/>
      <c r="W150" s="16"/>
      <c r="Y150" s="1"/>
      <c r="Z150" s="1"/>
      <c r="AA150" s="58"/>
      <c r="AB150" s="58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O150" s="13"/>
      <c r="AP150" s="13"/>
    </row>
    <row r="151" spans="12:42">
      <c r="O151" s="3"/>
      <c r="P151" s="3"/>
      <c r="Q151" s="58"/>
      <c r="R151" s="58"/>
      <c r="S151" s="16"/>
      <c r="T151" s="16"/>
      <c r="U151" s="3"/>
      <c r="V151" s="3"/>
      <c r="W151" s="16"/>
      <c r="Y151" s="1"/>
      <c r="Z151" s="1"/>
      <c r="AA151" s="58"/>
      <c r="AB151" s="58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O151" s="13"/>
      <c r="AP151" s="13"/>
    </row>
    <row r="152" spans="12:42">
      <c r="O152" s="3"/>
      <c r="P152" s="3"/>
      <c r="Q152" s="58"/>
      <c r="R152" s="58"/>
      <c r="S152" s="16"/>
      <c r="T152" s="16"/>
      <c r="U152" s="3"/>
      <c r="V152" s="3"/>
      <c r="W152" s="16"/>
      <c r="Y152" s="1"/>
      <c r="Z152" s="1"/>
      <c r="AA152" s="58"/>
      <c r="AB152" s="58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O152" s="13"/>
      <c r="AP152" s="13"/>
    </row>
    <row r="153" spans="12:42">
      <c r="O153" s="3"/>
      <c r="P153" s="3"/>
      <c r="Q153" s="58"/>
      <c r="R153" s="58"/>
      <c r="S153" s="16"/>
      <c r="T153" s="16"/>
      <c r="U153" s="3"/>
      <c r="V153" s="3"/>
      <c r="W153" s="16"/>
      <c r="Y153" s="1"/>
      <c r="Z153" s="1"/>
      <c r="AA153" s="58"/>
      <c r="AB153" s="58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P153" s="13"/>
    </row>
    <row r="154" spans="12:42">
      <c r="O154" s="3"/>
      <c r="P154" s="3"/>
      <c r="Q154" s="58"/>
      <c r="R154" s="58"/>
      <c r="S154" s="16"/>
      <c r="T154" s="16"/>
      <c r="U154" s="3"/>
      <c r="V154" s="3"/>
      <c r="W154" s="16"/>
      <c r="Y154" s="1"/>
      <c r="Z154" s="1"/>
      <c r="AA154" s="58"/>
      <c r="AB154" s="58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P154" s="13"/>
    </row>
    <row r="155" spans="12:42">
      <c r="O155" s="3"/>
      <c r="P155" s="3"/>
      <c r="Q155" s="58"/>
      <c r="R155" s="58"/>
      <c r="S155" s="16"/>
      <c r="T155" s="16"/>
      <c r="U155" s="3"/>
      <c r="V155" s="3"/>
      <c r="W155" s="16"/>
      <c r="Y155" s="1"/>
      <c r="Z155" s="1"/>
      <c r="AA155" s="58"/>
      <c r="AB155" s="58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P155" s="13"/>
    </row>
    <row r="156" spans="12:42">
      <c r="O156" s="3"/>
      <c r="P156" s="3"/>
      <c r="Q156" s="58"/>
      <c r="R156" s="58"/>
      <c r="S156" s="16"/>
      <c r="T156" s="16"/>
      <c r="U156" s="3"/>
      <c r="V156" s="3"/>
      <c r="W156" s="16"/>
      <c r="Y156" s="1"/>
      <c r="Z156" s="1"/>
      <c r="AA156" s="58"/>
      <c r="AB156" s="58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P156" s="13"/>
    </row>
    <row r="157" spans="12:42">
      <c r="L157" s="157"/>
      <c r="O157" s="3"/>
      <c r="P157" s="3"/>
      <c r="Q157" s="58"/>
      <c r="R157" s="58"/>
      <c r="S157" s="16"/>
      <c r="T157" s="16"/>
      <c r="U157" s="3"/>
      <c r="V157" s="3"/>
      <c r="W157" s="16"/>
      <c r="Y157" s="1"/>
      <c r="Z157" s="1"/>
      <c r="AA157" s="58"/>
      <c r="AB157" s="58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2:42">
      <c r="L158" s="157"/>
      <c r="O158" s="3"/>
      <c r="P158" s="3"/>
      <c r="Q158" s="58"/>
      <c r="R158" s="58"/>
      <c r="S158" s="16"/>
      <c r="T158" s="16"/>
      <c r="U158" s="3"/>
      <c r="V158" s="3"/>
      <c r="W158" s="16"/>
      <c r="Y158" s="1"/>
      <c r="Z158" s="1"/>
      <c r="AA158" s="58"/>
      <c r="AB158" s="58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2:42">
      <c r="L159" s="157"/>
      <c r="O159" s="3"/>
      <c r="P159" s="3"/>
      <c r="Q159" s="58"/>
      <c r="R159" s="58"/>
      <c r="S159" s="16"/>
      <c r="T159" s="16"/>
      <c r="U159" s="3"/>
      <c r="V159" s="3"/>
      <c r="W159" s="16"/>
      <c r="Y159" s="1"/>
      <c r="Z159" s="1"/>
      <c r="AA159" s="58"/>
      <c r="AB159" s="58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2:42">
      <c r="L160" s="157"/>
      <c r="O160" s="3"/>
      <c r="P160" s="3"/>
      <c r="Q160" s="58"/>
      <c r="R160" s="58"/>
      <c r="S160" s="16"/>
      <c r="T160" s="16"/>
      <c r="U160" s="3"/>
      <c r="V160" s="3"/>
      <c r="W160" s="16"/>
      <c r="Y160" s="1"/>
      <c r="Z160" s="1"/>
      <c r="AA160" s="58"/>
      <c r="AB160" s="58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7:39">
      <c r="L161" s="157"/>
      <c r="O161" s="3"/>
      <c r="P161" s="3"/>
      <c r="Q161" s="58"/>
      <c r="R161" s="58"/>
      <c r="S161" s="16"/>
      <c r="T161" s="16"/>
      <c r="U161" s="3"/>
      <c r="V161" s="3"/>
      <c r="W161" s="16"/>
      <c r="Y161" s="1"/>
      <c r="Z161" s="1"/>
      <c r="AA161" s="58"/>
      <c r="AB161" s="58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7:39">
      <c r="L162" s="157"/>
      <c r="O162" s="3"/>
      <c r="P162" s="3"/>
      <c r="Q162" s="58"/>
      <c r="R162" s="58"/>
      <c r="S162" s="16"/>
      <c r="T162" s="16"/>
      <c r="U162" s="3"/>
      <c r="V162" s="3"/>
      <c r="W162" s="16"/>
      <c r="Y162" s="1"/>
      <c r="Z162" s="1"/>
      <c r="AA162" s="58"/>
      <c r="AB162" s="58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7:39">
      <c r="L163" s="157"/>
      <c r="O163" s="3"/>
      <c r="P163" s="3"/>
      <c r="Q163" s="58"/>
      <c r="R163" s="58"/>
      <c r="S163" s="16"/>
      <c r="T163" s="16"/>
      <c r="U163" s="3"/>
      <c r="V163" s="3"/>
      <c r="W163" s="16"/>
      <c r="Y163" s="1"/>
      <c r="Z163" s="1"/>
      <c r="AA163" s="58"/>
      <c r="AB163" s="58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7:39">
      <c r="L164" s="157"/>
      <c r="O164" s="3"/>
      <c r="P164" s="3"/>
      <c r="Q164" s="58"/>
      <c r="R164" s="58"/>
      <c r="S164" s="16"/>
      <c r="T164" s="16"/>
      <c r="U164" s="3"/>
      <c r="V164" s="3"/>
      <c r="W164" s="16"/>
      <c r="Y164" s="1"/>
      <c r="Z164" s="1"/>
      <c r="AA164" s="58"/>
      <c r="AB164" s="58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7:39">
      <c r="L165" s="157"/>
      <c r="O165" s="3"/>
      <c r="P165" s="3"/>
      <c r="Q165" s="58"/>
      <c r="R165" s="58"/>
      <c r="S165" s="16"/>
      <c r="T165" s="16"/>
      <c r="U165" s="3"/>
      <c r="V165" s="3"/>
      <c r="W165" s="16"/>
      <c r="Y165" s="1"/>
      <c r="Z165" s="1"/>
      <c r="AA165" s="58"/>
      <c r="AB165" s="58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7:39">
      <c r="L166" s="157"/>
      <c r="O166" s="3"/>
      <c r="P166" s="3"/>
      <c r="Q166" s="58"/>
      <c r="R166" s="58"/>
      <c r="S166" s="16"/>
      <c r="T166" s="16"/>
      <c r="U166" s="3"/>
      <c r="V166" s="3"/>
      <c r="W166" s="16"/>
      <c r="Y166" s="1"/>
      <c r="Z166" s="1"/>
      <c r="AA166" s="58"/>
      <c r="AB166" s="58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7:39">
      <c r="L167" s="157"/>
      <c r="O167" s="3"/>
      <c r="P167" s="3"/>
      <c r="Q167" s="58"/>
      <c r="R167" s="58"/>
      <c r="S167" s="16"/>
      <c r="T167" s="16"/>
      <c r="U167" s="3"/>
      <c r="V167" s="3"/>
      <c r="W167" s="16"/>
      <c r="Y167" s="1"/>
      <c r="Z167" s="1"/>
      <c r="AA167" s="58"/>
      <c r="AB167" s="58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7:39">
      <c r="G168" s="14"/>
      <c r="H168" s="14"/>
      <c r="I168" s="157"/>
      <c r="J168" s="157"/>
      <c r="K168" s="157"/>
      <c r="L168" s="157"/>
      <c r="O168" s="3"/>
      <c r="P168" s="3"/>
      <c r="Q168" s="58"/>
      <c r="R168" s="58"/>
      <c r="S168" s="16"/>
      <c r="T168" s="16"/>
      <c r="U168" s="3"/>
      <c r="V168" s="3"/>
      <c r="W168" s="16"/>
      <c r="Y168" s="1"/>
      <c r="Z168" s="1"/>
      <c r="AA168" s="58"/>
      <c r="AB168" s="58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7:39">
      <c r="G169" s="14"/>
      <c r="H169" s="14"/>
      <c r="I169" s="157"/>
      <c r="J169" s="157"/>
      <c r="K169" s="157"/>
      <c r="L169" s="157"/>
      <c r="O169" s="3"/>
      <c r="P169" s="3"/>
      <c r="Q169" s="58"/>
      <c r="R169" s="58"/>
      <c r="S169" s="16"/>
      <c r="T169" s="16"/>
      <c r="U169" s="3"/>
      <c r="V169" s="3"/>
      <c r="W169" s="16"/>
      <c r="Y169" s="1"/>
      <c r="Z169" s="1"/>
      <c r="AA169" s="58"/>
      <c r="AB169" s="58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7:39">
      <c r="G170" s="14"/>
      <c r="H170" s="14"/>
      <c r="I170" s="157"/>
      <c r="J170" s="157"/>
      <c r="K170" s="157"/>
      <c r="L170" s="157"/>
      <c r="O170" s="3"/>
      <c r="P170" s="3"/>
      <c r="Q170" s="58"/>
      <c r="R170" s="58"/>
      <c r="S170" s="16"/>
      <c r="T170" s="16"/>
      <c r="U170" s="3"/>
      <c r="V170" s="3"/>
      <c r="W170" s="16"/>
      <c r="Y170" s="1"/>
      <c r="Z170" s="1"/>
      <c r="AA170" s="58"/>
      <c r="AB170" s="58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7:39">
      <c r="G171" s="14"/>
      <c r="H171" s="14"/>
      <c r="I171" s="157"/>
      <c r="J171" s="157"/>
      <c r="K171" s="157"/>
      <c r="L171" s="157"/>
      <c r="O171" s="3"/>
      <c r="P171" s="3"/>
      <c r="Q171" s="58"/>
      <c r="R171" s="58"/>
      <c r="S171" s="16"/>
      <c r="T171" s="16"/>
      <c r="U171" s="3"/>
      <c r="V171" s="3"/>
      <c r="W171" s="16"/>
      <c r="Y171" s="1"/>
      <c r="Z171" s="1"/>
      <c r="AA171" s="58"/>
      <c r="AB171" s="58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7:39">
      <c r="G172" s="14"/>
      <c r="H172" s="14"/>
      <c r="I172" s="157"/>
      <c r="J172" s="157"/>
      <c r="K172" s="157"/>
      <c r="L172" s="157"/>
      <c r="O172" s="3"/>
      <c r="P172" s="3"/>
      <c r="Q172" s="58"/>
      <c r="R172" s="58"/>
      <c r="S172" s="16"/>
      <c r="T172" s="16"/>
      <c r="U172" s="3"/>
      <c r="V172" s="3"/>
      <c r="W172" s="16"/>
      <c r="Y172" s="1"/>
      <c r="Z172" s="1"/>
      <c r="AA172" s="58"/>
      <c r="AB172" s="58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7:39">
      <c r="G173" s="14"/>
      <c r="H173" s="14"/>
      <c r="I173" s="157"/>
      <c r="J173" s="157"/>
      <c r="K173" s="157"/>
      <c r="L173" s="157"/>
      <c r="O173" s="3"/>
      <c r="P173" s="3"/>
      <c r="Q173" s="58"/>
      <c r="R173" s="58"/>
      <c r="S173" s="16"/>
      <c r="T173" s="16"/>
      <c r="U173" s="3"/>
      <c r="V173" s="3"/>
      <c r="W173" s="16"/>
      <c r="Y173" s="1"/>
      <c r="Z173" s="1"/>
      <c r="AA173" s="58"/>
      <c r="AB173" s="58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7:39">
      <c r="G174" s="14"/>
      <c r="H174" s="14"/>
      <c r="I174" s="157"/>
      <c r="J174" s="157"/>
      <c r="K174" s="157"/>
      <c r="L174" s="157"/>
      <c r="O174" s="3"/>
      <c r="P174" s="3"/>
      <c r="Q174" s="58"/>
      <c r="R174" s="58"/>
      <c r="S174" s="16"/>
      <c r="T174" s="16"/>
      <c r="U174" s="3"/>
      <c r="V174" s="3"/>
      <c r="W174" s="16"/>
      <c r="Y174" s="1"/>
      <c r="Z174" s="1"/>
      <c r="AA174" s="58"/>
      <c r="AB174" s="58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7:39">
      <c r="G175" s="14"/>
      <c r="H175" s="14"/>
      <c r="I175" s="157"/>
      <c r="J175" s="157"/>
      <c r="K175" s="157"/>
      <c r="L175" s="157"/>
      <c r="O175" s="3"/>
      <c r="P175" s="3"/>
      <c r="Q175" s="58"/>
      <c r="R175" s="58"/>
      <c r="S175" s="16"/>
      <c r="T175" s="16"/>
      <c r="U175" s="3"/>
      <c r="V175" s="3"/>
      <c r="W175" s="16"/>
      <c r="Y175" s="1"/>
      <c r="Z175" s="1"/>
      <c r="AA175" s="58"/>
      <c r="AB175" s="58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7:39">
      <c r="G176" s="14"/>
      <c r="H176" s="14"/>
      <c r="I176" s="157"/>
      <c r="J176" s="157"/>
      <c r="K176" s="157"/>
      <c r="L176" s="157"/>
      <c r="O176" s="3"/>
      <c r="P176" s="3"/>
      <c r="Q176" s="58"/>
      <c r="R176" s="58"/>
      <c r="S176" s="16"/>
      <c r="T176" s="16"/>
      <c r="U176" s="3"/>
      <c r="V176" s="3"/>
      <c r="W176" s="16"/>
      <c r="Y176" s="1"/>
      <c r="Z176" s="1"/>
      <c r="AA176" s="58"/>
      <c r="AB176" s="58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7:40">
      <c r="G177" s="14"/>
      <c r="H177" s="14"/>
      <c r="I177" s="157"/>
      <c r="J177" s="157"/>
      <c r="K177" s="157"/>
      <c r="L177" s="157"/>
      <c r="O177" s="3"/>
      <c r="P177" s="3"/>
      <c r="Q177" s="58"/>
      <c r="R177" s="58"/>
      <c r="S177" s="16"/>
      <c r="T177" s="16"/>
      <c r="U177" s="3"/>
      <c r="V177" s="3"/>
      <c r="W177" s="16"/>
      <c r="Y177" s="1"/>
      <c r="Z177" s="1"/>
      <c r="AA177" s="58"/>
      <c r="AB177" s="58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4"/>
    </row>
    <row r="178" spans="7:40">
      <c r="G178" s="14"/>
      <c r="H178" s="14"/>
      <c r="I178" s="157"/>
      <c r="J178" s="157"/>
      <c r="K178" s="157"/>
      <c r="L178" s="157"/>
      <c r="O178" s="3"/>
      <c r="P178" s="3"/>
      <c r="Q178" s="58"/>
      <c r="R178" s="58"/>
      <c r="S178" s="16"/>
      <c r="T178" s="16"/>
      <c r="U178" s="3"/>
      <c r="V178" s="3"/>
      <c r="W178" s="16"/>
      <c r="Y178" s="1"/>
      <c r="Z178" s="1"/>
      <c r="AA178" s="58"/>
      <c r="AB178" s="58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4"/>
    </row>
    <row r="179" spans="7:40">
      <c r="G179" s="14"/>
      <c r="H179" s="14"/>
      <c r="I179" s="157"/>
      <c r="J179" s="157"/>
      <c r="K179" s="157"/>
      <c r="L179" s="157"/>
      <c r="O179" s="3"/>
      <c r="P179" s="3"/>
      <c r="Q179" s="58"/>
      <c r="R179" s="58"/>
      <c r="S179" s="16"/>
      <c r="T179" s="16"/>
      <c r="U179" s="3"/>
      <c r="V179" s="3"/>
      <c r="W179" s="16"/>
      <c r="Y179" s="1"/>
      <c r="Z179" s="1"/>
      <c r="AA179" s="58" t="s">
        <v>652</v>
      </c>
      <c r="AB179" s="58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4"/>
    </row>
    <row r="180" spans="7:40">
      <c r="G180" s="14"/>
      <c r="H180" s="14"/>
      <c r="I180" s="157"/>
      <c r="J180" s="157"/>
      <c r="K180" s="157"/>
      <c r="L180" s="157"/>
      <c r="O180" s="3"/>
      <c r="P180" s="3"/>
      <c r="Q180" s="58"/>
      <c r="R180" s="58"/>
      <c r="S180" s="16"/>
      <c r="T180" s="16"/>
      <c r="U180" s="3"/>
      <c r="V180" s="3"/>
      <c r="W180" s="16"/>
      <c r="Y180" s="1"/>
      <c r="Z180" s="1"/>
      <c r="AA180" s="58"/>
      <c r="AB180" s="58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4"/>
    </row>
    <row r="181" spans="7:40">
      <c r="G181" s="14"/>
      <c r="H181" s="14"/>
      <c r="I181" s="157"/>
      <c r="J181" s="157"/>
      <c r="K181" s="157"/>
      <c r="L181" s="157"/>
      <c r="O181" s="3"/>
      <c r="P181" s="3"/>
      <c r="Q181" s="58"/>
      <c r="R181" s="58"/>
      <c r="S181" s="16"/>
      <c r="T181" s="16"/>
      <c r="U181" s="3"/>
      <c r="V181" s="3"/>
      <c r="W181" s="16"/>
      <c r="Y181" s="1"/>
      <c r="Z181" s="1"/>
      <c r="AA181" s="58"/>
      <c r="AB181" s="58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4"/>
    </row>
    <row r="182" spans="7:40">
      <c r="G182" s="14"/>
      <c r="H182" s="14"/>
      <c r="I182" s="157"/>
      <c r="J182" s="157"/>
      <c r="K182" s="157"/>
      <c r="L182" s="157"/>
      <c r="O182" s="3"/>
      <c r="P182" s="3"/>
      <c r="Q182" s="58"/>
      <c r="R182" s="58"/>
      <c r="S182" s="16"/>
      <c r="T182" s="16"/>
      <c r="U182" s="3"/>
      <c r="V182" s="3"/>
      <c r="W182" s="16"/>
      <c r="Y182" s="1"/>
      <c r="Z182" s="1"/>
      <c r="AA182" s="58"/>
      <c r="AB182" s="58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4"/>
    </row>
    <row r="183" spans="7:40">
      <c r="G183" s="14"/>
      <c r="H183" s="14"/>
      <c r="I183" s="157"/>
      <c r="J183" s="157"/>
      <c r="K183" s="157"/>
      <c r="L183" s="157"/>
      <c r="O183" s="3"/>
      <c r="P183" s="3"/>
      <c r="Q183" s="58"/>
      <c r="R183" s="58"/>
      <c r="S183" s="16"/>
      <c r="T183" s="16"/>
      <c r="U183" s="3"/>
      <c r="V183" s="3"/>
      <c r="W183" s="16"/>
      <c r="Y183" s="1"/>
      <c r="Z183" s="1"/>
      <c r="AA183" s="58"/>
      <c r="AB183" s="58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4"/>
    </row>
    <row r="184" spans="7:40">
      <c r="G184" s="14"/>
      <c r="H184" s="14"/>
      <c r="I184" s="157"/>
      <c r="J184" s="157"/>
      <c r="K184" s="157"/>
      <c r="L184" s="157"/>
      <c r="O184" s="3"/>
      <c r="P184" s="3"/>
      <c r="Q184" s="58"/>
      <c r="R184" s="58"/>
      <c r="S184" s="16"/>
      <c r="T184" s="16"/>
      <c r="U184" s="3"/>
      <c r="V184" s="3"/>
      <c r="W184" s="16"/>
      <c r="Y184" s="1"/>
      <c r="Z184" s="1"/>
      <c r="AA184" s="58"/>
      <c r="AB184" s="58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4"/>
    </row>
    <row r="185" spans="7:40">
      <c r="G185" s="14"/>
      <c r="H185" s="14"/>
      <c r="I185" s="157"/>
      <c r="J185" s="157"/>
      <c r="K185" s="157"/>
      <c r="L185" s="157"/>
      <c r="O185" s="3"/>
      <c r="P185" s="3"/>
      <c r="Q185" s="58"/>
      <c r="R185" s="58"/>
      <c r="S185" s="16"/>
      <c r="T185" s="16"/>
      <c r="U185" s="3"/>
      <c r="V185" s="3"/>
      <c r="W185" s="16"/>
      <c r="Y185" s="1"/>
      <c r="Z185" s="1"/>
      <c r="AA185" s="58"/>
      <c r="AB185" s="58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4"/>
    </row>
    <row r="186" spans="7:40">
      <c r="G186" s="14"/>
      <c r="H186" s="14"/>
      <c r="I186" s="157"/>
      <c r="J186" s="157"/>
      <c r="K186" s="157"/>
      <c r="L186" s="157"/>
      <c r="O186" s="3"/>
      <c r="P186" s="3"/>
      <c r="Q186" s="58"/>
      <c r="R186" s="58"/>
      <c r="S186" s="16"/>
      <c r="T186" s="16"/>
      <c r="U186" s="3"/>
      <c r="V186" s="3"/>
      <c r="W186" s="16"/>
      <c r="Y186" s="1"/>
      <c r="Z186" s="1"/>
      <c r="AA186" s="58"/>
      <c r="AB186" s="58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4"/>
    </row>
    <row r="187" spans="7:40">
      <c r="G187" s="14"/>
      <c r="H187" s="14"/>
      <c r="I187" s="157"/>
      <c r="J187" s="157"/>
      <c r="K187" s="157"/>
      <c r="L187" s="157"/>
      <c r="O187" s="3"/>
      <c r="P187" s="3"/>
      <c r="Q187" s="58"/>
      <c r="R187" s="58"/>
      <c r="S187" s="16"/>
      <c r="T187" s="16"/>
      <c r="U187" s="3"/>
      <c r="V187" s="3"/>
      <c r="W187" s="16"/>
      <c r="Y187" s="1"/>
      <c r="Z187" s="1"/>
      <c r="AA187" s="58"/>
      <c r="AB187" s="58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4"/>
    </row>
    <row r="188" spans="7:40">
      <c r="G188" s="14"/>
      <c r="H188" s="14"/>
      <c r="I188" s="157"/>
      <c r="J188" s="157"/>
      <c r="K188" s="157"/>
      <c r="L188" s="157"/>
      <c r="O188" s="3"/>
      <c r="P188" s="3"/>
      <c r="Q188" s="58"/>
      <c r="R188" s="58"/>
      <c r="S188" s="16"/>
      <c r="T188" s="16"/>
      <c r="U188" s="3"/>
      <c r="V188" s="3"/>
      <c r="W188" s="16"/>
      <c r="Y188" s="1"/>
      <c r="Z188" s="1"/>
      <c r="AA188" s="58"/>
      <c r="AB188" s="58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4"/>
    </row>
    <row r="189" spans="7:40">
      <c r="G189" s="14"/>
      <c r="H189" s="14"/>
      <c r="I189" s="157"/>
      <c r="J189" s="157"/>
      <c r="K189" s="157"/>
      <c r="L189" s="157"/>
      <c r="O189" s="3"/>
      <c r="P189" s="3"/>
      <c r="Q189" s="58"/>
      <c r="R189" s="58"/>
      <c r="S189" s="16"/>
      <c r="T189" s="16"/>
      <c r="U189" s="3"/>
      <c r="V189" s="3"/>
      <c r="W189" s="16"/>
      <c r="Y189" s="1"/>
      <c r="Z189" s="1"/>
      <c r="AA189" s="58"/>
      <c r="AB189" s="58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4"/>
    </row>
    <row r="190" spans="7:40">
      <c r="G190" s="14"/>
      <c r="H190" s="14"/>
      <c r="I190" s="157"/>
      <c r="J190" s="157"/>
      <c r="K190" s="157"/>
      <c r="L190" s="157"/>
      <c r="O190" s="3"/>
      <c r="P190" s="3"/>
      <c r="Q190" s="58"/>
      <c r="R190" s="58"/>
      <c r="S190" s="16"/>
      <c r="T190" s="16"/>
      <c r="U190" s="3"/>
      <c r="V190" s="3"/>
      <c r="W190" s="16"/>
      <c r="Y190" s="1"/>
      <c r="Z190" s="1"/>
      <c r="AA190" s="58"/>
      <c r="AB190" s="58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4"/>
    </row>
    <row r="191" spans="7:40">
      <c r="G191" s="14"/>
      <c r="H191" s="14"/>
      <c r="I191" s="157"/>
      <c r="J191" s="157"/>
      <c r="K191" s="157"/>
      <c r="L191" s="157"/>
      <c r="O191" s="3"/>
      <c r="P191" s="3"/>
      <c r="Q191" s="58"/>
      <c r="R191" s="58"/>
      <c r="S191" s="16"/>
      <c r="T191" s="16"/>
      <c r="U191" s="3"/>
      <c r="V191" s="3"/>
      <c r="W191" s="16"/>
      <c r="Y191" s="1"/>
      <c r="Z191" s="1"/>
      <c r="AA191" s="58"/>
      <c r="AB191" s="58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4"/>
    </row>
    <row r="192" spans="7:40">
      <c r="G192" s="14"/>
      <c r="H192" s="14"/>
      <c r="I192" s="157"/>
      <c r="J192" s="157"/>
      <c r="K192" s="157"/>
      <c r="L192" s="157"/>
      <c r="M192" s="14"/>
      <c r="N192" s="14"/>
      <c r="O192" s="14"/>
      <c r="P192" s="14"/>
      <c r="Q192" s="157"/>
      <c r="R192" s="157"/>
      <c r="S192" s="75"/>
      <c r="T192" s="75"/>
      <c r="U192" s="14"/>
      <c r="V192" s="14"/>
      <c r="W192" s="75"/>
      <c r="X192" s="14"/>
      <c r="Y192" s="1"/>
      <c r="Z192" s="1"/>
      <c r="AA192" s="58"/>
      <c r="AB192" s="58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4"/>
    </row>
    <row r="193" spans="7:40">
      <c r="G193" s="14"/>
      <c r="H193" s="14"/>
      <c r="I193" s="157"/>
      <c r="J193" s="157"/>
      <c r="K193" s="157"/>
      <c r="L193" s="157"/>
      <c r="M193" s="14"/>
      <c r="N193" s="14"/>
      <c r="O193" s="14"/>
      <c r="P193" s="14"/>
      <c r="Q193" s="157"/>
      <c r="R193" s="157"/>
      <c r="S193" s="75"/>
      <c r="T193" s="75"/>
      <c r="U193" s="14"/>
      <c r="V193" s="14"/>
      <c r="W193" s="75"/>
      <c r="X193" s="14"/>
      <c r="Y193" s="1"/>
      <c r="Z193" s="1"/>
      <c r="AA193" s="58"/>
      <c r="AB193" s="58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4"/>
    </row>
    <row r="194" spans="7:40">
      <c r="G194" s="14"/>
      <c r="H194" s="14"/>
      <c r="I194" s="157"/>
      <c r="J194" s="157"/>
      <c r="K194" s="157"/>
      <c r="L194" s="157"/>
      <c r="M194" s="14"/>
      <c r="N194" s="14"/>
      <c r="O194" s="14"/>
      <c r="P194" s="14"/>
      <c r="Q194" s="157"/>
      <c r="R194" s="157"/>
      <c r="S194" s="75"/>
      <c r="T194" s="75"/>
      <c r="U194" s="14"/>
      <c r="V194" s="14"/>
      <c r="W194" s="75"/>
      <c r="X194" s="14"/>
      <c r="Y194" s="1"/>
      <c r="Z194" s="1"/>
      <c r="AA194" s="58"/>
      <c r="AB194" s="58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4"/>
    </row>
    <row r="195" spans="7:40">
      <c r="G195" s="14"/>
      <c r="H195" s="14"/>
      <c r="I195" s="157"/>
      <c r="J195" s="157"/>
      <c r="K195" s="157"/>
      <c r="L195" s="157"/>
      <c r="M195" s="14"/>
      <c r="N195" s="14"/>
      <c r="O195" s="14"/>
      <c r="P195" s="14"/>
      <c r="Q195" s="157"/>
      <c r="R195" s="157"/>
      <c r="S195" s="75"/>
      <c r="T195" s="75"/>
      <c r="U195" s="14"/>
      <c r="V195" s="14"/>
      <c r="W195" s="75"/>
      <c r="X195" s="14"/>
      <c r="Y195" s="1"/>
      <c r="Z195" s="1"/>
      <c r="AA195" s="58"/>
      <c r="AB195" s="58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4"/>
    </row>
    <row r="196" spans="7:40">
      <c r="G196" s="14"/>
      <c r="H196" s="14"/>
      <c r="I196" s="157"/>
      <c r="J196" s="157"/>
      <c r="K196" s="157"/>
      <c r="L196" s="157"/>
      <c r="M196" s="14"/>
      <c r="N196" s="14"/>
      <c r="O196" s="14"/>
      <c r="P196" s="14"/>
      <c r="Q196" s="157"/>
      <c r="R196" s="157"/>
      <c r="S196" s="75"/>
      <c r="T196" s="75"/>
      <c r="U196" s="14"/>
      <c r="V196" s="14"/>
      <c r="W196" s="75"/>
      <c r="X196" s="14"/>
      <c r="Y196" s="1"/>
      <c r="Z196" s="1"/>
      <c r="AA196" s="58"/>
      <c r="AB196" s="58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4"/>
    </row>
    <row r="197" spans="7:40">
      <c r="G197" s="14"/>
      <c r="H197" s="14"/>
      <c r="I197" s="157"/>
      <c r="J197" s="157"/>
      <c r="K197" s="157"/>
      <c r="L197" s="157"/>
      <c r="M197" s="14"/>
      <c r="N197" s="14"/>
      <c r="O197" s="14"/>
      <c r="P197" s="14"/>
      <c r="Q197" s="157"/>
      <c r="R197" s="157"/>
      <c r="S197" s="75"/>
      <c r="T197" s="75"/>
      <c r="U197" s="14"/>
      <c r="V197" s="14"/>
      <c r="W197" s="75"/>
      <c r="X197" s="14"/>
      <c r="Y197" s="1"/>
      <c r="Z197" s="1"/>
      <c r="AA197" s="58"/>
      <c r="AB197" s="58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4"/>
    </row>
    <row r="198" spans="7:40">
      <c r="G198" s="14"/>
      <c r="H198" s="14"/>
      <c r="I198" s="157"/>
      <c r="J198" s="157"/>
      <c r="K198" s="157"/>
      <c r="L198" s="157"/>
      <c r="M198" s="14"/>
      <c r="N198" s="14"/>
      <c r="O198" s="14"/>
      <c r="P198" s="14"/>
      <c r="Q198" s="157"/>
      <c r="R198" s="157"/>
      <c r="S198" s="75"/>
      <c r="T198" s="75"/>
      <c r="U198" s="14"/>
      <c r="V198" s="14"/>
      <c r="W198" s="75"/>
      <c r="X198" s="14"/>
      <c r="Y198" s="1"/>
      <c r="Z198" s="1"/>
      <c r="AA198" s="58"/>
      <c r="AB198" s="58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4"/>
    </row>
    <row r="199" spans="7:40">
      <c r="G199" s="14"/>
      <c r="H199" s="14"/>
      <c r="I199" s="157"/>
      <c r="J199" s="157"/>
      <c r="K199" s="157"/>
      <c r="L199" s="157"/>
      <c r="M199" s="14"/>
      <c r="N199" s="14"/>
      <c r="O199" s="14"/>
      <c r="P199" s="14"/>
      <c r="Q199" s="157"/>
      <c r="R199" s="157"/>
      <c r="S199" s="75"/>
      <c r="T199" s="75"/>
      <c r="U199" s="14"/>
      <c r="V199" s="14"/>
      <c r="W199" s="75"/>
      <c r="X199" s="14"/>
      <c r="Y199" s="1"/>
      <c r="Z199" s="1"/>
      <c r="AA199" s="58"/>
      <c r="AB199" s="58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4"/>
    </row>
    <row r="200" spans="7:40">
      <c r="G200" s="14"/>
      <c r="H200" s="14"/>
      <c r="I200" s="157"/>
      <c r="J200" s="157"/>
      <c r="K200" s="157"/>
      <c r="L200" s="157"/>
      <c r="M200" s="14"/>
      <c r="N200" s="14"/>
      <c r="O200" s="14"/>
      <c r="P200" s="14"/>
      <c r="Q200" s="157"/>
      <c r="R200" s="157"/>
      <c r="S200" s="75"/>
      <c r="T200" s="75"/>
      <c r="U200" s="14"/>
      <c r="V200" s="14"/>
      <c r="W200" s="75"/>
      <c r="X200" s="14"/>
      <c r="Y200" s="1"/>
      <c r="Z200" s="1"/>
      <c r="AA200" s="58"/>
      <c r="AB200" s="58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4"/>
    </row>
    <row r="201" spans="7:40">
      <c r="G201" s="14"/>
      <c r="H201" s="14"/>
      <c r="I201" s="157"/>
      <c r="J201" s="157"/>
      <c r="K201" s="157"/>
      <c r="L201" s="157"/>
      <c r="M201" s="14"/>
      <c r="N201" s="14"/>
      <c r="O201" s="14"/>
      <c r="P201" s="14"/>
      <c r="Q201" s="157"/>
      <c r="R201" s="157"/>
      <c r="S201" s="75"/>
      <c r="T201" s="75"/>
      <c r="U201" s="14"/>
      <c r="V201" s="14"/>
      <c r="W201" s="75"/>
      <c r="X201" s="14"/>
      <c r="Y201" s="1"/>
      <c r="Z201" s="1"/>
      <c r="AA201" s="58"/>
      <c r="AB201" s="58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4"/>
    </row>
    <row r="202" spans="7:40">
      <c r="G202" s="14"/>
      <c r="H202" s="14"/>
      <c r="I202" s="157"/>
      <c r="J202" s="157"/>
      <c r="K202" s="157"/>
      <c r="L202" s="157"/>
      <c r="M202" s="14"/>
      <c r="N202" s="14"/>
      <c r="O202" s="14"/>
      <c r="P202" s="14"/>
      <c r="Q202" s="157"/>
      <c r="R202" s="157"/>
      <c r="S202" s="75"/>
      <c r="T202" s="75"/>
      <c r="U202" s="14"/>
      <c r="V202" s="14"/>
      <c r="W202" s="75"/>
      <c r="X202" s="14"/>
      <c r="Y202" s="14"/>
      <c r="Z202" s="14"/>
      <c r="AA202" s="58"/>
      <c r="AB202" s="58"/>
      <c r="AC202" s="14"/>
      <c r="AD202" s="14"/>
      <c r="AE202" s="14"/>
      <c r="AF202" s="14"/>
      <c r="AG202" s="14"/>
      <c r="AH202" s="14"/>
      <c r="AI202" s="14"/>
      <c r="AJ202" s="14"/>
      <c r="AK202" s="1"/>
      <c r="AL202" s="1"/>
      <c r="AM202" s="1"/>
      <c r="AN202" s="14"/>
    </row>
    <row r="203" spans="7:40">
      <c r="G203" s="14"/>
      <c r="H203" s="14"/>
      <c r="I203" s="157"/>
      <c r="J203" s="157"/>
      <c r="K203" s="157"/>
      <c r="L203" s="157"/>
      <c r="M203" s="14"/>
      <c r="N203" s="14"/>
      <c r="O203" s="14"/>
      <c r="P203" s="14"/>
      <c r="Q203" s="157"/>
      <c r="R203" s="157"/>
      <c r="S203" s="75"/>
      <c r="T203" s="75"/>
      <c r="U203" s="14"/>
      <c r="V203" s="14"/>
      <c r="W203" s="75"/>
      <c r="X203" s="14"/>
      <c r="Y203" s="14"/>
      <c r="Z203" s="14"/>
      <c r="AA203" s="58"/>
      <c r="AB203" s="58"/>
      <c r="AC203" s="14"/>
      <c r="AD203" s="14"/>
      <c r="AE203" s="14"/>
      <c r="AF203" s="14"/>
      <c r="AG203" s="14"/>
      <c r="AH203" s="14"/>
      <c r="AI203" s="14"/>
      <c r="AJ203" s="14"/>
      <c r="AK203" s="1"/>
      <c r="AL203" s="1"/>
      <c r="AM203" s="1"/>
      <c r="AN203" s="14"/>
    </row>
    <row r="204" spans="7:40">
      <c r="G204" s="14"/>
      <c r="H204" s="14"/>
      <c r="I204" s="157"/>
      <c r="J204" s="157"/>
      <c r="K204" s="157"/>
      <c r="L204" s="157"/>
      <c r="M204" s="14"/>
      <c r="N204" s="14"/>
      <c r="O204" s="14"/>
      <c r="P204" s="14"/>
      <c r="Q204" s="157"/>
      <c r="R204" s="157"/>
      <c r="S204" s="75"/>
      <c r="T204" s="75"/>
      <c r="U204" s="14"/>
      <c r="V204" s="14"/>
      <c r="W204" s="75"/>
      <c r="X204" s="14"/>
      <c r="Y204" s="14"/>
      <c r="Z204" s="14"/>
      <c r="AA204" s="58"/>
      <c r="AB204" s="58"/>
      <c r="AC204" s="14"/>
      <c r="AD204" s="14"/>
      <c r="AE204" s="14"/>
      <c r="AF204" s="14"/>
      <c r="AG204" s="14"/>
      <c r="AH204" s="14"/>
      <c r="AI204" s="14"/>
      <c r="AJ204" s="14"/>
      <c r="AK204" s="1"/>
      <c r="AL204" s="1"/>
      <c r="AM204" s="1"/>
      <c r="AN204" s="14"/>
    </row>
    <row r="205" spans="7:40">
      <c r="G205" s="14"/>
      <c r="H205" s="14"/>
      <c r="I205" s="157"/>
      <c r="J205" s="157"/>
      <c r="K205" s="157"/>
      <c r="L205" s="157"/>
      <c r="M205" s="14"/>
      <c r="N205" s="14"/>
      <c r="O205" s="14"/>
      <c r="P205" s="14"/>
      <c r="Q205" s="157"/>
      <c r="R205" s="157"/>
      <c r="S205" s="75"/>
      <c r="T205" s="75"/>
      <c r="U205" s="14"/>
      <c r="V205" s="14"/>
      <c r="W205" s="75"/>
      <c r="X205" s="14"/>
      <c r="Y205" s="14"/>
      <c r="Z205" s="14"/>
      <c r="AA205" s="58"/>
      <c r="AB205" s="58"/>
      <c r="AC205" s="14"/>
      <c r="AD205" s="14"/>
      <c r="AE205" s="14"/>
      <c r="AF205" s="14"/>
      <c r="AG205" s="14"/>
      <c r="AH205" s="14"/>
      <c r="AI205" s="14"/>
      <c r="AJ205" s="14"/>
      <c r="AK205" s="1"/>
      <c r="AL205" s="1"/>
      <c r="AM205" s="1"/>
      <c r="AN205" s="14"/>
    </row>
    <row r="206" spans="7:40">
      <c r="G206" s="14"/>
      <c r="H206" s="14"/>
      <c r="I206" s="157"/>
      <c r="J206" s="157"/>
      <c r="K206" s="157"/>
      <c r="L206" s="157"/>
      <c r="M206" s="14"/>
      <c r="N206" s="14"/>
      <c r="O206" s="14"/>
      <c r="P206" s="14"/>
      <c r="Q206" s="157"/>
      <c r="R206" s="157"/>
      <c r="S206" s="75"/>
      <c r="T206" s="75"/>
      <c r="U206" s="14"/>
      <c r="V206" s="14"/>
      <c r="W206" s="75"/>
      <c r="X206" s="14"/>
      <c r="Y206" s="14"/>
      <c r="Z206" s="14"/>
      <c r="AA206" s="58"/>
      <c r="AB206" s="58"/>
      <c r="AC206" s="14"/>
      <c r="AD206" s="14"/>
      <c r="AE206" s="14"/>
      <c r="AF206" s="14"/>
      <c r="AG206" s="14"/>
      <c r="AH206" s="14"/>
      <c r="AI206" s="14"/>
      <c r="AJ206" s="14"/>
      <c r="AK206" s="1"/>
      <c r="AL206" s="1"/>
      <c r="AM206" s="1"/>
      <c r="AN206" s="14"/>
    </row>
    <row r="207" spans="7:40">
      <c r="G207" s="14"/>
      <c r="H207" s="14"/>
      <c r="I207" s="157"/>
      <c r="J207" s="157"/>
      <c r="K207" s="157"/>
      <c r="L207" s="157"/>
      <c r="M207" s="14"/>
      <c r="N207" s="14"/>
      <c r="O207" s="14"/>
      <c r="P207" s="14"/>
      <c r="Q207" s="157"/>
      <c r="R207" s="157"/>
      <c r="S207" s="75"/>
      <c r="T207" s="75"/>
      <c r="U207" s="14"/>
      <c r="V207" s="14"/>
      <c r="W207" s="75"/>
      <c r="X207" s="14"/>
      <c r="Y207" s="14"/>
      <c r="Z207" s="14"/>
      <c r="AA207" s="58"/>
      <c r="AB207" s="58"/>
      <c r="AC207" s="14"/>
      <c r="AD207" s="14"/>
      <c r="AE207" s="14"/>
      <c r="AF207" s="14"/>
      <c r="AG207" s="14"/>
      <c r="AH207" s="14"/>
      <c r="AI207" s="14"/>
      <c r="AJ207" s="14"/>
      <c r="AK207" s="1"/>
      <c r="AL207" s="1"/>
      <c r="AM207" s="1"/>
      <c r="AN207" s="14"/>
    </row>
    <row r="208" spans="7:40">
      <c r="G208" s="14"/>
      <c r="H208" s="14"/>
      <c r="I208" s="157"/>
      <c r="J208" s="157"/>
      <c r="K208" s="157"/>
      <c r="L208" s="157"/>
      <c r="M208" s="14"/>
      <c r="N208" s="14"/>
      <c r="O208" s="14"/>
      <c r="P208" s="14"/>
      <c r="Q208" s="157"/>
      <c r="R208" s="157"/>
      <c r="S208" s="75"/>
      <c r="T208" s="75"/>
      <c r="U208" s="14"/>
      <c r="V208" s="14"/>
      <c r="W208" s="75"/>
      <c r="X208" s="14"/>
      <c r="Y208" s="14"/>
      <c r="Z208" s="14"/>
      <c r="AA208" s="58"/>
      <c r="AB208" s="58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"/>
      <c r="AN208" s="14"/>
    </row>
    <row r="209" spans="7:40">
      <c r="G209" s="14"/>
      <c r="H209" s="14"/>
      <c r="I209" s="157"/>
      <c r="J209" s="157"/>
      <c r="K209" s="157"/>
      <c r="L209" s="157"/>
      <c r="M209" s="14"/>
      <c r="N209" s="14"/>
      <c r="O209" s="14"/>
      <c r="P209" s="14"/>
      <c r="Q209" s="157"/>
      <c r="R209" s="157"/>
      <c r="S209" s="75"/>
      <c r="T209" s="75"/>
      <c r="U209" s="14"/>
      <c r="V209" s="14"/>
      <c r="W209" s="75"/>
      <c r="X209" s="14"/>
      <c r="Y209" s="14"/>
      <c r="Z209" s="14"/>
      <c r="AA209" s="58"/>
      <c r="AB209" s="58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"/>
      <c r="AN209" s="14"/>
    </row>
    <row r="210" spans="7:40">
      <c r="G210" s="14"/>
      <c r="H210" s="14"/>
      <c r="I210" s="157"/>
      <c r="J210" s="157"/>
      <c r="K210" s="157"/>
      <c r="L210" s="157"/>
      <c r="M210" s="14"/>
      <c r="N210" s="14"/>
      <c r="O210" s="14"/>
      <c r="P210" s="14"/>
      <c r="Q210" s="157"/>
      <c r="R210" s="157"/>
      <c r="S210" s="75"/>
      <c r="T210" s="75"/>
      <c r="U210" s="14"/>
      <c r="V210" s="14"/>
      <c r="W210" s="75"/>
      <c r="X210" s="14"/>
      <c r="Y210" s="14"/>
      <c r="Z210" s="14"/>
      <c r="AA210" s="58"/>
      <c r="AB210" s="58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"/>
      <c r="AN210" s="14"/>
    </row>
    <row r="211" spans="7:40">
      <c r="G211" s="14"/>
      <c r="H211" s="14"/>
      <c r="I211" s="157"/>
      <c r="J211" s="157"/>
      <c r="K211" s="157"/>
      <c r="L211" s="157"/>
      <c r="M211" s="14"/>
      <c r="N211" s="14"/>
      <c r="O211" s="14"/>
      <c r="P211" s="14"/>
      <c r="Q211" s="157"/>
      <c r="R211" s="157"/>
      <c r="S211" s="75"/>
      <c r="T211" s="75"/>
      <c r="U211" s="14"/>
      <c r="V211" s="14"/>
      <c r="W211" s="75"/>
      <c r="X211" s="14"/>
      <c r="Y211" s="14"/>
      <c r="Z211" s="14"/>
      <c r="AA211" s="58"/>
      <c r="AB211" s="58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"/>
      <c r="AN211" s="14"/>
    </row>
    <row r="212" spans="7:40">
      <c r="G212" s="14"/>
      <c r="H212" s="14"/>
      <c r="I212" s="157"/>
      <c r="J212" s="157"/>
      <c r="K212" s="157"/>
      <c r="L212" s="157"/>
      <c r="M212" s="14"/>
      <c r="N212" s="14"/>
      <c r="O212" s="14"/>
      <c r="P212" s="14"/>
      <c r="Q212" s="157"/>
      <c r="R212" s="157"/>
      <c r="S212" s="75"/>
      <c r="T212" s="75"/>
      <c r="U212" s="14"/>
      <c r="V212" s="14"/>
      <c r="W212" s="75"/>
      <c r="X212" s="14"/>
      <c r="Y212" s="14"/>
      <c r="Z212" s="14"/>
      <c r="AA212" s="58"/>
      <c r="AB212" s="58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"/>
      <c r="AN212" s="14"/>
    </row>
    <row r="213" spans="7:40">
      <c r="G213" s="14"/>
      <c r="H213" s="14"/>
      <c r="I213" s="157"/>
      <c r="J213" s="157"/>
      <c r="K213" s="157"/>
      <c r="L213" s="157"/>
      <c r="M213" s="14"/>
      <c r="N213" s="14"/>
      <c r="O213" s="14"/>
      <c r="P213" s="14"/>
      <c r="Q213" s="157"/>
      <c r="R213" s="157"/>
      <c r="S213" s="75"/>
      <c r="T213" s="75"/>
      <c r="U213" s="14"/>
      <c r="V213" s="14"/>
      <c r="W213" s="75"/>
      <c r="X213" s="14"/>
      <c r="Y213" s="14"/>
      <c r="Z213" s="14"/>
      <c r="AA213" s="58"/>
      <c r="AB213" s="58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"/>
      <c r="AN213" s="14"/>
    </row>
    <row r="214" spans="7:40">
      <c r="G214" s="14"/>
      <c r="H214" s="14"/>
      <c r="I214" s="157"/>
      <c r="J214" s="157"/>
      <c r="K214" s="157"/>
      <c r="L214" s="157"/>
      <c r="M214" s="14"/>
      <c r="N214" s="14"/>
      <c r="O214" s="14"/>
      <c r="P214" s="14"/>
      <c r="Q214" s="157"/>
      <c r="R214" s="157"/>
      <c r="S214" s="75"/>
      <c r="T214" s="75"/>
      <c r="U214" s="14"/>
      <c r="V214" s="14"/>
      <c r="W214" s="75"/>
      <c r="X214" s="14"/>
      <c r="Y214" s="14"/>
      <c r="Z214" s="14"/>
      <c r="AA214" s="58"/>
      <c r="AB214" s="58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</row>
    <row r="215" spans="7:40">
      <c r="G215" s="14"/>
      <c r="H215" s="14"/>
      <c r="I215" s="157"/>
      <c r="J215" s="157"/>
      <c r="K215" s="157"/>
      <c r="L215" s="157"/>
      <c r="M215" s="14"/>
      <c r="N215" s="14"/>
      <c r="O215" s="14"/>
      <c r="P215" s="14"/>
      <c r="Q215" s="157"/>
      <c r="R215" s="157"/>
      <c r="S215" s="75"/>
      <c r="T215" s="75"/>
      <c r="U215" s="14"/>
      <c r="V215" s="14"/>
      <c r="W215" s="75"/>
      <c r="X215" s="14"/>
      <c r="Y215" s="14"/>
      <c r="Z215" s="14"/>
      <c r="AA215" s="58"/>
      <c r="AB215" s="58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</row>
    <row r="216" spans="7:40">
      <c r="G216" s="14"/>
      <c r="H216" s="14"/>
      <c r="I216" s="157"/>
      <c r="J216" s="157"/>
      <c r="K216" s="157"/>
      <c r="L216" s="157"/>
      <c r="M216" s="14"/>
      <c r="N216" s="14"/>
      <c r="O216" s="14"/>
      <c r="P216" s="14"/>
      <c r="Q216" s="157"/>
      <c r="R216" s="157"/>
      <c r="S216" s="75"/>
      <c r="T216" s="75"/>
      <c r="U216" s="14"/>
      <c r="V216" s="14"/>
      <c r="W216" s="75"/>
      <c r="X216" s="14"/>
      <c r="Y216" s="14"/>
      <c r="Z216" s="14"/>
      <c r="AA216" s="58"/>
      <c r="AB216" s="58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</row>
    <row r="217" spans="7:40">
      <c r="G217" s="14"/>
      <c r="H217" s="14"/>
      <c r="I217" s="157"/>
      <c r="J217" s="157"/>
      <c r="K217" s="157"/>
      <c r="L217" s="157"/>
      <c r="M217" s="14"/>
      <c r="N217" s="14"/>
      <c r="O217" s="14"/>
      <c r="P217" s="14"/>
      <c r="Q217" s="157"/>
      <c r="R217" s="157"/>
      <c r="S217" s="75"/>
      <c r="T217" s="75"/>
      <c r="U217" s="14"/>
      <c r="V217" s="14"/>
      <c r="W217" s="75"/>
      <c r="X217" s="14"/>
      <c r="Y217" s="14"/>
      <c r="Z217" s="14"/>
      <c r="AA217" s="58"/>
      <c r="AB217" s="58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</row>
    <row r="218" spans="7:40">
      <c r="G218" s="14"/>
      <c r="H218" s="14"/>
      <c r="I218" s="157"/>
      <c r="J218" s="157"/>
      <c r="K218" s="157"/>
      <c r="L218" s="157"/>
      <c r="M218" s="14"/>
      <c r="N218" s="14"/>
      <c r="O218" s="14"/>
      <c r="P218" s="14"/>
      <c r="Q218" s="157"/>
      <c r="R218" s="157"/>
      <c r="S218" s="75"/>
      <c r="T218" s="75"/>
      <c r="U218" s="14"/>
      <c r="V218" s="14"/>
      <c r="W218" s="75"/>
      <c r="X218" s="14"/>
      <c r="Y218" s="14"/>
      <c r="Z218" s="14"/>
      <c r="AA218" s="58"/>
      <c r="AB218" s="58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</row>
    <row r="219" spans="7:40">
      <c r="G219" s="14"/>
      <c r="H219" s="14"/>
      <c r="I219" s="157"/>
      <c r="J219" s="157"/>
      <c r="K219" s="157"/>
      <c r="L219" s="157"/>
      <c r="M219" s="14"/>
      <c r="N219" s="14"/>
      <c r="O219" s="14"/>
      <c r="P219" s="14"/>
      <c r="Q219" s="157"/>
      <c r="R219" s="157"/>
      <c r="S219" s="75"/>
      <c r="T219" s="75"/>
      <c r="U219" s="14"/>
      <c r="V219" s="14"/>
      <c r="W219" s="75"/>
      <c r="X219" s="14"/>
      <c r="Y219" s="14"/>
      <c r="Z219" s="14"/>
      <c r="AA219" s="58"/>
      <c r="AB219" s="58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</row>
    <row r="220" spans="7:40">
      <c r="G220" s="14"/>
      <c r="H220" s="14"/>
      <c r="I220" s="157"/>
      <c r="J220" s="157"/>
      <c r="K220" s="157"/>
      <c r="L220" s="157"/>
      <c r="M220" s="14"/>
      <c r="N220" s="14"/>
      <c r="O220" s="14"/>
      <c r="P220" s="14"/>
      <c r="Q220" s="157"/>
      <c r="R220" s="157"/>
      <c r="S220" s="75"/>
      <c r="T220" s="75"/>
      <c r="U220" s="14"/>
      <c r="V220" s="14"/>
      <c r="W220" s="75"/>
      <c r="X220" s="14"/>
      <c r="Y220" s="14"/>
      <c r="Z220" s="14"/>
      <c r="AA220" s="58"/>
      <c r="AB220" s="58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</row>
    <row r="221" spans="7:40">
      <c r="G221" s="14"/>
      <c r="H221" s="14"/>
      <c r="I221" s="157"/>
      <c r="J221" s="157"/>
      <c r="K221" s="157"/>
      <c r="L221" s="157"/>
      <c r="M221" s="14"/>
      <c r="N221" s="14"/>
      <c r="O221" s="14"/>
      <c r="P221" s="14"/>
      <c r="Q221" s="157"/>
      <c r="R221" s="157"/>
      <c r="S221" s="75"/>
      <c r="T221" s="75"/>
      <c r="U221" s="14"/>
      <c r="V221" s="14"/>
      <c r="W221" s="75"/>
      <c r="X221" s="14"/>
      <c r="Y221" s="14"/>
      <c r="Z221" s="14"/>
      <c r="AA221" s="58"/>
      <c r="AB221" s="58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</row>
    <row r="222" spans="7:40">
      <c r="G222" s="14"/>
      <c r="H222" s="14"/>
      <c r="I222" s="157"/>
      <c r="J222" s="157"/>
      <c r="K222" s="157"/>
      <c r="L222" s="157"/>
      <c r="M222" s="14"/>
      <c r="N222" s="14"/>
      <c r="O222" s="14"/>
      <c r="P222" s="14"/>
      <c r="Q222" s="157"/>
      <c r="R222" s="157"/>
      <c r="S222" s="75"/>
      <c r="T222" s="75"/>
      <c r="U222" s="14"/>
      <c r="V222" s="14"/>
      <c r="W222" s="75"/>
      <c r="X222" s="14"/>
      <c r="Y222" s="14"/>
      <c r="Z222" s="14"/>
      <c r="AA222" s="58"/>
      <c r="AB222" s="58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</row>
    <row r="223" spans="7:40">
      <c r="G223" s="14"/>
      <c r="H223" s="14"/>
      <c r="I223" s="157"/>
      <c r="J223" s="157"/>
      <c r="K223" s="157"/>
      <c r="L223" s="157"/>
      <c r="M223" s="14"/>
      <c r="N223" s="14"/>
      <c r="O223" s="14"/>
      <c r="P223" s="14"/>
      <c r="Q223" s="157"/>
      <c r="R223" s="157"/>
      <c r="S223" s="75"/>
      <c r="T223" s="75"/>
      <c r="U223" s="14"/>
      <c r="V223" s="14"/>
      <c r="W223" s="75"/>
      <c r="X223" s="14"/>
      <c r="Y223" s="14"/>
      <c r="Z223" s="14"/>
      <c r="AA223" s="58"/>
      <c r="AB223" s="58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</row>
    <row r="224" spans="7:40">
      <c r="G224" s="14"/>
      <c r="H224" s="14"/>
      <c r="I224" s="157"/>
      <c r="J224" s="157"/>
      <c r="K224" s="157"/>
      <c r="L224" s="157"/>
      <c r="M224" s="14"/>
      <c r="N224" s="14"/>
      <c r="O224" s="14"/>
      <c r="P224" s="14"/>
      <c r="Q224" s="157"/>
      <c r="R224" s="157"/>
      <c r="S224" s="75"/>
      <c r="T224" s="75"/>
      <c r="U224" s="14"/>
      <c r="V224" s="14"/>
      <c r="W224" s="75"/>
      <c r="X224" s="14"/>
      <c r="Y224" s="14"/>
      <c r="Z224" s="14"/>
      <c r="AA224" s="58"/>
      <c r="AB224" s="58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</row>
    <row r="225" spans="7:40">
      <c r="G225" s="14"/>
      <c r="H225" s="14"/>
      <c r="I225" s="157"/>
      <c r="J225" s="157"/>
      <c r="K225" s="157"/>
      <c r="L225" s="157"/>
      <c r="M225" s="14"/>
      <c r="N225" s="14"/>
      <c r="O225" s="14"/>
      <c r="P225" s="14"/>
      <c r="Q225" s="157"/>
      <c r="R225" s="157"/>
      <c r="S225" s="75"/>
      <c r="T225" s="75"/>
      <c r="U225" s="14"/>
      <c r="V225" s="14"/>
      <c r="W225" s="75"/>
      <c r="X225" s="14"/>
      <c r="Y225" s="14"/>
      <c r="Z225" s="14"/>
      <c r="AA225" s="58"/>
      <c r="AB225" s="58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</row>
    <row r="226" spans="7:40">
      <c r="G226" s="14"/>
      <c r="H226" s="14"/>
      <c r="I226" s="157"/>
      <c r="J226" s="157"/>
      <c r="K226" s="157"/>
      <c r="L226" s="157"/>
      <c r="M226" s="14"/>
      <c r="N226" s="14"/>
      <c r="O226" s="14"/>
      <c r="P226" s="14"/>
      <c r="Q226" s="157"/>
      <c r="R226" s="157"/>
      <c r="S226" s="75"/>
      <c r="T226" s="75"/>
      <c r="U226" s="14"/>
      <c r="V226" s="14"/>
      <c r="W226" s="75"/>
      <c r="X226" s="14"/>
      <c r="Y226" s="14"/>
      <c r="Z226" s="14"/>
      <c r="AA226" s="58"/>
      <c r="AB226" s="58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</row>
    <row r="227" spans="7:40">
      <c r="G227" s="14"/>
      <c r="H227" s="14"/>
      <c r="I227" s="157"/>
      <c r="J227" s="157"/>
      <c r="K227" s="157"/>
      <c r="L227" s="157"/>
      <c r="M227" s="14"/>
      <c r="N227" s="14"/>
      <c r="O227" s="14"/>
      <c r="P227" s="14"/>
      <c r="Q227" s="157"/>
      <c r="R227" s="157"/>
      <c r="S227" s="75"/>
      <c r="T227" s="75"/>
      <c r="U227" s="14"/>
      <c r="V227" s="14"/>
      <c r="W227" s="75"/>
      <c r="X227" s="14"/>
      <c r="Y227" s="14"/>
      <c r="Z227" s="14"/>
      <c r="AA227" s="58"/>
      <c r="AB227" s="58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</row>
    <row r="228" spans="7:40">
      <c r="G228" s="14"/>
      <c r="H228" s="14"/>
      <c r="I228" s="157"/>
      <c r="J228" s="157"/>
      <c r="K228" s="157"/>
      <c r="L228" s="157"/>
      <c r="M228" s="14"/>
      <c r="N228" s="14"/>
      <c r="O228" s="14"/>
      <c r="P228" s="14"/>
      <c r="Q228" s="157"/>
      <c r="R228" s="157"/>
      <c r="S228" s="75"/>
      <c r="T228" s="75"/>
      <c r="U228" s="14"/>
      <c r="V228" s="14"/>
      <c r="W228" s="75"/>
      <c r="X228" s="14"/>
      <c r="Y228" s="14"/>
      <c r="Z228" s="14"/>
      <c r="AA228" s="58"/>
      <c r="AB228" s="58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</row>
    <row r="229" spans="7:40">
      <c r="G229" s="14"/>
      <c r="H229" s="14"/>
      <c r="I229" s="157"/>
      <c r="J229" s="157"/>
      <c r="K229" s="157"/>
      <c r="L229" s="157"/>
      <c r="M229" s="14"/>
      <c r="N229" s="14"/>
      <c r="O229" s="14"/>
      <c r="P229" s="14"/>
      <c r="Q229" s="157"/>
      <c r="R229" s="157"/>
      <c r="S229" s="75"/>
      <c r="T229" s="75"/>
      <c r="U229" s="14"/>
      <c r="V229" s="14"/>
      <c r="W229" s="75"/>
      <c r="X229" s="14"/>
      <c r="Y229" s="14"/>
      <c r="Z229" s="14"/>
      <c r="AA229" s="58"/>
      <c r="AB229" s="58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</row>
    <row r="230" spans="7:40">
      <c r="G230" s="14"/>
      <c r="H230" s="14"/>
      <c r="I230" s="157"/>
      <c r="J230" s="157"/>
      <c r="K230" s="157"/>
      <c r="L230" s="157"/>
      <c r="M230" s="14"/>
      <c r="N230" s="14"/>
      <c r="O230" s="14"/>
      <c r="P230" s="14"/>
      <c r="Q230" s="157"/>
      <c r="R230" s="157"/>
      <c r="S230" s="75"/>
      <c r="T230" s="75"/>
      <c r="U230" s="14"/>
      <c r="V230" s="14"/>
      <c r="W230" s="75"/>
      <c r="X230" s="14"/>
      <c r="Y230" s="14"/>
      <c r="Z230" s="14"/>
      <c r="AA230" s="58"/>
      <c r="AB230" s="58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</row>
    <row r="231" spans="7:40">
      <c r="G231" s="14"/>
      <c r="H231" s="14"/>
      <c r="I231" s="157"/>
      <c r="J231" s="157"/>
      <c r="K231" s="157"/>
      <c r="L231" s="157"/>
      <c r="M231" s="14"/>
      <c r="N231" s="14"/>
      <c r="O231" s="14"/>
      <c r="P231" s="14"/>
      <c r="Q231" s="157"/>
      <c r="R231" s="157"/>
      <c r="S231" s="75"/>
      <c r="T231" s="75"/>
      <c r="U231" s="14"/>
      <c r="V231" s="14"/>
      <c r="W231" s="75"/>
      <c r="X231" s="14"/>
      <c r="Y231" s="14"/>
      <c r="Z231" s="14"/>
      <c r="AA231" s="58"/>
      <c r="AB231" s="58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</row>
    <row r="232" spans="7:40">
      <c r="G232" s="14"/>
      <c r="H232" s="14"/>
      <c r="I232" s="157"/>
      <c r="J232" s="157"/>
      <c r="K232" s="157"/>
      <c r="L232" s="157"/>
      <c r="M232" s="14"/>
      <c r="N232" s="14"/>
      <c r="O232" s="14"/>
      <c r="P232" s="14"/>
      <c r="Q232" s="157"/>
      <c r="R232" s="157"/>
      <c r="S232" s="75"/>
      <c r="T232" s="75"/>
      <c r="U232" s="14"/>
      <c r="V232" s="14"/>
      <c r="W232" s="75"/>
      <c r="X232" s="14"/>
      <c r="Y232" s="14"/>
      <c r="Z232" s="14"/>
      <c r="AA232" s="58"/>
      <c r="AB232" s="58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</row>
    <row r="233" spans="7:40">
      <c r="G233" s="14"/>
      <c r="H233" s="14"/>
      <c r="I233" s="157"/>
      <c r="J233" s="157"/>
      <c r="K233" s="157"/>
      <c r="L233" s="157"/>
      <c r="M233" s="14"/>
      <c r="N233" s="14"/>
      <c r="O233" s="14"/>
      <c r="P233" s="14"/>
      <c r="Q233" s="157"/>
      <c r="R233" s="157"/>
      <c r="S233" s="75"/>
      <c r="T233" s="75"/>
      <c r="U233" s="14"/>
      <c r="V233" s="14"/>
      <c r="W233" s="75"/>
      <c r="X233" s="14"/>
      <c r="Y233" s="14"/>
      <c r="Z233" s="14"/>
      <c r="AA233" s="58"/>
      <c r="AB233" s="58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</row>
    <row r="234" spans="7:40">
      <c r="G234" s="14"/>
      <c r="H234" s="14"/>
      <c r="I234" s="157"/>
      <c r="J234" s="157"/>
      <c r="K234" s="157"/>
      <c r="L234" s="157"/>
      <c r="M234" s="14"/>
      <c r="N234" s="14"/>
      <c r="O234" s="14"/>
      <c r="P234" s="14"/>
      <c r="Q234" s="157"/>
      <c r="R234" s="157"/>
      <c r="S234" s="75"/>
      <c r="T234" s="75"/>
      <c r="U234" s="14"/>
      <c r="V234" s="14"/>
      <c r="W234" s="75"/>
      <c r="X234" s="14"/>
      <c r="Y234" s="14"/>
      <c r="Z234" s="14"/>
      <c r="AA234" s="58"/>
      <c r="AB234" s="58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</row>
    <row r="235" spans="7:40">
      <c r="G235" s="14"/>
      <c r="H235" s="14"/>
      <c r="I235" s="157"/>
      <c r="J235" s="157"/>
      <c r="K235" s="157"/>
      <c r="L235" s="157"/>
      <c r="M235" s="14"/>
      <c r="N235" s="14"/>
      <c r="O235" s="14"/>
      <c r="P235" s="14"/>
      <c r="Q235" s="157"/>
      <c r="R235" s="157"/>
      <c r="S235" s="75"/>
      <c r="T235" s="75"/>
      <c r="U235" s="14"/>
      <c r="V235" s="14"/>
      <c r="W235" s="75"/>
      <c r="X235" s="14"/>
      <c r="Y235" s="14"/>
      <c r="Z235" s="14"/>
      <c r="AA235" s="58"/>
      <c r="AB235" s="58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</row>
    <row r="236" spans="7:40">
      <c r="G236" s="14"/>
      <c r="H236" s="14"/>
      <c r="I236" s="157"/>
      <c r="J236" s="157"/>
      <c r="K236" s="157"/>
      <c r="L236" s="157"/>
      <c r="M236" s="14"/>
      <c r="N236" s="14"/>
      <c r="O236" s="14"/>
      <c r="P236" s="14"/>
      <c r="Q236" s="157"/>
      <c r="R236" s="157"/>
      <c r="S236" s="75"/>
      <c r="T236" s="75"/>
      <c r="U236" s="14"/>
      <c r="V236" s="14"/>
      <c r="W236" s="75"/>
      <c r="X236" s="14"/>
      <c r="Y236" s="14"/>
      <c r="Z236" s="14"/>
      <c r="AA236" s="58"/>
      <c r="AB236" s="58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</row>
    <row r="237" spans="7:40">
      <c r="G237" s="14"/>
      <c r="H237" s="14"/>
      <c r="I237" s="157"/>
      <c r="J237" s="157"/>
      <c r="K237" s="157"/>
      <c r="L237" s="157"/>
      <c r="M237" s="14"/>
      <c r="N237" s="14"/>
      <c r="O237" s="14"/>
      <c r="P237" s="14"/>
      <c r="Q237" s="157"/>
      <c r="R237" s="157"/>
      <c r="S237" s="75"/>
      <c r="T237" s="75"/>
      <c r="U237" s="14"/>
      <c r="V237" s="14"/>
      <c r="W237" s="75"/>
      <c r="X237" s="14"/>
      <c r="Y237" s="14"/>
      <c r="Z237" s="14"/>
      <c r="AA237" s="58"/>
      <c r="AB237" s="58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</row>
    <row r="238" spans="7:40">
      <c r="G238" s="14"/>
      <c r="H238" s="14"/>
      <c r="I238" s="157"/>
      <c r="J238" s="157"/>
      <c r="K238" s="157"/>
      <c r="L238" s="157"/>
      <c r="M238" s="14"/>
      <c r="N238" s="14"/>
      <c r="O238" s="14"/>
      <c r="P238" s="14"/>
      <c r="Q238" s="157"/>
      <c r="R238" s="157"/>
      <c r="S238" s="75"/>
      <c r="T238" s="75"/>
      <c r="U238" s="14"/>
      <c r="V238" s="14"/>
      <c r="W238" s="75"/>
      <c r="X238" s="14"/>
      <c r="Y238" s="14"/>
      <c r="Z238" s="14"/>
      <c r="AA238" s="58"/>
      <c r="AB238" s="58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</row>
    <row r="239" spans="7:40">
      <c r="G239" s="14"/>
      <c r="H239" s="14"/>
      <c r="I239" s="157"/>
      <c r="J239" s="157"/>
      <c r="K239" s="157"/>
      <c r="L239" s="157"/>
      <c r="M239" s="14"/>
      <c r="N239" s="14"/>
      <c r="O239" s="14"/>
      <c r="P239" s="14"/>
      <c r="Q239" s="157"/>
      <c r="R239" s="157"/>
      <c r="S239" s="75"/>
      <c r="T239" s="75"/>
      <c r="U239" s="14"/>
      <c r="V239" s="14"/>
      <c r="W239" s="75"/>
      <c r="X239" s="14"/>
      <c r="Y239" s="14"/>
      <c r="Z239" s="14"/>
      <c r="AA239" s="58"/>
      <c r="AB239" s="58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</row>
    <row r="240" spans="7:40">
      <c r="G240" s="14"/>
      <c r="H240" s="14"/>
      <c r="I240" s="157"/>
      <c r="J240" s="157"/>
      <c r="K240" s="157"/>
      <c r="L240" s="157"/>
      <c r="M240" s="14"/>
      <c r="N240" s="14"/>
      <c r="O240" s="14"/>
      <c r="P240" s="14"/>
      <c r="Q240" s="157"/>
      <c r="R240" s="157"/>
      <c r="S240" s="75"/>
      <c r="T240" s="75"/>
      <c r="U240" s="14"/>
      <c r="V240" s="14"/>
      <c r="W240" s="75"/>
      <c r="X240" s="14"/>
      <c r="Y240" s="14"/>
      <c r="Z240" s="14"/>
      <c r="AA240" s="58"/>
      <c r="AB240" s="58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</row>
    <row r="241" spans="7:40">
      <c r="G241" s="14"/>
      <c r="H241" s="14"/>
      <c r="I241" s="157"/>
      <c r="J241" s="157"/>
      <c r="K241" s="157"/>
      <c r="L241" s="157"/>
      <c r="M241" s="14"/>
      <c r="N241" s="14"/>
      <c r="O241" s="14"/>
      <c r="P241" s="14"/>
      <c r="Q241" s="157"/>
      <c r="R241" s="157"/>
      <c r="S241" s="75"/>
      <c r="T241" s="75"/>
      <c r="U241" s="14"/>
      <c r="V241" s="14"/>
      <c r="W241" s="75"/>
      <c r="X241" s="14"/>
      <c r="Y241" s="14"/>
      <c r="Z241" s="14"/>
      <c r="AA241" s="58"/>
      <c r="AB241" s="58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</row>
    <row r="242" spans="7:40">
      <c r="G242" s="14"/>
      <c r="H242" s="14"/>
      <c r="I242" s="157"/>
      <c r="J242" s="157"/>
      <c r="K242" s="157"/>
      <c r="L242" s="157"/>
      <c r="M242" s="14"/>
      <c r="N242" s="14"/>
      <c r="O242" s="14"/>
      <c r="P242" s="14"/>
      <c r="Q242" s="157"/>
      <c r="R242" s="157"/>
      <c r="S242" s="75"/>
      <c r="T242" s="75"/>
      <c r="U242" s="14"/>
      <c r="V242" s="14"/>
      <c r="W242" s="75"/>
      <c r="X242" s="14"/>
      <c r="Y242" s="14"/>
      <c r="Z242" s="14"/>
      <c r="AA242" s="58"/>
      <c r="AB242" s="58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</row>
    <row r="243" spans="7:40">
      <c r="G243" s="14"/>
      <c r="H243" s="14"/>
      <c r="I243" s="157"/>
      <c r="J243" s="157"/>
      <c r="K243" s="157"/>
      <c r="L243" s="157"/>
      <c r="M243" s="14"/>
      <c r="N243" s="14"/>
      <c r="O243" s="14"/>
      <c r="P243" s="14"/>
      <c r="Q243" s="157"/>
      <c r="R243" s="157"/>
      <c r="S243" s="75"/>
      <c r="T243" s="75"/>
      <c r="U243" s="14"/>
      <c r="V243" s="14"/>
      <c r="W243" s="75"/>
      <c r="X243" s="14"/>
      <c r="Y243" s="14"/>
      <c r="Z243" s="14"/>
      <c r="AA243" s="58"/>
      <c r="AB243" s="58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</row>
    <row r="244" spans="7:40">
      <c r="G244" s="14"/>
      <c r="H244" s="14"/>
      <c r="I244" s="157"/>
      <c r="J244" s="157"/>
      <c r="K244" s="157"/>
      <c r="L244" s="157"/>
      <c r="M244" s="14"/>
      <c r="N244" s="14"/>
      <c r="O244" s="14"/>
      <c r="P244" s="14"/>
      <c r="Q244" s="157"/>
      <c r="R244" s="157"/>
      <c r="S244" s="75"/>
      <c r="T244" s="75"/>
      <c r="U244" s="14"/>
      <c r="V244" s="14"/>
      <c r="W244" s="75"/>
      <c r="X244" s="14"/>
      <c r="Y244" s="14"/>
      <c r="Z244" s="14"/>
      <c r="AA244" s="58"/>
      <c r="AB244" s="58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</row>
    <row r="245" spans="7:40">
      <c r="G245" s="14"/>
      <c r="H245" s="14"/>
      <c r="I245" s="157"/>
      <c r="J245" s="157"/>
      <c r="K245" s="157"/>
      <c r="L245" s="157"/>
      <c r="M245" s="14"/>
      <c r="N245" s="14"/>
      <c r="O245" s="14"/>
      <c r="P245" s="14"/>
      <c r="Q245" s="157"/>
      <c r="R245" s="157"/>
      <c r="S245" s="75"/>
      <c r="T245" s="75"/>
      <c r="U245" s="14"/>
      <c r="V245" s="14"/>
      <c r="W245" s="75"/>
      <c r="X245" s="14"/>
      <c r="Y245" s="14"/>
      <c r="Z245" s="14"/>
      <c r="AA245" s="58"/>
      <c r="AB245" s="58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</row>
    <row r="246" spans="7:40">
      <c r="G246" s="14"/>
      <c r="H246" s="14"/>
      <c r="I246" s="157"/>
      <c r="J246" s="157"/>
      <c r="K246" s="157"/>
      <c r="L246" s="157"/>
      <c r="M246" s="14"/>
      <c r="N246" s="14"/>
      <c r="O246" s="14"/>
      <c r="P246" s="14"/>
      <c r="Q246" s="157"/>
      <c r="R246" s="157"/>
      <c r="S246" s="75"/>
      <c r="T246" s="75"/>
      <c r="U246" s="14"/>
      <c r="V246" s="14"/>
      <c r="W246" s="75"/>
      <c r="X246" s="14"/>
      <c r="Y246" s="14"/>
      <c r="Z246" s="14"/>
      <c r="AA246" s="58"/>
      <c r="AB246" s="58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</row>
    <row r="247" spans="7:40">
      <c r="G247" s="14"/>
      <c r="H247" s="14"/>
      <c r="I247" s="157"/>
      <c r="J247" s="157"/>
      <c r="K247" s="157"/>
      <c r="L247" s="157"/>
      <c r="M247" s="14"/>
      <c r="N247" s="14"/>
      <c r="O247" s="14"/>
      <c r="P247" s="14"/>
      <c r="Q247" s="157"/>
      <c r="R247" s="157"/>
      <c r="S247" s="75"/>
      <c r="T247" s="75"/>
      <c r="U247" s="14"/>
      <c r="V247" s="14"/>
      <c r="W247" s="75"/>
      <c r="X247" s="14"/>
      <c r="Y247" s="14"/>
      <c r="Z247" s="14"/>
      <c r="AA247" s="58"/>
      <c r="AB247" s="58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</row>
    <row r="248" spans="7:40">
      <c r="G248" s="14"/>
      <c r="H248" s="14"/>
      <c r="I248" s="157"/>
      <c r="J248" s="157"/>
      <c r="K248" s="157"/>
      <c r="L248" s="157"/>
      <c r="M248" s="14"/>
      <c r="N248" s="14"/>
      <c r="O248" s="14"/>
      <c r="P248" s="14"/>
      <c r="Q248" s="157"/>
      <c r="R248" s="157"/>
      <c r="S248" s="75"/>
      <c r="T248" s="75"/>
      <c r="U248" s="14"/>
      <c r="V248" s="14"/>
      <c r="W248" s="75"/>
      <c r="X248" s="14"/>
      <c r="Y248" s="14"/>
      <c r="Z248" s="14"/>
      <c r="AA248" s="58"/>
      <c r="AB248" s="58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</row>
    <row r="249" spans="7:40">
      <c r="G249" s="14"/>
      <c r="H249" s="14"/>
      <c r="I249" s="157"/>
      <c r="J249" s="157"/>
      <c r="K249" s="157"/>
      <c r="L249" s="157"/>
      <c r="M249" s="14"/>
      <c r="N249" s="14"/>
      <c r="O249" s="14"/>
      <c r="P249" s="14"/>
      <c r="Q249" s="157"/>
      <c r="R249" s="157"/>
      <c r="S249" s="75"/>
      <c r="T249" s="75"/>
      <c r="U249" s="14"/>
      <c r="V249" s="14"/>
      <c r="W249" s="75"/>
      <c r="X249" s="14"/>
      <c r="Y249" s="14"/>
      <c r="Z249" s="14"/>
      <c r="AA249" s="58"/>
      <c r="AB249" s="58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</row>
    <row r="250" spans="7:40">
      <c r="G250" s="14"/>
      <c r="H250" s="14"/>
      <c r="I250" s="157"/>
      <c r="J250" s="157"/>
      <c r="K250" s="157"/>
      <c r="L250" s="157"/>
      <c r="M250" s="14"/>
      <c r="N250" s="14"/>
      <c r="O250" s="14"/>
      <c r="P250" s="14"/>
      <c r="Q250" s="157"/>
      <c r="R250" s="157"/>
      <c r="S250" s="75"/>
      <c r="T250" s="75"/>
      <c r="U250" s="14"/>
      <c r="V250" s="14"/>
      <c r="W250" s="75"/>
      <c r="X250" s="14"/>
      <c r="Y250" s="14"/>
      <c r="Z250" s="14"/>
      <c r="AA250" s="58"/>
      <c r="AB250" s="58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</row>
    <row r="251" spans="7:40">
      <c r="G251" s="14"/>
      <c r="H251" s="14"/>
      <c r="I251" s="157"/>
      <c r="J251" s="157"/>
      <c r="K251" s="157"/>
      <c r="L251" s="157"/>
      <c r="M251" s="14"/>
      <c r="N251" s="14"/>
      <c r="O251" s="14"/>
      <c r="P251" s="14"/>
      <c r="Q251" s="157"/>
      <c r="R251" s="157"/>
      <c r="S251" s="75"/>
      <c r="T251" s="75"/>
      <c r="U251" s="14"/>
      <c r="V251" s="14"/>
      <c r="W251" s="75"/>
      <c r="X251" s="14"/>
      <c r="Y251" s="14"/>
      <c r="Z251" s="14"/>
      <c r="AA251" s="58"/>
      <c r="AB251" s="58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</row>
    <row r="252" spans="7:40">
      <c r="G252" s="14"/>
      <c r="H252" s="14"/>
      <c r="I252" s="157"/>
      <c r="J252" s="157"/>
      <c r="K252" s="157"/>
      <c r="L252" s="157"/>
      <c r="M252" s="14"/>
      <c r="N252" s="14"/>
      <c r="O252" s="14"/>
      <c r="P252" s="14"/>
      <c r="Q252" s="157"/>
      <c r="R252" s="157"/>
      <c r="S252" s="75"/>
      <c r="T252" s="75"/>
      <c r="U252" s="14"/>
      <c r="V252" s="14"/>
      <c r="W252" s="75"/>
      <c r="X252" s="14"/>
      <c r="Y252" s="14"/>
      <c r="Z252" s="14"/>
      <c r="AA252" s="58"/>
      <c r="AB252" s="58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</row>
    <row r="253" spans="7:40">
      <c r="G253" s="14"/>
      <c r="H253" s="14"/>
      <c r="I253" s="157"/>
      <c r="J253" s="157"/>
      <c r="K253" s="157"/>
      <c r="L253" s="157"/>
      <c r="M253" s="14"/>
      <c r="N253" s="14"/>
      <c r="O253" s="14"/>
      <c r="P253" s="14"/>
      <c r="Q253" s="157"/>
      <c r="R253" s="157"/>
      <c r="S253" s="75"/>
      <c r="T253" s="75"/>
      <c r="U253" s="14"/>
      <c r="V253" s="14"/>
      <c r="W253" s="75"/>
      <c r="X253" s="14"/>
      <c r="Y253" s="14"/>
      <c r="Z253" s="14"/>
      <c r="AA253" s="58"/>
      <c r="AB253" s="58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</row>
    <row r="254" spans="7:40">
      <c r="G254" s="14"/>
      <c r="H254" s="14"/>
      <c r="I254" s="157"/>
      <c r="J254" s="157"/>
      <c r="K254" s="157"/>
      <c r="L254" s="157"/>
      <c r="M254" s="14"/>
      <c r="N254" s="14"/>
      <c r="O254" s="14"/>
      <c r="P254" s="14"/>
      <c r="Q254" s="157"/>
      <c r="R254" s="157"/>
      <c r="S254" s="75"/>
      <c r="T254" s="75"/>
      <c r="U254" s="14"/>
      <c r="V254" s="14"/>
      <c r="W254" s="75"/>
      <c r="X254" s="14"/>
      <c r="Y254" s="14"/>
      <c r="Z254" s="14"/>
      <c r="AA254" s="58"/>
      <c r="AB254" s="58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</row>
    <row r="255" spans="7:40">
      <c r="G255" s="14"/>
      <c r="H255" s="14"/>
      <c r="I255" s="157"/>
      <c r="J255" s="157"/>
      <c r="K255" s="157"/>
      <c r="L255" s="157"/>
      <c r="M255" s="14"/>
      <c r="N255" s="14"/>
      <c r="O255" s="14"/>
      <c r="P255" s="14"/>
      <c r="Q255" s="157"/>
      <c r="R255" s="157"/>
      <c r="S255" s="75"/>
      <c r="T255" s="75"/>
      <c r="U255" s="14"/>
      <c r="V255" s="14"/>
      <c r="W255" s="75"/>
      <c r="X255" s="14"/>
      <c r="Y255" s="14"/>
      <c r="Z255" s="14"/>
      <c r="AA255" s="58"/>
      <c r="AB255" s="58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</row>
    <row r="256" spans="7:40">
      <c r="G256" s="14"/>
      <c r="H256" s="14"/>
      <c r="I256" s="157"/>
      <c r="J256" s="157"/>
      <c r="K256" s="157"/>
      <c r="L256" s="157"/>
      <c r="M256" s="14"/>
      <c r="N256" s="14"/>
      <c r="O256" s="14"/>
      <c r="P256" s="14"/>
      <c r="Q256" s="157"/>
      <c r="R256" s="157"/>
      <c r="S256" s="75"/>
      <c r="T256" s="75"/>
      <c r="U256" s="14"/>
      <c r="V256" s="14"/>
      <c r="W256" s="75"/>
      <c r="X256" s="14"/>
      <c r="Y256" s="14"/>
      <c r="Z256" s="14"/>
      <c r="AA256" s="58"/>
      <c r="AB256" s="58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</row>
    <row r="257" spans="7:40">
      <c r="G257" s="14"/>
      <c r="H257" s="14"/>
      <c r="I257" s="157"/>
      <c r="J257" s="157"/>
      <c r="K257" s="157"/>
      <c r="L257" s="157"/>
      <c r="M257" s="14"/>
      <c r="N257" s="14"/>
      <c r="O257" s="14"/>
      <c r="P257" s="14"/>
      <c r="Q257" s="157"/>
      <c r="R257" s="157"/>
      <c r="S257" s="75"/>
      <c r="T257" s="75"/>
      <c r="U257" s="14"/>
      <c r="V257" s="14"/>
      <c r="W257" s="75"/>
      <c r="X257" s="14"/>
      <c r="Y257" s="14"/>
      <c r="Z257" s="14"/>
      <c r="AA257" s="58"/>
      <c r="AB257" s="58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</row>
    <row r="258" spans="7:40">
      <c r="G258" s="14"/>
      <c r="H258" s="14"/>
      <c r="I258" s="157"/>
      <c r="J258" s="157"/>
      <c r="K258" s="157"/>
      <c r="L258" s="157"/>
      <c r="M258" s="14"/>
      <c r="N258" s="14"/>
      <c r="O258" s="14"/>
      <c r="P258" s="14"/>
      <c r="Q258" s="157"/>
      <c r="R258" s="157"/>
      <c r="S258" s="75"/>
      <c r="T258" s="75"/>
      <c r="U258" s="14"/>
      <c r="V258" s="14"/>
      <c r="W258" s="75"/>
      <c r="X258" s="14"/>
      <c r="Y258" s="14"/>
      <c r="Z258" s="14"/>
      <c r="AA258" s="58"/>
      <c r="AB258" s="58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</row>
    <row r="259" spans="7:40">
      <c r="G259" s="14"/>
      <c r="H259" s="14"/>
      <c r="I259" s="157"/>
      <c r="J259" s="157"/>
      <c r="K259" s="157"/>
      <c r="L259" s="157"/>
      <c r="M259" s="14"/>
      <c r="N259" s="14"/>
      <c r="O259" s="14"/>
      <c r="P259" s="14"/>
      <c r="Q259" s="157"/>
      <c r="R259" s="157"/>
      <c r="S259" s="75"/>
      <c r="T259" s="75"/>
      <c r="U259" s="14"/>
      <c r="V259" s="14"/>
      <c r="W259" s="75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</row>
    <row r="260" spans="7:40">
      <c r="G260" s="14"/>
      <c r="H260" s="14"/>
      <c r="I260" s="157"/>
      <c r="J260" s="157"/>
      <c r="K260" s="157"/>
      <c r="L260" s="157"/>
      <c r="M260" s="14"/>
      <c r="N260" s="14"/>
      <c r="O260" s="14"/>
      <c r="P260" s="14"/>
      <c r="Q260" s="157"/>
      <c r="R260" s="157"/>
      <c r="S260" s="75"/>
      <c r="T260" s="75"/>
      <c r="U260" s="14"/>
      <c r="V260" s="14"/>
      <c r="W260" s="75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</row>
    <row r="261" spans="7:40">
      <c r="G261" s="14"/>
      <c r="H261" s="14"/>
      <c r="I261" s="157"/>
      <c r="J261" s="157"/>
      <c r="K261" s="157"/>
      <c r="L261" s="157"/>
      <c r="M261" s="14"/>
      <c r="N261" s="14"/>
      <c r="O261" s="14"/>
      <c r="P261" s="14"/>
      <c r="Q261" s="157"/>
      <c r="R261" s="157"/>
      <c r="S261" s="75"/>
      <c r="T261" s="75"/>
      <c r="U261" s="14"/>
      <c r="V261" s="14"/>
      <c r="W261" s="75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</row>
    <row r="262" spans="7:40">
      <c r="G262" s="14"/>
      <c r="H262" s="14"/>
      <c r="I262" s="157"/>
      <c r="J262" s="157"/>
      <c r="K262" s="157"/>
      <c r="L262" s="157"/>
      <c r="M262" s="31"/>
      <c r="N262" s="31"/>
      <c r="O262" s="31"/>
      <c r="P262" s="31"/>
      <c r="Q262" s="158"/>
      <c r="R262" s="158"/>
      <c r="S262" s="76"/>
      <c r="T262" s="76"/>
      <c r="U262" s="31"/>
      <c r="V262" s="31"/>
      <c r="W262" s="76"/>
      <c r="X262" s="31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</row>
    <row r="263" spans="7:40">
      <c r="G263" s="14"/>
      <c r="H263" s="14"/>
      <c r="I263" s="157"/>
      <c r="J263" s="157"/>
      <c r="K263" s="157"/>
      <c r="L263" s="158"/>
      <c r="M263" s="35"/>
      <c r="N263" s="35"/>
      <c r="O263" s="35"/>
      <c r="P263" s="35"/>
      <c r="Q263" s="159"/>
      <c r="R263" s="159"/>
      <c r="S263" s="77"/>
      <c r="T263" s="77"/>
      <c r="U263" s="35"/>
      <c r="V263" s="35"/>
      <c r="W263" s="77"/>
      <c r="X263" s="35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</row>
    <row r="264" spans="7:40">
      <c r="G264" s="14"/>
      <c r="H264" s="14"/>
      <c r="I264" s="157"/>
      <c r="J264" s="157"/>
      <c r="K264" s="157"/>
      <c r="L264" s="159"/>
      <c r="M264" s="35"/>
      <c r="N264" s="35"/>
      <c r="O264" s="35"/>
      <c r="P264" s="35"/>
      <c r="Q264" s="159"/>
      <c r="R264" s="159"/>
      <c r="S264" s="77"/>
      <c r="T264" s="77"/>
      <c r="U264" s="35"/>
      <c r="V264" s="35"/>
      <c r="W264" s="77"/>
      <c r="X264" s="35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</row>
    <row r="265" spans="7:40">
      <c r="G265" s="14"/>
      <c r="H265" s="14"/>
      <c r="I265" s="157"/>
      <c r="J265" s="157"/>
      <c r="K265" s="157"/>
      <c r="L265" s="159"/>
      <c r="M265" s="35"/>
      <c r="N265" s="35"/>
      <c r="O265" s="35"/>
      <c r="P265" s="35"/>
      <c r="Q265" s="159"/>
      <c r="R265" s="159"/>
      <c r="S265" s="77"/>
      <c r="T265" s="77"/>
      <c r="U265" s="35"/>
      <c r="V265" s="35"/>
      <c r="W265" s="77"/>
      <c r="X265" s="35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</row>
    <row r="266" spans="7:40">
      <c r="G266" s="14"/>
      <c r="H266" s="14"/>
      <c r="I266" s="157"/>
      <c r="J266" s="157"/>
      <c r="K266" s="157"/>
      <c r="L266" s="159"/>
      <c r="M266" s="35"/>
      <c r="N266" s="35"/>
      <c r="O266" s="35"/>
      <c r="P266" s="35"/>
      <c r="Q266" s="159"/>
      <c r="R266" s="159"/>
      <c r="S266" s="77"/>
      <c r="T266" s="77"/>
      <c r="U266" s="35"/>
      <c r="V266" s="35"/>
      <c r="W266" s="77"/>
      <c r="X266" s="35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</row>
    <row r="267" spans="7:40">
      <c r="G267" s="14"/>
      <c r="H267" s="14"/>
      <c r="I267" s="157"/>
      <c r="J267" s="157"/>
      <c r="K267" s="157"/>
      <c r="L267" s="159"/>
      <c r="M267" s="35"/>
      <c r="N267" s="35"/>
      <c r="O267" s="35"/>
      <c r="P267" s="35"/>
      <c r="Q267" s="159"/>
      <c r="R267" s="159"/>
      <c r="S267" s="77"/>
      <c r="T267" s="77"/>
      <c r="U267" s="35"/>
      <c r="V267" s="35"/>
      <c r="W267" s="77"/>
      <c r="X267" s="35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</row>
    <row r="268" spans="7:40">
      <c r="G268" s="14"/>
      <c r="H268" s="14"/>
      <c r="I268" s="157"/>
      <c r="J268" s="157"/>
      <c r="K268" s="157"/>
      <c r="L268" s="159"/>
      <c r="M268" s="35"/>
      <c r="N268" s="35"/>
      <c r="O268" s="35"/>
      <c r="P268" s="35"/>
      <c r="Q268" s="159"/>
      <c r="R268" s="159"/>
      <c r="S268" s="77"/>
      <c r="T268" s="77"/>
      <c r="U268" s="35"/>
      <c r="V268" s="35"/>
      <c r="W268" s="77"/>
      <c r="X268" s="35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</row>
    <row r="269" spans="7:40">
      <c r="G269" s="14"/>
      <c r="H269" s="14"/>
      <c r="I269" s="157"/>
      <c r="J269" s="157"/>
      <c r="K269" s="157"/>
      <c r="L269" s="159"/>
      <c r="M269" s="35"/>
      <c r="N269" s="35"/>
      <c r="O269" s="35"/>
      <c r="P269" s="35"/>
      <c r="Q269" s="159"/>
      <c r="R269" s="159"/>
      <c r="S269" s="77"/>
      <c r="T269" s="77"/>
      <c r="U269" s="35"/>
      <c r="V269" s="35"/>
      <c r="W269" s="77"/>
      <c r="X269" s="35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</row>
    <row r="270" spans="7:40">
      <c r="G270" s="14"/>
      <c r="H270" s="14"/>
      <c r="I270" s="157"/>
      <c r="J270" s="157"/>
      <c r="K270" s="157"/>
      <c r="L270" s="159"/>
      <c r="M270" s="35"/>
      <c r="N270" s="35"/>
      <c r="O270" s="35"/>
      <c r="P270" s="35"/>
      <c r="Q270" s="159"/>
      <c r="R270" s="159"/>
      <c r="S270" s="77"/>
      <c r="T270" s="77"/>
      <c r="U270" s="35"/>
      <c r="V270" s="35"/>
      <c r="W270" s="77"/>
      <c r="X270" s="35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</row>
    <row r="271" spans="7:40">
      <c r="G271" s="14"/>
      <c r="H271" s="14"/>
      <c r="I271" s="157"/>
      <c r="J271" s="157"/>
      <c r="K271" s="157"/>
      <c r="L271" s="159"/>
      <c r="M271" s="35"/>
      <c r="N271" s="35"/>
      <c r="O271" s="35"/>
      <c r="P271" s="35"/>
      <c r="Q271" s="159"/>
      <c r="R271" s="159"/>
      <c r="S271" s="77"/>
      <c r="T271" s="77"/>
      <c r="U271" s="35"/>
      <c r="V271" s="35"/>
      <c r="W271" s="77"/>
      <c r="X271" s="35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</row>
    <row r="272" spans="7:40">
      <c r="G272" s="14"/>
      <c r="H272" s="14"/>
      <c r="I272" s="157"/>
      <c r="J272" s="157"/>
      <c r="K272" s="157"/>
      <c r="L272" s="159"/>
      <c r="M272" s="35"/>
      <c r="N272" s="35"/>
      <c r="O272" s="35"/>
      <c r="P272" s="35"/>
      <c r="Q272" s="159"/>
      <c r="R272" s="159"/>
      <c r="S272" s="77"/>
      <c r="T272" s="77"/>
      <c r="U272" s="35"/>
      <c r="V272" s="35"/>
      <c r="W272" s="77"/>
      <c r="X272" s="35"/>
      <c r="Y272" s="31"/>
      <c r="Z272" s="31"/>
      <c r="AA272" s="31"/>
      <c r="AK272" s="14"/>
      <c r="AL272" s="14"/>
      <c r="AM272" s="14"/>
      <c r="AN272" s="14"/>
    </row>
    <row r="273" spans="1:40">
      <c r="G273" s="14"/>
      <c r="H273" s="14"/>
      <c r="I273" s="157"/>
      <c r="J273" s="157"/>
      <c r="K273" s="157"/>
      <c r="L273" s="159"/>
      <c r="M273" s="35"/>
      <c r="N273" s="35"/>
      <c r="O273" s="35"/>
      <c r="P273" s="35"/>
      <c r="Q273" s="159"/>
      <c r="R273" s="159"/>
      <c r="S273" s="77"/>
      <c r="T273" s="77"/>
      <c r="U273" s="35"/>
      <c r="V273" s="35"/>
      <c r="W273" s="77"/>
      <c r="X273" s="35"/>
      <c r="Y273" s="35"/>
      <c r="Z273" s="35"/>
      <c r="AA273" s="35"/>
      <c r="AK273" s="14"/>
      <c r="AL273" s="14"/>
      <c r="AM273" s="14"/>
      <c r="AN273" s="14"/>
    </row>
    <row r="274" spans="1:40">
      <c r="B274" s="31"/>
      <c r="C274" s="31"/>
      <c r="D274" s="31"/>
      <c r="E274" s="31"/>
      <c r="F274" s="31"/>
      <c r="G274" s="31"/>
      <c r="H274" s="31"/>
      <c r="I274" s="158"/>
      <c r="J274" s="158"/>
      <c r="K274" s="158"/>
      <c r="L274" s="159"/>
      <c r="M274" s="35"/>
      <c r="N274" s="35"/>
      <c r="O274" s="35"/>
      <c r="P274" s="35"/>
      <c r="Q274" s="159"/>
      <c r="R274" s="159"/>
      <c r="S274" s="77"/>
      <c r="T274" s="77"/>
      <c r="U274" s="35"/>
      <c r="V274" s="35"/>
      <c r="W274" s="77"/>
      <c r="X274" s="35"/>
      <c r="Y274" s="35"/>
      <c r="Z274" s="35"/>
      <c r="AA274" s="35"/>
      <c r="AK274" s="14"/>
      <c r="AL274" s="14"/>
      <c r="AM274" s="14"/>
      <c r="AN274" s="14"/>
    </row>
    <row r="275" spans="1:40">
      <c r="B275" s="35"/>
      <c r="C275" s="35"/>
      <c r="D275" s="35"/>
      <c r="E275" s="35"/>
      <c r="F275" s="35"/>
      <c r="G275" s="35"/>
      <c r="H275" s="35"/>
      <c r="I275" s="159"/>
      <c r="J275" s="159"/>
      <c r="K275" s="159"/>
      <c r="L275" s="159"/>
      <c r="M275" s="35"/>
      <c r="N275" s="35"/>
      <c r="O275" s="35"/>
      <c r="P275" s="35"/>
      <c r="Q275" s="159"/>
      <c r="R275" s="159"/>
      <c r="S275" s="77"/>
      <c r="T275" s="77"/>
      <c r="U275" s="35"/>
      <c r="V275" s="35"/>
      <c r="W275" s="77"/>
      <c r="X275" s="35"/>
      <c r="Y275" s="35"/>
      <c r="Z275" s="35"/>
      <c r="AA275" s="35"/>
      <c r="AK275" s="14"/>
      <c r="AL275" s="14"/>
      <c r="AM275" s="14"/>
      <c r="AN275" s="14"/>
    </row>
    <row r="276" spans="1:40">
      <c r="B276" s="35"/>
      <c r="C276" s="35"/>
      <c r="D276" s="35"/>
      <c r="E276" s="35"/>
      <c r="F276" s="35"/>
      <c r="G276" s="35"/>
      <c r="H276" s="35"/>
      <c r="I276" s="159"/>
      <c r="J276" s="159"/>
      <c r="K276" s="159"/>
      <c r="L276" s="159"/>
      <c r="M276" s="35"/>
      <c r="N276" s="35"/>
      <c r="O276" s="35"/>
      <c r="P276" s="35"/>
      <c r="Q276" s="159"/>
      <c r="R276" s="159"/>
      <c r="S276" s="77"/>
      <c r="T276" s="77"/>
      <c r="U276" s="35"/>
      <c r="V276" s="35"/>
      <c r="W276" s="77"/>
      <c r="X276" s="35"/>
      <c r="Y276" s="35"/>
      <c r="Z276" s="35"/>
      <c r="AA276" s="35"/>
      <c r="AK276" s="14"/>
      <c r="AL276" s="14"/>
      <c r="AM276" s="14"/>
      <c r="AN276" s="14"/>
    </row>
    <row r="277" spans="1:40">
      <c r="B277" s="35"/>
      <c r="C277" s="35"/>
      <c r="D277" s="35"/>
      <c r="E277" s="35"/>
      <c r="F277" s="35"/>
      <c r="G277" s="35"/>
      <c r="H277" s="35"/>
      <c r="I277" s="159"/>
      <c r="J277" s="159"/>
      <c r="K277" s="159"/>
      <c r="L277" s="159"/>
      <c r="M277" s="35"/>
      <c r="N277" s="35"/>
      <c r="O277" s="35"/>
      <c r="P277" s="35"/>
      <c r="Q277" s="159"/>
      <c r="R277" s="159"/>
      <c r="S277" s="77"/>
      <c r="T277" s="77"/>
      <c r="U277" s="35"/>
      <c r="V277" s="35"/>
      <c r="W277" s="77"/>
      <c r="X277" s="35"/>
      <c r="Y277" s="35"/>
      <c r="Z277" s="35"/>
      <c r="AA277" s="35"/>
      <c r="AK277" s="14"/>
      <c r="AL277" s="14"/>
      <c r="AM277" s="14"/>
      <c r="AN277" s="14"/>
    </row>
    <row r="278" spans="1:40">
      <c r="B278" s="35"/>
      <c r="C278" s="35"/>
      <c r="D278" s="35"/>
      <c r="E278" s="35"/>
      <c r="F278" s="35"/>
      <c r="G278" s="35"/>
      <c r="H278" s="35"/>
      <c r="I278" s="159"/>
      <c r="J278" s="159"/>
      <c r="K278" s="159"/>
      <c r="L278" s="159"/>
      <c r="M278" s="35"/>
      <c r="N278" s="35"/>
      <c r="O278" s="35"/>
      <c r="P278" s="35"/>
      <c r="Q278" s="159"/>
      <c r="R278" s="159"/>
      <c r="S278" s="77"/>
      <c r="T278" s="77"/>
      <c r="U278" s="35"/>
      <c r="V278" s="35"/>
      <c r="W278" s="77"/>
      <c r="X278" s="35"/>
      <c r="Y278" s="35"/>
      <c r="Z278" s="35"/>
      <c r="AA278" s="35"/>
      <c r="AM278" s="14"/>
      <c r="AN278" s="14"/>
    </row>
    <row r="279" spans="1:40">
      <c r="B279" s="35"/>
      <c r="C279" s="35"/>
      <c r="D279" s="35"/>
      <c r="E279" s="35"/>
      <c r="F279" s="35"/>
      <c r="G279" s="35"/>
      <c r="H279" s="35"/>
      <c r="I279" s="159"/>
      <c r="J279" s="159"/>
      <c r="K279" s="159"/>
      <c r="L279" s="159"/>
      <c r="M279" s="35"/>
      <c r="N279" s="35"/>
      <c r="O279" s="35"/>
      <c r="P279" s="35"/>
      <c r="Q279" s="159"/>
      <c r="R279" s="159"/>
      <c r="S279" s="77"/>
      <c r="T279" s="77"/>
      <c r="U279" s="35"/>
      <c r="V279" s="35"/>
      <c r="W279" s="77"/>
      <c r="X279" s="35"/>
      <c r="Y279" s="35"/>
      <c r="Z279" s="35"/>
      <c r="AA279" s="35"/>
      <c r="AM279" s="14"/>
      <c r="AN279" s="14"/>
    </row>
    <row r="280" spans="1:40">
      <c r="B280" s="35"/>
      <c r="C280" s="35"/>
      <c r="D280" s="35"/>
      <c r="E280" s="35"/>
      <c r="F280" s="35"/>
      <c r="G280" s="35"/>
      <c r="H280" s="35"/>
      <c r="I280" s="159"/>
      <c r="J280" s="159"/>
      <c r="K280" s="159"/>
      <c r="L280" s="159"/>
      <c r="M280" s="35"/>
      <c r="N280" s="35"/>
      <c r="O280" s="35"/>
      <c r="P280" s="35"/>
      <c r="Q280" s="159"/>
      <c r="R280" s="159"/>
      <c r="S280" s="77"/>
      <c r="T280" s="77"/>
      <c r="U280" s="35"/>
      <c r="V280" s="35"/>
      <c r="W280" s="77"/>
      <c r="X280" s="35"/>
      <c r="Y280" s="35"/>
      <c r="Z280" s="35"/>
      <c r="AA280" s="35"/>
      <c r="AM280" s="14"/>
      <c r="AN280" s="14"/>
    </row>
    <row r="281" spans="1:40">
      <c r="B281" s="35"/>
      <c r="C281" s="35"/>
      <c r="D281" s="35"/>
      <c r="E281" s="35"/>
      <c r="F281" s="35"/>
      <c r="G281" s="35"/>
      <c r="H281" s="35"/>
      <c r="I281" s="159"/>
      <c r="J281" s="159"/>
      <c r="K281" s="159"/>
      <c r="L281" s="159"/>
      <c r="M281" s="35"/>
      <c r="N281" s="35"/>
      <c r="O281" s="35"/>
      <c r="P281" s="35"/>
      <c r="Q281" s="159"/>
      <c r="R281" s="159"/>
      <c r="S281" s="77"/>
      <c r="T281" s="77"/>
      <c r="U281" s="35"/>
      <c r="V281" s="35"/>
      <c r="W281" s="77"/>
      <c r="X281" s="35"/>
      <c r="Y281" s="35"/>
      <c r="Z281" s="35"/>
      <c r="AA281" s="35"/>
      <c r="AM281" s="14"/>
      <c r="AN281" s="14"/>
    </row>
    <row r="282" spans="1:40">
      <c r="B282" s="35"/>
      <c r="C282" s="35"/>
      <c r="D282" s="35"/>
      <c r="E282" s="35"/>
      <c r="F282" s="35"/>
      <c r="G282" s="35"/>
      <c r="H282" s="35"/>
      <c r="I282" s="159"/>
      <c r="J282" s="159"/>
      <c r="K282" s="159"/>
      <c r="L282" s="159"/>
      <c r="M282" s="35"/>
      <c r="N282" s="35"/>
      <c r="O282" s="35"/>
      <c r="P282" s="35"/>
      <c r="Q282" s="159"/>
      <c r="R282" s="159"/>
      <c r="S282" s="77"/>
      <c r="T282" s="77"/>
      <c r="U282" s="35"/>
      <c r="V282" s="35"/>
      <c r="W282" s="77"/>
      <c r="X282" s="35"/>
      <c r="Y282" s="35"/>
      <c r="Z282" s="35"/>
      <c r="AA282" s="35"/>
      <c r="AM282" s="14"/>
      <c r="AN282" s="14"/>
    </row>
    <row r="283" spans="1:40">
      <c r="B283" s="35"/>
      <c r="C283" s="35"/>
      <c r="D283" s="35"/>
      <c r="E283" s="35"/>
      <c r="F283" s="35"/>
      <c r="G283" s="35"/>
      <c r="H283" s="35"/>
      <c r="I283" s="159"/>
      <c r="J283" s="159"/>
      <c r="K283" s="159"/>
      <c r="L283" s="159"/>
      <c r="M283" s="35"/>
      <c r="N283" s="35"/>
      <c r="O283" s="35"/>
      <c r="P283" s="35"/>
      <c r="Q283" s="159"/>
      <c r="R283" s="159"/>
      <c r="S283" s="77"/>
      <c r="T283" s="77"/>
      <c r="U283" s="35"/>
      <c r="V283" s="35"/>
      <c r="W283" s="77"/>
      <c r="X283" s="35"/>
      <c r="Y283" s="35"/>
      <c r="Z283" s="35"/>
      <c r="AA283" s="35"/>
      <c r="AM283" s="14"/>
    </row>
    <row r="284" spans="1:40">
      <c r="A284" s="163"/>
      <c r="B284" s="35"/>
      <c r="C284" s="35"/>
      <c r="D284" s="35"/>
      <c r="E284" s="35"/>
      <c r="F284" s="35"/>
      <c r="G284" s="35"/>
      <c r="H284" s="35"/>
      <c r="I284" s="159"/>
      <c r="J284" s="159"/>
      <c r="K284" s="159"/>
      <c r="L284" s="159"/>
      <c r="M284" s="35"/>
      <c r="N284" s="35"/>
      <c r="O284" s="35"/>
      <c r="P284" s="35"/>
      <c r="Q284" s="159"/>
      <c r="R284" s="159"/>
      <c r="S284" s="77"/>
      <c r="T284" s="77"/>
      <c r="U284" s="35"/>
      <c r="V284" s="35"/>
      <c r="W284" s="77"/>
      <c r="X284" s="35"/>
      <c r="Y284" s="35"/>
      <c r="Z284" s="35"/>
      <c r="AA284" s="35"/>
    </row>
    <row r="285" spans="1:40">
      <c r="A285" s="164"/>
      <c r="B285" s="35"/>
      <c r="C285" s="35"/>
      <c r="D285" s="35"/>
      <c r="E285" s="35"/>
      <c r="F285" s="35"/>
      <c r="G285" s="35"/>
      <c r="H285" s="35"/>
      <c r="I285" s="159"/>
      <c r="J285" s="159"/>
      <c r="K285" s="159"/>
      <c r="L285" s="159"/>
      <c r="M285" s="35"/>
      <c r="N285" s="35"/>
      <c r="O285" s="35"/>
      <c r="P285" s="35"/>
      <c r="Q285" s="159"/>
      <c r="R285" s="159"/>
      <c r="S285" s="77"/>
      <c r="T285" s="77"/>
      <c r="U285" s="35"/>
      <c r="V285" s="35"/>
      <c r="W285" s="77"/>
      <c r="X285" s="35"/>
      <c r="Y285" s="35"/>
      <c r="Z285" s="35"/>
      <c r="AA285" s="35"/>
    </row>
    <row r="286" spans="1:40">
      <c r="A286" s="164"/>
      <c r="B286" s="35"/>
      <c r="C286" s="35"/>
      <c r="D286" s="35"/>
      <c r="E286" s="35"/>
      <c r="F286" s="35"/>
      <c r="G286" s="35"/>
      <c r="H286" s="35"/>
      <c r="I286" s="159"/>
      <c r="J286" s="159"/>
      <c r="K286" s="159"/>
      <c r="L286" s="159"/>
      <c r="M286" s="35"/>
      <c r="N286" s="35"/>
      <c r="O286" s="35"/>
      <c r="P286" s="35"/>
      <c r="Q286" s="159"/>
      <c r="R286" s="159"/>
      <c r="S286" s="77"/>
      <c r="T286" s="77"/>
      <c r="U286" s="35"/>
      <c r="V286" s="35"/>
      <c r="W286" s="77"/>
      <c r="X286" s="35"/>
      <c r="Y286" s="35"/>
      <c r="Z286" s="35"/>
      <c r="AA286" s="35"/>
    </row>
    <row r="287" spans="1:40">
      <c r="A287" s="164"/>
      <c r="B287" s="35"/>
      <c r="C287" s="35"/>
      <c r="D287" s="35"/>
      <c r="E287" s="35"/>
      <c r="F287" s="35"/>
      <c r="G287" s="35"/>
      <c r="H287" s="35"/>
      <c r="I287" s="159"/>
      <c r="J287" s="159"/>
      <c r="K287" s="159"/>
      <c r="L287" s="159"/>
      <c r="M287" s="35"/>
      <c r="N287" s="35"/>
      <c r="O287" s="35"/>
      <c r="P287" s="35"/>
      <c r="Q287" s="159"/>
      <c r="R287" s="159"/>
      <c r="S287" s="77"/>
      <c r="T287" s="77"/>
      <c r="U287" s="35"/>
      <c r="V287" s="35"/>
      <c r="W287" s="77"/>
      <c r="X287" s="35"/>
      <c r="Y287" s="35"/>
      <c r="Z287" s="35"/>
      <c r="AA287" s="35"/>
    </row>
    <row r="288" spans="1:40">
      <c r="A288" s="164"/>
      <c r="B288" s="35"/>
      <c r="C288" s="35"/>
      <c r="D288" s="35"/>
      <c r="E288" s="35"/>
      <c r="F288" s="35"/>
      <c r="G288" s="35"/>
      <c r="H288" s="35"/>
      <c r="I288" s="159"/>
      <c r="J288" s="159"/>
      <c r="K288" s="159"/>
      <c r="L288" s="159"/>
      <c r="M288" s="35"/>
      <c r="N288" s="35"/>
      <c r="O288" s="35"/>
      <c r="P288" s="35"/>
      <c r="Q288" s="159"/>
      <c r="R288" s="159"/>
      <c r="S288" s="77"/>
      <c r="T288" s="77"/>
      <c r="U288" s="35"/>
      <c r="V288" s="35"/>
      <c r="W288" s="77"/>
      <c r="X288" s="35"/>
      <c r="Y288" s="35"/>
      <c r="Z288" s="35"/>
      <c r="AA288" s="35"/>
    </row>
    <row r="289" spans="1:27">
      <c r="A289" s="164"/>
      <c r="B289" s="35"/>
      <c r="C289" s="35"/>
      <c r="D289" s="35"/>
      <c r="E289" s="35"/>
      <c r="F289" s="35"/>
      <c r="G289" s="35"/>
      <c r="H289" s="35"/>
      <c r="I289" s="159"/>
      <c r="J289" s="159"/>
      <c r="K289" s="159"/>
      <c r="L289" s="159"/>
      <c r="M289" s="35"/>
      <c r="N289" s="35"/>
      <c r="O289" s="35"/>
      <c r="P289" s="35"/>
      <c r="Q289" s="159"/>
      <c r="R289" s="159"/>
      <c r="S289" s="77"/>
      <c r="T289" s="77"/>
      <c r="U289" s="35"/>
      <c r="V289" s="35"/>
      <c r="W289" s="77"/>
      <c r="X289" s="35"/>
      <c r="Y289" s="35"/>
      <c r="Z289" s="35"/>
      <c r="AA289" s="35"/>
    </row>
    <row r="290" spans="1:27">
      <c r="A290" s="164"/>
      <c r="B290" s="35"/>
      <c r="C290" s="35"/>
      <c r="D290" s="35"/>
      <c r="E290" s="35"/>
      <c r="F290" s="35"/>
      <c r="G290" s="35"/>
      <c r="H290" s="35"/>
      <c r="I290" s="159"/>
      <c r="J290" s="159"/>
      <c r="K290" s="159"/>
      <c r="L290" s="159"/>
      <c r="M290" s="35"/>
      <c r="N290" s="35"/>
      <c r="O290" s="35"/>
      <c r="P290" s="35"/>
      <c r="Q290" s="159"/>
      <c r="R290" s="159"/>
      <c r="S290" s="77"/>
      <c r="T290" s="77"/>
      <c r="U290" s="35"/>
      <c r="V290" s="35"/>
      <c r="W290" s="77"/>
      <c r="X290" s="35"/>
      <c r="Y290" s="35"/>
      <c r="Z290" s="35"/>
      <c r="AA290" s="35"/>
    </row>
    <row r="291" spans="1:27">
      <c r="A291" s="164"/>
      <c r="B291" s="35"/>
      <c r="C291" s="35"/>
      <c r="D291" s="35"/>
      <c r="E291" s="35"/>
      <c r="F291" s="35"/>
      <c r="G291" s="35"/>
      <c r="H291" s="35"/>
      <c r="I291" s="159"/>
      <c r="J291" s="159"/>
      <c r="K291" s="159"/>
      <c r="L291" s="159"/>
      <c r="M291" s="35"/>
      <c r="N291" s="35"/>
      <c r="O291" s="35"/>
      <c r="P291" s="35"/>
      <c r="Q291" s="159"/>
      <c r="R291" s="159"/>
      <c r="S291" s="77"/>
      <c r="T291" s="77"/>
      <c r="U291" s="35"/>
      <c r="V291" s="35"/>
      <c r="W291" s="77"/>
      <c r="X291" s="35"/>
      <c r="Y291" s="35"/>
      <c r="Z291" s="35"/>
      <c r="AA291" s="35"/>
    </row>
    <row r="292" spans="1:27">
      <c r="A292" s="164"/>
      <c r="B292" s="35"/>
      <c r="C292" s="35"/>
      <c r="D292" s="35"/>
      <c r="E292" s="35"/>
      <c r="F292" s="35"/>
      <c r="G292" s="35"/>
      <c r="H292" s="35"/>
      <c r="I292" s="159"/>
      <c r="J292" s="159"/>
      <c r="K292" s="159"/>
      <c r="L292" s="159"/>
      <c r="M292" s="35"/>
      <c r="N292" s="35"/>
      <c r="O292" s="35"/>
      <c r="P292" s="35"/>
      <c r="Q292" s="159"/>
      <c r="R292" s="159"/>
      <c r="S292" s="77"/>
      <c r="T292" s="77"/>
      <c r="U292" s="35"/>
      <c r="V292" s="35"/>
      <c r="W292" s="77"/>
      <c r="X292" s="35"/>
      <c r="Y292" s="35"/>
      <c r="Z292" s="35"/>
      <c r="AA292" s="35"/>
    </row>
    <row r="293" spans="1:27">
      <c r="A293" s="164"/>
      <c r="B293" s="35"/>
      <c r="C293" s="35"/>
      <c r="D293" s="35"/>
      <c r="E293" s="35"/>
      <c r="F293" s="35"/>
      <c r="G293" s="35"/>
      <c r="H293" s="35"/>
      <c r="I293" s="159"/>
      <c r="J293" s="159"/>
      <c r="K293" s="159"/>
      <c r="L293" s="159"/>
      <c r="M293" s="35"/>
      <c r="N293" s="35"/>
      <c r="O293" s="35"/>
      <c r="P293" s="35"/>
      <c r="Q293" s="159"/>
      <c r="R293" s="159"/>
      <c r="S293" s="77"/>
      <c r="T293" s="77"/>
      <c r="U293" s="35"/>
      <c r="V293" s="35"/>
      <c r="W293" s="77"/>
      <c r="X293" s="35"/>
      <c r="Y293" s="35"/>
      <c r="Z293" s="35"/>
      <c r="AA293" s="35"/>
    </row>
    <row r="294" spans="1:27">
      <c r="A294" s="164"/>
      <c r="B294" s="35"/>
      <c r="C294" s="35"/>
      <c r="D294" s="35"/>
      <c r="E294" s="35"/>
      <c r="F294" s="35"/>
      <c r="G294" s="35"/>
      <c r="H294" s="35"/>
      <c r="I294" s="159"/>
      <c r="J294" s="159"/>
      <c r="K294" s="159"/>
      <c r="L294" s="159"/>
      <c r="M294" s="35"/>
      <c r="N294" s="35"/>
      <c r="O294" s="35"/>
      <c r="P294" s="35"/>
      <c r="Q294" s="159"/>
      <c r="R294" s="159"/>
      <c r="S294" s="77"/>
      <c r="T294" s="77"/>
      <c r="U294" s="35"/>
      <c r="V294" s="35"/>
      <c r="W294" s="77"/>
      <c r="X294" s="35"/>
      <c r="Y294" s="35"/>
      <c r="Z294" s="35"/>
      <c r="AA294" s="35"/>
    </row>
    <row r="295" spans="1:27">
      <c r="A295" s="164"/>
      <c r="B295" s="35"/>
      <c r="C295" s="35"/>
      <c r="D295" s="35"/>
      <c r="E295" s="35"/>
      <c r="F295" s="35"/>
      <c r="G295" s="35"/>
      <c r="H295" s="35"/>
      <c r="I295" s="159"/>
      <c r="J295" s="159"/>
      <c r="K295" s="159"/>
      <c r="L295" s="159"/>
      <c r="M295" s="35"/>
      <c r="N295" s="35"/>
      <c r="O295" s="35"/>
      <c r="P295" s="35"/>
      <c r="Q295" s="159"/>
      <c r="R295" s="159"/>
      <c r="S295" s="77"/>
      <c r="T295" s="77"/>
      <c r="U295" s="35"/>
      <c r="V295" s="35"/>
      <c r="W295" s="77"/>
      <c r="X295" s="35"/>
      <c r="Y295" s="35"/>
      <c r="Z295" s="35"/>
      <c r="AA295" s="35"/>
    </row>
    <row r="296" spans="1:27">
      <c r="A296" s="164"/>
      <c r="B296" s="35"/>
      <c r="C296" s="35"/>
      <c r="D296" s="35"/>
      <c r="E296" s="35"/>
      <c r="F296" s="35"/>
      <c r="G296" s="35"/>
      <c r="H296" s="35"/>
      <c r="I296" s="159"/>
      <c r="J296" s="159"/>
      <c r="K296" s="159"/>
      <c r="L296" s="159"/>
      <c r="M296" s="35"/>
      <c r="N296" s="35"/>
      <c r="O296" s="35"/>
      <c r="P296" s="35"/>
      <c r="Q296" s="159"/>
      <c r="R296" s="159"/>
      <c r="S296" s="77"/>
      <c r="T296" s="77"/>
      <c r="U296" s="35"/>
      <c r="V296" s="35"/>
      <c r="W296" s="77"/>
      <c r="X296" s="35"/>
      <c r="Y296" s="35"/>
      <c r="Z296" s="35"/>
      <c r="AA296" s="35"/>
    </row>
    <row r="297" spans="1:27">
      <c r="A297" s="164"/>
      <c r="B297" s="35"/>
      <c r="C297" s="35"/>
      <c r="D297" s="35"/>
      <c r="E297" s="35"/>
      <c r="F297" s="35"/>
      <c r="G297" s="35"/>
      <c r="H297" s="35"/>
      <c r="I297" s="159"/>
      <c r="J297" s="159"/>
      <c r="K297" s="159"/>
      <c r="L297" s="159"/>
      <c r="M297" s="35"/>
      <c r="N297" s="35"/>
      <c r="O297" s="35"/>
      <c r="P297" s="35"/>
      <c r="Q297" s="159"/>
      <c r="R297" s="159"/>
      <c r="S297" s="77"/>
      <c r="T297" s="77"/>
      <c r="U297" s="35"/>
      <c r="V297" s="35"/>
      <c r="W297" s="77"/>
      <c r="X297" s="35"/>
      <c r="Y297" s="35"/>
      <c r="Z297" s="35"/>
      <c r="AA297" s="35"/>
    </row>
    <row r="298" spans="1:27">
      <c r="A298" s="164"/>
      <c r="B298" s="35"/>
      <c r="C298" s="35"/>
      <c r="D298" s="35"/>
      <c r="E298" s="35"/>
      <c r="F298" s="35"/>
      <c r="G298" s="35"/>
      <c r="H298" s="35"/>
      <c r="I298" s="159"/>
      <c r="J298" s="159"/>
      <c r="K298" s="159"/>
      <c r="L298" s="159"/>
      <c r="M298" s="35"/>
      <c r="N298" s="35"/>
      <c r="O298" s="35"/>
      <c r="P298" s="35"/>
      <c r="Q298" s="159"/>
      <c r="R298" s="159"/>
      <c r="S298" s="77"/>
      <c r="T298" s="77"/>
      <c r="U298" s="35"/>
      <c r="V298" s="35"/>
      <c r="W298" s="77"/>
      <c r="X298" s="35"/>
      <c r="Y298" s="35"/>
      <c r="Z298" s="35"/>
      <c r="AA298" s="35"/>
    </row>
    <row r="299" spans="1:27">
      <c r="A299" s="164"/>
      <c r="B299" s="35"/>
      <c r="C299" s="35"/>
      <c r="D299" s="35"/>
      <c r="E299" s="35"/>
      <c r="F299" s="35"/>
      <c r="G299" s="35"/>
      <c r="H299" s="35"/>
      <c r="I299" s="159"/>
      <c r="J299" s="159"/>
      <c r="K299" s="159"/>
      <c r="L299" s="159"/>
      <c r="M299" s="35"/>
      <c r="N299" s="35"/>
      <c r="O299" s="35"/>
      <c r="P299" s="35"/>
      <c r="Q299" s="159"/>
      <c r="R299" s="159"/>
      <c r="S299" s="77"/>
      <c r="T299" s="77"/>
      <c r="U299" s="35"/>
      <c r="V299" s="35"/>
      <c r="W299" s="77"/>
      <c r="X299" s="35"/>
      <c r="Y299" s="35"/>
      <c r="Z299" s="35"/>
      <c r="AA299" s="35"/>
    </row>
    <row r="300" spans="1:27">
      <c r="A300" s="164"/>
      <c r="B300" s="35"/>
      <c r="C300" s="35"/>
      <c r="D300" s="35"/>
      <c r="E300" s="35"/>
      <c r="F300" s="35"/>
      <c r="G300" s="35"/>
      <c r="H300" s="35"/>
      <c r="I300" s="159"/>
      <c r="J300" s="159"/>
      <c r="K300" s="159"/>
      <c r="L300" s="159"/>
      <c r="M300" s="35"/>
      <c r="N300" s="35"/>
      <c r="O300" s="35"/>
      <c r="P300" s="35"/>
      <c r="Q300" s="159"/>
      <c r="R300" s="159"/>
      <c r="S300" s="77"/>
      <c r="T300" s="77"/>
      <c r="U300" s="35"/>
      <c r="V300" s="35"/>
      <c r="W300" s="77"/>
      <c r="X300" s="35"/>
      <c r="Y300" s="35"/>
      <c r="Z300" s="35"/>
      <c r="AA300" s="35"/>
    </row>
    <row r="301" spans="1:27">
      <c r="A301" s="164"/>
      <c r="B301" s="35"/>
      <c r="C301" s="35"/>
      <c r="D301" s="35"/>
      <c r="E301" s="35"/>
      <c r="F301" s="35"/>
      <c r="G301" s="35"/>
      <c r="H301" s="35"/>
      <c r="I301" s="159"/>
      <c r="J301" s="159"/>
      <c r="K301" s="159"/>
      <c r="L301" s="159"/>
      <c r="M301" s="35"/>
      <c r="N301" s="35"/>
      <c r="O301" s="35"/>
      <c r="P301" s="35"/>
      <c r="Q301" s="159"/>
      <c r="R301" s="159"/>
      <c r="S301" s="77"/>
      <c r="T301" s="77"/>
      <c r="U301" s="35"/>
      <c r="V301" s="35"/>
      <c r="W301" s="77"/>
      <c r="X301" s="35"/>
      <c r="Y301" s="35"/>
      <c r="Z301" s="35"/>
      <c r="AA301" s="35"/>
    </row>
    <row r="302" spans="1:27">
      <c r="A302" s="164"/>
      <c r="B302" s="35"/>
      <c r="C302" s="35"/>
      <c r="D302" s="35"/>
      <c r="E302" s="35"/>
      <c r="F302" s="35"/>
      <c r="G302" s="35"/>
      <c r="H302" s="35"/>
      <c r="I302" s="159"/>
      <c r="J302" s="159"/>
      <c r="K302" s="159"/>
      <c r="L302" s="159"/>
      <c r="M302" s="35"/>
      <c r="N302" s="35"/>
      <c r="O302" s="35"/>
      <c r="P302" s="35"/>
      <c r="Q302" s="159"/>
      <c r="R302" s="159"/>
      <c r="S302" s="77"/>
      <c r="T302" s="77"/>
      <c r="U302" s="35"/>
      <c r="V302" s="35"/>
      <c r="W302" s="77"/>
      <c r="X302" s="35"/>
      <c r="Y302" s="35"/>
      <c r="Z302" s="35"/>
      <c r="AA302" s="35"/>
    </row>
    <row r="303" spans="1:27">
      <c r="A303" s="164"/>
      <c r="B303" s="35"/>
      <c r="C303" s="35"/>
      <c r="D303" s="35"/>
      <c r="E303" s="35"/>
      <c r="F303" s="35"/>
      <c r="G303" s="35"/>
      <c r="H303" s="35"/>
      <c r="I303" s="159"/>
      <c r="J303" s="159"/>
      <c r="K303" s="159"/>
      <c r="L303" s="159"/>
      <c r="M303" s="35"/>
      <c r="N303" s="35"/>
      <c r="O303" s="35"/>
      <c r="P303" s="35"/>
      <c r="Q303" s="159"/>
      <c r="R303" s="159"/>
      <c r="S303" s="77"/>
      <c r="T303" s="77"/>
      <c r="U303" s="35"/>
      <c r="V303" s="35"/>
      <c r="W303" s="77"/>
      <c r="X303" s="35"/>
      <c r="Y303" s="35"/>
      <c r="Z303" s="35"/>
      <c r="AA303" s="35"/>
    </row>
    <row r="304" spans="1:27">
      <c r="A304" s="164"/>
      <c r="B304" s="35"/>
      <c r="C304" s="35"/>
      <c r="D304" s="35"/>
      <c r="E304" s="35"/>
      <c r="F304" s="35"/>
      <c r="G304" s="35"/>
      <c r="H304" s="35"/>
      <c r="I304" s="159"/>
      <c r="J304" s="159"/>
      <c r="K304" s="159"/>
      <c r="L304" s="159"/>
      <c r="M304" s="35"/>
      <c r="N304" s="35"/>
      <c r="O304" s="35"/>
      <c r="P304" s="35"/>
      <c r="Q304" s="159"/>
      <c r="R304" s="159"/>
      <c r="S304" s="77"/>
      <c r="T304" s="77"/>
      <c r="U304" s="35"/>
      <c r="V304" s="35"/>
      <c r="W304" s="77"/>
      <c r="X304" s="35"/>
      <c r="Y304" s="35"/>
      <c r="Z304" s="35"/>
      <c r="AA304" s="35"/>
    </row>
    <row r="305" spans="1:27">
      <c r="A305" s="164"/>
      <c r="B305" s="35"/>
      <c r="C305" s="35"/>
      <c r="D305" s="35"/>
      <c r="E305" s="35"/>
      <c r="F305" s="35"/>
      <c r="G305" s="35"/>
      <c r="H305" s="35"/>
      <c r="I305" s="159"/>
      <c r="J305" s="159"/>
      <c r="K305" s="159"/>
      <c r="L305" s="159"/>
      <c r="M305" s="35"/>
      <c r="N305" s="35"/>
      <c r="O305" s="35"/>
      <c r="P305" s="35"/>
      <c r="Q305" s="159"/>
      <c r="R305" s="159"/>
      <c r="S305" s="77"/>
      <c r="T305" s="77"/>
      <c r="U305" s="35"/>
      <c r="V305" s="35"/>
      <c r="W305" s="77"/>
      <c r="X305" s="35"/>
      <c r="Y305" s="35"/>
      <c r="Z305" s="35"/>
      <c r="AA305" s="35"/>
    </row>
    <row r="306" spans="1:27">
      <c r="A306" s="164"/>
      <c r="B306" s="35"/>
      <c r="C306" s="35"/>
      <c r="D306" s="35"/>
      <c r="E306" s="35"/>
      <c r="F306" s="35"/>
      <c r="G306" s="35"/>
      <c r="H306" s="35"/>
      <c r="I306" s="159"/>
      <c r="J306" s="159"/>
      <c r="K306" s="159"/>
      <c r="L306" s="159"/>
      <c r="M306" s="35"/>
      <c r="N306" s="35"/>
      <c r="O306" s="35"/>
      <c r="P306" s="35"/>
      <c r="Q306" s="159"/>
      <c r="R306" s="159"/>
      <c r="S306" s="77"/>
      <c r="T306" s="77"/>
      <c r="U306" s="35"/>
      <c r="V306" s="35"/>
      <c r="W306" s="77"/>
      <c r="X306" s="35"/>
      <c r="Y306" s="35"/>
      <c r="Z306" s="35"/>
      <c r="AA306" s="35"/>
    </row>
    <row r="307" spans="1:27">
      <c r="A307" s="164"/>
      <c r="B307" s="35"/>
      <c r="C307" s="35"/>
      <c r="D307" s="35"/>
      <c r="E307" s="35"/>
      <c r="F307" s="35"/>
      <c r="G307" s="35"/>
      <c r="H307" s="35"/>
      <c r="I307" s="159"/>
      <c r="J307" s="159"/>
      <c r="K307" s="159"/>
      <c r="L307" s="159"/>
      <c r="M307" s="35"/>
      <c r="N307" s="35"/>
      <c r="O307" s="35"/>
      <c r="P307" s="35"/>
      <c r="Q307" s="159"/>
      <c r="R307" s="159"/>
      <c r="S307" s="77"/>
      <c r="T307" s="77"/>
      <c r="U307" s="35"/>
      <c r="V307" s="35"/>
      <c r="W307" s="77"/>
      <c r="X307" s="35"/>
    </row>
    <row r="308" spans="1:27">
      <c r="A308" s="164"/>
      <c r="B308" s="35"/>
      <c r="C308" s="35"/>
      <c r="D308" s="35"/>
      <c r="E308" s="35"/>
      <c r="F308" s="35"/>
      <c r="G308" s="35"/>
      <c r="H308" s="35"/>
      <c r="I308" s="159"/>
      <c r="J308" s="159"/>
      <c r="K308" s="159"/>
      <c r="L308" s="159"/>
      <c r="M308" s="35"/>
      <c r="N308" s="35"/>
      <c r="O308" s="35"/>
      <c r="P308" s="35"/>
      <c r="Q308" s="159"/>
      <c r="R308" s="159"/>
      <c r="S308" s="77"/>
      <c r="T308" s="77"/>
      <c r="U308" s="35"/>
      <c r="V308" s="35"/>
      <c r="W308" s="77"/>
      <c r="X308" s="35"/>
    </row>
    <row r="309" spans="1:27">
      <c r="A309" s="164"/>
      <c r="L309" s="159"/>
      <c r="M309" s="35"/>
      <c r="N309" s="35"/>
      <c r="O309" s="35"/>
      <c r="P309" s="35"/>
      <c r="Q309" s="159"/>
      <c r="R309" s="159"/>
      <c r="S309" s="77"/>
      <c r="T309" s="77"/>
      <c r="U309" s="35"/>
      <c r="V309" s="35"/>
      <c r="W309" s="77"/>
      <c r="X309" s="35"/>
    </row>
    <row r="310" spans="1:27">
      <c r="A310" s="164"/>
      <c r="L310" s="159"/>
      <c r="M310" s="35"/>
      <c r="N310" s="35"/>
      <c r="O310" s="35"/>
      <c r="P310" s="35"/>
      <c r="Q310" s="159"/>
      <c r="R310" s="159"/>
      <c r="S310" s="77"/>
      <c r="T310" s="77"/>
      <c r="U310" s="35"/>
      <c r="V310" s="35"/>
      <c r="W310" s="77"/>
      <c r="X310" s="35"/>
    </row>
    <row r="311" spans="1:27">
      <c r="A311" s="164"/>
      <c r="L311" s="159"/>
      <c r="M311" s="35"/>
      <c r="N311" s="35"/>
      <c r="O311" s="35"/>
      <c r="P311" s="35"/>
      <c r="Q311" s="159"/>
      <c r="R311" s="159"/>
      <c r="S311" s="77"/>
      <c r="T311" s="77"/>
      <c r="U311" s="35"/>
      <c r="V311" s="35"/>
      <c r="W311" s="77"/>
      <c r="X311" s="35"/>
    </row>
    <row r="312" spans="1:27">
      <c r="A312" s="164"/>
      <c r="L312" s="159"/>
      <c r="M312" s="35"/>
      <c r="N312" s="35"/>
      <c r="O312" s="35"/>
      <c r="P312" s="35"/>
      <c r="Q312" s="159"/>
      <c r="R312" s="159"/>
      <c r="S312" s="77"/>
      <c r="T312" s="77"/>
      <c r="U312" s="35"/>
      <c r="V312" s="35"/>
      <c r="W312" s="77"/>
      <c r="X312" s="35"/>
    </row>
    <row r="313" spans="1:27">
      <c r="A313" s="164"/>
      <c r="L313" s="159"/>
      <c r="M313" s="35"/>
      <c r="N313" s="35"/>
      <c r="O313" s="35"/>
      <c r="P313" s="35"/>
      <c r="Q313" s="159"/>
      <c r="R313" s="159"/>
      <c r="S313" s="77"/>
      <c r="T313" s="77"/>
      <c r="U313" s="35"/>
      <c r="V313" s="35"/>
      <c r="W313" s="77"/>
      <c r="X313" s="35"/>
    </row>
    <row r="314" spans="1:27">
      <c r="A314" s="164"/>
      <c r="L314" s="159"/>
      <c r="M314" s="35"/>
      <c r="N314" s="35"/>
      <c r="O314" s="35"/>
      <c r="P314" s="35"/>
      <c r="Q314" s="159"/>
      <c r="R314" s="159"/>
      <c r="S314" s="77"/>
      <c r="T314" s="77"/>
      <c r="U314" s="35"/>
      <c r="V314" s="35"/>
      <c r="W314" s="77"/>
      <c r="X314" s="35"/>
    </row>
    <row r="315" spans="1:27">
      <c r="A315" s="164"/>
      <c r="L315" s="159"/>
      <c r="M315" s="35"/>
      <c r="N315" s="35"/>
      <c r="O315" s="35"/>
      <c r="P315" s="35"/>
      <c r="Q315" s="159"/>
      <c r="R315" s="159"/>
      <c r="S315" s="77"/>
      <c r="T315" s="77"/>
      <c r="U315" s="35"/>
      <c r="V315" s="35"/>
      <c r="W315" s="77"/>
      <c r="X315" s="35"/>
    </row>
    <row r="316" spans="1:27">
      <c r="A316" s="164"/>
      <c r="L316" s="159"/>
      <c r="M316" s="35"/>
      <c r="N316" s="35"/>
      <c r="O316" s="35"/>
      <c r="P316" s="35"/>
      <c r="Q316" s="159"/>
      <c r="R316" s="159"/>
      <c r="S316" s="77"/>
      <c r="T316" s="77"/>
      <c r="U316" s="35"/>
      <c r="V316" s="35"/>
      <c r="W316" s="77"/>
      <c r="X316" s="35"/>
    </row>
    <row r="317" spans="1:27">
      <c r="A317" s="164"/>
      <c r="L317" s="159"/>
      <c r="M317" s="35"/>
      <c r="N317" s="35"/>
      <c r="O317" s="35"/>
      <c r="P317" s="35"/>
      <c r="Q317" s="159"/>
      <c r="R317" s="159"/>
      <c r="S317" s="77"/>
      <c r="T317" s="77"/>
      <c r="U317" s="35"/>
      <c r="V317" s="35"/>
      <c r="W317" s="77"/>
      <c r="X317" s="35"/>
    </row>
    <row r="318" spans="1:27">
      <c r="A318" s="164"/>
      <c r="L318" s="159"/>
      <c r="M318" s="35"/>
      <c r="N318" s="35"/>
      <c r="O318" s="35"/>
      <c r="P318" s="35"/>
      <c r="Q318" s="159"/>
      <c r="R318" s="159"/>
      <c r="S318" s="77"/>
      <c r="T318" s="77"/>
      <c r="U318" s="35"/>
      <c r="V318" s="35"/>
      <c r="W318" s="77"/>
      <c r="X318" s="35"/>
    </row>
    <row r="319" spans="1:27">
      <c r="L319" s="159"/>
      <c r="M319" s="35"/>
      <c r="N319" s="35"/>
      <c r="O319" s="35"/>
      <c r="P319" s="35"/>
      <c r="Q319" s="159"/>
      <c r="R319" s="159"/>
      <c r="S319" s="77"/>
      <c r="T319" s="77"/>
      <c r="U319" s="35"/>
      <c r="V319" s="35"/>
      <c r="W319" s="77"/>
      <c r="X319" s="35"/>
    </row>
    <row r="320" spans="1:27">
      <c r="L320" s="159"/>
    </row>
  </sheetData>
  <conditionalFormatting sqref="AP101:AQ101">
    <cfRule type="cellIs" dxfId="70" priority="16" stopIfTrue="1" operator="lessThan">
      <formula>0</formula>
    </cfRule>
  </conditionalFormatting>
  <conditionalFormatting sqref="AP78:AQ78">
    <cfRule type="cellIs" dxfId="69" priority="17" stopIfTrue="1" operator="greaterThan">
      <formula>0</formula>
    </cfRule>
  </conditionalFormatting>
  <conditionalFormatting sqref="AP78:AQ78">
    <cfRule type="cellIs" dxfId="68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41"/>
  <sheetViews>
    <sheetView tabSelected="1" zoomScale="102" zoomScaleNormal="102" workbookViewId="0">
      <pane xSplit="2" ySplit="7" topLeftCell="C23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7.453125" customWidth="1"/>
    <col min="3" max="3" width="6.90625" style="325" customWidth="1"/>
    <col min="4" max="4" width="1.1796875" customWidth="1"/>
    <col min="5" max="5" width="5.7265625" customWidth="1"/>
    <col min="6" max="6" width="0.90625" customWidth="1"/>
    <col min="7" max="7" width="5.1796875" customWidth="1"/>
    <col min="8" max="8" width="0.7265625" customWidth="1"/>
    <col min="9" max="9" width="6.1796875" customWidth="1"/>
    <col min="10" max="10" width="4.90625" customWidth="1"/>
    <col min="11" max="11" width="6.453125" customWidth="1"/>
    <col min="12" max="12" width="5.453125" customWidth="1"/>
    <col min="13" max="13" width="5.453125" style="92" customWidth="1"/>
    <col min="14" max="14" width="1.36328125" style="92" customWidth="1"/>
    <col min="15" max="15" width="5.453125" style="92" customWidth="1"/>
    <col min="16" max="16" width="1" style="92" customWidth="1"/>
    <col min="17" max="17" width="7.6328125" customWidth="1"/>
    <col min="18" max="18" width="5.08984375" customWidth="1"/>
    <col min="19" max="19" width="5.1796875" customWidth="1"/>
    <col min="20" max="20" width="1.36328125" customWidth="1"/>
    <col min="21" max="21" width="5.08984375" customWidth="1"/>
    <col min="22" max="22" width="1.36328125" customWidth="1"/>
    <col min="23" max="23" width="6.08984375" customWidth="1"/>
    <col min="24" max="24" width="5.54296875" customWidth="1"/>
    <col min="25" max="25" width="6.90625" customWidth="1"/>
    <col min="26" max="26" width="7.54296875" customWidth="1"/>
    <col min="27" max="27" width="5.26953125" customWidth="1"/>
    <col min="28" max="28" width="6" style="11" customWidth="1"/>
    <col min="29" max="29" width="8" customWidth="1"/>
    <col min="30" max="30" width="7.90625" customWidth="1"/>
    <col min="31" max="31" width="5.81640625" customWidth="1"/>
    <col min="32" max="32" width="4.90625" customWidth="1"/>
    <col min="33" max="33" width="1" customWidth="1"/>
    <col min="34" max="34" width="4.36328125" customWidth="1"/>
    <col min="35" max="35" width="7" customWidth="1"/>
    <col min="36" max="37" width="8.08984375" customWidth="1"/>
    <col min="38" max="38" width="8.453125" customWidth="1"/>
    <col min="39" max="39" width="11.08984375" customWidth="1"/>
    <col min="40" max="40" width="9.90625" customWidth="1"/>
    <col min="41" max="41" width="10.36328125" customWidth="1"/>
    <col min="42" max="42" width="9" customWidth="1"/>
    <col min="43" max="43" width="7.36328125" customWidth="1"/>
    <col min="44" max="44" width="1.6328125" customWidth="1"/>
    <col min="45" max="45" width="9" customWidth="1"/>
    <col min="46" max="46" width="7.6328125" customWidth="1"/>
    <col min="47" max="47" width="10.08984375" customWidth="1"/>
    <col min="48" max="48" width="10.6328125" customWidth="1"/>
    <col min="49" max="49" width="8.54296875" customWidth="1"/>
    <col min="50" max="50" width="8.36328125" customWidth="1"/>
    <col min="51" max="51" width="9" customWidth="1"/>
    <col min="52" max="52" width="8.90625" customWidth="1"/>
    <col min="53" max="53" width="9.08984375" customWidth="1"/>
    <col min="54" max="54" width="8.453125" customWidth="1"/>
    <col min="55" max="55" width="9.08984375" customWidth="1"/>
    <col min="56" max="56" width="10" customWidth="1"/>
    <col min="57" max="57" width="10.54296875" customWidth="1"/>
    <col min="58" max="58" width="8.08984375" customWidth="1"/>
    <col min="59" max="59" width="8.36328125" customWidth="1"/>
    <col min="60" max="60" width="7.54296875" customWidth="1"/>
    <col min="61" max="61" width="8.08984375" customWidth="1"/>
  </cols>
  <sheetData>
    <row r="1" spans="1:52" ht="16.5" customHeight="1">
      <c r="A1" s="315"/>
      <c r="B1" s="24"/>
      <c r="C1" s="319"/>
      <c r="D1" s="24"/>
      <c r="E1" s="24"/>
      <c r="F1" s="24"/>
      <c r="G1" s="24"/>
      <c r="H1" s="24"/>
      <c r="I1" s="24"/>
      <c r="J1" s="24"/>
      <c r="K1" s="24"/>
      <c r="L1" s="24"/>
      <c r="M1" s="359"/>
      <c r="N1" s="359"/>
      <c r="O1" s="359"/>
      <c r="P1" s="359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64"/>
      <c r="AC1" s="24"/>
      <c r="AD1" s="24"/>
      <c r="AE1" s="24"/>
      <c r="AF1" s="24"/>
      <c r="AG1" s="24"/>
      <c r="AH1" s="24"/>
    </row>
    <row r="2" spans="1:52" ht="24.6">
      <c r="A2" s="24"/>
      <c r="B2" s="120" t="s">
        <v>646</v>
      </c>
      <c r="C2" s="319"/>
      <c r="D2" s="24"/>
      <c r="E2" s="24"/>
      <c r="F2" s="24"/>
      <c r="G2" s="24"/>
      <c r="H2" s="24"/>
      <c r="I2" s="540">
        <v>2023</v>
      </c>
      <c r="J2" s="541"/>
      <c r="K2" s="165"/>
      <c r="L2" s="165" t="s">
        <v>93</v>
      </c>
      <c r="M2" s="360"/>
      <c r="N2" s="360"/>
      <c r="O2" s="360"/>
      <c r="P2" s="545">
        <v>52</v>
      </c>
      <c r="Q2" s="546"/>
      <c r="R2" s="24"/>
      <c r="S2" s="24"/>
      <c r="T2" s="165" t="s">
        <v>572</v>
      </c>
      <c r="U2" s="166"/>
      <c r="V2" s="166"/>
      <c r="W2" s="166"/>
      <c r="X2" s="166"/>
      <c r="Y2" s="166"/>
      <c r="Z2" s="542">
        <v>45314</v>
      </c>
      <c r="AA2" s="543"/>
      <c r="AB2" s="544"/>
      <c r="AC2" s="544"/>
      <c r="AD2" s="25"/>
      <c r="AE2" s="25"/>
      <c r="AF2" s="25"/>
      <c r="AG2" s="25"/>
      <c r="AH2" s="25"/>
    </row>
    <row r="3" spans="1:52" ht="16.5" customHeight="1">
      <c r="A3" s="67"/>
      <c r="B3" s="24"/>
      <c r="C3" s="319"/>
      <c r="D3" s="24"/>
      <c r="E3" s="24"/>
      <c r="F3" s="24"/>
      <c r="G3" s="24"/>
      <c r="H3" s="24"/>
      <c r="I3" s="24"/>
      <c r="J3" s="24"/>
      <c r="K3" s="24"/>
      <c r="L3" s="24"/>
      <c r="M3" s="359"/>
      <c r="N3" s="359"/>
      <c r="O3" s="359"/>
      <c r="P3" s="359"/>
      <c r="Q3" s="12"/>
      <c r="R3" s="24"/>
      <c r="S3" s="12"/>
      <c r="T3" s="12"/>
      <c r="U3" s="12"/>
      <c r="V3" s="12"/>
      <c r="W3" s="12"/>
      <c r="X3" s="12"/>
      <c r="Y3" s="12"/>
      <c r="Z3" s="12"/>
      <c r="AA3" s="12"/>
      <c r="AB3" s="265"/>
      <c r="AC3" s="12"/>
      <c r="AD3" s="25"/>
      <c r="AE3" s="25"/>
      <c r="AF3" s="25"/>
      <c r="AG3" s="25"/>
      <c r="AH3" s="25"/>
    </row>
    <row r="4" spans="1:52" ht="18" customHeight="1">
      <c r="A4" s="12"/>
      <c r="B4" s="12"/>
      <c r="C4" s="320"/>
      <c r="D4" s="12"/>
      <c r="E4" s="12"/>
      <c r="F4" s="12"/>
      <c r="G4" s="12"/>
      <c r="H4" s="12"/>
      <c r="I4" s="12"/>
      <c r="J4" s="12"/>
      <c r="K4" s="24"/>
      <c r="L4" s="12"/>
      <c r="M4" s="361"/>
      <c r="N4" s="361"/>
      <c r="O4" s="361"/>
      <c r="P4" s="361"/>
      <c r="Q4" s="6"/>
      <c r="R4" s="12"/>
      <c r="S4" s="6"/>
      <c r="T4" s="6"/>
      <c r="U4" s="6"/>
      <c r="V4" s="6"/>
      <c r="W4" s="6"/>
      <c r="X4" s="6"/>
      <c r="Y4" s="6"/>
      <c r="Z4" s="6"/>
      <c r="AA4" s="6"/>
      <c r="AB4" s="266" t="s">
        <v>2</v>
      </c>
      <c r="AC4" s="8" t="s">
        <v>84</v>
      </c>
      <c r="AD4" s="6"/>
      <c r="AE4" s="6"/>
      <c r="AF4" s="6"/>
      <c r="AG4" s="6"/>
      <c r="AH4" s="6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</row>
    <row r="5" spans="1:52" ht="17.399999999999999">
      <c r="A5" s="12"/>
      <c r="B5" s="12"/>
      <c r="C5" s="320"/>
      <c r="D5" s="12"/>
      <c r="E5" s="12"/>
      <c r="F5" s="12"/>
      <c r="G5" s="12"/>
      <c r="H5" s="12"/>
      <c r="I5" s="7"/>
      <c r="J5" s="7"/>
      <c r="K5" s="6"/>
      <c r="L5" s="7"/>
      <c r="M5" s="362"/>
      <c r="N5" s="364"/>
      <c r="O5" s="362"/>
      <c r="P5" s="362"/>
      <c r="Q5" s="8" t="s">
        <v>22</v>
      </c>
      <c r="R5" s="7"/>
      <c r="S5" s="285" t="s">
        <v>407</v>
      </c>
      <c r="T5" s="6"/>
      <c r="U5" s="285" t="s">
        <v>407</v>
      </c>
      <c r="V5" s="6"/>
      <c r="W5" s="8" t="s">
        <v>593</v>
      </c>
      <c r="X5" s="8"/>
      <c r="Y5" s="8"/>
      <c r="Z5" s="8" t="s">
        <v>2</v>
      </c>
      <c r="AA5" s="8"/>
      <c r="AB5" s="266" t="s">
        <v>8</v>
      </c>
      <c r="AC5" s="8" t="s">
        <v>44</v>
      </c>
      <c r="AD5" s="8" t="s">
        <v>79</v>
      </c>
      <c r="AE5" s="8"/>
      <c r="AF5" s="8"/>
      <c r="AG5" s="8"/>
      <c r="AH5" s="6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21"/>
    </row>
    <row r="6" spans="1:52">
      <c r="A6" s="6"/>
      <c r="B6" s="8" t="s">
        <v>2</v>
      </c>
      <c r="C6" s="321" t="s">
        <v>495</v>
      </c>
      <c r="D6" s="113"/>
      <c r="E6" s="113" t="s">
        <v>495</v>
      </c>
      <c r="F6" s="113"/>
      <c r="G6" s="113" t="s">
        <v>2</v>
      </c>
      <c r="H6" s="113"/>
      <c r="I6" s="8" t="s">
        <v>22</v>
      </c>
      <c r="J6" s="113"/>
      <c r="K6" s="8" t="s">
        <v>22</v>
      </c>
      <c r="L6" s="113"/>
      <c r="M6" s="363" t="s">
        <v>22</v>
      </c>
      <c r="N6" s="364"/>
      <c r="O6" s="363" t="s">
        <v>22</v>
      </c>
      <c r="P6" s="363"/>
      <c r="Q6" s="8" t="s">
        <v>494</v>
      </c>
      <c r="R6" s="113"/>
      <c r="S6" s="8" t="s">
        <v>530</v>
      </c>
      <c r="T6" s="8"/>
      <c r="U6" s="8" t="s">
        <v>584</v>
      </c>
      <c r="V6" s="8"/>
      <c r="W6" s="8" t="s">
        <v>543</v>
      </c>
      <c r="X6" s="8" t="s">
        <v>543</v>
      </c>
      <c r="Y6" s="8" t="s">
        <v>543</v>
      </c>
      <c r="Z6" s="8" t="s">
        <v>74</v>
      </c>
      <c r="AA6" s="8"/>
      <c r="AB6" s="266" t="s">
        <v>72</v>
      </c>
      <c r="AC6" s="8" t="s">
        <v>406</v>
      </c>
      <c r="AD6" s="8" t="s">
        <v>44</v>
      </c>
      <c r="AE6" s="107" t="s">
        <v>667</v>
      </c>
      <c r="AF6" s="107" t="s">
        <v>495</v>
      </c>
      <c r="AG6" s="107"/>
      <c r="AH6" s="6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</row>
    <row r="7" spans="1:52">
      <c r="A7" s="6"/>
      <c r="B7" s="8" t="s">
        <v>8</v>
      </c>
      <c r="C7" s="322" t="s">
        <v>2</v>
      </c>
      <c r="D7" s="116"/>
      <c r="E7" s="116" t="s">
        <v>512</v>
      </c>
      <c r="F7" s="116"/>
      <c r="G7" s="116" t="s">
        <v>665</v>
      </c>
      <c r="H7" s="116"/>
      <c r="I7" s="8" t="s">
        <v>1</v>
      </c>
      <c r="J7" s="113" t="s">
        <v>495</v>
      </c>
      <c r="K7" s="8" t="s">
        <v>0</v>
      </c>
      <c r="L7" s="113" t="s">
        <v>495</v>
      </c>
      <c r="M7" s="363" t="s">
        <v>665</v>
      </c>
      <c r="N7" s="364"/>
      <c r="O7" s="363" t="s">
        <v>666</v>
      </c>
      <c r="P7" s="363"/>
      <c r="Q7" s="8" t="s">
        <v>418</v>
      </c>
      <c r="R7" s="113" t="s">
        <v>495</v>
      </c>
      <c r="S7" s="8" t="s">
        <v>497</v>
      </c>
      <c r="T7" s="8"/>
      <c r="U7" s="8" t="s">
        <v>585</v>
      </c>
      <c r="V7" s="8"/>
      <c r="W7" s="8" t="s">
        <v>485</v>
      </c>
      <c r="X7" s="8" t="s">
        <v>75</v>
      </c>
      <c r="Y7" s="8" t="s">
        <v>483</v>
      </c>
      <c r="Z7" s="8" t="s">
        <v>73</v>
      </c>
      <c r="AA7" s="113" t="s">
        <v>495</v>
      </c>
      <c r="AB7" s="266" t="s">
        <v>549</v>
      </c>
      <c r="AC7" s="8" t="s">
        <v>43</v>
      </c>
      <c r="AD7" s="8" t="s">
        <v>0</v>
      </c>
      <c r="AE7" s="8" t="s">
        <v>668</v>
      </c>
      <c r="AF7" s="8" t="s">
        <v>577</v>
      </c>
      <c r="AG7" s="8"/>
      <c r="AH7" s="6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</row>
    <row r="8" spans="1:52">
      <c r="A8" s="8">
        <v>1996</v>
      </c>
      <c r="B8" s="318">
        <f>+'Ark1'!R2</f>
        <v>24927.25</v>
      </c>
      <c r="C8" s="323"/>
      <c r="D8" s="212"/>
      <c r="E8" s="211"/>
      <c r="F8" s="116"/>
      <c r="G8" s="211"/>
      <c r="H8" s="116"/>
      <c r="I8" s="68">
        <f>+'Ark1'!U2</f>
        <v>11.940631236899378</v>
      </c>
      <c r="J8" s="244"/>
      <c r="K8" s="10">
        <f>+'Ark1'!S2</f>
        <v>4.9462335396002359</v>
      </c>
      <c r="L8" s="114"/>
      <c r="M8" s="114"/>
      <c r="N8" s="364"/>
      <c r="O8" s="114"/>
      <c r="P8" s="363"/>
      <c r="Q8" s="9">
        <f>+'Ark1'!T2</f>
        <v>3.389262754615932</v>
      </c>
      <c r="R8" s="114"/>
      <c r="S8" s="93">
        <f>+'Ark1'!W2</f>
        <v>0.66593787922855507</v>
      </c>
      <c r="T8" s="8"/>
      <c r="U8" s="8"/>
      <c r="V8" s="8"/>
      <c r="W8" s="121">
        <f>+'Ark1'!X2</f>
        <v>32.911773260187147</v>
      </c>
      <c r="X8" s="84">
        <f>+'Ark1'!Y2</f>
        <v>6.900079230560932</v>
      </c>
      <c r="Y8" s="121">
        <f>+'Ark1'!Z2</f>
        <v>7.5302641522013412</v>
      </c>
      <c r="Z8" s="84">
        <f>+'Ark1'!Q2</f>
        <v>1646</v>
      </c>
      <c r="AA8" s="84"/>
      <c r="AB8" s="121">
        <f t="shared" ref="AB8:AB27" si="0">+B8/Z8</f>
        <v>15.144137302551639</v>
      </c>
      <c r="AC8" s="83">
        <f t="shared" ref="AC8:AC27" si="1">+I8/K8</f>
        <v>2.4140856151051135</v>
      </c>
      <c r="AD8" s="85">
        <f>+'Ark1'!AD2</f>
        <v>43.009399840010751</v>
      </c>
      <c r="AE8" s="84">
        <f t="shared" ref="AE8:AE27" si="2">+(I8*B8)/1000</f>
        <v>297.64710000000002</v>
      </c>
      <c r="AF8" s="8"/>
      <c r="AG8" s="108"/>
      <c r="AH8" s="6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316">
        <f>+B35</f>
        <v>26730</v>
      </c>
      <c r="AT8" s="92">
        <f>+I35</f>
        <v>12.381197156752608</v>
      </c>
      <c r="AU8" s="1">
        <f>+K35</f>
        <v>5.3029928918817806</v>
      </c>
      <c r="AV8" s="22">
        <f>+Q35</f>
        <v>4.8144407033295931</v>
      </c>
      <c r="AW8" s="22">
        <f>+S35</f>
        <v>1.4066591844369625</v>
      </c>
      <c r="AX8" s="22"/>
      <c r="AY8" s="22"/>
      <c r="AZ8" s="22"/>
    </row>
    <row r="9" spans="1:52">
      <c r="A9" s="8">
        <v>1997</v>
      </c>
      <c r="B9" s="318">
        <f>+'Ark1'!R3</f>
        <v>25652.75</v>
      </c>
      <c r="C9" s="323">
        <f t="shared" ref="C9:C26" si="3">+B9-B8</f>
        <v>725.5</v>
      </c>
      <c r="D9" s="212"/>
      <c r="E9" s="211">
        <f t="shared" ref="E9:E26" si="4">100*B9/B8</f>
        <v>102.91046946614648</v>
      </c>
      <c r="F9" s="116"/>
      <c r="G9" s="211"/>
      <c r="H9" s="116"/>
      <c r="I9" s="68">
        <f>+'Ark1'!U3</f>
        <v>12.378832678757652</v>
      </c>
      <c r="J9" s="244">
        <f t="shared" ref="J9:R26" si="5">+I9-I8</f>
        <v>0.43820144185827381</v>
      </c>
      <c r="K9" s="10">
        <f>+'Ark1'!S3</f>
        <v>4.9395483914979854</v>
      </c>
      <c r="L9" s="115">
        <f t="shared" si="5"/>
        <v>-6.6851481022505155E-3</v>
      </c>
      <c r="M9" s="114"/>
      <c r="N9" s="364"/>
      <c r="O9" s="114"/>
      <c r="P9" s="363"/>
      <c r="Q9" s="9">
        <f>+'Ark1'!T3</f>
        <v>3.4555749383594345</v>
      </c>
      <c r="R9" s="115">
        <f t="shared" si="5"/>
        <v>6.6312183743502562E-2</v>
      </c>
      <c r="S9" s="93">
        <f>+'Ark1'!W3</f>
        <v>0.61202015378468211</v>
      </c>
      <c r="T9" s="8"/>
      <c r="U9" s="8">
        <f>+'Ark1'!AH3</f>
        <v>5.0676828020387685E-2</v>
      </c>
      <c r="V9" s="8"/>
      <c r="W9" s="121">
        <f>+'Ark1'!X3</f>
        <v>34.456344836323595</v>
      </c>
      <c r="X9" s="84">
        <f>+'Ark1'!Y3</f>
        <v>6.98170761419341</v>
      </c>
      <c r="Y9" s="121">
        <f>+'Ark1'!Z3</f>
        <v>7.4477519613000931</v>
      </c>
      <c r="Z9" s="84">
        <f>+'Ark1'!Q3</f>
        <v>1540</v>
      </c>
      <c r="AA9" s="84">
        <f t="shared" ref="AA9:AA26" si="6">+Z9-Z8</f>
        <v>-106</v>
      </c>
      <c r="AB9" s="121">
        <f t="shared" si="0"/>
        <v>16.65762987012987</v>
      </c>
      <c r="AC9" s="83">
        <f t="shared" si="1"/>
        <v>2.5060656759764228</v>
      </c>
      <c r="AD9" s="85">
        <f>+'Ark1'!AD3</f>
        <v>47.76558484773679</v>
      </c>
      <c r="AE9" s="84">
        <f t="shared" si="2"/>
        <v>317.55110000000036</v>
      </c>
      <c r="AF9" s="40">
        <f t="shared" ref="AF9:AF26" si="7">100*AE9/AE8</f>
        <v>106.68711369941127</v>
      </c>
      <c r="AG9" s="84"/>
      <c r="AH9" s="6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316">
        <f>+AS8</f>
        <v>26730</v>
      </c>
      <c r="AT9" s="92">
        <f>+AT8</f>
        <v>12.381197156752608</v>
      </c>
      <c r="AU9" s="1">
        <f>+AU8</f>
        <v>5.3029928918817806</v>
      </c>
      <c r="AV9" s="22">
        <f>+AV8</f>
        <v>4.8144407033295931</v>
      </c>
      <c r="AW9" s="22">
        <f>+AW8</f>
        <v>1.4066591844369625</v>
      </c>
      <c r="AX9" s="22"/>
      <c r="AY9" s="22"/>
      <c r="AZ9" s="22"/>
    </row>
    <row r="10" spans="1:52">
      <c r="A10" s="8">
        <v>1998</v>
      </c>
      <c r="B10" s="318">
        <f>+'Ark1'!R4</f>
        <v>24508.5</v>
      </c>
      <c r="C10" s="323">
        <f t="shared" si="3"/>
        <v>-1144.25</v>
      </c>
      <c r="D10" s="212"/>
      <c r="E10" s="211">
        <f t="shared" si="4"/>
        <v>95.539464579820873</v>
      </c>
      <c r="F10" s="116"/>
      <c r="G10" s="211"/>
      <c r="H10" s="116"/>
      <c r="I10" s="68">
        <f>+'Ark1'!U4</f>
        <v>12.03358426668299</v>
      </c>
      <c r="J10" s="244">
        <f t="shared" si="5"/>
        <v>-0.34524841207466217</v>
      </c>
      <c r="K10" s="10">
        <f>+'Ark1'!S4</f>
        <v>4.8355876532631532</v>
      </c>
      <c r="L10" s="115">
        <f t="shared" si="5"/>
        <v>-0.10396073823483221</v>
      </c>
      <c r="M10" s="114"/>
      <c r="N10" s="364"/>
      <c r="O10" s="114"/>
      <c r="P10" s="363"/>
      <c r="Q10" s="9">
        <f>+'Ark1'!T4</f>
        <v>3.6908011506212119</v>
      </c>
      <c r="R10" s="115">
        <f t="shared" si="5"/>
        <v>0.23522621226177742</v>
      </c>
      <c r="S10" s="93">
        <f>+'Ark1'!W4</f>
        <v>1.0526960034273816</v>
      </c>
      <c r="T10" s="8"/>
      <c r="U10" s="8">
        <f>+'Ark1'!AH4</f>
        <v>6.5283473080767887E-2</v>
      </c>
      <c r="V10" s="8"/>
      <c r="W10" s="121">
        <f>+'Ark1'!X4</f>
        <v>33.00487585939571</v>
      </c>
      <c r="X10" s="84">
        <f>+'Ark1'!Y4</f>
        <v>6.7894812003998606</v>
      </c>
      <c r="Y10" s="121">
        <f>+'Ark1'!Z4</f>
        <v>7.489274365070318</v>
      </c>
      <c r="Z10" s="84">
        <f>+'Ark1'!Q4</f>
        <v>1377</v>
      </c>
      <c r="AA10" s="84">
        <f t="shared" si="6"/>
        <v>-163</v>
      </c>
      <c r="AB10" s="121">
        <f t="shared" si="0"/>
        <v>17.798474945533769</v>
      </c>
      <c r="AC10" s="83">
        <f t="shared" si="1"/>
        <v>2.4885464041919461</v>
      </c>
      <c r="AD10" s="85">
        <f>+'Ark1'!AD4</f>
        <v>51.107303498044089</v>
      </c>
      <c r="AE10" s="84">
        <f t="shared" si="2"/>
        <v>294.92510000000004</v>
      </c>
      <c r="AF10" s="40">
        <f t="shared" si="7"/>
        <v>92.874847544221936</v>
      </c>
      <c r="AG10" s="84"/>
      <c r="AH10" s="6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316">
        <f t="shared" ref="AS10:AU35" si="8">+AS9</f>
        <v>26730</v>
      </c>
      <c r="AT10" s="92">
        <f t="shared" si="8"/>
        <v>12.381197156752608</v>
      </c>
      <c r="AU10" s="1">
        <f t="shared" si="8"/>
        <v>5.3029928918817806</v>
      </c>
      <c r="AV10" s="22">
        <f t="shared" ref="AV10:AW33" si="9">+AV9</f>
        <v>4.8144407033295931</v>
      </c>
      <c r="AW10" s="22">
        <f t="shared" si="9"/>
        <v>1.4066591844369625</v>
      </c>
      <c r="AX10" s="22"/>
      <c r="AY10" s="22"/>
      <c r="AZ10" s="22"/>
    </row>
    <row r="11" spans="1:52">
      <c r="A11" s="8">
        <v>1999</v>
      </c>
      <c r="B11" s="318">
        <f>+'Ark1'!R5</f>
        <v>20683</v>
      </c>
      <c r="C11" s="323">
        <f t="shared" si="3"/>
        <v>-3825.5</v>
      </c>
      <c r="D11" s="212"/>
      <c r="E11" s="211">
        <f t="shared" si="4"/>
        <v>84.391129608095156</v>
      </c>
      <c r="F11" s="116"/>
      <c r="G11" s="211"/>
      <c r="H11" s="116"/>
      <c r="I11" s="68">
        <f>+'Ark1'!U5</f>
        <v>12.712604554464997</v>
      </c>
      <c r="J11" s="244">
        <f t="shared" si="5"/>
        <v>0.67902028778200751</v>
      </c>
      <c r="K11" s="10">
        <f>+'Ark1'!S5</f>
        <v>3.5023449209495725</v>
      </c>
      <c r="L11" s="115">
        <f t="shared" si="5"/>
        <v>-1.3332427323135807</v>
      </c>
      <c r="M11" s="114"/>
      <c r="N11" s="364"/>
      <c r="O11" s="114"/>
      <c r="P11" s="363"/>
      <c r="Q11" s="9">
        <f>+'Ark1'!T5</f>
        <v>3.9408209640767775</v>
      </c>
      <c r="R11" s="115">
        <f t="shared" si="5"/>
        <v>0.25001981345556556</v>
      </c>
      <c r="S11" s="93">
        <f>+'Ark1'!W5</f>
        <v>0.90412415993811357</v>
      </c>
      <c r="T11" s="8"/>
      <c r="U11" s="8">
        <f>+'Ark1'!AH5</f>
        <v>0.38679108446550303</v>
      </c>
      <c r="V11" s="8"/>
      <c r="W11" s="121">
        <f>+'Ark1'!X5</f>
        <v>35.362374897258618</v>
      </c>
      <c r="X11" s="84">
        <f>+'Ark1'!Y5</f>
        <v>6.9138906348208682</v>
      </c>
      <c r="Y11" s="121">
        <f>+'Ark1'!Z5</f>
        <v>7.2272372103294371</v>
      </c>
      <c r="Z11" s="84">
        <f>+'Ark1'!Q5</f>
        <v>1316</v>
      </c>
      <c r="AA11" s="84">
        <f t="shared" si="6"/>
        <v>-61</v>
      </c>
      <c r="AB11" s="121">
        <f t="shared" si="0"/>
        <v>15.716565349544073</v>
      </c>
      <c r="AC11" s="83">
        <f t="shared" si="1"/>
        <v>3.6297408854346349</v>
      </c>
      <c r="AD11" s="85">
        <f>+'Ark1'!AD5</f>
        <v>44.200444274302669</v>
      </c>
      <c r="AE11" s="84">
        <f t="shared" si="2"/>
        <v>262.93479999999954</v>
      </c>
      <c r="AF11" s="40">
        <f t="shared" si="7"/>
        <v>89.153076492980588</v>
      </c>
      <c r="AG11" s="84"/>
      <c r="AH11" s="6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316">
        <f t="shared" si="8"/>
        <v>26730</v>
      </c>
      <c r="AT11" s="92">
        <f t="shared" si="8"/>
        <v>12.381197156752608</v>
      </c>
      <c r="AU11" s="1">
        <f t="shared" si="8"/>
        <v>5.3029928918817806</v>
      </c>
      <c r="AV11" s="22">
        <f t="shared" si="9"/>
        <v>4.8144407033295931</v>
      </c>
      <c r="AW11" s="22">
        <f t="shared" si="9"/>
        <v>1.4066591844369625</v>
      </c>
      <c r="AX11" s="22"/>
      <c r="AY11" s="22"/>
      <c r="AZ11" s="22"/>
    </row>
    <row r="12" spans="1:52">
      <c r="A12" s="8">
        <v>2000</v>
      </c>
      <c r="B12" s="318">
        <f>+'Ark1'!R6</f>
        <v>21391</v>
      </c>
      <c r="C12" s="323">
        <f t="shared" si="3"/>
        <v>708</v>
      </c>
      <c r="D12" s="212"/>
      <c r="E12" s="211">
        <f t="shared" si="4"/>
        <v>103.42310109751971</v>
      </c>
      <c r="F12" s="116"/>
      <c r="G12" s="211"/>
      <c r="H12" s="116"/>
      <c r="I12" s="68">
        <f>+'Ark1'!U6</f>
        <v>11.826992660464644</v>
      </c>
      <c r="J12" s="244">
        <f t="shared" si="5"/>
        <v>-0.88561189400035367</v>
      </c>
      <c r="K12" s="10">
        <f>+'Ark1'!S6</f>
        <v>3.5072694123696895</v>
      </c>
      <c r="L12" s="115">
        <f t="shared" si="5"/>
        <v>4.9244914201169721E-3</v>
      </c>
      <c r="M12" s="114"/>
      <c r="N12" s="364"/>
      <c r="O12" s="114"/>
      <c r="P12" s="363"/>
      <c r="Q12" s="9">
        <f>+'Ark1'!T6</f>
        <v>3.98200177644804</v>
      </c>
      <c r="R12" s="115">
        <f t="shared" si="5"/>
        <v>4.1180812371262476E-2</v>
      </c>
      <c r="S12" s="93">
        <f>+'Ark1'!W6</f>
        <v>0.76200271142069109</v>
      </c>
      <c r="T12" s="8"/>
      <c r="U12" s="8">
        <f>+'Ark1'!AH6</f>
        <v>0.53293441166845879</v>
      </c>
      <c r="V12" s="8"/>
      <c r="W12" s="121">
        <f>+'Ark1'!X6</f>
        <v>31.415081108877558</v>
      </c>
      <c r="X12" s="84">
        <f>+'Ark1'!Y6</f>
        <v>6.1474451872282732</v>
      </c>
      <c r="Y12" s="121">
        <f>+'Ark1'!Z6</f>
        <v>7.2467696814924496</v>
      </c>
      <c r="Z12" s="84">
        <f>+'Ark1'!Q6</f>
        <v>1216</v>
      </c>
      <c r="AA12" s="84">
        <f t="shared" si="6"/>
        <v>-100</v>
      </c>
      <c r="AB12" s="121">
        <f t="shared" si="0"/>
        <v>17.591282894736842</v>
      </c>
      <c r="AC12" s="83">
        <f t="shared" si="1"/>
        <v>3.372136916186808</v>
      </c>
      <c r="AD12" s="85">
        <f>+'Ark1'!AD6</f>
        <v>40.358778109299074</v>
      </c>
      <c r="AE12" s="84">
        <f t="shared" si="2"/>
        <v>252.9911999999992</v>
      </c>
      <c r="AF12" s="40">
        <f t="shared" si="7"/>
        <v>96.21822596324246</v>
      </c>
      <c r="AG12" s="84"/>
      <c r="AH12" s="6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316">
        <f>+AS11</f>
        <v>26730</v>
      </c>
      <c r="AT12" s="92">
        <f t="shared" ref="AT12:AT35" si="10">+AT11</f>
        <v>12.381197156752608</v>
      </c>
      <c r="AU12" s="1">
        <f t="shared" ref="AU12:AU35" si="11">+AU11</f>
        <v>5.3029928918817806</v>
      </c>
      <c r="AV12" s="22">
        <f t="shared" si="9"/>
        <v>4.8144407033295931</v>
      </c>
      <c r="AW12" s="22">
        <f t="shared" si="9"/>
        <v>1.4066591844369625</v>
      </c>
      <c r="AX12" s="22"/>
      <c r="AY12" s="22"/>
      <c r="AZ12" s="22"/>
    </row>
    <row r="13" spans="1:52">
      <c r="A13" s="8">
        <v>2001</v>
      </c>
      <c r="B13" s="318">
        <f>+'Ark1'!R7</f>
        <v>20483</v>
      </c>
      <c r="C13" s="323">
        <f t="shared" si="3"/>
        <v>-908</v>
      </c>
      <c r="D13" s="212"/>
      <c r="E13" s="211">
        <f t="shared" si="4"/>
        <v>95.755224159693327</v>
      </c>
      <c r="F13" s="116"/>
      <c r="G13" s="211"/>
      <c r="H13" s="116"/>
      <c r="I13" s="68">
        <f>+'Ark1'!U7</f>
        <v>11.830830444759092</v>
      </c>
      <c r="J13" s="244">
        <f t="shared" si="5"/>
        <v>3.8377842944488094E-3</v>
      </c>
      <c r="K13" s="10">
        <f>+'Ark1'!S7</f>
        <v>3.4883561978225823</v>
      </c>
      <c r="L13" s="115">
        <f t="shared" si="5"/>
        <v>-1.8913214547107149E-2</v>
      </c>
      <c r="M13" s="114"/>
      <c r="N13" s="364"/>
      <c r="O13" s="114"/>
      <c r="P13" s="363"/>
      <c r="Q13" s="9">
        <f>+'Ark1'!T7</f>
        <v>3.8324952399550849</v>
      </c>
      <c r="R13" s="115">
        <f t="shared" si="5"/>
        <v>-0.14950653649295509</v>
      </c>
      <c r="S13" s="93">
        <f>+'Ark1'!W7</f>
        <v>0.48820973490211378</v>
      </c>
      <c r="T13" s="8"/>
      <c r="U13" s="8">
        <f>+'Ark1'!AH7</f>
        <v>0.63467265537274797</v>
      </c>
      <c r="V13" s="8"/>
      <c r="W13" s="121">
        <f>+'Ark1'!X7</f>
        <v>31.714104379241324</v>
      </c>
      <c r="X13" s="84">
        <f>+'Ark1'!Y7</f>
        <v>6.1367963677195725</v>
      </c>
      <c r="Y13" s="121">
        <f>+'Ark1'!Z7</f>
        <v>7.2755622875027006</v>
      </c>
      <c r="Z13" s="84">
        <f>+'Ark1'!Q7</f>
        <v>1065</v>
      </c>
      <c r="AA13" s="84">
        <f t="shared" si="6"/>
        <v>-151</v>
      </c>
      <c r="AB13" s="121">
        <f t="shared" si="0"/>
        <v>19.232863849765259</v>
      </c>
      <c r="AC13" s="83">
        <f t="shared" si="1"/>
        <v>3.3915201813805163</v>
      </c>
      <c r="AD13" s="85">
        <f>+'Ark1'!AD7</f>
        <v>42.13770654373635</v>
      </c>
      <c r="AE13" s="84">
        <f t="shared" si="2"/>
        <v>242.3309000000005</v>
      </c>
      <c r="AF13" s="40">
        <f t="shared" si="7"/>
        <v>95.786296124134466</v>
      </c>
      <c r="AG13" s="84"/>
      <c r="AH13" s="6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316">
        <f t="shared" si="8"/>
        <v>26730</v>
      </c>
      <c r="AT13" s="92">
        <f t="shared" si="10"/>
        <v>12.381197156752608</v>
      </c>
      <c r="AU13" s="1">
        <f t="shared" si="11"/>
        <v>5.3029928918817806</v>
      </c>
      <c r="AV13" s="22">
        <f t="shared" si="9"/>
        <v>4.8144407033295931</v>
      </c>
      <c r="AW13" s="22">
        <f t="shared" si="9"/>
        <v>1.4066591844369625</v>
      </c>
      <c r="AX13" s="22"/>
      <c r="AY13" s="22"/>
      <c r="AZ13" s="22"/>
    </row>
    <row r="14" spans="1:52">
      <c r="A14" s="8">
        <f>1+A13</f>
        <v>2002</v>
      </c>
      <c r="B14" s="318">
        <f>+'Ark1'!R8</f>
        <v>21869</v>
      </c>
      <c r="C14" s="323">
        <f t="shared" si="3"/>
        <v>1386</v>
      </c>
      <c r="D14" s="212"/>
      <c r="E14" s="211">
        <f t="shared" si="4"/>
        <v>106.7665869257433</v>
      </c>
      <c r="F14" s="116"/>
      <c r="G14" s="211"/>
      <c r="H14" s="116"/>
      <c r="I14" s="68">
        <f>+'Ark1'!U8</f>
        <v>12.420092368192391</v>
      </c>
      <c r="J14" s="244">
        <f t="shared" si="5"/>
        <v>0.58926192343329831</v>
      </c>
      <c r="K14" s="10">
        <f>+'Ark1'!S8</f>
        <v>3.4871736247656502</v>
      </c>
      <c r="L14" s="115">
        <f t="shared" si="5"/>
        <v>-1.1825730569321458E-3</v>
      </c>
      <c r="M14" s="114"/>
      <c r="N14" s="364"/>
      <c r="O14" s="114"/>
      <c r="P14" s="363"/>
      <c r="Q14" s="9">
        <f>+'Ark1'!T8</f>
        <v>3.8336457999908542</v>
      </c>
      <c r="R14" s="115">
        <f t="shared" si="5"/>
        <v>1.1505600357692991E-3</v>
      </c>
      <c r="S14" s="93">
        <f>+'Ark1'!W8</f>
        <v>0.60816681146828844</v>
      </c>
      <c r="T14" s="8"/>
      <c r="U14" s="8">
        <f>+'Ark1'!AH8</f>
        <v>0.74534729525812804</v>
      </c>
      <c r="V14" s="8"/>
      <c r="W14" s="121">
        <f>+'Ark1'!X8</f>
        <v>33.622936576889657</v>
      </c>
      <c r="X14" s="84">
        <f>+'Ark1'!Y8</f>
        <v>6.5617998079473239</v>
      </c>
      <c r="Y14" s="121">
        <f>+'Ark1'!Z8</f>
        <v>7.1192116753398418</v>
      </c>
      <c r="Z14" s="84">
        <f>+'Ark1'!Q8</f>
        <v>1038</v>
      </c>
      <c r="AA14" s="84">
        <f t="shared" si="6"/>
        <v>-27</v>
      </c>
      <c r="AB14" s="121">
        <f t="shared" si="0"/>
        <v>21.068400770712909</v>
      </c>
      <c r="AC14" s="83">
        <f t="shared" si="1"/>
        <v>3.5616501226052555</v>
      </c>
      <c r="AD14" s="85">
        <f>+'Ark1'!AD8</f>
        <v>42.952770960586314</v>
      </c>
      <c r="AE14" s="84">
        <f t="shared" si="2"/>
        <v>271.61499999999944</v>
      </c>
      <c r="AF14" s="40">
        <f t="shared" si="7"/>
        <v>112.08434417567008</v>
      </c>
      <c r="AG14" s="84"/>
      <c r="AH14" s="6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316">
        <f t="shared" si="8"/>
        <v>26730</v>
      </c>
      <c r="AT14" s="92">
        <f t="shared" si="10"/>
        <v>12.381197156752608</v>
      </c>
      <c r="AU14" s="1">
        <f t="shared" si="11"/>
        <v>5.3029928918817806</v>
      </c>
      <c r="AV14" s="22">
        <f t="shared" si="9"/>
        <v>4.8144407033295931</v>
      </c>
      <c r="AW14" s="22">
        <f t="shared" si="9"/>
        <v>1.4066591844369625</v>
      </c>
      <c r="AX14" s="22"/>
      <c r="AY14" s="22"/>
      <c r="AZ14" s="22"/>
    </row>
    <row r="15" spans="1:52">
      <c r="A15" s="8">
        <f t="shared" ref="A15:A35" si="12">1+A14</f>
        <v>2003</v>
      </c>
      <c r="B15" s="318">
        <f>+'Ark1'!R9</f>
        <v>20904</v>
      </c>
      <c r="C15" s="323">
        <f t="shared" si="3"/>
        <v>-965</v>
      </c>
      <c r="D15" s="212"/>
      <c r="E15" s="211">
        <f t="shared" si="4"/>
        <v>95.587361104760163</v>
      </c>
      <c r="F15" s="116"/>
      <c r="G15" s="211"/>
      <c r="H15" s="116"/>
      <c r="I15" s="68">
        <f>+'Ark1'!U9</f>
        <v>12.277482778415662</v>
      </c>
      <c r="J15" s="244">
        <f t="shared" si="5"/>
        <v>-0.142609589776729</v>
      </c>
      <c r="K15" s="10">
        <f>+'Ark1'!S9</f>
        <v>3.7459816303099882</v>
      </c>
      <c r="L15" s="115">
        <f t="shared" si="5"/>
        <v>0.25880800554433803</v>
      </c>
      <c r="M15" s="114"/>
      <c r="N15" s="364"/>
      <c r="O15" s="114"/>
      <c r="P15" s="363"/>
      <c r="Q15" s="9">
        <f>+'Ark1'!T9</f>
        <v>3.8820321469575192</v>
      </c>
      <c r="R15" s="115">
        <f t="shared" si="5"/>
        <v>4.8386346966664995E-2</v>
      </c>
      <c r="S15" s="93">
        <f>+'Ark1'!W9</f>
        <v>0.98545732874091108</v>
      </c>
      <c r="T15" s="8"/>
      <c r="U15" s="8">
        <f>+'Ark1'!AH9</f>
        <v>0.55970149253731349</v>
      </c>
      <c r="V15" s="8"/>
      <c r="W15" s="121">
        <f>+'Ark1'!X9</f>
        <v>33.716035208572507</v>
      </c>
      <c r="X15" s="84">
        <f>+'Ark1'!Y9</f>
        <v>7.4196326061997695</v>
      </c>
      <c r="Y15" s="121">
        <f>+'Ark1'!Z9</f>
        <v>7.4515535743777628</v>
      </c>
      <c r="Z15" s="84">
        <f>+'Ark1'!Q9</f>
        <v>995</v>
      </c>
      <c r="AA15" s="84">
        <f t="shared" si="6"/>
        <v>-43</v>
      </c>
      <c r="AB15" s="121">
        <f t="shared" si="0"/>
        <v>21.009045226130652</v>
      </c>
      <c r="AC15" s="83">
        <f t="shared" si="1"/>
        <v>3.2775074706919138</v>
      </c>
      <c r="AD15" s="85">
        <f>+'Ark1'!AD9</f>
        <v>52.996793654433922</v>
      </c>
      <c r="AE15" s="84">
        <f t="shared" si="2"/>
        <v>256.64850000000098</v>
      </c>
      <c r="AF15" s="40">
        <f t="shared" si="7"/>
        <v>94.489810945640514</v>
      </c>
      <c r="AG15" s="84"/>
      <c r="AH15" s="6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316">
        <f t="shared" si="8"/>
        <v>26730</v>
      </c>
      <c r="AT15" s="92">
        <f t="shared" si="10"/>
        <v>12.381197156752608</v>
      </c>
      <c r="AU15" s="1">
        <f t="shared" si="11"/>
        <v>5.3029928918817806</v>
      </c>
      <c r="AV15" s="22">
        <f t="shared" si="9"/>
        <v>4.8144407033295931</v>
      </c>
      <c r="AW15" s="22">
        <f t="shared" si="9"/>
        <v>1.4066591844369625</v>
      </c>
      <c r="AX15" s="22"/>
      <c r="AY15" s="22"/>
      <c r="AZ15" s="22"/>
    </row>
    <row r="16" spans="1:52">
      <c r="A16" s="8">
        <f t="shared" si="12"/>
        <v>2004</v>
      </c>
      <c r="B16" s="318">
        <f>+'Ark1'!R10</f>
        <v>20289</v>
      </c>
      <c r="C16" s="323">
        <f t="shared" si="3"/>
        <v>-615</v>
      </c>
      <c r="D16" s="212"/>
      <c r="E16" s="211">
        <f t="shared" si="4"/>
        <v>97.057979334098732</v>
      </c>
      <c r="F16" s="116"/>
      <c r="G16" s="211"/>
      <c r="H16" s="116"/>
      <c r="I16" s="68">
        <f>+'Ark1'!U10</f>
        <v>11.936334959830456</v>
      </c>
      <c r="J16" s="244">
        <f t="shared" si="5"/>
        <v>-0.34114781858520615</v>
      </c>
      <c r="K16" s="10">
        <f>+'Ark1'!S10</f>
        <v>3.8579525851446599</v>
      </c>
      <c r="L16" s="115">
        <f t="shared" si="5"/>
        <v>0.11197095483467168</v>
      </c>
      <c r="M16" s="114"/>
      <c r="N16" s="364"/>
      <c r="O16" s="114"/>
      <c r="P16" s="363"/>
      <c r="Q16" s="9">
        <f>+'Ark1'!T10</f>
        <v>3.6640544137217215</v>
      </c>
      <c r="R16" s="115">
        <f t="shared" si="5"/>
        <v>-0.21797773323579772</v>
      </c>
      <c r="S16" s="93">
        <f>+'Ark1'!W10</f>
        <v>0.83296367489772805</v>
      </c>
      <c r="T16" s="8"/>
      <c r="U16" s="8">
        <f>+'Ark1'!AH10</f>
        <v>0.74917442949381441</v>
      </c>
      <c r="V16" s="8"/>
      <c r="W16" s="121">
        <f>+'Ark1'!X10</f>
        <v>31.440682143033175</v>
      </c>
      <c r="X16" s="84">
        <f>+'Ark1'!Y10</f>
        <v>7.077726847059985</v>
      </c>
      <c r="Y16" s="121">
        <f>+'Ark1'!Z10</f>
        <v>7.3962222383633858</v>
      </c>
      <c r="Z16" s="84">
        <f>+'Ark1'!Q10</f>
        <v>937</v>
      </c>
      <c r="AA16" s="84">
        <f t="shared" si="6"/>
        <v>-58</v>
      </c>
      <c r="AB16" s="121">
        <f t="shared" si="0"/>
        <v>21.65314834578442</v>
      </c>
      <c r="AC16" s="83">
        <f t="shared" si="1"/>
        <v>3.093955847407825</v>
      </c>
      <c r="AD16" s="85">
        <f>+'Ark1'!AD10</f>
        <v>47.599215928783437</v>
      </c>
      <c r="AE16" s="84">
        <f t="shared" si="2"/>
        <v>242.17630000000011</v>
      </c>
      <c r="AF16" s="40">
        <f t="shared" si="7"/>
        <v>94.361081401215742</v>
      </c>
      <c r="AG16" s="84"/>
      <c r="AH16" s="6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316">
        <f t="shared" si="8"/>
        <v>26730</v>
      </c>
      <c r="AT16" s="92">
        <f t="shared" si="10"/>
        <v>12.381197156752608</v>
      </c>
      <c r="AU16" s="1">
        <f t="shared" si="11"/>
        <v>5.3029928918817806</v>
      </c>
      <c r="AV16" s="22">
        <f t="shared" si="9"/>
        <v>4.8144407033295931</v>
      </c>
      <c r="AW16" s="22">
        <f t="shared" si="9"/>
        <v>1.4066591844369625</v>
      </c>
      <c r="AX16" s="22"/>
      <c r="AY16" s="22"/>
      <c r="AZ16" s="22"/>
    </row>
    <row r="17" spans="1:52">
      <c r="A17" s="8">
        <f t="shared" si="12"/>
        <v>2005</v>
      </c>
      <c r="B17" s="318">
        <f>+'Ark1'!R11</f>
        <v>21690</v>
      </c>
      <c r="C17" s="323">
        <f t="shared" si="3"/>
        <v>1401</v>
      </c>
      <c r="D17" s="212"/>
      <c r="E17" s="211">
        <f t="shared" si="4"/>
        <v>106.90521957711076</v>
      </c>
      <c r="F17" s="116"/>
      <c r="G17" s="211"/>
      <c r="H17" s="116"/>
      <c r="I17" s="68">
        <f>+'Ark1'!U11</f>
        <v>12.537671738128184</v>
      </c>
      <c r="J17" s="244">
        <f t="shared" si="5"/>
        <v>0.60133677829772836</v>
      </c>
      <c r="K17" s="10">
        <f>+'Ark1'!S11</f>
        <v>3.851221761180267</v>
      </c>
      <c r="L17" s="115">
        <f t="shared" si="5"/>
        <v>-6.7308239643928403E-3</v>
      </c>
      <c r="M17" s="114"/>
      <c r="N17" s="364"/>
      <c r="O17" s="114"/>
      <c r="P17" s="363"/>
      <c r="Q17" s="9">
        <f>+'Ark1'!T11</f>
        <v>3.8088520055325024</v>
      </c>
      <c r="R17" s="115">
        <f t="shared" si="5"/>
        <v>0.14479759181078089</v>
      </c>
      <c r="S17" s="93">
        <f>+'Ark1'!W11</f>
        <v>1.1987090825265099</v>
      </c>
      <c r="T17" s="8"/>
      <c r="U17" s="8">
        <f>+'Ark1'!AH11</f>
        <v>0.37344398340248969</v>
      </c>
      <c r="V17" s="8"/>
      <c r="W17" s="121">
        <f>+'Ark1'!X11</f>
        <v>34.868603042876906</v>
      </c>
      <c r="X17" s="84">
        <f>+'Ark1'!Y11</f>
        <v>8.0313508529276145</v>
      </c>
      <c r="Y17" s="121">
        <f>+'Ark1'!Z11</f>
        <v>7.4867993508081296</v>
      </c>
      <c r="Z17" s="84">
        <f>+'Ark1'!Q11</f>
        <v>874</v>
      </c>
      <c r="AA17" s="84">
        <f t="shared" si="6"/>
        <v>-63</v>
      </c>
      <c r="AB17" s="121">
        <f t="shared" si="0"/>
        <v>24.816933638443935</v>
      </c>
      <c r="AC17" s="83">
        <f t="shared" si="1"/>
        <v>3.2555050099960536</v>
      </c>
      <c r="AD17" s="85">
        <f>+'Ark1'!AD11</f>
        <v>48.953278027687162</v>
      </c>
      <c r="AE17" s="84">
        <f t="shared" si="2"/>
        <v>271.94210000000032</v>
      </c>
      <c r="AF17" s="40">
        <f t="shared" si="7"/>
        <v>112.29096323628703</v>
      </c>
      <c r="AG17" s="84"/>
      <c r="AH17" s="6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316">
        <f t="shared" si="8"/>
        <v>26730</v>
      </c>
      <c r="AT17" s="92">
        <f t="shared" si="10"/>
        <v>12.381197156752608</v>
      </c>
      <c r="AU17" s="1">
        <f t="shared" si="11"/>
        <v>5.3029928918817806</v>
      </c>
      <c r="AV17" s="22">
        <f t="shared" si="9"/>
        <v>4.8144407033295931</v>
      </c>
      <c r="AW17" s="22">
        <f t="shared" si="9"/>
        <v>1.4066591844369625</v>
      </c>
      <c r="AX17" s="22"/>
      <c r="AY17" s="22"/>
      <c r="AZ17" s="22"/>
    </row>
    <row r="18" spans="1:52">
      <c r="A18" s="8">
        <f t="shared" si="12"/>
        <v>2006</v>
      </c>
      <c r="B18" s="318">
        <f>+'Ark1'!R12</f>
        <v>22820</v>
      </c>
      <c r="C18" s="323">
        <f t="shared" si="3"/>
        <v>1130</v>
      </c>
      <c r="D18" s="212"/>
      <c r="E18" s="211">
        <f t="shared" si="4"/>
        <v>105.20977408944213</v>
      </c>
      <c r="F18" s="116"/>
      <c r="G18" s="211"/>
      <c r="H18" s="116"/>
      <c r="I18" s="68">
        <f>+'Ark1'!U12</f>
        <v>12.788637160385628</v>
      </c>
      <c r="J18" s="244">
        <f t="shared" si="5"/>
        <v>0.250965422257444</v>
      </c>
      <c r="K18" s="10">
        <f>+'Ark1'!S12</f>
        <v>3.7591586327782656</v>
      </c>
      <c r="L18" s="115">
        <f t="shared" si="5"/>
        <v>-9.2063128402001482E-2</v>
      </c>
      <c r="M18" s="114"/>
      <c r="N18" s="364"/>
      <c r="O18" s="114"/>
      <c r="P18" s="363"/>
      <c r="Q18" s="9">
        <f>+'Ark1'!T12</f>
        <v>3.8247151621384754</v>
      </c>
      <c r="R18" s="115">
        <f t="shared" si="5"/>
        <v>1.5863156605973039E-2</v>
      </c>
      <c r="S18" s="93">
        <f>+'Ark1'!W12</f>
        <v>1.4460999123575813</v>
      </c>
      <c r="T18" s="8"/>
      <c r="U18" s="8">
        <f>+'Ark1'!AH12</f>
        <v>0.24978089395267303</v>
      </c>
      <c r="V18" s="8"/>
      <c r="W18" s="121">
        <f>+'Ark1'!X12</f>
        <v>35.587204206836105</v>
      </c>
      <c r="X18" s="84">
        <f>+'Ark1'!Y12</f>
        <v>7.8746713409290097</v>
      </c>
      <c r="Y18" s="121">
        <f>+'Ark1'!Z12</f>
        <v>7.3715007849076706</v>
      </c>
      <c r="Z18" s="84">
        <f>+'Ark1'!Q12</f>
        <v>860</v>
      </c>
      <c r="AA18" s="84">
        <f t="shared" si="6"/>
        <v>-14</v>
      </c>
      <c r="AB18" s="121">
        <f t="shared" si="0"/>
        <v>26.534883720930232</v>
      </c>
      <c r="AC18" s="83">
        <f t="shared" si="1"/>
        <v>3.4019945444371906</v>
      </c>
      <c r="AD18" s="85">
        <f>+'Ark1'!AD12</f>
        <v>47.430451931939437</v>
      </c>
      <c r="AE18" s="84">
        <f t="shared" si="2"/>
        <v>291.83670000000001</v>
      </c>
      <c r="AF18" s="40">
        <f t="shared" si="7"/>
        <v>107.31574846263219</v>
      </c>
      <c r="AG18" s="84"/>
      <c r="AH18" s="6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316">
        <f t="shared" si="8"/>
        <v>26730</v>
      </c>
      <c r="AT18" s="92">
        <f t="shared" si="10"/>
        <v>12.381197156752608</v>
      </c>
      <c r="AU18" s="1">
        <f t="shared" si="11"/>
        <v>5.3029928918817806</v>
      </c>
      <c r="AV18" s="22">
        <f t="shared" si="9"/>
        <v>4.8144407033295931</v>
      </c>
      <c r="AW18" s="22">
        <f t="shared" si="9"/>
        <v>1.4066591844369625</v>
      </c>
      <c r="AX18" s="22"/>
      <c r="AY18" s="22"/>
      <c r="AZ18" s="22"/>
    </row>
    <row r="19" spans="1:52">
      <c r="A19" s="8">
        <f t="shared" si="12"/>
        <v>2007</v>
      </c>
      <c r="B19" s="318">
        <f>+'Ark1'!R13</f>
        <v>21145</v>
      </c>
      <c r="C19" s="323">
        <f t="shared" si="3"/>
        <v>-1675</v>
      </c>
      <c r="D19" s="212"/>
      <c r="E19" s="211">
        <f t="shared" si="4"/>
        <v>92.65994741454864</v>
      </c>
      <c r="F19" s="116"/>
      <c r="G19" s="211"/>
      <c r="H19" s="116"/>
      <c r="I19" s="68">
        <f>+'Ark1'!U13</f>
        <v>12.816623315204575</v>
      </c>
      <c r="J19" s="244">
        <f t="shared" si="5"/>
        <v>2.7986154818947284E-2</v>
      </c>
      <c r="K19" s="10">
        <f>+'Ark1'!S13</f>
        <v>4.0557578623788126</v>
      </c>
      <c r="L19" s="115">
        <f t="shared" si="5"/>
        <v>0.29659922960054708</v>
      </c>
      <c r="M19" s="114"/>
      <c r="N19" s="364"/>
      <c r="O19" s="114"/>
      <c r="P19" s="363"/>
      <c r="Q19" s="9">
        <f>+'Ark1'!T13</f>
        <v>3.9481674154646487</v>
      </c>
      <c r="R19" s="115">
        <f t="shared" si="5"/>
        <v>0.12345225332617327</v>
      </c>
      <c r="S19" s="93">
        <f>+'Ark1'!W13</f>
        <v>1.4518798770394896</v>
      </c>
      <c r="T19" s="8"/>
      <c r="U19" s="8">
        <f>+'Ark1'!AH13</f>
        <v>0.49657129344998818</v>
      </c>
      <c r="V19" s="8"/>
      <c r="W19" s="121">
        <f>+'Ark1'!X13</f>
        <v>34.906597304327256</v>
      </c>
      <c r="X19" s="84">
        <f>+'Ark1'!Y13</f>
        <v>8.3991487349255145</v>
      </c>
      <c r="Y19" s="121">
        <f>+'Ark1'!Z13</f>
        <v>7.3400652843206302</v>
      </c>
      <c r="Z19" s="84">
        <f>+'Ark1'!Q13</f>
        <v>833</v>
      </c>
      <c r="AA19" s="84">
        <f t="shared" si="6"/>
        <v>-27</v>
      </c>
      <c r="AB19" s="121">
        <f t="shared" si="0"/>
        <v>25.384153661464588</v>
      </c>
      <c r="AC19" s="83">
        <f t="shared" si="1"/>
        <v>3.160105644888592</v>
      </c>
      <c r="AD19" s="85">
        <f>+'Ark1'!AD13</f>
        <v>45.931588102176811</v>
      </c>
      <c r="AE19" s="84">
        <f t="shared" si="2"/>
        <v>271.00750000000073</v>
      </c>
      <c r="AF19" s="40">
        <f t="shared" si="7"/>
        <v>92.862720829834188</v>
      </c>
      <c r="AG19" s="84"/>
      <c r="AH19" s="6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316">
        <f t="shared" si="8"/>
        <v>26730</v>
      </c>
      <c r="AT19" s="92">
        <f t="shared" si="10"/>
        <v>12.381197156752608</v>
      </c>
      <c r="AU19" s="1">
        <f t="shared" si="11"/>
        <v>5.3029928918817806</v>
      </c>
      <c r="AV19" s="22">
        <f t="shared" si="9"/>
        <v>4.8144407033295931</v>
      </c>
      <c r="AW19" s="22">
        <f t="shared" si="9"/>
        <v>1.4066591844369625</v>
      </c>
      <c r="AX19" s="22"/>
      <c r="AY19" s="22"/>
      <c r="AZ19" s="22"/>
    </row>
    <row r="20" spans="1:52">
      <c r="A20" s="8">
        <f t="shared" si="12"/>
        <v>2008</v>
      </c>
      <c r="B20" s="318">
        <f>+'Ark1'!R14</f>
        <v>23913</v>
      </c>
      <c r="C20" s="323">
        <f t="shared" si="3"/>
        <v>2768</v>
      </c>
      <c r="D20" s="212"/>
      <c r="E20" s="211">
        <f t="shared" si="4"/>
        <v>113.09056514542445</v>
      </c>
      <c r="F20" s="116"/>
      <c r="G20" s="211"/>
      <c r="H20" s="116"/>
      <c r="I20" s="68">
        <f>+'Ark1'!U14</f>
        <v>12.631819512399218</v>
      </c>
      <c r="J20" s="244">
        <f t="shared" si="5"/>
        <v>-0.18480380280535691</v>
      </c>
      <c r="K20" s="10">
        <f>+'Ark1'!S14</f>
        <v>4.1926985321791506</v>
      </c>
      <c r="L20" s="115">
        <f t="shared" si="5"/>
        <v>0.13694066980033792</v>
      </c>
      <c r="M20" s="114"/>
      <c r="N20" s="364"/>
      <c r="O20" s="114"/>
      <c r="P20" s="363"/>
      <c r="Q20" s="9">
        <f>+'Ark1'!T14</f>
        <v>4.1284656881194328</v>
      </c>
      <c r="R20" s="115">
        <f t="shared" si="5"/>
        <v>0.18029827265478415</v>
      </c>
      <c r="S20" s="93">
        <f>+'Ark1'!W14</f>
        <v>1.2420022581859238</v>
      </c>
      <c r="T20" s="8"/>
      <c r="U20" s="8">
        <f>+'Ark1'!AH14</f>
        <v>0.17145485719064943</v>
      </c>
      <c r="V20" s="8"/>
      <c r="W20" s="121">
        <f>+'Ark1'!X14</f>
        <v>35.658428469869939</v>
      </c>
      <c r="X20" s="84">
        <f>+'Ark1'!Y14</f>
        <v>9.3589261071383767</v>
      </c>
      <c r="Y20" s="121">
        <f>+'Ark1'!Z14</f>
        <v>7.7083257732430388</v>
      </c>
      <c r="Z20" s="84">
        <f>+'Ark1'!Q14</f>
        <v>839</v>
      </c>
      <c r="AA20" s="84">
        <f t="shared" si="6"/>
        <v>6</v>
      </c>
      <c r="AB20" s="121">
        <f t="shared" si="0"/>
        <v>28.501787842669845</v>
      </c>
      <c r="AC20" s="83">
        <f t="shared" si="1"/>
        <v>3.0128136844205309</v>
      </c>
      <c r="AD20" s="85">
        <f>+'Ark1'!AD14</f>
        <v>46.644205659722722</v>
      </c>
      <c r="AE20" s="84">
        <f t="shared" si="2"/>
        <v>302.06470000000252</v>
      </c>
      <c r="AF20" s="40">
        <f t="shared" si="7"/>
        <v>111.45990424619308</v>
      </c>
      <c r="AG20" s="84"/>
      <c r="AH20" s="6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316">
        <f t="shared" si="8"/>
        <v>26730</v>
      </c>
      <c r="AT20" s="92">
        <f t="shared" si="10"/>
        <v>12.381197156752608</v>
      </c>
      <c r="AU20" s="1">
        <f t="shared" si="11"/>
        <v>5.3029928918817806</v>
      </c>
      <c r="AV20" s="22">
        <f t="shared" si="9"/>
        <v>4.8144407033295931</v>
      </c>
      <c r="AW20" s="22">
        <f t="shared" si="9"/>
        <v>1.4066591844369625</v>
      </c>
      <c r="AX20" s="22"/>
      <c r="AY20" s="22"/>
      <c r="AZ20" s="22"/>
    </row>
    <row r="21" spans="1:52">
      <c r="A21" s="8">
        <f t="shared" si="12"/>
        <v>2009</v>
      </c>
      <c r="B21" s="318">
        <f>+'Ark1'!R15</f>
        <v>23508</v>
      </c>
      <c r="C21" s="323">
        <f t="shared" si="3"/>
        <v>-405</v>
      </c>
      <c r="D21" s="212"/>
      <c r="E21" s="211">
        <f t="shared" si="4"/>
        <v>98.30636055701919</v>
      </c>
      <c r="F21" s="116"/>
      <c r="G21" s="211"/>
      <c r="H21" s="116"/>
      <c r="I21" s="68">
        <f>+'Ark1'!U15</f>
        <v>12.445235664454698</v>
      </c>
      <c r="J21" s="244">
        <f t="shared" si="5"/>
        <v>-0.18658384794452054</v>
      </c>
      <c r="K21" s="10">
        <f>+'Ark1'!S15</f>
        <v>4.3590692530202499</v>
      </c>
      <c r="L21" s="115">
        <f t="shared" si="5"/>
        <v>0.16637072084109938</v>
      </c>
      <c r="M21" s="114"/>
      <c r="N21" s="364"/>
      <c r="O21" s="114"/>
      <c r="P21" s="363"/>
      <c r="Q21" s="9">
        <f>+'Ark1'!T15</f>
        <v>4.176790879700528</v>
      </c>
      <c r="R21" s="115">
        <f t="shared" si="5"/>
        <v>4.8325191581095162E-2</v>
      </c>
      <c r="S21" s="93">
        <f>+'Ark1'!W15</f>
        <v>1.088990981793432</v>
      </c>
      <c r="T21" s="8"/>
      <c r="U21" s="8">
        <f>+'Ark1'!AH15</f>
        <v>0.17440871192785437</v>
      </c>
      <c r="V21" s="8"/>
      <c r="W21" s="121">
        <f>+'Ark1'!X15</f>
        <v>33.665135273098521</v>
      </c>
      <c r="X21" s="84">
        <f>+'Ark1'!Y15</f>
        <v>10.166751744087119</v>
      </c>
      <c r="Y21" s="121">
        <f>+'Ark1'!Z15</f>
        <v>7.8196693584216064</v>
      </c>
      <c r="Z21" s="84">
        <f>+'Ark1'!Q15</f>
        <v>801</v>
      </c>
      <c r="AA21" s="84">
        <f t="shared" si="6"/>
        <v>-38</v>
      </c>
      <c r="AB21" s="121">
        <f t="shared" si="0"/>
        <v>29.348314606741575</v>
      </c>
      <c r="AC21" s="83">
        <f t="shared" si="1"/>
        <v>2.8550213226898884</v>
      </c>
      <c r="AD21" s="85">
        <f>+'Ark1'!AD15</f>
        <v>48.213920577671267</v>
      </c>
      <c r="AE21" s="84">
        <f t="shared" si="2"/>
        <v>292.562600000001</v>
      </c>
      <c r="AF21" s="40">
        <f t="shared" si="7"/>
        <v>96.854283204889072</v>
      </c>
      <c r="AG21" s="84"/>
      <c r="AH21" s="6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316">
        <f t="shared" si="8"/>
        <v>26730</v>
      </c>
      <c r="AT21" s="92">
        <f t="shared" si="10"/>
        <v>12.381197156752608</v>
      </c>
      <c r="AU21" s="1">
        <f t="shared" si="11"/>
        <v>5.3029928918817806</v>
      </c>
      <c r="AV21" s="22">
        <f t="shared" si="9"/>
        <v>4.8144407033295931</v>
      </c>
      <c r="AW21" s="22">
        <f t="shared" si="9"/>
        <v>1.4066591844369625</v>
      </c>
      <c r="AX21" s="22"/>
      <c r="AY21" s="22"/>
      <c r="AZ21" s="22"/>
    </row>
    <row r="22" spans="1:52">
      <c r="A22" s="8">
        <f t="shared" si="12"/>
        <v>2010</v>
      </c>
      <c r="B22" s="318">
        <f>+'Ark1'!R16</f>
        <v>22981.63</v>
      </c>
      <c r="C22" s="323">
        <f t="shared" si="3"/>
        <v>-526.36999999999898</v>
      </c>
      <c r="D22" s="212"/>
      <c r="E22" s="211">
        <f t="shared" si="4"/>
        <v>97.760889909817934</v>
      </c>
      <c r="F22" s="116"/>
      <c r="G22" s="211"/>
      <c r="H22" s="116"/>
      <c r="I22" s="68">
        <f>+'Ark1'!U16</f>
        <v>12.889555701662616</v>
      </c>
      <c r="J22" s="244">
        <f t="shared" si="5"/>
        <v>0.44432003720791791</v>
      </c>
      <c r="K22" s="10">
        <f>+'Ark1'!S16</f>
        <v>4.5911129889394253</v>
      </c>
      <c r="L22" s="115">
        <f t="shared" si="5"/>
        <v>0.23204373591917538</v>
      </c>
      <c r="M22" s="114"/>
      <c r="N22" s="364"/>
      <c r="O22" s="114"/>
      <c r="P22" s="363"/>
      <c r="Q22" s="9">
        <f>+'Ark1'!T16</f>
        <v>4.1072482674205446</v>
      </c>
      <c r="R22" s="115">
        <f t="shared" si="5"/>
        <v>-6.9542612279983373E-2</v>
      </c>
      <c r="S22" s="93">
        <f>+'Ark1'!W16</f>
        <v>0.97904282681428612</v>
      </c>
      <c r="T22" s="8"/>
      <c r="U22" s="8">
        <f>+'Ark1'!AH16</f>
        <v>0.3045911016755557</v>
      </c>
      <c r="V22" s="8"/>
      <c r="W22" s="121">
        <f>+'Ark1'!X16</f>
        <v>36.681471244641905</v>
      </c>
      <c r="X22" s="84">
        <f>+'Ark1'!Y16</f>
        <v>10.578013831046798</v>
      </c>
      <c r="Y22" s="121">
        <f>+'Ark1'!Z16</f>
        <v>7.8467676449466017</v>
      </c>
      <c r="Z22" s="84">
        <f>+'Ark1'!Q16</f>
        <v>812</v>
      </c>
      <c r="AA22" s="84">
        <f t="shared" si="6"/>
        <v>11</v>
      </c>
      <c r="AB22" s="121">
        <f t="shared" si="0"/>
        <v>28.302500000000002</v>
      </c>
      <c r="AC22" s="83">
        <f t="shared" si="1"/>
        <v>2.8075013036523373</v>
      </c>
      <c r="AD22" s="85">
        <f>+'Ark1'!AD16</f>
        <v>47.672817258117078</v>
      </c>
      <c r="AE22" s="84">
        <f t="shared" si="2"/>
        <v>296.22300000000064</v>
      </c>
      <c r="AF22" s="40">
        <f t="shared" si="7"/>
        <v>101.25115103570984</v>
      </c>
      <c r="AG22" s="84"/>
      <c r="AH22" s="6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316">
        <f t="shared" si="8"/>
        <v>26730</v>
      </c>
      <c r="AT22" s="92">
        <f t="shared" si="10"/>
        <v>12.381197156752608</v>
      </c>
      <c r="AU22" s="1">
        <f t="shared" si="11"/>
        <v>5.3029928918817806</v>
      </c>
      <c r="AV22" s="22">
        <f t="shared" si="9"/>
        <v>4.8144407033295931</v>
      </c>
      <c r="AW22" s="22">
        <f t="shared" si="9"/>
        <v>1.4066591844369625</v>
      </c>
      <c r="AX22" s="22"/>
      <c r="AY22" s="22"/>
      <c r="AZ22" s="22"/>
    </row>
    <row r="23" spans="1:52">
      <c r="A23" s="8">
        <f t="shared" si="12"/>
        <v>2011</v>
      </c>
      <c r="B23" s="318">
        <f>+'Ark1'!R17</f>
        <v>19542</v>
      </c>
      <c r="C23" s="323">
        <f t="shared" si="3"/>
        <v>-3439.630000000001</v>
      </c>
      <c r="D23" s="212"/>
      <c r="E23" s="211">
        <f t="shared" si="4"/>
        <v>85.033132984910111</v>
      </c>
      <c r="F23" s="116"/>
      <c r="G23" s="211"/>
      <c r="H23" s="116"/>
      <c r="I23" s="68">
        <f>+'Ark1'!U17</f>
        <v>12.906825299355257</v>
      </c>
      <c r="J23" s="244">
        <f t="shared" si="5"/>
        <v>1.7269597692640914E-2</v>
      </c>
      <c r="K23" s="10">
        <f>+'Ark1'!S17</f>
        <v>4.4665847917306314</v>
      </c>
      <c r="L23" s="115">
        <f t="shared" si="5"/>
        <v>-0.12452819720879393</v>
      </c>
      <c r="M23" s="114"/>
      <c r="N23" s="364"/>
      <c r="O23" s="114"/>
      <c r="P23" s="363"/>
      <c r="Q23" s="9">
        <f>+'Ark1'!T17</f>
        <v>4.2141541295670866</v>
      </c>
      <c r="R23" s="115">
        <f t="shared" si="5"/>
        <v>0.10690586214654196</v>
      </c>
      <c r="S23" s="93">
        <f>+'Ark1'!W17</f>
        <v>0.82386654385426261</v>
      </c>
      <c r="T23" s="8"/>
      <c r="U23" s="8">
        <f>+'Ark1'!AH17</f>
        <v>0.28144509262102141</v>
      </c>
      <c r="V23" s="8"/>
      <c r="W23" s="121">
        <f>+'Ark1'!X17</f>
        <v>35.74352676286972</v>
      </c>
      <c r="X23" s="84">
        <f>+'Ark1'!Y17</f>
        <v>10.582335482550405</v>
      </c>
      <c r="Y23" s="121">
        <f>+'Ark1'!Z17</f>
        <v>7.7777272611585699</v>
      </c>
      <c r="Z23" s="84">
        <f>+'Ark1'!Q17</f>
        <v>745</v>
      </c>
      <c r="AA23" s="84">
        <f t="shared" si="6"/>
        <v>-67</v>
      </c>
      <c r="AB23" s="121">
        <f t="shared" si="0"/>
        <v>26.230872483221475</v>
      </c>
      <c r="AC23" s="83">
        <f t="shared" si="1"/>
        <v>2.8896407213069728</v>
      </c>
      <c r="AD23" s="85">
        <f>+'Ark1'!AD17</f>
        <v>45.885556320162578</v>
      </c>
      <c r="AE23" s="84">
        <f t="shared" si="2"/>
        <v>252.22518000000042</v>
      </c>
      <c r="AF23" s="40">
        <f t="shared" si="7"/>
        <v>85.147061504339604</v>
      </c>
      <c r="AG23" s="84"/>
      <c r="AH23" s="6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316">
        <f t="shared" si="8"/>
        <v>26730</v>
      </c>
      <c r="AT23" s="92">
        <f t="shared" si="10"/>
        <v>12.381197156752608</v>
      </c>
      <c r="AU23" s="1">
        <f t="shared" si="11"/>
        <v>5.3029928918817806</v>
      </c>
      <c r="AV23" s="22">
        <f t="shared" si="9"/>
        <v>4.8144407033295931</v>
      </c>
      <c r="AW23" s="22">
        <f t="shared" si="9"/>
        <v>1.4066591844369625</v>
      </c>
      <c r="AX23" s="22"/>
      <c r="AY23" s="22"/>
      <c r="AZ23" s="22"/>
    </row>
    <row r="24" spans="1:52">
      <c r="A24" s="8">
        <f t="shared" si="12"/>
        <v>2012</v>
      </c>
      <c r="B24" s="318">
        <f>+'Ark1'!R18</f>
        <v>20433</v>
      </c>
      <c r="C24" s="323">
        <f t="shared" si="3"/>
        <v>891</v>
      </c>
      <c r="D24" s="212"/>
      <c r="E24" s="211">
        <f t="shared" si="4"/>
        <v>104.55941050046054</v>
      </c>
      <c r="F24" s="116"/>
      <c r="G24" s="211"/>
      <c r="H24" s="116"/>
      <c r="I24" s="68">
        <f>+'Ark1'!U18</f>
        <v>13.875402535114731</v>
      </c>
      <c r="J24" s="244">
        <f t="shared" si="5"/>
        <v>0.96857723575947396</v>
      </c>
      <c r="K24" s="10">
        <f>+'Ark1'!S18</f>
        <v>4.8122644741349774</v>
      </c>
      <c r="L24" s="115">
        <f t="shared" si="5"/>
        <v>0.34567968240434599</v>
      </c>
      <c r="M24" s="114"/>
      <c r="N24" s="364"/>
      <c r="O24" s="114"/>
      <c r="P24" s="363"/>
      <c r="Q24" s="9">
        <f>+'Ark1'!T18</f>
        <v>4.5017373856017215</v>
      </c>
      <c r="R24" s="115">
        <f t="shared" si="5"/>
        <v>0.28758325603463497</v>
      </c>
      <c r="S24" s="93">
        <f>+'Ark1'!W18</f>
        <v>0.95923261390887282</v>
      </c>
      <c r="T24" s="8"/>
      <c r="U24" s="8">
        <f>+'Ark1'!AH18</f>
        <v>0.33279498849899675</v>
      </c>
      <c r="V24" s="8"/>
      <c r="W24" s="121">
        <f>+'Ark1'!X18</f>
        <v>40.302451916018207</v>
      </c>
      <c r="X24" s="84">
        <f>+'Ark1'!Y18</f>
        <v>11.936573190427248</v>
      </c>
      <c r="Y24" s="121">
        <f>+'Ark1'!Z18</f>
        <v>7.6694211270171646</v>
      </c>
      <c r="Z24" s="84">
        <f>+'Ark1'!Q18</f>
        <v>725</v>
      </c>
      <c r="AA24" s="84">
        <f t="shared" si="6"/>
        <v>-20</v>
      </c>
      <c r="AB24" s="121">
        <f t="shared" si="0"/>
        <v>28.183448275862069</v>
      </c>
      <c r="AC24" s="83">
        <f t="shared" si="1"/>
        <v>2.8833416387840751</v>
      </c>
      <c r="AD24" s="85">
        <f>+'Ark1'!AD18</f>
        <v>50.107323847993008</v>
      </c>
      <c r="AE24" s="84">
        <f t="shared" si="2"/>
        <v>283.51609999999926</v>
      </c>
      <c r="AF24" s="40">
        <f t="shared" si="7"/>
        <v>112.4059461470099</v>
      </c>
      <c r="AG24" s="84"/>
      <c r="AH24" s="6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316">
        <f t="shared" si="8"/>
        <v>26730</v>
      </c>
      <c r="AT24" s="92">
        <f t="shared" si="10"/>
        <v>12.381197156752608</v>
      </c>
      <c r="AU24" s="1">
        <f t="shared" si="11"/>
        <v>5.3029928918817806</v>
      </c>
      <c r="AV24" s="22">
        <f t="shared" si="9"/>
        <v>4.8144407033295931</v>
      </c>
      <c r="AW24" s="22">
        <f t="shared" si="9"/>
        <v>1.4066591844369625</v>
      </c>
      <c r="AX24" s="22"/>
      <c r="AY24" s="22"/>
      <c r="AZ24" s="22"/>
    </row>
    <row r="25" spans="1:52">
      <c r="A25" s="8">
        <f t="shared" si="12"/>
        <v>2013</v>
      </c>
      <c r="B25" s="318">
        <f>+'Ark1'!R19</f>
        <v>23206</v>
      </c>
      <c r="C25" s="323">
        <f t="shared" si="3"/>
        <v>2773</v>
      </c>
      <c r="D25" s="212"/>
      <c r="E25" s="211">
        <f t="shared" si="4"/>
        <v>113.57118386923115</v>
      </c>
      <c r="F25" s="116"/>
      <c r="G25" s="211"/>
      <c r="H25" s="116"/>
      <c r="I25" s="68">
        <f>+'Ark1'!U19</f>
        <v>14.509597948806404</v>
      </c>
      <c r="J25" s="244">
        <f t="shared" si="5"/>
        <v>0.63419541369167298</v>
      </c>
      <c r="K25" s="10">
        <f>+'Ark1'!S19</f>
        <v>4.717271395328793</v>
      </c>
      <c r="L25" s="115">
        <f t="shared" si="5"/>
        <v>-9.499307880618435E-2</v>
      </c>
      <c r="M25" s="114"/>
      <c r="N25" s="364"/>
      <c r="O25" s="114"/>
      <c r="P25" s="363"/>
      <c r="Q25" s="9">
        <f>+'Ark1'!T19</f>
        <v>4.6450056019994808</v>
      </c>
      <c r="R25" s="115">
        <f t="shared" si="5"/>
        <v>0.14326821639775922</v>
      </c>
      <c r="S25" s="93">
        <f>+'Ark1'!W19</f>
        <v>1.4866844781522015</v>
      </c>
      <c r="T25" s="8"/>
      <c r="U25" s="8">
        <f>+'Ark1'!AH19</f>
        <v>0.67223993794708248</v>
      </c>
      <c r="V25" s="8"/>
      <c r="W25" s="121">
        <f>+'Ark1'!X19</f>
        <v>44.876325088339222</v>
      </c>
      <c r="X25" s="84">
        <f>+'Ark1'!Y19</f>
        <v>12.289925019391539</v>
      </c>
      <c r="Y25" s="121">
        <f>+'Ark1'!Z19</f>
        <v>7.5430614454295268</v>
      </c>
      <c r="Z25" s="84">
        <f>+'Ark1'!Q19</f>
        <v>730</v>
      </c>
      <c r="AA25" s="84">
        <f t="shared" si="6"/>
        <v>5</v>
      </c>
      <c r="AB25" s="121">
        <f t="shared" si="0"/>
        <v>31.789041095890411</v>
      </c>
      <c r="AC25" s="83">
        <f t="shared" si="1"/>
        <v>3.0758454905041748</v>
      </c>
      <c r="AD25" s="85">
        <f>+'Ark1'!AD19</f>
        <v>48.773900204926754</v>
      </c>
      <c r="AE25" s="84">
        <f t="shared" si="2"/>
        <v>336.7097300000014</v>
      </c>
      <c r="AF25" s="40">
        <f t="shared" si="7"/>
        <v>118.76211968209294</v>
      </c>
      <c r="AG25" s="84"/>
      <c r="AH25" s="6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316">
        <f t="shared" si="8"/>
        <v>26730</v>
      </c>
      <c r="AT25" s="92">
        <f t="shared" si="10"/>
        <v>12.381197156752608</v>
      </c>
      <c r="AU25" s="1">
        <f t="shared" si="11"/>
        <v>5.3029928918817806</v>
      </c>
      <c r="AV25" s="22">
        <f t="shared" si="9"/>
        <v>4.8144407033295931</v>
      </c>
      <c r="AW25" s="22">
        <f t="shared" si="9"/>
        <v>1.4066591844369625</v>
      </c>
      <c r="AX25" s="22"/>
      <c r="AY25" s="22"/>
      <c r="AZ25" s="22"/>
    </row>
    <row r="26" spans="1:52">
      <c r="A26" s="8">
        <f t="shared" si="12"/>
        <v>2014</v>
      </c>
      <c r="B26" s="318">
        <f>+'Ark1'!R20</f>
        <v>21006</v>
      </c>
      <c r="C26" s="323">
        <f t="shared" si="3"/>
        <v>-2200</v>
      </c>
      <c r="D26" s="212"/>
      <c r="E26" s="211">
        <f t="shared" si="4"/>
        <v>90.519693182797553</v>
      </c>
      <c r="F26" s="116"/>
      <c r="G26" s="211"/>
      <c r="H26" s="116"/>
      <c r="I26" s="68">
        <f>+'Ark1'!U20</f>
        <v>13.57236027801582</v>
      </c>
      <c r="J26" s="244">
        <f t="shared" si="5"/>
        <v>-0.93723767079058362</v>
      </c>
      <c r="K26" s="10">
        <f>+'Ark1'!S20</f>
        <v>4.8679424926211556</v>
      </c>
      <c r="L26" s="115">
        <f t="shared" si="5"/>
        <v>0.15067109729236261</v>
      </c>
      <c r="M26" s="114"/>
      <c r="N26" s="364"/>
      <c r="O26" s="114"/>
      <c r="P26" s="363"/>
      <c r="Q26" s="9">
        <f>+'Ark1'!T20</f>
        <v>4.636818051985145</v>
      </c>
      <c r="R26" s="115">
        <f t="shared" si="5"/>
        <v>-8.1875500143357982E-3</v>
      </c>
      <c r="S26" s="93">
        <f>+'Ark1'!W20</f>
        <v>1.4234028372845851</v>
      </c>
      <c r="T26" s="8"/>
      <c r="U26" s="8">
        <f>+'Ark1'!AH20</f>
        <v>0.5617442635437494</v>
      </c>
      <c r="V26" s="8"/>
      <c r="W26" s="121">
        <f>+'Ark1'!X20</f>
        <v>39.41730934018851</v>
      </c>
      <c r="X26" s="84">
        <f>+'Ark1'!Y20</f>
        <v>12.42502142245073</v>
      </c>
      <c r="Y26" s="121">
        <f>+'Ark1'!Z20</f>
        <v>7.8689215477558401</v>
      </c>
      <c r="Z26" s="84">
        <f>+'Ark1'!Q20</f>
        <v>698</v>
      </c>
      <c r="AA26" s="84">
        <f t="shared" si="6"/>
        <v>-32</v>
      </c>
      <c r="AB26" s="121">
        <f t="shared" si="0"/>
        <v>30.094555873925501</v>
      </c>
      <c r="AC26" s="83">
        <f t="shared" si="1"/>
        <v>2.7881102331403569</v>
      </c>
      <c r="AD26" s="85">
        <f>+'Ark1'!AD20</f>
        <v>51.791176508110809</v>
      </c>
      <c r="AE26" s="84">
        <f t="shared" si="2"/>
        <v>285.10100000000028</v>
      </c>
      <c r="AF26" s="40">
        <f t="shared" si="7"/>
        <v>84.672634794366971</v>
      </c>
      <c r="AG26" s="84"/>
      <c r="AH26" s="6"/>
      <c r="AS26" s="316">
        <f t="shared" si="8"/>
        <v>26730</v>
      </c>
      <c r="AT26" s="92">
        <f t="shared" si="10"/>
        <v>12.381197156752608</v>
      </c>
      <c r="AU26" s="1">
        <f t="shared" si="11"/>
        <v>5.3029928918817806</v>
      </c>
      <c r="AV26" s="22">
        <f t="shared" si="9"/>
        <v>4.8144407033295931</v>
      </c>
      <c r="AW26" s="22">
        <f t="shared" si="9"/>
        <v>1.4066591844369625</v>
      </c>
    </row>
    <row r="27" spans="1:52">
      <c r="A27" s="8">
        <f t="shared" si="12"/>
        <v>2015</v>
      </c>
      <c r="B27" s="318">
        <f>+'Ark1'!R21</f>
        <v>23545</v>
      </c>
      <c r="C27" s="323">
        <f t="shared" ref="C27" si="13">+B27-B26</f>
        <v>2539</v>
      </c>
      <c r="D27" s="212"/>
      <c r="E27" s="211">
        <f t="shared" ref="E27" si="14">100*B27/B26</f>
        <v>112.08702275540321</v>
      </c>
      <c r="F27" s="116"/>
      <c r="G27" s="211"/>
      <c r="H27" s="116"/>
      <c r="I27" s="68">
        <f>+'Ark1'!U21</f>
        <v>12.087500530898296</v>
      </c>
      <c r="J27" s="244">
        <f t="shared" ref="J27" si="15">+I27-I26</f>
        <v>-1.4848597471175236</v>
      </c>
      <c r="K27" s="10">
        <f>+'Ark1'!S21</f>
        <v>4.9051603312805279</v>
      </c>
      <c r="L27" s="115">
        <f t="shared" ref="L27" si="16">+K27-K26</f>
        <v>3.7217838659372227E-2</v>
      </c>
      <c r="M27" s="114"/>
      <c r="N27" s="364"/>
      <c r="O27" s="114"/>
      <c r="P27" s="363"/>
      <c r="Q27" s="9">
        <f>+'Ark1'!T21</f>
        <v>4.3427054576343194</v>
      </c>
      <c r="R27" s="115">
        <f t="shared" ref="R27" si="17">+Q27-Q26</f>
        <v>-0.2941125943508256</v>
      </c>
      <c r="S27" s="93">
        <f>+'Ark1'!W21</f>
        <v>0.90040348269271619</v>
      </c>
      <c r="T27" s="8"/>
      <c r="U27" s="8">
        <f>+'Ark1'!AH21</f>
        <v>0.31004459545551077</v>
      </c>
      <c r="V27" s="8"/>
      <c r="W27" s="121">
        <f>+'Ark1'!X21</f>
        <v>29.433000637077928</v>
      </c>
      <c r="X27" s="84">
        <f>+'Ark1'!Y21</f>
        <v>10.855808027181993</v>
      </c>
      <c r="Y27" s="121">
        <f>+'Ark1'!Z21</f>
        <v>7.7595599971097373</v>
      </c>
      <c r="Z27" s="84">
        <f>+'Ark1'!Q21</f>
        <v>700</v>
      </c>
      <c r="AA27" s="84">
        <f>+Z27-Z26</f>
        <v>2</v>
      </c>
      <c r="AB27" s="121">
        <f t="shared" si="0"/>
        <v>33.635714285714286</v>
      </c>
      <c r="AC27" s="83">
        <f t="shared" si="1"/>
        <v>2.4642416790773414</v>
      </c>
      <c r="AD27" s="85">
        <f>+'Ark1'!AD21</f>
        <v>49.140867367680123</v>
      </c>
      <c r="AE27" s="84">
        <f t="shared" si="2"/>
        <v>284.60020000000037</v>
      </c>
      <c r="AF27" s="40">
        <f t="shared" ref="AF27" si="18">100*AE27/AE26</f>
        <v>99.824342952146807</v>
      </c>
      <c r="AG27" s="84"/>
      <c r="AH27" s="6"/>
      <c r="AS27" s="316">
        <f t="shared" si="8"/>
        <v>26730</v>
      </c>
      <c r="AT27" s="92">
        <f t="shared" si="10"/>
        <v>12.381197156752608</v>
      </c>
      <c r="AU27" s="1">
        <f t="shared" si="11"/>
        <v>5.3029928918817806</v>
      </c>
      <c r="AV27" s="22">
        <f t="shared" si="9"/>
        <v>4.8144407033295931</v>
      </c>
      <c r="AW27" s="22">
        <f t="shared" si="9"/>
        <v>1.4066591844369625</v>
      </c>
    </row>
    <row r="28" spans="1:52">
      <c r="A28" s="8">
        <f t="shared" si="12"/>
        <v>2016</v>
      </c>
      <c r="B28" s="318">
        <f>+'Ark1'!R22</f>
        <v>23266</v>
      </c>
      <c r="C28" s="323">
        <f t="shared" ref="C28:C31" si="19">+B28-B27</f>
        <v>-279</v>
      </c>
      <c r="D28" s="212"/>
      <c r="E28" s="211">
        <f t="shared" ref="E28:E31" si="20">100*B28/B27</f>
        <v>98.815035039286471</v>
      </c>
      <c r="F28" s="116"/>
      <c r="G28" s="211"/>
      <c r="H28" s="116"/>
      <c r="I28" s="68">
        <f>+'Ark1'!U22</f>
        <v>12.605140548439827</v>
      </c>
      <c r="J28" s="244">
        <f t="shared" ref="J28:J31" si="21">+I28-I27</f>
        <v>0.51764001754153099</v>
      </c>
      <c r="K28" s="10">
        <f>+'Ark1'!S22</f>
        <v>5.0901315223931922</v>
      </c>
      <c r="L28" s="115">
        <f t="shared" ref="L28:L31" si="22">+K28-K27</f>
        <v>0.18497119111266436</v>
      </c>
      <c r="M28" s="114"/>
      <c r="N28" s="364"/>
      <c r="O28" s="114"/>
      <c r="P28" s="363"/>
      <c r="Q28" s="9">
        <f>+'Ark1'!T22</f>
        <v>4.5145706180692864</v>
      </c>
      <c r="R28" s="115">
        <f t="shared" ref="R28:R31" si="23">+Q28-Q27</f>
        <v>0.17186516043496702</v>
      </c>
      <c r="S28" s="93">
        <f>+'Ark1'!W22</f>
        <v>1.5688128599673341</v>
      </c>
      <c r="T28" s="8"/>
      <c r="U28" s="8">
        <f>+'Ark1'!AH22</f>
        <v>0.47709103412705239</v>
      </c>
      <c r="V28" s="8"/>
      <c r="W28" s="121">
        <f>+'Ark1'!X22</f>
        <v>31.55677813117855</v>
      </c>
      <c r="X28" s="84">
        <f>+'Ark1'!Y22</f>
        <v>12.073411845611622</v>
      </c>
      <c r="Y28" s="121">
        <f>+'Ark1'!Z22</f>
        <v>7.9603097165061953</v>
      </c>
      <c r="Z28" s="84">
        <f>+'Ark1'!Q22</f>
        <v>715</v>
      </c>
      <c r="AA28" s="84">
        <f t="shared" ref="AA28:AA31" si="24">+Z28-Z27</f>
        <v>15</v>
      </c>
      <c r="AB28" s="121">
        <f t="shared" ref="AB28:AB31" si="25">+B28/Z28</f>
        <v>32.539860139860139</v>
      </c>
      <c r="AC28" s="83">
        <f t="shared" ref="AC28:AC31" si="26">+I28/K28</f>
        <v>2.4763879858478304</v>
      </c>
      <c r="AD28" s="85">
        <f>+'Ark1'!AD22</f>
        <v>49.500618386084909</v>
      </c>
      <c r="AE28" s="84">
        <f t="shared" ref="AE28:AE31" si="27">+(I28*B28)/1000</f>
        <v>293.27120000000099</v>
      </c>
      <c r="AF28" s="40">
        <f t="shared" ref="AF28:AF31" si="28">100*AE28/AE27</f>
        <v>103.0467301147366</v>
      </c>
      <c r="AG28" s="84"/>
      <c r="AH28" s="6"/>
      <c r="AS28" s="316">
        <f t="shared" si="8"/>
        <v>26730</v>
      </c>
      <c r="AT28" s="92">
        <f t="shared" si="10"/>
        <v>12.381197156752608</v>
      </c>
      <c r="AU28" s="1">
        <f t="shared" si="11"/>
        <v>5.3029928918817806</v>
      </c>
      <c r="AV28" s="22">
        <f t="shared" si="9"/>
        <v>4.8144407033295931</v>
      </c>
      <c r="AW28" s="22">
        <f t="shared" si="9"/>
        <v>1.4066591844369625</v>
      </c>
    </row>
    <row r="29" spans="1:52">
      <c r="A29" s="8">
        <f t="shared" si="12"/>
        <v>2017</v>
      </c>
      <c r="B29" s="318">
        <f>+'Ark1'!R23</f>
        <v>27968</v>
      </c>
      <c r="C29" s="323">
        <f t="shared" si="19"/>
        <v>4702</v>
      </c>
      <c r="D29" s="212"/>
      <c r="E29" s="211">
        <f t="shared" si="20"/>
        <v>120.20974813031891</v>
      </c>
      <c r="F29" s="116"/>
      <c r="G29" s="211"/>
      <c r="H29" s="116"/>
      <c r="I29" s="68">
        <f>+'Ark1'!U23</f>
        <v>12.43662042334088</v>
      </c>
      <c r="J29" s="244">
        <f t="shared" si="21"/>
        <v>-0.1685201250989472</v>
      </c>
      <c r="K29" s="10">
        <f>+'Ark1'!S23</f>
        <v>4.9259868421052637</v>
      </c>
      <c r="L29" s="115">
        <f t="shared" si="22"/>
        <v>-0.1641446802879285</v>
      </c>
      <c r="M29" s="114"/>
      <c r="N29" s="364"/>
      <c r="O29" s="114"/>
      <c r="P29" s="363"/>
      <c r="Q29" s="9">
        <f>+'Ark1'!T23</f>
        <v>4.5150886727688784</v>
      </c>
      <c r="R29" s="115">
        <f t="shared" si="23"/>
        <v>5.1805469959198547E-4</v>
      </c>
      <c r="S29" s="93">
        <f>+'Ark1'!W23</f>
        <v>1.519593821510298</v>
      </c>
      <c r="T29" s="8"/>
      <c r="U29" s="8">
        <f>+'Ark1'!AH23</f>
        <v>0.59353546910755151</v>
      </c>
      <c r="V29" s="8"/>
      <c r="W29" s="121">
        <f>+'Ark1'!X23</f>
        <v>30.667191075514872</v>
      </c>
      <c r="X29" s="84">
        <f>+'Ark1'!Y23</f>
        <v>10.762299771167047</v>
      </c>
      <c r="Y29" s="121">
        <f>+'Ark1'!Z23</f>
        <v>7.7051847323241107</v>
      </c>
      <c r="Z29" s="84">
        <f>+'Ark1'!Q23</f>
        <v>743</v>
      </c>
      <c r="AA29" s="84">
        <f t="shared" si="24"/>
        <v>28</v>
      </c>
      <c r="AB29" s="121">
        <f t="shared" si="25"/>
        <v>37.641991924629878</v>
      </c>
      <c r="AC29" s="83">
        <f t="shared" si="26"/>
        <v>2.5246962328518379</v>
      </c>
      <c r="AD29" s="85">
        <f>+'Ark1'!AD23</f>
        <v>47.591598129291135</v>
      </c>
      <c r="AE29" s="84">
        <f t="shared" si="27"/>
        <v>347.82739999999774</v>
      </c>
      <c r="AF29" s="40">
        <f t="shared" si="28"/>
        <v>118.60264492387816</v>
      </c>
      <c r="AG29" s="84"/>
      <c r="AH29" s="6"/>
      <c r="AS29" s="316">
        <f t="shared" si="8"/>
        <v>26730</v>
      </c>
      <c r="AT29" s="92">
        <f t="shared" si="10"/>
        <v>12.381197156752608</v>
      </c>
      <c r="AU29" s="1">
        <f t="shared" si="11"/>
        <v>5.3029928918817806</v>
      </c>
      <c r="AV29" s="22">
        <f t="shared" si="9"/>
        <v>4.8144407033295931</v>
      </c>
      <c r="AW29" s="22">
        <f t="shared" si="9"/>
        <v>1.4066591844369625</v>
      </c>
    </row>
    <row r="30" spans="1:52">
      <c r="A30" s="8">
        <f t="shared" si="12"/>
        <v>2018</v>
      </c>
      <c r="B30" s="318">
        <f>+'Ark1'!R24</f>
        <v>28657</v>
      </c>
      <c r="C30" s="323">
        <f t="shared" si="19"/>
        <v>689</v>
      </c>
      <c r="D30" s="212"/>
      <c r="E30" s="211">
        <f t="shared" si="20"/>
        <v>102.46352974828375</v>
      </c>
      <c r="F30" s="116"/>
      <c r="G30" s="211"/>
      <c r="H30" s="116"/>
      <c r="I30" s="68">
        <f>+'Ark1'!U24</f>
        <v>12.183843738004684</v>
      </c>
      <c r="J30" s="244">
        <f t="shared" si="21"/>
        <v>-0.25277668533619568</v>
      </c>
      <c r="K30" s="10">
        <f>+'Ark1'!S24</f>
        <v>5.0925079387235241</v>
      </c>
      <c r="L30" s="115">
        <f t="shared" si="22"/>
        <v>0.16652109661826042</v>
      </c>
      <c r="M30" s="114"/>
      <c r="N30" s="364"/>
      <c r="O30" s="114"/>
      <c r="P30" s="363"/>
      <c r="Q30" s="9">
        <f>+'Ark1'!T24</f>
        <v>4.6199532400460628</v>
      </c>
      <c r="R30" s="115">
        <f t="shared" si="23"/>
        <v>0.10486456727718441</v>
      </c>
      <c r="S30" s="93">
        <f>+'Ark1'!W24</f>
        <v>1.3679031301252751</v>
      </c>
      <c r="T30" s="8"/>
      <c r="U30" s="8">
        <f>+'Ark1'!AH24</f>
        <v>0.66650382105593753</v>
      </c>
      <c r="V30" s="8"/>
      <c r="W30" s="121">
        <f>+'Ark1'!X24</f>
        <v>28.70851798862407</v>
      </c>
      <c r="X30" s="84">
        <f>+'Ark1'!Y24</f>
        <v>9.9487036326203011</v>
      </c>
      <c r="Y30" s="121">
        <f>+'Ark1'!Z24</f>
        <v>7.5114881121665107</v>
      </c>
      <c r="Z30" s="84">
        <f>+'Ark1'!Q24</f>
        <v>752</v>
      </c>
      <c r="AA30" s="84">
        <f t="shared" si="24"/>
        <v>9</v>
      </c>
      <c r="AB30" s="121">
        <f t="shared" si="25"/>
        <v>38.107712765957444</v>
      </c>
      <c r="AC30" s="83">
        <f t="shared" si="26"/>
        <v>2.3925036317289781</v>
      </c>
      <c r="AD30" s="85">
        <f>+'Ark1'!AD24</f>
        <v>44.914635657261421</v>
      </c>
      <c r="AE30" s="84">
        <f t="shared" si="27"/>
        <v>349.15241000000026</v>
      </c>
      <c r="AF30" s="40">
        <f t="shared" si="28"/>
        <v>100.38093893695623</v>
      </c>
      <c r="AG30" s="84"/>
      <c r="AH30" s="6"/>
      <c r="AS30" s="316">
        <f t="shared" si="8"/>
        <v>26730</v>
      </c>
      <c r="AT30" s="92">
        <f t="shared" si="10"/>
        <v>12.381197156752608</v>
      </c>
      <c r="AU30" s="1">
        <f t="shared" si="11"/>
        <v>5.3029928918817806</v>
      </c>
      <c r="AV30" s="22">
        <f t="shared" si="9"/>
        <v>4.8144407033295931</v>
      </c>
      <c r="AW30" s="22">
        <f t="shared" si="9"/>
        <v>1.4066591844369625</v>
      </c>
    </row>
    <row r="31" spans="1:52">
      <c r="A31" s="8">
        <f t="shared" si="12"/>
        <v>2019</v>
      </c>
      <c r="B31" s="318">
        <f>+'Ark1'!R25</f>
        <v>27186</v>
      </c>
      <c r="C31" s="323">
        <f t="shared" si="19"/>
        <v>-1471</v>
      </c>
      <c r="D31" s="212"/>
      <c r="E31" s="211">
        <f t="shared" si="20"/>
        <v>94.866873713228884</v>
      </c>
      <c r="F31" s="116"/>
      <c r="G31" s="211"/>
      <c r="H31" s="116"/>
      <c r="I31" s="68">
        <f>+'Ark1'!U25</f>
        <v>12.390626793202344</v>
      </c>
      <c r="J31" s="244">
        <f t="shared" si="21"/>
        <v>0.20678305519765949</v>
      </c>
      <c r="K31" s="10">
        <f>+'Ark1'!S25</f>
        <v>5.0562053998381531</v>
      </c>
      <c r="L31" s="115">
        <f t="shared" si="22"/>
        <v>-3.630253888537105E-2</v>
      </c>
      <c r="M31" s="114"/>
      <c r="N31" s="364"/>
      <c r="O31" s="114"/>
      <c r="P31" s="363"/>
      <c r="Q31" s="9">
        <f>+'Ark1'!T25</f>
        <v>4.7618627234606032</v>
      </c>
      <c r="R31" s="115">
        <f t="shared" si="23"/>
        <v>0.14190948341454046</v>
      </c>
      <c r="S31" s="93">
        <f>+'Ark1'!W25</f>
        <v>1.4272051791363196</v>
      </c>
      <c r="T31" s="8"/>
      <c r="U31" s="8">
        <f>+'Ark1'!AH25</f>
        <v>0.62532185683807828</v>
      </c>
      <c r="V31" s="8"/>
      <c r="W31" s="121">
        <f>+'Ark1'!X25</f>
        <v>29.434267637754729</v>
      </c>
      <c r="X31" s="84">
        <f>+'Ark1'!Y25</f>
        <v>11.0277348635327</v>
      </c>
      <c r="Y31" s="121">
        <f>+'Ark1'!Z25</f>
        <v>7.7347305295197284</v>
      </c>
      <c r="Z31" s="84">
        <f>+'Ark1'!Q25</f>
        <v>701</v>
      </c>
      <c r="AA31" s="84">
        <f t="shared" si="24"/>
        <v>-51</v>
      </c>
      <c r="AB31" s="121">
        <f t="shared" si="25"/>
        <v>38.781740370898717</v>
      </c>
      <c r="AC31" s="83">
        <f t="shared" si="26"/>
        <v>2.4505782129814113</v>
      </c>
      <c r="AD31" s="85">
        <f>+'Ark1'!AD25</f>
        <v>45.333749202084718</v>
      </c>
      <c r="AE31" s="84">
        <f t="shared" si="27"/>
        <v>336.85157999999893</v>
      </c>
      <c r="AF31" s="40">
        <f t="shared" si="28"/>
        <v>96.4769454118901</v>
      </c>
      <c r="AG31" s="84"/>
      <c r="AH31" s="6"/>
      <c r="AS31" s="316">
        <f t="shared" si="8"/>
        <v>26730</v>
      </c>
      <c r="AT31" s="92">
        <f t="shared" si="10"/>
        <v>12.381197156752608</v>
      </c>
      <c r="AU31" s="1">
        <f t="shared" si="11"/>
        <v>5.3029928918817806</v>
      </c>
      <c r="AV31" s="22">
        <f t="shared" si="9"/>
        <v>4.8144407033295931</v>
      </c>
      <c r="AW31" s="22">
        <f t="shared" si="9"/>
        <v>1.4066591844369625</v>
      </c>
    </row>
    <row r="32" spans="1:52">
      <c r="A32" s="8">
        <f t="shared" si="12"/>
        <v>2020</v>
      </c>
      <c r="B32" s="318">
        <f>+'Ark1'!R26</f>
        <v>27227</v>
      </c>
      <c r="C32" s="323">
        <f t="shared" ref="C32" si="29">+B32-B31</f>
        <v>41</v>
      </c>
      <c r="D32" s="212"/>
      <c r="E32" s="211">
        <f t="shared" ref="E32" si="30">100*B32/B31</f>
        <v>100.15081291841389</v>
      </c>
      <c r="F32" s="116"/>
      <c r="G32" s="211"/>
      <c r="H32" s="116"/>
      <c r="I32" s="68">
        <f>+'Ark1'!U26</f>
        <v>12.530331656076758</v>
      </c>
      <c r="J32" s="244">
        <f t="shared" ref="J32" si="31">+I32-I31</f>
        <v>0.13970486287441375</v>
      </c>
      <c r="K32" s="10">
        <f>+'Ark1'!S26</f>
        <v>5.1349395820325396</v>
      </c>
      <c r="L32" s="115">
        <f t="shared" ref="L32" si="32">+K32-K31</f>
        <v>7.8734182194386548E-2</v>
      </c>
      <c r="M32" s="114"/>
      <c r="N32" s="364"/>
      <c r="O32" s="114"/>
      <c r="P32" s="363"/>
      <c r="Q32" s="9">
        <f>+'Ark1'!T26</f>
        <v>4.9034047085613564</v>
      </c>
      <c r="R32" s="115">
        <f t="shared" ref="R32" si="33">+Q32-Q31</f>
        <v>0.14154198510075311</v>
      </c>
      <c r="S32" s="93">
        <f>+'Ark1'!W26</f>
        <v>1.4544386087339769</v>
      </c>
      <c r="T32" s="8"/>
      <c r="U32" s="8">
        <f>+'Ark1'!AH26</f>
        <v>0.52888676681235536</v>
      </c>
      <c r="V32" s="8"/>
      <c r="W32" s="121">
        <f>+'Ark1'!X26</f>
        <v>30.609321629265065</v>
      </c>
      <c r="X32" s="84">
        <f>+'Ark1'!Y26</f>
        <v>11.81915010834833</v>
      </c>
      <c r="Y32" s="121">
        <f>+'Ark1'!Z26</f>
        <v>7.8209382201244253</v>
      </c>
      <c r="Z32" s="84">
        <f>+'Ark1'!Q26</f>
        <v>720</v>
      </c>
      <c r="AA32" s="84">
        <f t="shared" ref="AA32" si="34">+Z32-Z31</f>
        <v>19</v>
      </c>
      <c r="AB32" s="121">
        <f t="shared" ref="AB32" si="35">+B32/Z32</f>
        <v>37.81527777777778</v>
      </c>
      <c r="AC32" s="83">
        <f t="shared" ref="AC32" si="36">+I32/K32</f>
        <v>2.4402101438391091</v>
      </c>
      <c r="AD32" s="85">
        <f>+'Ark1'!AD26</f>
        <v>38.848536831389438</v>
      </c>
      <c r="AE32" s="84">
        <f t="shared" ref="AE32" si="37">+(I32*B32)/1000</f>
        <v>341.16334000000188</v>
      </c>
      <c r="AF32" s="40">
        <f t="shared" ref="AF32" si="38">100*AE32/AE31</f>
        <v>101.28001774550174</v>
      </c>
      <c r="AG32" s="84"/>
      <c r="AH32" s="6"/>
      <c r="AS32" s="316">
        <f t="shared" si="8"/>
        <v>26730</v>
      </c>
      <c r="AT32" s="92">
        <f t="shared" si="10"/>
        <v>12.381197156752608</v>
      </c>
      <c r="AU32" s="1">
        <f t="shared" si="11"/>
        <v>5.3029928918817806</v>
      </c>
      <c r="AV32" s="22">
        <f t="shared" si="9"/>
        <v>4.8144407033295931</v>
      </c>
      <c r="AW32" s="22">
        <f t="shared" si="9"/>
        <v>1.4066591844369625</v>
      </c>
    </row>
    <row r="33" spans="1:49">
      <c r="A33" s="8">
        <f t="shared" si="12"/>
        <v>2021</v>
      </c>
      <c r="B33" s="318">
        <f>+'Ark1'!R27</f>
        <v>26633.9</v>
      </c>
      <c r="C33" s="323">
        <f t="shared" ref="C33" si="39">+B33-B32</f>
        <v>-593.09999999999854</v>
      </c>
      <c r="D33" s="212"/>
      <c r="E33" s="211">
        <f t="shared" ref="E33" si="40">100*B33/B32</f>
        <v>97.821647629191617</v>
      </c>
      <c r="F33" s="116"/>
      <c r="G33" s="211"/>
      <c r="H33" s="116"/>
      <c r="I33" s="68">
        <f>+'Ark1'!U27</f>
        <v>12.721545474001163</v>
      </c>
      <c r="J33" s="244">
        <f t="shared" ref="J33" si="41">+I33-I32</f>
        <v>0.19121381792440495</v>
      </c>
      <c r="K33" s="10">
        <f>+'Ark1'!S27</f>
        <v>5.1678762779765668</v>
      </c>
      <c r="L33" s="115">
        <f t="shared" ref="L33" si="42">+K33-K32</f>
        <v>3.293669594402715E-2</v>
      </c>
      <c r="M33" s="114"/>
      <c r="N33" s="364"/>
      <c r="O33" s="114"/>
      <c r="P33" s="363"/>
      <c r="Q33" s="9">
        <f>+'Ark1'!T27</f>
        <v>4.772263919290828</v>
      </c>
      <c r="R33" s="115">
        <f t="shared" ref="R33" si="43">+Q33-Q32</f>
        <v>-0.1311407892705283</v>
      </c>
      <c r="S33" s="93">
        <f>+'Ark1'!W27</f>
        <v>1.3892069880866111</v>
      </c>
      <c r="T33" s="8"/>
      <c r="U33" s="8">
        <f>+'Ark1'!AH27</f>
        <v>0.67207581315541454</v>
      </c>
      <c r="V33" s="8"/>
      <c r="W33" s="121">
        <f>+'Ark1'!X27</f>
        <v>30.453669946947315</v>
      </c>
      <c r="X33" s="84">
        <f>+'Ark1'!Y27</f>
        <v>12.303868378269797</v>
      </c>
      <c r="Y33" s="121">
        <f>+'Ark1'!Z27</f>
        <v>7.8305832945917375</v>
      </c>
      <c r="Z33" s="84">
        <f>+'Ark1'!Q27</f>
        <v>731</v>
      </c>
      <c r="AA33" s="84">
        <f t="shared" ref="AA33" si="44">+Z33-Z32</f>
        <v>11</v>
      </c>
      <c r="AB33" s="121">
        <f t="shared" ref="AB33" si="45">+B33/Z33</f>
        <v>36.434883720930237</v>
      </c>
      <c r="AC33" s="83">
        <f t="shared" ref="AC33" si="46">+I33/K33</f>
        <v>2.4616582885730702</v>
      </c>
      <c r="AD33" s="85">
        <f>+'Ark1'!AD27</f>
        <v>43.771903695755881</v>
      </c>
      <c r="AE33" s="84">
        <f t="shared" ref="AE33" si="47">+(I33*B33)/1000</f>
        <v>338.82436999999959</v>
      </c>
      <c r="AF33" s="40">
        <f t="shared" ref="AF33" si="48">100*AE33/AE32</f>
        <v>99.314413441959431</v>
      </c>
      <c r="AG33" s="84"/>
      <c r="AH33" s="6"/>
      <c r="AS33" s="316">
        <f t="shared" si="8"/>
        <v>26730</v>
      </c>
      <c r="AT33" s="92">
        <f t="shared" si="10"/>
        <v>12.381197156752608</v>
      </c>
      <c r="AU33" s="1">
        <f t="shared" si="11"/>
        <v>5.3029928918817806</v>
      </c>
      <c r="AV33" s="22">
        <f t="shared" si="9"/>
        <v>4.8144407033295931</v>
      </c>
      <c r="AW33" s="22">
        <f t="shared" si="9"/>
        <v>1.4066591844369625</v>
      </c>
    </row>
    <row r="34" spans="1:49">
      <c r="A34" s="8">
        <f t="shared" si="12"/>
        <v>2022</v>
      </c>
      <c r="B34" s="318">
        <f>+'Ark1'!R28</f>
        <v>26016.53</v>
      </c>
      <c r="C34" s="323">
        <f t="shared" ref="C34:C35" si="49">+B34-B33</f>
        <v>-617.37000000000262</v>
      </c>
      <c r="D34" s="212"/>
      <c r="E34" s="211">
        <f t="shared" ref="E34:E35" si="50">100*B34/B33</f>
        <v>97.682014275040444</v>
      </c>
      <c r="F34" s="116"/>
      <c r="G34" s="358">
        <f>+'Ark1'!AI28</f>
        <v>489</v>
      </c>
      <c r="H34" s="116"/>
      <c r="I34" s="68">
        <f>+'Ark1'!U28</f>
        <v>12.588390919157931</v>
      </c>
      <c r="J34" s="244">
        <f t="shared" ref="J34:J35" si="51">+I34-I33</f>
        <v>-0.13315455484323202</v>
      </c>
      <c r="K34" s="10">
        <f>+'Ark1'!S28</f>
        <v>5.2251418617317533</v>
      </c>
      <c r="L34" s="115">
        <f t="shared" ref="L34:L35" si="52">+K34-K33</f>
        <v>5.7265583755186533E-2</v>
      </c>
      <c r="M34" s="367">
        <f>+'Ark1'!AJ28</f>
        <v>91.818609406952902</v>
      </c>
      <c r="N34" s="364"/>
      <c r="O34" s="367">
        <f>+'Ark1'!AK28</f>
        <v>14.833883378854054</v>
      </c>
      <c r="P34" s="363"/>
      <c r="Q34" s="9">
        <f>+'Ark1'!T28</f>
        <v>4.8181675265686863</v>
      </c>
      <c r="R34" s="115">
        <f t="shared" ref="R34:R35" si="53">+Q34-Q33</f>
        <v>4.5903607277858249E-2</v>
      </c>
      <c r="S34" s="93">
        <f>+'Ark1'!W28</f>
        <v>1.2107686920584724</v>
      </c>
      <c r="T34" s="8"/>
      <c r="U34" s="8">
        <f>+'Ark1'!AH28</f>
        <v>0.81871025843953826</v>
      </c>
      <c r="V34" s="8"/>
      <c r="W34" s="121">
        <f>+'Ark1'!X28</f>
        <v>30.046282113717705</v>
      </c>
      <c r="X34" s="84">
        <f>+'Ark1'!Y28</f>
        <v>11.369694574949078</v>
      </c>
      <c r="Y34" s="121">
        <f>+'Ark1'!Z28</f>
        <v>7.6048596646866304</v>
      </c>
      <c r="Z34" s="84">
        <f>+'Ark1'!Q28</f>
        <v>726</v>
      </c>
      <c r="AA34" s="84">
        <f t="shared" ref="AA34:AA35" si="54">+Z34-Z33</f>
        <v>-5</v>
      </c>
      <c r="AB34" s="121">
        <f t="shared" ref="AB34:AB35" si="55">+B34/Z34</f>
        <v>35.835440771349859</v>
      </c>
      <c r="AC34" s="83">
        <f t="shared" ref="AC34:AC35" si="56">+I34/K34</f>
        <v>2.409196008888034</v>
      </c>
      <c r="AD34" s="85">
        <f>+'Ark1'!AD28</f>
        <v>43.785277947460813</v>
      </c>
      <c r="AE34" s="84">
        <f t="shared" ref="AE34:AE35" si="57">+(I34*B34)/1000</f>
        <v>327.50624999999991</v>
      </c>
      <c r="AF34" s="40">
        <f t="shared" ref="AF34:AF35" si="58">100*AE34/AE33</f>
        <v>96.659590926119137</v>
      </c>
      <c r="AG34" s="84"/>
      <c r="AH34" s="6"/>
      <c r="AS34" s="316">
        <f t="shared" si="8"/>
        <v>26730</v>
      </c>
      <c r="AT34" s="92">
        <f t="shared" si="10"/>
        <v>12.381197156752608</v>
      </c>
      <c r="AU34" s="1">
        <f t="shared" si="11"/>
        <v>5.3029928918817806</v>
      </c>
      <c r="AV34" s="22">
        <f t="shared" ref="AV34:AW34" si="59">+AV33</f>
        <v>4.8144407033295931</v>
      </c>
      <c r="AW34" s="22">
        <f t="shared" si="59"/>
        <v>1.4066591844369625</v>
      </c>
    </row>
    <row r="35" spans="1:49">
      <c r="A35" s="8">
        <f t="shared" si="12"/>
        <v>2023</v>
      </c>
      <c r="B35" s="318">
        <f>+'Ark1'!R29</f>
        <v>26730</v>
      </c>
      <c r="C35" s="323">
        <f t="shared" si="49"/>
        <v>713.47000000000116</v>
      </c>
      <c r="D35" s="212"/>
      <c r="E35" s="211">
        <f t="shared" si="50"/>
        <v>102.74237186896178</v>
      </c>
      <c r="F35" s="116"/>
      <c r="G35" s="358">
        <f>+'Ark1'!AI29</f>
        <v>3874</v>
      </c>
      <c r="H35" s="116"/>
      <c r="I35" s="68">
        <f>+'Ark1'!U29</f>
        <v>12.381197156752608</v>
      </c>
      <c r="J35" s="244">
        <f t="shared" si="51"/>
        <v>-0.20719376240532306</v>
      </c>
      <c r="K35" s="10">
        <f>+'Ark1'!S29</f>
        <v>5.3029928918817806</v>
      </c>
      <c r="L35" s="115">
        <f t="shared" si="52"/>
        <v>7.7851030150027256E-2</v>
      </c>
      <c r="M35" s="367">
        <f>+'Ark1'!AJ29</f>
        <v>93.523670624676981</v>
      </c>
      <c r="N35" s="364"/>
      <c r="O35" s="367">
        <f>+'Ark1'!AK29</f>
        <v>14.823022624113628</v>
      </c>
      <c r="P35" s="363"/>
      <c r="Q35" s="9">
        <f>+'Ark1'!T29</f>
        <v>4.8144407033295931</v>
      </c>
      <c r="R35" s="115">
        <f t="shared" si="53"/>
        <v>-3.7268232390932354E-3</v>
      </c>
      <c r="S35" s="93">
        <f>+'Ark1'!W29</f>
        <v>1.4066591844369625</v>
      </c>
      <c r="T35" s="8"/>
      <c r="U35" s="8">
        <f>+'Ark1'!AH29</f>
        <v>0.98391320613542821</v>
      </c>
      <c r="V35" s="8"/>
      <c r="W35" s="121">
        <f>+'Ark1'!X29</f>
        <v>28.735503179947621</v>
      </c>
      <c r="X35" s="84">
        <f>+'Ark1'!Y29</f>
        <v>10.351664796109239</v>
      </c>
      <c r="Y35" s="121">
        <f>+'Ark1'!Z29</f>
        <v>7.4481889916397277</v>
      </c>
      <c r="Z35" s="84">
        <f>+'Ark1'!Q29</f>
        <v>778</v>
      </c>
      <c r="AA35" s="84">
        <f t="shared" si="54"/>
        <v>52</v>
      </c>
      <c r="AB35" s="121">
        <f t="shared" si="55"/>
        <v>34.357326478149098</v>
      </c>
      <c r="AC35" s="83">
        <f t="shared" si="56"/>
        <v>2.334756506218719</v>
      </c>
      <c r="AD35" s="85">
        <f>+'Ark1'!AD29</f>
        <v>46.064232906371686</v>
      </c>
      <c r="AE35" s="84">
        <f t="shared" si="57"/>
        <v>330.94939999999724</v>
      </c>
      <c r="AF35" s="40">
        <f t="shared" si="58"/>
        <v>101.05132344802499</v>
      </c>
      <c r="AG35" s="84"/>
      <c r="AH35" s="6"/>
      <c r="AS35" s="316">
        <f t="shared" si="8"/>
        <v>26730</v>
      </c>
      <c r="AT35" s="92">
        <f t="shared" si="10"/>
        <v>12.381197156752608</v>
      </c>
      <c r="AU35" s="1">
        <f t="shared" si="11"/>
        <v>5.3029928918817806</v>
      </c>
      <c r="AV35" s="22">
        <f t="shared" ref="AV35:AW35" si="60">+AV34</f>
        <v>4.8144407033295931</v>
      </c>
      <c r="AW35" s="22">
        <f t="shared" si="60"/>
        <v>1.4066591844369625</v>
      </c>
    </row>
    <row r="36" spans="1:49">
      <c r="A36" s="6"/>
      <c r="B36" s="6"/>
      <c r="C36" s="324"/>
      <c r="D36" s="6"/>
      <c r="E36" s="6"/>
      <c r="F36" s="6"/>
      <c r="G36" s="6"/>
      <c r="H36" s="6"/>
      <c r="I36" s="6"/>
      <c r="J36" s="6"/>
      <c r="K36" s="6"/>
      <c r="L36" s="6"/>
      <c r="M36" s="364"/>
      <c r="N36" s="364"/>
      <c r="O36" s="364"/>
      <c r="P36" s="363"/>
      <c r="Q36" s="6"/>
      <c r="R36" s="6"/>
      <c r="S36" s="6"/>
      <c r="T36" s="8"/>
      <c r="U36" s="8"/>
      <c r="V36" s="8"/>
      <c r="W36" s="6"/>
      <c r="X36" s="6"/>
      <c r="Y36" s="6"/>
      <c r="Z36" s="6"/>
      <c r="AA36" s="6"/>
      <c r="AB36" s="267"/>
      <c r="AC36" s="6"/>
      <c r="AD36" s="6"/>
      <c r="AE36" s="6"/>
      <c r="AF36" s="6"/>
      <c r="AG36" s="6"/>
      <c r="AH36" s="6"/>
    </row>
    <row r="39" spans="1:49" ht="15.6">
      <c r="B39">
        <v>2022</v>
      </c>
      <c r="C39" s="519">
        <f>100*G34/B34</f>
        <v>1.879574255290771</v>
      </c>
      <c r="E39" s="3" t="s">
        <v>683</v>
      </c>
    </row>
    <row r="40" spans="1:49" ht="15.6">
      <c r="B40">
        <v>2023</v>
      </c>
      <c r="C40" s="519">
        <f>100*G35/B35</f>
        <v>14.493078937523382</v>
      </c>
      <c r="E40" s="3" t="s">
        <v>683</v>
      </c>
    </row>
    <row r="42" spans="1:49">
      <c r="G42" s="325"/>
    </row>
    <row r="60" spans="28:47" ht="15.6">
      <c r="AB60"/>
      <c r="AS60" s="98" t="s">
        <v>575</v>
      </c>
      <c r="AT60" s="98" t="s">
        <v>0</v>
      </c>
      <c r="AU60" s="98" t="s">
        <v>573</v>
      </c>
    </row>
    <row r="61" spans="28:47" ht="15.6">
      <c r="AB61"/>
      <c r="AS61" s="252">
        <v>1</v>
      </c>
      <c r="AT61" s="98" t="s">
        <v>28</v>
      </c>
      <c r="AU61" s="98" t="s">
        <v>95</v>
      </c>
    </row>
    <row r="62" spans="28:47" ht="15.6">
      <c r="AB62"/>
      <c r="AS62" s="252">
        <v>2</v>
      </c>
      <c r="AT62" s="98" t="s">
        <v>29</v>
      </c>
      <c r="AU62" s="253" t="s">
        <v>96</v>
      </c>
    </row>
    <row r="63" spans="28:47" ht="15.6">
      <c r="AB63"/>
      <c r="AS63" s="252">
        <v>3</v>
      </c>
      <c r="AT63" s="98" t="s">
        <v>30</v>
      </c>
      <c r="AU63" s="98" t="s">
        <v>97</v>
      </c>
    </row>
    <row r="64" spans="28:47" ht="15.6">
      <c r="AB64"/>
      <c r="AS64" s="254">
        <v>4</v>
      </c>
      <c r="AT64" s="255" t="s">
        <v>31</v>
      </c>
      <c r="AU64" s="255" t="s">
        <v>98</v>
      </c>
    </row>
    <row r="65" spans="28:47" ht="15.6">
      <c r="AB65"/>
      <c r="AS65" s="254">
        <v>5</v>
      </c>
      <c r="AT65" s="255" t="s">
        <v>404</v>
      </c>
      <c r="AU65" s="255" t="s">
        <v>574</v>
      </c>
    </row>
    <row r="66" spans="28:47" ht="15.6">
      <c r="AB66"/>
      <c r="AS66" s="254">
        <v>6</v>
      </c>
      <c r="AT66" s="255" t="s">
        <v>32</v>
      </c>
      <c r="AU66" s="255" t="s">
        <v>100</v>
      </c>
    </row>
    <row r="67" spans="28:47" ht="15.6">
      <c r="AB67"/>
      <c r="AS67" s="252">
        <v>7</v>
      </c>
      <c r="AT67" s="98" t="s">
        <v>33</v>
      </c>
      <c r="AU67" s="98" t="s">
        <v>101</v>
      </c>
    </row>
    <row r="68" spans="28:47" ht="15.6">
      <c r="AB68"/>
      <c r="AS68" s="252">
        <v>8</v>
      </c>
      <c r="AT68" s="98" t="s">
        <v>34</v>
      </c>
      <c r="AU68" s="253" t="s">
        <v>102</v>
      </c>
    </row>
    <row r="69" spans="28:47" ht="15.6">
      <c r="AB69"/>
      <c r="AS69" s="252">
        <v>9</v>
      </c>
      <c r="AT69" s="98" t="s">
        <v>35</v>
      </c>
      <c r="AU69" s="98" t="s">
        <v>103</v>
      </c>
    </row>
    <row r="70" spans="28:47" ht="15.6">
      <c r="AB70"/>
      <c r="AS70" s="254">
        <v>10</v>
      </c>
      <c r="AT70" s="255" t="s">
        <v>36</v>
      </c>
      <c r="AU70" s="255" t="s">
        <v>104</v>
      </c>
    </row>
    <row r="71" spans="28:47" ht="15.6">
      <c r="AB71"/>
      <c r="AS71" s="254">
        <v>11</v>
      </c>
      <c r="AT71" s="255" t="s">
        <v>37</v>
      </c>
      <c r="AU71" s="256" t="s">
        <v>105</v>
      </c>
    </row>
    <row r="72" spans="28:47" ht="15.6">
      <c r="AB72"/>
      <c r="AS72" s="254">
        <v>12</v>
      </c>
      <c r="AT72" s="255" t="s">
        <v>38</v>
      </c>
      <c r="AU72" s="255" t="s">
        <v>106</v>
      </c>
    </row>
    <row r="73" spans="28:47" ht="15.6">
      <c r="AB73"/>
      <c r="AS73" s="252">
        <v>13</v>
      </c>
      <c r="AT73" s="98" t="s">
        <v>39</v>
      </c>
      <c r="AU73" s="98" t="s">
        <v>107</v>
      </c>
    </row>
    <row r="74" spans="28:47" ht="15.6">
      <c r="AB74"/>
      <c r="AS74" s="252">
        <v>14</v>
      </c>
      <c r="AT74" s="98" t="s">
        <v>405</v>
      </c>
      <c r="AU74" s="253" t="s">
        <v>108</v>
      </c>
    </row>
    <row r="75" spans="28:47" ht="15.6">
      <c r="AB75"/>
      <c r="AS75" s="252">
        <v>15</v>
      </c>
      <c r="AT75" s="98" t="s">
        <v>40</v>
      </c>
      <c r="AU75" s="98" t="s">
        <v>109</v>
      </c>
    </row>
    <row r="123" spans="1:36">
      <c r="A123" s="30"/>
      <c r="B123" s="30"/>
      <c r="C123" s="326"/>
      <c r="D123" s="30"/>
      <c r="E123" s="30"/>
      <c r="F123" s="30"/>
      <c r="G123" s="30"/>
      <c r="H123" s="30"/>
      <c r="I123" s="30"/>
      <c r="J123" s="30"/>
      <c r="K123" s="30"/>
      <c r="L123" s="30"/>
      <c r="M123" s="365"/>
      <c r="N123" s="365"/>
      <c r="O123" s="365"/>
      <c r="P123" s="365"/>
      <c r="Q123" s="30"/>
      <c r="R123" s="30"/>
    </row>
    <row r="124" spans="1:36">
      <c r="A124" s="38"/>
      <c r="B124" s="38"/>
      <c r="C124" s="327"/>
      <c r="D124" s="38"/>
      <c r="E124" s="38"/>
      <c r="F124" s="38"/>
      <c r="G124" s="38"/>
      <c r="H124" s="38"/>
      <c r="I124" s="38"/>
      <c r="J124" s="38"/>
      <c r="K124" s="38"/>
      <c r="L124" s="38"/>
      <c r="M124" s="366"/>
      <c r="N124" s="366"/>
      <c r="O124" s="366"/>
      <c r="P124" s="366"/>
      <c r="Q124" s="38"/>
      <c r="R124" s="38"/>
      <c r="S124" s="30"/>
      <c r="T124" s="30"/>
      <c r="U124" s="30"/>
      <c r="V124" s="30"/>
      <c r="W124" s="30"/>
      <c r="X124" s="30"/>
      <c r="Y124" s="30"/>
      <c r="Z124" s="30"/>
      <c r="AA124" s="30"/>
      <c r="AB124" s="268"/>
      <c r="AC124" s="30"/>
      <c r="AD124" s="30"/>
      <c r="AE124" s="30"/>
      <c r="AF124" s="30"/>
      <c r="AG124" s="30"/>
      <c r="AH124" s="30"/>
      <c r="AI124" s="30"/>
      <c r="AJ124" s="30"/>
    </row>
    <row r="125" spans="1:36">
      <c r="A125" s="38"/>
      <c r="B125" s="38"/>
      <c r="C125" s="327"/>
      <c r="D125" s="38"/>
      <c r="E125" s="38"/>
      <c r="F125" s="38"/>
      <c r="G125" s="38"/>
      <c r="H125" s="38"/>
      <c r="I125" s="38"/>
      <c r="J125" s="38"/>
      <c r="K125" s="38"/>
      <c r="L125" s="38"/>
      <c r="M125" s="366"/>
      <c r="N125" s="366"/>
      <c r="O125" s="366"/>
      <c r="P125" s="366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269"/>
      <c r="AC125" s="38"/>
      <c r="AD125" s="38"/>
      <c r="AE125" s="38"/>
      <c r="AF125" s="38"/>
      <c r="AG125" s="38"/>
      <c r="AH125" s="38"/>
      <c r="AI125" s="38"/>
      <c r="AJ125" s="38"/>
    </row>
    <row r="126" spans="1:36">
      <c r="A126" s="38"/>
      <c r="B126" s="38"/>
      <c r="C126" s="327"/>
      <c r="D126" s="38"/>
      <c r="E126" s="38"/>
      <c r="F126" s="38"/>
      <c r="G126" s="38"/>
      <c r="H126" s="38"/>
      <c r="I126" s="38"/>
      <c r="J126" s="38"/>
      <c r="K126" s="38"/>
      <c r="L126" s="38"/>
      <c r="M126" s="366"/>
      <c r="N126" s="366"/>
      <c r="O126" s="366"/>
      <c r="P126" s="366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269"/>
      <c r="AC126" s="38"/>
      <c r="AD126" s="38"/>
      <c r="AE126" s="38"/>
      <c r="AF126" s="38"/>
      <c r="AG126" s="38"/>
      <c r="AH126" s="38"/>
      <c r="AI126" s="38"/>
      <c r="AJ126" s="38"/>
    </row>
    <row r="127" spans="1:36">
      <c r="A127" s="38"/>
      <c r="B127" s="38"/>
      <c r="C127" s="327"/>
      <c r="D127" s="38"/>
      <c r="E127" s="38"/>
      <c r="F127" s="38"/>
      <c r="G127" s="38"/>
      <c r="H127" s="38"/>
      <c r="I127" s="38"/>
      <c r="J127" s="38"/>
      <c r="K127" s="38"/>
      <c r="L127" s="38"/>
      <c r="M127" s="366"/>
      <c r="N127" s="366"/>
      <c r="O127" s="366"/>
      <c r="P127" s="366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269"/>
      <c r="AC127" s="38"/>
      <c r="AD127" s="38"/>
      <c r="AE127" s="38"/>
      <c r="AF127" s="38"/>
      <c r="AG127" s="38"/>
      <c r="AH127" s="38"/>
      <c r="AI127" s="38"/>
      <c r="AJ127" s="38"/>
    </row>
    <row r="128" spans="1:36">
      <c r="A128" s="38"/>
      <c r="B128" s="38"/>
      <c r="C128" s="327"/>
      <c r="D128" s="38"/>
      <c r="E128" s="38"/>
      <c r="F128" s="38"/>
      <c r="G128" s="38"/>
      <c r="H128" s="38"/>
      <c r="I128" s="38"/>
      <c r="J128" s="38"/>
      <c r="K128" s="38"/>
      <c r="L128" s="38"/>
      <c r="M128" s="366"/>
      <c r="N128" s="366"/>
      <c r="O128" s="366"/>
      <c r="P128" s="366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269"/>
      <c r="AC128" s="38"/>
      <c r="AD128" s="38"/>
      <c r="AE128" s="38"/>
      <c r="AF128" s="38"/>
      <c r="AG128" s="38"/>
      <c r="AH128" s="38"/>
      <c r="AI128" s="38"/>
      <c r="AJ128" s="38"/>
    </row>
    <row r="129" spans="1:36">
      <c r="A129" s="38"/>
      <c r="B129" s="38"/>
      <c r="C129" s="327"/>
      <c r="D129" s="38"/>
      <c r="E129" s="38"/>
      <c r="F129" s="38"/>
      <c r="G129" s="38"/>
      <c r="H129" s="38"/>
      <c r="I129" s="38"/>
      <c r="J129" s="38"/>
      <c r="K129" s="38"/>
      <c r="L129" s="38"/>
      <c r="M129" s="366"/>
      <c r="N129" s="366"/>
      <c r="O129" s="366"/>
      <c r="P129" s="366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269"/>
      <c r="AC129" s="38"/>
      <c r="AD129" s="38"/>
      <c r="AE129" s="38"/>
      <c r="AF129" s="38"/>
      <c r="AG129" s="38"/>
      <c r="AH129" s="38"/>
      <c r="AI129" s="38"/>
      <c r="AJ129" s="38"/>
    </row>
    <row r="130" spans="1:36">
      <c r="A130" s="38"/>
      <c r="B130" s="38"/>
      <c r="C130" s="327"/>
      <c r="D130" s="38"/>
      <c r="E130" s="38"/>
      <c r="F130" s="38"/>
      <c r="G130" s="38"/>
      <c r="H130" s="38"/>
      <c r="I130" s="38"/>
      <c r="J130" s="38"/>
      <c r="K130" s="38"/>
      <c r="L130" s="38"/>
      <c r="M130" s="366"/>
      <c r="N130" s="366"/>
      <c r="O130" s="366"/>
      <c r="P130" s="366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269"/>
      <c r="AC130" s="38"/>
      <c r="AD130" s="38"/>
      <c r="AE130" s="38"/>
      <c r="AF130" s="38"/>
      <c r="AG130" s="38"/>
      <c r="AH130" s="38"/>
      <c r="AI130" s="38"/>
      <c r="AJ130" s="38"/>
    </row>
    <row r="131" spans="1:36">
      <c r="A131" s="38"/>
      <c r="B131" s="38"/>
      <c r="C131" s="327"/>
      <c r="D131" s="38"/>
      <c r="E131" s="38"/>
      <c r="F131" s="38"/>
      <c r="G131" s="38"/>
      <c r="H131" s="38"/>
      <c r="I131" s="38"/>
      <c r="J131" s="38"/>
      <c r="K131" s="38"/>
      <c r="L131" s="38"/>
      <c r="M131" s="366"/>
      <c r="N131" s="366"/>
      <c r="O131" s="366"/>
      <c r="P131" s="366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269"/>
      <c r="AC131" s="38"/>
      <c r="AD131" s="38"/>
      <c r="AE131" s="38"/>
      <c r="AF131" s="38"/>
      <c r="AG131" s="38"/>
      <c r="AH131" s="38"/>
      <c r="AI131" s="38"/>
      <c r="AJ131" s="38"/>
    </row>
    <row r="132" spans="1:36">
      <c r="A132" s="38"/>
      <c r="B132" s="38"/>
      <c r="C132" s="327"/>
      <c r="D132" s="38"/>
      <c r="E132" s="38"/>
      <c r="F132" s="38"/>
      <c r="G132" s="38"/>
      <c r="H132" s="38"/>
      <c r="I132" s="38"/>
      <c r="J132" s="38"/>
      <c r="K132" s="38"/>
      <c r="L132" s="38"/>
      <c r="M132" s="366"/>
      <c r="N132" s="366"/>
      <c r="O132" s="366"/>
      <c r="P132" s="366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269"/>
      <c r="AC132" s="38"/>
      <c r="AD132" s="38"/>
      <c r="AE132" s="38"/>
      <c r="AF132" s="38"/>
      <c r="AG132" s="38"/>
      <c r="AH132" s="38"/>
      <c r="AI132" s="38"/>
      <c r="AJ132" s="38"/>
    </row>
    <row r="133" spans="1:36">
      <c r="A133" s="38"/>
      <c r="B133" s="38"/>
      <c r="C133" s="327"/>
      <c r="D133" s="38"/>
      <c r="E133" s="38"/>
      <c r="F133" s="38"/>
      <c r="G133" s="38"/>
      <c r="H133" s="38"/>
      <c r="I133" s="38"/>
      <c r="J133" s="38"/>
      <c r="K133" s="38"/>
      <c r="L133" s="38"/>
      <c r="M133" s="366"/>
      <c r="N133" s="366"/>
      <c r="O133" s="366"/>
      <c r="P133" s="366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269"/>
      <c r="AC133" s="38"/>
      <c r="AD133" s="38"/>
      <c r="AE133" s="38"/>
      <c r="AF133" s="38"/>
      <c r="AG133" s="38"/>
      <c r="AH133" s="38"/>
      <c r="AI133" s="38"/>
      <c r="AJ133" s="38"/>
    </row>
    <row r="134" spans="1:36">
      <c r="A134" s="38"/>
      <c r="B134" s="38"/>
      <c r="C134" s="327"/>
      <c r="D134" s="38"/>
      <c r="E134" s="38"/>
      <c r="F134" s="38"/>
      <c r="G134" s="38"/>
      <c r="H134" s="38"/>
      <c r="I134" s="38"/>
      <c r="J134" s="38"/>
      <c r="K134" s="38"/>
      <c r="L134" s="38"/>
      <c r="M134" s="366"/>
      <c r="N134" s="366"/>
      <c r="O134" s="366"/>
      <c r="P134" s="366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269"/>
      <c r="AC134" s="38"/>
      <c r="AD134" s="38"/>
      <c r="AE134" s="38"/>
      <c r="AF134" s="38"/>
      <c r="AG134" s="38"/>
      <c r="AH134" s="38"/>
      <c r="AI134" s="38"/>
      <c r="AJ134" s="38"/>
    </row>
    <row r="135" spans="1:36">
      <c r="A135" s="38"/>
      <c r="B135" s="38"/>
      <c r="C135" s="327"/>
      <c r="D135" s="38"/>
      <c r="E135" s="38"/>
      <c r="F135" s="38"/>
      <c r="G135" s="38"/>
      <c r="H135" s="38"/>
      <c r="I135" s="38"/>
      <c r="J135" s="38"/>
      <c r="K135" s="38"/>
      <c r="L135" s="38"/>
      <c r="M135" s="366"/>
      <c r="N135" s="366"/>
      <c r="O135" s="366"/>
      <c r="P135" s="366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269"/>
      <c r="AC135" s="38"/>
      <c r="AD135" s="38"/>
      <c r="AE135" s="38"/>
      <c r="AF135" s="38"/>
      <c r="AG135" s="38"/>
      <c r="AH135" s="38"/>
      <c r="AI135" s="38"/>
      <c r="AJ135" s="38"/>
    </row>
    <row r="136" spans="1:36">
      <c r="A136" s="38"/>
      <c r="B136" s="38"/>
      <c r="C136" s="327"/>
      <c r="D136" s="38"/>
      <c r="E136" s="38"/>
      <c r="F136" s="38"/>
      <c r="G136" s="38"/>
      <c r="H136" s="38"/>
      <c r="I136" s="38"/>
      <c r="J136" s="38"/>
      <c r="K136" s="38"/>
      <c r="L136" s="38"/>
      <c r="M136" s="366"/>
      <c r="N136" s="366"/>
      <c r="O136" s="366"/>
      <c r="P136" s="366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269"/>
      <c r="AC136" s="38"/>
      <c r="AD136" s="38"/>
      <c r="AE136" s="38"/>
      <c r="AF136" s="38"/>
      <c r="AG136" s="38"/>
      <c r="AH136" s="38"/>
      <c r="AI136" s="38"/>
      <c r="AJ136" s="38"/>
    </row>
    <row r="137" spans="1:36">
      <c r="A137" s="38"/>
      <c r="B137" s="38"/>
      <c r="C137" s="327"/>
      <c r="D137" s="38"/>
      <c r="E137" s="38"/>
      <c r="F137" s="38"/>
      <c r="G137" s="38"/>
      <c r="H137" s="38"/>
      <c r="I137" s="38"/>
      <c r="J137" s="38"/>
      <c r="K137" s="38"/>
      <c r="L137" s="38"/>
      <c r="M137" s="366"/>
      <c r="N137" s="366"/>
      <c r="O137" s="366"/>
      <c r="P137" s="366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269"/>
      <c r="AC137" s="38"/>
      <c r="AD137" s="38"/>
      <c r="AE137" s="38"/>
      <c r="AF137" s="38"/>
      <c r="AG137" s="38"/>
      <c r="AH137" s="38"/>
      <c r="AI137" s="38"/>
      <c r="AJ137" s="38"/>
    </row>
    <row r="138" spans="1:36">
      <c r="A138" s="38"/>
      <c r="B138" s="38"/>
      <c r="C138" s="327"/>
      <c r="D138" s="38"/>
      <c r="E138" s="38"/>
      <c r="F138" s="38"/>
      <c r="G138" s="38"/>
      <c r="H138" s="38"/>
      <c r="I138" s="38"/>
      <c r="J138" s="38"/>
      <c r="K138" s="38"/>
      <c r="L138" s="38"/>
      <c r="M138" s="366"/>
      <c r="N138" s="366"/>
      <c r="O138" s="366"/>
      <c r="P138" s="366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269"/>
      <c r="AC138" s="38"/>
      <c r="AD138" s="38"/>
      <c r="AE138" s="38"/>
      <c r="AF138" s="38"/>
      <c r="AG138" s="38"/>
      <c r="AH138" s="38"/>
      <c r="AI138" s="38"/>
      <c r="AJ138" s="38"/>
    </row>
    <row r="139" spans="1:36">
      <c r="A139" s="38"/>
      <c r="B139" s="38"/>
      <c r="C139" s="327"/>
      <c r="D139" s="38"/>
      <c r="E139" s="38"/>
      <c r="F139" s="38"/>
      <c r="G139" s="38"/>
      <c r="H139" s="38"/>
      <c r="I139" s="38"/>
      <c r="J139" s="38"/>
      <c r="K139" s="38"/>
      <c r="L139" s="38"/>
      <c r="M139" s="366"/>
      <c r="N139" s="366"/>
      <c r="O139" s="366"/>
      <c r="P139" s="366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269"/>
      <c r="AC139" s="38"/>
      <c r="AD139" s="38"/>
      <c r="AE139" s="38"/>
      <c r="AF139" s="38"/>
      <c r="AG139" s="38"/>
      <c r="AH139" s="38"/>
      <c r="AI139" s="38"/>
      <c r="AJ139" s="38"/>
    </row>
    <row r="140" spans="1:36">
      <c r="A140" s="38"/>
      <c r="B140" s="38"/>
      <c r="C140" s="327"/>
      <c r="D140" s="38"/>
      <c r="E140" s="38"/>
      <c r="F140" s="38"/>
      <c r="G140" s="38"/>
      <c r="H140" s="38"/>
      <c r="I140" s="38"/>
      <c r="J140" s="38"/>
      <c r="K140" s="38"/>
      <c r="L140" s="38"/>
      <c r="M140" s="366"/>
      <c r="N140" s="366"/>
      <c r="O140" s="366"/>
      <c r="P140" s="366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269"/>
      <c r="AC140" s="38"/>
      <c r="AD140" s="38"/>
      <c r="AE140" s="38"/>
      <c r="AF140" s="38"/>
      <c r="AG140" s="38"/>
      <c r="AH140" s="38"/>
      <c r="AI140" s="38"/>
      <c r="AJ140" s="38"/>
    </row>
    <row r="141" spans="1:36">
      <c r="S141" s="38"/>
      <c r="T141" s="38"/>
      <c r="U141" s="38"/>
      <c r="V141" s="38"/>
      <c r="W141" s="38"/>
      <c r="X141" s="38"/>
      <c r="Y141" s="38"/>
      <c r="Z141" s="38"/>
      <c r="AA141" s="38"/>
      <c r="AB141" s="269"/>
      <c r="AC141" s="38"/>
      <c r="AD141" s="38"/>
      <c r="AE141" s="38"/>
      <c r="AF141" s="38"/>
      <c r="AG141" s="38"/>
      <c r="AH141" s="38"/>
      <c r="AI141" s="38"/>
      <c r="AJ141" s="38"/>
    </row>
  </sheetData>
  <mergeCells count="3">
    <mergeCell ref="I2:J2"/>
    <mergeCell ref="Z2:AC2"/>
    <mergeCell ref="P2:Q2"/>
  </mergeCells>
  <phoneticPr fontId="11" type="noConversion"/>
  <conditionalFormatting sqref="AF9:AF35">
    <cfRule type="cellIs" dxfId="230" priority="11" operator="lessThan">
      <formula>100</formula>
    </cfRule>
    <cfRule type="cellIs" dxfId="229" priority="12" operator="greaterThan">
      <formula>100</formula>
    </cfRule>
  </conditionalFormatting>
  <conditionalFormatting sqref="J9:J35">
    <cfRule type="cellIs" dxfId="228" priority="9" operator="lessThan">
      <formula>0</formula>
    </cfRule>
    <cfRule type="cellIs" dxfId="227" priority="10" operator="greaterThan">
      <formula>0</formula>
    </cfRule>
  </conditionalFormatting>
  <conditionalFormatting sqref="L9:M33 L34:L35 O9:O33">
    <cfRule type="cellIs" dxfId="226" priority="7" operator="lessThan">
      <formula>0</formula>
    </cfRule>
    <cfRule type="cellIs" dxfId="225" priority="8" operator="greaterThan">
      <formula>0</formula>
    </cfRule>
  </conditionalFormatting>
  <conditionalFormatting sqref="R9:R35">
    <cfRule type="cellIs" dxfId="224" priority="5" operator="lessThan">
      <formula>0</formula>
    </cfRule>
    <cfRule type="cellIs" dxfId="223" priority="6" operator="greaterThan">
      <formula>0</formula>
    </cfRule>
  </conditionalFormatting>
  <conditionalFormatting sqref="C8:C35">
    <cfRule type="cellIs" dxfId="222" priority="3" operator="lessThan">
      <formula>0</formula>
    </cfRule>
    <cfRule type="cellIs" dxfId="221" priority="4" operator="greaterThan">
      <formula>0</formula>
    </cfRule>
  </conditionalFormatting>
  <conditionalFormatting sqref="AA9:AA35">
    <cfRule type="cellIs" dxfId="220" priority="1" operator="lessThan">
      <formula>0</formula>
    </cfRule>
    <cfRule type="cellIs" dxfId="219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X182"/>
  <sheetViews>
    <sheetView zoomScale="96" zoomScaleNormal="96" workbookViewId="0">
      <pane ySplit="8" topLeftCell="A9" activePane="bottomLeft" state="frozen"/>
      <selection pane="bottomLeft" activeCell="AH17" sqref="AH17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5" customWidth="1"/>
    <col min="5" max="5" width="7.36328125" customWidth="1"/>
    <col min="6" max="6" width="7.6328125" style="325" customWidth="1"/>
    <col min="7" max="7" width="6.81640625" style="92" customWidth="1"/>
    <col min="8" max="8" width="4.6328125" style="92" customWidth="1"/>
    <col min="9" max="9" width="6.6328125" style="92" customWidth="1"/>
    <col min="10" max="10" width="1.81640625" style="92" customWidth="1"/>
    <col min="11" max="11" width="6.6328125" style="533" customWidth="1"/>
    <col min="12" max="12" width="1.453125" style="92" customWidth="1"/>
    <col min="13" max="13" width="5.08984375" style="92" customWidth="1"/>
    <col min="14" max="14" width="1.90625" style="92" customWidth="1"/>
    <col min="15" max="15" width="7.453125" style="92" customWidth="1"/>
    <col min="16" max="16" width="4.6328125" style="92" customWidth="1"/>
    <col min="17" max="17" width="1.6328125" style="92" customWidth="1"/>
    <col min="18" max="18" width="6.36328125" style="92" customWidth="1"/>
    <col min="19" max="19" width="1.6328125" style="92" customWidth="1"/>
    <col min="20" max="20" width="6.6328125" style="92" customWidth="1"/>
    <col min="21" max="21" width="1.90625" style="92" customWidth="1"/>
    <col min="22" max="22" width="7.453125" customWidth="1"/>
    <col min="23" max="23" width="4.6328125" style="92" customWidth="1"/>
    <col min="24" max="24" width="6.6328125" style="92" customWidth="1"/>
    <col min="25" max="25" width="1.81640625" style="92" customWidth="1"/>
    <col min="26" max="26" width="6" style="11" customWidth="1"/>
    <col min="27" max="27" width="5.453125" style="11" customWidth="1"/>
    <col min="28" max="28" width="5.1796875" style="11" customWidth="1"/>
    <col min="29" max="29" width="1.81640625" style="11" customWidth="1"/>
    <col min="30" max="30" width="7.90625" style="92" customWidth="1"/>
    <col min="31" max="31" width="6.36328125" customWidth="1"/>
    <col min="32" max="32" width="6.08984375" style="11" customWidth="1"/>
    <col min="33" max="33" width="7" style="92" customWidth="1"/>
    <col min="46" max="46" width="14" customWidth="1"/>
    <col min="47" max="47" width="12.54296875" customWidth="1"/>
    <col min="48" max="48" width="10.90625" customWidth="1"/>
  </cols>
  <sheetData>
    <row r="1" spans="1:50" ht="15.6">
      <c r="A1" s="47"/>
      <c r="B1" s="47"/>
      <c r="C1" s="47"/>
      <c r="D1" s="47"/>
      <c r="E1" s="47"/>
      <c r="F1" s="341"/>
      <c r="G1" s="90"/>
      <c r="H1" s="90"/>
      <c r="I1" s="90"/>
      <c r="J1" s="90"/>
      <c r="K1" s="341"/>
      <c r="L1" s="90"/>
      <c r="M1" s="90"/>
      <c r="N1" s="90"/>
      <c r="O1" s="90"/>
      <c r="P1" s="90"/>
      <c r="Q1" s="90"/>
      <c r="R1" s="90"/>
      <c r="S1" s="90"/>
      <c r="T1" s="90"/>
      <c r="U1" s="90"/>
      <c r="V1" s="47"/>
      <c r="W1" s="90"/>
      <c r="X1" s="90"/>
      <c r="Y1" s="90"/>
      <c r="Z1" s="71"/>
      <c r="AA1" s="71"/>
      <c r="AB1" s="71"/>
      <c r="AC1" s="71"/>
      <c r="AD1" s="90"/>
      <c r="AE1" s="47"/>
      <c r="AF1" s="71"/>
      <c r="AG1" s="90"/>
      <c r="AH1" s="47"/>
      <c r="AI1" s="2"/>
      <c r="AJ1" s="5"/>
      <c r="AK1" s="5"/>
    </row>
    <row r="2" spans="1:50" s="180" customFormat="1" ht="31.8">
      <c r="A2" s="179"/>
      <c r="B2" s="179"/>
      <c r="C2" s="141" t="s">
        <v>27</v>
      </c>
      <c r="D2" s="179"/>
      <c r="E2" s="179"/>
      <c r="F2" s="353"/>
      <c r="G2" s="190"/>
      <c r="H2" s="190"/>
      <c r="I2" s="190"/>
      <c r="J2" s="190"/>
      <c r="K2" s="353"/>
      <c r="L2" s="190"/>
      <c r="M2" s="190"/>
      <c r="N2" s="190"/>
      <c r="O2" s="169" t="str">
        <f>+År!B2</f>
        <v>ALL GEIT</v>
      </c>
      <c r="P2" s="190"/>
      <c r="Q2" s="190"/>
      <c r="R2" s="190"/>
      <c r="S2" s="190"/>
      <c r="T2" s="190"/>
      <c r="U2" s="190"/>
      <c r="V2" s="179"/>
      <c r="W2" s="190"/>
      <c r="X2" s="190"/>
      <c r="Y2" s="190"/>
      <c r="Z2" s="195"/>
      <c r="AA2" s="195"/>
      <c r="AB2" s="195"/>
      <c r="AC2" s="195"/>
      <c r="AD2" s="190"/>
      <c r="AE2" s="179"/>
      <c r="AF2" s="195"/>
      <c r="AG2" s="190"/>
      <c r="AH2" s="179"/>
      <c r="AI2" s="2"/>
      <c r="AJ2" s="5"/>
      <c r="AK2" s="5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0" ht="15.6">
      <c r="A3" s="47"/>
      <c r="B3" s="47"/>
      <c r="C3" s="47"/>
      <c r="D3" s="47"/>
      <c r="E3" s="47"/>
      <c r="F3" s="341"/>
      <c r="G3" s="90"/>
      <c r="H3" s="90"/>
      <c r="I3" s="90"/>
      <c r="J3" s="90"/>
      <c r="K3" s="341"/>
      <c r="L3" s="90"/>
      <c r="M3" s="90"/>
      <c r="N3" s="90"/>
      <c r="O3" s="90"/>
      <c r="P3" s="90"/>
      <c r="Q3" s="90"/>
      <c r="R3" s="90"/>
      <c r="S3" s="90"/>
      <c r="T3" s="90"/>
      <c r="U3" s="90"/>
      <c r="V3" s="47"/>
      <c r="W3" s="90"/>
      <c r="X3" s="90"/>
      <c r="Y3" s="90"/>
      <c r="Z3" s="71"/>
      <c r="AA3" s="71"/>
      <c r="AB3" s="71"/>
      <c r="AC3" s="71"/>
      <c r="AD3" s="90"/>
      <c r="AE3" s="47"/>
      <c r="AF3" s="71"/>
      <c r="AG3" s="90"/>
      <c r="AH3" s="47"/>
      <c r="AI3" s="2"/>
      <c r="AJ3" s="5"/>
      <c r="AK3" s="5"/>
    </row>
    <row r="4" spans="1:50" s="184" customFormat="1" ht="19.8">
      <c r="A4" s="47"/>
      <c r="B4" s="182"/>
      <c r="C4" s="178" t="s">
        <v>5</v>
      </c>
      <c r="D4" s="178"/>
      <c r="E4" s="181">
        <f>+År!P2</f>
        <v>52</v>
      </c>
      <c r="F4" s="483"/>
      <c r="G4" s="203"/>
      <c r="H4" s="199"/>
      <c r="I4" s="199"/>
      <c r="J4" s="199"/>
      <c r="K4" s="483"/>
      <c r="L4" s="199"/>
      <c r="M4" s="199"/>
      <c r="N4" s="199"/>
      <c r="O4" s="182"/>
      <c r="P4" s="203" t="s">
        <v>429</v>
      </c>
      <c r="Q4" s="203"/>
      <c r="R4" s="203"/>
      <c r="S4" s="203"/>
      <c r="T4" s="203"/>
      <c r="U4" s="203"/>
      <c r="V4" s="199"/>
      <c r="W4" s="547">
        <f>SUM(F9:F23)</f>
        <v>26730</v>
      </c>
      <c r="X4" s="546"/>
      <c r="Y4" s="90"/>
      <c r="Z4" s="71"/>
      <c r="AA4" s="203"/>
      <c r="AB4" s="201"/>
      <c r="AC4" s="201"/>
      <c r="AD4" s="182"/>
      <c r="AE4" s="182"/>
      <c r="AF4" s="182"/>
      <c r="AG4" s="182"/>
      <c r="AH4" s="182"/>
      <c r="AI4"/>
      <c r="AJ4"/>
      <c r="AK4"/>
      <c r="AL4"/>
      <c r="AM4"/>
      <c r="AN4"/>
      <c r="AO4"/>
      <c r="AP4"/>
      <c r="AQ4"/>
      <c r="AR4"/>
      <c r="AS4"/>
      <c r="AT4"/>
      <c r="AU4"/>
      <c r="AV4" s="181"/>
      <c r="AW4" s="183"/>
      <c r="AX4" s="183"/>
    </row>
    <row r="5" spans="1:50" ht="15.6">
      <c r="A5" s="51"/>
      <c r="B5" s="51"/>
      <c r="C5" s="51"/>
      <c r="D5" s="51"/>
      <c r="E5" s="51"/>
      <c r="F5" s="355"/>
      <c r="G5" s="95"/>
      <c r="H5" s="95"/>
      <c r="I5" s="95"/>
      <c r="J5" s="95"/>
      <c r="K5" s="328">
        <f>SUM(K9:K23)</f>
        <v>3874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51"/>
      <c r="W5" s="95"/>
      <c r="X5" s="90"/>
      <c r="Y5" s="90"/>
      <c r="Z5" s="71"/>
      <c r="AA5" s="71"/>
      <c r="AB5" s="71"/>
      <c r="AC5" s="71"/>
      <c r="AD5" s="90"/>
      <c r="AE5" s="47"/>
      <c r="AF5" s="71"/>
      <c r="AG5" s="95" t="s">
        <v>2</v>
      </c>
      <c r="AH5" s="47"/>
      <c r="AI5" s="2"/>
      <c r="AJ5" s="5"/>
      <c r="AK5" s="5"/>
    </row>
    <row r="6" spans="1:50" ht="15.75" customHeight="1">
      <c r="A6" s="61"/>
      <c r="B6" s="47"/>
      <c r="C6" s="47"/>
      <c r="D6" s="47"/>
      <c r="E6" s="51" t="s">
        <v>2</v>
      </c>
      <c r="F6" s="341"/>
      <c r="G6" s="90"/>
      <c r="H6" s="90"/>
      <c r="I6" s="90"/>
      <c r="J6" s="90"/>
      <c r="K6" s="341"/>
      <c r="L6" s="90"/>
      <c r="M6" s="498" t="s">
        <v>407</v>
      </c>
      <c r="N6" s="90"/>
      <c r="O6" s="90"/>
      <c r="P6" s="90"/>
      <c r="Q6" s="90"/>
      <c r="R6" s="90"/>
      <c r="S6" s="90"/>
      <c r="T6" s="90"/>
      <c r="U6" s="90"/>
      <c r="V6" s="51" t="s">
        <v>22</v>
      </c>
      <c r="W6" s="90"/>
      <c r="X6" s="148" t="s">
        <v>407</v>
      </c>
      <c r="Y6" s="148"/>
      <c r="Z6" s="72" t="s">
        <v>593</v>
      </c>
      <c r="AA6" s="71"/>
      <c r="AB6" s="71"/>
      <c r="AC6" s="71"/>
      <c r="AD6" s="95" t="s">
        <v>430</v>
      </c>
      <c r="AE6" s="47"/>
      <c r="AF6" s="72" t="s">
        <v>546</v>
      </c>
      <c r="AG6" s="95" t="s">
        <v>8</v>
      </c>
      <c r="AH6" s="47"/>
      <c r="AI6" s="2"/>
      <c r="AJ6" s="5"/>
      <c r="AK6" s="5"/>
    </row>
    <row r="7" spans="1:50" ht="15.6">
      <c r="A7" s="47"/>
      <c r="B7" s="47"/>
      <c r="C7" s="47"/>
      <c r="D7" s="47"/>
      <c r="E7" s="51" t="s">
        <v>492</v>
      </c>
      <c r="F7" s="355" t="s">
        <v>2</v>
      </c>
      <c r="G7" s="95" t="s">
        <v>2</v>
      </c>
      <c r="H7" s="209"/>
      <c r="I7" s="95" t="s">
        <v>1</v>
      </c>
      <c r="J7" s="95"/>
      <c r="K7" s="355" t="s">
        <v>2</v>
      </c>
      <c r="L7" s="95"/>
      <c r="M7" s="499" t="s">
        <v>665</v>
      </c>
      <c r="N7" s="95"/>
      <c r="O7" s="95" t="s">
        <v>22</v>
      </c>
      <c r="P7" s="209"/>
      <c r="Q7" s="209"/>
      <c r="R7" s="209" t="s">
        <v>22</v>
      </c>
      <c r="S7" s="209"/>
      <c r="T7" s="209" t="s">
        <v>22</v>
      </c>
      <c r="U7" s="209"/>
      <c r="V7" s="51" t="s">
        <v>494</v>
      </c>
      <c r="W7" s="209"/>
      <c r="X7" s="95" t="s">
        <v>530</v>
      </c>
      <c r="Y7" s="95"/>
      <c r="Z7" s="72" t="s">
        <v>543</v>
      </c>
      <c r="AA7" s="72" t="s">
        <v>543</v>
      </c>
      <c r="AB7" s="72" t="s">
        <v>543</v>
      </c>
      <c r="AC7" s="71"/>
      <c r="AD7" s="95" t="s">
        <v>419</v>
      </c>
      <c r="AE7" s="51" t="s">
        <v>417</v>
      </c>
      <c r="AF7" s="72" t="s">
        <v>1</v>
      </c>
      <c r="AG7" s="95" t="s">
        <v>72</v>
      </c>
      <c r="AH7" s="47"/>
      <c r="AI7" s="4"/>
      <c r="AJ7" s="4"/>
      <c r="AK7" s="4"/>
      <c r="AL7" s="4"/>
      <c r="AM7" s="4"/>
    </row>
    <row r="8" spans="1:50" ht="15.6">
      <c r="A8" s="47"/>
      <c r="B8" s="51" t="s">
        <v>92</v>
      </c>
      <c r="C8" s="51" t="s">
        <v>0</v>
      </c>
      <c r="D8" s="48"/>
      <c r="E8" s="52" t="s">
        <v>493</v>
      </c>
      <c r="F8" s="334" t="s">
        <v>8</v>
      </c>
      <c r="G8" s="96" t="s">
        <v>407</v>
      </c>
      <c r="H8" s="209" t="s">
        <v>495</v>
      </c>
      <c r="I8" s="96" t="s">
        <v>407</v>
      </c>
      <c r="J8" s="96"/>
      <c r="K8" s="334" t="s">
        <v>665</v>
      </c>
      <c r="L8" s="96"/>
      <c r="M8" s="500" t="s">
        <v>684</v>
      </c>
      <c r="N8" s="96"/>
      <c r="O8" s="96" t="s">
        <v>44</v>
      </c>
      <c r="P8" s="209" t="s">
        <v>495</v>
      </c>
      <c r="Q8" s="209"/>
      <c r="R8" s="209" t="s">
        <v>665</v>
      </c>
      <c r="S8" s="209"/>
      <c r="T8" s="209" t="s">
        <v>666</v>
      </c>
      <c r="U8" s="209"/>
      <c r="V8" s="52" t="s">
        <v>418</v>
      </c>
      <c r="W8" s="209" t="s">
        <v>495</v>
      </c>
      <c r="X8" s="96" t="s">
        <v>497</v>
      </c>
      <c r="Y8" s="96"/>
      <c r="Z8" s="73" t="s">
        <v>485</v>
      </c>
      <c r="AA8" s="73" t="s">
        <v>75</v>
      </c>
      <c r="AB8" s="73" t="s">
        <v>483</v>
      </c>
      <c r="AC8" s="71"/>
      <c r="AD8" s="96" t="s">
        <v>44</v>
      </c>
      <c r="AE8" s="52" t="s">
        <v>525</v>
      </c>
      <c r="AF8" s="73" t="s">
        <v>517</v>
      </c>
      <c r="AG8" s="96" t="s">
        <v>549</v>
      </c>
      <c r="AH8" s="47"/>
      <c r="AI8" s="4"/>
      <c r="AJ8" s="58"/>
      <c r="AK8" s="58"/>
      <c r="AL8" s="1"/>
      <c r="AM8" s="5"/>
    </row>
    <row r="9" spans="1:50" ht="15.6">
      <c r="A9" s="47"/>
      <c r="B9" s="65">
        <f>+'Ark1'!C1073</f>
        <v>2023</v>
      </c>
      <c r="C9" s="65">
        <f>+'Ark1'!L1073</f>
        <v>1</v>
      </c>
      <c r="D9" s="65" t="s">
        <v>28</v>
      </c>
      <c r="E9" s="65">
        <f>+'Ark1'!Q1073</f>
        <v>84</v>
      </c>
      <c r="F9" s="454">
        <f>+'Ark1'!R1073</f>
        <v>209</v>
      </c>
      <c r="G9" s="193">
        <f>+'Ark1'!AG1073</f>
        <v>0.55419348093696441</v>
      </c>
      <c r="H9" s="210">
        <f t="shared" ref="H9:H23" si="0">+G9-G25</f>
        <v>-0.22969079608064902</v>
      </c>
      <c r="I9" s="193">
        <f>+'Ark1'!AH1073</f>
        <v>0</v>
      </c>
      <c r="J9" s="96"/>
      <c r="K9" s="528">
        <f>+'Ark1'!AI1073</f>
        <v>28</v>
      </c>
      <c r="L9" s="96"/>
      <c r="M9" s="501">
        <f>IF(F9=0,"",100*K9/F9)</f>
        <v>13.397129186602871</v>
      </c>
      <c r="N9" s="96"/>
      <c r="O9" s="272">
        <f>+'Ark1'!U1073</f>
        <v>8.7755980861244023</v>
      </c>
      <c r="P9" s="210">
        <f t="shared" ref="P9:P23" si="1">+O9-O25</f>
        <v>-0.55992918660287572</v>
      </c>
      <c r="Q9" s="209"/>
      <c r="R9" s="122">
        <f>+IF(K9=0,"",'Ark1'!AJ1073)</f>
        <v>106.9392857142857</v>
      </c>
      <c r="S9" s="209"/>
      <c r="T9" s="122">
        <f>+IF(K9=0,"",'Ark1'!AK1073)</f>
        <v>11.982933130651839</v>
      </c>
      <c r="U9" s="209"/>
      <c r="V9" s="66">
        <f>+IF(F9=0,"",'Ark1'!T1073)</f>
        <v>2.2009569377990434</v>
      </c>
      <c r="W9" s="112">
        <f>+IF(F9=0,"",V9-V25)</f>
        <v>-8.2679425837320686E-2</v>
      </c>
      <c r="X9" s="139">
        <f>+'Ark1'!W1073</f>
        <v>0</v>
      </c>
      <c r="Y9" s="96"/>
      <c r="Z9" s="140">
        <f>+'Ark1'!X1073</f>
        <v>18.660287081339721</v>
      </c>
      <c r="AA9" s="140">
        <f>+'Ark1'!Y1073</f>
        <v>0.95693779904306242</v>
      </c>
      <c r="AB9" s="140">
        <f>+'Ark1'!Z1073</f>
        <v>5.8277448715799123</v>
      </c>
      <c r="AC9" s="71"/>
      <c r="AD9" s="139">
        <f>+'Ark1'!Z1073</f>
        <v>5.8277448715799123</v>
      </c>
      <c r="AE9" s="66">
        <f>+'Ark1'!AB1073</f>
        <v>0.7106833715551375</v>
      </c>
      <c r="AF9" s="140">
        <f>+'Ark1'!AD1073</f>
        <v>30.62862598557312</v>
      </c>
      <c r="AG9" s="139">
        <f t="shared" ref="AG9" si="2">+F9/E9</f>
        <v>2.4880952380952381</v>
      </c>
      <c r="AH9" s="47"/>
      <c r="AI9" s="4"/>
      <c r="AJ9" s="58"/>
      <c r="AK9" s="58"/>
      <c r="AL9" s="1"/>
      <c r="AM9" s="5"/>
    </row>
    <row r="10" spans="1:50" ht="15.6">
      <c r="A10" s="47"/>
      <c r="B10" s="65">
        <f>+'Ark1'!C1074</f>
        <v>2023</v>
      </c>
      <c r="C10" s="65">
        <f>+'Ark1'!L1074</f>
        <v>2</v>
      </c>
      <c r="D10" s="65" t="s">
        <v>29</v>
      </c>
      <c r="E10" s="65">
        <f>+'Ark1'!Q1074</f>
        <v>247</v>
      </c>
      <c r="F10" s="454">
        <f>+'Ark1'!R1074</f>
        <v>992</v>
      </c>
      <c r="G10" s="193">
        <f>+'Ark1'!AG1074</f>
        <v>3.0346935211243751</v>
      </c>
      <c r="H10" s="210">
        <f t="shared" si="0"/>
        <v>-0.28576219536958103</v>
      </c>
      <c r="I10" s="193">
        <f>+'Ark1'!AH1074</f>
        <v>0.50403225806451601</v>
      </c>
      <c r="J10" s="96"/>
      <c r="K10" s="528">
        <f>+'Ark1'!AI1074</f>
        <v>141</v>
      </c>
      <c r="L10" s="96"/>
      <c r="M10" s="501">
        <f t="shared" ref="M10:M23" si="3">IF(F10=0,"",100*K10/F10)</f>
        <v>14.213709677419354</v>
      </c>
      <c r="N10" s="96"/>
      <c r="O10" s="272">
        <f>+'Ark1'!U1074</f>
        <v>10.124294354838716</v>
      </c>
      <c r="P10" s="210">
        <f t="shared" si="1"/>
        <v>-1.1153571288362087</v>
      </c>
      <c r="Q10" s="209"/>
      <c r="R10" s="122">
        <f>+IF(K10=0,"",'Ark1'!AJ1074)</f>
        <v>101.40638297872341</v>
      </c>
      <c r="S10" s="209"/>
      <c r="T10" s="122">
        <f>+IF(K10=0,"",'Ark1'!AK1074)</f>
        <v>11.705010071164722</v>
      </c>
      <c r="U10" s="209"/>
      <c r="V10" s="66">
        <f>+IF(F10=0,"",'Ark1'!T1074)</f>
        <v>2.6068548387096779</v>
      </c>
      <c r="W10" s="112">
        <f t="shared" ref="W10:W23" si="4">+IF(F10=0,"",V10-V26)</f>
        <v>-6.5930501279778841E-2</v>
      </c>
      <c r="X10" s="139">
        <f>+'Ark1'!W1074</f>
        <v>0</v>
      </c>
      <c r="Y10" s="96"/>
      <c r="Z10" s="140">
        <f>+'Ark1'!X1074</f>
        <v>25</v>
      </c>
      <c r="AA10" s="140">
        <f>+'Ark1'!Y1074</f>
        <v>0.7056451612903224</v>
      </c>
      <c r="AB10" s="140">
        <f>+'Ark1'!Z1074</f>
        <v>6.050415250516088</v>
      </c>
      <c r="AC10" s="71"/>
      <c r="AD10" s="139">
        <f>+'Ark1'!Z1074</f>
        <v>6.050415250516088</v>
      </c>
      <c r="AE10" s="66">
        <f>+'Ark1'!AB1074</f>
        <v>1.2017600445740622</v>
      </c>
      <c r="AF10" s="140">
        <f>+'Ark1'!AD1074</f>
        <v>41.297432873045651</v>
      </c>
      <c r="AG10" s="139">
        <f t="shared" ref="AG10:AG25" si="5">+F10/E10</f>
        <v>4.0161943319838054</v>
      </c>
      <c r="AH10" s="47"/>
      <c r="AI10" s="4"/>
      <c r="AJ10" s="58"/>
      <c r="AK10" s="58"/>
      <c r="AL10" s="1"/>
      <c r="AM10" s="5"/>
    </row>
    <row r="11" spans="1:50" ht="15.6">
      <c r="A11" s="47"/>
      <c r="B11" s="65">
        <f>+'Ark1'!C1075</f>
        <v>2023</v>
      </c>
      <c r="C11" s="65">
        <f>+'Ark1'!L1075</f>
        <v>3</v>
      </c>
      <c r="D11" s="65" t="s">
        <v>30</v>
      </c>
      <c r="E11" s="65">
        <f>+'Ark1'!Q1075</f>
        <v>328</v>
      </c>
      <c r="F11" s="454">
        <f>+'Ark1'!R1075</f>
        <v>1782</v>
      </c>
      <c r="G11" s="193">
        <f>+'Ark1'!AG1075</f>
        <v>5.8981221902804375</v>
      </c>
      <c r="H11" s="210">
        <f t="shared" si="0"/>
        <v>-0.77764964613489873</v>
      </c>
      <c r="I11" s="193">
        <f>+'Ark1'!AH1075</f>
        <v>0.39281705948372608</v>
      </c>
      <c r="J11" s="96"/>
      <c r="K11" s="528">
        <f>+'Ark1'!AI1075</f>
        <v>253</v>
      </c>
      <c r="L11" s="96"/>
      <c r="M11" s="501">
        <f t="shared" si="3"/>
        <v>14.197530864197532</v>
      </c>
      <c r="N11" s="96"/>
      <c r="O11" s="272">
        <f>+'Ark1'!U1075</f>
        <v>10.953872053872049</v>
      </c>
      <c r="P11" s="210">
        <f t="shared" si="1"/>
        <v>-0.69427392375183317</v>
      </c>
      <c r="Q11" s="209"/>
      <c r="R11" s="122">
        <f>+IF(K11=0,"",'Ark1'!AJ1075)</f>
        <v>101.78695652173911</v>
      </c>
      <c r="S11" s="209"/>
      <c r="T11" s="122">
        <f>+IF(K11=0,"",'Ark1'!AK1075)</f>
        <v>12.440931577090812</v>
      </c>
      <c r="U11" s="209"/>
      <c r="V11" s="66">
        <f>+IF(F11=0,"",'Ark1'!T1075)</f>
        <v>3.3041526374859704</v>
      </c>
      <c r="W11" s="112">
        <f t="shared" si="4"/>
        <v>-5.546377167758898E-2</v>
      </c>
      <c r="X11" s="139">
        <f>+'Ark1'!W1075</f>
        <v>5.6116722783389458E-2</v>
      </c>
      <c r="Y11" s="96"/>
      <c r="Z11" s="140">
        <f>+'Ark1'!X1075</f>
        <v>27.048260381593703</v>
      </c>
      <c r="AA11" s="140">
        <f>+'Ark1'!Y1075</f>
        <v>2.0763187429854097</v>
      </c>
      <c r="AB11" s="140">
        <f>+'Ark1'!Z1075</f>
        <v>6.0959816520699084</v>
      </c>
      <c r="AC11" s="71"/>
      <c r="AD11" s="139">
        <f>+'Ark1'!Z1075</f>
        <v>6.0959816520699084</v>
      </c>
      <c r="AE11" s="66">
        <f>+'Ark1'!AB1075</f>
        <v>1.5683366109668164</v>
      </c>
      <c r="AF11" s="140">
        <f>+'Ark1'!AD1075</f>
        <v>41.179442396061901</v>
      </c>
      <c r="AG11" s="139">
        <f t="shared" si="5"/>
        <v>5.4329268292682924</v>
      </c>
      <c r="AH11" s="47"/>
      <c r="AI11" s="4"/>
      <c r="AJ11" s="58"/>
      <c r="AK11" s="58"/>
      <c r="AL11" s="1"/>
      <c r="AM11" s="5"/>
    </row>
    <row r="12" spans="1:50" ht="15.6">
      <c r="A12" s="47"/>
      <c r="B12" s="65">
        <f>+'Ark1'!C1076</f>
        <v>2023</v>
      </c>
      <c r="C12" s="65">
        <f>+'Ark1'!L1076</f>
        <v>4</v>
      </c>
      <c r="D12" s="65" t="s">
        <v>31</v>
      </c>
      <c r="E12" s="65">
        <f>+'Ark1'!Q1076</f>
        <v>435</v>
      </c>
      <c r="F12" s="454">
        <f>+'Ark1'!R1076</f>
        <v>3312</v>
      </c>
      <c r="G12" s="193">
        <f>+'Ark1'!AG1076</f>
        <v>11.180198543946579</v>
      </c>
      <c r="H12" s="210">
        <f t="shared" si="0"/>
        <v>-0.84021633363209602</v>
      </c>
      <c r="I12" s="193">
        <f>+'Ark1'!AH1076</f>
        <v>0.48309178743961345</v>
      </c>
      <c r="J12" s="96"/>
      <c r="K12" s="528">
        <f>+'Ark1'!AI1076</f>
        <v>384</v>
      </c>
      <c r="L12" s="96"/>
      <c r="M12" s="501">
        <f t="shared" si="3"/>
        <v>11.594202898550725</v>
      </c>
      <c r="N12" s="96"/>
      <c r="O12" s="272">
        <f>+'Ark1'!U1076</f>
        <v>11.171739130434782</v>
      </c>
      <c r="P12" s="210">
        <f t="shared" si="1"/>
        <v>0.23021328274160346</v>
      </c>
      <c r="Q12" s="209"/>
      <c r="R12" s="122">
        <f>+IF(K12=0,"",'Ark1'!AJ1076)</f>
        <v>97.214843749999929</v>
      </c>
      <c r="S12" s="209"/>
      <c r="T12" s="122">
        <f>+IF(K12=0,"",'Ark1'!AK1076)</f>
        <v>13.116912178591171</v>
      </c>
      <c r="U12" s="209"/>
      <c r="V12" s="66">
        <f>+IF(F12=0,"",'Ark1'!T1076)</f>
        <v>3.9655797101449282</v>
      </c>
      <c r="W12" s="112">
        <f t="shared" si="4"/>
        <v>-9.4175709532672069E-2</v>
      </c>
      <c r="X12" s="139">
        <f>+'Ark1'!W1076</f>
        <v>9.0579710144927522E-2</v>
      </c>
      <c r="Y12" s="96"/>
      <c r="Z12" s="140">
        <f>+'Ark1'!X1076</f>
        <v>27.385265700483089</v>
      </c>
      <c r="AA12" s="140">
        <f>+'Ark1'!Y1076</f>
        <v>4.1666666666666679</v>
      </c>
      <c r="AB12" s="140">
        <f>+'Ark1'!Z1076</f>
        <v>6.5279433452214226</v>
      </c>
      <c r="AC12" s="71"/>
      <c r="AD12" s="139">
        <f>+'Ark1'!Z1076</f>
        <v>6.5279433452214226</v>
      </c>
      <c r="AE12" s="66">
        <f>+'Ark1'!AB1076</f>
        <v>1.6121590459815098</v>
      </c>
      <c r="AF12" s="140">
        <f>+'Ark1'!AD1076</f>
        <v>35.953820315741176</v>
      </c>
      <c r="AG12" s="139">
        <f t="shared" si="5"/>
        <v>7.613793103448276</v>
      </c>
      <c r="AH12" s="47"/>
      <c r="AI12" s="4"/>
      <c r="AJ12" s="58"/>
      <c r="AK12" s="58"/>
      <c r="AL12" s="1"/>
      <c r="AM12" s="5"/>
    </row>
    <row r="13" spans="1:50" ht="15.6">
      <c r="A13" s="47"/>
      <c r="B13" s="65">
        <f>+'Ark1'!C1077</f>
        <v>2023</v>
      </c>
      <c r="C13" s="65">
        <f>+'Ark1'!L1077</f>
        <v>5</v>
      </c>
      <c r="D13" s="65" t="s">
        <v>404</v>
      </c>
      <c r="E13" s="65">
        <f>+'Ark1'!Q1077</f>
        <v>616</v>
      </c>
      <c r="F13" s="454">
        <f>+'Ark1'!R1077</f>
        <v>8857</v>
      </c>
      <c r="G13" s="193">
        <f>+'Ark1'!AG1077</f>
        <v>30.606914531345293</v>
      </c>
      <c r="H13" s="210">
        <f t="shared" si="0"/>
        <v>0.89092590517406123</v>
      </c>
      <c r="I13" s="193">
        <f>+'Ark1'!AH1077</f>
        <v>0.77904482330360181</v>
      </c>
      <c r="J13" s="96"/>
      <c r="K13" s="528">
        <f>+'Ark1'!AI1077</f>
        <v>1268</v>
      </c>
      <c r="L13" s="96"/>
      <c r="M13" s="501">
        <f t="shared" si="3"/>
        <v>14.316359941289376</v>
      </c>
      <c r="N13" s="96"/>
      <c r="O13" s="272">
        <f>+'Ark1'!U1077</f>
        <v>11.436536073162499</v>
      </c>
      <c r="P13" s="210">
        <f t="shared" si="1"/>
        <v>4.1884393031359934E-2</v>
      </c>
      <c r="Q13" s="209"/>
      <c r="R13" s="122">
        <f>+IF(K13=0,"",'Ark1'!AJ1077)</f>
        <v>91.39550473186128</v>
      </c>
      <c r="S13" s="209"/>
      <c r="T13" s="122">
        <f>+IF(K13=0,"",'Ark1'!AK1077)</f>
        <v>13.743974660392285</v>
      </c>
      <c r="U13" s="209"/>
      <c r="V13" s="66">
        <f>+IF(F13=0,"",'Ark1'!T1077)</f>
        <v>4.6669301117759954</v>
      </c>
      <c r="W13" s="112">
        <f t="shared" si="4"/>
        <v>-0.11002808983974077</v>
      </c>
      <c r="X13" s="139">
        <f>+'Ark1'!W1077</f>
        <v>0.20322908434007</v>
      </c>
      <c r="Y13" s="96"/>
      <c r="Z13" s="140">
        <f>+'Ark1'!X1077</f>
        <v>24.590719205148471</v>
      </c>
      <c r="AA13" s="140">
        <f>+'Ark1'!Y1077</f>
        <v>6.8081743253923479</v>
      </c>
      <c r="AB13" s="140">
        <f>+'Ark1'!Z1077</f>
        <v>6.6630393318957521</v>
      </c>
      <c r="AC13" s="71"/>
      <c r="AD13" s="139">
        <f>+'Ark1'!Z1077</f>
        <v>6.6630393318957521</v>
      </c>
      <c r="AE13" s="66">
        <f>+'Ark1'!AB1077</f>
        <v>1.5316997353364981</v>
      </c>
      <c r="AF13" s="140">
        <f>+'Ark1'!AD1077</f>
        <v>32.77734724704834</v>
      </c>
      <c r="AG13" s="139">
        <f t="shared" si="5"/>
        <v>14.378246753246753</v>
      </c>
      <c r="AH13" s="47"/>
      <c r="AI13" s="4"/>
      <c r="AJ13" s="58"/>
      <c r="AK13" s="58"/>
      <c r="AL13" s="1"/>
      <c r="AM13" s="5"/>
      <c r="AO13" s="2"/>
      <c r="AP13" s="2"/>
      <c r="AQ13" s="2"/>
    </row>
    <row r="14" spans="1:50" ht="15.6">
      <c r="A14" s="47"/>
      <c r="B14" s="65">
        <f>+'Ark1'!C1078</f>
        <v>2023</v>
      </c>
      <c r="C14" s="65">
        <f>+'Ark1'!L1078</f>
        <v>6</v>
      </c>
      <c r="D14" s="65" t="s">
        <v>32</v>
      </c>
      <c r="E14" s="65">
        <f>+'Ark1'!Q1078</f>
        <v>650</v>
      </c>
      <c r="F14" s="454">
        <f>+'Ark1'!R1078</f>
        <v>8187</v>
      </c>
      <c r="G14" s="193">
        <f>+'Ark1'!AG1078</f>
        <v>32.330168901953002</v>
      </c>
      <c r="H14" s="210">
        <f t="shared" si="0"/>
        <v>2.3243461598774218E-2</v>
      </c>
      <c r="I14" s="193">
        <f>+'Ark1'!AH1078</f>
        <v>0.96494442408696723</v>
      </c>
      <c r="J14" s="96"/>
      <c r="K14" s="528">
        <f>+'Ark1'!AI1078</f>
        <v>1278</v>
      </c>
      <c r="L14" s="96"/>
      <c r="M14" s="501">
        <f t="shared" si="3"/>
        <v>15.610113594723343</v>
      </c>
      <c r="N14" s="96"/>
      <c r="O14" s="272">
        <f>+'Ark1'!U1078</f>
        <v>13.069072920483713</v>
      </c>
      <c r="P14" s="210">
        <f t="shared" si="1"/>
        <v>-0.57818620501612727</v>
      </c>
      <c r="Q14" s="209"/>
      <c r="R14" s="122">
        <f>+IF(K14=0,"",'Ark1'!AJ1078)</f>
        <v>90.799452269170644</v>
      </c>
      <c r="S14" s="209"/>
      <c r="T14" s="122">
        <f>+IF(K14=0,"",'Ark1'!AK1078)</f>
        <v>15.836603656787972</v>
      </c>
      <c r="U14" s="209"/>
      <c r="V14" s="66">
        <f>+IF(F14=0,"",'Ark1'!T1078)</f>
        <v>5.4156589715402461</v>
      </c>
      <c r="W14" s="112">
        <f t="shared" si="4"/>
        <v>-3.9205460658422453E-3</v>
      </c>
      <c r="X14" s="139">
        <f>+'Ark1'!W1078</f>
        <v>1.1603762061805301</v>
      </c>
      <c r="Y14" s="96"/>
      <c r="Z14" s="140">
        <f>+'Ark1'!X1078</f>
        <v>29.998778551361919</v>
      </c>
      <c r="AA14" s="140">
        <f>+'Ark1'!Y1078</f>
        <v>13.54586539636008</v>
      </c>
      <c r="AB14" s="140">
        <f>+'Ark1'!Z1078</f>
        <v>7.589547894143994</v>
      </c>
      <c r="AC14" s="71"/>
      <c r="AD14" s="139">
        <f>+'Ark1'!Z1078</f>
        <v>7.589547894143994</v>
      </c>
      <c r="AE14" s="66">
        <f>+'Ark1'!AB1078</f>
        <v>1.6854992863020299</v>
      </c>
      <c r="AF14" s="140">
        <f>+'Ark1'!AD1078</f>
        <v>44.992307709174192</v>
      </c>
      <c r="AG14" s="139">
        <f t="shared" si="5"/>
        <v>12.595384615384615</v>
      </c>
      <c r="AH14" s="47"/>
      <c r="AI14" s="4"/>
      <c r="AJ14" s="58"/>
      <c r="AK14" s="58"/>
      <c r="AL14" s="13"/>
      <c r="AM14" s="5"/>
      <c r="AO14" s="2"/>
      <c r="AP14" s="2"/>
      <c r="AQ14" s="4"/>
      <c r="AR14" s="4"/>
      <c r="AS14" s="4"/>
    </row>
    <row r="15" spans="1:50" ht="15.6">
      <c r="A15" s="47"/>
      <c r="B15" s="65">
        <f>+'Ark1'!C1079</f>
        <v>2023</v>
      </c>
      <c r="C15" s="65">
        <f>+'Ark1'!L1079</f>
        <v>7</v>
      </c>
      <c r="D15" s="65" t="s">
        <v>33</v>
      </c>
      <c r="E15" s="65">
        <f>+'Ark1'!Q1079</f>
        <v>1</v>
      </c>
      <c r="F15" s="454">
        <f>+'Ark1'!R1079</f>
        <v>2</v>
      </c>
      <c r="G15" s="193">
        <f>+'Ark1'!AG1079</f>
        <v>1.2449032994167672E-2</v>
      </c>
      <c r="H15" s="210">
        <f t="shared" si="0"/>
        <v>1.2449032994167672E-2</v>
      </c>
      <c r="I15" s="193">
        <f>+'Ark1'!AH1079</f>
        <v>0</v>
      </c>
      <c r="J15" s="96"/>
      <c r="K15" s="528">
        <f>+'Ark1'!AI1079</f>
        <v>0</v>
      </c>
      <c r="L15" s="96"/>
      <c r="M15" s="501">
        <f t="shared" si="3"/>
        <v>0</v>
      </c>
      <c r="N15" s="96"/>
      <c r="O15" s="272">
        <f>+'Ark1'!U1079</f>
        <v>20.6</v>
      </c>
      <c r="P15" s="210">
        <f t="shared" si="1"/>
        <v>20.6</v>
      </c>
      <c r="Q15" s="209"/>
      <c r="R15" s="122" t="str">
        <f>+IF(K15=0,"",'Ark1'!AJ1079)</f>
        <v/>
      </c>
      <c r="S15" s="209"/>
      <c r="T15" s="122" t="str">
        <f>+IF(K15=0,"",'Ark1'!AK1079)</f>
        <v/>
      </c>
      <c r="U15" s="209"/>
      <c r="V15" s="66">
        <f>+IF(F15=0,"",'Ark1'!T1079)</f>
        <v>10.5</v>
      </c>
      <c r="W15" s="112">
        <f t="shared" si="4"/>
        <v>10.5</v>
      </c>
      <c r="X15" s="139">
        <f>+'Ark1'!W1079</f>
        <v>100</v>
      </c>
      <c r="Y15" s="96"/>
      <c r="Z15" s="140">
        <f>+'Ark1'!X1079</f>
        <v>100</v>
      </c>
      <c r="AA15" s="140">
        <f>+'Ark1'!Y1079</f>
        <v>0</v>
      </c>
      <c r="AB15" s="140">
        <f>+'Ark1'!Z1079</f>
        <v>9.9999999999670325E-2</v>
      </c>
      <c r="AC15" s="71"/>
      <c r="AD15" s="139">
        <f>+'Ark1'!Z1079</f>
        <v>9.9999999999670325E-2</v>
      </c>
      <c r="AE15" s="66">
        <f>+'Ark1'!AB1079</f>
        <v>1.5</v>
      </c>
      <c r="AF15" s="140">
        <f>+'Ark1'!AD1079</f>
        <v>-100.0000000003524</v>
      </c>
      <c r="AG15" s="139">
        <f t="shared" si="5"/>
        <v>2</v>
      </c>
      <c r="AH15" s="47"/>
      <c r="AI15" s="4"/>
      <c r="AJ15" s="58"/>
      <c r="AK15" s="58"/>
      <c r="AL15" s="1"/>
      <c r="AM15" s="5"/>
    </row>
    <row r="16" spans="1:50" ht="15.6">
      <c r="A16" s="47"/>
      <c r="B16" s="65">
        <f>+'Ark1'!C1080</f>
        <v>2023</v>
      </c>
      <c r="C16" s="65">
        <f>+'Ark1'!L1080</f>
        <v>8</v>
      </c>
      <c r="D16" s="65" t="s">
        <v>34</v>
      </c>
      <c r="E16" s="65">
        <f>+'Ark1'!Q1080</f>
        <v>460</v>
      </c>
      <c r="F16" s="454">
        <f>+'Ark1'!R1080</f>
        <v>3246</v>
      </c>
      <c r="G16" s="193">
        <f>+'Ark1'!AG1080</f>
        <v>15.531498168602177</v>
      </c>
      <c r="H16" s="210">
        <f t="shared" si="0"/>
        <v>1.2016708752299063</v>
      </c>
      <c r="I16" s="193">
        <f>+'Ark1'!AH1080</f>
        <v>2.5878003696857661</v>
      </c>
      <c r="J16" s="96"/>
      <c r="K16" s="528">
        <f>+'Ark1'!AI1080</f>
        <v>504</v>
      </c>
      <c r="L16" s="96"/>
      <c r="M16" s="501">
        <f t="shared" si="3"/>
        <v>15.526802218114602</v>
      </c>
      <c r="N16" s="96"/>
      <c r="O16" s="272">
        <f>+'Ark1'!U1080</f>
        <v>15.835304990757839</v>
      </c>
      <c r="P16" s="210">
        <f t="shared" si="1"/>
        <v>-0.59139434420893799</v>
      </c>
      <c r="Q16" s="209"/>
      <c r="R16" s="122">
        <f>+IF(K16=0,"",'Ark1'!AJ1080)</f>
        <v>95.591666666666725</v>
      </c>
      <c r="S16" s="209"/>
      <c r="T16" s="122">
        <f>+IF(K16=0,"",'Ark1'!AK1080)</f>
        <v>18.298044464025903</v>
      </c>
      <c r="U16" s="209"/>
      <c r="V16" s="66">
        <f>+IF(F16=0,"",'Ark1'!T1080)</f>
        <v>6.1617375231053595</v>
      </c>
      <c r="W16" s="112">
        <f t="shared" si="4"/>
        <v>3.1531012779844048E-2</v>
      </c>
      <c r="X16" s="139">
        <f>+'Ark1'!W1080</f>
        <v>7.4861367837338255</v>
      </c>
      <c r="Y16" s="96"/>
      <c r="Z16" s="140">
        <f>+'Ark1'!X1080</f>
        <v>39.463955637707954</v>
      </c>
      <c r="AA16" s="140">
        <f>+'Ark1'!Y1080</f>
        <v>25.385089340727045</v>
      </c>
      <c r="AB16" s="140">
        <f>+'Ark1'!Z1080</f>
        <v>9.2909547643815174</v>
      </c>
      <c r="AC16" s="71"/>
      <c r="AD16" s="139">
        <f>+'Ark1'!Z1080</f>
        <v>9.2909547643815174</v>
      </c>
      <c r="AE16" s="66">
        <f>+'Ark1'!AB1080</f>
        <v>2.1019962199193056</v>
      </c>
      <c r="AF16" s="140">
        <f>+'Ark1'!AD1080</f>
        <v>58.719273179319401</v>
      </c>
      <c r="AG16" s="139">
        <f t="shared" si="5"/>
        <v>7.0565217391304351</v>
      </c>
      <c r="AH16" s="47"/>
      <c r="AI16" s="4"/>
      <c r="AJ16" s="58"/>
      <c r="AK16" s="58"/>
      <c r="AL16" s="1"/>
      <c r="AM16" s="5"/>
    </row>
    <row r="17" spans="1:45" ht="15.6">
      <c r="A17" s="47"/>
      <c r="B17" s="65">
        <f>+'Ark1'!C1081</f>
        <v>2023</v>
      </c>
      <c r="C17" s="65">
        <f>+'Ark1'!L1081</f>
        <v>9</v>
      </c>
      <c r="D17" s="65" t="s">
        <v>35</v>
      </c>
      <c r="E17" s="65">
        <f>+'Ark1'!Q1081</f>
        <v>0</v>
      </c>
      <c r="F17" s="454">
        <f>+'Ark1'!R1081</f>
        <v>0</v>
      </c>
      <c r="G17" s="193">
        <f>+'Ark1'!AG1081</f>
        <v>0</v>
      </c>
      <c r="H17" s="210">
        <f t="shared" si="0"/>
        <v>0</v>
      </c>
      <c r="I17" s="193">
        <f>+'Ark1'!AH1081</f>
        <v>0</v>
      </c>
      <c r="J17" s="96"/>
      <c r="K17" s="528">
        <f>+'Ark1'!AI1081</f>
        <v>0</v>
      </c>
      <c r="L17" s="96"/>
      <c r="M17" s="501" t="str">
        <f t="shared" si="3"/>
        <v/>
      </c>
      <c r="N17" s="96"/>
      <c r="O17" s="272">
        <f>+'Ark1'!U1081</f>
        <v>0</v>
      </c>
      <c r="P17" s="210">
        <f t="shared" si="1"/>
        <v>0</v>
      </c>
      <c r="Q17" s="209"/>
      <c r="R17" s="122" t="str">
        <f>+IF(K17=0,"",'Ark1'!AJ1081)</f>
        <v/>
      </c>
      <c r="S17" s="209"/>
      <c r="T17" s="122" t="str">
        <f>+IF(K17=0,"",'Ark1'!AK1081)</f>
        <v/>
      </c>
      <c r="U17" s="209"/>
      <c r="V17" s="66" t="str">
        <f>+IF(F17=0,"",'Ark1'!T1081)</f>
        <v/>
      </c>
      <c r="W17" s="112" t="str">
        <f t="shared" si="4"/>
        <v/>
      </c>
      <c r="X17" s="139">
        <f>+'Ark1'!W1081</f>
        <v>0</v>
      </c>
      <c r="Y17" s="96"/>
      <c r="Z17" s="140">
        <f>+'Ark1'!X1081</f>
        <v>0</v>
      </c>
      <c r="AA17" s="140">
        <f>+'Ark1'!Y1081</f>
        <v>0</v>
      </c>
      <c r="AB17" s="140">
        <f>+'Ark1'!Z1081</f>
        <v>0</v>
      </c>
      <c r="AC17" s="71"/>
      <c r="AD17" s="139">
        <f>+'Ark1'!Z1081</f>
        <v>0</v>
      </c>
      <c r="AE17" s="66">
        <f>+'Ark1'!AB1081</f>
        <v>0</v>
      </c>
      <c r="AF17" s="140">
        <f>+'Ark1'!AD1081</f>
        <v>0</v>
      </c>
      <c r="AG17" s="139" t="e">
        <f t="shared" si="5"/>
        <v>#DIV/0!</v>
      </c>
      <c r="AH17" s="47"/>
      <c r="AI17" s="4"/>
      <c r="AJ17" s="58"/>
      <c r="AK17" s="58"/>
      <c r="AL17" s="1"/>
      <c r="AM17" s="5"/>
      <c r="AO17" s="2"/>
      <c r="AP17" s="2"/>
      <c r="AQ17" s="2"/>
    </row>
    <row r="18" spans="1:45" ht="15.6">
      <c r="A18" s="47"/>
      <c r="B18" s="65">
        <f>+'Ark1'!C1082</f>
        <v>2023</v>
      </c>
      <c r="C18" s="65">
        <f>+'Ark1'!L1082</f>
        <v>10</v>
      </c>
      <c r="D18" s="65" t="s">
        <v>36</v>
      </c>
      <c r="E18" s="65">
        <f>+'Ark1'!Q1082</f>
        <v>0</v>
      </c>
      <c r="F18" s="454">
        <f>+'Ark1'!R1082</f>
        <v>0</v>
      </c>
      <c r="G18" s="193">
        <f>+'Ark1'!AG1082</f>
        <v>0</v>
      </c>
      <c r="H18" s="210">
        <f t="shared" si="0"/>
        <v>0</v>
      </c>
      <c r="I18" s="193">
        <f>+'Ark1'!AH1082</f>
        <v>0</v>
      </c>
      <c r="J18" s="96"/>
      <c r="K18" s="528">
        <f>+'Ark1'!AI1082</f>
        <v>0</v>
      </c>
      <c r="L18" s="96"/>
      <c r="M18" s="501" t="str">
        <f t="shared" si="3"/>
        <v/>
      </c>
      <c r="N18" s="96"/>
      <c r="O18" s="272">
        <f>+'Ark1'!U1082</f>
        <v>0</v>
      </c>
      <c r="P18" s="210">
        <f t="shared" si="1"/>
        <v>0</v>
      </c>
      <c r="Q18" s="209"/>
      <c r="R18" s="122" t="str">
        <f>+IF(K18=0,"",'Ark1'!AJ1082)</f>
        <v/>
      </c>
      <c r="S18" s="209"/>
      <c r="T18" s="122" t="str">
        <f>+IF(K18=0,"",'Ark1'!AK1082)</f>
        <v/>
      </c>
      <c r="U18" s="209"/>
      <c r="V18" s="66" t="str">
        <f>+IF(F18=0,"",'Ark1'!T1082)</f>
        <v/>
      </c>
      <c r="W18" s="112" t="str">
        <f t="shared" si="4"/>
        <v/>
      </c>
      <c r="X18" s="139">
        <f>+'Ark1'!W1082</f>
        <v>0</v>
      </c>
      <c r="Y18" s="96"/>
      <c r="Z18" s="140">
        <f>+'Ark1'!X1082</f>
        <v>0</v>
      </c>
      <c r="AA18" s="140">
        <f>+'Ark1'!Y1082</f>
        <v>0</v>
      </c>
      <c r="AB18" s="140">
        <f>+'Ark1'!Z1082</f>
        <v>0</v>
      </c>
      <c r="AC18" s="71"/>
      <c r="AD18" s="139">
        <f>+'Ark1'!Z1082</f>
        <v>0</v>
      </c>
      <c r="AE18" s="66">
        <f>+'Ark1'!AB1082</f>
        <v>0</v>
      </c>
      <c r="AF18" s="140">
        <f>+'Ark1'!AD1082</f>
        <v>0</v>
      </c>
      <c r="AG18" s="139" t="e">
        <f t="shared" si="5"/>
        <v>#DIV/0!</v>
      </c>
      <c r="AH18" s="47"/>
      <c r="AI18" s="4"/>
      <c r="AJ18" s="58"/>
      <c r="AK18" s="58"/>
      <c r="AL18" s="1"/>
      <c r="AM18" s="5"/>
      <c r="AO18" s="2"/>
      <c r="AP18" s="2"/>
      <c r="AQ18" s="2"/>
    </row>
    <row r="19" spans="1:45" ht="15.6">
      <c r="A19" s="47"/>
      <c r="B19" s="65">
        <f>+'Ark1'!C1083</f>
        <v>2023</v>
      </c>
      <c r="C19" s="65">
        <f>+'Ark1'!L1083</f>
        <v>11</v>
      </c>
      <c r="D19" s="65" t="s">
        <v>37</v>
      </c>
      <c r="E19" s="65">
        <f>+'Ark1'!Q1083</f>
        <v>29</v>
      </c>
      <c r="F19" s="454">
        <f>+'Ark1'!R1083</f>
        <v>143</v>
      </c>
      <c r="G19" s="193">
        <f>+'Ark1'!AG1083</f>
        <v>0.85176162881697248</v>
      </c>
      <c r="H19" s="210">
        <f t="shared" si="0"/>
        <v>5.0296962202671658E-3</v>
      </c>
      <c r="I19" s="193">
        <f>+'Ark1'!AH1083</f>
        <v>2.0979020979020975</v>
      </c>
      <c r="J19" s="96"/>
      <c r="K19" s="528">
        <f>+'Ark1'!AI1083</f>
        <v>18</v>
      </c>
      <c r="L19" s="96"/>
      <c r="M19" s="501">
        <f t="shared" si="3"/>
        <v>12.587412587412587</v>
      </c>
      <c r="N19" s="96"/>
      <c r="O19" s="272">
        <f>+'Ark1'!U1083</f>
        <v>19.712587412587403</v>
      </c>
      <c r="P19" s="210">
        <f t="shared" si="1"/>
        <v>0.9754252504252392</v>
      </c>
      <c r="Q19" s="209"/>
      <c r="R19" s="122">
        <f>+IF(K19=0,"",'Ark1'!AJ1083)</f>
        <v>101.44999999999997</v>
      </c>
      <c r="S19" s="209"/>
      <c r="T19" s="122">
        <f>+IF(K19=0,"",'Ark1'!AK1083)</f>
        <v>20.292076662182403</v>
      </c>
      <c r="U19" s="209"/>
      <c r="V19" s="66">
        <f>+IF(F19=0,"",'Ark1'!T1083)</f>
        <v>6.4825174825174807</v>
      </c>
      <c r="W19" s="112">
        <f t="shared" si="4"/>
        <v>0.44873369873369828</v>
      </c>
      <c r="X19" s="139">
        <f>+'Ark1'!W1083</f>
        <v>9.79020979020979</v>
      </c>
      <c r="Y19" s="96"/>
      <c r="Z19" s="140">
        <f>+'Ark1'!X1083</f>
        <v>61.538461538461519</v>
      </c>
      <c r="AA19" s="140">
        <f>+'Ark1'!Y1083</f>
        <v>32.867132867132874</v>
      </c>
      <c r="AB19" s="140">
        <f>+'Ark1'!Z1083</f>
        <v>9.3566913877116153</v>
      </c>
      <c r="AC19" s="71"/>
      <c r="AD19" s="139">
        <f>+'Ark1'!Z1083</f>
        <v>9.3566913877116153</v>
      </c>
      <c r="AE19" s="66">
        <f>+'Ark1'!AB1083</f>
        <v>2.335057079469296</v>
      </c>
      <c r="AF19" s="140">
        <f>+'Ark1'!AD1083</f>
        <v>39.567986465246285</v>
      </c>
      <c r="AG19" s="139">
        <f t="shared" si="5"/>
        <v>4.931034482758621</v>
      </c>
      <c r="AH19" s="47"/>
      <c r="AI19" s="4"/>
      <c r="AJ19" s="58"/>
      <c r="AK19" s="58"/>
      <c r="AL19" s="1"/>
      <c r="AM19" s="5"/>
      <c r="AO19" s="2"/>
      <c r="AP19" s="2"/>
      <c r="AQ19" s="2"/>
    </row>
    <row r="20" spans="1:45" ht="15.6">
      <c r="A20" s="47"/>
      <c r="B20" s="65">
        <f>+'Ark1'!C1084</f>
        <v>2023</v>
      </c>
      <c r="C20" s="65">
        <f>+'Ark1'!L1084</f>
        <v>12</v>
      </c>
      <c r="D20" s="65" t="s">
        <v>38</v>
      </c>
      <c r="E20" s="65">
        <f>+'Ark1'!Q1084</f>
        <v>0</v>
      </c>
      <c r="F20" s="454">
        <f>+'Ark1'!R1084</f>
        <v>0</v>
      </c>
      <c r="G20" s="193">
        <f>+'Ark1'!AG1084</f>
        <v>0</v>
      </c>
      <c r="H20" s="210">
        <f t="shared" si="0"/>
        <v>0</v>
      </c>
      <c r="I20" s="193">
        <f>+'Ark1'!AH1084</f>
        <v>0</v>
      </c>
      <c r="J20" s="96"/>
      <c r="K20" s="528">
        <f>+'Ark1'!AI1084</f>
        <v>0</v>
      </c>
      <c r="L20" s="96"/>
      <c r="M20" s="501" t="str">
        <f t="shared" si="3"/>
        <v/>
      </c>
      <c r="N20" s="96"/>
      <c r="O20" s="272">
        <f>+'Ark1'!U1084</f>
        <v>0</v>
      </c>
      <c r="P20" s="210">
        <f t="shared" si="1"/>
        <v>0</v>
      </c>
      <c r="Q20" s="209"/>
      <c r="R20" s="122" t="str">
        <f>+IF(K20=0,"",'Ark1'!AJ1084)</f>
        <v/>
      </c>
      <c r="S20" s="209"/>
      <c r="T20" s="122" t="str">
        <f>+IF(K20=0,"",'Ark1'!AK1084)</f>
        <v/>
      </c>
      <c r="U20" s="209"/>
      <c r="V20" s="66" t="str">
        <f>+IF(F20=0,"",'Ark1'!T1084)</f>
        <v/>
      </c>
      <c r="W20" s="112" t="str">
        <f t="shared" si="4"/>
        <v/>
      </c>
      <c r="X20" s="139">
        <f>+'Ark1'!W1084</f>
        <v>0</v>
      </c>
      <c r="Y20" s="96"/>
      <c r="Z20" s="140">
        <f>+'Ark1'!X1084</f>
        <v>0</v>
      </c>
      <c r="AA20" s="140">
        <f>+'Ark1'!Y1084</f>
        <v>0</v>
      </c>
      <c r="AB20" s="140">
        <f>+'Ark1'!Z1084</f>
        <v>0</v>
      </c>
      <c r="AC20" s="71"/>
      <c r="AD20" s="139">
        <f>+'Ark1'!Z1084</f>
        <v>0</v>
      </c>
      <c r="AE20" s="66">
        <f>+'Ark1'!AB1084</f>
        <v>0</v>
      </c>
      <c r="AF20" s="140">
        <f>+'Ark1'!AD1084</f>
        <v>0</v>
      </c>
      <c r="AG20" s="139" t="e">
        <f t="shared" si="5"/>
        <v>#DIV/0!</v>
      </c>
      <c r="AH20" s="47"/>
      <c r="AI20" s="4"/>
      <c r="AJ20" s="58"/>
      <c r="AK20" s="58"/>
      <c r="AL20" s="1"/>
      <c r="AM20" s="5"/>
      <c r="AO20" s="2"/>
      <c r="AP20" s="2"/>
      <c r="AQ20" s="2"/>
    </row>
    <row r="21" spans="1:45" ht="15.6">
      <c r="A21" s="47"/>
      <c r="B21" s="65">
        <f>+'Ark1'!C1085</f>
        <v>2023</v>
      </c>
      <c r="C21" s="65">
        <f>+'Ark1'!L1085</f>
        <v>13</v>
      </c>
      <c r="D21" s="65" t="s">
        <v>39</v>
      </c>
      <c r="E21" s="65">
        <f>+'Ark1'!Q1085</f>
        <v>0</v>
      </c>
      <c r="F21" s="454">
        <f>+'Ark1'!R1085</f>
        <v>0</v>
      </c>
      <c r="G21" s="193">
        <f>+'Ark1'!AG1085</f>
        <v>0</v>
      </c>
      <c r="H21" s="210">
        <f t="shared" si="0"/>
        <v>0</v>
      </c>
      <c r="I21" s="193">
        <f>+'Ark1'!AH1085</f>
        <v>0</v>
      </c>
      <c r="J21" s="96"/>
      <c r="K21" s="528">
        <f>+'Ark1'!AI1085</f>
        <v>0</v>
      </c>
      <c r="L21" s="96"/>
      <c r="M21" s="501" t="str">
        <f t="shared" si="3"/>
        <v/>
      </c>
      <c r="N21" s="96"/>
      <c r="O21" s="272">
        <f>+'Ark1'!U1085</f>
        <v>0</v>
      </c>
      <c r="P21" s="210">
        <f t="shared" si="1"/>
        <v>0</v>
      </c>
      <c r="Q21" s="209"/>
      <c r="R21" s="122" t="str">
        <f>+IF(K21=0,"",'Ark1'!AJ1085)</f>
        <v/>
      </c>
      <c r="S21" s="209"/>
      <c r="T21" s="122" t="str">
        <f>+IF(K21=0,"",'Ark1'!AK1085)</f>
        <v/>
      </c>
      <c r="U21" s="209"/>
      <c r="V21" s="66" t="str">
        <f>+IF(F21=0,"",'Ark1'!T1085)</f>
        <v/>
      </c>
      <c r="W21" s="112" t="str">
        <f t="shared" si="4"/>
        <v/>
      </c>
      <c r="X21" s="139">
        <f>+'Ark1'!W1085</f>
        <v>0</v>
      </c>
      <c r="Y21" s="96"/>
      <c r="Z21" s="140">
        <f>+'Ark1'!X1085</f>
        <v>0</v>
      </c>
      <c r="AA21" s="140">
        <f>+'Ark1'!Y1085</f>
        <v>0</v>
      </c>
      <c r="AB21" s="140">
        <f>+'Ark1'!Z1085</f>
        <v>0</v>
      </c>
      <c r="AC21" s="71"/>
      <c r="AD21" s="139">
        <f>+'Ark1'!Z1085</f>
        <v>0</v>
      </c>
      <c r="AE21" s="66">
        <f>+'Ark1'!AB1085</f>
        <v>0</v>
      </c>
      <c r="AF21" s="140">
        <f>+'Ark1'!AD1085</f>
        <v>0</v>
      </c>
      <c r="AG21" s="139" t="e">
        <f t="shared" si="5"/>
        <v>#DIV/0!</v>
      </c>
      <c r="AH21" s="47"/>
      <c r="AI21" s="4"/>
      <c r="AJ21" s="58"/>
      <c r="AK21" s="58"/>
      <c r="AL21" s="13"/>
      <c r="AM21" s="5"/>
      <c r="AO21" s="2"/>
      <c r="AP21" s="2"/>
      <c r="AQ21" s="4"/>
      <c r="AR21" s="4"/>
      <c r="AS21" s="4"/>
    </row>
    <row r="22" spans="1:45" ht="15.6">
      <c r="A22" s="47"/>
      <c r="B22" s="65">
        <f>+'Ark1'!C1086</f>
        <v>2023</v>
      </c>
      <c r="C22" s="65">
        <f>+'Ark1'!L1086</f>
        <v>14</v>
      </c>
      <c r="D22" s="65" t="s">
        <v>405</v>
      </c>
      <c r="E22" s="65">
        <f>+'Ark1'!Q1086</f>
        <v>0</v>
      </c>
      <c r="F22" s="454">
        <f>+'Ark1'!R1086</f>
        <v>0</v>
      </c>
      <c r="G22" s="193">
        <f>+'Ark1'!AG1086</f>
        <v>0</v>
      </c>
      <c r="H22" s="210">
        <f t="shared" si="0"/>
        <v>0</v>
      </c>
      <c r="I22" s="193">
        <f>+'Ark1'!AH1086</f>
        <v>0</v>
      </c>
      <c r="J22" s="96"/>
      <c r="K22" s="528">
        <f>+'Ark1'!AI1086</f>
        <v>0</v>
      </c>
      <c r="L22" s="96"/>
      <c r="M22" s="501" t="str">
        <f t="shared" si="3"/>
        <v/>
      </c>
      <c r="N22" s="96"/>
      <c r="O22" s="272">
        <f>+'Ark1'!U1086</f>
        <v>0</v>
      </c>
      <c r="P22" s="210">
        <f t="shared" si="1"/>
        <v>0</v>
      </c>
      <c r="Q22" s="209"/>
      <c r="R22" s="122" t="str">
        <f>+IF(K22=0,"",'Ark1'!AJ1086)</f>
        <v/>
      </c>
      <c r="S22" s="209"/>
      <c r="T22" s="122" t="str">
        <f>+IF(K22=0,"",'Ark1'!AK1086)</f>
        <v/>
      </c>
      <c r="U22" s="209"/>
      <c r="V22" s="66" t="str">
        <f>+IF(F22=0,"",'Ark1'!T1086)</f>
        <v/>
      </c>
      <c r="W22" s="112" t="str">
        <f t="shared" si="4"/>
        <v/>
      </c>
      <c r="X22" s="139">
        <f>+'Ark1'!W1086</f>
        <v>0</v>
      </c>
      <c r="Y22" s="96"/>
      <c r="Z22" s="140">
        <f>+'Ark1'!X1086</f>
        <v>0</v>
      </c>
      <c r="AA22" s="140">
        <f>+'Ark1'!Y1086</f>
        <v>0</v>
      </c>
      <c r="AB22" s="140">
        <f>+'Ark1'!Z1086</f>
        <v>0</v>
      </c>
      <c r="AC22" s="71"/>
      <c r="AD22" s="139">
        <f>+'Ark1'!Z1086</f>
        <v>0</v>
      </c>
      <c r="AE22" s="66">
        <f>+'Ark1'!AB1086</f>
        <v>0</v>
      </c>
      <c r="AF22" s="140">
        <f>+'Ark1'!AD1086</f>
        <v>0</v>
      </c>
      <c r="AG22" s="139" t="e">
        <f t="shared" si="5"/>
        <v>#DIV/0!</v>
      </c>
      <c r="AH22" s="47"/>
      <c r="AI22" s="4"/>
      <c r="AJ22" s="58"/>
      <c r="AK22" s="58"/>
      <c r="AL22" s="13"/>
      <c r="AM22" s="5"/>
      <c r="AO22" s="1"/>
      <c r="AP22" s="1"/>
      <c r="AQ22" s="11"/>
      <c r="AR22" s="11"/>
      <c r="AS22" s="11"/>
    </row>
    <row r="23" spans="1:45" ht="15.6">
      <c r="A23" s="47"/>
      <c r="B23" s="65">
        <f>+'Ark1'!C1087</f>
        <v>2023</v>
      </c>
      <c r="C23" s="65">
        <f>+'Ark1'!L1087</f>
        <v>15</v>
      </c>
      <c r="D23" s="65" t="s">
        <v>40</v>
      </c>
      <c r="E23" s="65">
        <f>+'Ark1'!Q1087</f>
        <v>0</v>
      </c>
      <c r="F23" s="454">
        <f>+'Ark1'!R1087</f>
        <v>0</v>
      </c>
      <c r="G23" s="193">
        <f>+'Ark1'!AG1087</f>
        <v>0</v>
      </c>
      <c r="H23" s="210">
        <f t="shared" si="0"/>
        <v>0</v>
      </c>
      <c r="I23" s="193">
        <f>+'Ark1'!AH1087</f>
        <v>0</v>
      </c>
      <c r="J23" s="96"/>
      <c r="K23" s="528">
        <f>+'Ark1'!AI1087</f>
        <v>0</v>
      </c>
      <c r="L23" s="96"/>
      <c r="M23" s="501" t="str">
        <f t="shared" si="3"/>
        <v/>
      </c>
      <c r="N23" s="96"/>
      <c r="O23" s="272">
        <f>+'Ark1'!U1087</f>
        <v>0</v>
      </c>
      <c r="P23" s="210">
        <f t="shared" si="1"/>
        <v>0</v>
      </c>
      <c r="Q23" s="209"/>
      <c r="R23" s="122" t="str">
        <f>+IF(K23=0,"",'Ark1'!AJ1087)</f>
        <v/>
      </c>
      <c r="S23" s="209"/>
      <c r="T23" s="122" t="str">
        <f>+IF(K23=0,"",'Ark1'!AK1087)</f>
        <v/>
      </c>
      <c r="U23" s="209"/>
      <c r="V23" s="66" t="str">
        <f>+IF(F23=0,"",'Ark1'!T1087)</f>
        <v/>
      </c>
      <c r="W23" s="112" t="str">
        <f t="shared" si="4"/>
        <v/>
      </c>
      <c r="X23" s="139">
        <f>+'Ark1'!W1087</f>
        <v>0</v>
      </c>
      <c r="Y23" s="96"/>
      <c r="Z23" s="140">
        <f>+'Ark1'!X1087</f>
        <v>0</v>
      </c>
      <c r="AA23" s="140">
        <f>+'Ark1'!Y1087</f>
        <v>0</v>
      </c>
      <c r="AB23" s="140">
        <f>+'Ark1'!Z1087</f>
        <v>0</v>
      </c>
      <c r="AC23" s="71"/>
      <c r="AD23" s="139">
        <f>+'Ark1'!Z1087</f>
        <v>0</v>
      </c>
      <c r="AE23" s="66">
        <f>+'Ark1'!AB1087</f>
        <v>0</v>
      </c>
      <c r="AF23" s="140">
        <f>+'Ark1'!AD1087</f>
        <v>0</v>
      </c>
      <c r="AG23" s="139" t="e">
        <f t="shared" si="5"/>
        <v>#DIV/0!</v>
      </c>
      <c r="AH23" s="47"/>
      <c r="AI23" s="4"/>
      <c r="AJ23" s="58"/>
      <c r="AK23" s="58"/>
      <c r="AL23" s="13"/>
      <c r="AM23" s="5"/>
      <c r="AO23" s="1"/>
      <c r="AP23" s="1"/>
      <c r="AQ23" s="11"/>
      <c r="AR23" s="11"/>
      <c r="AS23" s="11"/>
    </row>
    <row r="24" spans="1:45" ht="15.6">
      <c r="A24" s="47"/>
      <c r="B24" s="47"/>
      <c r="C24" s="47"/>
      <c r="D24" s="47"/>
      <c r="E24" s="47"/>
      <c r="F24" s="341"/>
      <c r="G24" s="47"/>
      <c r="H24" s="47"/>
      <c r="I24" s="47"/>
      <c r="J24" s="96"/>
      <c r="K24" s="334"/>
      <c r="L24" s="96"/>
      <c r="M24" s="500"/>
      <c r="N24" s="96"/>
      <c r="O24" s="96"/>
      <c r="P24" s="47"/>
      <c r="Q24" s="209"/>
      <c r="R24" s="47"/>
      <c r="S24" s="47"/>
      <c r="T24" s="47"/>
      <c r="U24" s="209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140">
        <f>+'Ark1'!AD1088</f>
        <v>38.650871211319526</v>
      </c>
      <c r="AG24" s="47"/>
      <c r="AH24" s="47"/>
      <c r="AI24" s="4"/>
      <c r="AJ24" s="58"/>
      <c r="AK24" s="58"/>
      <c r="AL24" s="13"/>
      <c r="AM24" s="5"/>
      <c r="AO24" s="1"/>
      <c r="AP24" s="1"/>
      <c r="AQ24" s="11"/>
      <c r="AR24" s="11"/>
      <c r="AS24" s="11"/>
    </row>
    <row r="25" spans="1:45" ht="15.6">
      <c r="A25" s="47"/>
      <c r="B25">
        <f>+'Ark1'!C1088</f>
        <v>2022</v>
      </c>
      <c r="C25">
        <f>+'Ark1'!L1088</f>
        <v>1</v>
      </c>
      <c r="D25" s="3" t="str">
        <f t="shared" ref="D25:D39" si="6">+D9</f>
        <v>P-</v>
      </c>
      <c r="E25">
        <f>+'Ark1'!Q1088</f>
        <v>85</v>
      </c>
      <c r="F25" s="325">
        <f>+'Ark1'!R1088</f>
        <v>275</v>
      </c>
      <c r="G25" s="194">
        <f>+'Ark1'!AG1088</f>
        <v>0.78388427701761343</v>
      </c>
      <c r="H25" s="194">
        <f t="shared" ref="H25:H39" si="7">+G25-G41</f>
        <v>-0.32775063873534716</v>
      </c>
      <c r="I25" s="194">
        <f>+'Ark1'!AH1088</f>
        <v>0</v>
      </c>
      <c r="J25" s="96"/>
      <c r="K25" s="528">
        <f>+'Ark1'!AI1088</f>
        <v>0</v>
      </c>
      <c r="L25" s="96"/>
      <c r="M25" s="501">
        <f>IF(F25=0,"",100*K25/F25)</f>
        <v>0</v>
      </c>
      <c r="N25" s="96"/>
      <c r="O25" s="92">
        <f>+'Ark1'!U1088</f>
        <v>9.335527272727278</v>
      </c>
      <c r="P25" s="194">
        <f t="shared" ref="P25:P39" si="8">+O25-O41</f>
        <v>-0.68173336557060082</v>
      </c>
      <c r="Q25" s="209"/>
      <c r="R25" s="122" t="str">
        <f>+IF(K25=0,"",'Ark1'!AJ1088)</f>
        <v/>
      </c>
      <c r="S25" s="209"/>
      <c r="T25" s="122" t="str">
        <f>+IF(K25=0,"",'Ark1'!AK1088)</f>
        <v/>
      </c>
      <c r="U25" s="209"/>
      <c r="V25" s="1">
        <f>+'Ark1'!T1088</f>
        <v>2.2836363636363641</v>
      </c>
      <c r="W25" s="194">
        <f t="shared" ref="W25:W39" si="9">+V25-V41</f>
        <v>9.2147001934235639E-2</v>
      </c>
      <c r="X25" s="92">
        <f>+'Ark1'!W1088</f>
        <v>0</v>
      </c>
      <c r="Y25" s="96"/>
      <c r="Z25" s="11">
        <f>+'Ark1'!X1088</f>
        <v>18.181818181818183</v>
      </c>
      <c r="AA25" s="11">
        <f>+'Ark1'!Y1088</f>
        <v>0.7272727272727274</v>
      </c>
      <c r="AB25" s="11">
        <f>+'Ark1'!Z1088</f>
        <v>5.65634298771836</v>
      </c>
      <c r="AC25" s="71"/>
      <c r="AD25" s="92">
        <f>+'Ark1'!Z1088</f>
        <v>5.65634298771836</v>
      </c>
      <c r="AE25" s="66">
        <f>+'Ark1'!AB1089</f>
        <v>1.2631433718887601</v>
      </c>
      <c r="AF25" s="140">
        <f>+'Ark1'!AD1089</f>
        <v>47.014786384394448</v>
      </c>
      <c r="AG25" s="92">
        <f t="shared" si="5"/>
        <v>3.2352941176470589</v>
      </c>
      <c r="AH25" s="47"/>
      <c r="AI25" s="4"/>
      <c r="AJ25" s="58"/>
      <c r="AK25" s="58"/>
      <c r="AL25" s="13"/>
      <c r="AM25" s="5"/>
      <c r="AO25" s="1"/>
      <c r="AP25" s="1"/>
      <c r="AQ25" s="11"/>
      <c r="AR25" s="11"/>
      <c r="AS25" s="11"/>
    </row>
    <row r="26" spans="1:45" ht="15.6">
      <c r="A26" s="47"/>
      <c r="B26">
        <f>+'Ark1'!C1089</f>
        <v>2022</v>
      </c>
      <c r="C26">
        <f>+'Ark1'!L1089</f>
        <v>2</v>
      </c>
      <c r="D26" s="3" t="str">
        <f t="shared" si="6"/>
        <v>P</v>
      </c>
      <c r="E26">
        <f>+'Ark1'!Q1089</f>
        <v>248</v>
      </c>
      <c r="F26" s="325">
        <f>+'Ark1'!R1089</f>
        <v>967.53</v>
      </c>
      <c r="G26" s="194">
        <f>+'Ark1'!AG1089</f>
        <v>3.3204557164939561</v>
      </c>
      <c r="H26" s="194">
        <f t="shared" si="7"/>
        <v>-0.22281361799930455</v>
      </c>
      <c r="I26" s="194">
        <f>+'Ark1'!AH1089</f>
        <v>0.82684774632311153</v>
      </c>
      <c r="J26" s="96"/>
      <c r="K26" s="528">
        <f>+'Ark1'!AI1089</f>
        <v>8</v>
      </c>
      <c r="L26" s="96"/>
      <c r="M26" s="501">
        <f t="shared" ref="M26:M39" si="10">IF(F26=0,"",100*K26/F26)</f>
        <v>0.82684774632311142</v>
      </c>
      <c r="N26" s="96"/>
      <c r="O26" s="92">
        <f>+'Ark1'!U1089</f>
        <v>11.239651483674924</v>
      </c>
      <c r="P26" s="194">
        <f t="shared" si="8"/>
        <v>0.45307466426792509</v>
      </c>
      <c r="Q26" s="209"/>
      <c r="R26" s="122">
        <f>+IF(K26=0,"",'Ark1'!AJ1089)</f>
        <v>101.53749999999999</v>
      </c>
      <c r="S26" s="209"/>
      <c r="T26" s="122">
        <f>+IF(K26=0,"",'Ark1'!AK1089)</f>
        <v>10.980791066983937</v>
      </c>
      <c r="U26" s="209"/>
      <c r="V26" s="1">
        <f>+'Ark1'!T1089</f>
        <v>2.6727853399894568</v>
      </c>
      <c r="W26" s="194">
        <f t="shared" si="9"/>
        <v>0.12831094645846042</v>
      </c>
      <c r="X26" s="92">
        <f>+'Ark1'!W1089</f>
        <v>0</v>
      </c>
      <c r="Y26" s="96"/>
      <c r="Z26" s="11">
        <f>+'Ark1'!X1089</f>
        <v>28.939671121308905</v>
      </c>
      <c r="AA26" s="11">
        <f>+'Ark1'!Y1089</f>
        <v>2.2738313023885564</v>
      </c>
      <c r="AB26" s="11">
        <f>+'Ark1'!Z1089</f>
        <v>6.1971737451266256</v>
      </c>
      <c r="AC26" s="71"/>
      <c r="AD26" s="92">
        <f>+'Ark1'!Z1089</f>
        <v>6.1971737451266256</v>
      </c>
      <c r="AE26" s="66">
        <f>+'Ark1'!AB1090</f>
        <v>1.6021859940128924</v>
      </c>
      <c r="AF26" s="140">
        <f>+'Ark1'!AD1090</f>
        <v>42.276587147165195</v>
      </c>
      <c r="AG26" s="92">
        <f t="shared" ref="AG26:AG90" si="11">+F26/E26</f>
        <v>3.9013306451612904</v>
      </c>
      <c r="AH26" s="47"/>
      <c r="AI26" s="4"/>
      <c r="AJ26" s="58"/>
      <c r="AK26" s="58"/>
      <c r="AL26" s="5"/>
      <c r="AM26" s="5"/>
      <c r="AO26" s="1"/>
      <c r="AP26" s="1"/>
      <c r="AQ26" s="11"/>
      <c r="AR26" s="11"/>
      <c r="AS26" s="11"/>
    </row>
    <row r="27" spans="1:45" ht="15.6">
      <c r="A27" s="47"/>
      <c r="B27">
        <f>+'Ark1'!C1090</f>
        <v>2022</v>
      </c>
      <c r="C27">
        <f>+'Ark1'!L1090</f>
        <v>3</v>
      </c>
      <c r="D27" s="3" t="str">
        <f t="shared" si="6"/>
        <v>P+</v>
      </c>
      <c r="E27">
        <f>+'Ark1'!Q1090</f>
        <v>326</v>
      </c>
      <c r="F27" s="325">
        <f>+'Ark1'!R1090</f>
        <v>1877</v>
      </c>
      <c r="G27" s="194">
        <f>+'Ark1'!AG1090</f>
        <v>6.6757718364153362</v>
      </c>
      <c r="H27" s="194">
        <f t="shared" si="7"/>
        <v>0.55871774139849784</v>
      </c>
      <c r="I27" s="194">
        <f>+'Ark1'!AH1090</f>
        <v>0.47948854555141185</v>
      </c>
      <c r="J27" s="96"/>
      <c r="K27" s="528">
        <f>+'Ark1'!AI1090</f>
        <v>37</v>
      </c>
      <c r="L27" s="96"/>
      <c r="M27" s="501">
        <f t="shared" si="10"/>
        <v>1.9712306872669152</v>
      </c>
      <c r="N27" s="96"/>
      <c r="O27" s="92">
        <f>+'Ark1'!U1090</f>
        <v>11.648145977623882</v>
      </c>
      <c r="P27" s="194">
        <f t="shared" si="8"/>
        <v>0.33417141569364439</v>
      </c>
      <c r="Q27" s="209"/>
      <c r="R27" s="122">
        <f>+IF(K27=0,"",'Ark1'!AJ1090)</f>
        <v>97.821621621621631</v>
      </c>
      <c r="S27" s="209"/>
      <c r="T27" s="122">
        <f>+IF(K27=0,"",'Ark1'!AK1090)</f>
        <v>12.01974302813962</v>
      </c>
      <c r="U27" s="209"/>
      <c r="V27" s="1">
        <f>+'Ark1'!T1090</f>
        <v>3.3596164091635594</v>
      </c>
      <c r="W27" s="194">
        <f t="shared" si="9"/>
        <v>8.3782575439011353E-2</v>
      </c>
      <c r="X27" s="92">
        <f>+'Ark1'!W1090</f>
        <v>0</v>
      </c>
      <c r="Y27" s="96"/>
      <c r="Z27" s="11">
        <f>+'Ark1'!X1090</f>
        <v>32.232285562067126</v>
      </c>
      <c r="AA27" s="11">
        <f>+'Ark1'!Y1090</f>
        <v>3.0367607884922743</v>
      </c>
      <c r="AB27" s="11">
        <f>+'Ark1'!Z1090</f>
        <v>6.3629747865489561</v>
      </c>
      <c r="AC27" s="71"/>
      <c r="AD27" s="92">
        <f>+'Ark1'!Z1090</f>
        <v>6.3629747865489561</v>
      </c>
      <c r="AE27" s="66">
        <f>+'Ark1'!AB1091</f>
        <v>1.6039272765262853</v>
      </c>
      <c r="AF27" s="140">
        <f>+'Ark1'!AD1091</f>
        <v>31.920115739057675</v>
      </c>
      <c r="AG27" s="92">
        <f t="shared" si="11"/>
        <v>5.757668711656442</v>
      </c>
      <c r="AH27" s="47"/>
      <c r="AI27" s="4"/>
      <c r="AJ27" s="58"/>
      <c r="AK27" s="58"/>
      <c r="AL27" s="5"/>
      <c r="AM27" s="5"/>
      <c r="AO27" s="1"/>
      <c r="AP27" s="1"/>
      <c r="AQ27" s="11"/>
      <c r="AR27" s="11"/>
      <c r="AS27" s="11"/>
    </row>
    <row r="28" spans="1:45" ht="15.6">
      <c r="A28" s="47"/>
      <c r="B28">
        <f>+'Ark1'!C1091</f>
        <v>2022</v>
      </c>
      <c r="C28">
        <f>+'Ark1'!L1091</f>
        <v>4</v>
      </c>
      <c r="D28" s="3" t="str">
        <f t="shared" si="6"/>
        <v>O-</v>
      </c>
      <c r="E28">
        <f>+'Ark1'!Q1091</f>
        <v>428</v>
      </c>
      <c r="F28" s="325">
        <f>+'Ark1'!R1091</f>
        <v>3598</v>
      </c>
      <c r="G28" s="194">
        <f>+'Ark1'!AG1091</f>
        <v>12.020414877578675</v>
      </c>
      <c r="H28" s="194">
        <f t="shared" si="7"/>
        <v>0.43424709395674554</v>
      </c>
      <c r="I28" s="194">
        <f>+'Ark1'!AH1091</f>
        <v>0.44469149527515295</v>
      </c>
      <c r="J28" s="96"/>
      <c r="K28" s="528">
        <f>+'Ark1'!AI1091</f>
        <v>103</v>
      </c>
      <c r="L28" s="96"/>
      <c r="M28" s="501">
        <f t="shared" si="10"/>
        <v>2.8627015008337966</v>
      </c>
      <c r="N28" s="96"/>
      <c r="O28" s="92">
        <f>+'Ark1'!U1091</f>
        <v>10.941525847693178</v>
      </c>
      <c r="P28" s="194">
        <f t="shared" si="8"/>
        <v>0.821195865739071</v>
      </c>
      <c r="Q28" s="209"/>
      <c r="R28" s="122">
        <f>+IF(K28=0,"",'Ark1'!AJ1091)</f>
        <v>94.661165048543708</v>
      </c>
      <c r="S28" s="209"/>
      <c r="T28" s="122">
        <f>+IF(K28=0,"",'Ark1'!AK1091)</f>
        <v>13.157596130047452</v>
      </c>
      <c r="U28" s="209"/>
      <c r="V28" s="1">
        <f>+'Ark1'!T1091</f>
        <v>4.0597554196776002</v>
      </c>
      <c r="W28" s="194">
        <f t="shared" si="9"/>
        <v>7.0582952546896838E-2</v>
      </c>
      <c r="X28" s="92">
        <f>+'Ark1'!W1091</f>
        <v>0</v>
      </c>
      <c r="Y28" s="96"/>
      <c r="Z28" s="11">
        <f>+'Ark1'!X1091</f>
        <v>25.514174541411901</v>
      </c>
      <c r="AA28" s="11">
        <f>+'Ark1'!Y1091</f>
        <v>4.3079488604780432</v>
      </c>
      <c r="AB28" s="11">
        <f>+'Ark1'!Z1091</f>
        <v>6.4566048098576276</v>
      </c>
      <c r="AC28" s="71"/>
      <c r="AD28" s="92">
        <f>+'Ark1'!Z1091</f>
        <v>6.4566048098576276</v>
      </c>
      <c r="AE28" s="66">
        <f>+'Ark1'!AB1092</f>
        <v>1.5139404267490155</v>
      </c>
      <c r="AF28" s="140">
        <f>+'Ark1'!AD1092</f>
        <v>25.248957773052496</v>
      </c>
      <c r="AG28" s="92">
        <f t="shared" si="11"/>
        <v>8.4065420560747661</v>
      </c>
      <c r="AH28" s="47"/>
      <c r="AI28" s="4"/>
      <c r="AJ28" s="58"/>
      <c r="AK28" s="58"/>
      <c r="AL28" s="5"/>
      <c r="AM28" s="5"/>
      <c r="AO28" s="1"/>
      <c r="AP28" s="1"/>
      <c r="AQ28" s="11"/>
      <c r="AR28" s="11"/>
      <c r="AS28" s="11"/>
    </row>
    <row r="29" spans="1:45" ht="15.6">
      <c r="A29" s="47"/>
      <c r="B29">
        <f>+'Ark1'!C1092</f>
        <v>2022</v>
      </c>
      <c r="C29">
        <f>+'Ark1'!L1092</f>
        <v>5</v>
      </c>
      <c r="D29" s="3" t="str">
        <f t="shared" si="6"/>
        <v>O</v>
      </c>
      <c r="E29">
        <f>+'Ark1'!Q1092</f>
        <v>592</v>
      </c>
      <c r="F29" s="325">
        <f>+'Ark1'!R1092</f>
        <v>8541</v>
      </c>
      <c r="G29" s="194">
        <f>+'Ark1'!AG1092</f>
        <v>29.715988626171232</v>
      </c>
      <c r="H29" s="194">
        <f t="shared" si="7"/>
        <v>-0.72347179398686734</v>
      </c>
      <c r="I29" s="194">
        <f>+'Ark1'!AH1092</f>
        <v>0.86640908558716789</v>
      </c>
      <c r="J29" s="96"/>
      <c r="K29" s="528">
        <f>+'Ark1'!AI1092</f>
        <v>141</v>
      </c>
      <c r="L29" s="96"/>
      <c r="M29" s="501">
        <f t="shared" si="10"/>
        <v>1.6508605549701441</v>
      </c>
      <c r="N29" s="96"/>
      <c r="O29" s="92">
        <f>+'Ark1'!U1092</f>
        <v>11.394651680131139</v>
      </c>
      <c r="P29" s="194">
        <f t="shared" si="8"/>
        <v>4.9771028937637851E-2</v>
      </c>
      <c r="Q29" s="209"/>
      <c r="R29" s="122">
        <f>+IF(K29=0,"",'Ark1'!AJ1092)</f>
        <v>90.263120567375879</v>
      </c>
      <c r="S29" s="209"/>
      <c r="T29" s="122">
        <f>+IF(K29=0,"",'Ark1'!AK1092)</f>
        <v>14.456773517177702</v>
      </c>
      <c r="U29" s="209"/>
      <c r="V29" s="1">
        <f>+'Ark1'!T1092</f>
        <v>4.7769582016157361</v>
      </c>
      <c r="W29" s="194">
        <f t="shared" si="9"/>
        <v>4.8759224385284128E-3</v>
      </c>
      <c r="X29" s="92">
        <f>+'Ark1'!W1092</f>
        <v>0.22245638683994859</v>
      </c>
      <c r="Y29" s="96"/>
      <c r="Z29" s="11">
        <f>+'Ark1'!X1092</f>
        <v>25.336611637981505</v>
      </c>
      <c r="AA29" s="11">
        <f>+'Ark1'!Y1092</f>
        <v>7.1068961479920398</v>
      </c>
      <c r="AB29" s="11">
        <f>+'Ark1'!Z1092</f>
        <v>6.75932944613443</v>
      </c>
      <c r="AC29" s="71"/>
      <c r="AD29" s="92">
        <f>+'Ark1'!Z1092</f>
        <v>6.75932944613443</v>
      </c>
      <c r="AE29" s="66">
        <f>+'Ark1'!AB1093</f>
        <v>1.6753117310706804</v>
      </c>
      <c r="AF29" s="140">
        <f>+'Ark1'!AD1093</f>
        <v>41.836467131888526</v>
      </c>
      <c r="AG29" s="92">
        <f t="shared" si="11"/>
        <v>14.427364864864865</v>
      </c>
      <c r="AH29" s="47"/>
      <c r="AI29" s="4"/>
      <c r="AJ29" s="58"/>
      <c r="AK29" s="58"/>
      <c r="AL29" s="5"/>
      <c r="AM29" s="5"/>
      <c r="AO29" s="1"/>
      <c r="AP29" s="1"/>
      <c r="AQ29" s="11"/>
      <c r="AR29" s="11"/>
      <c r="AS29" s="11"/>
    </row>
    <row r="30" spans="1:45" ht="15.6">
      <c r="A30" s="47"/>
      <c r="B30">
        <f>+'Ark1'!C1093</f>
        <v>2022</v>
      </c>
      <c r="C30">
        <f>+'Ark1'!L1093</f>
        <v>6</v>
      </c>
      <c r="D30" s="3" t="str">
        <f t="shared" si="6"/>
        <v>O+</v>
      </c>
      <c r="E30">
        <f>+'Ark1'!Q1093</f>
        <v>609</v>
      </c>
      <c r="F30" s="325">
        <f>+'Ark1'!R1093</f>
        <v>7753</v>
      </c>
      <c r="G30" s="194">
        <f>+'Ark1'!AG1093</f>
        <v>32.306925440354227</v>
      </c>
      <c r="H30" s="194">
        <f t="shared" si="7"/>
        <v>0.9787597597097033</v>
      </c>
      <c r="I30" s="194">
        <f>+'Ark1'!AH1093</f>
        <v>0.87707984006191153</v>
      </c>
      <c r="J30" s="96"/>
      <c r="K30" s="528">
        <f>+'Ark1'!AI1093</f>
        <v>164</v>
      </c>
      <c r="L30" s="96"/>
      <c r="M30" s="501">
        <f t="shared" si="10"/>
        <v>2.1153102025022572</v>
      </c>
      <c r="N30" s="96"/>
      <c r="O30" s="92">
        <f>+'Ark1'!U1093</f>
        <v>13.64725912549984</v>
      </c>
      <c r="P30" s="194">
        <f t="shared" si="8"/>
        <v>-0.72418143772789811</v>
      </c>
      <c r="Q30" s="209"/>
      <c r="R30" s="122">
        <f>+IF(K30=0,"",'Ark1'!AJ1093)</f>
        <v>89.526829268292659</v>
      </c>
      <c r="S30" s="209"/>
      <c r="T30" s="122">
        <f>+IF(K30=0,"",'Ark1'!AK1093)</f>
        <v>16.214448873933229</v>
      </c>
      <c r="U30" s="209"/>
      <c r="V30" s="1">
        <f>+'Ark1'!T1093</f>
        <v>5.4195795176060884</v>
      </c>
      <c r="W30" s="194">
        <f t="shared" si="9"/>
        <v>-2.0983710122047583E-2</v>
      </c>
      <c r="X30" s="92">
        <f>+'Ark1'!W1093</f>
        <v>0.95446923771443326</v>
      </c>
      <c r="Y30" s="96"/>
      <c r="Z30" s="11">
        <f>+'Ark1'!X1093</f>
        <v>32.516445247001158</v>
      </c>
      <c r="AA30" s="11">
        <f>+'Ark1'!Y1093</f>
        <v>16.135689410550754</v>
      </c>
      <c r="AB30" s="11">
        <f>+'Ark1'!Z1093</f>
        <v>7.842896434871613</v>
      </c>
      <c r="AC30" s="71"/>
      <c r="AD30" s="92">
        <f>+'Ark1'!Z1093</f>
        <v>7.842896434871613</v>
      </c>
      <c r="AE30" s="66">
        <f>+'Ark1'!AB1094</f>
        <v>0</v>
      </c>
      <c r="AF30" s="140">
        <f>+'Ark1'!AD1094</f>
        <v>0</v>
      </c>
      <c r="AG30" s="92">
        <f t="shared" si="11"/>
        <v>12.730706075533663</v>
      </c>
      <c r="AH30" s="47"/>
      <c r="AI30" s="4"/>
      <c r="AJ30" s="58"/>
      <c r="AK30" s="58"/>
      <c r="AL30" s="5"/>
      <c r="AM30" s="5"/>
      <c r="AO30" s="1"/>
      <c r="AP30" s="1"/>
      <c r="AQ30" s="11"/>
      <c r="AR30" s="11"/>
      <c r="AS30" s="11"/>
    </row>
    <row r="31" spans="1:45" ht="15.6">
      <c r="A31" s="47"/>
      <c r="B31">
        <f>+'Ark1'!C1094</f>
        <v>2022</v>
      </c>
      <c r="C31">
        <f>+'Ark1'!L1094</f>
        <v>7</v>
      </c>
      <c r="D31" s="3" t="str">
        <f t="shared" si="6"/>
        <v>R-</v>
      </c>
      <c r="E31">
        <f>+'Ark1'!Q1094</f>
        <v>0</v>
      </c>
      <c r="F31" s="325">
        <f>+'Ark1'!R1094</f>
        <v>0</v>
      </c>
      <c r="G31" s="194">
        <f>+'Ark1'!AG1094</f>
        <v>0</v>
      </c>
      <c r="H31" s="194">
        <f t="shared" si="7"/>
        <v>0</v>
      </c>
      <c r="I31" s="194">
        <f>+'Ark1'!AH1094</f>
        <v>0</v>
      </c>
      <c r="J31" s="96"/>
      <c r="K31" s="528">
        <f>+'Ark1'!AI1094</f>
        <v>0</v>
      </c>
      <c r="L31" s="96"/>
      <c r="M31" s="501" t="str">
        <f t="shared" si="10"/>
        <v/>
      </c>
      <c r="N31" s="96"/>
      <c r="O31" s="92">
        <f>+'Ark1'!U1094</f>
        <v>0</v>
      </c>
      <c r="P31" s="194">
        <f t="shared" si="8"/>
        <v>0</v>
      </c>
      <c r="Q31" s="209"/>
      <c r="R31" s="122" t="str">
        <f>+IF(K31=0,"",'Ark1'!AJ1094)</f>
        <v/>
      </c>
      <c r="S31" s="209"/>
      <c r="T31" s="122" t="str">
        <f>+IF(K31=0,"",'Ark1'!AK1094)</f>
        <v/>
      </c>
      <c r="U31" s="209"/>
      <c r="V31" s="1">
        <f>+'Ark1'!T1094</f>
        <v>0</v>
      </c>
      <c r="W31" s="194">
        <f t="shared" si="9"/>
        <v>0</v>
      </c>
      <c r="X31" s="92">
        <f>+'Ark1'!W1094</f>
        <v>0</v>
      </c>
      <c r="Y31" s="96"/>
      <c r="Z31" s="11">
        <f>+'Ark1'!X1094</f>
        <v>0</v>
      </c>
      <c r="AA31" s="11">
        <f>+'Ark1'!Y1094</f>
        <v>0</v>
      </c>
      <c r="AB31" s="11">
        <f>+'Ark1'!Z1094</f>
        <v>0</v>
      </c>
      <c r="AC31" s="71"/>
      <c r="AD31" s="92">
        <f>+'Ark1'!Z1094</f>
        <v>0</v>
      </c>
      <c r="AE31" s="66">
        <f>+'Ark1'!AB1095</f>
        <v>2.161939132213528</v>
      </c>
      <c r="AF31" s="140">
        <f>+'Ark1'!AD1095</f>
        <v>64.902287407431942</v>
      </c>
      <c r="AG31" s="92" t="e">
        <f t="shared" si="11"/>
        <v>#DIV/0!</v>
      </c>
      <c r="AH31" s="47"/>
      <c r="AI31" s="4"/>
      <c r="AJ31" s="58"/>
      <c r="AK31" s="58"/>
      <c r="AL31" s="5"/>
      <c r="AM31" s="5"/>
      <c r="AO31" s="1"/>
      <c r="AP31" s="1"/>
      <c r="AQ31" s="11"/>
      <c r="AR31" s="11"/>
      <c r="AS31" s="11"/>
    </row>
    <row r="32" spans="1:45" ht="15.6">
      <c r="A32" s="47"/>
      <c r="B32">
        <f>+'Ark1'!C1095</f>
        <v>2022</v>
      </c>
      <c r="C32">
        <f>+'Ark1'!L1095</f>
        <v>8</v>
      </c>
      <c r="D32" s="3" t="str">
        <f t="shared" si="6"/>
        <v>R</v>
      </c>
      <c r="E32">
        <f>+'Ark1'!Q1095</f>
        <v>417</v>
      </c>
      <c r="F32" s="325">
        <f>+'Ark1'!R1095</f>
        <v>2857</v>
      </c>
      <c r="G32" s="194">
        <f>+'Ark1'!AG1095</f>
        <v>14.32982729337227</v>
      </c>
      <c r="H32" s="194">
        <f t="shared" si="7"/>
        <v>-0.49347482034522727</v>
      </c>
      <c r="I32" s="194">
        <f>+'Ark1'!AH1095</f>
        <v>1.3300665033251662</v>
      </c>
      <c r="J32" s="96"/>
      <c r="K32" s="528">
        <f>+'Ark1'!AI1095</f>
        <v>36</v>
      </c>
      <c r="L32" s="96"/>
      <c r="M32" s="501">
        <f t="shared" si="10"/>
        <v>1.2600630031501574</v>
      </c>
      <c r="N32" s="96"/>
      <c r="O32" s="92">
        <f>+'Ark1'!U1095</f>
        <v>16.426699334966777</v>
      </c>
      <c r="P32" s="194">
        <f t="shared" si="8"/>
        <v>-1.7839460602471497</v>
      </c>
      <c r="Q32" s="209"/>
      <c r="R32" s="122">
        <f>+IF(K32=0,"",'Ark1'!AJ1095)</f>
        <v>91.888888888888829</v>
      </c>
      <c r="S32" s="209"/>
      <c r="T32" s="122">
        <f>+IF(K32=0,"",'Ark1'!AK1095)</f>
        <v>18.566251917794578</v>
      </c>
      <c r="U32" s="209"/>
      <c r="V32" s="1">
        <f>+'Ark1'!T1095</f>
        <v>6.1302065103255154</v>
      </c>
      <c r="W32" s="194">
        <f t="shared" si="9"/>
        <v>-0.17399943601240953</v>
      </c>
      <c r="X32" s="92">
        <f>+'Ark1'!W1095</f>
        <v>7.2803640182009106</v>
      </c>
      <c r="Y32" s="96"/>
      <c r="Z32" s="11">
        <f>+'Ark1'!X1095</f>
        <v>42.072103605180246</v>
      </c>
      <c r="AA32" s="11">
        <f>+'Ark1'!Y1095</f>
        <v>28.736436821841089</v>
      </c>
      <c r="AB32" s="11">
        <f>+'Ark1'!Z1095</f>
        <v>9.6534246540557831</v>
      </c>
      <c r="AC32" s="71"/>
      <c r="AD32" s="92">
        <f>+'Ark1'!Z1095</f>
        <v>9.6534246540557831</v>
      </c>
      <c r="AE32" s="66">
        <f>+'Ark1'!AB1096</f>
        <v>0</v>
      </c>
      <c r="AF32" s="140">
        <f>+'Ark1'!AD1096</f>
        <v>0</v>
      </c>
      <c r="AG32" s="92">
        <f t="shared" si="11"/>
        <v>6.8513189448441247</v>
      </c>
      <c r="AH32" s="47"/>
      <c r="AI32" s="4"/>
      <c r="AJ32" s="58"/>
      <c r="AK32" s="58"/>
      <c r="AL32" s="5"/>
      <c r="AM32" s="5"/>
      <c r="AO32" s="13"/>
      <c r="AP32" s="13"/>
      <c r="AQ32" s="11"/>
      <c r="AR32" s="11"/>
      <c r="AS32" s="11"/>
    </row>
    <row r="33" spans="1:45" ht="16.5" customHeight="1">
      <c r="A33" s="47"/>
      <c r="B33">
        <f>+'Ark1'!C1096</f>
        <v>2022</v>
      </c>
      <c r="C33">
        <f>+'Ark1'!L1096</f>
        <v>9</v>
      </c>
      <c r="D33" s="3" t="str">
        <f t="shared" si="6"/>
        <v>R+</v>
      </c>
      <c r="E33">
        <f>+'Ark1'!Q1096</f>
        <v>0</v>
      </c>
      <c r="F33" s="325">
        <f>+'Ark1'!R1096</f>
        <v>0</v>
      </c>
      <c r="G33" s="194">
        <f>+'Ark1'!AG1096</f>
        <v>0</v>
      </c>
      <c r="H33" s="194">
        <f t="shared" si="7"/>
        <v>0</v>
      </c>
      <c r="I33" s="194">
        <f>+'Ark1'!AH1096</f>
        <v>0</v>
      </c>
      <c r="J33" s="96"/>
      <c r="K33" s="528">
        <f>+'Ark1'!AI1096</f>
        <v>0</v>
      </c>
      <c r="L33" s="96"/>
      <c r="M33" s="501" t="str">
        <f t="shared" si="10"/>
        <v/>
      </c>
      <c r="N33" s="96"/>
      <c r="O33" s="92">
        <f>+'Ark1'!U1096</f>
        <v>0</v>
      </c>
      <c r="P33" s="194">
        <f t="shared" si="8"/>
        <v>0</v>
      </c>
      <c r="Q33" s="209"/>
      <c r="R33" s="122" t="str">
        <f>+IF(K33=0,"",'Ark1'!AJ1096)</f>
        <v/>
      </c>
      <c r="S33" s="209"/>
      <c r="T33" s="122" t="str">
        <f>+IF(K33=0,"",'Ark1'!AK1096)</f>
        <v/>
      </c>
      <c r="U33" s="209"/>
      <c r="V33" s="1">
        <f>+'Ark1'!T1096</f>
        <v>0</v>
      </c>
      <c r="W33" s="194">
        <f t="shared" si="9"/>
        <v>0</v>
      </c>
      <c r="X33" s="92">
        <f>+'Ark1'!W1096</f>
        <v>0</v>
      </c>
      <c r="Y33" s="96"/>
      <c r="Z33" s="11">
        <f>+'Ark1'!X1096</f>
        <v>0</v>
      </c>
      <c r="AA33" s="11">
        <f>+'Ark1'!Y1096</f>
        <v>0</v>
      </c>
      <c r="AB33" s="11">
        <f>+'Ark1'!Z1096</f>
        <v>0</v>
      </c>
      <c r="AC33" s="71"/>
      <c r="AD33" s="92">
        <f>+'Ark1'!Z1096</f>
        <v>0</v>
      </c>
      <c r="AE33" s="66">
        <f>+'Ark1'!AB1097</f>
        <v>0</v>
      </c>
      <c r="AF33" s="140">
        <f>+'Ark1'!AD1097</f>
        <v>0</v>
      </c>
      <c r="AG33" s="92" t="e">
        <f t="shared" si="11"/>
        <v>#DIV/0!</v>
      </c>
      <c r="AH33" s="47"/>
      <c r="AI33" s="4"/>
      <c r="AJ33" s="58"/>
      <c r="AK33" s="58"/>
      <c r="AL33" s="5"/>
      <c r="AM33" s="5"/>
      <c r="AO33" s="13"/>
      <c r="AP33" s="13"/>
      <c r="AQ33" s="11"/>
      <c r="AR33" s="11"/>
      <c r="AS33" s="11"/>
    </row>
    <row r="34" spans="1:45" ht="16.5" customHeight="1">
      <c r="A34" s="47"/>
      <c r="B34">
        <f>+'Ark1'!C1097</f>
        <v>2022</v>
      </c>
      <c r="C34">
        <f>+'Ark1'!L1097</f>
        <v>10</v>
      </c>
      <c r="D34" s="3" t="str">
        <f t="shared" si="6"/>
        <v>U-</v>
      </c>
      <c r="E34">
        <f>+'Ark1'!Q1097</f>
        <v>0</v>
      </c>
      <c r="F34" s="325">
        <f>+'Ark1'!R1097</f>
        <v>0</v>
      </c>
      <c r="G34" s="194">
        <f>+'Ark1'!AG1097</f>
        <v>0</v>
      </c>
      <c r="H34" s="194">
        <f t="shared" si="7"/>
        <v>0</v>
      </c>
      <c r="I34" s="194">
        <f>+'Ark1'!AH1097</f>
        <v>0</v>
      </c>
      <c r="J34" s="96"/>
      <c r="K34" s="528">
        <f>+'Ark1'!AI1097</f>
        <v>0</v>
      </c>
      <c r="L34" s="96"/>
      <c r="M34" s="501" t="str">
        <f t="shared" si="10"/>
        <v/>
      </c>
      <c r="N34" s="96"/>
      <c r="O34" s="92">
        <f>+'Ark1'!U1097</f>
        <v>0</v>
      </c>
      <c r="P34" s="194">
        <f t="shared" si="8"/>
        <v>0</v>
      </c>
      <c r="Q34" s="209"/>
      <c r="R34" s="122" t="str">
        <f>+IF(K34=0,"",'Ark1'!AJ1097)</f>
        <v/>
      </c>
      <c r="S34" s="209"/>
      <c r="T34" s="122" t="str">
        <f>+IF(K34=0,"",'Ark1'!AK1097)</f>
        <v/>
      </c>
      <c r="U34" s="209"/>
      <c r="V34" s="1">
        <f>+'Ark1'!T1097</f>
        <v>0</v>
      </c>
      <c r="W34" s="194">
        <f t="shared" si="9"/>
        <v>0</v>
      </c>
      <c r="X34" s="92">
        <f>+'Ark1'!W1097</f>
        <v>0</v>
      </c>
      <c r="Y34" s="96"/>
      <c r="Z34" s="11">
        <f>+'Ark1'!X1097</f>
        <v>0</v>
      </c>
      <c r="AA34" s="11">
        <f>+'Ark1'!Y1097</f>
        <v>0</v>
      </c>
      <c r="AB34" s="11">
        <f>+'Ark1'!Z1097</f>
        <v>0</v>
      </c>
      <c r="AC34" s="71"/>
      <c r="AD34" s="92">
        <f>+'Ark1'!Z1097</f>
        <v>0</v>
      </c>
      <c r="AE34" s="66">
        <f>+'Ark1'!AB1098</f>
        <v>2.3835459064984823</v>
      </c>
      <c r="AF34" s="140">
        <f>+'Ark1'!AD1098</f>
        <v>59.947557685129901</v>
      </c>
      <c r="AG34" s="92" t="e">
        <f t="shared" si="11"/>
        <v>#DIV/0!</v>
      </c>
      <c r="AH34" s="47"/>
      <c r="AI34" s="4"/>
      <c r="AJ34" s="58"/>
      <c r="AK34" s="57"/>
      <c r="AL34" s="5"/>
      <c r="AM34" s="5"/>
      <c r="AO34" s="13"/>
      <c r="AP34" s="13"/>
      <c r="AQ34" s="11"/>
      <c r="AR34" s="11"/>
      <c r="AS34" s="11"/>
    </row>
    <row r="35" spans="1:45" ht="15.6">
      <c r="A35" s="47"/>
      <c r="B35">
        <f>+'Ark1'!C1098</f>
        <v>2022</v>
      </c>
      <c r="C35">
        <f>+'Ark1'!L1098</f>
        <v>11</v>
      </c>
      <c r="D35" s="3" t="str">
        <f t="shared" si="6"/>
        <v>U</v>
      </c>
      <c r="E35">
        <f>+'Ark1'!Q1098</f>
        <v>23</v>
      </c>
      <c r="F35" s="325">
        <f>+'Ark1'!R1098</f>
        <v>148</v>
      </c>
      <c r="G35" s="194">
        <f>+'Ark1'!AG1098</f>
        <v>0.84673193259670532</v>
      </c>
      <c r="H35" s="194">
        <f t="shared" si="7"/>
        <v>-0.20052449703968711</v>
      </c>
      <c r="I35" s="194">
        <f>+'Ark1'!AH1098</f>
        <v>0</v>
      </c>
      <c r="J35" s="96"/>
      <c r="K35" s="528">
        <f>+'Ark1'!AI1098</f>
        <v>0</v>
      </c>
      <c r="L35" s="96"/>
      <c r="M35" s="501">
        <f t="shared" si="10"/>
        <v>0</v>
      </c>
      <c r="N35" s="96"/>
      <c r="O35" s="92">
        <f>+'Ark1'!U1098</f>
        <v>18.737162162162164</v>
      </c>
      <c r="P35" s="194">
        <f t="shared" si="8"/>
        <v>0.81615206115206362</v>
      </c>
      <c r="Q35" s="209"/>
      <c r="R35" s="122" t="str">
        <f>+IF(K35=0,"",'Ark1'!AJ1098)</f>
        <v/>
      </c>
      <c r="S35" s="209"/>
      <c r="T35" s="122" t="str">
        <f>+IF(K35=0,"",'Ark1'!AK1098)</f>
        <v/>
      </c>
      <c r="U35" s="209"/>
      <c r="V35" s="1">
        <f>+'Ark1'!T1098</f>
        <v>6.0337837837837824</v>
      </c>
      <c r="W35" s="194">
        <f t="shared" si="9"/>
        <v>0.89742014742014664</v>
      </c>
      <c r="X35" s="92">
        <f>+'Ark1'!W1098</f>
        <v>9.4594594594594632</v>
      </c>
      <c r="Y35" s="96"/>
      <c r="Z35" s="11">
        <f>+'Ark1'!X1098</f>
        <v>52.02702702702701</v>
      </c>
      <c r="AA35" s="11">
        <f>+'Ark1'!Y1098</f>
        <v>29.054054054054056</v>
      </c>
      <c r="AB35" s="11">
        <f>+'Ark1'!Z1098</f>
        <v>9.9644183215688482</v>
      </c>
      <c r="AC35" s="71"/>
      <c r="AD35" s="92">
        <f>+'Ark1'!Z1098</f>
        <v>9.9644183215688482</v>
      </c>
      <c r="AE35" s="66">
        <f>+'Ark1'!AB1099</f>
        <v>0</v>
      </c>
      <c r="AF35" s="140">
        <f>+'Ark1'!AD1099</f>
        <v>0</v>
      </c>
      <c r="AG35" s="92">
        <f t="shared" si="11"/>
        <v>6.4347826086956523</v>
      </c>
      <c r="AH35" s="47"/>
      <c r="AJ35" s="58"/>
      <c r="AO35" s="13"/>
      <c r="AP35" s="13"/>
      <c r="AQ35" s="11"/>
      <c r="AR35" s="11"/>
      <c r="AS35" s="11"/>
    </row>
    <row r="36" spans="1:45" ht="17.25" customHeight="1">
      <c r="A36" s="47"/>
      <c r="B36">
        <f>+'Ark1'!C1099</f>
        <v>2022</v>
      </c>
      <c r="C36">
        <f>+'Ark1'!L1099</f>
        <v>12</v>
      </c>
      <c r="D36" s="3" t="str">
        <f t="shared" si="6"/>
        <v>U+</v>
      </c>
      <c r="E36">
        <f>+'Ark1'!Q1099</f>
        <v>0</v>
      </c>
      <c r="F36" s="325">
        <f>+'Ark1'!R1099</f>
        <v>0</v>
      </c>
      <c r="G36" s="194">
        <f>+'Ark1'!AG1099</f>
        <v>0</v>
      </c>
      <c r="H36" s="194">
        <f t="shared" si="7"/>
        <v>0</v>
      </c>
      <c r="I36" s="194">
        <f>+'Ark1'!AH1099</f>
        <v>0</v>
      </c>
      <c r="J36" s="96"/>
      <c r="K36" s="528">
        <f>+'Ark1'!AI1099</f>
        <v>0</v>
      </c>
      <c r="L36" s="96"/>
      <c r="M36" s="501" t="str">
        <f t="shared" si="10"/>
        <v/>
      </c>
      <c r="N36" s="96"/>
      <c r="O36" s="92">
        <f>+'Ark1'!U1099</f>
        <v>0</v>
      </c>
      <c r="P36" s="194">
        <f t="shared" si="8"/>
        <v>0</v>
      </c>
      <c r="Q36" s="209"/>
      <c r="R36" s="122" t="str">
        <f>+IF(K36=0,"",'Ark1'!AJ1099)</f>
        <v/>
      </c>
      <c r="S36" s="209"/>
      <c r="T36" s="122" t="str">
        <f>+IF(K36=0,"",'Ark1'!AK1099)</f>
        <v/>
      </c>
      <c r="U36" s="209"/>
      <c r="V36" s="1">
        <f>+'Ark1'!T1099</f>
        <v>0</v>
      </c>
      <c r="W36" s="194">
        <f t="shared" si="9"/>
        <v>0</v>
      </c>
      <c r="X36" s="92">
        <f>+'Ark1'!W1099</f>
        <v>0</v>
      </c>
      <c r="Y36" s="96"/>
      <c r="Z36" s="11">
        <f>+'Ark1'!X1099</f>
        <v>0</v>
      </c>
      <c r="AA36" s="11">
        <f>+'Ark1'!Y1099</f>
        <v>0</v>
      </c>
      <c r="AB36" s="11">
        <f>+'Ark1'!Z1099</f>
        <v>0</v>
      </c>
      <c r="AC36" s="71"/>
      <c r="AD36" s="92">
        <f>+'Ark1'!Z1099</f>
        <v>0</v>
      </c>
      <c r="AE36" s="66">
        <f>+'Ark1'!AB1100</f>
        <v>0</v>
      </c>
      <c r="AF36" s="140">
        <f>+'Ark1'!AD1100</f>
        <v>0</v>
      </c>
      <c r="AG36" s="92" t="e">
        <f t="shared" si="11"/>
        <v>#DIV/0!</v>
      </c>
      <c r="AH36" s="47"/>
      <c r="AI36" s="2"/>
      <c r="AJ36" s="58"/>
      <c r="AK36" s="57"/>
      <c r="AM36" s="5"/>
      <c r="AO36" s="13"/>
      <c r="AP36" s="13"/>
      <c r="AQ36" s="11"/>
      <c r="AR36" s="11"/>
      <c r="AS36" s="11"/>
    </row>
    <row r="37" spans="1:45" ht="15.6">
      <c r="A37" s="47"/>
      <c r="B37">
        <f>+'Ark1'!C1100</f>
        <v>2022</v>
      </c>
      <c r="C37">
        <f>+'Ark1'!L1100</f>
        <v>13</v>
      </c>
      <c r="D37" s="3" t="str">
        <f t="shared" si="6"/>
        <v>E-</v>
      </c>
      <c r="E37">
        <f>+'Ark1'!Q1100</f>
        <v>0</v>
      </c>
      <c r="F37" s="325">
        <f>+'Ark1'!R1100</f>
        <v>0</v>
      </c>
      <c r="G37" s="194">
        <f>+'Ark1'!AG1100</f>
        <v>0</v>
      </c>
      <c r="H37" s="194">
        <f t="shared" si="7"/>
        <v>0</v>
      </c>
      <c r="I37" s="194">
        <f>+'Ark1'!AH1100</f>
        <v>0</v>
      </c>
      <c r="J37" s="96"/>
      <c r="K37" s="528">
        <f>+'Ark1'!AI1100</f>
        <v>0</v>
      </c>
      <c r="L37" s="96"/>
      <c r="M37" s="501" t="str">
        <f t="shared" si="10"/>
        <v/>
      </c>
      <c r="N37" s="96"/>
      <c r="O37" s="92">
        <f>+'Ark1'!U1100</f>
        <v>0</v>
      </c>
      <c r="P37" s="194">
        <f t="shared" si="8"/>
        <v>0</v>
      </c>
      <c r="Q37" s="209"/>
      <c r="R37" s="122" t="str">
        <f>+IF(K37=0,"",'Ark1'!AJ1100)</f>
        <v/>
      </c>
      <c r="S37" s="209"/>
      <c r="T37" s="122" t="str">
        <f>+IF(K37=0,"",'Ark1'!AK1100)</f>
        <v/>
      </c>
      <c r="U37" s="209"/>
      <c r="V37" s="1">
        <f>+'Ark1'!T1100</f>
        <v>0</v>
      </c>
      <c r="W37" s="194">
        <f t="shared" si="9"/>
        <v>0</v>
      </c>
      <c r="X37" s="92">
        <f>+'Ark1'!W1100</f>
        <v>0</v>
      </c>
      <c r="Y37" s="96"/>
      <c r="Z37" s="11">
        <f>+'Ark1'!X1100</f>
        <v>0</v>
      </c>
      <c r="AA37" s="11">
        <f>+'Ark1'!Y1100</f>
        <v>0</v>
      </c>
      <c r="AB37" s="11">
        <f>+'Ark1'!Z1100</f>
        <v>0</v>
      </c>
      <c r="AC37" s="71"/>
      <c r="AD37" s="92">
        <f>+'Ark1'!Z1100</f>
        <v>0</v>
      </c>
      <c r="AE37" s="66">
        <f>+'Ark1'!AB1101</f>
        <v>0</v>
      </c>
      <c r="AF37" s="140">
        <f>+'Ark1'!AD1101</f>
        <v>0</v>
      </c>
      <c r="AG37" s="92" t="e">
        <f t="shared" si="11"/>
        <v>#DIV/0!</v>
      </c>
      <c r="AH37" s="47"/>
      <c r="AI37" s="2"/>
      <c r="AJ37" s="58"/>
      <c r="AK37" s="57"/>
      <c r="AO37" s="13"/>
      <c r="AP37" s="13"/>
      <c r="AQ37" s="11"/>
      <c r="AR37" s="11"/>
      <c r="AS37" s="11"/>
    </row>
    <row r="38" spans="1:45" ht="15.6">
      <c r="A38" s="47"/>
      <c r="B38">
        <f>+'Ark1'!C1101</f>
        <v>2022</v>
      </c>
      <c r="C38">
        <f>+'Ark1'!L1101</f>
        <v>14</v>
      </c>
      <c r="D38" s="3" t="str">
        <f t="shared" si="6"/>
        <v>E</v>
      </c>
      <c r="E38">
        <f>+'Ark1'!Q1101</f>
        <v>0</v>
      </c>
      <c r="F38" s="325">
        <f>+'Ark1'!R1101</f>
        <v>0</v>
      </c>
      <c r="G38" s="194">
        <f>+'Ark1'!AG1101</f>
        <v>0</v>
      </c>
      <c r="H38" s="194">
        <f t="shared" si="7"/>
        <v>-3.6892269584976999E-3</v>
      </c>
      <c r="I38" s="194">
        <f>+'Ark1'!AH1101</f>
        <v>0</v>
      </c>
      <c r="J38" s="96"/>
      <c r="K38" s="528">
        <f>+'Ark1'!AI1101</f>
        <v>0</v>
      </c>
      <c r="L38" s="96"/>
      <c r="M38" s="501" t="str">
        <f t="shared" si="10"/>
        <v/>
      </c>
      <c r="N38" s="96"/>
      <c r="O38" s="92">
        <f>+'Ark1'!U1101</f>
        <v>0</v>
      </c>
      <c r="P38" s="194">
        <f t="shared" si="8"/>
        <v>-12.5</v>
      </c>
      <c r="Q38" s="209"/>
      <c r="R38" s="122" t="str">
        <f>+IF(K38=0,"",'Ark1'!AJ1101)</f>
        <v/>
      </c>
      <c r="S38" s="209"/>
      <c r="T38" s="122" t="str">
        <f>+IF(K38=0,"",'Ark1'!AK1101)</f>
        <v/>
      </c>
      <c r="U38" s="209"/>
      <c r="V38" s="1">
        <f>+'Ark1'!T1101</f>
        <v>0</v>
      </c>
      <c r="W38" s="194">
        <f t="shared" si="9"/>
        <v>-2</v>
      </c>
      <c r="X38" s="92">
        <f>+'Ark1'!W1101</f>
        <v>0</v>
      </c>
      <c r="Y38" s="96"/>
      <c r="Z38" s="11">
        <f>+'Ark1'!X1101</f>
        <v>0</v>
      </c>
      <c r="AA38" s="11">
        <f>+'Ark1'!Y1101</f>
        <v>0</v>
      </c>
      <c r="AB38" s="11">
        <f>+'Ark1'!Z1101</f>
        <v>0</v>
      </c>
      <c r="AC38" s="71"/>
      <c r="AD38" s="92">
        <f>+'Ark1'!Z1101</f>
        <v>0</v>
      </c>
      <c r="AE38" s="66">
        <f>+'Ark1'!AB1102</f>
        <v>0</v>
      </c>
      <c r="AF38" s="140">
        <f>+'Ark1'!AD1102</f>
        <v>0</v>
      </c>
      <c r="AG38" s="92" t="e">
        <f t="shared" si="11"/>
        <v>#DIV/0!</v>
      </c>
      <c r="AH38" s="47"/>
      <c r="AI38" s="14"/>
      <c r="AJ38" s="58"/>
      <c r="AK38" s="13"/>
      <c r="AO38" s="13"/>
      <c r="AP38" s="13"/>
      <c r="AQ38" s="11"/>
      <c r="AR38" s="11"/>
      <c r="AS38" s="11"/>
    </row>
    <row r="39" spans="1:45" ht="21">
      <c r="A39" s="47"/>
      <c r="B39">
        <f>+'Ark1'!C1102</f>
        <v>2022</v>
      </c>
      <c r="C39">
        <f>+'Ark1'!L1102</f>
        <v>15</v>
      </c>
      <c r="D39" s="3" t="str">
        <f t="shared" si="6"/>
        <v>E+</v>
      </c>
      <c r="E39">
        <f>+'Ark1'!Q1102</f>
        <v>0</v>
      </c>
      <c r="F39" s="325">
        <f>+'Ark1'!R1102</f>
        <v>0</v>
      </c>
      <c r="G39" s="194">
        <f>+'Ark1'!AG1102</f>
        <v>0</v>
      </c>
      <c r="H39" s="194">
        <f t="shared" si="7"/>
        <v>0</v>
      </c>
      <c r="I39" s="194">
        <f>+'Ark1'!AH1102</f>
        <v>0</v>
      </c>
      <c r="J39" s="96"/>
      <c r="K39" s="528">
        <f>+'Ark1'!AI1102</f>
        <v>0</v>
      </c>
      <c r="L39" s="96"/>
      <c r="M39" s="501" t="str">
        <f t="shared" si="10"/>
        <v/>
      </c>
      <c r="N39" s="96"/>
      <c r="O39" s="92">
        <f>+'Ark1'!U1102</f>
        <v>0</v>
      </c>
      <c r="P39" s="194">
        <f t="shared" si="8"/>
        <v>0</v>
      </c>
      <c r="Q39" s="209"/>
      <c r="R39" s="122" t="str">
        <f>+IF(K39=0,"",'Ark1'!AJ1102)</f>
        <v/>
      </c>
      <c r="S39" s="209"/>
      <c r="T39" s="122" t="str">
        <f>+IF(K39=0,"",'Ark1'!AK1102)</f>
        <v/>
      </c>
      <c r="U39" s="209"/>
      <c r="V39" s="1">
        <f>+'Ark1'!T1102</f>
        <v>0</v>
      </c>
      <c r="W39" s="194">
        <f t="shared" si="9"/>
        <v>0</v>
      </c>
      <c r="X39" s="92">
        <f>+'Ark1'!W1102</f>
        <v>0</v>
      </c>
      <c r="Y39" s="96"/>
      <c r="Z39" s="11">
        <f>+'Ark1'!X1102</f>
        <v>0</v>
      </c>
      <c r="AA39" s="11">
        <f>+'Ark1'!Y1102</f>
        <v>0</v>
      </c>
      <c r="AB39" s="11">
        <f>+'Ark1'!Z1102</f>
        <v>0</v>
      </c>
      <c r="AC39" s="71"/>
      <c r="AD39" s="92">
        <f>+'Ark1'!Z1102</f>
        <v>0</v>
      </c>
      <c r="AE39" s="66">
        <f>+'Ark1'!AB1103</f>
        <v>0.79595514340467621</v>
      </c>
      <c r="AF39" s="140">
        <f>+'Ark1'!AD1103</f>
        <v>33.020494344309057</v>
      </c>
      <c r="AG39" s="92" t="e">
        <f t="shared" si="11"/>
        <v>#DIV/0!</v>
      </c>
      <c r="AH39" s="47"/>
      <c r="AI39" s="2"/>
      <c r="AJ39" s="58"/>
      <c r="AK39" s="5"/>
      <c r="AO39" s="56"/>
      <c r="AP39" s="56"/>
      <c r="AQ39" s="11"/>
      <c r="AR39" s="11"/>
      <c r="AS39" s="11"/>
    </row>
    <row r="40" spans="1:45" ht="18.600000000000001" customHeight="1">
      <c r="A40" s="47"/>
      <c r="B40" s="47"/>
      <c r="C40" s="47"/>
      <c r="D40" s="47"/>
      <c r="E40" s="47"/>
      <c r="F40" s="341"/>
      <c r="G40" s="47"/>
      <c r="H40" s="47"/>
      <c r="I40" s="47"/>
      <c r="J40" s="47"/>
      <c r="K40" s="341"/>
      <c r="L40" s="47"/>
      <c r="M40" s="47"/>
      <c r="N40" s="47"/>
      <c r="O40" s="47"/>
      <c r="P40" s="47"/>
      <c r="Q40" s="209"/>
      <c r="R40" s="47"/>
      <c r="S40" s="47"/>
      <c r="T40" s="47"/>
      <c r="U40" s="47"/>
      <c r="V40" s="47"/>
      <c r="W40" s="47"/>
      <c r="X40" s="47"/>
      <c r="Y40" s="96"/>
      <c r="Z40" s="47"/>
      <c r="AA40" s="47"/>
      <c r="AB40" s="47"/>
      <c r="AC40" s="71"/>
      <c r="AD40" s="47"/>
      <c r="AE40" s="47"/>
      <c r="AF40" s="47"/>
      <c r="AG40" s="47"/>
      <c r="AH40" s="47"/>
      <c r="AI40" s="2"/>
      <c r="AJ40" s="58"/>
      <c r="AK40" s="5"/>
      <c r="AO40" s="56"/>
      <c r="AP40" s="56"/>
      <c r="AQ40" s="11"/>
      <c r="AR40" s="11"/>
      <c r="AS40" s="11"/>
    </row>
    <row r="41" spans="1:45" ht="15.6">
      <c r="A41" s="47"/>
      <c r="B41" s="53">
        <f>+'Ark1'!C1103</f>
        <v>2021</v>
      </c>
      <c r="C41" s="53">
        <f>+'Ark1'!L1103</f>
        <v>1</v>
      </c>
      <c r="D41" s="65" t="s">
        <v>28</v>
      </c>
      <c r="E41" s="53">
        <f>+'Ark1'!Q1103</f>
        <v>87</v>
      </c>
      <c r="F41" s="357">
        <f>+'Ark1'!R1103</f>
        <v>376</v>
      </c>
      <c r="G41" s="176">
        <f>+'Ark1'!AG1103</f>
        <v>1.1116349157529606</v>
      </c>
      <c r="H41" s="176">
        <f t="shared" ref="H41:H75" si="12">+G41-G56</f>
        <v>0.32818321194445654</v>
      </c>
      <c r="I41" s="176">
        <f>+'Ark1'!AH1103</f>
        <v>0.79787234042553212</v>
      </c>
      <c r="J41" s="176"/>
      <c r="K41" s="517"/>
      <c r="L41" s="176"/>
      <c r="M41" s="176"/>
      <c r="N41" s="176"/>
      <c r="O41" s="155">
        <f>+'Ark1'!U1103</f>
        <v>10.017260638297879</v>
      </c>
      <c r="P41" s="176">
        <f t="shared" ref="P41:P75" si="13">+O41-O56</f>
        <v>0.50533893011282238</v>
      </c>
      <c r="Q41" s="176"/>
      <c r="R41" s="176"/>
      <c r="S41" s="176"/>
      <c r="T41" s="176"/>
      <c r="U41" s="176"/>
      <c r="V41" s="55">
        <f>+'Ark1'!T1103</f>
        <v>2.1914893617021285</v>
      </c>
      <c r="W41" s="176">
        <f t="shared" ref="W41:W75" si="14">+V41-V56</f>
        <v>-8.609070947224895E-2</v>
      </c>
      <c r="X41" s="155">
        <f>+'Ark1'!W1103</f>
        <v>0</v>
      </c>
      <c r="Y41" s="96"/>
      <c r="Z41" s="74">
        <f>+'Ark1'!X1103</f>
        <v>21.276595744680854</v>
      </c>
      <c r="AA41" s="74">
        <f>+'Ark1'!Y1103</f>
        <v>0.53191489361702149</v>
      </c>
      <c r="AB41" s="74">
        <f>+'Ark1'!Z1103</f>
        <v>6.0971078944650854</v>
      </c>
      <c r="AC41" s="71"/>
      <c r="AD41" s="155">
        <f>+'Ark1'!Z1103</f>
        <v>6.0971078944650854</v>
      </c>
      <c r="AE41" s="66">
        <f>+'Ark1'!AB1105</f>
        <v>1.6704106731635835</v>
      </c>
      <c r="AF41" s="140">
        <f>+'Ark1'!AD1105</f>
        <v>46.471020461823123</v>
      </c>
      <c r="AG41" s="155">
        <f t="shared" si="11"/>
        <v>4.3218390804597702</v>
      </c>
      <c r="AH41" s="47"/>
      <c r="AI41" s="4"/>
      <c r="AJ41" s="58"/>
      <c r="AK41" s="4"/>
      <c r="AL41" s="4"/>
      <c r="AM41" s="4"/>
    </row>
    <row r="42" spans="1:45" ht="15.6">
      <c r="A42" s="47"/>
      <c r="B42" s="53">
        <f>+'Ark1'!C1104</f>
        <v>2021</v>
      </c>
      <c r="C42" s="53">
        <f>+'Ark1'!L1104</f>
        <v>2</v>
      </c>
      <c r="D42" s="65" t="s">
        <v>29</v>
      </c>
      <c r="E42" s="53">
        <f>+'Ark1'!Q1104</f>
        <v>235</v>
      </c>
      <c r="F42" s="357">
        <f>+'Ark1'!R1104</f>
        <v>1113</v>
      </c>
      <c r="G42" s="176">
        <f>+'Ark1'!AG1104</f>
        <v>3.5432693344932606</v>
      </c>
      <c r="H42" s="176">
        <f t="shared" si="12"/>
        <v>-0.72171118773986853</v>
      </c>
      <c r="I42" s="176">
        <f>+'Ark1'!AH1104</f>
        <v>0.62893081761006253</v>
      </c>
      <c r="J42" s="176"/>
      <c r="K42" s="517"/>
      <c r="L42" s="176"/>
      <c r="M42" s="176"/>
      <c r="N42" s="176"/>
      <c r="O42" s="155">
        <f>+'Ark1'!U1104</f>
        <v>10.786576819406999</v>
      </c>
      <c r="P42" s="176">
        <f t="shared" si="13"/>
        <v>-0.84455827251945337</v>
      </c>
      <c r="Q42" s="176"/>
      <c r="R42" s="176"/>
      <c r="S42" s="176"/>
      <c r="T42" s="176"/>
      <c r="U42" s="176"/>
      <c r="V42" s="55">
        <f>+'Ark1'!T1104</f>
        <v>2.5444743935309964</v>
      </c>
      <c r="W42" s="176">
        <f t="shared" si="14"/>
        <v>-0.28526181750017932</v>
      </c>
      <c r="X42" s="155">
        <f>+'Ark1'!W1104</f>
        <v>8.9847259658580453E-2</v>
      </c>
      <c r="Y42" s="96"/>
      <c r="Z42" s="74">
        <f>+'Ark1'!X1104</f>
        <v>26.864330637915543</v>
      </c>
      <c r="AA42" s="74">
        <f>+'Ark1'!Y1104</f>
        <v>1.9766397124887689</v>
      </c>
      <c r="AB42" s="74">
        <f>+'Ark1'!Z1104</f>
        <v>6.2267400681034673</v>
      </c>
      <c r="AC42" s="71"/>
      <c r="AD42" s="155">
        <f>+'Ark1'!Z1104</f>
        <v>6.2267400681034673</v>
      </c>
      <c r="AE42" s="66">
        <f>+'Ark1'!AB1106</f>
        <v>1.6508565857683732</v>
      </c>
      <c r="AF42" s="140">
        <f>+'Ark1'!AD1106</f>
        <v>25.922317480379728</v>
      </c>
      <c r="AG42" s="155">
        <f t="shared" si="11"/>
        <v>4.7361702127659573</v>
      </c>
      <c r="AH42" s="47"/>
      <c r="AI42" s="4"/>
      <c r="AJ42" s="58"/>
      <c r="AK42" s="16"/>
      <c r="AL42" s="1"/>
      <c r="AM42" s="18"/>
      <c r="AO42" s="1"/>
      <c r="AP42" s="5"/>
    </row>
    <row r="43" spans="1:45" ht="15.6">
      <c r="A43" s="47"/>
      <c r="B43" s="53">
        <f>+'Ark1'!C1105</f>
        <v>2021</v>
      </c>
      <c r="C43" s="53">
        <f>+'Ark1'!L1105</f>
        <v>3</v>
      </c>
      <c r="D43" s="65" t="s">
        <v>30</v>
      </c>
      <c r="E43" s="53">
        <f>+'Ark1'!Q1105</f>
        <v>324</v>
      </c>
      <c r="F43" s="357">
        <f>+'Ark1'!R1105</f>
        <v>1831.9</v>
      </c>
      <c r="G43" s="176">
        <f>+'Ark1'!AG1105</f>
        <v>6.1170540950168384</v>
      </c>
      <c r="H43" s="176">
        <f t="shared" si="12"/>
        <v>-0.60865975219780921</v>
      </c>
      <c r="I43" s="176">
        <f>+'Ark1'!AH1105</f>
        <v>0.43670506031988632</v>
      </c>
      <c r="J43" s="176"/>
      <c r="K43" s="517"/>
      <c r="L43" s="176"/>
      <c r="M43" s="176"/>
      <c r="N43" s="176"/>
      <c r="O43" s="155">
        <f>+'Ark1'!U1105</f>
        <v>11.313974561930237</v>
      </c>
      <c r="P43" s="176">
        <f t="shared" si="13"/>
        <v>-0.49542842314438573</v>
      </c>
      <c r="Q43" s="176"/>
      <c r="R43" s="176"/>
      <c r="S43" s="176"/>
      <c r="T43" s="176"/>
      <c r="U43" s="176"/>
      <c r="V43" s="55">
        <f>+'Ark1'!T1105</f>
        <v>3.2758338337245481</v>
      </c>
      <c r="W43" s="176">
        <f t="shared" si="14"/>
        <v>-0.18942607363520469</v>
      </c>
      <c r="X43" s="155">
        <f>+'Ark1'!W1105</f>
        <v>0.10917626507997158</v>
      </c>
      <c r="Y43" s="96"/>
      <c r="Z43" s="74">
        <f>+'Ark1'!X1105</f>
        <v>29.914296631912222</v>
      </c>
      <c r="AA43" s="74">
        <f>+'Ark1'!Y1105</f>
        <v>3.4936404825590905</v>
      </c>
      <c r="AB43" s="74">
        <f>+'Ark1'!Z1105</f>
        <v>6.561634018544301</v>
      </c>
      <c r="AC43" s="71"/>
      <c r="AD43" s="155">
        <f>+'Ark1'!Z1105</f>
        <v>6.561634018544301</v>
      </c>
      <c r="AE43" s="66">
        <f>+'Ark1'!AB1107</f>
        <v>1.7395524518228069</v>
      </c>
      <c r="AF43" s="140">
        <f>+'Ark1'!AD1107</f>
        <v>22.258439525544901</v>
      </c>
      <c r="AG43" s="155">
        <f t="shared" si="11"/>
        <v>5.6540123456790123</v>
      </c>
      <c r="AH43" s="47"/>
      <c r="AI43" s="4"/>
      <c r="AJ43" s="58"/>
      <c r="AK43" s="16"/>
      <c r="AL43" s="1"/>
      <c r="AM43" s="18"/>
    </row>
    <row r="44" spans="1:45" ht="15.6">
      <c r="A44" s="47"/>
      <c r="B44" s="53">
        <f>+'Ark1'!C1106</f>
        <v>2021</v>
      </c>
      <c r="C44" s="53">
        <f>+'Ark1'!L1106</f>
        <v>4</v>
      </c>
      <c r="D44" s="65" t="s">
        <v>31</v>
      </c>
      <c r="E44" s="53">
        <f>+'Ark1'!Q1106</f>
        <v>413</v>
      </c>
      <c r="F44" s="357">
        <f>+'Ark1'!R1106</f>
        <v>3879</v>
      </c>
      <c r="G44" s="176">
        <f>+'Ark1'!AG1106</f>
        <v>11.58616778362193</v>
      </c>
      <c r="H44" s="176">
        <f t="shared" si="12"/>
        <v>-2.2321721353154498</v>
      </c>
      <c r="I44" s="176">
        <f>+'Ark1'!AH1106</f>
        <v>0.48981696313482848</v>
      </c>
      <c r="J44" s="176"/>
      <c r="K44" s="517"/>
      <c r="L44" s="176"/>
      <c r="M44" s="176"/>
      <c r="N44" s="176"/>
      <c r="O44" s="155">
        <f>+'Ark1'!U1106</f>
        <v>10.120329981954107</v>
      </c>
      <c r="P44" s="176">
        <f t="shared" si="13"/>
        <v>-1.0962082050551913</v>
      </c>
      <c r="Q44" s="176"/>
      <c r="R44" s="176"/>
      <c r="S44" s="176"/>
      <c r="T44" s="176"/>
      <c r="U44" s="176"/>
      <c r="V44" s="55">
        <f>+'Ark1'!T1106</f>
        <v>3.9891724671307034</v>
      </c>
      <c r="W44" s="176">
        <f t="shared" si="14"/>
        <v>-0.21901216289546754</v>
      </c>
      <c r="X44" s="155">
        <f>+'Ark1'!W1106</f>
        <v>5.1559680329981955E-2</v>
      </c>
      <c r="Y44" s="96"/>
      <c r="Z44" s="74">
        <f>+'Ark1'!X1106</f>
        <v>22.428460943542152</v>
      </c>
      <c r="AA44" s="74">
        <f>+'Ark1'!Y1106</f>
        <v>4.0989945862335659</v>
      </c>
      <c r="AB44" s="74">
        <f>+'Ark1'!Z1106</f>
        <v>6.3889754794195097</v>
      </c>
      <c r="AC44" s="71"/>
      <c r="AD44" s="155">
        <f>+'Ark1'!Z1106</f>
        <v>6.3889754794195097</v>
      </c>
      <c r="AE44" s="66">
        <f>+'Ark1'!AB1108</f>
        <v>1.8202611248988023</v>
      </c>
      <c r="AF44" s="140">
        <f>+'Ark1'!AD1108</f>
        <v>41.664753640744969</v>
      </c>
      <c r="AG44" s="155">
        <f t="shared" si="11"/>
        <v>9.3922518159806287</v>
      </c>
      <c r="AH44" s="47"/>
      <c r="AI44" s="4"/>
      <c r="AJ44" s="58"/>
      <c r="AK44" s="16"/>
      <c r="AL44" s="1"/>
      <c r="AM44" s="18"/>
    </row>
    <row r="45" spans="1:45" ht="15.6">
      <c r="A45" s="47"/>
      <c r="B45" s="53">
        <f>+'Ark1'!C1107</f>
        <v>2021</v>
      </c>
      <c r="C45" s="53">
        <f>+'Ark1'!L1107</f>
        <v>5</v>
      </c>
      <c r="D45" s="65" t="s">
        <v>404</v>
      </c>
      <c r="E45" s="53">
        <f>+'Ark1'!Q1107</f>
        <v>580</v>
      </c>
      <c r="F45" s="357">
        <f>+'Ark1'!R1107</f>
        <v>9091</v>
      </c>
      <c r="G45" s="176">
        <f>+'Ark1'!AG1107</f>
        <v>30.439460420158099</v>
      </c>
      <c r="H45" s="176">
        <f t="shared" si="12"/>
        <v>-1.135113213691298</v>
      </c>
      <c r="I45" s="176">
        <f>+'Ark1'!AH1107</f>
        <v>0.5499945000549995</v>
      </c>
      <c r="J45" s="176"/>
      <c r="K45" s="517"/>
      <c r="L45" s="176"/>
      <c r="M45" s="176"/>
      <c r="N45" s="176"/>
      <c r="O45" s="155">
        <f>+'Ark1'!U1107</f>
        <v>11.344880651193501</v>
      </c>
      <c r="P45" s="176">
        <f t="shared" si="13"/>
        <v>-9.8959782249615103E-2</v>
      </c>
      <c r="Q45" s="176"/>
      <c r="R45" s="176"/>
      <c r="S45" s="176"/>
      <c r="T45" s="176"/>
      <c r="U45" s="176"/>
      <c r="V45" s="55">
        <f>+'Ark1'!T1107</f>
        <v>4.7720822791772077</v>
      </c>
      <c r="W45" s="176">
        <f t="shared" si="14"/>
        <v>-0.31981190971050122</v>
      </c>
      <c r="X45" s="155">
        <f>+'Ark1'!W1107</f>
        <v>0.1429985700142998</v>
      </c>
      <c r="Y45" s="96"/>
      <c r="Z45" s="74">
        <f>+'Ark1'!X1107</f>
        <v>24.276757232427681</v>
      </c>
      <c r="AA45" s="74">
        <f>+'Ark1'!Y1107</f>
        <v>7.4909250907490899</v>
      </c>
      <c r="AB45" s="74">
        <f>+'Ark1'!Z1107</f>
        <v>6.8067768432567144</v>
      </c>
      <c r="AC45" s="71"/>
      <c r="AD45" s="155">
        <f>+'Ark1'!Z1107</f>
        <v>6.8067768432567144</v>
      </c>
      <c r="AE45" s="66">
        <f>+'Ark1'!AB1109</f>
        <v>0</v>
      </c>
      <c r="AF45" s="140">
        <f>+'Ark1'!AD1109</f>
        <v>0</v>
      </c>
      <c r="AG45" s="155">
        <f t="shared" si="11"/>
        <v>15.674137931034483</v>
      </c>
      <c r="AH45" s="47"/>
      <c r="AI45" s="4"/>
      <c r="AJ45" s="58"/>
      <c r="AK45" s="16"/>
      <c r="AL45" s="1"/>
      <c r="AM45" s="18"/>
    </row>
    <row r="46" spans="1:45" ht="15.6">
      <c r="A46" s="47"/>
      <c r="B46" s="53">
        <f>+'Ark1'!C1108</f>
        <v>2021</v>
      </c>
      <c r="C46" s="53">
        <f>+'Ark1'!L1108</f>
        <v>6</v>
      </c>
      <c r="D46" s="65" t="s">
        <v>32</v>
      </c>
      <c r="E46" s="53">
        <f>+'Ark1'!Q1108</f>
        <v>601</v>
      </c>
      <c r="F46" s="357">
        <f>+'Ark1'!R1108</f>
        <v>7386</v>
      </c>
      <c r="G46" s="176">
        <f>+'Ark1'!AG1108</f>
        <v>31.328165680644524</v>
      </c>
      <c r="H46" s="176">
        <f t="shared" si="12"/>
        <v>2.213381542348781</v>
      </c>
      <c r="I46" s="176">
        <f>+'Ark1'!AH1108</f>
        <v>0.78526942864879501</v>
      </c>
      <c r="J46" s="176"/>
      <c r="K46" s="517"/>
      <c r="L46" s="176"/>
      <c r="M46" s="176"/>
      <c r="N46" s="176"/>
      <c r="O46" s="155">
        <f>+'Ark1'!U1108</f>
        <v>14.371440563227738</v>
      </c>
      <c r="P46" s="176">
        <f t="shared" si="13"/>
        <v>0.64817861241259855</v>
      </c>
      <c r="Q46" s="176"/>
      <c r="R46" s="176"/>
      <c r="S46" s="176"/>
      <c r="T46" s="176"/>
      <c r="U46" s="176"/>
      <c r="V46" s="55">
        <f>+'Ark1'!T1108</f>
        <v>5.4405632277281359</v>
      </c>
      <c r="W46" s="176">
        <f t="shared" si="14"/>
        <v>-4.8245835549012739E-2</v>
      </c>
      <c r="X46" s="155">
        <f>+'Ark1'!W1108</f>
        <v>1.1914432710533445</v>
      </c>
      <c r="Y46" s="96"/>
      <c r="Z46" s="74">
        <f>+'Ark1'!X1108</f>
        <v>35.472515569997277</v>
      </c>
      <c r="AA46" s="74">
        <f>+'Ark1'!Y1108</f>
        <v>18.683996750609253</v>
      </c>
      <c r="AB46" s="74">
        <f>+'Ark1'!Z1108</f>
        <v>7.9927094138145502</v>
      </c>
      <c r="AC46" s="71"/>
      <c r="AD46" s="155">
        <f>+'Ark1'!Z1108</f>
        <v>7.9927094138145502</v>
      </c>
      <c r="AE46" s="66">
        <f>+'Ark1'!AB1110</f>
        <v>2.4072174539427311</v>
      </c>
      <c r="AF46" s="140">
        <f>+'Ark1'!AD1110</f>
        <v>62.201384993661328</v>
      </c>
      <c r="AG46" s="155">
        <f t="shared" si="11"/>
        <v>12.289517470881863</v>
      </c>
      <c r="AH46" s="47"/>
      <c r="AI46" s="4"/>
      <c r="AJ46" s="58"/>
      <c r="AK46" s="16"/>
      <c r="AL46" s="13"/>
      <c r="AM46" s="18"/>
    </row>
    <row r="47" spans="1:45" ht="15.6">
      <c r="A47" s="47"/>
      <c r="B47" s="53">
        <f>+'Ark1'!C1109</f>
        <v>2021</v>
      </c>
      <c r="C47" s="53">
        <f>+'Ark1'!L1109</f>
        <v>7</v>
      </c>
      <c r="D47" s="65" t="s">
        <v>33</v>
      </c>
      <c r="E47" s="53">
        <f>+'Ark1'!Q1109</f>
        <v>0</v>
      </c>
      <c r="F47" s="357">
        <f>+'Ark1'!R1109</f>
        <v>0</v>
      </c>
      <c r="G47" s="176">
        <f>+'Ark1'!AG1109</f>
        <v>0</v>
      </c>
      <c r="H47" s="176">
        <f t="shared" si="12"/>
        <v>0</v>
      </c>
      <c r="I47" s="176">
        <f>+'Ark1'!AH1109</f>
        <v>0</v>
      </c>
      <c r="J47" s="176"/>
      <c r="K47" s="517"/>
      <c r="L47" s="176"/>
      <c r="M47" s="176"/>
      <c r="N47" s="176"/>
      <c r="O47" s="155">
        <f>+'Ark1'!U1109</f>
        <v>0</v>
      </c>
      <c r="P47" s="176">
        <f t="shared" si="13"/>
        <v>0</v>
      </c>
      <c r="Q47" s="176"/>
      <c r="R47" s="176"/>
      <c r="S47" s="176"/>
      <c r="T47" s="176"/>
      <c r="U47" s="176"/>
      <c r="V47" s="55">
        <f>+'Ark1'!T1109</f>
        <v>0</v>
      </c>
      <c r="W47" s="176">
        <f t="shared" si="14"/>
        <v>0</v>
      </c>
      <c r="X47" s="155">
        <f>+'Ark1'!W1109</f>
        <v>0</v>
      </c>
      <c r="Y47" s="96"/>
      <c r="Z47" s="74">
        <f>+'Ark1'!X1109</f>
        <v>0</v>
      </c>
      <c r="AA47" s="74">
        <f>+'Ark1'!Y1109</f>
        <v>0</v>
      </c>
      <c r="AB47" s="74">
        <f>+'Ark1'!Z1109</f>
        <v>0</v>
      </c>
      <c r="AC47" s="71"/>
      <c r="AD47" s="155">
        <f>+'Ark1'!Z1109</f>
        <v>0</v>
      </c>
      <c r="AE47" s="66">
        <f>+'Ark1'!AB1111</f>
        <v>0</v>
      </c>
      <c r="AF47" s="140">
        <f>+'Ark1'!AD1111</f>
        <v>0</v>
      </c>
      <c r="AG47" s="155" t="e">
        <f t="shared" si="11"/>
        <v>#DIV/0!</v>
      </c>
      <c r="AH47" s="47"/>
      <c r="AI47" s="4"/>
      <c r="AJ47" s="58"/>
      <c r="AK47" s="16"/>
      <c r="AL47" s="13"/>
      <c r="AM47" s="18"/>
    </row>
    <row r="48" spans="1:45" ht="15.6">
      <c r="A48" s="47"/>
      <c r="B48" s="53">
        <f>+'Ark1'!C1110</f>
        <v>2021</v>
      </c>
      <c r="C48" s="53">
        <f>+'Ark1'!L1110</f>
        <v>8</v>
      </c>
      <c r="D48" s="65" t="s">
        <v>34</v>
      </c>
      <c r="E48" s="53">
        <f>+'Ark1'!Q1110</f>
        <v>428</v>
      </c>
      <c r="F48" s="357">
        <f>+'Ark1'!R1110</f>
        <v>2758</v>
      </c>
      <c r="G48" s="176">
        <f>+'Ark1'!AG1110</f>
        <v>14.823302113717498</v>
      </c>
      <c r="H48" s="176">
        <f t="shared" si="12"/>
        <v>2.3334226325282259</v>
      </c>
      <c r="I48" s="176">
        <f>+'Ark1'!AH1110</f>
        <v>1.2327773749093549</v>
      </c>
      <c r="J48" s="176"/>
      <c r="K48" s="517"/>
      <c r="L48" s="176"/>
      <c r="M48" s="176"/>
      <c r="N48" s="176"/>
      <c r="O48" s="155">
        <f>+'Ark1'!U1110</f>
        <v>18.210645395213927</v>
      </c>
      <c r="P48" s="176">
        <f t="shared" si="13"/>
        <v>2.2035492269194066</v>
      </c>
      <c r="Q48" s="176"/>
      <c r="R48" s="176"/>
      <c r="S48" s="176"/>
      <c r="T48" s="176"/>
      <c r="U48" s="176"/>
      <c r="V48" s="55">
        <f>+'Ark1'!T1110</f>
        <v>6.304205946337925</v>
      </c>
      <c r="W48" s="176">
        <f t="shared" si="14"/>
        <v>0.28767702071808987</v>
      </c>
      <c r="X48" s="155">
        <f>+'Ark1'!W1110</f>
        <v>9.3183466279912981</v>
      </c>
      <c r="Y48" s="96"/>
      <c r="Z48" s="74">
        <f>+'Ark1'!X1110</f>
        <v>49.963741841914441</v>
      </c>
      <c r="AA48" s="74">
        <f>+'Ark1'!Y1110</f>
        <v>33.538796229151558</v>
      </c>
      <c r="AB48" s="74">
        <f>+'Ark1'!Z1110</f>
        <v>9.9121059407675993</v>
      </c>
      <c r="AC48" s="71"/>
      <c r="AD48" s="155">
        <f>+'Ark1'!Z1110</f>
        <v>9.9121059407675993</v>
      </c>
      <c r="AE48" s="66">
        <f>+'Ark1'!AB1112</f>
        <v>0</v>
      </c>
      <c r="AF48" s="140">
        <f>+'Ark1'!AD1112</f>
        <v>0</v>
      </c>
      <c r="AG48" s="155">
        <f t="shared" si="11"/>
        <v>6.44392523364486</v>
      </c>
      <c r="AH48" s="47"/>
      <c r="AI48" s="4"/>
      <c r="AJ48" s="58"/>
      <c r="AK48" s="16"/>
      <c r="AL48" s="13"/>
      <c r="AM48" s="18"/>
    </row>
    <row r="49" spans="1:39" ht="15.6">
      <c r="A49" s="47"/>
      <c r="B49" s="53">
        <f>+'Ark1'!C1111</f>
        <v>2021</v>
      </c>
      <c r="C49" s="53">
        <f>+'Ark1'!L1111</f>
        <v>9</v>
      </c>
      <c r="D49" s="65" t="s">
        <v>35</v>
      </c>
      <c r="E49" s="53">
        <f>+'Ark1'!Q1111</f>
        <v>0</v>
      </c>
      <c r="F49" s="357">
        <f>+'Ark1'!R1111</f>
        <v>0</v>
      </c>
      <c r="G49" s="176">
        <f>+'Ark1'!AG1111</f>
        <v>0</v>
      </c>
      <c r="H49" s="176">
        <f t="shared" si="12"/>
        <v>0</v>
      </c>
      <c r="I49" s="176">
        <f>+'Ark1'!AH1111</f>
        <v>0</v>
      </c>
      <c r="J49" s="176"/>
      <c r="K49" s="517"/>
      <c r="L49" s="176"/>
      <c r="M49" s="176"/>
      <c r="N49" s="176"/>
      <c r="O49" s="155">
        <f>+'Ark1'!U1111</f>
        <v>0</v>
      </c>
      <c r="P49" s="176">
        <f t="shared" si="13"/>
        <v>0</v>
      </c>
      <c r="Q49" s="176"/>
      <c r="R49" s="176"/>
      <c r="S49" s="176"/>
      <c r="T49" s="176"/>
      <c r="U49" s="176"/>
      <c r="V49" s="55">
        <f>+'Ark1'!T1111</f>
        <v>0</v>
      </c>
      <c r="W49" s="176">
        <f t="shared" si="14"/>
        <v>0</v>
      </c>
      <c r="X49" s="155">
        <f>+'Ark1'!W1111</f>
        <v>0</v>
      </c>
      <c r="Y49" s="96"/>
      <c r="Z49" s="74">
        <f>+'Ark1'!X1111</f>
        <v>0</v>
      </c>
      <c r="AA49" s="74">
        <f>+'Ark1'!Y1111</f>
        <v>0</v>
      </c>
      <c r="AB49" s="74">
        <f>+'Ark1'!Z1111</f>
        <v>0</v>
      </c>
      <c r="AC49" s="71"/>
      <c r="AD49" s="155">
        <f>+'Ark1'!Z1111</f>
        <v>0</v>
      </c>
      <c r="AE49" s="66">
        <f>+'Ark1'!AB1113</f>
        <v>2.1382969975161945</v>
      </c>
      <c r="AF49" s="140">
        <f>+'Ark1'!AD1113</f>
        <v>62.867953152307685</v>
      </c>
      <c r="AG49" s="155" t="e">
        <f t="shared" si="11"/>
        <v>#DIV/0!</v>
      </c>
      <c r="AH49" s="47"/>
      <c r="AI49" s="4"/>
      <c r="AJ49" s="58"/>
      <c r="AK49" s="16"/>
      <c r="AL49" s="13"/>
      <c r="AM49" s="18"/>
    </row>
    <row r="50" spans="1:39" ht="15.6">
      <c r="A50" s="47"/>
      <c r="B50" s="53">
        <f>+'Ark1'!C1112</f>
        <v>2021</v>
      </c>
      <c r="C50" s="53">
        <f>+'Ark1'!L1112</f>
        <v>10</v>
      </c>
      <c r="D50" s="65" t="s">
        <v>36</v>
      </c>
      <c r="E50" s="53">
        <f>+'Ark1'!Q1112</f>
        <v>0</v>
      </c>
      <c r="F50" s="357">
        <f>+'Ark1'!R1112</f>
        <v>0</v>
      </c>
      <c r="G50" s="176">
        <f>+'Ark1'!AG1112</f>
        <v>0</v>
      </c>
      <c r="H50" s="176">
        <f t="shared" si="12"/>
        <v>0</v>
      </c>
      <c r="I50" s="176">
        <f>+'Ark1'!AH1112</f>
        <v>0</v>
      </c>
      <c r="J50" s="176"/>
      <c r="K50" s="517"/>
      <c r="L50" s="176"/>
      <c r="M50" s="176"/>
      <c r="N50" s="176"/>
      <c r="O50" s="155">
        <f>+'Ark1'!U1112</f>
        <v>0</v>
      </c>
      <c r="P50" s="176">
        <f t="shared" si="13"/>
        <v>0</v>
      </c>
      <c r="Q50" s="176"/>
      <c r="R50" s="176"/>
      <c r="S50" s="176"/>
      <c r="T50" s="176"/>
      <c r="U50" s="176"/>
      <c r="V50" s="55">
        <f>+'Ark1'!T1112</f>
        <v>0</v>
      </c>
      <c r="W50" s="176">
        <f t="shared" si="14"/>
        <v>0</v>
      </c>
      <c r="X50" s="155">
        <f>+'Ark1'!W1112</f>
        <v>0</v>
      </c>
      <c r="Y50" s="96"/>
      <c r="Z50" s="74">
        <f>+'Ark1'!X1112</f>
        <v>0</v>
      </c>
      <c r="AA50" s="74">
        <f>+'Ark1'!Y1112</f>
        <v>0</v>
      </c>
      <c r="AB50" s="74">
        <f>+'Ark1'!Z1112</f>
        <v>0</v>
      </c>
      <c r="AC50" s="71"/>
      <c r="AD50" s="155">
        <f>+'Ark1'!Z1112</f>
        <v>0</v>
      </c>
      <c r="AE50" s="66">
        <f>+'Ark1'!AB1114</f>
        <v>0</v>
      </c>
      <c r="AF50" s="140">
        <f>+'Ark1'!AD1114</f>
        <v>0</v>
      </c>
      <c r="AG50" s="155" t="e">
        <f t="shared" si="11"/>
        <v>#DIV/0!</v>
      </c>
      <c r="AH50" s="47"/>
      <c r="AI50" s="4"/>
      <c r="AJ50" s="58"/>
      <c r="AK50" s="16"/>
      <c r="AL50" s="5"/>
      <c r="AM50" s="18"/>
    </row>
    <row r="51" spans="1:39" ht="15.6">
      <c r="A51" s="47"/>
      <c r="B51" s="53">
        <f>+'Ark1'!C1113</f>
        <v>2021</v>
      </c>
      <c r="C51" s="53">
        <f>+'Ark1'!L1113</f>
        <v>11</v>
      </c>
      <c r="D51" s="65" t="s">
        <v>37</v>
      </c>
      <c r="E51" s="53">
        <f>+'Ark1'!Q1113</f>
        <v>30</v>
      </c>
      <c r="F51" s="357">
        <f>+'Ark1'!R1113</f>
        <v>198</v>
      </c>
      <c r="G51" s="176">
        <f>+'Ark1'!AG1113</f>
        <v>1.0472564296363924</v>
      </c>
      <c r="H51" s="176">
        <f t="shared" si="12"/>
        <v>-0.18102032483552666</v>
      </c>
      <c r="I51" s="176">
        <f>+'Ark1'!AH1113</f>
        <v>0</v>
      </c>
      <c r="J51" s="176"/>
      <c r="K51" s="517"/>
      <c r="L51" s="176"/>
      <c r="M51" s="176"/>
      <c r="N51" s="176"/>
      <c r="O51" s="155">
        <f>+'Ark1'!U1113</f>
        <v>17.921010101010101</v>
      </c>
      <c r="P51" s="176">
        <f t="shared" si="13"/>
        <v>0.16495077897620902</v>
      </c>
      <c r="Q51" s="176"/>
      <c r="R51" s="176"/>
      <c r="S51" s="176"/>
      <c r="T51" s="176"/>
      <c r="U51" s="176"/>
      <c r="V51" s="55">
        <f>+'Ark1'!T1113</f>
        <v>5.1363636363636358</v>
      </c>
      <c r="W51" s="176">
        <f t="shared" si="14"/>
        <v>-7.9738058551618529E-2</v>
      </c>
      <c r="X51" s="155">
        <f>+'Ark1'!W1113</f>
        <v>3.535353535353535</v>
      </c>
      <c r="Y51" s="96"/>
      <c r="Z51" s="74">
        <f>+'Ark1'!X1113</f>
        <v>55.050505050505059</v>
      </c>
      <c r="AA51" s="74">
        <f>+'Ark1'!Y1113</f>
        <v>22.222222222222225</v>
      </c>
      <c r="AB51" s="74">
        <f>+'Ark1'!Z1113</f>
        <v>7.8481655187692816</v>
      </c>
      <c r="AC51" s="71"/>
      <c r="AD51" s="155">
        <f>+'Ark1'!Z1113</f>
        <v>7.8481655187692816</v>
      </c>
      <c r="AE51" s="66">
        <f>+'Ark1'!AB1115</f>
        <v>0</v>
      </c>
      <c r="AF51" s="140">
        <f>+'Ark1'!AD1115</f>
        <v>0</v>
      </c>
      <c r="AG51" s="155">
        <f t="shared" si="11"/>
        <v>6.6</v>
      </c>
      <c r="AH51" s="47"/>
      <c r="AI51" s="4"/>
      <c r="AJ51" s="58"/>
      <c r="AK51" s="16"/>
      <c r="AL51" s="5"/>
      <c r="AM51" s="18"/>
    </row>
    <row r="52" spans="1:39" ht="15.6">
      <c r="A52" s="47"/>
      <c r="B52" s="53">
        <f>+'Ark1'!C1114</f>
        <v>2021</v>
      </c>
      <c r="C52" s="53">
        <f>+'Ark1'!L1114</f>
        <v>12</v>
      </c>
      <c r="D52" s="65" t="s">
        <v>38</v>
      </c>
      <c r="E52" s="53">
        <f>+'Ark1'!Q1114</f>
        <v>0</v>
      </c>
      <c r="F52" s="357">
        <f>+'Ark1'!R1114</f>
        <v>0</v>
      </c>
      <c r="G52" s="176">
        <f>+'Ark1'!AG1114</f>
        <v>0</v>
      </c>
      <c r="H52" s="176">
        <f t="shared" si="12"/>
        <v>0</v>
      </c>
      <c r="I52" s="176">
        <f>+'Ark1'!AH1114</f>
        <v>0</v>
      </c>
      <c r="J52" s="176"/>
      <c r="K52" s="517"/>
      <c r="L52" s="176"/>
      <c r="M52" s="176"/>
      <c r="N52" s="176"/>
      <c r="O52" s="155">
        <f>+'Ark1'!U1114</f>
        <v>0</v>
      </c>
      <c r="P52" s="176">
        <f t="shared" si="13"/>
        <v>0</v>
      </c>
      <c r="Q52" s="176"/>
      <c r="R52" s="176"/>
      <c r="S52" s="176"/>
      <c r="T52" s="176"/>
      <c r="U52" s="176"/>
      <c r="V52" s="55">
        <f>+'Ark1'!T1114</f>
        <v>0</v>
      </c>
      <c r="W52" s="176">
        <f t="shared" si="14"/>
        <v>0</v>
      </c>
      <c r="X52" s="155">
        <f>+'Ark1'!W1114</f>
        <v>0</v>
      </c>
      <c r="Y52" s="96"/>
      <c r="Z52" s="74">
        <f>+'Ark1'!X1114</f>
        <v>0</v>
      </c>
      <c r="AA52" s="74">
        <f>+'Ark1'!Y1114</f>
        <v>0</v>
      </c>
      <c r="AB52" s="74">
        <f>+'Ark1'!Z1114</f>
        <v>0</v>
      </c>
      <c r="AC52" s="71"/>
      <c r="AD52" s="155">
        <f>+'Ark1'!Z1114</f>
        <v>0</v>
      </c>
      <c r="AE52" s="66">
        <f>+'Ark1'!AB1116</f>
        <v>0</v>
      </c>
      <c r="AF52" s="140">
        <f>+'Ark1'!AD1116</f>
        <v>0</v>
      </c>
      <c r="AG52" s="155" t="e">
        <f t="shared" si="11"/>
        <v>#DIV/0!</v>
      </c>
      <c r="AH52" s="47"/>
      <c r="AI52" s="4"/>
      <c r="AJ52" s="58"/>
      <c r="AK52" s="16"/>
      <c r="AL52" s="5"/>
      <c r="AM52" s="18"/>
    </row>
    <row r="53" spans="1:39" ht="15.6">
      <c r="A53" s="47"/>
      <c r="B53" s="53">
        <f>+'Ark1'!C1115</f>
        <v>2021</v>
      </c>
      <c r="C53" s="53">
        <f>+'Ark1'!L1115</f>
        <v>13</v>
      </c>
      <c r="D53" s="65" t="s">
        <v>39</v>
      </c>
      <c r="E53" s="53">
        <f>+'Ark1'!Q1115</f>
        <v>0</v>
      </c>
      <c r="F53" s="357">
        <f>+'Ark1'!R1115</f>
        <v>0</v>
      </c>
      <c r="G53" s="176">
        <f>+'Ark1'!AG1115</f>
        <v>0</v>
      </c>
      <c r="H53" s="176">
        <f t="shared" si="12"/>
        <v>0</v>
      </c>
      <c r="I53" s="176">
        <f>+'Ark1'!AH1115</f>
        <v>0</v>
      </c>
      <c r="J53" s="176"/>
      <c r="K53" s="517"/>
      <c r="L53" s="176"/>
      <c r="M53" s="176"/>
      <c r="N53" s="176"/>
      <c r="O53" s="155">
        <f>+'Ark1'!U1115</f>
        <v>0</v>
      </c>
      <c r="P53" s="176">
        <f t="shared" si="13"/>
        <v>0</v>
      </c>
      <c r="Q53" s="176"/>
      <c r="R53" s="176"/>
      <c r="S53" s="176"/>
      <c r="T53" s="176"/>
      <c r="U53" s="176"/>
      <c r="V53" s="55">
        <f>+'Ark1'!T1115</f>
        <v>0</v>
      </c>
      <c r="W53" s="176">
        <f t="shared" si="14"/>
        <v>0</v>
      </c>
      <c r="X53" s="155">
        <f>+'Ark1'!W1115</f>
        <v>0</v>
      </c>
      <c r="Y53" s="96"/>
      <c r="Z53" s="74">
        <f>+'Ark1'!X1115</f>
        <v>0</v>
      </c>
      <c r="AA53" s="74">
        <f>+'Ark1'!Y1115</f>
        <v>0</v>
      </c>
      <c r="AB53" s="74">
        <f>+'Ark1'!Z1115</f>
        <v>0</v>
      </c>
      <c r="AC53" s="71"/>
      <c r="AD53" s="155">
        <f>+'Ark1'!Z1115</f>
        <v>0</v>
      </c>
      <c r="AE53" s="66">
        <f>+'Ark1'!AB1117</f>
        <v>0</v>
      </c>
      <c r="AF53" s="140">
        <f>+'Ark1'!AD1117</f>
        <v>0</v>
      </c>
      <c r="AG53" s="155" t="e">
        <f t="shared" si="11"/>
        <v>#DIV/0!</v>
      </c>
      <c r="AH53" s="47"/>
      <c r="AI53" s="4"/>
      <c r="AJ53" s="58"/>
      <c r="AK53" s="16"/>
      <c r="AL53" s="5"/>
      <c r="AM53" s="18"/>
    </row>
    <row r="54" spans="1:39" ht="15.6">
      <c r="A54" s="47"/>
      <c r="B54" s="53">
        <f>+'Ark1'!C1116</f>
        <v>2021</v>
      </c>
      <c r="C54" s="53">
        <f>+'Ark1'!L1116</f>
        <v>14</v>
      </c>
      <c r="D54" s="65" t="s">
        <v>405</v>
      </c>
      <c r="E54" s="53">
        <f>+'Ark1'!Q1116</f>
        <v>1</v>
      </c>
      <c r="F54" s="357">
        <f>+'Ark1'!R1116</f>
        <v>1</v>
      </c>
      <c r="G54" s="176">
        <f>+'Ark1'!AG1116</f>
        <v>3.6892269584976999E-3</v>
      </c>
      <c r="H54" s="176">
        <f t="shared" si="12"/>
        <v>3.6892269584976999E-3</v>
      </c>
      <c r="I54" s="176">
        <f>+'Ark1'!AH1116</f>
        <v>0</v>
      </c>
      <c r="J54" s="176"/>
      <c r="K54" s="517"/>
      <c r="L54" s="176"/>
      <c r="M54" s="176"/>
      <c r="N54" s="176"/>
      <c r="O54" s="155">
        <f>+'Ark1'!U1116</f>
        <v>12.5</v>
      </c>
      <c r="P54" s="176">
        <f t="shared" si="13"/>
        <v>12.5</v>
      </c>
      <c r="Q54" s="176"/>
      <c r="R54" s="176"/>
      <c r="S54" s="176"/>
      <c r="T54" s="176"/>
      <c r="U54" s="176"/>
      <c r="V54" s="55">
        <f>+'Ark1'!T1116</f>
        <v>2</v>
      </c>
      <c r="W54" s="176">
        <f t="shared" si="14"/>
        <v>2</v>
      </c>
      <c r="X54" s="155">
        <f>+'Ark1'!W1116</f>
        <v>0</v>
      </c>
      <c r="Y54" s="96"/>
      <c r="Z54" s="74">
        <f>+'Ark1'!X1116</f>
        <v>0</v>
      </c>
      <c r="AA54" s="74">
        <f>+'Ark1'!Y1116</f>
        <v>0</v>
      </c>
      <c r="AB54" s="74">
        <f>+'Ark1'!Z1116</f>
        <v>0</v>
      </c>
      <c r="AC54" s="71"/>
      <c r="AD54" s="155">
        <f>+'Ark1'!Z1116</f>
        <v>0</v>
      </c>
      <c r="AE54" s="66">
        <f>+'Ark1'!AB1118</f>
        <v>0.90539850735007166</v>
      </c>
      <c r="AF54" s="140">
        <f>+'Ark1'!AD1118</f>
        <v>31.466542354688055</v>
      </c>
      <c r="AG54" s="155">
        <f t="shared" si="11"/>
        <v>1</v>
      </c>
      <c r="AH54" s="47"/>
      <c r="AI54" s="4"/>
      <c r="AJ54" s="58"/>
      <c r="AK54" s="16"/>
      <c r="AL54" s="5"/>
      <c r="AM54" s="18"/>
    </row>
    <row r="55" spans="1:39" ht="15.6">
      <c r="A55" s="47"/>
      <c r="B55" s="53">
        <f>+'Ark1'!C1117</f>
        <v>2021</v>
      </c>
      <c r="C55" s="53">
        <f>+'Ark1'!L1117</f>
        <v>15</v>
      </c>
      <c r="D55" s="65" t="s">
        <v>40</v>
      </c>
      <c r="E55" s="53">
        <f>+'Ark1'!Q1117</f>
        <v>0</v>
      </c>
      <c r="F55" s="357">
        <f>+'Ark1'!R1117</f>
        <v>0</v>
      </c>
      <c r="G55" s="176">
        <f>+'Ark1'!AG1117</f>
        <v>0</v>
      </c>
      <c r="H55" s="176">
        <f t="shared" si="12"/>
        <v>0</v>
      </c>
      <c r="I55" s="176">
        <f>+'Ark1'!AH1117</f>
        <v>0</v>
      </c>
      <c r="J55" s="176"/>
      <c r="K55" s="517"/>
      <c r="L55" s="176"/>
      <c r="M55" s="176"/>
      <c r="N55" s="176"/>
      <c r="O55" s="155">
        <f>+'Ark1'!U1117</f>
        <v>0</v>
      </c>
      <c r="P55" s="176">
        <f t="shared" si="13"/>
        <v>0</v>
      </c>
      <c r="Q55" s="176"/>
      <c r="R55" s="176"/>
      <c r="S55" s="176"/>
      <c r="T55" s="176"/>
      <c r="U55" s="176"/>
      <c r="V55" s="55">
        <f>+'Ark1'!T1117</f>
        <v>0</v>
      </c>
      <c r="W55" s="176">
        <f t="shared" si="14"/>
        <v>0</v>
      </c>
      <c r="X55" s="155">
        <f>+'Ark1'!W1117</f>
        <v>0</v>
      </c>
      <c r="Y55" s="96"/>
      <c r="Z55" s="74">
        <f>+'Ark1'!X1117</f>
        <v>0</v>
      </c>
      <c r="AA55" s="74">
        <f>+'Ark1'!Y1117</f>
        <v>0</v>
      </c>
      <c r="AB55" s="74">
        <f>+'Ark1'!Z1117</f>
        <v>0</v>
      </c>
      <c r="AC55" s="71"/>
      <c r="AD55" s="155">
        <f>+'Ark1'!Z1117</f>
        <v>0</v>
      </c>
      <c r="AE55" s="66">
        <f>+'Ark1'!AB1119</f>
        <v>1.4550921674543789</v>
      </c>
      <c r="AF55" s="140">
        <f>+'Ark1'!AD1119</f>
        <v>40.738691897947291</v>
      </c>
      <c r="AG55" s="155" t="e">
        <f t="shared" si="11"/>
        <v>#DIV/0!</v>
      </c>
      <c r="AH55" s="47"/>
      <c r="AI55" s="4"/>
      <c r="AJ55" s="58"/>
      <c r="AK55" s="16"/>
      <c r="AL55" s="5"/>
      <c r="AM55" s="18"/>
    </row>
    <row r="56" spans="1:39" ht="15.6">
      <c r="A56" s="47"/>
      <c r="B56">
        <f>+'Ark1'!C1118</f>
        <v>2020</v>
      </c>
      <c r="C56">
        <f>+'Ark1'!L1118</f>
        <v>1</v>
      </c>
      <c r="D56" s="3" t="str">
        <f t="shared" ref="D56:D119" si="15">+D41</f>
        <v>P-</v>
      </c>
      <c r="E56">
        <f>+'Ark1'!Q1118</f>
        <v>95</v>
      </c>
      <c r="F56" s="325">
        <f>+'Ark1'!R1118</f>
        <v>281</v>
      </c>
      <c r="G56" s="194">
        <f>+'Ark1'!AG1118</f>
        <v>0.78345170380850404</v>
      </c>
      <c r="H56" s="194">
        <f t="shared" si="12"/>
        <v>-0.10084873497821611</v>
      </c>
      <c r="I56" s="194">
        <f>+'Ark1'!AH1118</f>
        <v>0</v>
      </c>
      <c r="J56" s="194"/>
      <c r="K56" s="516"/>
      <c r="L56" s="194"/>
      <c r="M56" s="194"/>
      <c r="N56" s="194"/>
      <c r="O56" s="92">
        <f>+'Ark1'!U1118</f>
        <v>9.5119217081850564</v>
      </c>
      <c r="P56" s="194">
        <f t="shared" si="13"/>
        <v>-0.90339297712962896</v>
      </c>
      <c r="Q56" s="194"/>
      <c r="R56" s="194"/>
      <c r="S56" s="194"/>
      <c r="T56" s="194"/>
      <c r="U56" s="194"/>
      <c r="V56" s="1">
        <f>+'Ark1'!T1118</f>
        <v>2.2775800711743774</v>
      </c>
      <c r="W56" s="194">
        <f t="shared" si="14"/>
        <v>-6.8573774979469704E-2</v>
      </c>
      <c r="X56" s="92">
        <f>+'Ark1'!W1118</f>
        <v>0</v>
      </c>
      <c r="Y56" s="96"/>
      <c r="Z56" s="11">
        <f>+'Ark1'!X1118</f>
        <v>19.217081850533813</v>
      </c>
      <c r="AA56" s="11">
        <f>+'Ark1'!Y1118</f>
        <v>0.35587188612099646</v>
      </c>
      <c r="AB56" s="11">
        <f>+'Ark1'!Z1118</f>
        <v>5.8927347034874478</v>
      </c>
      <c r="AC56" s="71"/>
      <c r="AD56" s="92">
        <f>+'Ark1'!Z1118</f>
        <v>5.8927347034874478</v>
      </c>
      <c r="AE56" s="66">
        <f>+'Ark1'!AB1120</f>
        <v>1.6994148494537451</v>
      </c>
      <c r="AF56" s="140">
        <f>+'Ark1'!AD1120</f>
        <v>42.808632045934907</v>
      </c>
      <c r="AG56" s="92">
        <f t="shared" si="11"/>
        <v>2.9578947368421051</v>
      </c>
      <c r="AH56" s="47"/>
      <c r="AI56" s="4"/>
      <c r="AJ56" s="58"/>
      <c r="AK56" s="16"/>
      <c r="AL56" s="5"/>
      <c r="AM56" s="18"/>
    </row>
    <row r="57" spans="1:39" ht="15.6">
      <c r="A57" s="47"/>
      <c r="B57">
        <f>+'Ark1'!C1119</f>
        <v>2020</v>
      </c>
      <c r="C57">
        <f>+'Ark1'!L1119</f>
        <v>2</v>
      </c>
      <c r="D57" s="3" t="str">
        <f t="shared" si="15"/>
        <v>P</v>
      </c>
      <c r="E57">
        <f>+'Ark1'!Q1119</f>
        <v>279</v>
      </c>
      <c r="F57" s="325">
        <f>+'Ark1'!R1119</f>
        <v>1251</v>
      </c>
      <c r="G57" s="194">
        <f>+'Ark1'!AG1119</f>
        <v>4.2649805222331292</v>
      </c>
      <c r="H57" s="194">
        <f t="shared" si="12"/>
        <v>-0.25393549413229444</v>
      </c>
      <c r="I57" s="194">
        <f>+'Ark1'!AH1119</f>
        <v>1.0391686650679457</v>
      </c>
      <c r="J57" s="194"/>
      <c r="K57" s="516"/>
      <c r="L57" s="194"/>
      <c r="M57" s="194"/>
      <c r="N57" s="194"/>
      <c r="O57" s="92">
        <f>+'Ark1'!U1119</f>
        <v>11.631135091926453</v>
      </c>
      <c r="P57" s="194">
        <f t="shared" si="13"/>
        <v>0.36389600976509229</v>
      </c>
      <c r="Q57" s="194"/>
      <c r="R57" s="194"/>
      <c r="S57" s="194"/>
      <c r="T57" s="194"/>
      <c r="U57" s="194"/>
      <c r="V57" s="1">
        <f>+'Ark1'!T1119</f>
        <v>2.8297362110311757</v>
      </c>
      <c r="W57" s="194">
        <f t="shared" si="14"/>
        <v>1.7004900890539076E-2</v>
      </c>
      <c r="X57" s="92">
        <f>+'Ark1'!W1119</f>
        <v>0</v>
      </c>
      <c r="Y57" s="96"/>
      <c r="Z57" s="11">
        <f>+'Ark1'!X1119</f>
        <v>34.372501998401269</v>
      </c>
      <c r="AA57" s="11">
        <f>+'Ark1'!Y1119</f>
        <v>2.3181454836131095</v>
      </c>
      <c r="AB57" s="11">
        <f>+'Ark1'!Z1119</f>
        <v>6.4910681415342975</v>
      </c>
      <c r="AC57" s="71"/>
      <c r="AD57" s="92">
        <f>+'Ark1'!Z1119</f>
        <v>6.4910681415342975</v>
      </c>
      <c r="AE57" s="66">
        <f>+'Ark1'!AB1121</f>
        <v>1.7179711299695284</v>
      </c>
      <c r="AF57" s="140">
        <f>+'Ark1'!AD1121</f>
        <v>32.498198613009606</v>
      </c>
      <c r="AG57" s="92">
        <f t="shared" si="11"/>
        <v>4.4838709677419351</v>
      </c>
      <c r="AH57" s="47"/>
      <c r="AI57" s="4"/>
      <c r="AJ57" s="58"/>
      <c r="AK57" s="16"/>
      <c r="AL57" s="5"/>
      <c r="AM57" s="18"/>
    </row>
    <row r="58" spans="1:39" ht="15.6">
      <c r="A58" s="47"/>
      <c r="B58">
        <f>+'Ark1'!C1120</f>
        <v>2020</v>
      </c>
      <c r="C58">
        <f>+'Ark1'!L1120</f>
        <v>3</v>
      </c>
      <c r="D58" s="3" t="str">
        <f t="shared" si="15"/>
        <v>P+</v>
      </c>
      <c r="E58">
        <f>+'Ark1'!Q1120</f>
        <v>326</v>
      </c>
      <c r="F58" s="325">
        <f>+'Ark1'!R1120</f>
        <v>1943</v>
      </c>
      <c r="G58" s="194">
        <f>+'Ark1'!AG1120</f>
        <v>6.7257138472146476</v>
      </c>
      <c r="H58" s="194">
        <f t="shared" si="12"/>
        <v>-0.92010452775036988</v>
      </c>
      <c r="I58" s="194">
        <f>+'Ark1'!AH1120</f>
        <v>0.51466803911477099</v>
      </c>
      <c r="J58" s="194"/>
      <c r="K58" s="516"/>
      <c r="L58" s="194"/>
      <c r="M58" s="194"/>
      <c r="N58" s="194"/>
      <c r="O58" s="92">
        <f>+'Ark1'!U1120</f>
        <v>11.809402985074623</v>
      </c>
      <c r="P58" s="194">
        <f t="shared" si="13"/>
        <v>0.64068659305380748</v>
      </c>
      <c r="Q58" s="194"/>
      <c r="R58" s="194"/>
      <c r="S58" s="194"/>
      <c r="T58" s="194"/>
      <c r="U58" s="194"/>
      <c r="V58" s="1">
        <f>+'Ark1'!T1120</f>
        <v>3.4652599073597528</v>
      </c>
      <c r="W58" s="194">
        <f t="shared" si="14"/>
        <v>-2.389880903226782E-2</v>
      </c>
      <c r="X58" s="92">
        <f>+'Ark1'!W1120</f>
        <v>0</v>
      </c>
      <c r="Y58" s="96"/>
      <c r="Z58" s="11">
        <f>+'Ark1'!X1120</f>
        <v>34.482758620689651</v>
      </c>
      <c r="AA58" s="11">
        <f>+'Ark1'!Y1120</f>
        <v>3.3453422542460118</v>
      </c>
      <c r="AB58" s="11">
        <f>+'Ark1'!Z1120</f>
        <v>6.6006602590662489</v>
      </c>
      <c r="AC58" s="71"/>
      <c r="AD58" s="92">
        <f>+'Ark1'!Z1120</f>
        <v>6.6006602590662489</v>
      </c>
      <c r="AE58" s="66">
        <f>+'Ark1'!AB1122</f>
        <v>1.7589675996253098</v>
      </c>
      <c r="AF58" s="140">
        <f>+'Ark1'!AD1122</f>
        <v>20.668503388586153</v>
      </c>
      <c r="AG58" s="92">
        <f t="shared" si="11"/>
        <v>5.9601226993865026</v>
      </c>
      <c r="AH58" s="47"/>
      <c r="AI58" s="4"/>
      <c r="AJ58" s="58"/>
      <c r="AK58" s="18"/>
      <c r="AL58" s="5"/>
      <c r="AM58" s="18"/>
    </row>
    <row r="59" spans="1:39" ht="15.6">
      <c r="A59" s="47"/>
      <c r="B59">
        <f>+'Ark1'!C1121</f>
        <v>2020</v>
      </c>
      <c r="C59">
        <f>+'Ark1'!L1121</f>
        <v>4</v>
      </c>
      <c r="D59" s="3" t="str">
        <f t="shared" si="15"/>
        <v>O-</v>
      </c>
      <c r="E59">
        <f>+'Ark1'!Q1121</f>
        <v>437</v>
      </c>
      <c r="F59" s="325">
        <f>+'Ark1'!R1121</f>
        <v>4203</v>
      </c>
      <c r="G59" s="194">
        <f>+'Ark1'!AG1121</f>
        <v>13.818339918937379</v>
      </c>
      <c r="H59" s="194">
        <f t="shared" si="12"/>
        <v>-0.11912773373029673</v>
      </c>
      <c r="I59" s="194">
        <f>+'Ark1'!AH1121</f>
        <v>0.61860575779205329</v>
      </c>
      <c r="J59" s="194"/>
      <c r="K59" s="516"/>
      <c r="L59" s="194"/>
      <c r="M59" s="194"/>
      <c r="N59" s="194"/>
      <c r="O59" s="92">
        <f>+'Ark1'!U1121</f>
        <v>11.216538187009299</v>
      </c>
      <c r="P59" s="194">
        <f t="shared" si="13"/>
        <v>0.31094469107434186</v>
      </c>
      <c r="Q59" s="194"/>
      <c r="R59" s="194"/>
      <c r="S59" s="194"/>
      <c r="T59" s="194"/>
      <c r="U59" s="194"/>
      <c r="V59" s="1">
        <f>+'Ark1'!T1121</f>
        <v>4.2081846300261709</v>
      </c>
      <c r="W59" s="194">
        <f t="shared" si="14"/>
        <v>0.10435187741293106</v>
      </c>
      <c r="X59" s="92">
        <f>+'Ark1'!W1121</f>
        <v>4.758505829169641E-2</v>
      </c>
      <c r="Y59" s="96"/>
      <c r="Z59" s="11">
        <f>+'Ark1'!X1121</f>
        <v>29.050678087080652</v>
      </c>
      <c r="AA59" s="11">
        <f>+'Ark1'!Y1121</f>
        <v>4.7347133000237926</v>
      </c>
      <c r="AB59" s="11">
        <f>+'Ark1'!Z1121</f>
        <v>6.7480414749370707</v>
      </c>
      <c r="AC59" s="71"/>
      <c r="AD59" s="92">
        <f>+'Ark1'!Z1121</f>
        <v>6.7480414749370707</v>
      </c>
      <c r="AE59" s="66">
        <f>+'Ark1'!AB1123</f>
        <v>1.9827451842371373</v>
      </c>
      <c r="AF59" s="140">
        <f>+'Ark1'!AD1123</f>
        <v>41.300256425912721</v>
      </c>
      <c r="AG59" s="92">
        <f t="shared" si="11"/>
        <v>9.6178489702517158</v>
      </c>
      <c r="AH59" s="47"/>
      <c r="AI59" s="13"/>
      <c r="AJ59" s="58"/>
    </row>
    <row r="60" spans="1:39" ht="15.6">
      <c r="A60" s="47"/>
      <c r="B60">
        <f>+'Ark1'!C1122</f>
        <v>2020</v>
      </c>
      <c r="C60">
        <f>+'Ark1'!L1122</f>
        <v>5</v>
      </c>
      <c r="D60" s="3" t="str">
        <f t="shared" si="15"/>
        <v>O</v>
      </c>
      <c r="E60">
        <f>+'Ark1'!Q1122</f>
        <v>581</v>
      </c>
      <c r="F60" s="325">
        <f>+'Ark1'!R1122</f>
        <v>9413</v>
      </c>
      <c r="G60" s="194">
        <f>+'Ark1'!AG1122</f>
        <v>31.574573633849397</v>
      </c>
      <c r="H60" s="194">
        <f t="shared" si="12"/>
        <v>-0.16457391594103399</v>
      </c>
      <c r="I60" s="194">
        <f>+'Ark1'!AH1122</f>
        <v>0.5099330712843938</v>
      </c>
      <c r="J60" s="194"/>
      <c r="K60" s="516"/>
      <c r="L60" s="194"/>
      <c r="M60" s="194"/>
      <c r="N60" s="194"/>
      <c r="O60" s="92">
        <f>+'Ark1'!U1122</f>
        <v>11.443840433443116</v>
      </c>
      <c r="P60" s="194">
        <f t="shared" si="13"/>
        <v>0.30001929523169224</v>
      </c>
      <c r="Q60" s="194"/>
      <c r="R60" s="194"/>
      <c r="S60" s="194"/>
      <c r="T60" s="194"/>
      <c r="U60" s="194"/>
      <c r="V60" s="1">
        <f>+'Ark1'!T1122</f>
        <v>5.0918941888877089</v>
      </c>
      <c r="W60" s="194">
        <f t="shared" si="14"/>
        <v>0.20404761811431005</v>
      </c>
      <c r="X60" s="92">
        <f>+'Ark1'!W1122</f>
        <v>0.38244980346329538</v>
      </c>
      <c r="Y60" s="96"/>
      <c r="Z60" s="11">
        <f>+'Ark1'!X1122</f>
        <v>25.656007648996074</v>
      </c>
      <c r="AA60" s="11">
        <f>+'Ark1'!Y1122</f>
        <v>8.8282162966110711</v>
      </c>
      <c r="AB60" s="11">
        <f>+'Ark1'!Z1122</f>
        <v>7.1836011951322556</v>
      </c>
      <c r="AC60" s="71"/>
      <c r="AD60" s="92">
        <f>+'Ark1'!Z1122</f>
        <v>7.1836011951322556</v>
      </c>
      <c r="AE60" s="66">
        <f>+'Ark1'!AB1124</f>
        <v>0</v>
      </c>
      <c r="AF60" s="140">
        <f>+'Ark1'!AD1124</f>
        <v>0</v>
      </c>
      <c r="AG60" s="92">
        <f t="shared" si="11"/>
        <v>16.201376936316695</v>
      </c>
      <c r="AH60" s="47"/>
      <c r="AI60" s="5"/>
      <c r="AJ60" s="58"/>
      <c r="AK60" s="18"/>
      <c r="AM60" s="18"/>
    </row>
    <row r="61" spans="1:39" ht="15.6">
      <c r="A61" s="47"/>
      <c r="B61">
        <f>+'Ark1'!C1123</f>
        <v>2020</v>
      </c>
      <c r="C61">
        <f>+'Ark1'!L1123</f>
        <v>6</v>
      </c>
      <c r="D61" s="3" t="str">
        <f t="shared" si="15"/>
        <v>O+</v>
      </c>
      <c r="E61">
        <f>+'Ark1'!Q1123</f>
        <v>578</v>
      </c>
      <c r="F61" s="325">
        <f>+'Ark1'!R1123</f>
        <v>7238</v>
      </c>
      <c r="G61" s="194">
        <f>+'Ark1'!AG1123</f>
        <v>29.114784138295743</v>
      </c>
      <c r="H61" s="194">
        <f t="shared" si="12"/>
        <v>2.902584094585162</v>
      </c>
      <c r="I61" s="194">
        <f>+'Ark1'!AH1123</f>
        <v>0.45592705167173264</v>
      </c>
      <c r="J61" s="194"/>
      <c r="K61" s="516"/>
      <c r="L61" s="194"/>
      <c r="M61" s="194"/>
      <c r="N61" s="194"/>
      <c r="O61" s="92">
        <f>+'Ark1'!U1123</f>
        <v>13.723261950815139</v>
      </c>
      <c r="P61" s="194">
        <f t="shared" si="13"/>
        <v>1.4798979226911868E-2</v>
      </c>
      <c r="Q61" s="194"/>
      <c r="R61" s="194"/>
      <c r="S61" s="194"/>
      <c r="T61" s="194"/>
      <c r="U61" s="194"/>
      <c r="V61" s="1">
        <f>+'Ark1'!T1123</f>
        <v>5.4888090632771487</v>
      </c>
      <c r="W61" s="194">
        <f t="shared" si="14"/>
        <v>8.5921312927822235E-2</v>
      </c>
      <c r="X61" s="92">
        <f>+'Ark1'!W1123</f>
        <v>1.9894998618402873</v>
      </c>
      <c r="Y61" s="96"/>
      <c r="Z61" s="11">
        <f>+'Ark1'!X1123</f>
        <v>32.1083172147002</v>
      </c>
      <c r="AA61" s="11">
        <f>+'Ark1'!Y1123</f>
        <v>17.974578612876485</v>
      </c>
      <c r="AB61" s="11">
        <f>+'Ark1'!Z1123</f>
        <v>8.2602964098665623</v>
      </c>
      <c r="AC61" s="71"/>
      <c r="AD61" s="92">
        <f>+'Ark1'!Z1123</f>
        <v>8.2602964098665623</v>
      </c>
      <c r="AE61" s="66">
        <f>+'Ark1'!AB1125</f>
        <v>2.2997789008869862</v>
      </c>
      <c r="AF61" s="140">
        <f>+'Ark1'!AD1125</f>
        <v>62.195189484124761</v>
      </c>
      <c r="AG61" s="92">
        <f t="shared" si="11"/>
        <v>12.522491349480969</v>
      </c>
      <c r="AH61" s="47"/>
      <c r="AI61" s="13"/>
      <c r="AJ61" s="58"/>
    </row>
    <row r="62" spans="1:39" ht="15.6">
      <c r="A62" s="47"/>
      <c r="B62">
        <f>+'Ark1'!C1124</f>
        <v>2020</v>
      </c>
      <c r="C62">
        <f>+'Ark1'!L1124</f>
        <v>7</v>
      </c>
      <c r="D62" s="3" t="str">
        <f t="shared" si="15"/>
        <v>R-</v>
      </c>
      <c r="E62">
        <f>+'Ark1'!Q1124</f>
        <v>0</v>
      </c>
      <c r="F62" s="325">
        <f>+'Ark1'!R1124</f>
        <v>0</v>
      </c>
      <c r="G62" s="194">
        <f>+'Ark1'!AG1124</f>
        <v>0</v>
      </c>
      <c r="H62" s="194">
        <f t="shared" si="12"/>
        <v>0</v>
      </c>
      <c r="I62" s="194">
        <f>+'Ark1'!AH1124</f>
        <v>0</v>
      </c>
      <c r="J62" s="194"/>
      <c r="K62" s="516"/>
      <c r="L62" s="194"/>
      <c r="M62" s="194"/>
      <c r="N62" s="194"/>
      <c r="O62" s="92">
        <f>+'Ark1'!U1124</f>
        <v>0</v>
      </c>
      <c r="P62" s="194">
        <f t="shared" si="13"/>
        <v>0</v>
      </c>
      <c r="Q62" s="194"/>
      <c r="R62" s="194"/>
      <c r="S62" s="194"/>
      <c r="T62" s="194"/>
      <c r="U62" s="194"/>
      <c r="V62" s="1">
        <f>+'Ark1'!T1124</f>
        <v>0</v>
      </c>
      <c r="W62" s="194">
        <f t="shared" si="14"/>
        <v>0</v>
      </c>
      <c r="X62" s="92">
        <f>+'Ark1'!W1124</f>
        <v>0</v>
      </c>
      <c r="Y62" s="96"/>
      <c r="Z62" s="11">
        <f>+'Ark1'!X1124</f>
        <v>0</v>
      </c>
      <c r="AA62" s="11">
        <f>+'Ark1'!Y1124</f>
        <v>0</v>
      </c>
      <c r="AB62" s="11">
        <f>+'Ark1'!Z1124</f>
        <v>0</v>
      </c>
      <c r="AC62" s="71"/>
      <c r="AD62" s="92">
        <f>+'Ark1'!Z1124</f>
        <v>0</v>
      </c>
      <c r="AE62" s="66">
        <f>+'Ark1'!AB1126</f>
        <v>0</v>
      </c>
      <c r="AF62" s="140">
        <f>+'Ark1'!AD1126</f>
        <v>0</v>
      </c>
      <c r="AG62" s="92" t="e">
        <f t="shared" si="11"/>
        <v>#DIV/0!</v>
      </c>
      <c r="AH62" s="47"/>
      <c r="AI62" s="13"/>
      <c r="AJ62" s="58"/>
    </row>
    <row r="63" spans="1:39" ht="15.6">
      <c r="A63" s="47"/>
      <c r="B63">
        <f>+'Ark1'!C1125</f>
        <v>2020</v>
      </c>
      <c r="C63">
        <f>+'Ark1'!L1125</f>
        <v>8</v>
      </c>
      <c r="D63" s="3" t="str">
        <f t="shared" si="15"/>
        <v>R</v>
      </c>
      <c r="E63">
        <f>+'Ark1'!Q1125</f>
        <v>418</v>
      </c>
      <c r="F63" s="325">
        <f>+'Ark1'!R1125</f>
        <v>2662</v>
      </c>
      <c r="G63" s="194">
        <f>+'Ark1'!AG1125</f>
        <v>12.489879481189272</v>
      </c>
      <c r="H63" s="194">
        <f t="shared" si="12"/>
        <v>-1.5338724632130578</v>
      </c>
      <c r="I63" s="194">
        <f>+'Ark1'!AH1125</f>
        <v>0.5259203606311047</v>
      </c>
      <c r="J63" s="194"/>
      <c r="K63" s="516"/>
      <c r="L63" s="194"/>
      <c r="M63" s="194"/>
      <c r="N63" s="194"/>
      <c r="O63" s="92">
        <f>+'Ark1'!U1125</f>
        <v>16.00709616829452</v>
      </c>
      <c r="P63" s="194">
        <f t="shared" si="13"/>
        <v>-1.2209235253597406</v>
      </c>
      <c r="Q63" s="194"/>
      <c r="R63" s="194"/>
      <c r="S63" s="194"/>
      <c r="T63" s="194"/>
      <c r="U63" s="194"/>
      <c r="V63" s="1">
        <f>+'Ark1'!T1125</f>
        <v>6.0165289256198351</v>
      </c>
      <c r="W63" s="194">
        <f t="shared" si="14"/>
        <v>-2.5046566721524499E-2</v>
      </c>
      <c r="X63" s="92">
        <f>+'Ark1'!W1125</f>
        <v>7.5131480090157776</v>
      </c>
      <c r="Y63" s="96"/>
      <c r="Z63" s="11">
        <f>+'Ark1'!X1125</f>
        <v>40.646130728775354</v>
      </c>
      <c r="AA63" s="11">
        <f>+'Ark1'!Y1125</f>
        <v>28.024042073628848</v>
      </c>
      <c r="AB63" s="11">
        <f>+'Ark1'!Z1125</f>
        <v>9.936015189261731</v>
      </c>
      <c r="AC63" s="71"/>
      <c r="AD63" s="92">
        <f>+'Ark1'!Z1125</f>
        <v>9.936015189261731</v>
      </c>
      <c r="AE63" s="66">
        <f>+'Ark1'!AB1127</f>
        <v>0</v>
      </c>
      <c r="AF63" s="140">
        <f>+'Ark1'!AD1127</f>
        <v>0</v>
      </c>
      <c r="AG63" s="92">
        <f t="shared" si="11"/>
        <v>6.3684210526315788</v>
      </c>
      <c r="AH63" s="47"/>
      <c r="AI63" s="2"/>
      <c r="AJ63" s="58"/>
      <c r="AK63" s="5"/>
    </row>
    <row r="64" spans="1:39" ht="15.6">
      <c r="A64" s="47"/>
      <c r="B64">
        <f>+'Ark1'!C1126</f>
        <v>2020</v>
      </c>
      <c r="C64">
        <f>+'Ark1'!L1126</f>
        <v>9</v>
      </c>
      <c r="D64" s="3" t="str">
        <f t="shared" si="15"/>
        <v>R+</v>
      </c>
      <c r="E64">
        <f>+'Ark1'!Q1126</f>
        <v>0</v>
      </c>
      <c r="F64" s="325">
        <f>+'Ark1'!R1126</f>
        <v>0</v>
      </c>
      <c r="G64" s="194">
        <f>+'Ark1'!AG1126</f>
        <v>0</v>
      </c>
      <c r="H64" s="194">
        <f t="shared" si="12"/>
        <v>0</v>
      </c>
      <c r="I64" s="194">
        <f>+'Ark1'!AH1126</f>
        <v>0</v>
      </c>
      <c r="J64" s="194"/>
      <c r="K64" s="516"/>
      <c r="L64" s="194"/>
      <c r="M64" s="194"/>
      <c r="N64" s="194"/>
      <c r="O64" s="92">
        <f>+'Ark1'!U1126</f>
        <v>0</v>
      </c>
      <c r="P64" s="194">
        <f t="shared" si="13"/>
        <v>0</v>
      </c>
      <c r="Q64" s="194"/>
      <c r="R64" s="194"/>
      <c r="S64" s="194"/>
      <c r="T64" s="194"/>
      <c r="U64" s="194"/>
      <c r="V64" s="1">
        <f>+'Ark1'!T1126</f>
        <v>0</v>
      </c>
      <c r="W64" s="194">
        <f t="shared" si="14"/>
        <v>0</v>
      </c>
      <c r="X64" s="92">
        <f>+'Ark1'!W1126</f>
        <v>0</v>
      </c>
      <c r="Y64" s="96"/>
      <c r="Z64" s="11">
        <f>+'Ark1'!X1126</f>
        <v>0</v>
      </c>
      <c r="AA64" s="11">
        <f>+'Ark1'!Y1126</f>
        <v>0</v>
      </c>
      <c r="AB64" s="11">
        <f>+'Ark1'!Z1126</f>
        <v>0</v>
      </c>
      <c r="AC64" s="71"/>
      <c r="AD64" s="92">
        <f>+'Ark1'!Z1126</f>
        <v>0</v>
      </c>
      <c r="AE64" s="66">
        <f>+'Ark1'!AB1128</f>
        <v>2.4684267390241361</v>
      </c>
      <c r="AF64" s="140">
        <f>+'Ark1'!AD1128</f>
        <v>66.809809252620397</v>
      </c>
      <c r="AG64" s="92" t="e">
        <f t="shared" si="11"/>
        <v>#DIV/0!</v>
      </c>
      <c r="AH64" s="47"/>
      <c r="AI64" s="4"/>
      <c r="AJ64" s="58"/>
      <c r="AK64" s="4"/>
      <c r="AL64" s="4"/>
      <c r="AM64" s="4"/>
    </row>
    <row r="65" spans="1:39" ht="15.6">
      <c r="A65" s="47"/>
      <c r="B65">
        <f>+'Ark1'!C1127</f>
        <v>2020</v>
      </c>
      <c r="C65">
        <f>+'Ark1'!L1127</f>
        <v>10</v>
      </c>
      <c r="D65" s="3" t="str">
        <f t="shared" si="15"/>
        <v>U-</v>
      </c>
      <c r="E65">
        <f>+'Ark1'!Q1127</f>
        <v>0</v>
      </c>
      <c r="F65" s="325">
        <f>+'Ark1'!R1127</f>
        <v>0</v>
      </c>
      <c r="G65" s="194">
        <f>+'Ark1'!AG1127</f>
        <v>0</v>
      </c>
      <c r="H65" s="194">
        <f t="shared" si="12"/>
        <v>0</v>
      </c>
      <c r="I65" s="194">
        <f>+'Ark1'!AH1127</f>
        <v>0</v>
      </c>
      <c r="J65" s="194"/>
      <c r="K65" s="516"/>
      <c r="L65" s="194"/>
      <c r="M65" s="194"/>
      <c r="N65" s="194"/>
      <c r="O65" s="92">
        <f>+'Ark1'!U1127</f>
        <v>0</v>
      </c>
      <c r="P65" s="194">
        <f t="shared" si="13"/>
        <v>0</v>
      </c>
      <c r="Q65" s="194"/>
      <c r="R65" s="194"/>
      <c r="S65" s="194"/>
      <c r="T65" s="194"/>
      <c r="U65" s="194"/>
      <c r="V65" s="1">
        <f>+'Ark1'!T1127</f>
        <v>0</v>
      </c>
      <c r="W65" s="194">
        <f t="shared" si="14"/>
        <v>0</v>
      </c>
      <c r="X65" s="92">
        <f>+'Ark1'!W1127</f>
        <v>0</v>
      </c>
      <c r="Y65" s="96"/>
      <c r="Z65" s="11">
        <f>+'Ark1'!X1127</f>
        <v>0</v>
      </c>
      <c r="AA65" s="11">
        <f>+'Ark1'!Y1127</f>
        <v>0</v>
      </c>
      <c r="AB65" s="11">
        <f>+'Ark1'!Z1127</f>
        <v>0</v>
      </c>
      <c r="AC65" s="71"/>
      <c r="AD65" s="92">
        <f>+'Ark1'!Z1127</f>
        <v>0</v>
      </c>
      <c r="AE65" s="66">
        <f>+'Ark1'!AB1129</f>
        <v>0</v>
      </c>
      <c r="AF65" s="140">
        <f>+'Ark1'!AD1129</f>
        <v>0</v>
      </c>
      <c r="AG65" s="92" t="e">
        <f t="shared" si="11"/>
        <v>#DIV/0!</v>
      </c>
      <c r="AH65" s="47"/>
      <c r="AI65" s="4"/>
      <c r="AJ65" s="58"/>
      <c r="AK65" s="13"/>
      <c r="AL65" s="1"/>
      <c r="AM65" s="5"/>
    </row>
    <row r="66" spans="1:39" ht="15.6">
      <c r="A66" s="47"/>
      <c r="B66">
        <f>+'Ark1'!C1128</f>
        <v>2020</v>
      </c>
      <c r="C66">
        <f>+'Ark1'!L1128</f>
        <v>11</v>
      </c>
      <c r="D66" s="3" t="str">
        <f t="shared" si="15"/>
        <v>U</v>
      </c>
      <c r="E66">
        <f>+'Ark1'!Q1128</f>
        <v>35</v>
      </c>
      <c r="F66" s="325">
        <f>+'Ark1'!R1128</f>
        <v>236</v>
      </c>
      <c r="G66" s="194">
        <f>+'Ark1'!AG1128</f>
        <v>1.2282767544719191</v>
      </c>
      <c r="H66" s="194">
        <f t="shared" si="12"/>
        <v>0.21437027376014739</v>
      </c>
      <c r="I66" s="194">
        <f>+'Ark1'!AH1128</f>
        <v>0</v>
      </c>
      <c r="J66" s="194"/>
      <c r="K66" s="516"/>
      <c r="L66" s="194"/>
      <c r="M66" s="194"/>
      <c r="N66" s="194"/>
      <c r="O66" s="92">
        <f>+'Ark1'!U1128</f>
        <v>17.756059322033892</v>
      </c>
      <c r="P66" s="194">
        <f t="shared" si="13"/>
        <v>-3.8601432096116852</v>
      </c>
      <c r="Q66" s="194"/>
      <c r="R66" s="194"/>
      <c r="S66" s="194"/>
      <c r="T66" s="194"/>
      <c r="U66" s="194"/>
      <c r="V66" s="1">
        <f>+'Ark1'!T1128</f>
        <v>5.2161016949152543</v>
      </c>
      <c r="W66" s="194">
        <f t="shared" si="14"/>
        <v>-0.99908817850246745</v>
      </c>
      <c r="X66" s="92">
        <f>+'Ark1'!W1128</f>
        <v>5.9322033898305069</v>
      </c>
      <c r="Y66" s="96"/>
      <c r="Z66" s="11">
        <f>+'Ark1'!X1128</f>
        <v>58.47457627118645</v>
      </c>
      <c r="AA66" s="11">
        <f>+'Ark1'!Y1128</f>
        <v>19.49152542372882</v>
      </c>
      <c r="AB66" s="11">
        <f>+'Ark1'!Z1128</f>
        <v>7.3054298459275646</v>
      </c>
      <c r="AC66" s="71"/>
      <c r="AD66" s="92">
        <f>+'Ark1'!Z1128</f>
        <v>7.3054298459275646</v>
      </c>
      <c r="AE66" s="66">
        <f>+'Ark1'!AB1130</f>
        <v>0</v>
      </c>
      <c r="AF66" s="140">
        <f>+'Ark1'!AD1130</f>
        <v>0</v>
      </c>
      <c r="AG66" s="92">
        <f t="shared" si="11"/>
        <v>6.7428571428571429</v>
      </c>
      <c r="AH66" s="47"/>
      <c r="AI66" s="4"/>
      <c r="AJ66" s="58"/>
      <c r="AK66" s="13"/>
      <c r="AL66" s="1"/>
      <c r="AM66" s="5"/>
    </row>
    <row r="67" spans="1:39" ht="15.6">
      <c r="A67" s="47"/>
      <c r="B67">
        <f>+'Ark1'!C1129</f>
        <v>2020</v>
      </c>
      <c r="C67">
        <f>+'Ark1'!L1129</f>
        <v>12</v>
      </c>
      <c r="D67" s="3" t="str">
        <f t="shared" si="15"/>
        <v>U+</v>
      </c>
      <c r="E67">
        <f>+'Ark1'!Q1129</f>
        <v>0</v>
      </c>
      <c r="F67" s="325">
        <f>+'Ark1'!R1129</f>
        <v>0</v>
      </c>
      <c r="G67" s="194">
        <f>+'Ark1'!AG1129</f>
        <v>0</v>
      </c>
      <c r="H67" s="194">
        <f t="shared" si="12"/>
        <v>0</v>
      </c>
      <c r="I67" s="194">
        <f>+'Ark1'!AH1129</f>
        <v>0</v>
      </c>
      <c r="J67" s="194"/>
      <c r="K67" s="516"/>
      <c r="L67" s="194"/>
      <c r="M67" s="194"/>
      <c r="N67" s="194"/>
      <c r="O67" s="92">
        <f>+'Ark1'!U1129</f>
        <v>0</v>
      </c>
      <c r="P67" s="194">
        <f t="shared" si="13"/>
        <v>0</v>
      </c>
      <c r="Q67" s="194"/>
      <c r="R67" s="194"/>
      <c r="S67" s="194"/>
      <c r="T67" s="194"/>
      <c r="U67" s="194"/>
      <c r="V67" s="1">
        <f>+'Ark1'!T1129</f>
        <v>0</v>
      </c>
      <c r="W67" s="194">
        <f t="shared" si="14"/>
        <v>0</v>
      </c>
      <c r="X67" s="92">
        <f>+'Ark1'!W1129</f>
        <v>0</v>
      </c>
      <c r="Y67" s="96"/>
      <c r="Z67" s="11">
        <f>+'Ark1'!X1129</f>
        <v>0</v>
      </c>
      <c r="AA67" s="11">
        <f>+'Ark1'!Y1129</f>
        <v>0</v>
      </c>
      <c r="AB67" s="11">
        <f>+'Ark1'!Z1129</f>
        <v>0</v>
      </c>
      <c r="AC67" s="71"/>
      <c r="AD67" s="92">
        <f>+'Ark1'!Z1129</f>
        <v>0</v>
      </c>
      <c r="AE67" s="66">
        <f>+'Ark1'!AB1131</f>
        <v>0</v>
      </c>
      <c r="AF67" s="140">
        <f>+'Ark1'!AD1131</f>
        <v>0</v>
      </c>
      <c r="AG67" s="92" t="e">
        <f t="shared" si="11"/>
        <v>#DIV/0!</v>
      </c>
      <c r="AH67" s="47"/>
      <c r="AI67" s="4"/>
      <c r="AJ67" s="58"/>
      <c r="AK67" s="13"/>
      <c r="AL67" s="1"/>
      <c r="AM67" s="5"/>
    </row>
    <row r="68" spans="1:39" ht="15.6">
      <c r="A68" s="47"/>
      <c r="B68">
        <f>+'Ark1'!C1130</f>
        <v>2020</v>
      </c>
      <c r="C68">
        <f>+'Ark1'!L1130</f>
        <v>13</v>
      </c>
      <c r="D68" s="3" t="str">
        <f t="shared" si="15"/>
        <v>E-</v>
      </c>
      <c r="E68">
        <f>+'Ark1'!Q1130</f>
        <v>0</v>
      </c>
      <c r="F68" s="325">
        <f>+'Ark1'!R1130</f>
        <v>0</v>
      </c>
      <c r="G68" s="194">
        <f>+'Ark1'!AG1130</f>
        <v>0</v>
      </c>
      <c r="H68" s="194">
        <f t="shared" si="12"/>
        <v>0</v>
      </c>
      <c r="I68" s="194">
        <f>+'Ark1'!AH1130</f>
        <v>0</v>
      </c>
      <c r="J68" s="194"/>
      <c r="K68" s="516"/>
      <c r="L68" s="194"/>
      <c r="M68" s="194"/>
      <c r="N68" s="194"/>
      <c r="O68" s="92">
        <f>+'Ark1'!U1130</f>
        <v>0</v>
      </c>
      <c r="P68" s="194">
        <f t="shared" si="13"/>
        <v>0</v>
      </c>
      <c r="Q68" s="194"/>
      <c r="R68" s="194"/>
      <c r="S68" s="194"/>
      <c r="T68" s="194"/>
      <c r="U68" s="194"/>
      <c r="V68" s="1">
        <f>+'Ark1'!T1130</f>
        <v>0</v>
      </c>
      <c r="W68" s="194">
        <f t="shared" si="14"/>
        <v>0</v>
      </c>
      <c r="X68" s="92">
        <f>+'Ark1'!W1130</f>
        <v>0</v>
      </c>
      <c r="Y68" s="96"/>
      <c r="Z68" s="11">
        <f>+'Ark1'!X1130</f>
        <v>0</v>
      </c>
      <c r="AA68" s="11">
        <f>+'Ark1'!Y1130</f>
        <v>0</v>
      </c>
      <c r="AB68" s="11">
        <f>+'Ark1'!Z1130</f>
        <v>0</v>
      </c>
      <c r="AC68" s="71"/>
      <c r="AD68" s="92">
        <f>+'Ark1'!Z1130</f>
        <v>0</v>
      </c>
      <c r="AE68" s="66">
        <f>+'Ark1'!AB1132</f>
        <v>0</v>
      </c>
      <c r="AF68" s="140">
        <f>+'Ark1'!AD1132</f>
        <v>0</v>
      </c>
      <c r="AG68" s="92" t="e">
        <f t="shared" si="11"/>
        <v>#DIV/0!</v>
      </c>
      <c r="AH68" s="47"/>
      <c r="AI68" s="4"/>
      <c r="AJ68" s="58"/>
      <c r="AK68" s="13"/>
      <c r="AL68" s="1"/>
      <c r="AM68" s="5"/>
    </row>
    <row r="69" spans="1:39" ht="15.6">
      <c r="A69" s="47"/>
      <c r="B69">
        <f>+'Ark1'!C1131</f>
        <v>2020</v>
      </c>
      <c r="C69">
        <f>+'Ark1'!L1131</f>
        <v>14</v>
      </c>
      <c r="D69" s="3" t="str">
        <f t="shared" si="15"/>
        <v>E</v>
      </c>
      <c r="E69">
        <f>+'Ark1'!Q1131</f>
        <v>0</v>
      </c>
      <c r="F69" s="325">
        <f>+'Ark1'!R1131</f>
        <v>0</v>
      </c>
      <c r="G69" s="194">
        <f>+'Ark1'!AG1131</f>
        <v>0</v>
      </c>
      <c r="H69" s="194">
        <f t="shared" si="12"/>
        <v>-2.4491498600065938E-2</v>
      </c>
      <c r="I69" s="194">
        <f>+'Ark1'!AH1131</f>
        <v>0</v>
      </c>
      <c r="J69" s="194"/>
      <c r="K69" s="516"/>
      <c r="L69" s="194"/>
      <c r="M69" s="194"/>
      <c r="N69" s="194"/>
      <c r="O69" s="92">
        <f>+'Ark1'!U1131</f>
        <v>0</v>
      </c>
      <c r="P69" s="194">
        <f t="shared" si="13"/>
        <v>-27.5</v>
      </c>
      <c r="Q69" s="194"/>
      <c r="R69" s="194"/>
      <c r="S69" s="194"/>
      <c r="T69" s="194"/>
      <c r="U69" s="194"/>
      <c r="V69" s="1">
        <f>+'Ark1'!T1131</f>
        <v>0</v>
      </c>
      <c r="W69" s="194">
        <f t="shared" si="14"/>
        <v>-10</v>
      </c>
      <c r="X69" s="92">
        <f>+'Ark1'!W1131</f>
        <v>0</v>
      </c>
      <c r="Y69" s="96"/>
      <c r="Z69" s="11">
        <f>+'Ark1'!X1131</f>
        <v>0</v>
      </c>
      <c r="AA69" s="11">
        <f>+'Ark1'!Y1131</f>
        <v>0</v>
      </c>
      <c r="AB69" s="11">
        <f>+'Ark1'!Z1131</f>
        <v>0</v>
      </c>
      <c r="AC69" s="71"/>
      <c r="AD69" s="92">
        <f>+'Ark1'!Z1131</f>
        <v>0</v>
      </c>
      <c r="AE69" s="66">
        <f>+'Ark1'!AB1133</f>
        <v>0.95845659956747042</v>
      </c>
      <c r="AF69" s="140">
        <f>+'Ark1'!AD1133</f>
        <v>38.053127496834705</v>
      </c>
      <c r="AG69" s="92" t="e">
        <f t="shared" si="11"/>
        <v>#DIV/0!</v>
      </c>
      <c r="AH69" s="47"/>
      <c r="AI69" s="4"/>
      <c r="AJ69" s="58"/>
      <c r="AK69" s="13"/>
      <c r="AL69" s="13"/>
      <c r="AM69" s="5"/>
    </row>
    <row r="70" spans="1:39" ht="15.6">
      <c r="A70" s="47"/>
      <c r="B70">
        <f>+'Ark1'!C1132</f>
        <v>2020</v>
      </c>
      <c r="C70">
        <f>+'Ark1'!L1132</f>
        <v>15</v>
      </c>
      <c r="D70" s="3" t="str">
        <f t="shared" si="15"/>
        <v>E+</v>
      </c>
      <c r="E70">
        <f>+'Ark1'!Q1132</f>
        <v>0</v>
      </c>
      <c r="F70" s="325">
        <f>+'Ark1'!R1132</f>
        <v>0</v>
      </c>
      <c r="G70" s="194">
        <f>+'Ark1'!AG1132</f>
        <v>0</v>
      </c>
      <c r="H70" s="194">
        <f t="shared" si="12"/>
        <v>0</v>
      </c>
      <c r="I70" s="194">
        <f>+'Ark1'!AH1132</f>
        <v>0</v>
      </c>
      <c r="J70" s="194"/>
      <c r="K70" s="516"/>
      <c r="L70" s="194"/>
      <c r="M70" s="194"/>
      <c r="N70" s="194"/>
      <c r="O70" s="92">
        <f>+'Ark1'!U1132</f>
        <v>0</v>
      </c>
      <c r="P70" s="194">
        <f t="shared" si="13"/>
        <v>0</v>
      </c>
      <c r="Q70" s="194"/>
      <c r="R70" s="194"/>
      <c r="S70" s="194"/>
      <c r="T70" s="194"/>
      <c r="U70" s="194"/>
      <c r="V70" s="1">
        <f>+'Ark1'!T1132</f>
        <v>0</v>
      </c>
      <c r="W70" s="194">
        <f t="shared" si="14"/>
        <v>0</v>
      </c>
      <c r="X70" s="92">
        <f>+'Ark1'!W1132</f>
        <v>0</v>
      </c>
      <c r="Y70" s="96"/>
      <c r="Z70" s="11">
        <f>+'Ark1'!X1132</f>
        <v>0</v>
      </c>
      <c r="AA70" s="11">
        <f>+'Ark1'!Y1132</f>
        <v>0</v>
      </c>
      <c r="AB70" s="11">
        <f>+'Ark1'!Z1132</f>
        <v>0</v>
      </c>
      <c r="AC70" s="71"/>
      <c r="AD70" s="92">
        <f>+'Ark1'!Z1132</f>
        <v>0</v>
      </c>
      <c r="AE70" s="66">
        <f>+'Ark1'!AB1134</f>
        <v>1.439019790744259</v>
      </c>
      <c r="AF70" s="140">
        <f>+'Ark1'!AD1134</f>
        <v>40.410576417851026</v>
      </c>
      <c r="AG70" s="92" t="e">
        <f t="shared" si="11"/>
        <v>#DIV/0!</v>
      </c>
      <c r="AH70" s="47"/>
      <c r="AI70" s="4"/>
      <c r="AJ70" s="58"/>
      <c r="AK70" s="13"/>
      <c r="AL70" s="13"/>
      <c r="AM70" s="5"/>
    </row>
    <row r="71" spans="1:39" ht="15.6">
      <c r="A71" s="47"/>
      <c r="B71" s="53">
        <f>+'Ark1'!C1133</f>
        <v>2019</v>
      </c>
      <c r="C71" s="53">
        <f>+'Ark1'!L1133</f>
        <v>1</v>
      </c>
      <c r="D71" s="65" t="s">
        <v>28</v>
      </c>
      <c r="E71" s="53">
        <f>+'Ark1'!Q1133</f>
        <v>109</v>
      </c>
      <c r="F71" s="357">
        <f>+'Ark1'!R1133</f>
        <v>286</v>
      </c>
      <c r="G71" s="176">
        <f>+'Ark1'!AG1133</f>
        <v>0.88430043878672016</v>
      </c>
      <c r="H71" s="176">
        <f t="shared" si="12"/>
        <v>-8.7418473306712152E-2</v>
      </c>
      <c r="I71" s="176">
        <f>+'Ark1'!AH1133</f>
        <v>0</v>
      </c>
      <c r="J71" s="176"/>
      <c r="K71" s="517"/>
      <c r="L71" s="176"/>
      <c r="M71" s="176"/>
      <c r="N71" s="176"/>
      <c r="O71" s="155">
        <f>+'Ark1'!U1133</f>
        <v>10.415314685314685</v>
      </c>
      <c r="P71" s="176">
        <f t="shared" si="13"/>
        <v>0.5525821271751532</v>
      </c>
      <c r="Q71" s="176"/>
      <c r="R71" s="176"/>
      <c r="S71" s="176"/>
      <c r="T71" s="176"/>
      <c r="U71" s="176"/>
      <c r="V71" s="55">
        <f>+'Ark1'!T1133</f>
        <v>2.3461538461538471</v>
      </c>
      <c r="W71" s="176">
        <f t="shared" si="14"/>
        <v>0.11068872987477718</v>
      </c>
      <c r="X71" s="155">
        <f>+'Ark1'!W1133</f>
        <v>0</v>
      </c>
      <c r="Y71" s="96"/>
      <c r="Z71" s="74">
        <f>+'Ark1'!X1133</f>
        <v>27.272727272727277</v>
      </c>
      <c r="AA71" s="74">
        <f>+'Ark1'!Y1133</f>
        <v>1.0489510489510487</v>
      </c>
      <c r="AB71" s="74">
        <f>+'Ark1'!Z1133</f>
        <v>6.3817410326075379</v>
      </c>
      <c r="AC71" s="71"/>
      <c r="AD71" s="155">
        <f>+'Ark1'!Z1133</f>
        <v>6.3817410326075379</v>
      </c>
      <c r="AE71" s="66">
        <f>+'Ark1'!AB1135</f>
        <v>1.6833232535741101</v>
      </c>
      <c r="AF71" s="140">
        <f>+'Ark1'!AD1135</f>
        <v>38.490739220882794</v>
      </c>
      <c r="AG71" s="155">
        <f t="shared" si="11"/>
        <v>2.6238532110091741</v>
      </c>
      <c r="AH71" s="47"/>
      <c r="AI71" s="4"/>
      <c r="AJ71" s="58"/>
      <c r="AK71" s="13"/>
      <c r="AL71" s="13"/>
      <c r="AM71" s="5"/>
    </row>
    <row r="72" spans="1:39" ht="15.6">
      <c r="A72" s="47"/>
      <c r="B72" s="53">
        <f>+'Ark1'!C1134</f>
        <v>2019</v>
      </c>
      <c r="C72" s="53">
        <f>+'Ark1'!L1134</f>
        <v>2</v>
      </c>
      <c r="D72" s="65" t="s">
        <v>29</v>
      </c>
      <c r="E72" s="53">
        <f>+'Ark1'!Q1134</f>
        <v>293</v>
      </c>
      <c r="F72" s="357">
        <f>+'Ark1'!R1134</f>
        <v>1351</v>
      </c>
      <c r="G72" s="176">
        <f>+'Ark1'!AG1134</f>
        <v>4.5189160163654236</v>
      </c>
      <c r="H72" s="176">
        <f t="shared" si="12"/>
        <v>-0.11074413691835083</v>
      </c>
      <c r="I72" s="176">
        <f>+'Ark1'!AH1134</f>
        <v>0.44411547002220592</v>
      </c>
      <c r="J72" s="176"/>
      <c r="K72" s="517"/>
      <c r="L72" s="176"/>
      <c r="M72" s="176"/>
      <c r="N72" s="176"/>
      <c r="O72" s="155">
        <f>+'Ark1'!U1134</f>
        <v>11.26723908216136</v>
      </c>
      <c r="P72" s="176">
        <f t="shared" si="13"/>
        <v>-0.55761095441507535</v>
      </c>
      <c r="Q72" s="176"/>
      <c r="R72" s="176"/>
      <c r="S72" s="176"/>
      <c r="T72" s="176"/>
      <c r="U72" s="176"/>
      <c r="V72" s="55">
        <f>+'Ark1'!T1134</f>
        <v>2.8127313101406366</v>
      </c>
      <c r="W72" s="176">
        <f t="shared" si="14"/>
        <v>3.8773738816569203E-2</v>
      </c>
      <c r="X72" s="155">
        <f>+'Ark1'!W1134</f>
        <v>7.4019245003700981E-2</v>
      </c>
      <c r="Y72" s="96"/>
      <c r="Z72" s="74">
        <f>+'Ark1'!X1134</f>
        <v>32.346410066617324</v>
      </c>
      <c r="AA72" s="74">
        <f>+'Ark1'!Y1134</f>
        <v>1.9985196150999265</v>
      </c>
      <c r="AB72" s="74">
        <f>+'Ark1'!Z1134</f>
        <v>6.6242789198394094</v>
      </c>
      <c r="AC72" s="71"/>
      <c r="AD72" s="155">
        <f>+'Ark1'!Z1134</f>
        <v>6.6242789198394094</v>
      </c>
      <c r="AE72" s="66">
        <f>+'Ark1'!AB1136</f>
        <v>1.7337656987496071</v>
      </c>
      <c r="AF72" s="140">
        <f>+'Ark1'!AD1136</f>
        <v>37.917772996464365</v>
      </c>
      <c r="AG72" s="155">
        <f t="shared" si="11"/>
        <v>4.6109215017064846</v>
      </c>
      <c r="AH72" s="47"/>
      <c r="AI72" s="4"/>
      <c r="AJ72" s="58"/>
      <c r="AK72" s="13"/>
      <c r="AL72" s="13"/>
      <c r="AM72" s="5"/>
    </row>
    <row r="73" spans="1:39" ht="15.6">
      <c r="A73" s="47"/>
      <c r="B73" s="53">
        <f>+'Ark1'!C1135</f>
        <v>2019</v>
      </c>
      <c r="C73" s="53">
        <f>+'Ark1'!L1135</f>
        <v>3</v>
      </c>
      <c r="D73" s="65" t="s">
        <v>30</v>
      </c>
      <c r="E73" s="53">
        <f>+'Ark1'!Q1135</f>
        <v>371</v>
      </c>
      <c r="F73" s="357">
        <f>+'Ark1'!R1135</f>
        <v>2306</v>
      </c>
      <c r="G73" s="176">
        <f>+'Ark1'!AG1135</f>
        <v>7.6458183749650175</v>
      </c>
      <c r="H73" s="176">
        <f t="shared" si="12"/>
        <v>-1.4899999915758144</v>
      </c>
      <c r="I73" s="176">
        <f>+'Ark1'!AH1135</f>
        <v>0.47701647875108411</v>
      </c>
      <c r="J73" s="176"/>
      <c r="K73" s="517"/>
      <c r="L73" s="176"/>
      <c r="M73" s="176"/>
      <c r="N73" s="176"/>
      <c r="O73" s="155">
        <f>+'Ark1'!U1135</f>
        <v>11.168716392020816</v>
      </c>
      <c r="P73" s="176">
        <f t="shared" si="13"/>
        <v>-1.1852456529055804</v>
      </c>
      <c r="Q73" s="176"/>
      <c r="R73" s="176"/>
      <c r="S73" s="176"/>
      <c r="T73" s="176"/>
      <c r="U73" s="176"/>
      <c r="V73" s="55">
        <f>+'Ark1'!T1135</f>
        <v>3.4891587163920206</v>
      </c>
      <c r="W73" s="176">
        <f t="shared" si="14"/>
        <v>6.15831935415172E-2</v>
      </c>
      <c r="X73" s="155">
        <f>+'Ark1'!W1135</f>
        <v>0</v>
      </c>
      <c r="Y73" s="96"/>
      <c r="Z73" s="74">
        <f>+'Ark1'!X1135</f>
        <v>31.439722463139635</v>
      </c>
      <c r="AA73" s="74">
        <f>+'Ark1'!Y1135</f>
        <v>2.8620988725065044</v>
      </c>
      <c r="AB73" s="74">
        <f>+'Ark1'!Z1135</f>
        <v>6.688835684204439</v>
      </c>
      <c r="AC73" s="71"/>
      <c r="AD73" s="155">
        <f>+'Ark1'!Z1135</f>
        <v>6.688835684204439</v>
      </c>
      <c r="AE73" s="66">
        <f>+'Ark1'!AB1137</f>
        <v>1.6972590354117012</v>
      </c>
      <c r="AF73" s="140">
        <f>+'Ark1'!AD1137</f>
        <v>29.668975936340313</v>
      </c>
      <c r="AG73" s="155">
        <f t="shared" si="11"/>
        <v>6.2156334231805932</v>
      </c>
      <c r="AH73" s="47"/>
      <c r="AI73" s="4"/>
      <c r="AJ73" s="58"/>
      <c r="AK73" s="13"/>
      <c r="AL73" s="5"/>
      <c r="AM73" s="5"/>
    </row>
    <row r="74" spans="1:39" ht="15.6">
      <c r="A74" s="47"/>
      <c r="B74" s="53">
        <f>+'Ark1'!C1136</f>
        <v>2019</v>
      </c>
      <c r="C74" s="53">
        <f>+'Ark1'!L1136</f>
        <v>4</v>
      </c>
      <c r="D74" s="65" t="s">
        <v>31</v>
      </c>
      <c r="E74" s="53">
        <f>+'Ark1'!Q1136</f>
        <v>447</v>
      </c>
      <c r="F74" s="357">
        <f>+'Ark1'!R1136</f>
        <v>4305</v>
      </c>
      <c r="G74" s="176">
        <f>+'Ark1'!AG1136</f>
        <v>13.937467652667676</v>
      </c>
      <c r="H74" s="176">
        <f t="shared" si="12"/>
        <v>-6.582964664066715E-2</v>
      </c>
      <c r="I74" s="176">
        <f>+'Ark1'!AH1136</f>
        <v>0.53426248548199762</v>
      </c>
      <c r="J74" s="176"/>
      <c r="K74" s="517"/>
      <c r="L74" s="176"/>
      <c r="M74" s="176"/>
      <c r="N74" s="176"/>
      <c r="O74" s="155">
        <f>+'Ark1'!U1136</f>
        <v>10.905593495934957</v>
      </c>
      <c r="P74" s="176">
        <f t="shared" si="13"/>
        <v>-0.37823987586287267</v>
      </c>
      <c r="Q74" s="176"/>
      <c r="R74" s="176"/>
      <c r="S74" s="176"/>
      <c r="T74" s="176"/>
      <c r="U74" s="176"/>
      <c r="V74" s="55">
        <f>+'Ark1'!T1136</f>
        <v>4.1038327526132399</v>
      </c>
      <c r="W74" s="176">
        <f t="shared" si="14"/>
        <v>0.14698991854908083</v>
      </c>
      <c r="X74" s="155">
        <f>+'Ark1'!W1136</f>
        <v>4.6457607433217189E-2</v>
      </c>
      <c r="Y74" s="96"/>
      <c r="Z74" s="74">
        <f>+'Ark1'!X1136</f>
        <v>25.57491289198606</v>
      </c>
      <c r="AA74" s="74">
        <f>+'Ark1'!Y1136</f>
        <v>4.9941927990708495</v>
      </c>
      <c r="AB74" s="74">
        <f>+'Ark1'!Z1136</f>
        <v>6.5828247206510548</v>
      </c>
      <c r="AC74" s="71"/>
      <c r="AD74" s="155">
        <f>+'Ark1'!Z1136</f>
        <v>6.5828247206510548</v>
      </c>
      <c r="AE74" s="66">
        <f>+'Ark1'!AB1138</f>
        <v>1.8899018410407904</v>
      </c>
      <c r="AF74" s="140">
        <f>+'Ark1'!AD1138</f>
        <v>48.252057291640838</v>
      </c>
      <c r="AG74" s="155">
        <f t="shared" si="11"/>
        <v>9.6308724832214772</v>
      </c>
      <c r="AH74" s="47"/>
      <c r="AI74" s="4"/>
      <c r="AJ74" s="58"/>
      <c r="AK74" s="13"/>
      <c r="AL74" s="5"/>
      <c r="AM74" s="5"/>
    </row>
    <row r="75" spans="1:39" ht="15.6">
      <c r="A75" s="47"/>
      <c r="B75" s="53">
        <f>+'Ark1'!C1137</f>
        <v>2019</v>
      </c>
      <c r="C75" s="53">
        <f>+'Ark1'!L1137</f>
        <v>5</v>
      </c>
      <c r="D75" s="65" t="s">
        <v>404</v>
      </c>
      <c r="E75" s="53">
        <f>+'Ark1'!Q1137</f>
        <v>563</v>
      </c>
      <c r="F75" s="357">
        <f>+'Ark1'!R1137</f>
        <v>9594</v>
      </c>
      <c r="G75" s="176">
        <f>+'Ark1'!AG1137</f>
        <v>31.739147549790431</v>
      </c>
      <c r="H75" s="176">
        <f t="shared" si="12"/>
        <v>2.0353485698550173</v>
      </c>
      <c r="I75" s="176">
        <f>+'Ark1'!AH1137</f>
        <v>0.48988951427975824</v>
      </c>
      <c r="J75" s="176"/>
      <c r="K75" s="517"/>
      <c r="L75" s="176"/>
      <c r="M75" s="176"/>
      <c r="N75" s="176"/>
      <c r="O75" s="155">
        <f>+'Ark1'!U1137</f>
        <v>11.143821138211424</v>
      </c>
      <c r="P75" s="176">
        <f t="shared" si="13"/>
        <v>0.12708754993864879</v>
      </c>
      <c r="Q75" s="176"/>
      <c r="R75" s="176"/>
      <c r="S75" s="176"/>
      <c r="T75" s="176"/>
      <c r="U75" s="176"/>
      <c r="V75" s="55">
        <f>+'Ark1'!T1137</f>
        <v>4.8878465707733989</v>
      </c>
      <c r="W75" s="176">
        <f t="shared" si="14"/>
        <v>0.1840012340408741</v>
      </c>
      <c r="X75" s="155">
        <f>+'Ark1'!W1137</f>
        <v>0.34396497811131954</v>
      </c>
      <c r="Y75" s="96"/>
      <c r="Z75" s="74">
        <f>+'Ark1'!X1137</f>
        <v>23.514696685428397</v>
      </c>
      <c r="AA75" s="74">
        <f>+'Ark1'!Y1137</f>
        <v>7.6401917865332516</v>
      </c>
      <c r="AB75" s="74">
        <f>+'Ark1'!Z1137</f>
        <v>6.885934176623314</v>
      </c>
      <c r="AC75" s="71"/>
      <c r="AD75" s="155">
        <f>+'Ark1'!Z1137</f>
        <v>6.885934176623314</v>
      </c>
      <c r="AE75" s="66">
        <f>+'Ark1'!AB1139</f>
        <v>0</v>
      </c>
      <c r="AF75" s="140">
        <f>+'Ark1'!AD1139</f>
        <v>0</v>
      </c>
      <c r="AG75" s="155">
        <f t="shared" si="11"/>
        <v>17.040852575488454</v>
      </c>
      <c r="AH75" s="47"/>
      <c r="AI75" s="4"/>
      <c r="AJ75" s="58"/>
      <c r="AK75" s="13"/>
      <c r="AL75" s="5"/>
      <c r="AM75" s="5"/>
    </row>
    <row r="76" spans="1:39" ht="15.6">
      <c r="A76" s="47"/>
      <c r="B76" s="53">
        <f>+'Ark1'!C1138</f>
        <v>2019</v>
      </c>
      <c r="C76" s="53">
        <f>+'Ark1'!L1138</f>
        <v>6</v>
      </c>
      <c r="D76" s="65" t="s">
        <v>32</v>
      </c>
      <c r="E76" s="53">
        <f>+'Ark1'!Q1138</f>
        <v>558</v>
      </c>
      <c r="F76" s="357">
        <f>+'Ark1'!R1138</f>
        <v>6441</v>
      </c>
      <c r="G76" s="176">
        <f>+'Ark1'!AG1138</f>
        <v>26.212200043710581</v>
      </c>
      <c r="H76" s="176">
        <f t="shared" ref="H76:H130" si="16">+G76-G91</f>
        <v>-0.6542678119745986</v>
      </c>
      <c r="I76" s="176">
        <f>+'Ark1'!AH1138</f>
        <v>0.85390467318739316</v>
      </c>
      <c r="J76" s="176"/>
      <c r="K76" s="517"/>
      <c r="L76" s="176"/>
      <c r="M76" s="176"/>
      <c r="N76" s="176"/>
      <c r="O76" s="155">
        <f>+'Ark1'!U1138</f>
        <v>13.708462971588228</v>
      </c>
      <c r="P76" s="176">
        <f t="shared" ref="P76:P130" si="17">+O76-O91</f>
        <v>0.94588882192834589</v>
      </c>
      <c r="Q76" s="176"/>
      <c r="R76" s="176"/>
      <c r="S76" s="176"/>
      <c r="T76" s="176"/>
      <c r="U76" s="176"/>
      <c r="V76" s="55">
        <f>+'Ark1'!T1138</f>
        <v>5.4028877503493264</v>
      </c>
      <c r="W76" s="176">
        <f t="shared" ref="W76:W130" si="18">+V76-V91</f>
        <v>0.13241155987313569</v>
      </c>
      <c r="X76" s="155">
        <f>+'Ark1'!W1138</f>
        <v>2.0959478341872382</v>
      </c>
      <c r="Y76" s="96"/>
      <c r="Z76" s="74">
        <f>+'Ark1'!X1138</f>
        <v>31.439217512808568</v>
      </c>
      <c r="AA76" s="74">
        <f>+'Ark1'!Y1138</f>
        <v>16.860735910572888</v>
      </c>
      <c r="AB76" s="74">
        <f>+'Ark1'!Z1138</f>
        <v>8.1529821380350871</v>
      </c>
      <c r="AC76" s="71"/>
      <c r="AD76" s="155">
        <f>+'Ark1'!Z1138</f>
        <v>8.1529821380350871</v>
      </c>
      <c r="AE76" s="66">
        <f>+'Ark1'!AB1140</f>
        <v>2.3112369710189005</v>
      </c>
      <c r="AF76" s="140">
        <f>+'Ark1'!AD1140</f>
        <v>62.747131970358609</v>
      </c>
      <c r="AG76" s="155">
        <f t="shared" si="11"/>
        <v>11.543010752688172</v>
      </c>
      <c r="AH76" s="47"/>
      <c r="AI76" s="4"/>
      <c r="AJ76" s="58"/>
      <c r="AK76" s="13"/>
      <c r="AL76" s="5"/>
      <c r="AM76" s="5"/>
    </row>
    <row r="77" spans="1:39" ht="15.6">
      <c r="A77" s="47"/>
      <c r="B77" s="53">
        <f>+'Ark1'!C1139</f>
        <v>2019</v>
      </c>
      <c r="C77" s="53">
        <f>+'Ark1'!L1139</f>
        <v>7</v>
      </c>
      <c r="D77" s="65" t="s">
        <v>33</v>
      </c>
      <c r="E77" s="53">
        <f>+'Ark1'!Q1139</f>
        <v>0</v>
      </c>
      <c r="F77" s="357">
        <f>+'Ark1'!R1139</f>
        <v>0</v>
      </c>
      <c r="G77" s="176">
        <f>+'Ark1'!AG1139</f>
        <v>0</v>
      </c>
      <c r="H77" s="176">
        <f t="shared" si="16"/>
        <v>0</v>
      </c>
      <c r="I77" s="176">
        <f>+'Ark1'!AH1139</f>
        <v>0</v>
      </c>
      <c r="J77" s="176"/>
      <c r="K77" s="517"/>
      <c r="L77" s="176"/>
      <c r="M77" s="176"/>
      <c r="N77" s="176"/>
      <c r="O77" s="155">
        <f>+'Ark1'!U1139</f>
        <v>0</v>
      </c>
      <c r="P77" s="176">
        <f t="shared" si="17"/>
        <v>0</v>
      </c>
      <c r="Q77" s="176"/>
      <c r="R77" s="176"/>
      <c r="S77" s="176"/>
      <c r="T77" s="176"/>
      <c r="U77" s="176"/>
      <c r="V77" s="55">
        <f>+'Ark1'!T1139</f>
        <v>0</v>
      </c>
      <c r="W77" s="176">
        <f t="shared" si="18"/>
        <v>0</v>
      </c>
      <c r="X77" s="155">
        <f>+'Ark1'!W1139</f>
        <v>0</v>
      </c>
      <c r="Y77" s="96"/>
      <c r="Z77" s="74">
        <f>+'Ark1'!X1139</f>
        <v>0</v>
      </c>
      <c r="AA77" s="74">
        <f>+'Ark1'!Y1139</f>
        <v>0</v>
      </c>
      <c r="AB77" s="74">
        <f>+'Ark1'!Z1139</f>
        <v>0</v>
      </c>
      <c r="AC77" s="71"/>
      <c r="AD77" s="155">
        <f>+'Ark1'!Z1139</f>
        <v>0</v>
      </c>
      <c r="AE77" s="66">
        <f>+'Ark1'!AB1141</f>
        <v>0</v>
      </c>
      <c r="AF77" s="140">
        <f>+'Ark1'!AD1141</f>
        <v>0</v>
      </c>
      <c r="AG77" s="155" t="e">
        <f t="shared" si="11"/>
        <v>#DIV/0!</v>
      </c>
      <c r="AH77" s="47"/>
      <c r="AI77" s="4"/>
      <c r="AJ77" s="58"/>
      <c r="AK77" s="13"/>
      <c r="AL77" s="5"/>
      <c r="AM77" s="5"/>
    </row>
    <row r="78" spans="1:39" ht="15.6">
      <c r="A78" s="47"/>
      <c r="B78" s="53">
        <f>+'Ark1'!C1140</f>
        <v>2019</v>
      </c>
      <c r="C78" s="53">
        <f>+'Ark1'!L1140</f>
        <v>8</v>
      </c>
      <c r="D78" s="65" t="s">
        <v>34</v>
      </c>
      <c r="E78" s="53">
        <f>+'Ark1'!Q1140</f>
        <v>398</v>
      </c>
      <c r="F78" s="357">
        <f>+'Ark1'!R1140</f>
        <v>2742</v>
      </c>
      <c r="G78" s="176">
        <f>+'Ark1'!AG1140</f>
        <v>14.02375194440233</v>
      </c>
      <c r="H78" s="176">
        <f t="shared" si="16"/>
        <v>0.23298933732193206</v>
      </c>
      <c r="I78" s="176">
        <f>+'Ark1'!AH1140</f>
        <v>1.0211524434719184</v>
      </c>
      <c r="J78" s="176"/>
      <c r="K78" s="517"/>
      <c r="L78" s="176"/>
      <c r="M78" s="176"/>
      <c r="N78" s="176"/>
      <c r="O78" s="155">
        <f>+'Ark1'!U1140</f>
        <v>17.228019693654261</v>
      </c>
      <c r="P78" s="176">
        <f t="shared" si="17"/>
        <v>1.7404738589807121</v>
      </c>
      <c r="Q78" s="176"/>
      <c r="R78" s="176"/>
      <c r="S78" s="176"/>
      <c r="T78" s="176"/>
      <c r="U78" s="176"/>
      <c r="V78" s="55">
        <f>+'Ark1'!T1140</f>
        <v>6.0415754923413596</v>
      </c>
      <c r="W78" s="176">
        <f t="shared" si="18"/>
        <v>0.28184567568005114</v>
      </c>
      <c r="X78" s="155">
        <f>+'Ark1'!W1140</f>
        <v>7.6586433260393854</v>
      </c>
      <c r="Y78" s="96"/>
      <c r="Z78" s="74">
        <f>+'Ark1'!X1140</f>
        <v>46.097738876732315</v>
      </c>
      <c r="AA78" s="74">
        <f>+'Ark1'!Y1140</f>
        <v>29.066374908825676</v>
      </c>
      <c r="AB78" s="74">
        <f>+'Ark1'!Z1140</f>
        <v>9.5488304710597181</v>
      </c>
      <c r="AC78" s="71"/>
      <c r="AD78" s="155">
        <f>+'Ark1'!Z1140</f>
        <v>9.5488304710597181</v>
      </c>
      <c r="AE78" s="66">
        <f>+'Ark1'!AB1142</f>
        <v>0</v>
      </c>
      <c r="AF78" s="140">
        <f>+'Ark1'!AD1142</f>
        <v>0</v>
      </c>
      <c r="AG78" s="155">
        <f t="shared" si="11"/>
        <v>6.8894472361809047</v>
      </c>
      <c r="AH78" s="47"/>
      <c r="AI78" s="4"/>
      <c r="AJ78" s="58"/>
      <c r="AK78" s="13"/>
      <c r="AL78" s="5"/>
      <c r="AM78" s="5"/>
    </row>
    <row r="79" spans="1:39" ht="15.6">
      <c r="A79" s="47"/>
      <c r="B79" s="53">
        <f>+'Ark1'!C1141</f>
        <v>2019</v>
      </c>
      <c r="C79" s="53">
        <f>+'Ark1'!L1141</f>
        <v>9</v>
      </c>
      <c r="D79" s="65" t="s">
        <v>35</v>
      </c>
      <c r="E79" s="53">
        <f>+'Ark1'!Q1141</f>
        <v>0</v>
      </c>
      <c r="F79" s="357">
        <f>+'Ark1'!R1141</f>
        <v>0</v>
      </c>
      <c r="G79" s="176">
        <f>+'Ark1'!AG1141</f>
        <v>0</v>
      </c>
      <c r="H79" s="176">
        <f t="shared" si="16"/>
        <v>0</v>
      </c>
      <c r="I79" s="176">
        <f>+'Ark1'!AH1141</f>
        <v>0</v>
      </c>
      <c r="J79" s="176"/>
      <c r="K79" s="517"/>
      <c r="L79" s="176"/>
      <c r="M79" s="176"/>
      <c r="N79" s="176"/>
      <c r="O79" s="155">
        <f>+'Ark1'!U1141</f>
        <v>0</v>
      </c>
      <c r="P79" s="176">
        <f t="shared" si="17"/>
        <v>0</v>
      </c>
      <c r="Q79" s="176"/>
      <c r="R79" s="176"/>
      <c r="S79" s="176"/>
      <c r="T79" s="176"/>
      <c r="U79" s="176"/>
      <c r="V79" s="55">
        <f>+'Ark1'!T1141</f>
        <v>0</v>
      </c>
      <c r="W79" s="176">
        <f t="shared" si="18"/>
        <v>0</v>
      </c>
      <c r="X79" s="155">
        <f>+'Ark1'!W1141</f>
        <v>0</v>
      </c>
      <c r="Y79" s="96"/>
      <c r="Z79" s="74">
        <f>+'Ark1'!X1141</f>
        <v>0</v>
      </c>
      <c r="AA79" s="74">
        <f>+'Ark1'!Y1141</f>
        <v>0</v>
      </c>
      <c r="AB79" s="74">
        <f>+'Ark1'!Z1141</f>
        <v>0</v>
      </c>
      <c r="AC79" s="71"/>
      <c r="AD79" s="155">
        <f>+'Ark1'!Z1141</f>
        <v>0</v>
      </c>
      <c r="AE79" s="66">
        <f>+'Ark1'!AB1143</f>
        <v>1.7550713936645077</v>
      </c>
      <c r="AF79" s="140">
        <f>+'Ark1'!AD1143</f>
        <v>55.236494559678256</v>
      </c>
      <c r="AG79" s="155" t="e">
        <f t="shared" si="11"/>
        <v>#DIV/0!</v>
      </c>
      <c r="AH79" s="47"/>
      <c r="AI79" s="4"/>
      <c r="AJ79" s="58"/>
      <c r="AK79" s="13"/>
      <c r="AL79" s="5"/>
      <c r="AM79" s="5"/>
    </row>
    <row r="80" spans="1:39" ht="15.6">
      <c r="A80" s="47"/>
      <c r="B80" s="53">
        <f>+'Ark1'!C1142</f>
        <v>2019</v>
      </c>
      <c r="C80" s="53">
        <f>+'Ark1'!L1142</f>
        <v>10</v>
      </c>
      <c r="D80" s="65" t="s">
        <v>36</v>
      </c>
      <c r="E80" s="53">
        <f>+'Ark1'!Q1142</f>
        <v>0</v>
      </c>
      <c r="F80" s="357">
        <f>+'Ark1'!R1142</f>
        <v>0</v>
      </c>
      <c r="G80" s="176">
        <f>+'Ark1'!AG1142</f>
        <v>0</v>
      </c>
      <c r="H80" s="176">
        <f t="shared" si="16"/>
        <v>0</v>
      </c>
      <c r="I80" s="176">
        <f>+'Ark1'!AH1142</f>
        <v>0</v>
      </c>
      <c r="J80" s="176"/>
      <c r="K80" s="517"/>
      <c r="L80" s="176"/>
      <c r="M80" s="176"/>
      <c r="N80" s="176"/>
      <c r="O80" s="155">
        <f>+'Ark1'!U1142</f>
        <v>0</v>
      </c>
      <c r="P80" s="176">
        <f t="shared" si="17"/>
        <v>0</v>
      </c>
      <c r="Q80" s="176"/>
      <c r="R80" s="176"/>
      <c r="S80" s="176"/>
      <c r="T80" s="176"/>
      <c r="U80" s="176"/>
      <c r="V80" s="55">
        <f>+'Ark1'!T1142</f>
        <v>0</v>
      </c>
      <c r="W80" s="176">
        <f t="shared" si="18"/>
        <v>0</v>
      </c>
      <c r="X80" s="155">
        <f>+'Ark1'!W1142</f>
        <v>0</v>
      </c>
      <c r="Y80" s="96"/>
      <c r="Z80" s="74">
        <f>+'Ark1'!X1142</f>
        <v>0</v>
      </c>
      <c r="AA80" s="74">
        <f>+'Ark1'!Y1142</f>
        <v>0</v>
      </c>
      <c r="AB80" s="74">
        <f>+'Ark1'!Z1142</f>
        <v>0</v>
      </c>
      <c r="AC80" s="71"/>
      <c r="AD80" s="155">
        <f>+'Ark1'!Z1142</f>
        <v>0</v>
      </c>
      <c r="AE80" s="66">
        <f>+'Ark1'!AB1144</f>
        <v>0</v>
      </c>
      <c r="AF80" s="140">
        <f>+'Ark1'!AD1144</f>
        <v>0</v>
      </c>
      <c r="AG80" s="155" t="e">
        <f t="shared" si="11"/>
        <v>#DIV/0!</v>
      </c>
      <c r="AH80" s="47"/>
      <c r="AI80" s="4"/>
      <c r="AJ80" s="58"/>
      <c r="AK80" s="13"/>
      <c r="AL80" s="5"/>
      <c r="AM80" s="5"/>
    </row>
    <row r="81" spans="1:39" ht="15.6">
      <c r="A81" s="47"/>
      <c r="B81" s="53">
        <f>+'Ark1'!C1143</f>
        <v>2019</v>
      </c>
      <c r="C81" s="53">
        <f>+'Ark1'!L1143</f>
        <v>11</v>
      </c>
      <c r="D81" s="65" t="s">
        <v>37</v>
      </c>
      <c r="E81" s="53">
        <f>+'Ark1'!Q1143</f>
        <v>34</v>
      </c>
      <c r="F81" s="357">
        <f>+'Ark1'!R1143</f>
        <v>158</v>
      </c>
      <c r="G81" s="176">
        <f>+'Ark1'!AG1143</f>
        <v>1.0139064807117717</v>
      </c>
      <c r="H81" s="176">
        <f t="shared" si="16"/>
        <v>0.11543065463914071</v>
      </c>
      <c r="I81" s="176">
        <f>+'Ark1'!AH1143</f>
        <v>0</v>
      </c>
      <c r="J81" s="176"/>
      <c r="K81" s="517"/>
      <c r="L81" s="176"/>
      <c r="M81" s="176"/>
      <c r="N81" s="176"/>
      <c r="O81" s="155">
        <f>+'Ark1'!U1143</f>
        <v>21.616202531645577</v>
      </c>
      <c r="P81" s="176">
        <f t="shared" si="17"/>
        <v>1.7614556962025461</v>
      </c>
      <c r="Q81" s="176"/>
      <c r="R81" s="176"/>
      <c r="S81" s="176"/>
      <c r="T81" s="176"/>
      <c r="U81" s="176"/>
      <c r="V81" s="55">
        <f>+'Ark1'!T1143</f>
        <v>6.2151898734177218</v>
      </c>
      <c r="W81" s="176">
        <f t="shared" si="18"/>
        <v>0.44936708860759556</v>
      </c>
      <c r="X81" s="155">
        <f>+'Ark1'!W1143</f>
        <v>3.164556962025316</v>
      </c>
      <c r="Y81" s="96"/>
      <c r="Z81" s="74">
        <f>+'Ark1'!X1143</f>
        <v>71.518987341772146</v>
      </c>
      <c r="AA81" s="74">
        <f>+'Ark1'!Y1143</f>
        <v>43.037974683544313</v>
      </c>
      <c r="AB81" s="74">
        <f>+'Ark1'!Z1143</f>
        <v>8.9114427654287596</v>
      </c>
      <c r="AC81" s="71"/>
      <c r="AD81" s="155">
        <f>+'Ark1'!Z1143</f>
        <v>8.9114427654287596</v>
      </c>
      <c r="AE81" s="66">
        <f>+'Ark1'!AB1145</f>
        <v>0</v>
      </c>
      <c r="AF81" s="140">
        <f>+'Ark1'!AD1145</f>
        <v>0</v>
      </c>
      <c r="AG81" s="155">
        <f t="shared" si="11"/>
        <v>4.6470588235294121</v>
      </c>
      <c r="AH81" s="47"/>
      <c r="AI81" s="4"/>
      <c r="AJ81" s="58"/>
      <c r="AK81" s="5"/>
      <c r="AL81" s="5"/>
      <c r="AM81" s="5"/>
    </row>
    <row r="82" spans="1:39" ht="15.6">
      <c r="A82" s="47"/>
      <c r="B82" s="53">
        <f>+'Ark1'!C1144</f>
        <v>2019</v>
      </c>
      <c r="C82" s="53">
        <f>+'Ark1'!L1144</f>
        <v>12</v>
      </c>
      <c r="D82" s="65" t="s">
        <v>38</v>
      </c>
      <c r="E82" s="53">
        <f>+'Ark1'!Q1144</f>
        <v>0</v>
      </c>
      <c r="F82" s="357">
        <f>+'Ark1'!R1144</f>
        <v>0</v>
      </c>
      <c r="G82" s="176">
        <f>+'Ark1'!AG1144</f>
        <v>0</v>
      </c>
      <c r="H82" s="176">
        <f t="shared" si="16"/>
        <v>0</v>
      </c>
      <c r="I82" s="176">
        <f>+'Ark1'!AH1144</f>
        <v>0</v>
      </c>
      <c r="J82" s="176"/>
      <c r="K82" s="517"/>
      <c r="L82" s="176"/>
      <c r="M82" s="176"/>
      <c r="N82" s="176"/>
      <c r="O82" s="155">
        <f>+'Ark1'!U1144</f>
        <v>0</v>
      </c>
      <c r="P82" s="176">
        <f t="shared" si="17"/>
        <v>0</v>
      </c>
      <c r="Q82" s="176"/>
      <c r="R82" s="176"/>
      <c r="S82" s="176"/>
      <c r="T82" s="176"/>
      <c r="U82" s="176"/>
      <c r="V82" s="55">
        <f>+'Ark1'!T1144</f>
        <v>0</v>
      </c>
      <c r="W82" s="176">
        <f t="shared" si="18"/>
        <v>0</v>
      </c>
      <c r="X82" s="155">
        <f>+'Ark1'!W1144</f>
        <v>0</v>
      </c>
      <c r="Y82" s="96"/>
      <c r="Z82" s="74">
        <f>+'Ark1'!X1144</f>
        <v>0</v>
      </c>
      <c r="AA82" s="74">
        <f>+'Ark1'!Y1144</f>
        <v>0</v>
      </c>
      <c r="AB82" s="74">
        <f>+'Ark1'!Z1144</f>
        <v>0</v>
      </c>
      <c r="AC82" s="71"/>
      <c r="AD82" s="155">
        <f>+'Ark1'!Z1144</f>
        <v>0</v>
      </c>
      <c r="AE82" s="66">
        <f>+'Ark1'!AB1146</f>
        <v>1.4142135623730951</v>
      </c>
      <c r="AF82" s="140">
        <f>+'Ark1'!AD1146</f>
        <v>88.544750189816355</v>
      </c>
      <c r="AG82" s="155" t="e">
        <f t="shared" si="11"/>
        <v>#DIV/0!</v>
      </c>
      <c r="AH82" s="47"/>
      <c r="AI82" s="13"/>
      <c r="AJ82" s="58"/>
    </row>
    <row r="83" spans="1:39" ht="15.6">
      <c r="A83" s="47"/>
      <c r="B83" s="53">
        <f>+'Ark1'!C1145</f>
        <v>2019</v>
      </c>
      <c r="C83" s="53">
        <f>+'Ark1'!L1145</f>
        <v>13</v>
      </c>
      <c r="D83" s="65" t="s">
        <v>39</v>
      </c>
      <c r="E83" s="53">
        <f>+'Ark1'!Q1145</f>
        <v>0</v>
      </c>
      <c r="F83" s="357">
        <f>+'Ark1'!R1145</f>
        <v>0</v>
      </c>
      <c r="G83" s="176">
        <f>+'Ark1'!AG1145</f>
        <v>0</v>
      </c>
      <c r="H83" s="176">
        <f t="shared" si="16"/>
        <v>0</v>
      </c>
      <c r="I83" s="176">
        <f>+'Ark1'!AH1145</f>
        <v>0</v>
      </c>
      <c r="J83" s="176"/>
      <c r="K83" s="517"/>
      <c r="L83" s="176"/>
      <c r="M83" s="176"/>
      <c r="N83" s="176"/>
      <c r="O83" s="155">
        <f>+'Ark1'!U1145</f>
        <v>0</v>
      </c>
      <c r="P83" s="176">
        <f t="shared" si="17"/>
        <v>0</v>
      </c>
      <c r="Q83" s="176"/>
      <c r="R83" s="176"/>
      <c r="S83" s="176"/>
      <c r="T83" s="176"/>
      <c r="U83" s="176"/>
      <c r="V83" s="55">
        <f>+'Ark1'!T1145</f>
        <v>0</v>
      </c>
      <c r="W83" s="176">
        <f t="shared" si="18"/>
        <v>0</v>
      </c>
      <c r="X83" s="155">
        <f>+'Ark1'!W1145</f>
        <v>0</v>
      </c>
      <c r="Y83" s="96"/>
      <c r="Z83" s="74">
        <f>+'Ark1'!X1145</f>
        <v>0</v>
      </c>
      <c r="AA83" s="74">
        <f>+'Ark1'!Y1145</f>
        <v>0</v>
      </c>
      <c r="AB83" s="74">
        <f>+'Ark1'!Z1145</f>
        <v>0</v>
      </c>
      <c r="AC83" s="71"/>
      <c r="AD83" s="155">
        <f>+'Ark1'!Z1145</f>
        <v>0</v>
      </c>
      <c r="AE83" s="66">
        <f>+'Ark1'!AB1147</f>
        <v>0</v>
      </c>
      <c r="AF83" s="140">
        <f>+'Ark1'!AD1147</f>
        <v>0</v>
      </c>
      <c r="AG83" s="155" t="e">
        <f t="shared" si="11"/>
        <v>#DIV/0!</v>
      </c>
      <c r="AH83" s="47"/>
      <c r="AI83" s="5"/>
      <c r="AJ83" s="58"/>
      <c r="AK83" s="5"/>
      <c r="AM83" s="5"/>
    </row>
    <row r="84" spans="1:39" ht="15.6">
      <c r="A84" s="47"/>
      <c r="B84" s="53">
        <f>+'Ark1'!C1146</f>
        <v>2019</v>
      </c>
      <c r="C84" s="53">
        <f>+'Ark1'!L1146</f>
        <v>14</v>
      </c>
      <c r="D84" s="65" t="s">
        <v>405</v>
      </c>
      <c r="E84" s="53">
        <f>+'Ark1'!Q1146</f>
        <v>2</v>
      </c>
      <c r="F84" s="357">
        <f>+'Ark1'!R1146</f>
        <v>3</v>
      </c>
      <c r="G84" s="176">
        <f>+'Ark1'!AG1146</f>
        <v>2.4491498600065938E-2</v>
      </c>
      <c r="H84" s="176">
        <f t="shared" si="16"/>
        <v>2.4491498600065938E-2</v>
      </c>
      <c r="I84" s="176">
        <f>+'Ark1'!AH1146</f>
        <v>0</v>
      </c>
      <c r="J84" s="176"/>
      <c r="K84" s="517"/>
      <c r="L84" s="176"/>
      <c r="M84" s="176"/>
      <c r="N84" s="176"/>
      <c r="O84" s="155">
        <f>+'Ark1'!U1146</f>
        <v>27.5</v>
      </c>
      <c r="P84" s="176">
        <f t="shared" si="17"/>
        <v>27.5</v>
      </c>
      <c r="Q84" s="176"/>
      <c r="R84" s="176"/>
      <c r="S84" s="176"/>
      <c r="T84" s="176"/>
      <c r="U84" s="176"/>
      <c r="V84" s="55">
        <f>+'Ark1'!T1146</f>
        <v>10</v>
      </c>
      <c r="W84" s="176">
        <f t="shared" si="18"/>
        <v>10</v>
      </c>
      <c r="X84" s="155">
        <f>+'Ark1'!W1146</f>
        <v>66.666666666666686</v>
      </c>
      <c r="Y84" s="96"/>
      <c r="Z84" s="74">
        <f>+'Ark1'!X1146</f>
        <v>100</v>
      </c>
      <c r="AA84" s="74">
        <f>+'Ark1'!Y1146</f>
        <v>100</v>
      </c>
      <c r="AB84" s="74">
        <f>+'Ark1'!Z1146</f>
        <v>1.7568911937472784</v>
      </c>
      <c r="AC84" s="71"/>
      <c r="AD84" s="155">
        <f>+'Ark1'!Z1146</f>
        <v>1.7568911937472784</v>
      </c>
      <c r="AE84" s="66">
        <f>+'Ark1'!AB1148</f>
        <v>0.83861618708932772</v>
      </c>
      <c r="AF84" s="140">
        <f>+'Ark1'!AD1148</f>
        <v>28.704645744456929</v>
      </c>
      <c r="AG84" s="155">
        <f t="shared" si="11"/>
        <v>1.5</v>
      </c>
      <c r="AH84" s="47"/>
      <c r="AI84" s="13"/>
      <c r="AJ84" s="58"/>
    </row>
    <row r="85" spans="1:39" ht="15.6">
      <c r="A85" s="47"/>
      <c r="B85" s="53">
        <f>+'Ark1'!C1147</f>
        <v>2019</v>
      </c>
      <c r="C85" s="53">
        <f>+'Ark1'!L1147</f>
        <v>15</v>
      </c>
      <c r="D85" s="65" t="s">
        <v>40</v>
      </c>
      <c r="E85" s="53">
        <f>+'Ark1'!Q1147</f>
        <v>0</v>
      </c>
      <c r="F85" s="357">
        <f>+'Ark1'!R1147</f>
        <v>0</v>
      </c>
      <c r="G85" s="176">
        <f>+'Ark1'!AG1147</f>
        <v>0</v>
      </c>
      <c r="H85" s="176">
        <f t="shared" si="16"/>
        <v>0</v>
      </c>
      <c r="I85" s="176">
        <f>+'Ark1'!AH1147</f>
        <v>0</v>
      </c>
      <c r="J85" s="176"/>
      <c r="K85" s="517"/>
      <c r="L85" s="176"/>
      <c r="M85" s="176"/>
      <c r="N85" s="176"/>
      <c r="O85" s="155">
        <f>+'Ark1'!U1147</f>
        <v>0</v>
      </c>
      <c r="P85" s="176">
        <f t="shared" si="17"/>
        <v>0</v>
      </c>
      <c r="Q85" s="176"/>
      <c r="R85" s="176"/>
      <c r="S85" s="176"/>
      <c r="T85" s="176"/>
      <c r="U85" s="176"/>
      <c r="V85" s="55">
        <f>+'Ark1'!T1147</f>
        <v>0</v>
      </c>
      <c r="W85" s="176">
        <f t="shared" si="18"/>
        <v>0</v>
      </c>
      <c r="X85" s="155">
        <f>+'Ark1'!W1147</f>
        <v>0</v>
      </c>
      <c r="Y85" s="96"/>
      <c r="Z85" s="74">
        <f>+'Ark1'!X1147</f>
        <v>0</v>
      </c>
      <c r="AA85" s="74">
        <f>+'Ark1'!Y1147</f>
        <v>0</v>
      </c>
      <c r="AB85" s="74">
        <f>+'Ark1'!Z1147</f>
        <v>0</v>
      </c>
      <c r="AC85" s="71"/>
      <c r="AD85" s="155">
        <f>+'Ark1'!Z1147</f>
        <v>0</v>
      </c>
      <c r="AE85" s="66">
        <f>+'Ark1'!AB1149</f>
        <v>1.3612768032777225</v>
      </c>
      <c r="AF85" s="140">
        <f>+'Ark1'!AD1149</f>
        <v>38.674663960807237</v>
      </c>
      <c r="AG85" s="155" t="e">
        <f t="shared" si="11"/>
        <v>#DIV/0!</v>
      </c>
      <c r="AH85" s="47"/>
      <c r="AI85" s="13"/>
      <c r="AJ85" s="58"/>
    </row>
    <row r="86" spans="1:39" ht="15.6">
      <c r="A86" s="47"/>
      <c r="B86">
        <f>+'Ark1'!C1148</f>
        <v>2018</v>
      </c>
      <c r="C86">
        <f>+'Ark1'!L1148</f>
        <v>1</v>
      </c>
      <c r="D86" s="3" t="str">
        <f t="shared" ref="D86" si="19">+D71</f>
        <v>P-</v>
      </c>
      <c r="E86">
        <f>+'Ark1'!Q1148</f>
        <v>114</v>
      </c>
      <c r="F86" s="325">
        <f>+'Ark1'!R1148</f>
        <v>344</v>
      </c>
      <c r="G86" s="194">
        <f>+'Ark1'!AG1148</f>
        <v>0.97171891209343231</v>
      </c>
      <c r="H86" s="194">
        <f t="shared" si="16"/>
        <v>-0.24747773543922202</v>
      </c>
      <c r="I86" s="194">
        <f>+'Ark1'!AH1148</f>
        <v>0.87209302325581373</v>
      </c>
      <c r="J86" s="194"/>
      <c r="K86" s="516"/>
      <c r="L86" s="194"/>
      <c r="M86" s="194"/>
      <c r="N86" s="194"/>
      <c r="O86" s="92">
        <f>+'Ark1'!U1148</f>
        <v>9.8627325581395322</v>
      </c>
      <c r="P86" s="194">
        <f t="shared" si="17"/>
        <v>-0.50572709956217743</v>
      </c>
      <c r="Q86" s="194"/>
      <c r="R86" s="194"/>
      <c r="S86" s="194"/>
      <c r="T86" s="194"/>
      <c r="U86" s="194"/>
      <c r="V86" s="1">
        <f>+'Ark1'!T1148</f>
        <v>2.23546511627907</v>
      </c>
      <c r="W86" s="194">
        <f t="shared" si="18"/>
        <v>4.9646045374423409E-2</v>
      </c>
      <c r="X86" s="92">
        <f>+'Ark1'!W1148</f>
        <v>0</v>
      </c>
      <c r="Y86" s="96"/>
      <c r="Z86" s="11">
        <f>+'Ark1'!X1148</f>
        <v>20.930232558139537</v>
      </c>
      <c r="AA86" s="11">
        <f>+'Ark1'!Y1148</f>
        <v>0.87209302325581373</v>
      </c>
      <c r="AB86" s="11">
        <f>+'Ark1'!Z1148</f>
        <v>6.1469521260623745</v>
      </c>
      <c r="AC86" s="71"/>
      <c r="AD86" s="92">
        <f>+'Ark1'!Z1148</f>
        <v>6.1469521260623745</v>
      </c>
      <c r="AE86" s="66">
        <f>+'Ark1'!AB1150</f>
        <v>1.5932123431608525</v>
      </c>
      <c r="AF86" s="140">
        <f>+'Ark1'!AD1150</f>
        <v>43.259959502586064</v>
      </c>
      <c r="AG86" s="92">
        <f t="shared" si="11"/>
        <v>3.0175438596491229</v>
      </c>
      <c r="AH86" s="47"/>
      <c r="AI86" s="2"/>
      <c r="AJ86" s="58"/>
      <c r="AK86" s="5"/>
      <c r="AM86" s="2"/>
    </row>
    <row r="87" spans="1:39" ht="15.6">
      <c r="A87" s="47"/>
      <c r="B87">
        <f>+'Ark1'!C1149</f>
        <v>2018</v>
      </c>
      <c r="C87">
        <f>+'Ark1'!L1149</f>
        <v>2</v>
      </c>
      <c r="D87" s="3" t="str">
        <f t="shared" si="15"/>
        <v>P</v>
      </c>
      <c r="E87">
        <f>+'Ark1'!Q1149</f>
        <v>301</v>
      </c>
      <c r="F87" s="325">
        <f>+'Ark1'!R1149</f>
        <v>1367</v>
      </c>
      <c r="G87" s="194">
        <f>+'Ark1'!AG1149</f>
        <v>4.6296601532837744</v>
      </c>
      <c r="H87" s="194">
        <f t="shared" si="16"/>
        <v>-0.9766549328767633</v>
      </c>
      <c r="I87" s="194">
        <f>+'Ark1'!AH1149</f>
        <v>0.73152889539136812</v>
      </c>
      <c r="J87" s="194"/>
      <c r="K87" s="516"/>
      <c r="L87" s="194"/>
      <c r="M87" s="194"/>
      <c r="N87" s="194"/>
      <c r="O87" s="92">
        <f>+'Ark1'!U1149</f>
        <v>11.824850036576436</v>
      </c>
      <c r="P87" s="194">
        <f t="shared" si="17"/>
        <v>7.7681361877658617E-2</v>
      </c>
      <c r="Q87" s="194"/>
      <c r="R87" s="194"/>
      <c r="S87" s="194"/>
      <c r="T87" s="194"/>
      <c r="U87" s="194"/>
      <c r="V87" s="1">
        <f>+'Ark1'!T1149</f>
        <v>2.7739575713240674</v>
      </c>
      <c r="W87" s="194">
        <f t="shared" si="18"/>
        <v>0.11552383638430808</v>
      </c>
      <c r="X87" s="92">
        <f>+'Ark1'!W1149</f>
        <v>0</v>
      </c>
      <c r="Y87" s="96"/>
      <c r="Z87" s="11">
        <f>+'Ark1'!X1149</f>
        <v>33.4308705193855</v>
      </c>
      <c r="AA87" s="11">
        <f>+'Ark1'!Y1149</f>
        <v>1.7556693489392827</v>
      </c>
      <c r="AB87" s="11">
        <f>+'Ark1'!Z1149</f>
        <v>6.1059188515245779</v>
      </c>
      <c r="AC87" s="71"/>
      <c r="AD87" s="92">
        <f>+'Ark1'!Z1149</f>
        <v>6.1059188515245779</v>
      </c>
      <c r="AE87" s="66">
        <f>+'Ark1'!AB1151</f>
        <v>1.7132902262854783</v>
      </c>
      <c r="AF87" s="140">
        <f>+'Ark1'!AD1151</f>
        <v>39.851012576473344</v>
      </c>
      <c r="AG87" s="92">
        <f t="shared" si="11"/>
        <v>4.5415282392026581</v>
      </c>
      <c r="AH87" s="47"/>
      <c r="AI87" s="4"/>
      <c r="AJ87" s="58"/>
      <c r="AK87" s="4"/>
      <c r="AL87" s="4"/>
      <c r="AM87" s="4"/>
    </row>
    <row r="88" spans="1:39" ht="15.6">
      <c r="A88" s="47"/>
      <c r="B88">
        <f>+'Ark1'!C1150</f>
        <v>2018</v>
      </c>
      <c r="C88">
        <f>+'Ark1'!L1150</f>
        <v>3</v>
      </c>
      <c r="D88" s="3" t="str">
        <f t="shared" si="15"/>
        <v>P+</v>
      </c>
      <c r="E88">
        <f>+'Ark1'!Q1150</f>
        <v>401</v>
      </c>
      <c r="F88" s="325">
        <f>+'Ark1'!R1150</f>
        <v>2582</v>
      </c>
      <c r="G88" s="194">
        <f>+'Ark1'!AG1150</f>
        <v>9.1358183665408319</v>
      </c>
      <c r="H88" s="194">
        <f t="shared" si="16"/>
        <v>1.922778167028838E-2</v>
      </c>
      <c r="I88" s="194">
        <f>+'Ark1'!AH1150</f>
        <v>0.61967467079783101</v>
      </c>
      <c r="J88" s="194"/>
      <c r="K88" s="516"/>
      <c r="L88" s="194"/>
      <c r="M88" s="194"/>
      <c r="N88" s="194"/>
      <c r="O88" s="92">
        <f>+'Ark1'!U1150</f>
        <v>12.353962044926396</v>
      </c>
      <c r="P88" s="194">
        <f t="shared" si="17"/>
        <v>0.81885837086309188</v>
      </c>
      <c r="Q88" s="194"/>
      <c r="R88" s="194"/>
      <c r="S88" s="194"/>
      <c r="T88" s="194"/>
      <c r="U88" s="194"/>
      <c r="V88" s="1">
        <f>+'Ark1'!T1150</f>
        <v>3.4275755228505034</v>
      </c>
      <c r="W88" s="194">
        <f t="shared" si="18"/>
        <v>0.18785198701929051</v>
      </c>
      <c r="X88" s="92">
        <f>+'Ark1'!W1150</f>
        <v>7.7459333849728876E-2</v>
      </c>
      <c r="Y88" s="96"/>
      <c r="Z88" s="11">
        <f>+'Ark1'!X1150</f>
        <v>35.863671572424472</v>
      </c>
      <c r="AA88" s="11">
        <f>+'Ark1'!Y1150</f>
        <v>3.4856700232377995</v>
      </c>
      <c r="AB88" s="11">
        <f>+'Ark1'!Z1150</f>
        <v>6.5231999653445083</v>
      </c>
      <c r="AC88" s="71"/>
      <c r="AD88" s="92">
        <f>+'Ark1'!Z1150</f>
        <v>6.5231999653445083</v>
      </c>
      <c r="AE88" s="66">
        <f>+'Ark1'!AB1152</f>
        <v>1.5425527417224218</v>
      </c>
      <c r="AF88" s="140">
        <f>+'Ark1'!AD1152</f>
        <v>30.727183532148747</v>
      </c>
      <c r="AG88" s="92">
        <f t="shared" si="11"/>
        <v>6.4389027431421448</v>
      </c>
      <c r="AH88" s="47"/>
      <c r="AI88" s="4"/>
      <c r="AJ88" s="58"/>
      <c r="AK88" s="13"/>
      <c r="AL88" s="1"/>
      <c r="AM88" s="5"/>
    </row>
    <row r="89" spans="1:39" ht="15.6">
      <c r="A89" s="47"/>
      <c r="B89">
        <f>+'Ark1'!C1151</f>
        <v>2018</v>
      </c>
      <c r="C89">
        <f>+'Ark1'!L1151</f>
        <v>4</v>
      </c>
      <c r="D89" s="3" t="str">
        <f t="shared" si="15"/>
        <v>O-</v>
      </c>
      <c r="E89">
        <f>+'Ark1'!Q1151</f>
        <v>482</v>
      </c>
      <c r="F89" s="325">
        <f>+'Ark1'!R1151</f>
        <v>4333</v>
      </c>
      <c r="G89" s="194">
        <f>+'Ark1'!AG1151</f>
        <v>14.003297299308343</v>
      </c>
      <c r="H89" s="194">
        <f t="shared" si="16"/>
        <v>-0.93931504233006002</v>
      </c>
      <c r="I89" s="194">
        <f>+'Ark1'!AH1151</f>
        <v>0.76159704592660993</v>
      </c>
      <c r="J89" s="194"/>
      <c r="K89" s="516"/>
      <c r="L89" s="194"/>
      <c r="M89" s="194"/>
      <c r="N89" s="194"/>
      <c r="O89" s="92">
        <f>+'Ark1'!U1151</f>
        <v>11.283833371797829</v>
      </c>
      <c r="P89" s="194">
        <f t="shared" si="17"/>
        <v>0.11132692295861801</v>
      </c>
      <c r="Q89" s="194"/>
      <c r="R89" s="194"/>
      <c r="S89" s="194"/>
      <c r="T89" s="194"/>
      <c r="U89" s="194"/>
      <c r="V89" s="1">
        <f>+'Ark1'!T1151</f>
        <v>3.956842834064159</v>
      </c>
      <c r="W89" s="194">
        <f t="shared" si="18"/>
        <v>-3.1979177973673778E-2</v>
      </c>
      <c r="X89" s="92">
        <f>+'Ark1'!W1151</f>
        <v>0.1153934918070621</v>
      </c>
      <c r="Y89" s="96"/>
      <c r="Z89" s="11">
        <f>+'Ark1'!X1151</f>
        <v>28.363720286175848</v>
      </c>
      <c r="AA89" s="11">
        <f>+'Ark1'!Y1151</f>
        <v>4.6388183706438948</v>
      </c>
      <c r="AB89" s="11">
        <f>+'Ark1'!Z1151</f>
        <v>6.5868452225341487</v>
      </c>
      <c r="AC89" s="71"/>
      <c r="AD89" s="92">
        <f>+'Ark1'!Z1151</f>
        <v>6.5868452225341487</v>
      </c>
      <c r="AE89" s="66">
        <f>+'Ark1'!AB1153</f>
        <v>1.7156460211364304</v>
      </c>
      <c r="AF89" s="140">
        <f>+'Ark1'!AD1153</f>
        <v>48.468199895240971</v>
      </c>
      <c r="AG89" s="92">
        <f t="shared" si="11"/>
        <v>8.9896265560165975</v>
      </c>
      <c r="AH89" s="47"/>
      <c r="AI89" s="4"/>
      <c r="AJ89" s="58"/>
      <c r="AK89" s="13"/>
      <c r="AL89" s="1"/>
      <c r="AM89" s="5"/>
    </row>
    <row r="90" spans="1:39" ht="15.6">
      <c r="A90" s="47"/>
      <c r="B90">
        <f>+'Ark1'!C1152</f>
        <v>2018</v>
      </c>
      <c r="C90">
        <f>+'Ark1'!L1152</f>
        <v>5</v>
      </c>
      <c r="D90" s="3" t="str">
        <f t="shared" si="15"/>
        <v>O</v>
      </c>
      <c r="E90">
        <f>+'Ark1'!Q1152</f>
        <v>616</v>
      </c>
      <c r="F90" s="325">
        <f>+'Ark1'!R1152</f>
        <v>9414</v>
      </c>
      <c r="G90" s="194">
        <f>+'Ark1'!AG1152</f>
        <v>29.703798979935414</v>
      </c>
      <c r="H90" s="194">
        <f t="shared" si="16"/>
        <v>-2.6938499689398654</v>
      </c>
      <c r="I90" s="194">
        <f>+'Ark1'!AH1152</f>
        <v>0.78606330996388318</v>
      </c>
      <c r="J90" s="194"/>
      <c r="K90" s="516"/>
      <c r="L90" s="194"/>
      <c r="M90" s="194"/>
      <c r="N90" s="194"/>
      <c r="O90" s="92">
        <f>+'Ark1'!U1152</f>
        <v>11.016733588272775</v>
      </c>
      <c r="P90" s="194">
        <f t="shared" si="17"/>
        <v>-0.27916657211217633</v>
      </c>
      <c r="Q90" s="194"/>
      <c r="R90" s="194"/>
      <c r="S90" s="194"/>
      <c r="T90" s="194"/>
      <c r="U90" s="194"/>
      <c r="V90" s="1">
        <f>+'Ark1'!T1152</f>
        <v>4.7038453367325248</v>
      </c>
      <c r="W90" s="194">
        <f t="shared" si="18"/>
        <v>4.9073885248963833E-2</v>
      </c>
      <c r="X90" s="92">
        <f>+'Ark1'!W1152</f>
        <v>0.32929679201189704</v>
      </c>
      <c r="Y90" s="96"/>
      <c r="Z90" s="11">
        <f>+'Ark1'!X1152</f>
        <v>22.902060760569366</v>
      </c>
      <c r="AA90" s="11">
        <f>+'Ark1'!Y1152</f>
        <v>6.6071807945612901</v>
      </c>
      <c r="AB90" s="11">
        <f>+'Ark1'!Z1152</f>
        <v>6.7179162207516248</v>
      </c>
      <c r="AC90" s="71"/>
      <c r="AD90" s="92">
        <f>+'Ark1'!Z1152</f>
        <v>6.7179162207516248</v>
      </c>
      <c r="AE90" s="66">
        <f>+'Ark1'!AB1154</f>
        <v>0</v>
      </c>
      <c r="AF90" s="140">
        <f>+'Ark1'!AD1154</f>
        <v>0</v>
      </c>
      <c r="AG90" s="92">
        <f t="shared" si="11"/>
        <v>15.282467532467532</v>
      </c>
      <c r="AH90" s="47"/>
      <c r="AI90" s="4"/>
      <c r="AJ90" s="58"/>
      <c r="AK90" s="13"/>
      <c r="AL90" s="1"/>
      <c r="AM90" s="5"/>
    </row>
    <row r="91" spans="1:39" ht="15.6">
      <c r="A91" s="47"/>
      <c r="B91">
        <f>+'Ark1'!C1153</f>
        <v>2018</v>
      </c>
      <c r="C91">
        <f>+'Ark1'!L1153</f>
        <v>6</v>
      </c>
      <c r="D91" s="3" t="str">
        <f t="shared" si="15"/>
        <v>O+</v>
      </c>
      <c r="E91">
        <f>+'Ark1'!Q1153</f>
        <v>598</v>
      </c>
      <c r="F91" s="325">
        <f>+'Ark1'!R1153</f>
        <v>7350</v>
      </c>
      <c r="G91" s="194">
        <f>+'Ark1'!AG1153</f>
        <v>26.86646785568518</v>
      </c>
      <c r="H91" s="194">
        <f t="shared" si="16"/>
        <v>3.5081872831943386</v>
      </c>
      <c r="I91" s="194">
        <f>+'Ark1'!AH1153</f>
        <v>0.57142857142857117</v>
      </c>
      <c r="J91" s="194"/>
      <c r="K91" s="516"/>
      <c r="L91" s="194"/>
      <c r="M91" s="194"/>
      <c r="N91" s="194"/>
      <c r="O91" s="92">
        <f>+'Ark1'!U1153</f>
        <v>12.762574149659882</v>
      </c>
      <c r="P91" s="194">
        <f t="shared" si="17"/>
        <v>-1.5037120663190482</v>
      </c>
      <c r="Q91" s="194"/>
      <c r="R91" s="194"/>
      <c r="S91" s="194"/>
      <c r="T91" s="194"/>
      <c r="U91" s="194"/>
      <c r="V91" s="1">
        <f>+'Ark1'!T1153</f>
        <v>5.2704761904761908</v>
      </c>
      <c r="W91" s="194">
        <f t="shared" si="18"/>
        <v>-7.5968058865337085E-2</v>
      </c>
      <c r="X91" s="92">
        <f>+'Ark1'!W1153</f>
        <v>1.6462585034013613</v>
      </c>
      <c r="Y91" s="96"/>
      <c r="Z91" s="11">
        <f>+'Ark1'!X1153</f>
        <v>28.340136054421777</v>
      </c>
      <c r="AA91" s="11">
        <f>+'Ark1'!Y1153</f>
        <v>14.476190476190469</v>
      </c>
      <c r="AB91" s="11">
        <f>+'Ark1'!Z1153</f>
        <v>7.8466336115315549</v>
      </c>
      <c r="AC91" s="71"/>
      <c r="AD91" s="92">
        <f>+'Ark1'!Z1153</f>
        <v>7.8466336115315549</v>
      </c>
      <c r="AE91" s="66">
        <f>+'Ark1'!AB1155</f>
        <v>2.3343490839807219</v>
      </c>
      <c r="AF91" s="140">
        <f>+'Ark1'!AD1155</f>
        <v>66.271505411432301</v>
      </c>
      <c r="AG91" s="92">
        <f t="shared" ref="AG91:AG145" si="20">+F91/E91</f>
        <v>12.290969899665551</v>
      </c>
      <c r="AH91" s="47"/>
      <c r="AI91" s="4"/>
      <c r="AJ91" s="58"/>
      <c r="AK91" s="13"/>
      <c r="AL91" s="1"/>
      <c r="AM91" s="5"/>
    </row>
    <row r="92" spans="1:39" ht="15.6">
      <c r="A92" s="47"/>
      <c r="B92">
        <f>+'Ark1'!C1154</f>
        <v>2018</v>
      </c>
      <c r="C92">
        <f>+'Ark1'!L1154</f>
        <v>7</v>
      </c>
      <c r="D92" s="3" t="str">
        <f t="shared" si="15"/>
        <v>R-</v>
      </c>
      <c r="E92">
        <f>+'Ark1'!Q1154</f>
        <v>0</v>
      </c>
      <c r="F92" s="325">
        <f>+'Ark1'!R1154</f>
        <v>0</v>
      </c>
      <c r="G92" s="194">
        <f>+'Ark1'!AG1154</f>
        <v>0</v>
      </c>
      <c r="H92" s="194">
        <f t="shared" si="16"/>
        <v>0</v>
      </c>
      <c r="I92" s="194">
        <f>+'Ark1'!AH1154</f>
        <v>0</v>
      </c>
      <c r="J92" s="194"/>
      <c r="K92" s="516"/>
      <c r="L92" s="194"/>
      <c r="M92" s="194"/>
      <c r="N92" s="194"/>
      <c r="O92" s="92">
        <f>+'Ark1'!U1154</f>
        <v>0</v>
      </c>
      <c r="P92" s="194">
        <f t="shared" si="17"/>
        <v>0</v>
      </c>
      <c r="Q92" s="194"/>
      <c r="R92" s="194"/>
      <c r="S92" s="194"/>
      <c r="T92" s="194"/>
      <c r="U92" s="194"/>
      <c r="V92" s="1">
        <f>+'Ark1'!T1154</f>
        <v>0</v>
      </c>
      <c r="W92" s="194">
        <f t="shared" si="18"/>
        <v>0</v>
      </c>
      <c r="X92" s="92">
        <f>+'Ark1'!W1154</f>
        <v>0</v>
      </c>
      <c r="Y92" s="96"/>
      <c r="Z92" s="11">
        <f>+'Ark1'!X1154</f>
        <v>0</v>
      </c>
      <c r="AA92" s="11">
        <f>+'Ark1'!Y1154</f>
        <v>0</v>
      </c>
      <c r="AB92" s="11">
        <f>+'Ark1'!Z1154</f>
        <v>0</v>
      </c>
      <c r="AC92" s="71"/>
      <c r="AD92" s="92">
        <f>+'Ark1'!Z1154</f>
        <v>0</v>
      </c>
      <c r="AE92" s="66">
        <f>+'Ark1'!AB1156</f>
        <v>0</v>
      </c>
      <c r="AF92" s="140">
        <f>+'Ark1'!AD1156</f>
        <v>0</v>
      </c>
      <c r="AG92" s="92" t="e">
        <f t="shared" si="20"/>
        <v>#DIV/0!</v>
      </c>
      <c r="AH92" s="47"/>
      <c r="AI92" s="4"/>
      <c r="AJ92" s="58"/>
      <c r="AK92" s="13"/>
      <c r="AL92" s="13"/>
      <c r="AM92" s="5"/>
    </row>
    <row r="93" spans="1:39" ht="15.6">
      <c r="A93" s="47"/>
      <c r="B93">
        <f>+'Ark1'!C1155</f>
        <v>2018</v>
      </c>
      <c r="C93">
        <f>+'Ark1'!L1155</f>
        <v>8</v>
      </c>
      <c r="D93" s="3" t="str">
        <f t="shared" si="15"/>
        <v>R</v>
      </c>
      <c r="E93">
        <f>+'Ark1'!Q1155</f>
        <v>442</v>
      </c>
      <c r="F93" s="325">
        <f>+'Ark1'!R1155</f>
        <v>3109</v>
      </c>
      <c r="G93" s="194">
        <f>+'Ark1'!AG1155</f>
        <v>13.790762607080397</v>
      </c>
      <c r="H93" s="194">
        <f t="shared" si="16"/>
        <v>0.9240649288641567</v>
      </c>
      <c r="I93" s="194">
        <f>+'Ark1'!AH1155</f>
        <v>0.41814088131231902</v>
      </c>
      <c r="J93" s="194"/>
      <c r="K93" s="516"/>
      <c r="L93" s="194"/>
      <c r="M93" s="194"/>
      <c r="N93" s="194"/>
      <c r="O93" s="92">
        <f>+'Ark1'!U1155</f>
        <v>15.487545834673549</v>
      </c>
      <c r="P93" s="194">
        <f t="shared" si="17"/>
        <v>-0.94796646793384731</v>
      </c>
      <c r="Q93" s="194"/>
      <c r="R93" s="194"/>
      <c r="S93" s="194"/>
      <c r="T93" s="194"/>
      <c r="U93" s="194"/>
      <c r="V93" s="1">
        <f>+'Ark1'!T1155</f>
        <v>5.7597298166613085</v>
      </c>
      <c r="W93" s="194">
        <f t="shared" si="18"/>
        <v>-0.12789412751790596</v>
      </c>
      <c r="X93" s="92">
        <f>+'Ark1'!W1155</f>
        <v>7.0440656159536852</v>
      </c>
      <c r="Y93" s="96"/>
      <c r="Z93" s="11">
        <f>+'Ark1'!X1155</f>
        <v>38.726278546156323</v>
      </c>
      <c r="AA93" s="11">
        <f>+'Ark1'!Y1155</f>
        <v>25.635252492762952</v>
      </c>
      <c r="AB93" s="11">
        <f>+'Ark1'!Z1155</f>
        <v>9.7784015571778493</v>
      </c>
      <c r="AC93" s="71"/>
      <c r="AD93" s="92">
        <f>+'Ark1'!Z1155</f>
        <v>9.7784015571778493</v>
      </c>
      <c r="AE93" s="66">
        <f>+'Ark1'!AB1157</f>
        <v>0</v>
      </c>
      <c r="AF93" s="140">
        <f>+'Ark1'!AD1157</f>
        <v>0</v>
      </c>
      <c r="AG93" s="92">
        <f t="shared" si="20"/>
        <v>7.0339366515837103</v>
      </c>
      <c r="AH93" s="47"/>
      <c r="AI93" s="4"/>
      <c r="AJ93" s="58"/>
      <c r="AK93" s="13"/>
      <c r="AL93" s="13"/>
      <c r="AM93" s="5"/>
    </row>
    <row r="94" spans="1:39" ht="15.6">
      <c r="A94" s="47"/>
      <c r="B94">
        <f>+'Ark1'!C1156</f>
        <v>2018</v>
      </c>
      <c r="C94">
        <f>+'Ark1'!L1156</f>
        <v>9</v>
      </c>
      <c r="D94" s="3" t="str">
        <f t="shared" si="15"/>
        <v>R+</v>
      </c>
      <c r="E94">
        <f>+'Ark1'!Q1156</f>
        <v>0</v>
      </c>
      <c r="F94" s="325">
        <f>+'Ark1'!R1156</f>
        <v>0</v>
      </c>
      <c r="G94" s="194">
        <f>+'Ark1'!AG1156</f>
        <v>0</v>
      </c>
      <c r="H94" s="194">
        <f t="shared" si="16"/>
        <v>0</v>
      </c>
      <c r="I94" s="194">
        <f>+'Ark1'!AH1156</f>
        <v>0</v>
      </c>
      <c r="J94" s="194"/>
      <c r="K94" s="516"/>
      <c r="L94" s="194"/>
      <c r="M94" s="194"/>
      <c r="N94" s="194"/>
      <c r="O94" s="92">
        <f>+'Ark1'!U1156</f>
        <v>0</v>
      </c>
      <c r="P94" s="194">
        <f t="shared" si="17"/>
        <v>0</v>
      </c>
      <c r="Q94" s="194"/>
      <c r="R94" s="194"/>
      <c r="S94" s="194"/>
      <c r="T94" s="194"/>
      <c r="U94" s="194"/>
      <c r="V94" s="1">
        <f>+'Ark1'!T1156</f>
        <v>0</v>
      </c>
      <c r="W94" s="194">
        <f t="shared" si="18"/>
        <v>0</v>
      </c>
      <c r="X94" s="92">
        <f>+'Ark1'!W1156</f>
        <v>0</v>
      </c>
      <c r="Y94" s="96"/>
      <c r="Z94" s="11">
        <f>+'Ark1'!X1156</f>
        <v>0</v>
      </c>
      <c r="AA94" s="11">
        <f>+'Ark1'!Y1156</f>
        <v>0</v>
      </c>
      <c r="AB94" s="11">
        <f>+'Ark1'!Z1156</f>
        <v>0</v>
      </c>
      <c r="AC94" s="71"/>
      <c r="AD94" s="92">
        <f>+'Ark1'!Z1156</f>
        <v>0</v>
      </c>
      <c r="AE94" s="66">
        <f>+'Ark1'!AB1158</f>
        <v>2.8488676887204321</v>
      </c>
      <c r="AF94" s="140">
        <f>+'Ark1'!AD1158</f>
        <v>73.004057812371926</v>
      </c>
      <c r="AG94" s="92" t="e">
        <f t="shared" si="20"/>
        <v>#DIV/0!</v>
      </c>
      <c r="AH94" s="47"/>
      <c r="AI94" s="4"/>
      <c r="AJ94" s="58"/>
      <c r="AK94" s="13"/>
      <c r="AL94" s="13"/>
      <c r="AM94" s="5"/>
    </row>
    <row r="95" spans="1:39" ht="15.6">
      <c r="A95" s="47"/>
      <c r="B95">
        <f>+'Ark1'!C1157</f>
        <v>2018</v>
      </c>
      <c r="C95">
        <f>+'Ark1'!L1157</f>
        <v>10</v>
      </c>
      <c r="D95" s="3" t="str">
        <f t="shared" si="15"/>
        <v>U-</v>
      </c>
      <c r="E95">
        <f>+'Ark1'!Q1157</f>
        <v>0</v>
      </c>
      <c r="F95" s="325">
        <f>+'Ark1'!R1157</f>
        <v>0</v>
      </c>
      <c r="G95" s="194">
        <f>+'Ark1'!AG1157</f>
        <v>0</v>
      </c>
      <c r="H95" s="194">
        <f t="shared" si="16"/>
        <v>0</v>
      </c>
      <c r="I95" s="194">
        <f>+'Ark1'!AH1157</f>
        <v>0</v>
      </c>
      <c r="J95" s="194"/>
      <c r="K95" s="516"/>
      <c r="L95" s="194"/>
      <c r="M95" s="194"/>
      <c r="N95" s="194"/>
      <c r="O95" s="92">
        <f>+'Ark1'!U1157</f>
        <v>0</v>
      </c>
      <c r="P95" s="194">
        <f t="shared" si="17"/>
        <v>0</v>
      </c>
      <c r="Q95" s="194"/>
      <c r="R95" s="194"/>
      <c r="S95" s="194"/>
      <c r="T95" s="194"/>
      <c r="U95" s="194"/>
      <c r="V95" s="1">
        <f>+'Ark1'!T1157</f>
        <v>0</v>
      </c>
      <c r="W95" s="194">
        <f t="shared" si="18"/>
        <v>0</v>
      </c>
      <c r="X95" s="92">
        <f>+'Ark1'!W1157</f>
        <v>0</v>
      </c>
      <c r="Y95" s="96"/>
      <c r="Z95" s="11">
        <f>+'Ark1'!X1157</f>
        <v>0</v>
      </c>
      <c r="AA95" s="11">
        <f>+'Ark1'!Y1157</f>
        <v>0</v>
      </c>
      <c r="AB95" s="11">
        <f>+'Ark1'!Z1157</f>
        <v>0</v>
      </c>
      <c r="AC95" s="71"/>
      <c r="AD95" s="92">
        <f>+'Ark1'!Z1157</f>
        <v>0</v>
      </c>
      <c r="AE95" s="66">
        <f>+'Ark1'!AB1159</f>
        <v>0</v>
      </c>
      <c r="AF95" s="140">
        <f>+'Ark1'!AD1159</f>
        <v>0</v>
      </c>
      <c r="AG95" s="92" t="e">
        <f t="shared" si="20"/>
        <v>#DIV/0!</v>
      </c>
      <c r="AH95" s="47"/>
      <c r="AI95" s="4"/>
      <c r="AJ95" s="58"/>
      <c r="AK95" s="13"/>
      <c r="AL95" s="13"/>
      <c r="AM95" s="5"/>
    </row>
    <row r="96" spans="1:39" ht="15.6">
      <c r="A96" s="47"/>
      <c r="B96">
        <f>+'Ark1'!C1158</f>
        <v>2018</v>
      </c>
      <c r="C96">
        <f>+'Ark1'!L1158</f>
        <v>11</v>
      </c>
      <c r="D96" s="3" t="str">
        <f t="shared" si="15"/>
        <v>U</v>
      </c>
      <c r="E96">
        <f>+'Ark1'!Q1158</f>
        <v>35</v>
      </c>
      <c r="F96" s="325">
        <f>+'Ark1'!R1158</f>
        <v>158</v>
      </c>
      <c r="G96" s="194">
        <f>+'Ark1'!AG1158</f>
        <v>0.89847582607263099</v>
      </c>
      <c r="H96" s="194">
        <f t="shared" si="16"/>
        <v>0.40883642446137225</v>
      </c>
      <c r="I96" s="194">
        <f>+'Ark1'!AH1158</f>
        <v>0</v>
      </c>
      <c r="J96" s="194"/>
      <c r="K96" s="516"/>
      <c r="L96" s="194"/>
      <c r="M96" s="194"/>
      <c r="N96" s="194"/>
      <c r="O96" s="92">
        <f>+'Ark1'!U1158</f>
        <v>19.854746835443031</v>
      </c>
      <c r="P96" s="194">
        <f t="shared" si="17"/>
        <v>3.3197953791323549</v>
      </c>
      <c r="Q96" s="194"/>
      <c r="R96" s="194"/>
      <c r="S96" s="194"/>
      <c r="T96" s="194"/>
      <c r="U96" s="194"/>
      <c r="V96" s="1">
        <f>+'Ark1'!T1158</f>
        <v>5.7658227848101262</v>
      </c>
      <c r="W96" s="194">
        <f t="shared" si="18"/>
        <v>8.6211134324691407E-2</v>
      </c>
      <c r="X96" s="92">
        <f>+'Ark1'!W1158</f>
        <v>8.8607594936708818</v>
      </c>
      <c r="Y96" s="96"/>
      <c r="Z96" s="11">
        <f>+'Ark1'!X1158</f>
        <v>63.291139240506354</v>
      </c>
      <c r="AA96" s="11">
        <f>+'Ark1'!Y1158</f>
        <v>31.645569620253177</v>
      </c>
      <c r="AB96" s="11">
        <f>+'Ark1'!Z1158</f>
        <v>10.149050507398751</v>
      </c>
      <c r="AC96" s="71"/>
      <c r="AD96" s="92">
        <f>+'Ark1'!Z1158</f>
        <v>10.149050507398751</v>
      </c>
      <c r="AE96" s="66">
        <f>+'Ark1'!AB1160</f>
        <v>0</v>
      </c>
      <c r="AF96" s="140">
        <f>+'Ark1'!AD1160</f>
        <v>0</v>
      </c>
      <c r="AG96" s="92">
        <f t="shared" si="20"/>
        <v>4.5142857142857142</v>
      </c>
      <c r="AH96" s="47"/>
      <c r="AI96" s="4"/>
      <c r="AJ96" s="58"/>
      <c r="AK96" s="13"/>
      <c r="AL96" s="5"/>
      <c r="AM96" s="5"/>
    </row>
    <row r="97" spans="1:39" ht="15.6">
      <c r="A97" s="47"/>
      <c r="B97">
        <f>+'Ark1'!C1159</f>
        <v>2018</v>
      </c>
      <c r="C97">
        <f>+'Ark1'!L1159</f>
        <v>12</v>
      </c>
      <c r="D97" s="3" t="str">
        <f t="shared" si="15"/>
        <v>U+</v>
      </c>
      <c r="E97">
        <f>+'Ark1'!Q1159</f>
        <v>0</v>
      </c>
      <c r="F97" s="325">
        <f>+'Ark1'!R1159</f>
        <v>0</v>
      </c>
      <c r="G97" s="194">
        <f>+'Ark1'!AG1159</f>
        <v>0</v>
      </c>
      <c r="H97" s="194">
        <f t="shared" si="16"/>
        <v>0</v>
      </c>
      <c r="I97" s="194">
        <f>+'Ark1'!AH1159</f>
        <v>0</v>
      </c>
      <c r="J97" s="194"/>
      <c r="K97" s="516"/>
      <c r="L97" s="194"/>
      <c r="M97" s="194"/>
      <c r="N97" s="194"/>
      <c r="O97" s="92">
        <f>+'Ark1'!U1159</f>
        <v>0</v>
      </c>
      <c r="P97" s="194">
        <f t="shared" si="17"/>
        <v>0</v>
      </c>
      <c r="Q97" s="194"/>
      <c r="R97" s="194"/>
      <c r="S97" s="194"/>
      <c r="T97" s="194"/>
      <c r="U97" s="194"/>
      <c r="V97" s="1">
        <f>+'Ark1'!T1159</f>
        <v>0</v>
      </c>
      <c r="W97" s="194">
        <f t="shared" si="18"/>
        <v>0</v>
      </c>
      <c r="X97" s="92">
        <f>+'Ark1'!W1159</f>
        <v>0</v>
      </c>
      <c r="Y97" s="96"/>
      <c r="Z97" s="11">
        <f>+'Ark1'!X1159</f>
        <v>0</v>
      </c>
      <c r="AA97" s="11">
        <f>+'Ark1'!Y1159</f>
        <v>0</v>
      </c>
      <c r="AB97" s="11">
        <f>+'Ark1'!Z1159</f>
        <v>0</v>
      </c>
      <c r="AC97" s="71"/>
      <c r="AD97" s="92">
        <f>+'Ark1'!Z1159</f>
        <v>0</v>
      </c>
      <c r="AE97" s="66">
        <f>+'Ark1'!AB1161</f>
        <v>0</v>
      </c>
      <c r="AF97" s="140">
        <f>+'Ark1'!AD1161</f>
        <v>0</v>
      </c>
      <c r="AG97" s="92" t="e">
        <f t="shared" si="20"/>
        <v>#DIV/0!</v>
      </c>
      <c r="AH97" s="47"/>
      <c r="AI97" s="4"/>
      <c r="AJ97" s="58"/>
      <c r="AK97" s="13"/>
      <c r="AL97" s="5"/>
      <c r="AM97" s="5"/>
    </row>
    <row r="98" spans="1:39" ht="15.6">
      <c r="A98" s="47"/>
      <c r="B98">
        <f>+'Ark1'!C1160</f>
        <v>2018</v>
      </c>
      <c r="C98">
        <f>+'Ark1'!L1160</f>
        <v>13</v>
      </c>
      <c r="D98" s="3" t="str">
        <f t="shared" si="15"/>
        <v>E-</v>
      </c>
      <c r="E98">
        <f>+'Ark1'!Q1160</f>
        <v>0</v>
      </c>
      <c r="F98" s="325">
        <f>+'Ark1'!R1160</f>
        <v>0</v>
      </c>
      <c r="G98" s="194">
        <f>+'Ark1'!AG1160</f>
        <v>0</v>
      </c>
      <c r="H98" s="194">
        <f t="shared" si="16"/>
        <v>0</v>
      </c>
      <c r="I98" s="194">
        <f>+'Ark1'!AH1160</f>
        <v>0</v>
      </c>
      <c r="J98" s="194"/>
      <c r="K98" s="516"/>
      <c r="L98" s="194"/>
      <c r="M98" s="194"/>
      <c r="N98" s="194"/>
      <c r="O98" s="92">
        <f>+'Ark1'!U1160</f>
        <v>0</v>
      </c>
      <c r="P98" s="194">
        <f t="shared" si="17"/>
        <v>0</v>
      </c>
      <c r="Q98" s="194"/>
      <c r="R98" s="194"/>
      <c r="S98" s="194"/>
      <c r="T98" s="194"/>
      <c r="U98" s="194"/>
      <c r="V98" s="1">
        <f>+'Ark1'!T1160</f>
        <v>0</v>
      </c>
      <c r="W98" s="194">
        <f t="shared" si="18"/>
        <v>0</v>
      </c>
      <c r="X98" s="92">
        <f>+'Ark1'!W1160</f>
        <v>0</v>
      </c>
      <c r="Y98" s="96"/>
      <c r="Z98" s="11">
        <f>+'Ark1'!X1160</f>
        <v>0</v>
      </c>
      <c r="AA98" s="11">
        <f>+'Ark1'!Y1160</f>
        <v>0</v>
      </c>
      <c r="AB98" s="11">
        <f>+'Ark1'!Z1160</f>
        <v>0</v>
      </c>
      <c r="AC98" s="71"/>
      <c r="AD98" s="92">
        <f>+'Ark1'!Z1160</f>
        <v>0</v>
      </c>
      <c r="AE98" s="66">
        <f>+'Ark1'!AB1162</f>
        <v>0</v>
      </c>
      <c r="AF98" s="140">
        <f>+'Ark1'!AD1162</f>
        <v>0</v>
      </c>
      <c r="AG98" s="92" t="e">
        <f t="shared" si="20"/>
        <v>#DIV/0!</v>
      </c>
      <c r="AH98" s="47"/>
      <c r="AI98" s="4"/>
      <c r="AJ98" s="58"/>
      <c r="AK98" s="13"/>
      <c r="AL98" s="5"/>
      <c r="AM98" s="5"/>
    </row>
    <row r="99" spans="1:39" ht="15.6">
      <c r="A99" s="47"/>
      <c r="B99">
        <f>+'Ark1'!C1161</f>
        <v>2018</v>
      </c>
      <c r="C99">
        <f>+'Ark1'!L1161</f>
        <v>14</v>
      </c>
      <c r="D99" s="3" t="str">
        <f t="shared" si="15"/>
        <v>E</v>
      </c>
      <c r="E99">
        <f>+'Ark1'!Q1161</f>
        <v>0</v>
      </c>
      <c r="F99" s="325">
        <f>+'Ark1'!R1161</f>
        <v>0</v>
      </c>
      <c r="G99" s="194">
        <f>+'Ark1'!AG1161</f>
        <v>0</v>
      </c>
      <c r="H99" s="194">
        <f t="shared" si="16"/>
        <v>-3.0187386042617678E-3</v>
      </c>
      <c r="I99" s="194">
        <f>+'Ark1'!AH1161</f>
        <v>0</v>
      </c>
      <c r="J99" s="194"/>
      <c r="K99" s="516"/>
      <c r="L99" s="194"/>
      <c r="M99" s="194"/>
      <c r="N99" s="194"/>
      <c r="O99" s="92">
        <f>+'Ark1'!U1161</f>
        <v>0</v>
      </c>
      <c r="P99" s="194">
        <f t="shared" si="17"/>
        <v>-10.5</v>
      </c>
      <c r="Q99" s="194"/>
      <c r="R99" s="194"/>
      <c r="S99" s="194"/>
      <c r="T99" s="194"/>
      <c r="U99" s="194"/>
      <c r="V99" s="1">
        <f>+'Ark1'!T1161</f>
        <v>0</v>
      </c>
      <c r="W99" s="194">
        <f t="shared" si="18"/>
        <v>-8</v>
      </c>
      <c r="X99" s="92">
        <f>+'Ark1'!W1161</f>
        <v>0</v>
      </c>
      <c r="Y99" s="96"/>
      <c r="Z99" s="11">
        <f>+'Ark1'!X1161</f>
        <v>0</v>
      </c>
      <c r="AA99" s="11">
        <f>+'Ark1'!Y1161</f>
        <v>0</v>
      </c>
      <c r="AB99" s="11">
        <f>+'Ark1'!Z1161</f>
        <v>0</v>
      </c>
      <c r="AC99" s="71"/>
      <c r="AD99" s="92">
        <f>+'Ark1'!Z1161</f>
        <v>0</v>
      </c>
      <c r="AE99" s="66">
        <f>+'Ark1'!AB1163</f>
        <v>0.78475347788614014</v>
      </c>
      <c r="AF99" s="140">
        <f>+'Ark1'!AD1163</f>
        <v>31.149977010445824</v>
      </c>
      <c r="AG99" s="92" t="e">
        <f t="shared" si="20"/>
        <v>#DIV/0!</v>
      </c>
      <c r="AH99" s="47"/>
      <c r="AI99" s="4"/>
      <c r="AJ99" s="58"/>
      <c r="AK99" s="13"/>
      <c r="AL99" s="5"/>
      <c r="AM99" s="5"/>
    </row>
    <row r="100" spans="1:39" ht="15.6">
      <c r="A100" s="47"/>
      <c r="B100">
        <f>+'Ark1'!C1162</f>
        <v>2018</v>
      </c>
      <c r="C100">
        <f>+'Ark1'!L1162</f>
        <v>15</v>
      </c>
      <c r="D100" s="3" t="str">
        <f t="shared" si="15"/>
        <v>E+</v>
      </c>
      <c r="E100">
        <f>+'Ark1'!Q1162</f>
        <v>0</v>
      </c>
      <c r="F100" s="325">
        <f>+'Ark1'!R1162</f>
        <v>0</v>
      </c>
      <c r="G100" s="194">
        <f>+'Ark1'!AG1162</f>
        <v>0</v>
      </c>
      <c r="H100" s="194">
        <f t="shared" si="16"/>
        <v>0</v>
      </c>
      <c r="I100" s="194">
        <f>+'Ark1'!AH1162</f>
        <v>0</v>
      </c>
      <c r="J100" s="194"/>
      <c r="K100" s="516"/>
      <c r="L100" s="194"/>
      <c r="M100" s="194"/>
      <c r="N100" s="194"/>
      <c r="O100" s="92">
        <f>+'Ark1'!U1162</f>
        <v>0</v>
      </c>
      <c r="P100" s="194">
        <f t="shared" si="17"/>
        <v>0</v>
      </c>
      <c r="Q100" s="194"/>
      <c r="R100" s="194"/>
      <c r="S100" s="194"/>
      <c r="T100" s="194"/>
      <c r="U100" s="194"/>
      <c r="V100" s="1">
        <f>+'Ark1'!T1162</f>
        <v>0</v>
      </c>
      <c r="W100" s="194">
        <f t="shared" si="18"/>
        <v>0</v>
      </c>
      <c r="X100" s="92">
        <f>+'Ark1'!W1162</f>
        <v>0</v>
      </c>
      <c r="Y100" s="96"/>
      <c r="Z100" s="11">
        <f>+'Ark1'!X1162</f>
        <v>0</v>
      </c>
      <c r="AA100" s="11">
        <f>+'Ark1'!Y1162</f>
        <v>0</v>
      </c>
      <c r="AB100" s="11">
        <f>+'Ark1'!Z1162</f>
        <v>0</v>
      </c>
      <c r="AC100" s="71"/>
      <c r="AD100" s="92">
        <f>+'Ark1'!Z1162</f>
        <v>0</v>
      </c>
      <c r="AE100" s="66">
        <f>+'Ark1'!AB1164</f>
        <v>1.2972008622161195</v>
      </c>
      <c r="AF100" s="140">
        <f>+'Ark1'!AD1164</f>
        <v>40.884958626678412</v>
      </c>
      <c r="AG100" s="92" t="e">
        <f t="shared" si="20"/>
        <v>#DIV/0!</v>
      </c>
      <c r="AH100" s="47"/>
      <c r="AI100" s="4"/>
      <c r="AJ100" s="58"/>
      <c r="AK100" s="13"/>
      <c r="AL100" s="5"/>
      <c r="AM100" s="5"/>
    </row>
    <row r="101" spans="1:39" ht="15.6">
      <c r="A101" s="47"/>
      <c r="B101" s="53">
        <f>+'Ark1'!C1163</f>
        <v>2017</v>
      </c>
      <c r="C101" s="53">
        <f>+'Ark1'!L1163</f>
        <v>1</v>
      </c>
      <c r="D101" s="65" t="s">
        <v>28</v>
      </c>
      <c r="E101" s="53">
        <f>+'Ark1'!Q1163</f>
        <v>121</v>
      </c>
      <c r="F101" s="357">
        <f>+'Ark1'!R1163</f>
        <v>409</v>
      </c>
      <c r="G101" s="176">
        <f>+'Ark1'!AG1163</f>
        <v>1.2191966475326543</v>
      </c>
      <c r="H101" s="176">
        <f t="shared" si="16"/>
        <v>0.29598973188597588</v>
      </c>
      <c r="I101" s="176">
        <f>+'Ark1'!AH1163</f>
        <v>0</v>
      </c>
      <c r="J101" s="176"/>
      <c r="K101" s="517"/>
      <c r="L101" s="176"/>
      <c r="M101" s="176"/>
      <c r="N101" s="176"/>
      <c r="O101" s="155">
        <f>+'Ark1'!U1163</f>
        <v>10.36845965770171</v>
      </c>
      <c r="P101" s="176">
        <f t="shared" si="17"/>
        <v>0.26584771740319901</v>
      </c>
      <c r="Q101" s="176"/>
      <c r="R101" s="176"/>
      <c r="S101" s="176"/>
      <c r="T101" s="176"/>
      <c r="U101" s="176"/>
      <c r="V101" s="55">
        <f>+'Ark1'!T1163</f>
        <v>2.1858190709046466</v>
      </c>
      <c r="W101" s="176">
        <f t="shared" si="18"/>
        <v>-2.3136152975950175E-2</v>
      </c>
      <c r="X101" s="155">
        <f>+'Ark1'!W1163</f>
        <v>0</v>
      </c>
      <c r="Y101" s="96"/>
      <c r="Z101" s="74">
        <f>+'Ark1'!X1163</f>
        <v>18.82640586797066</v>
      </c>
      <c r="AA101" s="74">
        <f>+'Ark1'!Y1163</f>
        <v>0.48899755501222497</v>
      </c>
      <c r="AB101" s="74">
        <f>+'Ark1'!Z1163</f>
        <v>5.7511055872550596</v>
      </c>
      <c r="AC101" s="71"/>
      <c r="AD101" s="155">
        <f>+'Ark1'!Z1163</f>
        <v>5.7511055872550596</v>
      </c>
      <c r="AE101" s="66">
        <f>+'Ark1'!AB1165</f>
        <v>1.58165894897709</v>
      </c>
      <c r="AF101" s="140">
        <f>+'Ark1'!AD1165</f>
        <v>42.945304059060554</v>
      </c>
      <c r="AG101" s="155">
        <f t="shared" si="20"/>
        <v>3.3801652892561984</v>
      </c>
      <c r="AH101" s="47"/>
      <c r="AI101" s="4"/>
      <c r="AJ101" s="58"/>
      <c r="AK101" s="13"/>
      <c r="AL101" s="5"/>
      <c r="AM101" s="5"/>
    </row>
    <row r="102" spans="1:39" ht="15.6">
      <c r="A102" s="47"/>
      <c r="B102" s="53">
        <f>+'Ark1'!C1164</f>
        <v>2017</v>
      </c>
      <c r="C102" s="53">
        <f>+'Ark1'!L1164</f>
        <v>2</v>
      </c>
      <c r="D102" s="65" t="s">
        <v>29</v>
      </c>
      <c r="E102" s="53">
        <f>+'Ark1'!Q1164</f>
        <v>322</v>
      </c>
      <c r="F102" s="357">
        <f>+'Ark1'!R1164</f>
        <v>1660</v>
      </c>
      <c r="G102" s="176">
        <f>+'Ark1'!AG1164</f>
        <v>5.6063150861605378</v>
      </c>
      <c r="H102" s="176">
        <f t="shared" si="16"/>
        <v>1.1058731743737722</v>
      </c>
      <c r="I102" s="176">
        <f>+'Ark1'!AH1164</f>
        <v>0.60240963855421681</v>
      </c>
      <c r="J102" s="176"/>
      <c r="K102" s="517"/>
      <c r="L102" s="176"/>
      <c r="M102" s="176"/>
      <c r="N102" s="176"/>
      <c r="O102" s="155">
        <f>+'Ark1'!U1164</f>
        <v>11.747168674698777</v>
      </c>
      <c r="P102" s="176">
        <f t="shared" si="17"/>
        <v>0.65599220411055903</v>
      </c>
      <c r="Q102" s="176"/>
      <c r="R102" s="176"/>
      <c r="S102" s="176"/>
      <c r="T102" s="176"/>
      <c r="U102" s="176"/>
      <c r="V102" s="55">
        <f>+'Ark1'!T1164</f>
        <v>2.6584337349397593</v>
      </c>
      <c r="W102" s="176">
        <f t="shared" si="18"/>
        <v>0.17440012149438111</v>
      </c>
      <c r="X102" s="155">
        <f>+'Ark1'!W1164</f>
        <v>0</v>
      </c>
      <c r="Y102" s="96"/>
      <c r="Z102" s="74">
        <f>+'Ark1'!X1164</f>
        <v>31.084337349397593</v>
      </c>
      <c r="AA102" s="74">
        <f>+'Ark1'!Y1164</f>
        <v>1.8072289156626504</v>
      </c>
      <c r="AB102" s="74">
        <f>+'Ark1'!Z1164</f>
        <v>6.0501576546605849</v>
      </c>
      <c r="AC102" s="71"/>
      <c r="AD102" s="155">
        <f>+'Ark1'!Z1164</f>
        <v>6.0501576546605849</v>
      </c>
      <c r="AE102" s="66">
        <f>+'Ark1'!AB1166</f>
        <v>1.6726659630775824</v>
      </c>
      <c r="AF102" s="140">
        <f>+'Ark1'!AD1166</f>
        <v>30.987548264048883</v>
      </c>
      <c r="AG102" s="155">
        <f t="shared" si="20"/>
        <v>5.1552795031055902</v>
      </c>
      <c r="AH102" s="47"/>
      <c r="AI102" s="4"/>
      <c r="AJ102" s="58"/>
      <c r="AK102" s="13"/>
      <c r="AL102" s="5"/>
      <c r="AM102" s="5"/>
    </row>
    <row r="103" spans="1:39" ht="15.6">
      <c r="A103" s="47"/>
      <c r="B103" s="53">
        <f>+'Ark1'!C1165</f>
        <v>2017</v>
      </c>
      <c r="C103" s="53">
        <f>+'Ark1'!L1165</f>
        <v>3</v>
      </c>
      <c r="D103" s="65" t="s">
        <v>30</v>
      </c>
      <c r="E103" s="53">
        <f>+'Ark1'!Q1165</f>
        <v>393</v>
      </c>
      <c r="F103" s="357">
        <f>+'Ark1'!R1165</f>
        <v>2749</v>
      </c>
      <c r="G103" s="176">
        <f>+'Ark1'!AG1165</f>
        <v>9.1165905848705435</v>
      </c>
      <c r="H103" s="176">
        <f t="shared" si="16"/>
        <v>0.65357069065658813</v>
      </c>
      <c r="I103" s="176">
        <f>+'Ark1'!AH1165</f>
        <v>0.69116042197162608</v>
      </c>
      <c r="J103" s="176"/>
      <c r="K103" s="517"/>
      <c r="L103" s="176"/>
      <c r="M103" s="176"/>
      <c r="N103" s="176"/>
      <c r="O103" s="155">
        <f>+'Ark1'!U1165</f>
        <v>11.535103674063304</v>
      </c>
      <c r="P103" s="176">
        <f t="shared" si="17"/>
        <v>-0.19438592896126572</v>
      </c>
      <c r="Q103" s="176"/>
      <c r="R103" s="176"/>
      <c r="S103" s="176"/>
      <c r="T103" s="176"/>
      <c r="U103" s="176"/>
      <c r="V103" s="55">
        <f>+'Ark1'!T1165</f>
        <v>3.2397235358312129</v>
      </c>
      <c r="W103" s="176">
        <f t="shared" si="18"/>
        <v>4.1708412957865537E-2</v>
      </c>
      <c r="X103" s="155">
        <f>+'Ark1'!W1165</f>
        <v>3.6376864314296098E-2</v>
      </c>
      <c r="Y103" s="96"/>
      <c r="Z103" s="74">
        <f>+'Ark1'!X1165</f>
        <v>30.265551109494361</v>
      </c>
      <c r="AA103" s="74">
        <f>+'Ark1'!Y1165</f>
        <v>2.6555110949436158</v>
      </c>
      <c r="AB103" s="74">
        <f>+'Ark1'!Z1165</f>
        <v>6.3445414104971753</v>
      </c>
      <c r="AC103" s="71"/>
      <c r="AD103" s="155">
        <f>+'Ark1'!Z1165</f>
        <v>6.3445414104971753</v>
      </c>
      <c r="AE103" s="66">
        <f>+'Ark1'!AB1167</f>
        <v>1.6457227762250175</v>
      </c>
      <c r="AF103" s="140">
        <f>+'Ark1'!AD1167</f>
        <v>36.330211877997215</v>
      </c>
      <c r="AG103" s="155">
        <f t="shared" si="20"/>
        <v>6.994910941475827</v>
      </c>
      <c r="AH103" s="47"/>
      <c r="AI103" s="4"/>
      <c r="AJ103" s="58"/>
      <c r="AK103" s="13"/>
      <c r="AL103" s="5"/>
      <c r="AM103" s="5"/>
    </row>
    <row r="104" spans="1:39" ht="15.6">
      <c r="A104" s="47"/>
      <c r="B104" s="53">
        <f>+'Ark1'!C1166</f>
        <v>2017</v>
      </c>
      <c r="C104" s="53">
        <f>+'Ark1'!L1166</f>
        <v>4</v>
      </c>
      <c r="D104" s="65" t="s">
        <v>31</v>
      </c>
      <c r="E104" s="53">
        <f>+'Ark1'!Q1166</f>
        <v>486</v>
      </c>
      <c r="F104" s="357">
        <f>+'Ark1'!R1166</f>
        <v>4652</v>
      </c>
      <c r="G104" s="176">
        <f>+'Ark1'!AG1166</f>
        <v>14.942612341638403</v>
      </c>
      <c r="H104" s="176">
        <f t="shared" si="16"/>
        <v>1.1196389299975422</v>
      </c>
      <c r="I104" s="176">
        <f>+'Ark1'!AH1166</f>
        <v>0.45141874462596737</v>
      </c>
      <c r="J104" s="176"/>
      <c r="K104" s="517"/>
      <c r="L104" s="176"/>
      <c r="M104" s="176"/>
      <c r="N104" s="176"/>
      <c r="O104" s="155">
        <f>+'Ark1'!U1166</f>
        <v>11.172506448839211</v>
      </c>
      <c r="P104" s="176">
        <f t="shared" si="17"/>
        <v>-0.27589795669596739</v>
      </c>
      <c r="Q104" s="176"/>
      <c r="R104" s="176"/>
      <c r="S104" s="176"/>
      <c r="T104" s="176"/>
      <c r="U104" s="176"/>
      <c r="V104" s="55">
        <f>+'Ark1'!T1166</f>
        <v>3.9888220120378328</v>
      </c>
      <c r="W104" s="176">
        <f t="shared" si="18"/>
        <v>0.13482596572323269</v>
      </c>
      <c r="X104" s="155">
        <f>+'Ark1'!W1166</f>
        <v>8.5984522785898507E-2</v>
      </c>
      <c r="Y104" s="96"/>
      <c r="Z104" s="74">
        <f>+'Ark1'!X1166</f>
        <v>28.052450558899405</v>
      </c>
      <c r="AA104" s="74">
        <f>+'Ark1'!Y1166</f>
        <v>4.1487532244196048</v>
      </c>
      <c r="AB104" s="74">
        <f>+'Ark1'!Z1166</f>
        <v>6.5139620134280065</v>
      </c>
      <c r="AC104" s="71"/>
      <c r="AD104" s="155">
        <f>+'Ark1'!Z1166</f>
        <v>6.5139620134280065</v>
      </c>
      <c r="AE104" s="66">
        <f>+'Ark1'!AB1168</f>
        <v>1.898914504210728</v>
      </c>
      <c r="AF104" s="140">
        <f>+'Ark1'!AD1168</f>
        <v>53.749811622275345</v>
      </c>
      <c r="AG104" s="155">
        <f t="shared" si="20"/>
        <v>9.5720164609053491</v>
      </c>
      <c r="AH104" s="47"/>
      <c r="AI104" s="4"/>
      <c r="AJ104" s="58"/>
      <c r="AK104" s="5"/>
      <c r="AL104" s="5"/>
      <c r="AM104" s="5"/>
    </row>
    <row r="105" spans="1:39" ht="15.6">
      <c r="A105" s="47"/>
      <c r="B105" s="53">
        <f>+'Ark1'!C1167</f>
        <v>2017</v>
      </c>
      <c r="C105" s="53">
        <f>+'Ark1'!L1167</f>
        <v>5</v>
      </c>
      <c r="D105" s="65" t="s">
        <v>404</v>
      </c>
      <c r="E105" s="53">
        <f>+'Ark1'!Q1167</f>
        <v>621</v>
      </c>
      <c r="F105" s="357">
        <f>+'Ark1'!R1167</f>
        <v>9976</v>
      </c>
      <c r="G105" s="176">
        <f>+'Ark1'!AG1167</f>
        <v>32.397648948875279</v>
      </c>
      <c r="H105" s="176">
        <f t="shared" si="16"/>
        <v>2.0352062678346847</v>
      </c>
      <c r="I105" s="176">
        <f>+'Ark1'!AH1167</f>
        <v>0.41098636728147553</v>
      </c>
      <c r="J105" s="176"/>
      <c r="K105" s="517"/>
      <c r="L105" s="176"/>
      <c r="M105" s="176"/>
      <c r="N105" s="176"/>
      <c r="O105" s="155">
        <f>+'Ark1'!U1167</f>
        <v>11.295900160384951</v>
      </c>
      <c r="P105" s="176">
        <f t="shared" si="17"/>
        <v>-0.30142987347802119</v>
      </c>
      <c r="Q105" s="176"/>
      <c r="R105" s="176"/>
      <c r="S105" s="176"/>
      <c r="T105" s="176"/>
      <c r="U105" s="176"/>
      <c r="V105" s="55">
        <f>+'Ark1'!T1167</f>
        <v>4.654771451483561</v>
      </c>
      <c r="W105" s="176">
        <f t="shared" si="18"/>
        <v>6.6336963335605681E-2</v>
      </c>
      <c r="X105" s="155">
        <f>+'Ark1'!W1167</f>
        <v>0.34081796311146739</v>
      </c>
      <c r="Y105" s="96"/>
      <c r="Z105" s="74">
        <f>+'Ark1'!X1167</f>
        <v>25.461106655974326</v>
      </c>
      <c r="AA105" s="74">
        <f>+'Ark1'!Y1167</f>
        <v>7.939053728949478</v>
      </c>
      <c r="AB105" s="74">
        <f>+'Ark1'!Z1167</f>
        <v>7.0261051087250612</v>
      </c>
      <c r="AC105" s="71"/>
      <c r="AD105" s="155">
        <f>+'Ark1'!Z1167</f>
        <v>7.0261051087250612</v>
      </c>
      <c r="AE105" s="66">
        <f>+'Ark1'!AB1169</f>
        <v>0</v>
      </c>
      <c r="AF105" s="140">
        <f>+'Ark1'!AD1169</f>
        <v>0</v>
      </c>
      <c r="AG105" s="155">
        <f t="shared" si="20"/>
        <v>16.064412238325282</v>
      </c>
      <c r="AH105" s="47"/>
      <c r="AI105" s="13"/>
      <c r="AJ105" s="58"/>
    </row>
    <row r="106" spans="1:39" ht="15.6">
      <c r="A106" s="47"/>
      <c r="B106" s="53">
        <f>+'Ark1'!C1168</f>
        <v>2017</v>
      </c>
      <c r="C106" s="53">
        <f>+'Ark1'!L1168</f>
        <v>6</v>
      </c>
      <c r="D106" s="65" t="s">
        <v>32</v>
      </c>
      <c r="E106" s="53">
        <f>+'Ark1'!Q1168</f>
        <v>567</v>
      </c>
      <c r="F106" s="357">
        <f>+'Ark1'!R1168</f>
        <v>5695</v>
      </c>
      <c r="G106" s="176">
        <f>+'Ark1'!AG1168</f>
        <v>23.358280572490841</v>
      </c>
      <c r="H106" s="176">
        <f t="shared" si="16"/>
        <v>-2.4664850369519016</v>
      </c>
      <c r="I106" s="176">
        <f>+'Ark1'!AH1168</f>
        <v>0.89552238805970141</v>
      </c>
      <c r="J106" s="176"/>
      <c r="K106" s="517"/>
      <c r="L106" s="176"/>
      <c r="M106" s="176"/>
      <c r="N106" s="176"/>
      <c r="O106" s="155">
        <f>+'Ark1'!U1168</f>
        <v>14.26628621597893</v>
      </c>
      <c r="P106" s="176">
        <f t="shared" si="17"/>
        <v>0.71042439389194101</v>
      </c>
      <c r="Q106" s="176"/>
      <c r="R106" s="176"/>
      <c r="S106" s="176"/>
      <c r="T106" s="176"/>
      <c r="U106" s="176"/>
      <c r="V106" s="55">
        <f>+'Ark1'!T1168</f>
        <v>5.3464442493415278</v>
      </c>
      <c r="W106" s="176">
        <f t="shared" si="18"/>
        <v>0.10105316289083888</v>
      </c>
      <c r="X106" s="155">
        <f>+'Ark1'!W1168</f>
        <v>2.0895522388059695</v>
      </c>
      <c r="Y106" s="96"/>
      <c r="Z106" s="74">
        <f>+'Ark1'!X1168</f>
        <v>37.032484635645297</v>
      </c>
      <c r="AA106" s="74">
        <f>+'Ark1'!Y1168</f>
        <v>19.473222124670762</v>
      </c>
      <c r="AB106" s="74">
        <f>+'Ark1'!Z1168</f>
        <v>8.551211292326764</v>
      </c>
      <c r="AC106" s="71"/>
      <c r="AD106" s="155">
        <f>+'Ark1'!Z1168</f>
        <v>8.551211292326764</v>
      </c>
      <c r="AE106" s="66">
        <f>+'Ark1'!AB1170</f>
        <v>2.6271285147797543</v>
      </c>
      <c r="AF106" s="140">
        <f>+'Ark1'!AD1170</f>
        <v>65.851588690138442</v>
      </c>
      <c r="AG106" s="155">
        <f t="shared" si="20"/>
        <v>10.044091710758378</v>
      </c>
      <c r="AH106" s="47"/>
      <c r="AI106" s="5"/>
      <c r="AJ106" s="58"/>
      <c r="AK106" s="5"/>
      <c r="AM106" s="5"/>
    </row>
    <row r="107" spans="1:39" ht="15.6">
      <c r="A107" s="47"/>
      <c r="B107" s="53">
        <f>+'Ark1'!C1169</f>
        <v>2017</v>
      </c>
      <c r="C107" s="53">
        <f>+'Ark1'!L1169</f>
        <v>7</v>
      </c>
      <c r="D107" s="65" t="s">
        <v>33</v>
      </c>
      <c r="E107" s="53">
        <f>+'Ark1'!Q1169</f>
        <v>0</v>
      </c>
      <c r="F107" s="357">
        <f>+'Ark1'!R1169</f>
        <v>0</v>
      </c>
      <c r="G107" s="176">
        <f>+'Ark1'!AG1169</f>
        <v>0</v>
      </c>
      <c r="H107" s="176">
        <f t="shared" si="16"/>
        <v>0</v>
      </c>
      <c r="I107" s="176">
        <f>+'Ark1'!AH1169</f>
        <v>0</v>
      </c>
      <c r="J107" s="176"/>
      <c r="K107" s="517"/>
      <c r="L107" s="176"/>
      <c r="M107" s="176"/>
      <c r="N107" s="176"/>
      <c r="O107" s="155">
        <f>+'Ark1'!U1169</f>
        <v>0</v>
      </c>
      <c r="P107" s="176">
        <f t="shared" si="17"/>
        <v>0</v>
      </c>
      <c r="Q107" s="176"/>
      <c r="R107" s="176"/>
      <c r="S107" s="176"/>
      <c r="T107" s="176"/>
      <c r="U107" s="176"/>
      <c r="V107" s="55">
        <f>+'Ark1'!T1169</f>
        <v>0</v>
      </c>
      <c r="W107" s="176">
        <f t="shared" si="18"/>
        <v>0</v>
      </c>
      <c r="X107" s="155">
        <f>+'Ark1'!W1169</f>
        <v>0</v>
      </c>
      <c r="Y107" s="96"/>
      <c r="Z107" s="74">
        <f>+'Ark1'!X1169</f>
        <v>0</v>
      </c>
      <c r="AA107" s="74">
        <f>+'Ark1'!Y1169</f>
        <v>0</v>
      </c>
      <c r="AB107" s="74">
        <f>+'Ark1'!Z1169</f>
        <v>0</v>
      </c>
      <c r="AC107" s="71"/>
      <c r="AD107" s="155">
        <f>+'Ark1'!Z1169</f>
        <v>0</v>
      </c>
      <c r="AE107" s="66">
        <f>+'Ark1'!AB1171</f>
        <v>0</v>
      </c>
      <c r="AF107" s="140">
        <f>+'Ark1'!AD1171</f>
        <v>0</v>
      </c>
      <c r="AG107" s="155" t="e">
        <f t="shared" si="20"/>
        <v>#DIV/0!</v>
      </c>
      <c r="AH107" s="47"/>
      <c r="AI107" s="13"/>
      <c r="AJ107" s="58"/>
    </row>
    <row r="108" spans="1:39" ht="15.6">
      <c r="A108" s="47"/>
      <c r="B108" s="53">
        <f>+'Ark1'!C1170</f>
        <v>2017</v>
      </c>
      <c r="C108" s="53">
        <f>+'Ark1'!L1170</f>
        <v>8</v>
      </c>
      <c r="D108" s="65" t="s">
        <v>34</v>
      </c>
      <c r="E108" s="53">
        <f>+'Ark1'!Q1170</f>
        <v>420</v>
      </c>
      <c r="F108" s="357">
        <f>+'Ark1'!R1170</f>
        <v>2723</v>
      </c>
      <c r="G108" s="176">
        <f>+'Ark1'!AG1170</f>
        <v>12.866697678216241</v>
      </c>
      <c r="H108" s="176">
        <f t="shared" si="16"/>
        <v>-2.6331536539295577</v>
      </c>
      <c r="I108" s="176">
        <f>+'Ark1'!AH1170</f>
        <v>0.88138082996694811</v>
      </c>
      <c r="J108" s="176"/>
      <c r="K108" s="517"/>
      <c r="L108" s="176"/>
      <c r="M108" s="176"/>
      <c r="N108" s="176"/>
      <c r="O108" s="155">
        <f>+'Ark1'!U1170</f>
        <v>16.435512302607396</v>
      </c>
      <c r="P108" s="176">
        <f t="shared" si="17"/>
        <v>0.18359953893204661</v>
      </c>
      <c r="Q108" s="176"/>
      <c r="R108" s="176"/>
      <c r="S108" s="176"/>
      <c r="T108" s="176"/>
      <c r="U108" s="176"/>
      <c r="V108" s="55">
        <f>+'Ark1'!T1170</f>
        <v>5.8876239441792144</v>
      </c>
      <c r="W108" s="176">
        <f t="shared" si="18"/>
        <v>0.17543231028575867</v>
      </c>
      <c r="X108" s="155">
        <f>+'Ark1'!W1170</f>
        <v>9.54829232464194</v>
      </c>
      <c r="Y108" s="96"/>
      <c r="Z108" s="74">
        <f>+'Ark1'!X1170</f>
        <v>42.306279838413509</v>
      </c>
      <c r="AA108" s="74">
        <f>+'Ark1'!Y1170</f>
        <v>28.791773778920305</v>
      </c>
      <c r="AB108" s="74">
        <f>+'Ark1'!Z1170</f>
        <v>9.9476750026455818</v>
      </c>
      <c r="AC108" s="71"/>
      <c r="AD108" s="155">
        <f>+'Ark1'!Z1170</f>
        <v>9.9476750026455818</v>
      </c>
      <c r="AE108" s="66">
        <f>+'Ark1'!AB1172</f>
        <v>0</v>
      </c>
      <c r="AF108" s="140">
        <f>+'Ark1'!AD1172</f>
        <v>0</v>
      </c>
      <c r="AG108" s="155">
        <f t="shared" si="20"/>
        <v>6.4833333333333334</v>
      </c>
      <c r="AH108" s="47"/>
      <c r="AI108" s="13"/>
      <c r="AJ108" s="58"/>
    </row>
    <row r="109" spans="1:39" ht="15.6">
      <c r="A109" s="47"/>
      <c r="B109" s="53">
        <f>+'Ark1'!C1171</f>
        <v>2017</v>
      </c>
      <c r="C109" s="53">
        <f>+'Ark1'!L1171</f>
        <v>9</v>
      </c>
      <c r="D109" s="65" t="s">
        <v>35</v>
      </c>
      <c r="E109" s="53">
        <f>+'Ark1'!Q1171</f>
        <v>0</v>
      </c>
      <c r="F109" s="357">
        <f>+'Ark1'!R1171</f>
        <v>0</v>
      </c>
      <c r="G109" s="176">
        <f>+'Ark1'!AG1171</f>
        <v>0</v>
      </c>
      <c r="H109" s="176">
        <f t="shared" si="16"/>
        <v>0</v>
      </c>
      <c r="I109" s="176">
        <f>+'Ark1'!AH1171</f>
        <v>0</v>
      </c>
      <c r="J109" s="176"/>
      <c r="K109" s="517"/>
      <c r="L109" s="176"/>
      <c r="M109" s="176"/>
      <c r="N109" s="176"/>
      <c r="O109" s="155">
        <f>+'Ark1'!U1171</f>
        <v>0</v>
      </c>
      <c r="P109" s="176">
        <f t="shared" si="17"/>
        <v>0</v>
      </c>
      <c r="Q109" s="176"/>
      <c r="R109" s="176"/>
      <c r="S109" s="176"/>
      <c r="T109" s="176"/>
      <c r="U109" s="176"/>
      <c r="V109" s="55">
        <f>+'Ark1'!T1171</f>
        <v>0</v>
      </c>
      <c r="W109" s="176">
        <f t="shared" si="18"/>
        <v>0</v>
      </c>
      <c r="X109" s="155">
        <f>+'Ark1'!W1171</f>
        <v>0</v>
      </c>
      <c r="Y109" s="96"/>
      <c r="Z109" s="74">
        <f>+'Ark1'!X1171</f>
        <v>0</v>
      </c>
      <c r="AA109" s="74">
        <f>+'Ark1'!Y1171</f>
        <v>0</v>
      </c>
      <c r="AB109" s="74">
        <f>+'Ark1'!Z1171</f>
        <v>0</v>
      </c>
      <c r="AC109" s="71"/>
      <c r="AD109" s="155">
        <f>+'Ark1'!Z1171</f>
        <v>0</v>
      </c>
      <c r="AE109" s="66">
        <f>+'Ark1'!AB1173</f>
        <v>2.2478191900863767</v>
      </c>
      <c r="AF109" s="140">
        <f>+'Ark1'!AD1173</f>
        <v>56.062439264450383</v>
      </c>
      <c r="AG109" s="155" t="e">
        <f t="shared" si="20"/>
        <v>#DIV/0!</v>
      </c>
      <c r="AH109" s="47"/>
      <c r="AI109" s="13"/>
      <c r="AJ109" s="58"/>
    </row>
    <row r="110" spans="1:39" ht="15.6">
      <c r="A110" s="47"/>
      <c r="B110" s="53">
        <f>+'Ark1'!C1172</f>
        <v>2017</v>
      </c>
      <c r="C110" s="53">
        <f>+'Ark1'!L1172</f>
        <v>10</v>
      </c>
      <c r="D110" s="65" t="s">
        <v>36</v>
      </c>
      <c r="E110" s="53">
        <f>+'Ark1'!Q1172</f>
        <v>0</v>
      </c>
      <c r="F110" s="357">
        <f>+'Ark1'!R1172</f>
        <v>0</v>
      </c>
      <c r="G110" s="176">
        <f>+'Ark1'!AG1172</f>
        <v>0</v>
      </c>
      <c r="H110" s="176">
        <f t="shared" si="16"/>
        <v>0</v>
      </c>
      <c r="I110" s="176">
        <f>+'Ark1'!AH1172</f>
        <v>0</v>
      </c>
      <c r="J110" s="176"/>
      <c r="K110" s="517"/>
      <c r="L110" s="176"/>
      <c r="M110" s="176"/>
      <c r="N110" s="176"/>
      <c r="O110" s="155">
        <f>+'Ark1'!U1172</f>
        <v>0</v>
      </c>
      <c r="P110" s="176">
        <f t="shared" si="17"/>
        <v>0</v>
      </c>
      <c r="Q110" s="176"/>
      <c r="R110" s="176"/>
      <c r="S110" s="176"/>
      <c r="T110" s="176"/>
      <c r="U110" s="176"/>
      <c r="V110" s="55">
        <f>+'Ark1'!T1172</f>
        <v>0</v>
      </c>
      <c r="W110" s="176">
        <f t="shared" si="18"/>
        <v>0</v>
      </c>
      <c r="X110" s="155">
        <f>+'Ark1'!W1172</f>
        <v>0</v>
      </c>
      <c r="Y110" s="96"/>
      <c r="Z110" s="74">
        <f>+'Ark1'!X1172</f>
        <v>0</v>
      </c>
      <c r="AA110" s="74">
        <f>+'Ark1'!Y1172</f>
        <v>0</v>
      </c>
      <c r="AB110" s="74">
        <f>+'Ark1'!Z1172</f>
        <v>0</v>
      </c>
      <c r="AC110" s="71"/>
      <c r="AD110" s="155">
        <f>+'Ark1'!Z1172</f>
        <v>0</v>
      </c>
      <c r="AE110" s="66">
        <f>+'Ark1'!AB1174</f>
        <v>0</v>
      </c>
      <c r="AF110" s="140">
        <f>+'Ark1'!AD1174</f>
        <v>0</v>
      </c>
      <c r="AG110" s="155" t="e">
        <f t="shared" si="20"/>
        <v>#DIV/0!</v>
      </c>
      <c r="AH110" s="47"/>
      <c r="AI110" s="13"/>
      <c r="AJ110" s="58"/>
    </row>
    <row r="111" spans="1:39" ht="15.6">
      <c r="A111" s="47"/>
      <c r="B111" s="53">
        <f>+'Ark1'!C1173</f>
        <v>2017</v>
      </c>
      <c r="C111" s="53">
        <f>+'Ark1'!L1173</f>
        <v>11</v>
      </c>
      <c r="D111" s="65" t="s">
        <v>37</v>
      </c>
      <c r="E111" s="53">
        <f>+'Ark1'!Q1173</f>
        <v>24</v>
      </c>
      <c r="F111" s="357">
        <f>+'Ark1'!R1173</f>
        <v>103</v>
      </c>
      <c r="G111" s="176">
        <f>+'Ark1'!AG1173</f>
        <v>0.48963940161125874</v>
      </c>
      <c r="H111" s="176">
        <f t="shared" si="16"/>
        <v>-0.11365884247135227</v>
      </c>
      <c r="I111" s="176">
        <f>+'Ark1'!AH1173</f>
        <v>0</v>
      </c>
      <c r="J111" s="176"/>
      <c r="K111" s="517"/>
      <c r="L111" s="176"/>
      <c r="M111" s="176"/>
      <c r="N111" s="176"/>
      <c r="O111" s="155">
        <f>+'Ark1'!U1173</f>
        <v>16.534951456310676</v>
      </c>
      <c r="P111" s="176">
        <f t="shared" si="17"/>
        <v>-3.3448238245882003</v>
      </c>
      <c r="Q111" s="176"/>
      <c r="R111" s="176"/>
      <c r="S111" s="176"/>
      <c r="T111" s="176"/>
      <c r="U111" s="176"/>
      <c r="V111" s="55">
        <f>+'Ark1'!T1173</f>
        <v>5.6796116504854348</v>
      </c>
      <c r="W111" s="176">
        <f t="shared" si="18"/>
        <v>-0.62375913603141786</v>
      </c>
      <c r="X111" s="155">
        <f>+'Ark1'!W1173</f>
        <v>6.7961165048543695</v>
      </c>
      <c r="Y111" s="96"/>
      <c r="Z111" s="74">
        <f>+'Ark1'!X1173</f>
        <v>44.660194174757294</v>
      </c>
      <c r="AA111" s="74">
        <f>+'Ark1'!Y1173</f>
        <v>26.213592233009713</v>
      </c>
      <c r="AB111" s="74">
        <f>+'Ark1'!Z1173</f>
        <v>9.9589030153671185</v>
      </c>
      <c r="AC111" s="71"/>
      <c r="AD111" s="155">
        <f>+'Ark1'!Z1173</f>
        <v>9.9589030153671185</v>
      </c>
      <c r="AE111" s="66">
        <f>+'Ark1'!AB1175</f>
        <v>0</v>
      </c>
      <c r="AF111" s="140">
        <f>+'Ark1'!AD1175</f>
        <v>0</v>
      </c>
      <c r="AG111" s="155">
        <f t="shared" si="20"/>
        <v>4.291666666666667</v>
      </c>
      <c r="AH111" s="47"/>
      <c r="AI111" s="13"/>
      <c r="AJ111" s="58"/>
    </row>
    <row r="112" spans="1:39" ht="15.6">
      <c r="A112" s="47"/>
      <c r="B112" s="53">
        <f>+'Ark1'!C1174</f>
        <v>2017</v>
      </c>
      <c r="C112" s="53">
        <f>+'Ark1'!L1174</f>
        <v>12</v>
      </c>
      <c r="D112" s="65" t="s">
        <v>38</v>
      </c>
      <c r="E112" s="53">
        <f>+'Ark1'!Q1174</f>
        <v>0</v>
      </c>
      <c r="F112" s="357">
        <f>+'Ark1'!R1174</f>
        <v>0</v>
      </c>
      <c r="G112" s="176">
        <f>+'Ark1'!AG1174</f>
        <v>0</v>
      </c>
      <c r="H112" s="176">
        <f t="shared" si="16"/>
        <v>0</v>
      </c>
      <c r="I112" s="176">
        <f>+'Ark1'!AH1174</f>
        <v>0</v>
      </c>
      <c r="J112" s="176"/>
      <c r="K112" s="517"/>
      <c r="L112" s="176"/>
      <c r="M112" s="176"/>
      <c r="N112" s="176"/>
      <c r="O112" s="155">
        <f>+'Ark1'!U1174</f>
        <v>0</v>
      </c>
      <c r="P112" s="176">
        <f t="shared" si="17"/>
        <v>0</v>
      </c>
      <c r="Q112" s="176"/>
      <c r="R112" s="176"/>
      <c r="S112" s="176"/>
      <c r="T112" s="176"/>
      <c r="U112" s="176"/>
      <c r="V112" s="55">
        <f>+'Ark1'!T1174</f>
        <v>0</v>
      </c>
      <c r="W112" s="176">
        <f t="shared" si="18"/>
        <v>0</v>
      </c>
      <c r="X112" s="155">
        <f>+'Ark1'!W1174</f>
        <v>0</v>
      </c>
      <c r="Y112" s="96"/>
      <c r="Z112" s="74">
        <f>+'Ark1'!X1174</f>
        <v>0</v>
      </c>
      <c r="AA112" s="74">
        <f>+'Ark1'!Y1174</f>
        <v>0</v>
      </c>
      <c r="AB112" s="74">
        <f>+'Ark1'!Z1174</f>
        <v>0</v>
      </c>
      <c r="AC112" s="71"/>
      <c r="AD112" s="155">
        <f>+'Ark1'!Z1174</f>
        <v>0</v>
      </c>
      <c r="AE112" s="66">
        <f>+'Ark1'!AB1176</f>
        <v>0</v>
      </c>
      <c r="AF112" s="140">
        <f>+'Ark1'!AD1176</f>
        <v>0</v>
      </c>
      <c r="AG112" s="155" t="e">
        <f t="shared" si="20"/>
        <v>#DIV/0!</v>
      </c>
      <c r="AH112" s="47"/>
      <c r="AI112" s="13"/>
      <c r="AJ112" s="58"/>
    </row>
    <row r="113" spans="1:36" ht="15.6">
      <c r="A113" s="47"/>
      <c r="B113" s="53">
        <f>+'Ark1'!C1175</f>
        <v>2017</v>
      </c>
      <c r="C113" s="53">
        <f>+'Ark1'!L1175</f>
        <v>13</v>
      </c>
      <c r="D113" s="65" t="s">
        <v>39</v>
      </c>
      <c r="E113" s="53">
        <f>+'Ark1'!Q1175</f>
        <v>0</v>
      </c>
      <c r="F113" s="357">
        <f>+'Ark1'!R1175</f>
        <v>0</v>
      </c>
      <c r="G113" s="176">
        <f>+'Ark1'!AG1175</f>
        <v>0</v>
      </c>
      <c r="H113" s="176">
        <f t="shared" si="16"/>
        <v>0</v>
      </c>
      <c r="I113" s="176">
        <f>+'Ark1'!AH1175</f>
        <v>0</v>
      </c>
      <c r="J113" s="176"/>
      <c r="K113" s="517"/>
      <c r="L113" s="176"/>
      <c r="M113" s="176"/>
      <c r="N113" s="176"/>
      <c r="O113" s="155">
        <f>+'Ark1'!U1175</f>
        <v>0</v>
      </c>
      <c r="P113" s="176">
        <f t="shared" si="17"/>
        <v>0</v>
      </c>
      <c r="Q113" s="176"/>
      <c r="R113" s="176"/>
      <c r="S113" s="176"/>
      <c r="T113" s="176"/>
      <c r="U113" s="176"/>
      <c r="V113" s="55">
        <f>+'Ark1'!T1175</f>
        <v>0</v>
      </c>
      <c r="W113" s="176">
        <f t="shared" si="18"/>
        <v>0</v>
      </c>
      <c r="X113" s="155">
        <f>+'Ark1'!W1175</f>
        <v>0</v>
      </c>
      <c r="Y113" s="96"/>
      <c r="Z113" s="74">
        <f>+'Ark1'!X1175</f>
        <v>0</v>
      </c>
      <c r="AA113" s="74">
        <f>+'Ark1'!Y1175</f>
        <v>0</v>
      </c>
      <c r="AB113" s="74">
        <f>+'Ark1'!Z1175</f>
        <v>0</v>
      </c>
      <c r="AC113" s="71"/>
      <c r="AD113" s="155">
        <f>+'Ark1'!Z1175</f>
        <v>0</v>
      </c>
      <c r="AE113" s="66">
        <f>+'Ark1'!AB1177</f>
        <v>0</v>
      </c>
      <c r="AF113" s="140">
        <f>+'Ark1'!AD1177</f>
        <v>0</v>
      </c>
      <c r="AG113" s="155" t="e">
        <f t="shared" si="20"/>
        <v>#DIV/0!</v>
      </c>
      <c r="AH113" s="47"/>
      <c r="AI113" s="13"/>
      <c r="AJ113" s="58"/>
    </row>
    <row r="114" spans="1:36" ht="15.6">
      <c r="A114" s="47"/>
      <c r="B114" s="53">
        <f>+'Ark1'!C1176</f>
        <v>2017</v>
      </c>
      <c r="C114" s="53">
        <f>+'Ark1'!L1176</f>
        <v>14</v>
      </c>
      <c r="D114" s="65" t="s">
        <v>405</v>
      </c>
      <c r="E114" s="53">
        <f>+'Ark1'!Q1176</f>
        <v>1</v>
      </c>
      <c r="F114" s="357">
        <f>+'Ark1'!R1176</f>
        <v>1</v>
      </c>
      <c r="G114" s="176">
        <f>+'Ark1'!AG1176</f>
        <v>3.0187386042617678E-3</v>
      </c>
      <c r="H114" s="176">
        <f t="shared" si="16"/>
        <v>3.0187386042617678E-3</v>
      </c>
      <c r="I114" s="176">
        <f>+'Ark1'!AH1176</f>
        <v>0</v>
      </c>
      <c r="J114" s="176"/>
      <c r="K114" s="517"/>
      <c r="L114" s="176"/>
      <c r="M114" s="176"/>
      <c r="N114" s="176"/>
      <c r="O114" s="155">
        <f>+'Ark1'!U1176</f>
        <v>10.5</v>
      </c>
      <c r="P114" s="176">
        <f t="shared" si="17"/>
        <v>10.5</v>
      </c>
      <c r="Q114" s="176"/>
      <c r="R114" s="176"/>
      <c r="S114" s="176"/>
      <c r="T114" s="176"/>
      <c r="U114" s="176"/>
      <c r="V114" s="55">
        <f>+'Ark1'!T1176</f>
        <v>8</v>
      </c>
      <c r="W114" s="176">
        <f t="shared" si="18"/>
        <v>8</v>
      </c>
      <c r="X114" s="155">
        <f>+'Ark1'!W1176</f>
        <v>0</v>
      </c>
      <c r="Y114" s="96"/>
      <c r="Z114" s="74">
        <f>+'Ark1'!X1176</f>
        <v>0</v>
      </c>
      <c r="AA114" s="74">
        <f>+'Ark1'!Y1176</f>
        <v>0</v>
      </c>
      <c r="AB114" s="74">
        <f>+'Ark1'!Z1176</f>
        <v>0</v>
      </c>
      <c r="AC114" s="71"/>
      <c r="AD114" s="155">
        <f>+'Ark1'!Z1176</f>
        <v>0</v>
      </c>
      <c r="AE114" s="66">
        <f>+'Ark1'!AB1178</f>
        <v>0.89003292632092945</v>
      </c>
      <c r="AF114" s="140">
        <f>+'Ark1'!AD1178</f>
        <v>34.091249008770042</v>
      </c>
      <c r="AG114" s="155">
        <f t="shared" si="20"/>
        <v>1</v>
      </c>
      <c r="AH114" s="47"/>
      <c r="AI114" s="13"/>
      <c r="AJ114" s="58"/>
    </row>
    <row r="115" spans="1:36" ht="15.6">
      <c r="A115" s="47"/>
      <c r="B115" s="53">
        <f>+'Ark1'!C1177</f>
        <v>2017</v>
      </c>
      <c r="C115" s="53">
        <f>+'Ark1'!L1177</f>
        <v>15</v>
      </c>
      <c r="D115" s="65" t="s">
        <v>40</v>
      </c>
      <c r="E115" s="53">
        <f>+'Ark1'!Q1177</f>
        <v>0</v>
      </c>
      <c r="F115" s="357">
        <f>+'Ark1'!R1177</f>
        <v>0</v>
      </c>
      <c r="G115" s="176">
        <f>+'Ark1'!AG1177</f>
        <v>0</v>
      </c>
      <c r="H115" s="176">
        <f t="shared" si="16"/>
        <v>0</v>
      </c>
      <c r="I115" s="176">
        <f>+'Ark1'!AH1177</f>
        <v>0</v>
      </c>
      <c r="J115" s="176"/>
      <c r="K115" s="517"/>
      <c r="L115" s="176"/>
      <c r="M115" s="176"/>
      <c r="N115" s="176"/>
      <c r="O115" s="155">
        <f>+'Ark1'!U1177</f>
        <v>0</v>
      </c>
      <c r="P115" s="176">
        <f t="shared" si="17"/>
        <v>0</v>
      </c>
      <c r="Q115" s="176"/>
      <c r="R115" s="176"/>
      <c r="S115" s="176"/>
      <c r="T115" s="176"/>
      <c r="U115" s="176"/>
      <c r="V115" s="55">
        <f>+'Ark1'!T1177</f>
        <v>0</v>
      </c>
      <c r="W115" s="176">
        <f t="shared" si="18"/>
        <v>0</v>
      </c>
      <c r="X115" s="155">
        <f>+'Ark1'!W1177</f>
        <v>0</v>
      </c>
      <c r="Y115" s="96"/>
      <c r="Z115" s="74">
        <f>+'Ark1'!X1177</f>
        <v>0</v>
      </c>
      <c r="AA115" s="74">
        <f>+'Ark1'!Y1177</f>
        <v>0</v>
      </c>
      <c r="AB115" s="74">
        <f>+'Ark1'!Z1177</f>
        <v>0</v>
      </c>
      <c r="AC115" s="71"/>
      <c r="AD115" s="155">
        <f>+'Ark1'!Z1177</f>
        <v>0</v>
      </c>
      <c r="AE115" s="66">
        <f>+'Ark1'!AB1179</f>
        <v>1.1635921773424984</v>
      </c>
      <c r="AF115" s="140">
        <f>+'Ark1'!AD1179</f>
        <v>40.931356129418653</v>
      </c>
      <c r="AG115" s="155" t="e">
        <f t="shared" si="20"/>
        <v>#DIV/0!</v>
      </c>
      <c r="AH115" s="47"/>
      <c r="AI115" s="13"/>
      <c r="AJ115" s="58"/>
    </row>
    <row r="116" spans="1:36" ht="15.6">
      <c r="A116" s="47"/>
      <c r="B116">
        <f>+'Ark1'!C1178</f>
        <v>2016</v>
      </c>
      <c r="C116">
        <f>+'Ark1'!L1178</f>
        <v>1</v>
      </c>
      <c r="D116" s="3" t="str">
        <f t="shared" ref="D116" si="21">+D101</f>
        <v>P-</v>
      </c>
      <c r="E116">
        <f>+'Ark1'!Q1178</f>
        <v>88</v>
      </c>
      <c r="F116" s="325">
        <f>+'Ark1'!R1178</f>
        <v>268</v>
      </c>
      <c r="G116" s="194">
        <f>+'Ark1'!AG1178</f>
        <v>0.92320691564667845</v>
      </c>
      <c r="H116" s="194">
        <f t="shared" si="16"/>
        <v>-0.3320978943991324</v>
      </c>
      <c r="I116" s="194">
        <f>+'Ark1'!AH1178</f>
        <v>1.1194029850746268</v>
      </c>
      <c r="J116" s="194"/>
      <c r="K116" s="516"/>
      <c r="L116" s="194"/>
      <c r="M116" s="194"/>
      <c r="N116" s="194"/>
      <c r="O116" s="92">
        <f>+'Ark1'!U1178</f>
        <v>10.102611940298511</v>
      </c>
      <c r="P116" s="194">
        <f t="shared" si="17"/>
        <v>-0.37422090427626387</v>
      </c>
      <c r="Q116" s="194"/>
      <c r="R116" s="194"/>
      <c r="S116" s="194"/>
      <c r="T116" s="194"/>
      <c r="U116" s="194"/>
      <c r="V116" s="1">
        <f>+'Ark1'!T1178</f>
        <v>2.2089552238805967</v>
      </c>
      <c r="W116" s="194">
        <f t="shared" si="18"/>
        <v>0.103383376373265</v>
      </c>
      <c r="X116" s="92">
        <f>+'Ark1'!W1178</f>
        <v>0</v>
      </c>
      <c r="Y116" s="96"/>
      <c r="Z116" s="11">
        <f>+'Ark1'!X1178</f>
        <v>23.880597014925382</v>
      </c>
      <c r="AA116" s="11">
        <f>+'Ark1'!Y1178</f>
        <v>0.74626865671641807</v>
      </c>
      <c r="AB116" s="11">
        <f>+'Ark1'!Z1178</f>
        <v>6.2982016420591451</v>
      </c>
      <c r="AC116" s="71"/>
      <c r="AD116" s="92">
        <f>+'Ark1'!Z1178</f>
        <v>6.2982016420591451</v>
      </c>
      <c r="AE116" s="66">
        <f>+'Ark1'!AB1180</f>
        <v>1.5421046648988741</v>
      </c>
      <c r="AF116" s="140">
        <f>+'Ark1'!AD1180</f>
        <v>49.322673176595686</v>
      </c>
      <c r="AG116" s="92">
        <f t="shared" si="20"/>
        <v>3.0454545454545454</v>
      </c>
      <c r="AH116" s="47"/>
      <c r="AI116" s="13"/>
      <c r="AJ116" s="58"/>
    </row>
    <row r="117" spans="1:36" ht="15.6">
      <c r="A117" s="47"/>
      <c r="B117">
        <f>+'Ark1'!C1179</f>
        <v>2016</v>
      </c>
      <c r="C117">
        <f>+'Ark1'!L1179</f>
        <v>2</v>
      </c>
      <c r="D117" s="3" t="str">
        <f t="shared" si="15"/>
        <v>P</v>
      </c>
      <c r="E117">
        <f>+'Ark1'!Q1179</f>
        <v>280</v>
      </c>
      <c r="F117" s="325">
        <f>+'Ark1'!R1179</f>
        <v>1190</v>
      </c>
      <c r="G117" s="194">
        <f>+'Ark1'!AG1179</f>
        <v>4.5004419117867656</v>
      </c>
      <c r="H117" s="194">
        <f t="shared" si="16"/>
        <v>-0.33479713583161175</v>
      </c>
      <c r="I117" s="194">
        <f>+'Ark1'!AH1179</f>
        <v>0.75630252100840323</v>
      </c>
      <c r="J117" s="194"/>
      <c r="K117" s="516"/>
      <c r="L117" s="194"/>
      <c r="M117" s="194"/>
      <c r="N117" s="194"/>
      <c r="O117" s="92">
        <f>+'Ark1'!U1179</f>
        <v>11.091176470588218</v>
      </c>
      <c r="P117" s="194">
        <f t="shared" si="17"/>
        <v>-1.5441769928337123E-2</v>
      </c>
      <c r="Q117" s="194"/>
      <c r="R117" s="194"/>
      <c r="S117" s="194"/>
      <c r="T117" s="194"/>
      <c r="U117" s="194"/>
      <c r="V117" s="1">
        <f>+'Ark1'!T1179</f>
        <v>2.4840336134453782</v>
      </c>
      <c r="W117" s="194">
        <f t="shared" si="18"/>
        <v>-0.13824241561031236</v>
      </c>
      <c r="X117" s="92">
        <f>+'Ark1'!W1179</f>
        <v>0</v>
      </c>
      <c r="Y117" s="96"/>
      <c r="Z117" s="11">
        <f>+'Ark1'!X1179</f>
        <v>28.15126050420168</v>
      </c>
      <c r="AA117" s="11">
        <f>+'Ark1'!Y1179</f>
        <v>1.5126050420168065</v>
      </c>
      <c r="AB117" s="11">
        <f>+'Ark1'!Z1179</f>
        <v>6.3429731750931406</v>
      </c>
      <c r="AC117" s="71"/>
      <c r="AD117" s="92">
        <f>+'Ark1'!Z1179</f>
        <v>6.3429731750931406</v>
      </c>
      <c r="AE117" s="66">
        <f>+'Ark1'!AB1181</f>
        <v>1.6203935387872699</v>
      </c>
      <c r="AF117" s="140">
        <f>+'Ark1'!AD1181</f>
        <v>36.850633382600776</v>
      </c>
      <c r="AG117" s="92">
        <f t="shared" si="20"/>
        <v>4.25</v>
      </c>
      <c r="AH117" s="47"/>
      <c r="AI117" s="13"/>
      <c r="AJ117" s="58"/>
    </row>
    <row r="118" spans="1:36" ht="15.6">
      <c r="A118" s="47"/>
      <c r="B118">
        <f>+'Ark1'!C1180</f>
        <v>2016</v>
      </c>
      <c r="C118">
        <f>+'Ark1'!L1180</f>
        <v>3</v>
      </c>
      <c r="D118" s="3" t="str">
        <f t="shared" si="15"/>
        <v>P+</v>
      </c>
      <c r="E118">
        <f>+'Ark1'!Q1180</f>
        <v>381</v>
      </c>
      <c r="F118" s="325">
        <f>+'Ark1'!R1180</f>
        <v>2116</v>
      </c>
      <c r="G118" s="194">
        <f>+'Ark1'!AG1180</f>
        <v>8.4630198942139554</v>
      </c>
      <c r="H118" s="194">
        <f t="shared" si="16"/>
        <v>-1.2464954188462549</v>
      </c>
      <c r="I118" s="194">
        <f>+'Ark1'!AH1180</f>
        <v>0.47258979206049134</v>
      </c>
      <c r="J118" s="194"/>
      <c r="K118" s="516"/>
      <c r="L118" s="194"/>
      <c r="M118" s="194"/>
      <c r="N118" s="194"/>
      <c r="O118" s="92">
        <f>+'Ark1'!U1180</f>
        <v>11.72948960302457</v>
      </c>
      <c r="P118" s="194">
        <f t="shared" si="17"/>
        <v>0.62285777022714583</v>
      </c>
      <c r="Q118" s="194"/>
      <c r="R118" s="194"/>
      <c r="S118" s="194"/>
      <c r="T118" s="194"/>
      <c r="U118" s="194"/>
      <c r="V118" s="1">
        <f>+'Ark1'!T1180</f>
        <v>3.1980151228733473</v>
      </c>
      <c r="W118" s="194">
        <f t="shared" si="18"/>
        <v>-2.5475780912822543E-3</v>
      </c>
      <c r="X118" s="92">
        <f>+'Ark1'!W1180</f>
        <v>0</v>
      </c>
      <c r="Y118" s="96"/>
      <c r="Z118" s="11">
        <f>+'Ark1'!X1180</f>
        <v>32.32514177693762</v>
      </c>
      <c r="AA118" s="11">
        <f>+'Ark1'!Y1180</f>
        <v>3.4499054820415882</v>
      </c>
      <c r="AB118" s="11">
        <f>+'Ark1'!Z1180</f>
        <v>6.384091606283218</v>
      </c>
      <c r="AC118" s="71"/>
      <c r="AD118" s="92">
        <f>+'Ark1'!Z1180</f>
        <v>6.384091606283218</v>
      </c>
      <c r="AE118" s="66">
        <f>+'Ark1'!AB1182</f>
        <v>1.6419328068919099</v>
      </c>
      <c r="AF118" s="140">
        <f>+'Ark1'!AD1182</f>
        <v>38.754239216067113</v>
      </c>
      <c r="AG118" s="92">
        <f t="shared" si="20"/>
        <v>5.5538057742782154</v>
      </c>
      <c r="AH118" s="47"/>
      <c r="AI118" s="13"/>
      <c r="AJ118" s="58"/>
    </row>
    <row r="119" spans="1:36" ht="15.6">
      <c r="A119" s="47"/>
      <c r="B119">
        <f>+'Ark1'!C1181</f>
        <v>2016</v>
      </c>
      <c r="C119">
        <f>+'Ark1'!L1181</f>
        <v>4</v>
      </c>
      <c r="D119" s="3" t="str">
        <f t="shared" si="15"/>
        <v>O-</v>
      </c>
      <c r="E119">
        <f>+'Ark1'!Q1181</f>
        <v>456</v>
      </c>
      <c r="F119" s="325">
        <f>+'Ark1'!R1181</f>
        <v>3541</v>
      </c>
      <c r="G119" s="194">
        <f>+'Ark1'!AG1181</f>
        <v>13.822973411640861</v>
      </c>
      <c r="H119" s="194">
        <f t="shared" si="16"/>
        <v>-2.5105709779976362</v>
      </c>
      <c r="I119" s="194">
        <f>+'Ark1'!AH1181</f>
        <v>0.28240609997175942</v>
      </c>
      <c r="J119" s="194"/>
      <c r="K119" s="516"/>
      <c r="L119" s="194"/>
      <c r="M119" s="194"/>
      <c r="N119" s="194"/>
      <c r="O119" s="92">
        <f>+'Ark1'!U1181</f>
        <v>11.448404405535179</v>
      </c>
      <c r="P119" s="194">
        <f t="shared" si="17"/>
        <v>0.95510869447424085</v>
      </c>
      <c r="Q119" s="194"/>
      <c r="R119" s="194"/>
      <c r="S119" s="194"/>
      <c r="T119" s="194"/>
      <c r="U119" s="194"/>
      <c r="V119" s="1">
        <f>+'Ark1'!T1181</f>
        <v>3.8539960463146001</v>
      </c>
      <c r="W119" s="194">
        <f t="shared" si="18"/>
        <v>1.6524263018887986E-2</v>
      </c>
      <c r="X119" s="92">
        <f>+'Ark1'!W1181</f>
        <v>2.8240609997175928E-2</v>
      </c>
      <c r="Y119" s="96"/>
      <c r="Z119" s="11">
        <f>+'Ark1'!X1181</f>
        <v>28.268850607173121</v>
      </c>
      <c r="AA119" s="11">
        <f>+'Ark1'!Y1181</f>
        <v>4.7726630895227355</v>
      </c>
      <c r="AB119" s="11">
        <f>+'Ark1'!Z1181</f>
        <v>6.6153937934434284</v>
      </c>
      <c r="AC119" s="71"/>
      <c r="AD119" s="92">
        <f>+'Ark1'!Z1181</f>
        <v>6.6153937934434284</v>
      </c>
      <c r="AE119" s="66">
        <f>+'Ark1'!AB1183</f>
        <v>1.80400727398239</v>
      </c>
      <c r="AF119" s="140">
        <f>+'Ark1'!AD1183</f>
        <v>50.465761090855445</v>
      </c>
      <c r="AG119" s="92">
        <f t="shared" si="20"/>
        <v>7.7653508771929829</v>
      </c>
      <c r="AH119" s="47"/>
      <c r="AI119" s="13"/>
      <c r="AJ119" s="58"/>
    </row>
    <row r="120" spans="1:36" ht="15.6">
      <c r="A120" s="47"/>
      <c r="B120">
        <f>+'Ark1'!C1182</f>
        <v>2016</v>
      </c>
      <c r="C120">
        <f>+'Ark1'!L1182</f>
        <v>5</v>
      </c>
      <c r="D120" s="3" t="str">
        <f t="shared" ref="D120:D130" si="22">+D105</f>
        <v>O</v>
      </c>
      <c r="E120">
        <f>+'Ark1'!Q1182</f>
        <v>589</v>
      </c>
      <c r="F120" s="325">
        <f>+'Ark1'!R1182</f>
        <v>7678</v>
      </c>
      <c r="G120" s="194">
        <f>+'Ark1'!AG1182</f>
        <v>30.362442681040594</v>
      </c>
      <c r="H120" s="194">
        <f t="shared" si="16"/>
        <v>0.26738301488434502</v>
      </c>
      <c r="I120" s="194">
        <f>+'Ark1'!AH1182</f>
        <v>0.40375097681687927</v>
      </c>
      <c r="J120" s="194"/>
      <c r="K120" s="516"/>
      <c r="L120" s="194"/>
      <c r="M120" s="194"/>
      <c r="N120" s="194"/>
      <c r="O120" s="92">
        <f>+'Ark1'!U1182</f>
        <v>11.597330033862972</v>
      </c>
      <c r="P120" s="194">
        <f t="shared" si="17"/>
        <v>0.51991151342840247</v>
      </c>
      <c r="Q120" s="194"/>
      <c r="R120" s="194"/>
      <c r="S120" s="194"/>
      <c r="T120" s="194"/>
      <c r="U120" s="194"/>
      <c r="V120" s="1">
        <f>+'Ark1'!T1182</f>
        <v>4.5884344881479553</v>
      </c>
      <c r="W120" s="194">
        <f t="shared" si="18"/>
        <v>8.2873184474908435E-2</v>
      </c>
      <c r="X120" s="92">
        <f>+'Ark1'!W1182</f>
        <v>0.19536337587913516</v>
      </c>
      <c r="Y120" s="96"/>
      <c r="Z120" s="11">
        <f>+'Ark1'!X1182</f>
        <v>27.754623599895805</v>
      </c>
      <c r="AA120" s="11">
        <f>+'Ark1'!Y1182</f>
        <v>8.7653034644438659</v>
      </c>
      <c r="AB120" s="11">
        <f>+'Ark1'!Z1182</f>
        <v>7.236608072005998</v>
      </c>
      <c r="AC120" s="71"/>
      <c r="AD120" s="92">
        <f>+'Ark1'!Z1182</f>
        <v>7.236608072005998</v>
      </c>
      <c r="AE120" s="66">
        <f>+'Ark1'!AB1184</f>
        <v>0</v>
      </c>
      <c r="AF120" s="140">
        <f>+'Ark1'!AD1184</f>
        <v>0</v>
      </c>
      <c r="AG120" s="92">
        <f t="shared" si="20"/>
        <v>13.03565365025467</v>
      </c>
      <c r="AH120" s="47"/>
      <c r="AI120" s="13"/>
      <c r="AJ120" s="58"/>
    </row>
    <row r="121" spans="1:36" ht="15.6">
      <c r="A121" s="47"/>
      <c r="B121">
        <f>+'Ark1'!C1183</f>
        <v>2016</v>
      </c>
      <c r="C121">
        <f>+'Ark1'!L1183</f>
        <v>6</v>
      </c>
      <c r="D121" s="3" t="str">
        <f t="shared" si="22"/>
        <v>O+</v>
      </c>
      <c r="E121">
        <f>+'Ark1'!Q1183</f>
        <v>545</v>
      </c>
      <c r="F121" s="325">
        <f>+'Ark1'!R1183</f>
        <v>5587</v>
      </c>
      <c r="G121" s="194">
        <f>+'Ark1'!AG1183</f>
        <v>25.824765609442743</v>
      </c>
      <c r="H121" s="194">
        <f t="shared" si="16"/>
        <v>1.8243959681002586</v>
      </c>
      <c r="I121" s="194">
        <f>+'Ark1'!AH1183</f>
        <v>0.51906210846608203</v>
      </c>
      <c r="J121" s="194"/>
      <c r="K121" s="516"/>
      <c r="L121" s="194"/>
      <c r="M121" s="194"/>
      <c r="N121" s="194"/>
      <c r="O121" s="92">
        <f>+'Ark1'!U1183</f>
        <v>13.555861822086989</v>
      </c>
      <c r="P121" s="194">
        <f t="shared" si="17"/>
        <v>-0.27948352934100917</v>
      </c>
      <c r="Q121" s="194"/>
      <c r="R121" s="194"/>
      <c r="S121" s="194"/>
      <c r="T121" s="194"/>
      <c r="U121" s="194"/>
      <c r="V121" s="1">
        <f>+'Ark1'!T1183</f>
        <v>5.245391086450689</v>
      </c>
      <c r="W121" s="194">
        <f t="shared" si="18"/>
        <v>0.11109900624003277</v>
      </c>
      <c r="X121" s="92">
        <f>+'Ark1'!W1183</f>
        <v>1.6287810989797744</v>
      </c>
      <c r="Y121" s="96"/>
      <c r="Z121" s="11">
        <f>+'Ark1'!X1183</f>
        <v>34.114909611598357</v>
      </c>
      <c r="AA121" s="11">
        <f>+'Ark1'!Y1183</f>
        <v>18.095579022731336</v>
      </c>
      <c r="AB121" s="11">
        <f>+'Ark1'!Z1183</f>
        <v>8.473082866365985</v>
      </c>
      <c r="AC121" s="71"/>
      <c r="AD121" s="92">
        <f>+'Ark1'!Z1183</f>
        <v>8.473082866365985</v>
      </c>
      <c r="AE121" s="66">
        <f>+'Ark1'!AB1185</f>
        <v>2.7004756175643925</v>
      </c>
      <c r="AF121" s="140">
        <f>+'Ark1'!AD1185</f>
        <v>64.443146948963303</v>
      </c>
      <c r="AG121" s="92">
        <f t="shared" si="20"/>
        <v>10.25137614678899</v>
      </c>
      <c r="AH121" s="47"/>
      <c r="AI121" s="13"/>
      <c r="AJ121" s="58"/>
    </row>
    <row r="122" spans="1:36" ht="15.6">
      <c r="A122" s="47"/>
      <c r="B122">
        <f>+'Ark1'!C1184</f>
        <v>2016</v>
      </c>
      <c r="C122">
        <f>+'Ark1'!L1184</f>
        <v>7</v>
      </c>
      <c r="D122" s="3" t="str">
        <f t="shared" si="22"/>
        <v>R-</v>
      </c>
      <c r="E122">
        <f>+'Ark1'!Q1184</f>
        <v>0</v>
      </c>
      <c r="F122" s="325">
        <f>+'Ark1'!R1184</f>
        <v>0</v>
      </c>
      <c r="G122" s="194">
        <f>+'Ark1'!AG1184</f>
        <v>0</v>
      </c>
      <c r="H122" s="194">
        <f t="shared" si="16"/>
        <v>0</v>
      </c>
      <c r="I122" s="194">
        <f>+'Ark1'!AH1184</f>
        <v>0</v>
      </c>
      <c r="J122" s="194"/>
      <c r="K122" s="516"/>
      <c r="L122" s="194"/>
      <c r="M122" s="194"/>
      <c r="N122" s="194"/>
      <c r="O122" s="92">
        <f>+'Ark1'!U1184</f>
        <v>0</v>
      </c>
      <c r="P122" s="194">
        <f t="shared" si="17"/>
        <v>0</v>
      </c>
      <c r="Q122" s="194"/>
      <c r="R122" s="194"/>
      <c r="S122" s="194"/>
      <c r="T122" s="194"/>
      <c r="U122" s="194"/>
      <c r="V122" s="1">
        <f>+'Ark1'!T1184</f>
        <v>0</v>
      </c>
      <c r="W122" s="194">
        <f t="shared" si="18"/>
        <v>0</v>
      </c>
      <c r="X122" s="92">
        <f>+'Ark1'!W1184</f>
        <v>0</v>
      </c>
      <c r="Y122" s="96"/>
      <c r="Z122" s="11">
        <f>+'Ark1'!X1184</f>
        <v>0</v>
      </c>
      <c r="AA122" s="11">
        <f>+'Ark1'!Y1184</f>
        <v>0</v>
      </c>
      <c r="AB122" s="11">
        <f>+'Ark1'!Z1184</f>
        <v>0</v>
      </c>
      <c r="AC122" s="71"/>
      <c r="AD122" s="92">
        <f>+'Ark1'!Z1184</f>
        <v>0</v>
      </c>
      <c r="AE122" s="66">
        <f>+'Ark1'!AB1186</f>
        <v>0</v>
      </c>
      <c r="AF122" s="140">
        <f>+'Ark1'!AD1186</f>
        <v>0</v>
      </c>
      <c r="AG122" s="92" t="e">
        <f t="shared" si="20"/>
        <v>#DIV/0!</v>
      </c>
      <c r="AH122" s="47"/>
      <c r="AI122" s="13"/>
      <c r="AJ122" s="58"/>
    </row>
    <row r="123" spans="1:36" ht="15.6">
      <c r="A123" s="47"/>
      <c r="B123">
        <f>+'Ark1'!C1185</f>
        <v>2016</v>
      </c>
      <c r="C123">
        <f>+'Ark1'!L1185</f>
        <v>8</v>
      </c>
      <c r="D123" s="3" t="str">
        <f t="shared" si="22"/>
        <v>R</v>
      </c>
      <c r="E123">
        <f>+'Ark1'!Q1185</f>
        <v>417</v>
      </c>
      <c r="F123" s="325">
        <f>+'Ark1'!R1185</f>
        <v>2797</v>
      </c>
      <c r="G123" s="194">
        <f>+'Ark1'!AG1185</f>
        <v>15.499851332145798</v>
      </c>
      <c r="H123" s="194">
        <f t="shared" si="16"/>
        <v>2.1031636277801624</v>
      </c>
      <c r="I123" s="194">
        <f>+'Ark1'!AH1185</f>
        <v>0.6792992491955665</v>
      </c>
      <c r="J123" s="194"/>
      <c r="K123" s="516"/>
      <c r="L123" s="194"/>
      <c r="M123" s="194"/>
      <c r="N123" s="194"/>
      <c r="O123" s="92">
        <f>+'Ark1'!U1185</f>
        <v>16.25191276367535</v>
      </c>
      <c r="P123" s="194">
        <f t="shared" si="17"/>
        <v>-0.19631847014691672</v>
      </c>
      <c r="Q123" s="194"/>
      <c r="R123" s="194"/>
      <c r="S123" s="194"/>
      <c r="T123" s="194"/>
      <c r="U123" s="194"/>
      <c r="V123" s="1">
        <f>+'Ark1'!T1185</f>
        <v>5.7121916338934557</v>
      </c>
      <c r="W123" s="194">
        <f t="shared" si="18"/>
        <v>0.21089741473901213</v>
      </c>
      <c r="X123" s="92">
        <f>+'Ark1'!W1185</f>
        <v>8.7951376474794429</v>
      </c>
      <c r="Y123" s="96"/>
      <c r="Z123" s="11">
        <f>+'Ark1'!X1185</f>
        <v>42.009295673936379</v>
      </c>
      <c r="AA123" s="11">
        <f>+'Ark1'!Y1185</f>
        <v>29.710404004290304</v>
      </c>
      <c r="AB123" s="11">
        <f>+'Ark1'!Z1185</f>
        <v>10.288790014007862</v>
      </c>
      <c r="AC123" s="71"/>
      <c r="AD123" s="92">
        <f>+'Ark1'!Z1185</f>
        <v>10.288790014007862</v>
      </c>
      <c r="AE123" s="66">
        <f>+'Ark1'!AB1187</f>
        <v>0</v>
      </c>
      <c r="AF123" s="140">
        <f>+'Ark1'!AD1187</f>
        <v>0</v>
      </c>
      <c r="AG123" s="92">
        <f t="shared" si="20"/>
        <v>6.7074340527577938</v>
      </c>
      <c r="AH123" s="47"/>
      <c r="AI123" s="13"/>
      <c r="AJ123" s="58"/>
    </row>
    <row r="124" spans="1:36" ht="15.6">
      <c r="A124" s="47"/>
      <c r="B124">
        <f>+'Ark1'!C1186</f>
        <v>2016</v>
      </c>
      <c r="C124">
        <f>+'Ark1'!L1186</f>
        <v>9</v>
      </c>
      <c r="D124" s="3" t="str">
        <f t="shared" si="22"/>
        <v>R+</v>
      </c>
      <c r="E124">
        <f>+'Ark1'!Q1186</f>
        <v>0</v>
      </c>
      <c r="F124" s="325">
        <f>+'Ark1'!R1186</f>
        <v>0</v>
      </c>
      <c r="G124" s="194">
        <f>+'Ark1'!AG1186</f>
        <v>0</v>
      </c>
      <c r="H124" s="194">
        <f t="shared" si="16"/>
        <v>0</v>
      </c>
      <c r="I124" s="194">
        <f>+'Ark1'!AH1186</f>
        <v>0</v>
      </c>
      <c r="J124" s="194"/>
      <c r="K124" s="516"/>
      <c r="L124" s="194"/>
      <c r="M124" s="194"/>
      <c r="N124" s="194"/>
      <c r="O124" s="92">
        <f>+'Ark1'!U1186</f>
        <v>0</v>
      </c>
      <c r="P124" s="194">
        <f t="shared" si="17"/>
        <v>0</v>
      </c>
      <c r="Q124" s="194"/>
      <c r="R124" s="194"/>
      <c r="S124" s="194"/>
      <c r="T124" s="194"/>
      <c r="U124" s="194"/>
      <c r="V124" s="1">
        <f>+'Ark1'!T1186</f>
        <v>0</v>
      </c>
      <c r="W124" s="194">
        <f t="shared" si="18"/>
        <v>0</v>
      </c>
      <c r="X124" s="92">
        <f>+'Ark1'!W1186</f>
        <v>0</v>
      </c>
      <c r="Y124" s="96"/>
      <c r="Z124" s="11">
        <f>+'Ark1'!X1186</f>
        <v>0</v>
      </c>
      <c r="AA124" s="11">
        <f>+'Ark1'!Y1186</f>
        <v>0</v>
      </c>
      <c r="AB124" s="11">
        <f>+'Ark1'!Z1186</f>
        <v>0</v>
      </c>
      <c r="AC124" s="71"/>
      <c r="AD124" s="92">
        <f>+'Ark1'!Z1186</f>
        <v>0</v>
      </c>
      <c r="AE124" s="66">
        <f>+'Ark1'!AB1188</f>
        <v>2.9505455385194295</v>
      </c>
      <c r="AF124" s="140">
        <f>+'Ark1'!AD1188</f>
        <v>50.375714531538009</v>
      </c>
      <c r="AG124" s="92" t="e">
        <f t="shared" si="20"/>
        <v>#DIV/0!</v>
      </c>
      <c r="AH124" s="47"/>
      <c r="AI124" s="13"/>
      <c r="AJ124" s="58"/>
    </row>
    <row r="125" spans="1:36" ht="15.6">
      <c r="A125" s="47"/>
      <c r="B125">
        <f>+'Ark1'!C1187</f>
        <v>2016</v>
      </c>
      <c r="C125">
        <f>+'Ark1'!L1187</f>
        <v>10</v>
      </c>
      <c r="D125" s="3" t="str">
        <f t="shared" si="22"/>
        <v>U-</v>
      </c>
      <c r="E125">
        <f>+'Ark1'!Q1187</f>
        <v>0</v>
      </c>
      <c r="F125" s="325">
        <f>+'Ark1'!R1187</f>
        <v>0</v>
      </c>
      <c r="G125" s="194">
        <f>+'Ark1'!AG1187</f>
        <v>0</v>
      </c>
      <c r="H125" s="194">
        <f t="shared" si="16"/>
        <v>0</v>
      </c>
      <c r="I125" s="194">
        <f>+'Ark1'!AH1187</f>
        <v>0</v>
      </c>
      <c r="J125" s="194"/>
      <c r="K125" s="516"/>
      <c r="L125" s="194"/>
      <c r="M125" s="194"/>
      <c r="N125" s="194"/>
      <c r="O125" s="92">
        <f>+'Ark1'!U1187</f>
        <v>0</v>
      </c>
      <c r="P125" s="194">
        <f t="shared" si="17"/>
        <v>0</v>
      </c>
      <c r="Q125" s="194"/>
      <c r="R125" s="194"/>
      <c r="S125" s="194"/>
      <c r="T125" s="194"/>
      <c r="U125" s="194"/>
      <c r="V125" s="1">
        <f>+'Ark1'!T1187</f>
        <v>0</v>
      </c>
      <c r="W125" s="194">
        <f t="shared" si="18"/>
        <v>0</v>
      </c>
      <c r="X125" s="92">
        <f>+'Ark1'!W1187</f>
        <v>0</v>
      </c>
      <c r="Y125" s="96"/>
      <c r="Z125" s="11">
        <f>+'Ark1'!X1187</f>
        <v>0</v>
      </c>
      <c r="AA125" s="11">
        <f>+'Ark1'!Y1187</f>
        <v>0</v>
      </c>
      <c r="AB125" s="11">
        <f>+'Ark1'!Z1187</f>
        <v>0</v>
      </c>
      <c r="AC125" s="71"/>
      <c r="AD125" s="92">
        <f>+'Ark1'!Z1187</f>
        <v>0</v>
      </c>
      <c r="AE125" s="66">
        <f>+'Ark1'!AB1189</f>
        <v>0</v>
      </c>
      <c r="AF125" s="140">
        <f>+'Ark1'!AD1189</f>
        <v>0</v>
      </c>
      <c r="AG125" s="92" t="e">
        <f t="shared" si="20"/>
        <v>#DIV/0!</v>
      </c>
      <c r="AH125" s="47"/>
      <c r="AI125" s="13"/>
      <c r="AJ125" s="58"/>
    </row>
    <row r="126" spans="1:36" ht="15.6">
      <c r="A126" s="47"/>
      <c r="B126">
        <f>+'Ark1'!C1188</f>
        <v>2016</v>
      </c>
      <c r="C126">
        <f>+'Ark1'!L1188</f>
        <v>11</v>
      </c>
      <c r="D126" s="3" t="str">
        <f t="shared" si="22"/>
        <v>U</v>
      </c>
      <c r="E126">
        <f>+'Ark1'!Q1188</f>
        <v>27</v>
      </c>
      <c r="F126" s="325">
        <f>+'Ark1'!R1188</f>
        <v>89</v>
      </c>
      <c r="G126" s="194">
        <f>+'Ark1'!AG1188</f>
        <v>0.60329824408261101</v>
      </c>
      <c r="H126" s="194">
        <f t="shared" si="16"/>
        <v>0.24173841383653255</v>
      </c>
      <c r="I126" s="194">
        <f>+'Ark1'!AH1188</f>
        <v>0</v>
      </c>
      <c r="J126" s="194"/>
      <c r="K126" s="516"/>
      <c r="L126" s="194"/>
      <c r="M126" s="194"/>
      <c r="N126" s="194"/>
      <c r="O126" s="92">
        <f>+'Ark1'!U1188</f>
        <v>19.879775280898876</v>
      </c>
      <c r="P126" s="194">
        <f t="shared" si="17"/>
        <v>2.4390973147971771</v>
      </c>
      <c r="Q126" s="194"/>
      <c r="R126" s="194"/>
      <c r="S126" s="194"/>
      <c r="T126" s="194"/>
      <c r="U126" s="194"/>
      <c r="V126" s="1">
        <f>+'Ark1'!T1188</f>
        <v>6.3033707865168527</v>
      </c>
      <c r="W126" s="194">
        <f t="shared" si="18"/>
        <v>-3.5612264330603161E-2</v>
      </c>
      <c r="X126" s="92">
        <f>+'Ark1'!W1188</f>
        <v>13.483146067415724</v>
      </c>
      <c r="Y126" s="96"/>
      <c r="Z126" s="11">
        <f>+'Ark1'!X1188</f>
        <v>51.685393258426949</v>
      </c>
      <c r="AA126" s="11">
        <f>+'Ark1'!Y1188</f>
        <v>35.955056179775283</v>
      </c>
      <c r="AB126" s="11">
        <f>+'Ark1'!Z1188</f>
        <v>10.47538773812731</v>
      </c>
      <c r="AC126" s="71"/>
      <c r="AD126" s="92">
        <f>+'Ark1'!Z1188</f>
        <v>10.47538773812731</v>
      </c>
      <c r="AE126" s="66">
        <f>+'Ark1'!AB1190</f>
        <v>0</v>
      </c>
      <c r="AF126" s="140">
        <f>+'Ark1'!AD1190</f>
        <v>0</v>
      </c>
      <c r="AG126" s="92">
        <f t="shared" si="20"/>
        <v>3.2962962962962963</v>
      </c>
      <c r="AH126" s="47"/>
      <c r="AI126" s="13"/>
      <c r="AJ126" s="58"/>
    </row>
    <row r="127" spans="1:36" ht="15.6">
      <c r="A127" s="47"/>
      <c r="B127">
        <f>+'Ark1'!C1189</f>
        <v>2016</v>
      </c>
      <c r="C127">
        <f>+'Ark1'!L1189</f>
        <v>12</v>
      </c>
      <c r="D127" s="3" t="str">
        <f t="shared" si="22"/>
        <v>U+</v>
      </c>
      <c r="E127">
        <f>+'Ark1'!Q1189</f>
        <v>0</v>
      </c>
      <c r="F127" s="325">
        <f>+'Ark1'!R1189</f>
        <v>0</v>
      </c>
      <c r="G127" s="194">
        <f>+'Ark1'!AG1189</f>
        <v>0</v>
      </c>
      <c r="H127" s="194">
        <f t="shared" si="16"/>
        <v>0</v>
      </c>
      <c r="I127" s="194">
        <f>+'Ark1'!AH1189</f>
        <v>0</v>
      </c>
      <c r="J127" s="194"/>
      <c r="K127" s="516"/>
      <c r="L127" s="194"/>
      <c r="M127" s="194"/>
      <c r="N127" s="194"/>
      <c r="O127" s="92">
        <f>+'Ark1'!U1189</f>
        <v>0</v>
      </c>
      <c r="P127" s="194">
        <f t="shared" si="17"/>
        <v>0</v>
      </c>
      <c r="Q127" s="194"/>
      <c r="R127" s="194"/>
      <c r="S127" s="194"/>
      <c r="T127" s="194"/>
      <c r="U127" s="194"/>
      <c r="V127" s="1">
        <f>+'Ark1'!T1189</f>
        <v>0</v>
      </c>
      <c r="W127" s="194">
        <f t="shared" si="18"/>
        <v>0</v>
      </c>
      <c r="X127" s="92">
        <f>+'Ark1'!W1189</f>
        <v>0</v>
      </c>
      <c r="Y127" s="96"/>
      <c r="Z127" s="11">
        <f>+'Ark1'!X1189</f>
        <v>0</v>
      </c>
      <c r="AA127" s="11">
        <f>+'Ark1'!Y1189</f>
        <v>0</v>
      </c>
      <c r="AB127" s="11">
        <f>+'Ark1'!Z1189</f>
        <v>0</v>
      </c>
      <c r="AC127" s="71"/>
      <c r="AD127" s="92">
        <f>+'Ark1'!Z1189</f>
        <v>0</v>
      </c>
      <c r="AE127" s="66">
        <f>+'Ark1'!AB1191</f>
        <v>0</v>
      </c>
      <c r="AF127" s="140">
        <f>+'Ark1'!AD1191</f>
        <v>0</v>
      </c>
      <c r="AG127" s="92" t="e">
        <f t="shared" si="20"/>
        <v>#DIV/0!</v>
      </c>
      <c r="AH127" s="47"/>
      <c r="AI127" s="13"/>
      <c r="AJ127" s="58"/>
    </row>
    <row r="128" spans="1:36" ht="15.6">
      <c r="A128" s="47"/>
      <c r="B128">
        <f>+'Ark1'!C1190</f>
        <v>2016</v>
      </c>
      <c r="C128">
        <f>+'Ark1'!L1190</f>
        <v>13</v>
      </c>
      <c r="D128" s="3" t="str">
        <f t="shared" si="22"/>
        <v>E-</v>
      </c>
      <c r="E128">
        <f>+'Ark1'!Q1190</f>
        <v>0</v>
      </c>
      <c r="F128" s="325">
        <f>+'Ark1'!R1190</f>
        <v>0</v>
      </c>
      <c r="G128" s="194">
        <f>+'Ark1'!AG1190</f>
        <v>0</v>
      </c>
      <c r="H128" s="194">
        <f t="shared" si="16"/>
        <v>0</v>
      </c>
      <c r="I128" s="194">
        <f>+'Ark1'!AH1190</f>
        <v>0</v>
      </c>
      <c r="J128" s="194"/>
      <c r="K128" s="516"/>
      <c r="L128" s="194"/>
      <c r="M128" s="194"/>
      <c r="N128" s="194"/>
      <c r="O128" s="92">
        <f>+'Ark1'!U1190</f>
        <v>0</v>
      </c>
      <c r="P128" s="194">
        <f t="shared" si="17"/>
        <v>0</v>
      </c>
      <c r="Q128" s="194"/>
      <c r="R128" s="194"/>
      <c r="S128" s="194"/>
      <c r="T128" s="194"/>
      <c r="U128" s="194"/>
      <c r="V128" s="1">
        <f>+'Ark1'!T1190</f>
        <v>0</v>
      </c>
      <c r="W128" s="194">
        <f t="shared" si="18"/>
        <v>0</v>
      </c>
      <c r="X128" s="92">
        <f>+'Ark1'!W1190</f>
        <v>0</v>
      </c>
      <c r="Y128" s="96"/>
      <c r="Z128" s="11">
        <f>+'Ark1'!X1190</f>
        <v>0</v>
      </c>
      <c r="AA128" s="11">
        <f>+'Ark1'!Y1190</f>
        <v>0</v>
      </c>
      <c r="AB128" s="11">
        <f>+'Ark1'!Z1190</f>
        <v>0</v>
      </c>
      <c r="AC128" s="71"/>
      <c r="AD128" s="92">
        <f>+'Ark1'!Z1190</f>
        <v>0</v>
      </c>
      <c r="AE128" s="66">
        <f>+'Ark1'!AB1192</f>
        <v>0</v>
      </c>
      <c r="AF128" s="140">
        <f>+'Ark1'!AD1192</f>
        <v>0</v>
      </c>
      <c r="AG128" s="92" t="e">
        <f t="shared" si="20"/>
        <v>#DIV/0!</v>
      </c>
      <c r="AH128" s="47"/>
      <c r="AI128" s="13"/>
      <c r="AJ128" s="58"/>
    </row>
    <row r="129" spans="1:36" ht="15.6">
      <c r="A129" s="47"/>
      <c r="B129">
        <f>+'Ark1'!C1191</f>
        <v>2016</v>
      </c>
      <c r="C129">
        <f>+'Ark1'!L1191</f>
        <v>14</v>
      </c>
      <c r="D129" s="3" t="str">
        <f t="shared" si="22"/>
        <v>E</v>
      </c>
      <c r="E129">
        <f>+'Ark1'!Q1191</f>
        <v>0</v>
      </c>
      <c r="F129" s="325">
        <f>+'Ark1'!R1191</f>
        <v>0</v>
      </c>
      <c r="G129" s="194">
        <f>+'Ark1'!AG1191</f>
        <v>0</v>
      </c>
      <c r="H129" s="194">
        <f t="shared" si="16"/>
        <v>-1.2719597526635604E-2</v>
      </c>
      <c r="I129" s="194">
        <f>+'Ark1'!AH1191</f>
        <v>0</v>
      </c>
      <c r="J129" s="194"/>
      <c r="K129" s="516"/>
      <c r="L129" s="194"/>
      <c r="M129" s="194"/>
      <c r="N129" s="194"/>
      <c r="O129" s="92">
        <f>+'Ark1'!U1191</f>
        <v>0</v>
      </c>
      <c r="P129" s="194">
        <f t="shared" si="17"/>
        <v>-36.200000000000003</v>
      </c>
      <c r="Q129" s="194"/>
      <c r="R129" s="194"/>
      <c r="S129" s="194"/>
      <c r="T129" s="194"/>
      <c r="U129" s="194"/>
      <c r="V129" s="1">
        <f>+'Ark1'!T1191</f>
        <v>0</v>
      </c>
      <c r="W129" s="194">
        <f t="shared" si="18"/>
        <v>-8</v>
      </c>
      <c r="X129" s="92">
        <f>+'Ark1'!W1191</f>
        <v>0</v>
      </c>
      <c r="Y129" s="96"/>
      <c r="Z129" s="11">
        <f>+'Ark1'!X1191</f>
        <v>0</v>
      </c>
      <c r="AA129" s="11">
        <f>+'Ark1'!Y1191</f>
        <v>0</v>
      </c>
      <c r="AB129" s="11">
        <f>+'Ark1'!Z1191</f>
        <v>0</v>
      </c>
      <c r="AC129" s="71"/>
      <c r="AD129" s="92">
        <f>+'Ark1'!Z1191</f>
        <v>0</v>
      </c>
      <c r="AE129" s="66">
        <f>+'Ark1'!AB1193</f>
        <v>0.62733297946571087</v>
      </c>
      <c r="AF129" s="140">
        <f>+'Ark1'!AD1193</f>
        <v>25.204218114553839</v>
      </c>
      <c r="AG129" s="92" t="e">
        <f t="shared" si="20"/>
        <v>#DIV/0!</v>
      </c>
      <c r="AH129" s="47"/>
      <c r="AI129" s="13"/>
      <c r="AJ129" s="58"/>
    </row>
    <row r="130" spans="1:36" ht="15.6">
      <c r="A130" s="47"/>
      <c r="B130">
        <f>+'Ark1'!C1192</f>
        <v>2016</v>
      </c>
      <c r="C130">
        <f>+'Ark1'!L1192</f>
        <v>15</v>
      </c>
      <c r="D130" s="3" t="str">
        <f t="shared" si="22"/>
        <v>E+</v>
      </c>
      <c r="E130">
        <f>+'Ark1'!Q1192</f>
        <v>0</v>
      </c>
      <c r="F130" s="325">
        <f>+'Ark1'!R1192</f>
        <v>0</v>
      </c>
      <c r="G130" s="194">
        <f>+'Ark1'!AG1192</f>
        <v>0</v>
      </c>
      <c r="H130" s="194">
        <f t="shared" si="16"/>
        <v>0</v>
      </c>
      <c r="I130" s="194">
        <f>+'Ark1'!AH1192</f>
        <v>0</v>
      </c>
      <c r="J130" s="194"/>
      <c r="K130" s="516"/>
      <c r="L130" s="194"/>
      <c r="M130" s="194"/>
      <c r="N130" s="194"/>
      <c r="O130" s="92">
        <f>+'Ark1'!U1192</f>
        <v>0</v>
      </c>
      <c r="P130" s="194">
        <f t="shared" si="17"/>
        <v>0</v>
      </c>
      <c r="Q130" s="194"/>
      <c r="R130" s="194"/>
      <c r="S130" s="194"/>
      <c r="T130" s="194"/>
      <c r="U130" s="194"/>
      <c r="V130" s="1">
        <f>+'Ark1'!T1192</f>
        <v>0</v>
      </c>
      <c r="W130" s="194">
        <f t="shared" si="18"/>
        <v>0</v>
      </c>
      <c r="X130" s="92">
        <f>+'Ark1'!W1192</f>
        <v>0</v>
      </c>
      <c r="Y130" s="96"/>
      <c r="Z130" s="11">
        <f>+'Ark1'!X1192</f>
        <v>0</v>
      </c>
      <c r="AA130" s="11">
        <f>+'Ark1'!Y1192</f>
        <v>0</v>
      </c>
      <c r="AB130" s="11">
        <f>+'Ark1'!Z1192</f>
        <v>0</v>
      </c>
      <c r="AC130" s="71"/>
      <c r="AD130" s="92">
        <f>+'Ark1'!Z1192</f>
        <v>0</v>
      </c>
      <c r="AE130" s="66">
        <f>+'Ark1'!AB1194</f>
        <v>1.2785008061073571</v>
      </c>
      <c r="AF130" s="140">
        <f>+'Ark1'!AD1194</f>
        <v>43.775303259440875</v>
      </c>
      <c r="AG130" s="92" t="e">
        <f t="shared" si="20"/>
        <v>#DIV/0!</v>
      </c>
      <c r="AH130" s="47"/>
      <c r="AI130" s="13"/>
      <c r="AJ130" s="58"/>
    </row>
    <row r="131" spans="1:36" ht="15.6">
      <c r="A131" s="47"/>
      <c r="B131" s="53">
        <f>+'Ark1'!C1193</f>
        <v>2015</v>
      </c>
      <c r="C131" s="53">
        <f>+'Ark1'!L1193</f>
        <v>1</v>
      </c>
      <c r="D131" s="65" t="s">
        <v>28</v>
      </c>
      <c r="E131" s="53">
        <f>+'Ark1'!Q1193</f>
        <v>114</v>
      </c>
      <c r="F131" s="357">
        <f>+'Ark1'!R1193</f>
        <v>341</v>
      </c>
      <c r="G131" s="176">
        <f>+'Ark1'!AG1193</f>
        <v>1.2553048100458108</v>
      </c>
      <c r="H131" s="176" t="e">
        <f>+G131-#REF!</f>
        <v>#REF!</v>
      </c>
      <c r="I131" s="176">
        <f>+'Ark1'!AH1193</f>
        <v>0</v>
      </c>
      <c r="J131" s="176"/>
      <c r="K131" s="517"/>
      <c r="L131" s="176"/>
      <c r="M131" s="176"/>
      <c r="N131" s="176"/>
      <c r="O131" s="155">
        <f>+'Ark1'!U1193</f>
        <v>10.476832844574774</v>
      </c>
      <c r="P131" s="176" t="e">
        <f>+O131-#REF!</f>
        <v>#REF!</v>
      </c>
      <c r="Q131" s="176"/>
      <c r="R131" s="176"/>
      <c r="S131" s="176"/>
      <c r="T131" s="176"/>
      <c r="U131" s="176"/>
      <c r="V131" s="55">
        <f>+'Ark1'!T1193</f>
        <v>2.1055718475073317</v>
      </c>
      <c r="W131" s="176" t="e">
        <f>+V131-#REF!</f>
        <v>#REF!</v>
      </c>
      <c r="X131" s="155">
        <f>+'Ark1'!W1193</f>
        <v>0</v>
      </c>
      <c r="Y131" s="96"/>
      <c r="Z131" s="74">
        <f>+'Ark1'!X1193</f>
        <v>22.58064516129032</v>
      </c>
      <c r="AA131" s="74">
        <f>+'Ark1'!Y1193</f>
        <v>0.2932551319648094</v>
      </c>
      <c r="AB131" s="74">
        <f>+'Ark1'!Z1193</f>
        <v>5.8281063808686513</v>
      </c>
      <c r="AC131" s="71"/>
      <c r="AD131" s="155">
        <f>+'Ark1'!Z1193</f>
        <v>5.8281063808686513</v>
      </c>
      <c r="AE131" s="66">
        <f>+'Ark1'!AB1195</f>
        <v>1.5797298209383277</v>
      </c>
      <c r="AF131" s="140">
        <f>+'Ark1'!AD1195</f>
        <v>50.996934726805087</v>
      </c>
      <c r="AG131" s="155">
        <f t="shared" si="20"/>
        <v>2.9912280701754388</v>
      </c>
      <c r="AH131" s="47"/>
      <c r="AI131" s="13"/>
      <c r="AJ131" s="58"/>
    </row>
    <row r="132" spans="1:36" ht="15.6">
      <c r="A132" s="47"/>
      <c r="B132" s="53">
        <f>+'Ark1'!C1194</f>
        <v>2015</v>
      </c>
      <c r="C132" s="53">
        <f>+'Ark1'!L1194</f>
        <v>2</v>
      </c>
      <c r="D132" s="65" t="s">
        <v>29</v>
      </c>
      <c r="E132" s="53">
        <f>+'Ark1'!Q1194</f>
        <v>309</v>
      </c>
      <c r="F132" s="357">
        <f>+'Ark1'!R1194</f>
        <v>1239</v>
      </c>
      <c r="G132" s="176">
        <f>+'Ark1'!AG1194</f>
        <v>4.8352390476183773</v>
      </c>
      <c r="H132" s="176" t="e">
        <f>+G132-#REF!</f>
        <v>#REF!</v>
      </c>
      <c r="I132" s="176">
        <f>+'Ark1'!AH1194</f>
        <v>0.32284100080710249</v>
      </c>
      <c r="J132" s="176"/>
      <c r="K132" s="517"/>
      <c r="L132" s="176"/>
      <c r="M132" s="176"/>
      <c r="N132" s="176"/>
      <c r="O132" s="155">
        <f>+'Ark1'!U1194</f>
        <v>11.106618240516555</v>
      </c>
      <c r="P132" s="176" t="e">
        <f>+O132-#REF!</f>
        <v>#REF!</v>
      </c>
      <c r="Q132" s="176"/>
      <c r="R132" s="176"/>
      <c r="S132" s="176"/>
      <c r="T132" s="176"/>
      <c r="U132" s="176"/>
      <c r="V132" s="55">
        <f>+'Ark1'!T1194</f>
        <v>2.6222760290556906</v>
      </c>
      <c r="W132" s="176" t="e">
        <f>+V132-#REF!</f>
        <v>#REF!</v>
      </c>
      <c r="X132" s="155">
        <f>+'Ark1'!W1194</f>
        <v>0</v>
      </c>
      <c r="Y132" s="96"/>
      <c r="Z132" s="74">
        <f>+'Ark1'!X1194</f>
        <v>27.925746569814368</v>
      </c>
      <c r="AA132" s="74">
        <f>+'Ark1'!Y1194</f>
        <v>1.452784503631962</v>
      </c>
      <c r="AB132" s="74">
        <f>+'Ark1'!Z1194</f>
        <v>6.065224291529522</v>
      </c>
      <c r="AC132" s="71"/>
      <c r="AD132" s="155">
        <f>+'Ark1'!Z1194</f>
        <v>6.065224291529522</v>
      </c>
      <c r="AE132" s="66">
        <f>+'Ark1'!AB1196</f>
        <v>1.6471453987973979</v>
      </c>
      <c r="AF132" s="140">
        <f>+'Ark1'!AD1196</f>
        <v>37.865889472661451</v>
      </c>
      <c r="AG132" s="155">
        <f t="shared" si="20"/>
        <v>4.0097087378640781</v>
      </c>
      <c r="AH132" s="47"/>
      <c r="AI132" s="13"/>
      <c r="AJ132" s="58"/>
    </row>
    <row r="133" spans="1:36" ht="15.6">
      <c r="A133" s="47"/>
      <c r="B133" s="53">
        <f>+'Ark1'!C1195</f>
        <v>2015</v>
      </c>
      <c r="C133" s="53">
        <f>+'Ark1'!L1195</f>
        <v>3</v>
      </c>
      <c r="D133" s="65" t="s">
        <v>30</v>
      </c>
      <c r="E133" s="53">
        <f>+'Ark1'!Q1195</f>
        <v>401</v>
      </c>
      <c r="F133" s="357">
        <f>+'Ark1'!R1195</f>
        <v>2488</v>
      </c>
      <c r="G133" s="176">
        <f>+'Ark1'!AG1195</f>
        <v>9.7095153130602103</v>
      </c>
      <c r="H133" s="176" t="e">
        <f>+G133-#REF!</f>
        <v>#REF!</v>
      </c>
      <c r="I133" s="176">
        <f>+'Ark1'!AH1195</f>
        <v>0.44212218649517687</v>
      </c>
      <c r="J133" s="176"/>
      <c r="K133" s="517"/>
      <c r="L133" s="176"/>
      <c r="M133" s="176"/>
      <c r="N133" s="176"/>
      <c r="O133" s="155">
        <f>+'Ark1'!U1195</f>
        <v>11.106631832797424</v>
      </c>
      <c r="P133" s="176" t="e">
        <f>+O133-#REF!</f>
        <v>#REF!</v>
      </c>
      <c r="Q133" s="176"/>
      <c r="R133" s="176"/>
      <c r="S133" s="176"/>
      <c r="T133" s="176"/>
      <c r="U133" s="176"/>
      <c r="V133" s="55">
        <f>+'Ark1'!T1195</f>
        <v>3.2005627009646296</v>
      </c>
      <c r="W133" s="176" t="e">
        <f>+V133-#REF!</f>
        <v>#REF!</v>
      </c>
      <c r="X133" s="155">
        <f>+'Ark1'!W1195</f>
        <v>0</v>
      </c>
      <c r="Y133" s="96"/>
      <c r="Z133" s="74">
        <f>+'Ark1'!X1195</f>
        <v>28.617363344051448</v>
      </c>
      <c r="AA133" s="74">
        <f>+'Ark1'!Y1195</f>
        <v>2.8536977491961406</v>
      </c>
      <c r="AB133" s="74">
        <f>+'Ark1'!Z1195</f>
        <v>6.462134967168832</v>
      </c>
      <c r="AC133" s="71"/>
      <c r="AD133" s="155">
        <f>+'Ark1'!Z1195</f>
        <v>6.462134967168832</v>
      </c>
      <c r="AE133" s="66">
        <f>+'Ark1'!AB1197</f>
        <v>1.6543989263613339</v>
      </c>
      <c r="AF133" s="140">
        <f>+'Ark1'!AD1197</f>
        <v>40.886889236597931</v>
      </c>
      <c r="AG133" s="155">
        <f t="shared" si="20"/>
        <v>6.2044887780548628</v>
      </c>
      <c r="AH133" s="47"/>
      <c r="AI133" s="13"/>
      <c r="AJ133" s="58"/>
    </row>
    <row r="134" spans="1:36" ht="15.6">
      <c r="A134" s="47"/>
      <c r="B134" s="53">
        <f>+'Ark1'!C1196</f>
        <v>2015</v>
      </c>
      <c r="C134" s="53">
        <f>+'Ark1'!L1196</f>
        <v>4</v>
      </c>
      <c r="D134" s="65" t="s">
        <v>31</v>
      </c>
      <c r="E134" s="53">
        <f>+'Ark1'!Q1196</f>
        <v>477</v>
      </c>
      <c r="F134" s="357">
        <f>+'Ark1'!R1196</f>
        <v>4430</v>
      </c>
      <c r="G134" s="176">
        <f>+'Ark1'!AG1196</f>
        <v>16.333544389638497</v>
      </c>
      <c r="H134" s="176" t="e">
        <f>+G134-#REF!</f>
        <v>#REF!</v>
      </c>
      <c r="I134" s="176">
        <f>+'Ark1'!AH1196</f>
        <v>0.33860045146726858</v>
      </c>
      <c r="J134" s="176"/>
      <c r="K134" s="517"/>
      <c r="L134" s="176"/>
      <c r="M134" s="176"/>
      <c r="N134" s="176"/>
      <c r="O134" s="155">
        <f>+'Ark1'!U1196</f>
        <v>10.493295711060938</v>
      </c>
      <c r="P134" s="176" t="e">
        <f>+O134-#REF!</f>
        <v>#REF!</v>
      </c>
      <c r="Q134" s="176"/>
      <c r="R134" s="176"/>
      <c r="S134" s="176"/>
      <c r="T134" s="176"/>
      <c r="U134" s="176"/>
      <c r="V134" s="55">
        <f>+'Ark1'!T1196</f>
        <v>3.8374717832957121</v>
      </c>
      <c r="W134" s="176" t="e">
        <f>+V134-#REF!</f>
        <v>#REF!</v>
      </c>
      <c r="X134" s="155">
        <f>+'Ark1'!W1196</f>
        <v>4.5146726862302491E-2</v>
      </c>
      <c r="Y134" s="96"/>
      <c r="Z134" s="74">
        <f>+'Ark1'!X1196</f>
        <v>24.672686230248299</v>
      </c>
      <c r="AA134" s="74">
        <f>+'Ark1'!Y1196</f>
        <v>3.7020316027088032</v>
      </c>
      <c r="AB134" s="74">
        <f>+'Ark1'!Z1196</f>
        <v>6.4578545256983997</v>
      </c>
      <c r="AC134" s="71"/>
      <c r="AD134" s="155">
        <f>+'Ark1'!Z1196</f>
        <v>6.4578545256983997</v>
      </c>
      <c r="AE134" s="66">
        <f>+'Ark1'!AB1198</f>
        <v>1.8923833961786212</v>
      </c>
      <c r="AF134" s="140">
        <f>+'Ark1'!AD1198</f>
        <v>48.594924393479161</v>
      </c>
      <c r="AG134" s="155">
        <f t="shared" si="20"/>
        <v>9.2872117400419292</v>
      </c>
      <c r="AH134" s="47"/>
      <c r="AI134" s="13"/>
      <c r="AJ134" s="58"/>
    </row>
    <row r="135" spans="1:36" ht="15.6">
      <c r="A135" s="47"/>
      <c r="B135" s="53">
        <f>+'Ark1'!C1197</f>
        <v>2015</v>
      </c>
      <c r="C135" s="53">
        <f>+'Ark1'!L1197</f>
        <v>5</v>
      </c>
      <c r="D135" s="65" t="s">
        <v>404</v>
      </c>
      <c r="E135" s="53">
        <f>+'Ark1'!Q1197</f>
        <v>565</v>
      </c>
      <c r="F135" s="357">
        <f>+'Ark1'!R1197</f>
        <v>7732</v>
      </c>
      <c r="G135" s="176">
        <f>+'Ark1'!AG1197</f>
        <v>30.095059666156249</v>
      </c>
      <c r="H135" s="176" t="e">
        <f>+G135-#REF!</f>
        <v>#REF!</v>
      </c>
      <c r="I135" s="176">
        <f>+'Ark1'!AH1197</f>
        <v>0.31039834454216247</v>
      </c>
      <c r="J135" s="176"/>
      <c r="K135" s="517"/>
      <c r="L135" s="176"/>
      <c r="M135" s="176"/>
      <c r="N135" s="176"/>
      <c r="O135" s="155">
        <f>+'Ark1'!U1197</f>
        <v>11.07741852043457</v>
      </c>
      <c r="P135" s="176" t="e">
        <f>+O135-#REF!</f>
        <v>#REF!</v>
      </c>
      <c r="Q135" s="176"/>
      <c r="R135" s="176"/>
      <c r="S135" s="176"/>
      <c r="T135" s="176"/>
      <c r="U135" s="176"/>
      <c r="V135" s="55">
        <f>+'Ark1'!T1197</f>
        <v>4.5055613036730469</v>
      </c>
      <c r="W135" s="176" t="e">
        <f>+V135-#REF!</f>
        <v>#REF!</v>
      </c>
      <c r="X135" s="155">
        <f>+'Ark1'!W1197</f>
        <v>0.19399896533885155</v>
      </c>
      <c r="Y135" s="96"/>
      <c r="Z135" s="74">
        <f>+'Ark1'!X1197</f>
        <v>24.818934299017076</v>
      </c>
      <c r="AA135" s="74">
        <f>+'Ark1'!Y1197</f>
        <v>7.9151577858251443</v>
      </c>
      <c r="AB135" s="74">
        <f>+'Ark1'!Z1197</f>
        <v>7.0200665495618892</v>
      </c>
      <c r="AC135" s="71"/>
      <c r="AD135" s="155">
        <f>+'Ark1'!Z1197</f>
        <v>7.0200665495618892</v>
      </c>
      <c r="AE135" s="66">
        <f>+'Ark1'!AB1199</f>
        <v>0</v>
      </c>
      <c r="AF135" s="140">
        <f>+'Ark1'!AD1199</f>
        <v>0</v>
      </c>
      <c r="AG135" s="155">
        <f t="shared" si="20"/>
        <v>13.684955752212389</v>
      </c>
      <c r="AH135" s="47"/>
      <c r="AI135" s="13"/>
      <c r="AJ135" s="58"/>
    </row>
    <row r="136" spans="1:36" ht="15.6">
      <c r="A136" s="47"/>
      <c r="B136" s="53">
        <f>+'Ark1'!C1198</f>
        <v>2015</v>
      </c>
      <c r="C136" s="53">
        <f>+'Ark1'!L1198</f>
        <v>6</v>
      </c>
      <c r="D136" s="65" t="s">
        <v>32</v>
      </c>
      <c r="E136" s="53">
        <f>+'Ark1'!Q1198</f>
        <v>496</v>
      </c>
      <c r="F136" s="357">
        <f>+'Ark1'!R1198</f>
        <v>4937</v>
      </c>
      <c r="G136" s="176">
        <f>+'Ark1'!AG1198</f>
        <v>24.000369641342484</v>
      </c>
      <c r="H136" s="176" t="e">
        <f>+G136-#REF!</f>
        <v>#REF!</v>
      </c>
      <c r="I136" s="176">
        <f>+'Ark1'!AH1198</f>
        <v>0.30382823577071094</v>
      </c>
      <c r="J136" s="176"/>
      <c r="K136" s="517"/>
      <c r="L136" s="176"/>
      <c r="M136" s="176"/>
      <c r="N136" s="176"/>
      <c r="O136" s="155">
        <f>+'Ark1'!U1198</f>
        <v>13.835345351427998</v>
      </c>
      <c r="P136" s="176" t="e">
        <f>+O136-#REF!</f>
        <v>#REF!</v>
      </c>
      <c r="Q136" s="176"/>
      <c r="R136" s="176"/>
      <c r="S136" s="176"/>
      <c r="T136" s="176"/>
      <c r="U136" s="176"/>
      <c r="V136" s="55">
        <f>+'Ark1'!T1198</f>
        <v>5.1342920802106562</v>
      </c>
      <c r="W136" s="176" t="e">
        <f>+V136-#REF!</f>
        <v>#REF!</v>
      </c>
      <c r="X136" s="155">
        <f>+'Ark1'!W1198</f>
        <v>0.97225035446627506</v>
      </c>
      <c r="Y136" s="96"/>
      <c r="Z136" s="74">
        <f>+'Ark1'!X1198</f>
        <v>34.535142799270808</v>
      </c>
      <c r="AA136" s="74">
        <f>+'Ark1'!Y1198</f>
        <v>19.566538383633784</v>
      </c>
      <c r="AB136" s="74">
        <f>+'Ark1'!Z1198</f>
        <v>8.4606870337629392</v>
      </c>
      <c r="AC136" s="71"/>
      <c r="AD136" s="155">
        <f>+'Ark1'!Z1198</f>
        <v>8.4606870337629392</v>
      </c>
      <c r="AE136" s="66">
        <f>+'Ark1'!AB1200</f>
        <v>2.6014776544829608</v>
      </c>
      <c r="AF136" s="140">
        <f>+'Ark1'!AD1200</f>
        <v>61.482108169220112</v>
      </c>
      <c r="AG136" s="155">
        <f t="shared" si="20"/>
        <v>9.9536290322580641</v>
      </c>
      <c r="AH136" s="47"/>
      <c r="AI136" s="13"/>
      <c r="AJ136" s="58"/>
    </row>
    <row r="137" spans="1:36" ht="15.6">
      <c r="A137" s="47"/>
      <c r="B137" s="53">
        <f>+'Ark1'!C1199</f>
        <v>2015</v>
      </c>
      <c r="C137" s="53">
        <f>+'Ark1'!L1199</f>
        <v>7</v>
      </c>
      <c r="D137" s="65" t="s">
        <v>33</v>
      </c>
      <c r="E137" s="53">
        <f>+'Ark1'!Q1199</f>
        <v>0</v>
      </c>
      <c r="F137" s="357">
        <f>+'Ark1'!R1199</f>
        <v>0</v>
      </c>
      <c r="G137" s="176">
        <f>+'Ark1'!AG1199</f>
        <v>0</v>
      </c>
      <c r="H137" s="176" t="e">
        <f>+G137-#REF!</f>
        <v>#REF!</v>
      </c>
      <c r="I137" s="176">
        <f>+'Ark1'!AH1199</f>
        <v>0</v>
      </c>
      <c r="J137" s="176"/>
      <c r="K137" s="517"/>
      <c r="L137" s="176"/>
      <c r="M137" s="176"/>
      <c r="N137" s="176"/>
      <c r="O137" s="155">
        <f>+'Ark1'!U1199</f>
        <v>0</v>
      </c>
      <c r="P137" s="176" t="e">
        <f>+O137-#REF!</f>
        <v>#REF!</v>
      </c>
      <c r="Q137" s="176"/>
      <c r="R137" s="176"/>
      <c r="S137" s="176"/>
      <c r="T137" s="176"/>
      <c r="U137" s="176"/>
      <c r="V137" s="55">
        <f>+'Ark1'!T1199</f>
        <v>0</v>
      </c>
      <c r="W137" s="176" t="e">
        <f>+V137-#REF!</f>
        <v>#REF!</v>
      </c>
      <c r="X137" s="155">
        <f>+'Ark1'!W1199</f>
        <v>0</v>
      </c>
      <c r="Y137" s="96"/>
      <c r="Z137" s="74">
        <f>+'Ark1'!X1199</f>
        <v>0</v>
      </c>
      <c r="AA137" s="74">
        <f>+'Ark1'!Y1199</f>
        <v>0</v>
      </c>
      <c r="AB137" s="74">
        <f>+'Ark1'!Z1199</f>
        <v>0</v>
      </c>
      <c r="AC137" s="71"/>
      <c r="AD137" s="155">
        <f>+'Ark1'!Z1199</f>
        <v>0</v>
      </c>
      <c r="AE137" s="66">
        <f>+'Ark1'!AB1201</f>
        <v>0</v>
      </c>
      <c r="AF137" s="140">
        <f>+'Ark1'!AD1201</f>
        <v>0</v>
      </c>
      <c r="AG137" s="155" t="e">
        <f t="shared" si="20"/>
        <v>#DIV/0!</v>
      </c>
      <c r="AH137" s="47"/>
      <c r="AI137" s="13"/>
      <c r="AJ137" s="58"/>
    </row>
    <row r="138" spans="1:36" ht="15.6">
      <c r="A138" s="47"/>
      <c r="B138" s="53">
        <f>+'Ark1'!C1200</f>
        <v>2015</v>
      </c>
      <c r="C138" s="53">
        <f>+'Ark1'!L1200</f>
        <v>8</v>
      </c>
      <c r="D138" s="65" t="s">
        <v>34</v>
      </c>
      <c r="E138" s="53">
        <f>+'Ark1'!Q1200</f>
        <v>391</v>
      </c>
      <c r="F138" s="357">
        <f>+'Ark1'!R1200</f>
        <v>2318</v>
      </c>
      <c r="G138" s="176">
        <f>+'Ark1'!AG1200</f>
        <v>13.396687704365636</v>
      </c>
      <c r="H138" s="176" t="e">
        <f>+G138-#REF!</f>
        <v>#REF!</v>
      </c>
      <c r="I138" s="176">
        <f>+'Ark1'!AH1200</f>
        <v>0.17256255392579803</v>
      </c>
      <c r="J138" s="176"/>
      <c r="K138" s="517"/>
      <c r="L138" s="176"/>
      <c r="M138" s="176"/>
      <c r="N138" s="176"/>
      <c r="O138" s="155">
        <f>+'Ark1'!U1200</f>
        <v>16.448231233822266</v>
      </c>
      <c r="P138" s="176" t="e">
        <f>+O138-#REF!</f>
        <v>#REF!</v>
      </c>
      <c r="Q138" s="176"/>
      <c r="R138" s="176"/>
      <c r="S138" s="176"/>
      <c r="T138" s="176"/>
      <c r="U138" s="176"/>
      <c r="V138" s="55">
        <f>+'Ark1'!T1200</f>
        <v>5.5012942191544436</v>
      </c>
      <c r="W138" s="176" t="e">
        <f>+V138-#REF!</f>
        <v>#REF!</v>
      </c>
      <c r="X138" s="155">
        <f>+'Ark1'!W1200</f>
        <v>5.9965487489214846</v>
      </c>
      <c r="Y138" s="96"/>
      <c r="Z138" s="74">
        <f>+'Ark1'!X1200</f>
        <v>45.081967213114751</v>
      </c>
      <c r="AA138" s="74">
        <f>+'Ark1'!Y1200</f>
        <v>30.45729076790337</v>
      </c>
      <c r="AB138" s="74">
        <f>+'Ark1'!Z1200</f>
        <v>10.311923532099268</v>
      </c>
      <c r="AC138" s="71"/>
      <c r="AD138" s="155">
        <f>+'Ark1'!Z1200</f>
        <v>10.311923532099268</v>
      </c>
      <c r="AE138" s="66">
        <f>+'Ark1'!AB1202</f>
        <v>0</v>
      </c>
      <c r="AF138" s="140">
        <f>+'Ark1'!AD1202</f>
        <v>0</v>
      </c>
      <c r="AG138" s="155">
        <f t="shared" si="20"/>
        <v>5.9283887468030692</v>
      </c>
      <c r="AH138" s="47"/>
      <c r="AI138" s="13"/>
      <c r="AJ138" s="58"/>
    </row>
    <row r="139" spans="1:36" ht="15.6">
      <c r="A139" s="47"/>
      <c r="B139" s="53">
        <f>+'Ark1'!C1201</f>
        <v>2015</v>
      </c>
      <c r="C139" s="53">
        <f>+'Ark1'!L1201</f>
        <v>9</v>
      </c>
      <c r="D139" s="65" t="s">
        <v>35</v>
      </c>
      <c r="E139" s="53">
        <f>+'Ark1'!Q1201</f>
        <v>0</v>
      </c>
      <c r="F139" s="357">
        <f>+'Ark1'!R1201</f>
        <v>0</v>
      </c>
      <c r="G139" s="176">
        <f>+'Ark1'!AG1201</f>
        <v>0</v>
      </c>
      <c r="H139" s="176" t="e">
        <f>+G139-#REF!</f>
        <v>#REF!</v>
      </c>
      <c r="I139" s="176">
        <f>+'Ark1'!AH1201</f>
        <v>0</v>
      </c>
      <c r="J139" s="176"/>
      <c r="K139" s="517"/>
      <c r="L139" s="176"/>
      <c r="M139" s="176"/>
      <c r="N139" s="176"/>
      <c r="O139" s="155">
        <f>+'Ark1'!U1201</f>
        <v>0</v>
      </c>
      <c r="P139" s="176" t="e">
        <f>+O139-#REF!</f>
        <v>#REF!</v>
      </c>
      <c r="Q139" s="176"/>
      <c r="R139" s="176"/>
      <c r="S139" s="176"/>
      <c r="T139" s="176"/>
      <c r="U139" s="176"/>
      <c r="V139" s="55">
        <f>+'Ark1'!T1201</f>
        <v>0</v>
      </c>
      <c r="W139" s="176" t="e">
        <f>+V139-#REF!</f>
        <v>#REF!</v>
      </c>
      <c r="X139" s="155">
        <f>+'Ark1'!W1201</f>
        <v>0</v>
      </c>
      <c r="Y139" s="96"/>
      <c r="Z139" s="74">
        <f>+'Ark1'!X1201</f>
        <v>0</v>
      </c>
      <c r="AA139" s="74">
        <f>+'Ark1'!Y1201</f>
        <v>0</v>
      </c>
      <c r="AB139" s="74">
        <f>+'Ark1'!Z1201</f>
        <v>0</v>
      </c>
      <c r="AC139" s="71"/>
      <c r="AD139" s="155">
        <f>+'Ark1'!Z1201</f>
        <v>0</v>
      </c>
      <c r="AE139" s="66">
        <f>+'Ark1'!AB1203</f>
        <v>2.3765105418754042</v>
      </c>
      <c r="AF139" s="140">
        <f>+'Ark1'!AD1203</f>
        <v>57.315191326499949</v>
      </c>
      <c r="AG139" s="155" t="e">
        <f t="shared" si="20"/>
        <v>#DIV/0!</v>
      </c>
      <c r="AH139" s="47"/>
      <c r="AI139" s="13"/>
      <c r="AJ139" s="58"/>
    </row>
    <row r="140" spans="1:36" ht="15.6">
      <c r="A140" s="47"/>
      <c r="B140" s="53">
        <f>+'Ark1'!C1202</f>
        <v>2015</v>
      </c>
      <c r="C140" s="53">
        <f>+'Ark1'!L1202</f>
        <v>10</v>
      </c>
      <c r="D140" s="65" t="s">
        <v>36</v>
      </c>
      <c r="E140" s="53">
        <f>+'Ark1'!Q1202</f>
        <v>0</v>
      </c>
      <c r="F140" s="357">
        <f>+'Ark1'!R1202</f>
        <v>0</v>
      </c>
      <c r="G140" s="176">
        <f>+'Ark1'!AG1202</f>
        <v>0</v>
      </c>
      <c r="H140" s="176" t="e">
        <f>+G140-#REF!</f>
        <v>#REF!</v>
      </c>
      <c r="I140" s="176">
        <f>+'Ark1'!AH1202</f>
        <v>0</v>
      </c>
      <c r="J140" s="176"/>
      <c r="K140" s="517"/>
      <c r="L140" s="176"/>
      <c r="M140" s="176"/>
      <c r="N140" s="176"/>
      <c r="O140" s="155">
        <f>+'Ark1'!U1202</f>
        <v>0</v>
      </c>
      <c r="P140" s="176" t="e">
        <f>+O140-#REF!</f>
        <v>#REF!</v>
      </c>
      <c r="Q140" s="176"/>
      <c r="R140" s="176"/>
      <c r="S140" s="176"/>
      <c r="T140" s="176"/>
      <c r="U140" s="176"/>
      <c r="V140" s="55">
        <f>+'Ark1'!T1202</f>
        <v>0</v>
      </c>
      <c r="W140" s="176" t="e">
        <f>+V140-#REF!</f>
        <v>#REF!</v>
      </c>
      <c r="X140" s="155">
        <f>+'Ark1'!W1202</f>
        <v>0</v>
      </c>
      <c r="Y140" s="96"/>
      <c r="Z140" s="74">
        <f>+'Ark1'!X1202</f>
        <v>0</v>
      </c>
      <c r="AA140" s="74">
        <f>+'Ark1'!Y1202</f>
        <v>0</v>
      </c>
      <c r="AB140" s="74">
        <f>+'Ark1'!Z1202</f>
        <v>0</v>
      </c>
      <c r="AC140" s="71"/>
      <c r="AD140" s="155">
        <f>+'Ark1'!Z1202</f>
        <v>0</v>
      </c>
      <c r="AE140" s="66">
        <f>+'Ark1'!AB1204</f>
        <v>0</v>
      </c>
      <c r="AF140" s="140">
        <f>+'Ark1'!AD1204</f>
        <v>0</v>
      </c>
      <c r="AG140" s="155" t="e">
        <f t="shared" si="20"/>
        <v>#DIV/0!</v>
      </c>
      <c r="AH140" s="47"/>
      <c r="AI140" s="13"/>
      <c r="AJ140" s="58"/>
    </row>
    <row r="141" spans="1:36" ht="15.6">
      <c r="A141" s="47"/>
      <c r="B141" s="53">
        <f>+'Ark1'!C1203</f>
        <v>2015</v>
      </c>
      <c r="C141" s="53">
        <f>+'Ark1'!L1203</f>
        <v>11</v>
      </c>
      <c r="D141" s="65" t="s">
        <v>37</v>
      </c>
      <c r="E141" s="53">
        <f>+'Ark1'!Q1203</f>
        <v>23</v>
      </c>
      <c r="F141" s="357">
        <f>+'Ark1'!R1203</f>
        <v>59</v>
      </c>
      <c r="G141" s="176">
        <f>+'Ark1'!AG1203</f>
        <v>0.36155983024607846</v>
      </c>
      <c r="H141" s="176" t="e">
        <f>+G141-#REF!</f>
        <v>#REF!</v>
      </c>
      <c r="I141" s="176">
        <f>+'Ark1'!AH1203</f>
        <v>0</v>
      </c>
      <c r="J141" s="176"/>
      <c r="K141" s="517"/>
      <c r="L141" s="176"/>
      <c r="M141" s="176"/>
      <c r="N141" s="176"/>
      <c r="O141" s="155">
        <f>+'Ark1'!U1203</f>
        <v>17.440677966101699</v>
      </c>
      <c r="P141" s="176" t="e">
        <f>+O141-#REF!</f>
        <v>#REF!</v>
      </c>
      <c r="Q141" s="176"/>
      <c r="R141" s="176"/>
      <c r="S141" s="176"/>
      <c r="T141" s="176"/>
      <c r="U141" s="176"/>
      <c r="V141" s="55">
        <f>+'Ark1'!T1203</f>
        <v>6.3389830508474558</v>
      </c>
      <c r="W141" s="176" t="e">
        <f>+V141-#REF!</f>
        <v>#REF!</v>
      </c>
      <c r="X141" s="155">
        <f>+'Ark1'!W1203</f>
        <v>13.559322033898299</v>
      </c>
      <c r="Y141" s="96"/>
      <c r="Z141" s="74">
        <f>+'Ark1'!X1203</f>
        <v>54.237288135593197</v>
      </c>
      <c r="AA141" s="74">
        <f>+'Ark1'!Y1203</f>
        <v>28.813559322033889</v>
      </c>
      <c r="AB141" s="74">
        <f>+'Ark1'!Z1203</f>
        <v>9.9732033961531101</v>
      </c>
      <c r="AC141" s="71"/>
      <c r="AD141" s="155">
        <f>+'Ark1'!Z1203</f>
        <v>9.9732033961531101</v>
      </c>
      <c r="AE141" s="66">
        <f>+'Ark1'!AB1205</f>
        <v>0</v>
      </c>
      <c r="AF141" s="140">
        <f>+'Ark1'!AD1205</f>
        <v>0</v>
      </c>
      <c r="AG141" s="155">
        <f t="shared" si="20"/>
        <v>2.5652173913043477</v>
      </c>
      <c r="AH141" s="47"/>
      <c r="AI141" s="13"/>
      <c r="AJ141" s="58"/>
    </row>
    <row r="142" spans="1:36" ht="15.6">
      <c r="A142" s="47"/>
      <c r="B142" s="53">
        <f>+'Ark1'!C1204</f>
        <v>2015</v>
      </c>
      <c r="C142" s="53">
        <f>+'Ark1'!L1204</f>
        <v>12</v>
      </c>
      <c r="D142" s="65" t="s">
        <v>38</v>
      </c>
      <c r="E142" s="53">
        <f>+'Ark1'!Q1204</f>
        <v>0</v>
      </c>
      <c r="F142" s="357">
        <f>+'Ark1'!R1204</f>
        <v>0</v>
      </c>
      <c r="G142" s="176">
        <f>+'Ark1'!AG1204</f>
        <v>0</v>
      </c>
      <c r="H142" s="176" t="e">
        <f>+G142-#REF!</f>
        <v>#REF!</v>
      </c>
      <c r="I142" s="176">
        <f>+'Ark1'!AH1204</f>
        <v>0</v>
      </c>
      <c r="J142" s="176"/>
      <c r="K142" s="517"/>
      <c r="L142" s="176"/>
      <c r="M142" s="176"/>
      <c r="N142" s="176"/>
      <c r="O142" s="155">
        <f>+'Ark1'!U1204</f>
        <v>0</v>
      </c>
      <c r="P142" s="176" t="e">
        <f>+O142-#REF!</f>
        <v>#REF!</v>
      </c>
      <c r="Q142" s="176"/>
      <c r="R142" s="176"/>
      <c r="S142" s="176"/>
      <c r="T142" s="176"/>
      <c r="U142" s="176"/>
      <c r="V142" s="55">
        <f>+'Ark1'!T1204</f>
        <v>0</v>
      </c>
      <c r="W142" s="176" t="e">
        <f>+V142-#REF!</f>
        <v>#REF!</v>
      </c>
      <c r="X142" s="155">
        <f>+'Ark1'!W1204</f>
        <v>0</v>
      </c>
      <c r="Y142" s="96"/>
      <c r="Z142" s="74">
        <f>+'Ark1'!X1204</f>
        <v>0</v>
      </c>
      <c r="AA142" s="74">
        <f>+'Ark1'!Y1204</f>
        <v>0</v>
      </c>
      <c r="AB142" s="74">
        <f>+'Ark1'!Z1204</f>
        <v>0</v>
      </c>
      <c r="AC142" s="71"/>
      <c r="AD142" s="155">
        <f>+'Ark1'!Z1204</f>
        <v>0</v>
      </c>
      <c r="AE142" s="66">
        <f>+'Ark1'!AB1206</f>
        <v>0</v>
      </c>
      <c r="AF142" s="140">
        <f>+'Ark1'!AD1206</f>
        <v>0</v>
      </c>
      <c r="AG142" s="155" t="e">
        <f t="shared" si="20"/>
        <v>#DIV/0!</v>
      </c>
      <c r="AH142" s="47"/>
      <c r="AI142" s="13"/>
      <c r="AJ142" s="58"/>
    </row>
    <row r="143" spans="1:36" ht="15.6">
      <c r="A143" s="47"/>
      <c r="B143" s="53">
        <f>+'Ark1'!C1205</f>
        <v>2015</v>
      </c>
      <c r="C143" s="53">
        <f>+'Ark1'!L1205</f>
        <v>13</v>
      </c>
      <c r="D143" s="65" t="s">
        <v>39</v>
      </c>
      <c r="E143" s="53">
        <f>+'Ark1'!Q1205</f>
        <v>0</v>
      </c>
      <c r="F143" s="357">
        <f>+'Ark1'!R1205</f>
        <v>0</v>
      </c>
      <c r="G143" s="176">
        <f>+'Ark1'!AG1205</f>
        <v>0</v>
      </c>
      <c r="H143" s="176" t="e">
        <f>+G143-#REF!</f>
        <v>#REF!</v>
      </c>
      <c r="I143" s="176">
        <f>+'Ark1'!AH1205</f>
        <v>0</v>
      </c>
      <c r="J143" s="176"/>
      <c r="K143" s="517"/>
      <c r="L143" s="176"/>
      <c r="M143" s="176"/>
      <c r="N143" s="176"/>
      <c r="O143" s="155">
        <f>+'Ark1'!U1205</f>
        <v>0</v>
      </c>
      <c r="P143" s="176" t="e">
        <f>+O143-#REF!</f>
        <v>#REF!</v>
      </c>
      <c r="Q143" s="176"/>
      <c r="R143" s="176"/>
      <c r="S143" s="176"/>
      <c r="T143" s="176"/>
      <c r="U143" s="176"/>
      <c r="V143" s="55">
        <f>+'Ark1'!T1205</f>
        <v>0</v>
      </c>
      <c r="W143" s="176" t="e">
        <f>+V143-#REF!</f>
        <v>#REF!</v>
      </c>
      <c r="X143" s="155">
        <f>+'Ark1'!W1205</f>
        <v>0</v>
      </c>
      <c r="Y143" s="96"/>
      <c r="Z143" s="74">
        <f>+'Ark1'!X1205</f>
        <v>0</v>
      </c>
      <c r="AA143" s="74">
        <f>+'Ark1'!Y1205</f>
        <v>0</v>
      </c>
      <c r="AB143" s="74">
        <f>+'Ark1'!Z1205</f>
        <v>0</v>
      </c>
      <c r="AC143" s="71"/>
      <c r="AD143" s="155">
        <f>+'Ark1'!Z1205</f>
        <v>0</v>
      </c>
      <c r="AE143" s="66">
        <f>+'Ark1'!AB1207</f>
        <v>0</v>
      </c>
      <c r="AF143" s="140">
        <f>+'Ark1'!AD1207</f>
        <v>0</v>
      </c>
      <c r="AG143" s="155" t="e">
        <f t="shared" si="20"/>
        <v>#DIV/0!</v>
      </c>
      <c r="AH143" s="47"/>
      <c r="AI143" s="13"/>
      <c r="AJ143" s="58"/>
    </row>
    <row r="144" spans="1:36" ht="15.6">
      <c r="A144" s="47"/>
      <c r="B144" s="53">
        <f>+'Ark1'!C1206</f>
        <v>2015</v>
      </c>
      <c r="C144" s="53">
        <f>+'Ark1'!L1206</f>
        <v>14</v>
      </c>
      <c r="D144" s="65" t="s">
        <v>405</v>
      </c>
      <c r="E144" s="53">
        <f>+'Ark1'!Q1206</f>
        <v>1</v>
      </c>
      <c r="F144" s="357">
        <f>+'Ark1'!R1206</f>
        <v>1</v>
      </c>
      <c r="G144" s="176">
        <f>+'Ark1'!AG1206</f>
        <v>1.2719597526635604E-2</v>
      </c>
      <c r="H144" s="176" t="e">
        <f>+G144-#REF!</f>
        <v>#REF!</v>
      </c>
      <c r="I144" s="176">
        <f>+'Ark1'!AH1206</f>
        <v>0</v>
      </c>
      <c r="J144" s="176"/>
      <c r="K144" s="517"/>
      <c r="L144" s="176"/>
      <c r="M144" s="176"/>
      <c r="N144" s="176"/>
      <c r="O144" s="155">
        <f>+'Ark1'!U1206</f>
        <v>36.200000000000003</v>
      </c>
      <c r="P144" s="176" t="e">
        <f>+O144-#REF!</f>
        <v>#REF!</v>
      </c>
      <c r="Q144" s="176"/>
      <c r="R144" s="176"/>
      <c r="S144" s="176"/>
      <c r="T144" s="176"/>
      <c r="U144" s="176"/>
      <c r="V144" s="55">
        <f>+'Ark1'!T1206</f>
        <v>8</v>
      </c>
      <c r="W144" s="176" t="e">
        <f>+V144-#REF!</f>
        <v>#REF!</v>
      </c>
      <c r="X144" s="155">
        <f>+'Ark1'!W1206</f>
        <v>0</v>
      </c>
      <c r="Y144" s="96"/>
      <c r="Z144" s="74">
        <f>+'Ark1'!X1206</f>
        <v>100</v>
      </c>
      <c r="AA144" s="74">
        <f>+'Ark1'!Y1206</f>
        <v>100</v>
      </c>
      <c r="AB144" s="74">
        <f>+'Ark1'!Z1206</f>
        <v>0</v>
      </c>
      <c r="AC144" s="71"/>
      <c r="AD144" s="155">
        <f>+'Ark1'!Z1206</f>
        <v>0</v>
      </c>
      <c r="AE144" s="66">
        <f>+'Ark1'!AB1208</f>
        <v>0</v>
      </c>
      <c r="AF144" s="140">
        <f>+'Ark1'!AD1208</f>
        <v>0</v>
      </c>
      <c r="AG144" s="155">
        <f t="shared" si="20"/>
        <v>1</v>
      </c>
      <c r="AH144" s="47"/>
      <c r="AI144" s="13"/>
      <c r="AJ144" s="58"/>
    </row>
    <row r="145" spans="1:36" ht="15.6">
      <c r="A145" s="47"/>
      <c r="B145" s="53">
        <f>+'Ark1'!C1207</f>
        <v>2015</v>
      </c>
      <c r="C145" s="53">
        <f>+'Ark1'!L1207</f>
        <v>15</v>
      </c>
      <c r="D145" s="65" t="s">
        <v>40</v>
      </c>
      <c r="E145" s="53">
        <f>+'Ark1'!Q1207</f>
        <v>0</v>
      </c>
      <c r="F145" s="357">
        <f>+'Ark1'!R1207</f>
        <v>0</v>
      </c>
      <c r="G145" s="176">
        <f>+'Ark1'!AG1207</f>
        <v>0</v>
      </c>
      <c r="H145" s="176" t="e">
        <f>+G145-#REF!</f>
        <v>#REF!</v>
      </c>
      <c r="I145" s="176">
        <f>+'Ark1'!AH1207</f>
        <v>0</v>
      </c>
      <c r="J145" s="176"/>
      <c r="K145" s="517"/>
      <c r="L145" s="176"/>
      <c r="M145" s="176"/>
      <c r="N145" s="176"/>
      <c r="O145" s="155">
        <f>+'Ark1'!U1207</f>
        <v>0</v>
      </c>
      <c r="P145" s="176" t="e">
        <f>+O145-#REF!</f>
        <v>#REF!</v>
      </c>
      <c r="Q145" s="176"/>
      <c r="R145" s="176"/>
      <c r="S145" s="176"/>
      <c r="T145" s="176"/>
      <c r="U145" s="176"/>
      <c r="V145" s="55">
        <f>+'Ark1'!T1207</f>
        <v>0</v>
      </c>
      <c r="W145" s="176" t="e">
        <f>+V145-#REF!</f>
        <v>#REF!</v>
      </c>
      <c r="X145" s="155">
        <f>+'Ark1'!W1207</f>
        <v>0</v>
      </c>
      <c r="Y145" s="96"/>
      <c r="Z145" s="74">
        <f>+'Ark1'!X1207</f>
        <v>0</v>
      </c>
      <c r="AA145" s="74">
        <f>+'Ark1'!Y1207</f>
        <v>0</v>
      </c>
      <c r="AB145" s="74">
        <f>+'Ark1'!Z1207</f>
        <v>0</v>
      </c>
      <c r="AC145" s="71"/>
      <c r="AD145" s="155">
        <f>+'Ark1'!Z1207</f>
        <v>0</v>
      </c>
      <c r="AE145" s="66">
        <f>+'Ark1'!AB1209</f>
        <v>7.6270068767228513E-2</v>
      </c>
      <c r="AF145" s="140">
        <f>+'Ark1'!AD1209</f>
        <v>8.1951703757991687</v>
      </c>
      <c r="AG145" s="155" t="e">
        <f t="shared" si="20"/>
        <v>#DIV/0!</v>
      </c>
      <c r="AH145" s="47"/>
      <c r="AI145" s="13"/>
      <c r="AJ145" s="58"/>
    </row>
    <row r="146" spans="1:36">
      <c r="A146" s="47"/>
      <c r="B146" s="47"/>
      <c r="C146" s="47"/>
      <c r="D146" s="47"/>
      <c r="E146" s="47"/>
      <c r="F146" s="341"/>
      <c r="G146" s="90"/>
      <c r="H146" s="90"/>
      <c r="I146" s="90"/>
      <c r="J146" s="90"/>
      <c r="K146" s="341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47"/>
      <c r="W146" s="90"/>
      <c r="X146" s="90"/>
      <c r="Y146" s="90"/>
      <c r="Z146" s="71"/>
      <c r="AA146" s="71"/>
      <c r="AB146" s="71"/>
      <c r="AC146" s="71"/>
      <c r="AD146" s="90"/>
      <c r="AE146" s="47"/>
      <c r="AF146" s="71"/>
      <c r="AG146" s="90"/>
      <c r="AH146" s="47"/>
      <c r="AJ146" s="58"/>
    </row>
    <row r="147" spans="1:36">
      <c r="A147" s="47"/>
      <c r="B147" s="47"/>
      <c r="C147" s="47"/>
      <c r="D147" s="47"/>
      <c r="E147" s="47"/>
      <c r="F147" s="341"/>
      <c r="G147" s="90"/>
      <c r="H147" s="90"/>
      <c r="I147" s="90"/>
      <c r="J147" s="90"/>
      <c r="K147" s="341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47"/>
      <c r="W147" s="90"/>
      <c r="X147" s="90"/>
      <c r="Y147" s="90"/>
      <c r="Z147" s="71"/>
      <c r="AA147" s="71"/>
      <c r="AB147" s="71"/>
      <c r="AC147" s="71"/>
      <c r="AD147" s="90"/>
      <c r="AE147" s="47"/>
      <c r="AF147" s="71"/>
      <c r="AG147" s="90"/>
      <c r="AH147" s="47"/>
      <c r="AJ147" s="58"/>
    </row>
    <row r="148" spans="1:36">
      <c r="A148" s="35"/>
      <c r="B148" s="35"/>
      <c r="C148" s="35"/>
      <c r="D148" s="35"/>
      <c r="E148" s="35"/>
      <c r="F148" s="340"/>
      <c r="G148" s="159"/>
      <c r="H148" s="159"/>
      <c r="I148" s="159"/>
      <c r="J148" s="159"/>
      <c r="K148" s="340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35"/>
      <c r="W148" s="159"/>
      <c r="AJ148" s="58"/>
    </row>
    <row r="149" spans="1:36">
      <c r="A149" s="35"/>
      <c r="B149" s="35"/>
      <c r="C149" s="35"/>
      <c r="D149" s="35"/>
      <c r="E149" s="35"/>
      <c r="F149" s="340"/>
      <c r="G149" s="159"/>
      <c r="H149" s="159"/>
      <c r="I149" s="159"/>
      <c r="J149" s="159"/>
      <c r="K149" s="340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35"/>
      <c r="W149" s="159"/>
      <c r="AJ149" s="58"/>
    </row>
    <row r="150" spans="1:36">
      <c r="A150" s="35"/>
      <c r="B150" s="35"/>
      <c r="C150" s="35"/>
      <c r="D150" s="35"/>
      <c r="E150" s="35"/>
      <c r="F150" s="340"/>
      <c r="G150" s="159"/>
      <c r="H150" s="159"/>
      <c r="I150" s="159"/>
      <c r="J150" s="159"/>
      <c r="K150" s="340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35"/>
      <c r="W150" s="159"/>
      <c r="AJ150" s="58"/>
    </row>
    <row r="151" spans="1:36">
      <c r="A151" s="35"/>
      <c r="B151" s="35"/>
      <c r="C151" s="35"/>
      <c r="D151" s="35"/>
      <c r="E151" s="35"/>
      <c r="F151" s="340"/>
      <c r="G151" s="159"/>
      <c r="H151" s="159"/>
      <c r="I151" s="159"/>
      <c r="J151" s="159"/>
      <c r="K151" s="340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35"/>
      <c r="W151" s="159"/>
      <c r="AJ151" s="58"/>
    </row>
    <row r="152" spans="1:36">
      <c r="A152" s="35"/>
      <c r="B152" s="35"/>
      <c r="C152" s="35"/>
      <c r="D152" s="35"/>
      <c r="E152" s="35"/>
      <c r="F152" s="340"/>
      <c r="G152" s="159"/>
      <c r="H152" s="159"/>
      <c r="I152" s="159"/>
      <c r="J152" s="159"/>
      <c r="K152" s="340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35"/>
      <c r="W152" s="159"/>
      <c r="AJ152" s="58"/>
    </row>
    <row r="153" spans="1:36">
      <c r="A153" s="35"/>
      <c r="B153" s="35"/>
      <c r="C153" s="35"/>
      <c r="D153" s="35"/>
      <c r="E153" s="35"/>
      <c r="F153" s="340"/>
      <c r="G153" s="159"/>
      <c r="H153" s="159"/>
      <c r="I153" s="159"/>
      <c r="J153" s="159"/>
      <c r="K153" s="340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35"/>
      <c r="W153" s="159"/>
      <c r="AJ153" s="58"/>
    </row>
    <row r="154" spans="1:36">
      <c r="A154" s="35"/>
      <c r="B154" s="35"/>
      <c r="C154" s="35"/>
      <c r="D154" s="35"/>
      <c r="E154" s="35"/>
      <c r="F154" s="340"/>
      <c r="G154" s="159"/>
      <c r="H154" s="159"/>
      <c r="I154" s="159"/>
      <c r="J154" s="159"/>
      <c r="K154" s="340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35"/>
      <c r="W154" s="159"/>
      <c r="AJ154" s="58"/>
    </row>
    <row r="155" spans="1:36">
      <c r="A155" s="35"/>
      <c r="B155" s="35"/>
      <c r="C155" s="35"/>
      <c r="D155" s="35"/>
      <c r="E155" s="35"/>
      <c r="F155" s="340"/>
      <c r="G155" s="159"/>
      <c r="H155" s="159"/>
      <c r="I155" s="159"/>
      <c r="J155" s="159"/>
      <c r="K155" s="340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35"/>
      <c r="W155" s="159"/>
      <c r="AJ155" s="58"/>
    </row>
    <row r="156" spans="1:36">
      <c r="A156" s="35"/>
      <c r="B156" s="35"/>
      <c r="C156" s="35"/>
      <c r="D156" s="35"/>
      <c r="E156" s="35"/>
      <c r="F156" s="340"/>
      <c r="G156" s="159"/>
      <c r="H156" s="159"/>
      <c r="I156" s="159"/>
      <c r="J156" s="159"/>
      <c r="K156" s="340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35"/>
      <c r="W156" s="159"/>
      <c r="AJ156" s="58"/>
    </row>
    <row r="157" spans="1:36">
      <c r="A157" s="35"/>
      <c r="B157" s="35"/>
      <c r="C157" s="35"/>
      <c r="D157" s="35"/>
      <c r="E157" s="35"/>
      <c r="F157" s="340"/>
      <c r="G157" s="159"/>
      <c r="H157" s="159"/>
      <c r="I157" s="159"/>
      <c r="J157" s="159"/>
      <c r="K157" s="340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35"/>
      <c r="W157" s="159"/>
      <c r="AJ157" s="58"/>
    </row>
    <row r="158" spans="1:36">
      <c r="A158" s="35"/>
      <c r="B158" s="35"/>
      <c r="C158" s="35"/>
      <c r="D158" s="35"/>
      <c r="E158" s="35"/>
      <c r="F158" s="340"/>
      <c r="G158" s="159"/>
      <c r="H158" s="159"/>
      <c r="I158" s="159"/>
      <c r="J158" s="159"/>
      <c r="K158" s="340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35"/>
      <c r="W158" s="159"/>
      <c r="AJ158" s="58"/>
    </row>
    <row r="159" spans="1:36">
      <c r="A159" s="35"/>
      <c r="B159" s="35"/>
      <c r="C159" s="35"/>
      <c r="D159" s="35"/>
      <c r="E159" s="35"/>
      <c r="F159" s="340"/>
      <c r="G159" s="159"/>
      <c r="H159" s="159"/>
      <c r="I159" s="159"/>
      <c r="J159" s="159"/>
      <c r="K159" s="340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35"/>
      <c r="W159" s="159"/>
      <c r="AJ159" s="58"/>
    </row>
    <row r="175" spans="27:44">
      <c r="AA175" s="16"/>
      <c r="AE175" s="60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27:44">
      <c r="AA176" s="16"/>
      <c r="AE176" s="60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24:44">
      <c r="AA177" s="16"/>
      <c r="AE177" s="60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24:44">
      <c r="AA178" s="16"/>
      <c r="AE178" s="60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pans="24:44">
      <c r="AA179" s="16"/>
      <c r="AE179" s="60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pans="24:44">
      <c r="AA180" s="16"/>
      <c r="AE180" s="60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pans="24:44">
      <c r="X181" s="159"/>
      <c r="Y181" s="159"/>
      <c r="Z181" s="77"/>
      <c r="AA181" s="77"/>
      <c r="AB181" s="77"/>
      <c r="AC181" s="77"/>
      <c r="AD181" s="159"/>
    </row>
    <row r="182" spans="24:44">
      <c r="X182" s="159"/>
      <c r="Y182" s="159"/>
      <c r="Z182" s="77"/>
      <c r="AA182" s="77"/>
      <c r="AB182" s="77"/>
      <c r="AC182" s="77"/>
      <c r="AD182" s="159"/>
    </row>
  </sheetData>
  <mergeCells count="1">
    <mergeCell ref="W4:X4"/>
  </mergeCells>
  <conditionalFormatting sqref="AK36:AK37 AK106">
    <cfRule type="cellIs" dxfId="67" priority="9" stopIfTrue="1" operator="lessThan">
      <formula>0</formula>
    </cfRule>
  </conditionalFormatting>
  <conditionalFormatting sqref="AK83">
    <cfRule type="cellIs" dxfId="66" priority="10" stopIfTrue="1" operator="greaterThan">
      <formula>0</formula>
    </cfRule>
  </conditionalFormatting>
  <conditionalFormatting sqref="AK60">
    <cfRule type="cellIs" dxfId="65" priority="11" stopIfTrue="1" operator="greaterThan">
      <formula>0</formula>
    </cfRule>
    <cfRule type="cellIs" dxfId="64" priority="12" stopIfTrue="1" operator="lessThan">
      <formula>0</formula>
    </cfRule>
  </conditionalFormatting>
  <conditionalFormatting sqref="AK83">
    <cfRule type="cellIs" dxfId="63" priority="8" operator="lessThan">
      <formula>0</formula>
    </cfRule>
  </conditionalFormatting>
  <conditionalFormatting sqref="H9:H23">
    <cfRule type="cellIs" dxfId="62" priority="6" operator="lessThan">
      <formula>0</formula>
    </cfRule>
    <cfRule type="cellIs" dxfId="61" priority="7" operator="greaterThan">
      <formula>0</formula>
    </cfRule>
  </conditionalFormatting>
  <conditionalFormatting sqref="P9:P23">
    <cfRule type="cellIs" dxfId="60" priority="4" operator="lessThan">
      <formula>0</formula>
    </cfRule>
    <cfRule type="cellIs" dxfId="59" priority="5" operator="greaterThan">
      <formula>0</formula>
    </cfRule>
  </conditionalFormatting>
  <conditionalFormatting sqref="W9:W23">
    <cfRule type="cellIs" dxfId="58" priority="2" operator="lessThan">
      <formula>0</formula>
    </cfRule>
    <cfRule type="cellIs" dxfId="57" priority="3" operator="greaterThan">
      <formula>0</formula>
    </cfRule>
  </conditionalFormatting>
  <conditionalFormatting sqref="K9:K23 K25:K39">
    <cfRule type="cellIs" dxfId="56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L1:AU417"/>
  <sheetViews>
    <sheetView zoomScale="95" zoomScaleNormal="95" workbookViewId="0">
      <selection activeCell="A13" sqref="A13"/>
    </sheetView>
  </sheetViews>
  <sheetFormatPr baseColWidth="10" defaultRowHeight="15"/>
  <cols>
    <col min="24" max="24" width="6.54296875" customWidth="1"/>
    <col min="25" max="25" width="3.1796875" customWidth="1"/>
    <col min="26" max="26" width="5" customWidth="1"/>
    <col min="27" max="27" width="7.36328125" customWidth="1"/>
    <col min="28" max="28" width="9.1796875" customWidth="1"/>
    <col min="29" max="29" width="7" style="92" customWidth="1"/>
    <col min="40" max="40" width="14" customWidth="1"/>
    <col min="41" max="41" width="12.54296875" customWidth="1"/>
    <col min="42" max="42" width="10.90625" customWidth="1"/>
  </cols>
  <sheetData>
    <row r="1" spans="23:47" ht="15.6">
      <c r="W1" s="2"/>
      <c r="X1" s="2"/>
      <c r="Y1" s="2"/>
      <c r="Z1" s="2"/>
      <c r="AA1" s="2"/>
      <c r="AB1" s="2"/>
      <c r="AC1" s="2"/>
      <c r="AD1" s="2"/>
      <c r="AE1" s="5"/>
    </row>
    <row r="2" spans="23:47" s="180" customFormat="1" ht="31.8">
      <c r="W2" s="2"/>
      <c r="X2" s="2"/>
      <c r="Y2" s="2"/>
      <c r="Z2" s="2"/>
      <c r="AA2" s="2"/>
      <c r="AB2" s="2"/>
      <c r="AC2" s="2"/>
      <c r="AD2" s="2"/>
      <c r="AE2" s="5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23:47" ht="15.6">
      <c r="W3" s="2"/>
      <c r="X3" s="2"/>
      <c r="Y3" s="2"/>
      <c r="Z3" s="2"/>
      <c r="AA3" s="2"/>
      <c r="AB3" s="2"/>
      <c r="AC3" s="2"/>
      <c r="AD3" s="2"/>
      <c r="AE3" s="5"/>
    </row>
    <row r="4" spans="23:47" ht="15.6">
      <c r="W4" s="2"/>
      <c r="X4" s="2"/>
      <c r="Y4" s="2"/>
      <c r="Z4" s="2"/>
      <c r="AA4" s="2"/>
      <c r="AB4" s="2"/>
      <c r="AC4" s="2"/>
      <c r="AD4" s="2"/>
      <c r="AE4" s="5"/>
    </row>
    <row r="5" spans="23:47" s="184" customFormat="1" ht="19.8">
      <c r="W5" s="2"/>
      <c r="X5" s="2"/>
      <c r="Y5" s="2"/>
      <c r="Z5" s="2"/>
      <c r="AA5" s="2"/>
      <c r="AB5" s="2"/>
      <c r="AC5" s="2"/>
      <c r="AD5" s="2"/>
      <c r="AE5" s="5"/>
      <c r="AF5"/>
      <c r="AG5"/>
      <c r="AH5"/>
      <c r="AI5"/>
      <c r="AJ5"/>
      <c r="AK5"/>
      <c r="AL5"/>
      <c r="AM5"/>
      <c r="AN5"/>
      <c r="AO5"/>
      <c r="AP5"/>
      <c r="AQ5"/>
      <c r="AR5"/>
      <c r="AS5" s="181"/>
      <c r="AT5" s="183"/>
      <c r="AU5" s="183"/>
    </row>
    <row r="6" spans="23:47" ht="15.6">
      <c r="AC6"/>
      <c r="AE6" s="5"/>
    </row>
    <row r="7" spans="23:47" ht="15.6">
      <c r="X7" s="51"/>
      <c r="Y7" s="51"/>
      <c r="Z7" s="51"/>
      <c r="AA7" s="51"/>
      <c r="AB7" s="51"/>
      <c r="AC7" s="95" t="s">
        <v>2</v>
      </c>
      <c r="AD7" s="2"/>
      <c r="AE7" s="5"/>
    </row>
    <row r="8" spans="23:47" ht="15.75" customHeight="1">
      <c r="X8" s="47"/>
      <c r="Y8" s="47"/>
      <c r="Z8" s="47"/>
      <c r="AA8" s="51" t="s">
        <v>2</v>
      </c>
      <c r="AB8" s="47"/>
      <c r="AC8" s="95" t="s">
        <v>8</v>
      </c>
      <c r="AD8" s="2"/>
      <c r="AE8" s="5"/>
    </row>
    <row r="9" spans="23:47" ht="15.6">
      <c r="X9" s="47"/>
      <c r="Y9" s="47"/>
      <c r="Z9" s="47"/>
      <c r="AA9" s="51" t="s">
        <v>492</v>
      </c>
      <c r="AB9" s="51" t="s">
        <v>2</v>
      </c>
      <c r="AC9" s="95" t="s">
        <v>72</v>
      </c>
      <c r="AD9" s="4"/>
      <c r="AE9" s="4"/>
      <c r="AF9" s="4"/>
      <c r="AG9" s="4"/>
    </row>
    <row r="10" spans="23:47" ht="15.6">
      <c r="X10" s="51" t="s">
        <v>92</v>
      </c>
      <c r="Y10" s="51" t="s">
        <v>0</v>
      </c>
      <c r="Z10" s="48"/>
      <c r="AA10" s="52" t="s">
        <v>493</v>
      </c>
      <c r="AB10" s="52" t="s">
        <v>8</v>
      </c>
      <c r="AC10" s="96" t="s">
        <v>549</v>
      </c>
      <c r="AD10" s="4"/>
      <c r="AE10" s="58"/>
      <c r="AF10" s="1"/>
      <c r="AG10" s="5"/>
    </row>
    <row r="11" spans="23:47" ht="15.6">
      <c r="X11" s="65">
        <f>+'Ark1'!C1073</f>
        <v>2023</v>
      </c>
      <c r="Y11" s="65">
        <f>+'Ark1'!L1073</f>
        <v>1</v>
      </c>
      <c r="Z11" s="65" t="s">
        <v>28</v>
      </c>
      <c r="AA11" s="65">
        <f>+'Ark1'!Q1073</f>
        <v>84</v>
      </c>
      <c r="AB11" s="65">
        <f>+'Ark1'!R1073</f>
        <v>209</v>
      </c>
      <c r="AC11" s="139">
        <f t="shared" ref="AC11:AC74" si="0">+AB11/AA11</f>
        <v>2.4880952380952381</v>
      </c>
      <c r="AD11" s="4"/>
      <c r="AE11" s="58"/>
      <c r="AF11" s="1"/>
      <c r="AG11" s="5"/>
    </row>
    <row r="12" spans="23:47" ht="15.6">
      <c r="X12" s="65">
        <f>+'Ark1'!C1074</f>
        <v>2023</v>
      </c>
      <c r="Y12" s="65">
        <f>+'Ark1'!L1074</f>
        <v>2</v>
      </c>
      <c r="Z12" s="65" t="s">
        <v>29</v>
      </c>
      <c r="AA12" s="65">
        <f>+'Ark1'!Q1074</f>
        <v>247</v>
      </c>
      <c r="AB12" s="65">
        <f>+'Ark1'!R1074</f>
        <v>992</v>
      </c>
      <c r="AC12" s="139">
        <f t="shared" si="0"/>
        <v>4.0161943319838054</v>
      </c>
      <c r="AD12" s="4"/>
      <c r="AE12" s="58"/>
      <c r="AF12" s="1"/>
      <c r="AG12" s="5"/>
    </row>
    <row r="13" spans="23:47" ht="15.6">
      <c r="X13" s="65">
        <f>+'Ark1'!C1075</f>
        <v>2023</v>
      </c>
      <c r="Y13" s="65">
        <f>+'Ark1'!L1075</f>
        <v>3</v>
      </c>
      <c r="Z13" s="65" t="s">
        <v>30</v>
      </c>
      <c r="AA13" s="65">
        <f>+'Ark1'!Q1075</f>
        <v>328</v>
      </c>
      <c r="AB13" s="65">
        <f>+'Ark1'!R1075</f>
        <v>1782</v>
      </c>
      <c r="AC13" s="139">
        <f t="shared" si="0"/>
        <v>5.4329268292682924</v>
      </c>
      <c r="AD13" s="4"/>
      <c r="AE13" s="58"/>
      <c r="AF13" s="1"/>
      <c r="AG13" s="5"/>
    </row>
    <row r="14" spans="23:47" ht="15.6">
      <c r="X14" s="65">
        <f>+'Ark1'!C1076</f>
        <v>2023</v>
      </c>
      <c r="Y14" s="65">
        <f>+'Ark1'!L1076</f>
        <v>4</v>
      </c>
      <c r="Z14" s="65" t="s">
        <v>31</v>
      </c>
      <c r="AA14" s="65">
        <f>+'Ark1'!Q1076</f>
        <v>435</v>
      </c>
      <c r="AB14" s="65">
        <f>+'Ark1'!R1076</f>
        <v>3312</v>
      </c>
      <c r="AC14" s="139">
        <f t="shared" si="0"/>
        <v>7.613793103448276</v>
      </c>
      <c r="AD14" s="4"/>
      <c r="AE14" s="58"/>
      <c r="AF14" s="1"/>
      <c r="AG14" s="5"/>
    </row>
    <row r="15" spans="23:47" ht="15.6">
      <c r="X15" s="65">
        <f>+'Ark1'!C1077</f>
        <v>2023</v>
      </c>
      <c r="Y15" s="65">
        <f>+'Ark1'!L1077</f>
        <v>5</v>
      </c>
      <c r="Z15" s="65" t="s">
        <v>404</v>
      </c>
      <c r="AA15" s="65">
        <f>+'Ark1'!Q1077</f>
        <v>616</v>
      </c>
      <c r="AB15" s="65">
        <f>+'Ark1'!R1077</f>
        <v>8857</v>
      </c>
      <c r="AC15" s="139">
        <f t="shared" si="0"/>
        <v>14.378246753246753</v>
      </c>
      <c r="AD15" s="4"/>
      <c r="AE15" s="58"/>
      <c r="AF15" s="1"/>
      <c r="AG15" s="5"/>
      <c r="AI15" s="2"/>
      <c r="AJ15" s="2"/>
      <c r="AK15" s="2"/>
    </row>
    <row r="16" spans="23:47" ht="15.6">
      <c r="X16" s="65">
        <f>+'Ark1'!C1078</f>
        <v>2023</v>
      </c>
      <c r="Y16" s="65">
        <f>+'Ark1'!L1078</f>
        <v>6</v>
      </c>
      <c r="Z16" s="65" t="s">
        <v>32</v>
      </c>
      <c r="AA16" s="65">
        <f>+'Ark1'!Q1078</f>
        <v>650</v>
      </c>
      <c r="AB16" s="65">
        <f>+'Ark1'!R1078</f>
        <v>8187</v>
      </c>
      <c r="AC16" s="139">
        <f t="shared" si="0"/>
        <v>12.595384615384615</v>
      </c>
      <c r="AD16" s="4"/>
      <c r="AE16" s="58"/>
      <c r="AF16" s="13"/>
      <c r="AG16" s="5"/>
      <c r="AI16" s="2"/>
      <c r="AJ16" s="2"/>
      <c r="AK16" s="4"/>
      <c r="AL16" s="4"/>
      <c r="AM16" s="4"/>
    </row>
    <row r="17" spans="24:39" ht="15.6">
      <c r="X17" s="65">
        <f>+'Ark1'!C1079</f>
        <v>2023</v>
      </c>
      <c r="Y17" s="65">
        <f>+'Ark1'!L1079</f>
        <v>7</v>
      </c>
      <c r="Z17" s="65" t="s">
        <v>33</v>
      </c>
      <c r="AA17" s="65">
        <f>+'Ark1'!Q1079</f>
        <v>1</v>
      </c>
      <c r="AB17" s="65">
        <f>+'Ark1'!R1079</f>
        <v>2</v>
      </c>
      <c r="AC17" s="139">
        <f t="shared" si="0"/>
        <v>2</v>
      </c>
      <c r="AD17" s="4"/>
      <c r="AE17" s="58"/>
      <c r="AF17" s="1"/>
      <c r="AG17" s="5"/>
    </row>
    <row r="18" spans="24:39" ht="15.6">
      <c r="X18" s="65">
        <f>+'Ark1'!C1080</f>
        <v>2023</v>
      </c>
      <c r="Y18" s="65">
        <f>+'Ark1'!L1080</f>
        <v>8</v>
      </c>
      <c r="Z18" s="65" t="s">
        <v>34</v>
      </c>
      <c r="AA18" s="65">
        <f>+'Ark1'!Q1080</f>
        <v>460</v>
      </c>
      <c r="AB18" s="65">
        <f>+'Ark1'!R1080</f>
        <v>3246</v>
      </c>
      <c r="AC18" s="139">
        <f t="shared" si="0"/>
        <v>7.0565217391304351</v>
      </c>
      <c r="AD18" s="4"/>
      <c r="AE18" s="58"/>
      <c r="AF18" s="1"/>
      <c r="AG18" s="5"/>
    </row>
    <row r="19" spans="24:39" ht="15.6">
      <c r="X19" s="65">
        <f>+'Ark1'!C1081</f>
        <v>2023</v>
      </c>
      <c r="Y19" s="65">
        <f>+'Ark1'!L1081</f>
        <v>9</v>
      </c>
      <c r="Z19" s="65" t="s">
        <v>35</v>
      </c>
      <c r="AA19" s="65">
        <f>+'Ark1'!Q1081</f>
        <v>0</v>
      </c>
      <c r="AB19" s="65">
        <f>+'Ark1'!R1081</f>
        <v>0</v>
      </c>
      <c r="AC19" s="139" t="e">
        <f t="shared" si="0"/>
        <v>#DIV/0!</v>
      </c>
      <c r="AD19" s="4"/>
      <c r="AE19" s="58"/>
      <c r="AF19" s="1"/>
      <c r="AG19" s="5"/>
      <c r="AI19" s="2"/>
      <c r="AJ19" s="2"/>
      <c r="AK19" s="2"/>
    </row>
    <row r="20" spans="24:39" ht="15.6">
      <c r="X20" s="65">
        <f>+'Ark1'!C1082</f>
        <v>2023</v>
      </c>
      <c r="Y20" s="65">
        <f>+'Ark1'!L1082</f>
        <v>10</v>
      </c>
      <c r="Z20" s="65" t="s">
        <v>36</v>
      </c>
      <c r="AA20" s="65">
        <f>+'Ark1'!Q1082</f>
        <v>0</v>
      </c>
      <c r="AB20" s="65">
        <f>+'Ark1'!R1082</f>
        <v>0</v>
      </c>
      <c r="AC20" s="139" t="e">
        <f t="shared" si="0"/>
        <v>#DIV/0!</v>
      </c>
      <c r="AD20" s="4"/>
      <c r="AE20" s="58"/>
      <c r="AF20" s="1"/>
      <c r="AG20" s="5"/>
      <c r="AI20" s="2"/>
      <c r="AJ20" s="2"/>
      <c r="AK20" s="2"/>
    </row>
    <row r="21" spans="24:39" ht="15.6">
      <c r="X21" s="65">
        <f>+'Ark1'!C1083</f>
        <v>2023</v>
      </c>
      <c r="Y21" s="65">
        <f>+'Ark1'!L1083</f>
        <v>11</v>
      </c>
      <c r="Z21" s="65" t="s">
        <v>37</v>
      </c>
      <c r="AA21" s="65">
        <f>+'Ark1'!Q1083</f>
        <v>29</v>
      </c>
      <c r="AB21" s="65">
        <f>+'Ark1'!R1083</f>
        <v>143</v>
      </c>
      <c r="AC21" s="139">
        <f t="shared" si="0"/>
        <v>4.931034482758621</v>
      </c>
      <c r="AD21" s="4"/>
      <c r="AE21" s="58"/>
      <c r="AF21" s="1"/>
      <c r="AG21" s="5"/>
      <c r="AI21" s="2"/>
      <c r="AJ21" s="2"/>
      <c r="AK21" s="2"/>
    </row>
    <row r="22" spans="24:39" ht="15.6">
      <c r="X22" s="65">
        <f>+'Ark1'!C1084</f>
        <v>2023</v>
      </c>
      <c r="Y22" s="65">
        <f>+'Ark1'!L1084</f>
        <v>12</v>
      </c>
      <c r="Z22" s="65" t="s">
        <v>38</v>
      </c>
      <c r="AA22" s="65">
        <f>+'Ark1'!Q1084</f>
        <v>0</v>
      </c>
      <c r="AB22" s="65">
        <f>+'Ark1'!R1084</f>
        <v>0</v>
      </c>
      <c r="AC22" s="139" t="e">
        <f t="shared" si="0"/>
        <v>#DIV/0!</v>
      </c>
      <c r="AD22" s="4"/>
      <c r="AE22" s="58"/>
      <c r="AF22" s="1"/>
      <c r="AG22" s="5"/>
      <c r="AI22" s="2"/>
      <c r="AJ22" s="2"/>
      <c r="AK22" s="2"/>
    </row>
    <row r="23" spans="24:39" ht="15.6">
      <c r="X23" s="65">
        <f>+'Ark1'!C1085</f>
        <v>2023</v>
      </c>
      <c r="Y23" s="65">
        <f>+'Ark1'!L1085</f>
        <v>13</v>
      </c>
      <c r="Z23" s="65" t="s">
        <v>39</v>
      </c>
      <c r="AA23" s="65">
        <f>+'Ark1'!Q1085</f>
        <v>0</v>
      </c>
      <c r="AB23" s="65">
        <f>+'Ark1'!R1085</f>
        <v>0</v>
      </c>
      <c r="AC23" s="139" t="e">
        <f t="shared" si="0"/>
        <v>#DIV/0!</v>
      </c>
      <c r="AD23" s="4"/>
      <c r="AE23" s="58"/>
      <c r="AF23" s="13"/>
      <c r="AG23" s="5"/>
      <c r="AI23" s="2"/>
      <c r="AJ23" s="2"/>
      <c r="AK23" s="4"/>
      <c r="AL23" s="4"/>
      <c r="AM23" s="4"/>
    </row>
    <row r="24" spans="24:39" ht="15.6">
      <c r="X24" s="65">
        <f>+'Ark1'!C1086</f>
        <v>2023</v>
      </c>
      <c r="Y24" s="65">
        <f>+'Ark1'!L1086</f>
        <v>14</v>
      </c>
      <c r="Z24" s="65" t="s">
        <v>405</v>
      </c>
      <c r="AA24" s="65">
        <f>+'Ark1'!Q1086</f>
        <v>0</v>
      </c>
      <c r="AB24" s="65">
        <f>+'Ark1'!R1086</f>
        <v>0</v>
      </c>
      <c r="AC24" s="139" t="e">
        <f t="shared" si="0"/>
        <v>#DIV/0!</v>
      </c>
      <c r="AD24" s="4"/>
      <c r="AE24" s="58"/>
      <c r="AF24" s="13"/>
      <c r="AG24" s="5"/>
      <c r="AI24" s="1"/>
      <c r="AJ24" s="1"/>
      <c r="AK24" s="11"/>
      <c r="AL24" s="11"/>
      <c r="AM24" s="11"/>
    </row>
    <row r="25" spans="24:39" ht="15.6">
      <c r="X25" s="65">
        <f>+'Ark1'!C1087</f>
        <v>2023</v>
      </c>
      <c r="Y25" s="65">
        <f>+'Ark1'!L1087</f>
        <v>15</v>
      </c>
      <c r="Z25" s="65" t="s">
        <v>40</v>
      </c>
      <c r="AA25" s="65">
        <f>+'Ark1'!Q1087</f>
        <v>0</v>
      </c>
      <c r="AB25" s="65">
        <f>+'Ark1'!R1087</f>
        <v>0</v>
      </c>
      <c r="AC25" s="139" t="e">
        <f t="shared" si="0"/>
        <v>#DIV/0!</v>
      </c>
      <c r="AD25" s="4"/>
      <c r="AE25" s="58"/>
      <c r="AF25" s="13"/>
      <c r="AG25" s="5"/>
      <c r="AI25" s="1"/>
      <c r="AJ25" s="1"/>
      <c r="AK25" s="11"/>
      <c r="AL25" s="11"/>
      <c r="AM25" s="11"/>
    </row>
    <row r="26" spans="24:39" ht="15.6">
      <c r="X26">
        <f>+'Ark1'!C1088</f>
        <v>2022</v>
      </c>
      <c r="Y26">
        <f>+'Ark1'!L1088</f>
        <v>1</v>
      </c>
      <c r="Z26" s="3" t="s">
        <v>28</v>
      </c>
      <c r="AA26">
        <f>+'Ark1'!Q1088</f>
        <v>85</v>
      </c>
      <c r="AB26">
        <f>+'Ark1'!R1088</f>
        <v>275</v>
      </c>
      <c r="AC26" s="92">
        <f t="shared" si="0"/>
        <v>3.2352941176470589</v>
      </c>
      <c r="AD26" s="4"/>
      <c r="AE26" s="58"/>
      <c r="AF26" s="13"/>
      <c r="AG26" s="5"/>
      <c r="AI26" s="1"/>
      <c r="AJ26" s="1"/>
      <c r="AK26" s="11"/>
      <c r="AL26" s="11"/>
      <c r="AM26" s="11"/>
    </row>
    <row r="27" spans="24:39" ht="15.6">
      <c r="X27">
        <f>+'Ark1'!C1089</f>
        <v>2022</v>
      </c>
      <c r="Y27">
        <f>+'Ark1'!L1089</f>
        <v>2</v>
      </c>
      <c r="Z27" s="3" t="s">
        <v>29</v>
      </c>
      <c r="AA27">
        <f>+'Ark1'!Q1089</f>
        <v>248</v>
      </c>
      <c r="AB27">
        <f>+'Ark1'!R1089</f>
        <v>967.53</v>
      </c>
      <c r="AC27" s="92">
        <f t="shared" si="0"/>
        <v>3.9013306451612904</v>
      </c>
      <c r="AD27" s="4"/>
      <c r="AE27" s="58"/>
      <c r="AF27" s="5"/>
      <c r="AG27" s="5"/>
      <c r="AI27" s="1"/>
      <c r="AJ27" s="1"/>
      <c r="AK27" s="11"/>
      <c r="AL27" s="11"/>
      <c r="AM27" s="11"/>
    </row>
    <row r="28" spans="24:39" ht="15.6">
      <c r="X28">
        <f>+'Ark1'!C1090</f>
        <v>2022</v>
      </c>
      <c r="Y28">
        <f>+'Ark1'!L1090</f>
        <v>3</v>
      </c>
      <c r="Z28" s="3" t="s">
        <v>30</v>
      </c>
      <c r="AA28">
        <f>+'Ark1'!Q1090</f>
        <v>326</v>
      </c>
      <c r="AB28">
        <f>+'Ark1'!R1090</f>
        <v>1877</v>
      </c>
      <c r="AC28" s="92">
        <f t="shared" si="0"/>
        <v>5.757668711656442</v>
      </c>
      <c r="AD28" s="4"/>
      <c r="AE28" s="58"/>
      <c r="AF28" s="5"/>
      <c r="AG28" s="5"/>
      <c r="AI28" s="1"/>
      <c r="AJ28" s="1"/>
      <c r="AK28" s="11"/>
      <c r="AL28" s="11"/>
      <c r="AM28" s="11"/>
    </row>
    <row r="29" spans="24:39" ht="15.6">
      <c r="X29">
        <f>+'Ark1'!C1091</f>
        <v>2022</v>
      </c>
      <c r="Y29">
        <f>+'Ark1'!L1091</f>
        <v>4</v>
      </c>
      <c r="Z29" s="3" t="s">
        <v>31</v>
      </c>
      <c r="AA29">
        <f>+'Ark1'!Q1091</f>
        <v>428</v>
      </c>
      <c r="AB29">
        <f>+'Ark1'!R1091</f>
        <v>3598</v>
      </c>
      <c r="AC29" s="92">
        <f t="shared" si="0"/>
        <v>8.4065420560747661</v>
      </c>
      <c r="AD29" s="4"/>
      <c r="AE29" s="58"/>
      <c r="AF29" s="5"/>
      <c r="AG29" s="5"/>
      <c r="AI29" s="1"/>
      <c r="AJ29" s="1"/>
      <c r="AK29" s="11"/>
      <c r="AL29" s="11"/>
      <c r="AM29" s="11"/>
    </row>
    <row r="30" spans="24:39" ht="15.6">
      <c r="X30">
        <f>+'Ark1'!C1092</f>
        <v>2022</v>
      </c>
      <c r="Y30">
        <f>+'Ark1'!L1092</f>
        <v>5</v>
      </c>
      <c r="Z30" s="3" t="s">
        <v>404</v>
      </c>
      <c r="AA30">
        <f>+'Ark1'!Q1092</f>
        <v>592</v>
      </c>
      <c r="AB30">
        <f>+'Ark1'!R1092</f>
        <v>8541</v>
      </c>
      <c r="AC30" s="92">
        <f t="shared" si="0"/>
        <v>14.427364864864865</v>
      </c>
      <c r="AD30" s="4"/>
      <c r="AE30" s="58"/>
      <c r="AF30" s="5"/>
      <c r="AG30" s="5"/>
      <c r="AI30" s="1"/>
      <c r="AJ30" s="1"/>
      <c r="AK30" s="11"/>
      <c r="AL30" s="11"/>
      <c r="AM30" s="11"/>
    </row>
    <row r="31" spans="24:39" ht="15.6">
      <c r="X31">
        <f>+'Ark1'!C1093</f>
        <v>2022</v>
      </c>
      <c r="Y31">
        <f>+'Ark1'!L1093</f>
        <v>6</v>
      </c>
      <c r="Z31" s="3" t="s">
        <v>32</v>
      </c>
      <c r="AA31">
        <f>+'Ark1'!Q1093</f>
        <v>609</v>
      </c>
      <c r="AB31">
        <f>+'Ark1'!R1093</f>
        <v>7753</v>
      </c>
      <c r="AC31" s="92">
        <f t="shared" si="0"/>
        <v>12.730706075533663</v>
      </c>
      <c r="AD31" s="4"/>
      <c r="AE31" s="58"/>
      <c r="AF31" s="5"/>
      <c r="AG31" s="5"/>
      <c r="AI31" s="1"/>
      <c r="AJ31" s="1"/>
      <c r="AK31" s="11"/>
      <c r="AL31" s="11"/>
      <c r="AM31" s="11"/>
    </row>
    <row r="32" spans="24:39" ht="15.6">
      <c r="X32">
        <f>+'Ark1'!C1094</f>
        <v>2022</v>
      </c>
      <c r="Y32">
        <f>+'Ark1'!L1094</f>
        <v>7</v>
      </c>
      <c r="Z32" s="3" t="s">
        <v>33</v>
      </c>
      <c r="AA32">
        <f>+'Ark1'!Q1094</f>
        <v>0</v>
      </c>
      <c r="AB32">
        <f>+'Ark1'!R1094</f>
        <v>0</v>
      </c>
      <c r="AC32" s="92" t="e">
        <f t="shared" si="0"/>
        <v>#DIV/0!</v>
      </c>
      <c r="AD32" s="4"/>
      <c r="AE32" s="58"/>
      <c r="AF32" s="5"/>
      <c r="AG32" s="5"/>
      <c r="AI32" s="1"/>
      <c r="AJ32" s="1"/>
      <c r="AK32" s="11"/>
      <c r="AL32" s="11"/>
      <c r="AM32" s="11"/>
    </row>
    <row r="33" spans="24:39" ht="15.6">
      <c r="X33">
        <f>+'Ark1'!C1095</f>
        <v>2022</v>
      </c>
      <c r="Y33">
        <f>+'Ark1'!L1095</f>
        <v>8</v>
      </c>
      <c r="Z33" s="3" t="s">
        <v>34</v>
      </c>
      <c r="AA33">
        <f>+'Ark1'!Q1095</f>
        <v>417</v>
      </c>
      <c r="AB33">
        <f>+'Ark1'!R1095</f>
        <v>2857</v>
      </c>
      <c r="AC33" s="92">
        <f t="shared" si="0"/>
        <v>6.8513189448441247</v>
      </c>
      <c r="AD33" s="4"/>
      <c r="AE33" s="58"/>
      <c r="AF33" s="5"/>
      <c r="AG33" s="5"/>
      <c r="AI33" s="13"/>
      <c r="AJ33" s="13"/>
      <c r="AK33" s="11"/>
      <c r="AL33" s="11"/>
      <c r="AM33" s="11"/>
    </row>
    <row r="34" spans="24:39" ht="16.5" customHeight="1">
      <c r="X34">
        <f>+'Ark1'!C1096</f>
        <v>2022</v>
      </c>
      <c r="Y34">
        <f>+'Ark1'!L1096</f>
        <v>9</v>
      </c>
      <c r="Z34" s="3" t="s">
        <v>35</v>
      </c>
      <c r="AA34">
        <f>+'Ark1'!Q1096</f>
        <v>0</v>
      </c>
      <c r="AB34">
        <f>+'Ark1'!R1096</f>
        <v>0</v>
      </c>
      <c r="AC34" s="92" t="e">
        <f t="shared" si="0"/>
        <v>#DIV/0!</v>
      </c>
      <c r="AD34" s="4"/>
      <c r="AE34" s="58"/>
      <c r="AF34" s="5"/>
      <c r="AG34" s="5"/>
      <c r="AI34" s="13"/>
      <c r="AJ34" s="13"/>
      <c r="AK34" s="11"/>
      <c r="AL34" s="11"/>
      <c r="AM34" s="11"/>
    </row>
    <row r="35" spans="24:39" ht="16.5" customHeight="1">
      <c r="X35">
        <f>+'Ark1'!C1097</f>
        <v>2022</v>
      </c>
      <c r="Y35">
        <f>+'Ark1'!L1097</f>
        <v>10</v>
      </c>
      <c r="Z35" s="3" t="s">
        <v>36</v>
      </c>
      <c r="AA35">
        <f>+'Ark1'!Q1097</f>
        <v>0</v>
      </c>
      <c r="AB35">
        <f>+'Ark1'!R1097</f>
        <v>0</v>
      </c>
      <c r="AC35" s="92" t="e">
        <f t="shared" si="0"/>
        <v>#DIV/0!</v>
      </c>
      <c r="AD35" s="4"/>
      <c r="AE35" s="57"/>
      <c r="AF35" s="5"/>
      <c r="AG35" s="5"/>
      <c r="AI35" s="13"/>
      <c r="AJ35" s="13"/>
      <c r="AK35" s="11"/>
      <c r="AL35" s="11"/>
      <c r="AM35" s="11"/>
    </row>
    <row r="36" spans="24:39">
      <c r="X36">
        <f>+'Ark1'!C1098</f>
        <v>2022</v>
      </c>
      <c r="Y36">
        <f>+'Ark1'!L1098</f>
        <v>11</v>
      </c>
      <c r="Z36" s="3" t="s">
        <v>37</v>
      </c>
      <c r="AA36">
        <f>+'Ark1'!Q1098</f>
        <v>23</v>
      </c>
      <c r="AB36">
        <f>+'Ark1'!R1098</f>
        <v>148</v>
      </c>
      <c r="AC36" s="92">
        <f t="shared" si="0"/>
        <v>6.4347826086956523</v>
      </c>
      <c r="AI36" s="13"/>
      <c r="AJ36" s="13"/>
      <c r="AK36" s="11"/>
      <c r="AL36" s="11"/>
      <c r="AM36" s="11"/>
    </row>
    <row r="37" spans="24:39" ht="17.25" customHeight="1">
      <c r="X37">
        <f>+'Ark1'!C1099</f>
        <v>2022</v>
      </c>
      <c r="Y37">
        <f>+'Ark1'!L1099</f>
        <v>12</v>
      </c>
      <c r="Z37" s="3" t="s">
        <v>38</v>
      </c>
      <c r="AA37">
        <f>+'Ark1'!Q1099</f>
        <v>0</v>
      </c>
      <c r="AB37">
        <f>+'Ark1'!R1099</f>
        <v>0</v>
      </c>
      <c r="AC37" s="92" t="e">
        <f t="shared" si="0"/>
        <v>#DIV/0!</v>
      </c>
      <c r="AD37" s="2"/>
      <c r="AE37" s="57"/>
      <c r="AG37" s="5"/>
      <c r="AI37" s="13"/>
      <c r="AJ37" s="13"/>
      <c r="AK37" s="11"/>
      <c r="AL37" s="11"/>
      <c r="AM37" s="11"/>
    </row>
    <row r="38" spans="24:39" ht="15.6">
      <c r="X38">
        <f>+'Ark1'!C1100</f>
        <v>2022</v>
      </c>
      <c r="Y38">
        <f>+'Ark1'!L1100</f>
        <v>13</v>
      </c>
      <c r="Z38" s="3" t="s">
        <v>39</v>
      </c>
      <c r="AA38">
        <f>+'Ark1'!Q1100</f>
        <v>0</v>
      </c>
      <c r="AB38">
        <f>+'Ark1'!R1100</f>
        <v>0</v>
      </c>
      <c r="AC38" s="92" t="e">
        <f t="shared" si="0"/>
        <v>#DIV/0!</v>
      </c>
      <c r="AD38" s="2"/>
      <c r="AE38" s="57"/>
      <c r="AI38" s="13"/>
      <c r="AJ38" s="13"/>
      <c r="AK38" s="11"/>
      <c r="AL38" s="11"/>
      <c r="AM38" s="11"/>
    </row>
    <row r="39" spans="24:39">
      <c r="X39">
        <f>+'Ark1'!C1101</f>
        <v>2022</v>
      </c>
      <c r="Y39">
        <f>+'Ark1'!L1101</f>
        <v>14</v>
      </c>
      <c r="Z39" s="3" t="s">
        <v>405</v>
      </c>
      <c r="AA39">
        <f>+'Ark1'!Q1101</f>
        <v>0</v>
      </c>
      <c r="AB39">
        <f>+'Ark1'!R1101</f>
        <v>0</v>
      </c>
      <c r="AC39" s="92" t="e">
        <f t="shared" si="0"/>
        <v>#DIV/0!</v>
      </c>
      <c r="AD39" s="14"/>
      <c r="AE39" s="13"/>
      <c r="AI39" s="13"/>
      <c r="AJ39" s="13"/>
      <c r="AK39" s="11"/>
      <c r="AL39" s="11"/>
      <c r="AM39" s="11"/>
    </row>
    <row r="40" spans="24:39" ht="21">
      <c r="X40">
        <f>+'Ark1'!C1102</f>
        <v>2022</v>
      </c>
      <c r="Y40">
        <f>+'Ark1'!L1102</f>
        <v>15</v>
      </c>
      <c r="Z40" s="3" t="s">
        <v>40</v>
      </c>
      <c r="AA40">
        <f>+'Ark1'!Q1102</f>
        <v>0</v>
      </c>
      <c r="AB40">
        <f>+'Ark1'!R1102</f>
        <v>0</v>
      </c>
      <c r="AC40" s="92" t="e">
        <f t="shared" si="0"/>
        <v>#DIV/0!</v>
      </c>
      <c r="AD40" s="2"/>
      <c r="AE40" s="5"/>
      <c r="AI40" s="56"/>
      <c r="AJ40" s="56"/>
      <c r="AK40" s="11"/>
      <c r="AL40" s="11"/>
      <c r="AM40" s="11"/>
    </row>
    <row r="41" spans="24:39">
      <c r="X41" s="53">
        <f>+'Ark1'!C1103</f>
        <v>2021</v>
      </c>
      <c r="Y41" s="53">
        <f>+'Ark1'!L1103</f>
        <v>1</v>
      </c>
      <c r="Z41" s="54" t="s">
        <v>28</v>
      </c>
      <c r="AA41" s="53">
        <f>+'Ark1'!Q1103</f>
        <v>87</v>
      </c>
      <c r="AB41" s="53">
        <f>+'Ark1'!R1103</f>
        <v>376</v>
      </c>
      <c r="AC41" s="155">
        <f t="shared" si="0"/>
        <v>4.3218390804597702</v>
      </c>
      <c r="AD41" s="4"/>
      <c r="AE41" s="4"/>
      <c r="AF41" s="4"/>
      <c r="AG41" s="4"/>
    </row>
    <row r="42" spans="24:39" ht="15.6">
      <c r="X42" s="53">
        <f>+'Ark1'!C1104</f>
        <v>2021</v>
      </c>
      <c r="Y42" s="53">
        <f>+'Ark1'!L1104</f>
        <v>2</v>
      </c>
      <c r="Z42" s="54" t="s">
        <v>29</v>
      </c>
      <c r="AA42" s="53">
        <f>+'Ark1'!Q1104</f>
        <v>235</v>
      </c>
      <c r="AB42" s="53">
        <f>+'Ark1'!R1104</f>
        <v>1113</v>
      </c>
      <c r="AC42" s="155">
        <f t="shared" si="0"/>
        <v>4.7361702127659573</v>
      </c>
      <c r="AD42" s="4"/>
      <c r="AE42" s="16"/>
      <c r="AF42" s="1"/>
      <c r="AG42" s="18"/>
      <c r="AI42" s="1"/>
      <c r="AJ42" s="5"/>
    </row>
    <row r="43" spans="24:39" ht="15.6">
      <c r="X43" s="53">
        <f>+'Ark1'!C1105</f>
        <v>2021</v>
      </c>
      <c r="Y43" s="53">
        <f>+'Ark1'!L1105</f>
        <v>3</v>
      </c>
      <c r="Z43" s="54" t="s">
        <v>30</v>
      </c>
      <c r="AA43" s="53">
        <f>+'Ark1'!Q1105</f>
        <v>324</v>
      </c>
      <c r="AB43" s="53">
        <f>+'Ark1'!R1105</f>
        <v>1831.9</v>
      </c>
      <c r="AC43" s="155">
        <f t="shared" si="0"/>
        <v>5.6540123456790123</v>
      </c>
      <c r="AD43" s="4"/>
      <c r="AE43" s="16"/>
      <c r="AF43" s="1"/>
      <c r="AG43" s="18"/>
    </row>
    <row r="44" spans="24:39" ht="15.6">
      <c r="X44" s="53">
        <f>+'Ark1'!C1106</f>
        <v>2021</v>
      </c>
      <c r="Y44" s="53">
        <f>+'Ark1'!L1106</f>
        <v>4</v>
      </c>
      <c r="Z44" s="54" t="s">
        <v>31</v>
      </c>
      <c r="AA44" s="53">
        <f>+'Ark1'!Q1106</f>
        <v>413</v>
      </c>
      <c r="AB44" s="53">
        <f>+'Ark1'!R1106</f>
        <v>3879</v>
      </c>
      <c r="AC44" s="155">
        <f t="shared" si="0"/>
        <v>9.3922518159806287</v>
      </c>
      <c r="AD44" s="4"/>
      <c r="AE44" s="16"/>
      <c r="AF44" s="1"/>
      <c r="AG44" s="18"/>
    </row>
    <row r="45" spans="24:39" ht="15.6">
      <c r="X45" s="53">
        <f>+'Ark1'!C1107</f>
        <v>2021</v>
      </c>
      <c r="Y45" s="53">
        <f>+'Ark1'!L1107</f>
        <v>5</v>
      </c>
      <c r="Z45" s="54" t="s">
        <v>404</v>
      </c>
      <c r="AA45" s="53">
        <f>+'Ark1'!Q1107</f>
        <v>580</v>
      </c>
      <c r="AB45" s="53">
        <f>+'Ark1'!R1107</f>
        <v>9091</v>
      </c>
      <c r="AC45" s="155">
        <f t="shared" si="0"/>
        <v>15.674137931034483</v>
      </c>
      <c r="AD45" s="4"/>
      <c r="AE45" s="16"/>
      <c r="AF45" s="1"/>
      <c r="AG45" s="18"/>
    </row>
    <row r="46" spans="24:39" ht="15.6">
      <c r="X46" s="53">
        <f>+'Ark1'!C1108</f>
        <v>2021</v>
      </c>
      <c r="Y46" s="53">
        <f>+'Ark1'!L1108</f>
        <v>6</v>
      </c>
      <c r="Z46" s="54" t="s">
        <v>32</v>
      </c>
      <c r="AA46" s="53">
        <f>+'Ark1'!Q1108</f>
        <v>601</v>
      </c>
      <c r="AB46" s="53">
        <f>+'Ark1'!R1108</f>
        <v>7386</v>
      </c>
      <c r="AC46" s="155">
        <f t="shared" si="0"/>
        <v>12.289517470881863</v>
      </c>
      <c r="AD46" s="4"/>
      <c r="AE46" s="16"/>
      <c r="AF46" s="13"/>
      <c r="AG46" s="18"/>
    </row>
    <row r="47" spans="24:39" ht="15.6">
      <c r="X47" s="53">
        <f>+'Ark1'!C1109</f>
        <v>2021</v>
      </c>
      <c r="Y47" s="53">
        <f>+'Ark1'!L1109</f>
        <v>7</v>
      </c>
      <c r="Z47" s="54" t="s">
        <v>33</v>
      </c>
      <c r="AA47" s="53">
        <f>+'Ark1'!Q1109</f>
        <v>0</v>
      </c>
      <c r="AB47" s="53">
        <f>+'Ark1'!R1109</f>
        <v>0</v>
      </c>
      <c r="AC47" s="155" t="e">
        <f t="shared" si="0"/>
        <v>#DIV/0!</v>
      </c>
      <c r="AD47" s="4"/>
      <c r="AE47" s="16"/>
      <c r="AF47" s="13"/>
      <c r="AG47" s="18"/>
    </row>
    <row r="48" spans="24:39" ht="15.6">
      <c r="X48" s="53">
        <f>+'Ark1'!C1110</f>
        <v>2021</v>
      </c>
      <c r="Y48" s="53">
        <f>+'Ark1'!L1110</f>
        <v>8</v>
      </c>
      <c r="Z48" s="54" t="s">
        <v>34</v>
      </c>
      <c r="AA48" s="53">
        <f>+'Ark1'!Q1110</f>
        <v>428</v>
      </c>
      <c r="AB48" s="53">
        <f>+'Ark1'!R1110</f>
        <v>2758</v>
      </c>
      <c r="AC48" s="155">
        <f t="shared" si="0"/>
        <v>6.44392523364486</v>
      </c>
      <c r="AD48" s="4"/>
      <c r="AE48" s="16"/>
      <c r="AF48" s="13"/>
      <c r="AG48" s="18"/>
    </row>
    <row r="49" spans="24:33" ht="15.6">
      <c r="X49" s="53">
        <f>+'Ark1'!C1111</f>
        <v>2021</v>
      </c>
      <c r="Y49" s="53">
        <f>+'Ark1'!L1111</f>
        <v>9</v>
      </c>
      <c r="Z49" s="54" t="s">
        <v>35</v>
      </c>
      <c r="AA49" s="53">
        <f>+'Ark1'!Q1111</f>
        <v>0</v>
      </c>
      <c r="AB49" s="53">
        <f>+'Ark1'!R1111</f>
        <v>0</v>
      </c>
      <c r="AC49" s="155" t="e">
        <f t="shared" si="0"/>
        <v>#DIV/0!</v>
      </c>
      <c r="AD49" s="4"/>
      <c r="AE49" s="16"/>
      <c r="AF49" s="13"/>
      <c r="AG49" s="18"/>
    </row>
    <row r="50" spans="24:33" ht="15.6">
      <c r="X50" s="53">
        <f>+'Ark1'!C1112</f>
        <v>2021</v>
      </c>
      <c r="Y50" s="53">
        <f>+'Ark1'!L1112</f>
        <v>10</v>
      </c>
      <c r="Z50" s="54" t="s">
        <v>36</v>
      </c>
      <c r="AA50" s="53">
        <f>+'Ark1'!Q1112</f>
        <v>0</v>
      </c>
      <c r="AB50" s="53">
        <f>+'Ark1'!R1112</f>
        <v>0</v>
      </c>
      <c r="AC50" s="155" t="e">
        <f t="shared" si="0"/>
        <v>#DIV/0!</v>
      </c>
      <c r="AD50" s="4"/>
      <c r="AE50" s="16"/>
      <c r="AF50" s="5"/>
      <c r="AG50" s="18"/>
    </row>
    <row r="51" spans="24:33" ht="15.6">
      <c r="X51" s="53">
        <f>+'Ark1'!C1113</f>
        <v>2021</v>
      </c>
      <c r="Y51" s="53">
        <f>+'Ark1'!L1113</f>
        <v>11</v>
      </c>
      <c r="Z51" s="54" t="s">
        <v>37</v>
      </c>
      <c r="AA51" s="53">
        <f>+'Ark1'!Q1113</f>
        <v>30</v>
      </c>
      <c r="AB51" s="53">
        <f>+'Ark1'!R1113</f>
        <v>198</v>
      </c>
      <c r="AC51" s="155">
        <f t="shared" si="0"/>
        <v>6.6</v>
      </c>
      <c r="AD51" s="4"/>
      <c r="AE51" s="16"/>
      <c r="AF51" s="5"/>
      <c r="AG51" s="18"/>
    </row>
    <row r="52" spans="24:33" ht="15.6">
      <c r="X52" s="53">
        <f>+'Ark1'!C1114</f>
        <v>2021</v>
      </c>
      <c r="Y52" s="53">
        <f>+'Ark1'!L1114</f>
        <v>12</v>
      </c>
      <c r="Z52" s="54" t="s">
        <v>38</v>
      </c>
      <c r="AA52" s="53">
        <f>+'Ark1'!Q1114</f>
        <v>0</v>
      </c>
      <c r="AB52" s="53">
        <f>+'Ark1'!R1114</f>
        <v>0</v>
      </c>
      <c r="AC52" s="155" t="e">
        <f t="shared" si="0"/>
        <v>#DIV/0!</v>
      </c>
      <c r="AD52" s="4"/>
      <c r="AE52" s="16"/>
      <c r="AF52" s="5"/>
      <c r="AG52" s="18"/>
    </row>
    <row r="53" spans="24:33" ht="15.6">
      <c r="X53" s="53">
        <f>+'Ark1'!C1115</f>
        <v>2021</v>
      </c>
      <c r="Y53" s="53">
        <f>+'Ark1'!L1115</f>
        <v>13</v>
      </c>
      <c r="Z53" s="54" t="s">
        <v>39</v>
      </c>
      <c r="AA53" s="53">
        <f>+'Ark1'!Q1115</f>
        <v>0</v>
      </c>
      <c r="AB53" s="53">
        <f>+'Ark1'!R1115</f>
        <v>0</v>
      </c>
      <c r="AC53" s="155" t="e">
        <f t="shared" si="0"/>
        <v>#DIV/0!</v>
      </c>
      <c r="AD53" s="4"/>
      <c r="AE53" s="16"/>
      <c r="AF53" s="5"/>
      <c r="AG53" s="18"/>
    </row>
    <row r="54" spans="24:33" ht="15.6">
      <c r="X54" s="53">
        <f>+'Ark1'!C1116</f>
        <v>2021</v>
      </c>
      <c r="Y54" s="53">
        <f>+'Ark1'!L1116</f>
        <v>14</v>
      </c>
      <c r="Z54" s="54" t="s">
        <v>405</v>
      </c>
      <c r="AA54" s="53">
        <f>+'Ark1'!Q1116</f>
        <v>1</v>
      </c>
      <c r="AB54" s="53">
        <f>+'Ark1'!R1116</f>
        <v>1</v>
      </c>
      <c r="AC54" s="155">
        <f t="shared" si="0"/>
        <v>1</v>
      </c>
      <c r="AD54" s="4"/>
      <c r="AE54" s="16"/>
      <c r="AF54" s="5"/>
      <c r="AG54" s="18"/>
    </row>
    <row r="55" spans="24:33" ht="15.6">
      <c r="X55" s="53">
        <f>+'Ark1'!C1117</f>
        <v>2021</v>
      </c>
      <c r="Y55" s="53">
        <f>+'Ark1'!L1117</f>
        <v>15</v>
      </c>
      <c r="Z55" s="54" t="s">
        <v>40</v>
      </c>
      <c r="AA55" s="53">
        <f>+'Ark1'!Q1117</f>
        <v>0</v>
      </c>
      <c r="AB55" s="53">
        <f>+'Ark1'!R1117</f>
        <v>0</v>
      </c>
      <c r="AC55" s="155" t="e">
        <f t="shared" si="0"/>
        <v>#DIV/0!</v>
      </c>
      <c r="AD55" s="4"/>
      <c r="AE55" s="16"/>
      <c r="AF55" s="5"/>
      <c r="AG55" s="18"/>
    </row>
    <row r="56" spans="24:33" ht="15.6">
      <c r="X56">
        <f>+'Ark1'!C1118</f>
        <v>2020</v>
      </c>
      <c r="Y56">
        <f>+'Ark1'!L1118</f>
        <v>1</v>
      </c>
      <c r="Z56" s="3" t="s">
        <v>28</v>
      </c>
      <c r="AA56">
        <f>+'Ark1'!Q1118</f>
        <v>95</v>
      </c>
      <c r="AB56">
        <f>+'Ark1'!R1118</f>
        <v>281</v>
      </c>
      <c r="AC56" s="92">
        <f t="shared" si="0"/>
        <v>2.9578947368421051</v>
      </c>
      <c r="AD56" s="4"/>
      <c r="AE56" s="16"/>
      <c r="AF56" s="5"/>
      <c r="AG56" s="18"/>
    </row>
    <row r="57" spans="24:33" ht="15.6">
      <c r="X57">
        <f>+'Ark1'!C1119</f>
        <v>2020</v>
      </c>
      <c r="Y57">
        <f>+'Ark1'!L1119</f>
        <v>2</v>
      </c>
      <c r="Z57" s="3" t="s">
        <v>29</v>
      </c>
      <c r="AA57">
        <f>+'Ark1'!Q1119</f>
        <v>279</v>
      </c>
      <c r="AB57">
        <f>+'Ark1'!R1119</f>
        <v>1251</v>
      </c>
      <c r="AC57" s="92">
        <f t="shared" si="0"/>
        <v>4.4838709677419351</v>
      </c>
      <c r="AD57" s="4"/>
      <c r="AE57" s="16"/>
      <c r="AF57" s="5"/>
      <c r="AG57" s="18"/>
    </row>
    <row r="58" spans="24:33" ht="15.6">
      <c r="X58">
        <f>+'Ark1'!C1120</f>
        <v>2020</v>
      </c>
      <c r="Y58">
        <f>+'Ark1'!L1120</f>
        <v>3</v>
      </c>
      <c r="Z58" s="3" t="s">
        <v>30</v>
      </c>
      <c r="AA58">
        <f>+'Ark1'!Q1120</f>
        <v>326</v>
      </c>
      <c r="AB58">
        <f>+'Ark1'!R1120</f>
        <v>1943</v>
      </c>
      <c r="AC58" s="92">
        <f t="shared" si="0"/>
        <v>5.9601226993865026</v>
      </c>
      <c r="AD58" s="4"/>
      <c r="AE58" s="18"/>
      <c r="AF58" s="5"/>
      <c r="AG58" s="18"/>
    </row>
    <row r="59" spans="24:33">
      <c r="X59">
        <f>+'Ark1'!C1121</f>
        <v>2020</v>
      </c>
      <c r="Y59">
        <f>+'Ark1'!L1121</f>
        <v>4</v>
      </c>
      <c r="Z59" s="3" t="s">
        <v>31</v>
      </c>
      <c r="AA59">
        <f>+'Ark1'!Q1121</f>
        <v>437</v>
      </c>
      <c r="AB59">
        <f>+'Ark1'!R1121</f>
        <v>4203</v>
      </c>
      <c r="AC59" s="92">
        <f t="shared" si="0"/>
        <v>9.6178489702517158</v>
      </c>
      <c r="AD59" s="13"/>
    </row>
    <row r="60" spans="24:33" ht="15.6">
      <c r="X60">
        <f>+'Ark1'!C1122</f>
        <v>2020</v>
      </c>
      <c r="Y60">
        <f>+'Ark1'!L1122</f>
        <v>5</v>
      </c>
      <c r="Z60" s="3" t="s">
        <v>404</v>
      </c>
      <c r="AA60">
        <f>+'Ark1'!Q1122</f>
        <v>581</v>
      </c>
      <c r="AB60">
        <f>+'Ark1'!R1122</f>
        <v>9413</v>
      </c>
      <c r="AC60" s="92">
        <f t="shared" si="0"/>
        <v>16.201376936316695</v>
      </c>
      <c r="AD60" s="5"/>
      <c r="AE60" s="18"/>
      <c r="AG60" s="18"/>
    </row>
    <row r="61" spans="24:33">
      <c r="X61">
        <f>+'Ark1'!C1123</f>
        <v>2020</v>
      </c>
      <c r="Y61">
        <f>+'Ark1'!L1123</f>
        <v>6</v>
      </c>
      <c r="Z61" s="3" t="s">
        <v>32</v>
      </c>
      <c r="AA61">
        <f>+'Ark1'!Q1123</f>
        <v>578</v>
      </c>
      <c r="AB61">
        <f>+'Ark1'!R1123</f>
        <v>7238</v>
      </c>
      <c r="AC61" s="92">
        <f t="shared" si="0"/>
        <v>12.522491349480969</v>
      </c>
      <c r="AD61" s="13"/>
    </row>
    <row r="62" spans="24:33">
      <c r="X62">
        <f>+'Ark1'!C1124</f>
        <v>2020</v>
      </c>
      <c r="Y62">
        <f>+'Ark1'!L1124</f>
        <v>7</v>
      </c>
      <c r="Z62" s="3" t="s">
        <v>33</v>
      </c>
      <c r="AA62">
        <f>+'Ark1'!Q1124</f>
        <v>0</v>
      </c>
      <c r="AB62">
        <f>+'Ark1'!R1124</f>
        <v>0</v>
      </c>
      <c r="AC62" s="92" t="e">
        <f t="shared" si="0"/>
        <v>#DIV/0!</v>
      </c>
      <c r="AD62" s="13"/>
    </row>
    <row r="63" spans="24:33" ht="15.6">
      <c r="X63">
        <f>+'Ark1'!C1125</f>
        <v>2020</v>
      </c>
      <c r="Y63">
        <f>+'Ark1'!L1125</f>
        <v>8</v>
      </c>
      <c r="Z63" s="3" t="s">
        <v>34</v>
      </c>
      <c r="AA63">
        <f>+'Ark1'!Q1125</f>
        <v>418</v>
      </c>
      <c r="AB63">
        <f>+'Ark1'!R1125</f>
        <v>2662</v>
      </c>
      <c r="AC63" s="92">
        <f t="shared" si="0"/>
        <v>6.3684210526315788</v>
      </c>
      <c r="AD63" s="2"/>
      <c r="AE63" s="5"/>
    </row>
    <row r="64" spans="24:33">
      <c r="X64">
        <f>+'Ark1'!C1126</f>
        <v>2020</v>
      </c>
      <c r="Y64">
        <f>+'Ark1'!L1126</f>
        <v>9</v>
      </c>
      <c r="Z64" s="3" t="s">
        <v>35</v>
      </c>
      <c r="AA64">
        <f>+'Ark1'!Q1126</f>
        <v>0</v>
      </c>
      <c r="AB64">
        <f>+'Ark1'!R1126</f>
        <v>0</v>
      </c>
      <c r="AC64" s="92" t="e">
        <f t="shared" si="0"/>
        <v>#DIV/0!</v>
      </c>
      <c r="AD64" s="4"/>
      <c r="AE64" s="4"/>
      <c r="AF64" s="4"/>
      <c r="AG64" s="4"/>
    </row>
    <row r="65" spans="24:33" ht="15.6">
      <c r="X65">
        <f>+'Ark1'!C1127</f>
        <v>2020</v>
      </c>
      <c r="Y65">
        <f>+'Ark1'!L1127</f>
        <v>10</v>
      </c>
      <c r="Z65" s="3" t="s">
        <v>36</v>
      </c>
      <c r="AA65">
        <f>+'Ark1'!Q1127</f>
        <v>0</v>
      </c>
      <c r="AB65">
        <f>+'Ark1'!R1127</f>
        <v>0</v>
      </c>
      <c r="AC65" s="92" t="e">
        <f t="shared" si="0"/>
        <v>#DIV/0!</v>
      </c>
      <c r="AD65" s="4"/>
      <c r="AE65" s="13"/>
      <c r="AF65" s="1"/>
      <c r="AG65" s="5"/>
    </row>
    <row r="66" spans="24:33" ht="15.6">
      <c r="X66">
        <f>+'Ark1'!C1128</f>
        <v>2020</v>
      </c>
      <c r="Y66">
        <f>+'Ark1'!L1128</f>
        <v>11</v>
      </c>
      <c r="Z66" s="3" t="s">
        <v>37</v>
      </c>
      <c r="AA66">
        <f>+'Ark1'!Q1128</f>
        <v>35</v>
      </c>
      <c r="AB66">
        <f>+'Ark1'!R1128</f>
        <v>236</v>
      </c>
      <c r="AC66" s="92">
        <f t="shared" si="0"/>
        <v>6.7428571428571429</v>
      </c>
      <c r="AD66" s="4"/>
      <c r="AE66" s="13"/>
      <c r="AF66" s="1"/>
      <c r="AG66" s="5"/>
    </row>
    <row r="67" spans="24:33" ht="15.6">
      <c r="X67">
        <f>+'Ark1'!C1129</f>
        <v>2020</v>
      </c>
      <c r="Y67">
        <f>+'Ark1'!L1129</f>
        <v>12</v>
      </c>
      <c r="Z67" s="3" t="s">
        <v>38</v>
      </c>
      <c r="AA67">
        <f>+'Ark1'!Q1129</f>
        <v>0</v>
      </c>
      <c r="AB67">
        <f>+'Ark1'!R1129</f>
        <v>0</v>
      </c>
      <c r="AC67" s="92" t="e">
        <f t="shared" si="0"/>
        <v>#DIV/0!</v>
      </c>
      <c r="AD67" s="4"/>
      <c r="AE67" s="13"/>
      <c r="AF67" s="1"/>
      <c r="AG67" s="5"/>
    </row>
    <row r="68" spans="24:33" ht="15.6">
      <c r="X68">
        <f>+'Ark1'!C1130</f>
        <v>2020</v>
      </c>
      <c r="Y68">
        <f>+'Ark1'!L1130</f>
        <v>13</v>
      </c>
      <c r="Z68" s="3" t="s">
        <v>39</v>
      </c>
      <c r="AA68">
        <f>+'Ark1'!Q1130</f>
        <v>0</v>
      </c>
      <c r="AB68">
        <f>+'Ark1'!R1130</f>
        <v>0</v>
      </c>
      <c r="AC68" s="92" t="e">
        <f t="shared" si="0"/>
        <v>#DIV/0!</v>
      </c>
      <c r="AD68" s="4"/>
      <c r="AE68" s="13"/>
      <c r="AF68" s="1"/>
      <c r="AG68" s="5"/>
    </row>
    <row r="69" spans="24:33" ht="15.6">
      <c r="X69">
        <f>+'Ark1'!C1131</f>
        <v>2020</v>
      </c>
      <c r="Y69">
        <f>+'Ark1'!L1131</f>
        <v>14</v>
      </c>
      <c r="Z69" s="3" t="s">
        <v>405</v>
      </c>
      <c r="AA69">
        <f>+'Ark1'!Q1131</f>
        <v>0</v>
      </c>
      <c r="AB69">
        <f>+'Ark1'!R1131</f>
        <v>0</v>
      </c>
      <c r="AC69" s="92" t="e">
        <f t="shared" si="0"/>
        <v>#DIV/0!</v>
      </c>
      <c r="AD69" s="4"/>
      <c r="AE69" s="13"/>
      <c r="AF69" s="13"/>
      <c r="AG69" s="5"/>
    </row>
    <row r="70" spans="24:33" ht="15.6">
      <c r="X70">
        <f>+'Ark1'!C1132</f>
        <v>2020</v>
      </c>
      <c r="Y70">
        <f>+'Ark1'!L1132</f>
        <v>15</v>
      </c>
      <c r="Z70" s="3" t="s">
        <v>40</v>
      </c>
      <c r="AA70">
        <f>+'Ark1'!Q1132</f>
        <v>0</v>
      </c>
      <c r="AB70">
        <f>+'Ark1'!R1132</f>
        <v>0</v>
      </c>
      <c r="AC70" s="92" t="e">
        <f t="shared" si="0"/>
        <v>#DIV/0!</v>
      </c>
      <c r="AD70" s="4"/>
      <c r="AE70" s="13"/>
      <c r="AF70" s="13"/>
      <c r="AG70" s="5"/>
    </row>
    <row r="71" spans="24:33" ht="15.6">
      <c r="X71" s="53">
        <f>+'Ark1'!C1133</f>
        <v>2019</v>
      </c>
      <c r="Y71" s="53">
        <f>+'Ark1'!L1133</f>
        <v>1</v>
      </c>
      <c r="Z71" s="54" t="s">
        <v>28</v>
      </c>
      <c r="AA71" s="53">
        <f>+'Ark1'!Q1133</f>
        <v>109</v>
      </c>
      <c r="AB71" s="53">
        <f>+'Ark1'!R1133</f>
        <v>286</v>
      </c>
      <c r="AC71" s="155">
        <f t="shared" si="0"/>
        <v>2.6238532110091741</v>
      </c>
      <c r="AD71" s="4"/>
      <c r="AE71" s="13"/>
      <c r="AF71" s="13"/>
      <c r="AG71" s="5"/>
    </row>
    <row r="72" spans="24:33" ht="15.6">
      <c r="X72" s="53">
        <f>+'Ark1'!C1134</f>
        <v>2019</v>
      </c>
      <c r="Y72" s="53">
        <f>+'Ark1'!L1134</f>
        <v>2</v>
      </c>
      <c r="Z72" s="54" t="s">
        <v>29</v>
      </c>
      <c r="AA72" s="53">
        <f>+'Ark1'!Q1134</f>
        <v>293</v>
      </c>
      <c r="AB72" s="53">
        <f>+'Ark1'!R1134</f>
        <v>1351</v>
      </c>
      <c r="AC72" s="155">
        <f t="shared" si="0"/>
        <v>4.6109215017064846</v>
      </c>
      <c r="AD72" s="4"/>
      <c r="AE72" s="13"/>
      <c r="AF72" s="13"/>
      <c r="AG72" s="5"/>
    </row>
    <row r="73" spans="24:33" ht="15.6">
      <c r="X73" s="53">
        <f>+'Ark1'!C1135</f>
        <v>2019</v>
      </c>
      <c r="Y73" s="53">
        <f>+'Ark1'!L1135</f>
        <v>3</v>
      </c>
      <c r="Z73" s="54" t="s">
        <v>30</v>
      </c>
      <c r="AA73" s="53">
        <f>+'Ark1'!Q1135</f>
        <v>371</v>
      </c>
      <c r="AB73" s="53">
        <f>+'Ark1'!R1135</f>
        <v>2306</v>
      </c>
      <c r="AC73" s="155">
        <f t="shared" si="0"/>
        <v>6.2156334231805932</v>
      </c>
      <c r="AD73" s="4"/>
      <c r="AE73" s="13"/>
      <c r="AF73" s="5"/>
      <c r="AG73" s="5"/>
    </row>
    <row r="74" spans="24:33" ht="15.6">
      <c r="X74" s="53">
        <f>+'Ark1'!C1136</f>
        <v>2019</v>
      </c>
      <c r="Y74" s="53">
        <f>+'Ark1'!L1136</f>
        <v>4</v>
      </c>
      <c r="Z74" s="54" t="s">
        <v>31</v>
      </c>
      <c r="AA74" s="53">
        <f>+'Ark1'!Q1136</f>
        <v>447</v>
      </c>
      <c r="AB74" s="53">
        <f>+'Ark1'!R1136</f>
        <v>4305</v>
      </c>
      <c r="AC74" s="155">
        <f t="shared" si="0"/>
        <v>9.6308724832214772</v>
      </c>
      <c r="AD74" s="4"/>
      <c r="AE74" s="13"/>
      <c r="AF74" s="5"/>
      <c r="AG74" s="5"/>
    </row>
    <row r="75" spans="24:33" ht="15.6">
      <c r="X75" s="53">
        <f>+'Ark1'!C1137</f>
        <v>2019</v>
      </c>
      <c r="Y75" s="53">
        <f>+'Ark1'!L1137</f>
        <v>5</v>
      </c>
      <c r="Z75" s="54" t="s">
        <v>404</v>
      </c>
      <c r="AA75" s="53">
        <f>+'Ark1'!Q1137</f>
        <v>563</v>
      </c>
      <c r="AB75" s="53">
        <f>+'Ark1'!R1137</f>
        <v>9594</v>
      </c>
      <c r="AC75" s="155">
        <f t="shared" ref="AC75:AC115" si="1">+AB75/AA75</f>
        <v>17.040852575488454</v>
      </c>
      <c r="AD75" s="4"/>
      <c r="AE75" s="13"/>
      <c r="AF75" s="5"/>
      <c r="AG75" s="5"/>
    </row>
    <row r="76" spans="24:33" ht="15.6">
      <c r="X76" s="53">
        <f>+'Ark1'!C1138</f>
        <v>2019</v>
      </c>
      <c r="Y76" s="53">
        <f>+'Ark1'!L1138</f>
        <v>6</v>
      </c>
      <c r="Z76" s="54" t="s">
        <v>32</v>
      </c>
      <c r="AA76" s="53">
        <f>+'Ark1'!Q1138</f>
        <v>558</v>
      </c>
      <c r="AB76" s="53">
        <f>+'Ark1'!R1138</f>
        <v>6441</v>
      </c>
      <c r="AC76" s="155">
        <f t="shared" si="1"/>
        <v>11.543010752688172</v>
      </c>
      <c r="AD76" s="4"/>
      <c r="AE76" s="13"/>
      <c r="AF76" s="5"/>
      <c r="AG76" s="5"/>
    </row>
    <row r="77" spans="24:33" ht="15.6">
      <c r="X77" s="53">
        <f>+'Ark1'!C1139</f>
        <v>2019</v>
      </c>
      <c r="Y77" s="53">
        <f>+'Ark1'!L1139</f>
        <v>7</v>
      </c>
      <c r="Z77" s="54" t="s">
        <v>33</v>
      </c>
      <c r="AA77" s="53">
        <f>+'Ark1'!Q1139</f>
        <v>0</v>
      </c>
      <c r="AB77" s="53">
        <f>+'Ark1'!R1139</f>
        <v>0</v>
      </c>
      <c r="AC77" s="155" t="e">
        <f t="shared" si="1"/>
        <v>#DIV/0!</v>
      </c>
      <c r="AD77" s="4"/>
      <c r="AE77" s="13"/>
      <c r="AF77" s="5"/>
      <c r="AG77" s="5"/>
    </row>
    <row r="78" spans="24:33" ht="15.6">
      <c r="X78" s="53">
        <f>+'Ark1'!C1140</f>
        <v>2019</v>
      </c>
      <c r="Y78" s="53">
        <f>+'Ark1'!L1140</f>
        <v>8</v>
      </c>
      <c r="Z78" s="54" t="s">
        <v>34</v>
      </c>
      <c r="AA78" s="53">
        <f>+'Ark1'!Q1140</f>
        <v>398</v>
      </c>
      <c r="AB78" s="53">
        <f>+'Ark1'!R1140</f>
        <v>2742</v>
      </c>
      <c r="AC78" s="155">
        <f t="shared" si="1"/>
        <v>6.8894472361809047</v>
      </c>
      <c r="AD78" s="4"/>
      <c r="AE78" s="13"/>
      <c r="AF78" s="5"/>
      <c r="AG78" s="5"/>
    </row>
    <row r="79" spans="24:33" ht="15.6">
      <c r="X79" s="53">
        <f>+'Ark1'!C1141</f>
        <v>2019</v>
      </c>
      <c r="Y79" s="53">
        <f>+'Ark1'!L1141</f>
        <v>9</v>
      </c>
      <c r="Z79" s="54" t="s">
        <v>35</v>
      </c>
      <c r="AA79" s="53">
        <f>+'Ark1'!Q1141</f>
        <v>0</v>
      </c>
      <c r="AB79" s="53">
        <f>+'Ark1'!R1141</f>
        <v>0</v>
      </c>
      <c r="AC79" s="155" t="e">
        <f t="shared" si="1"/>
        <v>#DIV/0!</v>
      </c>
      <c r="AD79" s="4"/>
      <c r="AE79" s="13"/>
      <c r="AF79" s="5"/>
      <c r="AG79" s="5"/>
    </row>
    <row r="80" spans="24:33" ht="15.6">
      <c r="X80" s="53">
        <f>+'Ark1'!C1142</f>
        <v>2019</v>
      </c>
      <c r="Y80" s="53">
        <f>+'Ark1'!L1142</f>
        <v>10</v>
      </c>
      <c r="Z80" s="54" t="s">
        <v>36</v>
      </c>
      <c r="AA80" s="53">
        <f>+'Ark1'!Q1142</f>
        <v>0</v>
      </c>
      <c r="AB80" s="53">
        <f>+'Ark1'!R1142</f>
        <v>0</v>
      </c>
      <c r="AC80" s="155" t="e">
        <f t="shared" si="1"/>
        <v>#DIV/0!</v>
      </c>
      <c r="AD80" s="4"/>
      <c r="AE80" s="13"/>
      <c r="AF80" s="5"/>
      <c r="AG80" s="5"/>
    </row>
    <row r="81" spans="24:33" ht="15.6">
      <c r="X81" s="53">
        <f>+'Ark1'!C1143</f>
        <v>2019</v>
      </c>
      <c r="Y81" s="53">
        <f>+'Ark1'!L1143</f>
        <v>11</v>
      </c>
      <c r="Z81" s="54" t="s">
        <v>37</v>
      </c>
      <c r="AA81" s="53">
        <f>+'Ark1'!Q1143</f>
        <v>34</v>
      </c>
      <c r="AB81" s="53">
        <f>+'Ark1'!R1143</f>
        <v>158</v>
      </c>
      <c r="AC81" s="155">
        <f t="shared" si="1"/>
        <v>4.6470588235294121</v>
      </c>
      <c r="AD81" s="4"/>
      <c r="AE81" s="5"/>
      <c r="AF81" s="5"/>
      <c r="AG81" s="5"/>
    </row>
    <row r="82" spans="24:33">
      <c r="X82" s="53">
        <f>+'Ark1'!C1144</f>
        <v>2019</v>
      </c>
      <c r="Y82" s="53">
        <f>+'Ark1'!L1144</f>
        <v>12</v>
      </c>
      <c r="Z82" s="54" t="s">
        <v>38</v>
      </c>
      <c r="AA82" s="53">
        <f>+'Ark1'!Q1144</f>
        <v>0</v>
      </c>
      <c r="AB82" s="53">
        <f>+'Ark1'!R1144</f>
        <v>0</v>
      </c>
      <c r="AC82" s="155" t="e">
        <f t="shared" si="1"/>
        <v>#DIV/0!</v>
      </c>
      <c r="AD82" s="13"/>
    </row>
    <row r="83" spans="24:33" ht="15.6">
      <c r="X83" s="53">
        <f>+'Ark1'!C1145</f>
        <v>2019</v>
      </c>
      <c r="Y83" s="53">
        <f>+'Ark1'!L1145</f>
        <v>13</v>
      </c>
      <c r="Z83" s="54" t="s">
        <v>39</v>
      </c>
      <c r="AA83" s="53">
        <f>+'Ark1'!Q1145</f>
        <v>0</v>
      </c>
      <c r="AB83" s="53">
        <f>+'Ark1'!R1145</f>
        <v>0</v>
      </c>
      <c r="AC83" s="155" t="e">
        <f t="shared" si="1"/>
        <v>#DIV/0!</v>
      </c>
      <c r="AD83" s="5"/>
      <c r="AE83" s="5"/>
      <c r="AG83" s="5"/>
    </row>
    <row r="84" spans="24:33">
      <c r="X84" s="53">
        <f>+'Ark1'!C1146</f>
        <v>2019</v>
      </c>
      <c r="Y84" s="53">
        <f>+'Ark1'!L1146</f>
        <v>14</v>
      </c>
      <c r="Z84" s="54" t="s">
        <v>405</v>
      </c>
      <c r="AA84" s="53">
        <f>+'Ark1'!Q1146</f>
        <v>2</v>
      </c>
      <c r="AB84" s="53">
        <f>+'Ark1'!R1146</f>
        <v>3</v>
      </c>
      <c r="AC84" s="155">
        <f t="shared" si="1"/>
        <v>1.5</v>
      </c>
      <c r="AD84" s="13"/>
    </row>
    <row r="85" spans="24:33">
      <c r="X85" s="53">
        <f>+'Ark1'!C1147</f>
        <v>2019</v>
      </c>
      <c r="Y85" s="53">
        <f>+'Ark1'!L1147</f>
        <v>15</v>
      </c>
      <c r="Z85" s="54" t="s">
        <v>40</v>
      </c>
      <c r="AA85" s="53">
        <f>+'Ark1'!Q1147</f>
        <v>0</v>
      </c>
      <c r="AB85" s="53">
        <f>+'Ark1'!R1147</f>
        <v>0</v>
      </c>
      <c r="AC85" s="155" t="e">
        <f t="shared" si="1"/>
        <v>#DIV/0!</v>
      </c>
      <c r="AD85" s="13"/>
    </row>
    <row r="86" spans="24:33" ht="15.6">
      <c r="X86">
        <f>+'Ark1'!C1148</f>
        <v>2018</v>
      </c>
      <c r="Y86">
        <f>+'Ark1'!L1148</f>
        <v>1</v>
      </c>
      <c r="Z86" s="3" t="s">
        <v>28</v>
      </c>
      <c r="AA86">
        <f>+'Ark1'!Q1148</f>
        <v>114</v>
      </c>
      <c r="AB86">
        <f>+'Ark1'!R1148</f>
        <v>344</v>
      </c>
      <c r="AC86" s="92">
        <f t="shared" si="1"/>
        <v>3.0175438596491229</v>
      </c>
      <c r="AD86" s="2"/>
      <c r="AE86" s="5"/>
      <c r="AG86" s="2"/>
    </row>
    <row r="87" spans="24:33">
      <c r="X87">
        <f>+'Ark1'!C1149</f>
        <v>2018</v>
      </c>
      <c r="Y87">
        <f>+'Ark1'!L1149</f>
        <v>2</v>
      </c>
      <c r="Z87" s="3" t="s">
        <v>29</v>
      </c>
      <c r="AA87">
        <f>+'Ark1'!Q1149</f>
        <v>301</v>
      </c>
      <c r="AB87">
        <f>+'Ark1'!R1149</f>
        <v>1367</v>
      </c>
      <c r="AC87" s="92">
        <f t="shared" si="1"/>
        <v>4.5415282392026581</v>
      </c>
      <c r="AD87" s="4"/>
      <c r="AE87" s="4"/>
      <c r="AF87" s="4"/>
      <c r="AG87" s="4"/>
    </row>
    <row r="88" spans="24:33" ht="15.6">
      <c r="X88">
        <f>+'Ark1'!C1150</f>
        <v>2018</v>
      </c>
      <c r="Y88">
        <f>+'Ark1'!L1150</f>
        <v>3</v>
      </c>
      <c r="Z88" s="3" t="s">
        <v>30</v>
      </c>
      <c r="AA88">
        <f>+'Ark1'!Q1150</f>
        <v>401</v>
      </c>
      <c r="AB88">
        <f>+'Ark1'!R1150</f>
        <v>2582</v>
      </c>
      <c r="AC88" s="92">
        <f t="shared" si="1"/>
        <v>6.4389027431421448</v>
      </c>
      <c r="AD88" s="4"/>
      <c r="AE88" s="13"/>
      <c r="AF88" s="1"/>
      <c r="AG88" s="5"/>
    </row>
    <row r="89" spans="24:33" ht="15.6">
      <c r="X89">
        <f>+'Ark1'!C1151</f>
        <v>2018</v>
      </c>
      <c r="Y89">
        <f>+'Ark1'!L1151</f>
        <v>4</v>
      </c>
      <c r="Z89" s="3" t="s">
        <v>31</v>
      </c>
      <c r="AA89">
        <f>+'Ark1'!Q1151</f>
        <v>482</v>
      </c>
      <c r="AB89">
        <f>+'Ark1'!R1151</f>
        <v>4333</v>
      </c>
      <c r="AC89" s="92">
        <f t="shared" si="1"/>
        <v>8.9896265560165975</v>
      </c>
      <c r="AD89" s="4"/>
      <c r="AE89" s="13"/>
      <c r="AF89" s="1"/>
      <c r="AG89" s="5"/>
    </row>
    <row r="90" spans="24:33" ht="15.6">
      <c r="X90">
        <f>+'Ark1'!C1152</f>
        <v>2018</v>
      </c>
      <c r="Y90">
        <f>+'Ark1'!L1152</f>
        <v>5</v>
      </c>
      <c r="Z90" s="3" t="s">
        <v>404</v>
      </c>
      <c r="AA90">
        <f>+'Ark1'!Q1152</f>
        <v>616</v>
      </c>
      <c r="AB90">
        <f>+'Ark1'!R1152</f>
        <v>9414</v>
      </c>
      <c r="AC90" s="92">
        <f t="shared" si="1"/>
        <v>15.282467532467532</v>
      </c>
      <c r="AD90" s="4"/>
      <c r="AE90" s="13"/>
      <c r="AF90" s="1"/>
      <c r="AG90" s="5"/>
    </row>
    <row r="91" spans="24:33" ht="15.6">
      <c r="X91">
        <f>+'Ark1'!C1153</f>
        <v>2018</v>
      </c>
      <c r="Y91">
        <f>+'Ark1'!L1153</f>
        <v>6</v>
      </c>
      <c r="Z91" s="3" t="s">
        <v>32</v>
      </c>
      <c r="AA91">
        <f>+'Ark1'!Q1153</f>
        <v>598</v>
      </c>
      <c r="AB91">
        <f>+'Ark1'!R1153</f>
        <v>7350</v>
      </c>
      <c r="AC91" s="92">
        <f t="shared" si="1"/>
        <v>12.290969899665551</v>
      </c>
      <c r="AD91" s="4"/>
      <c r="AE91" s="13"/>
      <c r="AF91" s="1"/>
      <c r="AG91" s="5"/>
    </row>
    <row r="92" spans="24:33" ht="15.6">
      <c r="X92">
        <f>+'Ark1'!C1154</f>
        <v>2018</v>
      </c>
      <c r="Y92">
        <f>+'Ark1'!L1154</f>
        <v>7</v>
      </c>
      <c r="Z92" s="3" t="s">
        <v>33</v>
      </c>
      <c r="AA92">
        <f>+'Ark1'!Q1154</f>
        <v>0</v>
      </c>
      <c r="AB92">
        <f>+'Ark1'!R1154</f>
        <v>0</v>
      </c>
      <c r="AC92" s="92" t="e">
        <f t="shared" si="1"/>
        <v>#DIV/0!</v>
      </c>
      <c r="AD92" s="4"/>
      <c r="AE92" s="13"/>
      <c r="AF92" s="13"/>
      <c r="AG92" s="5"/>
    </row>
    <row r="93" spans="24:33" ht="15.6">
      <c r="X93">
        <f>+'Ark1'!C1155</f>
        <v>2018</v>
      </c>
      <c r="Y93">
        <f>+'Ark1'!L1155</f>
        <v>8</v>
      </c>
      <c r="Z93" s="3" t="s">
        <v>34</v>
      </c>
      <c r="AA93">
        <f>+'Ark1'!Q1155</f>
        <v>442</v>
      </c>
      <c r="AB93">
        <f>+'Ark1'!R1155</f>
        <v>3109</v>
      </c>
      <c r="AC93" s="92">
        <f t="shared" si="1"/>
        <v>7.0339366515837103</v>
      </c>
      <c r="AD93" s="4"/>
      <c r="AE93" s="13"/>
      <c r="AF93" s="13"/>
      <c r="AG93" s="5"/>
    </row>
    <row r="94" spans="24:33" ht="15.6">
      <c r="X94">
        <f>+'Ark1'!C1156</f>
        <v>2018</v>
      </c>
      <c r="Y94">
        <f>+'Ark1'!L1156</f>
        <v>9</v>
      </c>
      <c r="Z94" s="3" t="s">
        <v>35</v>
      </c>
      <c r="AA94">
        <f>+'Ark1'!Q1156</f>
        <v>0</v>
      </c>
      <c r="AB94">
        <f>+'Ark1'!R1156</f>
        <v>0</v>
      </c>
      <c r="AC94" s="92" t="e">
        <f t="shared" si="1"/>
        <v>#DIV/0!</v>
      </c>
      <c r="AD94" s="4"/>
      <c r="AE94" s="13"/>
      <c r="AF94" s="13"/>
      <c r="AG94" s="5"/>
    </row>
    <row r="95" spans="24:33" ht="15.6">
      <c r="X95">
        <f>+'Ark1'!C1157</f>
        <v>2018</v>
      </c>
      <c r="Y95">
        <f>+'Ark1'!L1157</f>
        <v>10</v>
      </c>
      <c r="Z95" s="3" t="s">
        <v>36</v>
      </c>
      <c r="AA95">
        <f>+'Ark1'!Q1157</f>
        <v>0</v>
      </c>
      <c r="AB95">
        <f>+'Ark1'!R1157</f>
        <v>0</v>
      </c>
      <c r="AC95" s="92" t="e">
        <f t="shared" si="1"/>
        <v>#DIV/0!</v>
      </c>
      <c r="AD95" s="4"/>
      <c r="AE95" s="13"/>
      <c r="AF95" s="13"/>
      <c r="AG95" s="5"/>
    </row>
    <row r="96" spans="24:33" ht="15.6">
      <c r="X96">
        <f>+'Ark1'!C1158</f>
        <v>2018</v>
      </c>
      <c r="Y96">
        <f>+'Ark1'!L1158</f>
        <v>11</v>
      </c>
      <c r="Z96" s="3" t="s">
        <v>37</v>
      </c>
      <c r="AA96">
        <f>+'Ark1'!Q1158</f>
        <v>35</v>
      </c>
      <c r="AB96">
        <f>+'Ark1'!R1158</f>
        <v>158</v>
      </c>
      <c r="AC96" s="92">
        <f t="shared" si="1"/>
        <v>4.5142857142857142</v>
      </c>
      <c r="AD96" s="4"/>
      <c r="AE96" s="13"/>
      <c r="AF96" s="5"/>
      <c r="AG96" s="5"/>
    </row>
    <row r="97" spans="24:33" ht="15.6">
      <c r="X97">
        <f>+'Ark1'!C1159</f>
        <v>2018</v>
      </c>
      <c r="Y97">
        <f>+'Ark1'!L1159</f>
        <v>12</v>
      </c>
      <c r="Z97" s="3" t="s">
        <v>38</v>
      </c>
      <c r="AA97">
        <f>+'Ark1'!Q1159</f>
        <v>0</v>
      </c>
      <c r="AB97">
        <f>+'Ark1'!R1159</f>
        <v>0</v>
      </c>
      <c r="AC97" s="92" t="e">
        <f t="shared" si="1"/>
        <v>#DIV/0!</v>
      </c>
      <c r="AD97" s="4"/>
      <c r="AE97" s="13"/>
      <c r="AF97" s="5"/>
      <c r="AG97" s="5"/>
    </row>
    <row r="98" spans="24:33" ht="15.6">
      <c r="X98">
        <f>+'Ark1'!C1160</f>
        <v>2018</v>
      </c>
      <c r="Y98">
        <f>+'Ark1'!L1160</f>
        <v>13</v>
      </c>
      <c r="Z98" s="3" t="s">
        <v>39</v>
      </c>
      <c r="AA98">
        <f>+'Ark1'!Q1160</f>
        <v>0</v>
      </c>
      <c r="AB98">
        <f>+'Ark1'!R1160</f>
        <v>0</v>
      </c>
      <c r="AC98" s="92" t="e">
        <f t="shared" si="1"/>
        <v>#DIV/0!</v>
      </c>
      <c r="AD98" s="4"/>
      <c r="AE98" s="13"/>
      <c r="AF98" s="5"/>
      <c r="AG98" s="5"/>
    </row>
    <row r="99" spans="24:33" ht="15.6">
      <c r="X99">
        <f>+'Ark1'!C1161</f>
        <v>2018</v>
      </c>
      <c r="Y99">
        <f>+'Ark1'!L1161</f>
        <v>14</v>
      </c>
      <c r="Z99" s="3" t="s">
        <v>405</v>
      </c>
      <c r="AA99">
        <f>+'Ark1'!Q1161</f>
        <v>0</v>
      </c>
      <c r="AB99">
        <f>+'Ark1'!R1161</f>
        <v>0</v>
      </c>
      <c r="AC99" s="92" t="e">
        <f t="shared" si="1"/>
        <v>#DIV/0!</v>
      </c>
      <c r="AD99" s="4"/>
      <c r="AE99" s="13"/>
      <c r="AF99" s="5"/>
      <c r="AG99" s="5"/>
    </row>
    <row r="100" spans="24:33" ht="15.6">
      <c r="X100">
        <f>+'Ark1'!C1162</f>
        <v>2018</v>
      </c>
      <c r="Y100">
        <f>+'Ark1'!L1162</f>
        <v>15</v>
      </c>
      <c r="Z100" s="3" t="s">
        <v>40</v>
      </c>
      <c r="AA100">
        <f>+'Ark1'!Q1162</f>
        <v>0</v>
      </c>
      <c r="AB100">
        <f>+'Ark1'!R1162</f>
        <v>0</v>
      </c>
      <c r="AC100" s="92" t="e">
        <f t="shared" si="1"/>
        <v>#DIV/0!</v>
      </c>
      <c r="AD100" s="4"/>
      <c r="AE100" s="13"/>
      <c r="AF100" s="5"/>
      <c r="AG100" s="5"/>
    </row>
    <row r="101" spans="24:33" ht="15.6">
      <c r="X101" s="53">
        <f>+'Ark1'!C1163</f>
        <v>2017</v>
      </c>
      <c r="Y101" s="53">
        <f>+'Ark1'!L1163</f>
        <v>1</v>
      </c>
      <c r="Z101" s="54" t="s">
        <v>28</v>
      </c>
      <c r="AA101" s="53">
        <f>+'Ark1'!Q1163</f>
        <v>121</v>
      </c>
      <c r="AB101" s="53">
        <f>+'Ark1'!R1163</f>
        <v>409</v>
      </c>
      <c r="AC101" s="155">
        <f t="shared" si="1"/>
        <v>3.3801652892561984</v>
      </c>
      <c r="AD101" s="4"/>
      <c r="AE101" s="13"/>
      <c r="AF101" s="5"/>
      <c r="AG101" s="5"/>
    </row>
    <row r="102" spans="24:33" ht="15.6">
      <c r="X102" s="53">
        <f>+'Ark1'!C1164</f>
        <v>2017</v>
      </c>
      <c r="Y102" s="53">
        <f>+'Ark1'!L1164</f>
        <v>2</v>
      </c>
      <c r="Z102" s="54" t="s">
        <v>29</v>
      </c>
      <c r="AA102" s="53">
        <f>+'Ark1'!Q1164</f>
        <v>322</v>
      </c>
      <c r="AB102" s="53">
        <f>+'Ark1'!R1164</f>
        <v>1660</v>
      </c>
      <c r="AC102" s="155">
        <f t="shared" si="1"/>
        <v>5.1552795031055902</v>
      </c>
      <c r="AD102" s="4"/>
      <c r="AE102" s="13"/>
      <c r="AF102" s="5"/>
      <c r="AG102" s="5"/>
    </row>
    <row r="103" spans="24:33" ht="15.6">
      <c r="X103" s="53">
        <f>+'Ark1'!C1165</f>
        <v>2017</v>
      </c>
      <c r="Y103" s="53">
        <f>+'Ark1'!L1165</f>
        <v>3</v>
      </c>
      <c r="Z103" s="54" t="s">
        <v>30</v>
      </c>
      <c r="AA103" s="53">
        <f>+'Ark1'!Q1165</f>
        <v>393</v>
      </c>
      <c r="AB103" s="53">
        <f>+'Ark1'!R1165</f>
        <v>2749</v>
      </c>
      <c r="AC103" s="155">
        <f t="shared" si="1"/>
        <v>6.994910941475827</v>
      </c>
      <c r="AD103" s="4"/>
      <c r="AE103" s="13"/>
      <c r="AF103" s="5"/>
      <c r="AG103" s="5"/>
    </row>
    <row r="104" spans="24:33" ht="15.6">
      <c r="X104" s="53">
        <f>+'Ark1'!C1166</f>
        <v>2017</v>
      </c>
      <c r="Y104" s="53">
        <f>+'Ark1'!L1166</f>
        <v>4</v>
      </c>
      <c r="Z104" s="54" t="s">
        <v>31</v>
      </c>
      <c r="AA104" s="53">
        <f>+'Ark1'!Q1166</f>
        <v>486</v>
      </c>
      <c r="AB104" s="53">
        <f>+'Ark1'!R1166</f>
        <v>4652</v>
      </c>
      <c r="AC104" s="155">
        <f t="shared" si="1"/>
        <v>9.5720164609053491</v>
      </c>
      <c r="AD104" s="4"/>
      <c r="AE104" s="5"/>
      <c r="AF104" s="5"/>
      <c r="AG104" s="5"/>
    </row>
    <row r="105" spans="24:33">
      <c r="X105" s="53">
        <f>+'Ark1'!C1167</f>
        <v>2017</v>
      </c>
      <c r="Y105" s="53">
        <f>+'Ark1'!L1167</f>
        <v>5</v>
      </c>
      <c r="Z105" s="54" t="s">
        <v>404</v>
      </c>
      <c r="AA105" s="53">
        <f>+'Ark1'!Q1167</f>
        <v>621</v>
      </c>
      <c r="AB105" s="53">
        <f>+'Ark1'!R1167</f>
        <v>9976</v>
      </c>
      <c r="AC105" s="155">
        <f t="shared" si="1"/>
        <v>16.064412238325282</v>
      </c>
      <c r="AD105" s="13"/>
    </row>
    <row r="106" spans="24:33" ht="15.6">
      <c r="X106" s="53">
        <f>+'Ark1'!C1168</f>
        <v>2017</v>
      </c>
      <c r="Y106" s="53">
        <f>+'Ark1'!L1168</f>
        <v>6</v>
      </c>
      <c r="Z106" s="54" t="s">
        <v>32</v>
      </c>
      <c r="AA106" s="53">
        <f>+'Ark1'!Q1168</f>
        <v>567</v>
      </c>
      <c r="AB106" s="53">
        <f>+'Ark1'!R1168</f>
        <v>5695</v>
      </c>
      <c r="AC106" s="155">
        <f t="shared" si="1"/>
        <v>10.044091710758378</v>
      </c>
      <c r="AD106" s="5"/>
      <c r="AE106" s="5"/>
      <c r="AG106" s="5"/>
    </row>
    <row r="107" spans="24:33">
      <c r="X107" s="53">
        <f>+'Ark1'!C1169</f>
        <v>2017</v>
      </c>
      <c r="Y107" s="53">
        <f>+'Ark1'!L1169</f>
        <v>7</v>
      </c>
      <c r="Z107" s="54" t="s">
        <v>33</v>
      </c>
      <c r="AA107" s="53">
        <f>+'Ark1'!Q1169</f>
        <v>0</v>
      </c>
      <c r="AB107" s="53">
        <f>+'Ark1'!R1169</f>
        <v>0</v>
      </c>
      <c r="AC107" s="155" t="e">
        <f t="shared" si="1"/>
        <v>#DIV/0!</v>
      </c>
      <c r="AD107" s="13"/>
    </row>
    <row r="108" spans="24:33">
      <c r="X108" s="53">
        <f>+'Ark1'!C1170</f>
        <v>2017</v>
      </c>
      <c r="Y108" s="53">
        <f>+'Ark1'!L1170</f>
        <v>8</v>
      </c>
      <c r="Z108" s="54" t="s">
        <v>34</v>
      </c>
      <c r="AA108" s="53">
        <f>+'Ark1'!Q1170</f>
        <v>420</v>
      </c>
      <c r="AB108" s="53">
        <f>+'Ark1'!R1170</f>
        <v>2723</v>
      </c>
      <c r="AC108" s="155">
        <f t="shared" si="1"/>
        <v>6.4833333333333334</v>
      </c>
      <c r="AD108" s="13"/>
    </row>
    <row r="109" spans="24:33">
      <c r="X109" s="53">
        <f>+'Ark1'!C1171</f>
        <v>2017</v>
      </c>
      <c r="Y109" s="53">
        <f>+'Ark1'!L1171</f>
        <v>9</v>
      </c>
      <c r="Z109" s="54" t="s">
        <v>35</v>
      </c>
      <c r="AA109" s="53">
        <f>+'Ark1'!Q1171</f>
        <v>0</v>
      </c>
      <c r="AB109" s="53">
        <f>+'Ark1'!R1171</f>
        <v>0</v>
      </c>
      <c r="AC109" s="155" t="e">
        <f t="shared" si="1"/>
        <v>#DIV/0!</v>
      </c>
      <c r="AD109" s="13"/>
    </row>
    <row r="110" spans="24:33">
      <c r="X110" s="53">
        <f>+'Ark1'!C1172</f>
        <v>2017</v>
      </c>
      <c r="Y110" s="53">
        <f>+'Ark1'!L1172</f>
        <v>10</v>
      </c>
      <c r="Z110" s="54" t="s">
        <v>36</v>
      </c>
      <c r="AA110" s="53">
        <f>+'Ark1'!Q1172</f>
        <v>0</v>
      </c>
      <c r="AB110" s="53">
        <f>+'Ark1'!R1172</f>
        <v>0</v>
      </c>
      <c r="AC110" s="155" t="e">
        <f t="shared" si="1"/>
        <v>#DIV/0!</v>
      </c>
      <c r="AD110" s="13"/>
    </row>
    <row r="111" spans="24:33">
      <c r="X111" s="53">
        <f>+'Ark1'!C1173</f>
        <v>2017</v>
      </c>
      <c r="Y111" s="53">
        <f>+'Ark1'!L1173</f>
        <v>11</v>
      </c>
      <c r="Z111" s="54" t="s">
        <v>37</v>
      </c>
      <c r="AA111" s="53">
        <f>+'Ark1'!Q1173</f>
        <v>24</v>
      </c>
      <c r="AB111" s="53">
        <f>+'Ark1'!R1173</f>
        <v>103</v>
      </c>
      <c r="AC111" s="155">
        <f t="shared" si="1"/>
        <v>4.291666666666667</v>
      </c>
      <c r="AD111" s="13"/>
    </row>
    <row r="112" spans="24:33">
      <c r="X112" s="53">
        <f>+'Ark1'!C1174</f>
        <v>2017</v>
      </c>
      <c r="Y112" s="53">
        <f>+'Ark1'!L1174</f>
        <v>12</v>
      </c>
      <c r="Z112" s="54" t="s">
        <v>38</v>
      </c>
      <c r="AA112" s="53">
        <f>+'Ark1'!Q1174</f>
        <v>0</v>
      </c>
      <c r="AB112" s="53">
        <f>+'Ark1'!R1174</f>
        <v>0</v>
      </c>
      <c r="AC112" s="155" t="e">
        <f t="shared" si="1"/>
        <v>#DIV/0!</v>
      </c>
      <c r="AD112" s="13"/>
    </row>
    <row r="113" spans="24:30">
      <c r="X113" s="53">
        <f>+'Ark1'!C1175</f>
        <v>2017</v>
      </c>
      <c r="Y113" s="53">
        <f>+'Ark1'!L1175</f>
        <v>13</v>
      </c>
      <c r="Z113" s="54" t="s">
        <v>39</v>
      </c>
      <c r="AA113" s="53">
        <f>+'Ark1'!Q1175</f>
        <v>0</v>
      </c>
      <c r="AB113" s="53">
        <f>+'Ark1'!R1175</f>
        <v>0</v>
      </c>
      <c r="AC113" s="155" t="e">
        <f t="shared" si="1"/>
        <v>#DIV/0!</v>
      </c>
      <c r="AD113" s="13"/>
    </row>
    <row r="114" spans="24:30">
      <c r="X114" s="53">
        <f>+'Ark1'!C1176</f>
        <v>2017</v>
      </c>
      <c r="Y114" s="53">
        <f>+'Ark1'!L1176</f>
        <v>14</v>
      </c>
      <c r="Z114" s="54" t="s">
        <v>405</v>
      </c>
      <c r="AA114" s="53">
        <f>+'Ark1'!Q1176</f>
        <v>1</v>
      </c>
      <c r="AB114" s="53">
        <f>+'Ark1'!R1176</f>
        <v>1</v>
      </c>
      <c r="AC114" s="155">
        <f t="shared" si="1"/>
        <v>1</v>
      </c>
      <c r="AD114" s="13"/>
    </row>
    <row r="115" spans="24:30">
      <c r="X115" s="53">
        <f>+'Ark1'!C1177</f>
        <v>2017</v>
      </c>
      <c r="Y115" s="53">
        <f>+'Ark1'!L1177</f>
        <v>15</v>
      </c>
      <c r="Z115" s="54" t="s">
        <v>40</v>
      </c>
      <c r="AA115" s="53">
        <f>+'Ark1'!Q1177</f>
        <v>0</v>
      </c>
      <c r="AB115" s="53">
        <f>+'Ark1'!R1177</f>
        <v>0</v>
      </c>
      <c r="AC115" s="155" t="e">
        <f t="shared" si="1"/>
        <v>#DIV/0!</v>
      </c>
      <c r="AD115" s="13"/>
    </row>
    <row r="116" spans="24:30">
      <c r="AC116"/>
      <c r="AD116" s="13"/>
    </row>
    <row r="117" spans="24:30">
      <c r="AC117"/>
      <c r="AD117" s="13"/>
    </row>
    <row r="118" spans="24:30">
      <c r="AC118"/>
      <c r="AD118" s="13"/>
    </row>
    <row r="119" spans="24:30">
      <c r="AC119"/>
      <c r="AD119" s="13"/>
    </row>
    <row r="120" spans="24:30">
      <c r="AC120"/>
      <c r="AD120" s="13"/>
    </row>
    <row r="121" spans="24:30">
      <c r="AC121"/>
      <c r="AD121" s="13"/>
    </row>
    <row r="122" spans="24:30">
      <c r="AC122"/>
      <c r="AD122" s="13"/>
    </row>
    <row r="123" spans="24:30">
      <c r="AC123"/>
      <c r="AD123" s="13"/>
    </row>
    <row r="124" spans="24:30">
      <c r="AC124"/>
      <c r="AD124" s="13"/>
    </row>
    <row r="125" spans="24:30">
      <c r="AC125"/>
      <c r="AD125" s="13"/>
    </row>
    <row r="126" spans="24:30">
      <c r="AC126"/>
      <c r="AD126" s="13"/>
    </row>
    <row r="127" spans="24:30">
      <c r="AC127"/>
      <c r="AD127" s="13"/>
    </row>
    <row r="128" spans="24:30">
      <c r="AC128"/>
      <c r="AD128" s="13"/>
    </row>
    <row r="129" spans="29:30">
      <c r="AC129"/>
      <c r="AD129" s="13"/>
    </row>
    <row r="130" spans="29:30">
      <c r="AC130"/>
      <c r="AD130" s="13"/>
    </row>
    <row r="131" spans="29:30">
      <c r="AC131"/>
      <c r="AD131" s="13"/>
    </row>
    <row r="132" spans="29:30">
      <c r="AC132"/>
      <c r="AD132" s="13"/>
    </row>
    <row r="133" spans="29:30">
      <c r="AC133"/>
      <c r="AD133" s="13"/>
    </row>
    <row r="134" spans="29:30">
      <c r="AC134"/>
      <c r="AD134" s="13"/>
    </row>
    <row r="135" spans="29:30">
      <c r="AC135"/>
      <c r="AD135" s="13"/>
    </row>
    <row r="136" spans="29:30">
      <c r="AC136"/>
      <c r="AD136" s="13"/>
    </row>
    <row r="137" spans="29:30">
      <c r="AC137"/>
      <c r="AD137" s="13"/>
    </row>
    <row r="138" spans="29:30">
      <c r="AC138"/>
      <c r="AD138" s="13"/>
    </row>
    <row r="139" spans="29:30">
      <c r="AC139"/>
      <c r="AD139" s="13"/>
    </row>
    <row r="140" spans="29:30">
      <c r="AC140"/>
      <c r="AD140" s="13"/>
    </row>
    <row r="141" spans="29:30">
      <c r="AC141"/>
      <c r="AD141" s="13"/>
    </row>
    <row r="142" spans="29:30">
      <c r="AC142"/>
      <c r="AD142" s="13"/>
    </row>
    <row r="143" spans="29:30">
      <c r="AC143"/>
      <c r="AD143" s="13"/>
    </row>
    <row r="144" spans="29:30">
      <c r="AC144"/>
      <c r="AD144" s="13"/>
    </row>
    <row r="145" spans="29:30">
      <c r="AC145"/>
      <c r="AD145" s="13"/>
    </row>
    <row r="146" spans="29:30">
      <c r="AC146"/>
      <c r="AD146" s="13"/>
    </row>
    <row r="147" spans="29:30">
      <c r="AC147"/>
      <c r="AD147" s="13"/>
    </row>
    <row r="148" spans="29:30">
      <c r="AC148"/>
      <c r="AD148" s="13"/>
    </row>
    <row r="149" spans="29:30">
      <c r="AC149"/>
      <c r="AD149" s="13"/>
    </row>
    <row r="150" spans="29:30">
      <c r="AC150"/>
      <c r="AD150" s="13"/>
    </row>
    <row r="151" spans="29:30">
      <c r="AC151"/>
      <c r="AD151" s="13"/>
    </row>
    <row r="152" spans="29:30">
      <c r="AC152"/>
      <c r="AD152" s="13"/>
    </row>
    <row r="153" spans="29:30">
      <c r="AC153"/>
      <c r="AD153" s="13"/>
    </row>
    <row r="154" spans="29:30">
      <c r="AC154"/>
      <c r="AD154" s="13"/>
    </row>
    <row r="155" spans="29:30">
      <c r="AC155"/>
      <c r="AD155" s="13"/>
    </row>
    <row r="156" spans="29:30">
      <c r="AC156"/>
      <c r="AD156" s="13"/>
    </row>
    <row r="157" spans="29:30">
      <c r="AC157"/>
      <c r="AD157" s="13"/>
    </row>
    <row r="158" spans="29:30">
      <c r="AC158"/>
      <c r="AD158" s="13"/>
    </row>
    <row r="159" spans="29:30">
      <c r="AC159"/>
      <c r="AD159" s="13"/>
    </row>
    <row r="160" spans="29:30">
      <c r="AC160"/>
      <c r="AD160" s="13"/>
    </row>
    <row r="161" spans="29:30">
      <c r="AC161"/>
      <c r="AD161" s="13"/>
    </row>
    <row r="162" spans="29:30">
      <c r="AC162"/>
      <c r="AD162" s="13"/>
    </row>
    <row r="163" spans="29:30">
      <c r="AC163"/>
      <c r="AD163" s="13"/>
    </row>
    <row r="164" spans="29:30">
      <c r="AC164"/>
      <c r="AD164" s="13"/>
    </row>
    <row r="165" spans="29:30">
      <c r="AC165"/>
      <c r="AD165" s="13"/>
    </row>
    <row r="166" spans="29:30">
      <c r="AC166"/>
      <c r="AD166" s="13"/>
    </row>
    <row r="167" spans="29:30">
      <c r="AC167"/>
      <c r="AD167" s="13"/>
    </row>
    <row r="168" spans="29:30">
      <c r="AC168"/>
      <c r="AD168" s="13"/>
    </row>
    <row r="169" spans="29:30">
      <c r="AC169"/>
      <c r="AD169" s="13"/>
    </row>
    <row r="170" spans="29:30">
      <c r="AC170"/>
      <c r="AD170" s="13"/>
    </row>
    <row r="171" spans="29:30">
      <c r="AC171"/>
      <c r="AD171" s="13"/>
    </row>
    <row r="172" spans="29:30">
      <c r="AC172"/>
      <c r="AD172" s="13"/>
    </row>
    <row r="173" spans="29:30">
      <c r="AC173"/>
      <c r="AD173" s="13"/>
    </row>
    <row r="174" spans="29:30">
      <c r="AC174"/>
      <c r="AD174" s="13"/>
    </row>
    <row r="175" spans="29:30">
      <c r="AC175"/>
      <c r="AD175" s="13"/>
    </row>
    <row r="176" spans="29:30">
      <c r="AC176"/>
      <c r="AD176" s="13"/>
    </row>
    <row r="177" spans="29:30">
      <c r="AC177"/>
      <c r="AD177" s="13"/>
    </row>
    <row r="178" spans="29:30">
      <c r="AC178"/>
      <c r="AD178" s="13"/>
    </row>
    <row r="179" spans="29:30">
      <c r="AC179"/>
      <c r="AD179" s="13"/>
    </row>
    <row r="180" spans="29:30">
      <c r="AC180"/>
      <c r="AD180" s="13"/>
    </row>
    <row r="181" spans="29:30">
      <c r="AC181"/>
      <c r="AD181" s="13"/>
    </row>
    <row r="182" spans="29:30">
      <c r="AC182"/>
      <c r="AD182" s="13"/>
    </row>
    <row r="183" spans="29:30">
      <c r="AC183"/>
      <c r="AD183" s="13"/>
    </row>
    <row r="184" spans="29:30">
      <c r="AC184"/>
      <c r="AD184" s="13"/>
    </row>
    <row r="185" spans="29:30">
      <c r="AC185"/>
      <c r="AD185" s="13"/>
    </row>
    <row r="186" spans="29:30">
      <c r="AC186"/>
      <c r="AD186" s="13"/>
    </row>
    <row r="187" spans="29:30">
      <c r="AC187"/>
      <c r="AD187" s="13"/>
    </row>
    <row r="188" spans="29:30">
      <c r="AC188"/>
      <c r="AD188" s="13"/>
    </row>
    <row r="189" spans="29:30">
      <c r="AC189"/>
      <c r="AD189" s="13"/>
    </row>
    <row r="190" spans="29:30">
      <c r="AC190"/>
      <c r="AD190" s="13"/>
    </row>
    <row r="191" spans="29:30">
      <c r="AC191"/>
      <c r="AD191" s="13"/>
    </row>
    <row r="192" spans="29:30">
      <c r="AC192"/>
      <c r="AD192" s="13"/>
    </row>
    <row r="193" spans="12:30">
      <c r="AC193"/>
      <c r="AD193" s="13"/>
    </row>
    <row r="194" spans="12:30">
      <c r="AC194"/>
      <c r="AD194" s="13"/>
    </row>
    <row r="195" spans="12:30">
      <c r="AC195"/>
      <c r="AD195" s="13"/>
    </row>
    <row r="196" spans="12:30">
      <c r="AC196"/>
      <c r="AD196" s="13"/>
    </row>
    <row r="197" spans="12:30">
      <c r="AC197"/>
      <c r="AD197" s="13"/>
    </row>
    <row r="198" spans="12:30">
      <c r="AC198"/>
      <c r="AD198" s="13"/>
    </row>
    <row r="199" spans="12:30">
      <c r="AC199"/>
      <c r="AD199" s="13"/>
    </row>
    <row r="200" spans="12:30">
      <c r="AC200"/>
      <c r="AD200" s="13"/>
    </row>
    <row r="201" spans="12:30">
      <c r="AC201"/>
      <c r="AD201" s="13"/>
    </row>
    <row r="202" spans="12:30">
      <c r="AC202"/>
      <c r="AD202" s="13"/>
    </row>
    <row r="203" spans="12:30">
      <c r="AC203"/>
      <c r="AD203" s="13"/>
    </row>
    <row r="204" spans="12:30">
      <c r="AC204"/>
      <c r="AD204" s="13"/>
    </row>
    <row r="205" spans="12:30">
      <c r="AC205"/>
      <c r="AD205" s="13"/>
    </row>
    <row r="206" spans="12:30">
      <c r="AC206"/>
      <c r="AD206" s="13"/>
    </row>
    <row r="207" spans="12:30">
      <c r="AC207"/>
      <c r="AD207" s="13"/>
    </row>
    <row r="208" spans="12:30">
      <c r="L208">
        <v>2</v>
      </c>
      <c r="M208" s="286" t="s">
        <v>96</v>
      </c>
      <c r="AC208"/>
      <c r="AD208" s="13"/>
    </row>
    <row r="209" spans="12:30">
      <c r="L209">
        <v>3</v>
      </c>
      <c r="M209" s="3" t="s">
        <v>97</v>
      </c>
      <c r="AC209"/>
      <c r="AD209" s="13"/>
    </row>
    <row r="210" spans="12:30">
      <c r="L210">
        <v>4</v>
      </c>
      <c r="M210" s="3" t="s">
        <v>98</v>
      </c>
      <c r="AC210"/>
      <c r="AD210" s="13"/>
    </row>
    <row r="211" spans="12:30">
      <c r="AC211"/>
      <c r="AD211" s="13"/>
    </row>
    <row r="212" spans="12:30">
      <c r="AC212"/>
      <c r="AD212" s="13"/>
    </row>
    <row r="213" spans="12:30">
      <c r="AC213"/>
      <c r="AD213" s="13"/>
    </row>
    <row r="214" spans="12:30">
      <c r="AC214"/>
      <c r="AD214" s="13"/>
    </row>
    <row r="215" spans="12:30">
      <c r="AC215"/>
      <c r="AD215" s="13"/>
    </row>
    <row r="216" spans="12:30">
      <c r="AC216"/>
      <c r="AD216" s="13"/>
    </row>
    <row r="217" spans="12:30">
      <c r="AC217"/>
      <c r="AD217" s="13"/>
    </row>
    <row r="218" spans="12:30">
      <c r="AC218"/>
      <c r="AD218" s="13"/>
    </row>
    <row r="219" spans="12:30">
      <c r="AC219"/>
      <c r="AD219" s="13"/>
    </row>
    <row r="220" spans="12:30">
      <c r="AC220"/>
      <c r="AD220" s="13"/>
    </row>
    <row r="221" spans="12:30">
      <c r="AC221"/>
      <c r="AD221" s="13"/>
    </row>
    <row r="222" spans="12:30">
      <c r="AC222"/>
      <c r="AD222" s="13"/>
    </row>
    <row r="223" spans="12:30">
      <c r="AC223"/>
      <c r="AD223" s="13"/>
    </row>
    <row r="224" spans="12:30">
      <c r="AC224"/>
      <c r="AD224" s="13"/>
    </row>
    <row r="225" spans="15:30">
      <c r="AC225"/>
      <c r="AD225" s="13"/>
    </row>
    <row r="226" spans="15:30">
      <c r="AC226"/>
      <c r="AD226" s="13"/>
    </row>
    <row r="227" spans="15:30">
      <c r="AC227"/>
      <c r="AD227" s="13"/>
    </row>
    <row r="228" spans="15:30">
      <c r="AC228"/>
      <c r="AD228" s="13"/>
    </row>
    <row r="229" spans="15:30">
      <c r="AC229"/>
      <c r="AD229" s="13"/>
    </row>
    <row r="230" spans="15:30">
      <c r="AC230"/>
      <c r="AD230" s="13"/>
    </row>
    <row r="231" spans="15:30">
      <c r="AC231"/>
      <c r="AD231" s="13"/>
    </row>
    <row r="232" spans="15:30">
      <c r="AC232"/>
      <c r="AD232" s="13"/>
    </row>
    <row r="233" spans="15:30">
      <c r="AC233"/>
      <c r="AD233" s="13"/>
    </row>
    <row r="234" spans="15:30">
      <c r="AC234"/>
      <c r="AD234" s="13"/>
    </row>
    <row r="235" spans="15:30">
      <c r="O235">
        <v>1</v>
      </c>
      <c r="P235" s="3" t="s">
        <v>95</v>
      </c>
      <c r="AC235"/>
      <c r="AD235" s="13"/>
    </row>
    <row r="236" spans="15:30">
      <c r="O236">
        <v>2</v>
      </c>
      <c r="P236" s="286" t="s">
        <v>96</v>
      </c>
      <c r="AC236"/>
      <c r="AD236" s="13"/>
    </row>
    <row r="237" spans="15:30">
      <c r="O237">
        <v>3</v>
      </c>
      <c r="P237" s="3" t="s">
        <v>97</v>
      </c>
      <c r="AC237"/>
      <c r="AD237" s="13"/>
    </row>
    <row r="238" spans="15:30">
      <c r="O238">
        <v>4</v>
      </c>
      <c r="P238" s="3" t="s">
        <v>98</v>
      </c>
      <c r="AC238"/>
      <c r="AD238" s="13"/>
    </row>
    <row r="239" spans="15:30">
      <c r="O239">
        <v>5</v>
      </c>
      <c r="P239" s="286" t="s">
        <v>99</v>
      </c>
      <c r="AC239"/>
      <c r="AD239" s="13"/>
    </row>
    <row r="240" spans="15:30">
      <c r="O240">
        <v>6</v>
      </c>
      <c r="P240" s="3" t="s">
        <v>100</v>
      </c>
      <c r="AC240"/>
      <c r="AD240" s="13"/>
    </row>
    <row r="241" spans="15:30">
      <c r="O241">
        <v>7</v>
      </c>
      <c r="P241" s="3" t="s">
        <v>101</v>
      </c>
      <c r="AC241"/>
      <c r="AD241" s="13"/>
    </row>
    <row r="242" spans="15:30">
      <c r="AC242"/>
      <c r="AD242" s="13"/>
    </row>
    <row r="243" spans="15:30">
      <c r="AC243"/>
      <c r="AD243" s="13"/>
    </row>
    <row r="244" spans="15:30">
      <c r="AC244"/>
      <c r="AD244" s="13"/>
    </row>
    <row r="245" spans="15:30">
      <c r="AC245"/>
      <c r="AD245" s="13"/>
    </row>
    <row r="246" spans="15:30">
      <c r="AC246"/>
      <c r="AD246" s="13"/>
    </row>
    <row r="247" spans="15:30">
      <c r="AC247"/>
      <c r="AD247" s="13"/>
    </row>
    <row r="248" spans="15:30">
      <c r="AC248"/>
      <c r="AD248" s="13"/>
    </row>
    <row r="249" spans="15:30">
      <c r="AC249"/>
      <c r="AD249" s="13"/>
    </row>
    <row r="250" spans="15:30">
      <c r="AC250"/>
      <c r="AD250" s="13"/>
    </row>
    <row r="251" spans="15:30">
      <c r="AC251"/>
      <c r="AD251" s="13"/>
    </row>
    <row r="252" spans="15:30">
      <c r="AC252"/>
      <c r="AD252" s="13"/>
    </row>
    <row r="253" spans="15:30">
      <c r="AC253"/>
      <c r="AD253" s="13"/>
    </row>
    <row r="254" spans="15:30">
      <c r="AC254"/>
      <c r="AD254" s="13"/>
    </row>
    <row r="255" spans="15:30">
      <c r="AC255"/>
      <c r="AD255" s="13"/>
    </row>
    <row r="256" spans="15:30">
      <c r="AC256"/>
      <c r="AD256" s="13"/>
    </row>
    <row r="257" spans="29:30">
      <c r="AC257"/>
      <c r="AD257" s="13"/>
    </row>
    <row r="258" spans="29:30">
      <c r="AC258"/>
      <c r="AD258" s="13"/>
    </row>
    <row r="259" spans="29:30">
      <c r="AC259"/>
      <c r="AD259" s="13"/>
    </row>
    <row r="260" spans="29:30">
      <c r="AC260"/>
      <c r="AD260" s="13"/>
    </row>
    <row r="261" spans="29:30">
      <c r="AC261"/>
      <c r="AD261" s="13"/>
    </row>
    <row r="262" spans="29:30">
      <c r="AC262"/>
      <c r="AD262" s="13"/>
    </row>
    <row r="263" spans="29:30">
      <c r="AC263"/>
      <c r="AD263" s="13"/>
    </row>
    <row r="264" spans="29:30">
      <c r="AC264"/>
      <c r="AD264" s="13"/>
    </row>
    <row r="265" spans="29:30">
      <c r="AC265"/>
      <c r="AD265" s="13"/>
    </row>
    <row r="266" spans="29:30">
      <c r="AC266"/>
      <c r="AD266" s="13"/>
    </row>
    <row r="267" spans="29:30">
      <c r="AC267"/>
      <c r="AD267" s="13"/>
    </row>
    <row r="268" spans="29:30">
      <c r="AC268"/>
      <c r="AD268" s="13"/>
    </row>
    <row r="269" spans="29:30">
      <c r="AC269"/>
      <c r="AD269" s="13"/>
    </row>
    <row r="270" spans="29:30">
      <c r="AC270"/>
      <c r="AD270" s="13"/>
    </row>
    <row r="271" spans="29:30">
      <c r="AC271"/>
      <c r="AD271" s="13"/>
    </row>
    <row r="272" spans="29:30">
      <c r="AC272"/>
      <c r="AD272" s="13"/>
    </row>
    <row r="273" spans="29:30">
      <c r="AC273"/>
      <c r="AD273" s="13"/>
    </row>
    <row r="274" spans="29:30">
      <c r="AC274"/>
      <c r="AD274" s="13"/>
    </row>
    <row r="275" spans="29:30">
      <c r="AC275"/>
      <c r="AD275" s="13"/>
    </row>
    <row r="276" spans="29:30">
      <c r="AC276"/>
      <c r="AD276" s="13"/>
    </row>
    <row r="277" spans="29:30">
      <c r="AC277"/>
      <c r="AD277" s="13"/>
    </row>
    <row r="278" spans="29:30">
      <c r="AC278"/>
      <c r="AD278" s="13"/>
    </row>
    <row r="279" spans="29:30">
      <c r="AC279"/>
      <c r="AD279" s="13"/>
    </row>
    <row r="280" spans="29:30">
      <c r="AC280"/>
      <c r="AD280" s="13"/>
    </row>
    <row r="281" spans="29:30">
      <c r="AC281"/>
      <c r="AD281" s="13"/>
    </row>
    <row r="282" spans="29:30">
      <c r="AC282"/>
      <c r="AD282" s="13"/>
    </row>
    <row r="283" spans="29:30">
      <c r="AC283"/>
      <c r="AD283" s="13"/>
    </row>
    <row r="284" spans="29:30">
      <c r="AC284"/>
      <c r="AD284" s="13"/>
    </row>
    <row r="285" spans="29:30">
      <c r="AC285"/>
      <c r="AD285" s="13"/>
    </row>
    <row r="286" spans="29:30">
      <c r="AC286"/>
      <c r="AD286" s="13"/>
    </row>
    <row r="287" spans="29:30">
      <c r="AC287"/>
      <c r="AD287" s="13"/>
    </row>
    <row r="288" spans="29:30">
      <c r="AC288"/>
      <c r="AD288" s="13"/>
    </row>
    <row r="289" spans="29:30">
      <c r="AC289"/>
      <c r="AD289" s="13"/>
    </row>
    <row r="290" spans="29:30">
      <c r="AC290"/>
      <c r="AD290" s="13"/>
    </row>
    <row r="291" spans="29:30">
      <c r="AC291"/>
      <c r="AD291" s="13"/>
    </row>
    <row r="292" spans="29:30">
      <c r="AC292"/>
      <c r="AD292" s="13"/>
    </row>
    <row r="293" spans="29:30">
      <c r="AC293"/>
      <c r="AD293" s="13"/>
    </row>
    <row r="294" spans="29:30">
      <c r="AC294"/>
      <c r="AD294" s="13"/>
    </row>
    <row r="295" spans="29:30">
      <c r="AC295"/>
      <c r="AD295" s="13"/>
    </row>
    <row r="296" spans="29:30">
      <c r="AC296"/>
      <c r="AD296" s="13"/>
    </row>
    <row r="297" spans="29:30">
      <c r="AC297"/>
      <c r="AD297" s="13"/>
    </row>
    <row r="298" spans="29:30">
      <c r="AC298"/>
      <c r="AD298" s="13"/>
    </row>
    <row r="299" spans="29:30">
      <c r="AC299"/>
      <c r="AD299" s="13"/>
    </row>
    <row r="300" spans="29:30">
      <c r="AC300"/>
      <c r="AD300" s="13"/>
    </row>
    <row r="301" spans="29:30">
      <c r="AC301"/>
      <c r="AD301" s="13"/>
    </row>
    <row r="302" spans="29:30">
      <c r="AC302"/>
      <c r="AD302" s="13"/>
    </row>
    <row r="303" spans="29:30">
      <c r="AC303"/>
      <c r="AD303" s="13"/>
    </row>
    <row r="304" spans="29:30">
      <c r="AC304"/>
      <c r="AD304" s="13"/>
    </row>
    <row r="305" spans="29:30">
      <c r="AC305"/>
      <c r="AD305" s="13"/>
    </row>
    <row r="306" spans="29:30">
      <c r="AC306"/>
      <c r="AD306" s="13"/>
    </row>
    <row r="307" spans="29:30">
      <c r="AC307"/>
      <c r="AD307" s="13"/>
    </row>
    <row r="308" spans="29:30">
      <c r="AC308"/>
      <c r="AD308" s="13"/>
    </row>
    <row r="309" spans="29:30">
      <c r="AC309"/>
      <c r="AD309" s="13"/>
    </row>
    <row r="310" spans="29:30">
      <c r="AC310"/>
      <c r="AD310" s="13"/>
    </row>
    <row r="311" spans="29:30">
      <c r="AC311"/>
      <c r="AD311" s="13"/>
    </row>
    <row r="312" spans="29:30">
      <c r="AC312"/>
      <c r="AD312" s="13"/>
    </row>
    <row r="313" spans="29:30">
      <c r="AC313"/>
      <c r="AD313" s="13"/>
    </row>
    <row r="314" spans="29:30">
      <c r="AC314"/>
      <c r="AD314" s="13"/>
    </row>
    <row r="315" spans="29:30">
      <c r="AC315"/>
      <c r="AD315" s="13"/>
    </row>
    <row r="316" spans="29:30">
      <c r="AC316"/>
      <c r="AD316" s="13"/>
    </row>
    <row r="317" spans="29:30">
      <c r="AC317"/>
      <c r="AD317" s="13"/>
    </row>
    <row r="318" spans="29:30">
      <c r="AC318"/>
      <c r="AD318" s="13"/>
    </row>
    <row r="319" spans="29:30">
      <c r="AC319"/>
      <c r="AD319" s="13"/>
    </row>
    <row r="320" spans="29:30">
      <c r="AC320"/>
      <c r="AD320" s="13"/>
    </row>
    <row r="321" spans="29:30">
      <c r="AC321"/>
      <c r="AD321" s="13"/>
    </row>
    <row r="322" spans="29:30">
      <c r="AC322"/>
      <c r="AD322" s="13"/>
    </row>
    <row r="323" spans="29:30">
      <c r="AC323"/>
      <c r="AD323" s="13"/>
    </row>
    <row r="324" spans="29:30">
      <c r="AC324"/>
      <c r="AD324" s="13"/>
    </row>
    <row r="325" spans="29:30">
      <c r="AC325"/>
      <c r="AD325" s="13"/>
    </row>
    <row r="340" spans="30:38">
      <c r="AD340" s="1"/>
      <c r="AE340" s="1"/>
      <c r="AF340" s="1"/>
      <c r="AG340" s="1"/>
      <c r="AH340" s="1"/>
      <c r="AI340" s="1"/>
      <c r="AJ340" s="1"/>
      <c r="AK340" s="1"/>
      <c r="AL340" s="1"/>
    </row>
    <row r="341" spans="30:38">
      <c r="AD341" s="1"/>
      <c r="AE341" s="1"/>
      <c r="AF341" s="1"/>
      <c r="AG341" s="1"/>
      <c r="AH341" s="1"/>
      <c r="AI341" s="1"/>
      <c r="AJ341" s="1"/>
      <c r="AK341" s="1"/>
      <c r="AL341" s="1"/>
    </row>
    <row r="342" spans="30:38">
      <c r="AD342" s="1"/>
      <c r="AE342" s="1"/>
      <c r="AF342" s="1"/>
      <c r="AG342" s="1"/>
      <c r="AH342" s="1"/>
      <c r="AI342" s="1"/>
      <c r="AJ342" s="1"/>
      <c r="AK342" s="1"/>
      <c r="AL342" s="1"/>
    </row>
    <row r="343" spans="30:38">
      <c r="AD343" s="1"/>
      <c r="AE343" s="1"/>
      <c r="AF343" s="1"/>
      <c r="AG343" s="1"/>
      <c r="AH343" s="1"/>
      <c r="AI343" s="1"/>
      <c r="AJ343" s="1"/>
      <c r="AK343" s="1"/>
      <c r="AL343" s="1"/>
    </row>
    <row r="344" spans="30:38">
      <c r="AD344" s="1"/>
      <c r="AE344" s="1"/>
      <c r="AF344" s="1"/>
      <c r="AG344" s="1"/>
      <c r="AH344" s="1"/>
      <c r="AI344" s="1"/>
      <c r="AJ344" s="1"/>
      <c r="AK344" s="1"/>
      <c r="AL344" s="1"/>
    </row>
    <row r="345" spans="30:38">
      <c r="AD345" s="1"/>
      <c r="AE345" s="1"/>
      <c r="AF345" s="1"/>
      <c r="AG345" s="1"/>
      <c r="AH345" s="1"/>
      <c r="AI345" s="1"/>
      <c r="AJ345" s="1"/>
      <c r="AK345" s="1"/>
      <c r="AL345" s="1"/>
    </row>
    <row r="389" spans="16:16">
      <c r="P389" s="3"/>
    </row>
    <row r="417" spans="16:16">
      <c r="P417" s="3" t="s">
        <v>652</v>
      </c>
    </row>
  </sheetData>
  <conditionalFormatting sqref="AE37:AE38 AE106">
    <cfRule type="cellIs" dxfId="55" priority="8" stopIfTrue="1" operator="lessThan">
      <formula>0</formula>
    </cfRule>
  </conditionalFormatting>
  <conditionalFormatting sqref="AE83">
    <cfRule type="cellIs" dxfId="54" priority="9" stopIfTrue="1" operator="greaterThan">
      <formula>0</formula>
    </cfRule>
  </conditionalFormatting>
  <conditionalFormatting sqref="AE60">
    <cfRule type="cellIs" dxfId="53" priority="10" stopIfTrue="1" operator="greaterThan">
      <formula>0</formula>
    </cfRule>
    <cfRule type="cellIs" dxfId="52" priority="11" stopIfTrue="1" operator="lessThan">
      <formula>0</formula>
    </cfRule>
  </conditionalFormatting>
  <conditionalFormatting sqref="AE83">
    <cfRule type="cellIs" dxfId="51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P500"/>
  <sheetViews>
    <sheetView zoomScale="99" zoomScaleNormal="99" workbookViewId="0">
      <pane xSplit="1" ySplit="10" topLeftCell="B263" activePane="bottomRight" state="frozen"/>
      <selection pane="topRight" activeCell="B1" sqref="B1"/>
      <selection pane="bottomLeft" activeCell="A11" sqref="A11"/>
      <selection pane="bottomRight" activeCell="M282" sqref="M282"/>
    </sheetView>
  </sheetViews>
  <sheetFormatPr baseColWidth="10" defaultColWidth="11.54296875" defaultRowHeight="15"/>
  <cols>
    <col min="1" max="1" width="3.36328125" style="28" customWidth="1"/>
    <col min="2" max="2" width="5.36328125" style="28" customWidth="1"/>
    <col min="3" max="3" width="3.453125" style="28" customWidth="1"/>
    <col min="4" max="4" width="3.54296875" style="28" customWidth="1"/>
    <col min="5" max="5" width="3.1796875" style="28" customWidth="1"/>
    <col min="6" max="6" width="4.90625" style="28" customWidth="1"/>
    <col min="7" max="7" width="6.453125" style="28" customWidth="1"/>
    <col min="8" max="8" width="7" style="336" customWidth="1"/>
    <col min="9" max="11" width="6.36328125" style="29" customWidth="1"/>
    <col min="12" max="12" width="2.1796875" style="29" customWidth="1"/>
    <col min="13" max="13" width="7.453125" style="29" customWidth="1"/>
    <col min="14" max="14" width="6.36328125" style="29" customWidth="1"/>
    <col min="15" max="15" width="1.6328125" style="29" customWidth="1"/>
    <col min="16" max="16" width="7.54296875" style="28" customWidth="1"/>
    <col min="17" max="17" width="6.54296875" style="28" customWidth="1"/>
    <col min="18" max="18" width="2.36328125" style="28" customWidth="1"/>
    <col min="19" max="19" width="6.54296875" style="34" customWidth="1"/>
    <col min="20" max="20" width="5" style="34" customWidth="1"/>
    <col min="21" max="21" width="4.1796875" style="34" customWidth="1"/>
    <col min="22" max="22" width="4.54296875" style="34" customWidth="1"/>
    <col min="23" max="23" width="6.6328125" style="34" customWidth="1"/>
    <col min="24" max="24" width="7" style="27" customWidth="1"/>
    <col min="25" max="25" width="5.81640625" style="34" customWidth="1"/>
    <col min="26" max="26" width="7.1796875" style="34" customWidth="1"/>
    <col min="27" max="27" width="5.90625" style="29" customWidth="1"/>
    <col min="28" max="28" width="9.453125" style="29" customWidth="1"/>
    <col min="29" max="29" width="8.90625" style="29" customWidth="1"/>
    <col min="30" max="30" width="11.54296875" style="29"/>
    <col min="31" max="31" width="9.81640625" style="34" customWidth="1"/>
    <col min="32" max="32" width="9.1796875" style="29" customWidth="1"/>
    <col min="33" max="33" width="6.81640625" style="29" customWidth="1"/>
    <col min="34" max="34" width="9.90625" style="29" customWidth="1"/>
    <col min="35" max="35" width="10" style="28" customWidth="1"/>
    <col min="36" max="36" width="13.08984375" style="28" customWidth="1"/>
    <col min="37" max="37" width="9.36328125" style="28" customWidth="1"/>
    <col min="38" max="38" width="9.81640625" style="29" customWidth="1"/>
    <col min="39" max="39" width="9.81640625" style="28" customWidth="1"/>
    <col min="40" max="40" width="11.54296875" style="28"/>
    <col min="41" max="41" width="14" style="28" customWidth="1"/>
    <col min="42" max="42" width="12.54296875" style="28" customWidth="1"/>
    <col min="43" max="43" width="10.90625" style="28" customWidth="1"/>
    <col min="44" max="16384" width="11.54296875" style="28"/>
  </cols>
  <sheetData>
    <row r="1" spans="1:68" ht="15.6">
      <c r="A1" s="213"/>
      <c r="B1" s="213"/>
      <c r="C1" s="213"/>
      <c r="D1" s="213"/>
      <c r="E1" s="213"/>
      <c r="F1" s="213"/>
      <c r="G1" s="213"/>
      <c r="H1" s="329"/>
      <c r="I1" s="214"/>
      <c r="J1" s="214"/>
      <c r="K1" s="214"/>
      <c r="L1" s="214"/>
      <c r="M1" s="214"/>
      <c r="N1" s="214"/>
      <c r="O1" s="214"/>
      <c r="P1" s="213"/>
      <c r="Q1" s="213"/>
      <c r="R1" s="213"/>
      <c r="S1" s="215"/>
      <c r="T1" s="215"/>
      <c r="U1" s="215"/>
      <c r="V1" s="215"/>
      <c r="W1" s="215"/>
      <c r="X1" s="213"/>
      <c r="Y1" s="215"/>
      <c r="Z1" s="215"/>
      <c r="AA1" s="214"/>
      <c r="AB1" s="213"/>
      <c r="AC1" s="216"/>
      <c r="AE1" s="29"/>
      <c r="AF1" s="27"/>
      <c r="AG1" s="217"/>
      <c r="AH1" s="28"/>
      <c r="AL1" s="28"/>
    </row>
    <row r="2" spans="1:68" s="222" customFormat="1" ht="31.8">
      <c r="A2" s="218"/>
      <c r="B2" s="218"/>
      <c r="C2" s="218"/>
      <c r="D2" s="219" t="s">
        <v>457</v>
      </c>
      <c r="E2" s="218"/>
      <c r="F2" s="218"/>
      <c r="G2" s="218"/>
      <c r="H2" s="330"/>
      <c r="I2" s="220"/>
      <c r="J2" s="220"/>
      <c r="K2" s="220"/>
      <c r="L2" s="220"/>
      <c r="M2" s="220"/>
      <c r="N2" s="220"/>
      <c r="O2" s="220"/>
      <c r="P2" s="218"/>
      <c r="Q2" s="218"/>
      <c r="R2" s="218"/>
      <c r="S2" s="221"/>
      <c r="T2" s="221"/>
      <c r="U2" s="221"/>
      <c r="V2" s="221"/>
      <c r="W2" s="221"/>
      <c r="X2" s="218"/>
      <c r="Y2" s="221"/>
      <c r="Z2" s="221"/>
      <c r="AA2" s="220"/>
      <c r="AB2" s="218"/>
      <c r="AC2" s="216"/>
      <c r="AD2" s="29"/>
      <c r="AE2" s="29"/>
      <c r="AF2" s="27"/>
      <c r="AG2" s="217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</row>
    <row r="3" spans="1:68" ht="15.6">
      <c r="A3" s="213"/>
      <c r="B3" s="213"/>
      <c r="C3" s="213"/>
      <c r="D3" s="213"/>
      <c r="E3" s="213"/>
      <c r="F3" s="213"/>
      <c r="G3" s="213"/>
      <c r="H3" s="329"/>
      <c r="I3" s="214"/>
      <c r="J3" s="214"/>
      <c r="K3" s="214"/>
      <c r="L3" s="214"/>
      <c r="M3" s="214"/>
      <c r="N3" s="214"/>
      <c r="O3" s="214"/>
      <c r="P3" s="213"/>
      <c r="Q3" s="213"/>
      <c r="R3" s="213"/>
      <c r="S3" s="215"/>
      <c r="T3" s="215"/>
      <c r="U3" s="215"/>
      <c r="V3" s="215"/>
      <c r="W3" s="215"/>
      <c r="X3" s="213"/>
      <c r="Y3" s="215"/>
      <c r="Z3" s="215"/>
      <c r="AA3" s="214"/>
      <c r="AB3" s="213"/>
      <c r="AC3" s="216"/>
      <c r="AE3" s="29"/>
      <c r="AF3" s="27"/>
      <c r="AG3" s="217"/>
      <c r="AH3" s="28"/>
      <c r="AL3" s="28"/>
      <c r="BE3" s="28">
        <v>1</v>
      </c>
      <c r="BF3" s="28">
        <f t="shared" ref="BF3:BP3" si="0">1+BE3</f>
        <v>2</v>
      </c>
      <c r="BG3" s="28">
        <f t="shared" si="0"/>
        <v>3</v>
      </c>
      <c r="BH3" s="28">
        <f t="shared" si="0"/>
        <v>4</v>
      </c>
      <c r="BI3" s="28">
        <f t="shared" si="0"/>
        <v>5</v>
      </c>
      <c r="BJ3" s="28">
        <f t="shared" si="0"/>
        <v>6</v>
      </c>
      <c r="BK3" s="28">
        <f t="shared" si="0"/>
        <v>7</v>
      </c>
      <c r="BL3" s="28">
        <f t="shared" si="0"/>
        <v>8</v>
      </c>
      <c r="BM3" s="28">
        <f t="shared" si="0"/>
        <v>9</v>
      </c>
      <c r="BN3" s="28">
        <f t="shared" si="0"/>
        <v>10</v>
      </c>
      <c r="BO3" s="28">
        <f t="shared" si="0"/>
        <v>11</v>
      </c>
      <c r="BP3" s="28">
        <f t="shared" si="0"/>
        <v>12</v>
      </c>
    </row>
    <row r="4" spans="1:68" ht="15.6">
      <c r="A4" s="213"/>
      <c r="B4" s="213"/>
      <c r="C4" s="213"/>
      <c r="D4" s="213"/>
      <c r="E4" s="213"/>
      <c r="F4" s="213"/>
      <c r="G4" s="213"/>
      <c r="H4" s="329"/>
      <c r="I4" s="214"/>
      <c r="J4" s="214"/>
      <c r="K4" s="214"/>
      <c r="L4" s="214"/>
      <c r="M4" s="214"/>
      <c r="N4" s="214"/>
      <c r="O4" s="214"/>
      <c r="P4" s="213"/>
      <c r="Q4" s="213"/>
      <c r="R4" s="213"/>
      <c r="S4" s="215"/>
      <c r="T4" s="215"/>
      <c r="U4" s="215"/>
      <c r="V4" s="215"/>
      <c r="W4" s="215"/>
      <c r="X4" s="213"/>
      <c r="Y4" s="215"/>
      <c r="Z4" s="215"/>
      <c r="AA4" s="214"/>
      <c r="AB4" s="213"/>
      <c r="AC4" s="216"/>
      <c r="AE4" s="29"/>
      <c r="AF4" s="27"/>
      <c r="AG4" s="217"/>
      <c r="AH4" s="28"/>
      <c r="AL4" s="28"/>
      <c r="BD4" s="28">
        <v>1</v>
      </c>
      <c r="BE4" s="28">
        <v>13.785185185185185</v>
      </c>
      <c r="BF4" s="28">
        <f t="shared" ref="BF4:BP20" si="1">+BE4</f>
        <v>13.785185185185185</v>
      </c>
      <c r="BG4" s="28">
        <f t="shared" si="1"/>
        <v>13.785185185185185</v>
      </c>
      <c r="BH4" s="28">
        <f t="shared" si="1"/>
        <v>13.785185185185185</v>
      </c>
      <c r="BI4" s="28">
        <f t="shared" si="1"/>
        <v>13.785185185185185</v>
      </c>
      <c r="BJ4" s="28">
        <f t="shared" si="1"/>
        <v>13.785185185185185</v>
      </c>
      <c r="BK4" s="28">
        <f t="shared" si="1"/>
        <v>13.785185185185185</v>
      </c>
      <c r="BL4" s="28">
        <f t="shared" si="1"/>
        <v>13.785185185185185</v>
      </c>
      <c r="BM4" s="28">
        <f t="shared" si="1"/>
        <v>13.785185185185185</v>
      </c>
      <c r="BN4" s="28">
        <f t="shared" si="1"/>
        <v>13.785185185185185</v>
      </c>
      <c r="BO4" s="28">
        <f t="shared" si="1"/>
        <v>13.785185185185185</v>
      </c>
      <c r="BP4" s="28">
        <f t="shared" si="1"/>
        <v>13.785185185185185</v>
      </c>
    </row>
    <row r="5" spans="1:68" s="228" customFormat="1" ht="19.8">
      <c r="A5" s="223"/>
      <c r="B5" s="223"/>
      <c r="C5" s="223"/>
      <c r="D5" s="223"/>
      <c r="E5" s="223"/>
      <c r="F5" s="224" t="s">
        <v>5</v>
      </c>
      <c r="G5" s="224"/>
      <c r="H5" s="331">
        <f>+År!P2</f>
        <v>52</v>
      </c>
      <c r="I5" s="225"/>
      <c r="J5" s="225"/>
      <c r="K5" s="225"/>
      <c r="L5" s="225"/>
      <c r="M5" s="225"/>
      <c r="N5" s="225"/>
      <c r="O5" s="225"/>
      <c r="P5" s="224" t="s">
        <v>429</v>
      </c>
      <c r="Q5" s="223"/>
      <c r="R5" s="223"/>
      <c r="S5" s="226"/>
      <c r="T5" s="226"/>
      <c r="U5" s="561">
        <f>+H12+H27+H42+H57+H72+H87+H117+H162+H207</f>
        <v>26728</v>
      </c>
      <c r="V5" s="562"/>
      <c r="W5" s="562"/>
      <c r="X5" s="226"/>
      <c r="Y5" s="226"/>
      <c r="Z5" s="223"/>
      <c r="AA5" s="226"/>
      <c r="AB5" s="226"/>
      <c r="AC5" s="216"/>
      <c r="AD5" s="29"/>
      <c r="AE5" s="27"/>
      <c r="AF5" s="216"/>
      <c r="AG5" s="29"/>
      <c r="AH5" s="29"/>
      <c r="AI5" s="27"/>
      <c r="AJ5" s="217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27"/>
      <c r="AZ5" s="227"/>
      <c r="BD5" s="228">
        <f t="shared" ref="BD5:BD20" si="2">1+BD4</f>
        <v>2</v>
      </c>
      <c r="BE5" s="28">
        <v>15.985227272727276</v>
      </c>
      <c r="BF5" s="28">
        <f t="shared" si="1"/>
        <v>15.985227272727276</v>
      </c>
      <c r="BG5" s="28">
        <f t="shared" si="1"/>
        <v>15.985227272727276</v>
      </c>
      <c r="BH5" s="28">
        <f t="shared" si="1"/>
        <v>15.985227272727276</v>
      </c>
      <c r="BI5" s="28">
        <f t="shared" si="1"/>
        <v>15.985227272727276</v>
      </c>
      <c r="BJ5" s="28">
        <f t="shared" si="1"/>
        <v>15.985227272727276</v>
      </c>
      <c r="BK5" s="28">
        <f t="shared" si="1"/>
        <v>15.985227272727276</v>
      </c>
      <c r="BL5" s="28">
        <f t="shared" si="1"/>
        <v>15.985227272727276</v>
      </c>
      <c r="BM5" s="28">
        <f t="shared" si="1"/>
        <v>15.985227272727276</v>
      </c>
      <c r="BN5" s="28">
        <f t="shared" si="1"/>
        <v>15.985227272727276</v>
      </c>
      <c r="BO5" s="28">
        <f t="shared" si="1"/>
        <v>15.985227272727276</v>
      </c>
      <c r="BP5" s="28">
        <f t="shared" si="1"/>
        <v>15.985227272727276</v>
      </c>
    </row>
    <row r="6" spans="1:68" ht="19.8">
      <c r="A6" s="213"/>
      <c r="B6" s="213"/>
      <c r="C6" s="213"/>
      <c r="D6" s="213"/>
      <c r="E6" s="213"/>
      <c r="F6" s="213"/>
      <c r="G6" s="213"/>
      <c r="H6" s="329"/>
      <c r="I6" s="214" t="s">
        <v>463</v>
      </c>
      <c r="J6" s="214"/>
      <c r="K6" s="214"/>
      <c r="L6" s="214"/>
      <c r="M6" s="214"/>
      <c r="N6" s="214"/>
      <c r="O6" s="214"/>
      <c r="P6" s="213"/>
      <c r="Q6" s="213"/>
      <c r="R6" s="213"/>
      <c r="S6" s="215"/>
      <c r="T6" s="215"/>
      <c r="U6" s="215"/>
      <c r="V6" s="215"/>
      <c r="W6" s="215"/>
      <c r="X6" s="213"/>
      <c r="Y6" s="215"/>
      <c r="Z6" s="215"/>
      <c r="AA6" s="214"/>
      <c r="AB6" s="213"/>
      <c r="AC6" s="216"/>
      <c r="AE6" s="29"/>
      <c r="AF6" s="27"/>
      <c r="AG6" s="217"/>
      <c r="AH6" s="28"/>
      <c r="AL6" s="28"/>
      <c r="BD6" s="228">
        <f t="shared" si="2"/>
        <v>3</v>
      </c>
      <c r="BE6" s="28">
        <v>17.290000000000003</v>
      </c>
      <c r="BF6" s="28">
        <f t="shared" si="1"/>
        <v>17.290000000000003</v>
      </c>
      <c r="BG6" s="28">
        <f t="shared" si="1"/>
        <v>17.290000000000003</v>
      </c>
      <c r="BH6" s="28">
        <f t="shared" si="1"/>
        <v>17.290000000000003</v>
      </c>
      <c r="BI6" s="28">
        <f t="shared" si="1"/>
        <v>17.290000000000003</v>
      </c>
      <c r="BJ6" s="28">
        <f t="shared" si="1"/>
        <v>17.290000000000003</v>
      </c>
      <c r="BK6" s="28">
        <f t="shared" si="1"/>
        <v>17.290000000000003</v>
      </c>
      <c r="BL6" s="28">
        <f t="shared" si="1"/>
        <v>17.290000000000003</v>
      </c>
      <c r="BM6" s="28">
        <f t="shared" si="1"/>
        <v>17.290000000000003</v>
      </c>
      <c r="BN6" s="28">
        <f t="shared" si="1"/>
        <v>17.290000000000003</v>
      </c>
      <c r="BO6" s="28">
        <f t="shared" si="1"/>
        <v>17.290000000000003</v>
      </c>
      <c r="BP6" s="28">
        <f t="shared" si="1"/>
        <v>17.290000000000003</v>
      </c>
    </row>
    <row r="7" spans="1:68" ht="15" customHeight="1">
      <c r="A7" s="213"/>
      <c r="B7" s="213"/>
      <c r="C7" s="213"/>
      <c r="D7" s="213"/>
      <c r="E7" s="213"/>
      <c r="F7" s="213"/>
      <c r="G7" s="213"/>
      <c r="H7" s="329"/>
      <c r="I7" s="214"/>
      <c r="J7" s="214"/>
      <c r="K7" s="214"/>
      <c r="L7" s="214"/>
      <c r="M7" s="214"/>
      <c r="N7" s="214"/>
      <c r="O7" s="214"/>
      <c r="P7" s="213"/>
      <c r="Q7" s="213"/>
      <c r="R7" s="213"/>
      <c r="S7" s="215"/>
      <c r="T7" s="215"/>
      <c r="U7" s="215"/>
      <c r="V7" s="215"/>
      <c r="W7" s="215"/>
      <c r="X7" s="213"/>
      <c r="Y7" s="215"/>
      <c r="Z7" s="231" t="s">
        <v>84</v>
      </c>
      <c r="AA7" s="229" t="s">
        <v>2</v>
      </c>
      <c r="AB7" s="213"/>
      <c r="AC7" s="216"/>
      <c r="AE7" s="29"/>
      <c r="AF7" s="27"/>
      <c r="AG7" s="217"/>
      <c r="AH7" s="28"/>
      <c r="AL7" s="28"/>
      <c r="BD7" s="228" t="e">
        <f>1+#REF!</f>
        <v>#REF!</v>
      </c>
      <c r="BE7" s="28">
        <v>20.659867330016564</v>
      </c>
      <c r="BF7" s="28">
        <f t="shared" si="1"/>
        <v>20.659867330016564</v>
      </c>
      <c r="BG7" s="28">
        <f t="shared" si="1"/>
        <v>20.659867330016564</v>
      </c>
      <c r="BH7" s="28">
        <f t="shared" si="1"/>
        <v>20.659867330016564</v>
      </c>
      <c r="BI7" s="28">
        <f t="shared" si="1"/>
        <v>20.659867330016564</v>
      </c>
      <c r="BJ7" s="28">
        <f t="shared" si="1"/>
        <v>20.659867330016564</v>
      </c>
      <c r="BK7" s="28">
        <f t="shared" si="1"/>
        <v>20.659867330016564</v>
      </c>
      <c r="BL7" s="28">
        <f t="shared" si="1"/>
        <v>20.659867330016564</v>
      </c>
      <c r="BM7" s="28">
        <f t="shared" si="1"/>
        <v>20.659867330016564</v>
      </c>
      <c r="BN7" s="28">
        <f t="shared" si="1"/>
        <v>20.659867330016564</v>
      </c>
      <c r="BO7" s="28">
        <f t="shared" si="1"/>
        <v>20.659867330016564</v>
      </c>
      <c r="BP7" s="28">
        <f t="shared" si="1"/>
        <v>20.659867330016564</v>
      </c>
    </row>
    <row r="8" spans="1:68" ht="15" customHeight="1">
      <c r="A8" s="213"/>
      <c r="B8" s="213"/>
      <c r="C8" s="213"/>
      <c r="D8" s="213"/>
      <c r="E8" s="213"/>
      <c r="F8" s="213"/>
      <c r="G8" s="230" t="s">
        <v>2</v>
      </c>
      <c r="H8" s="329"/>
      <c r="I8" s="214"/>
      <c r="J8" s="214"/>
      <c r="K8" s="229" t="s">
        <v>2</v>
      </c>
      <c r="L8" s="229"/>
      <c r="M8" s="229" t="s">
        <v>687</v>
      </c>
      <c r="N8" s="229" t="s">
        <v>690</v>
      </c>
      <c r="O8" s="229"/>
      <c r="P8" s="230" t="s">
        <v>22</v>
      </c>
      <c r="Q8" s="214"/>
      <c r="R8" s="213"/>
      <c r="S8" s="215" t="s">
        <v>407</v>
      </c>
      <c r="T8" s="231" t="s">
        <v>550</v>
      </c>
      <c r="U8" s="36"/>
      <c r="V8" s="26"/>
      <c r="W8" s="231" t="s">
        <v>430</v>
      </c>
      <c r="X8" s="213"/>
      <c r="Y8" s="231" t="s">
        <v>547</v>
      </c>
      <c r="Z8" s="231" t="s">
        <v>43</v>
      </c>
      <c r="AA8" s="229" t="s">
        <v>8</v>
      </c>
      <c r="AB8" s="213"/>
      <c r="AC8" s="216"/>
      <c r="AE8" s="29"/>
      <c r="AF8" s="27"/>
      <c r="AG8" s="217"/>
      <c r="AH8" s="28"/>
      <c r="AL8" s="28"/>
      <c r="BD8" s="228" t="e">
        <f t="shared" si="2"/>
        <v>#REF!</v>
      </c>
      <c r="BE8" s="28">
        <v>23.875837563451761</v>
      </c>
      <c r="BF8" s="28">
        <f t="shared" si="1"/>
        <v>23.875837563451761</v>
      </c>
      <c r="BG8" s="28">
        <f t="shared" si="1"/>
        <v>23.875837563451761</v>
      </c>
      <c r="BH8" s="28">
        <f t="shared" si="1"/>
        <v>23.875837563451761</v>
      </c>
      <c r="BI8" s="28">
        <f t="shared" si="1"/>
        <v>23.875837563451761</v>
      </c>
      <c r="BJ8" s="28">
        <f t="shared" si="1"/>
        <v>23.875837563451761</v>
      </c>
      <c r="BK8" s="28">
        <f t="shared" si="1"/>
        <v>23.875837563451761</v>
      </c>
      <c r="BL8" s="28">
        <f t="shared" si="1"/>
        <v>23.875837563451761</v>
      </c>
      <c r="BM8" s="28">
        <f t="shared" si="1"/>
        <v>23.875837563451761</v>
      </c>
      <c r="BN8" s="28">
        <f t="shared" si="1"/>
        <v>23.875837563451761</v>
      </c>
      <c r="BO8" s="28">
        <f t="shared" si="1"/>
        <v>23.875837563451761</v>
      </c>
      <c r="BP8" s="28">
        <f t="shared" si="1"/>
        <v>23.875837563451761</v>
      </c>
    </row>
    <row r="9" spans="1:68" ht="15" customHeight="1">
      <c r="A9" s="213"/>
      <c r="B9" s="213"/>
      <c r="C9" s="213"/>
      <c r="D9" s="213"/>
      <c r="E9" s="230"/>
      <c r="F9" s="230"/>
      <c r="G9" s="230" t="s">
        <v>492</v>
      </c>
      <c r="H9" s="333" t="s">
        <v>2</v>
      </c>
      <c r="I9" s="229" t="s">
        <v>2</v>
      </c>
      <c r="J9" s="229" t="s">
        <v>1</v>
      </c>
      <c r="K9" s="229" t="s">
        <v>665</v>
      </c>
      <c r="L9" s="229"/>
      <c r="M9" s="229" t="s">
        <v>688</v>
      </c>
      <c r="N9" s="229" t="s">
        <v>691</v>
      </c>
      <c r="O9" s="229"/>
      <c r="P9" s="230" t="s">
        <v>494</v>
      </c>
      <c r="Q9" s="229" t="s">
        <v>22</v>
      </c>
      <c r="R9" s="213"/>
      <c r="S9" s="231" t="s">
        <v>496</v>
      </c>
      <c r="T9" s="231" t="s">
        <v>551</v>
      </c>
      <c r="U9" s="36"/>
      <c r="V9" s="26"/>
      <c r="W9" s="231"/>
      <c r="X9" s="230" t="s">
        <v>417</v>
      </c>
      <c r="Y9" s="231" t="s">
        <v>1</v>
      </c>
      <c r="Z9" s="231" t="s">
        <v>568</v>
      </c>
      <c r="AA9" s="229" t="s">
        <v>72</v>
      </c>
      <c r="AB9" s="213"/>
      <c r="AC9" s="216"/>
      <c r="AE9" s="29"/>
      <c r="AF9" s="27"/>
      <c r="AG9" s="217"/>
      <c r="AH9" s="28"/>
      <c r="AL9" s="28"/>
      <c r="BD9" s="228" t="e">
        <f t="shared" si="2"/>
        <v>#REF!</v>
      </c>
      <c r="BE9" s="28">
        <v>26.688850174216036</v>
      </c>
      <c r="BF9" s="28">
        <f t="shared" si="1"/>
        <v>26.688850174216036</v>
      </c>
      <c r="BG9" s="28">
        <f t="shared" si="1"/>
        <v>26.688850174216036</v>
      </c>
      <c r="BH9" s="28">
        <f t="shared" si="1"/>
        <v>26.688850174216036</v>
      </c>
      <c r="BI9" s="28">
        <f t="shared" si="1"/>
        <v>26.688850174216036</v>
      </c>
      <c r="BJ9" s="28">
        <f t="shared" si="1"/>
        <v>26.688850174216036</v>
      </c>
      <c r="BK9" s="28">
        <f t="shared" si="1"/>
        <v>26.688850174216036</v>
      </c>
      <c r="BL9" s="28">
        <f t="shared" si="1"/>
        <v>26.688850174216036</v>
      </c>
      <c r="BM9" s="28">
        <f t="shared" si="1"/>
        <v>26.688850174216036</v>
      </c>
      <c r="BN9" s="28">
        <f t="shared" si="1"/>
        <v>26.688850174216036</v>
      </c>
      <c r="BO9" s="28">
        <f t="shared" si="1"/>
        <v>26.688850174216036</v>
      </c>
      <c r="BP9" s="28">
        <f t="shared" si="1"/>
        <v>26.688850174216036</v>
      </c>
    </row>
    <row r="10" spans="1:68" ht="15" customHeight="1">
      <c r="A10" s="213"/>
      <c r="B10" s="213"/>
      <c r="C10" s="230" t="s">
        <v>0</v>
      </c>
      <c r="D10" s="230"/>
      <c r="E10" s="230" t="s">
        <v>90</v>
      </c>
      <c r="F10" s="230"/>
      <c r="G10" s="52" t="s">
        <v>493</v>
      </c>
      <c r="H10" s="334" t="s">
        <v>8</v>
      </c>
      <c r="I10" s="96" t="s">
        <v>407</v>
      </c>
      <c r="J10" s="96" t="s">
        <v>407</v>
      </c>
      <c r="K10" s="96" t="s">
        <v>684</v>
      </c>
      <c r="L10" s="96"/>
      <c r="M10" s="96" t="s">
        <v>689</v>
      </c>
      <c r="N10" s="96"/>
      <c r="O10" s="96"/>
      <c r="P10" s="52" t="s">
        <v>418</v>
      </c>
      <c r="Q10" s="96" t="s">
        <v>44</v>
      </c>
      <c r="R10" s="213"/>
      <c r="S10" s="73" t="s">
        <v>497</v>
      </c>
      <c r="T10" s="73" t="s">
        <v>552</v>
      </c>
      <c r="U10" s="73" t="s">
        <v>535</v>
      </c>
      <c r="V10" s="96" t="s">
        <v>565</v>
      </c>
      <c r="W10" s="73" t="s">
        <v>1</v>
      </c>
      <c r="X10" s="52" t="s">
        <v>418</v>
      </c>
      <c r="Y10" s="73" t="s">
        <v>517</v>
      </c>
      <c r="Z10" s="73" t="s">
        <v>44</v>
      </c>
      <c r="AA10" s="96" t="s">
        <v>549</v>
      </c>
      <c r="AB10" s="213"/>
      <c r="AC10" s="216"/>
      <c r="AE10" s="29"/>
      <c r="AF10" s="27"/>
      <c r="AG10" s="217"/>
      <c r="AH10" s="28"/>
      <c r="AL10" s="28"/>
      <c r="BD10" s="228" t="e">
        <f t="shared" si="2"/>
        <v>#REF!</v>
      </c>
      <c r="BE10" s="28">
        <v>29.852938824470282</v>
      </c>
      <c r="BF10" s="28">
        <f t="shared" si="1"/>
        <v>29.852938824470282</v>
      </c>
      <c r="BG10" s="28">
        <f t="shared" si="1"/>
        <v>29.852938824470282</v>
      </c>
      <c r="BH10" s="28">
        <f t="shared" si="1"/>
        <v>29.852938824470282</v>
      </c>
      <c r="BI10" s="28">
        <f t="shared" si="1"/>
        <v>29.852938824470282</v>
      </c>
      <c r="BJ10" s="28">
        <f t="shared" si="1"/>
        <v>29.852938824470282</v>
      </c>
      <c r="BK10" s="28">
        <f t="shared" si="1"/>
        <v>29.852938824470282</v>
      </c>
      <c r="BL10" s="28">
        <f t="shared" si="1"/>
        <v>29.852938824470282</v>
      </c>
      <c r="BM10" s="28">
        <f t="shared" si="1"/>
        <v>29.852938824470282</v>
      </c>
      <c r="BN10" s="28">
        <f t="shared" si="1"/>
        <v>29.852938824470282</v>
      </c>
      <c r="BO10" s="28">
        <f t="shared" si="1"/>
        <v>29.852938824470282</v>
      </c>
      <c r="BP10" s="28">
        <f t="shared" si="1"/>
        <v>29.852938824470282</v>
      </c>
    </row>
    <row r="11" spans="1:68" ht="15" customHeight="1">
      <c r="A11" s="213"/>
      <c r="B11" s="213"/>
      <c r="C11" s="230"/>
      <c r="D11" s="230"/>
      <c r="E11" s="230"/>
      <c r="F11" s="230"/>
      <c r="G11" s="52"/>
      <c r="H11" s="334"/>
      <c r="I11" s="96"/>
      <c r="J11" s="96"/>
      <c r="K11" s="96"/>
      <c r="L11" s="96"/>
      <c r="M11" s="96"/>
      <c r="N11" s="96"/>
      <c r="O11" s="96"/>
      <c r="P11" s="52"/>
      <c r="Q11" s="96"/>
      <c r="R11" s="213"/>
      <c r="S11" s="73"/>
      <c r="T11" s="73"/>
      <c r="U11" s="73"/>
      <c r="V11" s="96"/>
      <c r="W11" s="73"/>
      <c r="X11" s="52"/>
      <c r="Y11" s="73"/>
      <c r="Z11" s="73"/>
      <c r="AA11" s="96"/>
      <c r="AB11" s="213"/>
      <c r="AC11" s="216"/>
      <c r="AE11" s="29"/>
      <c r="AF11" s="27"/>
      <c r="AG11" s="217"/>
      <c r="AH11" s="28"/>
      <c r="AL11" s="28"/>
      <c r="BD11" s="228"/>
    </row>
    <row r="12" spans="1:68" ht="15" customHeight="1">
      <c r="A12" s="213"/>
      <c r="B12" s="213"/>
      <c r="C12" s="230" t="s">
        <v>0</v>
      </c>
      <c r="D12" s="213"/>
      <c r="E12" s="230" t="str">
        <f>+D14</f>
        <v>P-</v>
      </c>
      <c r="F12" s="230" t="s">
        <v>581</v>
      </c>
      <c r="G12" s="213"/>
      <c r="H12" s="332">
        <f>+Klasse!F9</f>
        <v>209</v>
      </c>
      <c r="I12" s="214"/>
      <c r="J12" s="214"/>
      <c r="K12" s="214"/>
      <c r="L12" s="96"/>
      <c r="M12" s="214"/>
      <c r="N12" s="214"/>
      <c r="O12" s="214"/>
      <c r="P12" s="213"/>
      <c r="Q12" s="263">
        <f>+Klasse!O9</f>
        <v>8.7755980861244023</v>
      </c>
      <c r="R12" s="213"/>
      <c r="S12" s="215"/>
      <c r="T12" s="215"/>
      <c r="U12" s="215"/>
      <c r="V12" s="215"/>
      <c r="W12" s="215"/>
      <c r="X12" s="213"/>
      <c r="Y12" s="215"/>
      <c r="Z12" s="263">
        <f>+Klasse!O9/Klasse!C9</f>
        <v>8.7755980861244023</v>
      </c>
      <c r="AA12" s="214"/>
      <c r="AB12" s="213"/>
      <c r="AC12" s="216"/>
      <c r="AE12" s="29"/>
      <c r="AF12" s="27"/>
      <c r="AG12" s="217"/>
      <c r="AH12" s="28"/>
      <c r="AL12" s="28"/>
      <c r="BD12" s="228"/>
    </row>
    <row r="13" spans="1:68" ht="15" customHeight="1">
      <c r="A13" s="213"/>
      <c r="B13" s="213"/>
      <c r="C13" s="230"/>
      <c r="D13" s="213"/>
      <c r="E13" s="230"/>
      <c r="F13" s="230"/>
      <c r="G13" s="213"/>
      <c r="H13" s="213"/>
      <c r="I13" s="213"/>
      <c r="J13" s="213"/>
      <c r="K13" s="213"/>
      <c r="L13" s="96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6"/>
      <c r="AE13" s="29"/>
      <c r="AF13" s="27"/>
      <c r="AG13" s="217"/>
      <c r="AH13" s="28"/>
      <c r="AL13" s="28"/>
      <c r="BD13" s="228"/>
    </row>
    <row r="14" spans="1:68" ht="15" customHeight="1">
      <c r="A14" s="213"/>
      <c r="B14" s="236">
        <f>+'Ark1'!C1577</f>
        <v>2023</v>
      </c>
      <c r="C14" s="232">
        <f>+'Ark1'!L1577</f>
        <v>1</v>
      </c>
      <c r="D14" s="232" t="s">
        <v>28</v>
      </c>
      <c r="E14" s="232">
        <f>+'Ark1'!D1577</f>
        <v>1</v>
      </c>
      <c r="F14" s="232" t="s">
        <v>554</v>
      </c>
      <c r="G14" s="232">
        <f>+'Ark1'!Q1577</f>
        <v>2</v>
      </c>
      <c r="H14" s="335">
        <f>+'Ark1'!R1577</f>
        <v>2</v>
      </c>
      <c r="I14" s="233">
        <f>+IF(H14=0,"",'Ark1'!AG1577)</f>
        <v>0.25171113082487678</v>
      </c>
      <c r="J14" s="233">
        <f>+IF(H14=0,"",'Ark1'!AH1577)</f>
        <v>0</v>
      </c>
      <c r="K14" s="239">
        <f>+IF(I14=0,"",'Ark1'!AI1577)</f>
        <v>0</v>
      </c>
      <c r="L14" s="96"/>
      <c r="M14" s="263" t="str">
        <f>+IF(K14=0,"",'Ark1'!AJ1577)</f>
        <v/>
      </c>
      <c r="N14" s="263" t="str">
        <f>+IF(K14=0,"",'Ark1'!AK1577)</f>
        <v/>
      </c>
      <c r="O14" s="214"/>
      <c r="P14" s="234">
        <f>+IF(H14=0,"",'Ark1'!T1577)</f>
        <v>5</v>
      </c>
      <c r="Q14" s="32">
        <f>+IF(H14=0,"",'Ark1'!U1577)</f>
        <v>17.450000000000003</v>
      </c>
      <c r="R14" s="213"/>
      <c r="S14" s="235">
        <f>+IF(H14=0,"",'Ark1'!W1577)</f>
        <v>0</v>
      </c>
      <c r="T14" s="235">
        <f>+IF(H14=0,"",'Ark1'!X1577)</f>
        <v>100</v>
      </c>
      <c r="U14" s="235">
        <f>+IF(H14=0,"",'Ark1'!Y1577)</f>
        <v>0</v>
      </c>
      <c r="V14" s="233">
        <f>+IF(H14=0,"",'Ark1'!Z1577)</f>
        <v>1.3499999999999757</v>
      </c>
      <c r="W14" s="233">
        <f>+IF(H14=0,"",'Ark1'!Z1577)</f>
        <v>1.3499999999999757</v>
      </c>
      <c r="X14" s="233">
        <f>+IF(H14=0,"",'Ark1'!AC1577)</f>
        <v>0</v>
      </c>
      <c r="Y14" s="235">
        <f>+IF(H14=0,"",'Ark1'!AE1577)</f>
        <v>0</v>
      </c>
      <c r="Z14" s="37">
        <f t="shared" ref="Z14:Z92" si="3">+IF(H14=0,"",+Q14/C14)</f>
        <v>17.450000000000003</v>
      </c>
      <c r="AA14" s="233">
        <f t="shared" ref="AA14:AA92" si="4">+IF(H14=0,"",G14/H14)</f>
        <v>1</v>
      </c>
      <c r="AB14" s="213"/>
      <c r="AC14" s="216"/>
      <c r="AE14" s="29"/>
      <c r="AF14" s="27"/>
      <c r="AG14" s="217"/>
      <c r="AH14" s="28"/>
      <c r="AL14" s="28"/>
      <c r="BD14" s="228" t="e">
        <f>1+BD10</f>
        <v>#REF!</v>
      </c>
      <c r="BE14" s="28">
        <v>33.825795880149848</v>
      </c>
      <c r="BF14" s="28">
        <f t="shared" si="1"/>
        <v>33.825795880149848</v>
      </c>
      <c r="BG14" s="28">
        <f t="shared" si="1"/>
        <v>33.825795880149848</v>
      </c>
      <c r="BH14" s="28">
        <f t="shared" si="1"/>
        <v>33.825795880149848</v>
      </c>
      <c r="BI14" s="28">
        <f t="shared" si="1"/>
        <v>33.825795880149848</v>
      </c>
      <c r="BJ14" s="28">
        <f t="shared" si="1"/>
        <v>33.825795880149848</v>
      </c>
      <c r="BK14" s="28">
        <f t="shared" si="1"/>
        <v>33.825795880149848</v>
      </c>
      <c r="BL14" s="28">
        <f t="shared" si="1"/>
        <v>33.825795880149848</v>
      </c>
      <c r="BM14" s="28">
        <f t="shared" si="1"/>
        <v>33.825795880149848</v>
      </c>
      <c r="BN14" s="28">
        <f t="shared" si="1"/>
        <v>33.825795880149848</v>
      </c>
      <c r="BO14" s="28">
        <f t="shared" si="1"/>
        <v>33.825795880149848</v>
      </c>
      <c r="BP14" s="28">
        <f t="shared" si="1"/>
        <v>33.825795880149848</v>
      </c>
    </row>
    <row r="15" spans="1:68" ht="15" customHeight="1">
      <c r="A15" s="213"/>
      <c r="B15" s="236">
        <f>+'Ark1'!C1578</f>
        <v>2023</v>
      </c>
      <c r="C15" s="232">
        <f>+'Ark1'!L1578</f>
        <v>1</v>
      </c>
      <c r="D15" s="232" t="s">
        <v>28</v>
      </c>
      <c r="E15" s="232">
        <f>+'Ark1'!D1578</f>
        <v>2</v>
      </c>
      <c r="F15" s="232" t="s">
        <v>555</v>
      </c>
      <c r="G15" s="232">
        <f>+'Ark1'!Q1578</f>
        <v>3</v>
      </c>
      <c r="H15" s="335">
        <f>+'Ark1'!R1578</f>
        <v>4</v>
      </c>
      <c r="I15" s="233">
        <f>+IF(H15=0,"",'Ark1'!AG1578)</f>
        <v>0.13898985199616171</v>
      </c>
      <c r="J15" s="233">
        <f>+IF(H15=0,"",'Ark1'!AH1578)</f>
        <v>0</v>
      </c>
      <c r="K15" s="239">
        <f>+IF(I15=0,"",'Ark1'!AI1578)</f>
        <v>0</v>
      </c>
      <c r="L15" s="96"/>
      <c r="M15" s="263" t="str">
        <f>+IF(K15=0,"",'Ark1'!AJ1578)</f>
        <v/>
      </c>
      <c r="N15" s="263" t="str">
        <f>+IF(K15=0,"",'Ark1'!AK1578)</f>
        <v/>
      </c>
      <c r="O15" s="214"/>
      <c r="P15" s="234">
        <f>+IF(H15=0,"",'Ark1'!T1578)</f>
        <v>2</v>
      </c>
      <c r="Q15" s="32">
        <f>+IF(H15=0,"",'Ark1'!U1578)</f>
        <v>5.9749999999999996</v>
      </c>
      <c r="R15" s="213"/>
      <c r="S15" s="235">
        <f>+IF(H15=0,"",'Ark1'!W1578)</f>
        <v>0</v>
      </c>
      <c r="T15" s="235">
        <f>+IF(H15=0,"",'Ark1'!X1578)</f>
        <v>0</v>
      </c>
      <c r="U15" s="235">
        <f>+IF(H15=0,"",'Ark1'!Y1578)</f>
        <v>0</v>
      </c>
      <c r="V15" s="233">
        <f>+IF(H15=0,"",'Ark1'!Z1578)</f>
        <v>4.4807225979745748</v>
      </c>
      <c r="W15" s="233">
        <f>+IF(H15=0,"",'Ark1'!Z1578)</f>
        <v>4.4807225979745748</v>
      </c>
      <c r="X15" s="233">
        <f>+IF(H15=0,"",'Ark1'!AC1578)</f>
        <v>0</v>
      </c>
      <c r="Y15" s="235">
        <f>+IF(H15=0,"",'Ark1'!AE1578)</f>
        <v>0</v>
      </c>
      <c r="Z15" s="37">
        <f t="shared" si="3"/>
        <v>5.9749999999999996</v>
      </c>
      <c r="AA15" s="233">
        <f t="shared" si="4"/>
        <v>0.75</v>
      </c>
      <c r="AB15" s="213"/>
      <c r="AC15" s="216"/>
      <c r="AE15" s="29"/>
      <c r="AF15" s="27"/>
      <c r="AG15" s="217"/>
      <c r="AH15" s="28"/>
      <c r="AL15" s="28"/>
      <c r="BD15" s="228" t="e">
        <f t="shared" si="2"/>
        <v>#REF!</v>
      </c>
      <c r="BE15" s="28">
        <v>36.800403768506008</v>
      </c>
      <c r="BF15" s="28">
        <f t="shared" si="1"/>
        <v>36.800403768506008</v>
      </c>
      <c r="BG15" s="28">
        <f t="shared" si="1"/>
        <v>36.800403768506008</v>
      </c>
      <c r="BH15" s="28">
        <f t="shared" si="1"/>
        <v>36.800403768506008</v>
      </c>
      <c r="BI15" s="28">
        <f t="shared" si="1"/>
        <v>36.800403768506008</v>
      </c>
      <c r="BJ15" s="28">
        <f t="shared" si="1"/>
        <v>36.800403768506008</v>
      </c>
      <c r="BK15" s="28">
        <f t="shared" si="1"/>
        <v>36.800403768506008</v>
      </c>
      <c r="BL15" s="28">
        <f t="shared" si="1"/>
        <v>36.800403768506008</v>
      </c>
      <c r="BM15" s="28">
        <f t="shared" si="1"/>
        <v>36.800403768506008</v>
      </c>
      <c r="BN15" s="28">
        <f t="shared" si="1"/>
        <v>36.800403768506008</v>
      </c>
      <c r="BO15" s="28">
        <f t="shared" si="1"/>
        <v>36.800403768506008</v>
      </c>
      <c r="BP15" s="28">
        <f t="shared" si="1"/>
        <v>36.800403768506008</v>
      </c>
    </row>
    <row r="16" spans="1:68" ht="15" customHeight="1">
      <c r="A16" s="213"/>
      <c r="B16" s="236">
        <f>+'Ark1'!C1579</f>
        <v>2023</v>
      </c>
      <c r="C16" s="232">
        <f>+'Ark1'!L1579</f>
        <v>1</v>
      </c>
      <c r="D16" s="232" t="s">
        <v>28</v>
      </c>
      <c r="E16" s="232">
        <f>+'Ark1'!D1579</f>
        <v>3</v>
      </c>
      <c r="F16" s="232" t="s">
        <v>556</v>
      </c>
      <c r="G16" s="232">
        <f>+'Ark1'!Q1579</f>
        <v>13</v>
      </c>
      <c r="H16" s="335">
        <f>+'Ark1'!R1579</f>
        <v>23</v>
      </c>
      <c r="I16" s="233">
        <f>+IF(H16=0,"",'Ark1'!AG1579)</f>
        <v>0.28157636066056041</v>
      </c>
      <c r="J16" s="233">
        <f>+IF(H16=0,"",'Ark1'!AH1579)</f>
        <v>0</v>
      </c>
      <c r="K16" s="239">
        <f>+IF(I16=0,"",'Ark1'!AI1579)</f>
        <v>0</v>
      </c>
      <c r="L16" s="96"/>
      <c r="M16" s="263" t="str">
        <f>+IF(K16=0,"",'Ark1'!AJ1579)</f>
        <v/>
      </c>
      <c r="N16" s="263" t="str">
        <f>+IF(K16=0,"",'Ark1'!AK1579)</f>
        <v/>
      </c>
      <c r="O16" s="214"/>
      <c r="P16" s="234">
        <f>+IF(H16=0,"",'Ark1'!T1579)</f>
        <v>2.2608695652173911</v>
      </c>
      <c r="Q16" s="32">
        <f>+IF(H16=0,"",'Ark1'!U1579)</f>
        <v>5.2434782608695665</v>
      </c>
      <c r="R16" s="213"/>
      <c r="S16" s="235">
        <f>+IF(H16=0,"",'Ark1'!W1579)</f>
        <v>0</v>
      </c>
      <c r="T16" s="235">
        <f>+IF(H16=0,"",'Ark1'!X1579)</f>
        <v>4.3478260869565215</v>
      </c>
      <c r="U16" s="235">
        <f>+IF(H16=0,"",'Ark1'!Y1579)</f>
        <v>0</v>
      </c>
      <c r="V16" s="233">
        <f>+IF(H16=0,"",'Ark1'!Z1579)</f>
        <v>3.8213161956214385</v>
      </c>
      <c r="W16" s="233">
        <f>+IF(H16=0,"",'Ark1'!Z1579)</f>
        <v>3.8213161956214385</v>
      </c>
      <c r="X16" s="233">
        <f>+IF(H16=0,"",'Ark1'!AC1579)</f>
        <v>0</v>
      </c>
      <c r="Y16" s="235">
        <f>+IF(H16=0,"",'Ark1'!AE1579)</f>
        <v>0</v>
      </c>
      <c r="Z16" s="37">
        <f t="shared" si="3"/>
        <v>5.2434782608695665</v>
      </c>
      <c r="AA16" s="233">
        <f t="shared" si="4"/>
        <v>0.56521739130434778</v>
      </c>
      <c r="AB16" s="213"/>
      <c r="AC16" s="216"/>
      <c r="AE16" s="29"/>
      <c r="AF16" s="27"/>
      <c r="AG16" s="217"/>
      <c r="AH16" s="28"/>
      <c r="AL16" s="28"/>
      <c r="BD16" s="228" t="e">
        <f t="shared" si="2"/>
        <v>#REF!</v>
      </c>
      <c r="BE16" s="28">
        <v>39.739449541284394</v>
      </c>
      <c r="BF16" s="28">
        <f t="shared" si="1"/>
        <v>39.739449541284394</v>
      </c>
      <c r="BG16" s="28">
        <f t="shared" si="1"/>
        <v>39.739449541284394</v>
      </c>
      <c r="BH16" s="28">
        <f t="shared" si="1"/>
        <v>39.739449541284394</v>
      </c>
      <c r="BI16" s="28">
        <f t="shared" si="1"/>
        <v>39.739449541284394</v>
      </c>
      <c r="BJ16" s="28">
        <f t="shared" si="1"/>
        <v>39.739449541284394</v>
      </c>
      <c r="BK16" s="28">
        <f t="shared" si="1"/>
        <v>39.739449541284394</v>
      </c>
      <c r="BL16" s="28">
        <f t="shared" si="1"/>
        <v>39.739449541284394</v>
      </c>
      <c r="BM16" s="28">
        <f t="shared" si="1"/>
        <v>39.739449541284394</v>
      </c>
      <c r="BN16" s="28">
        <f t="shared" si="1"/>
        <v>39.739449541284394</v>
      </c>
      <c r="BO16" s="28">
        <f t="shared" si="1"/>
        <v>39.739449541284394</v>
      </c>
      <c r="BP16" s="28">
        <f t="shared" si="1"/>
        <v>39.739449541284394</v>
      </c>
    </row>
    <row r="17" spans="1:68" ht="15" customHeight="1">
      <c r="A17" s="213"/>
      <c r="B17" s="236">
        <f>+'Ark1'!C1580</f>
        <v>2023</v>
      </c>
      <c r="C17" s="232">
        <f>+'Ark1'!L1580</f>
        <v>1</v>
      </c>
      <c r="D17" s="232" t="s">
        <v>28</v>
      </c>
      <c r="E17" s="232">
        <f>+'Ark1'!D1580</f>
        <v>4</v>
      </c>
      <c r="F17" s="232" t="s">
        <v>557</v>
      </c>
      <c r="G17" s="232">
        <f>+'Ark1'!Q1580</f>
        <v>10</v>
      </c>
      <c r="H17" s="335">
        <f>+'Ark1'!R1580</f>
        <v>13</v>
      </c>
      <c r="I17" s="233">
        <f>+IF(H17=0,"",'Ark1'!AG1580)</f>
        <v>0.52143469030503931</v>
      </c>
      <c r="J17" s="233">
        <f>+IF(H17=0,"",'Ark1'!AH1580)</f>
        <v>0</v>
      </c>
      <c r="K17" s="239">
        <f>+IF(I17=0,"",'Ark1'!AI1580)</f>
        <v>1</v>
      </c>
      <c r="L17" s="96"/>
      <c r="M17" s="263">
        <f>+IF(K17=0,"",'Ark1'!AJ1580)</f>
        <v>110.1</v>
      </c>
      <c r="N17" s="263">
        <f>+IF(K17=0,"",'Ark1'!AK1580)</f>
        <v>12.063238634864549</v>
      </c>
      <c r="O17" s="214"/>
      <c r="P17" s="234">
        <f>+IF(H17=0,"",'Ark1'!T1580)</f>
        <v>2.7692307692307705</v>
      </c>
      <c r="Q17" s="32">
        <f>+IF(H17=0,"",'Ark1'!U1580)</f>
        <v>10.769230769230772</v>
      </c>
      <c r="R17" s="213"/>
      <c r="S17" s="235">
        <f>+IF(H17=0,"",'Ark1'!W1580)</f>
        <v>0</v>
      </c>
      <c r="T17" s="235">
        <f>+IF(H17=0,"",'Ark1'!X1580)</f>
        <v>23.07692307692308</v>
      </c>
      <c r="U17" s="235">
        <f>+IF(H17=0,"",'Ark1'!Y1580)</f>
        <v>0</v>
      </c>
      <c r="V17" s="233">
        <f>+IF(H17=0,"",'Ark1'!Z1580)</f>
        <v>5.0883554265347408</v>
      </c>
      <c r="W17" s="233">
        <f>+IF(H17=0,"",'Ark1'!Z1580)</f>
        <v>5.0883554265347408</v>
      </c>
      <c r="X17" s="233">
        <f>+IF(H17=0,"",'Ark1'!AC1580)</f>
        <v>0</v>
      </c>
      <c r="Y17" s="235">
        <f>+IF(H17=0,"",'Ark1'!AE1580)</f>
        <v>0</v>
      </c>
      <c r="Z17" s="37">
        <f t="shared" si="3"/>
        <v>10.769230769230772</v>
      </c>
      <c r="AA17" s="233">
        <f t="shared" si="4"/>
        <v>0.76923076923076927</v>
      </c>
      <c r="AB17" s="213"/>
      <c r="AC17" s="216"/>
      <c r="AE17" s="29"/>
      <c r="AF17" s="27"/>
      <c r="AG17" s="217"/>
      <c r="AH17" s="28"/>
      <c r="AL17" s="28"/>
      <c r="BD17" s="228" t="e">
        <f t="shared" si="2"/>
        <v>#REF!</v>
      </c>
      <c r="BE17" s="28">
        <v>41.835593220338978</v>
      </c>
      <c r="BF17" s="28">
        <f t="shared" si="1"/>
        <v>41.835593220338978</v>
      </c>
      <c r="BG17" s="28">
        <f t="shared" si="1"/>
        <v>41.835593220338978</v>
      </c>
      <c r="BH17" s="28">
        <f t="shared" si="1"/>
        <v>41.835593220338978</v>
      </c>
      <c r="BI17" s="28">
        <f t="shared" si="1"/>
        <v>41.835593220338978</v>
      </c>
      <c r="BJ17" s="28">
        <f t="shared" si="1"/>
        <v>41.835593220338978</v>
      </c>
      <c r="BK17" s="28">
        <f t="shared" si="1"/>
        <v>41.835593220338978</v>
      </c>
      <c r="BL17" s="28">
        <f t="shared" si="1"/>
        <v>41.835593220338978</v>
      </c>
      <c r="BM17" s="28">
        <f t="shared" si="1"/>
        <v>41.835593220338978</v>
      </c>
      <c r="BN17" s="28">
        <f t="shared" si="1"/>
        <v>41.835593220338978</v>
      </c>
      <c r="BO17" s="28">
        <f t="shared" si="1"/>
        <v>41.835593220338978</v>
      </c>
      <c r="BP17" s="28">
        <f t="shared" si="1"/>
        <v>41.835593220338978</v>
      </c>
    </row>
    <row r="18" spans="1:68" ht="15" customHeight="1">
      <c r="A18" s="213"/>
      <c r="B18" s="236">
        <f>+'Ark1'!C1581</f>
        <v>2023</v>
      </c>
      <c r="C18" s="232">
        <f>+'Ark1'!L1581</f>
        <v>1</v>
      </c>
      <c r="D18" s="232" t="s">
        <v>28</v>
      </c>
      <c r="E18" s="232">
        <f>+'Ark1'!D1581</f>
        <v>5</v>
      </c>
      <c r="F18" s="232" t="s">
        <v>453</v>
      </c>
      <c r="G18" s="232">
        <f>+'Ark1'!Q1581</f>
        <v>5</v>
      </c>
      <c r="H18" s="335">
        <f>+'Ark1'!R1581</f>
        <v>14</v>
      </c>
      <c r="I18" s="233">
        <f>+IF(H18=0,"",'Ark1'!AG1581)</f>
        <v>0.39163748806329857</v>
      </c>
      <c r="J18" s="233">
        <f>+IF(H18=0,"",'Ark1'!AH1581)</f>
        <v>0</v>
      </c>
      <c r="K18" s="239">
        <f>+IF(I18=0,"",'Ark1'!AI1581)</f>
        <v>0</v>
      </c>
      <c r="L18" s="96"/>
      <c r="M18" s="263" t="str">
        <f>+IF(K18=0,"",'Ark1'!AJ1581)</f>
        <v/>
      </c>
      <c r="N18" s="263" t="str">
        <f>+IF(K18=0,"",'Ark1'!AK1581)</f>
        <v/>
      </c>
      <c r="O18" s="214"/>
      <c r="P18" s="234">
        <f>+IF(H18=0,"",'Ark1'!T1581)</f>
        <v>2</v>
      </c>
      <c r="Q18" s="32">
        <f>+IF(H18=0,"",'Ark1'!U1581)</f>
        <v>4.9214285714285699</v>
      </c>
      <c r="R18" s="213"/>
      <c r="S18" s="235">
        <f>+IF(H18=0,"",'Ark1'!W1581)</f>
        <v>0</v>
      </c>
      <c r="T18" s="235">
        <f>+IF(H18=0,"",'Ark1'!X1581)</f>
        <v>0</v>
      </c>
      <c r="U18" s="235">
        <f>+IF(H18=0,"",'Ark1'!Y1581)</f>
        <v>0</v>
      </c>
      <c r="V18" s="233">
        <f>+IF(H18=0,"",'Ark1'!Z1581)</f>
        <v>2.6202994843634033</v>
      </c>
      <c r="W18" s="233">
        <f>+IF(H18=0,"",'Ark1'!Z1581)</f>
        <v>2.6202994843634033</v>
      </c>
      <c r="X18" s="233">
        <f>+IF(H18=0,"",'Ark1'!AC1581)</f>
        <v>0</v>
      </c>
      <c r="Y18" s="235">
        <f>+IF(H18=0,"",'Ark1'!AE1581)</f>
        <v>0</v>
      </c>
      <c r="Z18" s="37">
        <f t="shared" si="3"/>
        <v>4.9214285714285699</v>
      </c>
      <c r="AA18" s="233">
        <f t="shared" si="4"/>
        <v>0.35714285714285715</v>
      </c>
      <c r="AB18" s="213"/>
      <c r="AC18" s="216"/>
      <c r="AE18" s="29"/>
      <c r="AF18" s="27"/>
      <c r="AG18" s="217"/>
      <c r="AH18" s="28"/>
      <c r="AL18" s="28"/>
      <c r="BD18" s="228" t="e">
        <f t="shared" si="2"/>
        <v>#REF!</v>
      </c>
      <c r="BE18" s="28">
        <v>46.533333333333317</v>
      </c>
      <c r="BF18" s="28">
        <f t="shared" si="1"/>
        <v>46.533333333333317</v>
      </c>
      <c r="BG18" s="28">
        <f t="shared" si="1"/>
        <v>46.533333333333317</v>
      </c>
      <c r="BH18" s="28">
        <f t="shared" si="1"/>
        <v>46.533333333333317</v>
      </c>
      <c r="BI18" s="28">
        <f t="shared" si="1"/>
        <v>46.533333333333317</v>
      </c>
      <c r="BJ18" s="28">
        <f t="shared" si="1"/>
        <v>46.533333333333317</v>
      </c>
      <c r="BK18" s="28">
        <f t="shared" si="1"/>
        <v>46.533333333333317</v>
      </c>
      <c r="BL18" s="28">
        <f t="shared" si="1"/>
        <v>46.533333333333317</v>
      </c>
      <c r="BM18" s="28">
        <f t="shared" si="1"/>
        <v>46.533333333333317</v>
      </c>
      <c r="BN18" s="28">
        <f t="shared" si="1"/>
        <v>46.533333333333317</v>
      </c>
      <c r="BO18" s="28">
        <f t="shared" si="1"/>
        <v>46.533333333333317</v>
      </c>
      <c r="BP18" s="28">
        <f t="shared" si="1"/>
        <v>46.533333333333317</v>
      </c>
    </row>
    <row r="19" spans="1:68" ht="15" customHeight="1">
      <c r="A19" s="213"/>
      <c r="B19" s="236">
        <f>+'Ark1'!C1582</f>
        <v>2023</v>
      </c>
      <c r="C19" s="232">
        <f>+'Ark1'!L1582</f>
        <v>1</v>
      </c>
      <c r="D19" s="232" t="s">
        <v>28</v>
      </c>
      <c r="E19" s="232">
        <f>+'Ark1'!D1582</f>
        <v>6</v>
      </c>
      <c r="F19" s="232" t="s">
        <v>558</v>
      </c>
      <c r="G19" s="232">
        <f>+'Ark1'!Q1582</f>
        <v>13</v>
      </c>
      <c r="H19" s="335">
        <f>+'Ark1'!R1582</f>
        <v>21</v>
      </c>
      <c r="I19" s="233">
        <f>+IF(H19=0,"",'Ark1'!AG1582)</f>
        <v>0.65863998643378019</v>
      </c>
      <c r="J19" s="233">
        <f>+IF(H19=0,"",'Ark1'!AH1582)</f>
        <v>0</v>
      </c>
      <c r="K19" s="239">
        <f>+IF(I19=0,"",'Ark1'!AI1582)</f>
        <v>4</v>
      </c>
      <c r="L19" s="96"/>
      <c r="M19" s="263">
        <f>+IF(K19=0,"",'Ark1'!AJ1582)</f>
        <v>114.625</v>
      </c>
      <c r="N19" s="263">
        <f>+IF(K19=0,"",'Ark1'!AK1582)</f>
        <v>10.597423215768471</v>
      </c>
      <c r="O19" s="214"/>
      <c r="P19" s="234">
        <f>+IF(H19=0,"",'Ark1'!T1582)</f>
        <v>2.0476190476190474</v>
      </c>
      <c r="Q19" s="32">
        <f>+IF(H19=0,"",'Ark1'!U1582)</f>
        <v>9.2476190476190432</v>
      </c>
      <c r="R19" s="213"/>
      <c r="S19" s="235">
        <f>+IF(H19=0,"",'Ark1'!W1582)</f>
        <v>0</v>
      </c>
      <c r="T19" s="235">
        <f>+IF(H19=0,"",'Ark1'!X1582)</f>
        <v>19.047619047619055</v>
      </c>
      <c r="U19" s="235">
        <f>+IF(H19=0,"",'Ark1'!Y1582)</f>
        <v>0</v>
      </c>
      <c r="V19" s="233">
        <f>+IF(H19=0,"",'Ark1'!Z1582)</f>
        <v>5.5943525135042655</v>
      </c>
      <c r="W19" s="233">
        <f>+IF(H19=0,"",'Ark1'!Z1582)</f>
        <v>5.5943525135042655</v>
      </c>
      <c r="X19" s="233">
        <f>+IF(H19=0,"",'Ark1'!AC1582)</f>
        <v>0</v>
      </c>
      <c r="Y19" s="235">
        <f>+IF(H19=0,"",'Ark1'!AE1582)</f>
        <v>0</v>
      </c>
      <c r="Z19" s="37">
        <f t="shared" si="3"/>
        <v>9.2476190476190432</v>
      </c>
      <c r="AA19" s="233">
        <f t="shared" si="4"/>
        <v>0.61904761904761907</v>
      </c>
      <c r="AB19" s="213"/>
      <c r="AC19" s="216"/>
      <c r="AE19" s="29"/>
      <c r="AF19" s="27"/>
      <c r="AG19" s="217"/>
      <c r="AH19" s="28"/>
      <c r="AI19" s="236"/>
      <c r="AJ19" s="236"/>
      <c r="AK19" s="236"/>
      <c r="AL19" s="28"/>
      <c r="BD19" s="228" t="e">
        <f t="shared" si="2"/>
        <v>#REF!</v>
      </c>
      <c r="BE19" s="28">
        <v>57.45</v>
      </c>
      <c r="BF19" s="28">
        <f t="shared" si="1"/>
        <v>57.45</v>
      </c>
      <c r="BG19" s="28">
        <f t="shared" si="1"/>
        <v>57.45</v>
      </c>
      <c r="BH19" s="28">
        <f t="shared" si="1"/>
        <v>57.45</v>
      </c>
      <c r="BI19" s="28">
        <f t="shared" si="1"/>
        <v>57.45</v>
      </c>
      <c r="BJ19" s="28">
        <f t="shared" si="1"/>
        <v>57.45</v>
      </c>
      <c r="BK19" s="28">
        <f t="shared" si="1"/>
        <v>57.45</v>
      </c>
      <c r="BL19" s="28">
        <f t="shared" si="1"/>
        <v>57.45</v>
      </c>
      <c r="BM19" s="28">
        <f t="shared" si="1"/>
        <v>57.45</v>
      </c>
      <c r="BN19" s="28">
        <f t="shared" si="1"/>
        <v>57.45</v>
      </c>
      <c r="BO19" s="28">
        <f t="shared" si="1"/>
        <v>57.45</v>
      </c>
      <c r="BP19" s="28">
        <f t="shared" si="1"/>
        <v>57.45</v>
      </c>
    </row>
    <row r="20" spans="1:68" ht="15" customHeight="1">
      <c r="A20" s="213"/>
      <c r="B20" s="236">
        <f>+'Ark1'!C1583</f>
        <v>2023</v>
      </c>
      <c r="C20" s="232">
        <f>+'Ark1'!L1583</f>
        <v>1</v>
      </c>
      <c r="D20" s="232" t="s">
        <v>28</v>
      </c>
      <c r="E20" s="232">
        <f>+'Ark1'!D1583</f>
        <v>7</v>
      </c>
      <c r="F20" s="232" t="s">
        <v>559</v>
      </c>
      <c r="G20" s="232">
        <f>+'Ark1'!Q1583</f>
        <v>1</v>
      </c>
      <c r="H20" s="335">
        <f>+'Ark1'!R1583</f>
        <v>2</v>
      </c>
      <c r="I20" s="233">
        <f>+IF(H20=0,"",'Ark1'!AG1583)</f>
        <v>0.64544189283228948</v>
      </c>
      <c r="J20" s="233">
        <f>+IF(H20=0,"",'Ark1'!AH1583)</f>
        <v>0</v>
      </c>
      <c r="K20" s="239">
        <f>+IF(I20=0,"",'Ark1'!AI1583)</f>
        <v>2</v>
      </c>
      <c r="L20" s="96"/>
      <c r="M20" s="263">
        <f>+IF(K20=0,"",'Ark1'!AJ1583)</f>
        <v>116.05</v>
      </c>
      <c r="N20" s="263">
        <f>+IF(K20=0,"",'Ark1'!AK1583)</f>
        <v>11.865040687227861</v>
      </c>
      <c r="O20" s="214"/>
      <c r="P20" s="234">
        <f>+IF(H20=0,"",'Ark1'!T1583)</f>
        <v>3</v>
      </c>
      <c r="Q20" s="32">
        <f>+IF(H20=0,"",'Ark1'!U1583)</f>
        <v>18.55</v>
      </c>
      <c r="R20" s="213"/>
      <c r="S20" s="235">
        <f>+IF(H20=0,"",'Ark1'!W1583)</f>
        <v>0</v>
      </c>
      <c r="T20" s="235">
        <f>+IF(H20=0,"",'Ark1'!X1583)</f>
        <v>100</v>
      </c>
      <c r="U20" s="235">
        <f>+IF(H20=0,"",'Ark1'!Y1583)</f>
        <v>0</v>
      </c>
      <c r="V20" s="233">
        <f>+IF(H20=0,"",'Ark1'!Z1583)</f>
        <v>1.3500000000000176</v>
      </c>
      <c r="W20" s="233">
        <f>+IF(H20=0,"",'Ark1'!Z1583)</f>
        <v>1.3500000000000176</v>
      </c>
      <c r="X20" s="233">
        <f>+IF(H20=0,"",'Ark1'!AC1583)</f>
        <v>0</v>
      </c>
      <c r="Y20" s="235">
        <f>+IF(H20=0,"",'Ark1'!AE1583)</f>
        <v>0</v>
      </c>
      <c r="Z20" s="37">
        <f t="shared" si="3"/>
        <v>18.55</v>
      </c>
      <c r="AA20" s="233">
        <f t="shared" si="4"/>
        <v>0.5</v>
      </c>
      <c r="AB20" s="213"/>
      <c r="AC20" s="216"/>
      <c r="AE20" s="29"/>
      <c r="AF20" s="27"/>
      <c r="AG20" s="217"/>
      <c r="AH20" s="28"/>
      <c r="AI20" s="236"/>
      <c r="AJ20" s="236"/>
      <c r="AK20" s="236"/>
      <c r="AL20" s="28"/>
      <c r="BD20" s="228" t="e">
        <f t="shared" si="2"/>
        <v>#REF!</v>
      </c>
      <c r="BE20" s="28">
        <v>0</v>
      </c>
      <c r="BF20" s="28">
        <f t="shared" si="1"/>
        <v>0</v>
      </c>
      <c r="BG20" s="28">
        <f t="shared" si="1"/>
        <v>0</v>
      </c>
      <c r="BH20" s="28">
        <f t="shared" si="1"/>
        <v>0</v>
      </c>
      <c r="BI20" s="28">
        <f t="shared" si="1"/>
        <v>0</v>
      </c>
      <c r="BJ20" s="28">
        <f t="shared" si="1"/>
        <v>0</v>
      </c>
      <c r="BK20" s="28">
        <f t="shared" si="1"/>
        <v>0</v>
      </c>
      <c r="BL20" s="28">
        <f t="shared" si="1"/>
        <v>0</v>
      </c>
      <c r="BM20" s="28">
        <f t="shared" si="1"/>
        <v>0</v>
      </c>
      <c r="BN20" s="28">
        <f t="shared" si="1"/>
        <v>0</v>
      </c>
      <c r="BO20" s="28">
        <f t="shared" si="1"/>
        <v>0</v>
      </c>
      <c r="BP20" s="28">
        <f t="shared" si="1"/>
        <v>0</v>
      </c>
    </row>
    <row r="21" spans="1:68" ht="15" customHeight="1">
      <c r="A21" s="213"/>
      <c r="B21" s="236">
        <f>+'Ark1'!C1584</f>
        <v>2023</v>
      </c>
      <c r="C21" s="232">
        <f>+'Ark1'!L1584</f>
        <v>1</v>
      </c>
      <c r="D21" s="232" t="s">
        <v>28</v>
      </c>
      <c r="E21" s="232">
        <f>+'Ark1'!D1584</f>
        <v>8</v>
      </c>
      <c r="F21" s="232" t="s">
        <v>560</v>
      </c>
      <c r="G21" s="232">
        <f>+'Ark1'!Q1584</f>
        <v>10</v>
      </c>
      <c r="H21" s="335">
        <f>+'Ark1'!R1584</f>
        <v>31</v>
      </c>
      <c r="I21" s="233">
        <f>+IF(H21=0,"",'Ark1'!AG1584)</f>
        <v>1.0672635557069405</v>
      </c>
      <c r="J21" s="233">
        <f>+IF(H21=0,"",'Ark1'!AH1584)</f>
        <v>0</v>
      </c>
      <c r="K21" s="239">
        <f>+IF(I21=0,"",'Ark1'!AI1584)</f>
        <v>2</v>
      </c>
      <c r="L21" s="96"/>
      <c r="M21" s="263">
        <f>+IF(K21=0,"",'Ark1'!AJ1584)</f>
        <v>98</v>
      </c>
      <c r="N21" s="263">
        <f>+IF(K21=0,"",'Ark1'!AK1584)</f>
        <v>10.646446972187539</v>
      </c>
      <c r="O21" s="214"/>
      <c r="P21" s="234">
        <f>+IF(H21=0,"",'Ark1'!T1584)</f>
        <v>2.096774193548387</v>
      </c>
      <c r="Q21" s="32">
        <f>+IF(H21=0,"",'Ark1'!U1584)</f>
        <v>6.3677419354838722</v>
      </c>
      <c r="R21" s="213"/>
      <c r="S21" s="235">
        <f>+IF(H21=0,"",'Ark1'!W1584)</f>
        <v>0</v>
      </c>
      <c r="T21" s="235">
        <f>+IF(H21=0,"",'Ark1'!X1584)</f>
        <v>3.2258064516129026</v>
      </c>
      <c r="U21" s="235">
        <f>+IF(H21=0,"",'Ark1'!Y1584)</f>
        <v>0</v>
      </c>
      <c r="V21" s="233">
        <f>+IF(H21=0,"",'Ark1'!Z1584)</f>
        <v>3.5302734150509645</v>
      </c>
      <c r="W21" s="233">
        <f>+IF(H21=0,"",'Ark1'!Z1584)</f>
        <v>3.5302734150509645</v>
      </c>
      <c r="X21" s="233">
        <f>+IF(H21=0,"",'Ark1'!AC1584)</f>
        <v>0</v>
      </c>
      <c r="Y21" s="235">
        <f>+IF(H21=0,"",'Ark1'!AE1584)</f>
        <v>0</v>
      </c>
      <c r="Z21" s="37">
        <f t="shared" si="3"/>
        <v>6.3677419354838722</v>
      </c>
      <c r="AA21" s="233">
        <f t="shared" si="4"/>
        <v>0.32258064516129031</v>
      </c>
      <c r="AB21" s="213"/>
      <c r="AC21" s="216"/>
      <c r="AE21" s="29"/>
      <c r="AF21" s="27"/>
      <c r="AG21" s="217"/>
      <c r="AH21" s="28"/>
      <c r="AI21" s="236"/>
      <c r="AJ21" s="236"/>
      <c r="AK21" s="236"/>
      <c r="AL21" s="28"/>
      <c r="BD21" s="228"/>
    </row>
    <row r="22" spans="1:68" ht="15" customHeight="1">
      <c r="A22" s="213"/>
      <c r="B22" s="236">
        <f>+'Ark1'!C1585</f>
        <v>2023</v>
      </c>
      <c r="C22" s="232">
        <f>+'Ark1'!L1585</f>
        <v>1</v>
      </c>
      <c r="D22" s="232" t="s">
        <v>28</v>
      </c>
      <c r="E22" s="232">
        <f>+'Ark1'!D1585</f>
        <v>9</v>
      </c>
      <c r="F22" s="232" t="s">
        <v>561</v>
      </c>
      <c r="G22" s="232">
        <f>+'Ark1'!Q1585</f>
        <v>13</v>
      </c>
      <c r="H22" s="335">
        <f>+'Ark1'!R1585</f>
        <v>34</v>
      </c>
      <c r="I22" s="233">
        <f>+IF(H22=0,"",'Ark1'!AG1585)</f>
        <v>0.72249551678578716</v>
      </c>
      <c r="J22" s="233">
        <f>+IF(H22=0,"",'Ark1'!AH1585)</f>
        <v>0</v>
      </c>
      <c r="K22" s="239">
        <f>+IF(I22=0,"",'Ark1'!AI1585)</f>
        <v>4</v>
      </c>
      <c r="L22" s="96"/>
      <c r="M22" s="263">
        <f>+IF(K22=0,"",'Ark1'!AJ1585)</f>
        <v>94.425000000000011</v>
      </c>
      <c r="N22" s="263">
        <f>+IF(K22=0,"",'Ark1'!AK1585)</f>
        <v>11.40960848008997</v>
      </c>
      <c r="O22" s="214"/>
      <c r="P22" s="234">
        <f>+IF(H22=0,"",'Ark1'!T1585)</f>
        <v>2.2647058823529407</v>
      </c>
      <c r="Q22" s="32">
        <f>+IF(H22=0,"",'Ark1'!U1585)</f>
        <v>7.3823529411764701</v>
      </c>
      <c r="R22" s="213"/>
      <c r="S22" s="235">
        <f>+IF(H22=0,"",'Ark1'!W1585)</f>
        <v>0</v>
      </c>
      <c r="T22" s="235">
        <f>+IF(H22=0,"",'Ark1'!X1585)</f>
        <v>8.8235294117647047</v>
      </c>
      <c r="U22" s="235">
        <f>+IF(H22=0,"",'Ark1'!Y1585)</f>
        <v>0</v>
      </c>
      <c r="V22" s="233">
        <f>+IF(H22=0,"",'Ark1'!Z1585)</f>
        <v>4.9362685709799345</v>
      </c>
      <c r="W22" s="233">
        <f>+IF(H22=0,"",'Ark1'!Z1585)</f>
        <v>4.9362685709799345</v>
      </c>
      <c r="X22" s="233">
        <f>+IF(H22=0,"",'Ark1'!AC1585)</f>
        <v>0</v>
      </c>
      <c r="Y22" s="235">
        <f>+IF(H22=0,"",'Ark1'!AE1585)</f>
        <v>0</v>
      </c>
      <c r="Z22" s="37">
        <f t="shared" si="3"/>
        <v>7.3823529411764701</v>
      </c>
      <c r="AA22" s="233">
        <f t="shared" si="4"/>
        <v>0.38235294117647056</v>
      </c>
      <c r="AB22" s="213"/>
      <c r="AC22" s="216"/>
      <c r="AE22" s="29"/>
      <c r="AF22" s="27"/>
      <c r="AG22" s="217"/>
      <c r="AH22" s="28"/>
      <c r="AI22" s="236"/>
      <c r="AJ22" s="236"/>
      <c r="AK22" s="236"/>
      <c r="AL22" s="28"/>
      <c r="BD22" s="228"/>
    </row>
    <row r="23" spans="1:68" ht="15" customHeight="1">
      <c r="A23" s="213"/>
      <c r="B23" s="236">
        <f>+'Ark1'!C1586</f>
        <v>2023</v>
      </c>
      <c r="C23" s="232">
        <f>+'Ark1'!L1586</f>
        <v>1</v>
      </c>
      <c r="D23" s="232" t="s">
        <v>28</v>
      </c>
      <c r="E23" s="232">
        <f>+'Ark1'!D1586</f>
        <v>10</v>
      </c>
      <c r="F23" s="232" t="s">
        <v>562</v>
      </c>
      <c r="G23" s="232">
        <f>+'Ark1'!Q1586</f>
        <v>26</v>
      </c>
      <c r="H23" s="335">
        <f>+'Ark1'!R1586</f>
        <v>49</v>
      </c>
      <c r="I23" s="233">
        <f>+IF(H23=0,"",'Ark1'!AG1586)</f>
        <v>0.88469650808530642</v>
      </c>
      <c r="J23" s="233">
        <f>+IF(H23=0,"",'Ark1'!AH1586)</f>
        <v>0</v>
      </c>
      <c r="K23" s="239">
        <f>+IF(I23=0,"",'Ark1'!AI1586)</f>
        <v>12</v>
      </c>
      <c r="L23" s="96"/>
      <c r="M23" s="263">
        <f>+IF(K23=0,"",'Ark1'!AJ1586)</f>
        <v>111.41666666666664</v>
      </c>
      <c r="N23" s="263">
        <f>+IF(K23=0,"",'Ark1'!AK1586)</f>
        <v>13.28280300177042</v>
      </c>
      <c r="O23" s="214"/>
      <c r="P23" s="234">
        <f>+IF(H23=0,"",'Ark1'!T1586)</f>
        <v>2.1020408163265305</v>
      </c>
      <c r="Q23" s="32">
        <f>+IF(H23=0,"",'Ark1'!U1586)</f>
        <v>13.251020408163264</v>
      </c>
      <c r="R23" s="213"/>
      <c r="S23" s="235">
        <f>+IF(H23=0,"",'Ark1'!W1586)</f>
        <v>0</v>
      </c>
      <c r="T23" s="235">
        <f>+IF(H23=0,"",'Ark1'!X1586)</f>
        <v>42.857142857142847</v>
      </c>
      <c r="U23" s="235">
        <f>+IF(H23=0,"",'Ark1'!Y1586)</f>
        <v>2.0408163265306123</v>
      </c>
      <c r="V23" s="233">
        <f>+IF(H23=0,"",'Ark1'!Z1586)</f>
        <v>5.7602126678774095</v>
      </c>
      <c r="W23" s="233">
        <f>+IF(H23=0,"",'Ark1'!Z1586)</f>
        <v>5.7602126678774095</v>
      </c>
      <c r="X23" s="233">
        <f>+IF(H23=0,"",'Ark1'!AC1586)</f>
        <v>0</v>
      </c>
      <c r="Y23" s="235">
        <f>+IF(H23=0,"",'Ark1'!AE1586)</f>
        <v>0</v>
      </c>
      <c r="Z23" s="37">
        <f t="shared" si="3"/>
        <v>13.251020408163264</v>
      </c>
      <c r="AA23" s="233">
        <f t="shared" si="4"/>
        <v>0.53061224489795922</v>
      </c>
      <c r="AB23" s="213"/>
      <c r="AC23" s="216"/>
      <c r="AE23" s="29"/>
      <c r="AF23" s="27"/>
      <c r="AG23" s="217"/>
      <c r="AH23" s="28"/>
      <c r="AI23" s="236"/>
      <c r="AJ23" s="236"/>
      <c r="AK23" s="236"/>
      <c r="AL23" s="28"/>
      <c r="BD23" s="228"/>
    </row>
    <row r="24" spans="1:68" ht="15" customHeight="1">
      <c r="A24" s="213"/>
      <c r="B24" s="236">
        <f>+'Ark1'!C1587</f>
        <v>2023</v>
      </c>
      <c r="C24" s="232">
        <f>+'Ark1'!L1587</f>
        <v>1</v>
      </c>
      <c r="D24" s="232" t="s">
        <v>28</v>
      </c>
      <c r="E24" s="232">
        <f>+'Ark1'!D1587</f>
        <v>11</v>
      </c>
      <c r="F24" s="232" t="s">
        <v>563</v>
      </c>
      <c r="G24" s="232">
        <f>+'Ark1'!Q1587</f>
        <v>5</v>
      </c>
      <c r="H24" s="335">
        <f>+'Ark1'!R1587</f>
        <v>12</v>
      </c>
      <c r="I24" s="233">
        <f>+IF(H24=0,"",'Ark1'!AG1587)</f>
        <v>0.20736607509798832</v>
      </c>
      <c r="J24" s="233">
        <f>+IF(H24=0,"",'Ark1'!AH1587)</f>
        <v>0</v>
      </c>
      <c r="K24" s="239">
        <f>+IF(I24=0,"",'Ark1'!AI1587)</f>
        <v>3</v>
      </c>
      <c r="L24" s="96"/>
      <c r="M24" s="263">
        <f>+IF(K24=0,"",'Ark1'!AJ1587)</f>
        <v>94.3</v>
      </c>
      <c r="N24" s="263">
        <f>+IF(K24=0,"",'Ark1'!AK1587)</f>
        <v>10.3380502999591</v>
      </c>
      <c r="O24" s="214"/>
      <c r="P24" s="234">
        <f>+IF(H24=0,"",'Ark1'!T1587)</f>
        <v>2</v>
      </c>
      <c r="Q24" s="32">
        <f>+IF(H24=0,"",'Ark1'!U1587)</f>
        <v>7.3583333333333316</v>
      </c>
      <c r="R24" s="213"/>
      <c r="S24" s="235">
        <f>+IF(H24=0,"",'Ark1'!W1587)</f>
        <v>0</v>
      </c>
      <c r="T24" s="235">
        <f>+IF(H24=0,"",'Ark1'!X1587)</f>
        <v>16.666666666666671</v>
      </c>
      <c r="U24" s="235">
        <f>+IF(H24=0,"",'Ark1'!Y1587)</f>
        <v>8.3333333333333357</v>
      </c>
      <c r="V24" s="233">
        <f>+IF(H24=0,"",'Ark1'!Z1587)</f>
        <v>6.7144692435234408</v>
      </c>
      <c r="W24" s="233">
        <f>+IF(H24=0,"",'Ark1'!Z1587)</f>
        <v>6.7144692435234408</v>
      </c>
      <c r="X24" s="233">
        <f>+IF(H24=0,"",'Ark1'!AC1587)</f>
        <v>0</v>
      </c>
      <c r="Y24" s="235">
        <f>+IF(H24=0,"",'Ark1'!AE1587)</f>
        <v>0</v>
      </c>
      <c r="Z24" s="37">
        <f t="shared" si="3"/>
        <v>7.3583333333333316</v>
      </c>
      <c r="AA24" s="233">
        <f t="shared" si="4"/>
        <v>0.41666666666666669</v>
      </c>
      <c r="AB24" s="213"/>
      <c r="AC24" s="216"/>
      <c r="AE24" s="29"/>
      <c r="AF24" s="27"/>
      <c r="AG24" s="217"/>
      <c r="AH24" s="28"/>
      <c r="AI24" s="236"/>
      <c r="AJ24" s="236"/>
      <c r="AK24" s="236"/>
      <c r="AL24" s="28"/>
    </row>
    <row r="25" spans="1:68" ht="15" customHeight="1">
      <c r="A25" s="213"/>
      <c r="B25" s="236">
        <f>+'Ark1'!C1588</f>
        <v>2023</v>
      </c>
      <c r="C25" s="232">
        <f>+'Ark1'!L1588</f>
        <v>1</v>
      </c>
      <c r="D25" s="232" t="s">
        <v>28</v>
      </c>
      <c r="E25" s="232">
        <f>+'Ark1'!D1588</f>
        <v>12</v>
      </c>
      <c r="F25" s="232" t="s">
        <v>564</v>
      </c>
      <c r="G25" s="232">
        <f>+'Ark1'!Q1588</f>
        <v>2</v>
      </c>
      <c r="H25" s="335">
        <f>+'Ark1'!R1588</f>
        <v>4</v>
      </c>
      <c r="I25" s="233">
        <f>+IF(H25=0,"",'Ark1'!AG1588)</f>
        <v>0.34870916432154664</v>
      </c>
      <c r="J25" s="233">
        <f>+IF(H25=0,"",'Ark1'!AH1588)</f>
        <v>0</v>
      </c>
      <c r="K25" s="239">
        <f>+IF(I25=0,"",'Ark1'!AI1588)</f>
        <v>0</v>
      </c>
      <c r="L25" s="96"/>
      <c r="M25" s="263" t="str">
        <f>+IF(K25=0,"",'Ark1'!AJ1588)</f>
        <v/>
      </c>
      <c r="N25" s="263" t="str">
        <f>+IF(K25=0,"",'Ark1'!AK1588)</f>
        <v/>
      </c>
      <c r="O25" s="214"/>
      <c r="P25" s="234">
        <f>+IF(H25=0,"",'Ark1'!T1588)</f>
        <v>2</v>
      </c>
      <c r="Q25" s="32">
        <f>+IF(H25=0,"",'Ark1'!U1588)</f>
        <v>7.125</v>
      </c>
      <c r="R25" s="213"/>
      <c r="S25" s="235">
        <f>+IF(H25=0,"",'Ark1'!W1588)</f>
        <v>0</v>
      </c>
      <c r="T25" s="235">
        <f>+IF(H25=0,"",'Ark1'!X1588)</f>
        <v>0</v>
      </c>
      <c r="U25" s="235">
        <f>+IF(H25=0,"",'Ark1'!Y1588)</f>
        <v>0</v>
      </c>
      <c r="V25" s="233">
        <f>+IF(H25=0,"",'Ark1'!Z1588)</f>
        <v>2.0474068965401098</v>
      </c>
      <c r="W25" s="233">
        <f>+IF(H25=0,"",'Ark1'!Z1588)</f>
        <v>2.0474068965401098</v>
      </c>
      <c r="X25" s="233">
        <f>+IF(H25=0,"",'Ark1'!AC1588)</f>
        <v>0</v>
      </c>
      <c r="Y25" s="235">
        <f>+IF(H25=0,"",'Ark1'!AE1588)</f>
        <v>0</v>
      </c>
      <c r="Z25" s="37">
        <f t="shared" si="3"/>
        <v>7.125</v>
      </c>
      <c r="AA25" s="233">
        <f t="shared" si="4"/>
        <v>0.5</v>
      </c>
      <c r="AB25" s="213"/>
      <c r="AC25" s="216"/>
      <c r="AE25" s="29"/>
      <c r="AF25" s="27"/>
      <c r="AG25" s="217"/>
      <c r="AH25" s="28"/>
      <c r="AI25" s="236"/>
      <c r="AJ25" s="236"/>
      <c r="AK25" s="216"/>
      <c r="AL25" s="216"/>
      <c r="AM25" s="216"/>
    </row>
    <row r="26" spans="1:68" ht="15" customHeight="1">
      <c r="A26" s="213"/>
      <c r="B26" s="213"/>
      <c r="C26" s="213"/>
      <c r="D26" s="213"/>
      <c r="E26" s="213"/>
      <c r="F26" s="213"/>
      <c r="G26" s="213"/>
      <c r="H26" s="329"/>
      <c r="I26" s="214"/>
      <c r="J26" s="214"/>
      <c r="K26" s="214"/>
      <c r="L26" s="96"/>
      <c r="M26" s="214"/>
      <c r="N26" s="214"/>
      <c r="O26" s="214"/>
      <c r="P26" s="213"/>
      <c r="Q26" s="213"/>
      <c r="R26" s="213"/>
      <c r="S26" s="215"/>
      <c r="T26" s="215"/>
      <c r="U26" s="215"/>
      <c r="V26" s="215"/>
      <c r="W26" s="215"/>
      <c r="X26" s="213"/>
      <c r="Y26" s="215"/>
      <c r="Z26" s="215"/>
      <c r="AA26" s="214"/>
      <c r="AB26" s="213"/>
      <c r="AC26" s="216"/>
      <c r="AE26" s="29"/>
      <c r="AF26" s="27"/>
      <c r="AG26" s="217"/>
      <c r="AH26" s="28"/>
      <c r="AL26" s="28"/>
      <c r="BD26" s="228"/>
    </row>
    <row r="27" spans="1:68" ht="15" customHeight="1">
      <c r="A27" s="213"/>
      <c r="B27" s="213"/>
      <c r="C27" s="230" t="s">
        <v>0</v>
      </c>
      <c r="D27" s="213"/>
      <c r="E27" s="270" t="str">
        <f>+D29</f>
        <v>P</v>
      </c>
      <c r="F27" s="230" t="s">
        <v>581</v>
      </c>
      <c r="G27" s="213"/>
      <c r="H27" s="332">
        <f>SUM(Klasse!F10)</f>
        <v>992</v>
      </c>
      <c r="I27" s="214"/>
      <c r="J27" s="214"/>
      <c r="K27" s="214"/>
      <c r="L27" s="96"/>
      <c r="M27" s="214"/>
      <c r="N27" s="214"/>
      <c r="O27" s="214"/>
      <c r="P27" s="213"/>
      <c r="Q27" s="263">
        <f>+Klasse!O10</f>
        <v>10.124294354838716</v>
      </c>
      <c r="R27" s="213"/>
      <c r="S27" s="215"/>
      <c r="T27" s="215"/>
      <c r="U27" s="215"/>
      <c r="V27" s="215"/>
      <c r="W27" s="215"/>
      <c r="X27" s="213"/>
      <c r="Y27" s="215"/>
      <c r="Z27" s="263">
        <f>+Q27/C29</f>
        <v>5.0621471774193578</v>
      </c>
      <c r="AA27" s="214"/>
      <c r="AB27" s="213"/>
      <c r="AC27" s="216"/>
      <c r="AE27" s="29"/>
      <c r="AF27" s="27"/>
      <c r="AG27" s="217"/>
      <c r="AH27" s="28"/>
      <c r="AL27" s="28"/>
      <c r="BD27" s="228"/>
    </row>
    <row r="28" spans="1:68" ht="15" customHeight="1">
      <c r="A28" s="213"/>
      <c r="B28" s="213"/>
      <c r="C28" s="213"/>
      <c r="D28" s="213"/>
      <c r="E28" s="213"/>
      <c r="F28" s="213"/>
      <c r="G28" s="213"/>
      <c r="H28" s="329"/>
      <c r="I28" s="214"/>
      <c r="J28" s="214"/>
      <c r="K28" s="214"/>
      <c r="L28" s="96"/>
      <c r="M28" s="214"/>
      <c r="N28" s="214"/>
      <c r="O28" s="214"/>
      <c r="P28" s="213"/>
      <c r="Q28" s="213"/>
      <c r="R28" s="213"/>
      <c r="S28" s="215"/>
      <c r="T28" s="215"/>
      <c r="U28" s="215"/>
      <c r="V28" s="215"/>
      <c r="W28" s="215"/>
      <c r="X28" s="213"/>
      <c r="Y28" s="215"/>
      <c r="Z28" s="215"/>
      <c r="AA28" s="215"/>
      <c r="AB28" s="215"/>
      <c r="AC28" s="216"/>
      <c r="AE28" s="29"/>
      <c r="AF28" s="27"/>
      <c r="AG28" s="217"/>
      <c r="AH28" s="28"/>
      <c r="AL28" s="28"/>
      <c r="BD28" s="228">
        <f>1+BD25</f>
        <v>1</v>
      </c>
      <c r="BE28" s="28">
        <v>20.659867330016564</v>
      </c>
      <c r="BF28" s="28">
        <f t="shared" ref="BF28" si="5">+BE28</f>
        <v>20.659867330016564</v>
      </c>
      <c r="BG28" s="28">
        <f t="shared" ref="BG28" si="6">+BF28</f>
        <v>20.659867330016564</v>
      </c>
      <c r="BH28" s="28">
        <f t="shared" ref="BH28" si="7">+BG28</f>
        <v>20.659867330016564</v>
      </c>
      <c r="BI28" s="28">
        <f t="shared" ref="BI28" si="8">+BH28</f>
        <v>20.659867330016564</v>
      </c>
      <c r="BJ28" s="28">
        <f t="shared" ref="BJ28" si="9">+BI28</f>
        <v>20.659867330016564</v>
      </c>
      <c r="BK28" s="28">
        <f t="shared" ref="BK28" si="10">+BJ28</f>
        <v>20.659867330016564</v>
      </c>
      <c r="BL28" s="28">
        <f t="shared" ref="BL28" si="11">+BK28</f>
        <v>20.659867330016564</v>
      </c>
      <c r="BM28" s="28">
        <f t="shared" ref="BM28" si="12">+BL28</f>
        <v>20.659867330016564</v>
      </c>
      <c r="BN28" s="28">
        <f t="shared" ref="BN28" si="13">+BM28</f>
        <v>20.659867330016564</v>
      </c>
      <c r="BO28" s="28">
        <f t="shared" ref="BO28" si="14">+BN28</f>
        <v>20.659867330016564</v>
      </c>
      <c r="BP28" s="28">
        <f t="shared" ref="BP28" si="15">+BO28</f>
        <v>20.659867330016564</v>
      </c>
    </row>
    <row r="29" spans="1:68" ht="15" customHeight="1">
      <c r="A29" s="213"/>
      <c r="B29" s="236">
        <f>+'Ark1'!C1589</f>
        <v>2023</v>
      </c>
      <c r="C29" s="28">
        <f>+'Ark1'!L1589</f>
        <v>2</v>
      </c>
      <c r="D29" s="242" t="s">
        <v>29</v>
      </c>
      <c r="E29" s="28">
        <f>+'Ark1'!D1589</f>
        <v>1</v>
      </c>
      <c r="F29" s="28" t="str">
        <f t="shared" ref="F29:F40" si="16">+F14</f>
        <v>Jan</v>
      </c>
      <c r="G29" s="28">
        <f>+'Ark1'!Q1589</f>
        <v>6</v>
      </c>
      <c r="H29" s="336">
        <f>+'Ark1'!R1589</f>
        <v>12</v>
      </c>
      <c r="I29" s="29">
        <f>+IF(H29=0,"",'Ark1'!AG1589)</f>
        <v>1.2650467721112719</v>
      </c>
      <c r="J29" s="29">
        <f>+IF(H29=0,"",'Ark1'!AH1589)</f>
        <v>0</v>
      </c>
      <c r="K29" s="239">
        <f>+IF(I29=0,"",'Ark1'!AI1589)</f>
        <v>0</v>
      </c>
      <c r="L29" s="96"/>
      <c r="M29" s="263" t="str">
        <f>+IF(K29=0,"",'Ark1'!AJ1589)</f>
        <v/>
      </c>
      <c r="N29" s="263" t="str">
        <f>+IF(K29=0,"",'Ark1'!AK1589)</f>
        <v/>
      </c>
      <c r="O29" s="214"/>
      <c r="P29" s="27">
        <f>+IF(H29=0,"",'Ark1'!T1589)</f>
        <v>3.25</v>
      </c>
      <c r="Q29" s="29">
        <f>+IF(H29=0,"",'Ark1'!U1589)</f>
        <v>14.616666666666667</v>
      </c>
      <c r="R29" s="213"/>
      <c r="S29" s="34">
        <f>+IF(H29=0,"",'Ark1'!W1589)</f>
        <v>0</v>
      </c>
      <c r="T29" s="34">
        <f>+IF(H29=0,"",'Ark1'!X1589)</f>
        <v>66.666666666666686</v>
      </c>
      <c r="U29" s="34">
        <f>+IF(H29=0,"",'Ark1'!Y1589)</f>
        <v>0</v>
      </c>
      <c r="V29" s="34">
        <f>+IF(H29=0,"",'Ark1'!Z1589)</f>
        <v>6.0873959037415037</v>
      </c>
      <c r="W29" s="34">
        <f>+IF(H29=0,"",'Ark1'!Z1589)</f>
        <v>6.0873959037415037</v>
      </c>
      <c r="X29" s="27">
        <f>+IF(H29=0,"",'Ark1'!AC1589)</f>
        <v>0</v>
      </c>
      <c r="Y29" s="34">
        <f>+IF(H29=0,"",'Ark1'!AE1589)</f>
        <v>0</v>
      </c>
      <c r="Z29" s="34">
        <f t="shared" si="3"/>
        <v>7.3083333333333336</v>
      </c>
      <c r="AA29" s="29">
        <f t="shared" si="4"/>
        <v>0.5</v>
      </c>
      <c r="AB29" s="213"/>
      <c r="AC29" s="216"/>
      <c r="AE29" s="29"/>
      <c r="AF29" s="27"/>
      <c r="AG29" s="217"/>
      <c r="AH29" s="28"/>
      <c r="AL29" s="28"/>
    </row>
    <row r="30" spans="1:68" ht="15" customHeight="1">
      <c r="A30" s="213"/>
      <c r="B30" s="236">
        <f>+'Ark1'!C1590</f>
        <v>2023</v>
      </c>
      <c r="C30" s="28">
        <f>+'Ark1'!L1590</f>
        <v>2</v>
      </c>
      <c r="D30" s="242" t="str">
        <f t="shared" ref="D30:D40" si="17">+D29</f>
        <v>P</v>
      </c>
      <c r="E30" s="28">
        <f>+'Ark1'!D1590</f>
        <v>2</v>
      </c>
      <c r="F30" s="28" t="str">
        <f t="shared" si="16"/>
        <v>Feb</v>
      </c>
      <c r="G30" s="28">
        <f>+'Ark1'!Q1590</f>
        <v>16</v>
      </c>
      <c r="H30" s="336">
        <f>+'Ark1'!R1590</f>
        <v>47</v>
      </c>
      <c r="I30" s="29">
        <f>+IF(H30=0,"",'Ark1'!AG1590)</f>
        <v>2.4221453287197221</v>
      </c>
      <c r="J30" s="29">
        <f>+IF(H30=0,"",'Ark1'!AH1590)</f>
        <v>0</v>
      </c>
      <c r="K30" s="239">
        <f>+IF(I30=0,"",'Ark1'!AI1590)</f>
        <v>5</v>
      </c>
      <c r="L30" s="96"/>
      <c r="M30" s="263">
        <f>+IF(K30=0,"",'Ark1'!AJ1590)</f>
        <v>91.14</v>
      </c>
      <c r="N30" s="263">
        <f>+IF(K30=0,"",'Ark1'!AK1590)</f>
        <v>10.227982237285676</v>
      </c>
      <c r="O30" s="214"/>
      <c r="P30" s="27">
        <f>+IF(H30=0,"",'Ark1'!T1590)</f>
        <v>2.9574468085106376</v>
      </c>
      <c r="Q30" s="29">
        <f>+IF(H30=0,"",'Ark1'!U1590)</f>
        <v>8.8617021276595693</v>
      </c>
      <c r="R30" s="213"/>
      <c r="S30" s="34">
        <f>+IF(H30=0,"",'Ark1'!W1590)</f>
        <v>0</v>
      </c>
      <c r="T30" s="34">
        <f>+IF(H30=0,"",'Ark1'!X1590)</f>
        <v>19.148936170212767</v>
      </c>
      <c r="U30" s="34">
        <f>+IF(H30=0,"",'Ark1'!Y1590)</f>
        <v>0</v>
      </c>
      <c r="V30" s="34">
        <f>+IF(H30=0,"",'Ark1'!Z1590)</f>
        <v>6.3948966751418395</v>
      </c>
      <c r="W30" s="34">
        <f>+IF(H30=0,"",'Ark1'!Z1590)</f>
        <v>6.3948966751418395</v>
      </c>
      <c r="X30" s="27">
        <f>+IF(H30=0,"",'Ark1'!AC1590)</f>
        <v>0</v>
      </c>
      <c r="Y30" s="34">
        <f>+IF(H30=0,"",'Ark1'!AE1590)</f>
        <v>0</v>
      </c>
      <c r="Z30" s="34">
        <f t="shared" si="3"/>
        <v>4.4308510638297847</v>
      </c>
      <c r="AA30" s="29">
        <f t="shared" si="4"/>
        <v>0.34042553191489361</v>
      </c>
      <c r="AB30" s="213"/>
      <c r="AC30" s="216"/>
      <c r="AE30" s="29"/>
      <c r="AF30" s="27"/>
      <c r="AG30" s="217"/>
      <c r="AH30" s="28"/>
      <c r="AL30" s="28"/>
    </row>
    <row r="31" spans="1:68" ht="15" customHeight="1">
      <c r="A31" s="213"/>
      <c r="B31" s="236">
        <f>+'Ark1'!C1591</f>
        <v>2023</v>
      </c>
      <c r="C31" s="28">
        <f>+'Ark1'!L1591</f>
        <v>2</v>
      </c>
      <c r="D31" s="242" t="str">
        <f t="shared" si="17"/>
        <v>P</v>
      </c>
      <c r="E31" s="28">
        <f>+'Ark1'!D1591</f>
        <v>3</v>
      </c>
      <c r="F31" s="28" t="str">
        <f t="shared" si="16"/>
        <v>Mar</v>
      </c>
      <c r="G31" s="28">
        <f>+'Ark1'!Q1591</f>
        <v>39</v>
      </c>
      <c r="H31" s="336">
        <f>+'Ark1'!R1591</f>
        <v>110</v>
      </c>
      <c r="I31" s="29">
        <f>+IF(H31=0,"",'Ark1'!AG1591)</f>
        <v>2.0373427223250822</v>
      </c>
      <c r="J31" s="29">
        <f>+IF(H31=0,"",'Ark1'!AH1591)</f>
        <v>0</v>
      </c>
      <c r="K31" s="239">
        <f>+IF(I31=0,"",'Ark1'!AI1591)</f>
        <v>0</v>
      </c>
      <c r="L31" s="96"/>
      <c r="M31" s="263" t="str">
        <f>+IF(K31=0,"",'Ark1'!AJ1591)</f>
        <v/>
      </c>
      <c r="N31" s="263" t="str">
        <f>+IF(K31=0,"",'Ark1'!AK1591)</f>
        <v/>
      </c>
      <c r="O31" s="214"/>
      <c r="P31" s="27">
        <f>+IF(H31=0,"",'Ark1'!T1591)</f>
        <v>2.7727272727272729</v>
      </c>
      <c r="Q31" s="29">
        <f>+IF(H31=0,"",'Ark1'!U1591)</f>
        <v>7.9327272727272717</v>
      </c>
      <c r="R31" s="213"/>
      <c r="S31" s="34">
        <f>+IF(H31=0,"",'Ark1'!W1591)</f>
        <v>0</v>
      </c>
      <c r="T31" s="34">
        <f>+IF(H31=0,"",'Ark1'!X1591)</f>
        <v>14.545454545454543</v>
      </c>
      <c r="U31" s="34">
        <f>+IF(H31=0,"",'Ark1'!Y1591)</f>
        <v>0.90909090909090895</v>
      </c>
      <c r="V31" s="34">
        <f>+IF(H31=0,"",'Ark1'!Z1591)</f>
        <v>5.6554898363675106</v>
      </c>
      <c r="W31" s="34">
        <f>+IF(H31=0,"",'Ark1'!Z1591)</f>
        <v>5.6554898363675106</v>
      </c>
      <c r="X31" s="27">
        <f>+IF(H31=0,"",'Ark1'!AC1591)</f>
        <v>0</v>
      </c>
      <c r="Y31" s="34">
        <f>+IF(H31=0,"",'Ark1'!AE1591)</f>
        <v>0</v>
      </c>
      <c r="Z31" s="34">
        <f t="shared" si="3"/>
        <v>3.9663636363636359</v>
      </c>
      <c r="AA31" s="29">
        <f t="shared" si="4"/>
        <v>0.35454545454545455</v>
      </c>
      <c r="AB31" s="213"/>
      <c r="AC31" s="216"/>
      <c r="AE31" s="29"/>
      <c r="AF31" s="27"/>
      <c r="AG31" s="217"/>
      <c r="AH31" s="28"/>
      <c r="AI31" s="236"/>
      <c r="AJ31" s="236"/>
      <c r="AK31" s="236"/>
      <c r="AL31" s="28"/>
    </row>
    <row r="32" spans="1:68" ht="15" customHeight="1">
      <c r="A32" s="213"/>
      <c r="B32" s="236">
        <f>+'Ark1'!C1592</f>
        <v>2023</v>
      </c>
      <c r="C32" s="28">
        <f>+'Ark1'!L1592</f>
        <v>2</v>
      </c>
      <c r="D32" s="242" t="str">
        <f t="shared" si="17"/>
        <v>P</v>
      </c>
      <c r="E32" s="28">
        <f>+'Ark1'!D1592</f>
        <v>4</v>
      </c>
      <c r="F32" s="28" t="str">
        <f t="shared" si="16"/>
        <v>Apr</v>
      </c>
      <c r="G32" s="28">
        <f>+'Ark1'!Q1592</f>
        <v>18</v>
      </c>
      <c r="H32" s="336">
        <f>+'Ark1'!R1592</f>
        <v>72</v>
      </c>
      <c r="I32" s="29">
        <f>+IF(H32=0,"",'Ark1'!AG1592)</f>
        <v>2.2224291407501218</v>
      </c>
      <c r="J32" s="29">
        <f>+IF(H32=0,"",'Ark1'!AH1592)</f>
        <v>0</v>
      </c>
      <c r="K32" s="239">
        <f>+IF(I32=0,"",'Ark1'!AI1592)</f>
        <v>0</v>
      </c>
      <c r="L32" s="96"/>
      <c r="M32" s="263" t="str">
        <f>+IF(K32=0,"",'Ark1'!AJ1592)</f>
        <v/>
      </c>
      <c r="N32" s="263" t="str">
        <f>+IF(K32=0,"",'Ark1'!AK1592)</f>
        <v/>
      </c>
      <c r="O32" s="214"/>
      <c r="P32" s="27">
        <f>+IF(H32=0,"",'Ark1'!T1592)</f>
        <v>2.6666666666666661</v>
      </c>
      <c r="Q32" s="29">
        <f>+IF(H32=0,"",'Ark1'!U1592)</f>
        <v>8.2874999999999996</v>
      </c>
      <c r="R32" s="213"/>
      <c r="S32" s="34">
        <f>+IF(H32=0,"",'Ark1'!W1592)</f>
        <v>0</v>
      </c>
      <c r="T32" s="34">
        <f>+IF(H32=0,"",'Ark1'!X1592)</f>
        <v>15.27777777777778</v>
      </c>
      <c r="U32" s="34">
        <f>+IF(H32=0,"",'Ark1'!Y1592)</f>
        <v>0</v>
      </c>
      <c r="V32" s="34">
        <f>+IF(H32=0,"",'Ark1'!Z1592)</f>
        <v>5.3203993558336942</v>
      </c>
      <c r="W32" s="34">
        <f>+IF(H32=0,"",'Ark1'!Z1592)</f>
        <v>5.3203993558336942</v>
      </c>
      <c r="X32" s="27">
        <f>+IF(H32=0,"",'Ark1'!AC1592)</f>
        <v>0</v>
      </c>
      <c r="Y32" s="34">
        <f>+IF(H32=0,"",'Ark1'!AE1592)</f>
        <v>0</v>
      </c>
      <c r="Z32" s="34">
        <f t="shared" si="3"/>
        <v>4.1437499999999998</v>
      </c>
      <c r="AA32" s="29">
        <f t="shared" si="4"/>
        <v>0.25</v>
      </c>
      <c r="AB32" s="213"/>
      <c r="AC32" s="216"/>
      <c r="AE32" s="29"/>
      <c r="AF32" s="27"/>
      <c r="AG32" s="217"/>
      <c r="AH32" s="28"/>
      <c r="AI32" s="236"/>
      <c r="AJ32" s="236"/>
      <c r="AK32" s="236"/>
      <c r="AL32" s="28"/>
    </row>
    <row r="33" spans="1:68" ht="15" customHeight="1">
      <c r="A33" s="213"/>
      <c r="B33" s="236">
        <f>+'Ark1'!C1593</f>
        <v>2023</v>
      </c>
      <c r="C33" s="28">
        <f>+'Ark1'!L1593</f>
        <v>2</v>
      </c>
      <c r="D33" s="242" t="str">
        <f t="shared" si="17"/>
        <v>P</v>
      </c>
      <c r="E33" s="28">
        <f>+'Ark1'!D1593</f>
        <v>5</v>
      </c>
      <c r="F33" s="28" t="str">
        <f t="shared" si="16"/>
        <v>Mai</v>
      </c>
      <c r="G33" s="28">
        <f>+'Ark1'!Q1593</f>
        <v>28</v>
      </c>
      <c r="H33" s="336">
        <f>+'Ark1'!R1593</f>
        <v>80</v>
      </c>
      <c r="I33" s="29">
        <f>+IF(H33=0,"",'Ark1'!AG1593)</f>
        <v>3.3348869992269594</v>
      </c>
      <c r="J33" s="29">
        <f>+IF(H33=0,"",'Ark1'!AH1593)</f>
        <v>1.25</v>
      </c>
      <c r="K33" s="239">
        <f>+IF(I33=0,"",'Ark1'!AI1593)</f>
        <v>11</v>
      </c>
      <c r="L33" s="96"/>
      <c r="M33" s="263">
        <f>+IF(K33=0,"",'Ark1'!AJ1593)</f>
        <v>81.290909090909111</v>
      </c>
      <c r="N33" s="263">
        <f>+IF(K33=0,"",'Ark1'!AK1593)</f>
        <v>9.2280556520785151</v>
      </c>
      <c r="O33" s="214"/>
      <c r="P33" s="27">
        <f>+IF(H33=0,"",'Ark1'!T1593)</f>
        <v>2.5249999999999999</v>
      </c>
      <c r="Q33" s="29">
        <f>+IF(H33=0,"",'Ark1'!U1593)</f>
        <v>7.333750000000002</v>
      </c>
      <c r="R33" s="213"/>
      <c r="S33" s="34">
        <f>+IF(H33=0,"",'Ark1'!W1593)</f>
        <v>0</v>
      </c>
      <c r="T33" s="34">
        <f>+IF(H33=0,"",'Ark1'!X1593)</f>
        <v>11.25</v>
      </c>
      <c r="U33" s="34">
        <f>+IF(H33=0,"",'Ark1'!Y1593)</f>
        <v>0</v>
      </c>
      <c r="V33" s="34">
        <f>+IF(H33=0,"",'Ark1'!Z1593)</f>
        <v>4.8180116165800202</v>
      </c>
      <c r="W33" s="34">
        <f>+IF(H33=0,"",'Ark1'!Z1593)</f>
        <v>4.8180116165800202</v>
      </c>
      <c r="X33" s="27">
        <f>+IF(H33=0,"",'Ark1'!AC1593)</f>
        <v>0</v>
      </c>
      <c r="Y33" s="34">
        <f>+IF(H33=0,"",'Ark1'!AE1593)</f>
        <v>0</v>
      </c>
      <c r="Z33" s="34">
        <f t="shared" si="3"/>
        <v>3.666875000000001</v>
      </c>
      <c r="AA33" s="29">
        <f t="shared" si="4"/>
        <v>0.35</v>
      </c>
      <c r="AB33" s="213"/>
      <c r="AC33" s="216"/>
      <c r="AE33" s="29"/>
      <c r="AF33" s="27"/>
      <c r="AG33" s="217"/>
      <c r="AH33" s="28"/>
      <c r="AI33" s="236"/>
      <c r="AJ33" s="236"/>
      <c r="AK33" s="236"/>
      <c r="AL33" s="28"/>
    </row>
    <row r="34" spans="1:68" ht="15" customHeight="1">
      <c r="A34" s="213"/>
      <c r="B34" s="236">
        <f>+'Ark1'!C1594</f>
        <v>2023</v>
      </c>
      <c r="C34" s="28">
        <f>+'Ark1'!L1594</f>
        <v>2</v>
      </c>
      <c r="D34" s="242" t="str">
        <f t="shared" si="17"/>
        <v>P</v>
      </c>
      <c r="E34" s="28">
        <f>+'Ark1'!D1594</f>
        <v>6</v>
      </c>
      <c r="F34" s="28" t="str">
        <f t="shared" si="16"/>
        <v>Jun</v>
      </c>
      <c r="G34" s="28">
        <f>+'Ark1'!Q1594</f>
        <v>40</v>
      </c>
      <c r="H34" s="336">
        <f>+'Ark1'!R1594</f>
        <v>131</v>
      </c>
      <c r="I34" s="29">
        <f>+IF(H34=0,"",'Ark1'!AG1594)</f>
        <v>4.5250127183313591</v>
      </c>
      <c r="J34" s="29">
        <f>+IF(H34=0,"",'Ark1'!AH1594)</f>
        <v>0</v>
      </c>
      <c r="K34" s="239">
        <f>+IF(I34=0,"",'Ark1'!AI1594)</f>
        <v>22</v>
      </c>
      <c r="L34" s="96"/>
      <c r="M34" s="263">
        <f>+IF(K34=0,"",'Ark1'!AJ1594)</f>
        <v>97.059090909090898</v>
      </c>
      <c r="N34" s="263">
        <f>+IF(K34=0,"",'Ark1'!AK1594)</f>
        <v>11.772009566710397</v>
      </c>
      <c r="O34" s="214"/>
      <c r="P34" s="27">
        <f>+IF(H34=0,"",'Ark1'!T1594)</f>
        <v>2.351145038167938</v>
      </c>
      <c r="Q34" s="29">
        <f>+IF(H34=0,"",'Ark1'!U1594)</f>
        <v>10.184732824427485</v>
      </c>
      <c r="R34" s="213"/>
      <c r="S34" s="34">
        <f>+IF(H34=0,"",'Ark1'!W1594)</f>
        <v>0</v>
      </c>
      <c r="T34" s="34">
        <f>+IF(H34=0,"",'Ark1'!X1594)</f>
        <v>22.137404580152676</v>
      </c>
      <c r="U34" s="34">
        <f>+IF(H34=0,"",'Ark1'!Y1594)</f>
        <v>2.2900763358778624</v>
      </c>
      <c r="V34" s="34">
        <f>+IF(H34=0,"",'Ark1'!Z1594)</f>
        <v>5.9467416606910799</v>
      </c>
      <c r="W34" s="34">
        <f>+IF(H34=0,"",'Ark1'!Z1594)</f>
        <v>5.9467416606910799</v>
      </c>
      <c r="X34" s="27">
        <f>+IF(H34=0,"",'Ark1'!AC1594)</f>
        <v>0</v>
      </c>
      <c r="Y34" s="34">
        <f>+IF(H34=0,"",'Ark1'!AE1594)</f>
        <v>0</v>
      </c>
      <c r="Z34" s="34">
        <f t="shared" si="3"/>
        <v>5.0923664122137424</v>
      </c>
      <c r="AA34" s="29">
        <f t="shared" si="4"/>
        <v>0.30534351145038169</v>
      </c>
      <c r="AB34" s="213"/>
      <c r="AC34" s="216"/>
      <c r="AE34" s="29"/>
      <c r="AF34" s="27"/>
      <c r="AG34" s="217"/>
      <c r="AH34" s="28"/>
      <c r="AI34" s="236"/>
      <c r="AJ34" s="236"/>
      <c r="AK34" s="236"/>
      <c r="AL34" s="28"/>
    </row>
    <row r="35" spans="1:68" ht="15" customHeight="1">
      <c r="A35" s="213"/>
      <c r="B35" s="236">
        <f>+'Ark1'!C1595</f>
        <v>2023</v>
      </c>
      <c r="C35" s="28">
        <f>+'Ark1'!L1595</f>
        <v>2</v>
      </c>
      <c r="D35" s="242" t="str">
        <f t="shared" si="17"/>
        <v>P</v>
      </c>
      <c r="E35" s="28">
        <f>+'Ark1'!D1595</f>
        <v>7</v>
      </c>
      <c r="F35" s="28" t="str">
        <f t="shared" si="16"/>
        <v>Jul</v>
      </c>
      <c r="G35" s="28">
        <f>+'Ark1'!Q1595</f>
        <v>11</v>
      </c>
      <c r="H35" s="336">
        <f>+'Ark1'!R1595</f>
        <v>34</v>
      </c>
      <c r="I35" s="29">
        <f>+IF(H35=0,"",'Ark1'!AG1595)</f>
        <v>5.1861517049408494</v>
      </c>
      <c r="J35" s="29">
        <f>+IF(H35=0,"",'Ark1'!AH1595)</f>
        <v>0</v>
      </c>
      <c r="K35" s="239">
        <f>+IF(I35=0,"",'Ark1'!AI1595)</f>
        <v>11</v>
      </c>
      <c r="L35" s="96"/>
      <c r="M35" s="263">
        <f>+IF(K35=0,"",'Ark1'!AJ1595)</f>
        <v>112.25454545454544</v>
      </c>
      <c r="N35" s="263">
        <f>+IF(K35=0,"",'Ark1'!AK1595)</f>
        <v>10.677428145898102</v>
      </c>
      <c r="O35" s="214"/>
      <c r="P35" s="27">
        <f>+IF(H35=0,"",'Ark1'!T1595)</f>
        <v>2.6176470588235294</v>
      </c>
      <c r="Q35" s="29">
        <f>+IF(H35=0,"",'Ark1'!U1595)</f>
        <v>8.7676470588235293</v>
      </c>
      <c r="R35" s="213"/>
      <c r="S35" s="34">
        <f>+IF(H35=0,"",'Ark1'!W1595)</f>
        <v>0</v>
      </c>
      <c r="T35" s="34">
        <f>+IF(H35=0,"",'Ark1'!X1595)</f>
        <v>17.647058823529413</v>
      </c>
      <c r="U35" s="34">
        <f>+IF(H35=0,"",'Ark1'!Y1595)</f>
        <v>0</v>
      </c>
      <c r="V35" s="34">
        <f>+IF(H35=0,"",'Ark1'!Z1595)</f>
        <v>5.3605706779296947</v>
      </c>
      <c r="W35" s="34">
        <f>+IF(H35=0,"",'Ark1'!Z1595)</f>
        <v>5.3605706779296947</v>
      </c>
      <c r="X35" s="27">
        <f>+IF(H35=0,"",'Ark1'!AC1595)</f>
        <v>0</v>
      </c>
      <c r="Y35" s="34">
        <f>+IF(H35=0,"",'Ark1'!AE1595)</f>
        <v>0</v>
      </c>
      <c r="Z35" s="34">
        <f t="shared" si="3"/>
        <v>4.3838235294117647</v>
      </c>
      <c r="AA35" s="29">
        <f t="shared" si="4"/>
        <v>0.3235294117647059</v>
      </c>
      <c r="AB35" s="213"/>
      <c r="AC35" s="216"/>
      <c r="AE35" s="29"/>
      <c r="AF35" s="27"/>
      <c r="AG35" s="217"/>
      <c r="AH35" s="28"/>
      <c r="AI35" s="236"/>
      <c r="AJ35" s="236"/>
      <c r="AK35" s="236"/>
      <c r="AL35" s="28"/>
    </row>
    <row r="36" spans="1:68" ht="15" customHeight="1">
      <c r="A36" s="213"/>
      <c r="B36" s="236">
        <f>+'Ark1'!C1596</f>
        <v>2023</v>
      </c>
      <c r="C36" s="28">
        <f>+'Ark1'!L1596</f>
        <v>2</v>
      </c>
      <c r="D36" s="242" t="str">
        <f t="shared" si="17"/>
        <v>P</v>
      </c>
      <c r="E36" s="28">
        <f>+'Ark1'!D1596</f>
        <v>8</v>
      </c>
      <c r="F36" s="28" t="str">
        <f t="shared" si="16"/>
        <v>Aug</v>
      </c>
      <c r="G36" s="28">
        <f>+'Ark1'!Q1596</f>
        <v>23</v>
      </c>
      <c r="H36" s="336">
        <f>+'Ark1'!R1596</f>
        <v>99</v>
      </c>
      <c r="I36" s="29">
        <f>+IF(H36=0,"",'Ark1'!AG1596)</f>
        <v>3.8462578193004946</v>
      </c>
      <c r="J36" s="29">
        <f>+IF(H36=0,"",'Ark1'!AH1596)</f>
        <v>0</v>
      </c>
      <c r="K36" s="239">
        <f>+IF(I36=0,"",'Ark1'!AI1596)</f>
        <v>8</v>
      </c>
      <c r="L36" s="96"/>
      <c r="M36" s="263">
        <f>+IF(K36=0,"",'Ark1'!AJ1596)</f>
        <v>90.987499999999997</v>
      </c>
      <c r="N36" s="263">
        <f>+IF(K36=0,"",'Ark1'!AK1596)</f>
        <v>10.750337757166038</v>
      </c>
      <c r="O36" s="214"/>
      <c r="P36" s="27">
        <f>+IF(H36=0,"",'Ark1'!T1596)</f>
        <v>2.131313131313131</v>
      </c>
      <c r="Q36" s="29">
        <f>+IF(H36=0,"",'Ark1'!U1596)</f>
        <v>7.1858585858585879</v>
      </c>
      <c r="R36" s="213"/>
      <c r="S36" s="34">
        <f>+IF(H36=0,"",'Ark1'!W1596)</f>
        <v>0</v>
      </c>
      <c r="T36" s="34">
        <f>+IF(H36=0,"",'Ark1'!X1596)</f>
        <v>6.0606060606060606</v>
      </c>
      <c r="U36" s="34">
        <f>+IF(H36=0,"",'Ark1'!Y1596)</f>
        <v>0</v>
      </c>
      <c r="V36" s="34">
        <f>+IF(H36=0,"",'Ark1'!Z1596)</f>
        <v>3.8761902075951529</v>
      </c>
      <c r="W36" s="34">
        <f>+IF(H36=0,"",'Ark1'!Z1596)</f>
        <v>3.8761902075951529</v>
      </c>
      <c r="X36" s="27">
        <f>+IF(H36=0,"",'Ark1'!AC1596)</f>
        <v>0</v>
      </c>
      <c r="Y36" s="34">
        <f>+IF(H36=0,"",'Ark1'!AE1596)</f>
        <v>0</v>
      </c>
      <c r="Z36" s="34">
        <f t="shared" si="3"/>
        <v>3.592929292929294</v>
      </c>
      <c r="AA36" s="29">
        <f t="shared" si="4"/>
        <v>0.23232323232323232</v>
      </c>
      <c r="AB36" s="213"/>
      <c r="AC36" s="216"/>
      <c r="AE36" s="29"/>
      <c r="AF36" s="27"/>
      <c r="AG36" s="217"/>
      <c r="AH36" s="28"/>
      <c r="AI36" s="236"/>
      <c r="AJ36" s="236"/>
      <c r="AK36" s="216"/>
      <c r="AL36" s="216"/>
      <c r="AM36" s="216"/>
    </row>
    <row r="37" spans="1:68" ht="15" customHeight="1">
      <c r="A37" s="213"/>
      <c r="B37" s="236">
        <f>+'Ark1'!C1597</f>
        <v>2023</v>
      </c>
      <c r="C37" s="28">
        <f>+'Ark1'!L1597</f>
        <v>2</v>
      </c>
      <c r="D37" s="242" t="str">
        <f t="shared" si="17"/>
        <v>P</v>
      </c>
      <c r="E37" s="28">
        <f>+'Ark1'!D1597</f>
        <v>9</v>
      </c>
      <c r="F37" s="28" t="str">
        <f t="shared" si="16"/>
        <v>Sep</v>
      </c>
      <c r="G37" s="28">
        <f>+'Ark1'!Q1597</f>
        <v>40</v>
      </c>
      <c r="H37" s="336">
        <f>+'Ark1'!R1597</f>
        <v>114</v>
      </c>
      <c r="I37" s="29">
        <f>+IF(H37=0,"",'Ark1'!AG1597)</f>
        <v>2.6507813601913592</v>
      </c>
      <c r="J37" s="29">
        <f>+IF(H37=0,"",'Ark1'!AH1597)</f>
        <v>2.6315789473684221</v>
      </c>
      <c r="K37" s="239">
        <f>+IF(I37=0,"",'Ark1'!AI1597)</f>
        <v>18</v>
      </c>
      <c r="L37" s="96"/>
      <c r="M37" s="263">
        <f>+IF(K37=0,"",'Ark1'!AJ1597)</f>
        <v>89.166666666666643</v>
      </c>
      <c r="N37" s="263">
        <f>+IF(K37=0,"",'Ark1'!AK1597)</f>
        <v>11.248143572382736</v>
      </c>
      <c r="O37" s="214"/>
      <c r="P37" s="27">
        <f>+IF(H37=0,"",'Ark1'!T1597)</f>
        <v>2.3859649122807025</v>
      </c>
      <c r="Q37" s="29">
        <f>+IF(H37=0,"",'Ark1'!U1597)</f>
        <v>8.0780701754385955</v>
      </c>
      <c r="R37" s="213"/>
      <c r="S37" s="34">
        <f>+IF(H37=0,"",'Ark1'!W1597)</f>
        <v>0</v>
      </c>
      <c r="T37" s="34">
        <f>+IF(H37=0,"",'Ark1'!X1597)</f>
        <v>12.280701754385968</v>
      </c>
      <c r="U37" s="34">
        <f>+IF(H37=0,"",'Ark1'!Y1597)</f>
        <v>0</v>
      </c>
      <c r="V37" s="34">
        <f>+IF(H37=0,"",'Ark1'!Z1597)</f>
        <v>4.6332656584467617</v>
      </c>
      <c r="W37" s="34">
        <f>+IF(H37=0,"",'Ark1'!Z1597)</f>
        <v>4.6332656584467617</v>
      </c>
      <c r="X37" s="27">
        <f>+IF(H37=0,"",'Ark1'!AC1597)</f>
        <v>0</v>
      </c>
      <c r="Y37" s="34">
        <f>+IF(H37=0,"",'Ark1'!AE1597)</f>
        <v>0</v>
      </c>
      <c r="Z37" s="34">
        <f t="shared" si="3"/>
        <v>4.0390350877192978</v>
      </c>
      <c r="AA37" s="29">
        <f t="shared" si="4"/>
        <v>0.35087719298245612</v>
      </c>
      <c r="AB37" s="213"/>
      <c r="AC37" s="216"/>
      <c r="AE37" s="29"/>
      <c r="AF37" s="27"/>
      <c r="AG37" s="217"/>
      <c r="AH37" s="28"/>
      <c r="AI37" s="27"/>
      <c r="AJ37" s="27"/>
      <c r="AK37" s="34"/>
      <c r="AL37" s="34"/>
      <c r="AM37" s="34"/>
    </row>
    <row r="38" spans="1:68" ht="15" customHeight="1">
      <c r="A38" s="213"/>
      <c r="B38" s="236">
        <f>+'Ark1'!C1598</f>
        <v>2023</v>
      </c>
      <c r="C38" s="28">
        <f>+'Ark1'!L1598</f>
        <v>2</v>
      </c>
      <c r="D38" s="242" t="str">
        <f t="shared" si="17"/>
        <v>P</v>
      </c>
      <c r="E38" s="28">
        <f>+'Ark1'!D1598</f>
        <v>10</v>
      </c>
      <c r="F38" s="28" t="str">
        <f t="shared" si="16"/>
        <v>Okt</v>
      </c>
      <c r="G38" s="28">
        <f>+'Ark1'!Q1598</f>
        <v>88</v>
      </c>
      <c r="H38" s="336">
        <f>+'Ark1'!R1598</f>
        <v>226</v>
      </c>
      <c r="I38" s="29">
        <f>+IF(H38=0,"",'Ark1'!AG1598)</f>
        <v>4.3766112022498245</v>
      </c>
      <c r="J38" s="29">
        <f>+IF(H38=0,"",'Ark1'!AH1598)</f>
        <v>0.44247787610619471</v>
      </c>
      <c r="K38" s="239">
        <f>+IF(I38=0,"",'Ark1'!AI1598)</f>
        <v>48</v>
      </c>
      <c r="L38" s="96"/>
      <c r="M38" s="263">
        <f>+IF(K38=0,"",'Ark1'!AJ1598)</f>
        <v>109.97708333333335</v>
      </c>
      <c r="N38" s="263">
        <f>+IF(K38=0,"",'Ark1'!AK1598)</f>
        <v>12.467041879986001</v>
      </c>
      <c r="O38" s="214"/>
      <c r="P38" s="27">
        <f>+IF(H38=0,"",'Ark1'!T1598)</f>
        <v>2.7920353982300874</v>
      </c>
      <c r="Q38" s="29">
        <f>+IF(H38=0,"",'Ark1'!U1598)</f>
        <v>14.212831858407077</v>
      </c>
      <c r="R38" s="213"/>
      <c r="S38" s="34">
        <f>+IF(H38=0,"",'Ark1'!W1598)</f>
        <v>0</v>
      </c>
      <c r="T38" s="34">
        <f>+IF(H38=0,"",'Ark1'!X1598)</f>
        <v>47.787610619469035</v>
      </c>
      <c r="U38" s="34">
        <f>+IF(H38=0,"",'Ark1'!Y1598)</f>
        <v>0.88495575221238942</v>
      </c>
      <c r="V38" s="34">
        <f>+IF(H38=0,"",'Ark1'!Z1598)</f>
        <v>5.631333322529211</v>
      </c>
      <c r="W38" s="34">
        <f>+IF(H38=0,"",'Ark1'!Z1598)</f>
        <v>5.631333322529211</v>
      </c>
      <c r="X38" s="27">
        <f>+IF(H38=0,"",'Ark1'!AC1598)</f>
        <v>0</v>
      </c>
      <c r="Y38" s="34">
        <f>+IF(H38=0,"",'Ark1'!AE1598)</f>
        <v>0</v>
      </c>
      <c r="Z38" s="34">
        <f t="shared" si="3"/>
        <v>7.1064159292035383</v>
      </c>
      <c r="AA38" s="29">
        <f t="shared" si="4"/>
        <v>0.38938053097345132</v>
      </c>
      <c r="AB38" s="213"/>
      <c r="AC38" s="216"/>
      <c r="AE38" s="29"/>
      <c r="AF38" s="27"/>
      <c r="AG38" s="217"/>
      <c r="AH38" s="28"/>
      <c r="AI38" s="27"/>
      <c r="AJ38" s="27"/>
      <c r="AK38" s="34"/>
      <c r="AL38" s="34"/>
      <c r="AM38" s="34"/>
    </row>
    <row r="39" spans="1:68" ht="15" customHeight="1">
      <c r="A39" s="213"/>
      <c r="B39" s="236">
        <f>+'Ark1'!C1599</f>
        <v>2023</v>
      </c>
      <c r="C39" s="28">
        <f>+'Ark1'!L1599</f>
        <v>2</v>
      </c>
      <c r="D39" s="242" t="str">
        <f t="shared" si="17"/>
        <v>P</v>
      </c>
      <c r="E39" s="28">
        <f>+'Ark1'!D1599</f>
        <v>11</v>
      </c>
      <c r="F39" s="28" t="str">
        <f t="shared" si="16"/>
        <v>Nov</v>
      </c>
      <c r="G39" s="28">
        <f>+'Ark1'!Q1599</f>
        <v>33</v>
      </c>
      <c r="H39" s="336">
        <f>+'Ark1'!R1599</f>
        <v>56</v>
      </c>
      <c r="I39" s="29">
        <f>+IF(H39=0,"",'Ark1'!AG1599)</f>
        <v>1.8895440999302535</v>
      </c>
      <c r="J39" s="29">
        <f>+IF(H39=0,"",'Ark1'!AH1599)</f>
        <v>0</v>
      </c>
      <c r="K39" s="239">
        <f>+IF(I39=0,"",'Ark1'!AI1599)</f>
        <v>17</v>
      </c>
      <c r="L39" s="96"/>
      <c r="M39" s="263">
        <f>+IF(K39=0,"",'Ark1'!AJ1599)</f>
        <v>110.15294117647061</v>
      </c>
      <c r="N39" s="263">
        <f>+IF(K39=0,"",'Ark1'!AK1599)</f>
        <v>12.45456537520789</v>
      </c>
      <c r="O39" s="214"/>
      <c r="P39" s="27">
        <f>+IF(H39=0,"",'Ark1'!T1599)</f>
        <v>3.0714285714285721</v>
      </c>
      <c r="Q39" s="29">
        <f>+IF(H39=0,"",'Ark1'!U1599)</f>
        <v>14.367857142857151</v>
      </c>
      <c r="R39" s="213"/>
      <c r="S39" s="34">
        <f>+IF(H39=0,"",'Ark1'!W1599)</f>
        <v>0</v>
      </c>
      <c r="T39" s="34">
        <f>+IF(H39=0,"",'Ark1'!X1599)</f>
        <v>55.357142857142847</v>
      </c>
      <c r="U39" s="34">
        <f>+IF(H39=0,"",'Ark1'!Y1599)</f>
        <v>1.785714285714286</v>
      </c>
      <c r="V39" s="34">
        <f>+IF(H39=0,"",'Ark1'!Z1599)</f>
        <v>5.5003606096995687</v>
      </c>
      <c r="W39" s="34">
        <f>+IF(H39=0,"",'Ark1'!Z1599)</f>
        <v>5.5003606096995687</v>
      </c>
      <c r="X39" s="27">
        <f>+IF(H39=0,"",'Ark1'!AC1599)</f>
        <v>0</v>
      </c>
      <c r="Y39" s="34">
        <f>+IF(H39=0,"",'Ark1'!AE1599)</f>
        <v>0</v>
      </c>
      <c r="Z39" s="34">
        <f t="shared" si="3"/>
        <v>7.1839285714285754</v>
      </c>
      <c r="AA39" s="29">
        <f t="shared" si="4"/>
        <v>0.5892857142857143</v>
      </c>
      <c r="AB39" s="213"/>
      <c r="AC39" s="216"/>
      <c r="AE39" s="29"/>
      <c r="AF39" s="27"/>
      <c r="AG39" s="217"/>
      <c r="AH39" s="28"/>
      <c r="AI39" s="27"/>
      <c r="AJ39" s="27"/>
      <c r="AK39" s="34"/>
      <c r="AL39" s="34"/>
      <c r="AM39" s="34"/>
    </row>
    <row r="40" spans="1:68" ht="15" customHeight="1">
      <c r="A40" s="213"/>
      <c r="B40" s="236">
        <f>+'Ark1'!C1600</f>
        <v>2023</v>
      </c>
      <c r="C40" s="28">
        <f>+'Ark1'!L1600</f>
        <v>2</v>
      </c>
      <c r="D40" s="242" t="str">
        <f t="shared" si="17"/>
        <v>P</v>
      </c>
      <c r="E40" s="28">
        <f>+'Ark1'!D1600</f>
        <v>12</v>
      </c>
      <c r="F40" s="28" t="str">
        <f t="shared" si="16"/>
        <v>Des</v>
      </c>
      <c r="G40" s="28">
        <f>+'Ark1'!Q1600</f>
        <v>3</v>
      </c>
      <c r="H40" s="336">
        <f>+'Ark1'!R1600</f>
        <v>11</v>
      </c>
      <c r="I40" s="29">
        <f>+IF(H40=0,"",'Ark1'!AG1600)</f>
        <v>1.3960601982136305</v>
      </c>
      <c r="J40" s="29">
        <f>+IF(H40=0,"",'Ark1'!AH1600)</f>
        <v>0</v>
      </c>
      <c r="K40" s="239">
        <f>+IF(I40=0,"",'Ark1'!AI1600)</f>
        <v>1</v>
      </c>
      <c r="L40" s="96"/>
      <c r="M40" s="263">
        <f>+IF(K40=0,"",'Ark1'!AJ1600)</f>
        <v>93.9</v>
      </c>
      <c r="N40" s="263">
        <f>+IF(K40=0,"",'Ark1'!AK1600)</f>
        <v>22.707068624344984</v>
      </c>
      <c r="O40" s="214"/>
      <c r="P40" s="27">
        <f>+IF(H40=0,"",'Ark1'!T1600)</f>
        <v>2.3636363636363642</v>
      </c>
      <c r="Q40" s="29">
        <f>+IF(H40=0,"",'Ark1'!U1600)</f>
        <v>10.372727272727271</v>
      </c>
      <c r="R40" s="213"/>
      <c r="S40" s="34">
        <f>+IF(H40=0,"",'Ark1'!W1600)</f>
        <v>0</v>
      </c>
      <c r="T40" s="34">
        <f>+IF(H40=0,"",'Ark1'!X1600)</f>
        <v>9.0909090909090917</v>
      </c>
      <c r="U40" s="34">
        <f>+IF(H40=0,"",'Ark1'!Y1600)</f>
        <v>0</v>
      </c>
      <c r="V40" s="34">
        <f>+IF(H40=0,"",'Ark1'!Z1600)</f>
        <v>4.627406677825439</v>
      </c>
      <c r="W40" s="34">
        <f>+IF(H40=0,"",'Ark1'!Z1600)</f>
        <v>4.627406677825439</v>
      </c>
      <c r="X40" s="27">
        <f>+IF(H40=0,"",'Ark1'!AC1600)</f>
        <v>0</v>
      </c>
      <c r="Y40" s="34">
        <f>+IF(H40=0,"",'Ark1'!AE1600)</f>
        <v>0</v>
      </c>
      <c r="Z40" s="34">
        <f t="shared" si="3"/>
        <v>5.1863636363636356</v>
      </c>
      <c r="AA40" s="29">
        <f t="shared" si="4"/>
        <v>0.27272727272727271</v>
      </c>
      <c r="AB40" s="213"/>
      <c r="AC40" s="216"/>
      <c r="AE40" s="29"/>
      <c r="AF40" s="27"/>
      <c r="AG40" s="217"/>
      <c r="AH40" s="28"/>
      <c r="AI40" s="27"/>
      <c r="AJ40" s="27"/>
      <c r="AK40" s="34"/>
      <c r="AL40" s="34"/>
      <c r="AM40" s="34"/>
    </row>
    <row r="41" spans="1:68" ht="15" customHeight="1">
      <c r="A41" s="213"/>
      <c r="B41" s="213"/>
      <c r="C41" s="213"/>
      <c r="D41" s="213"/>
      <c r="E41" s="213"/>
      <c r="F41" s="213"/>
      <c r="G41" s="213"/>
      <c r="H41" s="329"/>
      <c r="I41" s="214"/>
      <c r="J41" s="214"/>
      <c r="K41" s="214"/>
      <c r="L41" s="96"/>
      <c r="M41" s="214"/>
      <c r="N41" s="214"/>
      <c r="O41" s="214"/>
      <c r="P41" s="213"/>
      <c r="Q41" s="213"/>
      <c r="R41" s="213"/>
      <c r="S41" s="215"/>
      <c r="T41" s="215"/>
      <c r="U41" s="215"/>
      <c r="V41" s="215"/>
      <c r="W41" s="215"/>
      <c r="X41" s="213"/>
      <c r="Y41" s="215"/>
      <c r="Z41" s="215"/>
      <c r="AA41" s="214"/>
      <c r="AB41" s="213"/>
      <c r="AC41" s="216"/>
      <c r="AE41" s="29"/>
      <c r="AF41" s="27"/>
      <c r="AG41" s="217"/>
      <c r="AH41" s="28"/>
      <c r="AL41" s="28"/>
      <c r="BD41" s="228"/>
    </row>
    <row r="42" spans="1:68" ht="15" customHeight="1">
      <c r="A42" s="213"/>
      <c r="B42" s="213"/>
      <c r="C42" s="230" t="s">
        <v>0</v>
      </c>
      <c r="D42" s="213"/>
      <c r="E42" s="270" t="str">
        <f>+D44</f>
        <v>P+</v>
      </c>
      <c r="F42" s="230" t="s">
        <v>581</v>
      </c>
      <c r="G42" s="213"/>
      <c r="H42" s="332">
        <f>+Klasse!F11</f>
        <v>1782</v>
      </c>
      <c r="I42" s="214"/>
      <c r="J42" s="214"/>
      <c r="K42" s="214"/>
      <c r="L42" s="96"/>
      <c r="M42" s="214"/>
      <c r="N42" s="214"/>
      <c r="O42" s="214"/>
      <c r="P42" s="213"/>
      <c r="Q42" s="263">
        <f>+Klasse!O11</f>
        <v>10.953872053872049</v>
      </c>
      <c r="R42" s="213"/>
      <c r="S42" s="215"/>
      <c r="T42" s="215"/>
      <c r="U42" s="215"/>
      <c r="V42" s="215"/>
      <c r="W42" s="215"/>
      <c r="X42" s="213"/>
      <c r="Y42" s="215"/>
      <c r="Z42" s="263">
        <f>+Q42/C44</f>
        <v>3.6512906846240161</v>
      </c>
      <c r="AA42" s="214"/>
      <c r="AB42" s="213"/>
      <c r="AC42" s="216"/>
      <c r="AE42" s="29"/>
      <c r="AF42" s="27"/>
      <c r="AG42" s="217"/>
      <c r="AH42" s="28"/>
      <c r="AL42" s="28"/>
      <c r="BD42" s="228"/>
    </row>
    <row r="43" spans="1:68" ht="15" customHeight="1">
      <c r="A43" s="213"/>
      <c r="B43" s="213"/>
      <c r="C43" s="213"/>
      <c r="D43" s="213"/>
      <c r="E43" s="213"/>
      <c r="F43" s="213"/>
      <c r="G43" s="213"/>
      <c r="H43" s="329"/>
      <c r="I43" s="214"/>
      <c r="J43" s="214"/>
      <c r="K43" s="214"/>
      <c r="L43" s="96"/>
      <c r="M43" s="214"/>
      <c r="N43" s="214"/>
      <c r="O43" s="214"/>
      <c r="P43" s="213"/>
      <c r="Q43" s="213"/>
      <c r="R43" s="213"/>
      <c r="S43" s="215"/>
      <c r="T43" s="215"/>
      <c r="U43" s="215"/>
      <c r="V43" s="215"/>
      <c r="W43" s="215"/>
      <c r="X43" s="213"/>
      <c r="Y43" s="215"/>
      <c r="Z43" s="215"/>
      <c r="AA43" s="215"/>
      <c r="AB43" s="215"/>
      <c r="AC43" s="216"/>
      <c r="AE43" s="29"/>
      <c r="AF43" s="27"/>
      <c r="AG43" s="217"/>
      <c r="AH43" s="28"/>
      <c r="AL43" s="28"/>
      <c r="BD43" s="228">
        <f>1+BD40</f>
        <v>1</v>
      </c>
      <c r="BE43" s="28">
        <v>20.659867330016564</v>
      </c>
      <c r="BF43" s="28">
        <f t="shared" ref="BF43" si="18">+BE43</f>
        <v>20.659867330016564</v>
      </c>
      <c r="BG43" s="28">
        <f t="shared" ref="BG43" si="19">+BF43</f>
        <v>20.659867330016564</v>
      </c>
      <c r="BH43" s="28">
        <f t="shared" ref="BH43" si="20">+BG43</f>
        <v>20.659867330016564</v>
      </c>
      <c r="BI43" s="28">
        <f t="shared" ref="BI43" si="21">+BH43</f>
        <v>20.659867330016564</v>
      </c>
      <c r="BJ43" s="28">
        <f t="shared" ref="BJ43" si="22">+BI43</f>
        <v>20.659867330016564</v>
      </c>
      <c r="BK43" s="28">
        <f t="shared" ref="BK43" si="23">+BJ43</f>
        <v>20.659867330016564</v>
      </c>
      <c r="BL43" s="28">
        <f t="shared" ref="BL43" si="24">+BK43</f>
        <v>20.659867330016564</v>
      </c>
      <c r="BM43" s="28">
        <f t="shared" ref="BM43" si="25">+BL43</f>
        <v>20.659867330016564</v>
      </c>
      <c r="BN43" s="28">
        <f t="shared" ref="BN43" si="26">+BM43</f>
        <v>20.659867330016564</v>
      </c>
      <c r="BO43" s="28">
        <f t="shared" ref="BO43" si="27">+BN43</f>
        <v>20.659867330016564</v>
      </c>
      <c r="BP43" s="28">
        <f t="shared" ref="BP43" si="28">+BO43</f>
        <v>20.659867330016564</v>
      </c>
    </row>
    <row r="44" spans="1:68" ht="15" customHeight="1">
      <c r="A44" s="213"/>
      <c r="B44" s="236">
        <f>+'Ark1'!C1601</f>
        <v>2023</v>
      </c>
      <c r="C44" s="232">
        <f>+'Ark1'!L1601</f>
        <v>3</v>
      </c>
      <c r="D44" s="232" t="s">
        <v>30</v>
      </c>
      <c r="E44" s="232">
        <f>+'Ark1'!D1601</f>
        <v>1</v>
      </c>
      <c r="F44" s="232" t="str">
        <f t="shared" ref="F44:F55" si="29">+F29</f>
        <v>Jan</v>
      </c>
      <c r="G44" s="232">
        <f>+'Ark1'!Q1601</f>
        <v>16</v>
      </c>
      <c r="H44" s="335">
        <f>+'Ark1'!R1601</f>
        <v>28</v>
      </c>
      <c r="I44" s="233">
        <f>+IF(H44=0,"",'Ark1'!AG1601)</f>
        <v>3.3523018225616821</v>
      </c>
      <c r="J44" s="233">
        <f>+IF(H44=0,"",'Ark1'!AH1601)</f>
        <v>0</v>
      </c>
      <c r="K44" s="239">
        <f>+IF(I44=0,"",'Ark1'!AI1601)</f>
        <v>0</v>
      </c>
      <c r="L44" s="96"/>
      <c r="M44" s="263" t="str">
        <f>+IF(K44=0,"",'Ark1'!AJ1601)</f>
        <v/>
      </c>
      <c r="N44" s="263" t="str">
        <f>+IF(K44=0,"",'Ark1'!AK1601)</f>
        <v/>
      </c>
      <c r="O44" s="214"/>
      <c r="P44" s="234">
        <f>+IF(H44=0,"",'Ark1'!T1601)</f>
        <v>4.25</v>
      </c>
      <c r="Q44" s="233">
        <f>+IF(H44=0,"",'Ark1'!U1601)</f>
        <v>16.599999999999994</v>
      </c>
      <c r="R44" s="213"/>
      <c r="S44" s="235">
        <f>+IF(H44=0,"",'Ark1'!W1601)</f>
        <v>0</v>
      </c>
      <c r="T44" s="235">
        <f>+IF(H44=0,"",'Ark1'!X1601)</f>
        <v>60.714285714285694</v>
      </c>
      <c r="U44" s="235">
        <f>+IF(H44=0,"",'Ark1'!Y1601)</f>
        <v>3.5714285714285721</v>
      </c>
      <c r="V44" s="233">
        <f>+IF(H44=0,"",'Ark1'!Z1601)</f>
        <v>5.3080128108360913</v>
      </c>
      <c r="W44" s="233">
        <f>+IF(H44=0,"",'Ark1'!Z1601)</f>
        <v>5.3080128108360913</v>
      </c>
      <c r="X44" s="233">
        <f>+IF(H44=0,"",'Ark1'!AC1601)</f>
        <v>0</v>
      </c>
      <c r="Y44" s="235">
        <f>+IF(H44=0,"",'Ark1'!AE1601)</f>
        <v>0</v>
      </c>
      <c r="Z44" s="235">
        <f t="shared" si="3"/>
        <v>5.5333333333333314</v>
      </c>
      <c r="AA44" s="233">
        <f t="shared" si="4"/>
        <v>0.5714285714285714</v>
      </c>
      <c r="AB44" s="213"/>
      <c r="AC44" s="216"/>
      <c r="AE44" s="29"/>
      <c r="AF44" s="27"/>
      <c r="AG44" s="217"/>
      <c r="AH44" s="28"/>
      <c r="AI44" s="27"/>
      <c r="AJ44" s="27"/>
      <c r="AK44" s="34"/>
      <c r="AL44" s="34"/>
      <c r="AM44" s="34"/>
    </row>
    <row r="45" spans="1:68" ht="15" customHeight="1">
      <c r="A45" s="213"/>
      <c r="B45" s="236">
        <f>+'Ark1'!C1602</f>
        <v>2023</v>
      </c>
      <c r="C45" s="232">
        <f>+'Ark1'!L1602</f>
        <v>3</v>
      </c>
      <c r="D45" s="232" t="s">
        <v>30</v>
      </c>
      <c r="E45" s="232">
        <f>+'Ark1'!D1602</f>
        <v>2</v>
      </c>
      <c r="F45" s="232" t="str">
        <f t="shared" si="29"/>
        <v>Feb</v>
      </c>
      <c r="G45" s="232">
        <f>+'Ark1'!Q1602</f>
        <v>22</v>
      </c>
      <c r="H45" s="335">
        <f>+'Ark1'!R1602</f>
        <v>87</v>
      </c>
      <c r="I45" s="233">
        <f>+IF(H45=0,"",'Ark1'!AG1602)</f>
        <v>4.4680294263033939</v>
      </c>
      <c r="J45" s="233">
        <f>+IF(H45=0,"",'Ark1'!AH1602)</f>
        <v>0</v>
      </c>
      <c r="K45" s="239">
        <f>+IF(I45=0,"",'Ark1'!AI1602)</f>
        <v>0</v>
      </c>
      <c r="L45" s="96"/>
      <c r="M45" s="263" t="str">
        <f>+IF(K45=0,"",'Ark1'!AJ1602)</f>
        <v/>
      </c>
      <c r="N45" s="263" t="str">
        <f>+IF(K45=0,"",'Ark1'!AK1602)</f>
        <v/>
      </c>
      <c r="O45" s="214"/>
      <c r="P45" s="234">
        <f>+IF(H45=0,"",'Ark1'!T1602)</f>
        <v>4.2068965517241388</v>
      </c>
      <c r="Q45" s="233">
        <f>+IF(H45=0,"",'Ark1'!U1602)</f>
        <v>8.8310344827586231</v>
      </c>
      <c r="R45" s="213"/>
      <c r="S45" s="235">
        <f>+IF(H45=0,"",'Ark1'!W1602)</f>
        <v>0</v>
      </c>
      <c r="T45" s="235">
        <f>+IF(H45=0,"",'Ark1'!X1602)</f>
        <v>21.83908045977012</v>
      </c>
      <c r="U45" s="235">
        <f>+IF(H45=0,"",'Ark1'!Y1602)</f>
        <v>2.298850574712644</v>
      </c>
      <c r="V45" s="233">
        <f>+IF(H45=0,"",'Ark1'!Z1602)</f>
        <v>6.4008496265214356</v>
      </c>
      <c r="W45" s="233">
        <f>+IF(H45=0,"",'Ark1'!Z1602)</f>
        <v>6.4008496265214356</v>
      </c>
      <c r="X45" s="233">
        <f>+IF(H45=0,"",'Ark1'!AC1602)</f>
        <v>0</v>
      </c>
      <c r="Y45" s="235">
        <f>+IF(H45=0,"",'Ark1'!AE1602)</f>
        <v>0</v>
      </c>
      <c r="Z45" s="235">
        <f t="shared" si="3"/>
        <v>2.943678160919541</v>
      </c>
      <c r="AA45" s="233">
        <f t="shared" si="4"/>
        <v>0.25287356321839083</v>
      </c>
      <c r="AB45" s="213"/>
      <c r="AC45" s="216"/>
      <c r="AE45" s="29"/>
      <c r="AF45" s="27"/>
      <c r="AG45" s="217"/>
      <c r="AH45" s="28"/>
      <c r="AI45" s="27"/>
      <c r="AJ45" s="27"/>
      <c r="AK45" s="34"/>
      <c r="AL45" s="34"/>
      <c r="AM45" s="34"/>
    </row>
    <row r="46" spans="1:68" ht="15" customHeight="1">
      <c r="A46" s="213"/>
      <c r="B46" s="236">
        <f>+'Ark1'!C1603</f>
        <v>2023</v>
      </c>
      <c r="C46" s="232">
        <f>+'Ark1'!L1603</f>
        <v>3</v>
      </c>
      <c r="D46" s="232" t="s">
        <v>30</v>
      </c>
      <c r="E46" s="232">
        <f>+'Ark1'!D1603</f>
        <v>3</v>
      </c>
      <c r="F46" s="232" t="str">
        <f t="shared" si="29"/>
        <v>Mar</v>
      </c>
      <c r="G46" s="232">
        <f>+'Ark1'!Q1603</f>
        <v>72</v>
      </c>
      <c r="H46" s="335">
        <f>+'Ark1'!R1603</f>
        <v>223</v>
      </c>
      <c r="I46" s="233">
        <f>+IF(H46=0,"",'Ark1'!AG1603)</f>
        <v>4.169478149814501</v>
      </c>
      <c r="J46" s="233">
        <f>+IF(H46=0,"",'Ark1'!AH1603)</f>
        <v>0</v>
      </c>
      <c r="K46" s="239">
        <f>+IF(I46=0,"",'Ark1'!AI1603)</f>
        <v>0</v>
      </c>
      <c r="L46" s="96"/>
      <c r="M46" s="263" t="str">
        <f>+IF(K46=0,"",'Ark1'!AJ1603)</f>
        <v/>
      </c>
      <c r="N46" s="263" t="str">
        <f>+IF(K46=0,"",'Ark1'!AK1603)</f>
        <v/>
      </c>
      <c r="O46" s="214"/>
      <c r="P46" s="234">
        <f>+IF(H46=0,"",'Ark1'!T1603)</f>
        <v>3.2645739910313898</v>
      </c>
      <c r="Q46" s="233">
        <f>+IF(H46=0,"",'Ark1'!U1603)</f>
        <v>8.0080717488789279</v>
      </c>
      <c r="R46" s="213"/>
      <c r="S46" s="235">
        <f>+IF(H46=0,"",'Ark1'!W1603)</f>
        <v>0</v>
      </c>
      <c r="T46" s="235">
        <f>+IF(H46=0,"",'Ark1'!X1603)</f>
        <v>14.349775784753362</v>
      </c>
      <c r="U46" s="235">
        <f>+IF(H46=0,"",'Ark1'!Y1603)</f>
        <v>0.89686098654708513</v>
      </c>
      <c r="V46" s="233">
        <f>+IF(H46=0,"",'Ark1'!Z1603)</f>
        <v>5.9703022400797545</v>
      </c>
      <c r="W46" s="233">
        <f>+IF(H46=0,"",'Ark1'!Z1603)</f>
        <v>5.9703022400797545</v>
      </c>
      <c r="X46" s="233">
        <f>+IF(H46=0,"",'Ark1'!AC1603)</f>
        <v>0</v>
      </c>
      <c r="Y46" s="235">
        <f>+IF(H46=0,"",'Ark1'!AE1603)</f>
        <v>0</v>
      </c>
      <c r="Z46" s="235">
        <f t="shared" si="3"/>
        <v>2.6693572496263092</v>
      </c>
      <c r="AA46" s="233">
        <f t="shared" si="4"/>
        <v>0.32286995515695066</v>
      </c>
      <c r="AB46" s="213"/>
      <c r="AC46" s="216"/>
      <c r="AE46" s="29"/>
      <c r="AF46" s="27"/>
      <c r="AG46" s="217"/>
      <c r="AH46" s="28"/>
      <c r="AI46" s="27"/>
      <c r="AJ46" s="27"/>
      <c r="AK46" s="34"/>
      <c r="AL46" s="34"/>
      <c r="AM46" s="34"/>
    </row>
    <row r="47" spans="1:68" ht="15" customHeight="1">
      <c r="A47" s="213"/>
      <c r="B47" s="236">
        <f>+'Ark1'!C1604</f>
        <v>2023</v>
      </c>
      <c r="C47" s="232">
        <f>+'Ark1'!L1604</f>
        <v>3</v>
      </c>
      <c r="D47" s="232" t="s">
        <v>30</v>
      </c>
      <c r="E47" s="232">
        <f>+'Ark1'!D1604</f>
        <v>4</v>
      </c>
      <c r="F47" s="232" t="str">
        <f t="shared" si="29"/>
        <v>Apr</v>
      </c>
      <c r="G47" s="232">
        <f>+'Ark1'!Q1604</f>
        <v>34</v>
      </c>
      <c r="H47" s="335">
        <f>+'Ark1'!R1604</f>
        <v>135</v>
      </c>
      <c r="I47" s="233">
        <f>+IF(H47=0,"",'Ark1'!AG1604)</f>
        <v>3.7141048083727504</v>
      </c>
      <c r="J47" s="233">
        <f>+IF(H47=0,"",'Ark1'!AH1604)</f>
        <v>0</v>
      </c>
      <c r="K47" s="239">
        <f>+IF(I47=0,"",'Ark1'!AI1604)</f>
        <v>1</v>
      </c>
      <c r="L47" s="96"/>
      <c r="M47" s="263">
        <f>+IF(K47=0,"",'Ark1'!AJ1604)</f>
        <v>71.8</v>
      </c>
      <c r="N47" s="263">
        <f>+IF(K47=0,"",'Ark1'!AK1604)</f>
        <v>13.508174790767562</v>
      </c>
      <c r="O47" s="214"/>
      <c r="P47" s="234">
        <f>+IF(H47=0,"",'Ark1'!T1604)</f>
        <v>2.7777777777777781</v>
      </c>
      <c r="Q47" s="233">
        <f>+IF(H47=0,"",'Ark1'!U1604)</f>
        <v>7.3866666666666685</v>
      </c>
      <c r="R47" s="213"/>
      <c r="S47" s="235">
        <f>+IF(H47=0,"",'Ark1'!W1604)</f>
        <v>0</v>
      </c>
      <c r="T47" s="235">
        <f>+IF(H47=0,"",'Ark1'!X1604)</f>
        <v>8.148148148148147</v>
      </c>
      <c r="U47" s="235">
        <f>+IF(H47=0,"",'Ark1'!Y1604)</f>
        <v>0.74074074074074081</v>
      </c>
      <c r="V47" s="233">
        <f>+IF(H47=0,"",'Ark1'!Z1604)</f>
        <v>4.7643242107548813</v>
      </c>
      <c r="W47" s="233">
        <f>+IF(H47=0,"",'Ark1'!Z1604)</f>
        <v>4.7643242107548813</v>
      </c>
      <c r="X47" s="233">
        <f>+IF(H47=0,"",'Ark1'!AC1604)</f>
        <v>0</v>
      </c>
      <c r="Y47" s="235">
        <f>+IF(H47=0,"",'Ark1'!AE1604)</f>
        <v>0</v>
      </c>
      <c r="Z47" s="235">
        <f t="shared" si="3"/>
        <v>2.462222222222223</v>
      </c>
      <c r="AA47" s="233">
        <f t="shared" si="4"/>
        <v>0.25185185185185183</v>
      </c>
      <c r="AB47" s="213"/>
      <c r="AC47" s="216"/>
      <c r="AE47" s="29"/>
      <c r="AF47" s="27"/>
      <c r="AG47" s="217"/>
      <c r="AH47" s="28"/>
      <c r="AI47" s="27"/>
      <c r="AJ47" s="27"/>
      <c r="AK47" s="34"/>
      <c r="AL47" s="34"/>
      <c r="AM47" s="34"/>
    </row>
    <row r="48" spans="1:68" ht="15" customHeight="1">
      <c r="A48" s="213"/>
      <c r="B48" s="236">
        <f>+'Ark1'!C1605</f>
        <v>2023</v>
      </c>
      <c r="C48" s="232">
        <f>+'Ark1'!L1605</f>
        <v>3</v>
      </c>
      <c r="D48" s="232" t="s">
        <v>30</v>
      </c>
      <c r="E48" s="232">
        <f>+'Ark1'!D1605</f>
        <v>5</v>
      </c>
      <c r="F48" s="232" t="str">
        <f t="shared" si="29"/>
        <v>Mai</v>
      </c>
      <c r="G48" s="232">
        <f>+'Ark1'!Q1605</f>
        <v>40</v>
      </c>
      <c r="H48" s="335">
        <f>+'Ark1'!R1605</f>
        <v>105</v>
      </c>
      <c r="I48" s="233">
        <f>+IF(H48=0,"",'Ark1'!AG1605)</f>
        <v>5.7648583511436478</v>
      </c>
      <c r="J48" s="233">
        <f>+IF(H48=0,"",'Ark1'!AH1605)</f>
        <v>0.95238095238095277</v>
      </c>
      <c r="K48" s="239">
        <f>+IF(I48=0,"",'Ark1'!AI1605)</f>
        <v>9</v>
      </c>
      <c r="L48" s="96"/>
      <c r="M48" s="263">
        <f>+IF(K48=0,"",'Ark1'!AJ1605)</f>
        <v>88.366666666666646</v>
      </c>
      <c r="N48" s="263">
        <f>+IF(K48=0,"",'Ark1'!AK1605)</f>
        <v>11.74856609463335</v>
      </c>
      <c r="O48" s="214"/>
      <c r="P48" s="234">
        <f>+IF(H48=0,"",'Ark1'!T1605)</f>
        <v>3.3047619047619041</v>
      </c>
      <c r="Q48" s="233">
        <f>+IF(H48=0,"",'Ark1'!U1605)</f>
        <v>9.6590476190476089</v>
      </c>
      <c r="R48" s="213"/>
      <c r="S48" s="235">
        <f>+IF(H48=0,"",'Ark1'!W1605)</f>
        <v>0</v>
      </c>
      <c r="T48" s="235">
        <f>+IF(H48=0,"",'Ark1'!X1605)</f>
        <v>17.142857142857139</v>
      </c>
      <c r="U48" s="235">
        <f>+IF(H48=0,"",'Ark1'!Y1605)</f>
        <v>0</v>
      </c>
      <c r="V48" s="233">
        <f>+IF(H48=0,"",'Ark1'!Z1605)</f>
        <v>5.3056429122226323</v>
      </c>
      <c r="W48" s="233">
        <f>+IF(H48=0,"",'Ark1'!Z1605)</f>
        <v>5.3056429122226323</v>
      </c>
      <c r="X48" s="233">
        <f>+IF(H48=0,"",'Ark1'!AC1605)</f>
        <v>0</v>
      </c>
      <c r="Y48" s="235">
        <f>+IF(H48=0,"",'Ark1'!AE1605)</f>
        <v>0</v>
      </c>
      <c r="Z48" s="235">
        <f t="shared" si="3"/>
        <v>3.2196825396825361</v>
      </c>
      <c r="AA48" s="233">
        <f t="shared" si="4"/>
        <v>0.38095238095238093</v>
      </c>
      <c r="AB48" s="213"/>
      <c r="AC48" s="216"/>
      <c r="AE48" s="29"/>
      <c r="AF48" s="27"/>
      <c r="AG48" s="217"/>
      <c r="AH48" s="28"/>
      <c r="AI48" s="27"/>
      <c r="AJ48" s="27"/>
      <c r="AK48" s="34"/>
      <c r="AL48" s="34"/>
      <c r="AM48" s="34"/>
    </row>
    <row r="49" spans="1:68" ht="15" customHeight="1">
      <c r="A49" s="213"/>
      <c r="B49" s="236">
        <f>+'Ark1'!C1606</f>
        <v>2023</v>
      </c>
      <c r="C49" s="232">
        <f>+'Ark1'!L1606</f>
        <v>3</v>
      </c>
      <c r="D49" s="232" t="s">
        <v>30</v>
      </c>
      <c r="E49" s="232">
        <f>+'Ark1'!D1606</f>
        <v>6</v>
      </c>
      <c r="F49" s="232" t="str">
        <f t="shared" si="29"/>
        <v>Jun</v>
      </c>
      <c r="G49" s="232">
        <f>+'Ark1'!Q1606</f>
        <v>58</v>
      </c>
      <c r="H49" s="335">
        <f>+'Ark1'!R1606</f>
        <v>219</v>
      </c>
      <c r="I49" s="233">
        <f>+IF(H49=0,"",'Ark1'!AG1606)</f>
        <v>8.3011700864846567</v>
      </c>
      <c r="J49" s="233">
        <f>+IF(H49=0,"",'Ark1'!AH1606)</f>
        <v>0</v>
      </c>
      <c r="K49" s="239">
        <f>+IF(I49=0,"",'Ark1'!AI1606)</f>
        <v>43</v>
      </c>
      <c r="L49" s="96"/>
      <c r="M49" s="263">
        <f>+IF(K49=0,"",'Ark1'!AJ1606)</f>
        <v>99.876744186046494</v>
      </c>
      <c r="N49" s="263">
        <f>+IF(K49=0,"",'Ark1'!AK1606)</f>
        <v>12.385384276786741</v>
      </c>
      <c r="O49" s="214"/>
      <c r="P49" s="234">
        <f>+IF(H49=0,"",'Ark1'!T1606)</f>
        <v>3.2237442922374422</v>
      </c>
      <c r="Q49" s="233">
        <f>+IF(H49=0,"",'Ark1'!U1606)</f>
        <v>11.176255707762556</v>
      </c>
      <c r="R49" s="213"/>
      <c r="S49" s="235">
        <f>+IF(H49=0,"",'Ark1'!W1606)</f>
        <v>0</v>
      </c>
      <c r="T49" s="235">
        <f>+IF(H49=0,"",'Ark1'!X1606)</f>
        <v>26.940639269406393</v>
      </c>
      <c r="U49" s="235">
        <f>+IF(H49=0,"",'Ark1'!Y1606)</f>
        <v>3.1963470319634695</v>
      </c>
      <c r="V49" s="233">
        <f>+IF(H49=0,"",'Ark1'!Z1606)</f>
        <v>6.1585803565166568</v>
      </c>
      <c r="W49" s="233">
        <f>+IF(H49=0,"",'Ark1'!Z1606)</f>
        <v>6.1585803565166568</v>
      </c>
      <c r="X49" s="233">
        <f>+IF(H49=0,"",'Ark1'!AC1606)</f>
        <v>0</v>
      </c>
      <c r="Y49" s="235">
        <f>+IF(H49=0,"",'Ark1'!AE1606)</f>
        <v>0</v>
      </c>
      <c r="Z49" s="235">
        <f t="shared" si="3"/>
        <v>3.725418569254185</v>
      </c>
      <c r="AA49" s="233">
        <f t="shared" si="4"/>
        <v>0.26484018264840181</v>
      </c>
      <c r="AB49" s="213"/>
      <c r="AC49" s="216"/>
      <c r="AE49" s="29"/>
      <c r="AF49" s="27"/>
      <c r="AG49" s="217"/>
      <c r="AH49" s="28"/>
      <c r="AI49" s="27"/>
      <c r="AJ49" s="27"/>
      <c r="AK49" s="34"/>
      <c r="AL49" s="34"/>
      <c r="AM49" s="34"/>
    </row>
    <row r="50" spans="1:68" ht="15" customHeight="1">
      <c r="A50" s="213"/>
      <c r="B50" s="236">
        <f>+'Ark1'!C1607</f>
        <v>2023</v>
      </c>
      <c r="C50" s="232">
        <f>+'Ark1'!L1607</f>
        <v>3</v>
      </c>
      <c r="D50" s="232" t="s">
        <v>30</v>
      </c>
      <c r="E50" s="232">
        <f>+'Ark1'!D1607</f>
        <v>7</v>
      </c>
      <c r="F50" s="232" t="str">
        <f t="shared" si="29"/>
        <v>Jul</v>
      </c>
      <c r="G50" s="232">
        <f>+'Ark1'!Q1607</f>
        <v>12</v>
      </c>
      <c r="H50" s="335">
        <f>+'Ark1'!R1607</f>
        <v>74</v>
      </c>
      <c r="I50" s="233">
        <f>+IF(H50=0,"",'Ark1'!AG1607)</f>
        <v>11.581419624217119</v>
      </c>
      <c r="J50" s="233">
        <f>+IF(H50=0,"",'Ark1'!AH1607)</f>
        <v>0</v>
      </c>
      <c r="K50" s="239">
        <f>+IF(I50=0,"",'Ark1'!AI1607)</f>
        <v>23</v>
      </c>
      <c r="L50" s="96"/>
      <c r="M50" s="263">
        <f>+IF(K50=0,"",'Ark1'!AJ1607)</f>
        <v>110.52608695652178</v>
      </c>
      <c r="N50" s="263">
        <f>+IF(K50=0,"",'Ark1'!AK1607)</f>
        <v>9.7270604767634872</v>
      </c>
      <c r="O50" s="214"/>
      <c r="P50" s="234">
        <f>+IF(H50=0,"",'Ark1'!T1607)</f>
        <v>3.1351351351351351</v>
      </c>
      <c r="Q50" s="233">
        <f>+IF(H50=0,"",'Ark1'!U1607)</f>
        <v>8.9959459459459481</v>
      </c>
      <c r="R50" s="213"/>
      <c r="S50" s="235">
        <f>+IF(H50=0,"",'Ark1'!W1607)</f>
        <v>0</v>
      </c>
      <c r="T50" s="235">
        <f>+IF(H50=0,"",'Ark1'!X1607)</f>
        <v>12.162162162162163</v>
      </c>
      <c r="U50" s="235">
        <f>+IF(H50=0,"",'Ark1'!Y1607)</f>
        <v>1.3513513513513515</v>
      </c>
      <c r="V50" s="233">
        <f>+IF(H50=0,"",'Ark1'!Z1607)</f>
        <v>4.9014459860162596</v>
      </c>
      <c r="W50" s="233">
        <f>+IF(H50=0,"",'Ark1'!Z1607)</f>
        <v>4.9014459860162596</v>
      </c>
      <c r="X50" s="233">
        <f>+IF(H50=0,"",'Ark1'!AC1607)</f>
        <v>0</v>
      </c>
      <c r="Y50" s="235">
        <f>+IF(H50=0,"",'Ark1'!AE1607)</f>
        <v>0</v>
      </c>
      <c r="Z50" s="235">
        <f t="shared" si="3"/>
        <v>2.9986486486486492</v>
      </c>
      <c r="AA50" s="233">
        <f t="shared" si="4"/>
        <v>0.16216216216216217</v>
      </c>
      <c r="AB50" s="213"/>
      <c r="AC50" s="216"/>
      <c r="AE50" s="29"/>
      <c r="AF50" s="27"/>
      <c r="AG50" s="217"/>
      <c r="AH50" s="28"/>
      <c r="AI50" s="27"/>
      <c r="AJ50" s="27"/>
      <c r="AK50" s="34"/>
      <c r="AL50" s="34"/>
      <c r="AM50" s="34"/>
    </row>
    <row r="51" spans="1:68" ht="15" customHeight="1">
      <c r="A51" s="213"/>
      <c r="B51" s="236">
        <f>+'Ark1'!C1608</f>
        <v>2023</v>
      </c>
      <c r="C51" s="232">
        <f>+'Ark1'!L1608</f>
        <v>3</v>
      </c>
      <c r="D51" s="232" t="s">
        <v>30</v>
      </c>
      <c r="E51" s="232">
        <f>+'Ark1'!D1608</f>
        <v>8</v>
      </c>
      <c r="F51" s="232" t="str">
        <f t="shared" si="29"/>
        <v>Aug</v>
      </c>
      <c r="G51" s="232">
        <f>+'Ark1'!Q1608</f>
        <v>38</v>
      </c>
      <c r="H51" s="335">
        <f>+'Ark1'!R1608</f>
        <v>174</v>
      </c>
      <c r="I51" s="233">
        <f>+IF(H51=0,"",'Ark1'!AG1608)</f>
        <v>8.7154450445774394</v>
      </c>
      <c r="J51" s="233">
        <f>+IF(H51=0,"",'Ark1'!AH1608)</f>
        <v>0</v>
      </c>
      <c r="K51" s="239">
        <f>+IF(I51=0,"",'Ark1'!AI1608)</f>
        <v>15</v>
      </c>
      <c r="L51" s="96"/>
      <c r="M51" s="263">
        <f>+IF(K51=0,"",'Ark1'!AJ1608)</f>
        <v>90.713333333333367</v>
      </c>
      <c r="N51" s="263">
        <f>+IF(K51=0,"",'Ark1'!AK1608)</f>
        <v>11.334348942097352</v>
      </c>
      <c r="O51" s="214"/>
      <c r="P51" s="234">
        <f>+IF(H51=0,"",'Ark1'!T1608)</f>
        <v>2.6149425287356323</v>
      </c>
      <c r="Q51" s="233">
        <f>+IF(H51=0,"",'Ark1'!U1608)</f>
        <v>9.2643678160919514</v>
      </c>
      <c r="R51" s="213"/>
      <c r="S51" s="235">
        <f>+IF(H51=0,"",'Ark1'!W1608)</f>
        <v>0</v>
      </c>
      <c r="T51" s="235">
        <f>+IF(H51=0,"",'Ark1'!X1608)</f>
        <v>11.494252873563219</v>
      </c>
      <c r="U51" s="235">
        <f>+IF(H51=0,"",'Ark1'!Y1608)</f>
        <v>1.149425287356322</v>
      </c>
      <c r="V51" s="233">
        <f>+IF(H51=0,"",'Ark1'!Z1608)</f>
        <v>4.3334830304336212</v>
      </c>
      <c r="W51" s="233">
        <f>+IF(H51=0,"",'Ark1'!Z1608)</f>
        <v>4.3334830304336212</v>
      </c>
      <c r="X51" s="233">
        <f>+IF(H51=0,"",'Ark1'!AC1608)</f>
        <v>0</v>
      </c>
      <c r="Y51" s="235">
        <f>+IF(H51=0,"",'Ark1'!AE1608)</f>
        <v>0</v>
      </c>
      <c r="Z51" s="235">
        <f t="shared" si="3"/>
        <v>3.0881226053639836</v>
      </c>
      <c r="AA51" s="233">
        <f t="shared" si="4"/>
        <v>0.21839080459770116</v>
      </c>
      <c r="AB51" s="213"/>
      <c r="AC51" s="216"/>
      <c r="AE51" s="29"/>
      <c r="AF51" s="27"/>
      <c r="AG51" s="217"/>
      <c r="AH51" s="28"/>
      <c r="AI51" s="27"/>
      <c r="AJ51" s="27"/>
      <c r="AK51" s="34"/>
      <c r="AL51" s="34"/>
      <c r="AM51" s="34"/>
    </row>
    <row r="52" spans="1:68" ht="15" customHeight="1">
      <c r="A52" s="213"/>
      <c r="B52" s="236">
        <f>+'Ark1'!C1609</f>
        <v>2023</v>
      </c>
      <c r="C52" s="232">
        <f>+'Ark1'!L1609</f>
        <v>3</v>
      </c>
      <c r="D52" s="232" t="s">
        <v>30</v>
      </c>
      <c r="E52" s="232">
        <f>+'Ark1'!D1609</f>
        <v>9</v>
      </c>
      <c r="F52" s="232" t="str">
        <f t="shared" si="29"/>
        <v>Sep</v>
      </c>
      <c r="G52" s="232">
        <f>+'Ark1'!Q1609</f>
        <v>60</v>
      </c>
      <c r="H52" s="335">
        <f>+'Ark1'!R1609</f>
        <v>197</v>
      </c>
      <c r="I52" s="233">
        <f>+IF(H52=0,"",'Ark1'!AG1609)</f>
        <v>5.5753050456668953</v>
      </c>
      <c r="J52" s="233">
        <f>+IF(H52=0,"",'Ark1'!AH1609)</f>
        <v>0.50761421319796951</v>
      </c>
      <c r="K52" s="239">
        <f>+IF(I52=0,"",'Ark1'!AI1609)</f>
        <v>40</v>
      </c>
      <c r="L52" s="96"/>
      <c r="M52" s="263">
        <f>+IF(K52=0,"",'Ark1'!AJ1609)</f>
        <v>88.497500000000002</v>
      </c>
      <c r="N52" s="263">
        <f>+IF(K52=0,"",'Ark1'!AK1609)</f>
        <v>12.653057967804742</v>
      </c>
      <c r="O52" s="214"/>
      <c r="P52" s="234">
        <f>+IF(H52=0,"",'Ark1'!T1609)</f>
        <v>3.1269035532994924</v>
      </c>
      <c r="Q52" s="233">
        <f>+IF(H52=0,"",'Ark1'!U1609)</f>
        <v>9.8319796954314711</v>
      </c>
      <c r="R52" s="213"/>
      <c r="S52" s="235">
        <f>+IF(H52=0,"",'Ark1'!W1609)</f>
        <v>0.50761421319796951</v>
      </c>
      <c r="T52" s="235">
        <f>+IF(H52=0,"",'Ark1'!X1609)</f>
        <v>17.766497461928939</v>
      </c>
      <c r="U52" s="235">
        <f>+IF(H52=0,"",'Ark1'!Y1609)</f>
        <v>2.030456852791878</v>
      </c>
      <c r="V52" s="233">
        <f>+IF(H52=0,"",'Ark1'!Z1609)</f>
        <v>5.1459749821928087</v>
      </c>
      <c r="W52" s="233">
        <f>+IF(H52=0,"",'Ark1'!Z1609)</f>
        <v>5.1459749821928087</v>
      </c>
      <c r="X52" s="233">
        <f>+IF(H52=0,"",'Ark1'!AC1609)</f>
        <v>0</v>
      </c>
      <c r="Y52" s="235">
        <f>+IF(H52=0,"",'Ark1'!AE1609)</f>
        <v>0</v>
      </c>
      <c r="Z52" s="235">
        <f t="shared" si="3"/>
        <v>3.2773265651438237</v>
      </c>
      <c r="AA52" s="233">
        <f t="shared" si="4"/>
        <v>0.30456852791878175</v>
      </c>
      <c r="AB52" s="213"/>
      <c r="AC52" s="216"/>
      <c r="AE52" s="29"/>
      <c r="AF52" s="27"/>
      <c r="AG52" s="217"/>
      <c r="AH52" s="28"/>
      <c r="AI52" s="27"/>
      <c r="AJ52" s="27"/>
      <c r="AK52" s="34"/>
      <c r="AL52" s="34"/>
      <c r="AM52" s="34"/>
    </row>
    <row r="53" spans="1:68" ht="15" customHeight="1">
      <c r="A53" s="213"/>
      <c r="B53" s="236">
        <f>+'Ark1'!C1610</f>
        <v>2023</v>
      </c>
      <c r="C53" s="232">
        <f>+'Ark1'!L1610</f>
        <v>3</v>
      </c>
      <c r="D53" s="232" t="s">
        <v>30</v>
      </c>
      <c r="E53" s="232">
        <f>+'Ark1'!D1610</f>
        <v>10</v>
      </c>
      <c r="F53" s="232" t="str">
        <f t="shared" si="29"/>
        <v>Okt</v>
      </c>
      <c r="G53" s="232">
        <f>+'Ark1'!Q1610</f>
        <v>130</v>
      </c>
      <c r="H53" s="335">
        <f>+'Ark1'!R1610</f>
        <v>416</v>
      </c>
      <c r="I53" s="233">
        <f>+IF(H53=0,"",'Ark1'!AG1610)</f>
        <v>8.2351851145350263</v>
      </c>
      <c r="J53" s="233">
        <f>+IF(H53=0,"",'Ark1'!AH1610)</f>
        <v>0.96153846153846112</v>
      </c>
      <c r="K53" s="239">
        <f>+IF(I53=0,"",'Ark1'!AI1610)</f>
        <v>97</v>
      </c>
      <c r="L53" s="96"/>
      <c r="M53" s="263">
        <f>+IF(K53=0,"",'Ark1'!AJ1610)</f>
        <v>108.00103092783507</v>
      </c>
      <c r="N53" s="263">
        <f>+IF(K53=0,"",'Ark1'!AK1610)</f>
        <v>12.989081313606375</v>
      </c>
      <c r="O53" s="214"/>
      <c r="P53" s="234">
        <f>+IF(H53=0,"",'Ark1'!T1610)</f>
        <v>3.5769230769230775</v>
      </c>
      <c r="Q53" s="233">
        <f>+IF(H53=0,"",'Ark1'!U1610)</f>
        <v>14.528846153846157</v>
      </c>
      <c r="R53" s="213"/>
      <c r="S53" s="235">
        <f>+IF(H53=0,"",'Ark1'!W1610)</f>
        <v>0</v>
      </c>
      <c r="T53" s="235">
        <f>+IF(H53=0,"",'Ark1'!X1610)</f>
        <v>48.798076923076913</v>
      </c>
      <c r="U53" s="235">
        <f>+IF(H53=0,"",'Ark1'!Y1610)</f>
        <v>2.6442307692307696</v>
      </c>
      <c r="V53" s="233">
        <f>+IF(H53=0,"",'Ark1'!Z1610)</f>
        <v>5.358860798085197</v>
      </c>
      <c r="W53" s="233">
        <f>+IF(H53=0,"",'Ark1'!Z1610)</f>
        <v>5.358860798085197</v>
      </c>
      <c r="X53" s="233">
        <f>+IF(H53=0,"",'Ark1'!AC1610)</f>
        <v>0</v>
      </c>
      <c r="Y53" s="235">
        <f>+IF(H53=0,"",'Ark1'!AE1610)</f>
        <v>0</v>
      </c>
      <c r="Z53" s="235">
        <f t="shared" si="3"/>
        <v>4.842948717948719</v>
      </c>
      <c r="AA53" s="233">
        <f t="shared" si="4"/>
        <v>0.3125</v>
      </c>
      <c r="AB53" s="213"/>
      <c r="AC53" s="216"/>
      <c r="AE53" s="29"/>
      <c r="AF53" s="27"/>
      <c r="AG53" s="217"/>
      <c r="AH53" s="28"/>
      <c r="AI53" s="27"/>
      <c r="AJ53" s="27"/>
      <c r="AK53" s="34"/>
      <c r="AL53" s="34"/>
      <c r="AM53" s="34"/>
    </row>
    <row r="54" spans="1:68" ht="15" customHeight="1">
      <c r="A54" s="213"/>
      <c r="B54" s="236">
        <f>+'Ark1'!C1611</f>
        <v>2023</v>
      </c>
      <c r="C54" s="232">
        <f>+'Ark1'!L1611</f>
        <v>3</v>
      </c>
      <c r="D54" s="232" t="s">
        <v>30</v>
      </c>
      <c r="E54" s="232">
        <f>+'Ark1'!D1611</f>
        <v>11</v>
      </c>
      <c r="F54" s="232" t="str">
        <f t="shared" si="29"/>
        <v>Nov</v>
      </c>
      <c r="G54" s="232">
        <f>+'Ark1'!Q1611</f>
        <v>52</v>
      </c>
      <c r="H54" s="335">
        <f>+'Ark1'!R1611</f>
        <v>106</v>
      </c>
      <c r="I54" s="233">
        <f>+IF(H54=0,"",'Ark1'!AG1611)</f>
        <v>3.640765868906128</v>
      </c>
      <c r="J54" s="233">
        <f>+IF(H54=0,"",'Ark1'!AH1611)</f>
        <v>0.94339622641509413</v>
      </c>
      <c r="K54" s="239">
        <f>+IF(I54=0,"",'Ark1'!AI1611)</f>
        <v>25</v>
      </c>
      <c r="L54" s="96"/>
      <c r="M54" s="263">
        <f>+IF(K54=0,"",'Ark1'!AJ1611)</f>
        <v>106.86000000000001</v>
      </c>
      <c r="N54" s="263">
        <f>+IF(K54=0,"",'Ark1'!AK1611)</f>
        <v>13.437522569225903</v>
      </c>
      <c r="O54" s="214"/>
      <c r="P54" s="234">
        <f>+IF(H54=0,"",'Ark1'!T1611)</f>
        <v>3.7075471698113209</v>
      </c>
      <c r="Q54" s="233">
        <f>+IF(H54=0,"",'Ark1'!U1611)</f>
        <v>14.625471698113204</v>
      </c>
      <c r="R54" s="213"/>
      <c r="S54" s="235">
        <f>+IF(H54=0,"",'Ark1'!W1611)</f>
        <v>0</v>
      </c>
      <c r="T54" s="235">
        <f>+IF(H54=0,"",'Ark1'!X1611)</f>
        <v>50.943396226415089</v>
      </c>
      <c r="U54" s="235">
        <f>+IF(H54=0,"",'Ark1'!Y1611)</f>
        <v>5.6603773584905639</v>
      </c>
      <c r="V54" s="233">
        <f>+IF(H54=0,"",'Ark1'!Z1611)</f>
        <v>6.1153234895036119</v>
      </c>
      <c r="W54" s="233">
        <f>+IF(H54=0,"",'Ark1'!Z1611)</f>
        <v>6.1153234895036119</v>
      </c>
      <c r="X54" s="233">
        <f>+IF(H54=0,"",'Ark1'!AC1611)</f>
        <v>0</v>
      </c>
      <c r="Y54" s="235">
        <f>+IF(H54=0,"",'Ark1'!AE1611)</f>
        <v>0</v>
      </c>
      <c r="Z54" s="235">
        <f t="shared" si="3"/>
        <v>4.8751572327044013</v>
      </c>
      <c r="AA54" s="233">
        <f t="shared" si="4"/>
        <v>0.49056603773584906</v>
      </c>
      <c r="AB54" s="213"/>
      <c r="AC54" s="216"/>
      <c r="AE54" s="29"/>
      <c r="AF54" s="27"/>
      <c r="AG54" s="217"/>
      <c r="AH54" s="28"/>
      <c r="AI54" s="27"/>
      <c r="AJ54" s="27"/>
      <c r="AK54" s="34"/>
      <c r="AL54" s="34"/>
      <c r="AM54" s="34"/>
    </row>
    <row r="55" spans="1:68" ht="15" customHeight="1">
      <c r="A55" s="213"/>
      <c r="B55" s="236">
        <f>+'Ark1'!C1612</f>
        <v>2023</v>
      </c>
      <c r="C55" s="232">
        <f>+'Ark1'!L1612</f>
        <v>3</v>
      </c>
      <c r="D55" s="232" t="s">
        <v>30</v>
      </c>
      <c r="E55" s="232">
        <f>+'Ark1'!D1612</f>
        <v>12</v>
      </c>
      <c r="F55" s="232" t="str">
        <f t="shared" si="29"/>
        <v>Des</v>
      </c>
      <c r="G55" s="232">
        <f>+'Ark1'!Q1612</f>
        <v>8</v>
      </c>
      <c r="H55" s="335">
        <f>+'Ark1'!R1612</f>
        <v>18</v>
      </c>
      <c r="I55" s="233">
        <f>+IF(H55=0,"",'Ark1'!AG1612)</f>
        <v>2.8508503609445741</v>
      </c>
      <c r="J55" s="233">
        <f>+IF(H55=0,"",'Ark1'!AH1612)</f>
        <v>0</v>
      </c>
      <c r="K55" s="239">
        <f>+IF(I55=0,"",'Ark1'!AI1612)</f>
        <v>0</v>
      </c>
      <c r="L55" s="96"/>
      <c r="M55" s="263" t="str">
        <f>+IF(K55=0,"",'Ark1'!AJ1612)</f>
        <v/>
      </c>
      <c r="N55" s="263" t="str">
        <f>+IF(K55=0,"",'Ark1'!AK1612)</f>
        <v/>
      </c>
      <c r="O55" s="214"/>
      <c r="P55" s="234">
        <f>+IF(H55=0,"",'Ark1'!T1612)</f>
        <v>3.5</v>
      </c>
      <c r="Q55" s="233">
        <f>+IF(H55=0,"",'Ark1'!U1612)</f>
        <v>12.944444444444445</v>
      </c>
      <c r="R55" s="213"/>
      <c r="S55" s="235">
        <f>+IF(H55=0,"",'Ark1'!W1612)</f>
        <v>0</v>
      </c>
      <c r="T55" s="235">
        <f>+IF(H55=0,"",'Ark1'!X1612)</f>
        <v>27.777777777777779</v>
      </c>
      <c r="U55" s="235">
        <f>+IF(H55=0,"",'Ark1'!Y1612)</f>
        <v>0</v>
      </c>
      <c r="V55" s="233">
        <f>+IF(H55=0,"",'Ark1'!Z1612)</f>
        <v>5.000246907483918</v>
      </c>
      <c r="W55" s="233">
        <f>+IF(H55=0,"",'Ark1'!Z1612)</f>
        <v>5.000246907483918</v>
      </c>
      <c r="X55" s="233">
        <f>+IF(H55=0,"",'Ark1'!AC1612)</f>
        <v>0</v>
      </c>
      <c r="Y55" s="235">
        <f>+IF(H55=0,"",'Ark1'!AE1612)</f>
        <v>0</v>
      </c>
      <c r="Z55" s="235">
        <f t="shared" si="3"/>
        <v>4.3148148148148149</v>
      </c>
      <c r="AA55" s="233">
        <f t="shared" si="4"/>
        <v>0.44444444444444442</v>
      </c>
      <c r="AB55" s="213"/>
      <c r="AC55" s="216"/>
      <c r="AE55" s="29"/>
      <c r="AF55" s="27"/>
      <c r="AG55" s="217"/>
      <c r="AH55" s="28"/>
      <c r="AI55" s="27"/>
      <c r="AJ55" s="27"/>
      <c r="AK55" s="34"/>
      <c r="AL55" s="34"/>
      <c r="AM55" s="34"/>
    </row>
    <row r="56" spans="1:68" ht="15" customHeight="1">
      <c r="A56" s="213"/>
      <c r="B56" s="213"/>
      <c r="C56" s="213"/>
      <c r="D56" s="213"/>
      <c r="E56" s="213"/>
      <c r="F56" s="213"/>
      <c r="G56" s="213"/>
      <c r="H56" s="329"/>
      <c r="I56" s="214"/>
      <c r="J56" s="214"/>
      <c r="K56" s="214"/>
      <c r="L56" s="96"/>
      <c r="M56" s="214"/>
      <c r="N56" s="214"/>
      <c r="O56" s="214"/>
      <c r="P56" s="213"/>
      <c r="Q56" s="213"/>
      <c r="R56" s="213"/>
      <c r="S56" s="215"/>
      <c r="T56" s="215"/>
      <c r="U56" s="215"/>
      <c r="V56" s="215"/>
      <c r="W56" s="215"/>
      <c r="X56" s="213"/>
      <c r="Y56" s="215"/>
      <c r="Z56" s="215"/>
      <c r="AA56" s="214"/>
      <c r="AB56" s="213"/>
      <c r="AC56" s="216"/>
      <c r="AE56" s="29"/>
      <c r="AF56" s="27"/>
      <c r="AG56" s="217"/>
      <c r="AH56" s="28"/>
      <c r="AL56" s="28"/>
      <c r="BD56" s="228"/>
    </row>
    <row r="57" spans="1:68" ht="15" customHeight="1">
      <c r="A57" s="213"/>
      <c r="B57" s="213"/>
      <c r="C57" s="230" t="s">
        <v>0</v>
      </c>
      <c r="D57" s="213"/>
      <c r="E57" s="270" t="str">
        <f>+D59</f>
        <v>O-</v>
      </c>
      <c r="F57" s="230" t="s">
        <v>581</v>
      </c>
      <c r="G57" s="213"/>
      <c r="H57" s="332">
        <f>SUM(H59:H70)</f>
        <v>3312</v>
      </c>
      <c r="I57" s="214"/>
      <c r="J57" s="214"/>
      <c r="K57" s="214"/>
      <c r="L57" s="96"/>
      <c r="M57" s="214"/>
      <c r="N57" s="214"/>
      <c r="O57" s="214"/>
      <c r="P57" s="213"/>
      <c r="Q57" s="263">
        <f>+Klasse!O30</f>
        <v>13.64725912549984</v>
      </c>
      <c r="R57" s="213"/>
      <c r="S57" s="215"/>
      <c r="T57" s="215"/>
      <c r="U57" s="215"/>
      <c r="V57" s="215"/>
      <c r="W57" s="215"/>
      <c r="X57" s="213"/>
      <c r="Y57" s="215"/>
      <c r="Z57" s="263">
        <f>+Q57/C59</f>
        <v>3.41181478137496</v>
      </c>
      <c r="AA57" s="214"/>
      <c r="AB57" s="213"/>
      <c r="AC57" s="216"/>
      <c r="AE57" s="29"/>
      <c r="AF57" s="27"/>
      <c r="AG57" s="217"/>
      <c r="AH57" s="28"/>
      <c r="AL57" s="28"/>
      <c r="BD57" s="228"/>
    </row>
    <row r="58" spans="1:68" ht="15" customHeight="1">
      <c r="A58" s="213"/>
      <c r="B58" s="213"/>
      <c r="C58" s="213"/>
      <c r="D58" s="213"/>
      <c r="E58" s="213"/>
      <c r="F58" s="213"/>
      <c r="G58" s="213"/>
      <c r="H58" s="329"/>
      <c r="I58" s="214"/>
      <c r="J58" s="214"/>
      <c r="K58" s="214"/>
      <c r="L58" s="96"/>
      <c r="M58" s="214"/>
      <c r="N58" s="214"/>
      <c r="O58" s="214"/>
      <c r="P58" s="213"/>
      <c r="Q58" s="213"/>
      <c r="R58" s="213"/>
      <c r="S58" s="215"/>
      <c r="T58" s="215"/>
      <c r="U58" s="215"/>
      <c r="V58" s="215"/>
      <c r="W58" s="215"/>
      <c r="X58" s="213"/>
      <c r="Y58" s="213"/>
      <c r="Z58" s="213"/>
      <c r="AA58" s="213"/>
      <c r="AB58" s="213"/>
      <c r="AC58" s="216"/>
      <c r="AE58" s="29"/>
      <c r="AF58" s="27"/>
      <c r="AG58" s="217"/>
      <c r="AH58" s="28"/>
      <c r="AL58" s="28"/>
      <c r="BD58" s="228">
        <f>1+BD55</f>
        <v>1</v>
      </c>
      <c r="BE58" s="28">
        <v>20.659867330016564</v>
      </c>
      <c r="BF58" s="28">
        <f t="shared" ref="BF58" si="30">+BE58</f>
        <v>20.659867330016564</v>
      </c>
      <c r="BG58" s="28">
        <f t="shared" ref="BG58" si="31">+BF58</f>
        <v>20.659867330016564</v>
      </c>
      <c r="BH58" s="28">
        <f t="shared" ref="BH58" si="32">+BG58</f>
        <v>20.659867330016564</v>
      </c>
      <c r="BI58" s="28">
        <f t="shared" ref="BI58" si="33">+BH58</f>
        <v>20.659867330016564</v>
      </c>
      <c r="BJ58" s="28">
        <f t="shared" ref="BJ58" si="34">+BI58</f>
        <v>20.659867330016564</v>
      </c>
      <c r="BK58" s="28">
        <f t="shared" ref="BK58" si="35">+BJ58</f>
        <v>20.659867330016564</v>
      </c>
      <c r="BL58" s="28">
        <f t="shared" ref="BL58" si="36">+BK58</f>
        <v>20.659867330016564</v>
      </c>
      <c r="BM58" s="28">
        <f t="shared" ref="BM58" si="37">+BL58</f>
        <v>20.659867330016564</v>
      </c>
      <c r="BN58" s="28">
        <f t="shared" ref="BN58" si="38">+BM58</f>
        <v>20.659867330016564</v>
      </c>
      <c r="BO58" s="28">
        <f t="shared" ref="BO58" si="39">+BN58</f>
        <v>20.659867330016564</v>
      </c>
      <c r="BP58" s="28">
        <f t="shared" ref="BP58" si="40">+BO58</f>
        <v>20.659867330016564</v>
      </c>
    </row>
    <row r="59" spans="1:68" ht="16.5" customHeight="1">
      <c r="A59" s="213"/>
      <c r="B59" s="236">
        <f>+'Ark1'!C1613</f>
        <v>2023</v>
      </c>
      <c r="C59" s="28">
        <f>+'Ark1'!L1613</f>
        <v>4</v>
      </c>
      <c r="D59" s="242" t="s">
        <v>31</v>
      </c>
      <c r="E59" s="28">
        <f>+'Ark1'!D1613</f>
        <v>1</v>
      </c>
      <c r="F59" s="28" t="str">
        <f t="shared" ref="F59:F70" si="41">+F44</f>
        <v>Jan</v>
      </c>
      <c r="G59" s="28">
        <f>+'Ark1'!Q1613</f>
        <v>20</v>
      </c>
      <c r="H59" s="336">
        <f>+'Ark1'!R1613</f>
        <v>92</v>
      </c>
      <c r="I59" s="29">
        <f>+IF(H59=0,"",'Ark1'!AG1613)</f>
        <v>9.4431342002581946</v>
      </c>
      <c r="J59" s="29">
        <f>+IF(H59=0,"",'Ark1'!AH1613)</f>
        <v>1.0869565217391304</v>
      </c>
      <c r="K59" s="239">
        <f>+IF(I59=0,"",'Ark1'!AI1613)</f>
        <v>0</v>
      </c>
      <c r="L59" s="96"/>
      <c r="M59" s="263" t="str">
        <f>+IF(K59=0,"",'Ark1'!AJ1613)</f>
        <v/>
      </c>
      <c r="N59" s="263" t="str">
        <f>+IF(K59=0,"",'Ark1'!AK1613)</f>
        <v/>
      </c>
      <c r="O59" s="214"/>
      <c r="P59" s="27">
        <f>+IF(H59=0,"",'Ark1'!T1613)</f>
        <v>4.9673913043478253</v>
      </c>
      <c r="Q59" s="29">
        <f>+IF(H59=0,"",'Ark1'!U1613)</f>
        <v>14.231521739130436</v>
      </c>
      <c r="R59" s="213"/>
      <c r="S59" s="34">
        <f>+IF(H59=0,"",'Ark1'!W1613)</f>
        <v>0</v>
      </c>
      <c r="T59" s="34">
        <f>+IF(H59=0,"",'Ark1'!X1613)</f>
        <v>44.565217391304358</v>
      </c>
      <c r="U59" s="34">
        <f>+IF(H59=0,"",'Ark1'!Y1613)</f>
        <v>9.7826086956521738</v>
      </c>
      <c r="V59" s="34">
        <f>+IF(H59=0,"",'Ark1'!Z1613)</f>
        <v>7.9001916507824452</v>
      </c>
      <c r="W59" s="34">
        <f>+IF(H59=0,"",'Ark1'!Z1613)</f>
        <v>7.9001916507824452</v>
      </c>
      <c r="X59" s="27">
        <f>+IF(H59=0,"",'Ark1'!AC1613)</f>
        <v>0</v>
      </c>
      <c r="Y59" s="34">
        <f>+IF(H59=0,"",'Ark1'!AE1613)</f>
        <v>0</v>
      </c>
      <c r="Z59" s="34">
        <f t="shared" si="3"/>
        <v>3.557880434782609</v>
      </c>
      <c r="AA59" s="29">
        <f t="shared" si="4"/>
        <v>0.21739130434782608</v>
      </c>
      <c r="AB59" s="213"/>
      <c r="AC59" s="216"/>
      <c r="AE59" s="29"/>
      <c r="AF59" s="27"/>
      <c r="AG59" s="217"/>
      <c r="AH59" s="28"/>
      <c r="AI59" s="27"/>
      <c r="AJ59" s="27"/>
      <c r="AK59" s="34"/>
      <c r="AL59" s="34"/>
      <c r="AM59" s="34"/>
    </row>
    <row r="60" spans="1:68" ht="15.6">
      <c r="A60" s="213"/>
      <c r="B60" s="236">
        <f>+'Ark1'!C1614</f>
        <v>2023</v>
      </c>
      <c r="C60" s="28">
        <f>+'Ark1'!L1614</f>
        <v>4</v>
      </c>
      <c r="D60" s="242" t="s">
        <v>31</v>
      </c>
      <c r="E60" s="28">
        <f>+'Ark1'!D1614</f>
        <v>2</v>
      </c>
      <c r="F60" s="28" t="str">
        <f t="shared" si="41"/>
        <v>Feb</v>
      </c>
      <c r="G60" s="28">
        <f>+'Ark1'!Q1614</f>
        <v>42</v>
      </c>
      <c r="H60" s="336">
        <f>+'Ark1'!R1614</f>
        <v>166</v>
      </c>
      <c r="I60" s="29">
        <f>+IF(H60=0,"",'Ark1'!AG1614)</f>
        <v>9.3483760286121385</v>
      </c>
      <c r="J60" s="29">
        <f>+IF(H60=0,"",'Ark1'!AH1614)</f>
        <v>1.2048192771084336</v>
      </c>
      <c r="K60" s="239">
        <f>+IF(I60=0,"",'Ark1'!AI1614)</f>
        <v>2</v>
      </c>
      <c r="L60" s="96"/>
      <c r="M60" s="263">
        <f>+IF(K60=0,"",'Ark1'!AJ1614)</f>
        <v>93.05</v>
      </c>
      <c r="N60" s="263">
        <f>+IF(K60=0,"",'Ark1'!AK1614)</f>
        <v>14.409082103990176</v>
      </c>
      <c r="O60" s="214"/>
      <c r="P60" s="27">
        <f>+IF(H60=0,"",'Ark1'!T1614)</f>
        <v>4.3915662650602405</v>
      </c>
      <c r="Q60" s="29">
        <f>+IF(H60=0,"",'Ark1'!U1614)</f>
        <v>9.6837349397590398</v>
      </c>
      <c r="R60" s="213"/>
      <c r="S60" s="34">
        <f>+IF(H60=0,"",'Ark1'!W1614)</f>
        <v>0</v>
      </c>
      <c r="T60" s="34">
        <f>+IF(H60=0,"",'Ark1'!X1614)</f>
        <v>21.08433734939759</v>
      </c>
      <c r="U60" s="34">
        <f>+IF(H60=0,"",'Ark1'!Y1614)</f>
        <v>4.8192771084337345</v>
      </c>
      <c r="V60" s="34">
        <f>+IF(H60=0,"",'Ark1'!Z1614)</f>
        <v>6.5813839704037607</v>
      </c>
      <c r="W60" s="34">
        <f>+IF(H60=0,"",'Ark1'!Z1614)</f>
        <v>6.5813839704037607</v>
      </c>
      <c r="X60" s="27">
        <f>+IF(H60=0,"",'Ark1'!AC1614)</f>
        <v>0</v>
      </c>
      <c r="Y60" s="34">
        <f>+IF(H60=0,"",'Ark1'!AE1614)</f>
        <v>0</v>
      </c>
      <c r="Z60" s="34">
        <f t="shared" si="3"/>
        <v>2.4209337349397599</v>
      </c>
      <c r="AA60" s="29">
        <f t="shared" si="4"/>
        <v>0.25301204819277107</v>
      </c>
      <c r="AB60" s="213"/>
      <c r="AC60" s="28"/>
      <c r="AE60" s="29"/>
      <c r="AF60" s="27"/>
      <c r="AG60" s="28"/>
      <c r="AH60" s="28"/>
      <c r="AI60" s="27"/>
      <c r="AJ60" s="27"/>
      <c r="AK60" s="34"/>
      <c r="AL60" s="34"/>
      <c r="AM60" s="34"/>
    </row>
    <row r="61" spans="1:68" ht="17.25" customHeight="1">
      <c r="A61" s="213"/>
      <c r="B61" s="236">
        <f>+'Ark1'!C1615</f>
        <v>2023</v>
      </c>
      <c r="C61" s="28">
        <f>+'Ark1'!L1615</f>
        <v>4</v>
      </c>
      <c r="D61" s="242" t="s">
        <v>31</v>
      </c>
      <c r="E61" s="28">
        <f>+'Ark1'!D1615</f>
        <v>3</v>
      </c>
      <c r="F61" s="28" t="str">
        <f t="shared" si="41"/>
        <v>Mar</v>
      </c>
      <c r="G61" s="28">
        <f>+'Ark1'!Q1615</f>
        <v>94</v>
      </c>
      <c r="H61" s="336">
        <f>+'Ark1'!R1615</f>
        <v>577</v>
      </c>
      <c r="I61" s="29">
        <f>+IF(H61=0,"",'Ark1'!AG1615)</f>
        <v>10.422061017550648</v>
      </c>
      <c r="J61" s="29">
        <f>+IF(H61=0,"",'Ark1'!AH1615)</f>
        <v>0</v>
      </c>
      <c r="K61" s="239">
        <f>+IF(I61=0,"",'Ark1'!AI1615)</f>
        <v>1</v>
      </c>
      <c r="L61" s="96"/>
      <c r="M61" s="263">
        <f>+IF(K61=0,"",'Ark1'!AJ1615)</f>
        <v>113.7</v>
      </c>
      <c r="N61" s="263">
        <f>+IF(K61=0,"",'Ark1'!AK1615)</f>
        <v>12.790174072316583</v>
      </c>
      <c r="O61" s="214"/>
      <c r="P61" s="27">
        <f>+IF(H61=0,"",'Ark1'!T1615)</f>
        <v>4.2495667244367423</v>
      </c>
      <c r="Q61" s="29">
        <f>+IF(H61=0,"",'Ark1'!U1615)</f>
        <v>7.7362218370883804</v>
      </c>
      <c r="R61" s="213"/>
      <c r="S61" s="34">
        <f>+IF(H61=0,"",'Ark1'!W1615)</f>
        <v>0.17331022530329296</v>
      </c>
      <c r="T61" s="34">
        <f>+IF(H61=0,"",'Ark1'!X1615)</f>
        <v>13.518197573656844</v>
      </c>
      <c r="U61" s="34">
        <f>+IF(H61=0,"",'Ark1'!Y1615)</f>
        <v>1.7331022530329296</v>
      </c>
      <c r="V61" s="34">
        <f>+IF(H61=0,"",'Ark1'!Z1615)</f>
        <v>5.6079624259831684</v>
      </c>
      <c r="W61" s="34">
        <f>+IF(H61=0,"",'Ark1'!Z1615)</f>
        <v>5.6079624259831684</v>
      </c>
      <c r="X61" s="27">
        <f>+IF(H61=0,"",'Ark1'!AC1615)</f>
        <v>0</v>
      </c>
      <c r="Y61" s="34">
        <f>+IF(H61=0,"",'Ark1'!AE1615)</f>
        <v>0</v>
      </c>
      <c r="Z61" s="34">
        <f t="shared" si="3"/>
        <v>1.9340554592720951</v>
      </c>
      <c r="AA61" s="29">
        <f t="shared" si="4"/>
        <v>0.16291161178509533</v>
      </c>
      <c r="AB61" s="213"/>
      <c r="AC61" s="236"/>
      <c r="AE61" s="29"/>
      <c r="AF61" s="27"/>
      <c r="AG61" s="217"/>
      <c r="AH61" s="28"/>
      <c r="AI61" s="27"/>
      <c r="AJ61" s="27"/>
      <c r="AK61" s="34"/>
      <c r="AL61" s="34"/>
      <c r="AM61" s="34"/>
    </row>
    <row r="62" spans="1:68" ht="15.6">
      <c r="A62" s="213"/>
      <c r="B62" s="236">
        <f>+'Ark1'!C1616</f>
        <v>2023</v>
      </c>
      <c r="C62" s="28">
        <f>+'Ark1'!L1616</f>
        <v>4</v>
      </c>
      <c r="D62" s="242" t="s">
        <v>31</v>
      </c>
      <c r="E62" s="28">
        <f>+'Ark1'!D1616</f>
        <v>4</v>
      </c>
      <c r="F62" s="28" t="str">
        <f t="shared" si="41"/>
        <v>Apr</v>
      </c>
      <c r="G62" s="28">
        <f>+'Ark1'!Q1616</f>
        <v>62</v>
      </c>
      <c r="H62" s="336">
        <f>+'Ark1'!R1616</f>
        <v>430</v>
      </c>
      <c r="I62" s="29">
        <f>+IF(H62=0,"",'Ark1'!AG1616)</f>
        <v>11.747551119222315</v>
      </c>
      <c r="J62" s="29">
        <f>+IF(H62=0,"",'Ark1'!AH1616)</f>
        <v>0</v>
      </c>
      <c r="K62" s="239">
        <f>+IF(I62=0,"",'Ark1'!AI1616)</f>
        <v>5</v>
      </c>
      <c r="L62" s="96"/>
      <c r="M62" s="263">
        <f>+IF(K62=0,"",'Ark1'!AJ1616)</f>
        <v>75.159999999999982</v>
      </c>
      <c r="N62" s="263">
        <f>+IF(K62=0,"",'Ark1'!AK1616)</f>
        <v>13.725270291107664</v>
      </c>
      <c r="O62" s="214"/>
      <c r="P62" s="27">
        <f>+IF(H62=0,"",'Ark1'!T1616)</f>
        <v>3.6116279069767447</v>
      </c>
      <c r="Q62" s="29">
        <f>+IF(H62=0,"",'Ark1'!U1616)</f>
        <v>7.335116279069763</v>
      </c>
      <c r="R62" s="213"/>
      <c r="S62" s="34">
        <f>+IF(H62=0,"",'Ark1'!W1616)</f>
        <v>0</v>
      </c>
      <c r="T62" s="34">
        <f>+IF(H62=0,"",'Ark1'!X1616)</f>
        <v>8.1395348837209305</v>
      </c>
      <c r="U62" s="34">
        <f>+IF(H62=0,"",'Ark1'!Y1616)</f>
        <v>1.1627906976744189</v>
      </c>
      <c r="V62" s="34">
        <f>+IF(H62=0,"",'Ark1'!Z1616)</f>
        <v>4.4711685544489557</v>
      </c>
      <c r="W62" s="34">
        <f>+IF(H62=0,"",'Ark1'!Z1616)</f>
        <v>4.4711685544489557</v>
      </c>
      <c r="X62" s="27">
        <f>+IF(H62=0,"",'Ark1'!AC1616)</f>
        <v>0</v>
      </c>
      <c r="Y62" s="34">
        <f>+IF(H62=0,"",'Ark1'!AE1616)</f>
        <v>0</v>
      </c>
      <c r="Z62" s="34">
        <f t="shared" si="3"/>
        <v>1.8337790697674408</v>
      </c>
      <c r="AA62" s="29">
        <f t="shared" si="4"/>
        <v>0.14418604651162792</v>
      </c>
      <c r="AB62" s="213"/>
      <c r="AC62" s="236"/>
      <c r="AE62" s="29"/>
      <c r="AF62" s="27"/>
      <c r="AG62" s="28"/>
      <c r="AH62" s="28"/>
      <c r="AI62" s="27"/>
      <c r="AJ62" s="27"/>
      <c r="AK62" s="34"/>
      <c r="AL62" s="34"/>
      <c r="AM62" s="34"/>
    </row>
    <row r="63" spans="1:68" ht="15.6">
      <c r="A63" s="213"/>
      <c r="B63" s="236">
        <f>+'Ark1'!C1617</f>
        <v>2023</v>
      </c>
      <c r="C63" s="28">
        <f>+'Ark1'!L1617</f>
        <v>4</v>
      </c>
      <c r="D63" s="242" t="s">
        <v>31</v>
      </c>
      <c r="E63" s="28">
        <f>+'Ark1'!D1617</f>
        <v>5</v>
      </c>
      <c r="F63" s="28" t="str">
        <f t="shared" si="41"/>
        <v>Mai</v>
      </c>
      <c r="G63" s="28">
        <f>+'Ark1'!Q1617</f>
        <v>60</v>
      </c>
      <c r="H63" s="336">
        <f>+'Ark1'!R1617</f>
        <v>178</v>
      </c>
      <c r="I63" s="29">
        <f>+IF(H63=0,"",'Ark1'!AG1617)</f>
        <v>10.655495429948616</v>
      </c>
      <c r="J63" s="29">
        <f>+IF(H63=0,"",'Ark1'!AH1617)</f>
        <v>1.1235955056179776</v>
      </c>
      <c r="K63" s="239">
        <f>+IF(I63=0,"",'Ark1'!AI1617)</f>
        <v>25</v>
      </c>
      <c r="L63" s="96"/>
      <c r="M63" s="263">
        <f>+IF(K63=0,"",'Ark1'!AJ1617)</f>
        <v>81.911999999999978</v>
      </c>
      <c r="N63" s="263">
        <f>+IF(K63=0,"",'Ark1'!AK1617)</f>
        <v>12.702435422436457</v>
      </c>
      <c r="O63" s="214"/>
      <c r="P63" s="27">
        <f>+IF(H63=0,"",'Ark1'!T1617)</f>
        <v>3.7528089887640448</v>
      </c>
      <c r="Q63" s="29">
        <f>+IF(H63=0,"",'Ark1'!U1617)</f>
        <v>10.5314606741573</v>
      </c>
      <c r="R63" s="213"/>
      <c r="S63" s="34">
        <f>+IF(H63=0,"",'Ark1'!W1617)</f>
        <v>0</v>
      </c>
      <c r="T63" s="34">
        <f>+IF(H63=0,"",'Ark1'!X1617)</f>
        <v>24.719101123595504</v>
      </c>
      <c r="U63" s="34">
        <f>+IF(H63=0,"",'Ark1'!Y1617)</f>
        <v>3.9325842696629199</v>
      </c>
      <c r="V63" s="34">
        <f>+IF(H63=0,"",'Ark1'!Z1617)</f>
        <v>6.5420351351187049</v>
      </c>
      <c r="W63" s="34">
        <f>+IF(H63=0,"",'Ark1'!Z1617)</f>
        <v>6.5420351351187049</v>
      </c>
      <c r="X63" s="27">
        <f>+IF(H63=0,"",'Ark1'!AC1617)</f>
        <v>0</v>
      </c>
      <c r="Y63" s="34">
        <f>+IF(H63=0,"",'Ark1'!AE1617)</f>
        <v>0</v>
      </c>
      <c r="Z63" s="34">
        <f t="shared" si="3"/>
        <v>2.632865168539325</v>
      </c>
      <c r="AA63" s="29">
        <f t="shared" si="4"/>
        <v>0.33707865168539325</v>
      </c>
      <c r="AB63" s="213"/>
      <c r="AC63" s="237"/>
      <c r="AE63" s="29"/>
      <c r="AF63" s="27"/>
      <c r="AG63" s="28"/>
      <c r="AH63" s="28"/>
      <c r="AI63" s="27"/>
      <c r="AJ63" s="27"/>
      <c r="AK63" s="34"/>
      <c r="AL63" s="34"/>
      <c r="AM63" s="34"/>
    </row>
    <row r="64" spans="1:68" ht="16.5" customHeight="1">
      <c r="A64" s="213"/>
      <c r="B64" s="236">
        <f>+'Ark1'!C1618</f>
        <v>2023</v>
      </c>
      <c r="C64" s="28">
        <f>+'Ark1'!L1618</f>
        <v>4</v>
      </c>
      <c r="D64" s="242" t="s">
        <v>31</v>
      </c>
      <c r="E64" s="28">
        <f>+'Ark1'!D1618</f>
        <v>6</v>
      </c>
      <c r="F64" s="28" t="str">
        <f t="shared" si="41"/>
        <v>Jun</v>
      </c>
      <c r="G64" s="28">
        <f>+'Ark1'!Q1618</f>
        <v>74</v>
      </c>
      <c r="H64" s="336">
        <f>+'Ark1'!R1618</f>
        <v>257</v>
      </c>
      <c r="I64" s="29">
        <f>+IF(H64=0,"",'Ark1'!AG1618)</f>
        <v>9.603527217229102</v>
      </c>
      <c r="J64" s="29">
        <f>+IF(H64=0,"",'Ark1'!AH1618)</f>
        <v>0</v>
      </c>
      <c r="K64" s="239">
        <f>+IF(I64=0,"",'Ark1'!AI1618)</f>
        <v>45</v>
      </c>
      <c r="L64" s="96"/>
      <c r="M64" s="263">
        <f>+IF(K64=0,"",'Ark1'!AJ1618)</f>
        <v>89.537777777777777</v>
      </c>
      <c r="N64" s="263">
        <f>+IF(K64=0,"",'Ark1'!AK1618)</f>
        <v>12.954274707687222</v>
      </c>
      <c r="O64" s="214"/>
      <c r="P64" s="27">
        <f>+IF(H64=0,"",'Ark1'!T1618)</f>
        <v>3.7315175097276256</v>
      </c>
      <c r="Q64" s="29">
        <f>+IF(H64=0,"",'Ark1'!U1618)</f>
        <v>11.017898832684828</v>
      </c>
      <c r="R64" s="213"/>
      <c r="S64" s="34">
        <f>+IF(H64=0,"",'Ark1'!W1618)</f>
        <v>0</v>
      </c>
      <c r="T64" s="34">
        <f>+IF(H64=0,"",'Ark1'!X1618)</f>
        <v>26.459143968871597</v>
      </c>
      <c r="U64" s="34">
        <f>+IF(H64=0,"",'Ark1'!Y1618)</f>
        <v>3.1128404669260696</v>
      </c>
      <c r="V64" s="34">
        <f>+IF(H64=0,"",'Ark1'!Z1618)</f>
        <v>6.1764576456194451</v>
      </c>
      <c r="W64" s="34">
        <f>+IF(H64=0,"",'Ark1'!Z1618)</f>
        <v>6.1764576456194451</v>
      </c>
      <c r="X64" s="27">
        <f>+IF(H64=0,"",'Ark1'!AC1618)</f>
        <v>0</v>
      </c>
      <c r="Y64" s="34">
        <f>+IF(H64=0,"",'Ark1'!AE1618)</f>
        <v>0</v>
      </c>
      <c r="Z64" s="34">
        <f t="shared" si="3"/>
        <v>2.7544747081712071</v>
      </c>
      <c r="AA64" s="29">
        <f t="shared" si="4"/>
        <v>0.28793774319066145</v>
      </c>
      <c r="AB64" s="213"/>
      <c r="AC64" s="236"/>
      <c r="AE64" s="29"/>
      <c r="AF64" s="27"/>
      <c r="AG64" s="28"/>
      <c r="AH64" s="28"/>
      <c r="AI64" s="238"/>
      <c r="AJ64" s="238"/>
      <c r="AK64" s="34"/>
      <c r="AL64" s="34"/>
      <c r="AM64" s="34"/>
    </row>
    <row r="65" spans="1:56" ht="15.6">
      <c r="A65" s="213"/>
      <c r="B65" s="236">
        <f>+'Ark1'!C1619</f>
        <v>2023</v>
      </c>
      <c r="C65" s="28">
        <f>+'Ark1'!L1619</f>
        <v>4</v>
      </c>
      <c r="D65" s="242" t="s">
        <v>31</v>
      </c>
      <c r="E65" s="28">
        <f>+'Ark1'!D1619</f>
        <v>7</v>
      </c>
      <c r="F65" s="28" t="str">
        <f t="shared" si="41"/>
        <v>Jul</v>
      </c>
      <c r="G65" s="28">
        <f>+'Ark1'!Q1619</f>
        <v>20</v>
      </c>
      <c r="H65" s="336">
        <f>+'Ark1'!R1619</f>
        <v>63</v>
      </c>
      <c r="I65" s="29">
        <f>+IF(H65=0,"",'Ark1'!AG1619)</f>
        <v>12.179888656924147</v>
      </c>
      <c r="J65" s="29">
        <f>+IF(H65=0,"",'Ark1'!AH1619)</f>
        <v>0</v>
      </c>
      <c r="K65" s="239">
        <f>+IF(I65=0,"",'Ark1'!AI1619)</f>
        <v>35</v>
      </c>
      <c r="L65" s="96"/>
      <c r="M65" s="263">
        <f>+IF(K65=0,"",'Ark1'!AJ1619)</f>
        <v>108.12857142857141</v>
      </c>
      <c r="N65" s="263">
        <f>+IF(K65=0,"",'Ark1'!AK1619)</f>
        <v>10.97244136295881</v>
      </c>
      <c r="O65" s="214"/>
      <c r="P65" s="27">
        <f>+IF(H65=0,"",'Ark1'!T1619)</f>
        <v>4.5714285714285694</v>
      </c>
      <c r="Q65" s="29">
        <f>+IF(H65=0,"",'Ark1'!U1619)</f>
        <v>11.112698412698411</v>
      </c>
      <c r="R65" s="213"/>
      <c r="S65" s="34">
        <f>+IF(H65=0,"",'Ark1'!W1619)</f>
        <v>1.5873015873015868</v>
      </c>
      <c r="T65" s="34">
        <f>+IF(H65=0,"",'Ark1'!X1619)</f>
        <v>22.222222222222225</v>
      </c>
      <c r="U65" s="34">
        <f>+IF(H65=0,"",'Ark1'!Y1619)</f>
        <v>3.1746031746031735</v>
      </c>
      <c r="V65" s="34">
        <f>+IF(H65=0,"",'Ark1'!Z1619)</f>
        <v>6.0032660968576064</v>
      </c>
      <c r="W65" s="34">
        <f>+IF(H65=0,"",'Ark1'!Z1619)</f>
        <v>6.0032660968576064</v>
      </c>
      <c r="X65" s="27">
        <f>+IF(H65=0,"",'Ark1'!AC1619)</f>
        <v>0</v>
      </c>
      <c r="Y65" s="34">
        <f>+IF(H65=0,"",'Ark1'!AE1619)</f>
        <v>0</v>
      </c>
      <c r="Z65" s="34">
        <f t="shared" si="3"/>
        <v>2.7781746031746026</v>
      </c>
      <c r="AA65" s="29">
        <f t="shared" si="4"/>
        <v>0.31746031746031744</v>
      </c>
      <c r="AB65" s="213"/>
      <c r="AC65" s="216"/>
      <c r="AE65" s="29"/>
      <c r="AF65" s="27"/>
      <c r="AG65" s="216"/>
      <c r="AH65" s="28"/>
      <c r="AL65" s="28"/>
    </row>
    <row r="66" spans="1:56" ht="15.6">
      <c r="A66" s="213"/>
      <c r="B66" s="236">
        <f>+'Ark1'!C1620</f>
        <v>2023</v>
      </c>
      <c r="C66" s="28">
        <f>+'Ark1'!L1620</f>
        <v>4</v>
      </c>
      <c r="D66" s="242" t="s">
        <v>31</v>
      </c>
      <c r="E66" s="28">
        <f>+'Ark1'!D1620</f>
        <v>8</v>
      </c>
      <c r="F66" s="28" t="str">
        <f t="shared" si="41"/>
        <v>Aug</v>
      </c>
      <c r="G66" s="28">
        <f>+'Ark1'!Q1620</f>
        <v>51</v>
      </c>
      <c r="H66" s="336">
        <f>+'Ark1'!R1620</f>
        <v>238</v>
      </c>
      <c r="I66" s="29">
        <f>+IF(H66=0,"",'Ark1'!AG1620)</f>
        <v>13.511102460545317</v>
      </c>
      <c r="J66" s="29">
        <f>+IF(H66=0,"",'Ark1'!AH1620)</f>
        <v>0</v>
      </c>
      <c r="K66" s="239">
        <f>+IF(I66=0,"",'Ark1'!AI1620)</f>
        <v>25</v>
      </c>
      <c r="L66" s="96"/>
      <c r="M66" s="263">
        <f>+IF(K66=0,"",'Ark1'!AJ1620)</f>
        <v>102.39999999999998</v>
      </c>
      <c r="N66" s="263">
        <f>+IF(K66=0,"",'Ark1'!AK1620)</f>
        <v>12.98877045366909</v>
      </c>
      <c r="O66" s="214"/>
      <c r="P66" s="27">
        <f>+IF(H66=0,"",'Ark1'!T1620)</f>
        <v>3.2521008403361336</v>
      </c>
      <c r="Q66" s="29">
        <f>+IF(H66=0,"",'Ark1'!U1620)</f>
        <v>10.500000000000002</v>
      </c>
      <c r="R66" s="213"/>
      <c r="S66" s="34">
        <f>+IF(H66=0,"",'Ark1'!W1620)</f>
        <v>0</v>
      </c>
      <c r="T66" s="34">
        <f>+IF(H66=0,"",'Ark1'!X1620)</f>
        <v>13.445378151260501</v>
      </c>
      <c r="U66" s="34">
        <f>+IF(H66=0,"",'Ark1'!Y1620)</f>
        <v>2.9411764705882355</v>
      </c>
      <c r="V66" s="34">
        <f>+IF(H66=0,"",'Ark1'!Z1620)</f>
        <v>4.947633336278269</v>
      </c>
      <c r="W66" s="34">
        <f>+IF(H66=0,"",'Ark1'!Z1620)</f>
        <v>4.947633336278269</v>
      </c>
      <c r="X66" s="27">
        <f>+IF(H66=0,"",'Ark1'!AC1620)</f>
        <v>0</v>
      </c>
      <c r="Y66" s="34">
        <f>+IF(H66=0,"",'Ark1'!AE1620)</f>
        <v>0</v>
      </c>
      <c r="Z66" s="34">
        <f t="shared" si="3"/>
        <v>2.6250000000000004</v>
      </c>
      <c r="AA66" s="29">
        <f t="shared" si="4"/>
        <v>0.21428571428571427</v>
      </c>
      <c r="AB66" s="213"/>
      <c r="AC66" s="216"/>
      <c r="AE66" s="29"/>
      <c r="AF66" s="27"/>
      <c r="AG66" s="239"/>
      <c r="AH66" s="28"/>
      <c r="AI66" s="27"/>
      <c r="AJ66" s="217"/>
      <c r="AL66" s="28"/>
    </row>
    <row r="67" spans="1:56" ht="15.6">
      <c r="A67" s="213"/>
      <c r="B67" s="236">
        <f>+'Ark1'!C1621</f>
        <v>2023</v>
      </c>
      <c r="C67" s="28">
        <f>+'Ark1'!L1621</f>
        <v>4</v>
      </c>
      <c r="D67" s="242" t="s">
        <v>31</v>
      </c>
      <c r="E67" s="28">
        <f>+'Ark1'!D1621</f>
        <v>9</v>
      </c>
      <c r="F67" s="28" t="str">
        <f t="shared" si="41"/>
        <v>Sep</v>
      </c>
      <c r="G67" s="28">
        <f>+'Ark1'!Q1621</f>
        <v>86</v>
      </c>
      <c r="H67" s="336">
        <f>+'Ark1'!R1621</f>
        <v>313</v>
      </c>
      <c r="I67" s="29">
        <f>+IF(H67=0,"",'Ark1'!AG1621)</f>
        <v>10.142570529666932</v>
      </c>
      <c r="J67" s="29">
        <f>+IF(H67=0,"",'Ark1'!AH1621)</f>
        <v>0.63897763578274769</v>
      </c>
      <c r="K67" s="239">
        <f>+IF(I67=0,"",'Ark1'!AI1621)</f>
        <v>67</v>
      </c>
      <c r="L67" s="96"/>
      <c r="M67" s="263">
        <f>+IF(K67=0,"",'Ark1'!AJ1621)</f>
        <v>88.174626865671613</v>
      </c>
      <c r="N67" s="263">
        <f>+IF(K67=0,"",'Ark1'!AK1621)</f>
        <v>13.45769082082645</v>
      </c>
      <c r="O67" s="214"/>
      <c r="P67" s="27">
        <f>+IF(H67=0,"",'Ark1'!T1621)</f>
        <v>3.7955271565495199</v>
      </c>
      <c r="Q67" s="29">
        <f>+IF(H67=0,"",'Ark1'!U1621)</f>
        <v>11.257507987220452</v>
      </c>
      <c r="R67" s="213"/>
      <c r="S67" s="34">
        <f>+IF(H67=0,"",'Ark1'!W1621)</f>
        <v>0</v>
      </c>
      <c r="T67" s="34">
        <f>+IF(H67=0,"",'Ark1'!X1621)</f>
        <v>20.766773162939295</v>
      </c>
      <c r="U67" s="34">
        <f>+IF(H67=0,"",'Ark1'!Y1621)</f>
        <v>2.2364217252396164</v>
      </c>
      <c r="V67" s="34">
        <f>+IF(H67=0,"",'Ark1'!Z1621)</f>
        <v>5.3885883610363594</v>
      </c>
      <c r="W67" s="34">
        <f>+IF(H67=0,"",'Ark1'!Z1621)</f>
        <v>5.3885883610363594</v>
      </c>
      <c r="X67" s="27">
        <f>+IF(H67=0,"",'Ark1'!AC1621)</f>
        <v>0</v>
      </c>
      <c r="Y67" s="34">
        <f>+IF(H67=0,"",'Ark1'!AE1621)</f>
        <v>0</v>
      </c>
      <c r="Z67" s="34">
        <f t="shared" si="3"/>
        <v>2.8143769968051129</v>
      </c>
      <c r="AA67" s="29">
        <f t="shared" si="4"/>
        <v>0.27476038338658149</v>
      </c>
      <c r="AB67" s="213"/>
      <c r="AC67" s="216"/>
      <c r="AE67" s="29"/>
      <c r="AF67" s="27"/>
      <c r="AG67" s="239"/>
      <c r="AH67" s="28"/>
      <c r="AL67" s="28"/>
    </row>
    <row r="68" spans="1:56" ht="15.6">
      <c r="A68" s="213"/>
      <c r="B68" s="236">
        <f>+'Ark1'!C1622</f>
        <v>2023</v>
      </c>
      <c r="C68" s="28">
        <f>+'Ark1'!L1622</f>
        <v>4</v>
      </c>
      <c r="D68" s="242" t="s">
        <v>31</v>
      </c>
      <c r="E68" s="28">
        <f>+'Ark1'!D1622</f>
        <v>10</v>
      </c>
      <c r="F68" s="28" t="str">
        <f t="shared" si="41"/>
        <v>Okt</v>
      </c>
      <c r="G68" s="28">
        <f>+'Ark1'!Q1622</f>
        <v>174</v>
      </c>
      <c r="H68" s="336">
        <f>+'Ark1'!R1622</f>
        <v>683</v>
      </c>
      <c r="I68" s="29">
        <f>+IF(H68=0,"",'Ark1'!AG1622)</f>
        <v>14.097781241654443</v>
      </c>
      <c r="J68" s="29">
        <f>+IF(H68=0,"",'Ark1'!AH1622)</f>
        <v>0.7320644216691069</v>
      </c>
      <c r="K68" s="239">
        <f>+IF(I68=0,"",'Ark1'!AI1622)</f>
        <v>122</v>
      </c>
      <c r="L68" s="96"/>
      <c r="M68" s="263">
        <f>+IF(K68=0,"",'Ark1'!AJ1622)</f>
        <v>103.99836065573768</v>
      </c>
      <c r="N68" s="263">
        <f>+IF(K68=0,"",'Ark1'!AK1622)</f>
        <v>13.586033654517296</v>
      </c>
      <c r="O68" s="214"/>
      <c r="P68" s="27">
        <f>+IF(H68=0,"",'Ark1'!T1622)</f>
        <v>4.061493411420205</v>
      </c>
      <c r="Q68" s="29">
        <f>+IF(H68=0,"",'Ark1'!U1622)</f>
        <v>15.148901903367484</v>
      </c>
      <c r="R68" s="213"/>
      <c r="S68" s="34">
        <f>+IF(H68=0,"",'Ark1'!W1622)</f>
        <v>0.14641288433382138</v>
      </c>
      <c r="T68" s="34">
        <f>+IF(H68=0,"",'Ark1'!X1622)</f>
        <v>50.805270863836014</v>
      </c>
      <c r="U68" s="34">
        <f>+IF(H68=0,"",'Ark1'!Y1622)</f>
        <v>6.4421669106881394</v>
      </c>
      <c r="V68" s="34">
        <f>+IF(H68=0,"",'Ark1'!Z1622)</f>
        <v>5.7630222616038722</v>
      </c>
      <c r="W68" s="34">
        <f>+IF(H68=0,"",'Ark1'!Z1622)</f>
        <v>5.7630222616038722</v>
      </c>
      <c r="X68" s="27">
        <f>+IF(H68=0,"",'Ark1'!AC1622)</f>
        <v>0</v>
      </c>
      <c r="Y68" s="34">
        <f>+IF(H68=0,"",'Ark1'!AE1622)</f>
        <v>0</v>
      </c>
      <c r="Z68" s="34">
        <f t="shared" si="3"/>
        <v>3.7872254758418711</v>
      </c>
      <c r="AA68" s="29">
        <f t="shared" si="4"/>
        <v>0.2547584187408492</v>
      </c>
      <c r="AB68" s="213"/>
      <c r="AC68" s="216"/>
      <c r="AE68" s="29"/>
      <c r="AF68" s="27"/>
      <c r="AG68" s="239"/>
      <c r="AH68" s="28"/>
      <c r="AL68" s="28"/>
    </row>
    <row r="69" spans="1:56" ht="15.6">
      <c r="A69" s="213"/>
      <c r="B69" s="236">
        <f>+'Ark1'!C1623</f>
        <v>2023</v>
      </c>
      <c r="C69" s="28">
        <f>+'Ark1'!L1623</f>
        <v>4</v>
      </c>
      <c r="D69" s="242" t="s">
        <v>31</v>
      </c>
      <c r="E69" s="28">
        <f>+'Ark1'!D1623</f>
        <v>11</v>
      </c>
      <c r="F69" s="28" t="str">
        <f t="shared" si="41"/>
        <v>Nov</v>
      </c>
      <c r="G69" s="28">
        <f>+'Ark1'!Q1623</f>
        <v>96</v>
      </c>
      <c r="H69" s="336">
        <f>+'Ark1'!R1623</f>
        <v>243</v>
      </c>
      <c r="I69" s="29">
        <f>+IF(H69=0,"",'Ark1'!AG1623)</f>
        <v>8.6640505193545607</v>
      </c>
      <c r="J69" s="29">
        <f>+IF(H69=0,"",'Ark1'!AH1623)</f>
        <v>1.6460905349794237</v>
      </c>
      <c r="K69" s="239">
        <f>+IF(I69=0,"",'Ark1'!AI1623)</f>
        <v>49</v>
      </c>
      <c r="L69" s="96"/>
      <c r="M69" s="263">
        <f>+IF(K69=0,"",'Ark1'!AJ1623)</f>
        <v>100.37959183673468</v>
      </c>
      <c r="N69" s="263">
        <f>+IF(K69=0,"",'Ark1'!AK1623)</f>
        <v>13.343067426974191</v>
      </c>
      <c r="O69" s="214"/>
      <c r="P69" s="27">
        <f>+IF(H69=0,"",'Ark1'!T1623)</f>
        <v>4.3004115226337438</v>
      </c>
      <c r="Q69" s="29">
        <f>+IF(H69=0,"",'Ark1'!U1623)</f>
        <v>15.182304526748965</v>
      </c>
      <c r="R69" s="213"/>
      <c r="S69" s="34">
        <f>+IF(H69=0,"",'Ark1'!W1623)</f>
        <v>0</v>
      </c>
      <c r="T69" s="34">
        <f>+IF(H69=0,"",'Ark1'!X1623)</f>
        <v>50.617283950617278</v>
      </c>
      <c r="U69" s="34">
        <f>+IF(H69=0,"",'Ark1'!Y1623)</f>
        <v>11.111111111111112</v>
      </c>
      <c r="V69" s="34">
        <f>+IF(H69=0,"",'Ark1'!Z1623)</f>
        <v>6.6327079268005757</v>
      </c>
      <c r="W69" s="34">
        <f>+IF(H69=0,"",'Ark1'!Z1623)</f>
        <v>6.6327079268005757</v>
      </c>
      <c r="X69" s="27">
        <f>+IF(H69=0,"",'Ark1'!AC1623)</f>
        <v>0</v>
      </c>
      <c r="Y69" s="34">
        <f>+IF(H69=0,"",'Ark1'!AE1623)</f>
        <v>0</v>
      </c>
      <c r="Z69" s="34">
        <f t="shared" si="3"/>
        <v>3.7955761316872412</v>
      </c>
      <c r="AA69" s="29">
        <f t="shared" si="4"/>
        <v>0.39506172839506171</v>
      </c>
      <c r="AB69" s="213"/>
      <c r="AC69" s="216"/>
      <c r="AE69" s="29"/>
      <c r="AF69" s="27"/>
      <c r="AG69" s="239"/>
      <c r="AH69" s="28"/>
      <c r="AL69" s="28"/>
    </row>
    <row r="70" spans="1:56" ht="15.6">
      <c r="A70" s="213"/>
      <c r="B70" s="236">
        <f>+'Ark1'!C1624</f>
        <v>2023</v>
      </c>
      <c r="C70" s="28">
        <f>+'Ark1'!L1624</f>
        <v>4</v>
      </c>
      <c r="D70" s="242" t="s">
        <v>31</v>
      </c>
      <c r="E70" s="28">
        <f>+'Ark1'!D1624</f>
        <v>12</v>
      </c>
      <c r="F70" s="28" t="str">
        <f t="shared" si="41"/>
        <v>Des</v>
      </c>
      <c r="G70" s="28">
        <f>+'Ark1'!Q1624</f>
        <v>20</v>
      </c>
      <c r="H70" s="336">
        <f>+'Ark1'!R1624</f>
        <v>72</v>
      </c>
      <c r="I70" s="29">
        <f>+IF(H70=0,"",'Ark1'!AG1624)</f>
        <v>12.250091765569559</v>
      </c>
      <c r="J70" s="29">
        <f>+IF(H70=0,"",'Ark1'!AH1624)</f>
        <v>0</v>
      </c>
      <c r="K70" s="239">
        <f>+IF(I70=0,"",'Ark1'!AI1624)</f>
        <v>8</v>
      </c>
      <c r="L70" s="96"/>
      <c r="M70" s="263">
        <f>+IF(K70=0,"",'Ark1'!AJ1624)</f>
        <v>89.912499999999994</v>
      </c>
      <c r="N70" s="263">
        <f>+IF(K70=0,"",'Ark1'!AK1624)</f>
        <v>13.053741952853873</v>
      </c>
      <c r="O70" s="214"/>
      <c r="P70" s="27">
        <f>+IF(H70=0,"",'Ark1'!T1624)</f>
        <v>3.4305555555555558</v>
      </c>
      <c r="Q70" s="29">
        <f>+IF(H70=0,"",'Ark1'!U1624)</f>
        <v>13.905555555555557</v>
      </c>
      <c r="R70" s="213"/>
      <c r="S70" s="34">
        <f>+IF(H70=0,"",'Ark1'!W1624)</f>
        <v>0</v>
      </c>
      <c r="T70" s="34">
        <f>+IF(H70=0,"",'Ark1'!X1624)</f>
        <v>34.722222222222221</v>
      </c>
      <c r="U70" s="34">
        <f>+IF(H70=0,"",'Ark1'!Y1624)</f>
        <v>5.5555555555555562</v>
      </c>
      <c r="V70" s="34">
        <f>+IF(H70=0,"",'Ark1'!Z1624)</f>
        <v>7.1429625212685313</v>
      </c>
      <c r="W70" s="34">
        <f>+IF(H70=0,"",'Ark1'!Z1624)</f>
        <v>7.1429625212685313</v>
      </c>
      <c r="X70" s="27">
        <f>+IF(H70=0,"",'Ark1'!AC1624)</f>
        <v>0</v>
      </c>
      <c r="Y70" s="34">
        <f>+IF(H70=0,"",'Ark1'!AE1624)</f>
        <v>0</v>
      </c>
      <c r="Z70" s="34">
        <f t="shared" si="3"/>
        <v>3.4763888888888892</v>
      </c>
      <c r="AA70" s="29">
        <f t="shared" si="4"/>
        <v>0.27777777777777779</v>
      </c>
      <c r="AB70" s="213"/>
      <c r="AC70" s="216"/>
      <c r="AE70" s="29"/>
      <c r="AF70" s="27"/>
      <c r="AG70" s="239"/>
      <c r="AH70" s="28"/>
      <c r="AL70" s="28"/>
    </row>
    <row r="71" spans="1:56" ht="15" customHeight="1">
      <c r="A71" s="213"/>
      <c r="B71" s="213"/>
      <c r="C71" s="213"/>
      <c r="D71" s="213"/>
      <c r="E71" s="213"/>
      <c r="F71" s="213"/>
      <c r="G71" s="213"/>
      <c r="H71" s="329"/>
      <c r="I71" s="214"/>
      <c r="J71" s="214"/>
      <c r="K71" s="214"/>
      <c r="L71" s="96"/>
      <c r="M71" s="214"/>
      <c r="N71" s="214"/>
      <c r="O71" s="214"/>
      <c r="P71" s="213"/>
      <c r="Q71" s="213"/>
      <c r="R71" s="213"/>
      <c r="S71" s="215"/>
      <c r="T71" s="215"/>
      <c r="U71" s="215"/>
      <c r="V71" s="215"/>
      <c r="W71" s="215"/>
      <c r="X71" s="213"/>
      <c r="Y71" s="215"/>
      <c r="Z71" s="215"/>
      <c r="AA71" s="214"/>
      <c r="AB71" s="213"/>
      <c r="AC71" s="216"/>
      <c r="AE71" s="29"/>
      <c r="AF71" s="27"/>
      <c r="AG71" s="217"/>
      <c r="AH71" s="28"/>
      <c r="AL71" s="28"/>
      <c r="BD71" s="228"/>
    </row>
    <row r="72" spans="1:56" ht="15" customHeight="1">
      <c r="A72" s="213"/>
      <c r="B72" s="213"/>
      <c r="C72" s="230" t="s">
        <v>0</v>
      </c>
      <c r="D72" s="213"/>
      <c r="E72" s="270" t="str">
        <f>+D74</f>
        <v>O</v>
      </c>
      <c r="F72" s="230" t="s">
        <v>581</v>
      </c>
      <c r="G72" s="213"/>
      <c r="H72" s="332">
        <f>SUM(H74:H85)</f>
        <v>8857</v>
      </c>
      <c r="I72" s="214"/>
      <c r="J72" s="214"/>
      <c r="K72" s="214"/>
      <c r="L72" s="96"/>
      <c r="M72" s="214"/>
      <c r="N72" s="263">
        <f>+Klasse!T13</f>
        <v>13.743974660392285</v>
      </c>
      <c r="O72" s="214"/>
      <c r="P72" s="213"/>
      <c r="Q72" s="263">
        <f>+Klasse!O13</f>
        <v>11.436536073162499</v>
      </c>
      <c r="R72" s="213"/>
      <c r="S72" s="215"/>
      <c r="T72" s="215"/>
      <c r="U72" s="215"/>
      <c r="V72" s="215"/>
      <c r="W72" s="215"/>
      <c r="X72" s="213"/>
      <c r="Y72" s="215"/>
      <c r="Z72" s="217">
        <f>+Klasse!O13/Klasse!C13</f>
        <v>2.2873072146324995</v>
      </c>
      <c r="AA72" s="214"/>
      <c r="AB72" s="213"/>
      <c r="AC72" s="216"/>
      <c r="AE72" s="29"/>
      <c r="AF72" s="27"/>
      <c r="AG72" s="217"/>
      <c r="AH72" s="28"/>
      <c r="AL72" s="28"/>
      <c r="BD72" s="228"/>
    </row>
    <row r="73" spans="1:56" ht="15" customHeight="1">
      <c r="A73" s="213"/>
      <c r="B73" s="213"/>
      <c r="C73" s="213"/>
      <c r="D73" s="213"/>
      <c r="E73" s="213"/>
      <c r="F73" s="213"/>
      <c r="G73" s="213"/>
      <c r="H73" s="329"/>
      <c r="I73" s="214"/>
      <c r="J73" s="214"/>
      <c r="K73" s="214"/>
      <c r="L73" s="96"/>
      <c r="M73" s="214"/>
      <c r="N73" s="214"/>
      <c r="O73" s="214"/>
      <c r="P73" s="213"/>
      <c r="Q73" s="213"/>
      <c r="R73" s="213"/>
      <c r="S73" s="215"/>
      <c r="T73" s="215"/>
      <c r="U73" s="215"/>
      <c r="V73" s="215"/>
      <c r="W73" s="215"/>
      <c r="X73" s="213"/>
      <c r="Y73" s="215"/>
      <c r="Z73" s="231"/>
      <c r="AA73" s="229"/>
      <c r="AB73" s="213"/>
      <c r="AC73" s="216"/>
      <c r="AE73" s="29"/>
      <c r="AF73" s="27"/>
      <c r="AG73" s="217"/>
      <c r="AH73" s="28"/>
      <c r="AL73" s="28"/>
      <c r="BD73" s="228"/>
    </row>
    <row r="74" spans="1:56" ht="15" customHeight="1">
      <c r="A74" s="213"/>
      <c r="B74" s="236">
        <f>+'Ark1'!C1625</f>
        <v>2023</v>
      </c>
      <c r="C74" s="232">
        <f>+'Ark1'!L1625</f>
        <v>5</v>
      </c>
      <c r="D74" s="243" t="s">
        <v>404</v>
      </c>
      <c r="E74" s="232">
        <f>+'Ark1'!D1625</f>
        <v>1</v>
      </c>
      <c r="F74" s="232" t="str">
        <f t="shared" ref="F74:F85" si="42">+F59</f>
        <v>Jan</v>
      </c>
      <c r="G74" s="232">
        <f>+'Ark1'!Q1625</f>
        <v>41</v>
      </c>
      <c r="H74" s="335">
        <f>+'Ark1'!R1625</f>
        <v>230</v>
      </c>
      <c r="I74" s="233">
        <f>+IF(H74=0,"",'Ark1'!AG1625)</f>
        <v>28.543609494341904</v>
      </c>
      <c r="J74" s="233">
        <f>+IF(H74=0,"",'Ark1'!AH1625)</f>
        <v>2.1739130434782608</v>
      </c>
      <c r="K74" s="239">
        <f>+'Ark1'!AI1625</f>
        <v>0</v>
      </c>
      <c r="L74" s="96"/>
      <c r="M74" s="263" t="str">
        <f>+IF(K74=0,"",'Ark1'!AJ1625)</f>
        <v/>
      </c>
      <c r="N74" s="263" t="str">
        <f>+IF(K74=0,"",'Ark1'!AK1625)</f>
        <v/>
      </c>
      <c r="O74" s="214"/>
      <c r="P74" s="234">
        <f>+IF(H74=0,"",'Ark1'!T1625)</f>
        <v>5.0652173913043477</v>
      </c>
      <c r="Q74" s="233">
        <f>+IF(H74=0,"",'Ark1'!U1625)</f>
        <v>17.206956521739141</v>
      </c>
      <c r="R74" s="213"/>
      <c r="S74" s="235">
        <f>+IF(H74=0,"",'Ark1'!W1625)</f>
        <v>0</v>
      </c>
      <c r="T74" s="235">
        <f>+IF(H74=0,"",'Ark1'!X1625)</f>
        <v>60.434782608695656</v>
      </c>
      <c r="U74" s="235">
        <f>+IF(H74=0,"",'Ark1'!Y1625)</f>
        <v>20.869565217391305</v>
      </c>
      <c r="V74" s="235">
        <f>+IF(H74=0,"",'Ark1'!Z1625)</f>
        <v>7.5746398593008637</v>
      </c>
      <c r="W74" s="235">
        <f>+IF(H74=0,"",'Ark1'!Z1625)</f>
        <v>7.5746398593008637</v>
      </c>
      <c r="X74" s="234">
        <f>+IF(H74=0,"",'Ark1'!AC1625)</f>
        <v>0</v>
      </c>
      <c r="Y74" s="235">
        <f>+IF(H74=0,"",'Ark1'!AE1625)</f>
        <v>0</v>
      </c>
      <c r="Z74" s="235">
        <f t="shared" si="3"/>
        <v>3.4413913043478281</v>
      </c>
      <c r="AA74" s="233">
        <f t="shared" si="4"/>
        <v>0.17826086956521739</v>
      </c>
      <c r="AB74" s="213"/>
      <c r="AC74" s="216"/>
      <c r="AE74" s="29"/>
      <c r="AF74" s="27"/>
      <c r="AG74" s="239"/>
      <c r="AH74" s="28"/>
      <c r="AL74" s="28"/>
    </row>
    <row r="75" spans="1:56" ht="15" customHeight="1">
      <c r="A75" s="213"/>
      <c r="B75" s="236">
        <f>+'Ark1'!C1626</f>
        <v>2023</v>
      </c>
      <c r="C75" s="232">
        <f>+'Ark1'!L1626</f>
        <v>5</v>
      </c>
      <c r="D75" s="243" t="s">
        <v>404</v>
      </c>
      <c r="E75" s="232">
        <f>+'Ark1'!D1626</f>
        <v>2</v>
      </c>
      <c r="F75" s="232" t="str">
        <f t="shared" si="42"/>
        <v>Feb</v>
      </c>
      <c r="G75" s="232">
        <f>+'Ark1'!Q1626</f>
        <v>62</v>
      </c>
      <c r="H75" s="335">
        <f>+'Ark1'!R1626</f>
        <v>622</v>
      </c>
      <c r="I75" s="233">
        <f>+IF(H75=0,"",'Ark1'!AG1626)</f>
        <v>36.539210840045357</v>
      </c>
      <c r="J75" s="233">
        <f>+IF(H75=0,"",'Ark1'!AH1626)</f>
        <v>2.4115755627009641</v>
      </c>
      <c r="K75" s="239">
        <f>+'Ark1'!AI1626</f>
        <v>34</v>
      </c>
      <c r="L75" s="96"/>
      <c r="M75" s="263">
        <f>+IF(K75=0,"",'Ark1'!AJ1626)</f>
        <v>94.094117647058852</v>
      </c>
      <c r="N75" s="263">
        <f>+IF(K75=0,"",'Ark1'!AK1626)</f>
        <v>12.11405548292093</v>
      </c>
      <c r="O75" s="214"/>
      <c r="P75" s="234">
        <f>+IF(H75=0,"",'Ark1'!T1626)</f>
        <v>4.8022508038585219</v>
      </c>
      <c r="Q75" s="233">
        <f>+IF(H75=0,"",'Ark1'!U1626)</f>
        <v>10.101446945337624</v>
      </c>
      <c r="R75" s="213"/>
      <c r="S75" s="235">
        <f>+IF(H75=0,"",'Ark1'!W1626)</f>
        <v>0.48231511254019283</v>
      </c>
      <c r="T75" s="235">
        <f>+IF(H75=0,"",'Ark1'!X1626)</f>
        <v>18.971061093247588</v>
      </c>
      <c r="U75" s="235">
        <f>+IF(H75=0,"",'Ark1'!Y1626)</f>
        <v>7.5562700964630221</v>
      </c>
      <c r="V75" s="235">
        <f>+IF(H75=0,"",'Ark1'!Z1626)</f>
        <v>6.6994587171271185</v>
      </c>
      <c r="W75" s="235">
        <f>+IF(H75=0,"",'Ark1'!Z1626)</f>
        <v>6.6994587171271185</v>
      </c>
      <c r="X75" s="234">
        <f>+IF(H75=0,"",'Ark1'!AC1626)</f>
        <v>0</v>
      </c>
      <c r="Y75" s="235">
        <f>+IF(H75=0,"",'Ark1'!AE1626)</f>
        <v>0</v>
      </c>
      <c r="Z75" s="235">
        <f t="shared" si="3"/>
        <v>2.0202893890675249</v>
      </c>
      <c r="AA75" s="233">
        <f t="shared" si="4"/>
        <v>9.9678456591639875E-2</v>
      </c>
      <c r="AB75" s="213"/>
      <c r="AC75" s="216"/>
      <c r="AE75" s="29"/>
      <c r="AF75" s="27"/>
      <c r="AG75" s="239"/>
      <c r="AH75" s="28"/>
      <c r="AL75" s="28"/>
    </row>
    <row r="76" spans="1:56" ht="15" customHeight="1">
      <c r="A76" s="213"/>
      <c r="B76" s="236">
        <f>+'Ark1'!C1627</f>
        <v>2023</v>
      </c>
      <c r="C76" s="232">
        <f>+'Ark1'!L1627</f>
        <v>5</v>
      </c>
      <c r="D76" s="243" t="s">
        <v>404</v>
      </c>
      <c r="E76" s="232">
        <f>+'Ark1'!D1627</f>
        <v>3</v>
      </c>
      <c r="F76" s="232" t="str">
        <f t="shared" si="42"/>
        <v>Mar</v>
      </c>
      <c r="G76" s="232">
        <f>+'Ark1'!Q1627</f>
        <v>146</v>
      </c>
      <c r="H76" s="335">
        <f>+'Ark1'!R1627</f>
        <v>1676</v>
      </c>
      <c r="I76" s="233">
        <f>+IF(H76=0,"",'Ark1'!AG1627)</f>
        <v>33.086389775462685</v>
      </c>
      <c r="J76" s="233">
        <f>+IF(H76=0,"",'Ark1'!AH1627)</f>
        <v>0.17899761336515504</v>
      </c>
      <c r="K76" s="239">
        <f>+'Ark1'!AI1627</f>
        <v>2</v>
      </c>
      <c r="L76" s="96"/>
      <c r="M76" s="263">
        <f>+IF(K76=0,"",'Ark1'!AJ1627)</f>
        <v>89.45</v>
      </c>
      <c r="N76" s="263">
        <f>+IF(K76=0,"",'Ark1'!AK1627)</f>
        <v>12.873015100268603</v>
      </c>
      <c r="O76" s="214"/>
      <c r="P76" s="234">
        <f>+IF(H76=0,"",'Ark1'!T1627)</f>
        <v>4.9922434367541779</v>
      </c>
      <c r="Q76" s="233">
        <f>+IF(H76=0,"",'Ark1'!U1627)</f>
        <v>8.4552505966587113</v>
      </c>
      <c r="R76" s="213"/>
      <c r="S76" s="235">
        <f>+IF(H76=0,"",'Ark1'!W1627)</f>
        <v>0.11933174224343672</v>
      </c>
      <c r="T76" s="235">
        <f>+IF(H76=0,"",'Ark1'!X1627)</f>
        <v>12.112171837708829</v>
      </c>
      <c r="U76" s="235">
        <f>+IF(H76=0,"",'Ark1'!Y1627)</f>
        <v>3.4009546539379469</v>
      </c>
      <c r="V76" s="235">
        <f>+IF(H76=0,"",'Ark1'!Z1627)</f>
        <v>5.3470568151067344</v>
      </c>
      <c r="W76" s="235">
        <f>+IF(H76=0,"",'Ark1'!Z1627)</f>
        <v>5.3470568151067344</v>
      </c>
      <c r="X76" s="234">
        <f>+IF(H76=0,"",'Ark1'!AC1627)</f>
        <v>0</v>
      </c>
      <c r="Y76" s="235">
        <f>+IF(H76=0,"",'Ark1'!AE1627)</f>
        <v>0</v>
      </c>
      <c r="Z76" s="235">
        <f t="shared" si="3"/>
        <v>1.6910501193317422</v>
      </c>
      <c r="AA76" s="233">
        <f t="shared" si="4"/>
        <v>8.7112171837708835E-2</v>
      </c>
      <c r="AB76" s="213"/>
      <c r="AC76" s="216"/>
      <c r="AE76" s="29"/>
      <c r="AF76" s="27"/>
      <c r="AG76" s="239"/>
      <c r="AH76" s="28"/>
      <c r="AL76" s="28"/>
    </row>
    <row r="77" spans="1:56" ht="15" customHeight="1">
      <c r="A77" s="213"/>
      <c r="B77" s="236">
        <f>+'Ark1'!C1628</f>
        <v>2023</v>
      </c>
      <c r="C77" s="232">
        <f>+'Ark1'!L1628</f>
        <v>5</v>
      </c>
      <c r="D77" s="243" t="s">
        <v>404</v>
      </c>
      <c r="E77" s="232">
        <f>+'Ark1'!D1628</f>
        <v>4</v>
      </c>
      <c r="F77" s="232" t="str">
        <f t="shared" si="42"/>
        <v>Apr</v>
      </c>
      <c r="G77" s="232">
        <f>+'Ark1'!Q1628</f>
        <v>88</v>
      </c>
      <c r="H77" s="335">
        <f>+'Ark1'!R1628</f>
        <v>1150</v>
      </c>
      <c r="I77" s="233">
        <f>+IF(H77=0,"",'Ark1'!AG1628)</f>
        <v>31.45480278595106</v>
      </c>
      <c r="J77" s="233">
        <f>+IF(H77=0,"",'Ark1'!AH1628)</f>
        <v>0</v>
      </c>
      <c r="K77" s="239">
        <f>+'Ark1'!AI1628</f>
        <v>14</v>
      </c>
      <c r="L77" s="96"/>
      <c r="M77" s="263">
        <f>+IF(K77=0,"",'Ark1'!AJ1628)</f>
        <v>78.042857142857116</v>
      </c>
      <c r="N77" s="263">
        <f>+IF(K77=0,"",'Ark1'!AK1628)</f>
        <v>15.408896440237283</v>
      </c>
      <c r="O77" s="214"/>
      <c r="P77" s="234">
        <f>+IF(H77=0,"",'Ark1'!T1628)</f>
        <v>4.5817391304347828</v>
      </c>
      <c r="Q77" s="233">
        <f>+IF(H77=0,"",'Ark1'!U1628)</f>
        <v>7.3437391304347823</v>
      </c>
      <c r="R77" s="213"/>
      <c r="S77" s="235">
        <f>+IF(H77=0,"",'Ark1'!W1628)</f>
        <v>0</v>
      </c>
      <c r="T77" s="235">
        <f>+IF(H77=0,"",'Ark1'!X1628)</f>
        <v>5.3043478260869552</v>
      </c>
      <c r="U77" s="235">
        <f>+IF(H77=0,"",'Ark1'!Y1628)</f>
        <v>1.3043478260869563</v>
      </c>
      <c r="V77" s="235">
        <f>+IF(H77=0,"",'Ark1'!Z1628)</f>
        <v>3.919566293857915</v>
      </c>
      <c r="W77" s="235">
        <f>+IF(H77=0,"",'Ark1'!Z1628)</f>
        <v>3.919566293857915</v>
      </c>
      <c r="X77" s="234">
        <f>+IF(H77=0,"",'Ark1'!AC1628)</f>
        <v>0</v>
      </c>
      <c r="Y77" s="235">
        <f>+IF(H77=0,"",'Ark1'!AE1628)</f>
        <v>0</v>
      </c>
      <c r="Z77" s="235">
        <f t="shared" si="3"/>
        <v>1.4687478260869564</v>
      </c>
      <c r="AA77" s="233">
        <f t="shared" si="4"/>
        <v>7.6521739130434779E-2</v>
      </c>
      <c r="AB77" s="213"/>
      <c r="AC77" s="216"/>
      <c r="AE77" s="29"/>
      <c r="AF77" s="27"/>
      <c r="AG77" s="239"/>
      <c r="AH77" s="28"/>
      <c r="AL77" s="28"/>
    </row>
    <row r="78" spans="1:56" ht="15" customHeight="1">
      <c r="A78" s="213"/>
      <c r="B78" s="236">
        <f>+'Ark1'!C1629</f>
        <v>2023</v>
      </c>
      <c r="C78" s="232">
        <f>+'Ark1'!L1629</f>
        <v>5</v>
      </c>
      <c r="D78" s="243" t="s">
        <v>404</v>
      </c>
      <c r="E78" s="232">
        <f>+'Ark1'!D1629</f>
        <v>5</v>
      </c>
      <c r="F78" s="232" t="str">
        <f t="shared" si="42"/>
        <v>Mai</v>
      </c>
      <c r="G78" s="232">
        <f>+'Ark1'!Q1629</f>
        <v>78</v>
      </c>
      <c r="H78" s="335">
        <f>+'Ark1'!R1629</f>
        <v>614</v>
      </c>
      <c r="I78" s="233">
        <f>+IF(H78=0,"",'Ark1'!AG1629)</f>
        <v>33.182324587331181</v>
      </c>
      <c r="J78" s="233">
        <f>+IF(H78=0,"",'Ark1'!AH1629)</f>
        <v>0.81433224755700306</v>
      </c>
      <c r="K78" s="239">
        <f>+'Ark1'!AI1629</f>
        <v>214</v>
      </c>
      <c r="L78" s="96"/>
      <c r="M78" s="263">
        <f>+IF(K78=0,"",'Ark1'!AJ1629)</f>
        <v>79.324299065420561</v>
      </c>
      <c r="N78" s="263">
        <f>+IF(K78=0,"",'Ark1'!AK1629)</f>
        <v>13.331531567988916</v>
      </c>
      <c r="O78" s="214"/>
      <c r="P78" s="234">
        <f>+IF(H78=0,"",'Ark1'!T1629)</f>
        <v>4.5863192182410435</v>
      </c>
      <c r="Q78" s="233">
        <f>+IF(H78=0,"",'Ark1'!U1629)</f>
        <v>9.5076547231270379</v>
      </c>
      <c r="R78" s="213"/>
      <c r="S78" s="235">
        <f>+IF(H78=0,"",'Ark1'!W1629)</f>
        <v>0</v>
      </c>
      <c r="T78" s="235">
        <f>+IF(H78=0,"",'Ark1'!X1629)</f>
        <v>17.589576547231271</v>
      </c>
      <c r="U78" s="235">
        <f>+IF(H78=0,"",'Ark1'!Y1629)</f>
        <v>5.0488599348534189</v>
      </c>
      <c r="V78" s="235">
        <f>+IF(H78=0,"",'Ark1'!Z1629)</f>
        <v>6.5019082669670292</v>
      </c>
      <c r="W78" s="235">
        <f>+IF(H78=0,"",'Ark1'!Z1629)</f>
        <v>6.5019082669670292</v>
      </c>
      <c r="X78" s="234">
        <f>+IF(H78=0,"",'Ark1'!AC1629)</f>
        <v>0</v>
      </c>
      <c r="Y78" s="235">
        <f>+IF(H78=0,"",'Ark1'!AE1629)</f>
        <v>0</v>
      </c>
      <c r="Z78" s="235">
        <f t="shared" si="3"/>
        <v>1.9015309446254076</v>
      </c>
      <c r="AA78" s="233">
        <f t="shared" si="4"/>
        <v>0.12703583061889251</v>
      </c>
      <c r="AB78" s="213"/>
      <c r="AC78" s="216"/>
      <c r="AE78" s="29"/>
      <c r="AF78" s="27"/>
      <c r="AG78" s="239"/>
      <c r="AH78" s="28"/>
      <c r="AL78" s="28"/>
    </row>
    <row r="79" spans="1:56" ht="15" customHeight="1">
      <c r="A79" s="213"/>
      <c r="B79" s="236">
        <f>+'Ark1'!C1630</f>
        <v>2023</v>
      </c>
      <c r="C79" s="232">
        <f>+'Ark1'!L1630</f>
        <v>5</v>
      </c>
      <c r="D79" s="243" t="s">
        <v>404</v>
      </c>
      <c r="E79" s="232">
        <f>+'Ark1'!D1630</f>
        <v>6</v>
      </c>
      <c r="F79" s="232" t="str">
        <f t="shared" si="42"/>
        <v>Jun</v>
      </c>
      <c r="G79" s="232">
        <f>+'Ark1'!Q1630</f>
        <v>104</v>
      </c>
      <c r="H79" s="335">
        <f>+'Ark1'!R1630</f>
        <v>693</v>
      </c>
      <c r="I79" s="233">
        <f>+IF(H79=0,"",'Ark1'!AG1630)</f>
        <v>28.258097337629302</v>
      </c>
      <c r="J79" s="233">
        <f>+IF(H79=0,"",'Ark1'!AH1630)</f>
        <v>0.28860028860028852</v>
      </c>
      <c r="K79" s="239">
        <f>+'Ark1'!AI1630</f>
        <v>209</v>
      </c>
      <c r="L79" s="96"/>
      <c r="M79" s="263">
        <f>+IF(K79=0,"",'Ark1'!AJ1630)</f>
        <v>84.944976076555022</v>
      </c>
      <c r="N79" s="263">
        <f>+IF(K79=0,"",'Ark1'!AK1630)</f>
        <v>14.1609521645568</v>
      </c>
      <c r="O79" s="214"/>
      <c r="P79" s="234">
        <f>+IF(H79=0,"",'Ark1'!T1630)</f>
        <v>4.6406926406926408</v>
      </c>
      <c r="Q79" s="233">
        <f>+IF(H79=0,"",'Ark1'!U1630)</f>
        <v>12.022943722943715</v>
      </c>
      <c r="R79" s="213"/>
      <c r="S79" s="235">
        <f>+IF(H79=0,"",'Ark1'!W1630)</f>
        <v>0.57720057720057705</v>
      </c>
      <c r="T79" s="235">
        <f>+IF(H79=0,"",'Ark1'!X1630)</f>
        <v>26.839826839826848</v>
      </c>
      <c r="U79" s="235">
        <f>+IF(H79=0,"",'Ark1'!Y1630)</f>
        <v>11.399711399711398</v>
      </c>
      <c r="V79" s="235">
        <f>+IF(H79=0,"",'Ark1'!Z1630)</f>
        <v>7.5379602305231392</v>
      </c>
      <c r="W79" s="235">
        <f>+IF(H79=0,"",'Ark1'!Z1630)</f>
        <v>7.5379602305231392</v>
      </c>
      <c r="X79" s="234">
        <f>+IF(H79=0,"",'Ark1'!AC1630)</f>
        <v>0</v>
      </c>
      <c r="Y79" s="235">
        <f>+IF(H79=0,"",'Ark1'!AE1630)</f>
        <v>0</v>
      </c>
      <c r="Z79" s="235">
        <f t="shared" si="3"/>
        <v>2.4045887445887431</v>
      </c>
      <c r="AA79" s="233">
        <f t="shared" si="4"/>
        <v>0.15007215007215008</v>
      </c>
      <c r="AB79" s="213"/>
      <c r="AC79" s="216"/>
      <c r="AE79" s="29"/>
      <c r="AF79" s="27"/>
      <c r="AG79" s="239"/>
      <c r="AH79" s="28"/>
      <c r="AL79" s="28"/>
    </row>
    <row r="80" spans="1:56" ht="15" customHeight="1">
      <c r="A80" s="213"/>
      <c r="B80" s="236">
        <f>+'Ark1'!C1631</f>
        <v>2023</v>
      </c>
      <c r="C80" s="232">
        <f>+'Ark1'!L1631</f>
        <v>5</v>
      </c>
      <c r="D80" s="243" t="s">
        <v>404</v>
      </c>
      <c r="E80" s="232">
        <f>+'Ark1'!D1631</f>
        <v>7</v>
      </c>
      <c r="F80" s="232" t="str">
        <f t="shared" si="42"/>
        <v>Jul</v>
      </c>
      <c r="G80" s="232">
        <f>+'Ark1'!Q1631</f>
        <v>26</v>
      </c>
      <c r="H80" s="335">
        <f>+'Ark1'!R1631</f>
        <v>147</v>
      </c>
      <c r="I80" s="233">
        <f>+IF(H80=0,"",'Ark1'!AG1631)</f>
        <v>30.140918580375786</v>
      </c>
      <c r="J80" s="233">
        <f>+IF(H80=0,"",'Ark1'!AH1631)</f>
        <v>0</v>
      </c>
      <c r="K80" s="239">
        <f>+'Ark1'!AI1631</f>
        <v>68</v>
      </c>
      <c r="L80" s="96"/>
      <c r="M80" s="263">
        <f>+IF(K80=0,"",'Ark1'!AJ1631)</f>
        <v>113.29558823529403</v>
      </c>
      <c r="N80" s="263">
        <f>+IF(K80=0,"",'Ark1'!AK1631)</f>
        <v>8.5489315751548123</v>
      </c>
      <c r="O80" s="214"/>
      <c r="P80" s="234">
        <f>+IF(H80=0,"",'Ark1'!T1631)</f>
        <v>5.0068027210884338</v>
      </c>
      <c r="Q80" s="233">
        <f>+IF(H80=0,"",'Ark1'!U1631)</f>
        <v>11.785714285714279</v>
      </c>
      <c r="R80" s="213"/>
      <c r="S80" s="235">
        <f>+IF(H80=0,"",'Ark1'!W1631)</f>
        <v>2.0408163265306123</v>
      </c>
      <c r="T80" s="235">
        <f>+IF(H80=0,"",'Ark1'!X1631)</f>
        <v>24.489795918367346</v>
      </c>
      <c r="U80" s="235">
        <f>+IF(H80=0,"",'Ark1'!Y1631)</f>
        <v>8.8435374149659864</v>
      </c>
      <c r="V80" s="235">
        <f>+IF(H80=0,"",'Ark1'!Z1631)</f>
        <v>6.8799323679637299</v>
      </c>
      <c r="W80" s="235">
        <f>+IF(H80=0,"",'Ark1'!Z1631)</f>
        <v>6.8799323679637299</v>
      </c>
      <c r="X80" s="234">
        <f>+IF(H80=0,"",'Ark1'!AC1631)</f>
        <v>0</v>
      </c>
      <c r="Y80" s="235">
        <f>+IF(H80=0,"",'Ark1'!AE1631)</f>
        <v>0</v>
      </c>
      <c r="Z80" s="235">
        <f t="shared" si="3"/>
        <v>2.3571428571428559</v>
      </c>
      <c r="AA80" s="233">
        <f t="shared" si="4"/>
        <v>0.17687074829931973</v>
      </c>
      <c r="AB80" s="213"/>
      <c r="AC80" s="216"/>
      <c r="AE80" s="29"/>
      <c r="AF80" s="27"/>
      <c r="AG80" s="239"/>
      <c r="AH80" s="28"/>
      <c r="AL80" s="28"/>
    </row>
    <row r="81" spans="1:68" ht="15" customHeight="1">
      <c r="A81" s="213"/>
      <c r="B81" s="236">
        <f>+'Ark1'!C1632</f>
        <v>2023</v>
      </c>
      <c r="C81" s="232">
        <f>+'Ark1'!L1632</f>
        <v>5</v>
      </c>
      <c r="D81" s="243" t="s">
        <v>404</v>
      </c>
      <c r="E81" s="232">
        <f>+'Ark1'!D1632</f>
        <v>8</v>
      </c>
      <c r="F81" s="232" t="str">
        <f t="shared" si="42"/>
        <v>Aug</v>
      </c>
      <c r="G81" s="232">
        <f>+'Ark1'!Q1632</f>
        <v>77</v>
      </c>
      <c r="H81" s="335">
        <f>+'Ark1'!R1632</f>
        <v>499</v>
      </c>
      <c r="I81" s="233">
        <f>+IF(H81=0,"",'Ark1'!AG1632)</f>
        <v>30.216426343135499</v>
      </c>
      <c r="J81" s="233">
        <f>+IF(H81=0,"",'Ark1'!AH1632)</f>
        <v>0.40080160320641278</v>
      </c>
      <c r="K81" s="239">
        <f>+'Ark1'!AI1632</f>
        <v>65</v>
      </c>
      <c r="L81" s="96"/>
      <c r="M81" s="263">
        <f>+IF(K81=0,"",'Ark1'!AJ1632)</f>
        <v>91.661538461538427</v>
      </c>
      <c r="N81" s="263">
        <f>+IF(K81=0,"",'Ark1'!AK1632)</f>
        <v>14.850273303906251</v>
      </c>
      <c r="O81" s="214"/>
      <c r="P81" s="234">
        <f>+IF(H81=0,"",'Ark1'!T1632)</f>
        <v>3.8697394789579151</v>
      </c>
      <c r="Q81" s="233">
        <f>+IF(H81=0,"",'Ark1'!U1632)</f>
        <v>11.199999999999998</v>
      </c>
      <c r="R81" s="213"/>
      <c r="S81" s="235">
        <f>+IF(H81=0,"",'Ark1'!W1632)</f>
        <v>0.60120240480961917</v>
      </c>
      <c r="T81" s="235">
        <f>+IF(H81=0,"",'Ark1'!X1632)</f>
        <v>12.4248496993988</v>
      </c>
      <c r="U81" s="235">
        <f>+IF(H81=0,"",'Ark1'!Y1632)</f>
        <v>3.607214428857715</v>
      </c>
      <c r="V81" s="235">
        <f>+IF(H81=0,"",'Ark1'!Z1632)</f>
        <v>4.6124515627633134</v>
      </c>
      <c r="W81" s="235">
        <f>+IF(H81=0,"",'Ark1'!Z1632)</f>
        <v>4.6124515627633134</v>
      </c>
      <c r="X81" s="234">
        <f>+IF(H81=0,"",'Ark1'!AC1632)</f>
        <v>0</v>
      </c>
      <c r="Y81" s="235">
        <f>+IF(H81=0,"",'Ark1'!AE1632)</f>
        <v>0</v>
      </c>
      <c r="Z81" s="235">
        <f t="shared" si="3"/>
        <v>2.2399999999999993</v>
      </c>
      <c r="AA81" s="233">
        <f t="shared" si="4"/>
        <v>0.15430861723446893</v>
      </c>
      <c r="AB81" s="213"/>
      <c r="AC81" s="216"/>
      <c r="AE81" s="29"/>
      <c r="AF81" s="27"/>
      <c r="AG81" s="239"/>
      <c r="AH81" s="28"/>
      <c r="AL81" s="28"/>
    </row>
    <row r="82" spans="1:68" ht="15" customHeight="1">
      <c r="A82" s="213"/>
      <c r="B82" s="236">
        <f>+'Ark1'!C1633</f>
        <v>2023</v>
      </c>
      <c r="C82" s="232">
        <f>+'Ark1'!L1633</f>
        <v>5</v>
      </c>
      <c r="D82" s="243" t="s">
        <v>404</v>
      </c>
      <c r="E82" s="232">
        <f>+'Ark1'!D1633</f>
        <v>9</v>
      </c>
      <c r="F82" s="232" t="str">
        <f t="shared" si="42"/>
        <v>Sep</v>
      </c>
      <c r="G82" s="232">
        <f>+'Ark1'!Q1633</f>
        <v>126</v>
      </c>
      <c r="H82" s="335">
        <f>+'Ark1'!R1633</f>
        <v>915</v>
      </c>
      <c r="I82" s="233">
        <f>+IF(H82=0,"",'Ark1'!AG1633)</f>
        <v>32.958748672306527</v>
      </c>
      <c r="J82" s="233">
        <f>+IF(H82=0,"",'Ark1'!AH1633)</f>
        <v>0.10928961748633882</v>
      </c>
      <c r="K82" s="239">
        <f>+'Ark1'!AI1633</f>
        <v>131</v>
      </c>
      <c r="L82" s="96"/>
      <c r="M82" s="263">
        <f>+IF(K82=0,"",'Ark1'!AJ1633)</f>
        <v>87.224427480915978</v>
      </c>
      <c r="N82" s="263">
        <f>+IF(K82=0,"",'Ark1'!AK1633)</f>
        <v>14.007223395878331</v>
      </c>
      <c r="O82" s="214"/>
      <c r="P82" s="234">
        <f>+IF(H82=0,"",'Ark1'!T1633)</f>
        <v>4.1846994535519118</v>
      </c>
      <c r="Q82" s="233">
        <f>+IF(H82=0,"",'Ark1'!U1633)</f>
        <v>12.513770491803278</v>
      </c>
      <c r="R82" s="213"/>
      <c r="S82" s="235">
        <f>+IF(H82=0,"",'Ark1'!W1633)</f>
        <v>0</v>
      </c>
      <c r="T82" s="235">
        <f>+IF(H82=0,"",'Ark1'!X1633)</f>
        <v>21.967213114754102</v>
      </c>
      <c r="U82" s="235">
        <f>+IF(H82=0,"",'Ark1'!Y1633)</f>
        <v>3.8251366120218577</v>
      </c>
      <c r="V82" s="235">
        <f>+IF(H82=0,"",'Ark1'!Z1633)</f>
        <v>5.0352078974235761</v>
      </c>
      <c r="W82" s="235">
        <f>+IF(H82=0,"",'Ark1'!Z1633)</f>
        <v>5.0352078974235761</v>
      </c>
      <c r="X82" s="234">
        <f>+IF(H82=0,"",'Ark1'!AC1633)</f>
        <v>0</v>
      </c>
      <c r="Y82" s="235">
        <f>+IF(H82=0,"",'Ark1'!AE1633)</f>
        <v>0</v>
      </c>
      <c r="Z82" s="235">
        <f t="shared" si="3"/>
        <v>2.5027540983606555</v>
      </c>
      <c r="AA82" s="233">
        <f t="shared" si="4"/>
        <v>0.13770491803278689</v>
      </c>
      <c r="AB82" s="213"/>
      <c r="AC82" s="216"/>
      <c r="AE82" s="29"/>
      <c r="AF82" s="27"/>
      <c r="AG82" s="239"/>
      <c r="AH82" s="28"/>
      <c r="AL82" s="28"/>
    </row>
    <row r="83" spans="1:68" ht="15" customHeight="1">
      <c r="A83" s="213"/>
      <c r="B83" s="236">
        <f>+'Ark1'!C1634</f>
        <v>2023</v>
      </c>
      <c r="C83" s="232">
        <f>+'Ark1'!L1634</f>
        <v>5</v>
      </c>
      <c r="D83" s="243" t="s">
        <v>404</v>
      </c>
      <c r="E83" s="232">
        <f>+'Ark1'!D1634</f>
        <v>10</v>
      </c>
      <c r="F83" s="232" t="str">
        <f t="shared" si="42"/>
        <v>Okt</v>
      </c>
      <c r="G83" s="232">
        <f>+'Ark1'!Q1634</f>
        <v>246</v>
      </c>
      <c r="H83" s="335">
        <f>+'Ark1'!R1634</f>
        <v>1364</v>
      </c>
      <c r="I83" s="233">
        <f>+IF(H83=0,"",'Ark1'!AG1634)</f>
        <v>28.133839471116922</v>
      </c>
      <c r="J83" s="233">
        <f>+IF(H83=0,"",'Ark1'!AH1634)</f>
        <v>2.0527859237536656</v>
      </c>
      <c r="K83" s="239">
        <f>+'Ark1'!AI1634</f>
        <v>368</v>
      </c>
      <c r="L83" s="96"/>
      <c r="M83" s="263">
        <f>+IF(K83=0,"",'Ark1'!AJ1634)</f>
        <v>95.809239130434705</v>
      </c>
      <c r="N83" s="263">
        <f>+IF(K83=0,"",'Ark1'!AK1634)</f>
        <v>14.216230662757949</v>
      </c>
      <c r="O83" s="214"/>
      <c r="P83" s="234">
        <f>+IF(H83=0,"",'Ark1'!T1634)</f>
        <v>4.7287390029325502</v>
      </c>
      <c r="Q83" s="233">
        <f>+IF(H83=0,"",'Ark1'!U1634)</f>
        <v>15.137903225806452</v>
      </c>
      <c r="R83" s="213"/>
      <c r="S83" s="235">
        <f>+IF(H83=0,"",'Ark1'!W1634)</f>
        <v>0.1466275659824047</v>
      </c>
      <c r="T83" s="235">
        <f>+IF(H83=0,"",'Ark1'!X1634)</f>
        <v>44.28152492668621</v>
      </c>
      <c r="U83" s="235">
        <f>+IF(H83=0,"",'Ark1'!Y1634)</f>
        <v>9.8240469208211163</v>
      </c>
      <c r="V83" s="235">
        <f>+IF(H83=0,"",'Ark1'!Z1634)</f>
        <v>6.3591259383906156</v>
      </c>
      <c r="W83" s="235">
        <f>+IF(H83=0,"",'Ark1'!Z1634)</f>
        <v>6.3591259383906156</v>
      </c>
      <c r="X83" s="234">
        <f>+IF(H83=0,"",'Ark1'!AC1634)</f>
        <v>0</v>
      </c>
      <c r="Y83" s="235">
        <f>+IF(H83=0,"",'Ark1'!AE1634)</f>
        <v>0</v>
      </c>
      <c r="Z83" s="235">
        <f t="shared" si="3"/>
        <v>3.0275806451612906</v>
      </c>
      <c r="AA83" s="233">
        <f t="shared" si="4"/>
        <v>0.18035190615835778</v>
      </c>
      <c r="AB83" s="213"/>
      <c r="AC83" s="216"/>
      <c r="AE83" s="29"/>
      <c r="AF83" s="27"/>
      <c r="AG83" s="239"/>
      <c r="AH83" s="28"/>
      <c r="AL83" s="28"/>
    </row>
    <row r="84" spans="1:68" ht="15" customHeight="1">
      <c r="A84" s="213"/>
      <c r="B84" s="236">
        <f>+'Ark1'!C1635</f>
        <v>2023</v>
      </c>
      <c r="C84" s="232">
        <f>+'Ark1'!L1635</f>
        <v>5</v>
      </c>
      <c r="D84" s="243" t="s">
        <v>404</v>
      </c>
      <c r="E84" s="232">
        <f>+'Ark1'!D1635</f>
        <v>11</v>
      </c>
      <c r="F84" s="232" t="str">
        <f t="shared" si="42"/>
        <v>Nov</v>
      </c>
      <c r="G84" s="232">
        <f>+'Ark1'!Q1635</f>
        <v>151</v>
      </c>
      <c r="H84" s="335">
        <f>+'Ark1'!R1635</f>
        <v>748</v>
      </c>
      <c r="I84" s="233">
        <f>+IF(H84=0,"",'Ark1'!AG1635)</f>
        <v>28.31944238957113</v>
      </c>
      <c r="J84" s="233">
        <f>+IF(H84=0,"",'Ark1'!AH1635)</f>
        <v>0.93582887700534756</v>
      </c>
      <c r="K84" s="239">
        <f>+'Ark1'!AI1635</f>
        <v>139</v>
      </c>
      <c r="L84" s="96"/>
      <c r="M84" s="263">
        <f>+IF(K84=0,"",'Ark1'!AJ1635)</f>
        <v>101.47194244604319</v>
      </c>
      <c r="N84" s="263">
        <f>+IF(K84=0,"",'Ark1'!AK1635)</f>
        <v>14.413489040497744</v>
      </c>
      <c r="O84" s="214"/>
      <c r="P84" s="234">
        <f>+IF(H84=0,"",'Ark1'!T1635)</f>
        <v>4.8863636363636367</v>
      </c>
      <c r="Q84" s="233">
        <f>+IF(H84=0,"",'Ark1'!U1635)</f>
        <v>16.121524064171123</v>
      </c>
      <c r="R84" s="213"/>
      <c r="S84" s="235">
        <f>+IF(H84=0,"",'Ark1'!W1635)</f>
        <v>0</v>
      </c>
      <c r="T84" s="235">
        <f>+IF(H84=0,"",'Ark1'!X1635)</f>
        <v>51.871657754010691</v>
      </c>
      <c r="U84" s="235">
        <f>+IF(H84=0,"",'Ark1'!Y1635)</f>
        <v>14.572192513368986</v>
      </c>
      <c r="V84" s="235">
        <f>+IF(H84=0,"",'Ark1'!Z1635)</f>
        <v>6.8150493525159845</v>
      </c>
      <c r="W84" s="235">
        <f>+IF(H84=0,"",'Ark1'!Z1635)</f>
        <v>6.8150493525159845</v>
      </c>
      <c r="X84" s="234">
        <f>+IF(H84=0,"",'Ark1'!AC1635)</f>
        <v>0</v>
      </c>
      <c r="Y84" s="235">
        <f>+IF(H84=0,"",'Ark1'!AE1635)</f>
        <v>0</v>
      </c>
      <c r="Z84" s="235">
        <f t="shared" si="3"/>
        <v>3.2243048128342244</v>
      </c>
      <c r="AA84" s="233">
        <f t="shared" si="4"/>
        <v>0.2018716577540107</v>
      </c>
      <c r="AB84" s="213"/>
      <c r="AC84" s="216"/>
      <c r="AE84" s="29"/>
      <c r="AF84" s="27"/>
      <c r="AG84" s="239"/>
      <c r="AH84" s="28"/>
      <c r="AL84" s="28"/>
    </row>
    <row r="85" spans="1:68" ht="15" customHeight="1">
      <c r="A85" s="213"/>
      <c r="B85" s="236">
        <f>+'Ark1'!C1636</f>
        <v>2023</v>
      </c>
      <c r="C85" s="232">
        <f>+'Ark1'!L1636</f>
        <v>5</v>
      </c>
      <c r="D85" s="243" t="s">
        <v>404</v>
      </c>
      <c r="E85" s="232">
        <f>+'Ark1'!D1636</f>
        <v>12</v>
      </c>
      <c r="F85" s="232" t="str">
        <f t="shared" si="42"/>
        <v>Des</v>
      </c>
      <c r="G85" s="232">
        <f>+'Ark1'!Q1636</f>
        <v>38</v>
      </c>
      <c r="H85" s="335">
        <f>+'Ark1'!R1636</f>
        <v>199</v>
      </c>
      <c r="I85" s="233">
        <f>+IF(H85=0,"",'Ark1'!AG1636)</f>
        <v>34.117215220849147</v>
      </c>
      <c r="J85" s="233">
        <f>+IF(H85=0,"",'Ark1'!AH1636)</f>
        <v>0.50251256281407031</v>
      </c>
      <c r="K85" s="239">
        <f>+'Ark1'!AI1636</f>
        <v>24</v>
      </c>
      <c r="L85" s="96"/>
      <c r="M85" s="263">
        <f>+IF(K85=0,"",'Ark1'!AJ1636)</f>
        <v>93.291666666666686</v>
      </c>
      <c r="N85" s="263">
        <f>+IF(K85=0,"",'Ark1'!AK1636)</f>
        <v>14.368141975151248</v>
      </c>
      <c r="O85" s="214"/>
      <c r="P85" s="234">
        <f>+IF(H85=0,"",'Ark1'!T1636)</f>
        <v>4.5929648241206014</v>
      </c>
      <c r="Q85" s="233">
        <f>+IF(H85=0,"",'Ark1'!U1636)</f>
        <v>14.012060301507541</v>
      </c>
      <c r="R85" s="213"/>
      <c r="S85" s="235">
        <f>+IF(H85=0,"",'Ark1'!W1636)</f>
        <v>0.50251256281407031</v>
      </c>
      <c r="T85" s="235">
        <f>+IF(H85=0,"",'Ark1'!X1636)</f>
        <v>36.180904522613055</v>
      </c>
      <c r="U85" s="235">
        <f>+IF(H85=0,"",'Ark1'!Y1636)</f>
        <v>8.5427135678391934</v>
      </c>
      <c r="V85" s="235">
        <f>+IF(H85=0,"",'Ark1'!Z1636)</f>
        <v>6.1511493616010853</v>
      </c>
      <c r="W85" s="235">
        <f>+IF(H85=0,"",'Ark1'!Z1636)</f>
        <v>6.1511493616010853</v>
      </c>
      <c r="X85" s="234">
        <f>+IF(H85=0,"",'Ark1'!AC1636)</f>
        <v>0</v>
      </c>
      <c r="Y85" s="235">
        <f>+IF(H85=0,"",'Ark1'!AE1636)</f>
        <v>0</v>
      </c>
      <c r="Z85" s="235">
        <f t="shared" si="3"/>
        <v>2.8024120603015081</v>
      </c>
      <c r="AA85" s="233">
        <f t="shared" si="4"/>
        <v>0.19095477386934673</v>
      </c>
      <c r="AB85" s="213"/>
      <c r="AC85" s="216"/>
      <c r="AE85" s="29"/>
      <c r="AF85" s="27"/>
      <c r="AG85" s="239"/>
      <c r="AH85" s="28"/>
      <c r="AL85" s="28"/>
    </row>
    <row r="86" spans="1:68" ht="15" customHeight="1">
      <c r="A86" s="213"/>
      <c r="B86" s="213"/>
      <c r="C86" s="213"/>
      <c r="D86" s="213"/>
      <c r="E86" s="213"/>
      <c r="F86" s="213"/>
      <c r="G86" s="213"/>
      <c r="H86" s="329"/>
      <c r="I86" s="214"/>
      <c r="J86" s="214"/>
      <c r="K86" s="214"/>
      <c r="L86" s="96"/>
      <c r="M86" s="214"/>
      <c r="N86" s="214"/>
      <c r="O86" s="214"/>
      <c r="P86" s="213"/>
      <c r="Q86" s="213"/>
      <c r="R86" s="213"/>
      <c r="S86" s="215"/>
      <c r="T86" s="215"/>
      <c r="U86" s="215"/>
      <c r="V86" s="215"/>
      <c r="W86" s="215"/>
      <c r="X86" s="213"/>
      <c r="Y86" s="215"/>
      <c r="Z86" s="215"/>
      <c r="AA86" s="214"/>
      <c r="AB86" s="213"/>
      <c r="AC86" s="216"/>
      <c r="AE86" s="29"/>
      <c r="AF86" s="27"/>
      <c r="AG86" s="217"/>
      <c r="AH86" s="28"/>
      <c r="AL86" s="28"/>
      <c r="BD86" s="228"/>
    </row>
    <row r="87" spans="1:68" ht="15" customHeight="1">
      <c r="A87" s="213"/>
      <c r="B87" s="213"/>
      <c r="C87" s="230" t="s">
        <v>0</v>
      </c>
      <c r="D87" s="213"/>
      <c r="E87" s="270" t="str">
        <f>+D89</f>
        <v>O+</v>
      </c>
      <c r="F87" s="230" t="s">
        <v>581</v>
      </c>
      <c r="G87" s="213"/>
      <c r="H87" s="332">
        <f>SUM(H89:H100)</f>
        <v>8187</v>
      </c>
      <c r="I87" s="214"/>
      <c r="J87" s="214"/>
      <c r="K87" s="214"/>
      <c r="L87" s="96"/>
      <c r="M87" s="214"/>
      <c r="N87" s="263">
        <f>+Klasse!T14</f>
        <v>15.836603656787972</v>
      </c>
      <c r="O87" s="214"/>
      <c r="P87" s="213"/>
      <c r="Q87" s="263">
        <f>+Klasse!O31</f>
        <v>0</v>
      </c>
      <c r="R87" s="213"/>
      <c r="S87" s="215"/>
      <c r="T87" s="215"/>
      <c r="U87" s="215"/>
      <c r="V87" s="215"/>
      <c r="W87" s="215"/>
      <c r="X87" s="213"/>
      <c r="Y87" s="215"/>
      <c r="Z87" s="217">
        <f>+Klasse!O31/Klasse!C31</f>
        <v>0</v>
      </c>
      <c r="AA87" s="214"/>
      <c r="AB87" s="213"/>
      <c r="AC87" s="216"/>
      <c r="AE87" s="29"/>
      <c r="AF87" s="27"/>
      <c r="AG87" s="217"/>
      <c r="AH87" s="28"/>
      <c r="AL87" s="28"/>
      <c r="BD87" s="228"/>
    </row>
    <row r="88" spans="1:68" ht="15" customHeight="1">
      <c r="A88" s="213"/>
      <c r="B88" s="213"/>
      <c r="C88" s="213"/>
      <c r="D88" s="213"/>
      <c r="E88" s="213"/>
      <c r="F88" s="213"/>
      <c r="G88" s="213"/>
      <c r="H88" s="329"/>
      <c r="I88" s="214"/>
      <c r="J88" s="214"/>
      <c r="K88" s="214"/>
      <c r="L88" s="96"/>
      <c r="M88" s="214"/>
      <c r="N88" s="214"/>
      <c r="O88" s="214"/>
      <c r="P88" s="213"/>
      <c r="Q88" s="213"/>
      <c r="R88" s="213"/>
      <c r="S88" s="215"/>
      <c r="T88" s="215"/>
      <c r="U88" s="215"/>
      <c r="V88" s="215"/>
      <c r="W88" s="215"/>
      <c r="X88" s="213"/>
      <c r="Y88" s="215"/>
      <c r="Z88" s="215"/>
      <c r="AA88" s="215"/>
      <c r="AB88" s="213"/>
      <c r="AC88" s="216"/>
      <c r="AE88" s="29"/>
      <c r="AF88" s="27"/>
      <c r="AG88" s="217"/>
      <c r="AH88" s="28"/>
      <c r="AL88" s="28"/>
      <c r="BD88" s="228">
        <f>1+BD85</f>
        <v>1</v>
      </c>
      <c r="BE88" s="28">
        <v>20.659867330016564</v>
      </c>
      <c r="BF88" s="28">
        <f t="shared" ref="BF88" si="43">+BE88</f>
        <v>20.659867330016564</v>
      </c>
      <c r="BG88" s="28">
        <f t="shared" ref="BG88" si="44">+BF88</f>
        <v>20.659867330016564</v>
      </c>
      <c r="BH88" s="28">
        <f t="shared" ref="BH88" si="45">+BG88</f>
        <v>20.659867330016564</v>
      </c>
      <c r="BI88" s="28">
        <f t="shared" ref="BI88" si="46">+BH88</f>
        <v>20.659867330016564</v>
      </c>
      <c r="BJ88" s="28">
        <f t="shared" ref="BJ88" si="47">+BI88</f>
        <v>20.659867330016564</v>
      </c>
      <c r="BK88" s="28">
        <f t="shared" ref="BK88" si="48">+BJ88</f>
        <v>20.659867330016564</v>
      </c>
      <c r="BL88" s="28">
        <f t="shared" ref="BL88" si="49">+BK88</f>
        <v>20.659867330016564</v>
      </c>
      <c r="BM88" s="28">
        <f t="shared" ref="BM88" si="50">+BL88</f>
        <v>20.659867330016564</v>
      </c>
      <c r="BN88" s="28">
        <f t="shared" ref="BN88" si="51">+BM88</f>
        <v>20.659867330016564</v>
      </c>
      <c r="BO88" s="28">
        <f t="shared" ref="BO88" si="52">+BN88</f>
        <v>20.659867330016564</v>
      </c>
      <c r="BP88" s="28">
        <f t="shared" ref="BP88" si="53">+BO88</f>
        <v>20.659867330016564</v>
      </c>
    </row>
    <row r="89" spans="1:68" ht="15" customHeight="1">
      <c r="A89" s="213"/>
      <c r="B89" s="236">
        <f>+'Ark1'!C1643</f>
        <v>2023</v>
      </c>
      <c r="C89" s="28">
        <f>+'Ark1'!L1637</f>
        <v>6</v>
      </c>
      <c r="D89" s="28" t="s">
        <v>32</v>
      </c>
      <c r="E89" s="28">
        <f>+'Ark1'!D1637</f>
        <v>1</v>
      </c>
      <c r="F89" s="28" t="str">
        <f t="shared" ref="F89:F100" si="54">+F74</f>
        <v>Jan</v>
      </c>
      <c r="G89" s="28">
        <f>+'Ark1'!Q1637</f>
        <v>40</v>
      </c>
      <c r="H89" s="336">
        <f>+'Ark1'!R1637</f>
        <v>240</v>
      </c>
      <c r="I89" s="29">
        <f>+IF(H89=0,"",'Ark1'!AG1637)</f>
        <v>35.170319723622633</v>
      </c>
      <c r="J89" s="29">
        <f>+IF(H89=0,"",'Ark1'!AH1637)</f>
        <v>4.1666666666666679</v>
      </c>
      <c r="K89" s="239">
        <f>+IF(I89=0,"",'Ark1'!AI1637)</f>
        <v>1</v>
      </c>
      <c r="L89" s="96"/>
      <c r="M89" s="263">
        <f>+IF(K89=0,"",'Ark1'!AJ1637)</f>
        <v>115.7</v>
      </c>
      <c r="N89" s="263">
        <f>+IF(K89=0,"",'Ark1'!AK1637)</f>
        <v>17.174399453041094</v>
      </c>
      <c r="O89" s="214"/>
      <c r="P89" s="27">
        <f>+IF(H89=0,"",'Ark1'!T1637)</f>
        <v>6.1583333333333332</v>
      </c>
      <c r="Q89" s="29">
        <f>+IF(H89=0,"",'Ark1'!U1637)</f>
        <v>20.318333333333342</v>
      </c>
      <c r="R89" s="213"/>
      <c r="S89" s="34">
        <f>+IF(H89=0,"",'Ark1'!W1637)</f>
        <v>2.5</v>
      </c>
      <c r="T89" s="34">
        <f>+IF(H89=0,"",'Ark1'!X1637)</f>
        <v>72.083333333333314</v>
      </c>
      <c r="U89" s="34">
        <f>+IF(H89=0,"",'Ark1'!Y1637)</f>
        <v>40</v>
      </c>
      <c r="V89" s="34">
        <f>+IF(H89=0,"",'Ark1'!Z1637)</f>
        <v>6.4935671159146739</v>
      </c>
      <c r="W89" s="34">
        <f>+IF(H89=0,"",'Ark1'!Z1637)</f>
        <v>6.4935671159146739</v>
      </c>
      <c r="X89" s="27">
        <f>+IF(H89=0,"",'Ark1'!AC1637)</f>
        <v>0</v>
      </c>
      <c r="Y89" s="34">
        <f>+IF(H89=0,"",'Ark1'!AE1637)</f>
        <v>0</v>
      </c>
      <c r="Z89" s="34">
        <f t="shared" si="3"/>
        <v>3.3863888888888902</v>
      </c>
      <c r="AA89" s="29">
        <f t="shared" si="4"/>
        <v>0.16666666666666666</v>
      </c>
      <c r="AB89" s="213"/>
      <c r="AC89" s="216"/>
      <c r="AE89" s="29"/>
      <c r="AF89" s="27"/>
      <c r="AG89" s="239"/>
      <c r="AH89" s="28"/>
      <c r="AL89" s="28"/>
    </row>
    <row r="90" spans="1:68" ht="15" customHeight="1">
      <c r="A90" s="213"/>
      <c r="B90" s="236">
        <f>+'Ark1'!C1644</f>
        <v>2023</v>
      </c>
      <c r="C90" s="28">
        <f>+'Ark1'!L1638</f>
        <v>6</v>
      </c>
      <c r="D90" s="28" t="s">
        <v>32</v>
      </c>
      <c r="E90" s="28">
        <f>+'Ark1'!D1638</f>
        <v>2</v>
      </c>
      <c r="F90" s="28" t="str">
        <f t="shared" si="54"/>
        <v>Feb</v>
      </c>
      <c r="G90" s="28">
        <f>+'Ark1'!Q1638</f>
        <v>53</v>
      </c>
      <c r="H90" s="336">
        <f>+'Ark1'!R1638</f>
        <v>570</v>
      </c>
      <c r="I90" s="29">
        <f>+IF(H90=0,"",'Ark1'!AG1638)</f>
        <v>35.191765287429867</v>
      </c>
      <c r="J90" s="29">
        <f>+IF(H90=0,"",'Ark1'!AH1638)</f>
        <v>2.1052631578947363</v>
      </c>
      <c r="K90" s="239">
        <f>+IF(I90=0,"",'Ark1'!AI1638)</f>
        <v>0</v>
      </c>
      <c r="L90" s="96"/>
      <c r="M90" s="263" t="str">
        <f>+IF(K90=0,"",'Ark1'!AJ1638)</f>
        <v/>
      </c>
      <c r="N90" s="263" t="str">
        <f>+IF(K90=0,"",'Ark1'!AK1638)</f>
        <v/>
      </c>
      <c r="O90" s="214"/>
      <c r="P90" s="27">
        <f>+IF(H90=0,"",'Ark1'!T1638)</f>
        <v>5.4350877192982443</v>
      </c>
      <c r="Q90" s="29">
        <f>+IF(H90=0,"",'Ark1'!U1638)</f>
        <v>10.616491228070185</v>
      </c>
      <c r="R90" s="213"/>
      <c r="S90" s="34">
        <f>+IF(H90=0,"",'Ark1'!W1638)</f>
        <v>0.35087719298245607</v>
      </c>
      <c r="T90" s="34">
        <f>+IF(H90=0,"",'Ark1'!X1638)</f>
        <v>21.929824561403503</v>
      </c>
      <c r="U90" s="34">
        <f>+IF(H90=0,"",'Ark1'!Y1638)</f>
        <v>10.526315789473689</v>
      </c>
      <c r="V90" s="34">
        <f>+IF(H90=0,"",'Ark1'!Z1638)</f>
        <v>7.343846329859419</v>
      </c>
      <c r="W90" s="34">
        <f>+IF(H90=0,"",'Ark1'!Z1638)</f>
        <v>7.343846329859419</v>
      </c>
      <c r="X90" s="27">
        <f>+IF(H90=0,"",'Ark1'!AC1638)</f>
        <v>0</v>
      </c>
      <c r="Y90" s="34">
        <f>+IF(H90=0,"",'Ark1'!AE1638)</f>
        <v>0</v>
      </c>
      <c r="Z90" s="34">
        <f t="shared" si="3"/>
        <v>1.7694152046783642</v>
      </c>
      <c r="AA90" s="29">
        <f t="shared" si="4"/>
        <v>9.2982456140350875E-2</v>
      </c>
      <c r="AB90" s="213"/>
      <c r="AC90" s="216"/>
      <c r="AE90" s="29"/>
      <c r="AF90" s="27"/>
      <c r="AG90" s="239"/>
      <c r="AH90" s="28"/>
      <c r="AL90" s="28"/>
    </row>
    <row r="91" spans="1:68" ht="15" customHeight="1">
      <c r="A91" s="213"/>
      <c r="B91" s="236">
        <f>+'Ark1'!C1645</f>
        <v>2023</v>
      </c>
      <c r="C91" s="28">
        <f>+'Ark1'!L1639</f>
        <v>6</v>
      </c>
      <c r="D91" s="28" t="s">
        <v>32</v>
      </c>
      <c r="E91" s="28">
        <f>+'Ark1'!D1639</f>
        <v>3</v>
      </c>
      <c r="F91" s="28" t="str">
        <f t="shared" si="54"/>
        <v>Mar</v>
      </c>
      <c r="G91" s="28">
        <f>+'Ark1'!Q1639</f>
        <v>140</v>
      </c>
      <c r="H91" s="336">
        <f>+'Ark1'!R1639</f>
        <v>1469</v>
      </c>
      <c r="I91" s="29">
        <f>+IF(H91=0,"",'Ark1'!AG1639)</f>
        <v>35.902853820776407</v>
      </c>
      <c r="J91" s="29">
        <f>+IF(H91=0,"",'Ark1'!AH1639)</f>
        <v>6.8073519400953048E-2</v>
      </c>
      <c r="K91" s="239">
        <f>+IF(I91=0,"",'Ark1'!AI1639)</f>
        <v>3</v>
      </c>
      <c r="L91" s="96"/>
      <c r="M91" s="263">
        <f>+IF(K91=0,"",'Ark1'!AJ1639)</f>
        <v>89.066666666666634</v>
      </c>
      <c r="N91" s="263">
        <f>+IF(K91=0,"",'Ark1'!AK1639)</f>
        <v>19.728108898995263</v>
      </c>
      <c r="O91" s="214"/>
      <c r="P91" s="27">
        <f>+IF(H91=0,"",'Ark1'!T1639)</f>
        <v>5.4213750850919</v>
      </c>
      <c r="Q91" s="29">
        <f>+IF(H91=0,"",'Ark1'!U1639)</f>
        <v>10.467869298842752</v>
      </c>
      <c r="R91" s="213"/>
      <c r="S91" s="34">
        <f>+IF(H91=0,"",'Ark1'!W1639)</f>
        <v>0.47651463580667119</v>
      </c>
      <c r="T91" s="34">
        <f>+IF(H91=0,"",'Ark1'!X1639)</f>
        <v>19.537100068073524</v>
      </c>
      <c r="U91" s="34">
        <f>+IF(H91=0,"",'Ark1'!Y1639)</f>
        <v>10.891763104152488</v>
      </c>
      <c r="V91" s="34">
        <f>+IF(H91=0,"",'Ark1'!Z1639)</f>
        <v>7.2040975893486312</v>
      </c>
      <c r="W91" s="34">
        <f>+IF(H91=0,"",'Ark1'!Z1639)</f>
        <v>7.2040975893486312</v>
      </c>
      <c r="X91" s="27">
        <f>+IF(H91=0,"",'Ark1'!AC1639)</f>
        <v>0</v>
      </c>
      <c r="Y91" s="34">
        <f>+IF(H91=0,"",'Ark1'!AE1639)</f>
        <v>0</v>
      </c>
      <c r="Z91" s="34">
        <f t="shared" si="3"/>
        <v>1.7446448831404586</v>
      </c>
      <c r="AA91" s="29">
        <f t="shared" si="4"/>
        <v>9.5302927161334247E-2</v>
      </c>
      <c r="AB91" s="213"/>
      <c r="AC91" s="216"/>
      <c r="AE91" s="29"/>
      <c r="AF91" s="27"/>
      <c r="AG91" s="239"/>
      <c r="AH91" s="28"/>
      <c r="AL91" s="28"/>
    </row>
    <row r="92" spans="1:68" ht="15" customHeight="1">
      <c r="A92" s="213"/>
      <c r="B92" s="236">
        <f>+'Ark1'!C1646</f>
        <v>2023</v>
      </c>
      <c r="C92" s="28">
        <f>+'Ark1'!L1640</f>
        <v>6</v>
      </c>
      <c r="D92" s="28" t="s">
        <v>32</v>
      </c>
      <c r="E92" s="28">
        <f>+'Ark1'!D1640</f>
        <v>4</v>
      </c>
      <c r="F92" s="28" t="str">
        <f t="shared" si="54"/>
        <v>Apr</v>
      </c>
      <c r="G92" s="28">
        <f>+'Ark1'!Q1640</f>
        <v>86</v>
      </c>
      <c r="H92" s="336">
        <f>+'Ark1'!R1640</f>
        <v>1051</v>
      </c>
      <c r="I92" s="29">
        <f>+IF(H92=0,"",'Ark1'!AG1640)</f>
        <v>34.833327125777494</v>
      </c>
      <c r="J92" s="29">
        <f>+IF(H92=0,"",'Ark1'!AH1640)</f>
        <v>0</v>
      </c>
      <c r="K92" s="239">
        <f>+IF(I92=0,"",'Ark1'!AI1640)</f>
        <v>20</v>
      </c>
      <c r="L92" s="96"/>
      <c r="M92" s="263">
        <f>+IF(K92=0,"",'Ark1'!AJ1640)</f>
        <v>81.449999999999989</v>
      </c>
      <c r="N92" s="263">
        <f>+IF(K92=0,"",'Ark1'!AK1640)</f>
        <v>15.898314753456065</v>
      </c>
      <c r="O92" s="214"/>
      <c r="P92" s="27">
        <f>+IF(H92=0,"",'Ark1'!T1640)</f>
        <v>5.3301617507136063</v>
      </c>
      <c r="Q92" s="29">
        <f>+IF(H92=0,"",'Ark1'!U1640)</f>
        <v>8.8985727878211183</v>
      </c>
      <c r="R92" s="213"/>
      <c r="S92" s="34">
        <f>+IF(H92=0,"",'Ark1'!W1640)</f>
        <v>0.47573739295908657</v>
      </c>
      <c r="T92" s="34">
        <f>+IF(H92=0,"",'Ark1'!X1640)</f>
        <v>12.369172216936249</v>
      </c>
      <c r="U92" s="34">
        <f>+IF(H92=0,"",'Ark1'!Y1640)</f>
        <v>5.3282588011417689</v>
      </c>
      <c r="V92" s="34">
        <f>+IF(H92=0,"",'Ark1'!Z1640)</f>
        <v>5.8242486526927886</v>
      </c>
      <c r="W92" s="34">
        <f>+IF(H92=0,"",'Ark1'!Z1640)</f>
        <v>5.8242486526927886</v>
      </c>
      <c r="X92" s="27">
        <f>+IF(H92=0,"",'Ark1'!AC1640)</f>
        <v>0</v>
      </c>
      <c r="Y92" s="34">
        <f>+IF(H92=0,"",'Ark1'!AE1640)</f>
        <v>0</v>
      </c>
      <c r="Z92" s="34">
        <f t="shared" si="3"/>
        <v>1.483095464636853</v>
      </c>
      <c r="AA92" s="29">
        <f t="shared" si="4"/>
        <v>8.1826831588962895E-2</v>
      </c>
      <c r="AB92" s="213"/>
      <c r="AC92" s="216"/>
      <c r="AE92" s="29"/>
      <c r="AF92" s="27"/>
      <c r="AG92" s="239"/>
      <c r="AH92" s="28"/>
      <c r="AL92" s="28"/>
    </row>
    <row r="93" spans="1:68" ht="15" customHeight="1">
      <c r="A93" s="213"/>
      <c r="B93" s="236">
        <f>+'Ark1'!C1647</f>
        <v>2023</v>
      </c>
      <c r="C93" s="28">
        <f>+'Ark1'!L1641</f>
        <v>6</v>
      </c>
      <c r="D93" s="28" t="s">
        <v>32</v>
      </c>
      <c r="E93" s="28">
        <f>+'Ark1'!D1641</f>
        <v>5</v>
      </c>
      <c r="F93" s="28" t="str">
        <f t="shared" si="54"/>
        <v>Mai</v>
      </c>
      <c r="G93" s="28">
        <f>+'Ark1'!Q1641</f>
        <v>68</v>
      </c>
      <c r="H93" s="336">
        <f>+'Ark1'!R1641</f>
        <v>560</v>
      </c>
      <c r="I93" s="29">
        <f>+IF(H93=0,"",'Ark1'!AG1641)</f>
        <v>28.874312218634898</v>
      </c>
      <c r="J93" s="29">
        <f>+IF(H93=0,"",'Ark1'!AH1641)</f>
        <v>0.35714285714285721</v>
      </c>
      <c r="K93" s="239">
        <f>+IF(I93=0,"",'Ark1'!AI1641)</f>
        <v>189</v>
      </c>
      <c r="L93" s="96"/>
      <c r="M93" s="263">
        <f>+IF(K93=0,"",'Ark1'!AJ1641)</f>
        <v>77.312169312169317</v>
      </c>
      <c r="N93" s="263">
        <f>+IF(K93=0,"",'Ark1'!AK1641)</f>
        <v>15.784491112738692</v>
      </c>
      <c r="O93" s="214"/>
      <c r="P93" s="27">
        <f>+IF(H93=0,"",'Ark1'!T1641)</f>
        <v>5.4017857142857153</v>
      </c>
      <c r="Q93" s="29">
        <f>+IF(H93=0,"",'Ark1'!U1641)</f>
        <v>9.071071428571436</v>
      </c>
      <c r="R93" s="213"/>
      <c r="S93" s="34">
        <f>+IF(H93=0,"",'Ark1'!W1641)</f>
        <v>0.89285714285714302</v>
      </c>
      <c r="T93" s="34">
        <f>+IF(H93=0,"",'Ark1'!X1641)</f>
        <v>12.857142857142859</v>
      </c>
      <c r="U93" s="34">
        <f>+IF(H93=0,"",'Ark1'!Y1641)</f>
        <v>6.6071428571428559</v>
      </c>
      <c r="V93" s="34">
        <f>+IF(H93=0,"",'Ark1'!Z1641)</f>
        <v>6.4999685929382514</v>
      </c>
      <c r="W93" s="34">
        <f>+IF(H93=0,"",'Ark1'!Z1641)</f>
        <v>6.4999685929382514</v>
      </c>
      <c r="X93" s="27">
        <f>+IF(H93=0,"",'Ark1'!AC1641)</f>
        <v>0</v>
      </c>
      <c r="Y93" s="34">
        <f>+IF(H93=0,"",'Ark1'!AE1641)</f>
        <v>0</v>
      </c>
      <c r="Z93" s="34">
        <f t="shared" ref="Z93:Z171" si="55">+IF(H93=0,"",+Q93/C93)</f>
        <v>1.5118452380952394</v>
      </c>
      <c r="AA93" s="29">
        <f t="shared" ref="AA93:AA171" si="56">+IF(H93=0,"",G93/H93)</f>
        <v>0.12142857142857143</v>
      </c>
      <c r="AB93" s="213"/>
      <c r="AC93" s="216"/>
      <c r="AE93" s="29"/>
      <c r="AF93" s="27"/>
      <c r="AG93" s="239"/>
      <c r="AH93" s="28"/>
      <c r="AL93" s="28"/>
    </row>
    <row r="94" spans="1:68" ht="15" customHeight="1">
      <c r="A94" s="213"/>
      <c r="B94" s="236">
        <f>+'Ark1'!C1648</f>
        <v>2023</v>
      </c>
      <c r="C94" s="28">
        <f>+'Ark1'!L1642</f>
        <v>6</v>
      </c>
      <c r="D94" s="28" t="s">
        <v>32</v>
      </c>
      <c r="E94" s="28">
        <f>+'Ark1'!D1642</f>
        <v>6</v>
      </c>
      <c r="F94" s="28" t="str">
        <f t="shared" si="54"/>
        <v>Jun</v>
      </c>
      <c r="G94" s="28">
        <f>+'Ark1'!Q1642</f>
        <v>107</v>
      </c>
      <c r="H94" s="336">
        <f>+'Ark1'!R1642</f>
        <v>691</v>
      </c>
      <c r="I94" s="29">
        <f>+IF(H94=0,"",'Ark1'!AG1642)</f>
        <v>31.86501610988638</v>
      </c>
      <c r="J94" s="29">
        <f>+IF(H94=0,"",'Ark1'!AH1642)</f>
        <v>1.0130246020260489</v>
      </c>
      <c r="K94" s="239">
        <f>+IF(I94=0,"",'Ark1'!AI1642)</f>
        <v>226</v>
      </c>
      <c r="L94" s="96"/>
      <c r="M94" s="263">
        <f>+IF(K94=0,"",'Ark1'!AJ1642)</f>
        <v>83.738053097345102</v>
      </c>
      <c r="N94" s="263">
        <f>+IF(K94=0,"",'Ark1'!AK1642)</f>
        <v>16.196459212446481</v>
      </c>
      <c r="O94" s="214"/>
      <c r="P94" s="27">
        <f>+IF(H94=0,"",'Ark1'!T1642)</f>
        <v>5.6526772793053519</v>
      </c>
      <c r="Q94" s="29">
        <f>+IF(H94=0,"",'Ark1'!U1642)</f>
        <v>13.596816208393628</v>
      </c>
      <c r="R94" s="213"/>
      <c r="S94" s="34">
        <f>+IF(H94=0,"",'Ark1'!W1642)</f>
        <v>2.1707670043415335</v>
      </c>
      <c r="T94" s="34">
        <f>+IF(H94=0,"",'Ark1'!X1642)</f>
        <v>29.377713458755423</v>
      </c>
      <c r="U94" s="34">
        <f>+IF(H94=0,"",'Ark1'!Y1642)</f>
        <v>18.379160636758314</v>
      </c>
      <c r="V94" s="34">
        <f>+IF(H94=0,"",'Ark1'!Z1642)</f>
        <v>8.1085716019240603</v>
      </c>
      <c r="W94" s="34">
        <f>+IF(H94=0,"",'Ark1'!Z1642)</f>
        <v>8.1085716019240603</v>
      </c>
      <c r="X94" s="27">
        <f>+IF(H94=0,"",'Ark1'!AC1642)</f>
        <v>0</v>
      </c>
      <c r="Y94" s="34">
        <f>+IF(H94=0,"",'Ark1'!AE1642)</f>
        <v>0</v>
      </c>
      <c r="Z94" s="34">
        <f t="shared" si="55"/>
        <v>2.2661360347322712</v>
      </c>
      <c r="AA94" s="29">
        <f t="shared" si="56"/>
        <v>0.15484804630969609</v>
      </c>
      <c r="AB94" s="213"/>
      <c r="AC94" s="216"/>
      <c r="AE94" s="29"/>
      <c r="AF94" s="27"/>
      <c r="AG94" s="239"/>
      <c r="AH94" s="28"/>
      <c r="AL94" s="28"/>
    </row>
    <row r="95" spans="1:68" ht="15" customHeight="1">
      <c r="A95" s="213"/>
      <c r="B95" s="236">
        <f>+'Ark1'!C1649</f>
        <v>2023</v>
      </c>
      <c r="C95" s="28">
        <f>+'Ark1'!L1643</f>
        <v>6</v>
      </c>
      <c r="D95" s="28" t="s">
        <v>32</v>
      </c>
      <c r="E95" s="28">
        <f>+'Ark1'!D1643</f>
        <v>7</v>
      </c>
      <c r="F95" s="28" t="str">
        <f t="shared" si="54"/>
        <v>Jul</v>
      </c>
      <c r="G95" s="28">
        <f>+'Ark1'!Q1643</f>
        <v>24</v>
      </c>
      <c r="H95" s="336">
        <f>+'Ark1'!R1643</f>
        <v>114</v>
      </c>
      <c r="I95" s="29">
        <f>+IF(H95=0,"",'Ark1'!AG1643)</f>
        <v>27.571329157967995</v>
      </c>
      <c r="J95" s="29">
        <f>+IF(H95=0,"",'Ark1'!AH1643)</f>
        <v>0</v>
      </c>
      <c r="K95" s="239">
        <f>+IF(I95=0,"",'Ark1'!AI1643)</f>
        <v>34</v>
      </c>
      <c r="L95" s="96"/>
      <c r="M95" s="263">
        <f>+IF(K95=0,"",'Ark1'!AJ1643)</f>
        <v>114.24411764705881</v>
      </c>
      <c r="N95" s="263">
        <f>+IF(K95=0,"",'Ark1'!AK1643)</f>
        <v>11.255676281939605</v>
      </c>
      <c r="O95" s="214"/>
      <c r="P95" s="27">
        <f>+IF(H95=0,"",'Ark1'!T1643)</f>
        <v>5.5964912280701764</v>
      </c>
      <c r="Q95" s="29">
        <f>+IF(H95=0,"",'Ark1'!U1643)</f>
        <v>13.901754385964912</v>
      </c>
      <c r="R95" s="213"/>
      <c r="S95" s="34">
        <f>+IF(H95=0,"",'Ark1'!W1643)</f>
        <v>2.6315789473684221</v>
      </c>
      <c r="T95" s="34">
        <f>+IF(H95=0,"",'Ark1'!X1643)</f>
        <v>30.701754385964914</v>
      </c>
      <c r="U95" s="34">
        <f>+IF(H95=0,"",'Ark1'!Y1643)</f>
        <v>14.912280701754391</v>
      </c>
      <c r="V95" s="34">
        <f>+IF(H95=0,"",'Ark1'!Z1643)</f>
        <v>8.1731909040293882</v>
      </c>
      <c r="W95" s="34">
        <f>+IF(H95=0,"",'Ark1'!Z1643)</f>
        <v>8.1731909040293882</v>
      </c>
      <c r="X95" s="27">
        <f>+IF(H95=0,"",'Ark1'!AC1643)</f>
        <v>0</v>
      </c>
      <c r="Y95" s="34">
        <f>+IF(H95=0,"",'Ark1'!AE1643)</f>
        <v>0</v>
      </c>
      <c r="Z95" s="34">
        <f t="shared" si="55"/>
        <v>2.3169590643274853</v>
      </c>
      <c r="AA95" s="29">
        <f t="shared" si="56"/>
        <v>0.21052631578947367</v>
      </c>
      <c r="AB95" s="213"/>
      <c r="AC95" s="216"/>
      <c r="AE95" s="29"/>
      <c r="AF95" s="27"/>
      <c r="AG95" s="239"/>
      <c r="AH95" s="28"/>
      <c r="AL95" s="28"/>
    </row>
    <row r="96" spans="1:68" ht="15" customHeight="1">
      <c r="A96" s="213"/>
      <c r="B96" s="236">
        <f>+'Ark1'!C1650</f>
        <v>2023</v>
      </c>
      <c r="C96" s="28">
        <f>+'Ark1'!L1644</f>
        <v>6</v>
      </c>
      <c r="D96" s="28" t="s">
        <v>32</v>
      </c>
      <c r="E96" s="28">
        <f>+'Ark1'!D1644</f>
        <v>8</v>
      </c>
      <c r="F96" s="28" t="str">
        <f t="shared" si="54"/>
        <v>Aug</v>
      </c>
      <c r="G96" s="28">
        <f>+'Ark1'!Q1644</f>
        <v>87</v>
      </c>
      <c r="H96" s="336">
        <f>+'Ark1'!R1644</f>
        <v>408</v>
      </c>
      <c r="I96" s="29">
        <f>+IF(H96=0,"",'Ark1'!AG1644)</f>
        <v>31.142036883849929</v>
      </c>
      <c r="J96" s="29">
        <f>+IF(H96=0,"",'Ark1'!AH1644)</f>
        <v>0.73529411764705888</v>
      </c>
      <c r="K96" s="239">
        <f>+IF(I96=0,"",'Ark1'!AI1644)</f>
        <v>87</v>
      </c>
      <c r="L96" s="96"/>
      <c r="M96" s="263">
        <f>+IF(K96=0,"",'Ark1'!AJ1644)</f>
        <v>96.147126436781633</v>
      </c>
      <c r="N96" s="263">
        <f>+IF(K96=0,"",'Ark1'!AK1644)</f>
        <v>15.557503173423003</v>
      </c>
      <c r="O96" s="214"/>
      <c r="P96" s="27">
        <f>+IF(H96=0,"",'Ark1'!T1644)</f>
        <v>4.8161764705882355</v>
      </c>
      <c r="Q96" s="29">
        <f>+IF(H96=0,"",'Ark1'!U1644)</f>
        <v>14.117647058823531</v>
      </c>
      <c r="R96" s="213"/>
      <c r="S96" s="34">
        <f>+IF(H96=0,"",'Ark1'!W1644)</f>
        <v>2.4509803921568634</v>
      </c>
      <c r="T96" s="34">
        <f>+IF(H96=0,"",'Ark1'!X1644)</f>
        <v>28.431372549019621</v>
      </c>
      <c r="U96" s="34">
        <f>+IF(H96=0,"",'Ark1'!Y1644)</f>
        <v>11.274509803921564</v>
      </c>
      <c r="V96" s="34">
        <f>+IF(H96=0,"",'Ark1'!Z1644)</f>
        <v>7.0332426594569615</v>
      </c>
      <c r="W96" s="34">
        <f>+IF(H96=0,"",'Ark1'!Z1644)</f>
        <v>7.0332426594569615</v>
      </c>
      <c r="X96" s="27">
        <f>+IF(H96=0,"",'Ark1'!AC1644)</f>
        <v>0</v>
      </c>
      <c r="Y96" s="34">
        <f>+IF(H96=0,"",'Ark1'!AE1644)</f>
        <v>0</v>
      </c>
      <c r="Z96" s="34">
        <f t="shared" si="55"/>
        <v>2.3529411764705883</v>
      </c>
      <c r="AA96" s="29">
        <f t="shared" si="56"/>
        <v>0.21323529411764705</v>
      </c>
      <c r="AB96" s="213"/>
      <c r="AC96" s="216"/>
      <c r="AE96" s="29"/>
      <c r="AF96" s="27"/>
      <c r="AG96" s="239"/>
      <c r="AH96" s="28"/>
      <c r="AL96" s="28"/>
    </row>
    <row r="97" spans="1:68" ht="15" customHeight="1">
      <c r="A97" s="213"/>
      <c r="B97" s="236">
        <f>+'Ark1'!C1651</f>
        <v>2023</v>
      </c>
      <c r="C97" s="28">
        <f>+'Ark1'!L1645</f>
        <v>6</v>
      </c>
      <c r="D97" s="28" t="s">
        <v>32</v>
      </c>
      <c r="E97" s="28">
        <f>+'Ark1'!D1645</f>
        <v>9</v>
      </c>
      <c r="F97" s="28" t="str">
        <f t="shared" si="54"/>
        <v>Sep</v>
      </c>
      <c r="G97" s="28">
        <f>+'Ark1'!Q1645</f>
        <v>130</v>
      </c>
      <c r="H97" s="336">
        <f>+'Ark1'!R1645</f>
        <v>760</v>
      </c>
      <c r="I97" s="29">
        <f>+IF(H97=0,"",'Ark1'!AG1645)</f>
        <v>32.187031349397131</v>
      </c>
      <c r="J97" s="29">
        <f>+IF(H97=0,"",'Ark1'!AH1645)</f>
        <v>0</v>
      </c>
      <c r="K97" s="239">
        <f>+IF(I97=0,"",'Ark1'!AI1645)</f>
        <v>162</v>
      </c>
      <c r="L97" s="96"/>
      <c r="M97" s="263">
        <f>+IF(K97=0,"",'Ark1'!AJ1645)</f>
        <v>91.625925925925898</v>
      </c>
      <c r="N97" s="263">
        <f>+IF(K97=0,"",'Ark1'!AK1645)</f>
        <v>15.961951016676538</v>
      </c>
      <c r="O97" s="214"/>
      <c r="P97" s="27">
        <f>+IF(H97=0,"",'Ark1'!T1645)</f>
        <v>4.9513157894736812</v>
      </c>
      <c r="Q97" s="29">
        <f>+IF(H97=0,"",'Ark1'!U1645)</f>
        <v>14.713157894736852</v>
      </c>
      <c r="R97" s="213"/>
      <c r="S97" s="34">
        <f>+IF(H97=0,"",'Ark1'!W1645)</f>
        <v>1.5789473684210529</v>
      </c>
      <c r="T97" s="34">
        <f>+IF(H97=0,"",'Ark1'!X1645)</f>
        <v>33.026315789473685</v>
      </c>
      <c r="U97" s="34">
        <f>+IF(H97=0,"",'Ark1'!Y1645)</f>
        <v>9.3421052631578974</v>
      </c>
      <c r="V97" s="34">
        <f>+IF(H97=0,"",'Ark1'!Z1645)</f>
        <v>6.1372877196703248</v>
      </c>
      <c r="W97" s="34">
        <f>+IF(H97=0,"",'Ark1'!Z1645)</f>
        <v>6.1372877196703248</v>
      </c>
      <c r="X97" s="27">
        <f>+IF(H97=0,"",'Ark1'!AC1645)</f>
        <v>0</v>
      </c>
      <c r="Y97" s="34">
        <f>+IF(H97=0,"",'Ark1'!AE1645)</f>
        <v>0</v>
      </c>
      <c r="Z97" s="34">
        <f t="shared" si="55"/>
        <v>2.4521929824561419</v>
      </c>
      <c r="AA97" s="29">
        <f t="shared" si="56"/>
        <v>0.17105263157894737</v>
      </c>
      <c r="AB97" s="213"/>
      <c r="AC97" s="216"/>
      <c r="AE97" s="29"/>
      <c r="AF97" s="27"/>
      <c r="AG97" s="239"/>
      <c r="AH97" s="28"/>
      <c r="AL97" s="28"/>
    </row>
    <row r="98" spans="1:68" ht="15" customHeight="1">
      <c r="A98" s="213"/>
      <c r="B98" s="236">
        <f>+'Ark1'!C1652</f>
        <v>2023</v>
      </c>
      <c r="C98" s="28">
        <f>+'Ark1'!L1646</f>
        <v>6</v>
      </c>
      <c r="D98" s="28" t="s">
        <v>32</v>
      </c>
      <c r="E98" s="28">
        <f>+'Ark1'!D1646</f>
        <v>10</v>
      </c>
      <c r="F98" s="28" t="str">
        <f t="shared" si="54"/>
        <v>Okt</v>
      </c>
      <c r="G98" s="28">
        <f>+'Ark1'!Q1646</f>
        <v>250</v>
      </c>
      <c r="H98" s="336">
        <f>+'Ark1'!R1646</f>
        <v>1263</v>
      </c>
      <c r="I98" s="29">
        <f>+IF(H98=0,"",'Ark1'!AG1646)</f>
        <v>26.735329543658441</v>
      </c>
      <c r="J98" s="29">
        <f>+IF(H98=0,"",'Ark1'!AH1646)</f>
        <v>1.9002375296912113</v>
      </c>
      <c r="K98" s="239">
        <f>+IF(I98=0,"",'Ark1'!AI1646)</f>
        <v>367</v>
      </c>
      <c r="L98" s="96"/>
      <c r="M98" s="263">
        <f>+IF(K98=0,"",'Ark1'!AJ1646)</f>
        <v>94.094005449591279</v>
      </c>
      <c r="N98" s="263">
        <f>+IF(K98=0,"",'Ark1'!AK1646)</f>
        <v>15.911098126408938</v>
      </c>
      <c r="O98" s="214"/>
      <c r="P98" s="27">
        <f>+IF(H98=0,"",'Ark1'!T1646)</f>
        <v>5.5526524148851957</v>
      </c>
      <c r="Q98" s="29">
        <f>+IF(H98=0,"",'Ark1'!U1646)</f>
        <v>15.535787806809155</v>
      </c>
      <c r="R98" s="213"/>
      <c r="S98" s="34">
        <f>+IF(H98=0,"",'Ark1'!W1646)</f>
        <v>1.66270783847981</v>
      </c>
      <c r="T98" s="34">
        <f>+IF(H98=0,"",'Ark1'!X1646)</f>
        <v>38.796516231195561</v>
      </c>
      <c r="U98" s="34">
        <f>+IF(H98=0,"",'Ark1'!Y1646)</f>
        <v>15.518606492478224</v>
      </c>
      <c r="V98" s="34">
        <f>+IF(H98=0,"",'Ark1'!Z1646)</f>
        <v>6.3561481630319747</v>
      </c>
      <c r="W98" s="34">
        <f>+IF(H98=0,"",'Ark1'!Z1646)</f>
        <v>6.3561481630319747</v>
      </c>
      <c r="X98" s="27">
        <f>+IF(H98=0,"",'Ark1'!AC1646)</f>
        <v>0</v>
      </c>
      <c r="Y98" s="34">
        <f>+IF(H98=0,"",'Ark1'!AE1646)</f>
        <v>0</v>
      </c>
      <c r="Z98" s="34">
        <f t="shared" si="55"/>
        <v>2.5892979678015258</v>
      </c>
      <c r="AA98" s="29">
        <f t="shared" si="56"/>
        <v>0.19794140934283452</v>
      </c>
      <c r="AB98" s="213"/>
      <c r="AC98" s="216"/>
      <c r="AE98" s="29"/>
      <c r="AF98" s="27"/>
      <c r="AG98" s="239"/>
      <c r="AH98" s="28"/>
      <c r="AL98" s="28"/>
    </row>
    <row r="99" spans="1:68" ht="15" customHeight="1">
      <c r="A99" s="213"/>
      <c r="B99" s="236">
        <f>+'Ark1'!C1653</f>
        <v>2023</v>
      </c>
      <c r="C99" s="28">
        <f>+'Ark1'!L1647</f>
        <v>6</v>
      </c>
      <c r="D99" s="28" t="s">
        <v>32</v>
      </c>
      <c r="E99" s="28">
        <f>+'Ark1'!D1647</f>
        <v>11</v>
      </c>
      <c r="F99" s="28" t="str">
        <f t="shared" si="54"/>
        <v>Nov</v>
      </c>
      <c r="G99" s="28">
        <f>+'Ark1'!Q1647</f>
        <v>164</v>
      </c>
      <c r="H99" s="336">
        <f>+'Ark1'!R1647</f>
        <v>903</v>
      </c>
      <c r="I99" s="29">
        <f>+IF(H99=0,"",'Ark1'!AG1647)</f>
        <v>37.129565047896122</v>
      </c>
      <c r="J99" s="29">
        <f>+IF(H99=0,"",'Ark1'!AH1647)</f>
        <v>1.6611295681063123</v>
      </c>
      <c r="K99" s="239">
        <f>+IF(I99=0,"",'Ark1'!AI1647)</f>
        <v>167</v>
      </c>
      <c r="L99" s="96"/>
      <c r="M99" s="263">
        <f>+IF(K99=0,"",'Ark1'!AJ1647)</f>
        <v>100.13592814371252</v>
      </c>
      <c r="N99" s="263">
        <f>+IF(K99=0,"",'Ark1'!AK1647)</f>
        <v>16.165522297924422</v>
      </c>
      <c r="O99" s="214"/>
      <c r="P99" s="27">
        <f>+IF(H99=0,"",'Ark1'!T1647)</f>
        <v>5.5570321151716495</v>
      </c>
      <c r="Q99" s="29">
        <f>+IF(H99=0,"",'Ark1'!U1647)</f>
        <v>17.50874861572532</v>
      </c>
      <c r="R99" s="213"/>
      <c r="S99" s="34">
        <f>+IF(H99=0,"",'Ark1'!W1647)</f>
        <v>0.99667774086378746</v>
      </c>
      <c r="T99" s="34">
        <f>+IF(H99=0,"",'Ark1'!X1647)</f>
        <v>53.266888150609091</v>
      </c>
      <c r="U99" s="34">
        <f>+IF(H99=0,"",'Ark1'!Y1647)</f>
        <v>23.034330011074193</v>
      </c>
      <c r="V99" s="34">
        <f>+IF(H99=0,"",'Ark1'!Z1647)</f>
        <v>7.2125951792892691</v>
      </c>
      <c r="W99" s="34">
        <f>+IF(H99=0,"",'Ark1'!Z1647)</f>
        <v>7.2125951792892691</v>
      </c>
      <c r="X99" s="27">
        <f>+IF(H99=0,"",'Ark1'!AC1647)</f>
        <v>0</v>
      </c>
      <c r="Y99" s="34">
        <f>+IF(H99=0,"",'Ark1'!AE1647)</f>
        <v>0</v>
      </c>
      <c r="Z99" s="34">
        <f t="shared" si="55"/>
        <v>2.9181247692875534</v>
      </c>
      <c r="AA99" s="29">
        <f t="shared" si="56"/>
        <v>0.18161683277962348</v>
      </c>
      <c r="AB99" s="213"/>
      <c r="AC99" s="216"/>
      <c r="AE99" s="29"/>
      <c r="AF99" s="27"/>
      <c r="AG99" s="239"/>
      <c r="AH99" s="28"/>
      <c r="AL99" s="28"/>
    </row>
    <row r="100" spans="1:68" ht="15" customHeight="1">
      <c r="A100" s="213"/>
      <c r="B100" s="236">
        <f>+'Ark1'!C1654</f>
        <v>2023</v>
      </c>
      <c r="C100" s="28">
        <f>+'Ark1'!L1648</f>
        <v>6</v>
      </c>
      <c r="D100" s="28" t="s">
        <v>32</v>
      </c>
      <c r="E100" s="28">
        <f>+'Ark1'!D1648</f>
        <v>12</v>
      </c>
      <c r="F100" s="28" t="str">
        <f t="shared" si="54"/>
        <v>Des</v>
      </c>
      <c r="G100" s="28">
        <f>+'Ark1'!Q1648</f>
        <v>34</v>
      </c>
      <c r="H100" s="336">
        <f>+'Ark1'!R1648</f>
        <v>158</v>
      </c>
      <c r="I100" s="29">
        <f>+IF(H100=0,"",'Ark1'!AG1648)</f>
        <v>35.542640401321442</v>
      </c>
      <c r="J100" s="29">
        <f>+IF(H100=0,"",'Ark1'!AH1648)</f>
        <v>3.164556962025316</v>
      </c>
      <c r="K100" s="239">
        <f>+IF(I100=0,"",'Ark1'!AI1648)</f>
        <v>22</v>
      </c>
      <c r="L100" s="96"/>
      <c r="M100" s="263">
        <f>+IF(K100=0,"",'Ark1'!AJ1648)</f>
        <v>97.513636363636351</v>
      </c>
      <c r="N100" s="263">
        <f>+IF(K100=0,"",'Ark1'!AK1648)</f>
        <v>15.460853605205813</v>
      </c>
      <c r="O100" s="214"/>
      <c r="P100" s="27">
        <f>+IF(H100=0,"",'Ark1'!T1648)</f>
        <v>5.4936708860759484</v>
      </c>
      <c r="Q100" s="29">
        <f>+IF(H100=0,"",'Ark1'!U1648)</f>
        <v>18.385443037974689</v>
      </c>
      <c r="R100" s="213"/>
      <c r="S100" s="34">
        <f>+IF(H100=0,"",'Ark1'!W1648)</f>
        <v>0</v>
      </c>
      <c r="T100" s="34">
        <f>+IF(H100=0,"",'Ark1'!X1648)</f>
        <v>58.860759493670891</v>
      </c>
      <c r="U100" s="34">
        <f>+IF(H100=0,"",'Ark1'!Y1648)</f>
        <v>22.15189873417722</v>
      </c>
      <c r="V100" s="34">
        <f>+IF(H100=0,"",'Ark1'!Z1648)</f>
        <v>7.7030063664908308</v>
      </c>
      <c r="W100" s="34">
        <f>+IF(H100=0,"",'Ark1'!Z1648)</f>
        <v>7.7030063664908308</v>
      </c>
      <c r="X100" s="27">
        <f>+IF(H100=0,"",'Ark1'!AC1648)</f>
        <v>0</v>
      </c>
      <c r="Y100" s="34">
        <f>+IF(H100=0,"",'Ark1'!AE1648)</f>
        <v>0</v>
      </c>
      <c r="Z100" s="34">
        <f t="shared" si="55"/>
        <v>3.0642405063291149</v>
      </c>
      <c r="AA100" s="29">
        <f t="shared" si="56"/>
        <v>0.21518987341772153</v>
      </c>
      <c r="AB100" s="213"/>
      <c r="AC100" s="216"/>
      <c r="AE100" s="29"/>
      <c r="AF100" s="27"/>
      <c r="AG100" s="239"/>
      <c r="AH100" s="28"/>
      <c r="AL100" s="28"/>
    </row>
    <row r="101" spans="1:68" ht="15" customHeight="1">
      <c r="A101" s="213"/>
      <c r="B101" s="213"/>
      <c r="C101" s="213"/>
      <c r="D101" s="213"/>
      <c r="E101" s="213"/>
      <c r="F101" s="213"/>
      <c r="G101" s="213"/>
      <c r="H101" s="329"/>
      <c r="I101" s="214"/>
      <c r="J101" s="214"/>
      <c r="K101" s="214"/>
      <c r="L101" s="96"/>
      <c r="M101" s="214"/>
      <c r="N101" s="214"/>
      <c r="O101" s="214"/>
      <c r="P101" s="213"/>
      <c r="Q101" s="213"/>
      <c r="R101" s="213"/>
      <c r="S101" s="215"/>
      <c r="T101" s="215"/>
      <c r="U101" s="215"/>
      <c r="V101" s="215"/>
      <c r="W101" s="215"/>
      <c r="X101" s="213"/>
      <c r="Y101" s="215"/>
      <c r="Z101" s="215"/>
      <c r="AA101" s="214"/>
      <c r="AB101" s="213"/>
      <c r="AC101" s="216"/>
      <c r="AE101" s="29"/>
      <c r="AF101" s="27"/>
      <c r="AG101" s="217"/>
      <c r="AH101" s="28"/>
      <c r="AL101" s="28"/>
      <c r="BD101" s="228"/>
    </row>
    <row r="102" spans="1:68" ht="15" customHeight="1">
      <c r="A102" s="213"/>
      <c r="B102" s="213"/>
      <c r="C102" s="230" t="s">
        <v>0</v>
      </c>
      <c r="D102" s="213"/>
      <c r="E102" s="270" t="str">
        <f>+D104</f>
        <v>R-</v>
      </c>
      <c r="F102" s="230" t="s">
        <v>581</v>
      </c>
      <c r="G102" s="213"/>
      <c r="H102" s="332">
        <f>SUM(H104:H115)</f>
        <v>2</v>
      </c>
      <c r="I102" s="214"/>
      <c r="J102" s="214"/>
      <c r="K102" s="214"/>
      <c r="L102" s="96"/>
      <c r="M102" s="214"/>
      <c r="N102" s="214"/>
      <c r="O102" s="214"/>
      <c r="P102" s="213"/>
      <c r="Q102" s="263">
        <f>+Klasse!O49</f>
        <v>0</v>
      </c>
      <c r="R102" s="213"/>
      <c r="S102" s="215"/>
      <c r="T102" s="215"/>
      <c r="U102" s="215"/>
      <c r="V102" s="215"/>
      <c r="W102" s="215"/>
      <c r="X102" s="213"/>
      <c r="Y102" s="215"/>
      <c r="Z102" s="217">
        <f>+Klasse!O49/Klasse!C49</f>
        <v>0</v>
      </c>
      <c r="AA102" s="214"/>
      <c r="AB102" s="213"/>
      <c r="AC102" s="216"/>
      <c r="AE102" s="29"/>
      <c r="AF102" s="27"/>
      <c r="AG102" s="217"/>
      <c r="AH102" s="28"/>
      <c r="AL102" s="28"/>
      <c r="BD102" s="228"/>
    </row>
    <row r="103" spans="1:68" ht="15" customHeight="1">
      <c r="A103" s="213"/>
      <c r="B103" s="213"/>
      <c r="C103" s="213"/>
      <c r="D103" s="213"/>
      <c r="E103" s="213"/>
      <c r="F103" s="213"/>
      <c r="G103" s="213"/>
      <c r="H103" s="329"/>
      <c r="I103" s="214"/>
      <c r="J103" s="214"/>
      <c r="K103" s="214"/>
      <c r="L103" s="96"/>
      <c r="M103" s="214"/>
      <c r="N103" s="214"/>
      <c r="O103" s="214"/>
      <c r="P103" s="213"/>
      <c r="Q103" s="213"/>
      <c r="R103" s="213"/>
      <c r="S103" s="215"/>
      <c r="T103" s="215"/>
      <c r="U103" s="215"/>
      <c r="V103" s="215"/>
      <c r="W103" s="215"/>
      <c r="X103" s="213"/>
      <c r="Y103" s="215"/>
      <c r="Z103" s="215"/>
      <c r="AA103" s="215"/>
      <c r="AB103" s="215"/>
      <c r="AC103" s="216"/>
      <c r="AE103" s="29"/>
      <c r="AF103" s="27"/>
      <c r="AG103" s="217"/>
      <c r="AH103" s="28"/>
      <c r="AL103" s="28"/>
      <c r="BD103" s="228">
        <f>1+BD100</f>
        <v>1</v>
      </c>
      <c r="BE103" s="28">
        <v>20.659867330016564</v>
      </c>
      <c r="BF103" s="28">
        <f t="shared" ref="BF103" si="57">+BE103</f>
        <v>20.659867330016564</v>
      </c>
      <c r="BG103" s="28">
        <f t="shared" ref="BG103" si="58">+BF103</f>
        <v>20.659867330016564</v>
      </c>
      <c r="BH103" s="28">
        <f t="shared" ref="BH103" si="59">+BG103</f>
        <v>20.659867330016564</v>
      </c>
      <c r="BI103" s="28">
        <f t="shared" ref="BI103" si="60">+BH103</f>
        <v>20.659867330016564</v>
      </c>
      <c r="BJ103" s="28">
        <f t="shared" ref="BJ103" si="61">+BI103</f>
        <v>20.659867330016564</v>
      </c>
      <c r="BK103" s="28">
        <f t="shared" ref="BK103" si="62">+BJ103</f>
        <v>20.659867330016564</v>
      </c>
      <c r="BL103" s="28">
        <f t="shared" ref="BL103" si="63">+BK103</f>
        <v>20.659867330016564</v>
      </c>
      <c r="BM103" s="28">
        <f t="shared" ref="BM103" si="64">+BL103</f>
        <v>20.659867330016564</v>
      </c>
      <c r="BN103" s="28">
        <f t="shared" ref="BN103" si="65">+BM103</f>
        <v>20.659867330016564</v>
      </c>
      <c r="BO103" s="28">
        <f t="shared" ref="BO103" si="66">+BN103</f>
        <v>20.659867330016564</v>
      </c>
      <c r="BP103" s="28">
        <f t="shared" ref="BP103" si="67">+BO103</f>
        <v>20.659867330016564</v>
      </c>
    </row>
    <row r="104" spans="1:68" ht="15" customHeight="1">
      <c r="A104" s="213"/>
      <c r="B104" s="236">
        <f>+'Ark1'!C1649</f>
        <v>2023</v>
      </c>
      <c r="C104" s="232">
        <f>+'Ark1'!L1649</f>
        <v>7</v>
      </c>
      <c r="D104" s="232" t="s">
        <v>33</v>
      </c>
      <c r="E104" s="232">
        <f>+'Ark1'!D1649</f>
        <v>1</v>
      </c>
      <c r="F104" s="232" t="str">
        <f t="shared" ref="F104:F115" si="68">+F89</f>
        <v>Jan</v>
      </c>
      <c r="G104" s="232">
        <f>+'Ark1'!Q1649</f>
        <v>0</v>
      </c>
      <c r="H104" s="335">
        <f>+'Ark1'!R1649</f>
        <v>0</v>
      </c>
      <c r="I104" s="233" t="str">
        <f>+IF(H104=0,"",'Ark1'!AG1649)</f>
        <v/>
      </c>
      <c r="J104" s="233" t="str">
        <f>+IF(H104=0,"",'Ark1'!AH1649)</f>
        <v/>
      </c>
      <c r="K104" s="233"/>
      <c r="L104" s="96"/>
      <c r="M104" s="233"/>
      <c r="N104" s="233"/>
      <c r="O104" s="233"/>
      <c r="P104" s="234" t="str">
        <f>+IF(H104=0,"",'Ark1'!T1649)</f>
        <v/>
      </c>
      <c r="Q104" s="233" t="str">
        <f>+IF(H104=0,"",'Ark1'!U1649)</f>
        <v/>
      </c>
      <c r="R104" s="213"/>
      <c r="S104" s="235" t="str">
        <f>+IF(H104=0,"",'Ark1'!W1649)</f>
        <v/>
      </c>
      <c r="T104" s="235" t="str">
        <f>+IF(H104=0,"",'Ark1'!X1649)</f>
        <v/>
      </c>
      <c r="U104" s="235" t="str">
        <f>+IF(H104=0,"",'Ark1'!Y1649)</f>
        <v/>
      </c>
      <c r="V104" s="235" t="str">
        <f>+IF(H104=0,"",'Ark1'!Z1649)</f>
        <v/>
      </c>
      <c r="W104" s="235" t="str">
        <f>+IF(H104=0,"",'Ark1'!Z1649)</f>
        <v/>
      </c>
      <c r="X104" s="234" t="str">
        <f>+IF(H104=0,"",'Ark1'!AC1649)</f>
        <v/>
      </c>
      <c r="Y104" s="235" t="str">
        <f>+IF(H104=0,"",'Ark1'!AE1649)</f>
        <v/>
      </c>
      <c r="Z104" s="235" t="str">
        <f t="shared" si="55"/>
        <v/>
      </c>
      <c r="AA104" s="233" t="str">
        <f t="shared" si="56"/>
        <v/>
      </c>
      <c r="AB104" s="213"/>
      <c r="AC104" s="216"/>
      <c r="AE104" s="29"/>
      <c r="AF104" s="27"/>
      <c r="AG104" s="239"/>
      <c r="AH104" s="28"/>
      <c r="AL104" s="28"/>
    </row>
    <row r="105" spans="1:68" ht="15" customHeight="1">
      <c r="A105" s="213"/>
      <c r="B105" s="236">
        <f>+'Ark1'!C1650</f>
        <v>2023</v>
      </c>
      <c r="C105" s="232">
        <f>+'Ark1'!L1650</f>
        <v>7</v>
      </c>
      <c r="D105" s="232" t="s">
        <v>33</v>
      </c>
      <c r="E105" s="232">
        <f>+'Ark1'!D1650</f>
        <v>2</v>
      </c>
      <c r="F105" s="232" t="str">
        <f t="shared" si="68"/>
        <v>Feb</v>
      </c>
      <c r="G105" s="232">
        <f>+'Ark1'!Q1650</f>
        <v>0</v>
      </c>
      <c r="H105" s="335">
        <f>+'Ark1'!R1650</f>
        <v>0</v>
      </c>
      <c r="I105" s="233" t="str">
        <f>+IF(H105=0,"",'Ark1'!AG1650)</f>
        <v/>
      </c>
      <c r="J105" s="233" t="str">
        <f>+IF(H105=0,"",'Ark1'!AH1650)</f>
        <v/>
      </c>
      <c r="K105" s="233"/>
      <c r="L105" s="96"/>
      <c r="M105" s="233"/>
      <c r="N105" s="233"/>
      <c r="O105" s="233"/>
      <c r="P105" s="234" t="str">
        <f>+IF(H105=0,"",'Ark1'!T1650)</f>
        <v/>
      </c>
      <c r="Q105" s="233" t="str">
        <f>+IF(H105=0,"",'Ark1'!U1650)</f>
        <v/>
      </c>
      <c r="R105" s="213"/>
      <c r="S105" s="235" t="str">
        <f>+IF(H105=0,"",'Ark1'!W1650)</f>
        <v/>
      </c>
      <c r="T105" s="235" t="str">
        <f>+IF(H105=0,"",'Ark1'!X1650)</f>
        <v/>
      </c>
      <c r="U105" s="235" t="str">
        <f>+IF(H105=0,"",'Ark1'!Y1650)</f>
        <v/>
      </c>
      <c r="V105" s="235" t="str">
        <f>+IF(H105=0,"",'Ark1'!Z1650)</f>
        <v/>
      </c>
      <c r="W105" s="235" t="str">
        <f>+IF(H105=0,"",'Ark1'!Z1650)</f>
        <v/>
      </c>
      <c r="X105" s="234" t="str">
        <f>+IF(H105=0,"",'Ark1'!AC1650)</f>
        <v/>
      </c>
      <c r="Y105" s="235" t="str">
        <f>+IF(H105=0,"",'Ark1'!AE1650)</f>
        <v/>
      </c>
      <c r="Z105" s="235" t="str">
        <f t="shared" si="55"/>
        <v/>
      </c>
      <c r="AA105" s="233" t="str">
        <f t="shared" si="56"/>
        <v/>
      </c>
      <c r="AB105" s="213"/>
      <c r="AC105" s="216"/>
      <c r="AE105" s="29"/>
      <c r="AF105" s="27"/>
      <c r="AG105" s="239"/>
      <c r="AH105" s="28"/>
      <c r="AL105" s="28"/>
    </row>
    <row r="106" spans="1:68" ht="15" customHeight="1">
      <c r="A106" s="213"/>
      <c r="B106" s="236">
        <f>+'Ark1'!C1651</f>
        <v>2023</v>
      </c>
      <c r="C106" s="232">
        <f>+'Ark1'!L1651</f>
        <v>7</v>
      </c>
      <c r="D106" s="232" t="s">
        <v>33</v>
      </c>
      <c r="E106" s="232">
        <f>+'Ark1'!D1651</f>
        <v>3</v>
      </c>
      <c r="F106" s="232" t="str">
        <f t="shared" si="68"/>
        <v>Mar</v>
      </c>
      <c r="G106" s="232">
        <f>+'Ark1'!Q1651</f>
        <v>0</v>
      </c>
      <c r="H106" s="335">
        <f>+'Ark1'!R1651</f>
        <v>0</v>
      </c>
      <c r="I106" s="233" t="str">
        <f>+IF(H106=0,"",'Ark1'!AG1651)</f>
        <v/>
      </c>
      <c r="J106" s="233" t="str">
        <f>+IF(H106=0,"",'Ark1'!AH1651)</f>
        <v/>
      </c>
      <c r="K106" s="233"/>
      <c r="L106" s="96"/>
      <c r="M106" s="233"/>
      <c r="N106" s="233"/>
      <c r="O106" s="233"/>
      <c r="P106" s="234" t="str">
        <f>+IF(H106=0,"",'Ark1'!T1651)</f>
        <v/>
      </c>
      <c r="Q106" s="233" t="str">
        <f>+IF(H106=0,"",'Ark1'!U1651)</f>
        <v/>
      </c>
      <c r="R106" s="213"/>
      <c r="S106" s="235" t="str">
        <f>+IF(H106=0,"",'Ark1'!W1651)</f>
        <v/>
      </c>
      <c r="T106" s="235" t="str">
        <f>+IF(H106=0,"",'Ark1'!X1651)</f>
        <v/>
      </c>
      <c r="U106" s="235" t="str">
        <f>+IF(H106=0,"",'Ark1'!Y1651)</f>
        <v/>
      </c>
      <c r="V106" s="235" t="str">
        <f>+IF(H106=0,"",'Ark1'!Z1651)</f>
        <v/>
      </c>
      <c r="W106" s="235" t="str">
        <f>+IF(H106=0,"",'Ark1'!Z1651)</f>
        <v/>
      </c>
      <c r="X106" s="234" t="str">
        <f>+IF(H106=0,"",'Ark1'!AC1651)</f>
        <v/>
      </c>
      <c r="Y106" s="235" t="str">
        <f>+IF(H106=0,"",'Ark1'!AE1651)</f>
        <v/>
      </c>
      <c r="Z106" s="235" t="str">
        <f t="shared" si="55"/>
        <v/>
      </c>
      <c r="AA106" s="233" t="str">
        <f t="shared" si="56"/>
        <v/>
      </c>
      <c r="AB106" s="213"/>
      <c r="AC106" s="216"/>
      <c r="AE106" s="29"/>
      <c r="AF106" s="27"/>
      <c r="AG106" s="239"/>
      <c r="AH106" s="28"/>
      <c r="AL106" s="28"/>
    </row>
    <row r="107" spans="1:68" ht="15" customHeight="1">
      <c r="A107" s="213"/>
      <c r="B107" s="236">
        <f>+'Ark1'!C1652</f>
        <v>2023</v>
      </c>
      <c r="C107" s="232">
        <f>+'Ark1'!L1652</f>
        <v>7</v>
      </c>
      <c r="D107" s="232" t="s">
        <v>33</v>
      </c>
      <c r="E107" s="232">
        <f>+'Ark1'!D1652</f>
        <v>4</v>
      </c>
      <c r="F107" s="232" t="str">
        <f t="shared" si="68"/>
        <v>Apr</v>
      </c>
      <c r="G107" s="232">
        <f>+'Ark1'!Q1652</f>
        <v>0</v>
      </c>
      <c r="H107" s="335">
        <f>+'Ark1'!R1652</f>
        <v>0</v>
      </c>
      <c r="I107" s="233" t="str">
        <f>+IF(H107=0,"",'Ark1'!AG1652)</f>
        <v/>
      </c>
      <c r="J107" s="233" t="str">
        <f>+IF(H107=0,"",'Ark1'!AH1652)</f>
        <v/>
      </c>
      <c r="K107" s="233"/>
      <c r="L107" s="96"/>
      <c r="M107" s="233"/>
      <c r="N107" s="233"/>
      <c r="O107" s="233"/>
      <c r="P107" s="234" t="str">
        <f>+IF(H107=0,"",'Ark1'!T1652)</f>
        <v/>
      </c>
      <c r="Q107" s="233" t="str">
        <f>+IF(H107=0,"",'Ark1'!U1652)</f>
        <v/>
      </c>
      <c r="R107" s="213"/>
      <c r="S107" s="235" t="str">
        <f>+IF(H107=0,"",'Ark1'!W1652)</f>
        <v/>
      </c>
      <c r="T107" s="235" t="str">
        <f>+IF(H107=0,"",'Ark1'!X1652)</f>
        <v/>
      </c>
      <c r="U107" s="235" t="str">
        <f>+IF(H107=0,"",'Ark1'!Y1652)</f>
        <v/>
      </c>
      <c r="V107" s="235" t="str">
        <f>+IF(H107=0,"",'Ark1'!Z1652)</f>
        <v/>
      </c>
      <c r="W107" s="235" t="str">
        <f>+IF(H107=0,"",'Ark1'!Z1652)</f>
        <v/>
      </c>
      <c r="X107" s="234" t="str">
        <f>+IF(H107=0,"",'Ark1'!AC1652)</f>
        <v/>
      </c>
      <c r="Y107" s="235" t="str">
        <f>+IF(H107=0,"",'Ark1'!AE1652)</f>
        <v/>
      </c>
      <c r="Z107" s="235" t="str">
        <f t="shared" si="55"/>
        <v/>
      </c>
      <c r="AA107" s="233" t="str">
        <f t="shared" si="56"/>
        <v/>
      </c>
      <c r="AB107" s="213"/>
      <c r="AC107" s="27"/>
      <c r="AE107" s="29"/>
      <c r="AF107" s="27"/>
      <c r="AG107" s="28"/>
      <c r="AH107" s="28"/>
      <c r="AL107" s="28"/>
    </row>
    <row r="108" spans="1:68" ht="15" customHeight="1">
      <c r="A108" s="213"/>
      <c r="B108" s="236">
        <f>+'Ark1'!C1653</f>
        <v>2023</v>
      </c>
      <c r="C108" s="232">
        <f>+'Ark1'!L1653</f>
        <v>7</v>
      </c>
      <c r="D108" s="232" t="s">
        <v>33</v>
      </c>
      <c r="E108" s="232">
        <f>+'Ark1'!D1653</f>
        <v>5</v>
      </c>
      <c r="F108" s="232" t="str">
        <f t="shared" si="68"/>
        <v>Mai</v>
      </c>
      <c r="G108" s="232">
        <f>+'Ark1'!Q1653</f>
        <v>0</v>
      </c>
      <c r="H108" s="335">
        <f>+'Ark1'!R1653</f>
        <v>0</v>
      </c>
      <c r="I108" s="233" t="str">
        <f>+IF(H108=0,"",'Ark1'!AG1653)</f>
        <v/>
      </c>
      <c r="J108" s="233" t="str">
        <f>+IF(H108=0,"",'Ark1'!AH1653)</f>
        <v/>
      </c>
      <c r="K108" s="233"/>
      <c r="L108" s="96"/>
      <c r="M108" s="233"/>
      <c r="N108" s="233"/>
      <c r="O108" s="233"/>
      <c r="P108" s="234" t="str">
        <f>+IF(H108=0,"",'Ark1'!T1653)</f>
        <v/>
      </c>
      <c r="Q108" s="233" t="str">
        <f>+IF(H108=0,"",'Ark1'!U1653)</f>
        <v/>
      </c>
      <c r="R108" s="213"/>
      <c r="S108" s="235" t="str">
        <f>+IF(H108=0,"",'Ark1'!W1653)</f>
        <v/>
      </c>
      <c r="T108" s="235" t="str">
        <f>+IF(H108=0,"",'Ark1'!X1653)</f>
        <v/>
      </c>
      <c r="U108" s="235" t="str">
        <f>+IF(H108=0,"",'Ark1'!Y1653)</f>
        <v/>
      </c>
      <c r="V108" s="235" t="str">
        <f>+IF(H108=0,"",'Ark1'!Z1653)</f>
        <v/>
      </c>
      <c r="W108" s="235" t="str">
        <f>+IF(H108=0,"",'Ark1'!Z1653)</f>
        <v/>
      </c>
      <c r="X108" s="234" t="str">
        <f>+IF(H108=0,"",'Ark1'!AC1653)</f>
        <v/>
      </c>
      <c r="Y108" s="235" t="str">
        <f>+IF(H108=0,"",'Ark1'!AE1653)</f>
        <v/>
      </c>
      <c r="Z108" s="235" t="str">
        <f t="shared" si="55"/>
        <v/>
      </c>
      <c r="AA108" s="233" t="str">
        <f t="shared" si="56"/>
        <v/>
      </c>
      <c r="AB108" s="213"/>
      <c r="AC108" s="217"/>
      <c r="AE108" s="29"/>
      <c r="AF108" s="27"/>
      <c r="AG108" s="239"/>
      <c r="AH108" s="28"/>
      <c r="AL108" s="28"/>
    </row>
    <row r="109" spans="1:68" ht="15" customHeight="1">
      <c r="A109" s="213"/>
      <c r="B109" s="236">
        <f>+'Ark1'!C1654</f>
        <v>2023</v>
      </c>
      <c r="C109" s="232">
        <f>+'Ark1'!L1654</f>
        <v>7</v>
      </c>
      <c r="D109" s="232" t="s">
        <v>33</v>
      </c>
      <c r="E109" s="232">
        <f>+'Ark1'!D1654</f>
        <v>6</v>
      </c>
      <c r="F109" s="232" t="str">
        <f t="shared" si="68"/>
        <v>Jun</v>
      </c>
      <c r="G109" s="232">
        <f>+'Ark1'!Q1654</f>
        <v>0</v>
      </c>
      <c r="H109" s="335">
        <f>+'Ark1'!R1654</f>
        <v>0</v>
      </c>
      <c r="I109" s="233" t="str">
        <f>+IF(H109=0,"",'Ark1'!AG1654)</f>
        <v/>
      </c>
      <c r="J109" s="233" t="str">
        <f>+IF(H109=0,"",'Ark1'!AH1654)</f>
        <v/>
      </c>
      <c r="K109" s="233"/>
      <c r="L109" s="96"/>
      <c r="M109" s="233"/>
      <c r="N109" s="233"/>
      <c r="O109" s="233"/>
      <c r="P109" s="234" t="str">
        <f>+IF(H109=0,"",'Ark1'!T1654)</f>
        <v/>
      </c>
      <c r="Q109" s="233" t="str">
        <f>+IF(H109=0,"",'Ark1'!U1654)</f>
        <v/>
      </c>
      <c r="R109" s="213"/>
      <c r="S109" s="235" t="str">
        <f>+IF(H109=0,"",'Ark1'!W1654)</f>
        <v/>
      </c>
      <c r="T109" s="235" t="str">
        <f>+IF(H109=0,"",'Ark1'!X1654)</f>
        <v/>
      </c>
      <c r="U109" s="235" t="str">
        <f>+IF(H109=0,"",'Ark1'!Y1654)</f>
        <v/>
      </c>
      <c r="V109" s="235" t="str">
        <f>+IF(H109=0,"",'Ark1'!Z1654)</f>
        <v/>
      </c>
      <c r="W109" s="235" t="str">
        <f>+IF(H109=0,"",'Ark1'!Z1654)</f>
        <v/>
      </c>
      <c r="X109" s="234" t="str">
        <f>+IF(H109=0,"",'Ark1'!AC1654)</f>
        <v/>
      </c>
      <c r="Y109" s="235" t="str">
        <f>+IF(H109=0,"",'Ark1'!AE1654)</f>
        <v/>
      </c>
      <c r="Z109" s="235" t="str">
        <f t="shared" si="55"/>
        <v/>
      </c>
      <c r="AA109" s="233" t="str">
        <f t="shared" si="56"/>
        <v/>
      </c>
      <c r="AB109" s="213"/>
      <c r="AC109" s="27"/>
      <c r="AE109" s="29"/>
      <c r="AF109" s="27"/>
      <c r="AG109" s="28"/>
      <c r="AH109" s="28"/>
      <c r="AL109" s="28"/>
    </row>
    <row r="110" spans="1:68" ht="15" customHeight="1">
      <c r="A110" s="213"/>
      <c r="B110" s="236">
        <f>+'Ark1'!C1655</f>
        <v>2023</v>
      </c>
      <c r="C110" s="232">
        <f>+'Ark1'!L1655</f>
        <v>7</v>
      </c>
      <c r="D110" s="232" t="s">
        <v>33</v>
      </c>
      <c r="E110" s="232">
        <f>+'Ark1'!D1655</f>
        <v>7</v>
      </c>
      <c r="F110" s="232" t="str">
        <f t="shared" si="68"/>
        <v>Jul</v>
      </c>
      <c r="G110" s="232">
        <f>+'Ark1'!Q1655</f>
        <v>0</v>
      </c>
      <c r="H110" s="335">
        <f>+'Ark1'!R1655</f>
        <v>0</v>
      </c>
      <c r="I110" s="233" t="str">
        <f>+IF(H110=0,"",'Ark1'!AG1655)</f>
        <v/>
      </c>
      <c r="J110" s="233" t="str">
        <f>+IF(H110=0,"",'Ark1'!AH1655)</f>
        <v/>
      </c>
      <c r="K110" s="233"/>
      <c r="L110" s="96"/>
      <c r="M110" s="233"/>
      <c r="N110" s="233"/>
      <c r="O110" s="233"/>
      <c r="P110" s="234" t="str">
        <f>+IF(H110=0,"",'Ark1'!T1655)</f>
        <v/>
      </c>
      <c r="Q110" s="233" t="str">
        <f>+IF(H110=0,"",'Ark1'!U1655)</f>
        <v/>
      </c>
      <c r="R110" s="213"/>
      <c r="S110" s="235" t="str">
        <f>+IF(H110=0,"",'Ark1'!W1655)</f>
        <v/>
      </c>
      <c r="T110" s="235" t="str">
        <f>+IF(H110=0,"",'Ark1'!X1655)</f>
        <v/>
      </c>
      <c r="U110" s="235" t="str">
        <f>+IF(H110=0,"",'Ark1'!Y1655)</f>
        <v/>
      </c>
      <c r="V110" s="235" t="str">
        <f>+IF(H110=0,"",'Ark1'!Z1655)</f>
        <v/>
      </c>
      <c r="W110" s="235" t="str">
        <f>+IF(H110=0,"",'Ark1'!Z1655)</f>
        <v/>
      </c>
      <c r="X110" s="234" t="str">
        <f>+IF(H110=0,"",'Ark1'!AC1655)</f>
        <v/>
      </c>
      <c r="Y110" s="235" t="str">
        <f>+IF(H110=0,"",'Ark1'!AE1655)</f>
        <v/>
      </c>
      <c r="Z110" s="235" t="str">
        <f t="shared" si="55"/>
        <v/>
      </c>
      <c r="AA110" s="233" t="str">
        <f t="shared" si="56"/>
        <v/>
      </c>
      <c r="AB110" s="213"/>
      <c r="AC110" s="27"/>
      <c r="AE110" s="29"/>
      <c r="AF110" s="27"/>
      <c r="AG110" s="28"/>
      <c r="AH110" s="28"/>
      <c r="AL110" s="28"/>
    </row>
    <row r="111" spans="1:68" ht="15" customHeight="1">
      <c r="A111" s="213"/>
      <c r="B111" s="236">
        <f>+'Ark1'!C1656</f>
        <v>2023</v>
      </c>
      <c r="C111" s="232">
        <f>+'Ark1'!L1656</f>
        <v>7</v>
      </c>
      <c r="D111" s="232" t="s">
        <v>33</v>
      </c>
      <c r="E111" s="232">
        <f>+'Ark1'!D1656</f>
        <v>8</v>
      </c>
      <c r="F111" s="232" t="str">
        <f t="shared" si="68"/>
        <v>Aug</v>
      </c>
      <c r="G111" s="232">
        <f>+'Ark1'!Q1656</f>
        <v>0</v>
      </c>
      <c r="H111" s="335">
        <f>+'Ark1'!R1656</f>
        <v>0</v>
      </c>
      <c r="I111" s="233" t="str">
        <f>+IF(H111=0,"",'Ark1'!AG1656)</f>
        <v/>
      </c>
      <c r="J111" s="233" t="str">
        <f>+IF(H111=0,"",'Ark1'!AH1656)</f>
        <v/>
      </c>
      <c r="K111" s="233"/>
      <c r="L111" s="96"/>
      <c r="M111" s="233"/>
      <c r="N111" s="233"/>
      <c r="O111" s="233"/>
      <c r="P111" s="234" t="str">
        <f>+IF(H111=0,"",'Ark1'!T1656)</f>
        <v/>
      </c>
      <c r="Q111" s="233" t="str">
        <f>+IF(H111=0,"",'Ark1'!U1656)</f>
        <v/>
      </c>
      <c r="R111" s="213"/>
      <c r="S111" s="235" t="str">
        <f>+IF(H111=0,"",'Ark1'!W1656)</f>
        <v/>
      </c>
      <c r="T111" s="235" t="str">
        <f>+IF(H111=0,"",'Ark1'!X1656)</f>
        <v/>
      </c>
      <c r="U111" s="235" t="str">
        <f>+IF(H111=0,"",'Ark1'!Y1656)</f>
        <v/>
      </c>
      <c r="V111" s="235" t="str">
        <f>+IF(H111=0,"",'Ark1'!Z1656)</f>
        <v/>
      </c>
      <c r="W111" s="235" t="str">
        <f>+IF(H111=0,"",'Ark1'!Z1656)</f>
        <v/>
      </c>
      <c r="X111" s="234" t="str">
        <f>+IF(H111=0,"",'Ark1'!AC1656)</f>
        <v/>
      </c>
      <c r="Y111" s="235" t="str">
        <f>+IF(H111=0,"",'Ark1'!AE1656)</f>
        <v/>
      </c>
      <c r="Z111" s="235" t="str">
        <f t="shared" si="55"/>
        <v/>
      </c>
      <c r="AA111" s="233" t="str">
        <f t="shared" si="56"/>
        <v/>
      </c>
      <c r="AB111" s="213"/>
      <c r="AC111" s="27"/>
      <c r="AE111" s="29"/>
      <c r="AF111" s="27"/>
      <c r="AG111" s="28"/>
      <c r="AH111" s="28"/>
      <c r="AL111" s="28"/>
    </row>
    <row r="112" spans="1:68" ht="15" customHeight="1">
      <c r="A112" s="213"/>
      <c r="B112" s="236">
        <f>+'Ark1'!C1657</f>
        <v>2023</v>
      </c>
      <c r="C112" s="232">
        <f>+'Ark1'!L1657</f>
        <v>7</v>
      </c>
      <c r="D112" s="232" t="s">
        <v>33</v>
      </c>
      <c r="E112" s="232">
        <f>+'Ark1'!D1657</f>
        <v>9</v>
      </c>
      <c r="F112" s="232" t="str">
        <f t="shared" si="68"/>
        <v>Sep</v>
      </c>
      <c r="G112" s="232">
        <f>+'Ark1'!Q1657</f>
        <v>1</v>
      </c>
      <c r="H112" s="335">
        <f>+'Ark1'!R1657</f>
        <v>2</v>
      </c>
      <c r="I112" s="233">
        <f>+IF(H112=0,"",'Ark1'!AG1657)</f>
        <v>0.11859288960786624</v>
      </c>
      <c r="J112" s="233">
        <f>+IF(H112=0,"",'Ark1'!AH1657)</f>
        <v>0</v>
      </c>
      <c r="K112" s="233"/>
      <c r="L112" s="96"/>
      <c r="M112" s="233"/>
      <c r="N112" s="233"/>
      <c r="O112" s="233"/>
      <c r="P112" s="234">
        <f>+IF(H112=0,"",'Ark1'!T1657)</f>
        <v>10.5</v>
      </c>
      <c r="Q112" s="233">
        <f>+IF(H112=0,"",'Ark1'!U1657)</f>
        <v>20.6</v>
      </c>
      <c r="R112" s="213"/>
      <c r="S112" s="235">
        <f>+IF(H112=0,"",'Ark1'!W1657)</f>
        <v>100</v>
      </c>
      <c r="T112" s="235">
        <f>+IF(H112=0,"",'Ark1'!X1657)</f>
        <v>100</v>
      </c>
      <c r="U112" s="235">
        <f>+IF(H112=0,"",'Ark1'!Y1657)</f>
        <v>0</v>
      </c>
      <c r="V112" s="235">
        <f>+IF(H112=0,"",'Ark1'!Z1657)</f>
        <v>9.9999999999670325E-2</v>
      </c>
      <c r="W112" s="235">
        <f>+IF(H112=0,"",'Ark1'!Z1657)</f>
        <v>9.9999999999670325E-2</v>
      </c>
      <c r="X112" s="234">
        <f>+IF(H112=0,"",'Ark1'!AC1657)</f>
        <v>0</v>
      </c>
      <c r="Y112" s="235">
        <f>+IF(H112=0,"",'Ark1'!AE1657)</f>
        <v>0</v>
      </c>
      <c r="Z112" s="235">
        <f t="shared" si="55"/>
        <v>2.9428571428571431</v>
      </c>
      <c r="AA112" s="233">
        <f t="shared" si="56"/>
        <v>0.5</v>
      </c>
      <c r="AB112" s="213"/>
      <c r="AC112" s="27"/>
      <c r="AE112" s="29"/>
      <c r="AF112" s="27"/>
      <c r="AG112" s="28"/>
      <c r="AH112" s="28"/>
      <c r="AL112" s="28"/>
    </row>
    <row r="113" spans="1:68" ht="15" customHeight="1">
      <c r="A113" s="213"/>
      <c r="B113" s="236">
        <f>+'Ark1'!C1658</f>
        <v>2023</v>
      </c>
      <c r="C113" s="232">
        <f>+'Ark1'!L1658</f>
        <v>7</v>
      </c>
      <c r="D113" s="232" t="s">
        <v>33</v>
      </c>
      <c r="E113" s="232">
        <f>+'Ark1'!D1658</f>
        <v>10</v>
      </c>
      <c r="F113" s="232" t="str">
        <f t="shared" si="68"/>
        <v>Okt</v>
      </c>
      <c r="G113" s="232">
        <f>+'Ark1'!Q1658</f>
        <v>0</v>
      </c>
      <c r="H113" s="335">
        <f>+'Ark1'!R1658</f>
        <v>0</v>
      </c>
      <c r="I113" s="233" t="str">
        <f>+IF(H113=0,"",'Ark1'!AG1658)</f>
        <v/>
      </c>
      <c r="J113" s="233" t="str">
        <f>+IF(H113=0,"",'Ark1'!AH1658)</f>
        <v/>
      </c>
      <c r="K113" s="233"/>
      <c r="L113" s="96"/>
      <c r="M113" s="233"/>
      <c r="N113" s="233"/>
      <c r="O113" s="233"/>
      <c r="P113" s="234" t="str">
        <f>+IF(H113=0,"",'Ark1'!T1658)</f>
        <v/>
      </c>
      <c r="Q113" s="233" t="str">
        <f>+IF(H113=0,"",'Ark1'!U1658)</f>
        <v/>
      </c>
      <c r="R113" s="213"/>
      <c r="S113" s="235" t="str">
        <f>+IF(H113=0,"",'Ark1'!W1658)</f>
        <v/>
      </c>
      <c r="T113" s="235" t="str">
        <f>+IF(H113=0,"",'Ark1'!X1658)</f>
        <v/>
      </c>
      <c r="U113" s="235" t="str">
        <f>+IF(H113=0,"",'Ark1'!Y1658)</f>
        <v/>
      </c>
      <c r="V113" s="235" t="str">
        <f>+IF(H113=0,"",'Ark1'!Z1658)</f>
        <v/>
      </c>
      <c r="W113" s="235" t="str">
        <f>+IF(H113=0,"",'Ark1'!Z1658)</f>
        <v/>
      </c>
      <c r="X113" s="234" t="str">
        <f>+IF(H113=0,"",'Ark1'!AC1658)</f>
        <v/>
      </c>
      <c r="Y113" s="235" t="str">
        <f>+IF(H113=0,"",'Ark1'!AE1658)</f>
        <v/>
      </c>
      <c r="Z113" s="235" t="str">
        <f t="shared" si="55"/>
        <v/>
      </c>
      <c r="AA113" s="233" t="str">
        <f t="shared" si="56"/>
        <v/>
      </c>
      <c r="AB113" s="213"/>
      <c r="AC113" s="27"/>
      <c r="AE113" s="29"/>
      <c r="AF113" s="27"/>
      <c r="AG113" s="28"/>
      <c r="AH113" s="28"/>
      <c r="AL113" s="28"/>
    </row>
    <row r="114" spans="1:68" ht="15" customHeight="1">
      <c r="A114" s="213"/>
      <c r="B114" s="236">
        <f>+'Ark1'!C1659</f>
        <v>2023</v>
      </c>
      <c r="C114" s="232">
        <f>+'Ark1'!L1659</f>
        <v>7</v>
      </c>
      <c r="D114" s="232" t="s">
        <v>33</v>
      </c>
      <c r="E114" s="232">
        <f>+'Ark1'!D1659</f>
        <v>11</v>
      </c>
      <c r="F114" s="232" t="str">
        <f t="shared" si="68"/>
        <v>Nov</v>
      </c>
      <c r="G114" s="232">
        <f>+'Ark1'!Q1659</f>
        <v>0</v>
      </c>
      <c r="H114" s="335">
        <f>+'Ark1'!R1659</f>
        <v>0</v>
      </c>
      <c r="I114" s="233" t="str">
        <f>+IF(H114=0,"",'Ark1'!AG1659)</f>
        <v/>
      </c>
      <c r="J114" s="233" t="str">
        <f>+IF(H114=0,"",'Ark1'!AH1659)</f>
        <v/>
      </c>
      <c r="K114" s="233"/>
      <c r="L114" s="96"/>
      <c r="M114" s="233"/>
      <c r="N114" s="233"/>
      <c r="O114" s="233"/>
      <c r="P114" s="234" t="str">
        <f>+IF(H114=0,"",'Ark1'!T1659)</f>
        <v/>
      </c>
      <c r="Q114" s="233" t="str">
        <f>+IF(H114=0,"",'Ark1'!U1659)</f>
        <v/>
      </c>
      <c r="R114" s="213"/>
      <c r="S114" s="235" t="str">
        <f>+IF(H114=0,"",'Ark1'!W1659)</f>
        <v/>
      </c>
      <c r="T114" s="235" t="str">
        <f>+IF(H114=0,"",'Ark1'!X1659)</f>
        <v/>
      </c>
      <c r="U114" s="235" t="str">
        <f>+IF(H114=0,"",'Ark1'!Y1659)</f>
        <v/>
      </c>
      <c r="V114" s="235" t="str">
        <f>+IF(H114=0,"",'Ark1'!Z1659)</f>
        <v/>
      </c>
      <c r="W114" s="235" t="str">
        <f>+IF(H114=0,"",'Ark1'!Z1659)</f>
        <v/>
      </c>
      <c r="X114" s="234" t="str">
        <f>+IF(H114=0,"",'Ark1'!AC1659)</f>
        <v/>
      </c>
      <c r="Y114" s="235" t="str">
        <f>+IF(H114=0,"",'Ark1'!AE1659)</f>
        <v/>
      </c>
      <c r="Z114" s="235" t="str">
        <f t="shared" si="55"/>
        <v/>
      </c>
      <c r="AA114" s="233" t="str">
        <f t="shared" si="56"/>
        <v/>
      </c>
      <c r="AB114" s="213"/>
      <c r="AC114" s="236"/>
      <c r="AE114" s="29"/>
      <c r="AF114" s="27"/>
      <c r="AG114" s="28"/>
      <c r="AH114" s="28"/>
      <c r="AL114" s="28"/>
    </row>
    <row r="115" spans="1:68" ht="15" customHeight="1">
      <c r="A115" s="213"/>
      <c r="B115" s="236">
        <f>+'Ark1'!C1660</f>
        <v>2023</v>
      </c>
      <c r="C115" s="232">
        <f>+'Ark1'!L1660</f>
        <v>7</v>
      </c>
      <c r="D115" s="232" t="s">
        <v>33</v>
      </c>
      <c r="E115" s="232">
        <f>+'Ark1'!D1660</f>
        <v>12</v>
      </c>
      <c r="F115" s="232" t="str">
        <f t="shared" si="68"/>
        <v>Des</v>
      </c>
      <c r="G115" s="232">
        <f>+'Ark1'!Q1660</f>
        <v>0</v>
      </c>
      <c r="H115" s="335">
        <f>+'Ark1'!R1660</f>
        <v>0</v>
      </c>
      <c r="I115" s="233" t="str">
        <f>+IF(H115=0,"",'Ark1'!AG1660)</f>
        <v/>
      </c>
      <c r="J115" s="233" t="str">
        <f>+IF(H115=0,"",'Ark1'!AH1660)</f>
        <v/>
      </c>
      <c r="K115" s="233"/>
      <c r="L115" s="96"/>
      <c r="M115" s="233"/>
      <c r="N115" s="233"/>
      <c r="O115" s="233"/>
      <c r="P115" s="234" t="str">
        <f>+IF(H115=0,"",'Ark1'!T1660)</f>
        <v/>
      </c>
      <c r="Q115" s="233" t="str">
        <f>+IF(H115=0,"",'Ark1'!U1660)</f>
        <v/>
      </c>
      <c r="R115" s="213"/>
      <c r="S115" s="235" t="str">
        <f>+IF(H115=0,"",'Ark1'!W1660)</f>
        <v/>
      </c>
      <c r="T115" s="235" t="str">
        <f>+IF(H115=0,"",'Ark1'!X1660)</f>
        <v/>
      </c>
      <c r="U115" s="235" t="str">
        <f>+IF(H115=0,"",'Ark1'!Y1660)</f>
        <v/>
      </c>
      <c r="V115" s="235" t="str">
        <f>+IF(H115=0,"",'Ark1'!Z1660)</f>
        <v/>
      </c>
      <c r="W115" s="235" t="str">
        <f>+IF(H115=0,"",'Ark1'!Z1660)</f>
        <v/>
      </c>
      <c r="X115" s="234" t="str">
        <f>+IF(H115=0,"",'Ark1'!AC1660)</f>
        <v/>
      </c>
      <c r="Y115" s="235" t="str">
        <f>+IF(H115=0,"",'Ark1'!AE1660)</f>
        <v/>
      </c>
      <c r="Z115" s="235" t="str">
        <f t="shared" si="55"/>
        <v/>
      </c>
      <c r="AA115" s="233" t="str">
        <f t="shared" si="56"/>
        <v/>
      </c>
      <c r="AB115" s="213"/>
      <c r="AC115" s="216"/>
      <c r="AE115" s="29"/>
      <c r="AF115" s="27"/>
      <c r="AG115" s="216"/>
      <c r="AH115" s="28"/>
      <c r="AL115" s="28"/>
    </row>
    <row r="116" spans="1:68" ht="15" customHeight="1">
      <c r="A116" s="213"/>
      <c r="B116" s="213"/>
      <c r="C116" s="213"/>
      <c r="D116" s="213"/>
      <c r="E116" s="213"/>
      <c r="F116" s="213"/>
      <c r="G116" s="213"/>
      <c r="H116" s="329"/>
      <c r="I116" s="214"/>
      <c r="J116" s="214"/>
      <c r="K116" s="214"/>
      <c r="L116" s="96"/>
      <c r="M116" s="214"/>
      <c r="N116" s="214"/>
      <c r="O116" s="214"/>
      <c r="P116" s="213"/>
      <c r="Q116" s="213"/>
      <c r="R116" s="213"/>
      <c r="S116" s="215"/>
      <c r="T116" s="215"/>
      <c r="U116" s="215"/>
      <c r="V116" s="215"/>
      <c r="W116" s="215"/>
      <c r="X116" s="213"/>
      <c r="Y116" s="215"/>
      <c r="Z116" s="215"/>
      <c r="AA116" s="214"/>
      <c r="AB116" s="213"/>
      <c r="AC116" s="216"/>
      <c r="AE116" s="29"/>
      <c r="AF116" s="27"/>
      <c r="AG116" s="217"/>
      <c r="AH116" s="28"/>
      <c r="AL116" s="28"/>
      <c r="BD116" s="228"/>
    </row>
    <row r="117" spans="1:68" ht="15" customHeight="1">
      <c r="A117" s="213"/>
      <c r="B117" s="213"/>
      <c r="C117" s="230" t="s">
        <v>0</v>
      </c>
      <c r="D117" s="213"/>
      <c r="E117" s="270" t="str">
        <f>+D119</f>
        <v>R</v>
      </c>
      <c r="F117" s="230" t="s">
        <v>581</v>
      </c>
      <c r="G117" s="213"/>
      <c r="H117" s="332">
        <f>SUM(H119:H130)</f>
        <v>3246</v>
      </c>
      <c r="I117" s="214"/>
      <c r="J117" s="214"/>
      <c r="K117" s="214"/>
      <c r="L117" s="96"/>
      <c r="M117" s="214"/>
      <c r="N117" s="263">
        <f>+Klasse!T16</f>
        <v>18.298044464025903</v>
      </c>
      <c r="O117" s="214"/>
      <c r="P117" s="213"/>
      <c r="Q117" s="263">
        <f>+Klasse!O16</f>
        <v>15.835304990757839</v>
      </c>
      <c r="R117" s="213"/>
      <c r="S117" s="215"/>
      <c r="T117" s="215"/>
      <c r="U117" s="215"/>
      <c r="V117" s="215"/>
      <c r="W117" s="215"/>
      <c r="X117" s="213"/>
      <c r="Y117" s="215"/>
      <c r="Z117" s="217">
        <f>+Q117/C119</f>
        <v>1.9794131238447299</v>
      </c>
      <c r="AA117" s="214"/>
      <c r="AB117" s="213"/>
      <c r="AC117" s="216"/>
      <c r="AE117" s="29"/>
      <c r="AF117" s="27"/>
      <c r="AG117" s="217"/>
      <c r="AH117" s="28"/>
      <c r="AL117" s="28"/>
      <c r="BD117" s="228"/>
    </row>
    <row r="118" spans="1:68" ht="15" customHeight="1">
      <c r="A118" s="213"/>
      <c r="B118" s="213"/>
      <c r="C118" s="213"/>
      <c r="D118" s="213"/>
      <c r="E118" s="213"/>
      <c r="F118" s="213"/>
      <c r="G118" s="213"/>
      <c r="H118" s="329"/>
      <c r="I118" s="214"/>
      <c r="J118" s="214"/>
      <c r="K118" s="214"/>
      <c r="L118" s="96"/>
      <c r="M118" s="214"/>
      <c r="N118" s="214"/>
      <c r="O118" s="214"/>
      <c r="P118" s="213"/>
      <c r="Q118" s="213"/>
      <c r="R118" s="213"/>
      <c r="S118" s="215"/>
      <c r="T118" s="215"/>
      <c r="U118" s="215"/>
      <c r="V118" s="215"/>
      <c r="W118" s="215"/>
      <c r="X118" s="213"/>
      <c r="Y118" s="215"/>
      <c r="Z118" s="215"/>
      <c r="AA118" s="215"/>
      <c r="AB118" s="213"/>
      <c r="AC118" s="216"/>
      <c r="AE118" s="29"/>
      <c r="AF118" s="27"/>
      <c r="AG118" s="217"/>
      <c r="AH118" s="28"/>
      <c r="AL118" s="28"/>
      <c r="BD118" s="228">
        <f>1+BD115</f>
        <v>1</v>
      </c>
      <c r="BE118" s="28">
        <v>20.659867330016564</v>
      </c>
      <c r="BF118" s="28">
        <f t="shared" ref="BF118" si="69">+BE118</f>
        <v>20.659867330016564</v>
      </c>
      <c r="BG118" s="28">
        <f t="shared" ref="BG118" si="70">+BF118</f>
        <v>20.659867330016564</v>
      </c>
      <c r="BH118" s="28">
        <f t="shared" ref="BH118" si="71">+BG118</f>
        <v>20.659867330016564</v>
      </c>
      <c r="BI118" s="28">
        <f t="shared" ref="BI118" si="72">+BH118</f>
        <v>20.659867330016564</v>
      </c>
      <c r="BJ118" s="28">
        <f t="shared" ref="BJ118" si="73">+BI118</f>
        <v>20.659867330016564</v>
      </c>
      <c r="BK118" s="28">
        <f t="shared" ref="BK118" si="74">+BJ118</f>
        <v>20.659867330016564</v>
      </c>
      <c r="BL118" s="28">
        <f t="shared" ref="BL118" si="75">+BK118</f>
        <v>20.659867330016564</v>
      </c>
      <c r="BM118" s="28">
        <f t="shared" ref="BM118" si="76">+BL118</f>
        <v>20.659867330016564</v>
      </c>
      <c r="BN118" s="28">
        <f t="shared" ref="BN118" si="77">+BM118</f>
        <v>20.659867330016564</v>
      </c>
      <c r="BO118" s="28">
        <f t="shared" ref="BO118" si="78">+BN118</f>
        <v>20.659867330016564</v>
      </c>
      <c r="BP118" s="28">
        <f t="shared" ref="BP118" si="79">+BO118</f>
        <v>20.659867330016564</v>
      </c>
    </row>
    <row r="119" spans="1:68" ht="15" customHeight="1">
      <c r="A119" s="213"/>
      <c r="B119" s="236">
        <f>+'Ark1'!C1661</f>
        <v>2023</v>
      </c>
      <c r="C119" s="28">
        <f>+'Ark1'!L1661</f>
        <v>8</v>
      </c>
      <c r="D119" s="28" t="s">
        <v>34</v>
      </c>
      <c r="E119" s="28">
        <f>+'Ark1'!D1661</f>
        <v>1</v>
      </c>
      <c r="F119" s="28" t="str">
        <f t="shared" ref="F119:F130" si="80">+F104</f>
        <v>Jan</v>
      </c>
      <c r="G119" s="28">
        <f>+'Ark1'!Q1661</f>
        <v>23</v>
      </c>
      <c r="H119" s="336">
        <f>+'Ark1'!R1661</f>
        <v>91</v>
      </c>
      <c r="I119" s="29">
        <f>+IF(H119=0,"",'Ark1'!AG1661)</f>
        <v>15.646479289727443</v>
      </c>
      <c r="J119" s="29">
        <f>+IF(H119=0,"",'Ark1'!AH1661)</f>
        <v>1.0989010989010985</v>
      </c>
      <c r="K119" s="239">
        <f>+IF(I119=0,"",'Ark1'!AI1661)</f>
        <v>1</v>
      </c>
      <c r="L119" s="96"/>
      <c r="M119" s="263">
        <f>+IF(K119=0,"",'Ark1'!AJ1661)</f>
        <v>94.8</v>
      </c>
      <c r="N119" s="263">
        <f>+IF(K119=0,"",'Ark1'!AK1661)</f>
        <v>25.470338797479258</v>
      </c>
      <c r="O119" s="214"/>
      <c r="P119" s="27">
        <f>+IF(H119=0,"",'Ark1'!T1661)</f>
        <v>7.5274725274725247</v>
      </c>
      <c r="Q119" s="29">
        <f>+IF(H119=0,"",'Ark1'!U1661)</f>
        <v>23.839560439560447</v>
      </c>
      <c r="R119" s="213"/>
      <c r="S119" s="34">
        <f>+IF(H119=0,"",'Ark1'!W1661)</f>
        <v>21.978021978021971</v>
      </c>
      <c r="T119" s="34">
        <f>+IF(H119=0,"",'Ark1'!X1661)</f>
        <v>75.824175824175825</v>
      </c>
      <c r="U119" s="34">
        <f>+IF(H119=0,"",'Ark1'!Y1661)</f>
        <v>53.84615384615384</v>
      </c>
      <c r="V119" s="34">
        <f>+IF(H119=0,"",'Ark1'!Z1661)</f>
        <v>8.3103256190535877</v>
      </c>
      <c r="W119" s="34">
        <f>+IF(H119=0,"",'Ark1'!Z1661)</f>
        <v>8.3103256190535877</v>
      </c>
      <c r="X119" s="27">
        <f>+IF(H119=0,"",'Ark1'!AC1661)</f>
        <v>0</v>
      </c>
      <c r="Y119" s="34">
        <f>+IF(H119=0,"",'Ark1'!AE1661)</f>
        <v>0</v>
      </c>
      <c r="Z119" s="34">
        <f t="shared" si="55"/>
        <v>2.9799450549450559</v>
      </c>
      <c r="AA119" s="29">
        <f t="shared" si="56"/>
        <v>0.25274725274725274</v>
      </c>
      <c r="AB119" s="213"/>
      <c r="AC119" s="216"/>
      <c r="AE119" s="29"/>
      <c r="AF119" s="27"/>
      <c r="AG119" s="217"/>
      <c r="AH119" s="28"/>
      <c r="AL119" s="28"/>
    </row>
    <row r="120" spans="1:68" ht="15" customHeight="1">
      <c r="A120" s="213"/>
      <c r="B120" s="236">
        <f>+'Ark1'!C1662</f>
        <v>2023</v>
      </c>
      <c r="C120" s="28">
        <f>+'Ark1'!L1662</f>
        <v>8</v>
      </c>
      <c r="D120" s="28" t="s">
        <v>34</v>
      </c>
      <c r="E120" s="28">
        <f>+'Ark1'!D1662</f>
        <v>2</v>
      </c>
      <c r="F120" s="28" t="str">
        <f t="shared" si="80"/>
        <v>Feb</v>
      </c>
      <c r="G120" s="28">
        <f>+'Ark1'!Q1662</f>
        <v>37</v>
      </c>
      <c r="H120" s="336">
        <f>+'Ark1'!R1662</f>
        <v>188</v>
      </c>
      <c r="I120" s="29">
        <f>+IF(H120=0,"",'Ark1'!AG1662)</f>
        <v>11.38379227123375</v>
      </c>
      <c r="J120" s="29">
        <f>+IF(H120=0,"",'Ark1'!AH1662)</f>
        <v>1.0638297872340428</v>
      </c>
      <c r="K120" s="239">
        <f>+IF(I120=0,"",'Ark1'!AI1662)</f>
        <v>11</v>
      </c>
      <c r="L120" s="96"/>
      <c r="M120" s="263">
        <f>+IF(K120=0,"",'Ark1'!AJ1662)</f>
        <v>98.600000000000023</v>
      </c>
      <c r="N120" s="263">
        <f>+IF(K120=0,"",'Ark1'!AK1662)</f>
        <v>16.41938706095095</v>
      </c>
      <c r="O120" s="214"/>
      <c r="P120" s="27">
        <f>+IF(H120=0,"",'Ark1'!T1662)</f>
        <v>5.5904255319148941</v>
      </c>
      <c r="Q120" s="29">
        <f>+IF(H120=0,"",'Ark1'!U1662)</f>
        <v>10.412234042553195</v>
      </c>
      <c r="R120" s="213"/>
      <c r="S120" s="34">
        <f>+IF(H120=0,"",'Ark1'!W1662)</f>
        <v>3.1914893617021289</v>
      </c>
      <c r="T120" s="34">
        <f>+IF(H120=0,"",'Ark1'!X1662)</f>
        <v>18.085106382978726</v>
      </c>
      <c r="U120" s="34">
        <f>+IF(H120=0,"",'Ark1'!Y1662)</f>
        <v>12.765957446808516</v>
      </c>
      <c r="V120" s="34">
        <f>+IF(H120=0,"",'Ark1'!Z1662)</f>
        <v>8.1988718287562623</v>
      </c>
      <c r="W120" s="34">
        <f>+IF(H120=0,"",'Ark1'!Z1662)</f>
        <v>8.1988718287562623</v>
      </c>
      <c r="X120" s="27">
        <f>+IF(H120=0,"",'Ark1'!AC1662)</f>
        <v>0</v>
      </c>
      <c r="Y120" s="34">
        <f>+IF(H120=0,"",'Ark1'!AE1662)</f>
        <v>0</v>
      </c>
      <c r="Z120" s="34">
        <f t="shared" si="55"/>
        <v>1.3015292553191493</v>
      </c>
      <c r="AA120" s="29">
        <f t="shared" si="56"/>
        <v>0.19680851063829788</v>
      </c>
      <c r="AB120" s="213"/>
      <c r="AC120" s="216"/>
      <c r="AE120" s="29"/>
      <c r="AF120" s="27"/>
      <c r="AG120" s="217"/>
      <c r="AH120" s="28"/>
      <c r="AL120" s="28"/>
    </row>
    <row r="121" spans="1:68" ht="15" customHeight="1">
      <c r="A121" s="213"/>
      <c r="B121" s="236">
        <f>+'Ark1'!C1663</f>
        <v>2023</v>
      </c>
      <c r="C121" s="28">
        <f>+'Ark1'!L1663</f>
        <v>8</v>
      </c>
      <c r="D121" s="28" t="s">
        <v>34</v>
      </c>
      <c r="E121" s="28">
        <f>+'Ark1'!D1663</f>
        <v>3</v>
      </c>
      <c r="F121" s="28" t="str">
        <f t="shared" si="80"/>
        <v>Mar</v>
      </c>
      <c r="G121" s="28">
        <f>+'Ark1'!Q1663</f>
        <v>80</v>
      </c>
      <c r="H121" s="336">
        <f>+'Ark1'!R1663</f>
        <v>454</v>
      </c>
      <c r="I121" s="29">
        <f>+IF(H121=0,"",'Ark1'!AG1663)</f>
        <v>13.402661200131684</v>
      </c>
      <c r="J121" s="29">
        <f>+IF(H121=0,"",'Ark1'!AH1663)</f>
        <v>0</v>
      </c>
      <c r="K121" s="239">
        <f>+IF(I121=0,"",'Ark1'!AI1663)</f>
        <v>11</v>
      </c>
      <c r="L121" s="96"/>
      <c r="M121" s="263">
        <f>+IF(K121=0,"",'Ark1'!AJ1663)</f>
        <v>89.409090909090878</v>
      </c>
      <c r="N121" s="263">
        <f>+IF(K121=0,"",'Ark1'!AK1663)</f>
        <v>14.72400600776033</v>
      </c>
      <c r="O121" s="214"/>
      <c r="P121" s="27">
        <f>+IF(H121=0,"",'Ark1'!T1663)</f>
        <v>5.8215859030837009</v>
      </c>
      <c r="Q121" s="29">
        <f>+IF(H121=0,"",'Ark1'!U1663)</f>
        <v>12.644052863436128</v>
      </c>
      <c r="R121" s="213"/>
      <c r="S121" s="34">
        <f>+IF(H121=0,"",'Ark1'!W1663)</f>
        <v>3.3039647577092519</v>
      </c>
      <c r="T121" s="34">
        <f>+IF(H121=0,"",'Ark1'!X1663)</f>
        <v>28.193832599118945</v>
      </c>
      <c r="U121" s="34">
        <f>+IF(H121=0,"",'Ark1'!Y1663)</f>
        <v>19.162995594713653</v>
      </c>
      <c r="V121" s="34">
        <f>+IF(H121=0,"",'Ark1'!Z1663)</f>
        <v>9.2414740970362566</v>
      </c>
      <c r="W121" s="34">
        <f>+IF(H121=0,"",'Ark1'!Z1663)</f>
        <v>9.2414740970362566</v>
      </c>
      <c r="X121" s="27">
        <f>+IF(H121=0,"",'Ark1'!AC1663)</f>
        <v>0</v>
      </c>
      <c r="Y121" s="34">
        <f>+IF(H121=0,"",'Ark1'!AE1663)</f>
        <v>0</v>
      </c>
      <c r="Z121" s="34">
        <f t="shared" si="55"/>
        <v>1.580506607929516</v>
      </c>
      <c r="AA121" s="29">
        <f t="shared" si="56"/>
        <v>0.1762114537444934</v>
      </c>
      <c r="AB121" s="213"/>
      <c r="AC121" s="216"/>
      <c r="AE121" s="29"/>
      <c r="AF121" s="27"/>
      <c r="AG121" s="217"/>
      <c r="AH121" s="28"/>
      <c r="AL121" s="28"/>
    </row>
    <row r="122" spans="1:68" ht="15" customHeight="1">
      <c r="A122" s="213"/>
      <c r="B122" s="236">
        <f>+'Ark1'!C1664</f>
        <v>2023</v>
      </c>
      <c r="C122" s="28">
        <f>+'Ark1'!L1664</f>
        <v>8</v>
      </c>
      <c r="D122" s="28" t="s">
        <v>34</v>
      </c>
      <c r="E122" s="28">
        <f>+'Ark1'!D1664</f>
        <v>4</v>
      </c>
      <c r="F122" s="28" t="str">
        <f t="shared" si="80"/>
        <v>Apr</v>
      </c>
      <c r="G122" s="28">
        <f>+'Ark1'!Q1664</f>
        <v>57</v>
      </c>
      <c r="H122" s="336">
        <f>+'Ark1'!R1664</f>
        <v>370</v>
      </c>
      <c r="I122" s="29">
        <f>+IF(H122=0,"",'Ark1'!AG1664)</f>
        <v>15.50635032962122</v>
      </c>
      <c r="J122" s="29">
        <f>+IF(H122=0,"",'Ark1'!AH1664)</f>
        <v>0</v>
      </c>
      <c r="K122" s="239">
        <f>+IF(I122=0,"",'Ark1'!AI1664)</f>
        <v>4</v>
      </c>
      <c r="L122" s="96"/>
      <c r="M122" s="263">
        <f>+IF(K122=0,"",'Ark1'!AJ1664)</f>
        <v>81.149999999999977</v>
      </c>
      <c r="N122" s="263">
        <f>+IF(K122=0,"",'Ark1'!AK1664)</f>
        <v>17.262203321017981</v>
      </c>
      <c r="O122" s="214"/>
      <c r="P122" s="27">
        <f>+IF(H122=0,"",'Ark1'!T1664)</f>
        <v>6.364864864864864</v>
      </c>
      <c r="Q122" s="29">
        <f>+IF(H122=0,"",'Ark1'!U1664)</f>
        <v>11.252162162162158</v>
      </c>
      <c r="R122" s="213"/>
      <c r="S122" s="34">
        <f>+IF(H122=0,"",'Ark1'!W1664)</f>
        <v>1.8918918918918923</v>
      </c>
      <c r="T122" s="34">
        <f>+IF(H122=0,"",'Ark1'!X1664)</f>
        <v>20.540540540540537</v>
      </c>
      <c r="U122" s="34">
        <f>+IF(H122=0,"",'Ark1'!Y1664)</f>
        <v>13.783783783783784</v>
      </c>
      <c r="V122" s="34">
        <f>+IF(H122=0,"",'Ark1'!Z1664)</f>
        <v>8.0646012066531902</v>
      </c>
      <c r="W122" s="34">
        <f>+IF(H122=0,"",'Ark1'!Z1664)</f>
        <v>8.0646012066531902</v>
      </c>
      <c r="X122" s="27">
        <f>+IF(H122=0,"",'Ark1'!AC1664)</f>
        <v>0</v>
      </c>
      <c r="Y122" s="34">
        <f>+IF(H122=0,"",'Ark1'!AE1664)</f>
        <v>0</v>
      </c>
      <c r="Z122" s="34">
        <f t="shared" si="55"/>
        <v>1.4065202702702697</v>
      </c>
      <c r="AA122" s="29">
        <f t="shared" si="56"/>
        <v>0.15405405405405406</v>
      </c>
      <c r="AB122" s="213"/>
      <c r="AC122" s="216"/>
      <c r="AE122" s="29"/>
      <c r="AF122" s="27"/>
      <c r="AG122" s="217"/>
      <c r="AH122" s="28"/>
      <c r="AL122" s="28"/>
    </row>
    <row r="123" spans="1:68" ht="15" customHeight="1">
      <c r="A123" s="213"/>
      <c r="B123" s="236">
        <f>+'Ark1'!C1665</f>
        <v>2023</v>
      </c>
      <c r="C123" s="28">
        <f>+'Ark1'!L1665</f>
        <v>8</v>
      </c>
      <c r="D123" s="28" t="s">
        <v>34</v>
      </c>
      <c r="E123" s="28">
        <f>+'Ark1'!D1665</f>
        <v>5</v>
      </c>
      <c r="F123" s="28" t="str">
        <f t="shared" si="80"/>
        <v>Mai</v>
      </c>
      <c r="G123" s="28">
        <f>+'Ark1'!Q1665</f>
        <v>43</v>
      </c>
      <c r="H123" s="336">
        <f>+'Ark1'!R1665</f>
        <v>296</v>
      </c>
      <c r="I123" s="29">
        <f>+IF(H123=0,"",'Ark1'!AG1665)</f>
        <v>17.796484925651399</v>
      </c>
      <c r="J123" s="29">
        <f>+IF(H123=0,"",'Ark1'!AH1665)</f>
        <v>0</v>
      </c>
      <c r="K123" s="239">
        <f>+IF(I123=0,"",'Ark1'!AI1665)</f>
        <v>69</v>
      </c>
      <c r="L123" s="96"/>
      <c r="M123" s="263">
        <f>+IF(K123=0,"",'Ark1'!AJ1665)</f>
        <v>83.136231884057977</v>
      </c>
      <c r="N123" s="263">
        <f>+IF(K123=0,"",'Ark1'!AK1665)</f>
        <v>16.888563565298021</v>
      </c>
      <c r="O123" s="214"/>
      <c r="P123" s="27">
        <f>+IF(H123=0,"",'Ark1'!T1665)</f>
        <v>5.766891891891893</v>
      </c>
      <c r="Q123" s="29">
        <f>+IF(H123=0,"",'Ark1'!U1665)</f>
        <v>10.577364864864862</v>
      </c>
      <c r="R123" s="213"/>
      <c r="S123" s="34">
        <f>+IF(H123=0,"",'Ark1'!W1665)</f>
        <v>3.0405405405405408</v>
      </c>
      <c r="T123" s="34">
        <f>+IF(H123=0,"",'Ark1'!X1665)</f>
        <v>18.581081081081077</v>
      </c>
      <c r="U123" s="34">
        <f>+IF(H123=0,"",'Ark1'!Y1665)</f>
        <v>12.837837837837837</v>
      </c>
      <c r="V123" s="34">
        <f>+IF(H123=0,"",'Ark1'!Z1665)</f>
        <v>7.7476322330260992</v>
      </c>
      <c r="W123" s="34">
        <f>+IF(H123=0,"",'Ark1'!Z1665)</f>
        <v>7.7476322330260992</v>
      </c>
      <c r="X123" s="27">
        <f>+IF(H123=0,"",'Ark1'!AC1665)</f>
        <v>0</v>
      </c>
      <c r="Y123" s="34">
        <f>+IF(H123=0,"",'Ark1'!AE1665)</f>
        <v>0</v>
      </c>
      <c r="Z123" s="34">
        <f t="shared" si="55"/>
        <v>1.3221706081081077</v>
      </c>
      <c r="AA123" s="29">
        <f t="shared" si="56"/>
        <v>0.14527027027027026</v>
      </c>
      <c r="AB123" s="213"/>
      <c r="AC123" s="216"/>
      <c r="AE123" s="29"/>
      <c r="AF123" s="27"/>
      <c r="AG123" s="217"/>
      <c r="AH123" s="28"/>
      <c r="AL123" s="28"/>
    </row>
    <row r="124" spans="1:68" ht="15" customHeight="1">
      <c r="A124" s="213"/>
      <c r="B124" s="236">
        <f>+'Ark1'!C1666</f>
        <v>2023</v>
      </c>
      <c r="C124" s="28">
        <f>+'Ark1'!L1666</f>
        <v>8</v>
      </c>
      <c r="D124" s="28" t="s">
        <v>34</v>
      </c>
      <c r="E124" s="28">
        <f>+'Ark1'!D1666</f>
        <v>6</v>
      </c>
      <c r="F124" s="28" t="str">
        <f t="shared" si="80"/>
        <v>Jun</v>
      </c>
      <c r="G124" s="28">
        <f>+'Ark1'!Q1666</f>
        <v>64</v>
      </c>
      <c r="H124" s="336">
        <f>+'Ark1'!R1666</f>
        <v>233</v>
      </c>
      <c r="I124" s="29">
        <f>+IF(H124=0,"",'Ark1'!AG1666)</f>
        <v>16.396811938273704</v>
      </c>
      <c r="J124" s="29">
        <f>+IF(H124=0,"",'Ark1'!AH1666)</f>
        <v>18.884120171673825</v>
      </c>
      <c r="K124" s="239">
        <f>+IF(I124=0,"",'Ark1'!AI1666)</f>
        <v>109</v>
      </c>
      <c r="L124" s="96"/>
      <c r="M124" s="263">
        <f>+IF(K124=0,"",'Ark1'!AJ1666)</f>
        <v>98.922018348623865</v>
      </c>
      <c r="N124" s="263">
        <f>+IF(K124=0,"",'Ark1'!AK1666)</f>
        <v>21.038458213929665</v>
      </c>
      <c r="O124" s="214"/>
      <c r="P124" s="27">
        <f>+IF(H124=0,"",'Ark1'!T1666)</f>
        <v>7.3261802575107309</v>
      </c>
      <c r="Q124" s="29">
        <f>+IF(H124=0,"",'Ark1'!U1666)</f>
        <v>20.749356223175969</v>
      </c>
      <c r="R124" s="213"/>
      <c r="S124" s="34">
        <f>+IF(H124=0,"",'Ark1'!W1666)</f>
        <v>30.042918454935624</v>
      </c>
      <c r="T124" s="34">
        <f>+IF(H124=0,"",'Ark1'!X1666)</f>
        <v>50.643776824034333</v>
      </c>
      <c r="U124" s="34">
        <f>+IF(H124=0,"",'Ark1'!Y1666)</f>
        <v>45.064377682403432</v>
      </c>
      <c r="V124" s="34">
        <f>+IF(H124=0,"",'Ark1'!Z1666)</f>
        <v>11.752578459381599</v>
      </c>
      <c r="W124" s="34">
        <f>+IF(H124=0,"",'Ark1'!Z1666)</f>
        <v>11.752578459381599</v>
      </c>
      <c r="X124" s="27">
        <f>+IF(H124=0,"",'Ark1'!AC1666)</f>
        <v>0</v>
      </c>
      <c r="Y124" s="34">
        <f>+IF(H124=0,"",'Ark1'!AE1666)</f>
        <v>0</v>
      </c>
      <c r="Z124" s="34">
        <f t="shared" si="55"/>
        <v>2.5936695278969961</v>
      </c>
      <c r="AA124" s="29">
        <f t="shared" si="56"/>
        <v>0.27467811158798283</v>
      </c>
      <c r="AB124" s="213"/>
      <c r="AC124" s="216"/>
      <c r="AE124" s="29"/>
      <c r="AF124" s="27"/>
      <c r="AG124" s="217"/>
      <c r="AH124" s="28"/>
      <c r="AL124" s="28"/>
    </row>
    <row r="125" spans="1:68" ht="15" customHeight="1">
      <c r="A125" s="213"/>
      <c r="B125" s="236">
        <f>+'Ark1'!C1667</f>
        <v>2023</v>
      </c>
      <c r="C125" s="28">
        <f>+'Ark1'!L1667</f>
        <v>8</v>
      </c>
      <c r="D125" s="28" t="s">
        <v>34</v>
      </c>
      <c r="E125" s="28">
        <f>+'Ark1'!D1667</f>
        <v>7</v>
      </c>
      <c r="F125" s="28" t="str">
        <f t="shared" si="80"/>
        <v>Jul</v>
      </c>
      <c r="G125" s="28">
        <f>+'Ark1'!Q1667</f>
        <v>11</v>
      </c>
      <c r="H125" s="336">
        <f>+'Ark1'!R1667</f>
        <v>42</v>
      </c>
      <c r="I125" s="29">
        <f>+IF(H125=0,"",'Ark1'!AG1667)</f>
        <v>12.694850382741825</v>
      </c>
      <c r="J125" s="29">
        <f>+IF(H125=0,"",'Ark1'!AH1667)</f>
        <v>0</v>
      </c>
      <c r="K125" s="239">
        <f>+IF(I125=0,"",'Ark1'!AI1667)</f>
        <v>5</v>
      </c>
      <c r="L125" s="96"/>
      <c r="M125" s="263">
        <f>+IF(K125=0,"",'Ark1'!AJ1667)</f>
        <v>114.42</v>
      </c>
      <c r="N125" s="263">
        <f>+IF(K125=0,"",'Ark1'!AK1667)</f>
        <v>20.028147717134352</v>
      </c>
      <c r="O125" s="214"/>
      <c r="P125" s="27">
        <f>+IF(H125=0,"",'Ark1'!T1667)</f>
        <v>6.2142857142857153</v>
      </c>
      <c r="Q125" s="29">
        <f>+IF(H125=0,"",'Ark1'!U1667)</f>
        <v>17.373809523809523</v>
      </c>
      <c r="R125" s="213"/>
      <c r="S125" s="34">
        <f>+IF(H125=0,"",'Ark1'!W1667)</f>
        <v>7.1428571428571441</v>
      </c>
      <c r="T125" s="34">
        <f>+IF(H125=0,"",'Ark1'!X1667)</f>
        <v>33.333333333333343</v>
      </c>
      <c r="U125" s="34">
        <f>+IF(H125=0,"",'Ark1'!Y1667)</f>
        <v>28.571428571428577</v>
      </c>
      <c r="V125" s="34">
        <f>+IF(H125=0,"",'Ark1'!Z1667)</f>
        <v>9.3310556623161638</v>
      </c>
      <c r="W125" s="34">
        <f>+IF(H125=0,"",'Ark1'!Z1667)</f>
        <v>9.3310556623161638</v>
      </c>
      <c r="X125" s="27">
        <f>+IF(H125=0,"",'Ark1'!AC1667)</f>
        <v>0</v>
      </c>
      <c r="Y125" s="34">
        <f>+IF(H125=0,"",'Ark1'!AE1667)</f>
        <v>0</v>
      </c>
      <c r="Z125" s="34">
        <f t="shared" si="55"/>
        <v>2.1717261904761904</v>
      </c>
      <c r="AA125" s="29">
        <f t="shared" si="56"/>
        <v>0.26190476190476192</v>
      </c>
      <c r="AB125" s="213"/>
      <c r="AC125" s="216"/>
      <c r="AE125" s="29"/>
      <c r="AF125" s="27"/>
      <c r="AG125" s="217"/>
      <c r="AH125" s="28"/>
      <c r="AL125" s="28"/>
    </row>
    <row r="126" spans="1:68" ht="15" customHeight="1">
      <c r="A126" s="213"/>
      <c r="B126" s="236">
        <f>+'Ark1'!C1668</f>
        <v>2023</v>
      </c>
      <c r="C126" s="28">
        <f>+'Ark1'!L1668</f>
        <v>8</v>
      </c>
      <c r="D126" s="28" t="s">
        <v>34</v>
      </c>
      <c r="E126" s="28">
        <f>+'Ark1'!D1668</f>
        <v>8</v>
      </c>
      <c r="F126" s="28" t="str">
        <f t="shared" si="80"/>
        <v>Aug</v>
      </c>
      <c r="G126" s="28">
        <f>+'Ark1'!Q1668</f>
        <v>43</v>
      </c>
      <c r="H126" s="336">
        <f>+'Ark1'!R1668</f>
        <v>114</v>
      </c>
      <c r="I126" s="29">
        <f>+IF(H126=0,"",'Ark1'!AG1668)</f>
        <v>11.312236765985975</v>
      </c>
      <c r="J126" s="29">
        <f>+IF(H126=0,"",'Ark1'!AH1668)</f>
        <v>6.1403508771929838</v>
      </c>
      <c r="K126" s="239">
        <f>+IF(I126=0,"",'Ark1'!AI1668)</f>
        <v>14</v>
      </c>
      <c r="L126" s="96"/>
      <c r="M126" s="263">
        <f>+IF(K126=0,"",'Ark1'!AJ1668)</f>
        <v>103.1</v>
      </c>
      <c r="N126" s="263">
        <f>+IF(K126=0,"",'Ark1'!AK1668)</f>
        <v>14.358578344753896</v>
      </c>
      <c r="O126" s="214"/>
      <c r="P126" s="27">
        <f>+IF(H126=0,"",'Ark1'!T1668)</f>
        <v>5.9561403508771917</v>
      </c>
      <c r="Q126" s="29">
        <f>+IF(H126=0,"",'Ark1'!U1668)</f>
        <v>18.35350877192981</v>
      </c>
      <c r="R126" s="213"/>
      <c r="S126" s="34">
        <f>+IF(H126=0,"",'Ark1'!W1668)</f>
        <v>5.2631578947368443</v>
      </c>
      <c r="T126" s="34">
        <f>+IF(H126=0,"",'Ark1'!X1668)</f>
        <v>54.385964912280706</v>
      </c>
      <c r="U126" s="34">
        <f>+IF(H126=0,"",'Ark1'!Y1668)</f>
        <v>26.315789473684205</v>
      </c>
      <c r="V126" s="34">
        <f>+IF(H126=0,"",'Ark1'!Z1668)</f>
        <v>7.5513700374770307</v>
      </c>
      <c r="W126" s="34">
        <f>+IF(H126=0,"",'Ark1'!Z1668)</f>
        <v>7.5513700374770307</v>
      </c>
      <c r="X126" s="27">
        <f>+IF(H126=0,"",'Ark1'!AC1668)</f>
        <v>0</v>
      </c>
      <c r="Y126" s="34">
        <f>+IF(H126=0,"",'Ark1'!AE1668)</f>
        <v>0</v>
      </c>
      <c r="Z126" s="34">
        <f t="shared" si="55"/>
        <v>2.2941885964912263</v>
      </c>
      <c r="AA126" s="29">
        <f t="shared" si="56"/>
        <v>0.37719298245614036</v>
      </c>
      <c r="AB126" s="213"/>
      <c r="AC126" s="216"/>
      <c r="AE126" s="29"/>
      <c r="AF126" s="27"/>
      <c r="AG126" s="217"/>
      <c r="AH126" s="28"/>
      <c r="AL126" s="28"/>
    </row>
    <row r="127" spans="1:68" ht="15" customHeight="1">
      <c r="A127" s="213"/>
      <c r="B127" s="236">
        <f>+'Ark1'!C1669</f>
        <v>2023</v>
      </c>
      <c r="C127" s="28">
        <f>+'Ark1'!L1669</f>
        <v>8</v>
      </c>
      <c r="D127" s="28" t="s">
        <v>34</v>
      </c>
      <c r="E127" s="28">
        <f>+'Ark1'!D1669</f>
        <v>9</v>
      </c>
      <c r="F127" s="28" t="str">
        <f t="shared" si="80"/>
        <v>Sep</v>
      </c>
      <c r="G127" s="28">
        <f>+'Ark1'!Q1669</f>
        <v>73</v>
      </c>
      <c r="H127" s="336">
        <f>+'Ark1'!R1669</f>
        <v>341</v>
      </c>
      <c r="I127" s="29">
        <f>+IF(H127=0,"",'Ark1'!AG1669)</f>
        <v>15.219900577708572</v>
      </c>
      <c r="J127" s="29">
        <f>+IF(H127=0,"",'Ark1'!AH1669)</f>
        <v>0.2932551319648094</v>
      </c>
      <c r="K127" s="239">
        <f>+IF(I127=0,"",'Ark1'!AI1669)</f>
        <v>66</v>
      </c>
      <c r="L127" s="96"/>
      <c r="M127" s="263">
        <f>+IF(K127=0,"",'Ark1'!AJ1669)</f>
        <v>92.822727272727334</v>
      </c>
      <c r="N127" s="263">
        <f>+IF(K127=0,"",'Ark1'!AK1669)</f>
        <v>18.119869499835925</v>
      </c>
      <c r="O127" s="214"/>
      <c r="P127" s="27">
        <f>+IF(H127=0,"",'Ark1'!T1669)</f>
        <v>5.5131964809384177</v>
      </c>
      <c r="Q127" s="29">
        <f>+IF(H127=0,"",'Ark1'!U1669)</f>
        <v>15.505865102639309</v>
      </c>
      <c r="R127" s="213"/>
      <c r="S127" s="34">
        <f>+IF(H127=0,"",'Ark1'!W1669)</f>
        <v>6.1583577712609987</v>
      </c>
      <c r="T127" s="34">
        <f>+IF(H127=0,"",'Ark1'!X1669)</f>
        <v>30.498533724340181</v>
      </c>
      <c r="U127" s="34">
        <f>+IF(H127=0,"",'Ark1'!Y1669)</f>
        <v>15.24926686217009</v>
      </c>
      <c r="V127" s="34">
        <f>+IF(H127=0,"",'Ark1'!Z1669)</f>
        <v>7.2458357481071278</v>
      </c>
      <c r="W127" s="34">
        <f>+IF(H127=0,"",'Ark1'!Z1669)</f>
        <v>7.2458357481071278</v>
      </c>
      <c r="X127" s="27">
        <f>+IF(H127=0,"",'Ark1'!AC1669)</f>
        <v>0</v>
      </c>
      <c r="Y127" s="34">
        <f>+IF(H127=0,"",'Ark1'!AE1669)</f>
        <v>0</v>
      </c>
      <c r="Z127" s="34">
        <f t="shared" si="55"/>
        <v>1.9382331378299136</v>
      </c>
      <c r="AA127" s="29">
        <f t="shared" si="56"/>
        <v>0.21407624633431085</v>
      </c>
      <c r="AB127" s="213"/>
      <c r="AC127" s="216"/>
      <c r="AE127" s="29"/>
      <c r="AF127" s="27"/>
      <c r="AG127" s="217"/>
      <c r="AH127" s="28"/>
      <c r="AL127" s="28"/>
    </row>
    <row r="128" spans="1:68" ht="15" customHeight="1">
      <c r="A128" s="213"/>
      <c r="B128" s="236">
        <f>+'Ark1'!C1670</f>
        <v>2023</v>
      </c>
      <c r="C128" s="28">
        <f>+'Ark1'!L1670</f>
        <v>8</v>
      </c>
      <c r="D128" s="28" t="s">
        <v>34</v>
      </c>
      <c r="E128" s="28">
        <f>+'Ark1'!D1670</f>
        <v>10</v>
      </c>
      <c r="F128" s="28" t="str">
        <f t="shared" si="80"/>
        <v>Okt</v>
      </c>
      <c r="G128" s="28">
        <f>+'Ark1'!Q1670</f>
        <v>141</v>
      </c>
      <c r="H128" s="336">
        <f>+'Ark1'!R1670</f>
        <v>665</v>
      </c>
      <c r="I128" s="29">
        <f>+IF(H128=0,"",'Ark1'!AG1670)</f>
        <v>16.621748300914</v>
      </c>
      <c r="J128" s="29">
        <f>+IF(H128=0,"",'Ark1'!AH1670)</f>
        <v>2.7067669172932329</v>
      </c>
      <c r="K128" s="239">
        <f>+IF(I128=0,"",'Ark1'!AI1670)</f>
        <v>128</v>
      </c>
      <c r="L128" s="96"/>
      <c r="M128" s="263">
        <f>+IF(K128=0,"",'Ark1'!AJ1670)</f>
        <v>96.991406250000011</v>
      </c>
      <c r="N128" s="263">
        <f>+IF(K128=0,"",'Ark1'!AK1670)</f>
        <v>17.582887453279799</v>
      </c>
      <c r="O128" s="214"/>
      <c r="P128" s="27">
        <f>+IF(H128=0,"",'Ark1'!T1670)</f>
        <v>6.1022556390977432</v>
      </c>
      <c r="Q128" s="29">
        <f>+IF(H128=0,"",'Ark1'!U1670)</f>
        <v>18.34451127819548</v>
      </c>
      <c r="R128" s="213"/>
      <c r="S128" s="34">
        <f>+IF(H128=0,"",'Ark1'!W1670)</f>
        <v>6.7669172932330817</v>
      </c>
      <c r="T128" s="34">
        <f>+IF(H128=0,"",'Ark1'!X1670)</f>
        <v>53.383458646616553</v>
      </c>
      <c r="U128" s="34">
        <f>+IF(H128=0,"",'Ark1'!Y1670)</f>
        <v>27.518796992481203</v>
      </c>
      <c r="V128" s="34">
        <f>+IF(H128=0,"",'Ark1'!Z1670)</f>
        <v>7.7570150124908448</v>
      </c>
      <c r="W128" s="34">
        <f>+IF(H128=0,"",'Ark1'!Z1670)</f>
        <v>7.7570150124908448</v>
      </c>
      <c r="X128" s="27">
        <f>+IF(H128=0,"",'Ark1'!AC1670)</f>
        <v>0</v>
      </c>
      <c r="Y128" s="34">
        <f>+IF(H128=0,"",'Ark1'!AE1670)</f>
        <v>0</v>
      </c>
      <c r="Z128" s="34">
        <f t="shared" si="55"/>
        <v>2.293063909774435</v>
      </c>
      <c r="AA128" s="29">
        <f t="shared" si="56"/>
        <v>0.21203007518796993</v>
      </c>
      <c r="AB128" s="213"/>
      <c r="AC128" s="216"/>
      <c r="AE128" s="29"/>
      <c r="AF128" s="27"/>
      <c r="AG128" s="217"/>
      <c r="AH128" s="28"/>
      <c r="AL128" s="28"/>
    </row>
    <row r="129" spans="1:68" ht="15" customHeight="1">
      <c r="A129" s="213"/>
      <c r="B129" s="236">
        <f>+'Ark1'!C1671</f>
        <v>2023</v>
      </c>
      <c r="C129" s="28">
        <f>+'Ark1'!L1671</f>
        <v>8</v>
      </c>
      <c r="D129" s="28" t="s">
        <v>34</v>
      </c>
      <c r="E129" s="28">
        <f>+'Ark1'!D1671</f>
        <v>11</v>
      </c>
      <c r="F129" s="28" t="str">
        <f t="shared" si="80"/>
        <v>Nov</v>
      </c>
      <c r="G129" s="28">
        <f>+'Ark1'!Q1671</f>
        <v>103</v>
      </c>
      <c r="H129" s="336">
        <f>+'Ark1'!R1671</f>
        <v>396</v>
      </c>
      <c r="I129" s="29">
        <f>+IF(H129=0,"",'Ark1'!AG1671)</f>
        <v>18.835086433843657</v>
      </c>
      <c r="J129" s="29">
        <f>+IF(H129=0,"",'Ark1'!AH1671)</f>
        <v>1.7676767676767675</v>
      </c>
      <c r="K129" s="239">
        <f>+IF(I129=0,"",'Ark1'!AI1671)</f>
        <v>77</v>
      </c>
      <c r="L129" s="96"/>
      <c r="M129" s="263">
        <f>+IF(K129=0,"",'Ark1'!AJ1671)</f>
        <v>100.56493506493509</v>
      </c>
      <c r="N129" s="263">
        <f>+IF(K129=0,"",'Ark1'!AK1671)</f>
        <v>18.537283523288966</v>
      </c>
      <c r="O129" s="214"/>
      <c r="P129" s="27">
        <f>+IF(H129=0,"",'Ark1'!T1671)</f>
        <v>6.5934343434343452</v>
      </c>
      <c r="Q129" s="29">
        <f>+IF(H129=0,"",'Ark1'!U1671)</f>
        <v>20.253282828282831</v>
      </c>
      <c r="R129" s="213"/>
      <c r="S129" s="34">
        <f>+IF(H129=0,"",'Ark1'!W1671)</f>
        <v>9.5959595959595969</v>
      </c>
      <c r="T129" s="34">
        <f>+IF(H129=0,"",'Ark1'!X1671)</f>
        <v>59.595959595959577</v>
      </c>
      <c r="U129" s="34">
        <f>+IF(H129=0,"",'Ark1'!Y1671)</f>
        <v>43.939393939393938</v>
      </c>
      <c r="V129" s="34">
        <f>+IF(H129=0,"",'Ark1'!Z1671)</f>
        <v>7.9573366395268001</v>
      </c>
      <c r="W129" s="34">
        <f>+IF(H129=0,"",'Ark1'!Z1671)</f>
        <v>7.9573366395268001</v>
      </c>
      <c r="X129" s="27">
        <f>+IF(H129=0,"",'Ark1'!AC1671)</f>
        <v>0</v>
      </c>
      <c r="Y129" s="34">
        <f>+IF(H129=0,"",'Ark1'!AE1671)</f>
        <v>0</v>
      </c>
      <c r="Z129" s="34">
        <f t="shared" si="55"/>
        <v>2.5316603535353539</v>
      </c>
      <c r="AA129" s="29">
        <f t="shared" si="56"/>
        <v>0.26010101010101011</v>
      </c>
      <c r="AB129" s="213"/>
      <c r="AC129" s="216"/>
      <c r="AE129" s="29"/>
      <c r="AF129" s="27"/>
      <c r="AG129" s="217"/>
      <c r="AH129" s="28"/>
      <c r="AL129" s="28"/>
    </row>
    <row r="130" spans="1:68" ht="15" customHeight="1">
      <c r="A130" s="213"/>
      <c r="B130" s="236">
        <f>+'Ark1'!C1672</f>
        <v>2023</v>
      </c>
      <c r="C130" s="28">
        <f>+'Ark1'!L1672</f>
        <v>8</v>
      </c>
      <c r="D130" s="28" t="s">
        <v>34</v>
      </c>
      <c r="E130" s="28">
        <f>+'Ark1'!D1672</f>
        <v>12</v>
      </c>
      <c r="F130" s="28" t="str">
        <f t="shared" si="80"/>
        <v>Des</v>
      </c>
      <c r="G130" s="28">
        <f>+'Ark1'!Q1672</f>
        <v>16</v>
      </c>
      <c r="H130" s="336">
        <f>+'Ark1'!R1672</f>
        <v>56</v>
      </c>
      <c r="I130" s="29">
        <f>+IF(H130=0,"",'Ark1'!AG1672)</f>
        <v>13.17019454300746</v>
      </c>
      <c r="J130" s="29">
        <f>+IF(H130=0,"",'Ark1'!AH1672)</f>
        <v>7.1428571428571441</v>
      </c>
      <c r="K130" s="239">
        <f>+IF(I130=0,"",'Ark1'!AI1672)</f>
        <v>9</v>
      </c>
      <c r="L130" s="96"/>
      <c r="M130" s="263">
        <f>+IF(K130=0,"",'Ark1'!AJ1672)</f>
        <v>96.844444444444449</v>
      </c>
      <c r="N130" s="263">
        <f>+IF(K130=0,"",'Ark1'!AK1672)</f>
        <v>16.840272777036464</v>
      </c>
      <c r="O130" s="214"/>
      <c r="P130" s="27">
        <f>+IF(H130=0,"",'Ark1'!T1672)</f>
        <v>6.5</v>
      </c>
      <c r="Q130" s="29">
        <f>+IF(H130=0,"",'Ark1'!U1672)</f>
        <v>19.221428571428564</v>
      </c>
      <c r="R130" s="213"/>
      <c r="S130" s="34">
        <f>+IF(H130=0,"",'Ark1'!W1672)</f>
        <v>5.3571428571428559</v>
      </c>
      <c r="T130" s="34">
        <f>+IF(H130=0,"",'Ark1'!X1672)</f>
        <v>53.571428571428562</v>
      </c>
      <c r="U130" s="34">
        <f>+IF(H130=0,"",'Ark1'!Y1672)</f>
        <v>33.928571428571445</v>
      </c>
      <c r="V130" s="34">
        <f>+IF(H130=0,"",'Ark1'!Z1672)</f>
        <v>8.8228946150203598</v>
      </c>
      <c r="W130" s="34">
        <f>+IF(H130=0,"",'Ark1'!Z1672)</f>
        <v>8.8228946150203598</v>
      </c>
      <c r="X130" s="27">
        <f>+IF(H130=0,"",'Ark1'!AC1672)</f>
        <v>0</v>
      </c>
      <c r="Y130" s="34">
        <f>+IF(H130=0,"",'Ark1'!AE1672)</f>
        <v>0</v>
      </c>
      <c r="Z130" s="34">
        <f t="shared" si="55"/>
        <v>2.4026785714285706</v>
      </c>
      <c r="AA130" s="29">
        <f t="shared" si="56"/>
        <v>0.2857142857142857</v>
      </c>
      <c r="AB130" s="213"/>
      <c r="AC130" s="216"/>
      <c r="AE130" s="29"/>
      <c r="AF130" s="27"/>
      <c r="AG130" s="217"/>
      <c r="AH130" s="28"/>
      <c r="AL130" s="28"/>
    </row>
    <row r="131" spans="1:68" ht="15" customHeight="1">
      <c r="A131" s="213"/>
      <c r="B131" s="213"/>
      <c r="C131" s="213"/>
      <c r="D131" s="213"/>
      <c r="E131" s="213"/>
      <c r="F131" s="213"/>
      <c r="G131" s="213"/>
      <c r="H131" s="329"/>
      <c r="I131" s="214"/>
      <c r="J131" s="214"/>
      <c r="K131" s="214"/>
      <c r="L131" s="96"/>
      <c r="M131" s="214"/>
      <c r="N131" s="214"/>
      <c r="O131" s="214"/>
      <c r="P131" s="213"/>
      <c r="Q131" s="213"/>
      <c r="R131" s="213"/>
      <c r="S131" s="215"/>
      <c r="T131" s="215"/>
      <c r="U131" s="215"/>
      <c r="V131" s="215"/>
      <c r="W131" s="215"/>
      <c r="X131" s="213"/>
      <c r="Y131" s="215"/>
      <c r="Z131" s="215"/>
      <c r="AA131" s="214"/>
      <c r="AB131" s="213"/>
      <c r="AC131" s="216"/>
      <c r="AE131" s="29"/>
      <c r="AF131" s="27"/>
      <c r="AG131" s="217"/>
      <c r="AH131" s="28"/>
      <c r="AL131" s="28"/>
      <c r="BD131" s="228"/>
    </row>
    <row r="132" spans="1:68" ht="15" customHeight="1">
      <c r="A132" s="213"/>
      <c r="B132" s="213"/>
      <c r="C132" s="230" t="s">
        <v>0</v>
      </c>
      <c r="D132" s="213"/>
      <c r="E132" s="270" t="str">
        <f>+D134</f>
        <v>R+</v>
      </c>
      <c r="F132" s="230" t="s">
        <v>581</v>
      </c>
      <c r="G132" s="213"/>
      <c r="H132" s="332">
        <f>SUM(H134:H145)</f>
        <v>0</v>
      </c>
      <c r="I132" s="214"/>
      <c r="J132" s="214"/>
      <c r="K132" s="214"/>
      <c r="L132" s="96"/>
      <c r="M132" s="214"/>
      <c r="N132" s="214"/>
      <c r="O132" s="214"/>
      <c r="P132" s="213"/>
      <c r="Q132" s="263">
        <f>+Klasse!O85</f>
        <v>0</v>
      </c>
      <c r="R132" s="213"/>
      <c r="S132" s="215"/>
      <c r="T132" s="215"/>
      <c r="U132" s="215"/>
      <c r="V132" s="215"/>
      <c r="W132" s="215"/>
      <c r="X132" s="213"/>
      <c r="Y132" s="215"/>
      <c r="Z132" s="217">
        <f>+Klasse!O85/Klasse!C85</f>
        <v>0</v>
      </c>
      <c r="AA132" s="214"/>
      <c r="AB132" s="213"/>
      <c r="AC132" s="216"/>
      <c r="AE132" s="29"/>
      <c r="AF132" s="27"/>
      <c r="AG132" s="217"/>
      <c r="AH132" s="28"/>
      <c r="AL132" s="28"/>
      <c r="BD132" s="228"/>
    </row>
    <row r="133" spans="1:68" ht="15" customHeight="1">
      <c r="A133" s="213"/>
      <c r="B133" s="213"/>
      <c r="C133" s="213"/>
      <c r="D133" s="213"/>
      <c r="E133" s="213"/>
      <c r="F133" s="213"/>
      <c r="G133" s="213"/>
      <c r="H133" s="329"/>
      <c r="I133" s="214"/>
      <c r="J133" s="214"/>
      <c r="K133" s="214"/>
      <c r="L133" s="96"/>
      <c r="M133" s="214"/>
      <c r="N133" s="214"/>
      <c r="O133" s="214"/>
      <c r="P133" s="213"/>
      <c r="Q133" s="213"/>
      <c r="R133" s="213"/>
      <c r="S133" s="215"/>
      <c r="T133" s="215"/>
      <c r="U133" s="215"/>
      <c r="V133" s="215"/>
      <c r="W133" s="215"/>
      <c r="X133" s="213"/>
      <c r="Y133" s="215"/>
      <c r="Z133" s="215"/>
      <c r="AA133" s="215"/>
      <c r="AB133" s="215"/>
      <c r="AC133" s="216"/>
      <c r="AE133" s="29"/>
      <c r="AF133" s="27"/>
      <c r="AG133" s="217"/>
      <c r="AH133" s="28"/>
      <c r="AL133" s="28"/>
      <c r="BD133" s="228">
        <f>1+BD130</f>
        <v>1</v>
      </c>
      <c r="BE133" s="28">
        <v>20.659867330016564</v>
      </c>
      <c r="BF133" s="28">
        <f t="shared" ref="BF133" si="81">+BE133</f>
        <v>20.659867330016564</v>
      </c>
      <c r="BG133" s="28">
        <f t="shared" ref="BG133" si="82">+BF133</f>
        <v>20.659867330016564</v>
      </c>
      <c r="BH133" s="28">
        <f t="shared" ref="BH133" si="83">+BG133</f>
        <v>20.659867330016564</v>
      </c>
      <c r="BI133" s="28">
        <f t="shared" ref="BI133" si="84">+BH133</f>
        <v>20.659867330016564</v>
      </c>
      <c r="BJ133" s="28">
        <f t="shared" ref="BJ133" si="85">+BI133</f>
        <v>20.659867330016564</v>
      </c>
      <c r="BK133" s="28">
        <f t="shared" ref="BK133" si="86">+BJ133</f>
        <v>20.659867330016564</v>
      </c>
      <c r="BL133" s="28">
        <f t="shared" ref="BL133" si="87">+BK133</f>
        <v>20.659867330016564</v>
      </c>
      <c r="BM133" s="28">
        <f t="shared" ref="BM133" si="88">+BL133</f>
        <v>20.659867330016564</v>
      </c>
      <c r="BN133" s="28">
        <f t="shared" ref="BN133" si="89">+BM133</f>
        <v>20.659867330016564</v>
      </c>
      <c r="BO133" s="28">
        <f t="shared" ref="BO133" si="90">+BN133</f>
        <v>20.659867330016564</v>
      </c>
      <c r="BP133" s="28">
        <f t="shared" ref="BP133" si="91">+BO133</f>
        <v>20.659867330016564</v>
      </c>
    </row>
    <row r="134" spans="1:68" ht="15" customHeight="1">
      <c r="A134" s="213"/>
      <c r="B134" s="236">
        <f>+'Ark1'!C1673</f>
        <v>2023</v>
      </c>
      <c r="C134" s="232">
        <f>+'Ark1'!L1673</f>
        <v>9</v>
      </c>
      <c r="D134" s="232" t="s">
        <v>35</v>
      </c>
      <c r="E134" s="232">
        <f>+'Ark1'!D1673</f>
        <v>1</v>
      </c>
      <c r="F134" s="232" t="str">
        <f t="shared" ref="F134:F145" si="92">+F119</f>
        <v>Jan</v>
      </c>
      <c r="G134" s="232">
        <f>+'Ark1'!Q1673</f>
        <v>0</v>
      </c>
      <c r="H134" s="335">
        <f>+'Ark1'!R1673</f>
        <v>0</v>
      </c>
      <c r="I134" s="233" t="str">
        <f>+IF(H134=0,"",'Ark1'!AG1673)</f>
        <v/>
      </c>
      <c r="J134" s="233" t="str">
        <f>+IF(H134=0,"",'Ark1'!AH1673)</f>
        <v/>
      </c>
      <c r="K134" s="233"/>
      <c r="L134" s="96"/>
      <c r="M134" s="233"/>
      <c r="N134" s="233"/>
      <c r="O134" s="233"/>
      <c r="P134" s="234" t="str">
        <f>+IF(H134=0,"",'Ark1'!T1673)</f>
        <v/>
      </c>
      <c r="Q134" s="233" t="str">
        <f>+IF(H134=0,"",'Ark1'!U1673)</f>
        <v/>
      </c>
      <c r="R134" s="213"/>
      <c r="S134" s="235" t="str">
        <f>+IF(H134=0,"",'Ark1'!W1673)</f>
        <v/>
      </c>
      <c r="T134" s="235" t="str">
        <f>+IF(H134=0,"",'Ark1'!X1673)</f>
        <v/>
      </c>
      <c r="U134" s="235" t="str">
        <f>+IF(H134=0,"",'Ark1'!Y1673)</f>
        <v/>
      </c>
      <c r="V134" s="235" t="str">
        <f>+IF(H134=0,"",'Ark1'!Z1673)</f>
        <v/>
      </c>
      <c r="W134" s="235" t="str">
        <f>+IF(H134=0,"",'Ark1'!Z1673)</f>
        <v/>
      </c>
      <c r="X134" s="234" t="str">
        <f>+IF(H134=0,"",'Ark1'!AC1673)</f>
        <v/>
      </c>
      <c r="Y134" s="235" t="str">
        <f>+IF(H134=0,"",'Ark1'!AE1673)</f>
        <v/>
      </c>
      <c r="Z134" s="235" t="str">
        <f t="shared" si="55"/>
        <v/>
      </c>
      <c r="AA134" s="233" t="str">
        <f t="shared" si="56"/>
        <v/>
      </c>
      <c r="AB134" s="213"/>
      <c r="AC134" s="216"/>
      <c r="AE134" s="29"/>
      <c r="AF134" s="27"/>
      <c r="AG134" s="217"/>
      <c r="AH134" s="28"/>
      <c r="AL134" s="28"/>
    </row>
    <row r="135" spans="1:68" ht="15" customHeight="1">
      <c r="A135" s="213"/>
      <c r="B135" s="236">
        <f>+'Ark1'!C1674</f>
        <v>2023</v>
      </c>
      <c r="C135" s="232">
        <f>+'Ark1'!L1674</f>
        <v>9</v>
      </c>
      <c r="D135" s="232" t="s">
        <v>35</v>
      </c>
      <c r="E135" s="232">
        <f>+'Ark1'!D1674</f>
        <v>2</v>
      </c>
      <c r="F135" s="232" t="str">
        <f t="shared" si="92"/>
        <v>Feb</v>
      </c>
      <c r="G135" s="232">
        <f>+'Ark1'!Q1674</f>
        <v>0</v>
      </c>
      <c r="H135" s="335">
        <f>+'Ark1'!R1674</f>
        <v>0</v>
      </c>
      <c r="I135" s="233" t="str">
        <f>+IF(H135=0,"",'Ark1'!AG1674)</f>
        <v/>
      </c>
      <c r="J135" s="233" t="str">
        <f>+IF(H135=0,"",'Ark1'!AH1674)</f>
        <v/>
      </c>
      <c r="K135" s="233"/>
      <c r="L135" s="96"/>
      <c r="M135" s="233"/>
      <c r="N135" s="233"/>
      <c r="O135" s="233"/>
      <c r="P135" s="234" t="str">
        <f>+IF(H135=0,"",'Ark1'!T1674)</f>
        <v/>
      </c>
      <c r="Q135" s="233" t="str">
        <f>+IF(H135=0,"",'Ark1'!U1674)</f>
        <v/>
      </c>
      <c r="R135" s="213"/>
      <c r="S135" s="235" t="str">
        <f>+IF(H135=0,"",'Ark1'!W1674)</f>
        <v/>
      </c>
      <c r="T135" s="235" t="str">
        <f>+IF(H135=0,"",'Ark1'!X1674)</f>
        <v/>
      </c>
      <c r="U135" s="235" t="str">
        <f>+IF(H135=0,"",'Ark1'!Y1674)</f>
        <v/>
      </c>
      <c r="V135" s="235" t="str">
        <f>+IF(H135=0,"",'Ark1'!Z1674)</f>
        <v/>
      </c>
      <c r="W135" s="235" t="str">
        <f>+IF(H135=0,"",'Ark1'!Z1674)</f>
        <v/>
      </c>
      <c r="X135" s="234" t="str">
        <f>+IF(H135=0,"",'Ark1'!AC1674)</f>
        <v/>
      </c>
      <c r="Y135" s="235" t="str">
        <f>+IF(H135=0,"",'Ark1'!AE1674)</f>
        <v/>
      </c>
      <c r="Z135" s="235" t="str">
        <f t="shared" si="55"/>
        <v/>
      </c>
      <c r="AA135" s="233" t="str">
        <f t="shared" si="56"/>
        <v/>
      </c>
      <c r="AB135" s="213"/>
      <c r="AC135" s="216"/>
      <c r="AE135" s="29"/>
      <c r="AF135" s="27"/>
      <c r="AG135" s="217"/>
      <c r="AH135" s="28"/>
      <c r="AL135" s="28"/>
    </row>
    <row r="136" spans="1:68" ht="15" customHeight="1">
      <c r="A136" s="213"/>
      <c r="B136" s="236">
        <f>+'Ark1'!C1675</f>
        <v>2023</v>
      </c>
      <c r="C136" s="232">
        <f>+'Ark1'!L1675</f>
        <v>9</v>
      </c>
      <c r="D136" s="232" t="s">
        <v>35</v>
      </c>
      <c r="E136" s="232">
        <f>+'Ark1'!D1675</f>
        <v>3</v>
      </c>
      <c r="F136" s="232" t="str">
        <f t="shared" si="92"/>
        <v>Mar</v>
      </c>
      <c r="G136" s="232">
        <f>+'Ark1'!Q1675</f>
        <v>0</v>
      </c>
      <c r="H136" s="335">
        <f>+'Ark1'!R1675</f>
        <v>0</v>
      </c>
      <c r="I136" s="233" t="str">
        <f>+IF(H136=0,"",'Ark1'!AG1675)</f>
        <v/>
      </c>
      <c r="J136" s="233" t="str">
        <f>+IF(H136=0,"",'Ark1'!AH1675)</f>
        <v/>
      </c>
      <c r="K136" s="233"/>
      <c r="L136" s="96"/>
      <c r="M136" s="233"/>
      <c r="N136" s="233"/>
      <c r="O136" s="233"/>
      <c r="P136" s="234" t="str">
        <f>+IF(H136=0,"",'Ark1'!T1675)</f>
        <v/>
      </c>
      <c r="Q136" s="233" t="str">
        <f>+IF(H136=0,"",'Ark1'!U1675)</f>
        <v/>
      </c>
      <c r="R136" s="213"/>
      <c r="S136" s="235" t="str">
        <f>+IF(H136=0,"",'Ark1'!W1675)</f>
        <v/>
      </c>
      <c r="T136" s="235" t="str">
        <f>+IF(H136=0,"",'Ark1'!X1675)</f>
        <v/>
      </c>
      <c r="U136" s="235" t="str">
        <f>+IF(H136=0,"",'Ark1'!Y1675)</f>
        <v/>
      </c>
      <c r="V136" s="235" t="str">
        <f>+IF(H136=0,"",'Ark1'!Z1675)</f>
        <v/>
      </c>
      <c r="W136" s="235" t="str">
        <f>+IF(H136=0,"",'Ark1'!Z1675)</f>
        <v/>
      </c>
      <c r="X136" s="234" t="str">
        <f>+IF(H136=0,"",'Ark1'!AC1675)</f>
        <v/>
      </c>
      <c r="Y136" s="235" t="str">
        <f>+IF(H136=0,"",'Ark1'!AE1675)</f>
        <v/>
      </c>
      <c r="Z136" s="235" t="str">
        <f t="shared" si="55"/>
        <v/>
      </c>
      <c r="AA136" s="233" t="str">
        <f t="shared" si="56"/>
        <v/>
      </c>
      <c r="AB136" s="213"/>
      <c r="AC136" s="216"/>
      <c r="AE136" s="29"/>
      <c r="AF136" s="27"/>
      <c r="AG136" s="217"/>
      <c r="AH136" s="28"/>
      <c r="AL136" s="28"/>
    </row>
    <row r="137" spans="1:68" ht="15" customHeight="1">
      <c r="A137" s="213"/>
      <c r="B137" s="236">
        <f>+'Ark1'!C1676</f>
        <v>2023</v>
      </c>
      <c r="C137" s="232">
        <f>+'Ark1'!L1676</f>
        <v>9</v>
      </c>
      <c r="D137" s="232" t="s">
        <v>35</v>
      </c>
      <c r="E137" s="232">
        <f>+'Ark1'!D1676</f>
        <v>4</v>
      </c>
      <c r="F137" s="232" t="str">
        <f t="shared" si="92"/>
        <v>Apr</v>
      </c>
      <c r="G137" s="232">
        <f>+'Ark1'!Q1676</f>
        <v>0</v>
      </c>
      <c r="H137" s="335">
        <f>+'Ark1'!R1676</f>
        <v>0</v>
      </c>
      <c r="I137" s="233" t="str">
        <f>+IF(H137=0,"",'Ark1'!AG1676)</f>
        <v/>
      </c>
      <c r="J137" s="233" t="str">
        <f>+IF(H137=0,"",'Ark1'!AH1676)</f>
        <v/>
      </c>
      <c r="K137" s="233"/>
      <c r="L137" s="96"/>
      <c r="M137" s="233"/>
      <c r="N137" s="233"/>
      <c r="O137" s="233"/>
      <c r="P137" s="234" t="str">
        <f>+IF(H137=0,"",'Ark1'!T1676)</f>
        <v/>
      </c>
      <c r="Q137" s="233" t="str">
        <f>+IF(H137=0,"",'Ark1'!U1676)</f>
        <v/>
      </c>
      <c r="R137" s="213"/>
      <c r="S137" s="235" t="str">
        <f>+IF(H137=0,"",'Ark1'!W1676)</f>
        <v/>
      </c>
      <c r="T137" s="235" t="str">
        <f>+IF(H137=0,"",'Ark1'!X1676)</f>
        <v/>
      </c>
      <c r="U137" s="235" t="str">
        <f>+IF(H137=0,"",'Ark1'!Y1676)</f>
        <v/>
      </c>
      <c r="V137" s="235" t="str">
        <f>+IF(H137=0,"",'Ark1'!Z1676)</f>
        <v/>
      </c>
      <c r="W137" s="235" t="str">
        <f>+IF(H137=0,"",'Ark1'!Z1676)</f>
        <v/>
      </c>
      <c r="X137" s="234" t="str">
        <f>+IF(H137=0,"",'Ark1'!AC1676)</f>
        <v/>
      </c>
      <c r="Y137" s="235" t="str">
        <f>+IF(H137=0,"",'Ark1'!AE1676)</f>
        <v/>
      </c>
      <c r="Z137" s="235" t="str">
        <f t="shared" si="55"/>
        <v/>
      </c>
      <c r="AA137" s="233" t="str">
        <f t="shared" si="56"/>
        <v/>
      </c>
      <c r="AB137" s="213"/>
      <c r="AC137" s="216"/>
      <c r="AE137" s="29"/>
      <c r="AF137" s="27"/>
      <c r="AG137" s="217"/>
      <c r="AH137" s="28"/>
      <c r="AL137" s="28"/>
    </row>
    <row r="138" spans="1:68" ht="15" customHeight="1">
      <c r="A138" s="213"/>
      <c r="B138" s="236">
        <f>+'Ark1'!C1677</f>
        <v>2023</v>
      </c>
      <c r="C138" s="232">
        <f>+'Ark1'!L1677</f>
        <v>9</v>
      </c>
      <c r="D138" s="232" t="s">
        <v>35</v>
      </c>
      <c r="E138" s="232">
        <f>+'Ark1'!D1677</f>
        <v>5</v>
      </c>
      <c r="F138" s="232" t="str">
        <f t="shared" si="92"/>
        <v>Mai</v>
      </c>
      <c r="G138" s="232">
        <f>+'Ark1'!Q1677</f>
        <v>0</v>
      </c>
      <c r="H138" s="335">
        <f>+'Ark1'!R1677</f>
        <v>0</v>
      </c>
      <c r="I138" s="233" t="str">
        <f>+IF(H138=0,"",'Ark1'!AG1677)</f>
        <v/>
      </c>
      <c r="J138" s="233" t="str">
        <f>+IF(H138=0,"",'Ark1'!AH1677)</f>
        <v/>
      </c>
      <c r="K138" s="233"/>
      <c r="L138" s="96"/>
      <c r="M138" s="233"/>
      <c r="N138" s="233"/>
      <c r="O138" s="233"/>
      <c r="P138" s="234" t="str">
        <f>+IF(H138=0,"",'Ark1'!T1677)</f>
        <v/>
      </c>
      <c r="Q138" s="233" t="str">
        <f>+IF(H138=0,"",'Ark1'!U1677)</f>
        <v/>
      </c>
      <c r="R138" s="213"/>
      <c r="S138" s="235" t="str">
        <f>+IF(H138=0,"",'Ark1'!W1677)</f>
        <v/>
      </c>
      <c r="T138" s="235" t="str">
        <f>+IF(H138=0,"",'Ark1'!X1677)</f>
        <v/>
      </c>
      <c r="U138" s="235" t="str">
        <f>+IF(H138=0,"",'Ark1'!Y1677)</f>
        <v/>
      </c>
      <c r="V138" s="235" t="str">
        <f>+IF(H138=0,"",'Ark1'!Z1677)</f>
        <v/>
      </c>
      <c r="W138" s="235" t="str">
        <f>+IF(H138=0,"",'Ark1'!Z1677)</f>
        <v/>
      </c>
      <c r="X138" s="234" t="str">
        <f>+IF(H138=0,"",'Ark1'!AC1677)</f>
        <v/>
      </c>
      <c r="Y138" s="235" t="str">
        <f>+IF(H138=0,"",'Ark1'!AE1677)</f>
        <v/>
      </c>
      <c r="Z138" s="235" t="str">
        <f t="shared" si="55"/>
        <v/>
      </c>
      <c r="AA138" s="233" t="str">
        <f t="shared" si="56"/>
        <v/>
      </c>
      <c r="AB138" s="213"/>
      <c r="AC138" s="216"/>
      <c r="AE138" s="29"/>
      <c r="AF138" s="27"/>
      <c r="AG138" s="217"/>
      <c r="AH138" s="28"/>
      <c r="AL138" s="28"/>
    </row>
    <row r="139" spans="1:68" ht="15" customHeight="1">
      <c r="A139" s="213"/>
      <c r="B139" s="236">
        <f>+'Ark1'!C1678</f>
        <v>2023</v>
      </c>
      <c r="C139" s="232">
        <f>+'Ark1'!L1678</f>
        <v>9</v>
      </c>
      <c r="D139" s="232" t="s">
        <v>35</v>
      </c>
      <c r="E139" s="232">
        <f>+'Ark1'!D1678</f>
        <v>6</v>
      </c>
      <c r="F139" s="232" t="str">
        <f t="shared" si="92"/>
        <v>Jun</v>
      </c>
      <c r="G139" s="232">
        <f>+'Ark1'!Q1678</f>
        <v>0</v>
      </c>
      <c r="H139" s="335">
        <f>+'Ark1'!R1678</f>
        <v>0</v>
      </c>
      <c r="I139" s="233" t="str">
        <f>+IF(H139=0,"",'Ark1'!AG1678)</f>
        <v/>
      </c>
      <c r="J139" s="233" t="str">
        <f>+IF(H139=0,"",'Ark1'!AH1678)</f>
        <v/>
      </c>
      <c r="K139" s="233"/>
      <c r="L139" s="96"/>
      <c r="M139" s="233"/>
      <c r="N139" s="233"/>
      <c r="O139" s="233"/>
      <c r="P139" s="234" t="str">
        <f>+IF(H139=0,"",'Ark1'!T1678)</f>
        <v/>
      </c>
      <c r="Q139" s="233" t="str">
        <f>+IF(H139=0,"",'Ark1'!U1678)</f>
        <v/>
      </c>
      <c r="R139" s="213"/>
      <c r="S139" s="235" t="str">
        <f>+IF(H139=0,"",'Ark1'!W1678)</f>
        <v/>
      </c>
      <c r="T139" s="235" t="str">
        <f>+IF(H139=0,"",'Ark1'!X1678)</f>
        <v/>
      </c>
      <c r="U139" s="235" t="str">
        <f>+IF(H139=0,"",'Ark1'!Y1678)</f>
        <v/>
      </c>
      <c r="V139" s="235" t="str">
        <f>+IF(H139=0,"",'Ark1'!Z1678)</f>
        <v/>
      </c>
      <c r="W139" s="235" t="str">
        <f>+IF(H139=0,"",'Ark1'!Z1678)</f>
        <v/>
      </c>
      <c r="X139" s="234" t="str">
        <f>+IF(H139=0,"",'Ark1'!AC1678)</f>
        <v/>
      </c>
      <c r="Y139" s="235" t="str">
        <f>+IF(H139=0,"",'Ark1'!AE1678)</f>
        <v/>
      </c>
      <c r="Z139" s="235" t="str">
        <f t="shared" si="55"/>
        <v/>
      </c>
      <c r="AA139" s="233" t="str">
        <f t="shared" si="56"/>
        <v/>
      </c>
      <c r="AB139" s="213"/>
      <c r="AC139" s="216"/>
      <c r="AE139" s="29"/>
      <c r="AF139" s="27"/>
      <c r="AG139" s="217"/>
      <c r="AH139" s="28"/>
      <c r="AL139" s="28"/>
    </row>
    <row r="140" spans="1:68" ht="15" customHeight="1">
      <c r="A140" s="213"/>
      <c r="B140" s="236">
        <f>+'Ark1'!C1679</f>
        <v>2023</v>
      </c>
      <c r="C140" s="232">
        <f>+'Ark1'!L1679</f>
        <v>9</v>
      </c>
      <c r="D140" s="232" t="s">
        <v>35</v>
      </c>
      <c r="E140" s="232">
        <f>+'Ark1'!D1679</f>
        <v>7</v>
      </c>
      <c r="F140" s="232" t="str">
        <f t="shared" si="92"/>
        <v>Jul</v>
      </c>
      <c r="G140" s="232">
        <f>+'Ark1'!Q1679</f>
        <v>0</v>
      </c>
      <c r="H140" s="335">
        <f>+'Ark1'!R1679</f>
        <v>0</v>
      </c>
      <c r="I140" s="233" t="str">
        <f>+IF(H140=0,"",'Ark1'!AG1679)</f>
        <v/>
      </c>
      <c r="J140" s="233" t="str">
        <f>+IF(H140=0,"",'Ark1'!AH1679)</f>
        <v/>
      </c>
      <c r="K140" s="233"/>
      <c r="L140" s="96"/>
      <c r="M140" s="233"/>
      <c r="N140" s="233"/>
      <c r="O140" s="233"/>
      <c r="P140" s="234" t="str">
        <f>+IF(H140=0,"",'Ark1'!T1679)</f>
        <v/>
      </c>
      <c r="Q140" s="233" t="str">
        <f>+IF(H140=0,"",'Ark1'!U1679)</f>
        <v/>
      </c>
      <c r="R140" s="213"/>
      <c r="S140" s="235" t="str">
        <f>+IF(H140=0,"",'Ark1'!W1679)</f>
        <v/>
      </c>
      <c r="T140" s="235" t="str">
        <f>+IF(H140=0,"",'Ark1'!X1679)</f>
        <v/>
      </c>
      <c r="U140" s="235" t="str">
        <f>+IF(H140=0,"",'Ark1'!Y1679)</f>
        <v/>
      </c>
      <c r="V140" s="235" t="str">
        <f>+IF(H140=0,"",'Ark1'!Z1679)</f>
        <v/>
      </c>
      <c r="W140" s="235" t="str">
        <f>+IF(H140=0,"",'Ark1'!Z1679)</f>
        <v/>
      </c>
      <c r="X140" s="234" t="str">
        <f>+IF(H140=0,"",'Ark1'!AC1679)</f>
        <v/>
      </c>
      <c r="Y140" s="235" t="str">
        <f>+IF(H140=0,"",'Ark1'!AE1679)</f>
        <v/>
      </c>
      <c r="Z140" s="235" t="str">
        <f t="shared" si="55"/>
        <v/>
      </c>
      <c r="AA140" s="233" t="str">
        <f t="shared" si="56"/>
        <v/>
      </c>
      <c r="AB140" s="213"/>
      <c r="AC140" s="216"/>
      <c r="AE140" s="29"/>
      <c r="AF140" s="27"/>
      <c r="AG140" s="217"/>
      <c r="AH140" s="28"/>
      <c r="AL140" s="28"/>
    </row>
    <row r="141" spans="1:68" ht="15" customHeight="1">
      <c r="A141" s="213"/>
      <c r="B141" s="236">
        <f>+'Ark1'!C1680</f>
        <v>2023</v>
      </c>
      <c r="C141" s="232">
        <f>+'Ark1'!L1680</f>
        <v>9</v>
      </c>
      <c r="D141" s="232" t="s">
        <v>35</v>
      </c>
      <c r="E141" s="232">
        <f>+'Ark1'!D1680</f>
        <v>8</v>
      </c>
      <c r="F141" s="232" t="str">
        <f t="shared" si="92"/>
        <v>Aug</v>
      </c>
      <c r="G141" s="232">
        <f>+'Ark1'!Q1680</f>
        <v>0</v>
      </c>
      <c r="H141" s="335">
        <f>+'Ark1'!R1680</f>
        <v>0</v>
      </c>
      <c r="I141" s="233" t="str">
        <f>+IF(H141=0,"",'Ark1'!AG1680)</f>
        <v/>
      </c>
      <c r="J141" s="233" t="str">
        <f>+IF(H141=0,"",'Ark1'!AH1680)</f>
        <v/>
      </c>
      <c r="K141" s="233"/>
      <c r="L141" s="96"/>
      <c r="M141" s="233"/>
      <c r="N141" s="233"/>
      <c r="O141" s="233"/>
      <c r="P141" s="234" t="str">
        <f>+IF(H141=0,"",'Ark1'!T1680)</f>
        <v/>
      </c>
      <c r="Q141" s="233" t="str">
        <f>+IF(H141=0,"",'Ark1'!U1680)</f>
        <v/>
      </c>
      <c r="R141" s="213"/>
      <c r="S141" s="235" t="str">
        <f>+IF(H141=0,"",'Ark1'!W1680)</f>
        <v/>
      </c>
      <c r="T141" s="235" t="str">
        <f>+IF(H141=0,"",'Ark1'!X1680)</f>
        <v/>
      </c>
      <c r="U141" s="235" t="str">
        <f>+IF(H141=0,"",'Ark1'!Y1680)</f>
        <v/>
      </c>
      <c r="V141" s="235" t="str">
        <f>+IF(H141=0,"",'Ark1'!Z1680)</f>
        <v/>
      </c>
      <c r="W141" s="235" t="str">
        <f>+IF(H141=0,"",'Ark1'!Z1680)</f>
        <v/>
      </c>
      <c r="X141" s="234" t="str">
        <f>+IF(H141=0,"",'Ark1'!AC1680)</f>
        <v/>
      </c>
      <c r="Y141" s="235" t="str">
        <f>+IF(H141=0,"",'Ark1'!AE1680)</f>
        <v/>
      </c>
      <c r="Z141" s="235" t="str">
        <f t="shared" si="55"/>
        <v/>
      </c>
      <c r="AA141" s="233" t="str">
        <f t="shared" si="56"/>
        <v/>
      </c>
      <c r="AB141" s="213"/>
      <c r="AC141" s="216"/>
      <c r="AE141" s="29"/>
      <c r="AF141" s="27"/>
      <c r="AG141" s="217"/>
      <c r="AH141" s="28"/>
      <c r="AL141" s="28"/>
    </row>
    <row r="142" spans="1:68" ht="15" customHeight="1">
      <c r="A142" s="213"/>
      <c r="B142" s="236">
        <f>+'Ark1'!C1681</f>
        <v>2023</v>
      </c>
      <c r="C142" s="232">
        <f>+'Ark1'!L1681</f>
        <v>9</v>
      </c>
      <c r="D142" s="232" t="s">
        <v>35</v>
      </c>
      <c r="E142" s="232">
        <f>+'Ark1'!D1681</f>
        <v>9</v>
      </c>
      <c r="F142" s="232" t="str">
        <f t="shared" si="92"/>
        <v>Sep</v>
      </c>
      <c r="G142" s="232">
        <f>+'Ark1'!Q1681</f>
        <v>0</v>
      </c>
      <c r="H142" s="335">
        <f>+'Ark1'!R1681</f>
        <v>0</v>
      </c>
      <c r="I142" s="233" t="str">
        <f>+IF(H142=0,"",'Ark1'!AG1681)</f>
        <v/>
      </c>
      <c r="J142" s="233" t="str">
        <f>+IF(H142=0,"",'Ark1'!AH1681)</f>
        <v/>
      </c>
      <c r="K142" s="233"/>
      <c r="L142" s="96"/>
      <c r="M142" s="233"/>
      <c r="N142" s="233"/>
      <c r="O142" s="233"/>
      <c r="P142" s="234" t="str">
        <f>+IF(H142=0,"",'Ark1'!T1681)</f>
        <v/>
      </c>
      <c r="Q142" s="233" t="str">
        <f>+IF(H142=0,"",'Ark1'!U1681)</f>
        <v/>
      </c>
      <c r="R142" s="213"/>
      <c r="S142" s="235" t="str">
        <f>+IF(H142=0,"",'Ark1'!W1681)</f>
        <v/>
      </c>
      <c r="T142" s="235" t="str">
        <f>+IF(H142=0,"",'Ark1'!X1681)</f>
        <v/>
      </c>
      <c r="U142" s="235" t="str">
        <f>+IF(H142=0,"",'Ark1'!Y1681)</f>
        <v/>
      </c>
      <c r="V142" s="235" t="str">
        <f>+IF(H142=0,"",'Ark1'!Z1681)</f>
        <v/>
      </c>
      <c r="W142" s="235" t="str">
        <f>+IF(H142=0,"",'Ark1'!Z1681)</f>
        <v/>
      </c>
      <c r="X142" s="234" t="str">
        <f>+IF(H142=0,"",'Ark1'!AC1681)</f>
        <v/>
      </c>
      <c r="Y142" s="235" t="str">
        <f>+IF(H142=0,"",'Ark1'!AE1681)</f>
        <v/>
      </c>
      <c r="Z142" s="235" t="str">
        <f t="shared" si="55"/>
        <v/>
      </c>
      <c r="AA142" s="233" t="str">
        <f t="shared" si="56"/>
        <v/>
      </c>
      <c r="AB142" s="213"/>
      <c r="AC142" s="216"/>
      <c r="AE142" s="29"/>
      <c r="AF142" s="27"/>
      <c r="AG142" s="217"/>
      <c r="AH142" s="28"/>
      <c r="AL142" s="28"/>
    </row>
    <row r="143" spans="1:68" ht="15" customHeight="1">
      <c r="A143" s="213"/>
      <c r="B143" s="236">
        <f>+'Ark1'!C1682</f>
        <v>2023</v>
      </c>
      <c r="C143" s="232">
        <f>+'Ark1'!L1682</f>
        <v>9</v>
      </c>
      <c r="D143" s="232" t="s">
        <v>35</v>
      </c>
      <c r="E143" s="232">
        <f>+'Ark1'!D1682</f>
        <v>10</v>
      </c>
      <c r="F143" s="232" t="str">
        <f t="shared" si="92"/>
        <v>Okt</v>
      </c>
      <c r="G143" s="232">
        <f>+'Ark1'!Q1682</f>
        <v>0</v>
      </c>
      <c r="H143" s="335">
        <f>+'Ark1'!R1682</f>
        <v>0</v>
      </c>
      <c r="I143" s="233" t="str">
        <f>+IF(H143=0,"",'Ark1'!AG1682)</f>
        <v/>
      </c>
      <c r="J143" s="233" t="str">
        <f>+IF(H143=0,"",'Ark1'!AH1682)</f>
        <v/>
      </c>
      <c r="K143" s="233"/>
      <c r="L143" s="96"/>
      <c r="M143" s="233"/>
      <c r="N143" s="233"/>
      <c r="O143" s="233"/>
      <c r="P143" s="234" t="str">
        <f>+IF(H143=0,"",'Ark1'!T1682)</f>
        <v/>
      </c>
      <c r="Q143" s="233" t="str">
        <f>+IF(H143=0,"",'Ark1'!U1682)</f>
        <v/>
      </c>
      <c r="R143" s="213"/>
      <c r="S143" s="235" t="str">
        <f>+IF(H143=0,"",'Ark1'!W1682)</f>
        <v/>
      </c>
      <c r="T143" s="235" t="str">
        <f>+IF(H143=0,"",'Ark1'!X1682)</f>
        <v/>
      </c>
      <c r="U143" s="235" t="str">
        <f>+IF(H143=0,"",'Ark1'!Y1682)</f>
        <v/>
      </c>
      <c r="V143" s="235" t="str">
        <f>+IF(H143=0,"",'Ark1'!Z1682)</f>
        <v/>
      </c>
      <c r="W143" s="235" t="str">
        <f>+IF(H143=0,"",'Ark1'!Z1682)</f>
        <v/>
      </c>
      <c r="X143" s="234" t="str">
        <f>+IF(H143=0,"",'Ark1'!AC1682)</f>
        <v/>
      </c>
      <c r="Y143" s="235" t="str">
        <f>+IF(H143=0,"",'Ark1'!AE1682)</f>
        <v/>
      </c>
      <c r="Z143" s="235" t="str">
        <f t="shared" si="55"/>
        <v/>
      </c>
      <c r="AA143" s="233" t="str">
        <f t="shared" si="56"/>
        <v/>
      </c>
      <c r="AB143" s="213"/>
      <c r="AC143" s="216"/>
      <c r="AE143" s="29"/>
      <c r="AF143" s="27"/>
      <c r="AG143" s="217"/>
      <c r="AH143" s="28"/>
      <c r="AL143" s="28"/>
    </row>
    <row r="144" spans="1:68" ht="15" customHeight="1">
      <c r="A144" s="213"/>
      <c r="B144" s="236">
        <f>+'Ark1'!C1683</f>
        <v>2023</v>
      </c>
      <c r="C144" s="232">
        <f>+'Ark1'!L1683</f>
        <v>9</v>
      </c>
      <c r="D144" s="232" t="s">
        <v>35</v>
      </c>
      <c r="E144" s="232">
        <f>+'Ark1'!D1683</f>
        <v>11</v>
      </c>
      <c r="F144" s="232" t="str">
        <f t="shared" si="92"/>
        <v>Nov</v>
      </c>
      <c r="G144" s="232">
        <f>+'Ark1'!Q1683</f>
        <v>0</v>
      </c>
      <c r="H144" s="335">
        <f>+'Ark1'!R1683</f>
        <v>0</v>
      </c>
      <c r="I144" s="233" t="str">
        <f>+IF(H144=0,"",'Ark1'!AG1683)</f>
        <v/>
      </c>
      <c r="J144" s="233" t="str">
        <f>+IF(H144=0,"",'Ark1'!AH1683)</f>
        <v/>
      </c>
      <c r="K144" s="233"/>
      <c r="L144" s="96"/>
      <c r="M144" s="233"/>
      <c r="N144" s="233"/>
      <c r="O144" s="233"/>
      <c r="P144" s="234" t="str">
        <f>+IF(H144=0,"",'Ark1'!T1683)</f>
        <v/>
      </c>
      <c r="Q144" s="233" t="str">
        <f>+IF(H144=0,"",'Ark1'!U1683)</f>
        <v/>
      </c>
      <c r="R144" s="213"/>
      <c r="S144" s="235" t="str">
        <f>+IF(H144=0,"",'Ark1'!W1683)</f>
        <v/>
      </c>
      <c r="T144" s="235" t="str">
        <f>+IF(H144=0,"",'Ark1'!X1683)</f>
        <v/>
      </c>
      <c r="U144" s="235" t="str">
        <f>+IF(H144=0,"",'Ark1'!Y1683)</f>
        <v/>
      </c>
      <c r="V144" s="235" t="str">
        <f>+IF(H144=0,"",'Ark1'!Z1683)</f>
        <v/>
      </c>
      <c r="W144" s="235" t="str">
        <f>+IF(H144=0,"",'Ark1'!Z1683)</f>
        <v/>
      </c>
      <c r="X144" s="234" t="str">
        <f>+IF(H144=0,"",'Ark1'!AC1683)</f>
        <v/>
      </c>
      <c r="Y144" s="235" t="str">
        <f>+IF(H144=0,"",'Ark1'!AE1683)</f>
        <v/>
      </c>
      <c r="Z144" s="235" t="str">
        <f t="shared" si="55"/>
        <v/>
      </c>
      <c r="AA144" s="233" t="str">
        <f t="shared" si="56"/>
        <v/>
      </c>
      <c r="AB144" s="213"/>
      <c r="AC144" s="216"/>
      <c r="AE144" s="29"/>
      <c r="AF144" s="27"/>
      <c r="AG144" s="217"/>
      <c r="AH144" s="28"/>
      <c r="AL144" s="28"/>
    </row>
    <row r="145" spans="1:68" ht="15" customHeight="1">
      <c r="A145" s="213"/>
      <c r="B145" s="236">
        <f>+'Ark1'!C1684</f>
        <v>2023</v>
      </c>
      <c r="C145" s="232">
        <f>+'Ark1'!L1684</f>
        <v>9</v>
      </c>
      <c r="D145" s="232" t="s">
        <v>35</v>
      </c>
      <c r="E145" s="232">
        <f>+'Ark1'!D1684</f>
        <v>12</v>
      </c>
      <c r="F145" s="232" t="str">
        <f t="shared" si="92"/>
        <v>Des</v>
      </c>
      <c r="G145" s="232">
        <f>+'Ark1'!Q1684</f>
        <v>0</v>
      </c>
      <c r="H145" s="335">
        <f>+'Ark1'!R1684</f>
        <v>0</v>
      </c>
      <c r="I145" s="233" t="str">
        <f>+IF(H145=0,"",'Ark1'!AG1684)</f>
        <v/>
      </c>
      <c r="J145" s="233" t="str">
        <f>+IF(H145=0,"",'Ark1'!AH1684)</f>
        <v/>
      </c>
      <c r="K145" s="233"/>
      <c r="L145" s="96"/>
      <c r="M145" s="233"/>
      <c r="N145" s="233"/>
      <c r="O145" s="233"/>
      <c r="P145" s="234" t="str">
        <f>+IF(H145=0,"",'Ark1'!T1684)</f>
        <v/>
      </c>
      <c r="Q145" s="233" t="str">
        <f>+IF(H145=0,"",'Ark1'!U1684)</f>
        <v/>
      </c>
      <c r="R145" s="213"/>
      <c r="S145" s="235" t="str">
        <f>+IF(H145=0,"",'Ark1'!W1684)</f>
        <v/>
      </c>
      <c r="T145" s="235" t="str">
        <f>+IF(H145=0,"",'Ark1'!X1684)</f>
        <v/>
      </c>
      <c r="U145" s="235" t="str">
        <f>+IF(H145=0,"",'Ark1'!Y1684)</f>
        <v/>
      </c>
      <c r="V145" s="235" t="str">
        <f>+IF(H145=0,"",'Ark1'!Z1684)</f>
        <v/>
      </c>
      <c r="W145" s="235" t="str">
        <f>+IF(H145=0,"",'Ark1'!Z1684)</f>
        <v/>
      </c>
      <c r="X145" s="234" t="str">
        <f>+IF(H145=0,"",'Ark1'!AC1684)</f>
        <v/>
      </c>
      <c r="Y145" s="235" t="str">
        <f>+IF(H145=0,"",'Ark1'!AE1684)</f>
        <v/>
      </c>
      <c r="Z145" s="235" t="str">
        <f t="shared" si="55"/>
        <v/>
      </c>
      <c r="AA145" s="233" t="str">
        <f t="shared" si="56"/>
        <v/>
      </c>
      <c r="AB145" s="213"/>
      <c r="AC145" s="216"/>
      <c r="AE145" s="29"/>
      <c r="AF145" s="27"/>
      <c r="AG145" s="217"/>
      <c r="AH145" s="28"/>
      <c r="AL145" s="28"/>
    </row>
    <row r="146" spans="1:68" ht="15" customHeight="1">
      <c r="A146" s="213"/>
      <c r="B146" s="213"/>
      <c r="C146" s="213"/>
      <c r="D146" s="213"/>
      <c r="E146" s="213"/>
      <c r="F146" s="213"/>
      <c r="G146" s="213"/>
      <c r="H146" s="329"/>
      <c r="I146" s="214"/>
      <c r="J146" s="214"/>
      <c r="K146" s="214"/>
      <c r="L146" s="96"/>
      <c r="M146" s="214"/>
      <c r="N146" s="214"/>
      <c r="O146" s="214"/>
      <c r="P146" s="213"/>
      <c r="Q146" s="213"/>
      <c r="R146" s="213"/>
      <c r="S146" s="215"/>
      <c r="T146" s="215"/>
      <c r="U146" s="215"/>
      <c r="V146" s="215"/>
      <c r="W146" s="215"/>
      <c r="X146" s="213"/>
      <c r="Y146" s="215"/>
      <c r="Z146" s="215"/>
      <c r="AA146" s="214"/>
      <c r="AB146" s="213"/>
      <c r="AC146" s="216"/>
      <c r="AE146" s="29"/>
      <c r="AF146" s="27"/>
      <c r="AG146" s="217"/>
      <c r="AH146" s="28"/>
      <c r="AL146" s="28"/>
      <c r="BD146" s="228"/>
    </row>
    <row r="147" spans="1:68" ht="15" customHeight="1">
      <c r="A147" s="213"/>
      <c r="B147" s="213"/>
      <c r="C147" s="230" t="s">
        <v>0</v>
      </c>
      <c r="D147" s="213"/>
      <c r="E147" s="270" t="str">
        <f>+D149</f>
        <v>U-</v>
      </c>
      <c r="F147" s="230" t="s">
        <v>581</v>
      </c>
      <c r="G147" s="213"/>
      <c r="H147" s="332">
        <f>SUM(H149:H160)</f>
        <v>0</v>
      </c>
      <c r="I147" s="214"/>
      <c r="J147" s="214"/>
      <c r="K147" s="214"/>
      <c r="L147" s="96"/>
      <c r="M147" s="214"/>
      <c r="N147" s="214"/>
      <c r="O147" s="214"/>
      <c r="P147" s="213"/>
      <c r="Q147" s="263">
        <f>+Klasse!O103</f>
        <v>11.535103674063304</v>
      </c>
      <c r="R147" s="213"/>
      <c r="S147" s="215"/>
      <c r="T147" s="215"/>
      <c r="U147" s="215"/>
      <c r="V147" s="215"/>
      <c r="W147" s="215"/>
      <c r="X147" s="213"/>
      <c r="Y147" s="215"/>
      <c r="Z147" s="217">
        <f>+Klasse!O103/Klasse!C103</f>
        <v>3.8450345580211014</v>
      </c>
      <c r="AA147" s="214"/>
      <c r="AB147" s="213"/>
      <c r="AC147" s="216"/>
      <c r="AE147" s="29"/>
      <c r="AF147" s="27"/>
      <c r="AG147" s="217"/>
      <c r="AH147" s="28"/>
      <c r="AL147" s="28"/>
      <c r="BD147" s="228"/>
    </row>
    <row r="148" spans="1:68" ht="15" customHeight="1">
      <c r="A148" s="213"/>
      <c r="B148" s="213"/>
      <c r="C148" s="213"/>
      <c r="D148" s="213"/>
      <c r="E148" s="213"/>
      <c r="F148" s="213"/>
      <c r="G148" s="213"/>
      <c r="H148" s="329"/>
      <c r="I148" s="214"/>
      <c r="J148" s="214"/>
      <c r="K148" s="214"/>
      <c r="L148" s="96"/>
      <c r="M148" s="214"/>
      <c r="N148" s="214"/>
      <c r="O148" s="214"/>
      <c r="P148" s="213"/>
      <c r="Q148" s="213"/>
      <c r="R148" s="213"/>
      <c r="S148" s="215"/>
      <c r="T148" s="215"/>
      <c r="U148" s="215"/>
      <c r="V148" s="215"/>
      <c r="W148" s="215"/>
      <c r="X148" s="213"/>
      <c r="Y148" s="215"/>
      <c r="Z148" s="215"/>
      <c r="AA148" s="215"/>
      <c r="AB148" s="215"/>
      <c r="AC148" s="216"/>
      <c r="AE148" s="29"/>
      <c r="AF148" s="27"/>
      <c r="AG148" s="217"/>
      <c r="AH148" s="28"/>
      <c r="AL148" s="28"/>
      <c r="BD148" s="228">
        <f>1+BD145</f>
        <v>1</v>
      </c>
      <c r="BE148" s="28">
        <v>20.659867330016564</v>
      </c>
      <c r="BF148" s="28">
        <f t="shared" ref="BF148" si="93">+BE148</f>
        <v>20.659867330016564</v>
      </c>
      <c r="BG148" s="28">
        <f t="shared" ref="BG148" si="94">+BF148</f>
        <v>20.659867330016564</v>
      </c>
      <c r="BH148" s="28">
        <f t="shared" ref="BH148" si="95">+BG148</f>
        <v>20.659867330016564</v>
      </c>
      <c r="BI148" s="28">
        <f t="shared" ref="BI148" si="96">+BH148</f>
        <v>20.659867330016564</v>
      </c>
      <c r="BJ148" s="28">
        <f t="shared" ref="BJ148" si="97">+BI148</f>
        <v>20.659867330016564</v>
      </c>
      <c r="BK148" s="28">
        <f t="shared" ref="BK148" si="98">+BJ148</f>
        <v>20.659867330016564</v>
      </c>
      <c r="BL148" s="28">
        <f t="shared" ref="BL148" si="99">+BK148</f>
        <v>20.659867330016564</v>
      </c>
      <c r="BM148" s="28">
        <f t="shared" ref="BM148" si="100">+BL148</f>
        <v>20.659867330016564</v>
      </c>
      <c r="BN148" s="28">
        <f t="shared" ref="BN148" si="101">+BM148</f>
        <v>20.659867330016564</v>
      </c>
      <c r="BO148" s="28">
        <f t="shared" ref="BO148" si="102">+BN148</f>
        <v>20.659867330016564</v>
      </c>
      <c r="BP148" s="28">
        <f t="shared" ref="BP148" si="103">+BO148</f>
        <v>20.659867330016564</v>
      </c>
    </row>
    <row r="149" spans="1:68" ht="15" customHeight="1">
      <c r="A149" s="213"/>
      <c r="B149" s="236">
        <f>+'Ark1'!C1685</f>
        <v>2023</v>
      </c>
      <c r="C149" s="28">
        <f>+'Ark1'!L1685</f>
        <v>10</v>
      </c>
      <c r="D149" s="28" t="s">
        <v>36</v>
      </c>
      <c r="E149" s="28">
        <f>+'Ark1'!D1685</f>
        <v>1</v>
      </c>
      <c r="F149" s="28" t="str">
        <f t="shared" ref="F149:F160" si="104">+F134</f>
        <v>Jan</v>
      </c>
      <c r="G149" s="28">
        <f>+'Ark1'!Q1685</f>
        <v>0</v>
      </c>
      <c r="H149" s="336">
        <f>+'Ark1'!R1685</f>
        <v>0</v>
      </c>
      <c r="I149" s="29" t="str">
        <f>+IF(H149=0,"",'Ark1'!AG1685)</f>
        <v/>
      </c>
      <c r="J149" s="29" t="str">
        <f>+IF(H149=0,"",'Ark1'!AH1685)</f>
        <v/>
      </c>
      <c r="L149" s="96"/>
      <c r="P149" s="27" t="str">
        <f>+IF(H149=0,"",'Ark1'!T1685)</f>
        <v/>
      </c>
      <c r="Q149" s="29" t="str">
        <f>+IF(H149=0,"",'Ark1'!U1685)</f>
        <v/>
      </c>
      <c r="R149" s="213"/>
      <c r="S149" s="34" t="str">
        <f>+IF(H149=0,"",'Ark1'!W1685)</f>
        <v/>
      </c>
      <c r="T149" s="34" t="str">
        <f>+IF(H149=0,"",'Ark1'!X1685)</f>
        <v/>
      </c>
      <c r="U149" s="34" t="str">
        <f>+IF(H149=0,"",'Ark1'!Y1685)</f>
        <v/>
      </c>
      <c r="V149" s="34" t="str">
        <f>+IF(H149=0,"",'Ark1'!Z1685)</f>
        <v/>
      </c>
      <c r="W149" s="34" t="str">
        <f>+IF(H149=0,"",'Ark1'!Z1685)</f>
        <v/>
      </c>
      <c r="X149" s="27" t="str">
        <f>+IF(H149=0,"",'Ark1'!AC1685)</f>
        <v/>
      </c>
      <c r="Y149" s="34" t="str">
        <f>+IF(H149=0,"",'Ark1'!AE1685)</f>
        <v/>
      </c>
      <c r="Z149" s="34" t="str">
        <f t="shared" si="55"/>
        <v/>
      </c>
      <c r="AA149" s="29" t="str">
        <f t="shared" si="56"/>
        <v/>
      </c>
      <c r="AB149" s="213"/>
      <c r="AC149" s="216"/>
      <c r="AE149" s="29"/>
      <c r="AF149" s="27"/>
      <c r="AG149" s="217"/>
      <c r="AH149" s="28"/>
      <c r="AL149" s="28"/>
    </row>
    <row r="150" spans="1:68" ht="15" customHeight="1">
      <c r="A150" s="213"/>
      <c r="B150" s="236">
        <f>+'Ark1'!C1686</f>
        <v>2023</v>
      </c>
      <c r="C150" s="28">
        <f>+'Ark1'!L1686</f>
        <v>10</v>
      </c>
      <c r="D150" s="28" t="s">
        <v>36</v>
      </c>
      <c r="E150" s="28">
        <f>+'Ark1'!D1686</f>
        <v>2</v>
      </c>
      <c r="F150" s="28" t="str">
        <f t="shared" si="104"/>
        <v>Feb</v>
      </c>
      <c r="G150" s="28">
        <f>+'Ark1'!Q1686</f>
        <v>0</v>
      </c>
      <c r="H150" s="336">
        <f>+'Ark1'!R1686</f>
        <v>0</v>
      </c>
      <c r="I150" s="29" t="str">
        <f>+IF(H150=0,"",'Ark1'!AG1686)</f>
        <v/>
      </c>
      <c r="J150" s="29" t="str">
        <f>+IF(H150=0,"",'Ark1'!AH1686)</f>
        <v/>
      </c>
      <c r="L150" s="96"/>
      <c r="P150" s="27" t="str">
        <f>+IF(H150=0,"",'Ark1'!T1686)</f>
        <v/>
      </c>
      <c r="Q150" s="29" t="str">
        <f>+IF(H150=0,"",'Ark1'!U1686)</f>
        <v/>
      </c>
      <c r="R150" s="213"/>
      <c r="S150" s="34" t="str">
        <f>+IF(H150=0,"",'Ark1'!W1686)</f>
        <v/>
      </c>
      <c r="T150" s="34" t="str">
        <f>+IF(H150=0,"",'Ark1'!X1686)</f>
        <v/>
      </c>
      <c r="U150" s="34" t="str">
        <f>+IF(H150=0,"",'Ark1'!Y1686)</f>
        <v/>
      </c>
      <c r="V150" s="34" t="str">
        <f>+IF(H150=0,"",'Ark1'!Z1686)</f>
        <v/>
      </c>
      <c r="W150" s="34" t="str">
        <f>+IF(H150=0,"",'Ark1'!Z1686)</f>
        <v/>
      </c>
      <c r="X150" s="27" t="str">
        <f>+IF(H150=0,"",'Ark1'!AC1686)</f>
        <v/>
      </c>
      <c r="Y150" s="34" t="str">
        <f>+IF(H150=0,"",'Ark1'!AE1686)</f>
        <v/>
      </c>
      <c r="Z150" s="34" t="str">
        <f t="shared" si="55"/>
        <v/>
      </c>
      <c r="AA150" s="29" t="str">
        <f t="shared" si="56"/>
        <v/>
      </c>
      <c r="AB150" s="213"/>
      <c r="AC150" s="27"/>
      <c r="AE150" s="29"/>
      <c r="AF150" s="27"/>
      <c r="AG150" s="28"/>
      <c r="AH150" s="28"/>
      <c r="AL150" s="28"/>
    </row>
    <row r="151" spans="1:68" ht="15" customHeight="1">
      <c r="A151" s="213"/>
      <c r="B151" s="236">
        <f>+'Ark1'!C1687</f>
        <v>2023</v>
      </c>
      <c r="C151" s="28">
        <f>+'Ark1'!L1687</f>
        <v>10</v>
      </c>
      <c r="D151" s="28" t="s">
        <v>36</v>
      </c>
      <c r="E151" s="28">
        <f>+'Ark1'!D1687</f>
        <v>3</v>
      </c>
      <c r="F151" s="28" t="str">
        <f t="shared" si="104"/>
        <v>Mar</v>
      </c>
      <c r="G151" s="28">
        <f>+'Ark1'!Q1687</f>
        <v>0</v>
      </c>
      <c r="H151" s="336">
        <f>+'Ark1'!R1687</f>
        <v>0</v>
      </c>
      <c r="I151" s="29" t="str">
        <f>+IF(H151=0,"",'Ark1'!AG1687)</f>
        <v/>
      </c>
      <c r="J151" s="29" t="str">
        <f>+IF(H151=0,"",'Ark1'!AH1687)</f>
        <v/>
      </c>
      <c r="L151" s="96"/>
      <c r="P151" s="27" t="str">
        <f>+IF(H151=0,"",'Ark1'!T1687)</f>
        <v/>
      </c>
      <c r="Q151" s="29" t="str">
        <f>+IF(H151=0,"",'Ark1'!U1687)</f>
        <v/>
      </c>
      <c r="R151" s="213"/>
      <c r="S151" s="34" t="str">
        <f>+IF(H151=0,"",'Ark1'!W1687)</f>
        <v/>
      </c>
      <c r="T151" s="34" t="str">
        <f>+IF(H151=0,"",'Ark1'!X1687)</f>
        <v/>
      </c>
      <c r="U151" s="34" t="str">
        <f>+IF(H151=0,"",'Ark1'!Y1687)</f>
        <v/>
      </c>
      <c r="V151" s="34" t="str">
        <f>+IF(H151=0,"",'Ark1'!Z1687)</f>
        <v/>
      </c>
      <c r="W151" s="34" t="str">
        <f>+IF(H151=0,"",'Ark1'!Z1687)</f>
        <v/>
      </c>
      <c r="X151" s="27" t="str">
        <f>+IF(H151=0,"",'Ark1'!AC1687)</f>
        <v/>
      </c>
      <c r="Y151" s="34" t="str">
        <f>+IF(H151=0,"",'Ark1'!AE1687)</f>
        <v/>
      </c>
      <c r="Z151" s="34" t="str">
        <f t="shared" si="55"/>
        <v/>
      </c>
      <c r="AA151" s="29" t="str">
        <f t="shared" si="56"/>
        <v/>
      </c>
      <c r="AB151" s="213"/>
      <c r="AC151" s="217"/>
      <c r="AE151" s="29"/>
      <c r="AF151" s="27"/>
      <c r="AG151" s="217"/>
      <c r="AH151" s="28"/>
      <c r="AL151" s="28"/>
    </row>
    <row r="152" spans="1:68" ht="15" customHeight="1">
      <c r="A152" s="213"/>
      <c r="B152" s="236">
        <f>+'Ark1'!C1688</f>
        <v>2023</v>
      </c>
      <c r="C152" s="28">
        <f>+'Ark1'!L1688</f>
        <v>10</v>
      </c>
      <c r="D152" s="28" t="s">
        <v>36</v>
      </c>
      <c r="E152" s="28">
        <f>+'Ark1'!D1688</f>
        <v>4</v>
      </c>
      <c r="F152" s="28" t="str">
        <f t="shared" si="104"/>
        <v>Apr</v>
      </c>
      <c r="G152" s="28">
        <f>+'Ark1'!Q1688</f>
        <v>0</v>
      </c>
      <c r="H152" s="336">
        <f>+'Ark1'!R1688</f>
        <v>0</v>
      </c>
      <c r="I152" s="29" t="str">
        <f>+IF(H152=0,"",'Ark1'!AG1688)</f>
        <v/>
      </c>
      <c r="J152" s="29" t="str">
        <f>+IF(H152=0,"",'Ark1'!AH1688)</f>
        <v/>
      </c>
      <c r="L152" s="96"/>
      <c r="P152" s="27" t="str">
        <f>+IF(H152=0,"",'Ark1'!T1688)</f>
        <v/>
      </c>
      <c r="Q152" s="29" t="str">
        <f>+IF(H152=0,"",'Ark1'!U1688)</f>
        <v/>
      </c>
      <c r="R152" s="213"/>
      <c r="S152" s="34" t="str">
        <f>+IF(H152=0,"",'Ark1'!W1688)</f>
        <v/>
      </c>
      <c r="T152" s="34" t="str">
        <f>+IF(H152=0,"",'Ark1'!X1688)</f>
        <v/>
      </c>
      <c r="U152" s="34" t="str">
        <f>+IF(H152=0,"",'Ark1'!Y1688)</f>
        <v/>
      </c>
      <c r="V152" s="34" t="str">
        <f>+IF(H152=0,"",'Ark1'!Z1688)</f>
        <v/>
      </c>
      <c r="W152" s="34" t="str">
        <f>+IF(H152=0,"",'Ark1'!Z1688)</f>
        <v/>
      </c>
      <c r="X152" s="27" t="str">
        <f>+IF(H152=0,"",'Ark1'!AC1688)</f>
        <v/>
      </c>
      <c r="Y152" s="34" t="str">
        <f>+IF(H152=0,"",'Ark1'!AE1688)</f>
        <v/>
      </c>
      <c r="Z152" s="34" t="str">
        <f t="shared" si="55"/>
        <v/>
      </c>
      <c r="AA152" s="29" t="str">
        <f t="shared" si="56"/>
        <v/>
      </c>
      <c r="AB152" s="213"/>
      <c r="AC152" s="27"/>
      <c r="AE152" s="29"/>
      <c r="AF152" s="27"/>
      <c r="AG152" s="28"/>
      <c r="AH152" s="28"/>
      <c r="AL152" s="28"/>
    </row>
    <row r="153" spans="1:68" ht="15" customHeight="1">
      <c r="A153" s="213"/>
      <c r="B153" s="236">
        <f>+'Ark1'!C1689</f>
        <v>2023</v>
      </c>
      <c r="C153" s="28">
        <f>+'Ark1'!L1689</f>
        <v>10</v>
      </c>
      <c r="D153" s="28" t="s">
        <v>36</v>
      </c>
      <c r="E153" s="28">
        <f>+'Ark1'!D1689</f>
        <v>5</v>
      </c>
      <c r="F153" s="28" t="str">
        <f t="shared" si="104"/>
        <v>Mai</v>
      </c>
      <c r="G153" s="28">
        <f>+'Ark1'!Q1689</f>
        <v>0</v>
      </c>
      <c r="H153" s="336">
        <f>+'Ark1'!R1689</f>
        <v>0</v>
      </c>
      <c r="I153" s="29" t="str">
        <f>+IF(H153=0,"",'Ark1'!AG1689)</f>
        <v/>
      </c>
      <c r="J153" s="29" t="str">
        <f>+IF(H153=0,"",'Ark1'!AH1689)</f>
        <v/>
      </c>
      <c r="L153" s="96"/>
      <c r="O153" s="214"/>
      <c r="P153" s="27" t="str">
        <f>+IF(H153=0,"",'Ark1'!T1689)</f>
        <v/>
      </c>
      <c r="Q153" s="29" t="str">
        <f>+IF(H153=0,"",'Ark1'!U1689)</f>
        <v/>
      </c>
      <c r="R153" s="213"/>
      <c r="S153" s="34" t="str">
        <f>+IF(H153=0,"",'Ark1'!W1689)</f>
        <v/>
      </c>
      <c r="T153" s="34" t="str">
        <f>+IF(H153=0,"",'Ark1'!X1689)</f>
        <v/>
      </c>
      <c r="U153" s="34" t="str">
        <f>+IF(H153=0,"",'Ark1'!Y1689)</f>
        <v/>
      </c>
      <c r="V153" s="34" t="str">
        <f>+IF(H153=0,"",'Ark1'!Z1689)</f>
        <v/>
      </c>
      <c r="W153" s="34" t="str">
        <f>+IF(H153=0,"",'Ark1'!Z1689)</f>
        <v/>
      </c>
      <c r="X153" s="27" t="str">
        <f>+IF(H153=0,"",'Ark1'!AC1689)</f>
        <v/>
      </c>
      <c r="Y153" s="34" t="str">
        <f>+IF(H153=0,"",'Ark1'!AE1689)</f>
        <v/>
      </c>
      <c r="Z153" s="34" t="str">
        <f t="shared" si="55"/>
        <v/>
      </c>
      <c r="AA153" s="29" t="str">
        <f t="shared" si="56"/>
        <v/>
      </c>
      <c r="AB153" s="213"/>
      <c r="AC153" s="27"/>
      <c r="AE153" s="29"/>
      <c r="AF153" s="27"/>
      <c r="AG153" s="28"/>
      <c r="AH153" s="28"/>
      <c r="AL153" s="28"/>
    </row>
    <row r="154" spans="1:68" ht="15" customHeight="1">
      <c r="A154" s="213"/>
      <c r="B154" s="236">
        <f>+'Ark1'!C1690</f>
        <v>2023</v>
      </c>
      <c r="C154" s="28">
        <f>+'Ark1'!L1690</f>
        <v>10</v>
      </c>
      <c r="D154" s="28" t="s">
        <v>36</v>
      </c>
      <c r="E154" s="28">
        <f>+'Ark1'!D1690</f>
        <v>6</v>
      </c>
      <c r="F154" s="28" t="str">
        <f t="shared" si="104"/>
        <v>Jun</v>
      </c>
      <c r="G154" s="28">
        <f>+'Ark1'!Q1690</f>
        <v>0</v>
      </c>
      <c r="H154" s="336">
        <f>+'Ark1'!R1690</f>
        <v>0</v>
      </c>
      <c r="I154" s="29" t="str">
        <f>+IF(H154=0,"",'Ark1'!AG1690)</f>
        <v/>
      </c>
      <c r="J154" s="29" t="str">
        <f>+IF(H154=0,"",'Ark1'!AH1690)</f>
        <v/>
      </c>
      <c r="L154" s="96"/>
      <c r="O154" s="214"/>
      <c r="P154" s="27" t="str">
        <f>+IF(H154=0,"",'Ark1'!T1690)</f>
        <v/>
      </c>
      <c r="Q154" s="29" t="str">
        <f>+IF(H154=0,"",'Ark1'!U1690)</f>
        <v/>
      </c>
      <c r="R154" s="213"/>
      <c r="S154" s="34" t="str">
        <f>+IF(H154=0,"",'Ark1'!W1690)</f>
        <v/>
      </c>
      <c r="T154" s="34" t="str">
        <f>+IF(H154=0,"",'Ark1'!X1690)</f>
        <v/>
      </c>
      <c r="U154" s="34" t="str">
        <f>+IF(H154=0,"",'Ark1'!Y1690)</f>
        <v/>
      </c>
      <c r="V154" s="34" t="str">
        <f>+IF(H154=0,"",'Ark1'!Z1690)</f>
        <v/>
      </c>
      <c r="W154" s="34" t="str">
        <f>+IF(H154=0,"",'Ark1'!Z1690)</f>
        <v/>
      </c>
      <c r="X154" s="27" t="str">
        <f>+IF(H154=0,"",'Ark1'!AC1690)</f>
        <v/>
      </c>
      <c r="Y154" s="34" t="str">
        <f>+IF(H154=0,"",'Ark1'!AE1690)</f>
        <v/>
      </c>
      <c r="Z154" s="34" t="str">
        <f t="shared" si="55"/>
        <v/>
      </c>
      <c r="AA154" s="29" t="str">
        <f t="shared" si="56"/>
        <v/>
      </c>
      <c r="AB154" s="213"/>
      <c r="AC154" s="236"/>
      <c r="AE154" s="29"/>
      <c r="AF154" s="27"/>
      <c r="AG154" s="236"/>
      <c r="AH154" s="28"/>
      <c r="AL154" s="28"/>
    </row>
    <row r="155" spans="1:68" ht="15" customHeight="1">
      <c r="A155" s="213"/>
      <c r="B155" s="236">
        <f>+'Ark1'!C1691</f>
        <v>2023</v>
      </c>
      <c r="C155" s="28">
        <f>+'Ark1'!L1691</f>
        <v>10</v>
      </c>
      <c r="D155" s="28" t="s">
        <v>36</v>
      </c>
      <c r="E155" s="28">
        <f>+'Ark1'!D1691</f>
        <v>7</v>
      </c>
      <c r="F155" s="28" t="str">
        <f t="shared" si="104"/>
        <v>Jul</v>
      </c>
      <c r="G155" s="28">
        <f>+'Ark1'!Q1691</f>
        <v>0</v>
      </c>
      <c r="H155" s="336">
        <f>+'Ark1'!R1691</f>
        <v>0</v>
      </c>
      <c r="I155" s="29" t="str">
        <f>+IF(H155=0,"",'Ark1'!AG1691)</f>
        <v/>
      </c>
      <c r="J155" s="29" t="str">
        <f>+IF(H155=0,"",'Ark1'!AH1691)</f>
        <v/>
      </c>
      <c r="L155" s="96"/>
      <c r="O155" s="214"/>
      <c r="P155" s="27" t="str">
        <f>+IF(H155=0,"",'Ark1'!T1691)</f>
        <v/>
      </c>
      <c r="Q155" s="29" t="str">
        <f>+IF(H155=0,"",'Ark1'!U1691)</f>
        <v/>
      </c>
      <c r="R155" s="213"/>
      <c r="S155" s="34" t="str">
        <f>+IF(H155=0,"",'Ark1'!W1691)</f>
        <v/>
      </c>
      <c r="T155" s="34" t="str">
        <f>+IF(H155=0,"",'Ark1'!X1691)</f>
        <v/>
      </c>
      <c r="U155" s="34" t="str">
        <f>+IF(H155=0,"",'Ark1'!Y1691)</f>
        <v/>
      </c>
      <c r="V155" s="34" t="str">
        <f>+IF(H155=0,"",'Ark1'!Z1691)</f>
        <v/>
      </c>
      <c r="W155" s="34" t="str">
        <f>+IF(H155=0,"",'Ark1'!Z1691)</f>
        <v/>
      </c>
      <c r="X155" s="27" t="str">
        <f>+IF(H155=0,"",'Ark1'!AC1691)</f>
        <v/>
      </c>
      <c r="Y155" s="34" t="str">
        <f>+IF(H155=0,"",'Ark1'!AE1691)</f>
        <v/>
      </c>
      <c r="Z155" s="34" t="str">
        <f t="shared" si="55"/>
        <v/>
      </c>
      <c r="AA155" s="29" t="str">
        <f t="shared" si="56"/>
        <v/>
      </c>
      <c r="AB155" s="213"/>
      <c r="AC155" s="216"/>
      <c r="AE155" s="29"/>
      <c r="AF155" s="27"/>
      <c r="AG155" s="216"/>
      <c r="AH155" s="28"/>
      <c r="AL155" s="28"/>
    </row>
    <row r="156" spans="1:68" ht="15" customHeight="1">
      <c r="A156" s="213"/>
      <c r="B156" s="236">
        <f>+'Ark1'!C1692</f>
        <v>2023</v>
      </c>
      <c r="C156" s="28">
        <f>+'Ark1'!L1692</f>
        <v>10</v>
      </c>
      <c r="D156" s="28" t="s">
        <v>36</v>
      </c>
      <c r="E156" s="28">
        <f>+'Ark1'!D1692</f>
        <v>8</v>
      </c>
      <c r="F156" s="28" t="str">
        <f t="shared" si="104"/>
        <v>Aug</v>
      </c>
      <c r="G156" s="28">
        <f>+'Ark1'!Q1692</f>
        <v>0</v>
      </c>
      <c r="H156" s="336">
        <f>+'Ark1'!R1692</f>
        <v>0</v>
      </c>
      <c r="I156" s="29" t="str">
        <f>+IF(H156=0,"",'Ark1'!AG1692)</f>
        <v/>
      </c>
      <c r="J156" s="29" t="str">
        <f>+IF(H156=0,"",'Ark1'!AH1692)</f>
        <v/>
      </c>
      <c r="L156" s="96"/>
      <c r="O156" s="214"/>
      <c r="P156" s="27" t="str">
        <f>+IF(H156=0,"",'Ark1'!T1692)</f>
        <v/>
      </c>
      <c r="Q156" s="29" t="str">
        <f>+IF(H156=0,"",'Ark1'!U1692)</f>
        <v/>
      </c>
      <c r="R156" s="213"/>
      <c r="S156" s="34" t="str">
        <f>+IF(H156=0,"",'Ark1'!W1692)</f>
        <v/>
      </c>
      <c r="T156" s="34" t="str">
        <f>+IF(H156=0,"",'Ark1'!X1692)</f>
        <v/>
      </c>
      <c r="U156" s="34" t="str">
        <f>+IF(H156=0,"",'Ark1'!Y1692)</f>
        <v/>
      </c>
      <c r="V156" s="34" t="str">
        <f>+IF(H156=0,"",'Ark1'!Z1692)</f>
        <v/>
      </c>
      <c r="W156" s="34" t="str">
        <f>+IF(H156=0,"",'Ark1'!Z1692)</f>
        <v/>
      </c>
      <c r="X156" s="27" t="str">
        <f>+IF(H156=0,"",'Ark1'!AC1692)</f>
        <v/>
      </c>
      <c r="Y156" s="34" t="str">
        <f>+IF(H156=0,"",'Ark1'!AE1692)</f>
        <v/>
      </c>
      <c r="Z156" s="34" t="str">
        <f t="shared" si="55"/>
        <v/>
      </c>
      <c r="AA156" s="29" t="str">
        <f t="shared" si="56"/>
        <v/>
      </c>
      <c r="AB156" s="213"/>
      <c r="AC156" s="216"/>
      <c r="AE156" s="29"/>
      <c r="AF156" s="27"/>
      <c r="AG156" s="217"/>
      <c r="AH156" s="28"/>
      <c r="AL156" s="28"/>
    </row>
    <row r="157" spans="1:68" ht="15" customHeight="1">
      <c r="A157" s="213"/>
      <c r="B157" s="236">
        <f>+'Ark1'!C1693</f>
        <v>2023</v>
      </c>
      <c r="C157" s="28">
        <f>+'Ark1'!L1693</f>
        <v>10</v>
      </c>
      <c r="D157" s="28" t="s">
        <v>36</v>
      </c>
      <c r="E157" s="28">
        <f>+'Ark1'!D1693</f>
        <v>9</v>
      </c>
      <c r="F157" s="28" t="str">
        <f t="shared" si="104"/>
        <v>Sep</v>
      </c>
      <c r="G157" s="28">
        <f>+'Ark1'!Q1693</f>
        <v>0</v>
      </c>
      <c r="H157" s="336">
        <f>+'Ark1'!R1693</f>
        <v>0</v>
      </c>
      <c r="I157" s="29" t="str">
        <f>+IF(H157=0,"",'Ark1'!AG1693)</f>
        <v/>
      </c>
      <c r="J157" s="29" t="str">
        <f>+IF(H157=0,"",'Ark1'!AH1693)</f>
        <v/>
      </c>
      <c r="L157" s="96"/>
      <c r="O157" s="214"/>
      <c r="P157" s="27" t="str">
        <f>+IF(H157=0,"",'Ark1'!T1693)</f>
        <v/>
      </c>
      <c r="Q157" s="29" t="str">
        <f>+IF(H157=0,"",'Ark1'!U1693)</f>
        <v/>
      </c>
      <c r="R157" s="213"/>
      <c r="S157" s="34" t="str">
        <f>+IF(H157=0,"",'Ark1'!W1693)</f>
        <v/>
      </c>
      <c r="T157" s="34" t="str">
        <f>+IF(H157=0,"",'Ark1'!X1693)</f>
        <v/>
      </c>
      <c r="U157" s="34" t="str">
        <f>+IF(H157=0,"",'Ark1'!Y1693)</f>
        <v/>
      </c>
      <c r="V157" s="34" t="str">
        <f>+IF(H157=0,"",'Ark1'!Z1693)</f>
        <v/>
      </c>
      <c r="W157" s="34" t="str">
        <f>+IF(H157=0,"",'Ark1'!Z1693)</f>
        <v/>
      </c>
      <c r="X157" s="27" t="str">
        <f>+IF(H157=0,"",'Ark1'!AC1693)</f>
        <v/>
      </c>
      <c r="Y157" s="34" t="str">
        <f>+IF(H157=0,"",'Ark1'!AE1693)</f>
        <v/>
      </c>
      <c r="Z157" s="34" t="str">
        <f t="shared" si="55"/>
        <v/>
      </c>
      <c r="AA157" s="29" t="str">
        <f t="shared" si="56"/>
        <v/>
      </c>
      <c r="AB157" s="213"/>
      <c r="AC157" s="216"/>
      <c r="AE157" s="29"/>
      <c r="AF157" s="27"/>
      <c r="AG157" s="217"/>
      <c r="AH157" s="28"/>
      <c r="AL157" s="28"/>
    </row>
    <row r="158" spans="1:68" ht="15" customHeight="1">
      <c r="A158" s="213"/>
      <c r="B158" s="236">
        <f>+'Ark1'!C1694</f>
        <v>2023</v>
      </c>
      <c r="C158" s="28">
        <f>+'Ark1'!L1694</f>
        <v>10</v>
      </c>
      <c r="D158" s="28" t="s">
        <v>36</v>
      </c>
      <c r="E158" s="28">
        <f>+'Ark1'!D1694</f>
        <v>10</v>
      </c>
      <c r="F158" s="28" t="str">
        <f t="shared" si="104"/>
        <v>Okt</v>
      </c>
      <c r="G158" s="28">
        <f>+'Ark1'!Q1694</f>
        <v>0</v>
      </c>
      <c r="H158" s="336">
        <f>+'Ark1'!R1694</f>
        <v>0</v>
      </c>
      <c r="I158" s="29" t="str">
        <f>+IF(H158=0,"",'Ark1'!AG1694)</f>
        <v/>
      </c>
      <c r="J158" s="29" t="str">
        <f>+IF(H158=0,"",'Ark1'!AH1694)</f>
        <v/>
      </c>
      <c r="L158" s="96"/>
      <c r="O158" s="214"/>
      <c r="P158" s="27" t="str">
        <f>+IF(H158=0,"",'Ark1'!T1694)</f>
        <v/>
      </c>
      <c r="Q158" s="29" t="str">
        <f>+IF(H158=0,"",'Ark1'!U1694)</f>
        <v/>
      </c>
      <c r="R158" s="213"/>
      <c r="S158" s="34" t="str">
        <f>+IF(H158=0,"",'Ark1'!W1694)</f>
        <v/>
      </c>
      <c r="T158" s="34" t="str">
        <f>+IF(H158=0,"",'Ark1'!X1694)</f>
        <v/>
      </c>
      <c r="U158" s="34" t="str">
        <f>+IF(H158=0,"",'Ark1'!Y1694)</f>
        <v/>
      </c>
      <c r="V158" s="34" t="str">
        <f>+IF(H158=0,"",'Ark1'!Z1694)</f>
        <v/>
      </c>
      <c r="W158" s="34" t="str">
        <f>+IF(H158=0,"",'Ark1'!Z1694)</f>
        <v/>
      </c>
      <c r="X158" s="27" t="str">
        <f>+IF(H158=0,"",'Ark1'!AC1694)</f>
        <v/>
      </c>
      <c r="Y158" s="34" t="str">
        <f>+IF(H158=0,"",'Ark1'!AE1694)</f>
        <v/>
      </c>
      <c r="Z158" s="34" t="str">
        <f t="shared" si="55"/>
        <v/>
      </c>
      <c r="AA158" s="29" t="str">
        <f t="shared" si="56"/>
        <v/>
      </c>
      <c r="AB158" s="213"/>
      <c r="AC158" s="216"/>
      <c r="AE158" s="29"/>
      <c r="AF158" s="27"/>
      <c r="AG158" s="217"/>
      <c r="AH158" s="28"/>
      <c r="AL158" s="28"/>
    </row>
    <row r="159" spans="1:68" ht="15" customHeight="1">
      <c r="A159" s="213"/>
      <c r="B159" s="236">
        <f>+'Ark1'!C1695</f>
        <v>2023</v>
      </c>
      <c r="C159" s="28">
        <f>+'Ark1'!L1695</f>
        <v>10</v>
      </c>
      <c r="D159" s="28" t="s">
        <v>36</v>
      </c>
      <c r="E159" s="28">
        <f>+'Ark1'!D1695</f>
        <v>11</v>
      </c>
      <c r="F159" s="28" t="str">
        <f t="shared" si="104"/>
        <v>Nov</v>
      </c>
      <c r="G159" s="28">
        <f>+'Ark1'!Q1695</f>
        <v>0</v>
      </c>
      <c r="H159" s="336">
        <f>+'Ark1'!R1695</f>
        <v>0</v>
      </c>
      <c r="I159" s="29" t="str">
        <f>+IF(H159=0,"",'Ark1'!AG1695)</f>
        <v/>
      </c>
      <c r="J159" s="29" t="str">
        <f>+IF(H159=0,"",'Ark1'!AH1695)</f>
        <v/>
      </c>
      <c r="L159" s="96"/>
      <c r="O159" s="214"/>
      <c r="P159" s="27" t="str">
        <f>+IF(H159=0,"",'Ark1'!T1695)</f>
        <v/>
      </c>
      <c r="Q159" s="29" t="str">
        <f>+IF(H159=0,"",'Ark1'!U1695)</f>
        <v/>
      </c>
      <c r="R159" s="213"/>
      <c r="S159" s="34" t="str">
        <f>+IF(H159=0,"",'Ark1'!W1695)</f>
        <v/>
      </c>
      <c r="T159" s="34" t="str">
        <f>+IF(H159=0,"",'Ark1'!X1695)</f>
        <v/>
      </c>
      <c r="U159" s="34" t="str">
        <f>+IF(H159=0,"",'Ark1'!Y1695)</f>
        <v/>
      </c>
      <c r="V159" s="34" t="str">
        <f>+IF(H159=0,"",'Ark1'!Z1695)</f>
        <v/>
      </c>
      <c r="W159" s="34" t="str">
        <f>+IF(H159=0,"",'Ark1'!Z1695)</f>
        <v/>
      </c>
      <c r="X159" s="27" t="str">
        <f>+IF(H159=0,"",'Ark1'!AC1695)</f>
        <v/>
      </c>
      <c r="Y159" s="34" t="str">
        <f>+IF(H159=0,"",'Ark1'!AE1695)</f>
        <v/>
      </c>
      <c r="Z159" s="34" t="str">
        <f t="shared" si="55"/>
        <v/>
      </c>
      <c r="AA159" s="29" t="str">
        <f t="shared" si="56"/>
        <v/>
      </c>
      <c r="AB159" s="213"/>
      <c r="AC159" s="216"/>
      <c r="AE159" s="29"/>
      <c r="AF159" s="27"/>
      <c r="AG159" s="217"/>
      <c r="AH159" s="28"/>
      <c r="AL159" s="28"/>
    </row>
    <row r="160" spans="1:68" ht="15" customHeight="1">
      <c r="A160" s="213"/>
      <c r="B160" s="236">
        <f>+'Ark1'!C1696</f>
        <v>2023</v>
      </c>
      <c r="C160" s="28">
        <f>+'Ark1'!L1696</f>
        <v>10</v>
      </c>
      <c r="D160" s="28" t="s">
        <v>36</v>
      </c>
      <c r="E160" s="28">
        <f>+'Ark1'!D1696</f>
        <v>12</v>
      </c>
      <c r="F160" s="28" t="str">
        <f t="shared" si="104"/>
        <v>Des</v>
      </c>
      <c r="G160" s="28">
        <f>+'Ark1'!Q1696</f>
        <v>0</v>
      </c>
      <c r="H160" s="336">
        <f>+'Ark1'!R1696</f>
        <v>0</v>
      </c>
      <c r="I160" s="29" t="str">
        <f>+IF(H160=0,"",'Ark1'!AG1696)</f>
        <v/>
      </c>
      <c r="J160" s="29" t="str">
        <f>+IF(H160=0,"",'Ark1'!AH1696)</f>
        <v/>
      </c>
      <c r="L160" s="96"/>
      <c r="O160" s="214"/>
      <c r="P160" s="27" t="str">
        <f>+IF(H160=0,"",'Ark1'!T1696)</f>
        <v/>
      </c>
      <c r="Q160" s="29" t="str">
        <f>+IF(H160=0,"",'Ark1'!U1696)</f>
        <v/>
      </c>
      <c r="R160" s="213"/>
      <c r="S160" s="34" t="str">
        <f>+IF(H160=0,"",'Ark1'!W1696)</f>
        <v/>
      </c>
      <c r="T160" s="34" t="str">
        <f>+IF(H160=0,"",'Ark1'!X1696)</f>
        <v/>
      </c>
      <c r="U160" s="34" t="str">
        <f>+IF(H160=0,"",'Ark1'!Y1696)</f>
        <v/>
      </c>
      <c r="V160" s="34" t="str">
        <f>+IF(H160=0,"",'Ark1'!Z1696)</f>
        <v/>
      </c>
      <c r="W160" s="34" t="str">
        <f>+IF(H160=0,"",'Ark1'!Z1696)</f>
        <v/>
      </c>
      <c r="X160" s="27" t="str">
        <f>+IF(H160=0,"",'Ark1'!AC1696)</f>
        <v/>
      </c>
      <c r="Y160" s="34" t="str">
        <f>+IF(H160=0,"",'Ark1'!AE1696)</f>
        <v/>
      </c>
      <c r="Z160" s="34" t="str">
        <f t="shared" si="55"/>
        <v/>
      </c>
      <c r="AA160" s="29" t="str">
        <f t="shared" si="56"/>
        <v/>
      </c>
      <c r="AB160" s="213"/>
      <c r="AC160" s="216"/>
      <c r="AE160" s="29"/>
      <c r="AF160" s="27"/>
      <c r="AG160" s="217"/>
      <c r="AH160" s="28"/>
      <c r="AL160" s="28"/>
    </row>
    <row r="161" spans="1:68" ht="15" customHeight="1">
      <c r="A161" s="213"/>
      <c r="B161" s="213"/>
      <c r="C161" s="213"/>
      <c r="D161" s="213"/>
      <c r="E161" s="213"/>
      <c r="F161" s="213"/>
      <c r="G161" s="213"/>
      <c r="H161" s="329"/>
      <c r="I161" s="214"/>
      <c r="J161" s="214"/>
      <c r="K161" s="214"/>
      <c r="L161" s="96"/>
      <c r="M161" s="214"/>
      <c r="N161" s="214"/>
      <c r="O161" s="214"/>
      <c r="P161" s="213"/>
      <c r="Q161" s="213"/>
      <c r="R161" s="213"/>
      <c r="S161" s="215"/>
      <c r="T161" s="215"/>
      <c r="U161" s="215"/>
      <c r="V161" s="215"/>
      <c r="W161" s="215"/>
      <c r="X161" s="213"/>
      <c r="Y161" s="215"/>
      <c r="Z161" s="215"/>
      <c r="AA161" s="214"/>
      <c r="AB161" s="213"/>
      <c r="AC161" s="216"/>
      <c r="AE161" s="29"/>
      <c r="AF161" s="27"/>
      <c r="AG161" s="217"/>
      <c r="AH161" s="28"/>
      <c r="AL161" s="28"/>
      <c r="BD161" s="228"/>
    </row>
    <row r="162" spans="1:68" ht="15" customHeight="1">
      <c r="A162" s="213"/>
      <c r="B162" s="213"/>
      <c r="C162" s="230" t="s">
        <v>0</v>
      </c>
      <c r="D162" s="213"/>
      <c r="E162" s="270" t="str">
        <f>+D164</f>
        <v>U</v>
      </c>
      <c r="F162" s="230" t="s">
        <v>581</v>
      </c>
      <c r="G162" s="213"/>
      <c r="H162" s="332">
        <f>SUM(H164:H175)</f>
        <v>143</v>
      </c>
      <c r="I162" s="214"/>
      <c r="J162" s="214"/>
      <c r="K162" s="214"/>
      <c r="L162" s="96"/>
      <c r="M162" s="214"/>
      <c r="N162" s="214"/>
      <c r="O162" s="214"/>
      <c r="P162" s="213"/>
      <c r="Q162" s="263">
        <f>+Klasse!O121</f>
        <v>13.555861822086989</v>
      </c>
      <c r="R162" s="213"/>
      <c r="S162" s="215"/>
      <c r="T162" s="215"/>
      <c r="U162" s="215"/>
      <c r="V162" s="215"/>
      <c r="W162" s="215"/>
      <c r="X162" s="213"/>
      <c r="Y162" s="215"/>
      <c r="Z162" s="217">
        <f>+Klasse!O121/Klasse!C121</f>
        <v>2.2593103036811648</v>
      </c>
      <c r="AA162" s="214"/>
      <c r="AB162" s="213"/>
      <c r="AC162" s="216"/>
      <c r="AE162" s="29"/>
      <c r="AF162" s="27"/>
      <c r="AG162" s="217"/>
      <c r="AH162" s="28"/>
      <c r="AL162" s="28"/>
      <c r="BD162" s="228"/>
    </row>
    <row r="163" spans="1:68" ht="15" customHeight="1">
      <c r="A163" s="213"/>
      <c r="B163" s="213"/>
      <c r="C163" s="213"/>
      <c r="D163" s="213"/>
      <c r="E163" s="213"/>
      <c r="F163" s="213"/>
      <c r="G163" s="213"/>
      <c r="H163" s="329"/>
      <c r="I163" s="214"/>
      <c r="J163" s="214"/>
      <c r="K163" s="214"/>
      <c r="L163" s="96"/>
      <c r="M163" s="214"/>
      <c r="N163" s="214"/>
      <c r="O163" s="214"/>
      <c r="P163" s="213"/>
      <c r="Q163" s="213"/>
      <c r="R163" s="213"/>
      <c r="S163" s="215"/>
      <c r="T163" s="215"/>
      <c r="U163" s="215"/>
      <c r="V163" s="215"/>
      <c r="W163" s="215"/>
      <c r="X163" s="213"/>
      <c r="Y163" s="215"/>
      <c r="Z163" s="215"/>
      <c r="AA163" s="215"/>
      <c r="AB163" s="215"/>
      <c r="AC163" s="216"/>
      <c r="AE163" s="29"/>
      <c r="AF163" s="27"/>
      <c r="AG163" s="217"/>
      <c r="AH163" s="28"/>
      <c r="AL163" s="28"/>
      <c r="BD163" s="228">
        <f>1+BD160</f>
        <v>1</v>
      </c>
      <c r="BE163" s="28">
        <v>20.659867330016564</v>
      </c>
      <c r="BF163" s="28">
        <f t="shared" ref="BF163" si="105">+BE163</f>
        <v>20.659867330016564</v>
      </c>
      <c r="BG163" s="28">
        <f t="shared" ref="BG163" si="106">+BF163</f>
        <v>20.659867330016564</v>
      </c>
      <c r="BH163" s="28">
        <f t="shared" ref="BH163" si="107">+BG163</f>
        <v>20.659867330016564</v>
      </c>
      <c r="BI163" s="28">
        <f t="shared" ref="BI163" si="108">+BH163</f>
        <v>20.659867330016564</v>
      </c>
      <c r="BJ163" s="28">
        <f t="shared" ref="BJ163" si="109">+BI163</f>
        <v>20.659867330016564</v>
      </c>
      <c r="BK163" s="28">
        <f t="shared" ref="BK163" si="110">+BJ163</f>
        <v>20.659867330016564</v>
      </c>
      <c r="BL163" s="28">
        <f t="shared" ref="BL163" si="111">+BK163</f>
        <v>20.659867330016564</v>
      </c>
      <c r="BM163" s="28">
        <f t="shared" ref="BM163" si="112">+BL163</f>
        <v>20.659867330016564</v>
      </c>
      <c r="BN163" s="28">
        <f t="shared" ref="BN163" si="113">+BM163</f>
        <v>20.659867330016564</v>
      </c>
      <c r="BO163" s="28">
        <f t="shared" ref="BO163" si="114">+BN163</f>
        <v>20.659867330016564</v>
      </c>
      <c r="BP163" s="28">
        <f t="shared" ref="BP163" si="115">+BO163</f>
        <v>20.659867330016564</v>
      </c>
    </row>
    <row r="164" spans="1:68" ht="15" customHeight="1">
      <c r="A164" s="213"/>
      <c r="B164" s="236">
        <f>+'Ark1'!C1697</f>
        <v>2023</v>
      </c>
      <c r="C164" s="232">
        <f>+'Ark1'!L1697</f>
        <v>11</v>
      </c>
      <c r="D164" s="243" t="s">
        <v>37</v>
      </c>
      <c r="E164" s="232">
        <f>+'Ark1'!D1697</f>
        <v>1</v>
      </c>
      <c r="F164" s="232" t="str">
        <f t="shared" ref="F164:F175" si="116">+F149</f>
        <v>Jan</v>
      </c>
      <c r="G164" s="232">
        <f>+'Ark1'!Q1697</f>
        <v>1</v>
      </c>
      <c r="H164" s="352">
        <f>+'Ark1'!R1697</f>
        <v>38</v>
      </c>
      <c r="I164" s="233">
        <f>+IF(H164=0,"",'Ark1'!AG1697)</f>
        <v>6.3273975665519897</v>
      </c>
      <c r="J164" s="233">
        <f>+IF(H164=0,"",'Ark1'!AH1697)</f>
        <v>0</v>
      </c>
      <c r="K164" s="239">
        <f>+'Ark1'!AI1697</f>
        <v>0</v>
      </c>
      <c r="L164" s="96"/>
      <c r="M164" s="263" t="str">
        <f>+IF(K164=0,"",'Ark1'!AJ1697)</f>
        <v/>
      </c>
      <c r="N164" s="263" t="str">
        <f>+IF(K164=0,"",'Ark1'!AK1697)</f>
        <v/>
      </c>
      <c r="O164" s="214"/>
      <c r="P164" s="234">
        <f>+IF(H164=0,"",'Ark1'!T1697)</f>
        <v>8.1578947368421026</v>
      </c>
      <c r="Q164" s="233">
        <f>+IF(H164=0,"",'Ark1'!U1697)</f>
        <v>23.086842105263155</v>
      </c>
      <c r="R164" s="213"/>
      <c r="S164" s="235">
        <f>+IF(H164=0,"",'Ark1'!W1697)</f>
        <v>23.684210526315795</v>
      </c>
      <c r="T164" s="235">
        <f>+IF(H164=0,"",'Ark1'!X1697)</f>
        <v>84.210526315789508</v>
      </c>
      <c r="U164" s="235">
        <f>+IF(H164=0,"",'Ark1'!Y1697)</f>
        <v>52.631578947368411</v>
      </c>
      <c r="V164" s="235">
        <f>+IF(H164=0,"",'Ark1'!Z1697)</f>
        <v>6.6606531627173551</v>
      </c>
      <c r="W164" s="235">
        <f>+IF(H164=0,"",'Ark1'!Z1697)</f>
        <v>6.6606531627173551</v>
      </c>
      <c r="X164" s="234">
        <f>+IF(H164=0,"",'Ark1'!AC1697)</f>
        <v>0</v>
      </c>
      <c r="Y164" s="235">
        <f>+IF(H164=0,"",'Ark1'!AE1697)</f>
        <v>0</v>
      </c>
      <c r="Z164" s="235">
        <f t="shared" si="55"/>
        <v>2.0988038277511958</v>
      </c>
      <c r="AA164" s="233">
        <f t="shared" si="56"/>
        <v>2.6315789473684209E-2</v>
      </c>
      <c r="AB164" s="213"/>
      <c r="AC164" s="216"/>
      <c r="AE164" s="29"/>
      <c r="AF164" s="27"/>
      <c r="AG164" s="217"/>
      <c r="AH164" s="28"/>
      <c r="AL164" s="28"/>
    </row>
    <row r="165" spans="1:68" ht="15" customHeight="1">
      <c r="A165" s="213"/>
      <c r="B165" s="236">
        <f>+'Ark1'!C1698</f>
        <v>2023</v>
      </c>
      <c r="C165" s="232">
        <f>+'Ark1'!L1698</f>
        <v>11</v>
      </c>
      <c r="D165" s="243" t="s">
        <v>37</v>
      </c>
      <c r="E165" s="232">
        <f>+'Ark1'!D1698</f>
        <v>2</v>
      </c>
      <c r="F165" s="232" t="str">
        <f t="shared" si="116"/>
        <v>Feb</v>
      </c>
      <c r="G165" s="232">
        <f>+'Ark1'!Q1698</f>
        <v>2</v>
      </c>
      <c r="H165" s="352">
        <f>+'Ark1'!R1698</f>
        <v>3</v>
      </c>
      <c r="I165" s="233">
        <f>+IF(H165=0,"",'Ark1'!AG1698)</f>
        <v>0.50769096565962013</v>
      </c>
      <c r="J165" s="233">
        <f>+IF(H165=0,"",'Ark1'!AH1698)</f>
        <v>0</v>
      </c>
      <c r="K165" s="239">
        <f>+'Ark1'!AI1698</f>
        <v>3</v>
      </c>
      <c r="L165" s="96"/>
      <c r="M165" s="263">
        <f>+IF(K165=0,"",'Ark1'!AJ1698)</f>
        <v>108.3666666666667</v>
      </c>
      <c r="N165" s="263">
        <f>+IF(K165=0,"",'Ark1'!AK1698)</f>
        <v>21.883727152473728</v>
      </c>
      <c r="O165" s="214"/>
      <c r="P165" s="234">
        <f>+IF(H165=0,"",'Ark1'!T1698)</f>
        <v>5</v>
      </c>
      <c r="Q165" s="233">
        <f>+IF(H165=0,"",'Ark1'!U1698)</f>
        <v>29.100000000000009</v>
      </c>
      <c r="R165" s="213"/>
      <c r="S165" s="235">
        <f>+IF(H165=0,"",'Ark1'!W1698)</f>
        <v>0</v>
      </c>
      <c r="T165" s="235">
        <f>+IF(H165=0,"",'Ark1'!X1698)</f>
        <v>100</v>
      </c>
      <c r="U165" s="235">
        <f>+IF(H165=0,"",'Ark1'!Y1698)</f>
        <v>66.666666666666686</v>
      </c>
      <c r="V165" s="235">
        <f>+IF(H165=0,"",'Ark1'!Z1698)</f>
        <v>9.8346326825153891</v>
      </c>
      <c r="W165" s="235">
        <f>+IF(H165=0,"",'Ark1'!Z1698)</f>
        <v>9.8346326825153891</v>
      </c>
      <c r="X165" s="234">
        <f>+IF(H165=0,"",'Ark1'!AC1698)</f>
        <v>0</v>
      </c>
      <c r="Y165" s="235">
        <f>+IF(H165=0,"",'Ark1'!AE1698)</f>
        <v>0</v>
      </c>
      <c r="Z165" s="235">
        <f t="shared" si="55"/>
        <v>2.6454545454545464</v>
      </c>
      <c r="AA165" s="233">
        <f t="shared" si="56"/>
        <v>0.66666666666666663</v>
      </c>
      <c r="AB165" s="213"/>
      <c r="AC165" s="216"/>
      <c r="AE165" s="29"/>
      <c r="AF165" s="27"/>
      <c r="AG165" s="217"/>
      <c r="AH165" s="28"/>
      <c r="AL165" s="28"/>
    </row>
    <row r="166" spans="1:68" ht="15" customHeight="1">
      <c r="A166" s="213"/>
      <c r="B166" s="236">
        <f>+'Ark1'!C1699</f>
        <v>2023</v>
      </c>
      <c r="C166" s="232">
        <f>+'Ark1'!L1699</f>
        <v>11</v>
      </c>
      <c r="D166" s="243" t="s">
        <v>37</v>
      </c>
      <c r="E166" s="232">
        <f>+'Ark1'!D1699</f>
        <v>3</v>
      </c>
      <c r="F166" s="232" t="str">
        <f t="shared" si="116"/>
        <v>Mar</v>
      </c>
      <c r="G166" s="232">
        <f>+'Ark1'!Q1699</f>
        <v>3</v>
      </c>
      <c r="H166" s="352">
        <f>+'Ark1'!R1699</f>
        <v>29</v>
      </c>
      <c r="I166" s="233">
        <f>+IF(H166=0,"",'Ark1'!AG1699)</f>
        <v>0.69763695327840325</v>
      </c>
      <c r="J166" s="233">
        <f>+IF(H166=0,"",'Ark1'!AH1699)</f>
        <v>0</v>
      </c>
      <c r="K166" s="239">
        <f>+'Ark1'!AI1699</f>
        <v>2</v>
      </c>
      <c r="L166" s="96"/>
      <c r="M166" s="263">
        <f>+IF(K166=0,"",'Ark1'!AJ1699)</f>
        <v>101.9</v>
      </c>
      <c r="N166" s="263">
        <f>+IF(K166=0,"",'Ark1'!AK1699)</f>
        <v>19.085742563250943</v>
      </c>
      <c r="O166" s="214"/>
      <c r="P166" s="234">
        <f>+IF(H166=0,"",'Ark1'!T1699)</f>
        <v>6.0344827586206886</v>
      </c>
      <c r="Q166" s="233">
        <f>+IF(H166=0,"",'Ark1'!U1699)</f>
        <v>10.303448275862063</v>
      </c>
      <c r="R166" s="213"/>
      <c r="S166" s="235">
        <f>+IF(H166=0,"",'Ark1'!W1699)</f>
        <v>0</v>
      </c>
      <c r="T166" s="235">
        <f>+IF(H166=0,"",'Ark1'!X1699)</f>
        <v>10.344827586206899</v>
      </c>
      <c r="U166" s="235">
        <f>+IF(H166=0,"",'Ark1'!Y1699)</f>
        <v>3.4482758620689653</v>
      </c>
      <c r="V166" s="235">
        <f>+IF(H166=0,"",'Ark1'!Z1699)</f>
        <v>4.5671603460613195</v>
      </c>
      <c r="W166" s="235">
        <f>+IF(H166=0,"",'Ark1'!Z1699)</f>
        <v>4.5671603460613195</v>
      </c>
      <c r="X166" s="234">
        <f>+IF(H166=0,"",'Ark1'!AC1699)</f>
        <v>0</v>
      </c>
      <c r="Y166" s="235">
        <f>+IF(H166=0,"",'Ark1'!AE1699)</f>
        <v>0</v>
      </c>
      <c r="Z166" s="235">
        <f t="shared" si="55"/>
        <v>0.93667711598746028</v>
      </c>
      <c r="AA166" s="233">
        <f t="shared" si="56"/>
        <v>0.10344827586206896</v>
      </c>
      <c r="AB166" s="213"/>
      <c r="AC166" s="216"/>
      <c r="AE166" s="29"/>
      <c r="AF166" s="27"/>
      <c r="AG166" s="217"/>
      <c r="AH166" s="28"/>
      <c r="AL166" s="28"/>
    </row>
    <row r="167" spans="1:68" ht="15" customHeight="1">
      <c r="A167" s="213"/>
      <c r="B167" s="236">
        <f>+'Ark1'!C1700</f>
        <v>2023</v>
      </c>
      <c r="C167" s="232">
        <f>+'Ark1'!L1700</f>
        <v>11</v>
      </c>
      <c r="D167" s="243" t="s">
        <v>37</v>
      </c>
      <c r="E167" s="232">
        <f>+'Ark1'!D1700</f>
        <v>4</v>
      </c>
      <c r="F167" s="232" t="str">
        <f t="shared" si="116"/>
        <v>Apr</v>
      </c>
      <c r="G167" s="232">
        <f>+'Ark1'!Q1700</f>
        <v>0</v>
      </c>
      <c r="H167" s="352">
        <f>+'Ark1'!R1700</f>
        <v>0</v>
      </c>
      <c r="I167" s="233" t="str">
        <f>+IF(H167=0,"",'Ark1'!AG1700)</f>
        <v/>
      </c>
      <c r="J167" s="233" t="str">
        <f>+IF(H167=0,"",'Ark1'!AH1700)</f>
        <v/>
      </c>
      <c r="K167" s="239">
        <f>+'Ark1'!AI1700</f>
        <v>0</v>
      </c>
      <c r="L167" s="96"/>
      <c r="M167" s="263" t="str">
        <f>+IF(K167=0,"",'Ark1'!AJ1700)</f>
        <v/>
      </c>
      <c r="N167" s="263" t="str">
        <f>+IF(K167=0,"",'Ark1'!AK1700)</f>
        <v/>
      </c>
      <c r="O167" s="214"/>
      <c r="P167" s="234" t="str">
        <f>+IF(H167=0,"",'Ark1'!T1700)</f>
        <v/>
      </c>
      <c r="Q167" s="233" t="str">
        <f>+IF(H167=0,"",'Ark1'!U1700)</f>
        <v/>
      </c>
      <c r="R167" s="213"/>
      <c r="S167" s="235" t="str">
        <f>+IF(H167=0,"",'Ark1'!W1700)</f>
        <v/>
      </c>
      <c r="T167" s="235" t="str">
        <f>+IF(H167=0,"",'Ark1'!X1700)</f>
        <v/>
      </c>
      <c r="U167" s="235" t="str">
        <f>+IF(H167=0,"",'Ark1'!Y1700)</f>
        <v/>
      </c>
      <c r="V167" s="235" t="str">
        <f>+IF(H167=0,"",'Ark1'!Z1700)</f>
        <v/>
      </c>
      <c r="W167" s="235" t="str">
        <f>+IF(H167=0,"",'Ark1'!Z1700)</f>
        <v/>
      </c>
      <c r="X167" s="234" t="str">
        <f>+IF(H167=0,"",'Ark1'!AC1700)</f>
        <v/>
      </c>
      <c r="Y167" s="235" t="str">
        <f>+IF(H167=0,"",'Ark1'!AE1700)</f>
        <v/>
      </c>
      <c r="Z167" s="235" t="str">
        <f t="shared" si="55"/>
        <v/>
      </c>
      <c r="AA167" s="233" t="str">
        <f t="shared" si="56"/>
        <v/>
      </c>
      <c r="AB167" s="213"/>
      <c r="AC167" s="216"/>
      <c r="AE167" s="29"/>
      <c r="AF167" s="27"/>
      <c r="AG167" s="217"/>
      <c r="AH167" s="28"/>
      <c r="AL167" s="28"/>
    </row>
    <row r="168" spans="1:68" ht="15" customHeight="1">
      <c r="A168" s="213"/>
      <c r="B168" s="236">
        <f>+'Ark1'!C1701</f>
        <v>2023</v>
      </c>
      <c r="C168" s="232">
        <f>+'Ark1'!L1701</f>
        <v>11</v>
      </c>
      <c r="D168" s="243" t="s">
        <v>37</v>
      </c>
      <c r="E168" s="232">
        <f>+'Ark1'!D1701</f>
        <v>5</v>
      </c>
      <c r="F168" s="232" t="str">
        <f t="shared" si="116"/>
        <v>Mai</v>
      </c>
      <c r="G168" s="232">
        <f>+'Ark1'!Q1701</f>
        <v>0</v>
      </c>
      <c r="H168" s="352">
        <f>+'Ark1'!R1701</f>
        <v>0</v>
      </c>
      <c r="I168" s="233" t="str">
        <f>+IF(H168=0,"",'Ark1'!AG1701)</f>
        <v/>
      </c>
      <c r="J168" s="233" t="str">
        <f>+IF(H168=0,"",'Ark1'!AH1701)</f>
        <v/>
      </c>
      <c r="K168" s="239">
        <f>+'Ark1'!AI1701</f>
        <v>0</v>
      </c>
      <c r="L168" s="96"/>
      <c r="M168" s="263" t="str">
        <f>+IF(K168=0,"",'Ark1'!AJ1701)</f>
        <v/>
      </c>
      <c r="N168" s="263" t="str">
        <f>+IF(K168=0,"",'Ark1'!AK1701)</f>
        <v/>
      </c>
      <c r="O168" s="214"/>
      <c r="P168" s="234" t="str">
        <f>+IF(H168=0,"",'Ark1'!T1701)</f>
        <v/>
      </c>
      <c r="Q168" s="233" t="str">
        <f>+IF(H168=0,"",'Ark1'!U1701)</f>
        <v/>
      </c>
      <c r="R168" s="213"/>
      <c r="S168" s="235" t="str">
        <f>+IF(H168=0,"",'Ark1'!W1701)</f>
        <v/>
      </c>
      <c r="T168" s="235" t="str">
        <f>+IF(H168=0,"",'Ark1'!X1701)</f>
        <v/>
      </c>
      <c r="U168" s="235" t="str">
        <f>+IF(H168=0,"",'Ark1'!Y1701)</f>
        <v/>
      </c>
      <c r="V168" s="235" t="str">
        <f>+IF(H168=0,"",'Ark1'!Z1701)</f>
        <v/>
      </c>
      <c r="W168" s="235" t="str">
        <f>+IF(H168=0,"",'Ark1'!Z1701)</f>
        <v/>
      </c>
      <c r="X168" s="234" t="str">
        <f>+IF(H168=0,"",'Ark1'!AC1701)</f>
        <v/>
      </c>
      <c r="Y168" s="235" t="str">
        <f>+IF(H168=0,"",'Ark1'!AE1701)</f>
        <v/>
      </c>
      <c r="Z168" s="235" t="str">
        <f t="shared" si="55"/>
        <v/>
      </c>
      <c r="AA168" s="233" t="str">
        <f t="shared" si="56"/>
        <v/>
      </c>
      <c r="AB168" s="213"/>
      <c r="AC168" s="216"/>
      <c r="AE168" s="29"/>
      <c r="AF168" s="27"/>
      <c r="AG168" s="217"/>
      <c r="AH168" s="28"/>
      <c r="AL168" s="28"/>
    </row>
    <row r="169" spans="1:68" ht="15" customHeight="1">
      <c r="A169" s="213"/>
      <c r="B169" s="236">
        <f>+'Ark1'!C1702</f>
        <v>2023</v>
      </c>
      <c r="C169" s="232">
        <f>+'Ark1'!L1702</f>
        <v>11</v>
      </c>
      <c r="D169" s="243" t="s">
        <v>37</v>
      </c>
      <c r="E169" s="232">
        <f>+'Ark1'!D1702</f>
        <v>6</v>
      </c>
      <c r="F169" s="232" t="str">
        <f t="shared" si="116"/>
        <v>Jun</v>
      </c>
      <c r="G169" s="232">
        <f>+'Ark1'!Q1702</f>
        <v>1</v>
      </c>
      <c r="H169" s="352">
        <f>+'Ark1'!R1702</f>
        <v>3</v>
      </c>
      <c r="I169" s="233">
        <f>+IF(H169=0,"",'Ark1'!AG1702)</f>
        <v>0.39172460573172807</v>
      </c>
      <c r="J169" s="233">
        <f>+IF(H169=0,"",'Ark1'!AH1702)</f>
        <v>0</v>
      </c>
      <c r="K169" s="239">
        <f>+'Ark1'!AI1702</f>
        <v>3</v>
      </c>
      <c r="L169" s="96"/>
      <c r="M169" s="263">
        <f>+IF(K169=0,"",'Ark1'!AJ1702)</f>
        <v>117.3</v>
      </c>
      <c r="N169" s="263">
        <f>+IF(K169=0,"",'Ark1'!AK1702)</f>
        <v>23.536538646505264</v>
      </c>
      <c r="O169" s="214"/>
      <c r="P169" s="234">
        <f>+IF(H169=0,"",'Ark1'!T1702)</f>
        <v>5</v>
      </c>
      <c r="Q169" s="233">
        <f>+IF(H169=0,"",'Ark1'!U1702)</f>
        <v>38.5</v>
      </c>
      <c r="R169" s="213"/>
      <c r="S169" s="235">
        <f>+IF(H169=0,"",'Ark1'!W1702)</f>
        <v>0</v>
      </c>
      <c r="T169" s="235">
        <f>+IF(H169=0,"",'Ark1'!X1702)</f>
        <v>100</v>
      </c>
      <c r="U169" s="235">
        <f>+IF(H169=0,"",'Ark1'!Y1702)</f>
        <v>100</v>
      </c>
      <c r="V169" s="235">
        <f>+IF(H169=0,"",'Ark1'!Z1702)</f>
        <v>7.4188947963965601</v>
      </c>
      <c r="W169" s="235">
        <f>+IF(H169=0,"",'Ark1'!Z1702)</f>
        <v>7.4188947963965601</v>
      </c>
      <c r="X169" s="234">
        <f>+IF(H169=0,"",'Ark1'!AC1702)</f>
        <v>0</v>
      </c>
      <c r="Y169" s="235">
        <f>+IF(H169=0,"",'Ark1'!AE1702)</f>
        <v>0</v>
      </c>
      <c r="Z169" s="235">
        <f t="shared" si="55"/>
        <v>3.5</v>
      </c>
      <c r="AA169" s="233">
        <f t="shared" si="56"/>
        <v>0.33333333333333331</v>
      </c>
      <c r="AB169" s="213"/>
      <c r="AC169" s="216"/>
      <c r="AE169" s="29"/>
      <c r="AF169" s="27"/>
      <c r="AG169" s="217"/>
      <c r="AH169" s="28"/>
      <c r="AL169" s="28"/>
    </row>
    <row r="170" spans="1:68" ht="15" customHeight="1">
      <c r="A170" s="213"/>
      <c r="B170" s="236">
        <f>+'Ark1'!C1703</f>
        <v>2023</v>
      </c>
      <c r="C170" s="232">
        <f>+'Ark1'!L1703</f>
        <v>11</v>
      </c>
      <c r="D170" s="243" t="s">
        <v>37</v>
      </c>
      <c r="E170" s="232">
        <f>+'Ark1'!D1703</f>
        <v>7</v>
      </c>
      <c r="F170" s="232" t="str">
        <f t="shared" si="116"/>
        <v>Jul</v>
      </c>
      <c r="G170" s="232">
        <f>+'Ark1'!Q1703</f>
        <v>0</v>
      </c>
      <c r="H170" s="352">
        <f>+'Ark1'!R1703</f>
        <v>0</v>
      </c>
      <c r="I170" s="233" t="str">
        <f>+IF(H170=0,"",'Ark1'!AG1703)</f>
        <v/>
      </c>
      <c r="J170" s="233" t="str">
        <f>+IF(H170=0,"",'Ark1'!AH1703)</f>
        <v/>
      </c>
      <c r="K170" s="239">
        <f>+'Ark1'!AI1703</f>
        <v>0</v>
      </c>
      <c r="L170" s="96"/>
      <c r="M170" s="263" t="str">
        <f>+IF(K170=0,"",'Ark1'!AJ1703)</f>
        <v/>
      </c>
      <c r="N170" s="263" t="str">
        <f>+IF(K170=0,"",'Ark1'!AK1703)</f>
        <v/>
      </c>
      <c r="O170" s="214"/>
      <c r="P170" s="234" t="str">
        <f>+IF(H170=0,"",'Ark1'!T1703)</f>
        <v/>
      </c>
      <c r="Q170" s="233" t="str">
        <f>+IF(H170=0,"",'Ark1'!U1703)</f>
        <v/>
      </c>
      <c r="R170" s="213"/>
      <c r="S170" s="235" t="str">
        <f>+IF(H170=0,"",'Ark1'!W1703)</f>
        <v/>
      </c>
      <c r="T170" s="235" t="str">
        <f>+IF(H170=0,"",'Ark1'!X1703)</f>
        <v/>
      </c>
      <c r="U170" s="235" t="str">
        <f>+IF(H170=0,"",'Ark1'!Y1703)</f>
        <v/>
      </c>
      <c r="V170" s="235" t="str">
        <f>+IF(H170=0,"",'Ark1'!Z1703)</f>
        <v/>
      </c>
      <c r="W170" s="235" t="str">
        <f>+IF(H170=0,"",'Ark1'!Z1703)</f>
        <v/>
      </c>
      <c r="X170" s="234" t="str">
        <f>+IF(H170=0,"",'Ark1'!AC1703)</f>
        <v/>
      </c>
      <c r="Y170" s="235" t="str">
        <f>+IF(H170=0,"",'Ark1'!AE1703)</f>
        <v/>
      </c>
      <c r="Z170" s="235" t="str">
        <f t="shared" si="55"/>
        <v/>
      </c>
      <c r="AA170" s="233" t="str">
        <f t="shared" si="56"/>
        <v/>
      </c>
      <c r="AB170" s="213"/>
      <c r="AC170" s="216"/>
      <c r="AE170" s="29"/>
      <c r="AF170" s="27"/>
      <c r="AG170" s="217"/>
      <c r="AH170" s="28"/>
      <c r="AL170" s="28"/>
    </row>
    <row r="171" spans="1:68" ht="15" customHeight="1">
      <c r="A171" s="213"/>
      <c r="B171" s="236">
        <f>+'Ark1'!C1704</f>
        <v>2023</v>
      </c>
      <c r="C171" s="232">
        <f>+'Ark1'!L1704</f>
        <v>11</v>
      </c>
      <c r="D171" s="243" t="s">
        <v>37</v>
      </c>
      <c r="E171" s="232">
        <f>+'Ark1'!D1704</f>
        <v>8</v>
      </c>
      <c r="F171" s="232" t="str">
        <f t="shared" si="116"/>
        <v>Aug</v>
      </c>
      <c r="G171" s="232">
        <f>+'Ark1'!Q1704</f>
        <v>2</v>
      </c>
      <c r="H171" s="352">
        <f>+'Ark1'!R1704</f>
        <v>2</v>
      </c>
      <c r="I171" s="233">
        <f>+IF(H171=0,"",'Ark1'!AG1704)</f>
        <v>0.18923112689839369</v>
      </c>
      <c r="J171" s="233">
        <f>+IF(H171=0,"",'Ark1'!AH1704)</f>
        <v>0</v>
      </c>
      <c r="K171" s="239">
        <f>+'Ark1'!AI1704</f>
        <v>1</v>
      </c>
      <c r="L171" s="96"/>
      <c r="M171" s="263">
        <f>+IF(K171=0,"",'Ark1'!AJ1704)</f>
        <v>78.5</v>
      </c>
      <c r="N171" s="263">
        <f>+IF(K171=0,"",'Ark1'!AK1704)</f>
        <v>19.432061816696223</v>
      </c>
      <c r="O171" s="214"/>
      <c r="P171" s="234">
        <f>+IF(H171=0,"",'Ark1'!T1704)</f>
        <v>5</v>
      </c>
      <c r="Q171" s="233">
        <f>+IF(H171=0,"",'Ark1'!U1704)</f>
        <v>17.5</v>
      </c>
      <c r="R171" s="213"/>
      <c r="S171" s="235">
        <f>+IF(H171=0,"",'Ark1'!W1704)</f>
        <v>0</v>
      </c>
      <c r="T171" s="235">
        <f>+IF(H171=0,"",'Ark1'!X1704)</f>
        <v>50</v>
      </c>
      <c r="U171" s="235">
        <f>+IF(H171=0,"",'Ark1'!Y1704)</f>
        <v>50</v>
      </c>
      <c r="V171" s="235">
        <f>+IF(H171=0,"",'Ark1'!Z1704)</f>
        <v>8.1000000000000068</v>
      </c>
      <c r="W171" s="235">
        <f>+IF(H171=0,"",'Ark1'!Z1704)</f>
        <v>8.1000000000000068</v>
      </c>
      <c r="X171" s="234">
        <f>+IF(H171=0,"",'Ark1'!AC1704)</f>
        <v>0</v>
      </c>
      <c r="Y171" s="235">
        <f>+IF(H171=0,"",'Ark1'!AE1704)</f>
        <v>0</v>
      </c>
      <c r="Z171" s="235">
        <f t="shared" si="55"/>
        <v>1.5909090909090908</v>
      </c>
      <c r="AA171" s="233">
        <f t="shared" si="56"/>
        <v>1</v>
      </c>
      <c r="AB171" s="213"/>
      <c r="AC171" s="216"/>
      <c r="AE171" s="29"/>
      <c r="AF171" s="27"/>
      <c r="AG171" s="217"/>
      <c r="AH171" s="28"/>
      <c r="AL171" s="28"/>
    </row>
    <row r="172" spans="1:68" ht="15" customHeight="1">
      <c r="A172" s="213"/>
      <c r="B172" s="236">
        <f>+'Ark1'!C1705</f>
        <v>2023</v>
      </c>
      <c r="C172" s="232">
        <f>+'Ark1'!L1705</f>
        <v>11</v>
      </c>
      <c r="D172" s="243" t="s">
        <v>37</v>
      </c>
      <c r="E172" s="232">
        <f>+'Ark1'!D1705</f>
        <v>9</v>
      </c>
      <c r="F172" s="232" t="str">
        <f t="shared" si="116"/>
        <v>Sep</v>
      </c>
      <c r="G172" s="232">
        <f>+'Ark1'!Q1705</f>
        <v>4</v>
      </c>
      <c r="H172" s="352">
        <f>+'Ark1'!R1705</f>
        <v>10</v>
      </c>
      <c r="I172" s="233">
        <f>+IF(H172=0,"",'Ark1'!AG1705)</f>
        <v>0.42457405866893888</v>
      </c>
      <c r="J172" s="233">
        <f>+IF(H172=0,"",'Ark1'!AH1705)</f>
        <v>20</v>
      </c>
      <c r="K172" s="239">
        <f>+'Ark1'!AI1705</f>
        <v>2</v>
      </c>
      <c r="L172" s="96"/>
      <c r="M172" s="263">
        <f>+IF(K172=0,"",'Ark1'!AJ1705)</f>
        <v>97.05</v>
      </c>
      <c r="N172" s="263">
        <f>+IF(K172=0,"",'Ark1'!AK1705)</f>
        <v>19.303953054890403</v>
      </c>
      <c r="O172" s="214"/>
      <c r="P172" s="234">
        <f>+IF(H172=0,"",'Ark1'!T1705)</f>
        <v>4.5999999999999996</v>
      </c>
      <c r="Q172" s="233">
        <f>+IF(H172=0,"",'Ark1'!U1705)</f>
        <v>14.750000000000004</v>
      </c>
      <c r="R172" s="213"/>
      <c r="S172" s="235">
        <f>+IF(H172=0,"",'Ark1'!W1705)</f>
        <v>10</v>
      </c>
      <c r="T172" s="235">
        <f>+IF(H172=0,"",'Ark1'!X1705)</f>
        <v>20</v>
      </c>
      <c r="U172" s="235">
        <f>+IF(H172=0,"",'Ark1'!Y1705)</f>
        <v>20</v>
      </c>
      <c r="V172" s="235">
        <f>+IF(H172=0,"",'Ark1'!Z1705)</f>
        <v>7.7578669748842719</v>
      </c>
      <c r="W172" s="235">
        <f>+IF(H172=0,"",'Ark1'!Z1705)</f>
        <v>7.7578669748842719</v>
      </c>
      <c r="X172" s="234">
        <f>+IF(H172=0,"",'Ark1'!AC1705)</f>
        <v>0</v>
      </c>
      <c r="Y172" s="235">
        <f>+IF(H172=0,"",'Ark1'!AE1705)</f>
        <v>0</v>
      </c>
      <c r="Z172" s="235">
        <f t="shared" ref="Z172:Z235" si="117">+IF(H172=0,"",+Q172/C172)</f>
        <v>1.3409090909090913</v>
      </c>
      <c r="AA172" s="233">
        <f t="shared" ref="AA172:AA235" si="118">+IF(H172=0,"",G172/H172)</f>
        <v>0.4</v>
      </c>
      <c r="AB172" s="213"/>
      <c r="AC172" s="216"/>
      <c r="AE172" s="29"/>
      <c r="AF172" s="27"/>
      <c r="AG172" s="217"/>
      <c r="AH172" s="28"/>
      <c r="AL172" s="28"/>
    </row>
    <row r="173" spans="1:68" ht="15" customHeight="1">
      <c r="A173" s="213"/>
      <c r="B173" s="236">
        <f>+'Ark1'!C1706</f>
        <v>2023</v>
      </c>
      <c r="C173" s="232">
        <f>+'Ark1'!L1706</f>
        <v>11</v>
      </c>
      <c r="D173" s="243" t="s">
        <v>37</v>
      </c>
      <c r="E173" s="232">
        <f>+'Ark1'!D1706</f>
        <v>10</v>
      </c>
      <c r="F173" s="232" t="str">
        <f t="shared" si="116"/>
        <v>Okt</v>
      </c>
      <c r="G173" s="232">
        <f>+'Ark1'!Q1706</f>
        <v>8</v>
      </c>
      <c r="H173" s="352">
        <f>+'Ark1'!R1706</f>
        <v>34</v>
      </c>
      <c r="I173" s="233">
        <f>+IF(H173=0,"",'Ark1'!AG1706)</f>
        <v>0.91480861778603872</v>
      </c>
      <c r="J173" s="233">
        <f>+IF(H173=0,"",'Ark1'!AH1706)</f>
        <v>2.9411764705882355</v>
      </c>
      <c r="K173" s="239">
        <f>+'Ark1'!AI1706</f>
        <v>7</v>
      </c>
      <c r="L173" s="96"/>
      <c r="M173" s="263">
        <f>+IF(K173=0,"",'Ark1'!AJ1706)</f>
        <v>96.1</v>
      </c>
      <c r="N173" s="263">
        <f>+IF(K173=0,"",'Ark1'!AK1706)</f>
        <v>18.969304209909623</v>
      </c>
      <c r="O173" s="214"/>
      <c r="P173" s="234">
        <f>+IF(H173=0,"",'Ark1'!T1706)</f>
        <v>5.2647058823529411</v>
      </c>
      <c r="Q173" s="233">
        <f>+IF(H173=0,"",'Ark1'!U1706)</f>
        <v>19.747058823529411</v>
      </c>
      <c r="R173" s="213"/>
      <c r="S173" s="235">
        <f>+IF(H173=0,"",'Ark1'!W1706)</f>
        <v>2.9411764705882355</v>
      </c>
      <c r="T173" s="235">
        <f>+IF(H173=0,"",'Ark1'!X1706)</f>
        <v>61.764705882352942</v>
      </c>
      <c r="U173" s="235">
        <f>+IF(H173=0,"",'Ark1'!Y1706)</f>
        <v>14.705882352941178</v>
      </c>
      <c r="V173" s="235">
        <f>+IF(H173=0,"",'Ark1'!Z1706)</f>
        <v>8.9043028360753684</v>
      </c>
      <c r="W173" s="235">
        <f>+IF(H173=0,"",'Ark1'!Z1706)</f>
        <v>8.9043028360753684</v>
      </c>
      <c r="X173" s="234">
        <f>+IF(H173=0,"",'Ark1'!AC1706)</f>
        <v>0</v>
      </c>
      <c r="Y173" s="235">
        <f>+IF(H173=0,"",'Ark1'!AE1706)</f>
        <v>0</v>
      </c>
      <c r="Z173" s="235">
        <f t="shared" si="117"/>
        <v>1.7951871657754011</v>
      </c>
      <c r="AA173" s="233">
        <f t="shared" si="118"/>
        <v>0.23529411764705882</v>
      </c>
      <c r="AB173" s="213"/>
      <c r="AC173" s="216"/>
      <c r="AE173" s="29"/>
      <c r="AF173" s="27"/>
      <c r="AG173" s="217"/>
      <c r="AH173" s="28"/>
      <c r="AL173" s="28"/>
    </row>
    <row r="174" spans="1:68" ht="15" customHeight="1">
      <c r="A174" s="213"/>
      <c r="B174" s="236">
        <f>+'Ark1'!C1707</f>
        <v>2023</v>
      </c>
      <c r="C174" s="232">
        <f>+'Ark1'!L1707</f>
        <v>11</v>
      </c>
      <c r="D174" s="243" t="s">
        <v>37</v>
      </c>
      <c r="E174" s="232">
        <f>+'Ark1'!D1707</f>
        <v>11</v>
      </c>
      <c r="F174" s="232" t="str">
        <f t="shared" si="116"/>
        <v>Nov</v>
      </c>
      <c r="G174" s="232">
        <f>+'Ark1'!Q1707</f>
        <v>12</v>
      </c>
      <c r="H174" s="352">
        <f>+'Ark1'!R1707</f>
        <v>23</v>
      </c>
      <c r="I174" s="233">
        <f>+IF(H174=0,"",'Ark1'!AG1707)</f>
        <v>1.3141795654001611</v>
      </c>
      <c r="J174" s="233">
        <f>+IF(H174=0,"",'Ark1'!AH1707)</f>
        <v>0</v>
      </c>
      <c r="K174" s="239">
        <f>+'Ark1'!AI1707</f>
        <v>0</v>
      </c>
      <c r="L174" s="96"/>
      <c r="M174" s="263" t="str">
        <f>+IF(K174=0,"",'Ark1'!AJ1707)</f>
        <v/>
      </c>
      <c r="N174" s="263" t="str">
        <f>+IF(K174=0,"",'Ark1'!AK1707)</f>
        <v/>
      </c>
      <c r="O174" s="214"/>
      <c r="P174" s="234">
        <f>+IF(H174=0,"",'Ark1'!T1707)</f>
        <v>7.3478260869565215</v>
      </c>
      <c r="Q174" s="233">
        <f>+IF(H174=0,"",'Ark1'!U1707)</f>
        <v>24.330434782608705</v>
      </c>
      <c r="R174" s="213"/>
      <c r="S174" s="235">
        <f>+IF(H174=0,"",'Ark1'!W1707)</f>
        <v>13.043478260869565</v>
      </c>
      <c r="T174" s="235">
        <f>+IF(H174=0,"",'Ark1'!X1707)</f>
        <v>95.652173913043484</v>
      </c>
      <c r="U174" s="235">
        <f>+IF(H174=0,"",'Ark1'!Y1707)</f>
        <v>52.173913043478258</v>
      </c>
      <c r="V174" s="235">
        <f>+IF(H174=0,"",'Ark1'!Z1707)</f>
        <v>7.308389151165728</v>
      </c>
      <c r="W174" s="235">
        <f>+IF(H174=0,"",'Ark1'!Z1707)</f>
        <v>7.308389151165728</v>
      </c>
      <c r="X174" s="234">
        <f>+IF(H174=0,"",'Ark1'!AC1707)</f>
        <v>0</v>
      </c>
      <c r="Y174" s="235">
        <f>+IF(H174=0,"",'Ark1'!AE1707)</f>
        <v>0</v>
      </c>
      <c r="Z174" s="235">
        <f t="shared" si="117"/>
        <v>2.2118577075098824</v>
      </c>
      <c r="AA174" s="233">
        <f t="shared" si="118"/>
        <v>0.52173913043478259</v>
      </c>
      <c r="AB174" s="213"/>
      <c r="AC174" s="216"/>
      <c r="AE174" s="29"/>
      <c r="AF174" s="27"/>
      <c r="AG174" s="217"/>
      <c r="AH174" s="28"/>
      <c r="AL174" s="28"/>
    </row>
    <row r="175" spans="1:68" ht="15" customHeight="1">
      <c r="A175" s="213"/>
      <c r="B175" s="236">
        <f>+'Ark1'!C1708</f>
        <v>2023</v>
      </c>
      <c r="C175" s="232">
        <f>+'Ark1'!L1708</f>
        <v>11</v>
      </c>
      <c r="D175" s="243" t="s">
        <v>37</v>
      </c>
      <c r="E175" s="232">
        <f>+'Ark1'!D1708</f>
        <v>12</v>
      </c>
      <c r="F175" s="232" t="str">
        <f t="shared" si="116"/>
        <v>Des</v>
      </c>
      <c r="G175" s="232">
        <f>+'Ark1'!Q1708</f>
        <v>1</v>
      </c>
      <c r="H175" s="352">
        <f>+'Ark1'!R1708</f>
        <v>1</v>
      </c>
      <c r="I175" s="233">
        <f>+IF(H175=0,"",'Ark1'!AG1708)</f>
        <v>0.32423834577266603</v>
      </c>
      <c r="J175" s="233">
        <f>+IF(H175=0,"",'Ark1'!AH1708)</f>
        <v>0</v>
      </c>
      <c r="K175" s="239">
        <f>+'Ark1'!AI1708</f>
        <v>0</v>
      </c>
      <c r="L175" s="96"/>
      <c r="M175" s="263" t="str">
        <f>+IF(K175=0,"",'Ark1'!AJ1708)</f>
        <v/>
      </c>
      <c r="N175" s="263" t="str">
        <f>+IF(K175=0,"",'Ark1'!AK1708)</f>
        <v/>
      </c>
      <c r="O175" s="214"/>
      <c r="P175" s="234">
        <f>+IF(H175=0,"",'Ark1'!T1708)</f>
        <v>8</v>
      </c>
      <c r="Q175" s="233">
        <f>+IF(H175=0,"",'Ark1'!U1708)</f>
        <v>26.5</v>
      </c>
      <c r="R175" s="213"/>
      <c r="S175" s="235">
        <f>+IF(H175=0,"",'Ark1'!W1708)</f>
        <v>0</v>
      </c>
      <c r="T175" s="235">
        <f>+IF(H175=0,"",'Ark1'!X1708)</f>
        <v>100</v>
      </c>
      <c r="U175" s="235">
        <f>+IF(H175=0,"",'Ark1'!Y1708)</f>
        <v>100</v>
      </c>
      <c r="V175" s="235">
        <f>+IF(H175=0,"",'Ark1'!Z1708)</f>
        <v>0</v>
      </c>
      <c r="W175" s="235">
        <f>+IF(H175=0,"",'Ark1'!Z1708)</f>
        <v>0</v>
      </c>
      <c r="X175" s="234">
        <f>+IF(H175=0,"",'Ark1'!AC1708)</f>
        <v>0</v>
      </c>
      <c r="Y175" s="235">
        <f>+IF(H175=0,"",'Ark1'!AE1708)</f>
        <v>0</v>
      </c>
      <c r="Z175" s="235">
        <f t="shared" si="117"/>
        <v>2.4090909090909092</v>
      </c>
      <c r="AA175" s="233">
        <f t="shared" si="118"/>
        <v>1</v>
      </c>
      <c r="AB175" s="213"/>
      <c r="AC175" s="216"/>
      <c r="AE175" s="29"/>
      <c r="AF175" s="27"/>
      <c r="AG175" s="217"/>
      <c r="AH175" s="28"/>
      <c r="AL175" s="28"/>
    </row>
    <row r="176" spans="1:68" ht="15" customHeight="1">
      <c r="A176" s="213"/>
      <c r="B176" s="213"/>
      <c r="C176" s="213"/>
      <c r="D176" s="213"/>
      <c r="E176" s="213"/>
      <c r="F176" s="213"/>
      <c r="G176" s="213"/>
      <c r="H176" s="329"/>
      <c r="I176" s="214"/>
      <c r="J176" s="214"/>
      <c r="K176" s="214"/>
      <c r="L176" s="96"/>
      <c r="M176" s="214"/>
      <c r="N176" s="214"/>
      <c r="O176" s="214"/>
      <c r="P176" s="213"/>
      <c r="Q176" s="213"/>
      <c r="R176" s="213"/>
      <c r="S176" s="215"/>
      <c r="T176" s="215"/>
      <c r="U176" s="215"/>
      <c r="V176" s="215"/>
      <c r="W176" s="215"/>
      <c r="X176" s="213"/>
      <c r="Y176" s="215"/>
      <c r="Z176" s="215"/>
      <c r="AA176" s="214"/>
      <c r="AB176" s="213"/>
      <c r="AC176" s="216"/>
      <c r="AE176" s="29"/>
      <c r="AF176" s="27"/>
      <c r="AG176" s="217"/>
      <c r="AH176" s="28"/>
      <c r="AL176" s="28"/>
      <c r="BD176" s="228"/>
    </row>
    <row r="177" spans="1:68" ht="15" customHeight="1">
      <c r="A177" s="213"/>
      <c r="B177" s="213"/>
      <c r="C177" s="230" t="s">
        <v>0</v>
      </c>
      <c r="D177" s="213"/>
      <c r="E177" s="270" t="str">
        <f>+D179</f>
        <v>U+</v>
      </c>
      <c r="F177" s="230" t="s">
        <v>581</v>
      </c>
      <c r="G177" s="213"/>
      <c r="H177" s="332">
        <f>SUM(H179:H190)</f>
        <v>0</v>
      </c>
      <c r="I177" s="214"/>
      <c r="J177" s="214"/>
      <c r="K177" s="214"/>
      <c r="L177" s="96"/>
      <c r="M177" s="214"/>
      <c r="N177" s="214"/>
      <c r="O177" s="214"/>
      <c r="P177" s="213"/>
      <c r="Q177" s="263">
        <f>+Klasse!O139</f>
        <v>0</v>
      </c>
      <c r="R177" s="213"/>
      <c r="S177" s="215"/>
      <c r="T177" s="215"/>
      <c r="U177" s="215"/>
      <c r="V177" s="215"/>
      <c r="W177" s="215"/>
      <c r="X177" s="213"/>
      <c r="Y177" s="215"/>
      <c r="Z177" s="217">
        <f>+Klasse!O139/Klasse!C139</f>
        <v>0</v>
      </c>
      <c r="AA177" s="214"/>
      <c r="AB177" s="213"/>
      <c r="AC177" s="216"/>
      <c r="AE177" s="29"/>
      <c r="AF177" s="27"/>
      <c r="AG177" s="217"/>
      <c r="AH177" s="28"/>
      <c r="AL177" s="28"/>
      <c r="BD177" s="228"/>
    </row>
    <row r="178" spans="1:68" ht="15" customHeight="1">
      <c r="A178" s="213"/>
      <c r="B178" s="213"/>
      <c r="C178" s="213"/>
      <c r="D178" s="213"/>
      <c r="E178" s="213"/>
      <c r="F178" s="213"/>
      <c r="G178" s="213"/>
      <c r="H178" s="329"/>
      <c r="I178" s="214"/>
      <c r="J178" s="214"/>
      <c r="K178" s="214"/>
      <c r="L178" s="96"/>
      <c r="M178" s="214"/>
      <c r="N178" s="214"/>
      <c r="O178" s="214"/>
      <c r="P178" s="213"/>
      <c r="Q178" s="213"/>
      <c r="R178" s="213"/>
      <c r="S178" s="215"/>
      <c r="T178" s="215"/>
      <c r="U178" s="215"/>
      <c r="V178" s="215"/>
      <c r="W178" s="215"/>
      <c r="X178" s="213"/>
      <c r="Y178" s="215"/>
      <c r="Z178" s="215"/>
      <c r="AA178" s="215"/>
      <c r="AB178" s="213"/>
      <c r="AC178" s="216"/>
      <c r="AE178" s="29"/>
      <c r="AF178" s="27"/>
      <c r="AG178" s="217"/>
      <c r="AH178" s="28"/>
      <c r="AL178" s="28"/>
      <c r="BD178" s="228">
        <f>1+BD175</f>
        <v>1</v>
      </c>
      <c r="BE178" s="28">
        <v>20.659867330016564</v>
      </c>
      <c r="BF178" s="28">
        <f t="shared" ref="BF178" si="119">+BE178</f>
        <v>20.659867330016564</v>
      </c>
      <c r="BG178" s="28">
        <f t="shared" ref="BG178" si="120">+BF178</f>
        <v>20.659867330016564</v>
      </c>
      <c r="BH178" s="28">
        <f t="shared" ref="BH178" si="121">+BG178</f>
        <v>20.659867330016564</v>
      </c>
      <c r="BI178" s="28">
        <f t="shared" ref="BI178" si="122">+BH178</f>
        <v>20.659867330016564</v>
      </c>
      <c r="BJ178" s="28">
        <f t="shared" ref="BJ178" si="123">+BI178</f>
        <v>20.659867330016564</v>
      </c>
      <c r="BK178" s="28">
        <f t="shared" ref="BK178" si="124">+BJ178</f>
        <v>20.659867330016564</v>
      </c>
      <c r="BL178" s="28">
        <f t="shared" ref="BL178" si="125">+BK178</f>
        <v>20.659867330016564</v>
      </c>
      <c r="BM178" s="28">
        <f t="shared" ref="BM178" si="126">+BL178</f>
        <v>20.659867330016564</v>
      </c>
      <c r="BN178" s="28">
        <f t="shared" ref="BN178" si="127">+BM178</f>
        <v>20.659867330016564</v>
      </c>
      <c r="BO178" s="28">
        <f t="shared" ref="BO178" si="128">+BN178</f>
        <v>20.659867330016564</v>
      </c>
      <c r="BP178" s="28">
        <f t="shared" ref="BP178" si="129">+BO178</f>
        <v>20.659867330016564</v>
      </c>
    </row>
    <row r="179" spans="1:68" ht="15" customHeight="1">
      <c r="A179" s="213"/>
      <c r="B179" s="236">
        <f>+'Ark1'!C1709</f>
        <v>2023</v>
      </c>
      <c r="C179" s="28">
        <f>+'Ark1'!L1709</f>
        <v>12</v>
      </c>
      <c r="D179" s="28" t="s">
        <v>38</v>
      </c>
      <c r="E179" s="28">
        <f>+'Ark1'!D1709</f>
        <v>1</v>
      </c>
      <c r="F179" s="28" t="str">
        <f t="shared" ref="F179:F190" si="130">+F164</f>
        <v>Jan</v>
      </c>
      <c r="G179" s="28">
        <f>+'Ark1'!Q1709</f>
        <v>0</v>
      </c>
      <c r="H179" s="336">
        <f>+'Ark1'!R1709</f>
        <v>0</v>
      </c>
      <c r="I179" s="29" t="str">
        <f>+IF(H179=0,"",'Ark1'!AG1709)</f>
        <v/>
      </c>
      <c r="J179" s="29" t="str">
        <f>+IF(H179=0,"",'Ark1'!AH1709)</f>
        <v/>
      </c>
      <c r="L179" s="96"/>
      <c r="P179" s="27" t="str">
        <f>+IF(H179=0,"",'Ark1'!T1709)</f>
        <v/>
      </c>
      <c r="Q179" s="29" t="str">
        <f>+IF(H179=0,"",'Ark1'!U1709)</f>
        <v/>
      </c>
      <c r="R179" s="213"/>
      <c r="S179" s="34" t="str">
        <f>+IF(H179=0,"",'Ark1'!W1709)</f>
        <v/>
      </c>
      <c r="T179" s="34" t="str">
        <f>+IF(H179=0,"",'Ark1'!X1709)</f>
        <v/>
      </c>
      <c r="U179" s="34" t="str">
        <f>+IF(H179=0,"",'Ark1'!Y1709)</f>
        <v/>
      </c>
      <c r="V179" s="34" t="str">
        <f>+IF(H179=0,"",'Ark1'!Z1709)</f>
        <v/>
      </c>
      <c r="W179" s="34" t="str">
        <f>+IF(H179=0,"",'Ark1'!Z1709)</f>
        <v/>
      </c>
      <c r="X179" s="27" t="str">
        <f>+IF(H179=0,"",'Ark1'!AC1709)</f>
        <v/>
      </c>
      <c r="Y179" s="34" t="str">
        <f>+IF(H179=0,"",'Ark1'!AE1709)</f>
        <v/>
      </c>
      <c r="Z179" s="34" t="str">
        <f t="shared" si="117"/>
        <v/>
      </c>
      <c r="AA179" s="29" t="str">
        <f t="shared" si="118"/>
        <v/>
      </c>
      <c r="AB179" s="213"/>
      <c r="AC179" s="216"/>
      <c r="AE179" s="29"/>
      <c r="AF179" s="27"/>
      <c r="AG179" s="217"/>
      <c r="AH179" s="28"/>
      <c r="AL179" s="28"/>
    </row>
    <row r="180" spans="1:68" ht="15" customHeight="1">
      <c r="A180" s="213"/>
      <c r="B180" s="236">
        <f>+'Ark1'!C1710</f>
        <v>2023</v>
      </c>
      <c r="C180" s="28">
        <f>+'Ark1'!L1710</f>
        <v>12</v>
      </c>
      <c r="D180" s="28" t="s">
        <v>38</v>
      </c>
      <c r="E180" s="28">
        <f>+'Ark1'!D1710</f>
        <v>2</v>
      </c>
      <c r="F180" s="28" t="str">
        <f t="shared" si="130"/>
        <v>Feb</v>
      </c>
      <c r="G180" s="28">
        <f>+'Ark1'!Q1710</f>
        <v>0</v>
      </c>
      <c r="H180" s="336">
        <f>+'Ark1'!R1710</f>
        <v>0</v>
      </c>
      <c r="I180" s="29" t="str">
        <f>+IF(H180=0,"",'Ark1'!AG1710)</f>
        <v/>
      </c>
      <c r="J180" s="29" t="str">
        <f>+IF(H180=0,"",'Ark1'!AH1710)</f>
        <v/>
      </c>
      <c r="L180" s="96"/>
      <c r="P180" s="27" t="str">
        <f>+IF(H180=0,"",'Ark1'!T1710)</f>
        <v/>
      </c>
      <c r="Q180" s="29" t="str">
        <f>+IF(H180=0,"",'Ark1'!U1710)</f>
        <v/>
      </c>
      <c r="R180" s="213"/>
      <c r="S180" s="34" t="str">
        <f>+IF(H180=0,"",'Ark1'!W1710)</f>
        <v/>
      </c>
      <c r="T180" s="34" t="str">
        <f>+IF(H180=0,"",'Ark1'!X1710)</f>
        <v/>
      </c>
      <c r="U180" s="34" t="str">
        <f>+IF(H180=0,"",'Ark1'!Y1710)</f>
        <v/>
      </c>
      <c r="V180" s="34" t="str">
        <f>+IF(H180=0,"",'Ark1'!Z1710)</f>
        <v/>
      </c>
      <c r="W180" s="34" t="str">
        <f>+IF(H180=0,"",'Ark1'!Z1710)</f>
        <v/>
      </c>
      <c r="X180" s="27" t="str">
        <f>+IF(H180=0,"",'Ark1'!AC1710)</f>
        <v/>
      </c>
      <c r="Y180" s="34" t="str">
        <f>+IF(H180=0,"",'Ark1'!AE1710)</f>
        <v/>
      </c>
      <c r="Z180" s="34" t="str">
        <f t="shared" si="117"/>
        <v/>
      </c>
      <c r="AA180" s="29" t="str">
        <f t="shared" si="118"/>
        <v/>
      </c>
      <c r="AB180" s="213"/>
      <c r="AC180" s="216"/>
      <c r="AE180" s="29"/>
      <c r="AF180" s="27"/>
      <c r="AG180" s="217"/>
      <c r="AH180" s="28"/>
      <c r="AL180" s="28"/>
    </row>
    <row r="181" spans="1:68" ht="15" customHeight="1">
      <c r="A181" s="213"/>
      <c r="B181" s="236">
        <f>+'Ark1'!C1711</f>
        <v>2023</v>
      </c>
      <c r="C181" s="28">
        <f>+'Ark1'!L1711</f>
        <v>12</v>
      </c>
      <c r="D181" s="28" t="s">
        <v>38</v>
      </c>
      <c r="E181" s="28">
        <f>+'Ark1'!D1711</f>
        <v>3</v>
      </c>
      <c r="F181" s="28" t="str">
        <f t="shared" si="130"/>
        <v>Mar</v>
      </c>
      <c r="G181" s="28">
        <f>+'Ark1'!Q1711</f>
        <v>0</v>
      </c>
      <c r="H181" s="336">
        <f>+'Ark1'!R1711</f>
        <v>0</v>
      </c>
      <c r="I181" s="29" t="str">
        <f>+IF(H181=0,"",'Ark1'!AG1711)</f>
        <v/>
      </c>
      <c r="J181" s="29" t="str">
        <f>+IF(H181=0,"",'Ark1'!AH1711)</f>
        <v/>
      </c>
      <c r="L181" s="96"/>
      <c r="P181" s="27" t="str">
        <f>+IF(H181=0,"",'Ark1'!T1711)</f>
        <v/>
      </c>
      <c r="Q181" s="29" t="str">
        <f>+IF(H181=0,"",'Ark1'!U1711)</f>
        <v/>
      </c>
      <c r="R181" s="213"/>
      <c r="S181" s="34" t="str">
        <f>+IF(H181=0,"",'Ark1'!W1711)</f>
        <v/>
      </c>
      <c r="T181" s="34" t="str">
        <f>+IF(H181=0,"",'Ark1'!X1711)</f>
        <v/>
      </c>
      <c r="U181" s="34" t="str">
        <f>+IF(H181=0,"",'Ark1'!Y1711)</f>
        <v/>
      </c>
      <c r="V181" s="34" t="str">
        <f>+IF(H181=0,"",'Ark1'!Z1711)</f>
        <v/>
      </c>
      <c r="W181" s="34" t="str">
        <f>+IF(H181=0,"",'Ark1'!Z1711)</f>
        <v/>
      </c>
      <c r="X181" s="27" t="str">
        <f>+IF(H181=0,"",'Ark1'!AC1711)</f>
        <v/>
      </c>
      <c r="Y181" s="34" t="str">
        <f>+IF(H181=0,"",'Ark1'!AE1711)</f>
        <v/>
      </c>
      <c r="Z181" s="34" t="str">
        <f t="shared" si="117"/>
        <v/>
      </c>
      <c r="AA181" s="29" t="str">
        <f t="shared" si="118"/>
        <v/>
      </c>
      <c r="AB181" s="213"/>
      <c r="AC181" s="216"/>
      <c r="AE181" s="29"/>
      <c r="AF181" s="27"/>
      <c r="AG181" s="217"/>
      <c r="AH181" s="28"/>
      <c r="AL181" s="28"/>
    </row>
    <row r="182" spans="1:68" ht="15" customHeight="1">
      <c r="A182" s="213"/>
      <c r="B182" s="236">
        <f>+'Ark1'!C1712</f>
        <v>2023</v>
      </c>
      <c r="C182" s="28">
        <f>+'Ark1'!L1712</f>
        <v>12</v>
      </c>
      <c r="D182" s="28" t="s">
        <v>38</v>
      </c>
      <c r="E182" s="28">
        <f>+'Ark1'!D1712</f>
        <v>4</v>
      </c>
      <c r="F182" s="28" t="str">
        <f t="shared" si="130"/>
        <v>Apr</v>
      </c>
      <c r="G182" s="28">
        <f>+'Ark1'!Q1712</f>
        <v>0</v>
      </c>
      <c r="H182" s="336">
        <f>+'Ark1'!R1712</f>
        <v>0</v>
      </c>
      <c r="I182" s="29" t="str">
        <f>+IF(H182=0,"",'Ark1'!AG1712)</f>
        <v/>
      </c>
      <c r="J182" s="29" t="str">
        <f>+IF(H182=0,"",'Ark1'!AH1712)</f>
        <v/>
      </c>
      <c r="L182" s="96"/>
      <c r="P182" s="27" t="str">
        <f>+IF(H182=0,"",'Ark1'!T1712)</f>
        <v/>
      </c>
      <c r="Q182" s="29" t="str">
        <f>+IF(H182=0,"",'Ark1'!U1712)</f>
        <v/>
      </c>
      <c r="R182" s="213"/>
      <c r="S182" s="34" t="str">
        <f>+IF(H182=0,"",'Ark1'!W1712)</f>
        <v/>
      </c>
      <c r="T182" s="34" t="str">
        <f>+IF(H182=0,"",'Ark1'!X1712)</f>
        <v/>
      </c>
      <c r="U182" s="34" t="str">
        <f>+IF(H182=0,"",'Ark1'!Y1712)</f>
        <v/>
      </c>
      <c r="V182" s="34" t="str">
        <f>+IF(H182=0,"",'Ark1'!Z1712)</f>
        <v/>
      </c>
      <c r="W182" s="34" t="str">
        <f>+IF(H182=0,"",'Ark1'!Z1712)</f>
        <v/>
      </c>
      <c r="X182" s="27" t="str">
        <f>+IF(H182=0,"",'Ark1'!AC1712)</f>
        <v/>
      </c>
      <c r="Y182" s="34" t="str">
        <f>+IF(H182=0,"",'Ark1'!AE1712)</f>
        <v/>
      </c>
      <c r="Z182" s="34" t="str">
        <f t="shared" si="117"/>
        <v/>
      </c>
      <c r="AA182" s="29" t="str">
        <f t="shared" si="118"/>
        <v/>
      </c>
      <c r="AB182" s="213"/>
      <c r="AC182" s="216"/>
      <c r="AE182" s="29"/>
      <c r="AF182" s="27"/>
      <c r="AG182" s="217"/>
      <c r="AH182" s="28"/>
      <c r="AL182" s="28"/>
    </row>
    <row r="183" spans="1:68" ht="15" customHeight="1">
      <c r="A183" s="213"/>
      <c r="B183" s="236">
        <f>+'Ark1'!C1713</f>
        <v>2023</v>
      </c>
      <c r="C183" s="28">
        <f>+'Ark1'!L1713</f>
        <v>12</v>
      </c>
      <c r="D183" s="28" t="s">
        <v>38</v>
      </c>
      <c r="E183" s="28">
        <f>+'Ark1'!D1713</f>
        <v>5</v>
      </c>
      <c r="F183" s="28" t="str">
        <f t="shared" si="130"/>
        <v>Mai</v>
      </c>
      <c r="G183" s="28">
        <f>+'Ark1'!Q1713</f>
        <v>0</v>
      </c>
      <c r="H183" s="336">
        <f>+'Ark1'!R1713</f>
        <v>0</v>
      </c>
      <c r="I183" s="29" t="str">
        <f>+IF(H183=0,"",'Ark1'!AG1713)</f>
        <v/>
      </c>
      <c r="J183" s="29" t="str">
        <f>+IF(H183=0,"",'Ark1'!AH1713)</f>
        <v/>
      </c>
      <c r="L183" s="96"/>
      <c r="P183" s="27" t="str">
        <f>+IF(H183=0,"",'Ark1'!T1713)</f>
        <v/>
      </c>
      <c r="Q183" s="29" t="str">
        <f>+IF(H183=0,"",'Ark1'!U1713)</f>
        <v/>
      </c>
      <c r="R183" s="213"/>
      <c r="S183" s="34" t="str">
        <f>+IF(H183=0,"",'Ark1'!W1713)</f>
        <v/>
      </c>
      <c r="T183" s="34" t="str">
        <f>+IF(H183=0,"",'Ark1'!X1713)</f>
        <v/>
      </c>
      <c r="U183" s="34" t="str">
        <f>+IF(H183=0,"",'Ark1'!Y1713)</f>
        <v/>
      </c>
      <c r="V183" s="34" t="str">
        <f>+IF(H183=0,"",'Ark1'!Z1713)</f>
        <v/>
      </c>
      <c r="W183" s="34" t="str">
        <f>+IF(H183=0,"",'Ark1'!Z1713)</f>
        <v/>
      </c>
      <c r="X183" s="27" t="str">
        <f>+IF(H183=0,"",'Ark1'!AC1713)</f>
        <v/>
      </c>
      <c r="Y183" s="34" t="str">
        <f>+IF(H183=0,"",'Ark1'!AE1713)</f>
        <v/>
      </c>
      <c r="Z183" s="34" t="str">
        <f t="shared" si="117"/>
        <v/>
      </c>
      <c r="AA183" s="29" t="str">
        <f t="shared" si="118"/>
        <v/>
      </c>
      <c r="AB183" s="213"/>
      <c r="AC183" s="216"/>
      <c r="AE183" s="29"/>
      <c r="AF183" s="27"/>
      <c r="AG183" s="217"/>
      <c r="AH183" s="28"/>
      <c r="AL183" s="28"/>
    </row>
    <row r="184" spans="1:68" ht="15" customHeight="1">
      <c r="A184" s="213"/>
      <c r="B184" s="236">
        <f>+'Ark1'!C1714</f>
        <v>2023</v>
      </c>
      <c r="C184" s="28">
        <f>+'Ark1'!L1714</f>
        <v>12</v>
      </c>
      <c r="D184" s="28" t="s">
        <v>38</v>
      </c>
      <c r="E184" s="28">
        <f>+'Ark1'!D1714</f>
        <v>6</v>
      </c>
      <c r="F184" s="28" t="str">
        <f t="shared" si="130"/>
        <v>Jun</v>
      </c>
      <c r="G184" s="28">
        <f>+'Ark1'!Q1714</f>
        <v>0</v>
      </c>
      <c r="H184" s="336">
        <f>+'Ark1'!R1714</f>
        <v>0</v>
      </c>
      <c r="I184" s="29" t="str">
        <f>+IF(H184=0,"",'Ark1'!AG1714)</f>
        <v/>
      </c>
      <c r="J184" s="29" t="str">
        <f>+IF(H184=0,"",'Ark1'!AH1714)</f>
        <v/>
      </c>
      <c r="L184" s="96"/>
      <c r="P184" s="27" t="str">
        <f>+IF(H184=0,"",'Ark1'!T1714)</f>
        <v/>
      </c>
      <c r="Q184" s="29" t="str">
        <f>+IF(H184=0,"",'Ark1'!U1714)</f>
        <v/>
      </c>
      <c r="R184" s="213"/>
      <c r="S184" s="34" t="str">
        <f>+IF(H184=0,"",'Ark1'!W1714)</f>
        <v/>
      </c>
      <c r="T184" s="34" t="str">
        <f>+IF(H184=0,"",'Ark1'!X1714)</f>
        <v/>
      </c>
      <c r="U184" s="34" t="str">
        <f>+IF(H184=0,"",'Ark1'!Y1714)</f>
        <v/>
      </c>
      <c r="V184" s="34" t="str">
        <f>+IF(H184=0,"",'Ark1'!Z1714)</f>
        <v/>
      </c>
      <c r="W184" s="34" t="str">
        <f>+IF(H184=0,"",'Ark1'!Z1714)</f>
        <v/>
      </c>
      <c r="X184" s="27" t="str">
        <f>+IF(H184=0,"",'Ark1'!AC1714)</f>
        <v/>
      </c>
      <c r="Y184" s="34" t="str">
        <f>+IF(H184=0,"",'Ark1'!AE1714)</f>
        <v/>
      </c>
      <c r="Z184" s="34" t="str">
        <f t="shared" si="117"/>
        <v/>
      </c>
      <c r="AA184" s="29" t="str">
        <f t="shared" si="118"/>
        <v/>
      </c>
      <c r="AB184" s="213"/>
      <c r="AC184" s="216"/>
      <c r="AE184" s="29"/>
      <c r="AF184" s="27"/>
      <c r="AG184" s="217"/>
      <c r="AH184" s="28"/>
      <c r="AL184" s="28"/>
    </row>
    <row r="185" spans="1:68" ht="15" customHeight="1">
      <c r="A185" s="213"/>
      <c r="B185" s="236">
        <f>+'Ark1'!C1715</f>
        <v>2023</v>
      </c>
      <c r="C185" s="28">
        <f>+'Ark1'!L1715</f>
        <v>12</v>
      </c>
      <c r="D185" s="28" t="s">
        <v>38</v>
      </c>
      <c r="E185" s="28">
        <f>+'Ark1'!D1715</f>
        <v>7</v>
      </c>
      <c r="F185" s="28" t="str">
        <f t="shared" si="130"/>
        <v>Jul</v>
      </c>
      <c r="G185" s="28">
        <f>+'Ark1'!Q1715</f>
        <v>0</v>
      </c>
      <c r="H185" s="336">
        <f>+'Ark1'!R1715</f>
        <v>0</v>
      </c>
      <c r="I185" s="29" t="str">
        <f>+IF(H185=0,"",'Ark1'!AG1715)</f>
        <v/>
      </c>
      <c r="J185" s="29" t="str">
        <f>+IF(H185=0,"",'Ark1'!AH1715)</f>
        <v/>
      </c>
      <c r="L185" s="96"/>
      <c r="P185" s="27" t="str">
        <f>+IF(H185=0,"",'Ark1'!T1715)</f>
        <v/>
      </c>
      <c r="Q185" s="29" t="str">
        <f>+IF(H185=0,"",'Ark1'!U1715)</f>
        <v/>
      </c>
      <c r="R185" s="213"/>
      <c r="S185" s="34" t="str">
        <f>+IF(H185=0,"",'Ark1'!W1715)</f>
        <v/>
      </c>
      <c r="T185" s="34" t="str">
        <f>+IF(H185=0,"",'Ark1'!X1715)</f>
        <v/>
      </c>
      <c r="U185" s="34" t="str">
        <f>+IF(H185=0,"",'Ark1'!Y1715)</f>
        <v/>
      </c>
      <c r="V185" s="34" t="str">
        <f>+IF(H185=0,"",'Ark1'!Z1715)</f>
        <v/>
      </c>
      <c r="W185" s="34" t="str">
        <f>+IF(H185=0,"",'Ark1'!Z1715)</f>
        <v/>
      </c>
      <c r="X185" s="27" t="str">
        <f>+IF(H185=0,"",'Ark1'!AC1715)</f>
        <v/>
      </c>
      <c r="Y185" s="34" t="str">
        <f>+IF(H185=0,"",'Ark1'!AE1715)</f>
        <v/>
      </c>
      <c r="Z185" s="34" t="str">
        <f t="shared" si="117"/>
        <v/>
      </c>
      <c r="AA185" s="29" t="str">
        <f t="shared" si="118"/>
        <v/>
      </c>
      <c r="AB185" s="213"/>
      <c r="AC185" s="216"/>
      <c r="AE185" s="29"/>
      <c r="AF185" s="27"/>
      <c r="AG185" s="217"/>
      <c r="AH185" s="28"/>
      <c r="AL185" s="28"/>
    </row>
    <row r="186" spans="1:68" ht="15" customHeight="1">
      <c r="A186" s="213"/>
      <c r="B186" s="236">
        <f>+'Ark1'!C1716</f>
        <v>2023</v>
      </c>
      <c r="C186" s="28">
        <f>+'Ark1'!L1716</f>
        <v>12</v>
      </c>
      <c r="D186" s="28" t="s">
        <v>38</v>
      </c>
      <c r="E186" s="28">
        <f>+'Ark1'!D1716</f>
        <v>8</v>
      </c>
      <c r="F186" s="28" t="str">
        <f t="shared" si="130"/>
        <v>Aug</v>
      </c>
      <c r="G186" s="28">
        <f>+'Ark1'!Q1716</f>
        <v>0</v>
      </c>
      <c r="H186" s="336">
        <f>+'Ark1'!R1716</f>
        <v>0</v>
      </c>
      <c r="I186" s="29" t="str">
        <f>+IF(H186=0,"",'Ark1'!AG1716)</f>
        <v/>
      </c>
      <c r="J186" s="29" t="str">
        <f>+IF(H186=0,"",'Ark1'!AH1716)</f>
        <v/>
      </c>
      <c r="L186" s="96"/>
      <c r="P186" s="27" t="str">
        <f>+IF(H186=0,"",'Ark1'!T1716)</f>
        <v/>
      </c>
      <c r="Q186" s="29" t="str">
        <f>+IF(H186=0,"",'Ark1'!U1716)</f>
        <v/>
      </c>
      <c r="R186" s="213"/>
      <c r="S186" s="34" t="str">
        <f>+IF(H186=0,"",'Ark1'!W1716)</f>
        <v/>
      </c>
      <c r="T186" s="34" t="str">
        <f>+IF(H186=0,"",'Ark1'!X1716)</f>
        <v/>
      </c>
      <c r="U186" s="34" t="str">
        <f>+IF(H186=0,"",'Ark1'!Y1716)</f>
        <v/>
      </c>
      <c r="V186" s="34" t="str">
        <f>+IF(H186=0,"",'Ark1'!Z1716)</f>
        <v/>
      </c>
      <c r="W186" s="34" t="str">
        <f>+IF(H186=0,"",'Ark1'!Z1716)</f>
        <v/>
      </c>
      <c r="X186" s="27" t="str">
        <f>+IF(H186=0,"",'Ark1'!AC1716)</f>
        <v/>
      </c>
      <c r="Y186" s="34" t="str">
        <f>+IF(H186=0,"",'Ark1'!AE1716)</f>
        <v/>
      </c>
      <c r="Z186" s="34" t="str">
        <f t="shared" si="117"/>
        <v/>
      </c>
      <c r="AA186" s="29" t="str">
        <f t="shared" si="118"/>
        <v/>
      </c>
      <c r="AB186" s="213"/>
      <c r="AC186" s="216"/>
      <c r="AE186" s="29"/>
      <c r="AF186" s="27"/>
      <c r="AG186" s="217"/>
      <c r="AH186" s="28"/>
      <c r="AL186" s="28"/>
    </row>
    <row r="187" spans="1:68" ht="15" customHeight="1">
      <c r="A187" s="213"/>
      <c r="B187" s="236">
        <f>+'Ark1'!C1717</f>
        <v>2023</v>
      </c>
      <c r="C187" s="28">
        <f>+'Ark1'!L1717</f>
        <v>12</v>
      </c>
      <c r="D187" s="28" t="s">
        <v>38</v>
      </c>
      <c r="E187" s="28">
        <f>+'Ark1'!D1717</f>
        <v>9</v>
      </c>
      <c r="F187" s="28" t="str">
        <f t="shared" si="130"/>
        <v>Sep</v>
      </c>
      <c r="G187" s="28">
        <f>+'Ark1'!Q1717</f>
        <v>0</v>
      </c>
      <c r="H187" s="336">
        <f>+'Ark1'!R1717</f>
        <v>0</v>
      </c>
      <c r="I187" s="29" t="str">
        <f>+IF(H187=0,"",'Ark1'!AG1717)</f>
        <v/>
      </c>
      <c r="J187" s="29" t="str">
        <f>+IF(H187=0,"",'Ark1'!AH1717)</f>
        <v/>
      </c>
      <c r="L187" s="96"/>
      <c r="P187" s="27" t="str">
        <f>+IF(H187=0,"",'Ark1'!T1717)</f>
        <v/>
      </c>
      <c r="Q187" s="29" t="str">
        <f>+IF(H187=0,"",'Ark1'!U1717)</f>
        <v/>
      </c>
      <c r="R187" s="213"/>
      <c r="S187" s="34" t="str">
        <f>+IF(H187=0,"",'Ark1'!W1717)</f>
        <v/>
      </c>
      <c r="T187" s="34" t="str">
        <f>+IF(H187=0,"",'Ark1'!X1717)</f>
        <v/>
      </c>
      <c r="U187" s="34" t="str">
        <f>+IF(H187=0,"",'Ark1'!Y1717)</f>
        <v/>
      </c>
      <c r="V187" s="34" t="str">
        <f>+IF(H187=0,"",'Ark1'!Z1717)</f>
        <v/>
      </c>
      <c r="W187" s="34" t="str">
        <f>+IF(H187=0,"",'Ark1'!Z1717)</f>
        <v/>
      </c>
      <c r="X187" s="27" t="str">
        <f>+IF(H187=0,"",'Ark1'!AC1717)</f>
        <v/>
      </c>
      <c r="Y187" s="34" t="str">
        <f>+IF(H187=0,"",'Ark1'!AE1717)</f>
        <v/>
      </c>
      <c r="Z187" s="34" t="str">
        <f t="shared" si="117"/>
        <v/>
      </c>
      <c r="AA187" s="29" t="str">
        <f t="shared" si="118"/>
        <v/>
      </c>
      <c r="AB187" s="213"/>
      <c r="AC187" s="216"/>
      <c r="AE187" s="29"/>
      <c r="AF187" s="27"/>
      <c r="AG187" s="217"/>
      <c r="AH187" s="28"/>
      <c r="AL187" s="28"/>
    </row>
    <row r="188" spans="1:68" ht="15" customHeight="1">
      <c r="A188" s="213"/>
      <c r="B188" s="236">
        <f>+'Ark1'!C1718</f>
        <v>2023</v>
      </c>
      <c r="C188" s="28">
        <f>+'Ark1'!L1718</f>
        <v>12</v>
      </c>
      <c r="D188" s="28" t="s">
        <v>38</v>
      </c>
      <c r="E188" s="28">
        <f>+'Ark1'!D1718</f>
        <v>10</v>
      </c>
      <c r="F188" s="28" t="str">
        <f t="shared" si="130"/>
        <v>Okt</v>
      </c>
      <c r="G188" s="28">
        <f>+'Ark1'!Q1718</f>
        <v>0</v>
      </c>
      <c r="H188" s="336">
        <f>+'Ark1'!R1718</f>
        <v>0</v>
      </c>
      <c r="I188" s="29" t="str">
        <f>+IF(H188=0,"",'Ark1'!AG1718)</f>
        <v/>
      </c>
      <c r="J188" s="29" t="str">
        <f>+IF(H188=0,"",'Ark1'!AH1718)</f>
        <v/>
      </c>
      <c r="L188" s="96"/>
      <c r="P188" s="27" t="str">
        <f>+IF(H188=0,"",'Ark1'!T1718)</f>
        <v/>
      </c>
      <c r="Q188" s="29" t="str">
        <f>+IF(H188=0,"",'Ark1'!U1718)</f>
        <v/>
      </c>
      <c r="R188" s="213"/>
      <c r="S188" s="34" t="str">
        <f>+IF(H188=0,"",'Ark1'!W1718)</f>
        <v/>
      </c>
      <c r="T188" s="34" t="str">
        <f>+IF(H188=0,"",'Ark1'!X1718)</f>
        <v/>
      </c>
      <c r="U188" s="34" t="str">
        <f>+IF(H188=0,"",'Ark1'!Y1718)</f>
        <v/>
      </c>
      <c r="V188" s="34" t="str">
        <f>+IF(H188=0,"",'Ark1'!Z1718)</f>
        <v/>
      </c>
      <c r="W188" s="34" t="str">
        <f>+IF(H188=0,"",'Ark1'!Z1718)</f>
        <v/>
      </c>
      <c r="X188" s="27" t="str">
        <f>+IF(H188=0,"",'Ark1'!AC1718)</f>
        <v/>
      </c>
      <c r="Y188" s="34" t="str">
        <f>+IF(H188=0,"",'Ark1'!AE1718)</f>
        <v/>
      </c>
      <c r="Z188" s="34" t="str">
        <f t="shared" si="117"/>
        <v/>
      </c>
      <c r="AA188" s="29" t="str">
        <f t="shared" si="118"/>
        <v/>
      </c>
      <c r="AB188" s="213"/>
      <c r="AC188" s="216"/>
      <c r="AE188" s="29"/>
      <c r="AF188" s="27"/>
      <c r="AG188" s="217"/>
      <c r="AH188" s="28"/>
      <c r="AL188" s="28"/>
    </row>
    <row r="189" spans="1:68" ht="15" customHeight="1">
      <c r="A189" s="213"/>
      <c r="B189" s="236">
        <f>+'Ark1'!C1719</f>
        <v>2023</v>
      </c>
      <c r="C189" s="28">
        <f>+'Ark1'!L1719</f>
        <v>12</v>
      </c>
      <c r="D189" s="28" t="s">
        <v>38</v>
      </c>
      <c r="E189" s="28">
        <f>+'Ark1'!D1719</f>
        <v>11</v>
      </c>
      <c r="F189" s="28" t="str">
        <f t="shared" si="130"/>
        <v>Nov</v>
      </c>
      <c r="G189" s="28">
        <f>+'Ark1'!Q1719</f>
        <v>0</v>
      </c>
      <c r="H189" s="336">
        <f>+'Ark1'!R1719</f>
        <v>0</v>
      </c>
      <c r="I189" s="29" t="str">
        <f>+IF(H189=0,"",'Ark1'!AG1719)</f>
        <v/>
      </c>
      <c r="J189" s="29" t="str">
        <f>+IF(H189=0,"",'Ark1'!AH1719)</f>
        <v/>
      </c>
      <c r="L189" s="96"/>
      <c r="P189" s="27" t="str">
        <f>+IF(H189=0,"",'Ark1'!T1719)</f>
        <v/>
      </c>
      <c r="Q189" s="29" t="str">
        <f>+IF(H189=0,"",'Ark1'!U1719)</f>
        <v/>
      </c>
      <c r="R189" s="213"/>
      <c r="S189" s="34" t="str">
        <f>+IF(H189=0,"",'Ark1'!W1719)</f>
        <v/>
      </c>
      <c r="T189" s="34" t="str">
        <f>+IF(H189=0,"",'Ark1'!X1719)</f>
        <v/>
      </c>
      <c r="U189" s="34" t="str">
        <f>+IF(H189=0,"",'Ark1'!Y1719)</f>
        <v/>
      </c>
      <c r="V189" s="34" t="str">
        <f>+IF(H189=0,"",'Ark1'!Z1719)</f>
        <v/>
      </c>
      <c r="W189" s="34" t="str">
        <f>+IF(H189=0,"",'Ark1'!Z1719)</f>
        <v/>
      </c>
      <c r="X189" s="27" t="str">
        <f>+IF(H189=0,"",'Ark1'!AC1719)</f>
        <v/>
      </c>
      <c r="Y189" s="34" t="str">
        <f>+IF(H189=0,"",'Ark1'!AE1719)</f>
        <v/>
      </c>
      <c r="Z189" s="34" t="str">
        <f t="shared" si="117"/>
        <v/>
      </c>
      <c r="AA189" s="29" t="str">
        <f t="shared" si="118"/>
        <v/>
      </c>
      <c r="AB189" s="213"/>
      <c r="AC189" s="216"/>
      <c r="AE189" s="29"/>
      <c r="AF189" s="27"/>
      <c r="AG189" s="217"/>
      <c r="AH189" s="28"/>
      <c r="AL189" s="28"/>
    </row>
    <row r="190" spans="1:68" ht="15" customHeight="1">
      <c r="A190" s="213"/>
      <c r="B190" s="236">
        <f>+'Ark1'!C1720</f>
        <v>2023</v>
      </c>
      <c r="C190" s="28">
        <f>+'Ark1'!L1720</f>
        <v>12</v>
      </c>
      <c r="D190" s="28" t="s">
        <v>38</v>
      </c>
      <c r="E190" s="28">
        <f>+'Ark1'!D1720</f>
        <v>12</v>
      </c>
      <c r="F190" s="28" t="str">
        <f t="shared" si="130"/>
        <v>Des</v>
      </c>
      <c r="G190" s="28">
        <f>+'Ark1'!Q1720</f>
        <v>0</v>
      </c>
      <c r="H190" s="336">
        <f>+'Ark1'!R1720</f>
        <v>0</v>
      </c>
      <c r="I190" s="29" t="str">
        <f>+IF(H190=0,"",'Ark1'!AG1720)</f>
        <v/>
      </c>
      <c r="J190" s="29" t="str">
        <f>+IF(H190=0,"",'Ark1'!AH1720)</f>
        <v/>
      </c>
      <c r="L190" s="96"/>
      <c r="P190" s="27" t="str">
        <f>+IF(H190=0,"",'Ark1'!T1720)</f>
        <v/>
      </c>
      <c r="Q190" s="29" t="str">
        <f>+IF(H190=0,"",'Ark1'!U1720)</f>
        <v/>
      </c>
      <c r="R190" s="213"/>
      <c r="S190" s="34" t="str">
        <f>+IF(H190=0,"",'Ark1'!W1720)</f>
        <v/>
      </c>
      <c r="T190" s="34" t="str">
        <f>+IF(H190=0,"",'Ark1'!X1720)</f>
        <v/>
      </c>
      <c r="U190" s="34" t="str">
        <f>+IF(H190=0,"",'Ark1'!Y1720)</f>
        <v/>
      </c>
      <c r="V190" s="34" t="str">
        <f>+IF(H190=0,"",'Ark1'!Z1720)</f>
        <v/>
      </c>
      <c r="W190" s="34" t="str">
        <f>+IF(H190=0,"",'Ark1'!Z1720)</f>
        <v/>
      </c>
      <c r="X190" s="27" t="str">
        <f>+IF(H190=0,"",'Ark1'!AC1720)</f>
        <v/>
      </c>
      <c r="Y190" s="34" t="str">
        <f>+IF(H190=0,"",'Ark1'!AE1720)</f>
        <v/>
      </c>
      <c r="Z190" s="34" t="str">
        <f t="shared" si="117"/>
        <v/>
      </c>
      <c r="AA190" s="29" t="str">
        <f t="shared" si="118"/>
        <v/>
      </c>
      <c r="AB190" s="213"/>
      <c r="AC190" s="216"/>
      <c r="AE190" s="29"/>
      <c r="AF190" s="27"/>
      <c r="AG190" s="217"/>
      <c r="AH190" s="28"/>
      <c r="AL190" s="28"/>
    </row>
    <row r="191" spans="1:68" ht="15" customHeight="1">
      <c r="A191" s="213"/>
      <c r="B191" s="213"/>
      <c r="C191" s="213"/>
      <c r="D191" s="213"/>
      <c r="E191" s="213"/>
      <c r="F191" s="213"/>
      <c r="G191" s="213"/>
      <c r="H191" s="329"/>
      <c r="I191" s="214"/>
      <c r="J191" s="214"/>
      <c r="K191" s="214"/>
      <c r="L191" s="96"/>
      <c r="M191" s="214"/>
      <c r="N191" s="214"/>
      <c r="O191" s="214"/>
      <c r="P191" s="213"/>
      <c r="Q191" s="213"/>
      <c r="R191" s="213"/>
      <c r="S191" s="215"/>
      <c r="T191" s="215"/>
      <c r="U191" s="215"/>
      <c r="V191" s="215"/>
      <c r="W191" s="215"/>
      <c r="X191" s="213"/>
      <c r="Y191" s="215"/>
      <c r="Z191" s="215"/>
      <c r="AA191" s="214"/>
      <c r="AB191" s="213"/>
      <c r="AC191" s="216"/>
      <c r="AE191" s="29"/>
      <c r="AF191" s="27"/>
      <c r="AG191" s="217"/>
      <c r="AH191" s="28"/>
      <c r="AL191" s="28"/>
      <c r="BD191" s="228"/>
    </row>
    <row r="192" spans="1:68" ht="15" customHeight="1">
      <c r="A192" s="213"/>
      <c r="B192" s="213"/>
      <c r="C192" s="230" t="s">
        <v>0</v>
      </c>
      <c r="D192" s="213"/>
      <c r="E192" s="270" t="str">
        <f>+D194</f>
        <v>E-</v>
      </c>
      <c r="F192" s="230" t="s">
        <v>581</v>
      </c>
      <c r="G192" s="213"/>
      <c r="H192" s="332">
        <f>SUM(H194:H205)</f>
        <v>0</v>
      </c>
      <c r="I192" s="214"/>
      <c r="J192" s="214"/>
      <c r="K192" s="214"/>
      <c r="L192" s="96"/>
      <c r="M192" s="214"/>
      <c r="N192" s="214"/>
      <c r="O192" s="214"/>
      <c r="P192" s="213"/>
      <c r="Q192" s="263" t="e">
        <f>+Klasse!#REF!</f>
        <v>#REF!</v>
      </c>
      <c r="R192" s="213"/>
      <c r="S192" s="215"/>
      <c r="T192" s="215"/>
      <c r="U192" s="215"/>
      <c r="V192" s="215"/>
      <c r="W192" s="215"/>
      <c r="X192" s="213"/>
      <c r="Y192" s="215"/>
      <c r="Z192" s="217" t="e">
        <f>+Klasse!#REF!/Klasse!#REF!</f>
        <v>#REF!</v>
      </c>
      <c r="AA192" s="214"/>
      <c r="AB192" s="213"/>
      <c r="AC192" s="216"/>
      <c r="AE192" s="29"/>
      <c r="AF192" s="27"/>
      <c r="AG192" s="217"/>
      <c r="AH192" s="28"/>
      <c r="AL192" s="28"/>
      <c r="BD192" s="228"/>
    </row>
    <row r="193" spans="1:68" ht="15" customHeight="1">
      <c r="A193" s="213"/>
      <c r="B193" s="213"/>
      <c r="C193" s="213"/>
      <c r="D193" s="213"/>
      <c r="E193" s="213"/>
      <c r="F193" s="213"/>
      <c r="G193" s="213"/>
      <c r="H193" s="329"/>
      <c r="I193" s="214"/>
      <c r="J193" s="214"/>
      <c r="K193" s="214"/>
      <c r="L193" s="96"/>
      <c r="M193" s="214"/>
      <c r="N193" s="214"/>
      <c r="O193" s="214"/>
      <c r="P193" s="213"/>
      <c r="Q193" s="213"/>
      <c r="R193" s="213"/>
      <c r="S193" s="215"/>
      <c r="T193" s="215"/>
      <c r="U193" s="215"/>
      <c r="V193" s="215"/>
      <c r="W193" s="215"/>
      <c r="X193" s="213"/>
      <c r="Y193" s="215"/>
      <c r="Z193" s="215"/>
      <c r="AA193" s="215"/>
      <c r="AB193" s="215"/>
      <c r="AC193" s="216"/>
      <c r="AE193" s="29"/>
      <c r="AF193" s="27"/>
      <c r="AG193" s="217"/>
      <c r="AH193" s="28"/>
      <c r="AL193" s="28"/>
      <c r="BD193" s="228">
        <f>1+BD190</f>
        <v>1</v>
      </c>
      <c r="BE193" s="28">
        <v>20.659867330016564</v>
      </c>
      <c r="BF193" s="28">
        <f t="shared" ref="BF193" si="131">+BE193</f>
        <v>20.659867330016564</v>
      </c>
      <c r="BG193" s="28">
        <f t="shared" ref="BG193" si="132">+BF193</f>
        <v>20.659867330016564</v>
      </c>
      <c r="BH193" s="28">
        <f t="shared" ref="BH193" si="133">+BG193</f>
        <v>20.659867330016564</v>
      </c>
      <c r="BI193" s="28">
        <f t="shared" ref="BI193" si="134">+BH193</f>
        <v>20.659867330016564</v>
      </c>
      <c r="BJ193" s="28">
        <f t="shared" ref="BJ193" si="135">+BI193</f>
        <v>20.659867330016564</v>
      </c>
      <c r="BK193" s="28">
        <f t="shared" ref="BK193" si="136">+BJ193</f>
        <v>20.659867330016564</v>
      </c>
      <c r="BL193" s="28">
        <f t="shared" ref="BL193" si="137">+BK193</f>
        <v>20.659867330016564</v>
      </c>
      <c r="BM193" s="28">
        <f t="shared" ref="BM193" si="138">+BL193</f>
        <v>20.659867330016564</v>
      </c>
      <c r="BN193" s="28">
        <f t="shared" ref="BN193" si="139">+BM193</f>
        <v>20.659867330016564</v>
      </c>
      <c r="BO193" s="28">
        <f t="shared" ref="BO193" si="140">+BN193</f>
        <v>20.659867330016564</v>
      </c>
      <c r="BP193" s="28">
        <f t="shared" ref="BP193" si="141">+BO193</f>
        <v>20.659867330016564</v>
      </c>
    </row>
    <row r="194" spans="1:68" ht="15" customHeight="1">
      <c r="A194" s="213"/>
      <c r="B194" s="213"/>
      <c r="C194" s="232">
        <f>+'Ark1'!L1721</f>
        <v>13</v>
      </c>
      <c r="D194" s="232" t="s">
        <v>39</v>
      </c>
      <c r="E194" s="232">
        <f>+'Ark1'!D1721</f>
        <v>1</v>
      </c>
      <c r="F194" s="232" t="str">
        <f t="shared" ref="F194:F205" si="142">+F179</f>
        <v>Jan</v>
      </c>
      <c r="G194" s="232">
        <f>+'Ark1'!Q1721</f>
        <v>0</v>
      </c>
      <c r="H194" s="335">
        <f>+'Ark1'!R1721</f>
        <v>0</v>
      </c>
      <c r="I194" s="233" t="str">
        <f>+IF(H194=0,"",'Ark1'!AG1721)</f>
        <v/>
      </c>
      <c r="J194" s="233" t="str">
        <f>+IF(H194=0,"",'Ark1'!AH1721)</f>
        <v/>
      </c>
      <c r="K194" s="233"/>
      <c r="L194" s="96"/>
      <c r="M194" s="233"/>
      <c r="N194" s="233"/>
      <c r="O194" s="233"/>
      <c r="P194" s="234" t="str">
        <f>+IF(H194=0,"",'Ark1'!T1721)</f>
        <v/>
      </c>
      <c r="Q194" s="233" t="str">
        <f>+IF(H194=0,"",'Ark1'!U1721)</f>
        <v/>
      </c>
      <c r="R194" s="213"/>
      <c r="S194" s="235" t="str">
        <f>+IF(H194=0,"",'Ark1'!W1721)</f>
        <v/>
      </c>
      <c r="T194" s="235" t="str">
        <f>+IF(H194=0,"",'Ark1'!X1721)</f>
        <v/>
      </c>
      <c r="U194" s="235" t="str">
        <f>+IF(H194=0,"",'Ark1'!Y1721)</f>
        <v/>
      </c>
      <c r="V194" s="235" t="str">
        <f>+IF(H194=0,"",'Ark1'!Z1721)</f>
        <v/>
      </c>
      <c r="W194" s="235" t="str">
        <f>+IF(H194=0,"",'Ark1'!Z1721)</f>
        <v/>
      </c>
      <c r="X194" s="234" t="str">
        <f>+IF(H194=0,"",'Ark1'!AC1721)</f>
        <v/>
      </c>
      <c r="Y194" s="235" t="str">
        <f>+IF(H194=0,"",'Ark1'!AE1721)</f>
        <v/>
      </c>
      <c r="Z194" s="235" t="str">
        <f t="shared" si="117"/>
        <v/>
      </c>
      <c r="AA194" s="233" t="str">
        <f t="shared" si="118"/>
        <v/>
      </c>
      <c r="AB194" s="213"/>
      <c r="AC194" s="216"/>
      <c r="AE194" s="29"/>
      <c r="AF194" s="27"/>
      <c r="AG194" s="217"/>
      <c r="AH194" s="28"/>
      <c r="AL194" s="28"/>
    </row>
    <row r="195" spans="1:68" ht="15" customHeight="1">
      <c r="A195" s="213"/>
      <c r="B195" s="213"/>
      <c r="C195" s="232">
        <f>+'Ark1'!L1722</f>
        <v>13</v>
      </c>
      <c r="D195" s="232" t="s">
        <v>39</v>
      </c>
      <c r="E195" s="232">
        <f>+'Ark1'!D1722</f>
        <v>2</v>
      </c>
      <c r="F195" s="232" t="str">
        <f t="shared" si="142"/>
        <v>Feb</v>
      </c>
      <c r="G195" s="232">
        <f>+'Ark1'!Q1722</f>
        <v>0</v>
      </c>
      <c r="H195" s="335">
        <f>+'Ark1'!R1722</f>
        <v>0</v>
      </c>
      <c r="I195" s="233" t="str">
        <f>+IF(H195=0,"",'Ark1'!AG1722)</f>
        <v/>
      </c>
      <c r="J195" s="233" t="str">
        <f>+IF(H195=0,"",'Ark1'!AH1722)</f>
        <v/>
      </c>
      <c r="K195" s="233"/>
      <c r="L195" s="96"/>
      <c r="M195" s="233"/>
      <c r="N195" s="233"/>
      <c r="O195" s="233"/>
      <c r="P195" s="234" t="str">
        <f>+IF(H195=0,"",'Ark1'!T1722)</f>
        <v/>
      </c>
      <c r="Q195" s="233" t="str">
        <f>+IF(H195=0,"",'Ark1'!U1722)</f>
        <v/>
      </c>
      <c r="R195" s="213"/>
      <c r="S195" s="235" t="str">
        <f>+IF(H195=0,"",'Ark1'!W1722)</f>
        <v/>
      </c>
      <c r="T195" s="235" t="str">
        <f>+IF(H195=0,"",'Ark1'!X1722)</f>
        <v/>
      </c>
      <c r="U195" s="235" t="str">
        <f>+IF(H195=0,"",'Ark1'!Y1722)</f>
        <v/>
      </c>
      <c r="V195" s="235" t="str">
        <f>+IF(H195=0,"",'Ark1'!Z1722)</f>
        <v/>
      </c>
      <c r="W195" s="235" t="str">
        <f>+IF(H195=0,"",'Ark1'!Z1722)</f>
        <v/>
      </c>
      <c r="X195" s="234" t="str">
        <f>+IF(H195=0,"",'Ark1'!AC1722)</f>
        <v/>
      </c>
      <c r="Y195" s="235" t="str">
        <f>+IF(H195=0,"",'Ark1'!AE1722)</f>
        <v/>
      </c>
      <c r="Z195" s="235" t="str">
        <f t="shared" si="117"/>
        <v/>
      </c>
      <c r="AA195" s="233" t="str">
        <f t="shared" si="118"/>
        <v/>
      </c>
      <c r="AB195" s="213"/>
      <c r="AC195" s="27"/>
      <c r="AE195" s="29"/>
      <c r="AF195" s="27"/>
      <c r="AG195" s="28"/>
      <c r="AH195" s="28"/>
      <c r="AL195" s="28"/>
    </row>
    <row r="196" spans="1:68" ht="15" customHeight="1">
      <c r="A196" s="213"/>
      <c r="B196" s="213"/>
      <c r="C196" s="232">
        <f>+'Ark1'!L1723</f>
        <v>13</v>
      </c>
      <c r="D196" s="232" t="s">
        <v>39</v>
      </c>
      <c r="E196" s="232">
        <f>+'Ark1'!D1723</f>
        <v>3</v>
      </c>
      <c r="F196" s="232" t="str">
        <f t="shared" si="142"/>
        <v>Mar</v>
      </c>
      <c r="G196" s="232">
        <f>+'Ark1'!Q1723</f>
        <v>0</v>
      </c>
      <c r="H196" s="335">
        <f>+'Ark1'!R1723</f>
        <v>0</v>
      </c>
      <c r="I196" s="233" t="str">
        <f>+IF(H196=0,"",'Ark1'!AG1723)</f>
        <v/>
      </c>
      <c r="J196" s="233" t="str">
        <f>+IF(H196=0,"",'Ark1'!AH1723)</f>
        <v/>
      </c>
      <c r="K196" s="233"/>
      <c r="L196" s="96"/>
      <c r="M196" s="233"/>
      <c r="N196" s="233"/>
      <c r="O196" s="233"/>
      <c r="P196" s="234" t="str">
        <f>+IF(H196=0,"",'Ark1'!T1723)</f>
        <v/>
      </c>
      <c r="Q196" s="233" t="str">
        <f>+IF(H196=0,"",'Ark1'!U1723)</f>
        <v/>
      </c>
      <c r="R196" s="213"/>
      <c r="S196" s="235" t="str">
        <f>+IF(H196=0,"",'Ark1'!W1723)</f>
        <v/>
      </c>
      <c r="T196" s="235" t="str">
        <f>+IF(H196=0,"",'Ark1'!X1723)</f>
        <v/>
      </c>
      <c r="U196" s="235" t="str">
        <f>+IF(H196=0,"",'Ark1'!Y1723)</f>
        <v/>
      </c>
      <c r="V196" s="235" t="str">
        <f>+IF(H196=0,"",'Ark1'!Z1723)</f>
        <v/>
      </c>
      <c r="W196" s="235" t="str">
        <f>+IF(H196=0,"",'Ark1'!Z1723)</f>
        <v/>
      </c>
      <c r="X196" s="234" t="str">
        <f>+IF(H196=0,"",'Ark1'!AC1723)</f>
        <v/>
      </c>
      <c r="Y196" s="235" t="str">
        <f>+IF(H196=0,"",'Ark1'!AE1723)</f>
        <v/>
      </c>
      <c r="Z196" s="235" t="str">
        <f t="shared" si="117"/>
        <v/>
      </c>
      <c r="AA196" s="233" t="str">
        <f t="shared" si="118"/>
        <v/>
      </c>
      <c r="AB196" s="213"/>
      <c r="AC196" s="27"/>
      <c r="AE196" s="29"/>
      <c r="AF196" s="27"/>
      <c r="AG196" s="28"/>
      <c r="AH196" s="28"/>
      <c r="AL196" s="28"/>
    </row>
    <row r="197" spans="1:68" ht="15" customHeight="1">
      <c r="A197" s="213"/>
      <c r="B197" s="213"/>
      <c r="C197" s="232">
        <f>+'Ark1'!L1724</f>
        <v>13</v>
      </c>
      <c r="D197" s="232" t="s">
        <v>39</v>
      </c>
      <c r="E197" s="232">
        <f>+'Ark1'!D1724</f>
        <v>4</v>
      </c>
      <c r="F197" s="232" t="str">
        <f t="shared" si="142"/>
        <v>Apr</v>
      </c>
      <c r="G197" s="232">
        <f>+'Ark1'!Q1724</f>
        <v>0</v>
      </c>
      <c r="H197" s="335">
        <f>+'Ark1'!R1724</f>
        <v>0</v>
      </c>
      <c r="I197" s="233" t="str">
        <f>+IF(H197=0,"",'Ark1'!AG1724)</f>
        <v/>
      </c>
      <c r="J197" s="233" t="str">
        <f>+IF(H197=0,"",'Ark1'!AH1724)</f>
        <v/>
      </c>
      <c r="K197" s="233"/>
      <c r="L197" s="96"/>
      <c r="M197" s="233"/>
      <c r="N197" s="233"/>
      <c r="O197" s="233"/>
      <c r="P197" s="234" t="str">
        <f>+IF(H197=0,"",'Ark1'!T1724)</f>
        <v/>
      </c>
      <c r="Q197" s="233" t="str">
        <f>+IF(H197=0,"",'Ark1'!U1724)</f>
        <v/>
      </c>
      <c r="R197" s="213"/>
      <c r="S197" s="235" t="str">
        <f>+IF(H197=0,"",'Ark1'!W1724)</f>
        <v/>
      </c>
      <c r="T197" s="235" t="str">
        <f>+IF(H197=0,"",'Ark1'!X1724)</f>
        <v/>
      </c>
      <c r="U197" s="235" t="str">
        <f>+IF(H197=0,"",'Ark1'!Y1724)</f>
        <v/>
      </c>
      <c r="V197" s="235" t="str">
        <f>+IF(H197=0,"",'Ark1'!Z1724)</f>
        <v/>
      </c>
      <c r="W197" s="235" t="str">
        <f>+IF(H197=0,"",'Ark1'!Z1724)</f>
        <v/>
      </c>
      <c r="X197" s="234" t="str">
        <f>+IF(H197=0,"",'Ark1'!AC1724)</f>
        <v/>
      </c>
      <c r="Y197" s="235" t="str">
        <f>+IF(H197=0,"",'Ark1'!AE1724)</f>
        <v/>
      </c>
      <c r="Z197" s="235" t="str">
        <f t="shared" si="117"/>
        <v/>
      </c>
      <c r="AA197" s="233" t="str">
        <f t="shared" si="118"/>
        <v/>
      </c>
      <c r="AB197" s="213"/>
      <c r="AC197" s="27"/>
      <c r="AE197" s="29"/>
      <c r="AF197" s="27"/>
      <c r="AG197" s="28"/>
      <c r="AH197" s="28"/>
      <c r="AL197" s="28"/>
    </row>
    <row r="198" spans="1:68" ht="15" customHeight="1">
      <c r="A198" s="213"/>
      <c r="B198" s="213"/>
      <c r="C198" s="232">
        <f>+'Ark1'!L1725</f>
        <v>13</v>
      </c>
      <c r="D198" s="232" t="s">
        <v>39</v>
      </c>
      <c r="E198" s="232">
        <f>+'Ark1'!D1725</f>
        <v>5</v>
      </c>
      <c r="F198" s="232" t="str">
        <f t="shared" si="142"/>
        <v>Mai</v>
      </c>
      <c r="G198" s="232">
        <f>+'Ark1'!Q1725</f>
        <v>0</v>
      </c>
      <c r="H198" s="335">
        <f>+'Ark1'!R1725</f>
        <v>0</v>
      </c>
      <c r="I198" s="233" t="str">
        <f>+IF(H198=0,"",'Ark1'!AG1725)</f>
        <v/>
      </c>
      <c r="J198" s="233" t="str">
        <f>+IF(H198=0,"",'Ark1'!AH1725)</f>
        <v/>
      </c>
      <c r="K198" s="233"/>
      <c r="L198" s="96"/>
      <c r="M198" s="233"/>
      <c r="N198" s="233"/>
      <c r="O198" s="233"/>
      <c r="P198" s="234" t="str">
        <f>+IF(H198=0,"",'Ark1'!T1725)</f>
        <v/>
      </c>
      <c r="Q198" s="233" t="str">
        <f>+IF(H198=0,"",'Ark1'!U1725)</f>
        <v/>
      </c>
      <c r="R198" s="213"/>
      <c r="S198" s="235" t="str">
        <f>+IF(H198=0,"",'Ark1'!W1725)</f>
        <v/>
      </c>
      <c r="T198" s="235" t="str">
        <f>+IF(H198=0,"",'Ark1'!X1725)</f>
        <v/>
      </c>
      <c r="U198" s="235" t="str">
        <f>+IF(H198=0,"",'Ark1'!Y1725)</f>
        <v/>
      </c>
      <c r="V198" s="235" t="str">
        <f>+IF(H198=0,"",'Ark1'!Z1725)</f>
        <v/>
      </c>
      <c r="W198" s="235" t="str">
        <f>+IF(H198=0,"",'Ark1'!Z1725)</f>
        <v/>
      </c>
      <c r="X198" s="234" t="str">
        <f>+IF(H198=0,"",'Ark1'!AC1725)</f>
        <v/>
      </c>
      <c r="Y198" s="235" t="str">
        <f>+IF(H198=0,"",'Ark1'!AE1725)</f>
        <v/>
      </c>
      <c r="Z198" s="235" t="str">
        <f t="shared" si="117"/>
        <v/>
      </c>
      <c r="AA198" s="233" t="str">
        <f t="shared" si="118"/>
        <v/>
      </c>
      <c r="AB198" s="213"/>
      <c r="AC198" s="217"/>
      <c r="AE198" s="29"/>
      <c r="AF198" s="27"/>
      <c r="AG198" s="217"/>
      <c r="AH198" s="28"/>
      <c r="AL198" s="28"/>
    </row>
    <row r="199" spans="1:68" ht="15" customHeight="1">
      <c r="A199" s="213"/>
      <c r="B199" s="213"/>
      <c r="C199" s="232">
        <f>+'Ark1'!L1726</f>
        <v>13</v>
      </c>
      <c r="D199" s="232" t="s">
        <v>39</v>
      </c>
      <c r="E199" s="232">
        <f>+'Ark1'!D1726</f>
        <v>6</v>
      </c>
      <c r="F199" s="232" t="str">
        <f t="shared" si="142"/>
        <v>Jun</v>
      </c>
      <c r="G199" s="232">
        <f>+'Ark1'!Q1726</f>
        <v>0</v>
      </c>
      <c r="H199" s="335">
        <f>+'Ark1'!R1726</f>
        <v>0</v>
      </c>
      <c r="I199" s="233" t="str">
        <f>+IF(H199=0,"",'Ark1'!AG1726)</f>
        <v/>
      </c>
      <c r="J199" s="233" t="str">
        <f>+IF(H199=0,"",'Ark1'!AH1726)</f>
        <v/>
      </c>
      <c r="K199" s="233"/>
      <c r="L199" s="96"/>
      <c r="M199" s="233"/>
      <c r="N199" s="233"/>
      <c r="O199" s="233"/>
      <c r="P199" s="234" t="str">
        <f>+IF(H199=0,"",'Ark1'!T1726)</f>
        <v/>
      </c>
      <c r="Q199" s="233" t="str">
        <f>+IF(H199=0,"",'Ark1'!U1726)</f>
        <v/>
      </c>
      <c r="R199" s="213"/>
      <c r="S199" s="235" t="str">
        <f>+IF(H199=0,"",'Ark1'!W1726)</f>
        <v/>
      </c>
      <c r="T199" s="235" t="str">
        <f>+IF(H199=0,"",'Ark1'!X1726)</f>
        <v/>
      </c>
      <c r="U199" s="235" t="str">
        <f>+IF(H199=0,"",'Ark1'!Y1726)</f>
        <v/>
      </c>
      <c r="V199" s="235" t="str">
        <f>+IF(H199=0,"",'Ark1'!Z1726)</f>
        <v/>
      </c>
      <c r="W199" s="235" t="str">
        <f>+IF(H199=0,"",'Ark1'!Z1726)</f>
        <v/>
      </c>
      <c r="X199" s="234" t="str">
        <f>+IF(H199=0,"",'Ark1'!AC1726)</f>
        <v/>
      </c>
      <c r="Y199" s="235" t="str">
        <f>+IF(H199=0,"",'Ark1'!AE1726)</f>
        <v/>
      </c>
      <c r="Z199" s="235" t="str">
        <f t="shared" si="117"/>
        <v/>
      </c>
      <c r="AA199" s="233" t="str">
        <f t="shared" si="118"/>
        <v/>
      </c>
      <c r="AB199" s="213"/>
      <c r="AC199" s="217"/>
      <c r="AE199" s="29"/>
      <c r="AF199" s="27"/>
      <c r="AG199" s="217"/>
      <c r="AH199" s="28"/>
      <c r="AL199" s="28"/>
    </row>
    <row r="200" spans="1:68" ht="15" customHeight="1">
      <c r="A200" s="213"/>
      <c r="B200" s="213"/>
      <c r="C200" s="232">
        <f>+'Ark1'!L1727</f>
        <v>13</v>
      </c>
      <c r="D200" s="232" t="s">
        <v>39</v>
      </c>
      <c r="E200" s="232">
        <f>+'Ark1'!D1727</f>
        <v>7</v>
      </c>
      <c r="F200" s="232" t="str">
        <f t="shared" si="142"/>
        <v>Jul</v>
      </c>
      <c r="G200" s="232">
        <f>+'Ark1'!Q1727</f>
        <v>0</v>
      </c>
      <c r="H200" s="335">
        <f>+'Ark1'!R1727</f>
        <v>0</v>
      </c>
      <c r="I200" s="233" t="str">
        <f>+IF(H200=0,"",'Ark1'!AG1727)</f>
        <v/>
      </c>
      <c r="J200" s="233" t="str">
        <f>+IF(H200=0,"",'Ark1'!AH1727)</f>
        <v/>
      </c>
      <c r="K200" s="233"/>
      <c r="L200" s="96"/>
      <c r="M200" s="233"/>
      <c r="N200" s="233"/>
      <c r="O200" s="233"/>
      <c r="P200" s="234" t="str">
        <f>+IF(H200=0,"",'Ark1'!T1727)</f>
        <v/>
      </c>
      <c r="Q200" s="233" t="str">
        <f>+IF(H200=0,"",'Ark1'!U1727)</f>
        <v/>
      </c>
      <c r="R200" s="213"/>
      <c r="S200" s="235" t="str">
        <f>+IF(H200=0,"",'Ark1'!W1727)</f>
        <v/>
      </c>
      <c r="T200" s="235" t="str">
        <f>+IF(H200=0,"",'Ark1'!X1727)</f>
        <v/>
      </c>
      <c r="U200" s="235" t="str">
        <f>+IF(H200=0,"",'Ark1'!Y1727)</f>
        <v/>
      </c>
      <c r="V200" s="235" t="str">
        <f>+IF(H200=0,"",'Ark1'!Z1727)</f>
        <v/>
      </c>
      <c r="W200" s="235" t="str">
        <f>+IF(H200=0,"",'Ark1'!Z1727)</f>
        <v/>
      </c>
      <c r="X200" s="234" t="str">
        <f>+IF(H200=0,"",'Ark1'!AC1727)</f>
        <v/>
      </c>
      <c r="Y200" s="235" t="str">
        <f>+IF(H200=0,"",'Ark1'!AE1727)</f>
        <v/>
      </c>
      <c r="Z200" s="235" t="str">
        <f t="shared" si="117"/>
        <v/>
      </c>
      <c r="AA200" s="233" t="str">
        <f t="shared" si="118"/>
        <v/>
      </c>
      <c r="AB200" s="213"/>
      <c r="AC200" s="27"/>
      <c r="AE200" s="29"/>
      <c r="AF200" s="27"/>
      <c r="AG200" s="28"/>
      <c r="AH200" s="28"/>
      <c r="AL200" s="28"/>
    </row>
    <row r="201" spans="1:68" ht="15" customHeight="1">
      <c r="A201" s="213"/>
      <c r="B201" s="213"/>
      <c r="C201" s="232">
        <f>+'Ark1'!L1728</f>
        <v>13</v>
      </c>
      <c r="D201" s="232" t="s">
        <v>39</v>
      </c>
      <c r="E201" s="232">
        <f>+'Ark1'!D1728</f>
        <v>8</v>
      </c>
      <c r="F201" s="232" t="str">
        <f t="shared" si="142"/>
        <v>Aug</v>
      </c>
      <c r="G201" s="232">
        <f>+'Ark1'!Q1728</f>
        <v>0</v>
      </c>
      <c r="H201" s="335">
        <f>+'Ark1'!R1728</f>
        <v>0</v>
      </c>
      <c r="I201" s="233" t="str">
        <f>+IF(H201=0,"",'Ark1'!AG1728)</f>
        <v/>
      </c>
      <c r="J201" s="233" t="str">
        <f>+IF(H201=0,"",'Ark1'!AH1728)</f>
        <v/>
      </c>
      <c r="K201" s="233"/>
      <c r="L201" s="96"/>
      <c r="M201" s="233"/>
      <c r="N201" s="233"/>
      <c r="O201" s="233"/>
      <c r="P201" s="234" t="str">
        <f>+IF(H201=0,"",'Ark1'!T1728)</f>
        <v/>
      </c>
      <c r="Q201" s="233" t="str">
        <f>+IF(H201=0,"",'Ark1'!U1728)</f>
        <v/>
      </c>
      <c r="R201" s="213"/>
      <c r="S201" s="235" t="str">
        <f>+IF(H201=0,"",'Ark1'!W1728)</f>
        <v/>
      </c>
      <c r="T201" s="235" t="str">
        <f>+IF(H201=0,"",'Ark1'!X1728)</f>
        <v/>
      </c>
      <c r="U201" s="235" t="str">
        <f>+IF(H201=0,"",'Ark1'!Y1728)</f>
        <v/>
      </c>
      <c r="V201" s="235" t="str">
        <f>+IF(H201=0,"",'Ark1'!Z1728)</f>
        <v/>
      </c>
      <c r="W201" s="235" t="str">
        <f>+IF(H201=0,"",'Ark1'!Z1728)</f>
        <v/>
      </c>
      <c r="X201" s="234" t="str">
        <f>+IF(H201=0,"",'Ark1'!AC1728)</f>
        <v/>
      </c>
      <c r="Y201" s="235" t="str">
        <f>+IF(H201=0,"",'Ark1'!AE1728)</f>
        <v/>
      </c>
      <c r="Z201" s="235" t="str">
        <f t="shared" si="117"/>
        <v/>
      </c>
      <c r="AA201" s="233" t="str">
        <f t="shared" si="118"/>
        <v/>
      </c>
      <c r="AB201" s="213"/>
      <c r="AC201" s="27"/>
      <c r="AE201" s="29"/>
      <c r="AF201" s="27"/>
      <c r="AG201" s="28"/>
      <c r="AH201" s="28"/>
      <c r="AL201" s="28"/>
    </row>
    <row r="202" spans="1:68" ht="15" customHeight="1">
      <c r="A202" s="213"/>
      <c r="B202" s="213"/>
      <c r="C202" s="232">
        <f>+'Ark1'!L1729</f>
        <v>13</v>
      </c>
      <c r="D202" s="232" t="s">
        <v>39</v>
      </c>
      <c r="E202" s="232">
        <f>+'Ark1'!D1729</f>
        <v>9</v>
      </c>
      <c r="F202" s="232" t="str">
        <f t="shared" si="142"/>
        <v>Sep</v>
      </c>
      <c r="G202" s="232">
        <f>+'Ark1'!Q1729</f>
        <v>0</v>
      </c>
      <c r="H202" s="335">
        <f>+'Ark1'!R1729</f>
        <v>0</v>
      </c>
      <c r="I202" s="233" t="str">
        <f>+IF(H202=0,"",'Ark1'!AG1729)</f>
        <v/>
      </c>
      <c r="J202" s="233" t="str">
        <f>+IF(H202=0,"",'Ark1'!AH1729)</f>
        <v/>
      </c>
      <c r="K202" s="233"/>
      <c r="L202" s="96"/>
      <c r="M202" s="233"/>
      <c r="N202" s="233"/>
      <c r="O202" s="233"/>
      <c r="P202" s="234" t="str">
        <f>+IF(H202=0,"",'Ark1'!T1729)</f>
        <v/>
      </c>
      <c r="Q202" s="233" t="str">
        <f>+IF(H202=0,"",'Ark1'!U1729)</f>
        <v/>
      </c>
      <c r="R202" s="213"/>
      <c r="S202" s="235" t="str">
        <f>+IF(H202=0,"",'Ark1'!W1729)</f>
        <v/>
      </c>
      <c r="T202" s="235" t="str">
        <f>+IF(H202=0,"",'Ark1'!X1729)</f>
        <v/>
      </c>
      <c r="U202" s="235" t="str">
        <f>+IF(H202=0,"",'Ark1'!Y1729)</f>
        <v/>
      </c>
      <c r="V202" s="235" t="str">
        <f>+IF(H202=0,"",'Ark1'!Z1729)</f>
        <v/>
      </c>
      <c r="W202" s="235" t="str">
        <f>+IF(H202=0,"",'Ark1'!Z1729)</f>
        <v/>
      </c>
      <c r="X202" s="234" t="str">
        <f>+IF(H202=0,"",'Ark1'!AC1729)</f>
        <v/>
      </c>
      <c r="Y202" s="235" t="str">
        <f>+IF(H202=0,"",'Ark1'!AE1729)</f>
        <v/>
      </c>
      <c r="Z202" s="235" t="str">
        <f t="shared" si="117"/>
        <v/>
      </c>
      <c r="AA202" s="233" t="str">
        <f t="shared" si="118"/>
        <v/>
      </c>
      <c r="AB202" s="213"/>
      <c r="AC202" s="27"/>
      <c r="AE202" s="29"/>
      <c r="AF202" s="27"/>
      <c r="AG202" s="28"/>
      <c r="AH202" s="28"/>
      <c r="AL202" s="28"/>
    </row>
    <row r="203" spans="1:68" ht="15" customHeight="1">
      <c r="A203" s="213"/>
      <c r="B203" s="213"/>
      <c r="C203" s="232">
        <f>+'Ark1'!L1730</f>
        <v>13</v>
      </c>
      <c r="D203" s="232" t="s">
        <v>39</v>
      </c>
      <c r="E203" s="232">
        <f>+'Ark1'!D1730</f>
        <v>10</v>
      </c>
      <c r="F203" s="232" t="str">
        <f t="shared" si="142"/>
        <v>Okt</v>
      </c>
      <c r="G203" s="232">
        <f>+'Ark1'!Q1730</f>
        <v>0</v>
      </c>
      <c r="H203" s="335">
        <f>+'Ark1'!R1730</f>
        <v>0</v>
      </c>
      <c r="I203" s="233" t="str">
        <f>+IF(H203=0,"",'Ark1'!AG1730)</f>
        <v/>
      </c>
      <c r="J203" s="233" t="str">
        <f>+IF(H203=0,"",'Ark1'!AH1730)</f>
        <v/>
      </c>
      <c r="K203" s="233"/>
      <c r="L203" s="96"/>
      <c r="M203" s="233"/>
      <c r="N203" s="233"/>
      <c r="O203" s="233"/>
      <c r="P203" s="234" t="str">
        <f>+IF(H203=0,"",'Ark1'!T1730)</f>
        <v/>
      </c>
      <c r="Q203" s="233" t="str">
        <f>+IF(H203=0,"",'Ark1'!U1730)</f>
        <v/>
      </c>
      <c r="R203" s="213"/>
      <c r="S203" s="235" t="str">
        <f>+IF(H203=0,"",'Ark1'!W1730)</f>
        <v/>
      </c>
      <c r="T203" s="235" t="str">
        <f>+IF(H203=0,"",'Ark1'!X1730)</f>
        <v/>
      </c>
      <c r="U203" s="235" t="str">
        <f>+IF(H203=0,"",'Ark1'!Y1730)</f>
        <v/>
      </c>
      <c r="V203" s="235" t="str">
        <f>+IF(H203=0,"",'Ark1'!Z1730)</f>
        <v/>
      </c>
      <c r="W203" s="235" t="str">
        <f>+IF(H203=0,"",'Ark1'!Z1730)</f>
        <v/>
      </c>
      <c r="X203" s="234" t="str">
        <f>+IF(H203=0,"",'Ark1'!AC1730)</f>
        <v/>
      </c>
      <c r="Y203" s="235" t="str">
        <f>+IF(H203=0,"",'Ark1'!AE1730)</f>
        <v/>
      </c>
      <c r="Z203" s="235" t="str">
        <f t="shared" si="117"/>
        <v/>
      </c>
      <c r="AA203" s="233" t="str">
        <f t="shared" si="118"/>
        <v/>
      </c>
      <c r="AB203" s="213"/>
      <c r="AC203" s="27"/>
      <c r="AE203" s="29"/>
      <c r="AF203" s="27"/>
      <c r="AG203" s="28"/>
      <c r="AH203" s="28"/>
      <c r="AL203" s="28"/>
    </row>
    <row r="204" spans="1:68" ht="15" customHeight="1">
      <c r="A204" s="213"/>
      <c r="B204" s="213"/>
      <c r="C204" s="232">
        <f>+'Ark1'!L1731</f>
        <v>13</v>
      </c>
      <c r="D204" s="232" t="s">
        <v>39</v>
      </c>
      <c r="E204" s="232">
        <f>+'Ark1'!D1731</f>
        <v>11</v>
      </c>
      <c r="F204" s="232" t="str">
        <f t="shared" si="142"/>
        <v>Nov</v>
      </c>
      <c r="G204" s="232">
        <f>+'Ark1'!Q1731</f>
        <v>0</v>
      </c>
      <c r="H204" s="335">
        <f>+'Ark1'!R1731</f>
        <v>0</v>
      </c>
      <c r="I204" s="233" t="str">
        <f>+IF(H204=0,"",'Ark1'!AG1731)</f>
        <v/>
      </c>
      <c r="J204" s="233" t="str">
        <f>+IF(H204=0,"",'Ark1'!AH1731)</f>
        <v/>
      </c>
      <c r="K204" s="233"/>
      <c r="L204" s="96"/>
      <c r="M204" s="233"/>
      <c r="N204" s="233"/>
      <c r="O204" s="233"/>
      <c r="P204" s="234" t="str">
        <f>+IF(H204=0,"",'Ark1'!T1731)</f>
        <v/>
      </c>
      <c r="Q204" s="233" t="str">
        <f>+IF(H204=0,"",'Ark1'!U1731)</f>
        <v/>
      </c>
      <c r="R204" s="213"/>
      <c r="S204" s="235" t="str">
        <f>+IF(H204=0,"",'Ark1'!W1731)</f>
        <v/>
      </c>
      <c r="T204" s="235" t="str">
        <f>+IF(H204=0,"",'Ark1'!X1731)</f>
        <v/>
      </c>
      <c r="U204" s="235" t="str">
        <f>+IF(H204=0,"",'Ark1'!Y1731)</f>
        <v/>
      </c>
      <c r="V204" s="235" t="str">
        <f>+IF(H204=0,"",'Ark1'!Z1731)</f>
        <v/>
      </c>
      <c r="W204" s="235" t="str">
        <f>+IF(H204=0,"",'Ark1'!Z1731)</f>
        <v/>
      </c>
      <c r="X204" s="234" t="str">
        <f>+IF(H204=0,"",'Ark1'!AC1731)</f>
        <v/>
      </c>
      <c r="Y204" s="235" t="str">
        <f>+IF(H204=0,"",'Ark1'!AE1731)</f>
        <v/>
      </c>
      <c r="Z204" s="235" t="str">
        <f t="shared" si="117"/>
        <v/>
      </c>
      <c r="AA204" s="233" t="str">
        <f t="shared" si="118"/>
        <v/>
      </c>
      <c r="AB204" s="213"/>
      <c r="AC204" s="27"/>
      <c r="AE204" s="29"/>
      <c r="AF204" s="27"/>
      <c r="AG204" s="28"/>
      <c r="AH204" s="28"/>
      <c r="AL204" s="28"/>
    </row>
    <row r="205" spans="1:68" ht="15" customHeight="1">
      <c r="A205" s="213"/>
      <c r="B205" s="213"/>
      <c r="C205" s="232">
        <f>+'Ark1'!L1732</f>
        <v>13</v>
      </c>
      <c r="D205" s="232" t="s">
        <v>39</v>
      </c>
      <c r="E205" s="232">
        <f>+'Ark1'!D1732</f>
        <v>12</v>
      </c>
      <c r="F205" s="232" t="str">
        <f t="shared" si="142"/>
        <v>Des</v>
      </c>
      <c r="G205" s="232">
        <f>+'Ark1'!Q1732</f>
        <v>0</v>
      </c>
      <c r="H205" s="335">
        <f>+'Ark1'!R1732</f>
        <v>0</v>
      </c>
      <c r="I205" s="233" t="str">
        <f>+IF(H205=0,"",'Ark1'!AG1732)</f>
        <v/>
      </c>
      <c r="J205" s="233" t="str">
        <f>+IF(H205=0,"",'Ark1'!AH1732)</f>
        <v/>
      </c>
      <c r="K205" s="233"/>
      <c r="L205" s="96"/>
      <c r="M205" s="233"/>
      <c r="N205" s="233"/>
      <c r="O205" s="233"/>
      <c r="P205" s="234" t="str">
        <f>+IF(H205=0,"",'Ark1'!T1732)</f>
        <v/>
      </c>
      <c r="Q205" s="233" t="str">
        <f>+IF(H205=0,"",'Ark1'!U1732)</f>
        <v/>
      </c>
      <c r="R205" s="213"/>
      <c r="S205" s="235" t="str">
        <f>+IF(H205=0,"",'Ark1'!W1732)</f>
        <v/>
      </c>
      <c r="T205" s="235" t="str">
        <f>+IF(H205=0,"",'Ark1'!X1732)</f>
        <v/>
      </c>
      <c r="U205" s="235" t="str">
        <f>+IF(H205=0,"",'Ark1'!Y1732)</f>
        <v/>
      </c>
      <c r="V205" s="235" t="str">
        <f>+IF(H205=0,"",'Ark1'!Z1732)</f>
        <v/>
      </c>
      <c r="W205" s="235" t="str">
        <f>+IF(H205=0,"",'Ark1'!Z1732)</f>
        <v/>
      </c>
      <c r="X205" s="234" t="str">
        <f>+IF(H205=0,"",'Ark1'!AC1732)</f>
        <v/>
      </c>
      <c r="Y205" s="235" t="str">
        <f>+IF(H205=0,"",'Ark1'!AE1732)</f>
        <v/>
      </c>
      <c r="Z205" s="235" t="str">
        <f t="shared" si="117"/>
        <v/>
      </c>
      <c r="AA205" s="233" t="str">
        <f t="shared" si="118"/>
        <v/>
      </c>
      <c r="AB205" s="213"/>
      <c r="AC205" s="27"/>
      <c r="AE205" s="29"/>
      <c r="AF205" s="27"/>
      <c r="AG205" s="28"/>
      <c r="AH205" s="28"/>
      <c r="AL205" s="28"/>
    </row>
    <row r="206" spans="1:68" ht="15" customHeight="1">
      <c r="A206" s="213"/>
      <c r="B206" s="213"/>
      <c r="C206" s="213"/>
      <c r="D206" s="213"/>
      <c r="E206" s="213"/>
      <c r="F206" s="213"/>
      <c r="G206" s="213"/>
      <c r="H206" s="329"/>
      <c r="I206" s="214"/>
      <c r="J206" s="214"/>
      <c r="K206" s="214"/>
      <c r="L206" s="96"/>
      <c r="M206" s="214"/>
      <c r="N206" s="214"/>
      <c r="O206" s="214"/>
      <c r="P206" s="213"/>
      <c r="Q206" s="213"/>
      <c r="R206" s="213"/>
      <c r="S206" s="215"/>
      <c r="T206" s="215"/>
      <c r="U206" s="215"/>
      <c r="V206" s="215"/>
      <c r="W206" s="215"/>
      <c r="X206" s="213"/>
      <c r="Y206" s="215"/>
      <c r="Z206" s="215"/>
      <c r="AA206" s="214"/>
      <c r="AB206" s="213"/>
      <c r="AC206" s="216"/>
      <c r="AE206" s="29"/>
      <c r="AF206" s="27"/>
      <c r="AG206" s="217"/>
      <c r="AH206" s="28"/>
      <c r="AL206" s="28"/>
      <c r="BD206" s="228"/>
    </row>
    <row r="207" spans="1:68" ht="15" customHeight="1">
      <c r="A207" s="213"/>
      <c r="B207" s="213"/>
      <c r="C207" s="230" t="s">
        <v>0</v>
      </c>
      <c r="D207" s="213"/>
      <c r="E207" s="270" t="str">
        <f>+D209</f>
        <v>E</v>
      </c>
      <c r="F207" s="230" t="s">
        <v>581</v>
      </c>
      <c r="G207" s="213"/>
      <c r="H207" s="332">
        <f>SUM(H209:H220)</f>
        <v>0</v>
      </c>
      <c r="I207" s="214"/>
      <c r="J207" s="214"/>
      <c r="K207" s="214"/>
      <c r="L207" s="96"/>
      <c r="M207" s="214"/>
      <c r="N207" s="214"/>
      <c r="O207" s="214"/>
      <c r="P207" s="213"/>
      <c r="Q207" s="263" t="e">
        <f>+Klasse!#REF!</f>
        <v>#REF!</v>
      </c>
      <c r="R207" s="213"/>
      <c r="S207" s="215"/>
      <c r="T207" s="215"/>
      <c r="U207" s="215"/>
      <c r="V207" s="215"/>
      <c r="W207" s="215"/>
      <c r="X207" s="213"/>
      <c r="Y207" s="215"/>
      <c r="Z207" s="217" t="e">
        <f>+Klasse!#REF!/Klasse!#REF!</f>
        <v>#REF!</v>
      </c>
      <c r="AA207" s="214"/>
      <c r="AB207" s="213"/>
      <c r="AC207" s="216"/>
      <c r="AE207" s="29"/>
      <c r="AF207" s="27"/>
      <c r="AG207" s="217"/>
      <c r="AH207" s="28"/>
      <c r="AL207" s="28"/>
      <c r="BD207" s="228"/>
    </row>
    <row r="208" spans="1:68" ht="15" customHeight="1">
      <c r="A208" s="213"/>
      <c r="B208" s="213"/>
      <c r="C208" s="213"/>
      <c r="D208" s="213"/>
      <c r="E208" s="213"/>
      <c r="F208" s="213"/>
      <c r="G208" s="213"/>
      <c r="H208" s="329"/>
      <c r="I208" s="214"/>
      <c r="J208" s="214"/>
      <c r="K208" s="214"/>
      <c r="L208" s="96"/>
      <c r="M208" s="214"/>
      <c r="N208" s="214"/>
      <c r="O208" s="214"/>
      <c r="P208" s="213"/>
      <c r="Q208" s="213"/>
      <c r="R208" s="213"/>
      <c r="S208" s="215"/>
      <c r="T208" s="215"/>
      <c r="U208" s="215"/>
      <c r="V208" s="215"/>
      <c r="W208" s="215"/>
      <c r="X208" s="213"/>
      <c r="Y208" s="215"/>
      <c r="Z208" s="215"/>
      <c r="AA208" s="215"/>
      <c r="AB208" s="215"/>
      <c r="AC208" s="216"/>
      <c r="AE208" s="29"/>
      <c r="AF208" s="27"/>
      <c r="AG208" s="217"/>
      <c r="AH208" s="28"/>
      <c r="AL208" s="28"/>
      <c r="BD208" s="228">
        <f>1+BD205</f>
        <v>1</v>
      </c>
      <c r="BE208" s="28">
        <v>20.659867330016564</v>
      </c>
      <c r="BF208" s="28">
        <f t="shared" ref="BF208" si="143">+BE208</f>
        <v>20.659867330016564</v>
      </c>
      <c r="BG208" s="28">
        <f t="shared" ref="BG208" si="144">+BF208</f>
        <v>20.659867330016564</v>
      </c>
      <c r="BH208" s="28">
        <f t="shared" ref="BH208" si="145">+BG208</f>
        <v>20.659867330016564</v>
      </c>
      <c r="BI208" s="28">
        <f t="shared" ref="BI208" si="146">+BH208</f>
        <v>20.659867330016564</v>
      </c>
      <c r="BJ208" s="28">
        <f t="shared" ref="BJ208" si="147">+BI208</f>
        <v>20.659867330016564</v>
      </c>
      <c r="BK208" s="28">
        <f t="shared" ref="BK208" si="148">+BJ208</f>
        <v>20.659867330016564</v>
      </c>
      <c r="BL208" s="28">
        <f t="shared" ref="BL208" si="149">+BK208</f>
        <v>20.659867330016564</v>
      </c>
      <c r="BM208" s="28">
        <f t="shared" ref="BM208" si="150">+BL208</f>
        <v>20.659867330016564</v>
      </c>
      <c r="BN208" s="28">
        <f t="shared" ref="BN208" si="151">+BM208</f>
        <v>20.659867330016564</v>
      </c>
      <c r="BO208" s="28">
        <f t="shared" ref="BO208" si="152">+BN208</f>
        <v>20.659867330016564</v>
      </c>
      <c r="BP208" s="28">
        <f t="shared" ref="BP208" si="153">+BO208</f>
        <v>20.659867330016564</v>
      </c>
    </row>
    <row r="209" spans="1:68" ht="15" customHeight="1">
      <c r="A209" s="213"/>
      <c r="B209" s="213"/>
      <c r="C209" s="28">
        <f>+'Ark1'!L1733</f>
        <v>14</v>
      </c>
      <c r="D209" s="242" t="s">
        <v>405</v>
      </c>
      <c r="E209" s="28">
        <f>+'Ark1'!D1733</f>
        <v>1</v>
      </c>
      <c r="F209" s="28" t="str">
        <f t="shared" ref="F209:F220" si="154">+F194</f>
        <v>Jan</v>
      </c>
      <c r="G209" s="28">
        <f>+'Ark1'!Q1733</f>
        <v>0</v>
      </c>
      <c r="H209" s="336">
        <f>+'Ark1'!R1733</f>
        <v>0</v>
      </c>
      <c r="I209" s="29" t="str">
        <f>+IF(H209=0,"",'Ark1'!AG1733)</f>
        <v/>
      </c>
      <c r="J209" s="29" t="str">
        <f>+IF(H209=0,"",'Ark1'!AH1733)</f>
        <v/>
      </c>
      <c r="L209" s="96"/>
      <c r="P209" s="27" t="str">
        <f>+IF(H209=0,"",'Ark1'!T1733)</f>
        <v/>
      </c>
      <c r="Q209" s="29" t="str">
        <f>+IF(H209=0,"",'Ark1'!U1733)</f>
        <v/>
      </c>
      <c r="R209" s="213"/>
      <c r="S209" s="34" t="str">
        <f>+IF(H209=0,"",'Ark1'!W1733)</f>
        <v/>
      </c>
      <c r="T209" s="34" t="str">
        <f>+IF(H209=0,"",'Ark1'!X1733)</f>
        <v/>
      </c>
      <c r="U209" s="34" t="str">
        <f>+IF(H209=0,"",'Ark1'!Y1733)</f>
        <v/>
      </c>
      <c r="V209" s="34" t="str">
        <f>+IF(H209=0,"",'Ark1'!Z1733)</f>
        <v/>
      </c>
      <c r="W209" s="34" t="str">
        <f>+IF(H209=0,"",'Ark1'!Z1733)</f>
        <v/>
      </c>
      <c r="X209" s="27" t="str">
        <f>+IF(H209=0,"",'Ark1'!AC1733)</f>
        <v/>
      </c>
      <c r="Y209" s="34" t="str">
        <f>+IF(H209=0,"",'Ark1'!AE1733)</f>
        <v/>
      </c>
      <c r="Z209" s="34" t="str">
        <f t="shared" si="117"/>
        <v/>
      </c>
      <c r="AA209" s="29" t="str">
        <f t="shared" si="118"/>
        <v/>
      </c>
      <c r="AB209" s="213"/>
      <c r="AC209" s="27"/>
      <c r="AE209" s="29"/>
      <c r="AF209" s="27"/>
      <c r="AG209" s="28"/>
      <c r="AH209" s="28"/>
      <c r="AL209" s="28"/>
    </row>
    <row r="210" spans="1:68" ht="15" customHeight="1">
      <c r="A210" s="213"/>
      <c r="B210" s="213"/>
      <c r="C210" s="28">
        <f>+'Ark1'!L1734</f>
        <v>14</v>
      </c>
      <c r="D210" s="242" t="s">
        <v>405</v>
      </c>
      <c r="E210" s="28">
        <f>+'Ark1'!D1734</f>
        <v>2</v>
      </c>
      <c r="F210" s="28" t="str">
        <f t="shared" si="154"/>
        <v>Feb</v>
      </c>
      <c r="G210" s="28">
        <f>+'Ark1'!Q1734</f>
        <v>0</v>
      </c>
      <c r="H210" s="336">
        <f>+'Ark1'!R1734</f>
        <v>0</v>
      </c>
      <c r="I210" s="29" t="str">
        <f>+IF(H210=0,"",'Ark1'!AG1734)</f>
        <v/>
      </c>
      <c r="J210" s="29" t="str">
        <f>+IF(H210=0,"",'Ark1'!AH1734)</f>
        <v/>
      </c>
      <c r="L210" s="96"/>
      <c r="P210" s="27" t="str">
        <f>+IF(H210=0,"",'Ark1'!T1734)</f>
        <v/>
      </c>
      <c r="Q210" s="29" t="str">
        <f>+IF(H210=0,"",'Ark1'!U1734)</f>
        <v/>
      </c>
      <c r="R210" s="213"/>
      <c r="S210" s="34" t="str">
        <f>+IF(H210=0,"",'Ark1'!W1734)</f>
        <v/>
      </c>
      <c r="T210" s="34" t="str">
        <f>+IF(H210=0,"",'Ark1'!X1734)</f>
        <v/>
      </c>
      <c r="U210" s="34" t="str">
        <f>+IF(H210=0,"",'Ark1'!Y1734)</f>
        <v/>
      </c>
      <c r="V210" s="34" t="str">
        <f>+IF(H210=0,"",'Ark1'!Z1734)</f>
        <v/>
      </c>
      <c r="W210" s="34" t="str">
        <f>+IF(H210=0,"",'Ark1'!Z1734)</f>
        <v/>
      </c>
      <c r="X210" s="27" t="str">
        <f>+IF(H210=0,"",'Ark1'!AC1734)</f>
        <v/>
      </c>
      <c r="Y210" s="34" t="str">
        <f>+IF(H210=0,"",'Ark1'!AE1734)</f>
        <v/>
      </c>
      <c r="Z210" s="34" t="str">
        <f t="shared" si="117"/>
        <v/>
      </c>
      <c r="AA210" s="29" t="str">
        <f t="shared" si="118"/>
        <v/>
      </c>
      <c r="AB210" s="213"/>
      <c r="AC210" s="27"/>
      <c r="AE210" s="29"/>
      <c r="AF210" s="27"/>
      <c r="AG210" s="28"/>
      <c r="AH210" s="28"/>
      <c r="AL210" s="28"/>
    </row>
    <row r="211" spans="1:68" ht="15" customHeight="1">
      <c r="A211" s="213"/>
      <c r="B211" s="213"/>
      <c r="C211" s="28">
        <f>+'Ark1'!L1735</f>
        <v>14</v>
      </c>
      <c r="D211" s="242" t="s">
        <v>405</v>
      </c>
      <c r="E211" s="28">
        <f>+'Ark1'!D1735</f>
        <v>3</v>
      </c>
      <c r="F211" s="28" t="str">
        <f t="shared" si="154"/>
        <v>Mar</v>
      </c>
      <c r="G211" s="28">
        <f>+'Ark1'!Q1735</f>
        <v>0</v>
      </c>
      <c r="H211" s="336">
        <f>+'Ark1'!R1735</f>
        <v>0</v>
      </c>
      <c r="I211" s="29" t="str">
        <f>+IF(H211=0,"",'Ark1'!AG1735)</f>
        <v/>
      </c>
      <c r="J211" s="29" t="str">
        <f>+IF(H211=0,"",'Ark1'!AH1735)</f>
        <v/>
      </c>
      <c r="L211" s="96"/>
      <c r="P211" s="27" t="str">
        <f>+IF(H211=0,"",'Ark1'!T1735)</f>
        <v/>
      </c>
      <c r="Q211" s="29" t="str">
        <f>+IF(H211=0,"",'Ark1'!U1735)</f>
        <v/>
      </c>
      <c r="R211" s="213"/>
      <c r="S211" s="34" t="str">
        <f>+IF(H211=0,"",'Ark1'!W1735)</f>
        <v/>
      </c>
      <c r="T211" s="34" t="str">
        <f>+IF(H211=0,"",'Ark1'!X1735)</f>
        <v/>
      </c>
      <c r="U211" s="34" t="str">
        <f>+IF(H211=0,"",'Ark1'!Y1735)</f>
        <v/>
      </c>
      <c r="V211" s="34" t="str">
        <f>+IF(H211=0,"",'Ark1'!Z1735)</f>
        <v/>
      </c>
      <c r="W211" s="34" t="str">
        <f>+IF(H211=0,"",'Ark1'!Z1735)</f>
        <v/>
      </c>
      <c r="X211" s="27" t="str">
        <f>+IF(H211=0,"",'Ark1'!AC1735)</f>
        <v/>
      </c>
      <c r="Y211" s="34" t="str">
        <f>+IF(H211=0,"",'Ark1'!AE1735)</f>
        <v/>
      </c>
      <c r="Z211" s="34" t="str">
        <f t="shared" si="117"/>
        <v/>
      </c>
      <c r="AA211" s="29" t="str">
        <f t="shared" si="118"/>
        <v/>
      </c>
      <c r="AB211" s="213"/>
      <c r="AC211" s="27"/>
      <c r="AE211" s="29"/>
      <c r="AF211" s="27"/>
      <c r="AG211" s="28"/>
      <c r="AH211" s="28"/>
      <c r="AL211" s="28"/>
    </row>
    <row r="212" spans="1:68" ht="15" customHeight="1">
      <c r="A212" s="213"/>
      <c r="B212" s="213"/>
      <c r="C212" s="28">
        <f>+'Ark1'!L1736</f>
        <v>14</v>
      </c>
      <c r="D212" s="242" t="s">
        <v>405</v>
      </c>
      <c r="E212" s="28">
        <f>+'Ark1'!D1736</f>
        <v>4</v>
      </c>
      <c r="F212" s="28" t="str">
        <f t="shared" si="154"/>
        <v>Apr</v>
      </c>
      <c r="G212" s="28">
        <f>+'Ark1'!Q1736</f>
        <v>0</v>
      </c>
      <c r="H212" s="336">
        <f>+'Ark1'!R1736</f>
        <v>0</v>
      </c>
      <c r="I212" s="29" t="str">
        <f>+IF(H212=0,"",'Ark1'!AG1736)</f>
        <v/>
      </c>
      <c r="J212" s="29" t="str">
        <f>+IF(H212=0,"",'Ark1'!AH1736)</f>
        <v/>
      </c>
      <c r="L212" s="96"/>
      <c r="P212" s="27" t="str">
        <f>+IF(H212=0,"",'Ark1'!T1736)</f>
        <v/>
      </c>
      <c r="Q212" s="29" t="str">
        <f>+IF(H212=0,"",'Ark1'!U1736)</f>
        <v/>
      </c>
      <c r="R212" s="213"/>
      <c r="S212" s="34" t="str">
        <f>+IF(H212=0,"",'Ark1'!W1736)</f>
        <v/>
      </c>
      <c r="T212" s="34" t="str">
        <f>+IF(H212=0,"",'Ark1'!X1736)</f>
        <v/>
      </c>
      <c r="U212" s="34" t="str">
        <f>+IF(H212=0,"",'Ark1'!Y1736)</f>
        <v/>
      </c>
      <c r="V212" s="34" t="str">
        <f>+IF(H212=0,"",'Ark1'!Z1736)</f>
        <v/>
      </c>
      <c r="W212" s="34" t="str">
        <f>+IF(H212=0,"",'Ark1'!Z1736)</f>
        <v/>
      </c>
      <c r="X212" s="27" t="str">
        <f>+IF(H212=0,"",'Ark1'!AC1736)</f>
        <v/>
      </c>
      <c r="Y212" s="34" t="str">
        <f>+IF(H212=0,"",'Ark1'!AE1736)</f>
        <v/>
      </c>
      <c r="Z212" s="34" t="str">
        <f t="shared" si="117"/>
        <v/>
      </c>
      <c r="AA212" s="29" t="str">
        <f t="shared" si="118"/>
        <v/>
      </c>
      <c r="AB212" s="213"/>
      <c r="AC212" s="27"/>
      <c r="AE212" s="29"/>
      <c r="AF212" s="27"/>
      <c r="AG212" s="28"/>
      <c r="AH212" s="28"/>
      <c r="AL212" s="28"/>
    </row>
    <row r="213" spans="1:68" ht="15" customHeight="1">
      <c r="A213" s="213"/>
      <c r="B213" s="213"/>
      <c r="C213" s="28">
        <f>+'Ark1'!L1737</f>
        <v>14</v>
      </c>
      <c r="D213" s="242" t="s">
        <v>405</v>
      </c>
      <c r="E213" s="28">
        <f>+'Ark1'!D1737</f>
        <v>5</v>
      </c>
      <c r="F213" s="28" t="str">
        <f t="shared" si="154"/>
        <v>Mai</v>
      </c>
      <c r="G213" s="28">
        <f>+'Ark1'!Q1737</f>
        <v>0</v>
      </c>
      <c r="H213" s="336">
        <f>+'Ark1'!R1737</f>
        <v>0</v>
      </c>
      <c r="I213" s="29" t="str">
        <f>+IF(H213=0,"",'Ark1'!AG1737)</f>
        <v/>
      </c>
      <c r="J213" s="29" t="str">
        <f>+IF(H213=0,"",'Ark1'!AH1737)</f>
        <v/>
      </c>
      <c r="L213" s="96"/>
      <c r="P213" s="27" t="str">
        <f>+IF(H213=0,"",'Ark1'!T1737)</f>
        <v/>
      </c>
      <c r="Q213" s="29" t="str">
        <f>+IF(H213=0,"",'Ark1'!U1737)</f>
        <v/>
      </c>
      <c r="R213" s="213"/>
      <c r="S213" s="34" t="str">
        <f>+IF(H213=0,"",'Ark1'!W1737)</f>
        <v/>
      </c>
      <c r="T213" s="34" t="str">
        <f>+IF(H213=0,"",'Ark1'!X1737)</f>
        <v/>
      </c>
      <c r="U213" s="34" t="str">
        <f>+IF(H213=0,"",'Ark1'!Y1737)</f>
        <v/>
      </c>
      <c r="V213" s="34" t="str">
        <f>+IF(H213=0,"",'Ark1'!Z1737)</f>
        <v/>
      </c>
      <c r="W213" s="34" t="str">
        <f>+IF(H213=0,"",'Ark1'!Z1737)</f>
        <v/>
      </c>
      <c r="X213" s="27" t="str">
        <f>+IF(H213=0,"",'Ark1'!AC1737)</f>
        <v/>
      </c>
      <c r="Y213" s="34" t="str">
        <f>+IF(H213=0,"",'Ark1'!AE1737)</f>
        <v/>
      </c>
      <c r="Z213" s="34" t="str">
        <f t="shared" si="117"/>
        <v/>
      </c>
      <c r="AA213" s="29" t="str">
        <f t="shared" si="118"/>
        <v/>
      </c>
      <c r="AB213" s="213"/>
      <c r="AC213" s="27"/>
      <c r="AE213" s="29"/>
      <c r="AF213" s="27"/>
      <c r="AG213" s="28"/>
      <c r="AH213" s="28"/>
      <c r="AL213" s="28"/>
    </row>
    <row r="214" spans="1:68" ht="15" customHeight="1">
      <c r="A214" s="213"/>
      <c r="B214" s="213"/>
      <c r="C214" s="28">
        <f>+'Ark1'!L1738</f>
        <v>14</v>
      </c>
      <c r="D214" s="242" t="s">
        <v>405</v>
      </c>
      <c r="E214" s="28">
        <f>+'Ark1'!D1738</f>
        <v>6</v>
      </c>
      <c r="F214" s="28" t="str">
        <f t="shared" si="154"/>
        <v>Jun</v>
      </c>
      <c r="G214" s="28">
        <f>+'Ark1'!Q1738</f>
        <v>0</v>
      </c>
      <c r="H214" s="336">
        <f>+'Ark1'!R1738</f>
        <v>0</v>
      </c>
      <c r="I214" s="29" t="str">
        <f>+IF(H214=0,"",'Ark1'!AG1738)</f>
        <v/>
      </c>
      <c r="J214" s="29" t="str">
        <f>+IF(H214=0,"",'Ark1'!AH1738)</f>
        <v/>
      </c>
      <c r="L214" s="96"/>
      <c r="P214" s="27" t="str">
        <f>+IF(H214=0,"",'Ark1'!T1738)</f>
        <v/>
      </c>
      <c r="Q214" s="29" t="str">
        <f>+IF(H214=0,"",'Ark1'!U1738)</f>
        <v/>
      </c>
      <c r="R214" s="213"/>
      <c r="S214" s="34" t="str">
        <f>+IF(H214=0,"",'Ark1'!W1738)</f>
        <v/>
      </c>
      <c r="T214" s="34" t="str">
        <f>+IF(H214=0,"",'Ark1'!X1738)</f>
        <v/>
      </c>
      <c r="U214" s="34" t="str">
        <f>+IF(H214=0,"",'Ark1'!Y1738)</f>
        <v/>
      </c>
      <c r="V214" s="34" t="str">
        <f>+IF(H214=0,"",'Ark1'!Z1738)</f>
        <v/>
      </c>
      <c r="W214" s="34" t="str">
        <f>+IF(H214=0,"",'Ark1'!Z1738)</f>
        <v/>
      </c>
      <c r="X214" s="27" t="str">
        <f>+IF(H214=0,"",'Ark1'!AC1738)</f>
        <v/>
      </c>
      <c r="Y214" s="34" t="str">
        <f>+IF(H214=0,"",'Ark1'!AE1738)</f>
        <v/>
      </c>
      <c r="Z214" s="34" t="str">
        <f t="shared" si="117"/>
        <v/>
      </c>
      <c r="AA214" s="29" t="str">
        <f t="shared" si="118"/>
        <v/>
      </c>
      <c r="AB214" s="213"/>
      <c r="AC214" s="27"/>
      <c r="AE214" s="29"/>
      <c r="AF214" s="27"/>
      <c r="AG214" s="28"/>
      <c r="AH214" s="28"/>
      <c r="AL214" s="28"/>
    </row>
    <row r="215" spans="1:68" ht="15" customHeight="1">
      <c r="A215" s="213"/>
      <c r="B215" s="213"/>
      <c r="C215" s="28">
        <f>+'Ark1'!L1739</f>
        <v>14</v>
      </c>
      <c r="D215" s="242" t="s">
        <v>405</v>
      </c>
      <c r="E215" s="28">
        <f>+'Ark1'!D1739</f>
        <v>7</v>
      </c>
      <c r="F215" s="28" t="str">
        <f t="shared" si="154"/>
        <v>Jul</v>
      </c>
      <c r="G215" s="28">
        <f>+'Ark1'!Q1739</f>
        <v>0</v>
      </c>
      <c r="H215" s="336">
        <f>+'Ark1'!R1739</f>
        <v>0</v>
      </c>
      <c r="I215" s="29" t="str">
        <f>+IF(H215=0,"",'Ark1'!AG1739)</f>
        <v/>
      </c>
      <c r="J215" s="29" t="str">
        <f>+IF(H215=0,"",'Ark1'!AH1739)</f>
        <v/>
      </c>
      <c r="L215" s="96"/>
      <c r="P215" s="27" t="str">
        <f>+IF(H215=0,"",'Ark1'!T1739)</f>
        <v/>
      </c>
      <c r="Q215" s="29" t="str">
        <f>+IF(H215=0,"",'Ark1'!U1739)</f>
        <v/>
      </c>
      <c r="R215" s="213"/>
      <c r="S215" s="34" t="str">
        <f>+IF(H215=0,"",'Ark1'!W1739)</f>
        <v/>
      </c>
      <c r="T215" s="34" t="str">
        <f>+IF(H215=0,"",'Ark1'!X1739)</f>
        <v/>
      </c>
      <c r="U215" s="34" t="str">
        <f>+IF(H215=0,"",'Ark1'!Y1739)</f>
        <v/>
      </c>
      <c r="V215" s="34" t="str">
        <f>+IF(H215=0,"",'Ark1'!Z1739)</f>
        <v/>
      </c>
      <c r="W215" s="34" t="str">
        <f>+IF(H215=0,"",'Ark1'!Z1739)</f>
        <v/>
      </c>
      <c r="X215" s="27" t="str">
        <f>+IF(H215=0,"",'Ark1'!AC1739)</f>
        <v/>
      </c>
      <c r="Y215" s="34" t="str">
        <f>+IF(H215=0,"",'Ark1'!AE1739)</f>
        <v/>
      </c>
      <c r="Z215" s="34" t="str">
        <f t="shared" si="117"/>
        <v/>
      </c>
      <c r="AA215" s="29" t="str">
        <f t="shared" si="118"/>
        <v/>
      </c>
      <c r="AB215" s="213"/>
      <c r="AC215" s="27"/>
      <c r="AE215" s="29"/>
      <c r="AF215" s="27"/>
      <c r="AG215" s="28"/>
      <c r="AH215" s="28"/>
      <c r="AL215" s="28"/>
    </row>
    <row r="216" spans="1:68" ht="15" customHeight="1">
      <c r="A216" s="213"/>
      <c r="B216" s="213"/>
      <c r="C216" s="28">
        <f>+'Ark1'!L1740</f>
        <v>14</v>
      </c>
      <c r="D216" s="242" t="s">
        <v>405</v>
      </c>
      <c r="E216" s="28">
        <f>+'Ark1'!D1740</f>
        <v>8</v>
      </c>
      <c r="F216" s="28" t="str">
        <f t="shared" si="154"/>
        <v>Aug</v>
      </c>
      <c r="G216" s="28">
        <f>+'Ark1'!Q1740</f>
        <v>0</v>
      </c>
      <c r="H216" s="336">
        <f>+'Ark1'!R1740</f>
        <v>0</v>
      </c>
      <c r="I216" s="29" t="str">
        <f>+IF(H216=0,"",'Ark1'!AG1740)</f>
        <v/>
      </c>
      <c r="J216" s="29" t="str">
        <f>+IF(H216=0,"",'Ark1'!AH1740)</f>
        <v/>
      </c>
      <c r="L216" s="96"/>
      <c r="P216" s="27" t="str">
        <f>+IF(H216=0,"",'Ark1'!T1740)</f>
        <v/>
      </c>
      <c r="Q216" s="29" t="str">
        <f>+IF(H216=0,"",'Ark1'!U1740)</f>
        <v/>
      </c>
      <c r="R216" s="213"/>
      <c r="S216" s="34" t="str">
        <f>+IF(H216=0,"",'Ark1'!W1740)</f>
        <v/>
      </c>
      <c r="T216" s="34" t="str">
        <f>+IF(H216=0,"",'Ark1'!X1740)</f>
        <v/>
      </c>
      <c r="U216" s="34" t="str">
        <f>+IF(H216=0,"",'Ark1'!Y1740)</f>
        <v/>
      </c>
      <c r="V216" s="34" t="str">
        <f>+IF(H216=0,"",'Ark1'!Z1740)</f>
        <v/>
      </c>
      <c r="W216" s="34" t="str">
        <f>+IF(H216=0,"",'Ark1'!Z1740)</f>
        <v/>
      </c>
      <c r="X216" s="27" t="str">
        <f>+IF(H216=0,"",'Ark1'!AC1740)</f>
        <v/>
      </c>
      <c r="Y216" s="34" t="str">
        <f>+IF(H216=0,"",'Ark1'!AE1740)</f>
        <v/>
      </c>
      <c r="Z216" s="34" t="str">
        <f t="shared" si="117"/>
        <v/>
      </c>
      <c r="AA216" s="29" t="str">
        <f t="shared" si="118"/>
        <v/>
      </c>
      <c r="AB216" s="213"/>
      <c r="AC216" s="27"/>
      <c r="AE216" s="29"/>
      <c r="AF216" s="27"/>
      <c r="AG216" s="28"/>
      <c r="AH216" s="28"/>
      <c r="AL216" s="28"/>
    </row>
    <row r="217" spans="1:68" ht="15" customHeight="1">
      <c r="A217" s="213"/>
      <c r="B217" s="213"/>
      <c r="C217" s="28">
        <f>+'Ark1'!L1741</f>
        <v>14</v>
      </c>
      <c r="D217" s="242" t="s">
        <v>405</v>
      </c>
      <c r="E217" s="28">
        <f>+'Ark1'!D1741</f>
        <v>9</v>
      </c>
      <c r="F217" s="28" t="str">
        <f t="shared" si="154"/>
        <v>Sep</v>
      </c>
      <c r="G217" s="28">
        <f>+'Ark1'!Q1741</f>
        <v>0</v>
      </c>
      <c r="H217" s="336">
        <f>+'Ark1'!R1741</f>
        <v>0</v>
      </c>
      <c r="I217" s="29" t="str">
        <f>+IF(H217=0,"",'Ark1'!AG1741)</f>
        <v/>
      </c>
      <c r="J217" s="29" t="str">
        <f>+IF(H217=0,"",'Ark1'!AH1741)</f>
        <v/>
      </c>
      <c r="L217" s="96"/>
      <c r="P217" s="27" t="str">
        <f>+IF(H217=0,"",'Ark1'!T1741)</f>
        <v/>
      </c>
      <c r="Q217" s="29" t="str">
        <f>+IF(H217=0,"",'Ark1'!U1741)</f>
        <v/>
      </c>
      <c r="R217" s="213"/>
      <c r="S217" s="34" t="str">
        <f>+IF(H217=0,"",'Ark1'!W1741)</f>
        <v/>
      </c>
      <c r="T217" s="34" t="str">
        <f>+IF(H217=0,"",'Ark1'!X1741)</f>
        <v/>
      </c>
      <c r="U217" s="34" t="str">
        <f>+IF(H217=0,"",'Ark1'!Y1741)</f>
        <v/>
      </c>
      <c r="V217" s="34" t="str">
        <f>+IF(H217=0,"",'Ark1'!Z1741)</f>
        <v/>
      </c>
      <c r="W217" s="34" t="str">
        <f>+IF(H217=0,"",'Ark1'!Z1741)</f>
        <v/>
      </c>
      <c r="X217" s="27" t="str">
        <f>+IF(H217=0,"",'Ark1'!AC1741)</f>
        <v/>
      </c>
      <c r="Y217" s="34" t="str">
        <f>+IF(H217=0,"",'Ark1'!AE1741)</f>
        <v/>
      </c>
      <c r="Z217" s="34" t="str">
        <f t="shared" si="117"/>
        <v/>
      </c>
      <c r="AA217" s="29" t="str">
        <f t="shared" si="118"/>
        <v/>
      </c>
      <c r="AB217" s="213"/>
      <c r="AC217" s="27"/>
      <c r="AE217" s="29"/>
      <c r="AF217" s="27"/>
      <c r="AG217" s="28"/>
      <c r="AH217" s="28"/>
      <c r="AL217" s="28"/>
    </row>
    <row r="218" spans="1:68" ht="15" customHeight="1">
      <c r="A218" s="213"/>
      <c r="B218" s="213"/>
      <c r="C218" s="28">
        <f>+'Ark1'!L1742</f>
        <v>14</v>
      </c>
      <c r="D218" s="242" t="s">
        <v>405</v>
      </c>
      <c r="E218" s="28">
        <f>+'Ark1'!D1742</f>
        <v>10</v>
      </c>
      <c r="F218" s="28" t="str">
        <f t="shared" si="154"/>
        <v>Okt</v>
      </c>
      <c r="G218" s="28">
        <f>+'Ark1'!Q1742</f>
        <v>0</v>
      </c>
      <c r="H218" s="336">
        <f>+'Ark1'!R1742</f>
        <v>0</v>
      </c>
      <c r="I218" s="29" t="str">
        <f>+IF(H218=0,"",'Ark1'!AG1742)</f>
        <v/>
      </c>
      <c r="J218" s="29" t="str">
        <f>+IF(H218=0,"",'Ark1'!AH1742)</f>
        <v/>
      </c>
      <c r="L218" s="96"/>
      <c r="P218" s="27" t="str">
        <f>+IF(H218=0,"",'Ark1'!T1742)</f>
        <v/>
      </c>
      <c r="Q218" s="29" t="str">
        <f>+IF(H218=0,"",'Ark1'!U1742)</f>
        <v/>
      </c>
      <c r="R218" s="213"/>
      <c r="S218" s="34" t="str">
        <f>+IF(H218=0,"",'Ark1'!W1742)</f>
        <v/>
      </c>
      <c r="T218" s="34" t="str">
        <f>+IF(H218=0,"",'Ark1'!X1742)</f>
        <v/>
      </c>
      <c r="U218" s="34" t="str">
        <f>+IF(H218=0,"",'Ark1'!Y1742)</f>
        <v/>
      </c>
      <c r="V218" s="34" t="str">
        <f>+IF(H218=0,"",'Ark1'!Z1742)</f>
        <v/>
      </c>
      <c r="W218" s="34" t="str">
        <f>+IF(H218=0,"",'Ark1'!Z1742)</f>
        <v/>
      </c>
      <c r="X218" s="27" t="str">
        <f>+IF(H218=0,"",'Ark1'!AC1742)</f>
        <v/>
      </c>
      <c r="Y218" s="34" t="str">
        <f>+IF(H218=0,"",'Ark1'!AE1742)</f>
        <v/>
      </c>
      <c r="Z218" s="34" t="str">
        <f t="shared" si="117"/>
        <v/>
      </c>
      <c r="AA218" s="29" t="str">
        <f t="shared" si="118"/>
        <v/>
      </c>
      <c r="AB218" s="213"/>
      <c r="AC218" s="27"/>
      <c r="AE218" s="29"/>
      <c r="AF218" s="27"/>
      <c r="AG218" s="28"/>
      <c r="AH218" s="28"/>
      <c r="AL218" s="28"/>
    </row>
    <row r="219" spans="1:68" ht="15" customHeight="1">
      <c r="A219" s="213"/>
      <c r="B219" s="213"/>
      <c r="C219" s="28">
        <f>+'Ark1'!L1743</f>
        <v>14</v>
      </c>
      <c r="D219" s="242" t="s">
        <v>405</v>
      </c>
      <c r="E219" s="28">
        <f>+'Ark1'!D1743</f>
        <v>11</v>
      </c>
      <c r="F219" s="28" t="str">
        <f t="shared" si="154"/>
        <v>Nov</v>
      </c>
      <c r="G219" s="28">
        <f>+'Ark1'!Q1743</f>
        <v>0</v>
      </c>
      <c r="H219" s="336">
        <f>+'Ark1'!R1743</f>
        <v>0</v>
      </c>
      <c r="I219" s="29" t="str">
        <f>+IF(H219=0,"",'Ark1'!AG1743)</f>
        <v/>
      </c>
      <c r="J219" s="29" t="str">
        <f>+IF(H219=0,"",'Ark1'!AH1743)</f>
        <v/>
      </c>
      <c r="L219" s="96"/>
      <c r="P219" s="27" t="str">
        <f>+IF(H219=0,"",'Ark1'!T1743)</f>
        <v/>
      </c>
      <c r="Q219" s="29" t="str">
        <f>+IF(H219=0,"",'Ark1'!U1743)</f>
        <v/>
      </c>
      <c r="R219" s="213"/>
      <c r="S219" s="34" t="str">
        <f>+IF(H219=0,"",'Ark1'!W1743)</f>
        <v/>
      </c>
      <c r="T219" s="34" t="str">
        <f>+IF(H219=0,"",'Ark1'!X1743)</f>
        <v/>
      </c>
      <c r="U219" s="34" t="str">
        <f>+IF(H219=0,"",'Ark1'!Y1743)</f>
        <v/>
      </c>
      <c r="V219" s="34" t="str">
        <f>+IF(H219=0,"",'Ark1'!Z1743)</f>
        <v/>
      </c>
      <c r="W219" s="34" t="str">
        <f>+IF(H219=0,"",'Ark1'!Z1743)</f>
        <v/>
      </c>
      <c r="X219" s="27" t="str">
        <f>+IF(H219=0,"",'Ark1'!AC1743)</f>
        <v/>
      </c>
      <c r="Y219" s="34" t="str">
        <f>+IF(H219=0,"",'Ark1'!AE1743)</f>
        <v/>
      </c>
      <c r="Z219" s="34" t="str">
        <f t="shared" si="117"/>
        <v/>
      </c>
      <c r="AA219" s="29" t="str">
        <f t="shared" si="118"/>
        <v/>
      </c>
      <c r="AB219" s="213"/>
      <c r="AC219" s="27"/>
      <c r="AE219" s="29"/>
      <c r="AF219" s="27"/>
      <c r="AG219" s="28"/>
      <c r="AH219" s="28"/>
      <c r="AL219" s="28"/>
    </row>
    <row r="220" spans="1:68" ht="15" customHeight="1">
      <c r="A220" s="213"/>
      <c r="B220" s="213"/>
      <c r="C220" s="28">
        <f>+'Ark1'!L1744</f>
        <v>14</v>
      </c>
      <c r="D220" s="242" t="s">
        <v>405</v>
      </c>
      <c r="E220" s="28">
        <f>+'Ark1'!D1744</f>
        <v>12</v>
      </c>
      <c r="F220" s="28" t="str">
        <f t="shared" si="154"/>
        <v>Des</v>
      </c>
      <c r="G220" s="28">
        <f>+'Ark1'!Q1744</f>
        <v>0</v>
      </c>
      <c r="H220" s="336">
        <f>+'Ark1'!R1744</f>
        <v>0</v>
      </c>
      <c r="I220" s="29" t="str">
        <f>+IF(H220=0,"",'Ark1'!AG1744)</f>
        <v/>
      </c>
      <c r="J220" s="29" t="str">
        <f>+IF(H220=0,"",'Ark1'!AH1744)</f>
        <v/>
      </c>
      <c r="L220" s="96"/>
      <c r="P220" s="27" t="str">
        <f>+IF(H220=0,"",'Ark1'!T1744)</f>
        <v/>
      </c>
      <c r="Q220" s="29" t="str">
        <f>+IF(H220=0,"",'Ark1'!U1744)</f>
        <v/>
      </c>
      <c r="R220" s="213"/>
      <c r="S220" s="34" t="str">
        <f>+IF(H220=0,"",'Ark1'!W1744)</f>
        <v/>
      </c>
      <c r="T220" s="34" t="str">
        <f>+IF(H220=0,"",'Ark1'!X1744)</f>
        <v/>
      </c>
      <c r="U220" s="34" t="str">
        <f>+IF(H220=0,"",'Ark1'!Y1744)</f>
        <v/>
      </c>
      <c r="V220" s="34" t="str">
        <f>+IF(H220=0,"",'Ark1'!Z1744)</f>
        <v/>
      </c>
      <c r="W220" s="34" t="str">
        <f>+IF(H220=0,"",'Ark1'!Z1744)</f>
        <v/>
      </c>
      <c r="X220" s="27" t="str">
        <f>+IF(H220=0,"",'Ark1'!AC1744)</f>
        <v/>
      </c>
      <c r="Y220" s="34" t="str">
        <f>+IF(H220=0,"",'Ark1'!AE1744)</f>
        <v/>
      </c>
      <c r="Z220" s="34" t="str">
        <f t="shared" si="117"/>
        <v/>
      </c>
      <c r="AA220" s="29" t="str">
        <f t="shared" si="118"/>
        <v/>
      </c>
      <c r="AB220" s="213"/>
      <c r="AC220" s="27"/>
      <c r="AE220" s="29"/>
      <c r="AF220" s="27"/>
      <c r="AG220" s="28"/>
      <c r="AH220" s="28"/>
      <c r="AL220" s="28"/>
    </row>
    <row r="221" spans="1:68" ht="15" customHeight="1">
      <c r="A221" s="213"/>
      <c r="B221" s="213"/>
      <c r="C221" s="213"/>
      <c r="D221" s="213"/>
      <c r="E221" s="213"/>
      <c r="F221" s="213"/>
      <c r="G221" s="213"/>
      <c r="H221" s="329"/>
      <c r="I221" s="214"/>
      <c r="J221" s="214"/>
      <c r="K221" s="214"/>
      <c r="L221" s="96"/>
      <c r="M221" s="214"/>
      <c r="N221" s="214"/>
      <c r="O221" s="214"/>
      <c r="P221" s="213"/>
      <c r="Q221" s="213"/>
      <c r="R221" s="213"/>
      <c r="S221" s="215"/>
      <c r="T221" s="215"/>
      <c r="U221" s="215"/>
      <c r="V221" s="215"/>
      <c r="W221" s="215"/>
      <c r="X221" s="213"/>
      <c r="Y221" s="215"/>
      <c r="Z221" s="215"/>
      <c r="AA221" s="214"/>
      <c r="AB221" s="213"/>
      <c r="AC221" s="216"/>
      <c r="AE221" s="29"/>
      <c r="AF221" s="27"/>
      <c r="AG221" s="217"/>
      <c r="AH221" s="28"/>
      <c r="AL221" s="28"/>
      <c r="BD221" s="228"/>
    </row>
    <row r="222" spans="1:68" ht="15" customHeight="1">
      <c r="A222" s="213"/>
      <c r="B222" s="213"/>
      <c r="C222" s="230" t="s">
        <v>0</v>
      </c>
      <c r="D222" s="213"/>
      <c r="E222" s="270" t="str">
        <f>+D224</f>
        <v>E+</v>
      </c>
      <c r="F222" s="230" t="s">
        <v>581</v>
      </c>
      <c r="G222" s="213"/>
      <c r="H222" s="332">
        <f>SUM(H224:H235)</f>
        <v>0</v>
      </c>
      <c r="I222" s="214"/>
      <c r="J222" s="214"/>
      <c r="K222" s="214"/>
      <c r="L222" s="96"/>
      <c r="M222" s="214"/>
      <c r="N222" s="214"/>
      <c r="O222" s="214"/>
      <c r="P222" s="213"/>
      <c r="Q222" s="263" t="e">
        <f>+Klasse!#REF!</f>
        <v>#REF!</v>
      </c>
      <c r="R222" s="213"/>
      <c r="S222" s="215"/>
      <c r="T222" s="215"/>
      <c r="U222" s="215"/>
      <c r="V222" s="215"/>
      <c r="W222" s="215"/>
      <c r="X222" s="213"/>
      <c r="Y222" s="215"/>
      <c r="Z222" s="217" t="e">
        <f>+Klasse!#REF!/Klasse!#REF!</f>
        <v>#REF!</v>
      </c>
      <c r="AA222" s="214"/>
      <c r="AB222" s="213"/>
      <c r="AC222" s="216"/>
      <c r="AE222" s="29"/>
      <c r="AF222" s="27"/>
      <c r="AG222" s="217"/>
      <c r="AH222" s="28"/>
      <c r="AL222" s="28"/>
      <c r="BD222" s="228"/>
    </row>
    <row r="223" spans="1:68" ht="15" customHeight="1">
      <c r="A223" s="213"/>
      <c r="B223" s="213"/>
      <c r="C223" s="213"/>
      <c r="D223" s="213"/>
      <c r="E223" s="213"/>
      <c r="F223" s="213"/>
      <c r="G223" s="213"/>
      <c r="H223" s="329"/>
      <c r="I223" s="214"/>
      <c r="J223" s="214"/>
      <c r="K223" s="214"/>
      <c r="L223" s="96"/>
      <c r="M223" s="214"/>
      <c r="N223" s="214"/>
      <c r="O223" s="214"/>
      <c r="P223" s="213"/>
      <c r="Q223" s="213"/>
      <c r="R223" s="213"/>
      <c r="S223" s="215"/>
      <c r="T223" s="215"/>
      <c r="U223" s="215"/>
      <c r="V223" s="215"/>
      <c r="W223" s="215"/>
      <c r="X223" s="213"/>
      <c r="Y223" s="215"/>
      <c r="Z223" s="215"/>
      <c r="AA223" s="215"/>
      <c r="AB223" s="213"/>
      <c r="AC223" s="216"/>
      <c r="AE223" s="29"/>
      <c r="AF223" s="27"/>
      <c r="AG223" s="217"/>
      <c r="AH223" s="28"/>
      <c r="AL223" s="28"/>
      <c r="BD223" s="228">
        <f>1+BD220</f>
        <v>1</v>
      </c>
      <c r="BE223" s="28">
        <v>20.659867330016564</v>
      </c>
      <c r="BF223" s="28">
        <f t="shared" ref="BF223" si="155">+BE223</f>
        <v>20.659867330016564</v>
      </c>
      <c r="BG223" s="28">
        <f t="shared" ref="BG223" si="156">+BF223</f>
        <v>20.659867330016564</v>
      </c>
      <c r="BH223" s="28">
        <f t="shared" ref="BH223" si="157">+BG223</f>
        <v>20.659867330016564</v>
      </c>
      <c r="BI223" s="28">
        <f t="shared" ref="BI223" si="158">+BH223</f>
        <v>20.659867330016564</v>
      </c>
      <c r="BJ223" s="28">
        <f t="shared" ref="BJ223" si="159">+BI223</f>
        <v>20.659867330016564</v>
      </c>
      <c r="BK223" s="28">
        <f t="shared" ref="BK223" si="160">+BJ223</f>
        <v>20.659867330016564</v>
      </c>
      <c r="BL223" s="28">
        <f t="shared" ref="BL223" si="161">+BK223</f>
        <v>20.659867330016564</v>
      </c>
      <c r="BM223" s="28">
        <f t="shared" ref="BM223" si="162">+BL223</f>
        <v>20.659867330016564</v>
      </c>
      <c r="BN223" s="28">
        <f t="shared" ref="BN223" si="163">+BM223</f>
        <v>20.659867330016564</v>
      </c>
      <c r="BO223" s="28">
        <f t="shared" ref="BO223" si="164">+BN223</f>
        <v>20.659867330016564</v>
      </c>
      <c r="BP223" s="28">
        <f t="shared" ref="BP223" si="165">+BO223</f>
        <v>20.659867330016564</v>
      </c>
    </row>
    <row r="224" spans="1:68" ht="15" customHeight="1">
      <c r="A224" s="213"/>
      <c r="B224" s="213"/>
      <c r="C224" s="232">
        <f>+'Ark1'!L1745</f>
        <v>15</v>
      </c>
      <c r="D224" s="232" t="s">
        <v>40</v>
      </c>
      <c r="E224" s="232">
        <f>+'Ark1'!D1745</f>
        <v>1</v>
      </c>
      <c r="F224" s="232" t="str">
        <f t="shared" ref="F224:F235" si="166">+F209</f>
        <v>Jan</v>
      </c>
      <c r="G224" s="232">
        <f>+'Ark1'!Q1745</f>
        <v>0</v>
      </c>
      <c r="H224" s="335">
        <f>+'Ark1'!R1745</f>
        <v>0</v>
      </c>
      <c r="I224" s="234" t="str">
        <f>+IF(H224=0,"",'Ark1'!AG1745)</f>
        <v/>
      </c>
      <c r="J224" s="234" t="str">
        <f>+IF(H224=0,"",'Ark1'!AH1745)</f>
        <v/>
      </c>
      <c r="K224" s="234"/>
      <c r="L224" s="96"/>
      <c r="M224" s="234"/>
      <c r="N224" s="234"/>
      <c r="O224" s="234"/>
      <c r="P224" s="234" t="str">
        <f>+IF(H224=0,"",'Ark1'!T1745)</f>
        <v/>
      </c>
      <c r="Q224" s="233" t="str">
        <f>+IF(H224=0,"",'Ark1'!U1745)</f>
        <v/>
      </c>
      <c r="R224" s="213"/>
      <c r="S224" s="235" t="str">
        <f>+IF(H224=0,"",'Ark1'!W1745)</f>
        <v/>
      </c>
      <c r="T224" s="235" t="str">
        <f>+IF(H224=0,"",'Ark1'!X1745)</f>
        <v/>
      </c>
      <c r="U224" s="235" t="str">
        <f>+IF(H224=0,"",'Ark1'!Y1745)</f>
        <v/>
      </c>
      <c r="V224" s="235" t="str">
        <f>+IF(H224=0,"",'Ark1'!Z1745)</f>
        <v/>
      </c>
      <c r="W224" s="235" t="str">
        <f>+IF(H224=0,"",'Ark1'!Z1745)</f>
        <v/>
      </c>
      <c r="X224" s="234" t="str">
        <f>+IF(H224=0,"",'Ark1'!AC1745)</f>
        <v/>
      </c>
      <c r="Y224" s="235" t="str">
        <f>+IF(H224=0,"",'Ark1'!AE1745)</f>
        <v/>
      </c>
      <c r="Z224" s="235" t="str">
        <f t="shared" si="117"/>
        <v/>
      </c>
      <c r="AA224" s="233" t="str">
        <f t="shared" si="118"/>
        <v/>
      </c>
      <c r="AB224" s="213"/>
      <c r="AC224" s="27"/>
      <c r="AE224" s="29"/>
      <c r="AF224" s="27"/>
      <c r="AG224" s="28"/>
      <c r="AH224" s="28"/>
      <c r="AL224" s="28"/>
    </row>
    <row r="225" spans="1:38" ht="15" customHeight="1">
      <c r="A225" s="213"/>
      <c r="B225" s="213"/>
      <c r="C225" s="232">
        <f>+'Ark1'!L1746</f>
        <v>15</v>
      </c>
      <c r="D225" s="232" t="s">
        <v>40</v>
      </c>
      <c r="E225" s="232">
        <f>+'Ark1'!D1746</f>
        <v>2</v>
      </c>
      <c r="F225" s="232" t="str">
        <f t="shared" si="166"/>
        <v>Feb</v>
      </c>
      <c r="G225" s="232">
        <f>+'Ark1'!Q1746</f>
        <v>0</v>
      </c>
      <c r="H225" s="335">
        <f>+'Ark1'!R1746</f>
        <v>0</v>
      </c>
      <c r="I225" s="234" t="str">
        <f>+IF(H225=0,"",'Ark1'!AG1746)</f>
        <v/>
      </c>
      <c r="J225" s="234" t="str">
        <f>+IF(H225=0,"",'Ark1'!AH1746)</f>
        <v/>
      </c>
      <c r="K225" s="234"/>
      <c r="L225" s="96"/>
      <c r="M225" s="234"/>
      <c r="N225" s="234"/>
      <c r="O225" s="234"/>
      <c r="P225" s="234" t="str">
        <f>+IF(H225=0,"",'Ark1'!T1746)</f>
        <v/>
      </c>
      <c r="Q225" s="233" t="str">
        <f>+IF(H225=0,"",'Ark1'!U1746)</f>
        <v/>
      </c>
      <c r="R225" s="213"/>
      <c r="S225" s="235" t="str">
        <f>+IF(H225=0,"",'Ark1'!W1746)</f>
        <v/>
      </c>
      <c r="T225" s="235" t="str">
        <f>+IF(H225=0,"",'Ark1'!X1746)</f>
        <v/>
      </c>
      <c r="U225" s="235" t="str">
        <f>+IF(H225=0,"",'Ark1'!Y1746)</f>
        <v/>
      </c>
      <c r="V225" s="235" t="str">
        <f>+IF(H225=0,"",'Ark1'!Z1746)</f>
        <v/>
      </c>
      <c r="W225" s="235" t="str">
        <f>+IF(H225=0,"",'Ark1'!Z1746)</f>
        <v/>
      </c>
      <c r="X225" s="234" t="str">
        <f>+IF(H225=0,"",'Ark1'!AC1746)</f>
        <v/>
      </c>
      <c r="Y225" s="235" t="str">
        <f>+IF(H225=0,"",'Ark1'!AE1746)</f>
        <v/>
      </c>
      <c r="Z225" s="235" t="str">
        <f t="shared" si="117"/>
        <v/>
      </c>
      <c r="AA225" s="233" t="str">
        <f t="shared" si="118"/>
        <v/>
      </c>
      <c r="AB225" s="213"/>
      <c r="AC225" s="27"/>
      <c r="AE225" s="29"/>
      <c r="AF225" s="27"/>
      <c r="AG225" s="28"/>
      <c r="AH225" s="28"/>
      <c r="AL225" s="28"/>
    </row>
    <row r="226" spans="1:38" ht="15" customHeight="1">
      <c r="A226" s="213"/>
      <c r="B226" s="213"/>
      <c r="C226" s="232">
        <f>+'Ark1'!L1747</f>
        <v>15</v>
      </c>
      <c r="D226" s="232" t="s">
        <v>40</v>
      </c>
      <c r="E226" s="232">
        <f>+'Ark1'!D1747</f>
        <v>3</v>
      </c>
      <c r="F226" s="232" t="str">
        <f t="shared" si="166"/>
        <v>Mar</v>
      </c>
      <c r="G226" s="232">
        <f>+'Ark1'!Q1747</f>
        <v>0</v>
      </c>
      <c r="H226" s="335">
        <f>+'Ark1'!R1747</f>
        <v>0</v>
      </c>
      <c r="I226" s="234" t="str">
        <f>+IF(H226=0,"",'Ark1'!AG1747)</f>
        <v/>
      </c>
      <c r="J226" s="234" t="str">
        <f>+IF(H226=0,"",'Ark1'!AH1747)</f>
        <v/>
      </c>
      <c r="K226" s="234"/>
      <c r="L226" s="96"/>
      <c r="M226" s="234"/>
      <c r="N226" s="234"/>
      <c r="O226" s="234"/>
      <c r="P226" s="234" t="str">
        <f>+IF(H226=0,"",'Ark1'!T1747)</f>
        <v/>
      </c>
      <c r="Q226" s="233" t="str">
        <f>+IF(H226=0,"",'Ark1'!U1747)</f>
        <v/>
      </c>
      <c r="R226" s="213"/>
      <c r="S226" s="235" t="str">
        <f>+IF(H226=0,"",'Ark1'!W1747)</f>
        <v/>
      </c>
      <c r="T226" s="235" t="str">
        <f>+IF(H226=0,"",'Ark1'!X1747)</f>
        <v/>
      </c>
      <c r="U226" s="235" t="str">
        <f>+IF(H226=0,"",'Ark1'!Y1747)</f>
        <v/>
      </c>
      <c r="V226" s="235" t="str">
        <f>+IF(H226=0,"",'Ark1'!Z1747)</f>
        <v/>
      </c>
      <c r="W226" s="235" t="str">
        <f>+IF(H226=0,"",'Ark1'!Z1747)</f>
        <v/>
      </c>
      <c r="X226" s="234" t="str">
        <f>+IF(H226=0,"",'Ark1'!AC1747)</f>
        <v/>
      </c>
      <c r="Y226" s="235" t="str">
        <f>+IF(H226=0,"",'Ark1'!AE1747)</f>
        <v/>
      </c>
      <c r="Z226" s="235" t="str">
        <f t="shared" si="117"/>
        <v/>
      </c>
      <c r="AA226" s="233" t="str">
        <f t="shared" si="118"/>
        <v/>
      </c>
      <c r="AB226" s="213"/>
      <c r="AC226" s="27"/>
      <c r="AE226" s="29"/>
      <c r="AF226" s="27"/>
      <c r="AG226" s="28"/>
      <c r="AH226" s="28"/>
      <c r="AL226" s="28"/>
    </row>
    <row r="227" spans="1:38" ht="15" customHeight="1">
      <c r="A227" s="213"/>
      <c r="B227" s="213"/>
      <c r="C227" s="232">
        <f>+'Ark1'!L1748</f>
        <v>15</v>
      </c>
      <c r="D227" s="232" t="s">
        <v>40</v>
      </c>
      <c r="E227" s="232">
        <f>+'Ark1'!D1748</f>
        <v>4</v>
      </c>
      <c r="F227" s="232" t="str">
        <f t="shared" si="166"/>
        <v>Apr</v>
      </c>
      <c r="G227" s="232">
        <f>+'Ark1'!Q1748</f>
        <v>0</v>
      </c>
      <c r="H227" s="335">
        <f>+'Ark1'!R1748</f>
        <v>0</v>
      </c>
      <c r="I227" s="234" t="str">
        <f>+IF(H227=0,"",'Ark1'!AG1748)</f>
        <v/>
      </c>
      <c r="J227" s="234" t="str">
        <f>+IF(H227=0,"",'Ark1'!AH1748)</f>
        <v/>
      </c>
      <c r="K227" s="234"/>
      <c r="L227" s="96"/>
      <c r="M227" s="234"/>
      <c r="N227" s="234"/>
      <c r="O227" s="234"/>
      <c r="P227" s="234" t="str">
        <f>+IF(H227=0,"",'Ark1'!T1748)</f>
        <v/>
      </c>
      <c r="Q227" s="233" t="str">
        <f>+IF(H227=0,"",'Ark1'!U1748)</f>
        <v/>
      </c>
      <c r="R227" s="213"/>
      <c r="S227" s="235" t="str">
        <f>+IF(H227=0,"",'Ark1'!W1748)</f>
        <v/>
      </c>
      <c r="T227" s="235" t="str">
        <f>+IF(H227=0,"",'Ark1'!X1748)</f>
        <v/>
      </c>
      <c r="U227" s="235" t="str">
        <f>+IF(H227=0,"",'Ark1'!Y1748)</f>
        <v/>
      </c>
      <c r="V227" s="235" t="str">
        <f>+IF(H227=0,"",'Ark1'!Z1748)</f>
        <v/>
      </c>
      <c r="W227" s="235" t="str">
        <f>+IF(H227=0,"",'Ark1'!Z1748)</f>
        <v/>
      </c>
      <c r="X227" s="234" t="str">
        <f>+IF(H227=0,"",'Ark1'!AC1748)</f>
        <v/>
      </c>
      <c r="Y227" s="235" t="str">
        <f>+IF(H227=0,"",'Ark1'!AE1748)</f>
        <v/>
      </c>
      <c r="Z227" s="235" t="str">
        <f t="shared" si="117"/>
        <v/>
      </c>
      <c r="AA227" s="233" t="str">
        <f t="shared" si="118"/>
        <v/>
      </c>
      <c r="AB227" s="213"/>
      <c r="AC227" s="27"/>
      <c r="AE227" s="29"/>
      <c r="AF227" s="27"/>
      <c r="AG227" s="28"/>
      <c r="AH227" s="28"/>
      <c r="AL227" s="28"/>
    </row>
    <row r="228" spans="1:38" ht="15" customHeight="1">
      <c r="A228" s="213"/>
      <c r="B228" s="213"/>
      <c r="C228" s="232">
        <f>+'Ark1'!L1749</f>
        <v>15</v>
      </c>
      <c r="D228" s="232" t="s">
        <v>40</v>
      </c>
      <c r="E228" s="232">
        <f>+'Ark1'!D1749</f>
        <v>5</v>
      </c>
      <c r="F228" s="232" t="str">
        <f t="shared" si="166"/>
        <v>Mai</v>
      </c>
      <c r="G228" s="232">
        <f>+'Ark1'!Q1749</f>
        <v>0</v>
      </c>
      <c r="H228" s="335">
        <f>+'Ark1'!R1749</f>
        <v>0</v>
      </c>
      <c r="I228" s="234" t="str">
        <f>+IF(H228=0,"",'Ark1'!AG1749)</f>
        <v/>
      </c>
      <c r="J228" s="234" t="str">
        <f>+IF(H228=0,"",'Ark1'!AH1749)</f>
        <v/>
      </c>
      <c r="K228" s="234"/>
      <c r="L228" s="96"/>
      <c r="M228" s="234"/>
      <c r="N228" s="234"/>
      <c r="O228" s="234"/>
      <c r="P228" s="234" t="str">
        <f>+IF(H228=0,"",'Ark1'!T1749)</f>
        <v/>
      </c>
      <c r="Q228" s="233" t="str">
        <f>+IF(H228=0,"",'Ark1'!U1749)</f>
        <v/>
      </c>
      <c r="R228" s="213"/>
      <c r="S228" s="235" t="str">
        <f>+IF(H228=0,"",'Ark1'!W1749)</f>
        <v/>
      </c>
      <c r="T228" s="235" t="str">
        <f>+IF(H228=0,"",'Ark1'!X1749)</f>
        <v/>
      </c>
      <c r="U228" s="235" t="str">
        <f>+IF(H228=0,"",'Ark1'!Y1749)</f>
        <v/>
      </c>
      <c r="V228" s="235" t="str">
        <f>+IF(H228=0,"",'Ark1'!Z1749)</f>
        <v/>
      </c>
      <c r="W228" s="235" t="str">
        <f>+IF(H228=0,"",'Ark1'!Z1749)</f>
        <v/>
      </c>
      <c r="X228" s="234" t="str">
        <f>+IF(H228=0,"",'Ark1'!AC1749)</f>
        <v/>
      </c>
      <c r="Y228" s="235" t="str">
        <f>+IF(H228=0,"",'Ark1'!AE1749)</f>
        <v/>
      </c>
      <c r="Z228" s="235" t="str">
        <f t="shared" si="117"/>
        <v/>
      </c>
      <c r="AA228" s="233" t="str">
        <f t="shared" si="118"/>
        <v/>
      </c>
      <c r="AB228" s="213"/>
      <c r="AC228" s="27"/>
      <c r="AE228" s="29"/>
      <c r="AF228" s="27"/>
      <c r="AG228" s="28"/>
      <c r="AH228" s="28"/>
      <c r="AL228" s="28"/>
    </row>
    <row r="229" spans="1:38" ht="15" customHeight="1">
      <c r="A229" s="213"/>
      <c r="B229" s="213"/>
      <c r="C229" s="232">
        <f>+'Ark1'!L1750</f>
        <v>15</v>
      </c>
      <c r="D229" s="232" t="s">
        <v>40</v>
      </c>
      <c r="E229" s="232">
        <f>+'Ark1'!D1750</f>
        <v>6</v>
      </c>
      <c r="F229" s="232" t="str">
        <f t="shared" si="166"/>
        <v>Jun</v>
      </c>
      <c r="G229" s="232">
        <f>+'Ark1'!Q1750</f>
        <v>0</v>
      </c>
      <c r="H229" s="335">
        <f>+'Ark1'!R1750</f>
        <v>0</v>
      </c>
      <c r="I229" s="234" t="str">
        <f>+IF(H229=0,"",'Ark1'!AG1750)</f>
        <v/>
      </c>
      <c r="J229" s="234" t="str">
        <f>+IF(H229=0,"",'Ark1'!AH1750)</f>
        <v/>
      </c>
      <c r="K229" s="234"/>
      <c r="L229" s="96"/>
      <c r="M229" s="234"/>
      <c r="N229" s="234"/>
      <c r="O229" s="234"/>
      <c r="P229" s="234" t="str">
        <f>+IF(H229=0,"",'Ark1'!T1750)</f>
        <v/>
      </c>
      <c r="Q229" s="233" t="str">
        <f>+IF(H229=0,"",'Ark1'!U1750)</f>
        <v/>
      </c>
      <c r="R229" s="213"/>
      <c r="S229" s="235" t="str">
        <f>+IF(H229=0,"",'Ark1'!W1750)</f>
        <v/>
      </c>
      <c r="T229" s="235" t="str">
        <f>+IF(H229=0,"",'Ark1'!X1750)</f>
        <v/>
      </c>
      <c r="U229" s="235" t="str">
        <f>+IF(H229=0,"",'Ark1'!Y1750)</f>
        <v/>
      </c>
      <c r="V229" s="235" t="str">
        <f>+IF(H229=0,"",'Ark1'!Z1750)</f>
        <v/>
      </c>
      <c r="W229" s="235" t="str">
        <f>+IF(H229=0,"",'Ark1'!Z1750)</f>
        <v/>
      </c>
      <c r="X229" s="234" t="str">
        <f>+IF(H229=0,"",'Ark1'!AC1750)</f>
        <v/>
      </c>
      <c r="Y229" s="235" t="str">
        <f>+IF(H229=0,"",'Ark1'!AE1750)</f>
        <v/>
      </c>
      <c r="Z229" s="235" t="str">
        <f t="shared" si="117"/>
        <v/>
      </c>
      <c r="AA229" s="233" t="str">
        <f t="shared" si="118"/>
        <v/>
      </c>
      <c r="AB229" s="213"/>
      <c r="AC229" s="27"/>
      <c r="AE229" s="29"/>
      <c r="AF229" s="27"/>
      <c r="AG229" s="28"/>
      <c r="AH229" s="28"/>
      <c r="AL229" s="28"/>
    </row>
    <row r="230" spans="1:38" ht="15" customHeight="1">
      <c r="A230" s="213"/>
      <c r="B230" s="213"/>
      <c r="C230" s="232">
        <f>+'Ark1'!L1751</f>
        <v>15</v>
      </c>
      <c r="D230" s="232" t="s">
        <v>40</v>
      </c>
      <c r="E230" s="232">
        <f>+'Ark1'!D1751</f>
        <v>7</v>
      </c>
      <c r="F230" s="232" t="str">
        <f t="shared" si="166"/>
        <v>Jul</v>
      </c>
      <c r="G230" s="232">
        <f>+'Ark1'!Q1751</f>
        <v>0</v>
      </c>
      <c r="H230" s="335">
        <f>+'Ark1'!R1751</f>
        <v>0</v>
      </c>
      <c r="I230" s="234" t="str">
        <f>+IF(H230=0,"",'Ark1'!AG1751)</f>
        <v/>
      </c>
      <c r="J230" s="234" t="str">
        <f>+IF(H230=0,"",'Ark1'!AH1751)</f>
        <v/>
      </c>
      <c r="K230" s="234"/>
      <c r="L230" s="96"/>
      <c r="M230" s="234"/>
      <c r="N230" s="234"/>
      <c r="O230" s="234"/>
      <c r="P230" s="234" t="str">
        <f>+IF(H230=0,"",'Ark1'!T1751)</f>
        <v/>
      </c>
      <c r="Q230" s="233" t="str">
        <f>+IF(H230=0,"",'Ark1'!U1751)</f>
        <v/>
      </c>
      <c r="R230" s="213"/>
      <c r="S230" s="235" t="str">
        <f>+IF(H230=0,"",'Ark1'!W1751)</f>
        <v/>
      </c>
      <c r="T230" s="235" t="str">
        <f>+IF(H230=0,"",'Ark1'!X1751)</f>
        <v/>
      </c>
      <c r="U230" s="235" t="str">
        <f>+IF(H230=0,"",'Ark1'!Y1751)</f>
        <v/>
      </c>
      <c r="V230" s="235" t="str">
        <f>+IF(H230=0,"",'Ark1'!Z1751)</f>
        <v/>
      </c>
      <c r="W230" s="235" t="str">
        <f>+IF(H230=0,"",'Ark1'!Z1751)</f>
        <v/>
      </c>
      <c r="X230" s="234" t="str">
        <f>+IF(H230=0,"",'Ark1'!AC1751)</f>
        <v/>
      </c>
      <c r="Y230" s="235" t="str">
        <f>+IF(H230=0,"",'Ark1'!AE1751)</f>
        <v/>
      </c>
      <c r="Z230" s="235" t="str">
        <f t="shared" si="117"/>
        <v/>
      </c>
      <c r="AA230" s="233" t="str">
        <f t="shared" si="118"/>
        <v/>
      </c>
      <c r="AB230" s="213"/>
      <c r="AC230" s="27"/>
      <c r="AE230" s="29"/>
      <c r="AF230" s="27"/>
      <c r="AG230" s="28"/>
      <c r="AH230" s="28"/>
      <c r="AL230" s="28"/>
    </row>
    <row r="231" spans="1:38" ht="15" customHeight="1">
      <c r="A231" s="213"/>
      <c r="B231" s="213"/>
      <c r="C231" s="232">
        <f>+'Ark1'!L1752</f>
        <v>15</v>
      </c>
      <c r="D231" s="232" t="s">
        <v>40</v>
      </c>
      <c r="E231" s="232">
        <f>+'Ark1'!D1752</f>
        <v>8</v>
      </c>
      <c r="F231" s="232" t="str">
        <f t="shared" si="166"/>
        <v>Aug</v>
      </c>
      <c r="G231" s="232">
        <f>+'Ark1'!Q1752</f>
        <v>0</v>
      </c>
      <c r="H231" s="335">
        <f>+'Ark1'!R1752</f>
        <v>0</v>
      </c>
      <c r="I231" s="234" t="str">
        <f>+IF(H231=0,"",'Ark1'!AG1752)</f>
        <v/>
      </c>
      <c r="J231" s="234" t="str">
        <f>+IF(H231=0,"",'Ark1'!AH1752)</f>
        <v/>
      </c>
      <c r="K231" s="234"/>
      <c r="L231" s="96"/>
      <c r="M231" s="234"/>
      <c r="N231" s="234"/>
      <c r="O231" s="234"/>
      <c r="P231" s="234" t="str">
        <f>+IF(H231=0,"",'Ark1'!T1752)</f>
        <v/>
      </c>
      <c r="Q231" s="233" t="str">
        <f>+IF(H231=0,"",'Ark1'!U1752)</f>
        <v/>
      </c>
      <c r="R231" s="213"/>
      <c r="S231" s="235" t="str">
        <f>+IF(H231=0,"",'Ark1'!W1752)</f>
        <v/>
      </c>
      <c r="T231" s="235" t="str">
        <f>+IF(H231=0,"",'Ark1'!X1752)</f>
        <v/>
      </c>
      <c r="U231" s="235" t="str">
        <f>+IF(H231=0,"",'Ark1'!Y1752)</f>
        <v/>
      </c>
      <c r="V231" s="235" t="str">
        <f>+IF(H231=0,"",'Ark1'!Z1752)</f>
        <v/>
      </c>
      <c r="W231" s="235" t="str">
        <f>+IF(H231=0,"",'Ark1'!Z1752)</f>
        <v/>
      </c>
      <c r="X231" s="234" t="str">
        <f>+IF(H231=0,"",'Ark1'!AC1752)</f>
        <v/>
      </c>
      <c r="Y231" s="235" t="str">
        <f>+IF(H231=0,"",'Ark1'!AE1752)</f>
        <v/>
      </c>
      <c r="Z231" s="235" t="str">
        <f t="shared" si="117"/>
        <v/>
      </c>
      <c r="AA231" s="233" t="str">
        <f t="shared" si="118"/>
        <v/>
      </c>
      <c r="AB231" s="213"/>
      <c r="AC231" s="27"/>
      <c r="AE231" s="29"/>
      <c r="AF231" s="27"/>
      <c r="AG231" s="28"/>
      <c r="AH231" s="28"/>
      <c r="AL231" s="28"/>
    </row>
    <row r="232" spans="1:38" ht="15" customHeight="1">
      <c r="A232" s="213"/>
      <c r="B232" s="213"/>
      <c r="C232" s="232">
        <f>+'Ark1'!L1753</f>
        <v>15</v>
      </c>
      <c r="D232" s="232" t="s">
        <v>40</v>
      </c>
      <c r="E232" s="232">
        <f>+'Ark1'!D1753</f>
        <v>9</v>
      </c>
      <c r="F232" s="232" t="str">
        <f t="shared" si="166"/>
        <v>Sep</v>
      </c>
      <c r="G232" s="232">
        <f>+'Ark1'!Q1753</f>
        <v>0</v>
      </c>
      <c r="H232" s="335">
        <f>+'Ark1'!R1753</f>
        <v>0</v>
      </c>
      <c r="I232" s="234" t="str">
        <f>+IF(H232=0,"",'Ark1'!AG1753)</f>
        <v/>
      </c>
      <c r="J232" s="234" t="str">
        <f>+IF(H232=0,"",'Ark1'!AH1753)</f>
        <v/>
      </c>
      <c r="K232" s="234"/>
      <c r="L232" s="96"/>
      <c r="M232" s="234"/>
      <c r="N232" s="234"/>
      <c r="O232" s="234"/>
      <c r="P232" s="234" t="str">
        <f>+IF(H232=0,"",'Ark1'!T1753)</f>
        <v/>
      </c>
      <c r="Q232" s="233" t="str">
        <f>+IF(H232=0,"",'Ark1'!U1753)</f>
        <v/>
      </c>
      <c r="R232" s="213"/>
      <c r="S232" s="235" t="str">
        <f>+IF(H232=0,"",'Ark1'!W1753)</f>
        <v/>
      </c>
      <c r="T232" s="235" t="str">
        <f>+IF(H232=0,"",'Ark1'!X1753)</f>
        <v/>
      </c>
      <c r="U232" s="235" t="str">
        <f>+IF(H232=0,"",'Ark1'!Y1753)</f>
        <v/>
      </c>
      <c r="V232" s="235" t="str">
        <f>+IF(H232=0,"",'Ark1'!Z1753)</f>
        <v/>
      </c>
      <c r="W232" s="235" t="str">
        <f>+IF(H232=0,"",'Ark1'!Z1753)</f>
        <v/>
      </c>
      <c r="X232" s="234" t="str">
        <f>+IF(H232=0,"",'Ark1'!AC1753)</f>
        <v/>
      </c>
      <c r="Y232" s="235" t="str">
        <f>+IF(H232=0,"",'Ark1'!AE1753)</f>
        <v/>
      </c>
      <c r="Z232" s="235" t="str">
        <f t="shared" si="117"/>
        <v/>
      </c>
      <c r="AA232" s="233" t="str">
        <f t="shared" si="118"/>
        <v/>
      </c>
      <c r="AB232" s="213"/>
      <c r="AC232" s="27"/>
      <c r="AE232" s="29"/>
      <c r="AF232" s="27"/>
      <c r="AG232" s="28"/>
      <c r="AH232" s="28"/>
      <c r="AL232" s="28"/>
    </row>
    <row r="233" spans="1:38" ht="15" customHeight="1">
      <c r="A233" s="213"/>
      <c r="B233" s="213"/>
      <c r="C233" s="232">
        <f>+'Ark1'!L1754</f>
        <v>15</v>
      </c>
      <c r="D233" s="232" t="s">
        <v>40</v>
      </c>
      <c r="E233" s="232">
        <f>+'Ark1'!D1754</f>
        <v>10</v>
      </c>
      <c r="F233" s="232" t="str">
        <f t="shared" si="166"/>
        <v>Okt</v>
      </c>
      <c r="G233" s="232">
        <f>+'Ark1'!Q1754</f>
        <v>0</v>
      </c>
      <c r="H233" s="335">
        <f>+'Ark1'!R1754</f>
        <v>0</v>
      </c>
      <c r="I233" s="234" t="str">
        <f>+IF(H233=0,"",'Ark1'!AG1754)</f>
        <v/>
      </c>
      <c r="J233" s="234" t="str">
        <f>+IF(H233=0,"",'Ark1'!AH1754)</f>
        <v/>
      </c>
      <c r="K233" s="234"/>
      <c r="L233" s="96"/>
      <c r="M233" s="234"/>
      <c r="N233" s="234"/>
      <c r="O233" s="234"/>
      <c r="P233" s="234" t="str">
        <f>+IF(H233=0,"",'Ark1'!T1754)</f>
        <v/>
      </c>
      <c r="Q233" s="233" t="str">
        <f>+IF(H233=0,"",'Ark1'!U1754)</f>
        <v/>
      </c>
      <c r="R233" s="213"/>
      <c r="S233" s="235" t="str">
        <f>+IF(H233=0,"",'Ark1'!W1754)</f>
        <v/>
      </c>
      <c r="T233" s="235" t="str">
        <f>+IF(H233=0,"",'Ark1'!X1754)</f>
        <v/>
      </c>
      <c r="U233" s="235" t="str">
        <f>+IF(H233=0,"",'Ark1'!Y1754)</f>
        <v/>
      </c>
      <c r="V233" s="235" t="str">
        <f>+IF(H233=0,"",'Ark1'!Z1754)</f>
        <v/>
      </c>
      <c r="W233" s="235" t="str">
        <f>+IF(H233=0,"",'Ark1'!Z1754)</f>
        <v/>
      </c>
      <c r="X233" s="234" t="str">
        <f>+IF(H233=0,"",'Ark1'!AC1754)</f>
        <v/>
      </c>
      <c r="Y233" s="235" t="str">
        <f>+IF(H233=0,"",'Ark1'!AE1754)</f>
        <v/>
      </c>
      <c r="Z233" s="235" t="str">
        <f t="shared" si="117"/>
        <v/>
      </c>
      <c r="AA233" s="233" t="str">
        <f t="shared" si="118"/>
        <v/>
      </c>
      <c r="AB233" s="213"/>
      <c r="AC233" s="27"/>
      <c r="AE233" s="29"/>
      <c r="AF233" s="27"/>
      <c r="AG233" s="28"/>
      <c r="AH233" s="28"/>
      <c r="AL233" s="28"/>
    </row>
    <row r="234" spans="1:38" ht="15" customHeight="1">
      <c r="A234" s="213"/>
      <c r="B234" s="213"/>
      <c r="C234" s="232">
        <f>+'Ark1'!L1755</f>
        <v>15</v>
      </c>
      <c r="D234" s="232" t="s">
        <v>40</v>
      </c>
      <c r="E234" s="232">
        <f>+'Ark1'!D1755</f>
        <v>11</v>
      </c>
      <c r="F234" s="232" t="str">
        <f t="shared" si="166"/>
        <v>Nov</v>
      </c>
      <c r="G234" s="232">
        <f>+'Ark1'!Q1755</f>
        <v>0</v>
      </c>
      <c r="H234" s="335">
        <f>+'Ark1'!R1755</f>
        <v>0</v>
      </c>
      <c r="I234" s="234" t="str">
        <f>+IF(H234=0,"",'Ark1'!AG1755)</f>
        <v/>
      </c>
      <c r="J234" s="234" t="str">
        <f>+IF(H234=0,"",'Ark1'!AH1755)</f>
        <v/>
      </c>
      <c r="K234" s="234"/>
      <c r="L234" s="96"/>
      <c r="M234" s="234"/>
      <c r="N234" s="234"/>
      <c r="O234" s="234"/>
      <c r="P234" s="234" t="str">
        <f>+IF(H234=0,"",'Ark1'!T1755)</f>
        <v/>
      </c>
      <c r="Q234" s="233" t="str">
        <f>+IF(H234=0,"",'Ark1'!U1755)</f>
        <v/>
      </c>
      <c r="R234" s="213"/>
      <c r="S234" s="235" t="str">
        <f>+IF(H234=0,"",'Ark1'!W1755)</f>
        <v/>
      </c>
      <c r="T234" s="235" t="str">
        <f>+IF(H234=0,"",'Ark1'!X1755)</f>
        <v/>
      </c>
      <c r="U234" s="235" t="str">
        <f>+IF(H234=0,"",'Ark1'!Y1755)</f>
        <v/>
      </c>
      <c r="V234" s="235" t="str">
        <f>+IF(H234=0,"",'Ark1'!Z1755)</f>
        <v/>
      </c>
      <c r="W234" s="235" t="str">
        <f>+IF(H234=0,"",'Ark1'!Z1755)</f>
        <v/>
      </c>
      <c r="X234" s="234" t="str">
        <f>+IF(H234=0,"",'Ark1'!AC1755)</f>
        <v/>
      </c>
      <c r="Y234" s="235" t="str">
        <f>+IF(H234=0,"",'Ark1'!AE1755)</f>
        <v/>
      </c>
      <c r="Z234" s="235" t="str">
        <f t="shared" si="117"/>
        <v/>
      </c>
      <c r="AA234" s="233" t="str">
        <f t="shared" si="118"/>
        <v/>
      </c>
      <c r="AB234" s="213"/>
      <c r="AC234" s="27"/>
      <c r="AE234" s="29"/>
      <c r="AF234" s="27"/>
      <c r="AG234" s="28"/>
      <c r="AH234" s="28"/>
      <c r="AL234" s="28"/>
    </row>
    <row r="235" spans="1:38" ht="15" customHeight="1">
      <c r="A235" s="213"/>
      <c r="B235" s="213"/>
      <c r="C235" s="232">
        <f>+'Ark1'!L1756</f>
        <v>15</v>
      </c>
      <c r="D235" s="232" t="s">
        <v>40</v>
      </c>
      <c r="E235" s="232">
        <f>+'Ark1'!D1756</f>
        <v>12</v>
      </c>
      <c r="F235" s="232" t="str">
        <f t="shared" si="166"/>
        <v>Des</v>
      </c>
      <c r="G235" s="232">
        <f>+'Ark1'!Q1756</f>
        <v>0</v>
      </c>
      <c r="H235" s="335">
        <f>+'Ark1'!R1756</f>
        <v>0</v>
      </c>
      <c r="I235" s="234" t="str">
        <f>+IF(H235=0,"",'Ark1'!AG1756)</f>
        <v/>
      </c>
      <c r="J235" s="234" t="str">
        <f>+IF(H235=0,"",'Ark1'!AH1756)</f>
        <v/>
      </c>
      <c r="K235" s="234"/>
      <c r="L235" s="96"/>
      <c r="M235" s="234"/>
      <c r="N235" s="234"/>
      <c r="O235" s="234"/>
      <c r="P235" s="234" t="str">
        <f>+IF(H235=0,"",'Ark1'!T1756)</f>
        <v/>
      </c>
      <c r="Q235" s="233" t="str">
        <f>+IF(H235=0,"",'Ark1'!U1756)</f>
        <v/>
      </c>
      <c r="R235" s="213"/>
      <c r="S235" s="235" t="str">
        <f>+IF(H235=0,"",'Ark1'!W1756)</f>
        <v/>
      </c>
      <c r="T235" s="235" t="str">
        <f>+IF(H235=0,"",'Ark1'!X1756)</f>
        <v/>
      </c>
      <c r="U235" s="235" t="str">
        <f>+IF(H235=0,"",'Ark1'!Y1756)</f>
        <v/>
      </c>
      <c r="V235" s="235" t="str">
        <f>+IF(H235=0,"",'Ark1'!Z1756)</f>
        <v/>
      </c>
      <c r="W235" s="235" t="str">
        <f>+IF(H235=0,"",'Ark1'!Z1756)</f>
        <v/>
      </c>
      <c r="X235" s="234" t="str">
        <f>+IF(H235=0,"",'Ark1'!AC1756)</f>
        <v/>
      </c>
      <c r="Y235" s="235" t="str">
        <f>+IF(H235=0,"",'Ark1'!AE1756)</f>
        <v/>
      </c>
      <c r="Z235" s="235" t="str">
        <f t="shared" si="117"/>
        <v/>
      </c>
      <c r="AA235" s="233" t="str">
        <f t="shared" si="118"/>
        <v/>
      </c>
      <c r="AB235" s="213"/>
      <c r="AC235" s="27"/>
      <c r="AE235" s="29"/>
      <c r="AF235" s="27"/>
      <c r="AG235" s="28"/>
      <c r="AH235" s="28"/>
      <c r="AL235" s="28"/>
    </row>
    <row r="236" spans="1:38" ht="15" customHeight="1">
      <c r="A236" s="213"/>
      <c r="B236" s="213"/>
      <c r="C236" s="213"/>
      <c r="D236" s="213"/>
      <c r="E236" s="213"/>
      <c r="F236" s="213"/>
      <c r="G236" s="213"/>
      <c r="H236" s="329"/>
      <c r="I236" s="213"/>
      <c r="J236" s="213"/>
      <c r="K236" s="213"/>
      <c r="L236" s="96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7"/>
      <c r="AE236" s="29"/>
      <c r="AF236" s="27"/>
      <c r="AG236" s="28"/>
      <c r="AH236" s="28"/>
      <c r="AL236" s="28"/>
    </row>
    <row r="237" spans="1:38" ht="15" customHeight="1">
      <c r="A237" s="292"/>
      <c r="B237" s="292"/>
      <c r="C237" s="292"/>
      <c r="D237" s="292"/>
      <c r="E237" s="292"/>
      <c r="F237" s="292"/>
      <c r="G237" s="292"/>
      <c r="H237" s="337"/>
      <c r="I237" s="293"/>
      <c r="J237" s="293"/>
      <c r="K237" s="293"/>
      <c r="L237" s="293"/>
      <c r="M237" s="293"/>
      <c r="N237" s="293"/>
      <c r="O237" s="293"/>
      <c r="P237" s="293"/>
      <c r="Q237" s="294"/>
      <c r="R237" s="294"/>
      <c r="S237" s="295"/>
      <c r="T237" s="295"/>
      <c r="U237" s="295"/>
      <c r="V237" s="295"/>
      <c r="W237" s="295"/>
      <c r="X237" s="293"/>
      <c r="Y237" s="295"/>
      <c r="Z237" s="295"/>
      <c r="AA237" s="294"/>
      <c r="AB237" s="292"/>
      <c r="AC237" s="27"/>
      <c r="AE237" s="29"/>
      <c r="AF237" s="27"/>
      <c r="AG237" s="28"/>
      <c r="AH237" s="28"/>
      <c r="AL237" s="28"/>
    </row>
    <row r="238" spans="1:38" ht="15" customHeight="1">
      <c r="A238" s="292"/>
      <c r="B238" s="292"/>
      <c r="C238" s="350" t="s">
        <v>0</v>
      </c>
      <c r="D238" s="292"/>
      <c r="E238" s="351" t="str">
        <f>+D240</f>
        <v>P-</v>
      </c>
      <c r="F238" s="350" t="s">
        <v>581</v>
      </c>
      <c r="G238" s="292"/>
      <c r="H238" s="337"/>
      <c r="I238" s="293"/>
      <c r="J238" s="293"/>
      <c r="K238" s="293"/>
      <c r="L238" s="293"/>
      <c r="M238" s="293"/>
      <c r="N238" s="293"/>
      <c r="O238" s="293"/>
      <c r="P238" s="293"/>
      <c r="Q238" s="294"/>
      <c r="R238" s="294"/>
      <c r="S238" s="295"/>
      <c r="T238" s="295"/>
      <c r="U238" s="295"/>
      <c r="V238" s="295"/>
      <c r="W238" s="295"/>
      <c r="X238" s="293"/>
      <c r="Y238" s="295"/>
      <c r="Z238" s="295"/>
      <c r="AA238" s="294"/>
      <c r="AB238" s="292"/>
      <c r="AC238" s="27"/>
      <c r="AE238" s="29"/>
      <c r="AF238" s="27"/>
      <c r="AG238" s="28"/>
      <c r="AH238" s="28"/>
      <c r="AL238" s="28"/>
    </row>
    <row r="239" spans="1:38" ht="15" customHeight="1">
      <c r="A239" s="292"/>
      <c r="B239" s="292"/>
      <c r="C239" s="292"/>
      <c r="D239" s="292"/>
      <c r="E239" s="292"/>
      <c r="F239" s="292"/>
      <c r="G239" s="292"/>
      <c r="H239" s="337"/>
      <c r="I239" s="293"/>
      <c r="J239" s="293"/>
      <c r="K239" s="293"/>
      <c r="L239" s="293"/>
      <c r="M239" s="293"/>
      <c r="N239" s="293"/>
      <c r="O239" s="293"/>
      <c r="P239" s="293"/>
      <c r="Q239" s="294"/>
      <c r="R239" s="294"/>
      <c r="S239" s="295"/>
      <c r="T239" s="295"/>
      <c r="U239" s="295"/>
      <c r="V239" s="295"/>
      <c r="W239" s="295"/>
      <c r="X239" s="293"/>
      <c r="Y239" s="295"/>
      <c r="Z239" s="295"/>
      <c r="AA239" s="294"/>
      <c r="AB239" s="292"/>
      <c r="AC239" s="27"/>
      <c r="AE239" s="29"/>
      <c r="AF239" s="27"/>
      <c r="AG239" s="28"/>
      <c r="AH239" s="28"/>
      <c r="AL239" s="28"/>
    </row>
    <row r="240" spans="1:38" ht="15" customHeight="1">
      <c r="A240" s="292"/>
      <c r="B240" s="292">
        <f>+'Ark1'!C1757</f>
        <v>2022</v>
      </c>
      <c r="C240" s="232">
        <f>+'Ark1'!L1757</f>
        <v>1</v>
      </c>
      <c r="D240" s="232" t="str">
        <f t="shared" ref="D240:D251" si="167">+D14</f>
        <v>P-</v>
      </c>
      <c r="E240" s="232">
        <f>+'Ark1'!D1757</f>
        <v>1</v>
      </c>
      <c r="F240" s="232" t="str">
        <f t="shared" ref="F240:F251" si="168">+F224</f>
        <v>Jan</v>
      </c>
      <c r="G240" s="232">
        <f>+'Ark1'!Q1757</f>
        <v>4</v>
      </c>
      <c r="H240" s="352">
        <f>+'Ark1'!R1757</f>
        <v>4</v>
      </c>
      <c r="I240" s="234">
        <f>+IF(H240=0,"",'Ark1'!AG1757)</f>
        <v>0.30012407267850855</v>
      </c>
      <c r="J240" s="234">
        <f>+IF(H240=0,"",'Ark1'!AH1757)</f>
        <v>0</v>
      </c>
      <c r="K240" s="239">
        <f>+'Ark1'!AI1757</f>
        <v>0</v>
      </c>
      <c r="L240" s="293"/>
      <c r="M240" s="263" t="str">
        <f>+IF(K240=0,"",'Ark1'!AJ1757)</f>
        <v/>
      </c>
      <c r="N240" s="263" t="str">
        <f>+IF(K240=0,"",'Ark1'!AK1757)</f>
        <v/>
      </c>
      <c r="O240" s="293"/>
      <c r="P240" s="234">
        <f>+IF(H240=0,"",'Ark1'!T1757)</f>
        <v>3.5</v>
      </c>
      <c r="Q240" s="233">
        <f>+IF(H240=0,"",'Ark1'!U1757)</f>
        <v>13.092499999999999</v>
      </c>
      <c r="R240" s="233">
        <f>+IF(H240=0,"",'Ark1'!V1757)</f>
        <v>0</v>
      </c>
      <c r="S240" s="235">
        <f>+IF(H240=0,"",'Ark1'!W1757)</f>
        <v>0</v>
      </c>
      <c r="T240" s="235">
        <f>+IF(H240=0,"",'Ark1'!X1757)</f>
        <v>50</v>
      </c>
      <c r="U240" s="235">
        <f>+IF(H240=0,"",'Ark1'!Y1757)</f>
        <v>0</v>
      </c>
      <c r="V240" s="235">
        <f>+IF(H240=0,"",'Ark1'!Z1757)</f>
        <v>5.5718999228270389</v>
      </c>
      <c r="W240" s="235">
        <f>+IF(H240=0,"",'Ark1'!Z1757)</f>
        <v>5.5718999228270389</v>
      </c>
      <c r="X240" s="234">
        <f>+IF(H240=0,"",'Ark1'!AC1757)</f>
        <v>0</v>
      </c>
      <c r="Y240" s="235">
        <f>+IF(H240=0,"",'Ark1'!AE1757)</f>
        <v>0</v>
      </c>
      <c r="Z240" s="235">
        <f t="shared" ref="Z240" si="169">+IF(H240=0,"",+Q240/C240)</f>
        <v>13.092499999999999</v>
      </c>
      <c r="AA240" s="233">
        <f t="shared" ref="AA240" si="170">+IF(H240=0,"",G240/H240)</f>
        <v>1</v>
      </c>
      <c r="AB240" s="292"/>
      <c r="AC240" s="27"/>
      <c r="AE240" s="29"/>
      <c r="AF240" s="27"/>
      <c r="AG240" s="28"/>
      <c r="AH240" s="28"/>
      <c r="AL240" s="28"/>
    </row>
    <row r="241" spans="1:42" ht="15" customHeight="1">
      <c r="A241" s="292"/>
      <c r="B241" s="292">
        <f>+'Ark1'!C1758</f>
        <v>2022</v>
      </c>
      <c r="C241" s="232">
        <f>+'Ark1'!L1758</f>
        <v>1</v>
      </c>
      <c r="D241" s="232" t="str">
        <f t="shared" si="167"/>
        <v>P-</v>
      </c>
      <c r="E241" s="232">
        <f>+'Ark1'!D1758</f>
        <v>2</v>
      </c>
      <c r="F241" s="232" t="str">
        <f t="shared" si="168"/>
        <v>Feb</v>
      </c>
      <c r="G241" s="232">
        <f>+'Ark1'!Q1758</f>
        <v>0</v>
      </c>
      <c r="H241" s="352">
        <f>+'Ark1'!R1758</f>
        <v>0</v>
      </c>
      <c r="I241" s="234" t="str">
        <f>+IF(H241=0,"",'Ark1'!AG1758)</f>
        <v/>
      </c>
      <c r="J241" s="234" t="str">
        <f>+IF(H241=0,"",'Ark1'!AH1758)</f>
        <v/>
      </c>
      <c r="K241" s="239">
        <f>+'Ark1'!AI1758</f>
        <v>0</v>
      </c>
      <c r="L241" s="293"/>
      <c r="M241" s="263" t="str">
        <f>+IF(K241=0,"",'Ark1'!AJ1758)</f>
        <v/>
      </c>
      <c r="N241" s="263" t="str">
        <f>+IF(K241=0,"",'Ark1'!AK1758)</f>
        <v/>
      </c>
      <c r="O241" s="293"/>
      <c r="P241" s="234" t="str">
        <f>+IF(H241=0,"",'Ark1'!T1758)</f>
        <v/>
      </c>
      <c r="Q241" s="233" t="str">
        <f>+IF(H241=0,"",'Ark1'!U1758)</f>
        <v/>
      </c>
      <c r="R241" s="233" t="str">
        <f>+IF(H241=0,"",'Ark1'!V1758)</f>
        <v/>
      </c>
      <c r="S241" s="235" t="str">
        <f>+IF(H241=0,"",'Ark1'!W1758)</f>
        <v/>
      </c>
      <c r="T241" s="235" t="str">
        <f>+IF(H241=0,"",'Ark1'!X1758)</f>
        <v/>
      </c>
      <c r="U241" s="235" t="str">
        <f>+IF(H241=0,"",'Ark1'!Y1758)</f>
        <v/>
      </c>
      <c r="V241" s="235" t="str">
        <f>+IF(H241=0,"",'Ark1'!Z1758)</f>
        <v/>
      </c>
      <c r="W241" s="235" t="str">
        <f>+IF(H241=0,"",'Ark1'!Z1758)</f>
        <v/>
      </c>
      <c r="X241" s="234" t="str">
        <f>+IF(H241=0,"",'Ark1'!AC1758)</f>
        <v/>
      </c>
      <c r="Y241" s="235" t="str">
        <f>+IF(H241=0,"",'Ark1'!AE1758)</f>
        <v/>
      </c>
      <c r="Z241" s="235" t="str">
        <f t="shared" ref="Z241:Z319" si="171">+IF(H241=0,"",+Q241/C241)</f>
        <v/>
      </c>
      <c r="AA241" s="233" t="str">
        <f t="shared" ref="AA241:AA319" si="172">+IF(H241=0,"",G241/H241)</f>
        <v/>
      </c>
      <c r="AB241" s="292"/>
      <c r="AC241" s="27"/>
      <c r="AE241" s="29"/>
      <c r="AF241" s="27"/>
      <c r="AG241" s="28"/>
      <c r="AH241" s="28"/>
      <c r="AL241" s="28"/>
    </row>
    <row r="242" spans="1:42" ht="15" customHeight="1">
      <c r="A242" s="292"/>
      <c r="B242" s="292">
        <f>+'Ark1'!C1759</f>
        <v>2022</v>
      </c>
      <c r="C242" s="232">
        <f>+'Ark1'!L1759</f>
        <v>1</v>
      </c>
      <c r="D242" s="232" t="str">
        <f t="shared" si="167"/>
        <v>P-</v>
      </c>
      <c r="E242" s="232">
        <f>+'Ark1'!D1759</f>
        <v>3</v>
      </c>
      <c r="F242" s="232" t="str">
        <f t="shared" si="168"/>
        <v>Mar</v>
      </c>
      <c r="G242" s="232">
        <f>+'Ark1'!Q1759</f>
        <v>7</v>
      </c>
      <c r="H242" s="352">
        <f>+'Ark1'!R1759</f>
        <v>11</v>
      </c>
      <c r="I242" s="234">
        <f>+IF(H242=0,"",'Ark1'!AG1759)</f>
        <v>0.26351467941923234</v>
      </c>
      <c r="J242" s="234">
        <f>+IF(H242=0,"",'Ark1'!AH1759)</f>
        <v>0</v>
      </c>
      <c r="K242" s="239">
        <f>+'Ark1'!AI1759</f>
        <v>0</v>
      </c>
      <c r="L242" s="293"/>
      <c r="M242" s="263" t="str">
        <f>+IF(K242=0,"",'Ark1'!AJ1759)</f>
        <v/>
      </c>
      <c r="N242" s="263" t="str">
        <f>+IF(K242=0,"",'Ark1'!AK1759)</f>
        <v/>
      </c>
      <c r="O242" s="293"/>
      <c r="P242" s="234">
        <f>+IF(H242=0,"",'Ark1'!T1759)</f>
        <v>2.5454545454545454</v>
      </c>
      <c r="Q242" s="233">
        <f>+IF(H242=0,"",'Ark1'!U1759)</f>
        <v>9.7181818181818169</v>
      </c>
      <c r="R242" s="233">
        <f>+IF(H242=0,"",'Ark1'!V1759)</f>
        <v>0</v>
      </c>
      <c r="S242" s="235">
        <f>+IF(H242=0,"",'Ark1'!W1759)</f>
        <v>0</v>
      </c>
      <c r="T242" s="235">
        <f>+IF(H242=0,"",'Ark1'!X1759)</f>
        <v>45.454545454545446</v>
      </c>
      <c r="U242" s="235">
        <f>+IF(H242=0,"",'Ark1'!Y1759)</f>
        <v>0</v>
      </c>
      <c r="V242" s="235">
        <f>+IF(H242=0,"",'Ark1'!Z1759)</f>
        <v>7.8255778969663075</v>
      </c>
      <c r="W242" s="235">
        <f>+IF(H242=0,"",'Ark1'!Z1759)</f>
        <v>7.8255778969663075</v>
      </c>
      <c r="X242" s="234">
        <f>+IF(H242=0,"",'Ark1'!AC1759)</f>
        <v>0</v>
      </c>
      <c r="Y242" s="235">
        <f>+IF(H242=0,"",'Ark1'!AE1759)</f>
        <v>0</v>
      </c>
      <c r="Z242" s="235">
        <f t="shared" si="171"/>
        <v>9.7181818181818169</v>
      </c>
      <c r="AA242" s="233">
        <f t="shared" si="172"/>
        <v>0.63636363636363635</v>
      </c>
      <c r="AB242" s="292"/>
      <c r="AE242" s="29"/>
      <c r="AF242" s="27"/>
      <c r="AI242" s="27"/>
      <c r="AJ242" s="27"/>
      <c r="AK242" s="27"/>
      <c r="AM242" s="27"/>
      <c r="AN242" s="237"/>
      <c r="AO242" s="27"/>
      <c r="AP242" s="27"/>
    </row>
    <row r="243" spans="1:42" ht="15" customHeight="1">
      <c r="A243" s="292"/>
      <c r="B243" s="292">
        <f>+'Ark1'!C1760</f>
        <v>2022</v>
      </c>
      <c r="C243" s="232">
        <f>+'Ark1'!L1760</f>
        <v>1</v>
      </c>
      <c r="D243" s="232" t="str">
        <f t="shared" si="167"/>
        <v>P-</v>
      </c>
      <c r="E243" s="232">
        <f>+'Ark1'!D1760</f>
        <v>4</v>
      </c>
      <c r="F243" s="232" t="str">
        <f t="shared" si="168"/>
        <v>Apr</v>
      </c>
      <c r="G243" s="232">
        <f>+'Ark1'!Q1760</f>
        <v>11</v>
      </c>
      <c r="H243" s="352">
        <f>+'Ark1'!R1760</f>
        <v>17</v>
      </c>
      <c r="I243" s="234">
        <f>+IF(H243=0,"",'Ark1'!AG1760)</f>
        <v>0.41362051512765746</v>
      </c>
      <c r="J243" s="234">
        <f>+IF(H243=0,"",'Ark1'!AH1760)</f>
        <v>0</v>
      </c>
      <c r="K243" s="239">
        <f>+'Ark1'!AI1760</f>
        <v>0</v>
      </c>
      <c r="L243" s="293"/>
      <c r="M243" s="263" t="str">
        <f>+IF(K243=0,"",'Ark1'!AJ1760)</f>
        <v/>
      </c>
      <c r="N243" s="263" t="str">
        <f>+IF(K243=0,"",'Ark1'!AK1760)</f>
        <v/>
      </c>
      <c r="O243" s="293"/>
      <c r="P243" s="234">
        <f>+IF(H243=0,"",'Ark1'!T1760)</f>
        <v>2</v>
      </c>
      <c r="Q243" s="233">
        <f>+IF(H243=0,"",'Ark1'!U1760)</f>
        <v>8.6529411764705895</v>
      </c>
      <c r="R243" s="233">
        <f>+IF(H243=0,"",'Ark1'!V1760)</f>
        <v>0</v>
      </c>
      <c r="S243" s="235">
        <f>+IF(H243=0,"",'Ark1'!W1760)</f>
        <v>0</v>
      </c>
      <c r="T243" s="235">
        <f>+IF(H243=0,"",'Ark1'!X1760)</f>
        <v>11.76470588235294</v>
      </c>
      <c r="U243" s="235">
        <f>+IF(H243=0,"",'Ark1'!Y1760)</f>
        <v>0</v>
      </c>
      <c r="V243" s="235">
        <f>+IF(H243=0,"",'Ark1'!Z1760)</f>
        <v>6.3880511294004148</v>
      </c>
      <c r="W243" s="235">
        <f>+IF(H243=0,"",'Ark1'!Z1760)</f>
        <v>6.3880511294004148</v>
      </c>
      <c r="X243" s="234">
        <f>+IF(H243=0,"",'Ark1'!AC1760)</f>
        <v>0</v>
      </c>
      <c r="Y243" s="235">
        <f>+IF(H243=0,"",'Ark1'!AE1760)</f>
        <v>0</v>
      </c>
      <c r="Z243" s="235">
        <f t="shared" si="171"/>
        <v>8.6529411764705895</v>
      </c>
      <c r="AA243" s="233">
        <f t="shared" si="172"/>
        <v>0.6470588235294118</v>
      </c>
      <c r="AB243" s="292"/>
      <c r="AE243" s="29"/>
      <c r="AF243" s="27"/>
      <c r="AI243" s="27"/>
      <c r="AJ243" s="27"/>
      <c r="AK243" s="27"/>
      <c r="AM243" s="27"/>
      <c r="AN243" s="237"/>
      <c r="AO243" s="27"/>
      <c r="AP243" s="27"/>
    </row>
    <row r="244" spans="1:42" ht="15" customHeight="1">
      <c r="A244" s="292"/>
      <c r="B244" s="292">
        <f>+'Ark1'!C1761</f>
        <v>2022</v>
      </c>
      <c r="C244" s="232">
        <f>+'Ark1'!L1761</f>
        <v>1</v>
      </c>
      <c r="D244" s="232" t="str">
        <f t="shared" si="167"/>
        <v>P-</v>
      </c>
      <c r="E244" s="232">
        <f>+'Ark1'!D1761</f>
        <v>5</v>
      </c>
      <c r="F244" s="232" t="str">
        <f t="shared" si="168"/>
        <v>Mai</v>
      </c>
      <c r="G244" s="232">
        <f>+'Ark1'!Q1761</f>
        <v>8</v>
      </c>
      <c r="H244" s="352">
        <f>+'Ark1'!R1761</f>
        <v>12</v>
      </c>
      <c r="I244" s="234">
        <f>+IF(H244=0,"",'Ark1'!AG1761)</f>
        <v>0.51178313073308979</v>
      </c>
      <c r="J244" s="234">
        <f>+IF(H244=0,"",'Ark1'!AH1761)</f>
        <v>0</v>
      </c>
      <c r="K244" s="239">
        <f>+'Ark1'!AI1761</f>
        <v>0</v>
      </c>
      <c r="L244" s="293"/>
      <c r="M244" s="263" t="str">
        <f>+IF(K244=0,"",'Ark1'!AJ1761)</f>
        <v/>
      </c>
      <c r="N244" s="263" t="str">
        <f>+IF(K244=0,"",'Ark1'!AK1761)</f>
        <v/>
      </c>
      <c r="O244" s="293"/>
      <c r="P244" s="234">
        <f>+IF(H244=0,"",'Ark1'!T1761)</f>
        <v>2.5</v>
      </c>
      <c r="Q244" s="233">
        <f>+IF(H244=0,"",'Ark1'!U1761)</f>
        <v>9.15</v>
      </c>
      <c r="R244" s="233">
        <f>+IF(H244=0,"",'Ark1'!V1761)</f>
        <v>0</v>
      </c>
      <c r="S244" s="235">
        <f>+IF(H244=0,"",'Ark1'!W1761)</f>
        <v>0</v>
      </c>
      <c r="T244" s="235">
        <f>+IF(H244=0,"",'Ark1'!X1761)</f>
        <v>8.3333333333333357</v>
      </c>
      <c r="U244" s="235">
        <f>+IF(H244=0,"",'Ark1'!Y1761)</f>
        <v>0</v>
      </c>
      <c r="V244" s="235">
        <f>+IF(H244=0,"",'Ark1'!Z1761)</f>
        <v>4.9331362573248807</v>
      </c>
      <c r="W244" s="235">
        <f>+IF(H244=0,"",'Ark1'!Z1761)</f>
        <v>4.9331362573248807</v>
      </c>
      <c r="X244" s="234">
        <f>+IF(H244=0,"",'Ark1'!AC1761)</f>
        <v>0</v>
      </c>
      <c r="Y244" s="235">
        <f>+IF(H244=0,"",'Ark1'!AE1761)</f>
        <v>0</v>
      </c>
      <c r="Z244" s="235">
        <f t="shared" si="171"/>
        <v>9.15</v>
      </c>
      <c r="AA244" s="233">
        <f t="shared" si="172"/>
        <v>0.66666666666666663</v>
      </c>
      <c r="AB244" s="292"/>
      <c r="AE244" s="29"/>
      <c r="AF244" s="27"/>
      <c r="AI244" s="27"/>
      <c r="AJ244" s="27"/>
      <c r="AK244" s="27"/>
      <c r="AM244" s="27"/>
      <c r="AN244" s="237"/>
      <c r="AO244" s="27"/>
      <c r="AP244" s="27"/>
    </row>
    <row r="245" spans="1:42" ht="15" customHeight="1">
      <c r="A245" s="292"/>
      <c r="B245" s="292">
        <f>+'Ark1'!C1762</f>
        <v>2022</v>
      </c>
      <c r="C245" s="232">
        <f>+'Ark1'!L1762</f>
        <v>1</v>
      </c>
      <c r="D245" s="232" t="str">
        <f t="shared" si="167"/>
        <v>P-</v>
      </c>
      <c r="E245" s="232">
        <f>+'Ark1'!D1762</f>
        <v>6</v>
      </c>
      <c r="F245" s="232" t="str">
        <f t="shared" si="168"/>
        <v>Jun</v>
      </c>
      <c r="G245" s="232">
        <f>+'Ark1'!Q1762</f>
        <v>8</v>
      </c>
      <c r="H245" s="352">
        <f>+'Ark1'!R1762</f>
        <v>22</v>
      </c>
      <c r="I245" s="234">
        <f>+IF(H245=0,"",'Ark1'!AG1762)</f>
        <v>0.53255409833231027</v>
      </c>
      <c r="J245" s="234">
        <f>+IF(H245=0,"",'Ark1'!AH1762)</f>
        <v>0</v>
      </c>
      <c r="K245" s="239">
        <f>+'Ark1'!AI1762</f>
        <v>0</v>
      </c>
      <c r="L245" s="293"/>
      <c r="M245" s="263" t="str">
        <f>+IF(K245=0,"",'Ark1'!AJ1762)</f>
        <v/>
      </c>
      <c r="N245" s="263" t="str">
        <f>+IF(K245=0,"",'Ark1'!AK1762)</f>
        <v/>
      </c>
      <c r="O245" s="293"/>
      <c r="P245" s="234">
        <f>+IF(H245=0,"",'Ark1'!T1762)</f>
        <v>2</v>
      </c>
      <c r="Q245" s="233">
        <f>+IF(H245=0,"",'Ark1'!U1762)</f>
        <v>5.6</v>
      </c>
      <c r="R245" s="233">
        <f>+IF(H245=0,"",'Ark1'!V1762)</f>
        <v>0</v>
      </c>
      <c r="S245" s="235">
        <f>+IF(H245=0,"",'Ark1'!W1762)</f>
        <v>0</v>
      </c>
      <c r="T245" s="235">
        <f>+IF(H245=0,"",'Ark1'!X1762)</f>
        <v>9.0909090909090917</v>
      </c>
      <c r="U245" s="235">
        <f>+IF(H245=0,"",'Ark1'!Y1762)</f>
        <v>0</v>
      </c>
      <c r="V245" s="235">
        <f>+IF(H245=0,"",'Ark1'!Z1762)</f>
        <v>4.3618178028723928</v>
      </c>
      <c r="W245" s="235">
        <f>+IF(H245=0,"",'Ark1'!Z1762)</f>
        <v>4.3618178028723928</v>
      </c>
      <c r="X245" s="234">
        <f>+IF(H245=0,"",'Ark1'!AC1762)</f>
        <v>0</v>
      </c>
      <c r="Y245" s="235">
        <f>+IF(H245=0,"",'Ark1'!AE1762)</f>
        <v>0</v>
      </c>
      <c r="Z245" s="235">
        <f t="shared" si="171"/>
        <v>5.6</v>
      </c>
      <c r="AA245" s="233">
        <f t="shared" si="172"/>
        <v>0.36363636363636365</v>
      </c>
      <c r="AB245" s="292"/>
      <c r="AE245" s="29"/>
      <c r="AF245" s="27"/>
      <c r="AI245" s="27"/>
      <c r="AJ245" s="27"/>
      <c r="AK245" s="27"/>
      <c r="AM245" s="27"/>
      <c r="AN245" s="237"/>
      <c r="AO245" s="27"/>
      <c r="AP245" s="27"/>
    </row>
    <row r="246" spans="1:42" ht="15" customHeight="1">
      <c r="A246" s="292"/>
      <c r="B246" s="292">
        <f>+'Ark1'!C1763</f>
        <v>2022</v>
      </c>
      <c r="C246" s="232">
        <f>+'Ark1'!L1763</f>
        <v>1</v>
      </c>
      <c r="D246" s="232" t="str">
        <f t="shared" si="167"/>
        <v>P-</v>
      </c>
      <c r="E246" s="232">
        <f>+'Ark1'!D1763</f>
        <v>7</v>
      </c>
      <c r="F246" s="232" t="str">
        <f t="shared" si="168"/>
        <v>Jul</v>
      </c>
      <c r="G246" s="232">
        <f>+'Ark1'!Q1763</f>
        <v>1</v>
      </c>
      <c r="H246" s="352">
        <f>+'Ark1'!R1763</f>
        <v>1</v>
      </c>
      <c r="I246" s="234">
        <f>+IF(H246=0,"",'Ark1'!AG1763)</f>
        <v>0.58207217694994196</v>
      </c>
      <c r="J246" s="234">
        <f>+IF(H246=0,"",'Ark1'!AH1763)</f>
        <v>0</v>
      </c>
      <c r="K246" s="239">
        <f>+'Ark1'!AI1763</f>
        <v>0</v>
      </c>
      <c r="L246" s="293"/>
      <c r="M246" s="263" t="str">
        <f>+IF(K246=0,"",'Ark1'!AJ1763)</f>
        <v/>
      </c>
      <c r="N246" s="263" t="str">
        <f>+IF(K246=0,"",'Ark1'!AK1763)</f>
        <v/>
      </c>
      <c r="O246" s="293"/>
      <c r="P246" s="234">
        <f>+IF(H246=0,"",'Ark1'!T1763)</f>
        <v>2</v>
      </c>
      <c r="Q246" s="233">
        <f>+IF(H246=0,"",'Ark1'!U1763)</f>
        <v>18.5</v>
      </c>
      <c r="R246" s="233">
        <f>+IF(H246=0,"",'Ark1'!V1763)</f>
        <v>0</v>
      </c>
      <c r="S246" s="235">
        <f>+IF(H246=0,"",'Ark1'!W1763)</f>
        <v>0</v>
      </c>
      <c r="T246" s="235">
        <f>+IF(H246=0,"",'Ark1'!X1763)</f>
        <v>100</v>
      </c>
      <c r="U246" s="235">
        <f>+IF(H246=0,"",'Ark1'!Y1763)</f>
        <v>0</v>
      </c>
      <c r="V246" s="235">
        <f>+IF(H246=0,"",'Ark1'!Z1763)</f>
        <v>0</v>
      </c>
      <c r="W246" s="235">
        <f>+IF(H246=0,"",'Ark1'!Z1763)</f>
        <v>0</v>
      </c>
      <c r="X246" s="234">
        <f>+IF(H246=0,"",'Ark1'!AC1763)</f>
        <v>0</v>
      </c>
      <c r="Y246" s="235">
        <f>+IF(H246=0,"",'Ark1'!AE1763)</f>
        <v>0</v>
      </c>
      <c r="Z246" s="235">
        <f t="shared" si="171"/>
        <v>18.5</v>
      </c>
      <c r="AA246" s="233">
        <f t="shared" si="172"/>
        <v>1</v>
      </c>
      <c r="AB246" s="292"/>
      <c r="AE246" s="29"/>
      <c r="AF246" s="27"/>
      <c r="AI246" s="27"/>
      <c r="AJ246" s="27"/>
      <c r="AK246" s="27"/>
      <c r="AM246" s="27"/>
      <c r="AN246" s="237"/>
      <c r="AO246" s="27"/>
      <c r="AP246" s="27"/>
    </row>
    <row r="247" spans="1:42" ht="15" customHeight="1">
      <c r="A247" s="292"/>
      <c r="B247" s="292">
        <f>+'Ark1'!C1764</f>
        <v>2022</v>
      </c>
      <c r="C247" s="232">
        <f>+'Ark1'!L1764</f>
        <v>1</v>
      </c>
      <c r="D247" s="232" t="str">
        <f t="shared" si="167"/>
        <v>P-</v>
      </c>
      <c r="E247" s="232">
        <f>+'Ark1'!D1764</f>
        <v>8</v>
      </c>
      <c r="F247" s="232" t="str">
        <f t="shared" si="168"/>
        <v>Aug</v>
      </c>
      <c r="G247" s="232">
        <f>+'Ark1'!Q1764</f>
        <v>7</v>
      </c>
      <c r="H247" s="352">
        <f>+'Ark1'!R1764</f>
        <v>17</v>
      </c>
      <c r="I247" s="234">
        <f>+IF(H247=0,"",'Ark1'!AG1764)</f>
        <v>1.0739151265558262</v>
      </c>
      <c r="J247" s="234">
        <f>+IF(H247=0,"",'Ark1'!AH1764)</f>
        <v>0</v>
      </c>
      <c r="K247" s="239">
        <f>+'Ark1'!AI1764</f>
        <v>0</v>
      </c>
      <c r="L247" s="293"/>
      <c r="M247" s="263" t="str">
        <f>+IF(K247=0,"",'Ark1'!AJ1764)</f>
        <v/>
      </c>
      <c r="N247" s="263" t="str">
        <f>+IF(K247=0,"",'Ark1'!AK1764)</f>
        <v/>
      </c>
      <c r="O247" s="293"/>
      <c r="P247" s="234">
        <f>+IF(H247=0,"",'Ark1'!T1764)</f>
        <v>2</v>
      </c>
      <c r="Q247" s="233">
        <f>+IF(H247=0,"",'Ark1'!U1764)</f>
        <v>12.394117647058824</v>
      </c>
      <c r="R247" s="233">
        <f>+IF(H247=0,"",'Ark1'!V1764)</f>
        <v>0</v>
      </c>
      <c r="S247" s="235">
        <f>+IF(H247=0,"",'Ark1'!W1764)</f>
        <v>0</v>
      </c>
      <c r="T247" s="235">
        <f>+IF(H247=0,"",'Ark1'!X1764)</f>
        <v>23.52941176470588</v>
      </c>
      <c r="U247" s="235">
        <f>+IF(H247=0,"",'Ark1'!Y1764)</f>
        <v>11.76470588235294</v>
      </c>
      <c r="V247" s="235">
        <f>+IF(H247=0,"",'Ark1'!Z1764)</f>
        <v>5.45866505855171</v>
      </c>
      <c r="W247" s="235">
        <f>+IF(H247=0,"",'Ark1'!Z1764)</f>
        <v>5.45866505855171</v>
      </c>
      <c r="X247" s="234">
        <f>+IF(H247=0,"",'Ark1'!AC1764)</f>
        <v>0</v>
      </c>
      <c r="Y247" s="235">
        <f>+IF(H247=0,"",'Ark1'!AE1764)</f>
        <v>0</v>
      </c>
      <c r="Z247" s="235">
        <f t="shared" si="171"/>
        <v>12.394117647058824</v>
      </c>
      <c r="AA247" s="233">
        <f t="shared" si="172"/>
        <v>0.41176470588235292</v>
      </c>
      <c r="AB247" s="292"/>
      <c r="AE247" s="29"/>
      <c r="AF247" s="27"/>
      <c r="AI247" s="27"/>
      <c r="AJ247" s="27"/>
      <c r="AK247" s="27"/>
      <c r="AM247" s="27"/>
      <c r="AN247" s="237"/>
      <c r="AO247" s="27"/>
      <c r="AP247" s="27"/>
    </row>
    <row r="248" spans="1:42" ht="15" customHeight="1">
      <c r="A248" s="292"/>
      <c r="B248" s="292">
        <f>+'Ark1'!C1765</f>
        <v>2022</v>
      </c>
      <c r="C248" s="232">
        <f>+'Ark1'!L1765</f>
        <v>1</v>
      </c>
      <c r="D248" s="232" t="str">
        <f t="shared" si="167"/>
        <v>P-</v>
      </c>
      <c r="E248" s="232">
        <f>+'Ark1'!D1765</f>
        <v>9</v>
      </c>
      <c r="F248" s="232" t="str">
        <f t="shared" si="168"/>
        <v>Sep</v>
      </c>
      <c r="G248" s="232">
        <f>+'Ark1'!Q1765</f>
        <v>16</v>
      </c>
      <c r="H248" s="352">
        <f>+'Ark1'!R1765</f>
        <v>73</v>
      </c>
      <c r="I248" s="234">
        <f>+IF(H248=0,"",'Ark1'!AG1765)</f>
        <v>1.8747437909051077</v>
      </c>
      <c r="J248" s="234">
        <f>+IF(H248=0,"",'Ark1'!AH1765)</f>
        <v>0</v>
      </c>
      <c r="K248" s="239">
        <f>+'Ark1'!AI1765</f>
        <v>0</v>
      </c>
      <c r="L248" s="293"/>
      <c r="M248" s="263" t="str">
        <f>+IF(K248=0,"",'Ark1'!AJ1765)</f>
        <v/>
      </c>
      <c r="N248" s="263" t="str">
        <f>+IF(K248=0,"",'Ark1'!AK1765)</f>
        <v/>
      </c>
      <c r="O248" s="293"/>
      <c r="P248" s="234">
        <f>+IF(H248=0,"",'Ark1'!T1765)</f>
        <v>2.4109589041095889</v>
      </c>
      <c r="Q248" s="233">
        <f>+IF(H248=0,"",'Ark1'!U1765)</f>
        <v>7.2671232876712351</v>
      </c>
      <c r="R248" s="233">
        <f>+IF(H248=0,"",'Ark1'!V1765)</f>
        <v>0</v>
      </c>
      <c r="S248" s="235">
        <f>+IF(H248=0,"",'Ark1'!W1765)</f>
        <v>0</v>
      </c>
      <c r="T248" s="235">
        <f>+IF(H248=0,"",'Ark1'!X1765)</f>
        <v>2.7397260273972601</v>
      </c>
      <c r="U248" s="235">
        <f>+IF(H248=0,"",'Ark1'!Y1765)</f>
        <v>0</v>
      </c>
      <c r="V248" s="235">
        <f>+IF(H248=0,"",'Ark1'!Z1765)</f>
        <v>4.3424648891576867</v>
      </c>
      <c r="W248" s="235">
        <f>+IF(H248=0,"",'Ark1'!Z1765)</f>
        <v>4.3424648891576867</v>
      </c>
      <c r="X248" s="234">
        <f>+IF(H248=0,"",'Ark1'!AC1765)</f>
        <v>0</v>
      </c>
      <c r="Y248" s="235">
        <f>+IF(H248=0,"",'Ark1'!AE1765)</f>
        <v>0</v>
      </c>
      <c r="Z248" s="235">
        <f t="shared" si="171"/>
        <v>7.2671232876712351</v>
      </c>
      <c r="AA248" s="233">
        <f t="shared" si="172"/>
        <v>0.21917808219178081</v>
      </c>
      <c r="AB248" s="292"/>
      <c r="AE248" s="29"/>
      <c r="AF248" s="27"/>
      <c r="AI248" s="27"/>
      <c r="AJ248" s="27"/>
      <c r="AK248" s="27"/>
      <c r="AM248" s="27"/>
      <c r="AN248" s="237"/>
      <c r="AO248" s="27"/>
      <c r="AP248" s="27"/>
    </row>
    <row r="249" spans="1:42" ht="15" customHeight="1">
      <c r="A249" s="292"/>
      <c r="B249" s="292">
        <f>+'Ark1'!C1766</f>
        <v>2022</v>
      </c>
      <c r="C249" s="232">
        <f>+'Ark1'!L1766</f>
        <v>1</v>
      </c>
      <c r="D249" s="232" t="str">
        <f t="shared" si="167"/>
        <v>P-</v>
      </c>
      <c r="E249" s="232">
        <f>+'Ark1'!D1766</f>
        <v>10</v>
      </c>
      <c r="F249" s="232" t="str">
        <f t="shared" si="168"/>
        <v>Okt</v>
      </c>
      <c r="G249" s="232">
        <f>+'Ark1'!Q1766</f>
        <v>26</v>
      </c>
      <c r="H249" s="352">
        <f>+'Ark1'!R1766</f>
        <v>67</v>
      </c>
      <c r="I249" s="234">
        <f>+IF(H249=0,"",'Ark1'!AG1766)</f>
        <v>1.3110512457574235</v>
      </c>
      <c r="J249" s="234">
        <f>+IF(H249=0,"",'Ark1'!AH1766)</f>
        <v>0</v>
      </c>
      <c r="K249" s="239">
        <f>+'Ark1'!AI1766</f>
        <v>0</v>
      </c>
      <c r="L249" s="293"/>
      <c r="M249" s="263" t="str">
        <f>+IF(K249=0,"",'Ark1'!AJ1766)</f>
        <v/>
      </c>
      <c r="N249" s="263" t="str">
        <f>+IF(K249=0,"",'Ark1'!AK1766)</f>
        <v/>
      </c>
      <c r="O249" s="293"/>
      <c r="P249" s="234">
        <f>+IF(H249=0,"",'Ark1'!T1766)</f>
        <v>2.4029850746268657</v>
      </c>
      <c r="Q249" s="233">
        <f>+IF(H249=0,"",'Ark1'!U1766)</f>
        <v>12.856716417910452</v>
      </c>
      <c r="R249" s="233">
        <f>+IF(H249=0,"",'Ark1'!V1766)</f>
        <v>0</v>
      </c>
      <c r="S249" s="235">
        <f>+IF(H249=0,"",'Ark1'!W1766)</f>
        <v>0</v>
      </c>
      <c r="T249" s="235">
        <f>+IF(H249=0,"",'Ark1'!X1766)</f>
        <v>37.313432835820905</v>
      </c>
      <c r="U249" s="235">
        <f>+IF(H249=0,"",'Ark1'!Y1766)</f>
        <v>0</v>
      </c>
      <c r="V249" s="235">
        <f>+IF(H249=0,"",'Ark1'!Z1766)</f>
        <v>5.359556226912062</v>
      </c>
      <c r="W249" s="235">
        <f>+IF(H249=0,"",'Ark1'!Z1766)</f>
        <v>5.359556226912062</v>
      </c>
      <c r="X249" s="234">
        <f>+IF(H249=0,"",'Ark1'!AC1766)</f>
        <v>0</v>
      </c>
      <c r="Y249" s="235">
        <f>+IF(H249=0,"",'Ark1'!AE1766)</f>
        <v>0</v>
      </c>
      <c r="Z249" s="235">
        <f t="shared" si="171"/>
        <v>12.856716417910452</v>
      </c>
      <c r="AA249" s="233">
        <f t="shared" si="172"/>
        <v>0.38805970149253732</v>
      </c>
      <c r="AB249" s="292"/>
      <c r="AE249" s="29"/>
      <c r="AF249" s="27"/>
      <c r="AI249" s="27"/>
      <c r="AJ249" s="27"/>
      <c r="AK249" s="27"/>
      <c r="AM249" s="27"/>
      <c r="AN249" s="237"/>
      <c r="AO249" s="27"/>
      <c r="AP249" s="27"/>
    </row>
    <row r="250" spans="1:42" ht="15" customHeight="1">
      <c r="A250" s="292"/>
      <c r="B250" s="292">
        <f>+'Ark1'!C1767</f>
        <v>2022</v>
      </c>
      <c r="C250" s="232">
        <f>+'Ark1'!L1767</f>
        <v>1</v>
      </c>
      <c r="D250" s="232" t="str">
        <f t="shared" si="167"/>
        <v>P-</v>
      </c>
      <c r="E250" s="232">
        <f>+'Ark1'!D1767</f>
        <v>11</v>
      </c>
      <c r="F250" s="232" t="str">
        <f t="shared" si="168"/>
        <v>Nov</v>
      </c>
      <c r="G250" s="232">
        <f>+'Ark1'!Q1767</f>
        <v>12</v>
      </c>
      <c r="H250" s="352">
        <f>+'Ark1'!R1767</f>
        <v>39</v>
      </c>
      <c r="I250" s="234">
        <f>+IF(H250=0,"",'Ark1'!AG1767)</f>
        <v>0.74388416238552324</v>
      </c>
      <c r="J250" s="234">
        <f>+IF(H250=0,"",'Ark1'!AH1767)</f>
        <v>0</v>
      </c>
      <c r="K250" s="239">
        <f>+'Ark1'!AI1767</f>
        <v>0</v>
      </c>
      <c r="L250" s="293"/>
      <c r="M250" s="263" t="str">
        <f>+IF(K250=0,"",'Ark1'!AJ1767)</f>
        <v/>
      </c>
      <c r="N250" s="263" t="str">
        <f>+IF(K250=0,"",'Ark1'!AK1767)</f>
        <v/>
      </c>
      <c r="O250" s="293"/>
      <c r="P250" s="234">
        <f>+IF(H250=0,"",'Ark1'!T1767)</f>
        <v>2.0769230769230775</v>
      </c>
      <c r="Q250" s="233">
        <f>+IF(H250=0,"",'Ark1'!U1767)</f>
        <v>8.3871794871794876</v>
      </c>
      <c r="R250" s="233">
        <f>+IF(H250=0,"",'Ark1'!V1767)</f>
        <v>0</v>
      </c>
      <c r="S250" s="235">
        <f>+IF(H250=0,"",'Ark1'!W1767)</f>
        <v>0</v>
      </c>
      <c r="T250" s="235">
        <f>+IF(H250=0,"",'Ark1'!X1767)</f>
        <v>12.820512820512819</v>
      </c>
      <c r="U250" s="235">
        <f>+IF(H250=0,"",'Ark1'!Y1767)</f>
        <v>0</v>
      </c>
      <c r="V250" s="235">
        <f>+IF(H250=0,"",'Ark1'!Z1767)</f>
        <v>4.3602622531795356</v>
      </c>
      <c r="W250" s="235">
        <f>+IF(H250=0,"",'Ark1'!Z1767)</f>
        <v>4.3602622531795356</v>
      </c>
      <c r="X250" s="234">
        <f>+IF(H250=0,"",'Ark1'!AC1767)</f>
        <v>0</v>
      </c>
      <c r="Y250" s="235">
        <f>+IF(H250=0,"",'Ark1'!AE1767)</f>
        <v>0</v>
      </c>
      <c r="Z250" s="235">
        <f t="shared" si="171"/>
        <v>8.3871794871794876</v>
      </c>
      <c r="AA250" s="233">
        <f t="shared" si="172"/>
        <v>0.30769230769230771</v>
      </c>
      <c r="AB250" s="292"/>
      <c r="AE250" s="29"/>
      <c r="AF250" s="27"/>
      <c r="AI250" s="27"/>
      <c r="AJ250" s="27"/>
      <c r="AK250" s="27"/>
      <c r="AM250" s="27"/>
      <c r="AN250" s="237"/>
      <c r="AO250" s="27"/>
      <c r="AP250" s="27"/>
    </row>
    <row r="251" spans="1:42" ht="15" customHeight="1">
      <c r="A251" s="292"/>
      <c r="B251" s="292">
        <f>+'Ark1'!C1768</f>
        <v>2022</v>
      </c>
      <c r="C251" s="232">
        <f>+'Ark1'!L1768</f>
        <v>1</v>
      </c>
      <c r="D251" s="232" t="str">
        <f t="shared" si="167"/>
        <v>P-</v>
      </c>
      <c r="E251" s="232">
        <f>+'Ark1'!D1768</f>
        <v>12</v>
      </c>
      <c r="F251" s="232" t="str">
        <f t="shared" si="168"/>
        <v>Des</v>
      </c>
      <c r="G251" s="232">
        <f>+'Ark1'!Q1768</f>
        <v>2</v>
      </c>
      <c r="H251" s="352">
        <f>+'Ark1'!R1768</f>
        <v>12</v>
      </c>
      <c r="I251" s="234">
        <f>+IF(H251=0,"",'Ark1'!AG1768)</f>
        <v>0.64528665462995216</v>
      </c>
      <c r="J251" s="234">
        <f>+IF(H251=0,"",'Ark1'!AH1768)</f>
        <v>0</v>
      </c>
      <c r="K251" s="239">
        <f>+'Ark1'!AI1768</f>
        <v>0</v>
      </c>
      <c r="L251" s="293"/>
      <c r="M251" s="263" t="str">
        <f>+IF(K251=0,"",'Ark1'!AJ1768)</f>
        <v/>
      </c>
      <c r="N251" s="263" t="str">
        <f>+IF(K251=0,"",'Ark1'!AK1768)</f>
        <v/>
      </c>
      <c r="O251" s="293"/>
      <c r="P251" s="234">
        <f>+IF(H251=0,"",'Ark1'!T1768)</f>
        <v>2</v>
      </c>
      <c r="Q251" s="233">
        <f>+IF(H251=0,"",'Ark1'!U1768)</f>
        <v>6.6416666666666648</v>
      </c>
      <c r="R251" s="233">
        <f>+IF(H251=0,"",'Ark1'!V1768)</f>
        <v>0</v>
      </c>
      <c r="S251" s="235">
        <f>+IF(H251=0,"",'Ark1'!W1768)</f>
        <v>0</v>
      </c>
      <c r="T251" s="235">
        <f>+IF(H251=0,"",'Ark1'!X1768)</f>
        <v>8.3333333333333357</v>
      </c>
      <c r="U251" s="235">
        <f>+IF(H251=0,"",'Ark1'!Y1768)</f>
        <v>0</v>
      </c>
      <c r="V251" s="235">
        <f>+IF(H251=0,"",'Ark1'!Z1768)</f>
        <v>3.7140405520433184</v>
      </c>
      <c r="W251" s="235">
        <f>+IF(H251=0,"",'Ark1'!Z1768)</f>
        <v>3.7140405520433184</v>
      </c>
      <c r="X251" s="234">
        <f>+IF(H251=0,"",'Ark1'!AC1768)</f>
        <v>0</v>
      </c>
      <c r="Y251" s="235">
        <f>+IF(H251=0,"",'Ark1'!AE1768)</f>
        <v>0</v>
      </c>
      <c r="Z251" s="235">
        <f t="shared" si="171"/>
        <v>6.6416666666666648</v>
      </c>
      <c r="AA251" s="233">
        <f t="shared" si="172"/>
        <v>0.16666666666666666</v>
      </c>
      <c r="AB251" s="292"/>
      <c r="AE251" s="29"/>
      <c r="AF251" s="27"/>
      <c r="AI251" s="27"/>
      <c r="AJ251" s="27"/>
      <c r="AK251" s="27"/>
      <c r="AM251" s="27"/>
      <c r="AN251" s="237"/>
      <c r="AO251" s="27"/>
      <c r="AP251" s="27"/>
    </row>
    <row r="252" spans="1:42" ht="15" customHeight="1">
      <c r="A252" s="292"/>
      <c r="B252" s="292"/>
      <c r="C252" s="292"/>
      <c r="D252" s="292"/>
      <c r="E252" s="292"/>
      <c r="F252" s="292"/>
      <c r="G252" s="292"/>
      <c r="H252" s="337"/>
      <c r="I252" s="293"/>
      <c r="J252" s="293"/>
      <c r="K252" s="293"/>
      <c r="L252" s="293"/>
      <c r="M252" s="293"/>
      <c r="N252" s="293"/>
      <c r="O252" s="293"/>
      <c r="P252" s="293"/>
      <c r="Q252" s="294"/>
      <c r="R252" s="294"/>
      <c r="S252" s="295"/>
      <c r="T252" s="295"/>
      <c r="U252" s="295"/>
      <c r="V252" s="295"/>
      <c r="W252" s="295"/>
      <c r="X252" s="293"/>
      <c r="Y252" s="295"/>
      <c r="Z252" s="295"/>
      <c r="AA252" s="294"/>
      <c r="AB252" s="292"/>
      <c r="AC252" s="27"/>
      <c r="AE252" s="29"/>
      <c r="AF252" s="27"/>
      <c r="AG252" s="28"/>
      <c r="AH252" s="28"/>
      <c r="AL252" s="28"/>
    </row>
    <row r="253" spans="1:42" ht="15" customHeight="1">
      <c r="A253" s="292"/>
      <c r="B253" s="292"/>
      <c r="C253" s="350" t="s">
        <v>0</v>
      </c>
      <c r="D253" s="292"/>
      <c r="E253" s="351" t="str">
        <f>+D255</f>
        <v>P</v>
      </c>
      <c r="F253" s="350" t="s">
        <v>581</v>
      </c>
      <c r="G253" s="292"/>
      <c r="H253" s="337"/>
      <c r="I253" s="293"/>
      <c r="J253" s="293"/>
      <c r="K253" s="293"/>
      <c r="L253" s="293"/>
      <c r="M253" s="293"/>
      <c r="N253" s="293"/>
      <c r="O253" s="293"/>
      <c r="P253" s="293"/>
      <c r="Q253" s="294"/>
      <c r="R253" s="294"/>
      <c r="S253" s="295"/>
      <c r="T253" s="295"/>
      <c r="U253" s="295"/>
      <c r="V253" s="295"/>
      <c r="W253" s="295"/>
      <c r="X253" s="293"/>
      <c r="Y253" s="295"/>
      <c r="Z253" s="295"/>
      <c r="AA253" s="294"/>
      <c r="AB253" s="292"/>
      <c r="AC253" s="27"/>
      <c r="AE253" s="29"/>
      <c r="AF253" s="27"/>
      <c r="AG253" s="28"/>
      <c r="AH253" s="28"/>
      <c r="AL253" s="28"/>
    </row>
    <row r="254" spans="1:42" ht="15" customHeight="1">
      <c r="A254" s="292"/>
      <c r="B254" s="292"/>
      <c r="C254" s="292"/>
      <c r="D254" s="292"/>
      <c r="E254" s="292"/>
      <c r="F254" s="292"/>
      <c r="G254" s="292"/>
      <c r="H254" s="337"/>
      <c r="I254" s="292"/>
      <c r="J254" s="292"/>
      <c r="K254" s="292"/>
      <c r="L254" s="293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E254" s="29"/>
      <c r="AF254" s="27"/>
      <c r="AI254" s="27"/>
      <c r="AJ254" s="27"/>
      <c r="AK254" s="27"/>
      <c r="AM254" s="27"/>
      <c r="AN254" s="237"/>
      <c r="AO254" s="27"/>
      <c r="AP254" s="27"/>
    </row>
    <row r="255" spans="1:42" ht="15" customHeight="1">
      <c r="A255" s="292"/>
      <c r="B255" s="292">
        <f>+'Ark1'!C1769</f>
        <v>2022</v>
      </c>
      <c r="C255" s="232">
        <f>+'Ark1'!L1769</f>
        <v>2</v>
      </c>
      <c r="D255" s="232" t="str">
        <f t="shared" ref="D255:D266" si="173">+D29</f>
        <v>P</v>
      </c>
      <c r="E255" s="232">
        <f>+'Ark1'!D1769</f>
        <v>1</v>
      </c>
      <c r="F255" s="232" t="str">
        <f t="shared" ref="F255:F266" si="174">+F240</f>
        <v>Jan</v>
      </c>
      <c r="G255" s="232">
        <f>+'Ark1'!Q1769</f>
        <v>9</v>
      </c>
      <c r="H255" s="335">
        <f>+'Ark1'!R1769</f>
        <v>12</v>
      </c>
      <c r="I255" s="234">
        <f>+IF(H255=0,"",'Ark1'!AG1769)</f>
        <v>1.0155047866838212</v>
      </c>
      <c r="J255" s="234">
        <f>+IF(H255=0,"",'Ark1'!AH1769)</f>
        <v>0</v>
      </c>
      <c r="K255" s="239">
        <f>+'Ark1'!AI1769</f>
        <v>0</v>
      </c>
      <c r="L255" s="293"/>
      <c r="M255" s="263" t="str">
        <f>+IF(K255=0,"",'Ark1'!AJ1769)</f>
        <v/>
      </c>
      <c r="N255" s="263" t="str">
        <f>+IF(K255=0,"",'Ark1'!AK1769)</f>
        <v/>
      </c>
      <c r="O255" s="293"/>
      <c r="P255" s="234">
        <f>+IF(H255=0,"",'Ark1'!T1769)</f>
        <v>2.75</v>
      </c>
      <c r="Q255" s="233">
        <f>+IF(H255=0,"",'Ark1'!U1769)</f>
        <v>14.766666666666667</v>
      </c>
      <c r="R255" s="233">
        <f>+IF(H255=0,"",'Ark1'!V1769)</f>
        <v>0</v>
      </c>
      <c r="S255" s="235">
        <f>+IF(H255=0,"",'Ark1'!W1769)</f>
        <v>0</v>
      </c>
      <c r="T255" s="235">
        <f>+IF(H255=0,"",'Ark1'!X1769)</f>
        <v>75</v>
      </c>
      <c r="U255" s="235">
        <f>+IF(H255=0,"",'Ark1'!Y1769)</f>
        <v>0</v>
      </c>
      <c r="V255" s="235">
        <f>+IF(H255=0,"",'Ark1'!Z1769)</f>
        <v>6.0141227308911986</v>
      </c>
      <c r="W255" s="235">
        <f>+IF(H255=0,"",'Ark1'!Z1769)</f>
        <v>6.0141227308911986</v>
      </c>
      <c r="X255" s="234">
        <f>+IF(H255=0,"",'Ark1'!AC1769)</f>
        <v>0</v>
      </c>
      <c r="Y255" s="235">
        <f>+IF(H255=0,"",'Ark1'!AE1769)</f>
        <v>0</v>
      </c>
      <c r="Z255" s="235">
        <f t="shared" si="171"/>
        <v>7.3833333333333337</v>
      </c>
      <c r="AA255" s="233">
        <f t="shared" si="172"/>
        <v>0.75</v>
      </c>
      <c r="AB255" s="292"/>
      <c r="AE255" s="29"/>
      <c r="AF255" s="27"/>
      <c r="AI255" s="27"/>
      <c r="AJ255" s="27"/>
      <c r="AK255" s="27"/>
      <c r="AM255" s="27"/>
      <c r="AN255" s="237"/>
      <c r="AO255" s="27"/>
      <c r="AP255" s="27"/>
    </row>
    <row r="256" spans="1:42" ht="15" customHeight="1">
      <c r="A256" s="292"/>
      <c r="B256" s="292">
        <f>+'Ark1'!C1770</f>
        <v>2022</v>
      </c>
      <c r="C256" s="232">
        <f>+'Ark1'!L1770</f>
        <v>2</v>
      </c>
      <c r="D256" s="232" t="str">
        <f t="shared" si="173"/>
        <v>P</v>
      </c>
      <c r="E256" s="232">
        <f>+'Ark1'!D1770</f>
        <v>2</v>
      </c>
      <c r="F256" s="232" t="str">
        <f t="shared" si="174"/>
        <v>Feb</v>
      </c>
      <c r="G256" s="232">
        <f>+'Ark1'!Q1770</f>
        <v>8</v>
      </c>
      <c r="H256" s="335">
        <f>+'Ark1'!R1770</f>
        <v>11</v>
      </c>
      <c r="I256" s="234">
        <f>+IF(H256=0,"",'Ark1'!AG1770)</f>
        <v>0.6191301344943051</v>
      </c>
      <c r="J256" s="234">
        <f>+IF(H256=0,"",'Ark1'!AH1770)</f>
        <v>0</v>
      </c>
      <c r="K256" s="239">
        <f>+'Ark1'!AI1770</f>
        <v>0</v>
      </c>
      <c r="L256" s="293"/>
      <c r="M256" s="263" t="str">
        <f>+IF(K256=0,"",'Ark1'!AJ1770)</f>
        <v/>
      </c>
      <c r="N256" s="263" t="str">
        <f>+IF(K256=0,"",'Ark1'!AK1770)</f>
        <v/>
      </c>
      <c r="O256" s="293"/>
      <c r="P256" s="234">
        <f>+IF(H256=0,"",'Ark1'!T1770)</f>
        <v>2</v>
      </c>
      <c r="Q256" s="233">
        <f>+IF(H256=0,"",'Ark1'!U1770)</f>
        <v>9.127272727272727</v>
      </c>
      <c r="R256" s="233">
        <f>+IF(H256=0,"",'Ark1'!V1770)</f>
        <v>0</v>
      </c>
      <c r="S256" s="235">
        <f>+IF(H256=0,"",'Ark1'!W1770)</f>
        <v>0</v>
      </c>
      <c r="T256" s="235">
        <f>+IF(H256=0,"",'Ark1'!X1770)</f>
        <v>0</v>
      </c>
      <c r="U256" s="235">
        <f>+IF(H256=0,"",'Ark1'!Y1770)</f>
        <v>0</v>
      </c>
      <c r="V256" s="235">
        <f>+IF(H256=0,"",'Ark1'!Z1770)</f>
        <v>4.6181639226568079</v>
      </c>
      <c r="W256" s="235">
        <f>+IF(H256=0,"",'Ark1'!Z1770)</f>
        <v>4.6181639226568079</v>
      </c>
      <c r="X256" s="234">
        <f>+IF(H256=0,"",'Ark1'!AC1770)</f>
        <v>0</v>
      </c>
      <c r="Y256" s="235">
        <f>+IF(H256=0,"",'Ark1'!AE1770)</f>
        <v>0</v>
      </c>
      <c r="Z256" s="235">
        <f t="shared" si="171"/>
        <v>4.5636363636363635</v>
      </c>
      <c r="AA256" s="233">
        <f t="shared" si="172"/>
        <v>0.72727272727272729</v>
      </c>
      <c r="AB256" s="292"/>
      <c r="AE256" s="29"/>
      <c r="AF256" s="27"/>
      <c r="AI256" s="27"/>
      <c r="AJ256" s="27"/>
      <c r="AK256" s="27"/>
      <c r="AM256" s="27"/>
      <c r="AN256" s="237"/>
      <c r="AO256" s="27"/>
      <c r="AP256" s="27"/>
    </row>
    <row r="257" spans="1:42" ht="15" customHeight="1">
      <c r="A257" s="292"/>
      <c r="B257" s="292">
        <f>+'Ark1'!C1771</f>
        <v>2022</v>
      </c>
      <c r="C257" s="232">
        <f>+'Ark1'!L1771</f>
        <v>2</v>
      </c>
      <c r="D257" s="232" t="str">
        <f t="shared" si="173"/>
        <v>P</v>
      </c>
      <c r="E257" s="232">
        <f>+'Ark1'!D1771</f>
        <v>3</v>
      </c>
      <c r="F257" s="232" t="str">
        <f t="shared" si="174"/>
        <v>Mar</v>
      </c>
      <c r="G257" s="232">
        <f>+'Ark1'!Q1771</f>
        <v>35</v>
      </c>
      <c r="H257" s="335">
        <f>+'Ark1'!R1771</f>
        <v>67</v>
      </c>
      <c r="I257" s="234">
        <f>+IF(H257=0,"",'Ark1'!AG1771)</f>
        <v>2.0669509700002457</v>
      </c>
      <c r="J257" s="234">
        <f>+IF(H257=0,"",'Ark1'!AH1771)</f>
        <v>0</v>
      </c>
      <c r="K257" s="239">
        <f>+'Ark1'!AI1771</f>
        <v>1</v>
      </c>
      <c r="L257" s="293"/>
      <c r="M257" s="263">
        <f>+IF(K257=0,"",'Ark1'!AJ1771)</f>
        <v>114.1</v>
      </c>
      <c r="N257" s="263">
        <f>+IF(K257=0,"",'Ark1'!AK1771)</f>
        <v>10.232615482886612</v>
      </c>
      <c r="O257" s="293"/>
      <c r="P257" s="234">
        <f>+IF(H257=0,"",'Ark1'!T1771)</f>
        <v>2.8955223880597005</v>
      </c>
      <c r="Q257" s="233">
        <f>+IF(H257=0,"",'Ark1'!U1771)</f>
        <v>12.514925373134323</v>
      </c>
      <c r="R257" s="233">
        <f>+IF(H257=0,"",'Ark1'!V1771)</f>
        <v>0</v>
      </c>
      <c r="S257" s="235">
        <f>+IF(H257=0,"",'Ark1'!W1771)</f>
        <v>0</v>
      </c>
      <c r="T257" s="235">
        <f>+IF(H257=0,"",'Ark1'!X1771)</f>
        <v>38.805970149253746</v>
      </c>
      <c r="U257" s="235">
        <f>+IF(H257=0,"",'Ark1'!Y1771)</f>
        <v>2.9850746268656723</v>
      </c>
      <c r="V257" s="235">
        <f>+IF(H257=0,"",'Ark1'!Z1771)</f>
        <v>7.0182970620476954</v>
      </c>
      <c r="W257" s="235">
        <f>+IF(H257=0,"",'Ark1'!Z1771)</f>
        <v>7.0182970620476954</v>
      </c>
      <c r="X257" s="234">
        <f>+IF(H257=0,"",'Ark1'!AC1771)</f>
        <v>0</v>
      </c>
      <c r="Y257" s="235">
        <f>+IF(H257=0,"",'Ark1'!AE1771)</f>
        <v>0</v>
      </c>
      <c r="Z257" s="235">
        <f t="shared" si="171"/>
        <v>6.2574626865671616</v>
      </c>
      <c r="AA257" s="233">
        <f t="shared" si="172"/>
        <v>0.52238805970149249</v>
      </c>
      <c r="AB257" s="292"/>
      <c r="AE257" s="29"/>
      <c r="AF257" s="27"/>
      <c r="AI257" s="27"/>
      <c r="AJ257" s="27"/>
      <c r="AK257" s="27"/>
      <c r="AM257" s="27"/>
      <c r="AN257" s="237"/>
      <c r="AO257" s="27"/>
      <c r="AP257" s="27"/>
    </row>
    <row r="258" spans="1:42" ht="15" customHeight="1">
      <c r="A258" s="292"/>
      <c r="B258" s="292">
        <f>+'Ark1'!C1772</f>
        <v>2022</v>
      </c>
      <c r="C258" s="232">
        <f>+'Ark1'!L1772</f>
        <v>2</v>
      </c>
      <c r="D258" s="232" t="str">
        <f t="shared" si="173"/>
        <v>P</v>
      </c>
      <c r="E258" s="232">
        <f>+'Ark1'!D1772</f>
        <v>4</v>
      </c>
      <c r="F258" s="232" t="str">
        <f t="shared" si="174"/>
        <v>Apr</v>
      </c>
      <c r="G258" s="232">
        <f>+'Ark1'!Q1772</f>
        <v>33</v>
      </c>
      <c r="H258" s="335">
        <f>+'Ark1'!R1772</f>
        <v>82</v>
      </c>
      <c r="I258" s="234">
        <f>+IF(H258=0,"",'Ark1'!AG1772)</f>
        <v>2.0588235294117658</v>
      </c>
      <c r="J258" s="234">
        <f>+IF(H258=0,"",'Ark1'!AH1772)</f>
        <v>0</v>
      </c>
      <c r="K258" s="239">
        <f>+'Ark1'!AI1772</f>
        <v>5</v>
      </c>
      <c r="L258" s="293"/>
      <c r="M258" s="263">
        <f>+IF(K258=0,"",'Ark1'!AJ1772)</f>
        <v>101.06</v>
      </c>
      <c r="N258" s="263">
        <f>+IF(K258=0,"",'Ark1'!AK1772)</f>
        <v>11.118895003268984</v>
      </c>
      <c r="O258" s="293"/>
      <c r="P258" s="234">
        <f>+IF(H258=0,"",'Ark1'!T1772)</f>
        <v>2.536585365853659</v>
      </c>
      <c r="Q258" s="233">
        <f>+IF(H258=0,"",'Ark1'!U1772)</f>
        <v>8.9292682926829308</v>
      </c>
      <c r="R258" s="233">
        <f>+IF(H258=0,"",'Ark1'!V1772)</f>
        <v>0</v>
      </c>
      <c r="S258" s="235">
        <f>+IF(H258=0,"",'Ark1'!W1772)</f>
        <v>0</v>
      </c>
      <c r="T258" s="235">
        <f>+IF(H258=0,"",'Ark1'!X1772)</f>
        <v>24.390243902439025</v>
      </c>
      <c r="U258" s="235">
        <f>+IF(H258=0,"",'Ark1'!Y1772)</f>
        <v>2.4390243902439024</v>
      </c>
      <c r="V258" s="235">
        <f>+IF(H258=0,"",'Ark1'!Z1772)</f>
        <v>6.410366752661564</v>
      </c>
      <c r="W258" s="235">
        <f>+IF(H258=0,"",'Ark1'!Z1772)</f>
        <v>6.410366752661564</v>
      </c>
      <c r="X258" s="234">
        <f>+IF(H258=0,"",'Ark1'!AC1772)</f>
        <v>0</v>
      </c>
      <c r="Y258" s="235">
        <f>+IF(H258=0,"",'Ark1'!AE1772)</f>
        <v>0</v>
      </c>
      <c r="Z258" s="235">
        <f t="shared" si="171"/>
        <v>4.4646341463414654</v>
      </c>
      <c r="AA258" s="233">
        <f t="shared" si="172"/>
        <v>0.40243902439024393</v>
      </c>
      <c r="AB258" s="292"/>
      <c r="AE258" s="29"/>
      <c r="AF258" s="27"/>
      <c r="AI258" s="27"/>
      <c r="AJ258" s="27"/>
      <c r="AK258" s="27"/>
      <c r="AM258" s="27"/>
      <c r="AN258" s="237"/>
      <c r="AO258" s="27"/>
      <c r="AP258" s="27"/>
    </row>
    <row r="259" spans="1:42" ht="15" customHeight="1">
      <c r="A259" s="292"/>
      <c r="B259" s="292">
        <f>+'Ark1'!C1773</f>
        <v>2022</v>
      </c>
      <c r="C259" s="232">
        <f>+'Ark1'!L1773</f>
        <v>2</v>
      </c>
      <c r="D259" s="232" t="str">
        <f t="shared" si="173"/>
        <v>P</v>
      </c>
      <c r="E259" s="232">
        <f>+'Ark1'!D1773</f>
        <v>5</v>
      </c>
      <c r="F259" s="232" t="str">
        <f t="shared" si="174"/>
        <v>Mai</v>
      </c>
      <c r="G259" s="232">
        <f>+'Ark1'!Q1773</f>
        <v>27</v>
      </c>
      <c r="H259" s="335">
        <f>+'Ark1'!R1773</f>
        <v>72</v>
      </c>
      <c r="I259" s="234">
        <f>+IF(H259=0,"",'Ark1'!AG1773)</f>
        <v>2.9462487881273769</v>
      </c>
      <c r="J259" s="234">
        <f>+IF(H259=0,"",'Ark1'!AH1773)</f>
        <v>0</v>
      </c>
      <c r="K259" s="239">
        <f>+'Ark1'!AI1773</f>
        <v>0</v>
      </c>
      <c r="L259" s="293"/>
      <c r="M259" s="263" t="str">
        <f>+IF(K259=0,"",'Ark1'!AJ1773)</f>
        <v/>
      </c>
      <c r="N259" s="263" t="str">
        <f>+IF(K259=0,"",'Ark1'!AK1773)</f>
        <v/>
      </c>
      <c r="O259" s="293"/>
      <c r="P259" s="234">
        <f>+IF(H259=0,"",'Ark1'!T1773)</f>
        <v>2.2083333333333339</v>
      </c>
      <c r="Q259" s="233">
        <f>+IF(H259=0,"",'Ark1'!U1773)</f>
        <v>8.7791666666666632</v>
      </c>
      <c r="R259" s="233">
        <f>+IF(H259=0,"",'Ark1'!V1773)</f>
        <v>0</v>
      </c>
      <c r="S259" s="235">
        <f>+IF(H259=0,"",'Ark1'!W1773)</f>
        <v>0</v>
      </c>
      <c r="T259" s="235">
        <f>+IF(H259=0,"",'Ark1'!X1773)</f>
        <v>20.833333333333329</v>
      </c>
      <c r="U259" s="235">
        <f>+IF(H259=0,"",'Ark1'!Y1773)</f>
        <v>1.3888888888888891</v>
      </c>
      <c r="V259" s="235">
        <f>+IF(H259=0,"",'Ark1'!Z1773)</f>
        <v>5.8206275315562985</v>
      </c>
      <c r="W259" s="235">
        <f>+IF(H259=0,"",'Ark1'!Z1773)</f>
        <v>5.8206275315562985</v>
      </c>
      <c r="X259" s="234">
        <f>+IF(H259=0,"",'Ark1'!AC1773)</f>
        <v>0</v>
      </c>
      <c r="Y259" s="235">
        <f>+IF(H259=0,"",'Ark1'!AE1773)</f>
        <v>0</v>
      </c>
      <c r="Z259" s="235">
        <f t="shared" si="171"/>
        <v>4.3895833333333316</v>
      </c>
      <c r="AA259" s="233">
        <f t="shared" si="172"/>
        <v>0.375</v>
      </c>
      <c r="AB259" s="292"/>
      <c r="AE259" s="29"/>
      <c r="AF259" s="27"/>
      <c r="AI259" s="27"/>
      <c r="AJ259" s="27"/>
      <c r="AK259" s="27"/>
      <c r="AM259" s="27"/>
      <c r="AN259" s="237"/>
      <c r="AO259" s="27"/>
      <c r="AP259" s="27"/>
    </row>
    <row r="260" spans="1:42" ht="15" customHeight="1">
      <c r="A260" s="292"/>
      <c r="B260" s="292">
        <f>+'Ark1'!C1774</f>
        <v>2022</v>
      </c>
      <c r="C260" s="232">
        <f>+'Ark1'!L1774</f>
        <v>2</v>
      </c>
      <c r="D260" s="232" t="str">
        <f t="shared" si="173"/>
        <v>P</v>
      </c>
      <c r="E260" s="232">
        <f>+'Ark1'!D1774</f>
        <v>6</v>
      </c>
      <c r="F260" s="232" t="str">
        <f t="shared" si="174"/>
        <v>Jun</v>
      </c>
      <c r="G260" s="232">
        <f>+'Ark1'!Q1774</f>
        <v>36</v>
      </c>
      <c r="H260" s="335">
        <f>+'Ark1'!R1774</f>
        <v>117</v>
      </c>
      <c r="I260" s="234">
        <f>+IF(H260=0,"",'Ark1'!AG1774)</f>
        <v>4.5427037494920874</v>
      </c>
      <c r="J260" s="234">
        <f>+IF(H260=0,"",'Ark1'!AH1774)</f>
        <v>2.5641025641025639</v>
      </c>
      <c r="K260" s="239">
        <f>+'Ark1'!AI1774</f>
        <v>0</v>
      </c>
      <c r="L260" s="293"/>
      <c r="M260" s="263" t="str">
        <f>+IF(K260=0,"",'Ark1'!AJ1774)</f>
        <v/>
      </c>
      <c r="N260" s="263" t="str">
        <f>+IF(K260=0,"",'Ark1'!AK1774)</f>
        <v/>
      </c>
      <c r="O260" s="293"/>
      <c r="P260" s="234">
        <f>+IF(H260=0,"",'Ark1'!T1774)</f>
        <v>2.2905982905982905</v>
      </c>
      <c r="Q260" s="233">
        <f>+IF(H260=0,"",'Ark1'!U1774)</f>
        <v>8.9820512820512821</v>
      </c>
      <c r="R260" s="233">
        <f>+IF(H260=0,"",'Ark1'!V1774)</f>
        <v>0</v>
      </c>
      <c r="S260" s="235">
        <f>+IF(H260=0,"",'Ark1'!W1774)</f>
        <v>0</v>
      </c>
      <c r="T260" s="235">
        <f>+IF(H260=0,"",'Ark1'!X1774)</f>
        <v>17.094017094017094</v>
      </c>
      <c r="U260" s="235">
        <f>+IF(H260=0,"",'Ark1'!Y1774)</f>
        <v>2.5641025641025639</v>
      </c>
      <c r="V260" s="235">
        <f>+IF(H260=0,"",'Ark1'!Z1774)</f>
        <v>5.7841755151907828</v>
      </c>
      <c r="W260" s="235">
        <f>+IF(H260=0,"",'Ark1'!Z1774)</f>
        <v>5.7841755151907828</v>
      </c>
      <c r="X260" s="234">
        <f>+IF(H260=0,"",'Ark1'!AC1774)</f>
        <v>0</v>
      </c>
      <c r="Y260" s="235">
        <f>+IF(H260=0,"",'Ark1'!AE1774)</f>
        <v>0</v>
      </c>
      <c r="Z260" s="235">
        <f t="shared" si="171"/>
        <v>4.4910256410256411</v>
      </c>
      <c r="AA260" s="233">
        <f t="shared" si="172"/>
        <v>0.30769230769230771</v>
      </c>
      <c r="AB260" s="292"/>
      <c r="AE260" s="29"/>
      <c r="AF260" s="27"/>
      <c r="AI260" s="27"/>
      <c r="AJ260" s="27"/>
      <c r="AK260" s="27"/>
      <c r="AM260" s="27"/>
      <c r="AN260" s="237"/>
      <c r="AO260" s="27"/>
      <c r="AP260" s="27"/>
    </row>
    <row r="261" spans="1:42" ht="15" customHeight="1">
      <c r="A261" s="292"/>
      <c r="B261" s="292">
        <f>+'Ark1'!C1775</f>
        <v>2022</v>
      </c>
      <c r="C261" s="232">
        <f>+'Ark1'!L1775</f>
        <v>2</v>
      </c>
      <c r="D261" s="232" t="str">
        <f t="shared" si="173"/>
        <v>P</v>
      </c>
      <c r="E261" s="232">
        <f>+'Ark1'!D1775</f>
        <v>7</v>
      </c>
      <c r="F261" s="232" t="str">
        <f t="shared" si="174"/>
        <v>Jul</v>
      </c>
      <c r="G261" s="232">
        <f>+'Ark1'!Q1775</f>
        <v>6</v>
      </c>
      <c r="H261" s="335">
        <f>+'Ark1'!R1775</f>
        <v>12</v>
      </c>
      <c r="I261" s="234">
        <f>+IF(H261=0,"",'Ark1'!AG1775)</f>
        <v>5.6256489318188967</v>
      </c>
      <c r="J261" s="234">
        <f>+IF(H261=0,"",'Ark1'!AH1775)</f>
        <v>0</v>
      </c>
      <c r="K261" s="239">
        <f>+'Ark1'!AI1775</f>
        <v>0</v>
      </c>
      <c r="L261" s="293"/>
      <c r="M261" s="263" t="str">
        <f>+IF(K261=0,"",'Ark1'!AJ1775)</f>
        <v/>
      </c>
      <c r="N261" s="263" t="str">
        <f>+IF(K261=0,"",'Ark1'!AK1775)</f>
        <v/>
      </c>
      <c r="O261" s="293"/>
      <c r="P261" s="234">
        <f>+IF(H261=0,"",'Ark1'!T1775)</f>
        <v>3.5</v>
      </c>
      <c r="Q261" s="233">
        <f>+IF(H261=0,"",'Ark1'!U1775)</f>
        <v>14.9</v>
      </c>
      <c r="R261" s="233">
        <f>+IF(H261=0,"",'Ark1'!V1775)</f>
        <v>0</v>
      </c>
      <c r="S261" s="235">
        <f>+IF(H261=0,"",'Ark1'!W1775)</f>
        <v>0</v>
      </c>
      <c r="T261" s="235">
        <f>+IF(H261=0,"",'Ark1'!X1775)</f>
        <v>58.33333333333335</v>
      </c>
      <c r="U261" s="235">
        <f>+IF(H261=0,"",'Ark1'!Y1775)</f>
        <v>0</v>
      </c>
      <c r="V261" s="235">
        <f>+IF(H261=0,"",'Ark1'!Z1775)</f>
        <v>4.5469770177558591</v>
      </c>
      <c r="W261" s="235">
        <f>+IF(H261=0,"",'Ark1'!Z1775)</f>
        <v>4.5469770177558591</v>
      </c>
      <c r="X261" s="234">
        <f>+IF(H261=0,"",'Ark1'!AC1775)</f>
        <v>0</v>
      </c>
      <c r="Y261" s="235">
        <f>+IF(H261=0,"",'Ark1'!AE1775)</f>
        <v>0</v>
      </c>
      <c r="Z261" s="235">
        <f t="shared" si="171"/>
        <v>7.45</v>
      </c>
      <c r="AA261" s="233">
        <f t="shared" si="172"/>
        <v>0.5</v>
      </c>
      <c r="AB261" s="292"/>
      <c r="AE261" s="29"/>
      <c r="AF261" s="27"/>
      <c r="AI261" s="27"/>
      <c r="AJ261" s="27"/>
      <c r="AK261" s="27"/>
      <c r="AM261" s="27"/>
      <c r="AN261" s="237"/>
      <c r="AO261" s="27"/>
      <c r="AP261" s="27"/>
    </row>
    <row r="262" spans="1:42" ht="15" customHeight="1">
      <c r="A262" s="292"/>
      <c r="B262" s="292">
        <f>+'Ark1'!C1776</f>
        <v>2022</v>
      </c>
      <c r="C262" s="232">
        <f>+'Ark1'!L1776</f>
        <v>2</v>
      </c>
      <c r="D262" s="232" t="str">
        <f t="shared" si="173"/>
        <v>P</v>
      </c>
      <c r="E262" s="232">
        <f>+'Ark1'!D1776</f>
        <v>8</v>
      </c>
      <c r="F262" s="232" t="str">
        <f t="shared" si="174"/>
        <v>Aug</v>
      </c>
      <c r="G262" s="232">
        <f>+'Ark1'!Q1776</f>
        <v>21</v>
      </c>
      <c r="H262" s="335">
        <f>+'Ark1'!R1776</f>
        <v>66.53</v>
      </c>
      <c r="I262" s="234">
        <f>+IF(H262=0,"",'Ark1'!AG1776)</f>
        <v>3.431737326578252</v>
      </c>
      <c r="J262" s="234">
        <f>+IF(H262=0,"",'Ark1'!AH1776)</f>
        <v>1.5030813166992336</v>
      </c>
      <c r="K262" s="239">
        <f>+'Ark1'!AI1776</f>
        <v>0</v>
      </c>
      <c r="L262" s="293"/>
      <c r="M262" s="263" t="str">
        <f>+IF(K262=0,"",'Ark1'!AJ1776)</f>
        <v/>
      </c>
      <c r="N262" s="263" t="str">
        <f>+IF(K262=0,"",'Ark1'!AK1776)</f>
        <v/>
      </c>
      <c r="O262" s="293"/>
      <c r="P262" s="234">
        <f>+IF(H262=0,"",'Ark1'!T1776)</f>
        <v>2.2395911618818576</v>
      </c>
      <c r="Q262" s="233">
        <f>+IF(H262=0,"",'Ark1'!U1776)</f>
        <v>10.120246505335938</v>
      </c>
      <c r="R262" s="233">
        <f>+IF(H262=0,"",'Ark1'!V1776)</f>
        <v>0</v>
      </c>
      <c r="S262" s="235">
        <f>+IF(H262=0,"",'Ark1'!W1776)</f>
        <v>0</v>
      </c>
      <c r="T262" s="235">
        <f>+IF(H262=0,"",'Ark1'!X1776)</f>
        <v>18.036975800390803</v>
      </c>
      <c r="U262" s="235">
        <f>+IF(H262=0,"",'Ark1'!Y1776)</f>
        <v>1.5030813166992336</v>
      </c>
      <c r="V262" s="235">
        <f>+IF(H262=0,"",'Ark1'!Z1776)</f>
        <v>5.539087992405519</v>
      </c>
      <c r="W262" s="235">
        <f>+IF(H262=0,"",'Ark1'!Z1776)</f>
        <v>5.539087992405519</v>
      </c>
      <c r="X262" s="234">
        <f>+IF(H262=0,"",'Ark1'!AC1776)</f>
        <v>0</v>
      </c>
      <c r="Y262" s="235">
        <f>+IF(H262=0,"",'Ark1'!AE1776)</f>
        <v>0</v>
      </c>
      <c r="Z262" s="235">
        <f t="shared" si="171"/>
        <v>5.0601232526679691</v>
      </c>
      <c r="AA262" s="233">
        <f t="shared" si="172"/>
        <v>0.31564707650683904</v>
      </c>
      <c r="AB262" s="292"/>
      <c r="AE262" s="29"/>
      <c r="AF262" s="27"/>
      <c r="AI262" s="27"/>
      <c r="AJ262" s="27"/>
      <c r="AK262" s="27"/>
      <c r="AM262" s="27"/>
      <c r="AN262" s="237"/>
      <c r="AO262" s="27"/>
      <c r="AP262" s="27"/>
    </row>
    <row r="263" spans="1:42" ht="15" customHeight="1">
      <c r="A263" s="292"/>
      <c r="B263" s="292">
        <f>+'Ark1'!C1777</f>
        <v>2022</v>
      </c>
      <c r="C263" s="232">
        <f>+'Ark1'!L1777</f>
        <v>2</v>
      </c>
      <c r="D263" s="232" t="str">
        <f t="shared" si="173"/>
        <v>P</v>
      </c>
      <c r="E263" s="232">
        <f>+'Ark1'!D1777</f>
        <v>9</v>
      </c>
      <c r="F263" s="232" t="str">
        <f t="shared" si="174"/>
        <v>Sep</v>
      </c>
      <c r="G263" s="232">
        <f>+'Ark1'!Q1777</f>
        <v>34</v>
      </c>
      <c r="H263" s="335">
        <f>+'Ark1'!R1777</f>
        <v>162</v>
      </c>
      <c r="I263" s="234">
        <f>+IF(H263=0,"",'Ark1'!AG1777)</f>
        <v>5.2768471792262162</v>
      </c>
      <c r="J263" s="234">
        <f>+IF(H263=0,"",'Ark1'!AH1777)</f>
        <v>1.8518518518518521</v>
      </c>
      <c r="K263" s="239">
        <f>+'Ark1'!AI1777</f>
        <v>0</v>
      </c>
      <c r="L263" s="293"/>
      <c r="M263" s="263" t="str">
        <f>+IF(K263=0,"",'Ark1'!AJ1777)</f>
        <v/>
      </c>
      <c r="N263" s="263" t="str">
        <f>+IF(K263=0,"",'Ark1'!AK1777)</f>
        <v/>
      </c>
      <c r="O263" s="293"/>
      <c r="P263" s="234">
        <f>+IF(H263=0,"",'Ark1'!T1777)</f>
        <v>2.6481481481481484</v>
      </c>
      <c r="Q263" s="233">
        <f>+IF(H263=0,"",'Ark1'!U1777)</f>
        <v>9.2172839506172881</v>
      </c>
      <c r="R263" s="233">
        <f>+IF(H263=0,"",'Ark1'!V1777)</f>
        <v>0</v>
      </c>
      <c r="S263" s="235">
        <f>+IF(H263=0,"",'Ark1'!W1777)</f>
        <v>0</v>
      </c>
      <c r="T263" s="235">
        <f>+IF(H263=0,"",'Ark1'!X1777)</f>
        <v>12.962962962962964</v>
      </c>
      <c r="U263" s="235">
        <f>+IF(H263=0,"",'Ark1'!Y1777)</f>
        <v>0.61728395061728403</v>
      </c>
      <c r="V263" s="235">
        <f>+IF(H263=0,"",'Ark1'!Z1777)</f>
        <v>5.255480152699791</v>
      </c>
      <c r="W263" s="235">
        <f>+IF(H263=0,"",'Ark1'!Z1777)</f>
        <v>5.255480152699791</v>
      </c>
      <c r="X263" s="234">
        <f>+IF(H263=0,"",'Ark1'!AC1777)</f>
        <v>0</v>
      </c>
      <c r="Y263" s="235">
        <f>+IF(H263=0,"",'Ark1'!AE1777)</f>
        <v>0</v>
      </c>
      <c r="Z263" s="235">
        <f t="shared" si="171"/>
        <v>4.6086419753086441</v>
      </c>
      <c r="AA263" s="233">
        <f t="shared" si="172"/>
        <v>0.20987654320987653</v>
      </c>
      <c r="AB263" s="292"/>
      <c r="AE263" s="29"/>
      <c r="AF263" s="27"/>
      <c r="AI263" s="27"/>
      <c r="AJ263" s="27"/>
      <c r="AK263" s="27"/>
      <c r="AM263" s="27"/>
      <c r="AN263" s="237"/>
      <c r="AO263" s="27"/>
      <c r="AP263" s="27"/>
    </row>
    <row r="264" spans="1:42" ht="15" customHeight="1">
      <c r="A264" s="292"/>
      <c r="B264" s="292">
        <f>+'Ark1'!C1778</f>
        <v>2022</v>
      </c>
      <c r="C264" s="232">
        <f>+'Ark1'!L1778</f>
        <v>2</v>
      </c>
      <c r="D264" s="232" t="str">
        <f t="shared" si="173"/>
        <v>P</v>
      </c>
      <c r="E264" s="232">
        <f>+'Ark1'!D1778</f>
        <v>10</v>
      </c>
      <c r="F264" s="232" t="str">
        <f t="shared" si="174"/>
        <v>Okt</v>
      </c>
      <c r="G264" s="232">
        <f>+'Ark1'!Q1778</f>
        <v>90</v>
      </c>
      <c r="H264" s="335">
        <f>+'Ark1'!R1778</f>
        <v>228</v>
      </c>
      <c r="I264" s="234">
        <f>+IF(H264=0,"",'Ark1'!AG1778)</f>
        <v>4.9553292848119588</v>
      </c>
      <c r="J264" s="234">
        <f>+IF(H264=0,"",'Ark1'!AH1778)</f>
        <v>0.4385964912280701</v>
      </c>
      <c r="K264" s="239">
        <f>+'Ark1'!AI1778</f>
        <v>1</v>
      </c>
      <c r="L264" s="293"/>
      <c r="M264" s="263">
        <f>+IF(K264=0,"",'Ark1'!AJ1778)</f>
        <v>104.6</v>
      </c>
      <c r="N264" s="263">
        <f>+IF(K264=0,"",'Ark1'!AK1778)</f>
        <v>10.834943015574497</v>
      </c>
      <c r="O264" s="293"/>
      <c r="P264" s="234">
        <f>+IF(H264=0,"",'Ark1'!T1778)</f>
        <v>3.12719298245614</v>
      </c>
      <c r="Q264" s="233">
        <f>+IF(H264=0,"",'Ark1'!U1778)</f>
        <v>14.279824561403512</v>
      </c>
      <c r="R264" s="233">
        <f>+IF(H264=0,"",'Ark1'!V1778)</f>
        <v>0</v>
      </c>
      <c r="S264" s="235">
        <f>+IF(H264=0,"",'Ark1'!W1778)</f>
        <v>0</v>
      </c>
      <c r="T264" s="235">
        <f>+IF(H264=0,"",'Ark1'!X1778)</f>
        <v>44.73684210526315</v>
      </c>
      <c r="U264" s="235">
        <f>+IF(H264=0,"",'Ark1'!Y1778)</f>
        <v>4.8245614035087723</v>
      </c>
      <c r="V264" s="235">
        <f>+IF(H264=0,"",'Ark1'!Z1778)</f>
        <v>5.6380160101426391</v>
      </c>
      <c r="W264" s="235">
        <f>+IF(H264=0,"",'Ark1'!Z1778)</f>
        <v>5.6380160101426391</v>
      </c>
      <c r="X264" s="234">
        <f>+IF(H264=0,"",'Ark1'!AC1778)</f>
        <v>0</v>
      </c>
      <c r="Y264" s="235">
        <f>+IF(H264=0,"",'Ark1'!AE1778)</f>
        <v>0</v>
      </c>
      <c r="Z264" s="235">
        <f t="shared" si="171"/>
        <v>7.1399122807017559</v>
      </c>
      <c r="AA264" s="233">
        <f t="shared" si="172"/>
        <v>0.39473684210526316</v>
      </c>
      <c r="AB264" s="292"/>
      <c r="AE264" s="29"/>
      <c r="AF264" s="27"/>
      <c r="AI264" s="27"/>
      <c r="AJ264" s="27"/>
      <c r="AK264" s="27"/>
      <c r="AM264" s="27"/>
      <c r="AO264" s="27"/>
      <c r="AP264" s="27"/>
    </row>
    <row r="265" spans="1:42" ht="15" customHeight="1">
      <c r="A265" s="292"/>
      <c r="B265" s="292">
        <f>+'Ark1'!C1779</f>
        <v>2022</v>
      </c>
      <c r="C265" s="232">
        <f>+'Ark1'!L1779</f>
        <v>2</v>
      </c>
      <c r="D265" s="232" t="str">
        <f t="shared" si="173"/>
        <v>P</v>
      </c>
      <c r="E265" s="232">
        <f>+'Ark1'!D1779</f>
        <v>11</v>
      </c>
      <c r="F265" s="232" t="str">
        <f t="shared" si="174"/>
        <v>Nov</v>
      </c>
      <c r="G265" s="232">
        <f>+'Ark1'!Q1779</f>
        <v>40</v>
      </c>
      <c r="H265" s="335">
        <f>+'Ark1'!R1779</f>
        <v>106</v>
      </c>
      <c r="I265" s="234">
        <f>+IF(H265=0,"",'Ark1'!AG1779)</f>
        <v>3.1499662284322474</v>
      </c>
      <c r="J265" s="234">
        <f>+IF(H265=0,"",'Ark1'!AH1779)</f>
        <v>0</v>
      </c>
      <c r="K265" s="239">
        <f>+'Ark1'!AI1779</f>
        <v>1</v>
      </c>
      <c r="L265" s="293"/>
      <c r="M265" s="263">
        <f>+IF(K265=0,"",'Ark1'!AJ1779)</f>
        <v>88.3</v>
      </c>
      <c r="N265" s="263">
        <f>+IF(K265=0,"",'Ark1'!AK1779)</f>
        <v>11.184295021065452</v>
      </c>
      <c r="O265" s="293"/>
      <c r="P265" s="234">
        <f>+IF(H265=0,"",'Ark1'!T1779)</f>
        <v>2.7075471698113205</v>
      </c>
      <c r="Q265" s="233">
        <f>+IF(H265=0,"",'Ark1'!U1779)</f>
        <v>13.066981132075471</v>
      </c>
      <c r="R265" s="233">
        <f>+IF(H265=0,"",'Ark1'!V1779)</f>
        <v>0</v>
      </c>
      <c r="S265" s="235">
        <f>+IF(H265=0,"",'Ark1'!W1779)</f>
        <v>0</v>
      </c>
      <c r="T265" s="235">
        <f>+IF(H265=0,"",'Ark1'!X1779)</f>
        <v>39.622641509433976</v>
      </c>
      <c r="U265" s="235">
        <f>+IF(H265=0,"",'Ark1'!Y1779)</f>
        <v>0.94339622641509413</v>
      </c>
      <c r="V265" s="235">
        <f>+IF(H265=0,"",'Ark1'!Z1779)</f>
        <v>5.6495403335825536</v>
      </c>
      <c r="W265" s="235">
        <f>+IF(H265=0,"",'Ark1'!Z1779)</f>
        <v>5.6495403335825536</v>
      </c>
      <c r="X265" s="234">
        <f>+IF(H265=0,"",'Ark1'!AC1779)</f>
        <v>0</v>
      </c>
      <c r="Y265" s="235">
        <f>+IF(H265=0,"",'Ark1'!AE1779)</f>
        <v>0</v>
      </c>
      <c r="Z265" s="235">
        <f t="shared" si="171"/>
        <v>6.5334905660377354</v>
      </c>
      <c r="AA265" s="233">
        <f t="shared" si="172"/>
        <v>0.37735849056603776</v>
      </c>
      <c r="AB265" s="292"/>
      <c r="AE265" s="29"/>
      <c r="AF265" s="27"/>
      <c r="AI265" s="27"/>
      <c r="AJ265" s="27"/>
      <c r="AK265" s="27"/>
      <c r="AM265" s="27"/>
      <c r="AO265" s="27"/>
      <c r="AP265" s="27"/>
    </row>
    <row r="266" spans="1:42" ht="15" customHeight="1">
      <c r="A266" s="292"/>
      <c r="B266" s="292">
        <f>+'Ark1'!C1780</f>
        <v>2022</v>
      </c>
      <c r="C266" s="232">
        <f>+'Ark1'!L1780</f>
        <v>2</v>
      </c>
      <c r="D266" s="232" t="str">
        <f t="shared" si="173"/>
        <v>P</v>
      </c>
      <c r="E266" s="232">
        <f>+'Ark1'!D1780</f>
        <v>12</v>
      </c>
      <c r="F266" s="232" t="str">
        <f t="shared" si="174"/>
        <v>Des</v>
      </c>
      <c r="G266" s="232">
        <f>+'Ark1'!Q1780</f>
        <v>13</v>
      </c>
      <c r="H266" s="335">
        <f>+'Ark1'!R1780</f>
        <v>32</v>
      </c>
      <c r="I266" s="234">
        <f>+IF(H266=0,"",'Ark1'!AG1780)</f>
        <v>2.8920501008007391</v>
      </c>
      <c r="J266" s="234">
        <f>+IF(H266=0,"",'Ark1'!AH1780)</f>
        <v>0</v>
      </c>
      <c r="K266" s="239">
        <f>+'Ark1'!AI1780</f>
        <v>0</v>
      </c>
      <c r="L266" s="293"/>
      <c r="M266" s="263" t="str">
        <f>+IF(K266=0,"",'Ark1'!AJ1780)</f>
        <v/>
      </c>
      <c r="N266" s="263" t="str">
        <f>+IF(K266=0,"",'Ark1'!AK1780)</f>
        <v/>
      </c>
      <c r="O266" s="293"/>
      <c r="P266" s="234">
        <f>+IF(H266=0,"",'Ark1'!T1780)</f>
        <v>2.5625</v>
      </c>
      <c r="Q266" s="233">
        <f>+IF(H266=0,"",'Ark1'!U1780)</f>
        <v>11.162500000000001</v>
      </c>
      <c r="R266" s="233">
        <f>+IF(H266=0,"",'Ark1'!V1780)</f>
        <v>0</v>
      </c>
      <c r="S266" s="235">
        <f>+IF(H266=0,"",'Ark1'!W1780)</f>
        <v>0</v>
      </c>
      <c r="T266" s="235">
        <f>+IF(H266=0,"",'Ark1'!X1780)</f>
        <v>18.75</v>
      </c>
      <c r="U266" s="235">
        <f>+IF(H266=0,"",'Ark1'!Y1780)</f>
        <v>0</v>
      </c>
      <c r="V266" s="235">
        <f>+IF(H266=0,"",'Ark1'!Z1780)</f>
        <v>5.3788213160505691</v>
      </c>
      <c r="W266" s="235">
        <f>+IF(H266=0,"",'Ark1'!Z1780)</f>
        <v>5.3788213160505691</v>
      </c>
      <c r="X266" s="234">
        <f>+IF(H266=0,"",'Ark1'!AC1780)</f>
        <v>0</v>
      </c>
      <c r="Y266" s="235">
        <f>+IF(H266=0,"",'Ark1'!AE1780)</f>
        <v>0</v>
      </c>
      <c r="Z266" s="235">
        <f t="shared" si="171"/>
        <v>5.5812500000000007</v>
      </c>
      <c r="AA266" s="233">
        <f t="shared" si="172"/>
        <v>0.40625</v>
      </c>
      <c r="AB266" s="292"/>
      <c r="AE266" s="29"/>
      <c r="AF266" s="27"/>
      <c r="AI266" s="27"/>
      <c r="AJ266" s="27"/>
      <c r="AK266" s="27"/>
      <c r="AM266" s="27"/>
      <c r="AO266" s="27"/>
      <c r="AP266" s="27"/>
    </row>
    <row r="267" spans="1:42" ht="15" customHeight="1">
      <c r="A267" s="292"/>
      <c r="B267" s="292"/>
      <c r="C267" s="292"/>
      <c r="D267" s="292"/>
      <c r="E267" s="292"/>
      <c r="F267" s="292"/>
      <c r="G267" s="292"/>
      <c r="H267" s="337"/>
      <c r="I267" s="293"/>
      <c r="J267" s="293"/>
      <c r="K267" s="293"/>
      <c r="L267" s="293"/>
      <c r="M267" s="293"/>
      <c r="N267" s="293"/>
      <c r="O267" s="293"/>
      <c r="P267" s="293"/>
      <c r="Q267" s="294"/>
      <c r="R267" s="294"/>
      <c r="S267" s="295"/>
      <c r="T267" s="295"/>
      <c r="U267" s="295"/>
      <c r="V267" s="295"/>
      <c r="W267" s="295"/>
      <c r="X267" s="293"/>
      <c r="Y267" s="295"/>
      <c r="Z267" s="295"/>
      <c r="AA267" s="294"/>
      <c r="AB267" s="292"/>
      <c r="AC267" s="27"/>
      <c r="AE267" s="29"/>
      <c r="AF267" s="27"/>
      <c r="AG267" s="28"/>
      <c r="AH267" s="28"/>
      <c r="AL267" s="28"/>
    </row>
    <row r="268" spans="1:42" ht="15" customHeight="1">
      <c r="A268" s="292"/>
      <c r="B268" s="292"/>
      <c r="C268" s="350" t="s">
        <v>0</v>
      </c>
      <c r="D268" s="292"/>
      <c r="E268" s="351" t="str">
        <f>+D270</f>
        <v>P+</v>
      </c>
      <c r="F268" s="350" t="s">
        <v>581</v>
      </c>
      <c r="G268" s="292"/>
      <c r="H268" s="337"/>
      <c r="I268" s="293"/>
      <c r="J268" s="293"/>
      <c r="K268" s="293"/>
      <c r="L268" s="293"/>
      <c r="M268" s="293"/>
      <c r="N268" s="293"/>
      <c r="O268" s="293"/>
      <c r="P268" s="293"/>
      <c r="Q268" s="294"/>
      <c r="R268" s="294"/>
      <c r="S268" s="295"/>
      <c r="T268" s="295"/>
      <c r="U268" s="295"/>
      <c r="V268" s="295"/>
      <c r="W268" s="295"/>
      <c r="X268" s="293"/>
      <c r="Y268" s="295"/>
      <c r="Z268" s="295"/>
      <c r="AA268" s="294"/>
      <c r="AB268" s="292"/>
      <c r="AC268" s="27"/>
      <c r="AE268" s="29"/>
      <c r="AF268" s="27"/>
      <c r="AG268" s="28"/>
      <c r="AH268" s="28"/>
      <c r="AL268" s="28"/>
    </row>
    <row r="269" spans="1:42" ht="15" customHeight="1">
      <c r="A269" s="292"/>
      <c r="B269" s="292"/>
      <c r="C269" s="292"/>
      <c r="D269" s="292"/>
      <c r="E269" s="292"/>
      <c r="F269" s="292"/>
      <c r="G269" s="292"/>
      <c r="H269" s="337"/>
      <c r="I269" s="292"/>
      <c r="J269" s="292"/>
      <c r="K269" s="292"/>
      <c r="L269" s="293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E269" s="29"/>
      <c r="AF269" s="27"/>
      <c r="AI269" s="27"/>
      <c r="AJ269" s="27"/>
      <c r="AK269" s="27"/>
      <c r="AM269" s="27"/>
      <c r="AN269" s="237"/>
      <c r="AO269" s="27"/>
      <c r="AP269" s="27"/>
    </row>
    <row r="270" spans="1:42" ht="15" customHeight="1">
      <c r="A270" s="292"/>
      <c r="B270" s="292">
        <f>+'Ark1'!C1781</f>
        <v>2022</v>
      </c>
      <c r="C270" s="232">
        <f>+'Ark1'!L1781</f>
        <v>3</v>
      </c>
      <c r="D270" s="232" t="str">
        <f t="shared" ref="D270:D281" si="175">+D44</f>
        <v>P+</v>
      </c>
      <c r="E270" s="232">
        <f>+'Ark1'!D1781</f>
        <v>1</v>
      </c>
      <c r="F270" s="232" t="str">
        <f t="shared" ref="F270:F281" si="176">+F255</f>
        <v>Jan</v>
      </c>
      <c r="G270" s="232">
        <f>+'Ark1'!Q1781</f>
        <v>16</v>
      </c>
      <c r="H270" s="335">
        <f>+'Ark1'!R1781</f>
        <v>39</v>
      </c>
      <c r="I270" s="234">
        <f>+IF(H270=0,"",'Ark1'!AG1781)</f>
        <v>3.1878941743149514</v>
      </c>
      <c r="J270" s="234">
        <f>+IF(H270=0,"",'Ark1'!AH1781)</f>
        <v>0</v>
      </c>
      <c r="K270" s="239">
        <f>+'Ark1'!AI1781</f>
        <v>0</v>
      </c>
      <c r="L270" s="293"/>
      <c r="M270" s="263" t="str">
        <f>+IF(K270=0,"",'Ark1'!AJ1781)</f>
        <v/>
      </c>
      <c r="N270" s="263" t="str">
        <f>+IF(K270=0,"",'Ark1'!AK1781)</f>
        <v/>
      </c>
      <c r="O270" s="293"/>
      <c r="P270" s="234">
        <f>+IF(H270=0,"",'Ark1'!T1781)</f>
        <v>3.7692307692307687</v>
      </c>
      <c r="Q270" s="233">
        <f>+IF(H270=0,"",'Ark1'!U1781)</f>
        <v>14.26333333333333</v>
      </c>
      <c r="R270" s="233">
        <f>+IF(H270=0,"",'Ark1'!V1781)</f>
        <v>0</v>
      </c>
      <c r="S270" s="235">
        <f>+IF(H270=0,"",'Ark1'!W1781)</f>
        <v>0</v>
      </c>
      <c r="T270" s="235">
        <f>+IF(H270=0,"",'Ark1'!X1781)</f>
        <v>58.974358974358992</v>
      </c>
      <c r="U270" s="235">
        <f>+IF(H270=0,"",'Ark1'!Y1781)</f>
        <v>2.5641025641025639</v>
      </c>
      <c r="V270" s="235">
        <f>+IF(H270=0,"",'Ark1'!Z1781)</f>
        <v>6.667219207871601</v>
      </c>
      <c r="W270" s="235">
        <f>+IF(H270=0,"",'Ark1'!Z1781)</f>
        <v>6.667219207871601</v>
      </c>
      <c r="X270" s="234">
        <f>+IF(H270=0,"",'Ark1'!AC1781)</f>
        <v>0</v>
      </c>
      <c r="Y270" s="235">
        <f>+IF(H270=0,"",'Ark1'!AE1781)</f>
        <v>0</v>
      </c>
      <c r="Z270" s="235">
        <f t="shared" si="171"/>
        <v>4.7544444444444434</v>
      </c>
      <c r="AA270" s="233">
        <f t="shared" si="172"/>
        <v>0.41025641025641024</v>
      </c>
      <c r="AB270" s="292"/>
      <c r="AE270" s="29"/>
      <c r="AF270" s="27"/>
      <c r="AI270" s="27"/>
      <c r="AJ270" s="27"/>
      <c r="AK270" s="27"/>
      <c r="AM270" s="27"/>
      <c r="AO270" s="27"/>
      <c r="AP270" s="27"/>
    </row>
    <row r="271" spans="1:42" ht="15" customHeight="1">
      <c r="A271" s="292"/>
      <c r="B271" s="292">
        <f>+'Ark1'!C1782</f>
        <v>2022</v>
      </c>
      <c r="C271" s="232">
        <f>+'Ark1'!L1782</f>
        <v>3</v>
      </c>
      <c r="D271" s="232" t="str">
        <f t="shared" si="175"/>
        <v>P+</v>
      </c>
      <c r="E271" s="232">
        <f>+'Ark1'!D1782</f>
        <v>2</v>
      </c>
      <c r="F271" s="232" t="str">
        <f t="shared" si="176"/>
        <v>Feb</v>
      </c>
      <c r="G271" s="232">
        <f>+'Ark1'!Q1782</f>
        <v>20</v>
      </c>
      <c r="H271" s="335">
        <f>+'Ark1'!R1782</f>
        <v>80</v>
      </c>
      <c r="I271" s="234">
        <f>+IF(H271=0,"",'Ark1'!AG1782)</f>
        <v>5.006074135283634</v>
      </c>
      <c r="J271" s="234">
        <f>+IF(H271=0,"",'Ark1'!AH1782)</f>
        <v>0</v>
      </c>
      <c r="K271" s="239">
        <f>+'Ark1'!AI1782</f>
        <v>0</v>
      </c>
      <c r="L271" s="293"/>
      <c r="M271" s="263" t="str">
        <f>+IF(K271=0,"",'Ark1'!AJ1782)</f>
        <v/>
      </c>
      <c r="N271" s="263" t="str">
        <f>+IF(K271=0,"",'Ark1'!AK1782)</f>
        <v/>
      </c>
      <c r="O271" s="293"/>
      <c r="P271" s="234">
        <f>+IF(H271=0,"",'Ark1'!T1782)</f>
        <v>3.7625000000000002</v>
      </c>
      <c r="Q271" s="233">
        <f>+IF(H271=0,"",'Ark1'!U1782)</f>
        <v>10.147500000000003</v>
      </c>
      <c r="R271" s="233">
        <f>+IF(H271=0,"",'Ark1'!V1782)</f>
        <v>0</v>
      </c>
      <c r="S271" s="235">
        <f>+IF(H271=0,"",'Ark1'!W1782)</f>
        <v>0</v>
      </c>
      <c r="T271" s="235">
        <f>+IF(H271=0,"",'Ark1'!X1782)</f>
        <v>13.75</v>
      </c>
      <c r="U271" s="235">
        <f>+IF(H271=0,"",'Ark1'!Y1782)</f>
        <v>0</v>
      </c>
      <c r="V271" s="235">
        <f>+IF(H271=0,"",'Ark1'!Z1782)</f>
        <v>4.5260903382499968</v>
      </c>
      <c r="W271" s="235">
        <f>+IF(H271=0,"",'Ark1'!Z1782)</f>
        <v>4.5260903382499968</v>
      </c>
      <c r="X271" s="234">
        <f>+IF(H271=0,"",'Ark1'!AC1782)</f>
        <v>0</v>
      </c>
      <c r="Y271" s="235">
        <f>+IF(H271=0,"",'Ark1'!AE1782)</f>
        <v>0</v>
      </c>
      <c r="Z271" s="235">
        <f t="shared" si="171"/>
        <v>3.3825000000000007</v>
      </c>
      <c r="AA271" s="233">
        <f t="shared" si="172"/>
        <v>0.25</v>
      </c>
      <c r="AB271" s="292"/>
      <c r="AE271" s="29"/>
      <c r="AF271" s="27"/>
      <c r="AI271" s="27"/>
      <c r="AJ271" s="27"/>
      <c r="AK271" s="27"/>
      <c r="AM271" s="27"/>
      <c r="AO271" s="27"/>
      <c r="AP271" s="27"/>
    </row>
    <row r="272" spans="1:42" ht="15" customHeight="1">
      <c r="A272" s="292"/>
      <c r="B272" s="292">
        <f>+'Ark1'!C1783</f>
        <v>2022</v>
      </c>
      <c r="C272" s="232">
        <f>+'Ark1'!L1783</f>
        <v>3</v>
      </c>
      <c r="D272" s="232" t="str">
        <f t="shared" si="175"/>
        <v>P+</v>
      </c>
      <c r="E272" s="232">
        <f>+'Ark1'!D1783</f>
        <v>3</v>
      </c>
      <c r="F272" s="232" t="str">
        <f t="shared" si="176"/>
        <v>Mar</v>
      </c>
      <c r="G272" s="232">
        <f>+'Ark1'!Q1783</f>
        <v>62</v>
      </c>
      <c r="H272" s="335">
        <f>+'Ark1'!R1783</f>
        <v>229</v>
      </c>
      <c r="I272" s="234">
        <f>+IF(H272=0,"",'Ark1'!AG1783)</f>
        <v>5.4524613602188943</v>
      </c>
      <c r="J272" s="234">
        <f>+IF(H272=0,"",'Ark1'!AH1783)</f>
        <v>0</v>
      </c>
      <c r="K272" s="239">
        <f>+'Ark1'!AI1783</f>
        <v>0</v>
      </c>
      <c r="L272" s="293"/>
      <c r="M272" s="263" t="str">
        <f>+IF(K272=0,"",'Ark1'!AJ1783)</f>
        <v/>
      </c>
      <c r="N272" s="263" t="str">
        <f>+IF(K272=0,"",'Ark1'!AK1783)</f>
        <v/>
      </c>
      <c r="O272" s="293"/>
      <c r="P272" s="234">
        <f>+IF(H272=0,"",'Ark1'!T1783)</f>
        <v>3.7598253275109177</v>
      </c>
      <c r="Q272" s="233">
        <f>+IF(H272=0,"",'Ark1'!U1783)</f>
        <v>9.6589519650654978</v>
      </c>
      <c r="R272" s="233">
        <f>+IF(H272=0,"",'Ark1'!V1783)</f>
        <v>0</v>
      </c>
      <c r="S272" s="235">
        <f>+IF(H272=0,"",'Ark1'!W1783)</f>
        <v>0</v>
      </c>
      <c r="T272" s="235">
        <f>+IF(H272=0,"",'Ark1'!X1783)</f>
        <v>25.764192139737997</v>
      </c>
      <c r="U272" s="235">
        <f>+IF(H272=0,"",'Ark1'!Y1783)</f>
        <v>3.0567685589519646</v>
      </c>
      <c r="V272" s="235">
        <f>+IF(H272=0,"",'Ark1'!Z1783)</f>
        <v>6.7690840196397053</v>
      </c>
      <c r="W272" s="235">
        <f>+IF(H272=0,"",'Ark1'!Z1783)</f>
        <v>6.7690840196397053</v>
      </c>
      <c r="X272" s="234">
        <f>+IF(H272=0,"",'Ark1'!AC1783)</f>
        <v>0</v>
      </c>
      <c r="Y272" s="235">
        <f>+IF(H272=0,"",'Ark1'!AE1783)</f>
        <v>0</v>
      </c>
      <c r="Z272" s="235">
        <f t="shared" si="171"/>
        <v>3.2196506550218325</v>
      </c>
      <c r="AA272" s="233">
        <f t="shared" si="172"/>
        <v>0.27074235807860264</v>
      </c>
      <c r="AB272" s="292"/>
      <c r="AE272" s="29"/>
      <c r="AF272" s="27"/>
      <c r="AI272" s="27"/>
      <c r="AJ272" s="27"/>
      <c r="AK272" s="27"/>
      <c r="AM272" s="27"/>
      <c r="AO272" s="27"/>
      <c r="AP272" s="27"/>
    </row>
    <row r="273" spans="1:42" ht="15" customHeight="1">
      <c r="A273" s="292"/>
      <c r="B273" s="292">
        <f>+'Ark1'!C1784</f>
        <v>2022</v>
      </c>
      <c r="C273" s="232">
        <f>+'Ark1'!L1784</f>
        <v>3</v>
      </c>
      <c r="D273" s="232" t="str">
        <f t="shared" si="175"/>
        <v>P+</v>
      </c>
      <c r="E273" s="232">
        <f>+'Ark1'!D1784</f>
        <v>4</v>
      </c>
      <c r="F273" s="232" t="str">
        <f t="shared" si="176"/>
        <v>Apr</v>
      </c>
      <c r="G273" s="232">
        <f>+'Ark1'!Q1784</f>
        <v>54</v>
      </c>
      <c r="H273" s="335">
        <f>+'Ark1'!R1784</f>
        <v>174</v>
      </c>
      <c r="I273" s="234">
        <f>+IF(H273=0,"",'Ark1'!AG1784)</f>
        <v>4.4919019232932191</v>
      </c>
      <c r="J273" s="234">
        <f>+IF(H273=0,"",'Ark1'!AH1784)</f>
        <v>0</v>
      </c>
      <c r="K273" s="239">
        <f>+'Ark1'!AI1784</f>
        <v>27</v>
      </c>
      <c r="L273" s="293"/>
      <c r="M273" s="263">
        <f>+IF(K273=0,"",'Ark1'!AJ1784)</f>
        <v>96.948148148148164</v>
      </c>
      <c r="N273" s="263">
        <f>+IF(K273=0,"",'Ark1'!AK1784)</f>
        <v>11.972742019581521</v>
      </c>
      <c r="O273" s="293"/>
      <c r="P273" s="234">
        <f>+IF(H273=0,"",'Ark1'!T1784)</f>
        <v>3.1149425287356327</v>
      </c>
      <c r="Q273" s="233">
        <f>+IF(H273=0,"",'Ark1'!U1784)</f>
        <v>9.1810344827586174</v>
      </c>
      <c r="R273" s="233">
        <f>+IF(H273=0,"",'Ark1'!V1784)</f>
        <v>0</v>
      </c>
      <c r="S273" s="235">
        <f>+IF(H273=0,"",'Ark1'!W1784)</f>
        <v>0</v>
      </c>
      <c r="T273" s="235">
        <f>+IF(H273=0,"",'Ark1'!X1784)</f>
        <v>24.137931034482754</v>
      </c>
      <c r="U273" s="235">
        <f>+IF(H273=0,"",'Ark1'!Y1784)</f>
        <v>2.8735632183908049</v>
      </c>
      <c r="V273" s="235">
        <f>+IF(H273=0,"",'Ark1'!Z1784)</f>
        <v>6.6761659680758223</v>
      </c>
      <c r="W273" s="235">
        <f>+IF(H273=0,"",'Ark1'!Z1784)</f>
        <v>6.6761659680758223</v>
      </c>
      <c r="X273" s="234">
        <f>+IF(H273=0,"",'Ark1'!AC1784)</f>
        <v>0</v>
      </c>
      <c r="Y273" s="235">
        <f>+IF(H273=0,"",'Ark1'!AE1784)</f>
        <v>0</v>
      </c>
      <c r="Z273" s="235">
        <f t="shared" si="171"/>
        <v>3.060344827586206</v>
      </c>
      <c r="AA273" s="233">
        <f t="shared" si="172"/>
        <v>0.31034482758620691</v>
      </c>
      <c r="AB273" s="292"/>
      <c r="AE273" s="29"/>
      <c r="AF273" s="27"/>
      <c r="AI273" s="27"/>
      <c r="AJ273" s="27"/>
      <c r="AK273" s="27"/>
      <c r="AM273" s="27"/>
      <c r="AO273" s="27"/>
      <c r="AP273" s="27"/>
    </row>
    <row r="274" spans="1:42" ht="15" customHeight="1">
      <c r="A274" s="292"/>
      <c r="B274" s="292">
        <f>+'Ark1'!C1785</f>
        <v>2022</v>
      </c>
      <c r="C274" s="232">
        <f>+'Ark1'!L1785</f>
        <v>3</v>
      </c>
      <c r="D274" s="232" t="str">
        <f t="shared" si="175"/>
        <v>P+</v>
      </c>
      <c r="E274" s="232">
        <f>+'Ark1'!D1785</f>
        <v>5</v>
      </c>
      <c r="F274" s="232" t="str">
        <f t="shared" si="176"/>
        <v>Mai</v>
      </c>
      <c r="G274" s="232">
        <f>+'Ark1'!Q1785</f>
        <v>30</v>
      </c>
      <c r="H274" s="335">
        <f>+'Ark1'!R1785</f>
        <v>146</v>
      </c>
      <c r="I274" s="234">
        <f>+IF(H274=0,"",'Ark1'!AG1785)</f>
        <v>5.4706726825266605</v>
      </c>
      <c r="J274" s="234">
        <f>+IF(H274=0,"",'Ark1'!AH1785)</f>
        <v>0</v>
      </c>
      <c r="K274" s="239">
        <f>+'Ark1'!AI1785</f>
        <v>0</v>
      </c>
      <c r="L274" s="293"/>
      <c r="M274" s="263" t="str">
        <f>+IF(K274=0,"",'Ark1'!AJ1785)</f>
        <v/>
      </c>
      <c r="N274" s="263" t="str">
        <f>+IF(K274=0,"",'Ark1'!AK1785)</f>
        <v/>
      </c>
      <c r="O274" s="293"/>
      <c r="P274" s="234">
        <f>+IF(H274=0,"",'Ark1'!T1785)</f>
        <v>3.0890410958904115</v>
      </c>
      <c r="Q274" s="233">
        <f>+IF(H274=0,"",'Ark1'!U1785)</f>
        <v>8.0390410958904095</v>
      </c>
      <c r="R274" s="233">
        <f>+IF(H274=0,"",'Ark1'!V1785)</f>
        <v>0</v>
      </c>
      <c r="S274" s="235">
        <f>+IF(H274=0,"",'Ark1'!W1785)</f>
        <v>0</v>
      </c>
      <c r="T274" s="235">
        <f>+IF(H274=0,"",'Ark1'!X1785)</f>
        <v>16.438356164383563</v>
      </c>
      <c r="U274" s="235">
        <f>+IF(H274=0,"",'Ark1'!Y1785)</f>
        <v>2.7397260273972601</v>
      </c>
      <c r="V274" s="235">
        <f>+IF(H274=0,"",'Ark1'!Z1785)</f>
        <v>5.8366857419571563</v>
      </c>
      <c r="W274" s="235">
        <f>+IF(H274=0,"",'Ark1'!Z1785)</f>
        <v>5.8366857419571563</v>
      </c>
      <c r="X274" s="234">
        <f>+IF(H274=0,"",'Ark1'!AC1785)</f>
        <v>0</v>
      </c>
      <c r="Y274" s="235">
        <f>+IF(H274=0,"",'Ark1'!AE1785)</f>
        <v>0</v>
      </c>
      <c r="Z274" s="235">
        <f t="shared" si="171"/>
        <v>2.6796803652968033</v>
      </c>
      <c r="AA274" s="233">
        <f t="shared" si="172"/>
        <v>0.20547945205479451</v>
      </c>
      <c r="AB274" s="292"/>
      <c r="AE274" s="29"/>
      <c r="AF274" s="27"/>
      <c r="AI274" s="27"/>
      <c r="AJ274" s="27"/>
      <c r="AK274" s="27"/>
      <c r="AM274" s="27"/>
      <c r="AO274" s="27"/>
      <c r="AP274" s="27"/>
    </row>
    <row r="275" spans="1:42" ht="15" customHeight="1">
      <c r="A275" s="292"/>
      <c r="B275" s="292">
        <f>+'Ark1'!C1786</f>
        <v>2022</v>
      </c>
      <c r="C275" s="232">
        <f>+'Ark1'!L1786</f>
        <v>3</v>
      </c>
      <c r="D275" s="232" t="str">
        <f t="shared" si="175"/>
        <v>P+</v>
      </c>
      <c r="E275" s="232">
        <f>+'Ark1'!D1786</f>
        <v>6</v>
      </c>
      <c r="F275" s="232" t="str">
        <f t="shared" si="176"/>
        <v>Jun</v>
      </c>
      <c r="G275" s="232">
        <f>+'Ark1'!Q1786</f>
        <v>52</v>
      </c>
      <c r="H275" s="335">
        <f>+'Ark1'!R1786</f>
        <v>164</v>
      </c>
      <c r="I275" s="234">
        <f>+IF(H275=0,"",'Ark1'!AG1786)</f>
        <v>7.6891820626096896</v>
      </c>
      <c r="J275" s="234">
        <f>+IF(H275=0,"",'Ark1'!AH1786)</f>
        <v>0</v>
      </c>
      <c r="K275" s="239">
        <f>+'Ark1'!AI1786</f>
        <v>0</v>
      </c>
      <c r="L275" s="293"/>
      <c r="M275" s="263" t="str">
        <f>+IF(K275=0,"",'Ark1'!AJ1786)</f>
        <v/>
      </c>
      <c r="N275" s="263" t="str">
        <f>+IF(K275=0,"",'Ark1'!AK1786)</f>
        <v/>
      </c>
      <c r="O275" s="293"/>
      <c r="P275" s="234">
        <f>+IF(H275=0,"",'Ark1'!T1786)</f>
        <v>3.0609756097560981</v>
      </c>
      <c r="Q275" s="233">
        <f>+IF(H275=0,"",'Ark1'!U1786)</f>
        <v>10.846341463414635</v>
      </c>
      <c r="R275" s="233">
        <f>+IF(H275=0,"",'Ark1'!V1786)</f>
        <v>0</v>
      </c>
      <c r="S275" s="235">
        <f>+IF(H275=0,"",'Ark1'!W1786)</f>
        <v>0</v>
      </c>
      <c r="T275" s="235">
        <f>+IF(H275=0,"",'Ark1'!X1786)</f>
        <v>26.829268292682919</v>
      </c>
      <c r="U275" s="235">
        <f>+IF(H275=0,"",'Ark1'!Y1786)</f>
        <v>4.2682926829268304</v>
      </c>
      <c r="V275" s="235">
        <f>+IF(H275=0,"",'Ark1'!Z1786)</f>
        <v>6.1745088700107758</v>
      </c>
      <c r="W275" s="235">
        <f>+IF(H275=0,"",'Ark1'!Z1786)</f>
        <v>6.1745088700107758</v>
      </c>
      <c r="X275" s="234">
        <f>+IF(H275=0,"",'Ark1'!AC1786)</f>
        <v>0</v>
      </c>
      <c r="Y275" s="235">
        <f>+IF(H275=0,"",'Ark1'!AE1786)</f>
        <v>0</v>
      </c>
      <c r="Z275" s="235">
        <f t="shared" si="171"/>
        <v>3.615447154471545</v>
      </c>
      <c r="AA275" s="233">
        <f t="shared" si="172"/>
        <v>0.31707317073170732</v>
      </c>
      <c r="AB275" s="292"/>
      <c r="AE275" s="29"/>
      <c r="AF275" s="27"/>
      <c r="AI275" s="27"/>
      <c r="AJ275" s="27"/>
      <c r="AK275" s="27"/>
      <c r="AM275" s="27"/>
      <c r="AO275" s="27"/>
      <c r="AP275" s="27"/>
    </row>
    <row r="276" spans="1:42" ht="15" customHeight="1">
      <c r="A276" s="292"/>
      <c r="B276" s="292">
        <f>+'Ark1'!C1787</f>
        <v>2022</v>
      </c>
      <c r="C276" s="232">
        <f>+'Ark1'!L1787</f>
        <v>3</v>
      </c>
      <c r="D276" s="232" t="str">
        <f t="shared" si="175"/>
        <v>P+</v>
      </c>
      <c r="E276" s="232">
        <f>+'Ark1'!D1787</f>
        <v>7</v>
      </c>
      <c r="F276" s="232" t="str">
        <f t="shared" si="176"/>
        <v>Jul</v>
      </c>
      <c r="G276" s="232">
        <f>+'Ark1'!Q1787</f>
        <v>7</v>
      </c>
      <c r="H276" s="335">
        <f>+'Ark1'!R1787</f>
        <v>18</v>
      </c>
      <c r="I276" s="234">
        <f>+IF(H276=0,"",'Ark1'!AG1787)</f>
        <v>7.784035490671112</v>
      </c>
      <c r="J276" s="234">
        <f>+IF(H276=0,"",'Ark1'!AH1787)</f>
        <v>0</v>
      </c>
      <c r="K276" s="239">
        <f>+'Ark1'!AI1787</f>
        <v>0</v>
      </c>
      <c r="L276" s="293"/>
      <c r="M276" s="263" t="str">
        <f>+IF(K276=0,"",'Ark1'!AJ1787)</f>
        <v/>
      </c>
      <c r="N276" s="263" t="str">
        <f>+IF(K276=0,"",'Ark1'!AK1787)</f>
        <v/>
      </c>
      <c r="O276" s="293"/>
      <c r="P276" s="234">
        <f>+IF(H276=0,"",'Ark1'!T1787)</f>
        <v>3.1666666666666665</v>
      </c>
      <c r="Q276" s="233">
        <f>+IF(H276=0,"",'Ark1'!U1787)</f>
        <v>13.744444444444444</v>
      </c>
      <c r="R276" s="233">
        <f>+IF(H276=0,"",'Ark1'!V1787)</f>
        <v>0</v>
      </c>
      <c r="S276" s="235">
        <f>+IF(H276=0,"",'Ark1'!W1787)</f>
        <v>0</v>
      </c>
      <c r="T276" s="235">
        <f>+IF(H276=0,"",'Ark1'!X1787)</f>
        <v>44.44444444444445</v>
      </c>
      <c r="U276" s="235">
        <f>+IF(H276=0,"",'Ark1'!Y1787)</f>
        <v>0</v>
      </c>
      <c r="V276" s="235">
        <f>+IF(H276=0,"",'Ark1'!Z1787)</f>
        <v>4.6533407619594689</v>
      </c>
      <c r="W276" s="235">
        <f>+IF(H276=0,"",'Ark1'!Z1787)</f>
        <v>4.6533407619594689</v>
      </c>
      <c r="X276" s="234">
        <f>+IF(H276=0,"",'Ark1'!AC1787)</f>
        <v>0</v>
      </c>
      <c r="Y276" s="235">
        <f>+IF(H276=0,"",'Ark1'!AE1787)</f>
        <v>0</v>
      </c>
      <c r="Z276" s="235">
        <f t="shared" si="171"/>
        <v>4.5814814814814815</v>
      </c>
      <c r="AA276" s="233">
        <f t="shared" si="172"/>
        <v>0.3888888888888889</v>
      </c>
      <c r="AB276" s="292"/>
      <c r="AE276" s="29"/>
      <c r="AF276" s="27"/>
      <c r="AI276" s="27"/>
      <c r="AJ276" s="27"/>
      <c r="AK276" s="27"/>
      <c r="AM276" s="27"/>
      <c r="AO276" s="27"/>
      <c r="AP276" s="27"/>
    </row>
    <row r="277" spans="1:42" ht="15" customHeight="1">
      <c r="A277" s="292"/>
      <c r="B277" s="292">
        <f>+'Ark1'!C1788</f>
        <v>2022</v>
      </c>
      <c r="C277" s="232">
        <f>+'Ark1'!L1788</f>
        <v>3</v>
      </c>
      <c r="D277" s="232" t="str">
        <f t="shared" si="175"/>
        <v>P+</v>
      </c>
      <c r="E277" s="232">
        <f>+'Ark1'!D1788</f>
        <v>8</v>
      </c>
      <c r="F277" s="232" t="str">
        <f t="shared" si="176"/>
        <v>Aug</v>
      </c>
      <c r="G277" s="232">
        <f>+'Ark1'!Q1788</f>
        <v>39</v>
      </c>
      <c r="H277" s="335">
        <f>+'Ark1'!R1788</f>
        <v>168</v>
      </c>
      <c r="I277" s="234">
        <f>+IF(H277=0,"",'Ark1'!AG1788)</f>
        <v>7.9440157392022304</v>
      </c>
      <c r="J277" s="234">
        <f>+IF(H277=0,"",'Ark1'!AH1788)</f>
        <v>0</v>
      </c>
      <c r="K277" s="239">
        <f>+'Ark1'!AI1788</f>
        <v>1</v>
      </c>
      <c r="L277" s="293"/>
      <c r="M277" s="263">
        <f>+IF(K277=0,"",'Ark1'!AJ1788)</f>
        <v>106.9</v>
      </c>
      <c r="N277" s="263">
        <f>+IF(K277=0,"",'Ark1'!AK1788)</f>
        <v>12.770017215022817</v>
      </c>
      <c r="O277" s="293"/>
      <c r="P277" s="234">
        <f>+IF(H277=0,"",'Ark1'!T1788)</f>
        <v>2.75</v>
      </c>
      <c r="Q277" s="233">
        <f>+IF(H277=0,"",'Ark1'!U1788)</f>
        <v>9.2773809523809572</v>
      </c>
      <c r="R277" s="233">
        <f>+IF(H277=0,"",'Ark1'!V1788)</f>
        <v>0</v>
      </c>
      <c r="S277" s="235">
        <f>+IF(H277=0,"",'Ark1'!W1788)</f>
        <v>0</v>
      </c>
      <c r="T277" s="235">
        <f>+IF(H277=0,"",'Ark1'!X1788)</f>
        <v>12.5</v>
      </c>
      <c r="U277" s="235">
        <f>+IF(H277=0,"",'Ark1'!Y1788)</f>
        <v>1.1904761904761909</v>
      </c>
      <c r="V277" s="235">
        <f>+IF(H277=0,"",'Ark1'!Z1788)</f>
        <v>4.1904611403950494</v>
      </c>
      <c r="W277" s="235">
        <f>+IF(H277=0,"",'Ark1'!Z1788)</f>
        <v>4.1904611403950494</v>
      </c>
      <c r="X277" s="234">
        <f>+IF(H277=0,"",'Ark1'!AC1788)</f>
        <v>0</v>
      </c>
      <c r="Y277" s="235">
        <f>+IF(H277=0,"",'Ark1'!AE1788)</f>
        <v>0</v>
      </c>
      <c r="Z277" s="235">
        <f t="shared" si="171"/>
        <v>3.0924603174603189</v>
      </c>
      <c r="AA277" s="233">
        <f t="shared" si="172"/>
        <v>0.23214285714285715</v>
      </c>
      <c r="AB277" s="292"/>
      <c r="AE277" s="29"/>
      <c r="AF277" s="27"/>
      <c r="AI277" s="27"/>
      <c r="AJ277" s="27"/>
      <c r="AK277" s="27"/>
      <c r="AM277" s="27"/>
      <c r="AO277" s="27"/>
      <c r="AP277" s="27"/>
    </row>
    <row r="278" spans="1:42" ht="15" customHeight="1">
      <c r="A278" s="292"/>
      <c r="B278" s="292">
        <f>+'Ark1'!C1789</f>
        <v>2022</v>
      </c>
      <c r="C278" s="232">
        <f>+'Ark1'!L1789</f>
        <v>3</v>
      </c>
      <c r="D278" s="232" t="str">
        <f t="shared" si="175"/>
        <v>P+</v>
      </c>
      <c r="E278" s="232">
        <f>+'Ark1'!D1789</f>
        <v>9</v>
      </c>
      <c r="F278" s="232" t="str">
        <f t="shared" si="176"/>
        <v>Sep</v>
      </c>
      <c r="G278" s="232">
        <f>+'Ark1'!Q1789</f>
        <v>54</v>
      </c>
      <c r="H278" s="335">
        <f>+'Ark1'!R1789</f>
        <v>255</v>
      </c>
      <c r="I278" s="234">
        <f>+IF(H278=0,"",'Ark1'!AG1789)</f>
        <v>10.106653661846398</v>
      </c>
      <c r="J278" s="234">
        <f>+IF(H278=0,"",'Ark1'!AH1789)</f>
        <v>2.7450980392156872</v>
      </c>
      <c r="K278" s="239">
        <f>+'Ark1'!AI1789</f>
        <v>1</v>
      </c>
      <c r="L278" s="293"/>
      <c r="M278" s="263">
        <f>+IF(K278=0,"",'Ark1'!AJ1789)</f>
        <v>85.8</v>
      </c>
      <c r="N278" s="263">
        <f>+IF(K278=0,"",'Ark1'!AK1789)</f>
        <v>12.665668687968065</v>
      </c>
      <c r="O278" s="293"/>
      <c r="P278" s="234">
        <f>+IF(H278=0,"",'Ark1'!T1789)</f>
        <v>3.2392156862745098</v>
      </c>
      <c r="Q278" s="233">
        <f>+IF(H278=0,"",'Ark1'!U1789)</f>
        <v>11.215294117647048</v>
      </c>
      <c r="R278" s="233">
        <f>+IF(H278=0,"",'Ark1'!V1789)</f>
        <v>0</v>
      </c>
      <c r="S278" s="235">
        <f>+IF(H278=0,"",'Ark1'!W1789)</f>
        <v>0</v>
      </c>
      <c r="T278" s="235">
        <f>+IF(H278=0,"",'Ark1'!X1789)</f>
        <v>27.450980392156872</v>
      </c>
      <c r="U278" s="235">
        <f>+IF(H278=0,"",'Ark1'!Y1789)</f>
        <v>0.78431372549019596</v>
      </c>
      <c r="V278" s="235">
        <f>+IF(H278=0,"",'Ark1'!Z1789)</f>
        <v>5.627917231487622</v>
      </c>
      <c r="W278" s="235">
        <f>+IF(H278=0,"",'Ark1'!Z1789)</f>
        <v>5.627917231487622</v>
      </c>
      <c r="X278" s="234">
        <f>+IF(H278=0,"",'Ark1'!AC1789)</f>
        <v>0</v>
      </c>
      <c r="Y278" s="235">
        <f>+IF(H278=0,"",'Ark1'!AE1789)</f>
        <v>0</v>
      </c>
      <c r="Z278" s="235">
        <f t="shared" si="171"/>
        <v>3.7384313725490159</v>
      </c>
      <c r="AA278" s="233">
        <f t="shared" si="172"/>
        <v>0.21176470588235294</v>
      </c>
      <c r="AB278" s="292"/>
      <c r="AE278" s="29"/>
      <c r="AF278" s="27"/>
      <c r="AI278" s="27"/>
      <c r="AJ278" s="27"/>
      <c r="AK278" s="27"/>
      <c r="AM278" s="27"/>
      <c r="AO278" s="27"/>
      <c r="AP278" s="27"/>
    </row>
    <row r="279" spans="1:42" ht="15" customHeight="1">
      <c r="A279" s="292"/>
      <c r="B279" s="292">
        <f>+'Ark1'!C1790</f>
        <v>2022</v>
      </c>
      <c r="C279" s="232">
        <f>+'Ark1'!L1790</f>
        <v>3</v>
      </c>
      <c r="D279" s="232" t="str">
        <f t="shared" si="175"/>
        <v>P+</v>
      </c>
      <c r="E279" s="232">
        <f>+'Ark1'!D1790</f>
        <v>10</v>
      </c>
      <c r="F279" s="232" t="str">
        <f t="shared" si="176"/>
        <v>Okt</v>
      </c>
      <c r="G279" s="232">
        <f>+'Ark1'!Q1790</f>
        <v>126</v>
      </c>
      <c r="H279" s="335">
        <f>+'Ark1'!R1790</f>
        <v>377</v>
      </c>
      <c r="I279" s="234">
        <f>+IF(H279=0,"",'Ark1'!AG1790)</f>
        <v>8.7222805655753923</v>
      </c>
      <c r="J279" s="234">
        <f>+IF(H279=0,"",'Ark1'!AH1790)</f>
        <v>0.2652519893899204</v>
      </c>
      <c r="K279" s="239">
        <f>+'Ark1'!AI1790</f>
        <v>7</v>
      </c>
      <c r="L279" s="293"/>
      <c r="M279" s="263">
        <f>+IF(K279=0,"",'Ark1'!AJ1790)</f>
        <v>102.8142857142857</v>
      </c>
      <c r="N279" s="263">
        <f>+IF(K279=0,"",'Ark1'!AK1790)</f>
        <v>12.519070065858656</v>
      </c>
      <c r="O279" s="293"/>
      <c r="P279" s="234">
        <f>+IF(H279=0,"",'Ark1'!T1790)</f>
        <v>3.5543766578249336</v>
      </c>
      <c r="Q279" s="233">
        <f>+IF(H279=0,"",'Ark1'!U1790)</f>
        <v>15.201061007957556</v>
      </c>
      <c r="R279" s="233">
        <f>+IF(H279=0,"",'Ark1'!V1790)</f>
        <v>0</v>
      </c>
      <c r="S279" s="235">
        <f>+IF(H279=0,"",'Ark1'!W1790)</f>
        <v>0</v>
      </c>
      <c r="T279" s="235">
        <f>+IF(H279=0,"",'Ark1'!X1790)</f>
        <v>50.66312997347481</v>
      </c>
      <c r="U279" s="235">
        <f>+IF(H279=0,"",'Ark1'!Y1790)</f>
        <v>5.0397877984084891</v>
      </c>
      <c r="V279" s="235">
        <f>+IF(H279=0,"",'Ark1'!Z1790)</f>
        <v>5.631353959340176</v>
      </c>
      <c r="W279" s="235">
        <f>+IF(H279=0,"",'Ark1'!Z1790)</f>
        <v>5.631353959340176</v>
      </c>
      <c r="X279" s="234">
        <f>+IF(H279=0,"",'Ark1'!AC1790)</f>
        <v>0</v>
      </c>
      <c r="Y279" s="235">
        <f>+IF(H279=0,"",'Ark1'!AE1790)</f>
        <v>0</v>
      </c>
      <c r="Z279" s="235">
        <f t="shared" si="171"/>
        <v>5.0670203359858519</v>
      </c>
      <c r="AA279" s="233">
        <f t="shared" si="172"/>
        <v>0.33421750663129973</v>
      </c>
      <c r="AB279" s="292"/>
      <c r="AE279" s="29"/>
      <c r="AF279" s="27"/>
      <c r="AI279" s="27"/>
      <c r="AJ279" s="27"/>
      <c r="AK279" s="27"/>
      <c r="AM279" s="27"/>
      <c r="AO279" s="27"/>
      <c r="AP279" s="27"/>
    </row>
    <row r="280" spans="1:42" ht="15" customHeight="1">
      <c r="A280" s="292"/>
      <c r="B280" s="292">
        <f>+'Ark1'!C1791</f>
        <v>2022</v>
      </c>
      <c r="C280" s="232">
        <f>+'Ark1'!L1791</f>
        <v>3</v>
      </c>
      <c r="D280" s="232" t="str">
        <f t="shared" si="175"/>
        <v>P+</v>
      </c>
      <c r="E280" s="232">
        <f>+'Ark1'!D1791</f>
        <v>11</v>
      </c>
      <c r="F280" s="232" t="str">
        <f t="shared" si="176"/>
        <v>Nov</v>
      </c>
      <c r="G280" s="232">
        <f>+'Ark1'!Q1791</f>
        <v>71</v>
      </c>
      <c r="H280" s="335">
        <f>+'Ark1'!R1791</f>
        <v>192</v>
      </c>
      <c r="I280" s="234">
        <f>+IF(H280=0,"",'Ark1'!AG1791)</f>
        <v>6.3959028379487766</v>
      </c>
      <c r="J280" s="234">
        <f>+IF(H280=0,"",'Ark1'!AH1791)</f>
        <v>0.52083333333333348</v>
      </c>
      <c r="K280" s="239">
        <f>+'Ark1'!AI1791</f>
        <v>1</v>
      </c>
      <c r="L280" s="293"/>
      <c r="M280" s="263">
        <f>+IF(K280=0,"",'Ark1'!AJ1791)</f>
        <v>89.4</v>
      </c>
      <c r="N280" s="263">
        <f>+IF(K280=0,"",'Ark1'!AK1791)</f>
        <v>8.3972811484632253</v>
      </c>
      <c r="O280" s="293"/>
      <c r="P280" s="234">
        <f>+IF(H280=0,"",'Ark1'!T1791)</f>
        <v>3.515625</v>
      </c>
      <c r="Q280" s="233">
        <f>+IF(H280=0,"",'Ark1'!U1791)</f>
        <v>14.647916666666667</v>
      </c>
      <c r="R280" s="233">
        <f>+IF(H280=0,"",'Ark1'!V1791)</f>
        <v>0</v>
      </c>
      <c r="S280" s="235">
        <f>+IF(H280=0,"",'Ark1'!W1791)</f>
        <v>0</v>
      </c>
      <c r="T280" s="235">
        <f>+IF(H280=0,"",'Ark1'!X1791)</f>
        <v>48.4375</v>
      </c>
      <c r="U280" s="235">
        <f>+IF(H280=0,"",'Ark1'!Y1791)</f>
        <v>4.1666666666666679</v>
      </c>
      <c r="V280" s="235">
        <f>+IF(H280=0,"",'Ark1'!Z1791)</f>
        <v>5.7553232454591292</v>
      </c>
      <c r="W280" s="235">
        <f>+IF(H280=0,"",'Ark1'!Z1791)</f>
        <v>5.7553232454591292</v>
      </c>
      <c r="X280" s="234">
        <f>+IF(H280=0,"",'Ark1'!AC1791)</f>
        <v>0</v>
      </c>
      <c r="Y280" s="235">
        <f>+IF(H280=0,"",'Ark1'!AE1791)</f>
        <v>0</v>
      </c>
      <c r="Z280" s="235">
        <f t="shared" si="171"/>
        <v>4.8826388888888888</v>
      </c>
      <c r="AA280" s="233">
        <f t="shared" si="172"/>
        <v>0.36979166666666669</v>
      </c>
      <c r="AB280" s="292"/>
      <c r="AE280" s="29"/>
      <c r="AF280" s="27"/>
      <c r="AI280" s="27"/>
      <c r="AJ280" s="27"/>
      <c r="AK280" s="27"/>
      <c r="AM280" s="27"/>
      <c r="AO280" s="27"/>
      <c r="AP280" s="27"/>
    </row>
    <row r="281" spans="1:42" ht="15" customHeight="1">
      <c r="A281" s="292"/>
      <c r="B281" s="292">
        <f>+'Ark1'!C1792</f>
        <v>2022</v>
      </c>
      <c r="C281" s="232">
        <f>+'Ark1'!L1792</f>
        <v>3</v>
      </c>
      <c r="D281" s="232" t="str">
        <f t="shared" si="175"/>
        <v>P+</v>
      </c>
      <c r="E281" s="232">
        <f>+'Ark1'!D1792</f>
        <v>12</v>
      </c>
      <c r="F281" s="232" t="str">
        <f t="shared" si="176"/>
        <v>Des</v>
      </c>
      <c r="G281" s="232">
        <f>+'Ark1'!Q1792</f>
        <v>13</v>
      </c>
      <c r="H281" s="335">
        <f>+'Ark1'!R1792</f>
        <v>35</v>
      </c>
      <c r="I281" s="234">
        <f>+IF(H281=0,"",'Ark1'!AG1792)</f>
        <v>4.2465853243840632</v>
      </c>
      <c r="J281" s="234">
        <f>+IF(H281=0,"",'Ark1'!AH1792)</f>
        <v>0</v>
      </c>
      <c r="K281" s="239">
        <f>+'Ark1'!AI1792</f>
        <v>0</v>
      </c>
      <c r="L281" s="293"/>
      <c r="M281" s="263" t="str">
        <f>+IF(K281=0,"",'Ark1'!AJ1792)</f>
        <v/>
      </c>
      <c r="N281" s="263" t="str">
        <f>+IF(K281=0,"",'Ark1'!AK1792)</f>
        <v/>
      </c>
      <c r="O281" s="293"/>
      <c r="P281" s="234">
        <f>+IF(H281=0,"",'Ark1'!T1792)</f>
        <v>4.0571428571428561</v>
      </c>
      <c r="Q281" s="233">
        <f>+IF(H281=0,"",'Ark1'!U1792)</f>
        <v>14.985714285714288</v>
      </c>
      <c r="R281" s="233">
        <f>+IF(H281=0,"",'Ark1'!V1792)</f>
        <v>0</v>
      </c>
      <c r="S281" s="235">
        <f>+IF(H281=0,"",'Ark1'!W1792)</f>
        <v>0</v>
      </c>
      <c r="T281" s="235">
        <f>+IF(H281=0,"",'Ark1'!X1792)</f>
        <v>54.285714285714306</v>
      </c>
      <c r="U281" s="235">
        <f>+IF(H281=0,"",'Ark1'!Y1792)</f>
        <v>5.7142857142857153</v>
      </c>
      <c r="V281" s="235">
        <f>+IF(H281=0,"",'Ark1'!Z1792)</f>
        <v>5.475250436915081</v>
      </c>
      <c r="W281" s="235">
        <f>+IF(H281=0,"",'Ark1'!Z1792)</f>
        <v>5.475250436915081</v>
      </c>
      <c r="X281" s="234">
        <f>+IF(H281=0,"",'Ark1'!AC1792)</f>
        <v>0</v>
      </c>
      <c r="Y281" s="235">
        <f>+IF(H281=0,"",'Ark1'!AE1792)</f>
        <v>0</v>
      </c>
      <c r="Z281" s="235">
        <f t="shared" si="171"/>
        <v>4.9952380952380961</v>
      </c>
      <c r="AA281" s="233">
        <f t="shared" si="172"/>
        <v>0.37142857142857144</v>
      </c>
      <c r="AB281" s="292"/>
      <c r="AE281" s="29"/>
      <c r="AF281" s="27"/>
      <c r="AI281" s="27"/>
      <c r="AJ281" s="27"/>
      <c r="AK281" s="27"/>
      <c r="AM281" s="27"/>
      <c r="AO281" s="27"/>
      <c r="AP281" s="27"/>
    </row>
    <row r="282" spans="1:42" ht="15" customHeight="1">
      <c r="A282" s="292"/>
      <c r="B282" s="292"/>
      <c r="C282" s="292"/>
      <c r="D282" s="292"/>
      <c r="E282" s="292"/>
      <c r="F282" s="292"/>
      <c r="G282" s="292"/>
      <c r="H282" s="337"/>
      <c r="I282" s="293"/>
      <c r="J282" s="293"/>
      <c r="K282" s="293"/>
      <c r="L282" s="293"/>
      <c r="M282" s="293"/>
      <c r="N282" s="293"/>
      <c r="O282" s="293"/>
      <c r="P282" s="293"/>
      <c r="Q282" s="294"/>
      <c r="R282" s="294"/>
      <c r="S282" s="295"/>
      <c r="T282" s="295"/>
      <c r="U282" s="295"/>
      <c r="V282" s="295"/>
      <c r="W282" s="295"/>
      <c r="X282" s="293"/>
      <c r="Y282" s="295"/>
      <c r="Z282" s="295"/>
      <c r="AA282" s="294"/>
      <c r="AB282" s="292"/>
      <c r="AC282" s="27"/>
      <c r="AE282" s="29"/>
      <c r="AF282" s="27"/>
      <c r="AG282" s="28"/>
      <c r="AH282" s="28"/>
      <c r="AL282" s="28"/>
    </row>
    <row r="283" spans="1:42" ht="15" customHeight="1">
      <c r="A283" s="292"/>
      <c r="B283" s="292"/>
      <c r="C283" s="350" t="s">
        <v>0</v>
      </c>
      <c r="D283" s="292"/>
      <c r="E283" s="351" t="str">
        <f>+D285</f>
        <v>O-</v>
      </c>
      <c r="F283" s="350" t="s">
        <v>581</v>
      </c>
      <c r="G283" s="292"/>
      <c r="H283" s="337"/>
      <c r="I283" s="293"/>
      <c r="J283" s="293"/>
      <c r="K283" s="293"/>
      <c r="L283" s="293"/>
      <c r="M283" s="293"/>
      <c r="N283" s="293"/>
      <c r="O283" s="293"/>
      <c r="P283" s="293"/>
      <c r="Q283" s="294"/>
      <c r="R283" s="294"/>
      <c r="S283" s="295"/>
      <c r="T283" s="295"/>
      <c r="U283" s="295"/>
      <c r="V283" s="295"/>
      <c r="W283" s="295"/>
      <c r="X283" s="293"/>
      <c r="Y283" s="295"/>
      <c r="Z283" s="295"/>
      <c r="AA283" s="294"/>
      <c r="AB283" s="292"/>
      <c r="AC283" s="27"/>
      <c r="AE283" s="29"/>
      <c r="AF283" s="27"/>
      <c r="AG283" s="28"/>
      <c r="AH283" s="28"/>
      <c r="AL283" s="28"/>
    </row>
    <row r="284" spans="1:42" ht="15" customHeight="1">
      <c r="A284" s="292"/>
      <c r="B284" s="292"/>
      <c r="C284" s="292"/>
      <c r="D284" s="292"/>
      <c r="E284" s="292"/>
      <c r="F284" s="292"/>
      <c r="G284" s="292"/>
      <c r="H284" s="337"/>
      <c r="I284" s="292"/>
      <c r="J284" s="292"/>
      <c r="K284" s="292"/>
      <c r="L284" s="293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E284" s="29"/>
      <c r="AF284" s="27"/>
      <c r="AI284" s="27"/>
      <c r="AJ284" s="27"/>
      <c r="AK284" s="27"/>
      <c r="AM284" s="27"/>
      <c r="AO284" s="27"/>
      <c r="AP284" s="27"/>
    </row>
    <row r="285" spans="1:42" ht="15" customHeight="1">
      <c r="A285" s="292"/>
      <c r="B285" s="292">
        <f>+'Ark1'!C1793</f>
        <v>2022</v>
      </c>
      <c r="C285" s="232">
        <f>+'Ark1'!L1793</f>
        <v>4</v>
      </c>
      <c r="D285" s="232" t="str">
        <f t="shared" ref="D285:D296" si="177">+D59</f>
        <v>O-</v>
      </c>
      <c r="E285" s="232">
        <f>+'Ark1'!D1793</f>
        <v>1</v>
      </c>
      <c r="F285" s="232" t="str">
        <f t="shared" ref="F285:F296" si="178">+F270</f>
        <v>Jan</v>
      </c>
      <c r="G285" s="232">
        <f>+'Ark1'!Q1793</f>
        <v>28</v>
      </c>
      <c r="H285" s="335">
        <f>+'Ark1'!R1793</f>
        <v>108</v>
      </c>
      <c r="I285" s="234">
        <f>+IF(H285=0,"",'Ark1'!AG1793)</f>
        <v>8.9653828630701859</v>
      </c>
      <c r="J285" s="234">
        <f>+IF(H285=0,"",'Ark1'!AH1793)</f>
        <v>0</v>
      </c>
      <c r="K285" s="234"/>
      <c r="L285" s="293"/>
      <c r="M285" s="234"/>
      <c r="N285" s="234"/>
      <c r="O285" s="234"/>
      <c r="P285" s="234">
        <f>+IF(H285=0,"",'Ark1'!T1793)</f>
        <v>4.1944444444444446</v>
      </c>
      <c r="Q285" s="233">
        <f>+IF(H285=0,"",'Ark1'!U1793)</f>
        <v>14.48527777777778</v>
      </c>
      <c r="R285" s="233">
        <f>+IF(H285=0,"",'Ark1'!V1793)</f>
        <v>0</v>
      </c>
      <c r="S285" s="235">
        <f>+IF(H285=0,"",'Ark1'!W1793)</f>
        <v>0</v>
      </c>
      <c r="T285" s="235">
        <f>+IF(H285=0,"",'Ark1'!X1793)</f>
        <v>54.629629629629619</v>
      </c>
      <c r="U285" s="235">
        <f>+IF(H285=0,"",'Ark1'!Y1793)</f>
        <v>6.4814814814814827</v>
      </c>
      <c r="V285" s="235">
        <f>+IF(H285=0,"",'Ark1'!Z1793)</f>
        <v>6.7112384266345204</v>
      </c>
      <c r="W285" s="235">
        <f>+IF(H285=0,"",'Ark1'!Z1793)</f>
        <v>6.7112384266345204</v>
      </c>
      <c r="X285" s="234">
        <f>+IF(H285=0,"",'Ark1'!AC1793)</f>
        <v>0</v>
      </c>
      <c r="Y285" s="235">
        <f>+IF(H285=0,"",'Ark1'!AE1793)</f>
        <v>0</v>
      </c>
      <c r="Z285" s="235">
        <f t="shared" si="171"/>
        <v>3.621319444444445</v>
      </c>
      <c r="AA285" s="233">
        <f t="shared" si="172"/>
        <v>0.25925925925925924</v>
      </c>
      <c r="AB285" s="292"/>
      <c r="AE285" s="29"/>
      <c r="AF285" s="27"/>
      <c r="AI285" s="27"/>
      <c r="AJ285" s="27"/>
      <c r="AK285" s="27"/>
      <c r="AM285" s="27"/>
      <c r="AO285" s="27"/>
      <c r="AP285" s="27"/>
    </row>
    <row r="286" spans="1:42" ht="15" customHeight="1">
      <c r="A286" s="292"/>
      <c r="B286" s="292">
        <f>+'Ark1'!C1794</f>
        <v>2022</v>
      </c>
      <c r="C286" s="232">
        <f>+'Ark1'!L1794</f>
        <v>4</v>
      </c>
      <c r="D286" s="232" t="str">
        <f t="shared" si="177"/>
        <v>O-</v>
      </c>
      <c r="E286" s="232">
        <f>+'Ark1'!D1794</f>
        <v>2</v>
      </c>
      <c r="F286" s="232" t="str">
        <f t="shared" si="178"/>
        <v>Feb</v>
      </c>
      <c r="G286" s="232">
        <f>+'Ark1'!Q1794</f>
        <v>39</v>
      </c>
      <c r="H286" s="335">
        <f>+'Ark1'!R1794</f>
        <v>232</v>
      </c>
      <c r="I286" s="234">
        <f>+IF(H286=0,"",'Ark1'!AG1794)</f>
        <v>12.364719448949517</v>
      </c>
      <c r="J286" s="234">
        <f>+IF(H286=0,"",'Ark1'!AH1794)</f>
        <v>0</v>
      </c>
      <c r="K286" s="234"/>
      <c r="L286" s="293"/>
      <c r="M286" s="234"/>
      <c r="N286" s="234"/>
      <c r="O286" s="234"/>
      <c r="P286" s="234">
        <f>+IF(H286=0,"",'Ark1'!T1794)</f>
        <v>4.6767241379310338</v>
      </c>
      <c r="Q286" s="233">
        <f>+IF(H286=0,"",'Ark1'!U1794)</f>
        <v>8.6426724137931057</v>
      </c>
      <c r="R286" s="233">
        <f>+IF(H286=0,"",'Ark1'!V1794)</f>
        <v>0</v>
      </c>
      <c r="S286" s="235">
        <f>+IF(H286=0,"",'Ark1'!W1794)</f>
        <v>0</v>
      </c>
      <c r="T286" s="235">
        <f>+IF(H286=0,"",'Ark1'!X1794)</f>
        <v>6.8965517241379306</v>
      </c>
      <c r="U286" s="235">
        <f>+IF(H286=0,"",'Ark1'!Y1794)</f>
        <v>1.7241379310344827</v>
      </c>
      <c r="V286" s="235">
        <f>+IF(H286=0,"",'Ark1'!Z1794)</f>
        <v>5.073650467375642</v>
      </c>
      <c r="W286" s="235">
        <f>+IF(H286=0,"",'Ark1'!Z1794)</f>
        <v>5.073650467375642</v>
      </c>
      <c r="X286" s="234">
        <f>+IF(H286=0,"",'Ark1'!AC1794)</f>
        <v>0</v>
      </c>
      <c r="Y286" s="235">
        <f>+IF(H286=0,"",'Ark1'!AE1794)</f>
        <v>0</v>
      </c>
      <c r="Z286" s="235">
        <f t="shared" si="171"/>
        <v>2.1606681034482764</v>
      </c>
      <c r="AA286" s="233">
        <f t="shared" si="172"/>
        <v>0.16810344827586207</v>
      </c>
      <c r="AB286" s="292"/>
      <c r="AE286" s="29"/>
      <c r="AF286" s="27"/>
      <c r="AI286" s="27"/>
      <c r="AJ286" s="27"/>
      <c r="AK286" s="27"/>
      <c r="AM286" s="27"/>
      <c r="AO286" s="27"/>
      <c r="AP286" s="27"/>
    </row>
    <row r="287" spans="1:42" ht="15" customHeight="1">
      <c r="A287" s="292"/>
      <c r="B287" s="292">
        <f>+'Ark1'!C1795</f>
        <v>2022</v>
      </c>
      <c r="C287" s="232">
        <f>+'Ark1'!L1795</f>
        <v>4</v>
      </c>
      <c r="D287" s="232" t="str">
        <f t="shared" si="177"/>
        <v>O-</v>
      </c>
      <c r="E287" s="232">
        <f>+'Ark1'!D1795</f>
        <v>3</v>
      </c>
      <c r="F287" s="232" t="str">
        <f t="shared" si="178"/>
        <v>Mar</v>
      </c>
      <c r="G287" s="232">
        <f>+'Ark1'!Q1795</f>
        <v>96</v>
      </c>
      <c r="H287" s="335">
        <f>+'Ark1'!R1795</f>
        <v>669</v>
      </c>
      <c r="I287" s="234">
        <f>+IF(H287=0,"",'Ark1'!AG1795)</f>
        <v>12.898414967830984</v>
      </c>
      <c r="J287" s="234">
        <f>+IF(H287=0,"",'Ark1'!AH1795)</f>
        <v>0.5979073243647236</v>
      </c>
      <c r="K287" s="234"/>
      <c r="L287" s="293"/>
      <c r="M287" s="234"/>
      <c r="N287" s="234"/>
      <c r="O287" s="234"/>
      <c r="P287" s="234">
        <f>+IF(H287=0,"",'Ark1'!T1795)</f>
        <v>4.4573991031390143</v>
      </c>
      <c r="Q287" s="233">
        <f>+IF(H287=0,"",'Ark1'!U1795)</f>
        <v>7.8213751868460353</v>
      </c>
      <c r="R287" s="233">
        <f>+IF(H287=0,"",'Ark1'!V1795)</f>
        <v>0</v>
      </c>
      <c r="S287" s="235">
        <f>+IF(H287=0,"",'Ark1'!W1795)</f>
        <v>0</v>
      </c>
      <c r="T287" s="235">
        <f>+IF(H287=0,"",'Ark1'!X1795)</f>
        <v>13.004484304932737</v>
      </c>
      <c r="U287" s="235">
        <f>+IF(H287=0,"",'Ark1'!Y1795)</f>
        <v>2.840059790732437</v>
      </c>
      <c r="V287" s="235">
        <f>+IF(H287=0,"",'Ark1'!Z1795)</f>
        <v>5.5680951509118897</v>
      </c>
      <c r="W287" s="235">
        <f>+IF(H287=0,"",'Ark1'!Z1795)</f>
        <v>5.5680951509118897</v>
      </c>
      <c r="X287" s="234">
        <f>+IF(H287=0,"",'Ark1'!AC1795)</f>
        <v>0</v>
      </c>
      <c r="Y287" s="235">
        <f>+IF(H287=0,"",'Ark1'!AE1795)</f>
        <v>0</v>
      </c>
      <c r="Z287" s="235">
        <f t="shared" si="171"/>
        <v>1.9553437967115088</v>
      </c>
      <c r="AA287" s="233">
        <f t="shared" si="172"/>
        <v>0.14349775784753363</v>
      </c>
      <c r="AB287" s="292"/>
      <c r="AE287" s="29"/>
      <c r="AF287" s="27"/>
      <c r="AI287" s="27"/>
      <c r="AJ287" s="27"/>
      <c r="AK287" s="27"/>
      <c r="AM287" s="27"/>
      <c r="AO287" s="27"/>
      <c r="AP287" s="27"/>
    </row>
    <row r="288" spans="1:42" ht="15" customHeight="1">
      <c r="A288" s="292"/>
      <c r="B288" s="292">
        <f>+'Ark1'!C1796</f>
        <v>2022</v>
      </c>
      <c r="C288" s="232">
        <f>+'Ark1'!L1796</f>
        <v>4</v>
      </c>
      <c r="D288" s="232" t="str">
        <f t="shared" si="177"/>
        <v>O-</v>
      </c>
      <c r="E288" s="232">
        <f>+'Ark1'!D1796</f>
        <v>4</v>
      </c>
      <c r="F288" s="232" t="str">
        <f t="shared" si="178"/>
        <v>Apr</v>
      </c>
      <c r="G288" s="232">
        <f>+'Ark1'!Q1796</f>
        <v>74</v>
      </c>
      <c r="H288" s="335">
        <f>+'Ark1'!R1796</f>
        <v>461</v>
      </c>
      <c r="I288" s="234">
        <f>+IF(H288=0,"",'Ark1'!AG1796)</f>
        <v>10.830615228883143</v>
      </c>
      <c r="J288" s="234">
        <f>+IF(H288=0,"",'Ark1'!AH1796)</f>
        <v>0</v>
      </c>
      <c r="K288" s="234"/>
      <c r="L288" s="293"/>
      <c r="M288" s="234"/>
      <c r="N288" s="234"/>
      <c r="O288" s="234"/>
      <c r="P288" s="234">
        <f>+IF(H288=0,"",'Ark1'!T1796)</f>
        <v>3.9718004338394786</v>
      </c>
      <c r="Q288" s="233">
        <f>+IF(H288=0,"",'Ark1'!U1796)</f>
        <v>8.3553145336225612</v>
      </c>
      <c r="R288" s="233">
        <f>+IF(H288=0,"",'Ark1'!V1796)</f>
        <v>0</v>
      </c>
      <c r="S288" s="235">
        <f>+IF(H288=0,"",'Ark1'!W1796)</f>
        <v>0</v>
      </c>
      <c r="T288" s="235">
        <f>+IF(H288=0,"",'Ark1'!X1796)</f>
        <v>14.750542299349238</v>
      </c>
      <c r="U288" s="235">
        <f>+IF(H288=0,"",'Ark1'!Y1796)</f>
        <v>2.6030368763557497</v>
      </c>
      <c r="V288" s="235">
        <f>+IF(H288=0,"",'Ark1'!Z1796)</f>
        <v>6.0656351239077235</v>
      </c>
      <c r="W288" s="235">
        <f>+IF(H288=0,"",'Ark1'!Z1796)</f>
        <v>6.0656351239077235</v>
      </c>
      <c r="X288" s="234">
        <f>+IF(H288=0,"",'Ark1'!AC1796)</f>
        <v>0</v>
      </c>
      <c r="Y288" s="235">
        <f>+IF(H288=0,"",'Ark1'!AE1796)</f>
        <v>0</v>
      </c>
      <c r="Z288" s="235">
        <f t="shared" si="171"/>
        <v>2.0888286334056403</v>
      </c>
      <c r="AA288" s="233">
        <f t="shared" si="172"/>
        <v>0.16052060737527116</v>
      </c>
      <c r="AB288" s="292"/>
      <c r="AE288" s="29"/>
      <c r="AF288" s="27"/>
      <c r="AI288" s="27"/>
      <c r="AJ288" s="27"/>
      <c r="AK288" s="27"/>
      <c r="AM288" s="27"/>
      <c r="AO288" s="27"/>
      <c r="AP288" s="27"/>
    </row>
    <row r="289" spans="1:42" ht="15" customHeight="1">
      <c r="A289" s="292"/>
      <c r="B289" s="292">
        <f>+'Ark1'!C1797</f>
        <v>2022</v>
      </c>
      <c r="C289" s="232">
        <f>+'Ark1'!L1797</f>
        <v>4</v>
      </c>
      <c r="D289" s="232" t="str">
        <f t="shared" si="177"/>
        <v>O-</v>
      </c>
      <c r="E289" s="232">
        <f>+'Ark1'!D1797</f>
        <v>5</v>
      </c>
      <c r="F289" s="232" t="str">
        <f t="shared" si="178"/>
        <v>Mai</v>
      </c>
      <c r="G289" s="232">
        <f>+'Ark1'!Q1797</f>
        <v>53</v>
      </c>
      <c r="H289" s="335">
        <f>+'Ark1'!R1797</f>
        <v>210</v>
      </c>
      <c r="I289" s="234">
        <f>+IF(H289=0,"",'Ark1'!AG1797)</f>
        <v>8.9482810052949571</v>
      </c>
      <c r="J289" s="234">
        <f>+IF(H289=0,"",'Ark1'!AH1797)</f>
        <v>0</v>
      </c>
      <c r="K289" s="234"/>
      <c r="L289" s="293"/>
      <c r="M289" s="234"/>
      <c r="N289" s="234"/>
      <c r="O289" s="234"/>
      <c r="P289" s="234">
        <f>+IF(H289=0,"",'Ark1'!T1797)</f>
        <v>3.8571428571428559</v>
      </c>
      <c r="Q289" s="233">
        <f>+IF(H289=0,"",'Ark1'!U1797)</f>
        <v>9.1419047619047689</v>
      </c>
      <c r="R289" s="233">
        <f>+IF(H289=0,"",'Ark1'!V1797)</f>
        <v>0</v>
      </c>
      <c r="S289" s="235">
        <f>+IF(H289=0,"",'Ark1'!W1797)</f>
        <v>0</v>
      </c>
      <c r="T289" s="235">
        <f>+IF(H289=0,"",'Ark1'!X1797)</f>
        <v>18.571428571428577</v>
      </c>
      <c r="U289" s="235">
        <f>+IF(H289=0,"",'Ark1'!Y1797)</f>
        <v>2.3809523809523818</v>
      </c>
      <c r="V289" s="235">
        <f>+IF(H289=0,"",'Ark1'!Z1797)</f>
        <v>6.513894028881726</v>
      </c>
      <c r="W289" s="235">
        <f>+IF(H289=0,"",'Ark1'!Z1797)</f>
        <v>6.513894028881726</v>
      </c>
      <c r="X289" s="234">
        <f>+IF(H289=0,"",'Ark1'!AC1797)</f>
        <v>0</v>
      </c>
      <c r="Y289" s="235">
        <f>+IF(H289=0,"",'Ark1'!AE1797)</f>
        <v>0</v>
      </c>
      <c r="Z289" s="235">
        <f t="shared" si="171"/>
        <v>2.2854761904761922</v>
      </c>
      <c r="AA289" s="233">
        <f t="shared" si="172"/>
        <v>0.25238095238095237</v>
      </c>
      <c r="AB289" s="292"/>
      <c r="AE289" s="29"/>
      <c r="AF289" s="27"/>
      <c r="AI289" s="27"/>
      <c r="AJ289" s="27"/>
      <c r="AK289" s="27"/>
      <c r="AM289" s="27"/>
      <c r="AO289" s="27"/>
      <c r="AP289" s="27"/>
    </row>
    <row r="290" spans="1:42" ht="15" customHeight="1">
      <c r="A290" s="292"/>
      <c r="B290" s="292">
        <f>+'Ark1'!C1798</f>
        <v>2022</v>
      </c>
      <c r="C290" s="232">
        <f>+'Ark1'!L1798</f>
        <v>4</v>
      </c>
      <c r="D290" s="232" t="str">
        <f t="shared" si="177"/>
        <v>O-</v>
      </c>
      <c r="E290" s="232">
        <f>+'Ark1'!D1798</f>
        <v>6</v>
      </c>
      <c r="F290" s="232" t="str">
        <f t="shared" si="178"/>
        <v>Jun</v>
      </c>
      <c r="G290" s="232">
        <f>+'Ark1'!Q1798</f>
        <v>65</v>
      </c>
      <c r="H290" s="335">
        <f>+'Ark1'!R1798</f>
        <v>269</v>
      </c>
      <c r="I290" s="234">
        <f>+IF(H290=0,"",'Ark1'!AG1798)</f>
        <v>12.759684963127549</v>
      </c>
      <c r="J290" s="234">
        <f>+IF(H290=0,"",'Ark1'!AH1798)</f>
        <v>0</v>
      </c>
      <c r="K290" s="234"/>
      <c r="L290" s="293"/>
      <c r="M290" s="234"/>
      <c r="N290" s="234"/>
      <c r="O290" s="234"/>
      <c r="P290" s="234">
        <f>+IF(H290=0,"",'Ark1'!T1798)</f>
        <v>3.8029739776951663</v>
      </c>
      <c r="Q290" s="233">
        <f>+IF(H290=0,"",'Ark1'!U1798)</f>
        <v>10.973234200743494</v>
      </c>
      <c r="R290" s="233">
        <f>+IF(H290=0,"",'Ark1'!V1798)</f>
        <v>0</v>
      </c>
      <c r="S290" s="235">
        <f>+IF(H290=0,"",'Ark1'!W1798)</f>
        <v>0</v>
      </c>
      <c r="T290" s="235">
        <f>+IF(H290=0,"",'Ark1'!X1798)</f>
        <v>26.02230483271375</v>
      </c>
      <c r="U290" s="235">
        <f>+IF(H290=0,"",'Ark1'!Y1798)</f>
        <v>6.3197026022304845</v>
      </c>
      <c r="V290" s="235">
        <f>+IF(H290=0,"",'Ark1'!Z1798)</f>
        <v>6.5222374220630508</v>
      </c>
      <c r="W290" s="235">
        <f>+IF(H290=0,"",'Ark1'!Z1798)</f>
        <v>6.5222374220630508</v>
      </c>
      <c r="X290" s="234">
        <f>+IF(H290=0,"",'Ark1'!AC1798)</f>
        <v>0</v>
      </c>
      <c r="Y290" s="235">
        <f>+IF(H290=0,"",'Ark1'!AE1798)</f>
        <v>0</v>
      </c>
      <c r="Z290" s="235">
        <f t="shared" si="171"/>
        <v>2.7433085501858736</v>
      </c>
      <c r="AA290" s="233">
        <f t="shared" si="172"/>
        <v>0.24163568773234201</v>
      </c>
      <c r="AB290" s="292"/>
      <c r="AE290" s="29"/>
      <c r="AF290" s="27"/>
      <c r="AI290" s="27"/>
      <c r="AJ290" s="27"/>
      <c r="AK290" s="27"/>
      <c r="AM290" s="27"/>
      <c r="AO290" s="27"/>
      <c r="AP290" s="27"/>
    </row>
    <row r="291" spans="1:42" ht="15" customHeight="1">
      <c r="A291" s="292"/>
      <c r="B291" s="292">
        <f>+'Ark1'!C1799</f>
        <v>2022</v>
      </c>
      <c r="C291" s="232">
        <f>+'Ark1'!L1799</f>
        <v>4</v>
      </c>
      <c r="D291" s="232" t="str">
        <f t="shared" si="177"/>
        <v>O-</v>
      </c>
      <c r="E291" s="232">
        <f>+'Ark1'!D1799</f>
        <v>7</v>
      </c>
      <c r="F291" s="232" t="str">
        <f t="shared" si="178"/>
        <v>Jul</v>
      </c>
      <c r="G291" s="232">
        <f>+'Ark1'!Q1799</f>
        <v>16</v>
      </c>
      <c r="H291" s="335">
        <f>+'Ark1'!R1799</f>
        <v>49</v>
      </c>
      <c r="I291" s="234">
        <f>+IF(H291=0,"",'Ark1'!AG1799)</f>
        <v>20.001258534436648</v>
      </c>
      <c r="J291" s="234">
        <f>+IF(H291=0,"",'Ark1'!AH1799)</f>
        <v>0</v>
      </c>
      <c r="K291" s="234"/>
      <c r="L291" s="293"/>
      <c r="M291" s="234"/>
      <c r="N291" s="234"/>
      <c r="O291" s="234"/>
      <c r="P291" s="234">
        <f>+IF(H291=0,"",'Ark1'!T1799)</f>
        <v>3.9591836734693873</v>
      </c>
      <c r="Q291" s="233">
        <f>+IF(H291=0,"",'Ark1'!U1799)</f>
        <v>12.973469387755104</v>
      </c>
      <c r="R291" s="233">
        <f>+IF(H291=0,"",'Ark1'!V1799)</f>
        <v>0</v>
      </c>
      <c r="S291" s="235">
        <f>+IF(H291=0,"",'Ark1'!W1799)</f>
        <v>0</v>
      </c>
      <c r="T291" s="235">
        <f>+IF(H291=0,"",'Ark1'!X1799)</f>
        <v>32.653061224489797</v>
      </c>
      <c r="U291" s="235">
        <f>+IF(H291=0,"",'Ark1'!Y1799)</f>
        <v>2.0408163265306123</v>
      </c>
      <c r="V291" s="235">
        <f>+IF(H291=0,"",'Ark1'!Z1799)</f>
        <v>5.626459919759025</v>
      </c>
      <c r="W291" s="235">
        <f>+IF(H291=0,"",'Ark1'!Z1799)</f>
        <v>5.626459919759025</v>
      </c>
      <c r="X291" s="234">
        <f>+IF(H291=0,"",'Ark1'!AC1799)</f>
        <v>0</v>
      </c>
      <c r="Y291" s="235">
        <f>+IF(H291=0,"",'Ark1'!AE1799)</f>
        <v>0</v>
      </c>
      <c r="Z291" s="235">
        <f t="shared" si="171"/>
        <v>3.243367346938776</v>
      </c>
      <c r="AA291" s="233">
        <f t="shared" si="172"/>
        <v>0.32653061224489793</v>
      </c>
      <c r="AB291" s="292"/>
      <c r="AE291" s="29"/>
      <c r="AF291" s="27"/>
      <c r="AI291" s="27"/>
      <c r="AJ291" s="27"/>
      <c r="AK291" s="27"/>
      <c r="AM291" s="27"/>
      <c r="AO291" s="27"/>
      <c r="AP291" s="27"/>
    </row>
    <row r="292" spans="1:42" ht="15" customHeight="1">
      <c r="A292" s="292"/>
      <c r="B292" s="292">
        <f>+'Ark1'!C1800</f>
        <v>2022</v>
      </c>
      <c r="C292" s="232">
        <f>+'Ark1'!L1800</f>
        <v>4</v>
      </c>
      <c r="D292" s="232" t="str">
        <f t="shared" si="177"/>
        <v>O-</v>
      </c>
      <c r="E292" s="232">
        <f>+'Ark1'!D1800</f>
        <v>8</v>
      </c>
      <c r="F292" s="232" t="str">
        <f t="shared" si="178"/>
        <v>Aug</v>
      </c>
      <c r="G292" s="232">
        <f>+'Ark1'!Q1800</f>
        <v>60</v>
      </c>
      <c r="H292" s="335">
        <f>+'Ark1'!R1800</f>
        <v>312</v>
      </c>
      <c r="I292" s="234">
        <f>+IF(H292=0,"",'Ark1'!AG1800)</f>
        <v>15.683136423408998</v>
      </c>
      <c r="J292" s="234">
        <f>+IF(H292=0,"",'Ark1'!AH1800)</f>
        <v>0.64102564102564097</v>
      </c>
      <c r="K292" s="234"/>
      <c r="L292" s="293"/>
      <c r="M292" s="234"/>
      <c r="N292" s="234"/>
      <c r="O292" s="234"/>
      <c r="P292" s="234">
        <f>+IF(H292=0,"",'Ark1'!T1800)</f>
        <v>3.2115384615384608</v>
      </c>
      <c r="Q292" s="233">
        <f>+IF(H292=0,"",'Ark1'!U1800)</f>
        <v>9.862179487179489</v>
      </c>
      <c r="R292" s="233">
        <f>+IF(H292=0,"",'Ark1'!V1800)</f>
        <v>0</v>
      </c>
      <c r="S292" s="235">
        <f>+IF(H292=0,"",'Ark1'!W1800)</f>
        <v>0</v>
      </c>
      <c r="T292" s="235">
        <f>+IF(H292=0,"",'Ark1'!X1800)</f>
        <v>10.576923076923078</v>
      </c>
      <c r="U292" s="235">
        <f>+IF(H292=0,"",'Ark1'!Y1800)</f>
        <v>1.6025641025641024</v>
      </c>
      <c r="V292" s="235">
        <f>+IF(H292=0,"",'Ark1'!Z1800)</f>
        <v>4.4200423908617825</v>
      </c>
      <c r="W292" s="235">
        <f>+IF(H292=0,"",'Ark1'!Z1800)</f>
        <v>4.4200423908617825</v>
      </c>
      <c r="X292" s="234">
        <f>+IF(H292=0,"",'Ark1'!AC1800)</f>
        <v>0</v>
      </c>
      <c r="Y292" s="235">
        <f>+IF(H292=0,"",'Ark1'!AE1800)</f>
        <v>0</v>
      </c>
      <c r="Z292" s="235">
        <f t="shared" si="171"/>
        <v>2.4655448717948723</v>
      </c>
      <c r="AA292" s="233">
        <f t="shared" si="172"/>
        <v>0.19230769230769232</v>
      </c>
      <c r="AB292" s="292"/>
      <c r="AE292" s="29"/>
      <c r="AF292" s="27"/>
      <c r="AI292" s="27"/>
      <c r="AJ292" s="27"/>
      <c r="AK292" s="27"/>
      <c r="AM292" s="27"/>
      <c r="AO292" s="27"/>
      <c r="AP292" s="27"/>
    </row>
    <row r="293" spans="1:42" ht="15" customHeight="1">
      <c r="A293" s="292"/>
      <c r="B293" s="292">
        <f>+'Ark1'!C1801</f>
        <v>2022</v>
      </c>
      <c r="C293" s="232">
        <f>+'Ark1'!L1801</f>
        <v>4</v>
      </c>
      <c r="D293" s="232" t="str">
        <f t="shared" si="177"/>
        <v>O-</v>
      </c>
      <c r="E293" s="232">
        <f>+'Ark1'!D1801</f>
        <v>9</v>
      </c>
      <c r="F293" s="232" t="str">
        <f t="shared" si="178"/>
        <v>Sep</v>
      </c>
      <c r="G293" s="232">
        <f>+'Ark1'!Q1801</f>
        <v>69</v>
      </c>
      <c r="H293" s="335">
        <f>+'Ark1'!R1801</f>
        <v>329</v>
      </c>
      <c r="I293" s="234">
        <f>+IF(H293=0,"",'Ark1'!AG1801)</f>
        <v>12.853215159097021</v>
      </c>
      <c r="J293" s="234">
        <f>+IF(H293=0,"",'Ark1'!AH1801)</f>
        <v>0.91185410334346528</v>
      </c>
      <c r="K293" s="234"/>
      <c r="L293" s="293"/>
      <c r="M293" s="234"/>
      <c r="N293" s="234"/>
      <c r="O293" s="234"/>
      <c r="P293" s="234">
        <f>+IF(H293=0,"",'Ark1'!T1801)</f>
        <v>3.8115501519756849</v>
      </c>
      <c r="Q293" s="233">
        <f>+IF(H293=0,"",'Ark1'!U1801)</f>
        <v>11.055015197568398</v>
      </c>
      <c r="R293" s="233">
        <f>+IF(H293=0,"",'Ark1'!V1801)</f>
        <v>0</v>
      </c>
      <c r="S293" s="235">
        <f>+IF(H293=0,"",'Ark1'!W1801)</f>
        <v>0</v>
      </c>
      <c r="T293" s="235">
        <f>+IF(H293=0,"",'Ark1'!X1801)</f>
        <v>17.32522796352583</v>
      </c>
      <c r="U293" s="235">
        <f>+IF(H293=0,"",'Ark1'!Y1801)</f>
        <v>2.4316109422492405</v>
      </c>
      <c r="V293" s="235">
        <f>+IF(H293=0,"",'Ark1'!Z1801)</f>
        <v>5.196489996376747</v>
      </c>
      <c r="W293" s="235">
        <f>+IF(H293=0,"",'Ark1'!Z1801)</f>
        <v>5.196489996376747</v>
      </c>
      <c r="X293" s="234">
        <f>+IF(H293=0,"",'Ark1'!AC1801)</f>
        <v>0</v>
      </c>
      <c r="Y293" s="235">
        <f>+IF(H293=0,"",'Ark1'!AE1801)</f>
        <v>0</v>
      </c>
      <c r="Z293" s="235">
        <f t="shared" si="171"/>
        <v>2.7637537993920995</v>
      </c>
      <c r="AA293" s="233">
        <f t="shared" si="172"/>
        <v>0.20972644376899696</v>
      </c>
      <c r="AB293" s="292"/>
      <c r="AE293" s="29"/>
      <c r="AF293" s="27"/>
      <c r="AI293" s="27"/>
      <c r="AJ293" s="27"/>
      <c r="AK293" s="27"/>
      <c r="AM293" s="27"/>
      <c r="AO293" s="27"/>
      <c r="AP293" s="27"/>
    </row>
    <row r="294" spans="1:42" ht="15" customHeight="1">
      <c r="A294" s="292"/>
      <c r="B294" s="292">
        <f>+'Ark1'!C1802</f>
        <v>2022</v>
      </c>
      <c r="C294" s="232">
        <f>+'Ark1'!L1802</f>
        <v>4</v>
      </c>
      <c r="D294" s="232" t="str">
        <f t="shared" si="177"/>
        <v>O-</v>
      </c>
      <c r="E294" s="232">
        <f>+'Ark1'!D1802</f>
        <v>10</v>
      </c>
      <c r="F294" s="232" t="str">
        <f t="shared" si="178"/>
        <v>Okt</v>
      </c>
      <c r="G294" s="232">
        <f>+'Ark1'!Q1802</f>
        <v>161</v>
      </c>
      <c r="H294" s="335">
        <f>+'Ark1'!R1802</f>
        <v>558</v>
      </c>
      <c r="I294" s="234">
        <f>+IF(H294=0,"",'Ark1'!AG1802)</f>
        <v>12.675981309833652</v>
      </c>
      <c r="J294" s="234">
        <f>+IF(H294=0,"",'Ark1'!AH1802)</f>
        <v>1.2544802867383511</v>
      </c>
      <c r="K294" s="234"/>
      <c r="L294" s="293"/>
      <c r="M294" s="234"/>
      <c r="N294" s="234"/>
      <c r="O294" s="234"/>
      <c r="P294" s="234">
        <f>+IF(H294=0,"",'Ark1'!T1802)</f>
        <v>4.1146953405017932</v>
      </c>
      <c r="Q294" s="233">
        <f>+IF(H294=0,"",'Ark1'!U1802)</f>
        <v>14.925627240143376</v>
      </c>
      <c r="R294" s="233">
        <f>+IF(H294=0,"",'Ark1'!V1802)</f>
        <v>0</v>
      </c>
      <c r="S294" s="235">
        <f>+IF(H294=0,"",'Ark1'!W1802)</f>
        <v>0</v>
      </c>
      <c r="T294" s="235">
        <f>+IF(H294=0,"",'Ark1'!X1802)</f>
        <v>46.594982078853057</v>
      </c>
      <c r="U294" s="235">
        <f>+IF(H294=0,"",'Ark1'!Y1802)</f>
        <v>8.6021505376344098</v>
      </c>
      <c r="V294" s="235">
        <f>+IF(H294=0,"",'Ark1'!Z1802)</f>
        <v>6.2241412775106495</v>
      </c>
      <c r="W294" s="235">
        <f>+IF(H294=0,"",'Ark1'!Z1802)</f>
        <v>6.2241412775106495</v>
      </c>
      <c r="X294" s="234">
        <f>+IF(H294=0,"",'Ark1'!AC1802)</f>
        <v>0</v>
      </c>
      <c r="Y294" s="235">
        <f>+IF(H294=0,"",'Ark1'!AE1802)</f>
        <v>0</v>
      </c>
      <c r="Z294" s="235">
        <f t="shared" si="171"/>
        <v>3.731406810035844</v>
      </c>
      <c r="AA294" s="233">
        <f t="shared" si="172"/>
        <v>0.28853046594982079</v>
      </c>
      <c r="AB294" s="292"/>
      <c r="AE294" s="29"/>
      <c r="AF294" s="27"/>
      <c r="AI294" s="27"/>
      <c r="AJ294" s="27"/>
      <c r="AK294" s="27"/>
      <c r="AM294" s="27"/>
      <c r="AO294" s="27"/>
      <c r="AP294" s="27"/>
    </row>
    <row r="295" spans="1:42" ht="15" customHeight="1">
      <c r="A295" s="292"/>
      <c r="B295" s="292">
        <f>+'Ark1'!C1803</f>
        <v>2022</v>
      </c>
      <c r="C295" s="232">
        <f>+'Ark1'!L1803</f>
        <v>4</v>
      </c>
      <c r="D295" s="232" t="str">
        <f t="shared" si="177"/>
        <v>O-</v>
      </c>
      <c r="E295" s="232">
        <f>+'Ark1'!D1803</f>
        <v>11</v>
      </c>
      <c r="F295" s="232" t="str">
        <f t="shared" si="178"/>
        <v>Nov</v>
      </c>
      <c r="G295" s="232">
        <f>+'Ark1'!Q1803</f>
        <v>95</v>
      </c>
      <c r="H295" s="335">
        <f>+'Ark1'!R1803</f>
        <v>322</v>
      </c>
      <c r="I295" s="234">
        <f>+IF(H295=0,"",'Ark1'!AG1803)</f>
        <v>10.998160188665937</v>
      </c>
      <c r="J295" s="234">
        <f>+IF(H295=0,"",'Ark1'!AH1803)</f>
        <v>0</v>
      </c>
      <c r="K295" s="234"/>
      <c r="L295" s="293"/>
      <c r="M295" s="234"/>
      <c r="N295" s="234"/>
      <c r="O295" s="234"/>
      <c r="P295" s="234">
        <f>+IF(H295=0,"",'Ark1'!T1803)</f>
        <v>4.2111801242236035</v>
      </c>
      <c r="Q295" s="233">
        <f>+IF(H295=0,"",'Ark1'!U1803)</f>
        <v>15.01894409937888</v>
      </c>
      <c r="R295" s="233">
        <f>+IF(H295=0,"",'Ark1'!V1803)</f>
        <v>0</v>
      </c>
      <c r="S295" s="235">
        <f>+IF(H295=0,"",'Ark1'!W1803)</f>
        <v>0</v>
      </c>
      <c r="T295" s="235">
        <f>+IF(H295=0,"",'Ark1'!X1803)</f>
        <v>50.310559006211186</v>
      </c>
      <c r="U295" s="235">
        <f>+IF(H295=0,"",'Ark1'!Y1803)</f>
        <v>7.1428571428571441</v>
      </c>
      <c r="V295" s="235">
        <f>+IF(H295=0,"",'Ark1'!Z1803)</f>
        <v>5.7678360800706292</v>
      </c>
      <c r="W295" s="235">
        <f>+IF(H295=0,"",'Ark1'!Z1803)</f>
        <v>5.7678360800706292</v>
      </c>
      <c r="X295" s="234">
        <f>+IF(H295=0,"",'Ark1'!AC1803)</f>
        <v>0</v>
      </c>
      <c r="Y295" s="235">
        <f>+IF(H295=0,"",'Ark1'!AE1803)</f>
        <v>0</v>
      </c>
      <c r="Z295" s="235">
        <f t="shared" si="171"/>
        <v>3.7547360248447199</v>
      </c>
      <c r="AA295" s="233">
        <f t="shared" si="172"/>
        <v>0.29503105590062112</v>
      </c>
      <c r="AB295" s="292"/>
      <c r="AE295" s="29"/>
      <c r="AF295" s="27"/>
      <c r="AI295" s="27"/>
      <c r="AJ295" s="27"/>
      <c r="AK295" s="27"/>
      <c r="AM295" s="27"/>
      <c r="AO295" s="27"/>
      <c r="AP295" s="27"/>
    </row>
    <row r="296" spans="1:42" ht="15" customHeight="1">
      <c r="A296" s="292"/>
      <c r="B296" s="292">
        <f>+'Ark1'!C1804</f>
        <v>2022</v>
      </c>
      <c r="C296" s="232">
        <f>+'Ark1'!L1804</f>
        <v>4</v>
      </c>
      <c r="D296" s="232" t="str">
        <f t="shared" si="177"/>
        <v>O-</v>
      </c>
      <c r="E296" s="232">
        <f>+'Ark1'!D1804</f>
        <v>12</v>
      </c>
      <c r="F296" s="232" t="str">
        <f t="shared" si="178"/>
        <v>Des</v>
      </c>
      <c r="G296" s="232">
        <f>+'Ark1'!Q1804</f>
        <v>28</v>
      </c>
      <c r="H296" s="335">
        <f>+'Ark1'!R1804</f>
        <v>79</v>
      </c>
      <c r="I296" s="234">
        <f>+IF(H296=0,"",'Ark1'!AG1804)</f>
        <v>10.750459473245298</v>
      </c>
      <c r="J296" s="234">
        <f>+IF(H296=0,"",'Ark1'!AH1804)</f>
        <v>0</v>
      </c>
      <c r="K296" s="234"/>
      <c r="L296" s="293"/>
      <c r="M296" s="234"/>
      <c r="N296" s="234"/>
      <c r="O296" s="234"/>
      <c r="P296" s="234">
        <f>+IF(H296=0,"",'Ark1'!T1804)</f>
        <v>4.0632911392405058</v>
      </c>
      <c r="Q296" s="233">
        <f>+IF(H296=0,"",'Ark1'!U1804)</f>
        <v>16.807594936708853</v>
      </c>
      <c r="R296" s="233">
        <f>+IF(H296=0,"",'Ark1'!V1804)</f>
        <v>0</v>
      </c>
      <c r="S296" s="235">
        <f>+IF(H296=0,"",'Ark1'!W1804)</f>
        <v>0</v>
      </c>
      <c r="T296" s="235">
        <f>+IF(H296=0,"",'Ark1'!X1804)</f>
        <v>64.556962025316452</v>
      </c>
      <c r="U296" s="235">
        <f>+IF(H296=0,"",'Ark1'!Y1804)</f>
        <v>7.5949367088607556</v>
      </c>
      <c r="V296" s="235">
        <f>+IF(H296=0,"",'Ark1'!Z1804)</f>
        <v>4.8805678273062316</v>
      </c>
      <c r="W296" s="235">
        <f>+IF(H296=0,"",'Ark1'!Z1804)</f>
        <v>4.8805678273062316</v>
      </c>
      <c r="X296" s="234">
        <f>+IF(H296=0,"",'Ark1'!AC1804)</f>
        <v>0</v>
      </c>
      <c r="Y296" s="235">
        <f>+IF(H296=0,"",'Ark1'!AE1804)</f>
        <v>0</v>
      </c>
      <c r="Z296" s="235">
        <f t="shared" si="171"/>
        <v>4.2018987341772132</v>
      </c>
      <c r="AA296" s="233">
        <f t="shared" si="172"/>
        <v>0.35443037974683544</v>
      </c>
      <c r="AB296" s="292"/>
      <c r="AE296" s="29"/>
      <c r="AF296" s="27"/>
      <c r="AI296" s="27"/>
      <c r="AJ296" s="27"/>
      <c r="AK296" s="27"/>
      <c r="AM296" s="27"/>
      <c r="AO296" s="27"/>
      <c r="AP296" s="27"/>
    </row>
    <row r="297" spans="1:42" ht="15" customHeight="1">
      <c r="A297" s="292"/>
      <c r="B297" s="292"/>
      <c r="C297" s="292"/>
      <c r="D297" s="292"/>
      <c r="E297" s="292"/>
      <c r="F297" s="292"/>
      <c r="G297" s="292"/>
      <c r="H297" s="337"/>
      <c r="I297" s="293"/>
      <c r="J297" s="293"/>
      <c r="K297" s="293"/>
      <c r="L297" s="293"/>
      <c r="M297" s="293"/>
      <c r="N297" s="293"/>
      <c r="O297" s="293"/>
      <c r="P297" s="293"/>
      <c r="Q297" s="294"/>
      <c r="R297" s="294"/>
      <c r="S297" s="295"/>
      <c r="T297" s="295"/>
      <c r="U297" s="295"/>
      <c r="V297" s="295"/>
      <c r="W297" s="295"/>
      <c r="X297" s="293"/>
      <c r="Y297" s="295"/>
      <c r="Z297" s="295"/>
      <c r="AA297" s="294"/>
      <c r="AB297" s="292"/>
      <c r="AC297" s="27"/>
      <c r="AE297" s="29"/>
      <c r="AF297" s="27"/>
      <c r="AG297" s="28"/>
      <c r="AH297" s="28"/>
      <c r="AL297" s="28"/>
    </row>
    <row r="298" spans="1:42" ht="15" customHeight="1">
      <c r="A298" s="292"/>
      <c r="B298" s="292"/>
      <c r="C298" s="350" t="s">
        <v>0</v>
      </c>
      <c r="D298" s="292"/>
      <c r="E298" s="351" t="str">
        <f>+D300</f>
        <v>O</v>
      </c>
      <c r="F298" s="350" t="s">
        <v>581</v>
      </c>
      <c r="G298" s="292"/>
      <c r="H298" s="337"/>
      <c r="I298" s="293"/>
      <c r="J298" s="293"/>
      <c r="K298" s="293"/>
      <c r="L298" s="293"/>
      <c r="M298" s="293"/>
      <c r="N298" s="293"/>
      <c r="O298" s="293"/>
      <c r="P298" s="293"/>
      <c r="Q298" s="294"/>
      <c r="R298" s="294"/>
      <c r="S298" s="295"/>
      <c r="T298" s="295"/>
      <c r="U298" s="295"/>
      <c r="V298" s="295"/>
      <c r="W298" s="295"/>
      <c r="X298" s="293"/>
      <c r="Y298" s="295"/>
      <c r="Z298" s="295"/>
      <c r="AA298" s="294"/>
      <c r="AB298" s="292"/>
      <c r="AC298" s="27"/>
      <c r="AE298" s="29"/>
      <c r="AF298" s="27"/>
      <c r="AG298" s="28"/>
      <c r="AH298" s="28"/>
      <c r="AL298" s="28"/>
    </row>
    <row r="299" spans="1:42" ht="15" customHeight="1">
      <c r="A299" s="292"/>
      <c r="B299" s="292"/>
      <c r="C299" s="292"/>
      <c r="D299" s="292"/>
      <c r="E299" s="292"/>
      <c r="F299" s="292"/>
      <c r="G299" s="292"/>
      <c r="H299" s="337"/>
      <c r="I299" s="292"/>
      <c r="J299" s="292"/>
      <c r="K299" s="292"/>
      <c r="L299" s="293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E299" s="29"/>
      <c r="AF299" s="27"/>
      <c r="AI299" s="27"/>
      <c r="AJ299" s="27"/>
      <c r="AK299" s="27"/>
      <c r="AM299" s="27"/>
      <c r="AO299" s="27"/>
      <c r="AP299" s="27"/>
    </row>
    <row r="300" spans="1:42" ht="15" customHeight="1">
      <c r="A300" s="292"/>
      <c r="B300" s="292">
        <f>+'Ark1'!C1805</f>
        <v>2022</v>
      </c>
      <c r="C300" s="232">
        <f>+'Ark1'!L1805</f>
        <v>5</v>
      </c>
      <c r="D300" s="232" t="str">
        <f t="shared" ref="D300:D311" si="179">+D74</f>
        <v>O</v>
      </c>
      <c r="E300" s="232">
        <f>+'Ark1'!D1805</f>
        <v>1</v>
      </c>
      <c r="F300" s="232" t="str">
        <f t="shared" ref="F300:F311" si="180">+F285</f>
        <v>Jan</v>
      </c>
      <c r="G300" s="232">
        <f>+'Ark1'!Q1805</f>
        <v>47</v>
      </c>
      <c r="H300" s="335">
        <f>+'Ark1'!R1805</f>
        <v>304</v>
      </c>
      <c r="I300" s="234">
        <f>+IF(H300=0,"",'Ark1'!AG1805)</f>
        <v>29.895039671737496</v>
      </c>
      <c r="J300" s="234">
        <f>+IF(H300=0,"",'Ark1'!AH1805)</f>
        <v>0</v>
      </c>
      <c r="K300" s="234"/>
      <c r="L300" s="293"/>
      <c r="M300" s="234"/>
      <c r="N300" s="234"/>
      <c r="O300" s="234"/>
      <c r="P300" s="234">
        <f>+IF(H300=0,"",'Ark1'!T1805)</f>
        <v>4.9309210526315779</v>
      </c>
      <c r="Q300" s="233">
        <f>+IF(H300=0,"",'Ark1'!U1805)</f>
        <v>17.159605263157893</v>
      </c>
      <c r="R300" s="233">
        <f>+IF(H300=0,"",'Ark1'!V1805)</f>
        <v>0</v>
      </c>
      <c r="S300" s="235">
        <f>+IF(H300=0,"",'Ark1'!W1805)</f>
        <v>0</v>
      </c>
      <c r="T300" s="235">
        <f>+IF(H300=0,"",'Ark1'!X1805)</f>
        <v>65.789473684210506</v>
      </c>
      <c r="U300" s="235">
        <f>+IF(H300=0,"",'Ark1'!Y1805)</f>
        <v>16.118421052631579</v>
      </c>
      <c r="V300" s="235">
        <f>+IF(H300=0,"",'Ark1'!Z1805)</f>
        <v>6.3461369187523484</v>
      </c>
      <c r="W300" s="235">
        <f>+IF(H300=0,"",'Ark1'!Z1805)</f>
        <v>6.3461369187523484</v>
      </c>
      <c r="X300" s="234">
        <f>+IF(H300=0,"",'Ark1'!AC1805)</f>
        <v>0</v>
      </c>
      <c r="Y300" s="235">
        <f>+IF(H300=0,"",'Ark1'!AE1805)</f>
        <v>0</v>
      </c>
      <c r="Z300" s="235">
        <f t="shared" si="171"/>
        <v>3.4319210526315787</v>
      </c>
      <c r="AA300" s="233">
        <f t="shared" si="172"/>
        <v>0.15460526315789475</v>
      </c>
      <c r="AB300" s="292"/>
      <c r="AE300" s="29"/>
      <c r="AF300" s="27"/>
      <c r="AI300" s="27"/>
      <c r="AJ300" s="27"/>
      <c r="AK300" s="27"/>
      <c r="AM300" s="27"/>
      <c r="AO300" s="27"/>
      <c r="AP300" s="27"/>
    </row>
    <row r="301" spans="1:42" ht="15" customHeight="1">
      <c r="A301" s="292"/>
      <c r="B301" s="292">
        <f>+'Ark1'!C1806</f>
        <v>2022</v>
      </c>
      <c r="C301" s="232">
        <f>+'Ark1'!L1806</f>
        <v>5</v>
      </c>
      <c r="D301" s="232" t="str">
        <f t="shared" si="179"/>
        <v>O</v>
      </c>
      <c r="E301" s="232">
        <f>+'Ark1'!D1806</f>
        <v>2</v>
      </c>
      <c r="F301" s="232" t="str">
        <f t="shared" si="180"/>
        <v>Feb</v>
      </c>
      <c r="G301" s="232">
        <f>+'Ark1'!Q1806</f>
        <v>58</v>
      </c>
      <c r="H301" s="335">
        <f>+'Ark1'!R1806</f>
        <v>533</v>
      </c>
      <c r="I301" s="234">
        <f>+IF(H301=0,"",'Ark1'!AG1806)</f>
        <v>29.989578387178323</v>
      </c>
      <c r="J301" s="234">
        <f>+IF(H301=0,"",'Ark1'!AH1806)</f>
        <v>0.37523452157598502</v>
      </c>
      <c r="K301" s="234"/>
      <c r="L301" s="293"/>
      <c r="M301" s="234"/>
      <c r="N301" s="234"/>
      <c r="O301" s="234"/>
      <c r="P301" s="234">
        <f>+IF(H301=0,"",'Ark1'!T1806)</f>
        <v>4.8930581613508446</v>
      </c>
      <c r="Q301" s="233">
        <f>+IF(H301=0,"",'Ark1'!U1806)</f>
        <v>9.1242026266416474</v>
      </c>
      <c r="R301" s="233">
        <f>+IF(H301=0,"",'Ark1'!V1806)</f>
        <v>0</v>
      </c>
      <c r="S301" s="235">
        <f>+IF(H301=0,"",'Ark1'!W1806)</f>
        <v>0.18761726078799251</v>
      </c>
      <c r="T301" s="235">
        <f>+IF(H301=0,"",'Ark1'!X1806)</f>
        <v>15.196998123827388</v>
      </c>
      <c r="U301" s="235">
        <f>+IF(H301=0,"",'Ark1'!Y1806)</f>
        <v>6.191369606003752</v>
      </c>
      <c r="V301" s="235">
        <f>+IF(H301=0,"",'Ark1'!Z1806)</f>
        <v>6.7369911871233485</v>
      </c>
      <c r="W301" s="235">
        <f>+IF(H301=0,"",'Ark1'!Z1806)</f>
        <v>6.7369911871233485</v>
      </c>
      <c r="X301" s="234">
        <f>+IF(H301=0,"",'Ark1'!AC1806)</f>
        <v>0</v>
      </c>
      <c r="Y301" s="235">
        <f>+IF(H301=0,"",'Ark1'!AE1806)</f>
        <v>0</v>
      </c>
      <c r="Z301" s="235">
        <f t="shared" si="171"/>
        <v>1.8248405253283295</v>
      </c>
      <c r="AA301" s="233">
        <f t="shared" si="172"/>
        <v>0.10881801125703565</v>
      </c>
      <c r="AB301" s="292"/>
      <c r="AE301" s="29"/>
      <c r="AF301" s="27"/>
      <c r="AI301" s="27"/>
      <c r="AJ301" s="27"/>
      <c r="AK301" s="27"/>
      <c r="AM301" s="27"/>
    </row>
    <row r="302" spans="1:42" ht="15" customHeight="1">
      <c r="A302" s="292"/>
      <c r="B302" s="292">
        <f>+'Ark1'!C1807</f>
        <v>2022</v>
      </c>
      <c r="C302" s="232">
        <f>+'Ark1'!L1807</f>
        <v>5</v>
      </c>
      <c r="D302" s="232" t="str">
        <f t="shared" si="179"/>
        <v>O</v>
      </c>
      <c r="E302" s="232">
        <f>+'Ark1'!D1807</f>
        <v>3</v>
      </c>
      <c r="F302" s="232" t="str">
        <f t="shared" si="180"/>
        <v>Mar</v>
      </c>
      <c r="G302" s="232">
        <f>+'Ark1'!Q1807</f>
        <v>134</v>
      </c>
      <c r="H302" s="335">
        <f>+'Ark1'!R1807</f>
        <v>1571</v>
      </c>
      <c r="I302" s="234">
        <f>+IF(H302=0,"",'Ark1'!AG1807)</f>
        <v>32.785515320334284</v>
      </c>
      <c r="J302" s="234">
        <f>+IF(H302=0,"",'Ark1'!AH1807)</f>
        <v>0.38192234245703366</v>
      </c>
      <c r="K302" s="234"/>
      <c r="L302" s="293"/>
      <c r="M302" s="234"/>
      <c r="N302" s="234"/>
      <c r="O302" s="234"/>
      <c r="P302" s="234">
        <f>+IF(H302=0,"",'Ark1'!T1807)</f>
        <v>5.153405474220242</v>
      </c>
      <c r="Q302" s="233">
        <f>+IF(H302=0,"",'Ark1'!U1807)</f>
        <v>8.4660089115213299</v>
      </c>
      <c r="R302" s="233">
        <f>+IF(H302=0,"",'Ark1'!V1807)</f>
        <v>0</v>
      </c>
      <c r="S302" s="235">
        <f>+IF(H302=0,"",'Ark1'!W1807)</f>
        <v>0.12730744748567796</v>
      </c>
      <c r="T302" s="235">
        <f>+IF(H302=0,"",'Ark1'!X1807)</f>
        <v>13.430935709739019</v>
      </c>
      <c r="U302" s="235">
        <f>+IF(H302=0,"",'Ark1'!Y1807)</f>
        <v>4.9013367281985998</v>
      </c>
      <c r="V302" s="235">
        <f>+IF(H302=0,"",'Ark1'!Z1807)</f>
        <v>6.0863552706971138</v>
      </c>
      <c r="W302" s="235">
        <f>+IF(H302=0,"",'Ark1'!Z1807)</f>
        <v>6.0863552706971138</v>
      </c>
      <c r="X302" s="234">
        <f>+IF(H302=0,"",'Ark1'!AC1807)</f>
        <v>0</v>
      </c>
      <c r="Y302" s="235">
        <f>+IF(H302=0,"",'Ark1'!AE1807)</f>
        <v>0</v>
      </c>
      <c r="Z302" s="235">
        <f t="shared" si="171"/>
        <v>1.693201782304266</v>
      </c>
      <c r="AA302" s="233">
        <f t="shared" si="172"/>
        <v>8.5295989815404205E-2</v>
      </c>
      <c r="AB302" s="292"/>
      <c r="AE302" s="29"/>
      <c r="AF302" s="27"/>
      <c r="AI302" s="27"/>
      <c r="AJ302" s="27"/>
      <c r="AK302" s="27"/>
      <c r="AM302" s="27"/>
    </row>
    <row r="303" spans="1:42" ht="15" customHeight="1">
      <c r="A303" s="292"/>
      <c r="B303" s="292">
        <f>+'Ark1'!C1808</f>
        <v>2022</v>
      </c>
      <c r="C303" s="232">
        <f>+'Ark1'!L1808</f>
        <v>5</v>
      </c>
      <c r="D303" s="232" t="str">
        <f t="shared" si="179"/>
        <v>O</v>
      </c>
      <c r="E303" s="232">
        <f>+'Ark1'!D1808</f>
        <v>4</v>
      </c>
      <c r="F303" s="232" t="str">
        <f t="shared" si="180"/>
        <v>Apr</v>
      </c>
      <c r="G303" s="232">
        <f>+'Ark1'!Q1808</f>
        <v>112</v>
      </c>
      <c r="H303" s="335">
        <f>+'Ark1'!R1808</f>
        <v>1496</v>
      </c>
      <c r="I303" s="234">
        <f>+IF(H303=0,"",'Ark1'!AG1808)</f>
        <v>34.136486334495551</v>
      </c>
      <c r="J303" s="234">
        <f>+IF(H303=0,"",'Ark1'!AH1808)</f>
        <v>0</v>
      </c>
      <c r="K303" s="234"/>
      <c r="L303" s="293"/>
      <c r="M303" s="234"/>
      <c r="N303" s="234"/>
      <c r="O303" s="234"/>
      <c r="P303" s="234">
        <f>+IF(H303=0,"",'Ark1'!T1808)</f>
        <v>4.7774064171122994</v>
      </c>
      <c r="Q303" s="233">
        <f>+IF(H303=0,"",'Ark1'!U1808)</f>
        <v>8.1151737967914404</v>
      </c>
      <c r="R303" s="233">
        <f>+IF(H303=0,"",'Ark1'!V1808)</f>
        <v>0</v>
      </c>
      <c r="S303" s="235">
        <f>+IF(H303=0,"",'Ark1'!W1808)</f>
        <v>6.684491978609626E-2</v>
      </c>
      <c r="T303" s="235">
        <f>+IF(H303=0,"",'Ark1'!X1808)</f>
        <v>10.628342245989304</v>
      </c>
      <c r="U303" s="235">
        <f>+IF(H303=0,"",'Ark1'!Y1808)</f>
        <v>4.1443850267379672</v>
      </c>
      <c r="V303" s="235">
        <f>+IF(H303=0,"",'Ark1'!Z1808)</f>
        <v>5.3377743736423042</v>
      </c>
      <c r="W303" s="235">
        <f>+IF(H303=0,"",'Ark1'!Z1808)</f>
        <v>5.3377743736423042</v>
      </c>
      <c r="X303" s="234">
        <f>+IF(H303=0,"",'Ark1'!AC1808)</f>
        <v>0</v>
      </c>
      <c r="Y303" s="235">
        <f>+IF(H303=0,"",'Ark1'!AE1808)</f>
        <v>0</v>
      </c>
      <c r="Z303" s="235">
        <f t="shared" si="171"/>
        <v>1.6230347593582881</v>
      </c>
      <c r="AA303" s="233">
        <f t="shared" si="172"/>
        <v>7.4866310160427801E-2</v>
      </c>
      <c r="AB303" s="292"/>
      <c r="AE303" s="29"/>
      <c r="AF303" s="27"/>
      <c r="AI303" s="27"/>
      <c r="AJ303" s="27"/>
      <c r="AK303" s="27"/>
      <c r="AM303" s="27"/>
    </row>
    <row r="304" spans="1:42" ht="15" customHeight="1">
      <c r="A304" s="292"/>
      <c r="B304" s="292">
        <f>+'Ark1'!C1809</f>
        <v>2022</v>
      </c>
      <c r="C304" s="232">
        <f>+'Ark1'!L1809</f>
        <v>5</v>
      </c>
      <c r="D304" s="232" t="str">
        <f t="shared" si="179"/>
        <v>O</v>
      </c>
      <c r="E304" s="232">
        <f>+'Ark1'!D1809</f>
        <v>5</v>
      </c>
      <c r="F304" s="232" t="str">
        <f t="shared" si="180"/>
        <v>Mai</v>
      </c>
      <c r="G304" s="232">
        <f>+'Ark1'!Q1809</f>
        <v>84</v>
      </c>
      <c r="H304" s="335">
        <f>+'Ark1'!R1809</f>
        <v>627</v>
      </c>
      <c r="I304" s="234">
        <f>+IF(H304=0,"",'Ark1'!AG1809)</f>
        <v>27.893578939518221</v>
      </c>
      <c r="J304" s="234">
        <f>+IF(H304=0,"",'Ark1'!AH1809)</f>
        <v>0</v>
      </c>
      <c r="K304" s="234"/>
      <c r="L304" s="293"/>
      <c r="M304" s="234"/>
      <c r="N304" s="234"/>
      <c r="O304" s="234"/>
      <c r="P304" s="234">
        <f>+IF(H304=0,"",'Ark1'!T1809)</f>
        <v>4.6698564593301448</v>
      </c>
      <c r="Q304" s="233">
        <f>+IF(H304=0,"",'Ark1'!U1809)</f>
        <v>9.5444976076555008</v>
      </c>
      <c r="R304" s="233">
        <f>+IF(H304=0,"",'Ark1'!V1809)</f>
        <v>0</v>
      </c>
      <c r="S304" s="235">
        <f>+IF(H304=0,"",'Ark1'!W1809)</f>
        <v>0</v>
      </c>
      <c r="T304" s="235">
        <f>+IF(H304=0,"",'Ark1'!X1809)</f>
        <v>16.267942583732061</v>
      </c>
      <c r="U304" s="235">
        <f>+IF(H304=0,"",'Ark1'!Y1809)</f>
        <v>5.9011164274322176</v>
      </c>
      <c r="V304" s="235">
        <f>+IF(H304=0,"",'Ark1'!Z1809)</f>
        <v>6.1381112011446977</v>
      </c>
      <c r="W304" s="235">
        <f>+IF(H304=0,"",'Ark1'!Z1809)</f>
        <v>6.1381112011446977</v>
      </c>
      <c r="X304" s="234">
        <f>+IF(H304=0,"",'Ark1'!AC1809)</f>
        <v>0</v>
      </c>
      <c r="Y304" s="235">
        <f>+IF(H304=0,"",'Ark1'!AE1809)</f>
        <v>0</v>
      </c>
      <c r="Z304" s="235">
        <f t="shared" si="171"/>
        <v>1.9088995215311002</v>
      </c>
      <c r="AA304" s="233">
        <f t="shared" si="172"/>
        <v>0.13397129186602871</v>
      </c>
      <c r="AB304" s="292"/>
      <c r="AE304" s="29"/>
      <c r="AF304" s="27"/>
      <c r="AI304" s="27"/>
      <c r="AJ304" s="27"/>
      <c r="AK304" s="27"/>
      <c r="AM304" s="27"/>
    </row>
    <row r="305" spans="1:42" ht="15" customHeight="1">
      <c r="A305" s="292"/>
      <c r="B305" s="292">
        <f>+'Ark1'!C1810</f>
        <v>2022</v>
      </c>
      <c r="C305" s="232">
        <f>+'Ark1'!L1810</f>
        <v>5</v>
      </c>
      <c r="D305" s="232" t="str">
        <f t="shared" si="179"/>
        <v>O</v>
      </c>
      <c r="E305" s="232">
        <f>+'Ark1'!D1810</f>
        <v>6</v>
      </c>
      <c r="F305" s="232" t="str">
        <f t="shared" si="180"/>
        <v>Jun</v>
      </c>
      <c r="G305" s="232">
        <f>+'Ark1'!Q1810</f>
        <v>94</v>
      </c>
      <c r="H305" s="335">
        <f>+'Ark1'!R1810</f>
        <v>547</v>
      </c>
      <c r="I305" s="234">
        <f>+IF(H305=0,"",'Ark1'!AG1810)</f>
        <v>29.510499788188714</v>
      </c>
      <c r="J305" s="234">
        <f>+IF(H305=0,"",'Ark1'!AH1810)</f>
        <v>2.0109689213893969</v>
      </c>
      <c r="K305" s="234"/>
      <c r="L305" s="293"/>
      <c r="M305" s="234"/>
      <c r="N305" s="234"/>
      <c r="O305" s="234"/>
      <c r="P305" s="234">
        <f>+IF(H305=0,"",'Ark1'!T1810)</f>
        <v>4.7568555758683715</v>
      </c>
      <c r="Q305" s="233">
        <f>+IF(H305=0,"",'Ark1'!U1810)</f>
        <v>12.480621572212062</v>
      </c>
      <c r="R305" s="233">
        <f>+IF(H305=0,"",'Ark1'!V1810)</f>
        <v>0</v>
      </c>
      <c r="S305" s="235">
        <f>+IF(H305=0,"",'Ark1'!W1810)</f>
        <v>0.54844606946983565</v>
      </c>
      <c r="T305" s="235">
        <f>+IF(H305=0,"",'Ark1'!X1810)</f>
        <v>29.067641681901272</v>
      </c>
      <c r="U305" s="235">
        <f>+IF(H305=0,"",'Ark1'!Y1810)</f>
        <v>9.8720292504570377</v>
      </c>
      <c r="V305" s="235">
        <f>+IF(H305=0,"",'Ark1'!Z1810)</f>
        <v>6.7234853453782737</v>
      </c>
      <c r="W305" s="235">
        <f>+IF(H305=0,"",'Ark1'!Z1810)</f>
        <v>6.7234853453782737</v>
      </c>
      <c r="X305" s="234">
        <f>+IF(H305=0,"",'Ark1'!AC1810)</f>
        <v>0</v>
      </c>
      <c r="Y305" s="235">
        <f>+IF(H305=0,"",'Ark1'!AE1810)</f>
        <v>0</v>
      </c>
      <c r="Z305" s="235">
        <f t="shared" si="171"/>
        <v>2.4961243144424126</v>
      </c>
      <c r="AA305" s="233">
        <f t="shared" si="172"/>
        <v>0.17184643510054845</v>
      </c>
      <c r="AB305" s="292"/>
      <c r="AE305" s="29"/>
      <c r="AF305" s="27"/>
      <c r="AI305" s="27"/>
      <c r="AJ305" s="27"/>
      <c r="AK305" s="27"/>
      <c r="AM305" s="27"/>
    </row>
    <row r="306" spans="1:42" ht="15" customHeight="1">
      <c r="A306" s="292"/>
      <c r="B306" s="292">
        <f>+'Ark1'!C1811</f>
        <v>2022</v>
      </c>
      <c r="C306" s="232">
        <f>+'Ark1'!L1811</f>
        <v>5</v>
      </c>
      <c r="D306" s="232" t="str">
        <f t="shared" si="179"/>
        <v>O</v>
      </c>
      <c r="E306" s="232">
        <f>+'Ark1'!D1811</f>
        <v>7</v>
      </c>
      <c r="F306" s="232" t="str">
        <f t="shared" si="180"/>
        <v>Jul</v>
      </c>
      <c r="G306" s="232">
        <f>+'Ark1'!Q1811</f>
        <v>19</v>
      </c>
      <c r="H306" s="335">
        <f>+'Ark1'!R1811</f>
        <v>81</v>
      </c>
      <c r="I306" s="234">
        <f>+IF(H306=0,"",'Ark1'!AG1811)</f>
        <v>33.86401535412012</v>
      </c>
      <c r="J306" s="234">
        <f>+IF(H306=0,"",'Ark1'!AH1811)</f>
        <v>0</v>
      </c>
      <c r="K306" s="234"/>
      <c r="L306" s="293"/>
      <c r="M306" s="234"/>
      <c r="N306" s="234"/>
      <c r="O306" s="234"/>
      <c r="P306" s="234">
        <f>+IF(H306=0,"",'Ark1'!T1811)</f>
        <v>4.4814814814814827</v>
      </c>
      <c r="Q306" s="233">
        <f>+IF(H306=0,"",'Ark1'!U1811)</f>
        <v>13.287654320987656</v>
      </c>
      <c r="R306" s="233">
        <f>+IF(H306=0,"",'Ark1'!V1811)</f>
        <v>0</v>
      </c>
      <c r="S306" s="235">
        <f>+IF(H306=0,"",'Ark1'!W1811)</f>
        <v>0</v>
      </c>
      <c r="T306" s="235">
        <f>+IF(H306=0,"",'Ark1'!X1811)</f>
        <v>33.333333333333343</v>
      </c>
      <c r="U306" s="235">
        <f>+IF(H306=0,"",'Ark1'!Y1811)</f>
        <v>12.345679012345681</v>
      </c>
      <c r="V306" s="235">
        <f>+IF(H306=0,"",'Ark1'!Z1811)</f>
        <v>7.0543460505913487</v>
      </c>
      <c r="W306" s="235">
        <f>+IF(H306=0,"",'Ark1'!Z1811)</f>
        <v>7.0543460505913487</v>
      </c>
      <c r="X306" s="234">
        <f>+IF(H306=0,"",'Ark1'!AC1811)</f>
        <v>0</v>
      </c>
      <c r="Y306" s="235">
        <f>+IF(H306=0,"",'Ark1'!AE1811)</f>
        <v>0</v>
      </c>
      <c r="Z306" s="235">
        <f t="shared" si="171"/>
        <v>2.6575308641975313</v>
      </c>
      <c r="AA306" s="233">
        <f t="shared" si="172"/>
        <v>0.23456790123456789</v>
      </c>
      <c r="AB306" s="292"/>
      <c r="AE306" s="29"/>
      <c r="AF306" s="27"/>
      <c r="AI306" s="27"/>
      <c r="AJ306" s="27"/>
      <c r="AK306" s="27"/>
      <c r="AM306" s="27"/>
    </row>
    <row r="307" spans="1:42" ht="15" customHeight="1">
      <c r="A307" s="292"/>
      <c r="B307" s="292">
        <f>+'Ark1'!C1812</f>
        <v>2022</v>
      </c>
      <c r="C307" s="232">
        <f>+'Ark1'!L1812</f>
        <v>5</v>
      </c>
      <c r="D307" s="232" t="str">
        <f t="shared" si="179"/>
        <v>O</v>
      </c>
      <c r="E307" s="232">
        <f>+'Ark1'!D1812</f>
        <v>8</v>
      </c>
      <c r="F307" s="232" t="str">
        <f t="shared" si="180"/>
        <v>Aug</v>
      </c>
      <c r="G307" s="232">
        <f>+'Ark1'!Q1812</f>
        <v>87</v>
      </c>
      <c r="H307" s="335">
        <f>+'Ark1'!R1812</f>
        <v>534</v>
      </c>
      <c r="I307" s="234">
        <f>+IF(H307=0,"",'Ark1'!AG1812)</f>
        <v>30.761271776470696</v>
      </c>
      <c r="J307" s="234">
        <f>+IF(H307=0,"",'Ark1'!AH1812)</f>
        <v>1.1235955056179776</v>
      </c>
      <c r="K307" s="234"/>
      <c r="L307" s="293"/>
      <c r="M307" s="234"/>
      <c r="N307" s="234"/>
      <c r="O307" s="234"/>
      <c r="P307" s="234">
        <f>+IF(H307=0,"",'Ark1'!T1812)</f>
        <v>3.9925093632958801</v>
      </c>
      <c r="Q307" s="233">
        <f>+IF(H307=0,"",'Ark1'!U1812)</f>
        <v>11.30205992509363</v>
      </c>
      <c r="R307" s="233">
        <f>+IF(H307=0,"",'Ark1'!V1812)</f>
        <v>0</v>
      </c>
      <c r="S307" s="235">
        <f>+IF(H307=0,"",'Ark1'!W1812)</f>
        <v>0</v>
      </c>
      <c r="T307" s="235">
        <f>+IF(H307=0,"",'Ark1'!X1812)</f>
        <v>12.172284644194763</v>
      </c>
      <c r="U307" s="235">
        <f>+IF(H307=0,"",'Ark1'!Y1812)</f>
        <v>2.9962546816479403</v>
      </c>
      <c r="V307" s="235">
        <f>+IF(H307=0,"",'Ark1'!Z1812)</f>
        <v>5.0031540116035584</v>
      </c>
      <c r="W307" s="235">
        <f>+IF(H307=0,"",'Ark1'!Z1812)</f>
        <v>5.0031540116035584</v>
      </c>
      <c r="X307" s="234">
        <f>+IF(H307=0,"",'Ark1'!AC1812)</f>
        <v>0</v>
      </c>
      <c r="Y307" s="235">
        <f>+IF(H307=0,"",'Ark1'!AE1812)</f>
        <v>0</v>
      </c>
      <c r="Z307" s="235">
        <f t="shared" si="171"/>
        <v>2.2604119850187261</v>
      </c>
      <c r="AA307" s="233">
        <f t="shared" si="172"/>
        <v>0.16292134831460675</v>
      </c>
      <c r="AB307" s="292"/>
      <c r="AE307" s="29"/>
      <c r="AF307" s="27"/>
      <c r="AI307" s="27"/>
      <c r="AJ307" s="27"/>
      <c r="AK307" s="27"/>
      <c r="AM307" s="27"/>
    </row>
    <row r="308" spans="1:42" ht="15" customHeight="1">
      <c r="A308" s="292"/>
      <c r="B308" s="292">
        <f>+'Ark1'!C1813</f>
        <v>2022</v>
      </c>
      <c r="C308" s="232">
        <f>+'Ark1'!L1813</f>
        <v>5</v>
      </c>
      <c r="D308" s="232" t="str">
        <f t="shared" si="179"/>
        <v>O</v>
      </c>
      <c r="E308" s="232">
        <f>+'Ark1'!D1813</f>
        <v>9</v>
      </c>
      <c r="F308" s="232" t="str">
        <f t="shared" si="180"/>
        <v>Sep</v>
      </c>
      <c r="G308" s="232">
        <f>+'Ark1'!Q1813</f>
        <v>110</v>
      </c>
      <c r="H308" s="335">
        <f>+'Ark1'!R1813</f>
        <v>614</v>
      </c>
      <c r="I308" s="234">
        <f>+IF(H308=0,"",'Ark1'!AG1813)</f>
        <v>26.484245791103024</v>
      </c>
      <c r="J308" s="234">
        <f>+IF(H308=0,"",'Ark1'!AH1813)</f>
        <v>3.2573289902280118</v>
      </c>
      <c r="K308" s="234"/>
      <c r="L308" s="293"/>
      <c r="M308" s="234"/>
      <c r="N308" s="234"/>
      <c r="O308" s="234"/>
      <c r="P308" s="234">
        <f>+IF(H308=0,"",'Ark1'!T1813)</f>
        <v>4.3941368078175884</v>
      </c>
      <c r="Q308" s="233">
        <f>+IF(H308=0,"",'Ark1'!U1813)</f>
        <v>12.205700325732902</v>
      </c>
      <c r="R308" s="233">
        <f>+IF(H308=0,"",'Ark1'!V1813)</f>
        <v>0</v>
      </c>
      <c r="S308" s="235">
        <f>+IF(H308=0,"",'Ark1'!W1813)</f>
        <v>0.32573289902280123</v>
      </c>
      <c r="T308" s="235">
        <f>+IF(H308=0,"",'Ark1'!X1813)</f>
        <v>21.335504885993483</v>
      </c>
      <c r="U308" s="235">
        <f>+IF(H308=0,"",'Ark1'!Y1813)</f>
        <v>4.885993485342019</v>
      </c>
      <c r="V308" s="235">
        <f>+IF(H308=0,"",'Ark1'!Z1813)</f>
        <v>5.0892826729489924</v>
      </c>
      <c r="W308" s="235">
        <f>+IF(H308=0,"",'Ark1'!Z1813)</f>
        <v>5.0892826729489924</v>
      </c>
      <c r="X308" s="234">
        <f>+IF(H308=0,"",'Ark1'!AC1813)</f>
        <v>0</v>
      </c>
      <c r="Y308" s="235">
        <f>+IF(H308=0,"",'Ark1'!AE1813)</f>
        <v>0</v>
      </c>
      <c r="Z308" s="235">
        <f t="shared" si="171"/>
        <v>2.4411400651465804</v>
      </c>
      <c r="AA308" s="233">
        <f t="shared" si="172"/>
        <v>0.17915309446254071</v>
      </c>
      <c r="AB308" s="292"/>
      <c r="AE308" s="29"/>
      <c r="AF308" s="27"/>
      <c r="AI308" s="27"/>
      <c r="AJ308" s="27"/>
      <c r="AK308" s="27"/>
      <c r="AM308" s="27"/>
    </row>
    <row r="309" spans="1:42" ht="15" customHeight="1">
      <c r="A309" s="292"/>
      <c r="B309" s="292">
        <f>+'Ark1'!C1814</f>
        <v>2022</v>
      </c>
      <c r="C309" s="232">
        <f>+'Ark1'!L1814</f>
        <v>5</v>
      </c>
      <c r="D309" s="232" t="str">
        <f t="shared" si="179"/>
        <v>O</v>
      </c>
      <c r="E309" s="232">
        <f>+'Ark1'!D1814</f>
        <v>10</v>
      </c>
      <c r="F309" s="232" t="str">
        <f t="shared" si="180"/>
        <v>Okt</v>
      </c>
      <c r="G309" s="232">
        <f>+'Ark1'!Q1814</f>
        <v>226</v>
      </c>
      <c r="H309" s="335">
        <f>+'Ark1'!R1814</f>
        <v>1147</v>
      </c>
      <c r="I309" s="234">
        <f>+IF(H309=0,"",'Ark1'!AG1814)</f>
        <v>25.678888330822016</v>
      </c>
      <c r="J309" s="234">
        <f>+IF(H309=0,"",'Ark1'!AH1814)</f>
        <v>1.5693112467306016</v>
      </c>
      <c r="K309" s="234"/>
      <c r="L309" s="293"/>
      <c r="M309" s="234"/>
      <c r="N309" s="234"/>
      <c r="O309" s="234"/>
      <c r="P309" s="234">
        <f>+IF(H309=0,"",'Ark1'!T1814)</f>
        <v>4.8012205754141242</v>
      </c>
      <c r="Q309" s="233">
        <f>+IF(H309=0,"",'Ark1'!U1814)</f>
        <v>14.709503051438524</v>
      </c>
      <c r="R309" s="233">
        <f>+IF(H309=0,"",'Ark1'!V1814)</f>
        <v>0</v>
      </c>
      <c r="S309" s="235">
        <f>+IF(H309=0,"",'Ark1'!W1814)</f>
        <v>0.3487358326068003</v>
      </c>
      <c r="T309" s="235">
        <f>+IF(H309=0,"",'Ark1'!X1814)</f>
        <v>40.366172624237151</v>
      </c>
      <c r="U309" s="235">
        <f>+IF(H309=0,"",'Ark1'!Y1814)</f>
        <v>11.15954664341761</v>
      </c>
      <c r="V309" s="235">
        <f>+IF(H309=0,"",'Ark1'!Z1814)</f>
        <v>6.7358807361003601</v>
      </c>
      <c r="W309" s="235">
        <f>+IF(H309=0,"",'Ark1'!Z1814)</f>
        <v>6.7358807361003601</v>
      </c>
      <c r="X309" s="234">
        <f>+IF(H309=0,"",'Ark1'!AC1814)</f>
        <v>0</v>
      </c>
      <c r="Y309" s="235">
        <f>+IF(H309=0,"",'Ark1'!AE1814)</f>
        <v>0</v>
      </c>
      <c r="Z309" s="235">
        <f t="shared" si="171"/>
        <v>2.9419006102877048</v>
      </c>
      <c r="AA309" s="233">
        <f t="shared" si="172"/>
        <v>0.19703574542284219</v>
      </c>
      <c r="AB309" s="292"/>
      <c r="AE309" s="29"/>
      <c r="AF309" s="27"/>
      <c r="AI309" s="27"/>
      <c r="AJ309" s="27"/>
      <c r="AK309" s="27"/>
      <c r="AM309" s="27"/>
    </row>
    <row r="310" spans="1:42" ht="15" customHeight="1">
      <c r="A310" s="292"/>
      <c r="B310" s="292">
        <f>+'Ark1'!C1815</f>
        <v>2022</v>
      </c>
      <c r="C310" s="232">
        <f>+'Ark1'!L1815</f>
        <v>5</v>
      </c>
      <c r="D310" s="232" t="str">
        <f t="shared" si="179"/>
        <v>O</v>
      </c>
      <c r="E310" s="232">
        <f>+'Ark1'!D1815</f>
        <v>11</v>
      </c>
      <c r="F310" s="232" t="str">
        <f t="shared" si="180"/>
        <v>Nov</v>
      </c>
      <c r="G310" s="232">
        <f>+'Ark1'!Q1815</f>
        <v>149</v>
      </c>
      <c r="H310" s="335">
        <f>+'Ark1'!R1815</f>
        <v>842</v>
      </c>
      <c r="I310" s="234">
        <f>+IF(H310=0,"",'Ark1'!AG1815)</f>
        <v>30.603862921547638</v>
      </c>
      <c r="J310" s="234">
        <f>+IF(H310=0,"",'Ark1'!AH1815)</f>
        <v>1.0688836104513069</v>
      </c>
      <c r="K310" s="234"/>
      <c r="L310" s="293"/>
      <c r="M310" s="234"/>
      <c r="N310" s="234"/>
      <c r="O310" s="234"/>
      <c r="P310" s="234">
        <f>+IF(H310=0,"",'Ark1'!T1815)</f>
        <v>4.8159144893111643</v>
      </c>
      <c r="Q310" s="233">
        <f>+IF(H310=0,"",'Ark1'!U1815)</f>
        <v>15.982304038004761</v>
      </c>
      <c r="R310" s="233">
        <f>+IF(H310=0,"",'Ark1'!V1815)</f>
        <v>0</v>
      </c>
      <c r="S310" s="235">
        <f>+IF(H310=0,"",'Ark1'!W1815)</f>
        <v>0.71258907363420443</v>
      </c>
      <c r="T310" s="235">
        <f>+IF(H310=0,"",'Ark1'!X1815)</f>
        <v>50.593824228028495</v>
      </c>
      <c r="U310" s="235">
        <f>+IF(H310=0,"",'Ark1'!Y1815)</f>
        <v>9.6199524940617582</v>
      </c>
      <c r="V310" s="235">
        <f>+IF(H310=0,"",'Ark1'!Z1815)</f>
        <v>5.7006361200829083</v>
      </c>
      <c r="W310" s="235">
        <f>+IF(H310=0,"",'Ark1'!Z1815)</f>
        <v>5.7006361200829083</v>
      </c>
      <c r="X310" s="234">
        <f>+IF(H310=0,"",'Ark1'!AC1815)</f>
        <v>0</v>
      </c>
      <c r="Y310" s="235">
        <f>+IF(H310=0,"",'Ark1'!AE1815)</f>
        <v>0</v>
      </c>
      <c r="Z310" s="235">
        <f t="shared" si="171"/>
        <v>3.1964608076009524</v>
      </c>
      <c r="AA310" s="233">
        <f t="shared" si="172"/>
        <v>0.17695961995249407</v>
      </c>
      <c r="AB310" s="292"/>
      <c r="AE310" s="29"/>
      <c r="AF310" s="27"/>
      <c r="AI310" s="27"/>
      <c r="AJ310" s="27"/>
      <c r="AK310" s="27"/>
      <c r="AM310" s="27"/>
    </row>
    <row r="311" spans="1:42" ht="15" customHeight="1">
      <c r="A311" s="292"/>
      <c r="B311" s="292">
        <f>+'Ark1'!C1816</f>
        <v>2022</v>
      </c>
      <c r="C311" s="232">
        <f>+'Ark1'!L1816</f>
        <v>5</v>
      </c>
      <c r="D311" s="232" t="str">
        <f t="shared" si="179"/>
        <v>O</v>
      </c>
      <c r="E311" s="232">
        <f>+'Ark1'!D1816</f>
        <v>12</v>
      </c>
      <c r="F311" s="232" t="str">
        <f t="shared" si="180"/>
        <v>Des</v>
      </c>
      <c r="G311" s="232">
        <f>+'Ark1'!Q1816</f>
        <v>54</v>
      </c>
      <c r="H311" s="335">
        <f>+'Ark1'!R1816</f>
        <v>245</v>
      </c>
      <c r="I311" s="234">
        <f>+IF(H311=0,"",'Ark1'!AG1816)</f>
        <v>32.835132093497755</v>
      </c>
      <c r="J311" s="234">
        <f>+IF(H311=0,"",'Ark1'!AH1816)</f>
        <v>0.81632653061224492</v>
      </c>
      <c r="K311" s="234"/>
      <c r="L311" s="293"/>
      <c r="M311" s="234"/>
      <c r="N311" s="234"/>
      <c r="O311" s="234"/>
      <c r="P311" s="234">
        <f>+IF(H311=0,"",'Ark1'!T1816)</f>
        <v>4.7551020408163263</v>
      </c>
      <c r="Q311" s="233">
        <f>+IF(H311=0,"",'Ark1'!U1816)</f>
        <v>16.553061224489795</v>
      </c>
      <c r="R311" s="233">
        <f>+IF(H311=0,"",'Ark1'!V1816)</f>
        <v>0</v>
      </c>
      <c r="S311" s="235">
        <f>+IF(H311=0,"",'Ark1'!W1816)</f>
        <v>0</v>
      </c>
      <c r="T311" s="235">
        <f>+IF(H311=0,"",'Ark1'!X1816)</f>
        <v>57.142857142857153</v>
      </c>
      <c r="U311" s="235">
        <f>+IF(H311=0,"",'Ark1'!Y1816)</f>
        <v>12.244897959183673</v>
      </c>
      <c r="V311" s="235">
        <f>+IF(H311=0,"",'Ark1'!Z1816)</f>
        <v>6.1170254889926863</v>
      </c>
      <c r="W311" s="235">
        <f>+IF(H311=0,"",'Ark1'!Z1816)</f>
        <v>6.1170254889926863</v>
      </c>
      <c r="X311" s="234">
        <f>+IF(H311=0,"",'Ark1'!AC1816)</f>
        <v>0</v>
      </c>
      <c r="Y311" s="235">
        <f>+IF(H311=0,"",'Ark1'!AE1816)</f>
        <v>0</v>
      </c>
      <c r="Z311" s="235">
        <f t="shared" si="171"/>
        <v>3.3106122448979591</v>
      </c>
      <c r="AA311" s="233">
        <f t="shared" si="172"/>
        <v>0.22040816326530613</v>
      </c>
      <c r="AB311" s="292"/>
      <c r="AE311" s="29"/>
      <c r="AF311" s="27"/>
      <c r="AI311" s="27"/>
      <c r="AJ311" s="27"/>
      <c r="AK311" s="27"/>
      <c r="AM311" s="27"/>
    </row>
    <row r="312" spans="1:42" ht="15" customHeight="1">
      <c r="A312" s="292"/>
      <c r="B312" s="292"/>
      <c r="C312" s="292"/>
      <c r="D312" s="292"/>
      <c r="E312" s="292"/>
      <c r="F312" s="292"/>
      <c r="G312" s="292"/>
      <c r="H312" s="337"/>
      <c r="I312" s="293"/>
      <c r="J312" s="293"/>
      <c r="K312" s="293"/>
      <c r="L312" s="293"/>
      <c r="M312" s="293"/>
      <c r="N312" s="293"/>
      <c r="O312" s="293"/>
      <c r="P312" s="293"/>
      <c r="Q312" s="294"/>
      <c r="R312" s="294"/>
      <c r="S312" s="295"/>
      <c r="T312" s="295"/>
      <c r="U312" s="295"/>
      <c r="V312" s="295"/>
      <c r="W312" s="295"/>
      <c r="X312" s="293"/>
      <c r="Y312" s="295"/>
      <c r="Z312" s="295"/>
      <c r="AA312" s="294"/>
      <c r="AB312" s="292"/>
      <c r="AC312" s="27"/>
      <c r="AE312" s="29"/>
      <c r="AF312" s="27"/>
      <c r="AG312" s="28"/>
      <c r="AH312" s="28"/>
      <c r="AL312" s="28"/>
    </row>
    <row r="313" spans="1:42" ht="15" customHeight="1">
      <c r="A313" s="292"/>
      <c r="B313" s="292"/>
      <c r="C313" s="350" t="s">
        <v>0</v>
      </c>
      <c r="D313" s="292"/>
      <c r="E313" s="351" t="str">
        <f>+D315</f>
        <v>O+</v>
      </c>
      <c r="F313" s="350" t="s">
        <v>581</v>
      </c>
      <c r="G313" s="292"/>
      <c r="H313" s="337"/>
      <c r="I313" s="293"/>
      <c r="J313" s="293"/>
      <c r="K313" s="293"/>
      <c r="L313" s="293"/>
      <c r="M313" s="293"/>
      <c r="N313" s="293"/>
      <c r="O313" s="293"/>
      <c r="P313" s="293"/>
      <c r="Q313" s="294"/>
      <c r="R313" s="294"/>
      <c r="S313" s="295"/>
      <c r="T313" s="295"/>
      <c r="U313" s="295"/>
      <c r="V313" s="295"/>
      <c r="W313" s="295"/>
      <c r="X313" s="293"/>
      <c r="Y313" s="295"/>
      <c r="Z313" s="295"/>
      <c r="AA313" s="294"/>
      <c r="AB313" s="292"/>
      <c r="AC313" s="27"/>
      <c r="AE313" s="29"/>
      <c r="AF313" s="27"/>
      <c r="AG313" s="28"/>
      <c r="AH313" s="28"/>
      <c r="AL313" s="28"/>
    </row>
    <row r="314" spans="1:42" ht="15" customHeight="1">
      <c r="A314" s="292"/>
      <c r="B314" s="292"/>
      <c r="C314" s="292"/>
      <c r="D314" s="292"/>
      <c r="E314" s="292"/>
      <c r="F314" s="292"/>
      <c r="G314" s="292"/>
      <c r="H314" s="337"/>
      <c r="I314" s="292"/>
      <c r="J314" s="292"/>
      <c r="K314" s="292"/>
      <c r="L314" s="293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E314" s="29"/>
      <c r="AF314" s="27"/>
      <c r="AI314" s="27"/>
      <c r="AJ314" s="27"/>
      <c r="AK314" s="27"/>
      <c r="AM314" s="27"/>
      <c r="AN314" s="237"/>
      <c r="AO314" s="27"/>
      <c r="AP314" s="27"/>
    </row>
    <row r="315" spans="1:42" ht="15" customHeight="1">
      <c r="A315" s="292"/>
      <c r="B315" s="292">
        <f>+'Ark1'!C1817</f>
        <v>2022</v>
      </c>
      <c r="C315" s="232">
        <f>+'Ark1'!L1817</f>
        <v>6</v>
      </c>
      <c r="D315" s="232" t="str">
        <f t="shared" ref="D315:D326" si="181">+D89</f>
        <v>O+</v>
      </c>
      <c r="E315" s="232">
        <f>+'Ark1'!D1817</f>
        <v>1</v>
      </c>
      <c r="F315" s="232" t="str">
        <f>+F295</f>
        <v>Nov</v>
      </c>
      <c r="G315" s="232">
        <f>+'Ark1'!Q1817</f>
        <v>54</v>
      </c>
      <c r="H315" s="335">
        <f>+'Ark1'!R1817</f>
        <v>341</v>
      </c>
      <c r="I315" s="234">
        <f>+IF(H315=0,"",'Ark1'!AG1817)</f>
        <v>40.68265761958115</v>
      </c>
      <c r="J315" s="234">
        <f>+IF(H315=0,"",'Ark1'!AH1817)</f>
        <v>0</v>
      </c>
      <c r="K315" s="234"/>
      <c r="L315" s="293"/>
      <c r="M315" s="234"/>
      <c r="N315" s="234"/>
      <c r="O315" s="234"/>
      <c r="P315" s="234">
        <f>+IF(H315=0,"",'Ark1'!T1817)</f>
        <v>5.8797653958944283</v>
      </c>
      <c r="Q315" s="233">
        <f>+IF(H315=0,"",'Ark1'!U1817)</f>
        <v>20.817888563049859</v>
      </c>
      <c r="R315" s="233">
        <f>+IF(H315=0,"",'Ark1'!V1817)</f>
        <v>7.9178885630498526</v>
      </c>
      <c r="S315" s="235">
        <f>+IF(H315=0,"",'Ark1'!W1817)</f>
        <v>2.0527859237536656</v>
      </c>
      <c r="T315" s="235">
        <f>+IF(H315=0,"",'Ark1'!X1817)</f>
        <v>78.005865102639291</v>
      </c>
      <c r="U315" s="235">
        <f>+IF(H315=0,"",'Ark1'!Y1817)</f>
        <v>40.175953079178882</v>
      </c>
      <c r="V315" s="235">
        <f>+IF(H315=0,"",'Ark1'!Z1817)</f>
        <v>6.953483795250226</v>
      </c>
      <c r="W315" s="235">
        <f>+IF(H315=0,"",'Ark1'!Z1817)</f>
        <v>6.953483795250226</v>
      </c>
      <c r="X315" s="234">
        <f>+IF(H315=0,"",'Ark1'!AC1817)</f>
        <v>0</v>
      </c>
      <c r="Y315" s="235">
        <f>+IF(H315=0,"",'Ark1'!AE1817)</f>
        <v>0</v>
      </c>
      <c r="Z315" s="235">
        <f t="shared" si="171"/>
        <v>3.4696480938416432</v>
      </c>
      <c r="AA315" s="233">
        <f t="shared" si="172"/>
        <v>0.15835777126099707</v>
      </c>
      <c r="AB315" s="292"/>
      <c r="AE315" s="29"/>
      <c r="AF315" s="27"/>
      <c r="AI315" s="27"/>
      <c r="AJ315" s="27"/>
      <c r="AK315" s="27"/>
      <c r="AM315" s="27"/>
    </row>
    <row r="316" spans="1:42" ht="15" customHeight="1">
      <c r="A316" s="292"/>
      <c r="B316" s="292">
        <f>+'Ark1'!C1818</f>
        <v>2022</v>
      </c>
      <c r="C316" s="232">
        <f>+'Ark1'!L1818</f>
        <v>6</v>
      </c>
      <c r="D316" s="232" t="str">
        <f t="shared" si="181"/>
        <v>O+</v>
      </c>
      <c r="E316" s="232">
        <f>+'Ark1'!D1818</f>
        <v>2</v>
      </c>
      <c r="F316" s="232" t="str">
        <f>+F296</f>
        <v>Des</v>
      </c>
      <c r="G316" s="232">
        <f>+'Ark1'!Q1818</f>
        <v>62</v>
      </c>
      <c r="H316" s="335">
        <f>+'Ark1'!R1818</f>
        <v>502</v>
      </c>
      <c r="I316" s="234">
        <f>+IF(H316=0,"",'Ark1'!AG1818)</f>
        <v>35.049918908752311</v>
      </c>
      <c r="J316" s="234">
        <f>+IF(H316=0,"",'Ark1'!AH1818)</f>
        <v>0.7968127490039838</v>
      </c>
      <c r="K316" s="234"/>
      <c r="L316" s="293"/>
      <c r="M316" s="234"/>
      <c r="N316" s="234"/>
      <c r="O316" s="234"/>
      <c r="P316" s="234">
        <f>+IF(H316=0,"",'Ark1'!T1818)</f>
        <v>5.5557768924302788</v>
      </c>
      <c r="Q316" s="233">
        <f>+IF(H316=0,"",'Ark1'!U1818)</f>
        <v>11.322310756972112</v>
      </c>
      <c r="R316" s="233">
        <f>+IF(H316=0,"",'Ark1'!V1818)</f>
        <v>2.7888446215139444</v>
      </c>
      <c r="S316" s="235">
        <f>+IF(H316=0,"",'Ark1'!W1818)</f>
        <v>0.7968127490039838</v>
      </c>
      <c r="T316" s="235">
        <f>+IF(H316=0,"",'Ark1'!X1818)</f>
        <v>24.501992031872515</v>
      </c>
      <c r="U316" s="235">
        <f>+IF(H316=0,"",'Ark1'!Y1818)</f>
        <v>13.346613545816735</v>
      </c>
      <c r="V316" s="235">
        <f>+IF(H316=0,"",'Ark1'!Z1818)</f>
        <v>8.2159171769686523</v>
      </c>
      <c r="W316" s="235">
        <f>+IF(H316=0,"",'Ark1'!Z1818)</f>
        <v>8.2159171769686523</v>
      </c>
      <c r="X316" s="234">
        <f>+IF(H316=0,"",'Ark1'!AC1818)</f>
        <v>0</v>
      </c>
      <c r="Y316" s="235">
        <f>+IF(H316=0,"",'Ark1'!AE1818)</f>
        <v>0</v>
      </c>
      <c r="Z316" s="235">
        <f t="shared" si="171"/>
        <v>1.8870517928286852</v>
      </c>
      <c r="AA316" s="233">
        <f t="shared" si="172"/>
        <v>0.12350597609561753</v>
      </c>
      <c r="AB316" s="292"/>
      <c r="AE316" s="29"/>
      <c r="AF316" s="27"/>
      <c r="AI316" s="27"/>
      <c r="AJ316" s="27"/>
      <c r="AK316" s="27"/>
      <c r="AM316" s="27"/>
    </row>
    <row r="317" spans="1:42" ht="15" customHeight="1">
      <c r="A317" s="292"/>
      <c r="B317" s="292">
        <f>+'Ark1'!C1819</f>
        <v>2022</v>
      </c>
      <c r="C317" s="232">
        <f>+'Ark1'!L1819</f>
        <v>6</v>
      </c>
      <c r="D317" s="232" t="str">
        <f t="shared" si="181"/>
        <v>O+</v>
      </c>
      <c r="E317" s="232">
        <f>+'Ark1'!D1819</f>
        <v>3</v>
      </c>
      <c r="F317" s="232" t="str">
        <f t="shared" ref="F317:F326" si="182">+F300</f>
        <v>Jan</v>
      </c>
      <c r="G317" s="232">
        <f>+'Ark1'!Q1819</f>
        <v>135</v>
      </c>
      <c r="H317" s="335">
        <f>+'Ark1'!R1819</f>
        <v>1318</v>
      </c>
      <c r="I317" s="234">
        <f>+IF(H317=0,"",'Ark1'!AG1819)</f>
        <v>33.585673084033814</v>
      </c>
      <c r="J317" s="234">
        <f>+IF(H317=0,"",'Ark1'!AH1819)</f>
        <v>0.30349013657056151</v>
      </c>
      <c r="K317" s="234"/>
      <c r="L317" s="293"/>
      <c r="M317" s="234"/>
      <c r="N317" s="234"/>
      <c r="O317" s="234"/>
      <c r="P317" s="234">
        <f>+IF(H317=0,"",'Ark1'!T1819)</f>
        <v>5.6600910470409689</v>
      </c>
      <c r="Q317" s="233">
        <f>+IF(H317=0,"",'Ark1'!U1819)</f>
        <v>10.337405159332322</v>
      </c>
      <c r="R317" s="233">
        <f>+IF(H317=0,"",'Ark1'!V1819)</f>
        <v>2.4279210925644921</v>
      </c>
      <c r="S317" s="235">
        <f>+IF(H317=0,"",'Ark1'!W1819)</f>
        <v>0.68285280728376341</v>
      </c>
      <c r="T317" s="235">
        <f>+IF(H317=0,"",'Ark1'!X1819)</f>
        <v>18.968133535660098</v>
      </c>
      <c r="U317" s="235">
        <f>+IF(H317=0,"",'Ark1'!Y1819)</f>
        <v>11.608497723823977</v>
      </c>
      <c r="V317" s="235">
        <f>+IF(H317=0,"",'Ark1'!Z1819)</f>
        <v>7.5338258918543213</v>
      </c>
      <c r="W317" s="235">
        <f>+IF(H317=0,"",'Ark1'!Z1819)</f>
        <v>7.5338258918543213</v>
      </c>
      <c r="X317" s="234">
        <f>+IF(H317=0,"",'Ark1'!AC1819)</f>
        <v>0</v>
      </c>
      <c r="Y317" s="235">
        <f>+IF(H317=0,"",'Ark1'!AE1819)</f>
        <v>0</v>
      </c>
      <c r="Z317" s="235">
        <f t="shared" si="171"/>
        <v>1.7229008598887203</v>
      </c>
      <c r="AA317" s="233">
        <f t="shared" si="172"/>
        <v>0.10242792109256449</v>
      </c>
      <c r="AB317" s="292"/>
      <c r="AE317" s="29"/>
      <c r="AF317" s="27"/>
      <c r="AI317" s="27"/>
      <c r="AJ317" s="27"/>
      <c r="AK317" s="27"/>
      <c r="AM317" s="27"/>
    </row>
    <row r="318" spans="1:42" ht="15" customHeight="1">
      <c r="A318" s="292"/>
      <c r="B318" s="292">
        <f>+'Ark1'!C1820</f>
        <v>2022</v>
      </c>
      <c r="C318" s="232">
        <f>+'Ark1'!L1820</f>
        <v>6</v>
      </c>
      <c r="D318" s="232" t="str">
        <f t="shared" si="181"/>
        <v>O+</v>
      </c>
      <c r="E318" s="232">
        <f>+'Ark1'!D1820</f>
        <v>4</v>
      </c>
      <c r="F318" s="232" t="str">
        <f t="shared" si="182"/>
        <v>Feb</v>
      </c>
      <c r="G318" s="232">
        <f>+'Ark1'!Q1820</f>
        <v>110</v>
      </c>
      <c r="H318" s="335">
        <f>+'Ark1'!R1820</f>
        <v>1266</v>
      </c>
      <c r="I318" s="234">
        <f>+IF(H318=0,"",'Ark1'!AG1820)</f>
        <v>37.751377797773003</v>
      </c>
      <c r="J318" s="234">
        <f>+IF(H318=0,"",'Ark1'!AH1820)</f>
        <v>0.15797788309636643</v>
      </c>
      <c r="K318" s="234"/>
      <c r="L318" s="293"/>
      <c r="M318" s="234"/>
      <c r="N318" s="234"/>
      <c r="O318" s="234"/>
      <c r="P318" s="234">
        <f>+IF(H318=0,"",'Ark1'!T1820)</f>
        <v>5.2630331753554493</v>
      </c>
      <c r="Q318" s="233">
        <f>+IF(H318=0,"",'Ark1'!U1820)</f>
        <v>10.604976303317528</v>
      </c>
      <c r="R318" s="233">
        <f>+IF(H318=0,"",'Ark1'!V1820)</f>
        <v>2.1327014218009483</v>
      </c>
      <c r="S318" s="235">
        <f>+IF(H318=0,"",'Ark1'!W1820)</f>
        <v>0.78988941548183211</v>
      </c>
      <c r="T318" s="235">
        <f>+IF(H318=0,"",'Ark1'!X1820)</f>
        <v>17.61453396524487</v>
      </c>
      <c r="U318" s="235">
        <f>+IF(H318=0,"",'Ark1'!Y1820)</f>
        <v>11.137440758293838</v>
      </c>
      <c r="V318" s="235">
        <f>+IF(H318=0,"",'Ark1'!Z1820)</f>
        <v>7.2555278620580452</v>
      </c>
      <c r="W318" s="235">
        <f>+IF(H318=0,"",'Ark1'!Z1820)</f>
        <v>7.2555278620580452</v>
      </c>
      <c r="X318" s="234">
        <f>+IF(H318=0,"",'Ark1'!AC1820)</f>
        <v>0</v>
      </c>
      <c r="Y318" s="235">
        <f>+IF(H318=0,"",'Ark1'!AE1820)</f>
        <v>0</v>
      </c>
      <c r="Z318" s="235">
        <f t="shared" si="171"/>
        <v>1.7674960505529214</v>
      </c>
      <c r="AA318" s="233">
        <f t="shared" si="172"/>
        <v>8.6887835703001584E-2</v>
      </c>
      <c r="AB318" s="292"/>
      <c r="AE318" s="29"/>
      <c r="AF318" s="27"/>
      <c r="AI318" s="27"/>
      <c r="AJ318" s="27"/>
      <c r="AK318" s="27"/>
      <c r="AM318" s="27"/>
    </row>
    <row r="319" spans="1:42" ht="15" customHeight="1">
      <c r="A319" s="292"/>
      <c r="B319" s="292">
        <f>+'Ark1'!C1821</f>
        <v>2022</v>
      </c>
      <c r="C319" s="232">
        <f>+'Ark1'!L1821</f>
        <v>6</v>
      </c>
      <c r="D319" s="232" t="str">
        <f t="shared" si="181"/>
        <v>O+</v>
      </c>
      <c r="E319" s="232">
        <f>+'Ark1'!D1821</f>
        <v>5</v>
      </c>
      <c r="F319" s="232" t="str">
        <f t="shared" si="182"/>
        <v>Mar</v>
      </c>
      <c r="G319" s="232">
        <f>+'Ark1'!Q1821</f>
        <v>82</v>
      </c>
      <c r="H319" s="335">
        <f>+'Ark1'!R1821</f>
        <v>689</v>
      </c>
      <c r="I319" s="234">
        <f>+IF(H319=0,"",'Ark1'!AG1821)</f>
        <v>36.606476993064362</v>
      </c>
      <c r="J319" s="234">
        <f>+IF(H319=0,"",'Ark1'!AH1821)</f>
        <v>0</v>
      </c>
      <c r="K319" s="234"/>
      <c r="L319" s="293"/>
      <c r="M319" s="234"/>
      <c r="N319" s="234"/>
      <c r="O319" s="234"/>
      <c r="P319" s="234">
        <f>+IF(H319=0,"",'Ark1'!T1821)</f>
        <v>5.200290275761974</v>
      </c>
      <c r="Q319" s="233">
        <f>+IF(H319=0,"",'Ark1'!U1821)</f>
        <v>11.398693759071122</v>
      </c>
      <c r="R319" s="233">
        <f>+IF(H319=0,"",'Ark1'!V1821)</f>
        <v>2.902757619738753</v>
      </c>
      <c r="S319" s="235">
        <f>+IF(H319=0,"",'Ark1'!W1821)</f>
        <v>0.72568940493468814</v>
      </c>
      <c r="T319" s="235">
        <f>+IF(H319=0,"",'Ark1'!X1821)</f>
        <v>20.319303338171263</v>
      </c>
      <c r="U319" s="235">
        <f>+IF(H319=0,"",'Ark1'!Y1821)</f>
        <v>11.756168359941951</v>
      </c>
      <c r="V319" s="235">
        <f>+IF(H319=0,"",'Ark1'!Z1821)</f>
        <v>7.2867066693216112</v>
      </c>
      <c r="W319" s="235">
        <f>+IF(H319=0,"",'Ark1'!Z1821)</f>
        <v>7.2867066693216112</v>
      </c>
      <c r="X319" s="234">
        <f>+IF(H319=0,"",'Ark1'!AC1821)</f>
        <v>0</v>
      </c>
      <c r="Y319" s="235">
        <f>+IF(H319=0,"",'Ark1'!AE1821)</f>
        <v>0</v>
      </c>
      <c r="Z319" s="235">
        <f t="shared" si="171"/>
        <v>1.8997822931785204</v>
      </c>
      <c r="AA319" s="233">
        <f t="shared" si="172"/>
        <v>0.11901306240928883</v>
      </c>
      <c r="AB319" s="292"/>
      <c r="AE319" s="29"/>
      <c r="AF319" s="27"/>
      <c r="AI319" s="27"/>
      <c r="AJ319" s="27"/>
      <c r="AK319" s="27"/>
      <c r="AM319" s="27"/>
    </row>
    <row r="320" spans="1:42" ht="15" customHeight="1">
      <c r="A320" s="292"/>
      <c r="B320" s="292">
        <f>+'Ark1'!C1822</f>
        <v>2022</v>
      </c>
      <c r="C320" s="232">
        <f>+'Ark1'!L1822</f>
        <v>6</v>
      </c>
      <c r="D320" s="232" t="str">
        <f t="shared" si="181"/>
        <v>O+</v>
      </c>
      <c r="E320" s="232">
        <f>+'Ark1'!D1822</f>
        <v>6</v>
      </c>
      <c r="F320" s="232" t="str">
        <f t="shared" si="182"/>
        <v>Apr</v>
      </c>
      <c r="G320" s="232">
        <f>+'Ark1'!Q1822</f>
        <v>83</v>
      </c>
      <c r="H320" s="335">
        <f>+'Ark1'!R1822</f>
        <v>416</v>
      </c>
      <c r="I320" s="234">
        <f>+IF(H320=0,"",'Ark1'!AG1822)</f>
        <v>26.924240721368744</v>
      </c>
      <c r="J320" s="234">
        <f>+IF(H320=0,"",'Ark1'!AH1822)</f>
        <v>0</v>
      </c>
      <c r="K320" s="234"/>
      <c r="L320" s="293"/>
      <c r="M320" s="234"/>
      <c r="N320" s="234"/>
      <c r="O320" s="234"/>
      <c r="P320" s="234">
        <f>+IF(H320=0,"",'Ark1'!T1822)</f>
        <v>5.3485576923076943</v>
      </c>
      <c r="Q320" s="233">
        <f>+IF(H320=0,"",'Ark1'!U1822)</f>
        <v>14.972596153846149</v>
      </c>
      <c r="R320" s="233">
        <f>+IF(H320=0,"",'Ark1'!V1822)</f>
        <v>6.9711538461538449</v>
      </c>
      <c r="S320" s="235">
        <f>+IF(H320=0,"",'Ark1'!W1822)</f>
        <v>0.96153846153846112</v>
      </c>
      <c r="T320" s="235">
        <f>+IF(H320=0,"",'Ark1'!X1822)</f>
        <v>36.538461538461554</v>
      </c>
      <c r="U320" s="235">
        <f>+IF(H320=0,"",'Ark1'!Y1822)</f>
        <v>22.59615384615384</v>
      </c>
      <c r="V320" s="235">
        <f>+IF(H320=0,"",'Ark1'!Z1822)</f>
        <v>8.326935498636141</v>
      </c>
      <c r="W320" s="235">
        <f>+IF(H320=0,"",'Ark1'!Z1822)</f>
        <v>8.326935498636141</v>
      </c>
      <c r="X320" s="234">
        <f>+IF(H320=0,"",'Ark1'!AC1822)</f>
        <v>0</v>
      </c>
      <c r="Y320" s="235">
        <f>+IF(H320=0,"",'Ark1'!AE1822)</f>
        <v>0</v>
      </c>
      <c r="Z320" s="235">
        <f t="shared" ref="Z320:Z398" si="183">+IF(H320=0,"",+Q320/C320)</f>
        <v>2.4954326923076917</v>
      </c>
      <c r="AA320" s="233">
        <f t="shared" ref="AA320:AA398" si="184">+IF(H320=0,"",G320/H320)</f>
        <v>0.19951923076923078</v>
      </c>
      <c r="AB320" s="292"/>
      <c r="AE320" s="29"/>
      <c r="AF320" s="27"/>
      <c r="AI320" s="27"/>
      <c r="AJ320" s="27"/>
      <c r="AK320" s="27"/>
      <c r="AM320" s="27"/>
    </row>
    <row r="321" spans="1:40" ht="15" customHeight="1">
      <c r="A321" s="292"/>
      <c r="B321" s="292">
        <f>+'Ark1'!C1823</f>
        <v>2022</v>
      </c>
      <c r="C321" s="232">
        <f>+'Ark1'!L1823</f>
        <v>6</v>
      </c>
      <c r="D321" s="232" t="str">
        <f t="shared" si="181"/>
        <v>O+</v>
      </c>
      <c r="E321" s="232">
        <f>+'Ark1'!D1823</f>
        <v>7</v>
      </c>
      <c r="F321" s="232" t="str">
        <f t="shared" si="182"/>
        <v>Mai</v>
      </c>
      <c r="G321" s="232">
        <f>+'Ark1'!Q1823</f>
        <v>16</v>
      </c>
      <c r="H321" s="335">
        <f>+'Ark1'!R1823</f>
        <v>59</v>
      </c>
      <c r="I321" s="234">
        <f>+IF(H321=0,"",'Ark1'!AG1823)</f>
        <v>28.225781077934744</v>
      </c>
      <c r="J321" s="234">
        <f>+IF(H321=0,"",'Ark1'!AH1823)</f>
        <v>0</v>
      </c>
      <c r="K321" s="234"/>
      <c r="L321" s="293"/>
      <c r="M321" s="234"/>
      <c r="N321" s="234"/>
      <c r="O321" s="234"/>
      <c r="P321" s="234">
        <f>+IF(H321=0,"",'Ark1'!T1823)</f>
        <v>5.4576271186440684</v>
      </c>
      <c r="Q321" s="233">
        <f>+IF(H321=0,"",'Ark1'!U1823)</f>
        <v>15.205084745762704</v>
      </c>
      <c r="R321" s="233">
        <f>+IF(H321=0,"",'Ark1'!V1823)</f>
        <v>1.6949152542372876</v>
      </c>
      <c r="S321" s="235">
        <f>+IF(H321=0,"",'Ark1'!W1823)</f>
        <v>0</v>
      </c>
      <c r="T321" s="235">
        <f>+IF(H321=0,"",'Ark1'!X1823)</f>
        <v>38.98305084745764</v>
      </c>
      <c r="U321" s="235">
        <f>+IF(H321=0,"",'Ark1'!Y1823)</f>
        <v>22.033898305084747</v>
      </c>
      <c r="V321" s="235">
        <f>+IF(H321=0,"",'Ark1'!Z1823)</f>
        <v>7.1058682774077102</v>
      </c>
      <c r="W321" s="235">
        <f>+IF(H321=0,"",'Ark1'!Z1823)</f>
        <v>7.1058682774077102</v>
      </c>
      <c r="X321" s="234">
        <f>+IF(H321=0,"",'Ark1'!AC1823)</f>
        <v>0</v>
      </c>
      <c r="Y321" s="235">
        <f>+IF(H321=0,"",'Ark1'!AE1823)</f>
        <v>0</v>
      </c>
      <c r="Z321" s="235">
        <f t="shared" si="183"/>
        <v>2.5341807909604506</v>
      </c>
      <c r="AA321" s="233">
        <f t="shared" si="184"/>
        <v>0.2711864406779661</v>
      </c>
      <c r="AB321" s="292"/>
      <c r="AE321" s="29"/>
      <c r="AF321" s="27"/>
      <c r="AI321" s="27"/>
      <c r="AJ321" s="27"/>
      <c r="AK321" s="27"/>
      <c r="AM321" s="27"/>
    </row>
    <row r="322" spans="1:40" ht="15" customHeight="1">
      <c r="A322" s="292"/>
      <c r="B322" s="292">
        <f>+'Ark1'!C1824</f>
        <v>2022</v>
      </c>
      <c r="C322" s="232">
        <f>+'Ark1'!L1824</f>
        <v>6</v>
      </c>
      <c r="D322" s="232" t="str">
        <f t="shared" si="181"/>
        <v>O+</v>
      </c>
      <c r="E322" s="232">
        <f>+'Ark1'!D1824</f>
        <v>8</v>
      </c>
      <c r="F322" s="232" t="str">
        <f t="shared" si="182"/>
        <v>Jun</v>
      </c>
      <c r="G322" s="232">
        <f>+'Ark1'!Q1824</f>
        <v>89</v>
      </c>
      <c r="H322" s="335">
        <f>+'Ark1'!R1824</f>
        <v>451</v>
      </c>
      <c r="I322" s="234">
        <f>+IF(H322=0,"",'Ark1'!AG1824)</f>
        <v>31.38920886043692</v>
      </c>
      <c r="J322" s="234">
        <f>+IF(H322=0,"",'Ark1'!AH1824)</f>
        <v>2.4390243902439024</v>
      </c>
      <c r="K322" s="234"/>
      <c r="L322" s="293"/>
      <c r="M322" s="234"/>
      <c r="N322" s="234"/>
      <c r="O322" s="234"/>
      <c r="P322" s="234">
        <f>+IF(H322=0,"",'Ark1'!T1824)</f>
        <v>4.889135254988914</v>
      </c>
      <c r="Q322" s="233">
        <f>+IF(H322=0,"",'Ark1'!U1824)</f>
        <v>13.655210643015529</v>
      </c>
      <c r="R322" s="233">
        <f>+IF(H322=0,"",'Ark1'!V1824)</f>
        <v>1.773835920177383</v>
      </c>
      <c r="S322" s="235">
        <f>+IF(H322=0,"",'Ark1'!W1824)</f>
        <v>0.44345898004434575</v>
      </c>
      <c r="T322" s="235">
        <f>+IF(H322=0,"",'Ark1'!X1824)</f>
        <v>21.729490022172943</v>
      </c>
      <c r="U322" s="235">
        <f>+IF(H322=0,"",'Ark1'!Y1824)</f>
        <v>10.199556541019955</v>
      </c>
      <c r="V322" s="235">
        <f>+IF(H322=0,"",'Ark1'!Z1824)</f>
        <v>6.2334757621715777</v>
      </c>
      <c r="W322" s="235">
        <f>+IF(H322=0,"",'Ark1'!Z1824)</f>
        <v>6.2334757621715777</v>
      </c>
      <c r="X322" s="234">
        <f>+IF(H322=0,"",'Ark1'!AC1824)</f>
        <v>0</v>
      </c>
      <c r="Y322" s="235">
        <f>+IF(H322=0,"",'Ark1'!AE1824)</f>
        <v>0</v>
      </c>
      <c r="Z322" s="235">
        <f t="shared" si="183"/>
        <v>2.2758684405025882</v>
      </c>
      <c r="AA322" s="233">
        <f t="shared" si="184"/>
        <v>0.19733924611973391</v>
      </c>
      <c r="AB322" s="292"/>
      <c r="AE322" s="29"/>
      <c r="AF322" s="27"/>
      <c r="AI322" s="27"/>
      <c r="AJ322" s="27"/>
      <c r="AK322" s="27"/>
      <c r="AM322" s="27"/>
    </row>
    <row r="323" spans="1:40" ht="15" customHeight="1">
      <c r="A323" s="292"/>
      <c r="B323" s="292">
        <f>+'Ark1'!C1825</f>
        <v>2022</v>
      </c>
      <c r="C323" s="232">
        <f>+'Ark1'!L1825</f>
        <v>6</v>
      </c>
      <c r="D323" s="232" t="str">
        <f t="shared" si="181"/>
        <v>O+</v>
      </c>
      <c r="E323" s="232">
        <f>+'Ark1'!D1825</f>
        <v>9</v>
      </c>
      <c r="F323" s="232" t="str">
        <f t="shared" si="182"/>
        <v>Jul</v>
      </c>
      <c r="G323" s="232">
        <f>+'Ark1'!Q1825</f>
        <v>98</v>
      </c>
      <c r="H323" s="335">
        <f>+'Ark1'!R1825</f>
        <v>519</v>
      </c>
      <c r="I323" s="234">
        <f>+IF(H323=0,"",'Ark1'!AG1825)</f>
        <v>25.305683954596205</v>
      </c>
      <c r="J323" s="234">
        <f>+IF(H323=0,"",'Ark1'!AH1825)</f>
        <v>2.6974951830443161</v>
      </c>
      <c r="K323" s="234"/>
      <c r="L323" s="293"/>
      <c r="M323" s="234"/>
      <c r="N323" s="234"/>
      <c r="O323" s="234"/>
      <c r="P323" s="234">
        <f>+IF(H323=0,"",'Ark1'!T1825)</f>
        <v>5.0751445086705189</v>
      </c>
      <c r="Q323" s="233">
        <f>+IF(H323=0,"",'Ark1'!U1825)</f>
        <v>13.797302504816949</v>
      </c>
      <c r="R323" s="233">
        <f>+IF(H323=0,"",'Ark1'!V1825)</f>
        <v>0.57803468208092501</v>
      </c>
      <c r="S323" s="235">
        <f>+IF(H323=0,"",'Ark1'!W1825)</f>
        <v>0.77071290944123316</v>
      </c>
      <c r="T323" s="235">
        <f>+IF(H323=0,"",'Ark1'!X1825)</f>
        <v>24.277456647398839</v>
      </c>
      <c r="U323" s="235">
        <f>+IF(H323=0,"",'Ark1'!Y1825)</f>
        <v>9.4412331406551058</v>
      </c>
      <c r="V323" s="235">
        <f>+IF(H323=0,"",'Ark1'!Z1825)</f>
        <v>6.0616003253156459</v>
      </c>
      <c r="W323" s="235">
        <f>+IF(H323=0,"",'Ark1'!Z1825)</f>
        <v>6.0616003253156459</v>
      </c>
      <c r="X323" s="234">
        <f>+IF(H323=0,"",'Ark1'!AC1825)</f>
        <v>0</v>
      </c>
      <c r="Y323" s="235">
        <f>+IF(H323=0,"",'Ark1'!AE1825)</f>
        <v>0</v>
      </c>
      <c r="Z323" s="235">
        <f t="shared" si="183"/>
        <v>2.2995504174694914</v>
      </c>
      <c r="AA323" s="233">
        <f t="shared" si="184"/>
        <v>0.18882466281310212</v>
      </c>
      <c r="AB323" s="292"/>
      <c r="AE323" s="29"/>
      <c r="AF323" s="27"/>
      <c r="AI323" s="27"/>
      <c r="AJ323" s="27"/>
      <c r="AK323" s="27"/>
      <c r="AM323" s="27"/>
    </row>
    <row r="324" spans="1:40" ht="15" customHeight="1">
      <c r="A324" s="292"/>
      <c r="B324" s="292">
        <f>+'Ark1'!C1826</f>
        <v>2022</v>
      </c>
      <c r="C324" s="232">
        <f>+'Ark1'!L1826</f>
        <v>6</v>
      </c>
      <c r="D324" s="232" t="str">
        <f t="shared" si="181"/>
        <v>O+</v>
      </c>
      <c r="E324" s="232">
        <f>+'Ark1'!D1826</f>
        <v>10</v>
      </c>
      <c r="F324" s="232" t="str">
        <f t="shared" si="182"/>
        <v>Aug</v>
      </c>
      <c r="G324" s="232">
        <f>+'Ark1'!Q1826</f>
        <v>221</v>
      </c>
      <c r="H324" s="335">
        <f>+'Ark1'!R1826</f>
        <v>1188</v>
      </c>
      <c r="I324" s="234">
        <f>+IF(H324=0,"",'Ark1'!AG1826)</f>
        <v>29.087712889822392</v>
      </c>
      <c r="J324" s="234">
        <f>+IF(H324=0,"",'Ark1'!AH1826)</f>
        <v>1.5151515151515151</v>
      </c>
      <c r="K324" s="234"/>
      <c r="L324" s="293"/>
      <c r="M324" s="234"/>
      <c r="N324" s="234"/>
      <c r="O324" s="234"/>
      <c r="P324" s="234">
        <f>+IF(H324=0,"",'Ark1'!T1826)</f>
        <v>5.4444444444444438</v>
      </c>
      <c r="Q324" s="233">
        <f>+IF(H324=0,"",'Ark1'!U1826)</f>
        <v>16.087121212121222</v>
      </c>
      <c r="R324" s="233">
        <f>+IF(H324=0,"",'Ark1'!V1826)</f>
        <v>3.6195286195286198</v>
      </c>
      <c r="S324" s="235">
        <f>+IF(H324=0,"",'Ark1'!W1826)</f>
        <v>1.0942760942760943</v>
      </c>
      <c r="T324" s="235">
        <f>+IF(H324=0,"",'Ark1'!X1826)</f>
        <v>41.666666666666657</v>
      </c>
      <c r="U324" s="235">
        <f>+IF(H324=0,"",'Ark1'!Y1826)</f>
        <v>18.602693602693599</v>
      </c>
      <c r="V324" s="235">
        <f>+IF(H324=0,"",'Ark1'!Z1826)</f>
        <v>6.9008119950259612</v>
      </c>
      <c r="W324" s="235">
        <f>+IF(H324=0,"",'Ark1'!Z1826)</f>
        <v>6.9008119950259612</v>
      </c>
      <c r="X324" s="234">
        <f>+IF(H324=0,"",'Ark1'!AC1826)</f>
        <v>0</v>
      </c>
      <c r="Y324" s="235">
        <f>+IF(H324=0,"",'Ark1'!AE1826)</f>
        <v>0</v>
      </c>
      <c r="Z324" s="235">
        <f t="shared" si="183"/>
        <v>2.6811868686868703</v>
      </c>
      <c r="AA324" s="233">
        <f t="shared" si="184"/>
        <v>0.18602693602693604</v>
      </c>
      <c r="AB324" s="292"/>
      <c r="AE324" s="29"/>
      <c r="AF324" s="27"/>
      <c r="AI324" s="27"/>
      <c r="AJ324" s="27"/>
      <c r="AK324" s="27"/>
      <c r="AM324" s="27"/>
    </row>
    <row r="325" spans="1:40" ht="15" customHeight="1">
      <c r="A325" s="292"/>
      <c r="B325" s="292">
        <f>+'Ark1'!C1827</f>
        <v>2022</v>
      </c>
      <c r="C325" s="232">
        <f>+'Ark1'!L1827</f>
        <v>6</v>
      </c>
      <c r="D325" s="232" t="str">
        <f t="shared" si="181"/>
        <v>O+</v>
      </c>
      <c r="E325" s="232">
        <f>+'Ark1'!D1827</f>
        <v>11</v>
      </c>
      <c r="F325" s="232" t="str">
        <f t="shared" si="182"/>
        <v>Sep</v>
      </c>
      <c r="G325" s="232">
        <f>+'Ark1'!Q1827</f>
        <v>152</v>
      </c>
      <c r="H325" s="335">
        <f>+'Ark1'!R1827</f>
        <v>769</v>
      </c>
      <c r="I325" s="234">
        <f>+IF(H325=0,"",'Ark1'!AG1827)</f>
        <v>32.524635051021242</v>
      </c>
      <c r="J325" s="234">
        <f>+IF(H325=0,"",'Ark1'!AH1827)</f>
        <v>1.3003901170351102</v>
      </c>
      <c r="K325" s="234"/>
      <c r="L325" s="293"/>
      <c r="M325" s="234"/>
      <c r="N325" s="234"/>
      <c r="O325" s="234"/>
      <c r="P325" s="234">
        <f>+IF(H325=0,"",'Ark1'!T1827)</f>
        <v>5.6384915474642403</v>
      </c>
      <c r="Q325" s="233">
        <f>+IF(H325=0,"",'Ark1'!U1827)</f>
        <v>18.597789336801064</v>
      </c>
      <c r="R325" s="233">
        <f>+IF(H325=0,"",'Ark1'!V1827)</f>
        <v>6.3719115734720404</v>
      </c>
      <c r="S325" s="235">
        <f>+IF(H325=0,"",'Ark1'!W1827)</f>
        <v>1.6905071521456436</v>
      </c>
      <c r="T325" s="235">
        <f>+IF(H325=0,"",'Ark1'!X1827)</f>
        <v>62.678803641092301</v>
      </c>
      <c r="U325" s="235">
        <f>+IF(H325=0,"",'Ark1'!Y1827)</f>
        <v>26.267880364109235</v>
      </c>
      <c r="V325" s="235">
        <f>+IF(H325=0,"",'Ark1'!Z1827)</f>
        <v>6.5587815483558511</v>
      </c>
      <c r="W325" s="235">
        <f>+IF(H325=0,"",'Ark1'!Z1827)</f>
        <v>6.5587815483558511</v>
      </c>
      <c r="X325" s="234">
        <f>+IF(H325=0,"",'Ark1'!AC1827)</f>
        <v>0</v>
      </c>
      <c r="Y325" s="235">
        <f>+IF(H325=0,"",'Ark1'!AE1827)</f>
        <v>0</v>
      </c>
      <c r="Z325" s="235">
        <f t="shared" si="183"/>
        <v>3.0996315561335108</v>
      </c>
      <c r="AA325" s="233">
        <f t="shared" si="184"/>
        <v>0.1976592977893368</v>
      </c>
      <c r="AB325" s="292"/>
      <c r="AE325" s="29"/>
      <c r="AF325" s="27"/>
      <c r="AI325" s="27"/>
      <c r="AJ325" s="27"/>
      <c r="AK325" s="27"/>
      <c r="AM325" s="27"/>
    </row>
    <row r="326" spans="1:40" ht="15" customHeight="1">
      <c r="A326" s="292"/>
      <c r="B326" s="292">
        <f>+'Ark1'!C1828</f>
        <v>2022</v>
      </c>
      <c r="C326" s="232">
        <f>+'Ark1'!L1828</f>
        <v>6</v>
      </c>
      <c r="D326" s="232" t="str">
        <f t="shared" si="181"/>
        <v>O+</v>
      </c>
      <c r="E326" s="232">
        <f>+'Ark1'!D1828</f>
        <v>12</v>
      </c>
      <c r="F326" s="232" t="str">
        <f t="shared" si="182"/>
        <v>Okt</v>
      </c>
      <c r="G326" s="232">
        <f>+'Ark1'!Q1828</f>
        <v>56</v>
      </c>
      <c r="H326" s="335">
        <f>+'Ark1'!R1828</f>
        <v>235</v>
      </c>
      <c r="I326" s="234">
        <f>+IF(H326=0,"",'Ark1'!AG1828)</f>
        <v>34.507047955242847</v>
      </c>
      <c r="J326" s="234">
        <f>+IF(H326=0,"",'Ark1'!AH1828)</f>
        <v>2.1276595744680855</v>
      </c>
      <c r="K326" s="234"/>
      <c r="L326" s="293"/>
      <c r="M326" s="234"/>
      <c r="N326" s="234"/>
      <c r="O326" s="234"/>
      <c r="P326" s="234">
        <f>+IF(H326=0,"",'Ark1'!T1828)</f>
        <v>5.6510638297872351</v>
      </c>
      <c r="Q326" s="233">
        <f>+IF(H326=0,"",'Ark1'!U1828)</f>
        <v>18.136170212765958</v>
      </c>
      <c r="R326" s="233">
        <f>+IF(H326=0,"",'Ark1'!V1828)</f>
        <v>5.1063829787234063</v>
      </c>
      <c r="S326" s="235">
        <f>+IF(H326=0,"",'Ark1'!W1828)</f>
        <v>1.2765957446808516</v>
      </c>
      <c r="T326" s="235">
        <f>+IF(H326=0,"",'Ark1'!X1828)</f>
        <v>60.85106382978725</v>
      </c>
      <c r="U326" s="235">
        <f>+IF(H326=0,"",'Ark1'!Y1828)</f>
        <v>20</v>
      </c>
      <c r="V326" s="235">
        <f>+IF(H326=0,"",'Ark1'!Z1828)</f>
        <v>6.183947150001079</v>
      </c>
      <c r="W326" s="235">
        <f>+IF(H326=0,"",'Ark1'!Z1828)</f>
        <v>6.183947150001079</v>
      </c>
      <c r="X326" s="234">
        <f>+IF(H326=0,"",'Ark1'!AC1828)</f>
        <v>0</v>
      </c>
      <c r="Y326" s="235">
        <f>+IF(H326=0,"",'Ark1'!AE1828)</f>
        <v>0</v>
      </c>
      <c r="Z326" s="235">
        <f t="shared" si="183"/>
        <v>3.0226950354609929</v>
      </c>
      <c r="AA326" s="233">
        <f t="shared" si="184"/>
        <v>0.23829787234042554</v>
      </c>
      <c r="AB326" s="292"/>
      <c r="AE326" s="29"/>
      <c r="AF326" s="27"/>
      <c r="AI326" s="27"/>
      <c r="AJ326" s="27"/>
      <c r="AK326" s="27"/>
      <c r="AM326" s="27"/>
    </row>
    <row r="327" spans="1:40" ht="15" customHeight="1">
      <c r="A327" s="292"/>
      <c r="B327" s="292"/>
      <c r="C327" s="292"/>
      <c r="D327" s="292"/>
      <c r="E327" s="292"/>
      <c r="F327" s="292"/>
      <c r="G327" s="292"/>
      <c r="H327" s="337"/>
      <c r="I327" s="293"/>
      <c r="J327" s="293"/>
      <c r="K327" s="293"/>
      <c r="L327" s="293"/>
      <c r="M327" s="293"/>
      <c r="N327" s="293"/>
      <c r="O327" s="293"/>
      <c r="P327" s="293"/>
      <c r="Q327" s="294"/>
      <c r="R327" s="294"/>
      <c r="S327" s="295"/>
      <c r="T327" s="295"/>
      <c r="U327" s="295"/>
      <c r="V327" s="295"/>
      <c r="W327" s="295"/>
      <c r="X327" s="293"/>
      <c r="Y327" s="295"/>
      <c r="Z327" s="295"/>
      <c r="AA327" s="294"/>
      <c r="AB327" s="292"/>
      <c r="AC327" s="27"/>
      <c r="AE327" s="29"/>
      <c r="AF327" s="27"/>
      <c r="AG327" s="28"/>
      <c r="AH327" s="28"/>
      <c r="AL327" s="28"/>
    </row>
    <row r="328" spans="1:40" ht="15" customHeight="1">
      <c r="A328" s="292"/>
      <c r="B328" s="292"/>
      <c r="C328" s="350" t="s">
        <v>0</v>
      </c>
      <c r="D328" s="292"/>
      <c r="E328" s="351" t="str">
        <f>+D330</f>
        <v>R-</v>
      </c>
      <c r="F328" s="350" t="s">
        <v>581</v>
      </c>
      <c r="G328" s="292"/>
      <c r="H328" s="337"/>
      <c r="I328" s="293"/>
      <c r="J328" s="293"/>
      <c r="K328" s="293"/>
      <c r="L328" s="293"/>
      <c r="M328" s="293"/>
      <c r="N328" s="293"/>
      <c r="O328" s="293"/>
      <c r="P328" s="293"/>
      <c r="Q328" s="294"/>
      <c r="R328" s="294"/>
      <c r="S328" s="295"/>
      <c r="T328" s="295"/>
      <c r="U328" s="295"/>
      <c r="V328" s="295"/>
      <c r="W328" s="295"/>
      <c r="X328" s="293"/>
      <c r="Y328" s="295"/>
      <c r="Z328" s="295"/>
      <c r="AA328" s="294"/>
      <c r="AB328" s="292"/>
      <c r="AC328" s="27"/>
      <c r="AE328" s="29"/>
      <c r="AF328" s="27"/>
      <c r="AG328" s="28"/>
      <c r="AH328" s="28"/>
      <c r="AL328" s="28"/>
    </row>
    <row r="329" spans="1:40" ht="15" customHeight="1">
      <c r="A329" s="292"/>
      <c r="B329" s="292"/>
      <c r="C329" s="292"/>
      <c r="D329" s="292"/>
      <c r="E329" s="292"/>
      <c r="F329" s="292"/>
      <c r="G329" s="292"/>
      <c r="H329" s="337"/>
      <c r="I329" s="292"/>
      <c r="J329" s="292"/>
      <c r="K329" s="292"/>
      <c r="L329" s="293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E329" s="29"/>
      <c r="AF329" s="27"/>
      <c r="AI329" s="27"/>
      <c r="AJ329" s="27"/>
      <c r="AK329" s="27"/>
      <c r="AM329" s="27"/>
    </row>
    <row r="330" spans="1:40" ht="15" customHeight="1">
      <c r="A330" s="292"/>
      <c r="B330" s="292">
        <f>+'Ark1'!C1829</f>
        <v>2022</v>
      </c>
      <c r="C330" s="232">
        <f>+'Ark1'!L1829</f>
        <v>7</v>
      </c>
      <c r="D330" s="232" t="str">
        <f t="shared" ref="D330:D341" si="185">+D104</f>
        <v>R-</v>
      </c>
      <c r="E330" s="232">
        <f>+'Ark1'!D1829</f>
        <v>1</v>
      </c>
      <c r="F330" s="232" t="str">
        <f t="shared" ref="F330:F341" si="186">+F104</f>
        <v>Jan</v>
      </c>
      <c r="G330" s="232">
        <f>+'Ark1'!Q1829</f>
        <v>0</v>
      </c>
      <c r="H330" s="335">
        <f>+'Ark1'!R1829</f>
        <v>0</v>
      </c>
      <c r="I330" s="234" t="str">
        <f>+IF(H330=0,"",'Ark1'!AG1829)</f>
        <v/>
      </c>
      <c r="J330" s="234" t="str">
        <f>+IF(H330=0,"",'Ark1'!AH1829)</f>
        <v/>
      </c>
      <c r="K330" s="234"/>
      <c r="L330" s="293"/>
      <c r="M330" s="234"/>
      <c r="N330" s="234"/>
      <c r="O330" s="234"/>
      <c r="P330" s="234" t="str">
        <f>+IF(H330=0,"",'Ark1'!T1829)</f>
        <v/>
      </c>
      <c r="Q330" s="233" t="str">
        <f>+IF(H330=0,"",'Ark1'!U1829)</f>
        <v/>
      </c>
      <c r="R330" s="233" t="str">
        <f>+IF(H330=0,"",'Ark1'!V1829)</f>
        <v/>
      </c>
      <c r="S330" s="235" t="str">
        <f>+IF(H330=0,"",'Ark1'!W1829)</f>
        <v/>
      </c>
      <c r="T330" s="235" t="str">
        <f>+IF(H330=0,"",'Ark1'!X1829)</f>
        <v/>
      </c>
      <c r="U330" s="235" t="str">
        <f>+IF(H330=0,"",'Ark1'!Y1829)</f>
        <v/>
      </c>
      <c r="V330" s="235" t="str">
        <f>+IF(H330=0,"",'Ark1'!Z1829)</f>
        <v/>
      </c>
      <c r="W330" s="235" t="str">
        <f>+IF(H330=0,"",'Ark1'!Z1829)</f>
        <v/>
      </c>
      <c r="X330" s="234" t="str">
        <f>+IF(H330=0,"",'Ark1'!AC1829)</f>
        <v/>
      </c>
      <c r="Y330" s="235" t="str">
        <f>+IF(H330=0,"",'Ark1'!AE1829)</f>
        <v/>
      </c>
      <c r="Z330" s="235" t="str">
        <f t="shared" si="183"/>
        <v/>
      </c>
      <c r="AA330" s="233" t="str">
        <f t="shared" si="184"/>
        <v/>
      </c>
      <c r="AB330" s="292"/>
      <c r="AE330" s="29"/>
      <c r="AF330" s="27"/>
      <c r="AI330" s="27"/>
      <c r="AJ330" s="27"/>
      <c r="AK330" s="27"/>
      <c r="AM330" s="27"/>
    </row>
    <row r="331" spans="1:40" s="240" customFormat="1" ht="15" customHeight="1">
      <c r="A331" s="292"/>
      <c r="B331" s="292">
        <f>+'Ark1'!C1830</f>
        <v>2022</v>
      </c>
      <c r="C331" s="232">
        <f>+'Ark1'!L1830</f>
        <v>7</v>
      </c>
      <c r="D331" s="232" t="str">
        <f t="shared" si="185"/>
        <v>R-</v>
      </c>
      <c r="E331" s="232">
        <f>+'Ark1'!D1830</f>
        <v>2</v>
      </c>
      <c r="F331" s="232" t="str">
        <f t="shared" si="186"/>
        <v>Feb</v>
      </c>
      <c r="G331" s="232">
        <f>+'Ark1'!Q1830</f>
        <v>0</v>
      </c>
      <c r="H331" s="335">
        <f>+'Ark1'!R1830</f>
        <v>0</v>
      </c>
      <c r="I331" s="234" t="str">
        <f>+IF(H331=0,"",'Ark1'!AG1830)</f>
        <v/>
      </c>
      <c r="J331" s="234" t="str">
        <f>+IF(H331=0,"",'Ark1'!AH1830)</f>
        <v/>
      </c>
      <c r="K331" s="234"/>
      <c r="L331" s="293"/>
      <c r="M331" s="234"/>
      <c r="N331" s="234"/>
      <c r="O331" s="234"/>
      <c r="P331" s="234" t="str">
        <f>+IF(H331=0,"",'Ark1'!T1830)</f>
        <v/>
      </c>
      <c r="Q331" s="233" t="str">
        <f>+IF(H331=0,"",'Ark1'!U1830)</f>
        <v/>
      </c>
      <c r="R331" s="233" t="str">
        <f>+IF(H331=0,"",'Ark1'!V1830)</f>
        <v/>
      </c>
      <c r="S331" s="235" t="str">
        <f>+IF(H331=0,"",'Ark1'!W1830)</f>
        <v/>
      </c>
      <c r="T331" s="235" t="str">
        <f>+IF(H331=0,"",'Ark1'!X1830)</f>
        <v/>
      </c>
      <c r="U331" s="235" t="str">
        <f>+IF(H331=0,"",'Ark1'!Y1830)</f>
        <v/>
      </c>
      <c r="V331" s="235" t="str">
        <f>+IF(H331=0,"",'Ark1'!Z1830)</f>
        <v/>
      </c>
      <c r="W331" s="235" t="str">
        <f>+IF(H331=0,"",'Ark1'!Z1830)</f>
        <v/>
      </c>
      <c r="X331" s="234" t="str">
        <f>+IF(H331=0,"",'Ark1'!AC1830)</f>
        <v/>
      </c>
      <c r="Y331" s="235" t="str">
        <f>+IF(H331=0,"",'Ark1'!AE1830)</f>
        <v/>
      </c>
      <c r="Z331" s="235" t="str">
        <f t="shared" si="183"/>
        <v/>
      </c>
      <c r="AA331" s="233" t="str">
        <f t="shared" si="184"/>
        <v/>
      </c>
      <c r="AB331" s="292"/>
      <c r="AC331" s="29"/>
      <c r="AD331" s="29"/>
      <c r="AE331" s="29"/>
      <c r="AF331" s="27"/>
      <c r="AG331" s="29"/>
      <c r="AH331" s="29"/>
      <c r="AI331" s="27"/>
      <c r="AJ331" s="27"/>
      <c r="AK331" s="27"/>
      <c r="AL331" s="29"/>
      <c r="AM331" s="27"/>
      <c r="AN331" s="28"/>
    </row>
    <row r="332" spans="1:40" s="240" customFormat="1" ht="15" customHeight="1">
      <c r="A332" s="292"/>
      <c r="B332" s="292">
        <f>+'Ark1'!C1831</f>
        <v>2022</v>
      </c>
      <c r="C332" s="232">
        <f>+'Ark1'!L1831</f>
        <v>7</v>
      </c>
      <c r="D332" s="232" t="str">
        <f t="shared" si="185"/>
        <v>R-</v>
      </c>
      <c r="E332" s="232">
        <f>+'Ark1'!D1831</f>
        <v>3</v>
      </c>
      <c r="F332" s="232" t="str">
        <f t="shared" si="186"/>
        <v>Mar</v>
      </c>
      <c r="G332" s="232">
        <f>+'Ark1'!Q1831</f>
        <v>0</v>
      </c>
      <c r="H332" s="335">
        <f>+'Ark1'!R1831</f>
        <v>0</v>
      </c>
      <c r="I332" s="234" t="str">
        <f>+IF(H332=0,"",'Ark1'!AG1831)</f>
        <v/>
      </c>
      <c r="J332" s="234" t="str">
        <f>+IF(H332=0,"",'Ark1'!AH1831)</f>
        <v/>
      </c>
      <c r="K332" s="234"/>
      <c r="L332" s="293"/>
      <c r="M332" s="234"/>
      <c r="N332" s="234"/>
      <c r="O332" s="234"/>
      <c r="P332" s="234" t="str">
        <f>+IF(H332=0,"",'Ark1'!T1831)</f>
        <v/>
      </c>
      <c r="Q332" s="233" t="str">
        <f>+IF(H332=0,"",'Ark1'!U1831)</f>
        <v/>
      </c>
      <c r="R332" s="233" t="str">
        <f>+IF(H332=0,"",'Ark1'!V1831)</f>
        <v/>
      </c>
      <c r="S332" s="235" t="str">
        <f>+IF(H332=0,"",'Ark1'!W1831)</f>
        <v/>
      </c>
      <c r="T332" s="235" t="str">
        <f>+IF(H332=0,"",'Ark1'!X1831)</f>
        <v/>
      </c>
      <c r="U332" s="235" t="str">
        <f>+IF(H332=0,"",'Ark1'!Y1831)</f>
        <v/>
      </c>
      <c r="V332" s="235" t="str">
        <f>+IF(H332=0,"",'Ark1'!Z1831)</f>
        <v/>
      </c>
      <c r="W332" s="235" t="str">
        <f>+IF(H332=0,"",'Ark1'!Z1831)</f>
        <v/>
      </c>
      <c r="X332" s="234" t="str">
        <f>+IF(H332=0,"",'Ark1'!AC1831)</f>
        <v/>
      </c>
      <c r="Y332" s="235" t="str">
        <f>+IF(H332=0,"",'Ark1'!AE1831)</f>
        <v/>
      </c>
      <c r="Z332" s="235" t="str">
        <f t="shared" si="183"/>
        <v/>
      </c>
      <c r="AA332" s="233" t="str">
        <f t="shared" si="184"/>
        <v/>
      </c>
      <c r="AB332" s="292"/>
      <c r="AC332" s="29"/>
      <c r="AD332" s="29"/>
      <c r="AE332" s="29"/>
      <c r="AF332" s="27"/>
      <c r="AG332" s="29"/>
      <c r="AH332" s="29"/>
      <c r="AI332" s="27"/>
      <c r="AJ332" s="27"/>
      <c r="AK332" s="27"/>
      <c r="AL332" s="29"/>
      <c r="AM332" s="27"/>
      <c r="AN332" s="28"/>
    </row>
    <row r="333" spans="1:40" s="240" customFormat="1" ht="15" customHeight="1">
      <c r="A333" s="292"/>
      <c r="B333" s="292">
        <f>+'Ark1'!C1832</f>
        <v>2022</v>
      </c>
      <c r="C333" s="232">
        <f>+'Ark1'!L1832</f>
        <v>7</v>
      </c>
      <c r="D333" s="232" t="str">
        <f t="shared" si="185"/>
        <v>R-</v>
      </c>
      <c r="E333" s="232">
        <f>+'Ark1'!D1832</f>
        <v>4</v>
      </c>
      <c r="F333" s="232" t="str">
        <f t="shared" si="186"/>
        <v>Apr</v>
      </c>
      <c r="G333" s="232">
        <f>+'Ark1'!Q1832</f>
        <v>0</v>
      </c>
      <c r="H333" s="335">
        <f>+'Ark1'!R1832</f>
        <v>0</v>
      </c>
      <c r="I333" s="234" t="str">
        <f>+IF(H333=0,"",'Ark1'!AG1832)</f>
        <v/>
      </c>
      <c r="J333" s="234" t="str">
        <f>+IF(H333=0,"",'Ark1'!AH1832)</f>
        <v/>
      </c>
      <c r="K333" s="234"/>
      <c r="L333" s="293"/>
      <c r="M333" s="234"/>
      <c r="N333" s="234"/>
      <c r="O333" s="234"/>
      <c r="P333" s="234" t="str">
        <f>+IF(H333=0,"",'Ark1'!T1832)</f>
        <v/>
      </c>
      <c r="Q333" s="233" t="str">
        <f>+IF(H333=0,"",'Ark1'!U1832)</f>
        <v/>
      </c>
      <c r="R333" s="233" t="str">
        <f>+IF(H333=0,"",'Ark1'!V1832)</f>
        <v/>
      </c>
      <c r="S333" s="235" t="str">
        <f>+IF(H333=0,"",'Ark1'!W1832)</f>
        <v/>
      </c>
      <c r="T333" s="235" t="str">
        <f>+IF(H333=0,"",'Ark1'!X1832)</f>
        <v/>
      </c>
      <c r="U333" s="235" t="str">
        <f>+IF(H333=0,"",'Ark1'!Y1832)</f>
        <v/>
      </c>
      <c r="V333" s="235" t="str">
        <f>+IF(H333=0,"",'Ark1'!Z1832)</f>
        <v/>
      </c>
      <c r="W333" s="235" t="str">
        <f>+IF(H333=0,"",'Ark1'!Z1832)</f>
        <v/>
      </c>
      <c r="X333" s="234" t="str">
        <f>+IF(H333=0,"",'Ark1'!AC1832)</f>
        <v/>
      </c>
      <c r="Y333" s="235" t="str">
        <f>+IF(H333=0,"",'Ark1'!AE1832)</f>
        <v/>
      </c>
      <c r="Z333" s="235" t="str">
        <f t="shared" si="183"/>
        <v/>
      </c>
      <c r="AA333" s="233" t="str">
        <f t="shared" si="184"/>
        <v/>
      </c>
      <c r="AB333" s="292"/>
      <c r="AC333" s="29"/>
      <c r="AD333" s="29"/>
      <c r="AE333" s="29"/>
      <c r="AF333" s="27"/>
      <c r="AG333" s="29"/>
      <c r="AH333" s="29"/>
      <c r="AI333" s="27"/>
      <c r="AJ333" s="27"/>
      <c r="AK333" s="27"/>
      <c r="AL333" s="29"/>
      <c r="AM333" s="27"/>
      <c r="AN333" s="28"/>
    </row>
    <row r="334" spans="1:40" s="240" customFormat="1" ht="15" customHeight="1">
      <c r="A334" s="292"/>
      <c r="B334" s="292">
        <f>+'Ark1'!C1833</f>
        <v>2022</v>
      </c>
      <c r="C334" s="232">
        <f>+'Ark1'!L1833</f>
        <v>7</v>
      </c>
      <c r="D334" s="232" t="str">
        <f t="shared" si="185"/>
        <v>R-</v>
      </c>
      <c r="E334" s="232">
        <f>+'Ark1'!D1833</f>
        <v>5</v>
      </c>
      <c r="F334" s="232" t="str">
        <f t="shared" si="186"/>
        <v>Mai</v>
      </c>
      <c r="G334" s="232">
        <f>+'Ark1'!Q1833</f>
        <v>0</v>
      </c>
      <c r="H334" s="335">
        <f>+'Ark1'!R1833</f>
        <v>0</v>
      </c>
      <c r="I334" s="234" t="str">
        <f>+IF(H334=0,"",'Ark1'!AG1833)</f>
        <v/>
      </c>
      <c r="J334" s="234" t="str">
        <f>+IF(H334=0,"",'Ark1'!AH1833)</f>
        <v/>
      </c>
      <c r="K334" s="234"/>
      <c r="L334" s="293"/>
      <c r="M334" s="234"/>
      <c r="N334" s="234"/>
      <c r="O334" s="234"/>
      <c r="P334" s="234" t="str">
        <f>+IF(H334=0,"",'Ark1'!T1833)</f>
        <v/>
      </c>
      <c r="Q334" s="233" t="str">
        <f>+IF(H334=0,"",'Ark1'!U1833)</f>
        <v/>
      </c>
      <c r="R334" s="233" t="str">
        <f>+IF(H334=0,"",'Ark1'!V1833)</f>
        <v/>
      </c>
      <c r="S334" s="235" t="str">
        <f>+IF(H334=0,"",'Ark1'!W1833)</f>
        <v/>
      </c>
      <c r="T334" s="235" t="str">
        <f>+IF(H334=0,"",'Ark1'!X1833)</f>
        <v/>
      </c>
      <c r="U334" s="235" t="str">
        <f>+IF(H334=0,"",'Ark1'!Y1833)</f>
        <v/>
      </c>
      <c r="V334" s="235" t="str">
        <f>+IF(H334=0,"",'Ark1'!Z1833)</f>
        <v/>
      </c>
      <c r="W334" s="235" t="str">
        <f>+IF(H334=0,"",'Ark1'!Z1833)</f>
        <v/>
      </c>
      <c r="X334" s="234" t="str">
        <f>+IF(H334=0,"",'Ark1'!AC1833)</f>
        <v/>
      </c>
      <c r="Y334" s="235" t="str">
        <f>+IF(H334=0,"",'Ark1'!AE1833)</f>
        <v/>
      </c>
      <c r="Z334" s="235" t="str">
        <f t="shared" si="183"/>
        <v/>
      </c>
      <c r="AA334" s="233" t="str">
        <f t="shared" si="184"/>
        <v/>
      </c>
      <c r="AB334" s="292"/>
      <c r="AC334" s="29"/>
      <c r="AD334" s="29"/>
      <c r="AE334" s="29"/>
      <c r="AF334" s="27"/>
      <c r="AG334" s="29"/>
      <c r="AH334" s="29"/>
      <c r="AI334" s="27"/>
      <c r="AJ334" s="27"/>
      <c r="AK334" s="27"/>
      <c r="AL334" s="29"/>
      <c r="AM334" s="27"/>
      <c r="AN334" s="28"/>
    </row>
    <row r="335" spans="1:40" s="240" customFormat="1" ht="15" customHeight="1">
      <c r="A335" s="292"/>
      <c r="B335" s="292">
        <f>+'Ark1'!C1834</f>
        <v>2022</v>
      </c>
      <c r="C335" s="232">
        <f>+'Ark1'!L1834</f>
        <v>7</v>
      </c>
      <c r="D335" s="232" t="str">
        <f t="shared" si="185"/>
        <v>R-</v>
      </c>
      <c r="E335" s="232">
        <f>+'Ark1'!D1834</f>
        <v>6</v>
      </c>
      <c r="F335" s="232" t="str">
        <f t="shared" si="186"/>
        <v>Jun</v>
      </c>
      <c r="G335" s="232">
        <f>+'Ark1'!Q1834</f>
        <v>0</v>
      </c>
      <c r="H335" s="335">
        <f>+'Ark1'!R1834</f>
        <v>0</v>
      </c>
      <c r="I335" s="234" t="str">
        <f>+IF(H335=0,"",'Ark1'!AG1834)</f>
        <v/>
      </c>
      <c r="J335" s="234" t="str">
        <f>+IF(H335=0,"",'Ark1'!AH1834)</f>
        <v/>
      </c>
      <c r="K335" s="234"/>
      <c r="L335" s="293"/>
      <c r="M335" s="234"/>
      <c r="N335" s="234"/>
      <c r="O335" s="234"/>
      <c r="P335" s="234" t="str">
        <f>+IF(H335=0,"",'Ark1'!T1834)</f>
        <v/>
      </c>
      <c r="Q335" s="233" t="str">
        <f>+IF(H335=0,"",'Ark1'!U1834)</f>
        <v/>
      </c>
      <c r="R335" s="233" t="str">
        <f>+IF(H335=0,"",'Ark1'!V1834)</f>
        <v/>
      </c>
      <c r="S335" s="235" t="str">
        <f>+IF(H335=0,"",'Ark1'!W1834)</f>
        <v/>
      </c>
      <c r="T335" s="235" t="str">
        <f>+IF(H335=0,"",'Ark1'!X1834)</f>
        <v/>
      </c>
      <c r="U335" s="235" t="str">
        <f>+IF(H335=0,"",'Ark1'!Y1834)</f>
        <v/>
      </c>
      <c r="V335" s="235" t="str">
        <f>+IF(H335=0,"",'Ark1'!Z1834)</f>
        <v/>
      </c>
      <c r="W335" s="235" t="str">
        <f>+IF(H335=0,"",'Ark1'!Z1834)</f>
        <v/>
      </c>
      <c r="X335" s="234" t="str">
        <f>+IF(H335=0,"",'Ark1'!AC1834)</f>
        <v/>
      </c>
      <c r="Y335" s="235" t="str">
        <f>+IF(H335=0,"",'Ark1'!AE1834)</f>
        <v/>
      </c>
      <c r="Z335" s="235" t="str">
        <f t="shared" si="183"/>
        <v/>
      </c>
      <c r="AA335" s="233" t="str">
        <f t="shared" si="184"/>
        <v/>
      </c>
      <c r="AB335" s="292"/>
      <c r="AC335" s="29"/>
      <c r="AD335" s="29"/>
      <c r="AE335" s="29"/>
      <c r="AF335" s="27"/>
      <c r="AG335" s="29"/>
      <c r="AH335" s="29"/>
      <c r="AI335" s="28"/>
      <c r="AJ335" s="28"/>
      <c r="AK335" s="28"/>
      <c r="AL335" s="29"/>
      <c r="AM335" s="28"/>
      <c r="AN335" s="28"/>
    </row>
    <row r="336" spans="1:40" s="240" customFormat="1" ht="15" customHeight="1">
      <c r="A336" s="292"/>
      <c r="B336" s="292">
        <f>+'Ark1'!C1835</f>
        <v>2022</v>
      </c>
      <c r="C336" s="232">
        <f>+'Ark1'!L1835</f>
        <v>7</v>
      </c>
      <c r="D336" s="232" t="str">
        <f t="shared" si="185"/>
        <v>R-</v>
      </c>
      <c r="E336" s="232">
        <f>+'Ark1'!D1835</f>
        <v>7</v>
      </c>
      <c r="F336" s="232" t="str">
        <f t="shared" si="186"/>
        <v>Jul</v>
      </c>
      <c r="G336" s="232">
        <f>+'Ark1'!Q1835</f>
        <v>0</v>
      </c>
      <c r="H336" s="335">
        <f>+'Ark1'!R1835</f>
        <v>0</v>
      </c>
      <c r="I336" s="234" t="str">
        <f>+IF(H336=0,"",'Ark1'!AG1835)</f>
        <v/>
      </c>
      <c r="J336" s="234" t="str">
        <f>+IF(H336=0,"",'Ark1'!AH1835)</f>
        <v/>
      </c>
      <c r="K336" s="234"/>
      <c r="L336" s="293"/>
      <c r="M336" s="234"/>
      <c r="N336" s="234"/>
      <c r="O336" s="234"/>
      <c r="P336" s="234" t="str">
        <f>+IF(H336=0,"",'Ark1'!T1835)</f>
        <v/>
      </c>
      <c r="Q336" s="233" t="str">
        <f>+IF(H336=0,"",'Ark1'!U1835)</f>
        <v/>
      </c>
      <c r="R336" s="233" t="str">
        <f>+IF(H336=0,"",'Ark1'!V1835)</f>
        <v/>
      </c>
      <c r="S336" s="235" t="str">
        <f>+IF(H336=0,"",'Ark1'!W1835)</f>
        <v/>
      </c>
      <c r="T336" s="235" t="str">
        <f>+IF(H336=0,"",'Ark1'!X1835)</f>
        <v/>
      </c>
      <c r="U336" s="235" t="str">
        <f>+IF(H336=0,"",'Ark1'!Y1835)</f>
        <v/>
      </c>
      <c r="V336" s="235" t="str">
        <f>+IF(H336=0,"",'Ark1'!Z1835)</f>
        <v/>
      </c>
      <c r="W336" s="235" t="str">
        <f>+IF(H336=0,"",'Ark1'!Z1835)</f>
        <v/>
      </c>
      <c r="X336" s="234" t="str">
        <f>+IF(H336=0,"",'Ark1'!AC1835)</f>
        <v/>
      </c>
      <c r="Y336" s="235" t="str">
        <f>+IF(H336=0,"",'Ark1'!AE1835)</f>
        <v/>
      </c>
      <c r="Z336" s="235" t="str">
        <f t="shared" si="183"/>
        <v/>
      </c>
      <c r="AA336" s="233" t="str">
        <f t="shared" si="184"/>
        <v/>
      </c>
      <c r="AB336" s="292"/>
      <c r="AC336" s="29"/>
      <c r="AD336" s="29"/>
      <c r="AE336" s="29"/>
      <c r="AF336" s="27"/>
      <c r="AG336" s="29"/>
      <c r="AH336" s="29"/>
      <c r="AI336" s="28"/>
      <c r="AJ336" s="28"/>
      <c r="AK336" s="28"/>
      <c r="AL336" s="29"/>
      <c r="AM336" s="28"/>
      <c r="AN336" s="28"/>
    </row>
    <row r="337" spans="1:40" s="240" customFormat="1" ht="15" customHeight="1">
      <c r="A337" s="292"/>
      <c r="B337" s="292">
        <f>+'Ark1'!C1836</f>
        <v>2022</v>
      </c>
      <c r="C337" s="232">
        <f>+'Ark1'!L1836</f>
        <v>7</v>
      </c>
      <c r="D337" s="232" t="str">
        <f t="shared" si="185"/>
        <v>R-</v>
      </c>
      <c r="E337" s="232">
        <f>+'Ark1'!D1836</f>
        <v>8</v>
      </c>
      <c r="F337" s="232" t="str">
        <f t="shared" si="186"/>
        <v>Aug</v>
      </c>
      <c r="G337" s="232">
        <f>+'Ark1'!Q1836</f>
        <v>0</v>
      </c>
      <c r="H337" s="335">
        <f>+'Ark1'!R1836</f>
        <v>0</v>
      </c>
      <c r="I337" s="234" t="str">
        <f>+IF(H337=0,"",'Ark1'!AG1836)</f>
        <v/>
      </c>
      <c r="J337" s="234" t="str">
        <f>+IF(H337=0,"",'Ark1'!AH1836)</f>
        <v/>
      </c>
      <c r="K337" s="234"/>
      <c r="L337" s="293"/>
      <c r="M337" s="234"/>
      <c r="N337" s="234"/>
      <c r="O337" s="234"/>
      <c r="P337" s="234" t="str">
        <f>+IF(H337=0,"",'Ark1'!T1836)</f>
        <v/>
      </c>
      <c r="Q337" s="233" t="str">
        <f>+IF(H337=0,"",'Ark1'!U1836)</f>
        <v/>
      </c>
      <c r="R337" s="233" t="str">
        <f>+IF(H337=0,"",'Ark1'!V1836)</f>
        <v/>
      </c>
      <c r="S337" s="235" t="str">
        <f>+IF(H337=0,"",'Ark1'!W1836)</f>
        <v/>
      </c>
      <c r="T337" s="235" t="str">
        <f>+IF(H337=0,"",'Ark1'!X1836)</f>
        <v/>
      </c>
      <c r="U337" s="235" t="str">
        <f>+IF(H337=0,"",'Ark1'!Y1836)</f>
        <v/>
      </c>
      <c r="V337" s="235" t="str">
        <f>+IF(H337=0,"",'Ark1'!Z1836)</f>
        <v/>
      </c>
      <c r="W337" s="235" t="str">
        <f>+IF(H337=0,"",'Ark1'!Z1836)</f>
        <v/>
      </c>
      <c r="X337" s="234" t="str">
        <f>+IF(H337=0,"",'Ark1'!AC1836)</f>
        <v/>
      </c>
      <c r="Y337" s="235" t="str">
        <f>+IF(H337=0,"",'Ark1'!AE1836)</f>
        <v/>
      </c>
      <c r="Z337" s="235" t="str">
        <f t="shared" si="183"/>
        <v/>
      </c>
      <c r="AA337" s="233" t="str">
        <f t="shared" si="184"/>
        <v/>
      </c>
      <c r="AB337" s="292"/>
      <c r="AC337" s="29"/>
      <c r="AD337" s="29"/>
      <c r="AE337" s="29"/>
      <c r="AF337" s="27"/>
      <c r="AG337" s="29"/>
      <c r="AH337" s="29"/>
      <c r="AI337" s="28"/>
      <c r="AJ337" s="28"/>
      <c r="AK337" s="28"/>
      <c r="AL337" s="29"/>
      <c r="AM337" s="28"/>
      <c r="AN337" s="28"/>
    </row>
    <row r="338" spans="1:40" s="240" customFormat="1" ht="15" customHeight="1">
      <c r="A338" s="292"/>
      <c r="B338" s="292">
        <f>+'Ark1'!C1837</f>
        <v>2022</v>
      </c>
      <c r="C338" s="232">
        <f>+'Ark1'!L1837</f>
        <v>7</v>
      </c>
      <c r="D338" s="232" t="str">
        <f t="shared" si="185"/>
        <v>R-</v>
      </c>
      <c r="E338" s="232">
        <f>+'Ark1'!D1837</f>
        <v>9</v>
      </c>
      <c r="F338" s="232" t="str">
        <f t="shared" si="186"/>
        <v>Sep</v>
      </c>
      <c r="G338" s="232">
        <f>+'Ark1'!Q1837</f>
        <v>0</v>
      </c>
      <c r="H338" s="335">
        <f>+'Ark1'!R1837</f>
        <v>0</v>
      </c>
      <c r="I338" s="234" t="str">
        <f>+IF(H338=0,"",'Ark1'!AG1837)</f>
        <v/>
      </c>
      <c r="J338" s="234" t="str">
        <f>+IF(H338=0,"",'Ark1'!AH1837)</f>
        <v/>
      </c>
      <c r="K338" s="234"/>
      <c r="L338" s="293"/>
      <c r="M338" s="234"/>
      <c r="N338" s="234"/>
      <c r="O338" s="234"/>
      <c r="P338" s="234" t="str">
        <f>+IF(H338=0,"",'Ark1'!T1837)</f>
        <v/>
      </c>
      <c r="Q338" s="233" t="str">
        <f>+IF(H338=0,"",'Ark1'!U1837)</f>
        <v/>
      </c>
      <c r="R338" s="233" t="str">
        <f>+IF(H338=0,"",'Ark1'!V1837)</f>
        <v/>
      </c>
      <c r="S338" s="235" t="str">
        <f>+IF(H338=0,"",'Ark1'!W1837)</f>
        <v/>
      </c>
      <c r="T338" s="235" t="str">
        <f>+IF(H338=0,"",'Ark1'!X1837)</f>
        <v/>
      </c>
      <c r="U338" s="235" t="str">
        <f>+IF(H338=0,"",'Ark1'!Y1837)</f>
        <v/>
      </c>
      <c r="V338" s="235" t="str">
        <f>+IF(H338=0,"",'Ark1'!Z1837)</f>
        <v/>
      </c>
      <c r="W338" s="235" t="str">
        <f>+IF(H338=0,"",'Ark1'!Z1837)</f>
        <v/>
      </c>
      <c r="X338" s="234" t="str">
        <f>+IF(H338=0,"",'Ark1'!AC1837)</f>
        <v/>
      </c>
      <c r="Y338" s="235" t="str">
        <f>+IF(H338=0,"",'Ark1'!AE1837)</f>
        <v/>
      </c>
      <c r="Z338" s="235" t="str">
        <f t="shared" si="183"/>
        <v/>
      </c>
      <c r="AA338" s="233" t="str">
        <f t="shared" si="184"/>
        <v/>
      </c>
      <c r="AB338" s="292"/>
      <c r="AC338" s="29"/>
      <c r="AD338" s="29"/>
      <c r="AE338" s="29"/>
      <c r="AF338" s="27"/>
      <c r="AG338" s="29"/>
      <c r="AH338" s="29"/>
      <c r="AI338" s="28"/>
      <c r="AJ338" s="28"/>
      <c r="AK338" s="28"/>
      <c r="AL338" s="29"/>
      <c r="AM338" s="28"/>
      <c r="AN338" s="28"/>
    </row>
    <row r="339" spans="1:40" s="240" customFormat="1" ht="15" customHeight="1">
      <c r="A339" s="292"/>
      <c r="B339" s="292">
        <f>+'Ark1'!C1838</f>
        <v>2022</v>
      </c>
      <c r="C339" s="232">
        <f>+'Ark1'!L1838</f>
        <v>7</v>
      </c>
      <c r="D339" s="232" t="str">
        <f t="shared" si="185"/>
        <v>R-</v>
      </c>
      <c r="E339" s="232">
        <f>+'Ark1'!D1838</f>
        <v>10</v>
      </c>
      <c r="F339" s="232" t="str">
        <f t="shared" si="186"/>
        <v>Okt</v>
      </c>
      <c r="G339" s="232">
        <f>+'Ark1'!Q1838</f>
        <v>0</v>
      </c>
      <c r="H339" s="335">
        <f>+'Ark1'!R1838</f>
        <v>0</v>
      </c>
      <c r="I339" s="234" t="str">
        <f>+IF(H339=0,"",'Ark1'!AG1838)</f>
        <v/>
      </c>
      <c r="J339" s="234" t="str">
        <f>+IF(H339=0,"",'Ark1'!AH1838)</f>
        <v/>
      </c>
      <c r="K339" s="234"/>
      <c r="L339" s="293"/>
      <c r="M339" s="234"/>
      <c r="N339" s="234"/>
      <c r="O339" s="234"/>
      <c r="P339" s="234" t="str">
        <f>+IF(H339=0,"",'Ark1'!T1838)</f>
        <v/>
      </c>
      <c r="Q339" s="233" t="str">
        <f>+IF(H339=0,"",'Ark1'!U1838)</f>
        <v/>
      </c>
      <c r="R339" s="233" t="str">
        <f>+IF(H339=0,"",'Ark1'!V1838)</f>
        <v/>
      </c>
      <c r="S339" s="235" t="str">
        <f>+IF(H339=0,"",'Ark1'!W1838)</f>
        <v/>
      </c>
      <c r="T339" s="235" t="str">
        <f>+IF(H339=0,"",'Ark1'!X1838)</f>
        <v/>
      </c>
      <c r="U339" s="235" t="str">
        <f>+IF(H339=0,"",'Ark1'!Y1838)</f>
        <v/>
      </c>
      <c r="V339" s="235" t="str">
        <f>+IF(H339=0,"",'Ark1'!Z1838)</f>
        <v/>
      </c>
      <c r="W339" s="235" t="str">
        <f>+IF(H339=0,"",'Ark1'!Z1838)</f>
        <v/>
      </c>
      <c r="X339" s="234" t="str">
        <f>+IF(H339=0,"",'Ark1'!AC1838)</f>
        <v/>
      </c>
      <c r="Y339" s="235" t="str">
        <f>+IF(H339=0,"",'Ark1'!AE1838)</f>
        <v/>
      </c>
      <c r="Z339" s="235" t="str">
        <f t="shared" si="183"/>
        <v/>
      </c>
      <c r="AA339" s="233" t="str">
        <f t="shared" si="184"/>
        <v/>
      </c>
      <c r="AB339" s="292"/>
      <c r="AC339" s="29"/>
      <c r="AD339" s="29"/>
      <c r="AE339" s="29"/>
      <c r="AF339" s="27"/>
      <c r="AG339" s="29"/>
      <c r="AH339" s="29"/>
      <c r="AI339" s="28"/>
      <c r="AJ339" s="28"/>
      <c r="AK339" s="28"/>
      <c r="AL339" s="29"/>
      <c r="AM339" s="28"/>
      <c r="AN339" s="28"/>
    </row>
    <row r="340" spans="1:40" s="240" customFormat="1" ht="15" customHeight="1">
      <c r="A340" s="292"/>
      <c r="B340" s="292">
        <f>+'Ark1'!C1839</f>
        <v>2022</v>
      </c>
      <c r="C340" s="232">
        <f>+'Ark1'!L1839</f>
        <v>7</v>
      </c>
      <c r="D340" s="232" t="str">
        <f t="shared" si="185"/>
        <v>R-</v>
      </c>
      <c r="E340" s="232">
        <f>+'Ark1'!D1839</f>
        <v>11</v>
      </c>
      <c r="F340" s="232" t="str">
        <f t="shared" si="186"/>
        <v>Nov</v>
      </c>
      <c r="G340" s="232">
        <f>+'Ark1'!Q1839</f>
        <v>0</v>
      </c>
      <c r="H340" s="335">
        <f>+'Ark1'!R1839</f>
        <v>0</v>
      </c>
      <c r="I340" s="234" t="str">
        <f>+IF(H340=0,"",'Ark1'!AG1839)</f>
        <v/>
      </c>
      <c r="J340" s="234" t="str">
        <f>+IF(H340=0,"",'Ark1'!AH1839)</f>
        <v/>
      </c>
      <c r="K340" s="234"/>
      <c r="L340" s="293"/>
      <c r="M340" s="234"/>
      <c r="N340" s="234"/>
      <c r="O340" s="234"/>
      <c r="P340" s="234" t="str">
        <f>+IF(H340=0,"",'Ark1'!T1839)</f>
        <v/>
      </c>
      <c r="Q340" s="233" t="str">
        <f>+IF(H340=0,"",'Ark1'!U1839)</f>
        <v/>
      </c>
      <c r="R340" s="233" t="str">
        <f>+IF(H340=0,"",'Ark1'!V1839)</f>
        <v/>
      </c>
      <c r="S340" s="235" t="str">
        <f>+IF(H340=0,"",'Ark1'!W1839)</f>
        <v/>
      </c>
      <c r="T340" s="235" t="str">
        <f>+IF(H340=0,"",'Ark1'!X1839)</f>
        <v/>
      </c>
      <c r="U340" s="235" t="str">
        <f>+IF(H340=0,"",'Ark1'!Y1839)</f>
        <v/>
      </c>
      <c r="V340" s="235" t="str">
        <f>+IF(H340=0,"",'Ark1'!Z1839)</f>
        <v/>
      </c>
      <c r="W340" s="235" t="str">
        <f>+IF(H340=0,"",'Ark1'!Z1839)</f>
        <v/>
      </c>
      <c r="X340" s="234" t="str">
        <f>+IF(H340=0,"",'Ark1'!AC1839)</f>
        <v/>
      </c>
      <c r="Y340" s="235" t="str">
        <f>+IF(H340=0,"",'Ark1'!AE1839)</f>
        <v/>
      </c>
      <c r="Z340" s="235" t="str">
        <f t="shared" si="183"/>
        <v/>
      </c>
      <c r="AA340" s="233" t="str">
        <f t="shared" si="184"/>
        <v/>
      </c>
      <c r="AB340" s="292"/>
      <c r="AC340" s="29"/>
      <c r="AD340" s="29"/>
      <c r="AE340" s="29"/>
      <c r="AF340" s="27"/>
      <c r="AG340" s="29"/>
      <c r="AH340" s="29"/>
      <c r="AI340" s="28"/>
      <c r="AJ340" s="28"/>
      <c r="AK340" s="28"/>
      <c r="AL340" s="29"/>
      <c r="AM340" s="28"/>
      <c r="AN340" s="28"/>
    </row>
    <row r="341" spans="1:40" ht="15" customHeight="1">
      <c r="A341" s="292"/>
      <c r="B341" s="292">
        <f>+'Ark1'!C1840</f>
        <v>2022</v>
      </c>
      <c r="C341" s="232">
        <f>+'Ark1'!L1840</f>
        <v>7</v>
      </c>
      <c r="D341" s="232" t="str">
        <f t="shared" si="185"/>
        <v>R-</v>
      </c>
      <c r="E341" s="232">
        <f>+'Ark1'!D1840</f>
        <v>12</v>
      </c>
      <c r="F341" s="232" t="str">
        <f t="shared" si="186"/>
        <v>Des</v>
      </c>
      <c r="G341" s="232">
        <f>+'Ark1'!Q1840</f>
        <v>0</v>
      </c>
      <c r="H341" s="335">
        <f>+'Ark1'!R1840</f>
        <v>0</v>
      </c>
      <c r="I341" s="234" t="str">
        <f>+IF(H341=0,"",'Ark1'!AG1840)</f>
        <v/>
      </c>
      <c r="J341" s="234" t="str">
        <f>+IF(H341=0,"",'Ark1'!AH1840)</f>
        <v/>
      </c>
      <c r="K341" s="234"/>
      <c r="L341" s="293"/>
      <c r="M341" s="234"/>
      <c r="N341" s="234"/>
      <c r="O341" s="234"/>
      <c r="P341" s="234" t="str">
        <f>+IF(H341=0,"",'Ark1'!T1840)</f>
        <v/>
      </c>
      <c r="Q341" s="233" t="str">
        <f>+IF(H341=0,"",'Ark1'!U1840)</f>
        <v/>
      </c>
      <c r="R341" s="233" t="str">
        <f>+IF(H341=0,"",'Ark1'!V1840)</f>
        <v/>
      </c>
      <c r="S341" s="235" t="str">
        <f>+IF(H341=0,"",'Ark1'!W1840)</f>
        <v/>
      </c>
      <c r="T341" s="235" t="str">
        <f>+IF(H341=0,"",'Ark1'!X1840)</f>
        <v/>
      </c>
      <c r="U341" s="235" t="str">
        <f>+IF(H341=0,"",'Ark1'!Y1840)</f>
        <v/>
      </c>
      <c r="V341" s="235" t="str">
        <f>+IF(H341=0,"",'Ark1'!Z1840)</f>
        <v/>
      </c>
      <c r="W341" s="235" t="str">
        <f>+IF(H341=0,"",'Ark1'!Z1840)</f>
        <v/>
      </c>
      <c r="X341" s="234" t="str">
        <f>+IF(H341=0,"",'Ark1'!AC1840)</f>
        <v/>
      </c>
      <c r="Y341" s="235" t="str">
        <f>+IF(H341=0,"",'Ark1'!AE1840)</f>
        <v/>
      </c>
      <c r="Z341" s="235" t="str">
        <f t="shared" si="183"/>
        <v/>
      </c>
      <c r="AA341" s="233" t="str">
        <f t="shared" si="184"/>
        <v/>
      </c>
      <c r="AB341" s="292"/>
      <c r="AE341" s="29"/>
      <c r="AF341" s="27"/>
    </row>
    <row r="342" spans="1:40" ht="15" customHeight="1">
      <c r="A342" s="292"/>
      <c r="B342" s="292"/>
      <c r="C342" s="292"/>
      <c r="D342" s="292"/>
      <c r="E342" s="292"/>
      <c r="F342" s="292"/>
      <c r="G342" s="292"/>
      <c r="H342" s="337"/>
      <c r="I342" s="293"/>
      <c r="J342" s="293"/>
      <c r="K342" s="293"/>
      <c r="L342" s="293"/>
      <c r="M342" s="293"/>
      <c r="N342" s="293"/>
      <c r="O342" s="293"/>
      <c r="P342" s="293"/>
      <c r="Q342" s="294"/>
      <c r="R342" s="294"/>
      <c r="S342" s="295"/>
      <c r="T342" s="295"/>
      <c r="U342" s="295"/>
      <c r="V342" s="295"/>
      <c r="W342" s="295"/>
      <c r="X342" s="293"/>
      <c r="Y342" s="295"/>
      <c r="Z342" s="295"/>
      <c r="AA342" s="294"/>
      <c r="AB342" s="292"/>
      <c r="AC342" s="27"/>
      <c r="AE342" s="29"/>
      <c r="AF342" s="27"/>
      <c r="AG342" s="28"/>
      <c r="AH342" s="28"/>
      <c r="AL342" s="28"/>
    </row>
    <row r="343" spans="1:40" ht="15" customHeight="1">
      <c r="A343" s="292"/>
      <c r="B343" s="292"/>
      <c r="C343" s="350" t="s">
        <v>0</v>
      </c>
      <c r="D343" s="292"/>
      <c r="E343" s="351" t="str">
        <f>+D345</f>
        <v>R</v>
      </c>
      <c r="F343" s="350" t="s">
        <v>581</v>
      </c>
      <c r="G343" s="292"/>
      <c r="H343" s="337"/>
      <c r="I343" s="293"/>
      <c r="J343" s="293"/>
      <c r="K343" s="293"/>
      <c r="L343" s="293"/>
      <c r="M343" s="293"/>
      <c r="N343" s="293"/>
      <c r="O343" s="293"/>
      <c r="P343" s="293"/>
      <c r="Q343" s="294"/>
      <c r="R343" s="294"/>
      <c r="S343" s="295"/>
      <c r="T343" s="295"/>
      <c r="U343" s="295"/>
      <c r="V343" s="295"/>
      <c r="W343" s="295"/>
      <c r="X343" s="293"/>
      <c r="Y343" s="295"/>
      <c r="Z343" s="295"/>
      <c r="AA343" s="294"/>
      <c r="AB343" s="292"/>
      <c r="AC343" s="27"/>
      <c r="AE343" s="29"/>
      <c r="AF343" s="27"/>
      <c r="AG343" s="28"/>
      <c r="AH343" s="28"/>
      <c r="AL343" s="28"/>
    </row>
    <row r="344" spans="1:40" ht="15" customHeight="1">
      <c r="A344" s="292"/>
      <c r="B344" s="292"/>
      <c r="C344" s="292"/>
      <c r="D344" s="292"/>
      <c r="E344" s="292"/>
      <c r="F344" s="292"/>
      <c r="G344" s="292"/>
      <c r="H344" s="337"/>
      <c r="I344" s="292"/>
      <c r="J344" s="292"/>
      <c r="K344" s="292"/>
      <c r="L344" s="293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E344" s="29"/>
      <c r="AF344" s="27"/>
    </row>
    <row r="345" spans="1:40" ht="15" customHeight="1">
      <c r="A345" s="292"/>
      <c r="B345" s="292">
        <f>+'Ark1'!C1841</f>
        <v>2022</v>
      </c>
      <c r="C345" s="232">
        <f>+'Ark1'!L1841</f>
        <v>8</v>
      </c>
      <c r="D345" s="232" t="str">
        <f t="shared" ref="D345:D356" si="187">+D119</f>
        <v>R</v>
      </c>
      <c r="E345" s="232">
        <f>+'Ark1'!D1841</f>
        <v>1</v>
      </c>
      <c r="F345" s="232" t="str">
        <f t="shared" ref="F345:F356" si="188">+F119</f>
        <v>Jan</v>
      </c>
      <c r="G345" s="232">
        <f>+'Ark1'!Q1841</f>
        <v>28</v>
      </c>
      <c r="H345" s="335">
        <f>+'Ark1'!R1841</f>
        <v>109</v>
      </c>
      <c r="I345" s="234">
        <f>+IF(H345=0,"",'Ark1'!AG1841)</f>
        <v>15.953396811933899</v>
      </c>
      <c r="J345" s="234">
        <f>+IF(H345=0,"",'Ark1'!AH1841)</f>
        <v>1.8348623853211012</v>
      </c>
      <c r="K345" s="234"/>
      <c r="L345" s="293"/>
      <c r="M345" s="234"/>
      <c r="N345" s="234"/>
      <c r="O345" s="234"/>
      <c r="P345" s="234">
        <f>+IF(H345=0,"",'Ark1'!T1841)</f>
        <v>7.2568807339449517</v>
      </c>
      <c r="Q345" s="233">
        <f>+IF(H345=0,"",'Ark1'!U1841)</f>
        <v>25.539266055045871</v>
      </c>
      <c r="R345" s="233">
        <f>+IF(H345=0,"",'Ark1'!V1841)</f>
        <v>12.8440366972477</v>
      </c>
      <c r="S345" s="235">
        <f>+IF(H345=0,"",'Ark1'!W1841)</f>
        <v>21.100917431192656</v>
      </c>
      <c r="T345" s="235">
        <f>+IF(H345=0,"",'Ark1'!X1841)</f>
        <v>91.743119266055061</v>
      </c>
      <c r="U345" s="235">
        <f>+IF(H345=0,"",'Ark1'!Y1841)</f>
        <v>68.807339449541288</v>
      </c>
      <c r="V345" s="235">
        <f>+IF(H345=0,"",'Ark1'!Z1841)</f>
        <v>6.987147008224178</v>
      </c>
      <c r="W345" s="235">
        <f>+IF(H345=0,"",'Ark1'!Z1841)</f>
        <v>6.987147008224178</v>
      </c>
      <c r="X345" s="234">
        <f>+IF(H345=0,"",'Ark1'!AC1841)</f>
        <v>0</v>
      </c>
      <c r="Y345" s="235">
        <f>+IF(H345=0,"",'Ark1'!AE1841)</f>
        <v>0</v>
      </c>
      <c r="Z345" s="235">
        <f t="shared" si="183"/>
        <v>3.1924082568807339</v>
      </c>
      <c r="AA345" s="233">
        <f t="shared" si="184"/>
        <v>0.25688073394495414</v>
      </c>
      <c r="AB345" s="292"/>
      <c r="AE345" s="29"/>
      <c r="AF345" s="27"/>
    </row>
    <row r="346" spans="1:40" ht="15" customHeight="1">
      <c r="A346" s="292"/>
      <c r="B346" s="292">
        <f>+'Ark1'!C1842</f>
        <v>2022</v>
      </c>
      <c r="C346" s="232">
        <f>+'Ark1'!L1842</f>
        <v>8</v>
      </c>
      <c r="D346" s="232" t="str">
        <f t="shared" si="187"/>
        <v>R</v>
      </c>
      <c r="E346" s="232">
        <f>+'Ark1'!D1842</f>
        <v>2</v>
      </c>
      <c r="F346" s="232" t="str">
        <f t="shared" si="188"/>
        <v>Feb</v>
      </c>
      <c r="G346" s="232">
        <f>+'Ark1'!Q1842</f>
        <v>38</v>
      </c>
      <c r="H346" s="335">
        <f>+'Ark1'!R1842</f>
        <v>248</v>
      </c>
      <c r="I346" s="234">
        <f>+IF(H346=0,"",'Ark1'!AG1842)</f>
        <v>16.448265017297413</v>
      </c>
      <c r="J346" s="234">
        <f>+IF(H346=0,"",'Ark1'!AH1842)</f>
        <v>1.6129032258064513</v>
      </c>
      <c r="K346" s="234"/>
      <c r="L346" s="293"/>
      <c r="M346" s="234"/>
      <c r="N346" s="234"/>
      <c r="O346" s="234"/>
      <c r="P346" s="234">
        <f>+IF(H346=0,"",'Ark1'!T1842)</f>
        <v>5.8588709677419368</v>
      </c>
      <c r="Q346" s="233">
        <f>+IF(H346=0,"",'Ark1'!U1842)</f>
        <v>10.755241935483873</v>
      </c>
      <c r="R346" s="233">
        <f>+IF(H346=0,"",'Ark1'!V1842)</f>
        <v>1.6129032258064513</v>
      </c>
      <c r="S346" s="235">
        <f>+IF(H346=0,"",'Ark1'!W1842)</f>
        <v>5.241935483870968</v>
      </c>
      <c r="T346" s="235">
        <f>+IF(H346=0,"",'Ark1'!X1842)</f>
        <v>21.7741935483871</v>
      </c>
      <c r="U346" s="235">
        <f>+IF(H346=0,"",'Ark1'!Y1842)</f>
        <v>14.516129032258061</v>
      </c>
      <c r="V346" s="235">
        <f>+IF(H346=0,"",'Ark1'!Z1842)</f>
        <v>8.6930341935284137</v>
      </c>
      <c r="W346" s="235">
        <f>+IF(H346=0,"",'Ark1'!Z1842)</f>
        <v>8.6930341935284137</v>
      </c>
      <c r="X346" s="234">
        <f>+IF(H346=0,"",'Ark1'!AC1842)</f>
        <v>0</v>
      </c>
      <c r="Y346" s="235">
        <f>+IF(H346=0,"",'Ark1'!AE1842)</f>
        <v>0</v>
      </c>
      <c r="Z346" s="235">
        <f t="shared" si="183"/>
        <v>1.3444052419354842</v>
      </c>
      <c r="AA346" s="233">
        <f t="shared" si="184"/>
        <v>0.15322580645161291</v>
      </c>
      <c r="AB346" s="292"/>
      <c r="AE346" s="29"/>
      <c r="AF346" s="27"/>
    </row>
    <row r="347" spans="1:40" ht="15" customHeight="1">
      <c r="A347" s="292"/>
      <c r="B347" s="292">
        <f>+'Ark1'!C1843</f>
        <v>2022</v>
      </c>
      <c r="C347" s="232">
        <f>+'Ark1'!L1843</f>
        <v>8</v>
      </c>
      <c r="D347" s="232" t="str">
        <f t="shared" si="187"/>
        <v>R</v>
      </c>
      <c r="E347" s="232">
        <f>+'Ark1'!D1843</f>
        <v>3</v>
      </c>
      <c r="F347" s="232" t="str">
        <f t="shared" si="188"/>
        <v>Mar</v>
      </c>
      <c r="G347" s="232">
        <f>+'Ark1'!Q1843</f>
        <v>67</v>
      </c>
      <c r="H347" s="335">
        <f>+'Ark1'!R1843</f>
        <v>438</v>
      </c>
      <c r="I347" s="234">
        <f>+IF(H347=0,"",'Ark1'!AG1843)</f>
        <v>12.75766016713092</v>
      </c>
      <c r="J347" s="234">
        <f>+IF(H347=0,"",'Ark1'!AH1843)</f>
        <v>0</v>
      </c>
      <c r="K347" s="234"/>
      <c r="L347" s="293"/>
      <c r="M347" s="234"/>
      <c r="N347" s="234"/>
      <c r="O347" s="234"/>
      <c r="P347" s="234">
        <f>+IF(H347=0,"",'Ark1'!T1843)</f>
        <v>5.7808219178082174</v>
      </c>
      <c r="Q347" s="233">
        <f>+IF(H347=0,"",'Ark1'!U1843)</f>
        <v>11.815981735159816</v>
      </c>
      <c r="R347" s="233">
        <f>+IF(H347=0,"",'Ark1'!V1843)</f>
        <v>2.2831050228310503</v>
      </c>
      <c r="S347" s="235">
        <f>+IF(H347=0,"",'Ark1'!W1843)</f>
        <v>6.1643835616438363</v>
      </c>
      <c r="T347" s="235">
        <f>+IF(H347=0,"",'Ark1'!X1843)</f>
        <v>23.515981735159819</v>
      </c>
      <c r="U347" s="235">
        <f>+IF(H347=0,"",'Ark1'!Y1843)</f>
        <v>18.493150684931503</v>
      </c>
      <c r="V347" s="235">
        <f>+IF(H347=0,"",'Ark1'!Z1843)</f>
        <v>9.3275929992406859</v>
      </c>
      <c r="W347" s="235">
        <f>+IF(H347=0,"",'Ark1'!Z1843)</f>
        <v>9.3275929992406859</v>
      </c>
      <c r="X347" s="234">
        <f>+IF(H347=0,"",'Ark1'!AC1843)</f>
        <v>0</v>
      </c>
      <c r="Y347" s="235">
        <f>+IF(H347=0,"",'Ark1'!AE1843)</f>
        <v>0</v>
      </c>
      <c r="Z347" s="235">
        <f t="shared" si="183"/>
        <v>1.4769977168949771</v>
      </c>
      <c r="AA347" s="233">
        <f t="shared" si="184"/>
        <v>0.15296803652968036</v>
      </c>
      <c r="AB347" s="292"/>
      <c r="AE347" s="29"/>
      <c r="AF347" s="27"/>
    </row>
    <row r="348" spans="1:40" ht="15" customHeight="1">
      <c r="A348" s="292"/>
      <c r="B348" s="292">
        <f>+'Ark1'!C1844</f>
        <v>2022</v>
      </c>
      <c r="C348" s="232">
        <f>+'Ark1'!L1844</f>
        <v>8</v>
      </c>
      <c r="D348" s="232" t="str">
        <f t="shared" si="187"/>
        <v>R</v>
      </c>
      <c r="E348" s="232">
        <f>+'Ark1'!D1844</f>
        <v>4</v>
      </c>
      <c r="F348" s="232" t="str">
        <f t="shared" si="188"/>
        <v>Apr</v>
      </c>
      <c r="G348" s="232">
        <f>+'Ark1'!Q1844</f>
        <v>63</v>
      </c>
      <c r="H348" s="335">
        <f>+'Ark1'!R1844</f>
        <v>235</v>
      </c>
      <c r="I348" s="234">
        <f>+IF(H348=0,"",'Ark1'!AG1844)</f>
        <v>10.222978292655499</v>
      </c>
      <c r="J348" s="234">
        <f>+IF(H348=0,"",'Ark1'!AH1844)</f>
        <v>0.42553191489361714</v>
      </c>
      <c r="K348" s="234"/>
      <c r="L348" s="293"/>
      <c r="M348" s="234"/>
      <c r="N348" s="234"/>
      <c r="O348" s="234"/>
      <c r="P348" s="234">
        <f>+IF(H348=0,"",'Ark1'!T1844)</f>
        <v>6.1744680851063825</v>
      </c>
      <c r="Q348" s="233">
        <f>+IF(H348=0,"",'Ark1'!U1844)</f>
        <v>15.471063829787237</v>
      </c>
      <c r="R348" s="233">
        <f>+IF(H348=0,"",'Ark1'!V1844)</f>
        <v>3.4042553191489366</v>
      </c>
      <c r="S348" s="235">
        <f>+IF(H348=0,"",'Ark1'!W1844)</f>
        <v>7.2340425531914896</v>
      </c>
      <c r="T348" s="235">
        <f>+IF(H348=0,"",'Ark1'!X1844)</f>
        <v>34.468085106382965</v>
      </c>
      <c r="U348" s="235">
        <f>+IF(H348=0,"",'Ark1'!Y1844)</f>
        <v>30.638297872340427</v>
      </c>
      <c r="V348" s="235">
        <f>+IF(H348=0,"",'Ark1'!Z1844)</f>
        <v>10.679469911548521</v>
      </c>
      <c r="W348" s="235">
        <f>+IF(H348=0,"",'Ark1'!Z1844)</f>
        <v>10.679469911548521</v>
      </c>
      <c r="X348" s="234">
        <f>+IF(H348=0,"",'Ark1'!AC1844)</f>
        <v>0</v>
      </c>
      <c r="Y348" s="235">
        <f>+IF(H348=0,"",'Ark1'!AE1844)</f>
        <v>0</v>
      </c>
      <c r="Z348" s="235">
        <f t="shared" si="183"/>
        <v>1.9338829787234046</v>
      </c>
      <c r="AA348" s="233">
        <f t="shared" si="184"/>
        <v>0.26808510638297872</v>
      </c>
      <c r="AB348" s="292"/>
      <c r="AE348" s="29"/>
      <c r="AF348" s="27"/>
    </row>
    <row r="349" spans="1:40" ht="15" customHeight="1">
      <c r="A349" s="292"/>
      <c r="B349" s="292">
        <f>+'Ark1'!C1845</f>
        <v>2022</v>
      </c>
      <c r="C349" s="232">
        <f>+'Ark1'!L1845</f>
        <v>8</v>
      </c>
      <c r="D349" s="232" t="str">
        <f t="shared" si="187"/>
        <v>R</v>
      </c>
      <c r="E349" s="232">
        <f>+'Ark1'!D1845</f>
        <v>5</v>
      </c>
      <c r="F349" s="232" t="str">
        <f t="shared" si="188"/>
        <v>Mai</v>
      </c>
      <c r="G349" s="232">
        <f>+'Ark1'!Q1845</f>
        <v>43</v>
      </c>
      <c r="H349" s="335">
        <f>+'Ark1'!R1845</f>
        <v>270</v>
      </c>
      <c r="I349" s="234">
        <f>+IF(H349=0,"",'Ark1'!AG1845)</f>
        <v>17.50410172272354</v>
      </c>
      <c r="J349" s="234">
        <f>+IF(H349=0,"",'Ark1'!AH1845)</f>
        <v>0</v>
      </c>
      <c r="K349" s="234"/>
      <c r="L349" s="293"/>
      <c r="M349" s="234"/>
      <c r="N349" s="234"/>
      <c r="O349" s="234"/>
      <c r="P349" s="234">
        <f>+IF(H349=0,"",'Ark1'!T1845)</f>
        <v>6.0444444444444443</v>
      </c>
      <c r="Q349" s="233">
        <f>+IF(H349=0,"",'Ark1'!U1845)</f>
        <v>13.908888888888882</v>
      </c>
      <c r="R349" s="233">
        <f>+IF(H349=0,"",'Ark1'!V1845)</f>
        <v>3.3333333333333344</v>
      </c>
      <c r="S349" s="235">
        <f>+IF(H349=0,"",'Ark1'!W1845)</f>
        <v>8.8888888888888893</v>
      </c>
      <c r="T349" s="235">
        <f>+IF(H349=0,"",'Ark1'!X1845)</f>
        <v>30</v>
      </c>
      <c r="U349" s="235">
        <f>+IF(H349=0,"",'Ark1'!Y1845)</f>
        <v>25.18518518518519</v>
      </c>
      <c r="V349" s="235">
        <f>+IF(H349=0,"",'Ark1'!Z1845)</f>
        <v>10.737624860942065</v>
      </c>
      <c r="W349" s="235">
        <f>+IF(H349=0,"",'Ark1'!Z1845)</f>
        <v>10.737624860942065</v>
      </c>
      <c r="X349" s="234">
        <f>+IF(H349=0,"",'Ark1'!AC1845)</f>
        <v>0</v>
      </c>
      <c r="Y349" s="235">
        <f>+IF(H349=0,"",'Ark1'!AE1845)</f>
        <v>0</v>
      </c>
      <c r="Z349" s="235">
        <f t="shared" si="183"/>
        <v>1.7386111111111102</v>
      </c>
      <c r="AA349" s="233">
        <f t="shared" si="184"/>
        <v>0.15925925925925927</v>
      </c>
      <c r="AB349" s="292"/>
      <c r="AE349" s="29"/>
      <c r="AF349" s="27"/>
    </row>
    <row r="350" spans="1:40" ht="15" customHeight="1">
      <c r="A350" s="292"/>
      <c r="B350" s="292">
        <f>+'Ark1'!C1846</f>
        <v>2022</v>
      </c>
      <c r="C350" s="232">
        <f>+'Ark1'!L1846</f>
        <v>8</v>
      </c>
      <c r="D350" s="232" t="str">
        <f t="shared" si="187"/>
        <v>R</v>
      </c>
      <c r="E350" s="232">
        <f>+'Ark1'!D1846</f>
        <v>6</v>
      </c>
      <c r="F350" s="232" t="str">
        <f t="shared" si="188"/>
        <v>Jun</v>
      </c>
      <c r="G350" s="232">
        <f>+'Ark1'!Q1846</f>
        <v>48</v>
      </c>
      <c r="H350" s="335">
        <f>+'Ark1'!R1846</f>
        <v>201</v>
      </c>
      <c r="I350" s="234">
        <f>+IF(H350=0,"",'Ark1'!AG1846)</f>
        <v>16.384251614520739</v>
      </c>
      <c r="J350" s="234">
        <f>+IF(H350=0,"",'Ark1'!AH1846)</f>
        <v>1.4925373134328361</v>
      </c>
      <c r="K350" s="234"/>
      <c r="L350" s="293"/>
      <c r="M350" s="234"/>
      <c r="N350" s="234"/>
      <c r="O350" s="234"/>
      <c r="P350" s="234">
        <f>+IF(H350=0,"",'Ark1'!T1846)</f>
        <v>6.0398009950248728</v>
      </c>
      <c r="Q350" s="233">
        <f>+IF(H350=0,"",'Ark1'!U1846)</f>
        <v>18.857213930348248</v>
      </c>
      <c r="R350" s="233">
        <f>+IF(H350=0,"",'Ark1'!V1846)</f>
        <v>3.4825870646766157</v>
      </c>
      <c r="S350" s="235">
        <f>+IF(H350=0,"",'Ark1'!W1846)</f>
        <v>8.4577114427860689</v>
      </c>
      <c r="T350" s="235">
        <f>+IF(H350=0,"",'Ark1'!X1846)</f>
        <v>47.761194029850763</v>
      </c>
      <c r="U350" s="235">
        <f>+IF(H350=0,"",'Ark1'!Y1846)</f>
        <v>41.293532338308445</v>
      </c>
      <c r="V350" s="235">
        <f>+IF(H350=0,"",'Ark1'!Z1846)</f>
        <v>11.269942421683655</v>
      </c>
      <c r="W350" s="235">
        <f>+IF(H350=0,"",'Ark1'!Z1846)</f>
        <v>11.269942421683655</v>
      </c>
      <c r="X350" s="234">
        <f>+IF(H350=0,"",'Ark1'!AC1846)</f>
        <v>0</v>
      </c>
      <c r="Y350" s="235">
        <f>+IF(H350=0,"",'Ark1'!AE1846)</f>
        <v>0</v>
      </c>
      <c r="Z350" s="235">
        <f t="shared" si="183"/>
        <v>2.357151741293531</v>
      </c>
      <c r="AA350" s="233">
        <f t="shared" si="184"/>
        <v>0.23880597014925373</v>
      </c>
      <c r="AB350" s="292"/>
      <c r="AE350" s="29"/>
      <c r="AF350" s="27"/>
    </row>
    <row r="351" spans="1:40" ht="15" customHeight="1">
      <c r="A351" s="292"/>
      <c r="B351" s="292">
        <f>+'Ark1'!C1847</f>
        <v>2022</v>
      </c>
      <c r="C351" s="232">
        <f>+'Ark1'!L1847</f>
        <v>8</v>
      </c>
      <c r="D351" s="232" t="str">
        <f t="shared" si="187"/>
        <v>R</v>
      </c>
      <c r="E351" s="232">
        <f>+'Ark1'!D1847</f>
        <v>7</v>
      </c>
      <c r="F351" s="232" t="str">
        <f t="shared" si="188"/>
        <v>Jul</v>
      </c>
      <c r="G351" s="232">
        <f>+'Ark1'!Q1847</f>
        <v>4</v>
      </c>
      <c r="H351" s="335">
        <f>+'Ark1'!R1847</f>
        <v>6</v>
      </c>
      <c r="I351" s="234">
        <f>+IF(H351=0,"",'Ark1'!AG1847)</f>
        <v>3.9171884340685281</v>
      </c>
      <c r="J351" s="234">
        <f>+IF(H351=0,"",'Ark1'!AH1847)</f>
        <v>0</v>
      </c>
      <c r="K351" s="234"/>
      <c r="L351" s="293"/>
      <c r="M351" s="234"/>
      <c r="N351" s="234"/>
      <c r="O351" s="234"/>
      <c r="P351" s="234">
        <f>+IF(H351=0,"",'Ark1'!T1847)</f>
        <v>7.5</v>
      </c>
      <c r="Q351" s="233">
        <f>+IF(H351=0,"",'Ark1'!U1847)</f>
        <v>20.75</v>
      </c>
      <c r="R351" s="233">
        <f>+IF(H351=0,"",'Ark1'!V1847)</f>
        <v>0</v>
      </c>
      <c r="S351" s="235">
        <f>+IF(H351=0,"",'Ark1'!W1847)</f>
        <v>16.666666666666671</v>
      </c>
      <c r="T351" s="235">
        <f>+IF(H351=0,"",'Ark1'!X1847)</f>
        <v>50</v>
      </c>
      <c r="U351" s="235">
        <f>+IF(H351=0,"",'Ark1'!Y1847)</f>
        <v>33.333333333333343</v>
      </c>
      <c r="V351" s="235">
        <f>+IF(H351=0,"",'Ark1'!Z1847)</f>
        <v>7.8940378345516784</v>
      </c>
      <c r="W351" s="235">
        <f>+IF(H351=0,"",'Ark1'!Z1847)</f>
        <v>7.8940378345516784</v>
      </c>
      <c r="X351" s="234">
        <f>+IF(H351=0,"",'Ark1'!AC1847)</f>
        <v>0</v>
      </c>
      <c r="Y351" s="235">
        <f>+IF(H351=0,"",'Ark1'!AE1847)</f>
        <v>0</v>
      </c>
      <c r="Z351" s="235">
        <f t="shared" si="183"/>
        <v>2.59375</v>
      </c>
      <c r="AA351" s="233">
        <f t="shared" si="184"/>
        <v>0.66666666666666663</v>
      </c>
      <c r="AB351" s="292"/>
      <c r="AE351" s="29"/>
      <c r="AF351" s="27"/>
    </row>
    <row r="352" spans="1:40" ht="15" customHeight="1">
      <c r="A352" s="292"/>
      <c r="B352" s="292">
        <f>+'Ark1'!C1848</f>
        <v>2022</v>
      </c>
      <c r="C352" s="232">
        <f>+'Ark1'!L1848</f>
        <v>8</v>
      </c>
      <c r="D352" s="232" t="str">
        <f t="shared" si="187"/>
        <v>R</v>
      </c>
      <c r="E352" s="232">
        <f>+'Ark1'!D1848</f>
        <v>8</v>
      </c>
      <c r="F352" s="232" t="str">
        <f t="shared" si="188"/>
        <v>Aug</v>
      </c>
      <c r="G352" s="232">
        <f>+'Ark1'!Q1848</f>
        <v>34</v>
      </c>
      <c r="H352" s="335">
        <f>+'Ark1'!R1848</f>
        <v>110</v>
      </c>
      <c r="I352" s="234">
        <f>+IF(H352=0,"",'Ark1'!AG1848)</f>
        <v>9.3130409076545106</v>
      </c>
      <c r="J352" s="234">
        <f>+IF(H352=0,"",'Ark1'!AH1848)</f>
        <v>10.909090909090908</v>
      </c>
      <c r="K352" s="234"/>
      <c r="L352" s="293"/>
      <c r="M352" s="234"/>
      <c r="N352" s="234"/>
      <c r="O352" s="234"/>
      <c r="P352" s="234">
        <f>+IF(H352=0,"",'Ark1'!T1848)</f>
        <v>5.6363636363636358</v>
      </c>
      <c r="Q352" s="233">
        <f>+IF(H352=0,"",'Ark1'!U1848)</f>
        <v>16.610909090909093</v>
      </c>
      <c r="R352" s="233">
        <f>+IF(H352=0,"",'Ark1'!V1848)</f>
        <v>4.5454545454545459</v>
      </c>
      <c r="S352" s="235">
        <f>+IF(H352=0,"",'Ark1'!W1848)</f>
        <v>3.6363636363636358</v>
      </c>
      <c r="T352" s="235">
        <f>+IF(H352=0,"",'Ark1'!X1848)</f>
        <v>30.909090909090914</v>
      </c>
      <c r="U352" s="235">
        <f>+IF(H352=0,"",'Ark1'!Y1848)</f>
        <v>25.454545454545457</v>
      </c>
      <c r="V352" s="235">
        <f>+IF(H352=0,"",'Ark1'!Z1848)</f>
        <v>8.1369566061222898</v>
      </c>
      <c r="W352" s="235">
        <f>+IF(H352=0,"",'Ark1'!Z1848)</f>
        <v>8.1369566061222898</v>
      </c>
      <c r="X352" s="234">
        <f>+IF(H352=0,"",'Ark1'!AC1848)</f>
        <v>0</v>
      </c>
      <c r="Y352" s="235">
        <f>+IF(H352=0,"",'Ark1'!AE1848)</f>
        <v>0</v>
      </c>
      <c r="Z352" s="235">
        <f t="shared" si="183"/>
        <v>2.0763636363636366</v>
      </c>
      <c r="AA352" s="233">
        <f t="shared" si="184"/>
        <v>0.30909090909090908</v>
      </c>
      <c r="AB352" s="292"/>
      <c r="AE352" s="29"/>
      <c r="AF352" s="27"/>
    </row>
    <row r="353" spans="1:38" ht="15" customHeight="1">
      <c r="A353" s="292"/>
      <c r="B353" s="292">
        <f>+'Ark1'!C1849</f>
        <v>2022</v>
      </c>
      <c r="C353" s="232">
        <f>+'Ark1'!L1849</f>
        <v>8</v>
      </c>
      <c r="D353" s="232" t="str">
        <f t="shared" si="187"/>
        <v>R</v>
      </c>
      <c r="E353" s="232">
        <f>+'Ark1'!D1849</f>
        <v>9</v>
      </c>
      <c r="F353" s="232" t="str">
        <f t="shared" si="188"/>
        <v>Sep</v>
      </c>
      <c r="G353" s="232">
        <f>+'Ark1'!Q1849</f>
        <v>63</v>
      </c>
      <c r="H353" s="335">
        <f>+'Ark1'!R1849</f>
        <v>283</v>
      </c>
      <c r="I353" s="234">
        <f>+IF(H353=0,"",'Ark1'!AG1849)</f>
        <v>15.191609063794299</v>
      </c>
      <c r="J353" s="234">
        <f>+IF(H353=0,"",'Ark1'!AH1849)</f>
        <v>3.8869257950530041</v>
      </c>
      <c r="K353" s="234"/>
      <c r="L353" s="293"/>
      <c r="M353" s="234"/>
      <c r="N353" s="234"/>
      <c r="O353" s="234"/>
      <c r="P353" s="234">
        <f>+IF(H353=0,"",'Ark1'!T1849)</f>
        <v>5.4876325088339213</v>
      </c>
      <c r="Q353" s="233">
        <f>+IF(H353=0,"",'Ark1'!U1849)</f>
        <v>15.19010600706714</v>
      </c>
      <c r="R353" s="233">
        <f>+IF(H353=0,"",'Ark1'!V1849)</f>
        <v>1.4134275618374561</v>
      </c>
      <c r="S353" s="235">
        <f>+IF(H353=0,"",'Ark1'!W1849)</f>
        <v>3.8869257950530041</v>
      </c>
      <c r="T353" s="235">
        <f>+IF(H353=0,"",'Ark1'!X1849)</f>
        <v>27.915194346289752</v>
      </c>
      <c r="U353" s="235">
        <f>+IF(H353=0,"",'Ark1'!Y1849)</f>
        <v>13.780918727915196</v>
      </c>
      <c r="V353" s="235">
        <f>+IF(H353=0,"",'Ark1'!Z1849)</f>
        <v>7.0291197185018284</v>
      </c>
      <c r="W353" s="235">
        <f>+IF(H353=0,"",'Ark1'!Z1849)</f>
        <v>7.0291197185018284</v>
      </c>
      <c r="X353" s="234">
        <f>+IF(H353=0,"",'Ark1'!AC1849)</f>
        <v>0</v>
      </c>
      <c r="Y353" s="235">
        <f>+IF(H353=0,"",'Ark1'!AE1849)</f>
        <v>0</v>
      </c>
      <c r="Z353" s="235">
        <f t="shared" si="183"/>
        <v>1.8987632508833925</v>
      </c>
      <c r="AA353" s="233">
        <f t="shared" si="184"/>
        <v>0.22261484098939929</v>
      </c>
      <c r="AB353" s="292"/>
      <c r="AE353" s="29"/>
      <c r="AF353" s="27"/>
    </row>
    <row r="354" spans="1:38" ht="15" customHeight="1">
      <c r="A354" s="292"/>
      <c r="B354" s="292">
        <f>+'Ark1'!C1850</f>
        <v>2022</v>
      </c>
      <c r="C354" s="232">
        <f>+'Ark1'!L1850</f>
        <v>8</v>
      </c>
      <c r="D354" s="232" t="str">
        <f t="shared" si="187"/>
        <v>R</v>
      </c>
      <c r="E354" s="232">
        <f>+'Ark1'!D1850</f>
        <v>10</v>
      </c>
      <c r="F354" s="232" t="str">
        <f t="shared" si="188"/>
        <v>Okt</v>
      </c>
      <c r="G354" s="232">
        <f>+'Ark1'!Q1850</f>
        <v>122</v>
      </c>
      <c r="H354" s="335">
        <f>+'Ark1'!R1850</f>
        <v>571</v>
      </c>
      <c r="I354" s="234">
        <f>+IF(H354=0,"",'Ark1'!AG1850)</f>
        <v>16.086175669299717</v>
      </c>
      <c r="J354" s="234">
        <f>+IF(H354=0,"",'Ark1'!AH1850)</f>
        <v>0.35026269702276697</v>
      </c>
      <c r="K354" s="234"/>
      <c r="L354" s="293"/>
      <c r="M354" s="234"/>
      <c r="N354" s="234"/>
      <c r="O354" s="234"/>
      <c r="P354" s="234">
        <f>+IF(H354=0,"",'Ark1'!T1850)</f>
        <v>6.4010507880910659</v>
      </c>
      <c r="Q354" s="233">
        <f>+IF(H354=0,"",'Ark1'!U1850)</f>
        <v>18.509807355516635</v>
      </c>
      <c r="R354" s="233">
        <f>+IF(H354=0,"",'Ark1'!V1850)</f>
        <v>1.2259194395796849</v>
      </c>
      <c r="S354" s="235">
        <f>+IF(H354=0,"",'Ark1'!W1850)</f>
        <v>5.6042031523642724</v>
      </c>
      <c r="T354" s="235">
        <f>+IF(H354=0,"",'Ark1'!X1850)</f>
        <v>52.189141856392311</v>
      </c>
      <c r="U354" s="235">
        <f>+IF(H354=0,"",'Ark1'!Y1850)</f>
        <v>30.297723292469342</v>
      </c>
      <c r="V354" s="235">
        <f>+IF(H354=0,"",'Ark1'!Z1850)</f>
        <v>7.6671479545026013</v>
      </c>
      <c r="W354" s="235">
        <f>+IF(H354=0,"",'Ark1'!Z1850)</f>
        <v>7.6671479545026013</v>
      </c>
      <c r="X354" s="234">
        <f>+IF(H354=0,"",'Ark1'!AC1850)</f>
        <v>0</v>
      </c>
      <c r="Y354" s="235">
        <f>+IF(H354=0,"",'Ark1'!AE1850)</f>
        <v>0</v>
      </c>
      <c r="Z354" s="235">
        <f t="shared" si="183"/>
        <v>2.3137259194395794</v>
      </c>
      <c r="AA354" s="233">
        <f t="shared" si="184"/>
        <v>0.2136602451838879</v>
      </c>
      <c r="AB354" s="292"/>
      <c r="AE354" s="29"/>
      <c r="AF354" s="27"/>
    </row>
    <row r="355" spans="1:38" ht="15" customHeight="1">
      <c r="A355" s="292"/>
      <c r="B355" s="292">
        <f>+'Ark1'!C1851</f>
        <v>2022</v>
      </c>
      <c r="C355" s="232">
        <f>+'Ark1'!L1851</f>
        <v>8</v>
      </c>
      <c r="D355" s="232" t="str">
        <f t="shared" si="187"/>
        <v>R</v>
      </c>
      <c r="E355" s="232">
        <f>+'Ark1'!D1851</f>
        <v>11</v>
      </c>
      <c r="F355" s="232" t="str">
        <f t="shared" si="188"/>
        <v>Nov</v>
      </c>
      <c r="G355" s="232">
        <f>+'Ark1'!Q1851</f>
        <v>78</v>
      </c>
      <c r="H355" s="335">
        <f>+'Ark1'!R1851</f>
        <v>298</v>
      </c>
      <c r="I355" s="234">
        <f>+IF(H355=0,"",'Ark1'!AG1851)</f>
        <v>14.916799137631056</v>
      </c>
      <c r="J355" s="234">
        <f>+IF(H355=0,"",'Ark1'!AH1851)</f>
        <v>0.67114093959731558</v>
      </c>
      <c r="K355" s="234"/>
      <c r="L355" s="293"/>
      <c r="M355" s="234"/>
      <c r="N355" s="234"/>
      <c r="O355" s="234"/>
      <c r="P355" s="234">
        <f>+IF(H355=0,"",'Ark1'!T1851)</f>
        <v>6.5570469798657713</v>
      </c>
      <c r="Q355" s="233">
        <f>+IF(H355=0,"",'Ark1'!U1851)</f>
        <v>22.010738255033537</v>
      </c>
      <c r="R355" s="233">
        <f>+IF(H355=0,"",'Ark1'!V1851)</f>
        <v>8.3892617449664453</v>
      </c>
      <c r="S355" s="235">
        <f>+IF(H355=0,"",'Ark1'!W1851)</f>
        <v>9.0604026845637584</v>
      </c>
      <c r="T355" s="235">
        <f>+IF(H355=0,"",'Ark1'!X1851)</f>
        <v>76.174496644295303</v>
      </c>
      <c r="U355" s="235">
        <f>+IF(H355=0,"",'Ark1'!Y1851)</f>
        <v>43.959731543624152</v>
      </c>
      <c r="V355" s="235">
        <f>+IF(H355=0,"",'Ark1'!Z1851)</f>
        <v>7.5206796863656749</v>
      </c>
      <c r="W355" s="235">
        <f>+IF(H355=0,"",'Ark1'!Z1851)</f>
        <v>7.5206796863656749</v>
      </c>
      <c r="X355" s="234">
        <f>+IF(H355=0,"",'Ark1'!AC1851)</f>
        <v>0</v>
      </c>
      <c r="Y355" s="235">
        <f>+IF(H355=0,"",'Ark1'!AE1851)</f>
        <v>0</v>
      </c>
      <c r="Z355" s="235">
        <f t="shared" si="183"/>
        <v>2.7513422818791922</v>
      </c>
      <c r="AA355" s="233">
        <f t="shared" si="184"/>
        <v>0.26174496644295303</v>
      </c>
      <c r="AB355" s="292"/>
      <c r="AE355" s="29"/>
      <c r="AF355" s="27"/>
    </row>
    <row r="356" spans="1:38" ht="15" customHeight="1">
      <c r="A356" s="292"/>
      <c r="B356" s="292">
        <f>+'Ark1'!C1852</f>
        <v>2022</v>
      </c>
      <c r="C356" s="232">
        <f>+'Ark1'!L1852</f>
        <v>8</v>
      </c>
      <c r="D356" s="232" t="str">
        <f t="shared" si="187"/>
        <v>R</v>
      </c>
      <c r="E356" s="232">
        <f>+'Ark1'!D1852</f>
        <v>12</v>
      </c>
      <c r="F356" s="232" t="str">
        <f t="shared" si="188"/>
        <v>Des</v>
      </c>
      <c r="G356" s="232">
        <f>+'Ark1'!Q1852</f>
        <v>32</v>
      </c>
      <c r="H356" s="335">
        <f>+'Ark1'!R1852</f>
        <v>88</v>
      </c>
      <c r="I356" s="234">
        <f>+IF(H356=0,"",'Ark1'!AG1852)</f>
        <v>14.123438398199353</v>
      </c>
      <c r="J356" s="234">
        <f>+IF(H356=0,"",'Ark1'!AH1852)</f>
        <v>1.1363636363636365</v>
      </c>
      <c r="K356" s="234"/>
      <c r="L356" s="293"/>
      <c r="M356" s="234"/>
      <c r="N356" s="234"/>
      <c r="O356" s="234"/>
      <c r="P356" s="234">
        <f>+IF(H356=0,"",'Ark1'!T1852)</f>
        <v>6.9772727272727284</v>
      </c>
      <c r="Q356" s="233">
        <f>+IF(H356=0,"",'Ark1'!U1852)</f>
        <v>19.822727272727263</v>
      </c>
      <c r="R356" s="233">
        <f>+IF(H356=0,"",'Ark1'!V1852)</f>
        <v>3.4090909090909096</v>
      </c>
      <c r="S356" s="235">
        <f>+IF(H356=0,"",'Ark1'!W1852)</f>
        <v>13.636363636363638</v>
      </c>
      <c r="T356" s="235">
        <f>+IF(H356=0,"",'Ark1'!X1852)</f>
        <v>52.27272727272728</v>
      </c>
      <c r="U356" s="235">
        <f>+IF(H356=0,"",'Ark1'!Y1852)</f>
        <v>37.5</v>
      </c>
      <c r="V356" s="235">
        <f>+IF(H356=0,"",'Ark1'!Z1852)</f>
        <v>8.0908299281112015</v>
      </c>
      <c r="W356" s="235">
        <f>+IF(H356=0,"",'Ark1'!Z1852)</f>
        <v>8.0908299281112015</v>
      </c>
      <c r="X356" s="234">
        <f>+IF(H356=0,"",'Ark1'!AC1852)</f>
        <v>0</v>
      </c>
      <c r="Y356" s="235">
        <f>+IF(H356=0,"",'Ark1'!AE1852)</f>
        <v>0</v>
      </c>
      <c r="Z356" s="235">
        <f t="shared" si="183"/>
        <v>2.4778409090909079</v>
      </c>
      <c r="AA356" s="233">
        <f t="shared" si="184"/>
        <v>0.36363636363636365</v>
      </c>
      <c r="AB356" s="292"/>
      <c r="AE356" s="29"/>
      <c r="AF356" s="27"/>
    </row>
    <row r="357" spans="1:38" ht="15" customHeight="1">
      <c r="A357" s="292"/>
      <c r="B357" s="292"/>
      <c r="C357" s="292"/>
      <c r="D357" s="292"/>
      <c r="E357" s="292"/>
      <c r="F357" s="292"/>
      <c r="G357" s="292"/>
      <c r="H357" s="337"/>
      <c r="I357" s="293"/>
      <c r="J357" s="293"/>
      <c r="K357" s="293"/>
      <c r="L357" s="293"/>
      <c r="M357" s="293"/>
      <c r="N357" s="293"/>
      <c r="O357" s="293"/>
      <c r="P357" s="293"/>
      <c r="Q357" s="294"/>
      <c r="R357" s="294"/>
      <c r="S357" s="295"/>
      <c r="T357" s="295"/>
      <c r="U357" s="295"/>
      <c r="V357" s="295"/>
      <c r="W357" s="295"/>
      <c r="X357" s="293"/>
      <c r="Y357" s="295"/>
      <c r="Z357" s="295"/>
      <c r="AA357" s="294"/>
      <c r="AB357" s="292"/>
      <c r="AC357" s="27"/>
      <c r="AE357" s="29"/>
      <c r="AF357" s="27"/>
      <c r="AG357" s="28"/>
      <c r="AH357" s="28"/>
      <c r="AL357" s="28"/>
    </row>
    <row r="358" spans="1:38" ht="15" customHeight="1">
      <c r="A358" s="292"/>
      <c r="B358" s="292"/>
      <c r="C358" s="350" t="s">
        <v>0</v>
      </c>
      <c r="D358" s="292"/>
      <c r="E358" s="351" t="str">
        <f>+D360</f>
        <v>R+</v>
      </c>
      <c r="F358" s="350" t="s">
        <v>581</v>
      </c>
      <c r="G358" s="292"/>
      <c r="H358" s="337"/>
      <c r="I358" s="293"/>
      <c r="J358" s="293"/>
      <c r="K358" s="293"/>
      <c r="L358" s="293"/>
      <c r="M358" s="293"/>
      <c r="N358" s="293"/>
      <c r="O358" s="293"/>
      <c r="P358" s="293"/>
      <c r="Q358" s="294"/>
      <c r="R358" s="294"/>
      <c r="S358" s="295"/>
      <c r="T358" s="295"/>
      <c r="U358" s="295"/>
      <c r="V358" s="295"/>
      <c r="W358" s="295"/>
      <c r="X358" s="293"/>
      <c r="Y358" s="295"/>
      <c r="Z358" s="295"/>
      <c r="AA358" s="294"/>
      <c r="AB358" s="292"/>
      <c r="AC358" s="27"/>
      <c r="AE358" s="29"/>
      <c r="AF358" s="27"/>
      <c r="AG358" s="28"/>
      <c r="AH358" s="28"/>
      <c r="AL358" s="28"/>
    </row>
    <row r="359" spans="1:38" ht="15" customHeight="1">
      <c r="A359" s="292"/>
      <c r="B359" s="292"/>
      <c r="C359" s="292"/>
      <c r="D359" s="292"/>
      <c r="E359" s="292"/>
      <c r="F359" s="292"/>
      <c r="G359" s="292"/>
      <c r="H359" s="337"/>
      <c r="I359" s="292"/>
      <c r="J359" s="292"/>
      <c r="K359" s="292"/>
      <c r="L359" s="293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E359" s="29"/>
      <c r="AF359" s="27"/>
    </row>
    <row r="360" spans="1:38" ht="15" customHeight="1">
      <c r="A360" s="292"/>
      <c r="B360" s="292">
        <f>+'Ark1'!C1853</f>
        <v>2022</v>
      </c>
      <c r="C360" s="232">
        <f>+'Ark1'!L1853</f>
        <v>9</v>
      </c>
      <c r="D360" s="232" t="str">
        <f t="shared" ref="D360:D371" si="189">+D134</f>
        <v>R+</v>
      </c>
      <c r="E360" s="232">
        <f>+'Ark1'!D1853</f>
        <v>1</v>
      </c>
      <c r="F360" s="232" t="str">
        <f t="shared" ref="F360:F371" si="190">+F345</f>
        <v>Jan</v>
      </c>
      <c r="G360" s="232">
        <f>+'Ark1'!Q1853</f>
        <v>0</v>
      </c>
      <c r="H360" s="335">
        <f>+'Ark1'!R1853</f>
        <v>0</v>
      </c>
      <c r="I360" s="234" t="str">
        <f>+IF(H360=0,"",'Ark1'!AG1853)</f>
        <v/>
      </c>
      <c r="J360" s="234" t="str">
        <f>+IF(H360=0,"",'Ark1'!AH1853)</f>
        <v/>
      </c>
      <c r="K360" s="234"/>
      <c r="L360" s="293"/>
      <c r="M360" s="234"/>
      <c r="N360" s="234"/>
      <c r="O360" s="234"/>
      <c r="P360" s="234" t="str">
        <f>+IF(H360=0,"",'Ark1'!T1853)</f>
        <v/>
      </c>
      <c r="Q360" s="233" t="str">
        <f>+IF(H360=0,"",'Ark1'!U1853)</f>
        <v/>
      </c>
      <c r="R360" s="233" t="str">
        <f>+IF(H360=0,"",'Ark1'!V1853)</f>
        <v/>
      </c>
      <c r="S360" s="235" t="str">
        <f>+IF(H360=0,"",'Ark1'!W1853)</f>
        <v/>
      </c>
      <c r="T360" s="235" t="str">
        <f>+IF(H360=0,"",'Ark1'!X1853)</f>
        <v/>
      </c>
      <c r="U360" s="235" t="str">
        <f>+IF(H360=0,"",'Ark1'!Y1853)</f>
        <v/>
      </c>
      <c r="V360" s="235" t="str">
        <f>+IF(H360=0,"",'Ark1'!Z1853)</f>
        <v/>
      </c>
      <c r="W360" s="235" t="str">
        <f>+IF(H360=0,"",'Ark1'!Z1853)</f>
        <v/>
      </c>
      <c r="X360" s="234" t="str">
        <f>+IF(H360=0,"",'Ark1'!AC1853)</f>
        <v/>
      </c>
      <c r="Y360" s="235" t="str">
        <f>+IF(H360=0,"",'Ark1'!AE1853)</f>
        <v/>
      </c>
      <c r="Z360" s="235" t="str">
        <f t="shared" si="183"/>
        <v/>
      </c>
      <c r="AA360" s="233" t="str">
        <f t="shared" si="184"/>
        <v/>
      </c>
      <c r="AB360" s="292"/>
      <c r="AE360" s="29"/>
      <c r="AF360" s="27"/>
    </row>
    <row r="361" spans="1:38" ht="15" customHeight="1">
      <c r="A361" s="292"/>
      <c r="B361" s="292">
        <f>+'Ark1'!C1854</f>
        <v>2022</v>
      </c>
      <c r="C361" s="232">
        <f>+'Ark1'!L1854</f>
        <v>9</v>
      </c>
      <c r="D361" s="232" t="str">
        <f t="shared" si="189"/>
        <v>R+</v>
      </c>
      <c r="E361" s="232">
        <f>+'Ark1'!D1854</f>
        <v>2</v>
      </c>
      <c r="F361" s="232" t="str">
        <f t="shared" si="190"/>
        <v>Feb</v>
      </c>
      <c r="G361" s="232">
        <f>+'Ark1'!Q1854</f>
        <v>0</v>
      </c>
      <c r="H361" s="335">
        <f>+'Ark1'!R1854</f>
        <v>0</v>
      </c>
      <c r="I361" s="234" t="str">
        <f>+IF(H361=0,"",'Ark1'!AG1854)</f>
        <v/>
      </c>
      <c r="J361" s="234" t="str">
        <f>+IF(H361=0,"",'Ark1'!AH1854)</f>
        <v/>
      </c>
      <c r="K361" s="234"/>
      <c r="L361" s="293"/>
      <c r="M361" s="234"/>
      <c r="N361" s="234"/>
      <c r="O361" s="234"/>
      <c r="P361" s="234" t="str">
        <f>+IF(H361=0,"",'Ark1'!T1854)</f>
        <v/>
      </c>
      <c r="Q361" s="233" t="str">
        <f>+IF(H361=0,"",'Ark1'!U1854)</f>
        <v/>
      </c>
      <c r="R361" s="233" t="str">
        <f>+IF(H361=0,"",'Ark1'!V1854)</f>
        <v/>
      </c>
      <c r="S361" s="235" t="str">
        <f>+IF(H361=0,"",'Ark1'!W1854)</f>
        <v/>
      </c>
      <c r="T361" s="235" t="str">
        <f>+IF(H361=0,"",'Ark1'!X1854)</f>
        <v/>
      </c>
      <c r="U361" s="235" t="str">
        <f>+IF(H361=0,"",'Ark1'!Y1854)</f>
        <v/>
      </c>
      <c r="V361" s="235" t="str">
        <f>+IF(H361=0,"",'Ark1'!Z1854)</f>
        <v/>
      </c>
      <c r="W361" s="235" t="str">
        <f>+IF(H361=0,"",'Ark1'!Z1854)</f>
        <v/>
      </c>
      <c r="X361" s="234" t="str">
        <f>+IF(H361=0,"",'Ark1'!AC1854)</f>
        <v/>
      </c>
      <c r="Y361" s="235" t="str">
        <f>+IF(H361=0,"",'Ark1'!AE1854)</f>
        <v/>
      </c>
      <c r="Z361" s="235" t="str">
        <f t="shared" si="183"/>
        <v/>
      </c>
      <c r="AA361" s="233" t="str">
        <f t="shared" si="184"/>
        <v/>
      </c>
      <c r="AB361" s="292"/>
      <c r="AE361" s="29"/>
      <c r="AF361" s="27"/>
    </row>
    <row r="362" spans="1:38" ht="15" customHeight="1">
      <c r="A362" s="292"/>
      <c r="B362" s="292">
        <f>+'Ark1'!C1855</f>
        <v>2022</v>
      </c>
      <c r="C362" s="232">
        <f>+'Ark1'!L1855</f>
        <v>9</v>
      </c>
      <c r="D362" s="232" t="str">
        <f t="shared" si="189"/>
        <v>R+</v>
      </c>
      <c r="E362" s="232">
        <f>+'Ark1'!D1855</f>
        <v>3</v>
      </c>
      <c r="F362" s="232" t="str">
        <f t="shared" si="190"/>
        <v>Mar</v>
      </c>
      <c r="G362" s="232">
        <f>+'Ark1'!Q1855</f>
        <v>0</v>
      </c>
      <c r="H362" s="335">
        <f>+'Ark1'!R1855</f>
        <v>0</v>
      </c>
      <c r="I362" s="234" t="str">
        <f>+IF(H362=0,"",'Ark1'!AG1855)</f>
        <v/>
      </c>
      <c r="J362" s="234" t="str">
        <f>+IF(H362=0,"",'Ark1'!AH1855)</f>
        <v/>
      </c>
      <c r="K362" s="234"/>
      <c r="L362" s="293"/>
      <c r="M362" s="234"/>
      <c r="N362" s="234"/>
      <c r="O362" s="234"/>
      <c r="P362" s="234" t="str">
        <f>+IF(H362=0,"",'Ark1'!T1855)</f>
        <v/>
      </c>
      <c r="Q362" s="233" t="str">
        <f>+IF(H362=0,"",'Ark1'!U1855)</f>
        <v/>
      </c>
      <c r="R362" s="233" t="str">
        <f>+IF(H362=0,"",'Ark1'!V1855)</f>
        <v/>
      </c>
      <c r="S362" s="235" t="str">
        <f>+IF(H362=0,"",'Ark1'!W1855)</f>
        <v/>
      </c>
      <c r="T362" s="235" t="str">
        <f>+IF(H362=0,"",'Ark1'!X1855)</f>
        <v/>
      </c>
      <c r="U362" s="235" t="str">
        <f>+IF(H362=0,"",'Ark1'!Y1855)</f>
        <v/>
      </c>
      <c r="V362" s="235" t="str">
        <f>+IF(H362=0,"",'Ark1'!Z1855)</f>
        <v/>
      </c>
      <c r="W362" s="235" t="str">
        <f>+IF(H362=0,"",'Ark1'!Z1855)</f>
        <v/>
      </c>
      <c r="X362" s="234" t="str">
        <f>+IF(H362=0,"",'Ark1'!AC1855)</f>
        <v/>
      </c>
      <c r="Y362" s="235" t="str">
        <f>+IF(H362=0,"",'Ark1'!AE1855)</f>
        <v/>
      </c>
      <c r="Z362" s="235" t="str">
        <f t="shared" si="183"/>
        <v/>
      </c>
      <c r="AA362" s="233" t="str">
        <f t="shared" si="184"/>
        <v/>
      </c>
      <c r="AB362" s="292"/>
      <c r="AE362" s="29"/>
      <c r="AF362" s="27"/>
    </row>
    <row r="363" spans="1:38" ht="15" customHeight="1">
      <c r="A363" s="292"/>
      <c r="B363" s="292">
        <f>+'Ark1'!C1856</f>
        <v>2022</v>
      </c>
      <c r="C363" s="232">
        <f>+'Ark1'!L1856</f>
        <v>9</v>
      </c>
      <c r="D363" s="232" t="str">
        <f t="shared" si="189"/>
        <v>R+</v>
      </c>
      <c r="E363" s="232">
        <f>+'Ark1'!D1856</f>
        <v>4</v>
      </c>
      <c r="F363" s="232" t="str">
        <f t="shared" si="190"/>
        <v>Apr</v>
      </c>
      <c r="G363" s="232">
        <f>+'Ark1'!Q1856</f>
        <v>0</v>
      </c>
      <c r="H363" s="335">
        <f>+'Ark1'!R1856</f>
        <v>0</v>
      </c>
      <c r="I363" s="234" t="str">
        <f>+IF(H363=0,"",'Ark1'!AG1856)</f>
        <v/>
      </c>
      <c r="J363" s="234" t="str">
        <f>+IF(H363=0,"",'Ark1'!AH1856)</f>
        <v/>
      </c>
      <c r="K363" s="234"/>
      <c r="L363" s="293"/>
      <c r="M363" s="234"/>
      <c r="N363" s="234"/>
      <c r="O363" s="234"/>
      <c r="P363" s="234" t="str">
        <f>+IF(H363=0,"",'Ark1'!T1856)</f>
        <v/>
      </c>
      <c r="Q363" s="233" t="str">
        <f>+IF(H363=0,"",'Ark1'!U1856)</f>
        <v/>
      </c>
      <c r="R363" s="233" t="str">
        <f>+IF(H363=0,"",'Ark1'!V1856)</f>
        <v/>
      </c>
      <c r="S363" s="235" t="str">
        <f>+IF(H363=0,"",'Ark1'!W1856)</f>
        <v/>
      </c>
      <c r="T363" s="235" t="str">
        <f>+IF(H363=0,"",'Ark1'!X1856)</f>
        <v/>
      </c>
      <c r="U363" s="235" t="str">
        <f>+IF(H363=0,"",'Ark1'!Y1856)</f>
        <v/>
      </c>
      <c r="V363" s="235" t="str">
        <f>+IF(H363=0,"",'Ark1'!Z1856)</f>
        <v/>
      </c>
      <c r="W363" s="235" t="str">
        <f>+IF(H363=0,"",'Ark1'!Z1856)</f>
        <v/>
      </c>
      <c r="X363" s="234" t="str">
        <f>+IF(H363=0,"",'Ark1'!AC1856)</f>
        <v/>
      </c>
      <c r="Y363" s="235" t="str">
        <f>+IF(H363=0,"",'Ark1'!AE1856)</f>
        <v/>
      </c>
      <c r="Z363" s="235" t="str">
        <f t="shared" si="183"/>
        <v/>
      </c>
      <c r="AA363" s="233" t="str">
        <f t="shared" si="184"/>
        <v/>
      </c>
      <c r="AB363" s="292"/>
      <c r="AE363" s="29"/>
      <c r="AF363" s="27"/>
    </row>
    <row r="364" spans="1:38" ht="15" customHeight="1">
      <c r="A364" s="292"/>
      <c r="B364" s="292">
        <f>+'Ark1'!C1857</f>
        <v>2022</v>
      </c>
      <c r="C364" s="232">
        <f>+'Ark1'!L1857</f>
        <v>9</v>
      </c>
      <c r="D364" s="232" t="str">
        <f t="shared" si="189"/>
        <v>R+</v>
      </c>
      <c r="E364" s="232">
        <f>+'Ark1'!D1857</f>
        <v>5</v>
      </c>
      <c r="F364" s="232" t="str">
        <f t="shared" si="190"/>
        <v>Mai</v>
      </c>
      <c r="G364" s="232">
        <f>+'Ark1'!Q1857</f>
        <v>0</v>
      </c>
      <c r="H364" s="335">
        <f>+'Ark1'!R1857</f>
        <v>0</v>
      </c>
      <c r="I364" s="234" t="str">
        <f>+IF(H364=0,"",'Ark1'!AG1857)</f>
        <v/>
      </c>
      <c r="J364" s="234" t="str">
        <f>+IF(H364=0,"",'Ark1'!AH1857)</f>
        <v/>
      </c>
      <c r="K364" s="234"/>
      <c r="L364" s="293"/>
      <c r="M364" s="234"/>
      <c r="N364" s="234"/>
      <c r="O364" s="234"/>
      <c r="P364" s="234" t="str">
        <f>+IF(H364=0,"",'Ark1'!T1857)</f>
        <v/>
      </c>
      <c r="Q364" s="233" t="str">
        <f>+IF(H364=0,"",'Ark1'!U1857)</f>
        <v/>
      </c>
      <c r="R364" s="233" t="str">
        <f>+IF(H364=0,"",'Ark1'!V1857)</f>
        <v/>
      </c>
      <c r="S364" s="235" t="str">
        <f>+IF(H364=0,"",'Ark1'!W1857)</f>
        <v/>
      </c>
      <c r="T364" s="235" t="str">
        <f>+IF(H364=0,"",'Ark1'!X1857)</f>
        <v/>
      </c>
      <c r="U364" s="235" t="str">
        <f>+IF(H364=0,"",'Ark1'!Y1857)</f>
        <v/>
      </c>
      <c r="V364" s="235" t="str">
        <f>+IF(H364=0,"",'Ark1'!Z1857)</f>
        <v/>
      </c>
      <c r="W364" s="235" t="str">
        <f>+IF(H364=0,"",'Ark1'!Z1857)</f>
        <v/>
      </c>
      <c r="X364" s="234" t="str">
        <f>+IF(H364=0,"",'Ark1'!AC1857)</f>
        <v/>
      </c>
      <c r="Y364" s="235" t="str">
        <f>+IF(H364=0,"",'Ark1'!AE1857)</f>
        <v/>
      </c>
      <c r="Z364" s="235" t="str">
        <f t="shared" si="183"/>
        <v/>
      </c>
      <c r="AA364" s="233" t="str">
        <f t="shared" si="184"/>
        <v/>
      </c>
      <c r="AB364" s="292"/>
      <c r="AE364" s="29"/>
      <c r="AF364" s="27"/>
    </row>
    <row r="365" spans="1:38" ht="15" customHeight="1">
      <c r="A365" s="292"/>
      <c r="B365" s="292">
        <f>+'Ark1'!C1858</f>
        <v>2022</v>
      </c>
      <c r="C365" s="232">
        <f>+'Ark1'!L1858</f>
        <v>9</v>
      </c>
      <c r="D365" s="232" t="str">
        <f t="shared" si="189"/>
        <v>R+</v>
      </c>
      <c r="E365" s="232">
        <f>+'Ark1'!D1858</f>
        <v>6</v>
      </c>
      <c r="F365" s="232" t="str">
        <f t="shared" si="190"/>
        <v>Jun</v>
      </c>
      <c r="G365" s="232">
        <f>+'Ark1'!Q1858</f>
        <v>0</v>
      </c>
      <c r="H365" s="335">
        <f>+'Ark1'!R1858</f>
        <v>0</v>
      </c>
      <c r="I365" s="234" t="str">
        <f>+IF(H365=0,"",'Ark1'!AG1858)</f>
        <v/>
      </c>
      <c r="J365" s="234" t="str">
        <f>+IF(H365=0,"",'Ark1'!AH1858)</f>
        <v/>
      </c>
      <c r="K365" s="234"/>
      <c r="L365" s="293"/>
      <c r="M365" s="234"/>
      <c r="N365" s="234"/>
      <c r="O365" s="234"/>
      <c r="P365" s="234" t="str">
        <f>+IF(H365=0,"",'Ark1'!T1858)</f>
        <v/>
      </c>
      <c r="Q365" s="233" t="str">
        <f>+IF(H365=0,"",'Ark1'!U1858)</f>
        <v/>
      </c>
      <c r="R365" s="233" t="str">
        <f>+IF(H365=0,"",'Ark1'!V1858)</f>
        <v/>
      </c>
      <c r="S365" s="235" t="str">
        <f>+IF(H365=0,"",'Ark1'!W1858)</f>
        <v/>
      </c>
      <c r="T365" s="235" t="str">
        <f>+IF(H365=0,"",'Ark1'!X1858)</f>
        <v/>
      </c>
      <c r="U365" s="235" t="str">
        <f>+IF(H365=0,"",'Ark1'!Y1858)</f>
        <v/>
      </c>
      <c r="V365" s="235" t="str">
        <f>+IF(H365=0,"",'Ark1'!Z1858)</f>
        <v/>
      </c>
      <c r="W365" s="235" t="str">
        <f>+IF(H365=0,"",'Ark1'!Z1858)</f>
        <v/>
      </c>
      <c r="X365" s="234" t="str">
        <f>+IF(H365=0,"",'Ark1'!AC1858)</f>
        <v/>
      </c>
      <c r="Y365" s="235" t="str">
        <f>+IF(H365=0,"",'Ark1'!AE1858)</f>
        <v/>
      </c>
      <c r="Z365" s="235" t="str">
        <f t="shared" si="183"/>
        <v/>
      </c>
      <c r="AA365" s="233" t="str">
        <f t="shared" si="184"/>
        <v/>
      </c>
      <c r="AB365" s="292"/>
      <c r="AE365" s="29"/>
      <c r="AF365" s="27"/>
    </row>
    <row r="366" spans="1:38" ht="15" customHeight="1">
      <c r="A366" s="292"/>
      <c r="B366" s="292">
        <f>+'Ark1'!C1859</f>
        <v>2022</v>
      </c>
      <c r="C366" s="232">
        <f>+'Ark1'!L1859</f>
        <v>9</v>
      </c>
      <c r="D366" s="232" t="str">
        <f t="shared" si="189"/>
        <v>R+</v>
      </c>
      <c r="E366" s="232">
        <f>+'Ark1'!D1859</f>
        <v>7</v>
      </c>
      <c r="F366" s="232" t="str">
        <f t="shared" si="190"/>
        <v>Jul</v>
      </c>
      <c r="G366" s="232">
        <f>+'Ark1'!Q1859</f>
        <v>0</v>
      </c>
      <c r="H366" s="335">
        <f>+'Ark1'!R1859</f>
        <v>0</v>
      </c>
      <c r="I366" s="234" t="str">
        <f>+IF(H366=0,"",'Ark1'!AG1859)</f>
        <v/>
      </c>
      <c r="J366" s="234" t="str">
        <f>+IF(H366=0,"",'Ark1'!AH1859)</f>
        <v/>
      </c>
      <c r="K366" s="234"/>
      <c r="L366" s="293"/>
      <c r="M366" s="234"/>
      <c r="N366" s="234"/>
      <c r="O366" s="234"/>
      <c r="P366" s="234" t="str">
        <f>+IF(H366=0,"",'Ark1'!T1859)</f>
        <v/>
      </c>
      <c r="Q366" s="233" t="str">
        <f>+IF(H366=0,"",'Ark1'!U1859)</f>
        <v/>
      </c>
      <c r="R366" s="233" t="str">
        <f>+IF(H366=0,"",'Ark1'!V1859)</f>
        <v/>
      </c>
      <c r="S366" s="235" t="str">
        <f>+IF(H366=0,"",'Ark1'!W1859)</f>
        <v/>
      </c>
      <c r="T366" s="235" t="str">
        <f>+IF(H366=0,"",'Ark1'!X1859)</f>
        <v/>
      </c>
      <c r="U366" s="235" t="str">
        <f>+IF(H366=0,"",'Ark1'!Y1859)</f>
        <v/>
      </c>
      <c r="V366" s="235" t="str">
        <f>+IF(H366=0,"",'Ark1'!Z1859)</f>
        <v/>
      </c>
      <c r="W366" s="235" t="str">
        <f>+IF(H366=0,"",'Ark1'!Z1859)</f>
        <v/>
      </c>
      <c r="X366" s="234" t="str">
        <f>+IF(H366=0,"",'Ark1'!AC1859)</f>
        <v/>
      </c>
      <c r="Y366" s="235" t="str">
        <f>+IF(H366=0,"",'Ark1'!AE1859)</f>
        <v/>
      </c>
      <c r="Z366" s="235" t="str">
        <f t="shared" si="183"/>
        <v/>
      </c>
      <c r="AA366" s="233" t="str">
        <f t="shared" si="184"/>
        <v/>
      </c>
      <c r="AB366" s="292"/>
      <c r="AE366" s="29"/>
      <c r="AF366" s="27"/>
    </row>
    <row r="367" spans="1:38" ht="15" customHeight="1">
      <c r="A367" s="292"/>
      <c r="B367" s="292">
        <f>+'Ark1'!C1860</f>
        <v>2022</v>
      </c>
      <c r="C367" s="232">
        <f>+'Ark1'!L1860</f>
        <v>9</v>
      </c>
      <c r="D367" s="232" t="str">
        <f t="shared" si="189"/>
        <v>R+</v>
      </c>
      <c r="E367" s="232">
        <f>+'Ark1'!D1860</f>
        <v>8</v>
      </c>
      <c r="F367" s="232" t="str">
        <f t="shared" si="190"/>
        <v>Aug</v>
      </c>
      <c r="G367" s="232">
        <f>+'Ark1'!Q1860</f>
        <v>0</v>
      </c>
      <c r="H367" s="335">
        <f>+'Ark1'!R1860</f>
        <v>0</v>
      </c>
      <c r="I367" s="234" t="str">
        <f>+IF(H367=0,"",'Ark1'!AG1860)</f>
        <v/>
      </c>
      <c r="J367" s="234" t="str">
        <f>+IF(H367=0,"",'Ark1'!AH1860)</f>
        <v/>
      </c>
      <c r="K367" s="234"/>
      <c r="L367" s="293"/>
      <c r="M367" s="234"/>
      <c r="N367" s="234"/>
      <c r="O367" s="234"/>
      <c r="P367" s="234" t="str">
        <f>+IF(H367=0,"",'Ark1'!T1860)</f>
        <v/>
      </c>
      <c r="Q367" s="233" t="str">
        <f>+IF(H367=0,"",'Ark1'!U1860)</f>
        <v/>
      </c>
      <c r="R367" s="233" t="str">
        <f>+IF(H367=0,"",'Ark1'!V1860)</f>
        <v/>
      </c>
      <c r="S367" s="235" t="str">
        <f>+IF(H367=0,"",'Ark1'!W1860)</f>
        <v/>
      </c>
      <c r="T367" s="235" t="str">
        <f>+IF(H367=0,"",'Ark1'!X1860)</f>
        <v/>
      </c>
      <c r="U367" s="235" t="str">
        <f>+IF(H367=0,"",'Ark1'!Y1860)</f>
        <v/>
      </c>
      <c r="V367" s="235" t="str">
        <f>+IF(H367=0,"",'Ark1'!Z1860)</f>
        <v/>
      </c>
      <c r="W367" s="235" t="str">
        <f>+IF(H367=0,"",'Ark1'!Z1860)</f>
        <v/>
      </c>
      <c r="X367" s="234" t="str">
        <f>+IF(H367=0,"",'Ark1'!AC1860)</f>
        <v/>
      </c>
      <c r="Y367" s="235" t="str">
        <f>+IF(H367=0,"",'Ark1'!AE1860)</f>
        <v/>
      </c>
      <c r="Z367" s="235" t="str">
        <f t="shared" si="183"/>
        <v/>
      </c>
      <c r="AA367" s="233" t="str">
        <f t="shared" si="184"/>
        <v/>
      </c>
      <c r="AB367" s="292"/>
      <c r="AE367" s="29"/>
      <c r="AF367" s="27"/>
    </row>
    <row r="368" spans="1:38" ht="15" customHeight="1">
      <c r="A368" s="292"/>
      <c r="B368" s="292">
        <f>+'Ark1'!C1861</f>
        <v>2022</v>
      </c>
      <c r="C368" s="232">
        <f>+'Ark1'!L1861</f>
        <v>9</v>
      </c>
      <c r="D368" s="232" t="str">
        <f t="shared" si="189"/>
        <v>R+</v>
      </c>
      <c r="E368" s="232">
        <f>+'Ark1'!D1861</f>
        <v>9</v>
      </c>
      <c r="F368" s="232" t="str">
        <f t="shared" si="190"/>
        <v>Sep</v>
      </c>
      <c r="G368" s="232">
        <f>+'Ark1'!Q1861</f>
        <v>0</v>
      </c>
      <c r="H368" s="335">
        <f>+'Ark1'!R1861</f>
        <v>0</v>
      </c>
      <c r="I368" s="234" t="str">
        <f>+IF(H368=0,"",'Ark1'!AG1861)</f>
        <v/>
      </c>
      <c r="J368" s="234" t="str">
        <f>+IF(H368=0,"",'Ark1'!AH1861)</f>
        <v/>
      </c>
      <c r="K368" s="234"/>
      <c r="L368" s="293"/>
      <c r="M368" s="234"/>
      <c r="N368" s="234"/>
      <c r="O368" s="234"/>
      <c r="P368" s="234" t="str">
        <f>+IF(H368=0,"",'Ark1'!T1861)</f>
        <v/>
      </c>
      <c r="Q368" s="233" t="str">
        <f>+IF(H368=0,"",'Ark1'!U1861)</f>
        <v/>
      </c>
      <c r="R368" s="233" t="str">
        <f>+IF(H368=0,"",'Ark1'!V1861)</f>
        <v/>
      </c>
      <c r="S368" s="235" t="str">
        <f>+IF(H368=0,"",'Ark1'!W1861)</f>
        <v/>
      </c>
      <c r="T368" s="235" t="str">
        <f>+IF(H368=0,"",'Ark1'!X1861)</f>
        <v/>
      </c>
      <c r="U368" s="235" t="str">
        <f>+IF(H368=0,"",'Ark1'!Y1861)</f>
        <v/>
      </c>
      <c r="V368" s="235" t="str">
        <f>+IF(H368=0,"",'Ark1'!Z1861)</f>
        <v/>
      </c>
      <c r="W368" s="235" t="str">
        <f>+IF(H368=0,"",'Ark1'!Z1861)</f>
        <v/>
      </c>
      <c r="X368" s="234" t="str">
        <f>+IF(H368=0,"",'Ark1'!AC1861)</f>
        <v/>
      </c>
      <c r="Y368" s="235" t="str">
        <f>+IF(H368=0,"",'Ark1'!AE1861)</f>
        <v/>
      </c>
      <c r="Z368" s="235" t="str">
        <f t="shared" si="183"/>
        <v/>
      </c>
      <c r="AA368" s="233" t="str">
        <f t="shared" si="184"/>
        <v/>
      </c>
      <c r="AB368" s="292"/>
      <c r="AE368" s="29"/>
      <c r="AF368" s="27"/>
    </row>
    <row r="369" spans="1:38" ht="15" customHeight="1">
      <c r="A369" s="292"/>
      <c r="B369" s="292">
        <f>+'Ark1'!C1862</f>
        <v>2022</v>
      </c>
      <c r="C369" s="232">
        <f>+'Ark1'!L1862</f>
        <v>9</v>
      </c>
      <c r="D369" s="232" t="str">
        <f t="shared" si="189"/>
        <v>R+</v>
      </c>
      <c r="E369" s="232">
        <f>+'Ark1'!D1862</f>
        <v>10</v>
      </c>
      <c r="F369" s="232" t="str">
        <f t="shared" si="190"/>
        <v>Okt</v>
      </c>
      <c r="G369" s="232">
        <f>+'Ark1'!Q1862</f>
        <v>0</v>
      </c>
      <c r="H369" s="335">
        <f>+'Ark1'!R1862</f>
        <v>0</v>
      </c>
      <c r="I369" s="234" t="str">
        <f>+IF(H369=0,"",'Ark1'!AG1862)</f>
        <v/>
      </c>
      <c r="J369" s="234" t="str">
        <f>+IF(H369=0,"",'Ark1'!AH1862)</f>
        <v/>
      </c>
      <c r="K369" s="234"/>
      <c r="L369" s="293"/>
      <c r="M369" s="234"/>
      <c r="N369" s="234"/>
      <c r="O369" s="234"/>
      <c r="P369" s="234" t="str">
        <f>+IF(H369=0,"",'Ark1'!T1862)</f>
        <v/>
      </c>
      <c r="Q369" s="233" t="str">
        <f>+IF(H369=0,"",'Ark1'!U1862)</f>
        <v/>
      </c>
      <c r="R369" s="233" t="str">
        <f>+IF(H369=0,"",'Ark1'!V1862)</f>
        <v/>
      </c>
      <c r="S369" s="235" t="str">
        <f>+IF(H369=0,"",'Ark1'!W1862)</f>
        <v/>
      </c>
      <c r="T369" s="235" t="str">
        <f>+IF(H369=0,"",'Ark1'!X1862)</f>
        <v/>
      </c>
      <c r="U369" s="235" t="str">
        <f>+IF(H369=0,"",'Ark1'!Y1862)</f>
        <v/>
      </c>
      <c r="V369" s="235" t="str">
        <f>+IF(H369=0,"",'Ark1'!Z1862)</f>
        <v/>
      </c>
      <c r="W369" s="235" t="str">
        <f>+IF(H369=0,"",'Ark1'!Z1862)</f>
        <v/>
      </c>
      <c r="X369" s="234" t="str">
        <f>+IF(H369=0,"",'Ark1'!AC1862)</f>
        <v/>
      </c>
      <c r="Y369" s="235" t="str">
        <f>+IF(H369=0,"",'Ark1'!AE1862)</f>
        <v/>
      </c>
      <c r="Z369" s="235" t="str">
        <f t="shared" si="183"/>
        <v/>
      </c>
      <c r="AA369" s="233" t="str">
        <f t="shared" si="184"/>
        <v/>
      </c>
      <c r="AB369" s="292"/>
      <c r="AE369" s="29"/>
      <c r="AF369" s="27"/>
    </row>
    <row r="370" spans="1:38" ht="15" customHeight="1">
      <c r="A370" s="292"/>
      <c r="B370" s="292">
        <f>+'Ark1'!C1863</f>
        <v>2022</v>
      </c>
      <c r="C370" s="232">
        <f>+'Ark1'!L1863</f>
        <v>9</v>
      </c>
      <c r="D370" s="232" t="str">
        <f t="shared" si="189"/>
        <v>R+</v>
      </c>
      <c r="E370" s="232">
        <f>+'Ark1'!D1863</f>
        <v>11</v>
      </c>
      <c r="F370" s="232" t="str">
        <f t="shared" si="190"/>
        <v>Nov</v>
      </c>
      <c r="G370" s="232">
        <f>+'Ark1'!Q1863</f>
        <v>0</v>
      </c>
      <c r="H370" s="335">
        <f>+'Ark1'!R1863</f>
        <v>0</v>
      </c>
      <c r="I370" s="234" t="str">
        <f>+IF(H370=0,"",'Ark1'!AG1863)</f>
        <v/>
      </c>
      <c r="J370" s="234" t="str">
        <f>+IF(H370=0,"",'Ark1'!AH1863)</f>
        <v/>
      </c>
      <c r="K370" s="234"/>
      <c r="L370" s="293"/>
      <c r="M370" s="234"/>
      <c r="N370" s="234"/>
      <c r="O370" s="234"/>
      <c r="P370" s="234" t="str">
        <f>+IF(H370=0,"",'Ark1'!T1863)</f>
        <v/>
      </c>
      <c r="Q370" s="233" t="str">
        <f>+IF(H370=0,"",'Ark1'!U1863)</f>
        <v/>
      </c>
      <c r="R370" s="233" t="str">
        <f>+IF(H370=0,"",'Ark1'!V1863)</f>
        <v/>
      </c>
      <c r="S370" s="235" t="str">
        <f>+IF(H370=0,"",'Ark1'!W1863)</f>
        <v/>
      </c>
      <c r="T370" s="235" t="str">
        <f>+IF(H370=0,"",'Ark1'!X1863)</f>
        <v/>
      </c>
      <c r="U370" s="235" t="str">
        <f>+IF(H370=0,"",'Ark1'!Y1863)</f>
        <v/>
      </c>
      <c r="V370" s="235" t="str">
        <f>+IF(H370=0,"",'Ark1'!Z1863)</f>
        <v/>
      </c>
      <c r="W370" s="235" t="str">
        <f>+IF(H370=0,"",'Ark1'!Z1863)</f>
        <v/>
      </c>
      <c r="X370" s="234" t="str">
        <f>+IF(H370=0,"",'Ark1'!AC1863)</f>
        <v/>
      </c>
      <c r="Y370" s="235" t="str">
        <f>+IF(H370=0,"",'Ark1'!AE1863)</f>
        <v/>
      </c>
      <c r="Z370" s="235" t="str">
        <f t="shared" si="183"/>
        <v/>
      </c>
      <c r="AA370" s="233" t="str">
        <f t="shared" si="184"/>
        <v/>
      </c>
      <c r="AB370" s="292"/>
      <c r="AE370" s="29"/>
      <c r="AF370" s="27"/>
    </row>
    <row r="371" spans="1:38" ht="15" customHeight="1">
      <c r="A371" s="292"/>
      <c r="B371" s="292">
        <f>+'Ark1'!C1864</f>
        <v>2022</v>
      </c>
      <c r="C371" s="232">
        <f>+'Ark1'!L1864</f>
        <v>9</v>
      </c>
      <c r="D371" s="232" t="str">
        <f t="shared" si="189"/>
        <v>R+</v>
      </c>
      <c r="E371" s="232">
        <f>+'Ark1'!D1864</f>
        <v>12</v>
      </c>
      <c r="F371" s="232" t="str">
        <f t="shared" si="190"/>
        <v>Des</v>
      </c>
      <c r="G371" s="232">
        <f>+'Ark1'!Q1864</f>
        <v>0</v>
      </c>
      <c r="H371" s="335">
        <f>+'Ark1'!R1864</f>
        <v>0</v>
      </c>
      <c r="I371" s="234" t="str">
        <f>+IF(H371=0,"",'Ark1'!AG1864)</f>
        <v/>
      </c>
      <c r="J371" s="234" t="str">
        <f>+IF(H371=0,"",'Ark1'!AH1864)</f>
        <v/>
      </c>
      <c r="K371" s="234"/>
      <c r="L371" s="293"/>
      <c r="M371" s="234"/>
      <c r="N371" s="234"/>
      <c r="O371" s="234"/>
      <c r="P371" s="234" t="str">
        <f>+IF(H371=0,"",'Ark1'!T1864)</f>
        <v/>
      </c>
      <c r="Q371" s="233" t="str">
        <f>+IF(H371=0,"",'Ark1'!U1864)</f>
        <v/>
      </c>
      <c r="R371" s="233" t="str">
        <f>+IF(H371=0,"",'Ark1'!V1864)</f>
        <v/>
      </c>
      <c r="S371" s="235" t="str">
        <f>+IF(H371=0,"",'Ark1'!W1864)</f>
        <v/>
      </c>
      <c r="T371" s="235" t="str">
        <f>+IF(H371=0,"",'Ark1'!X1864)</f>
        <v/>
      </c>
      <c r="U371" s="235" t="str">
        <f>+IF(H371=0,"",'Ark1'!Y1864)</f>
        <v/>
      </c>
      <c r="V371" s="235" t="str">
        <f>+IF(H371=0,"",'Ark1'!Z1864)</f>
        <v/>
      </c>
      <c r="W371" s="235" t="str">
        <f>+IF(H371=0,"",'Ark1'!Z1864)</f>
        <v/>
      </c>
      <c r="X371" s="234" t="str">
        <f>+IF(H371=0,"",'Ark1'!AC1864)</f>
        <v/>
      </c>
      <c r="Y371" s="235" t="str">
        <f>+IF(H371=0,"",'Ark1'!AE1864)</f>
        <v/>
      </c>
      <c r="Z371" s="235" t="str">
        <f t="shared" si="183"/>
        <v/>
      </c>
      <c r="AA371" s="233" t="str">
        <f t="shared" si="184"/>
        <v/>
      </c>
      <c r="AB371" s="292"/>
      <c r="AE371" s="29"/>
      <c r="AF371" s="27"/>
    </row>
    <row r="372" spans="1:38" ht="15" customHeight="1">
      <c r="A372" s="292"/>
      <c r="B372" s="292">
        <f>+'Ark1'!C1865</f>
        <v>2022</v>
      </c>
      <c r="C372" s="232">
        <f>+'Ark1'!L1865</f>
        <v>10</v>
      </c>
      <c r="D372" s="232" t="str">
        <f>+D149</f>
        <v>U-</v>
      </c>
      <c r="E372" s="232">
        <f>+'Ark1'!D1865</f>
        <v>1</v>
      </c>
      <c r="F372" s="232" t="str">
        <f t="shared" ref="F372" si="191">+F360</f>
        <v>Jan</v>
      </c>
      <c r="G372" s="232">
        <f>+'Ark1'!Q1865</f>
        <v>0</v>
      </c>
      <c r="H372" s="335">
        <f>+'Ark1'!R1865</f>
        <v>0</v>
      </c>
      <c r="I372" s="234" t="str">
        <f>+IF(H372=0,"",'Ark1'!AG1865)</f>
        <v/>
      </c>
      <c r="J372" s="234" t="str">
        <f>+IF(H372=0,"",'Ark1'!AH1865)</f>
        <v/>
      </c>
      <c r="K372" s="234"/>
      <c r="L372" s="293"/>
      <c r="M372" s="234"/>
      <c r="N372" s="234"/>
      <c r="O372" s="234"/>
      <c r="P372" s="234" t="str">
        <f>+IF(H372=0,"",'Ark1'!T1865)</f>
        <v/>
      </c>
      <c r="Q372" s="233" t="str">
        <f>+IF(H372=0,"",'Ark1'!U1865)</f>
        <v/>
      </c>
      <c r="R372" s="233" t="str">
        <f>+IF(H372=0,"",'Ark1'!V1865)</f>
        <v/>
      </c>
      <c r="S372" s="235" t="str">
        <f>+IF(H372=0,"",'Ark1'!W1865)</f>
        <v/>
      </c>
      <c r="T372" s="235" t="str">
        <f>+IF(H372=0,"",'Ark1'!X1865)</f>
        <v/>
      </c>
      <c r="U372" s="235" t="str">
        <f>+IF(H372=0,"",'Ark1'!Y1865)</f>
        <v/>
      </c>
      <c r="V372" s="235" t="str">
        <f>+IF(H372=0,"",'Ark1'!Z1865)</f>
        <v/>
      </c>
      <c r="W372" s="235" t="str">
        <f>+IF(H372=0,"",'Ark1'!Z1865)</f>
        <v/>
      </c>
      <c r="X372" s="234" t="str">
        <f>+IF(H372=0,"",'Ark1'!AC1865)</f>
        <v/>
      </c>
      <c r="Y372" s="235" t="str">
        <f>+IF(H372=0,"",'Ark1'!AE1865)</f>
        <v/>
      </c>
      <c r="Z372" s="235" t="str">
        <f t="shared" si="183"/>
        <v/>
      </c>
      <c r="AA372" s="233" t="str">
        <f t="shared" si="184"/>
        <v/>
      </c>
      <c r="AB372" s="292"/>
      <c r="AE372" s="29"/>
      <c r="AF372" s="27"/>
    </row>
    <row r="373" spans="1:38" ht="15" customHeight="1">
      <c r="A373" s="292"/>
      <c r="B373" s="292"/>
      <c r="C373" s="292"/>
      <c r="D373" s="292"/>
      <c r="E373" s="292"/>
      <c r="F373" s="292"/>
      <c r="G373" s="292"/>
      <c r="H373" s="337"/>
      <c r="I373" s="293"/>
      <c r="J373" s="293"/>
      <c r="K373" s="293"/>
      <c r="L373" s="293"/>
      <c r="M373" s="293"/>
      <c r="N373" s="293"/>
      <c r="O373" s="293"/>
      <c r="P373" s="293"/>
      <c r="Q373" s="294"/>
      <c r="R373" s="294"/>
      <c r="S373" s="295"/>
      <c r="T373" s="295"/>
      <c r="U373" s="295"/>
      <c r="V373" s="295"/>
      <c r="W373" s="295"/>
      <c r="X373" s="293"/>
      <c r="Y373" s="295"/>
      <c r="Z373" s="295"/>
      <c r="AA373" s="294"/>
      <c r="AB373" s="292"/>
      <c r="AC373" s="27"/>
      <c r="AE373" s="29"/>
      <c r="AF373" s="27"/>
      <c r="AG373" s="28"/>
      <c r="AH373" s="28"/>
      <c r="AL373" s="28"/>
    </row>
    <row r="374" spans="1:38" ht="15" customHeight="1">
      <c r="A374" s="292"/>
      <c r="B374" s="292"/>
      <c r="C374" s="350" t="s">
        <v>0</v>
      </c>
      <c r="D374" s="292"/>
      <c r="E374" s="351" t="str">
        <f>+D377</f>
        <v>U-</v>
      </c>
      <c r="F374" s="350" t="s">
        <v>581</v>
      </c>
      <c r="G374" s="292"/>
      <c r="H374" s="337"/>
      <c r="I374" s="293"/>
      <c r="J374" s="293"/>
      <c r="K374" s="293"/>
      <c r="L374" s="293"/>
      <c r="M374" s="293"/>
      <c r="N374" s="293"/>
      <c r="O374" s="293"/>
      <c r="P374" s="293"/>
      <c r="Q374" s="294"/>
      <c r="R374" s="294"/>
      <c r="S374" s="295"/>
      <c r="T374" s="295"/>
      <c r="U374" s="295"/>
      <c r="V374" s="295"/>
      <c r="W374" s="295"/>
      <c r="X374" s="293"/>
      <c r="Y374" s="295"/>
      <c r="Z374" s="295"/>
      <c r="AA374" s="294"/>
      <c r="AB374" s="292"/>
      <c r="AC374" s="27"/>
      <c r="AE374" s="29"/>
      <c r="AF374" s="27"/>
      <c r="AG374" s="28"/>
      <c r="AH374" s="28"/>
      <c r="AL374" s="28"/>
    </row>
    <row r="375" spans="1:38" ht="15" customHeight="1">
      <c r="A375" s="292"/>
      <c r="B375" s="292"/>
      <c r="C375" s="292"/>
      <c r="D375" s="292"/>
      <c r="E375" s="292"/>
      <c r="F375" s="292"/>
      <c r="G375" s="292"/>
      <c r="H375" s="337"/>
      <c r="I375" s="293"/>
      <c r="J375" s="293"/>
      <c r="K375" s="293"/>
      <c r="L375" s="293"/>
      <c r="M375" s="293"/>
      <c r="N375" s="293"/>
      <c r="O375" s="293"/>
      <c r="P375" s="293"/>
      <c r="Q375" s="294"/>
      <c r="R375" s="294"/>
      <c r="S375" s="295"/>
      <c r="T375" s="295"/>
      <c r="U375" s="295"/>
      <c r="V375" s="295"/>
      <c r="W375" s="295"/>
      <c r="X375" s="293"/>
      <c r="Y375" s="295"/>
      <c r="Z375" s="295"/>
      <c r="AA375" s="294"/>
      <c r="AB375" s="292"/>
      <c r="AC375" s="27"/>
      <c r="AE375" s="29"/>
      <c r="AF375" s="27"/>
      <c r="AG375" s="28"/>
      <c r="AH375" s="28"/>
      <c r="AL375" s="28"/>
    </row>
    <row r="376" spans="1:38" ht="15" customHeight="1">
      <c r="A376" s="292"/>
      <c r="B376" s="292">
        <f>+'Ark1'!C1866</f>
        <v>2022</v>
      </c>
      <c r="C376" s="232">
        <f>+'Ark1'!L1866</f>
        <v>10</v>
      </c>
      <c r="D376" s="232" t="str">
        <f t="shared" ref="D376:D386" si="192">+D150</f>
        <v>U-</v>
      </c>
      <c r="E376" s="232">
        <f>+'Ark1'!D1866</f>
        <v>2</v>
      </c>
      <c r="F376" s="232" t="str">
        <f t="shared" ref="F376:F386" si="193">+F361</f>
        <v>Feb</v>
      </c>
      <c r="G376" s="232">
        <f>+'Ark1'!Q1866</f>
        <v>0</v>
      </c>
      <c r="H376" s="335">
        <f>+'Ark1'!R1866</f>
        <v>0</v>
      </c>
      <c r="I376" s="234" t="str">
        <f>+IF(H376=0,"",'Ark1'!AG1866)</f>
        <v/>
      </c>
      <c r="J376" s="234" t="str">
        <f>+IF(H376=0,"",'Ark1'!AH1866)</f>
        <v/>
      </c>
      <c r="K376" s="234"/>
      <c r="L376" s="293"/>
      <c r="M376" s="234"/>
      <c r="N376" s="234"/>
      <c r="O376" s="234"/>
      <c r="P376" s="234" t="str">
        <f>+IF(H376=0,"",'Ark1'!T1866)</f>
        <v/>
      </c>
      <c r="Q376" s="233" t="str">
        <f>+IF(H376=0,"",'Ark1'!U1866)</f>
        <v/>
      </c>
      <c r="R376" s="233" t="str">
        <f>+IF(H376=0,"",'Ark1'!V1866)</f>
        <v/>
      </c>
      <c r="S376" s="235" t="str">
        <f>+IF(H376=0,"",'Ark1'!W1866)</f>
        <v/>
      </c>
      <c r="T376" s="235" t="str">
        <f>+IF(H376=0,"",'Ark1'!X1866)</f>
        <v/>
      </c>
      <c r="U376" s="235" t="str">
        <f>+IF(H376=0,"",'Ark1'!Y1866)</f>
        <v/>
      </c>
      <c r="V376" s="235" t="str">
        <f>+IF(H376=0,"",'Ark1'!Z1866)</f>
        <v/>
      </c>
      <c r="W376" s="235" t="str">
        <f>+IF(H376=0,"",'Ark1'!Z1866)</f>
        <v/>
      </c>
      <c r="X376" s="234" t="str">
        <f>+IF(H376=0,"",'Ark1'!AC1866)</f>
        <v/>
      </c>
      <c r="Y376" s="235" t="str">
        <f>+IF(H376=0,"",'Ark1'!AE1866)</f>
        <v/>
      </c>
      <c r="Z376" s="235" t="str">
        <f t="shared" si="183"/>
        <v/>
      </c>
      <c r="AA376" s="233" t="str">
        <f t="shared" si="184"/>
        <v/>
      </c>
      <c r="AB376" s="292"/>
      <c r="AE376" s="29"/>
      <c r="AF376" s="27"/>
    </row>
    <row r="377" spans="1:38" ht="15" customHeight="1">
      <c r="A377" s="292"/>
      <c r="B377" s="292">
        <f>+'Ark1'!C1867</f>
        <v>2022</v>
      </c>
      <c r="C377" s="232">
        <f>+'Ark1'!L1867</f>
        <v>10</v>
      </c>
      <c r="D377" s="232" t="str">
        <f t="shared" si="192"/>
        <v>U-</v>
      </c>
      <c r="E377" s="232">
        <f>+'Ark1'!D1867</f>
        <v>3</v>
      </c>
      <c r="F377" s="232" t="str">
        <f t="shared" si="193"/>
        <v>Mar</v>
      </c>
      <c r="G377" s="232">
        <f>+'Ark1'!Q1867</f>
        <v>0</v>
      </c>
      <c r="H377" s="335">
        <f>+'Ark1'!R1867</f>
        <v>0</v>
      </c>
      <c r="I377" s="234" t="str">
        <f>+IF(H377=0,"",'Ark1'!AG1867)</f>
        <v/>
      </c>
      <c r="J377" s="234" t="str">
        <f>+IF(H377=0,"",'Ark1'!AH1867)</f>
        <v/>
      </c>
      <c r="K377" s="234"/>
      <c r="L377" s="293"/>
      <c r="M377" s="234"/>
      <c r="N377" s="234"/>
      <c r="O377" s="234"/>
      <c r="P377" s="234" t="str">
        <f>+IF(H377=0,"",'Ark1'!T1867)</f>
        <v/>
      </c>
      <c r="Q377" s="233" t="str">
        <f>+IF(H377=0,"",'Ark1'!U1867)</f>
        <v/>
      </c>
      <c r="R377" s="233" t="str">
        <f>+IF(H377=0,"",'Ark1'!V1867)</f>
        <v/>
      </c>
      <c r="S377" s="235" t="str">
        <f>+IF(H377=0,"",'Ark1'!W1867)</f>
        <v/>
      </c>
      <c r="T377" s="235" t="str">
        <f>+IF(H377=0,"",'Ark1'!X1867)</f>
        <v/>
      </c>
      <c r="U377" s="235" t="str">
        <f>+IF(H377=0,"",'Ark1'!Y1867)</f>
        <v/>
      </c>
      <c r="V377" s="235" t="str">
        <f>+IF(H377=0,"",'Ark1'!Z1867)</f>
        <v/>
      </c>
      <c r="W377" s="235" t="str">
        <f>+IF(H377=0,"",'Ark1'!Z1867)</f>
        <v/>
      </c>
      <c r="X377" s="234" t="str">
        <f>+IF(H377=0,"",'Ark1'!AC1867)</f>
        <v/>
      </c>
      <c r="Y377" s="235" t="str">
        <f>+IF(H377=0,"",'Ark1'!AE1867)</f>
        <v/>
      </c>
      <c r="Z377" s="235" t="str">
        <f t="shared" si="183"/>
        <v/>
      </c>
      <c r="AA377" s="233" t="str">
        <f t="shared" si="184"/>
        <v/>
      </c>
      <c r="AB377" s="292"/>
      <c r="AE377" s="29"/>
      <c r="AF377" s="27"/>
    </row>
    <row r="378" spans="1:38" ht="15" customHeight="1">
      <c r="A378" s="292"/>
      <c r="B378" s="292">
        <f>+'Ark1'!C1868</f>
        <v>2022</v>
      </c>
      <c r="C378" s="232">
        <f>+'Ark1'!L1868</f>
        <v>10</v>
      </c>
      <c r="D378" s="232" t="str">
        <f t="shared" si="192"/>
        <v>U-</v>
      </c>
      <c r="E378" s="232">
        <f>+'Ark1'!D1868</f>
        <v>4</v>
      </c>
      <c r="F378" s="232" t="str">
        <f t="shared" si="193"/>
        <v>Apr</v>
      </c>
      <c r="G378" s="232">
        <f>+'Ark1'!Q1868</f>
        <v>0</v>
      </c>
      <c r="H378" s="335">
        <f>+'Ark1'!R1868</f>
        <v>0</v>
      </c>
      <c r="I378" s="234" t="str">
        <f>+IF(H378=0,"",'Ark1'!AG1868)</f>
        <v/>
      </c>
      <c r="J378" s="234" t="str">
        <f>+IF(H378=0,"",'Ark1'!AH1868)</f>
        <v/>
      </c>
      <c r="K378" s="234"/>
      <c r="L378" s="293"/>
      <c r="M378" s="234"/>
      <c r="N378" s="234"/>
      <c r="O378" s="234"/>
      <c r="P378" s="234" t="str">
        <f>+IF(H378=0,"",'Ark1'!T1868)</f>
        <v/>
      </c>
      <c r="Q378" s="233" t="str">
        <f>+IF(H378=0,"",'Ark1'!U1868)</f>
        <v/>
      </c>
      <c r="R378" s="233" t="str">
        <f>+IF(H378=0,"",'Ark1'!V1868)</f>
        <v/>
      </c>
      <c r="S378" s="235" t="str">
        <f>+IF(H378=0,"",'Ark1'!W1868)</f>
        <v/>
      </c>
      <c r="T378" s="235" t="str">
        <f>+IF(H378=0,"",'Ark1'!X1868)</f>
        <v/>
      </c>
      <c r="U378" s="235" t="str">
        <f>+IF(H378=0,"",'Ark1'!Y1868)</f>
        <v/>
      </c>
      <c r="V378" s="235" t="str">
        <f>+IF(H378=0,"",'Ark1'!Z1868)</f>
        <v/>
      </c>
      <c r="W378" s="235" t="str">
        <f>+IF(H378=0,"",'Ark1'!Z1868)</f>
        <v/>
      </c>
      <c r="X378" s="234" t="str">
        <f>+IF(H378=0,"",'Ark1'!AC1868)</f>
        <v/>
      </c>
      <c r="Y378" s="235" t="str">
        <f>+IF(H378=0,"",'Ark1'!AE1868)</f>
        <v/>
      </c>
      <c r="Z378" s="235" t="str">
        <f t="shared" si="183"/>
        <v/>
      </c>
      <c r="AA378" s="233" t="str">
        <f t="shared" si="184"/>
        <v/>
      </c>
      <c r="AB378" s="292"/>
      <c r="AE378" s="29"/>
      <c r="AF378" s="27"/>
    </row>
    <row r="379" spans="1:38" ht="15" customHeight="1">
      <c r="A379" s="292"/>
      <c r="B379" s="292">
        <f>+'Ark1'!C1869</f>
        <v>2022</v>
      </c>
      <c r="C379" s="232">
        <f>+'Ark1'!L1869</f>
        <v>10</v>
      </c>
      <c r="D379" s="232" t="str">
        <f t="shared" si="192"/>
        <v>U-</v>
      </c>
      <c r="E379" s="232">
        <f>+'Ark1'!D1869</f>
        <v>5</v>
      </c>
      <c r="F379" s="232" t="str">
        <f t="shared" si="193"/>
        <v>Mai</v>
      </c>
      <c r="G379" s="232">
        <f>+'Ark1'!Q1869</f>
        <v>0</v>
      </c>
      <c r="H379" s="335">
        <f>+'Ark1'!R1869</f>
        <v>0</v>
      </c>
      <c r="I379" s="234" t="str">
        <f>+IF(H379=0,"",'Ark1'!AG1869)</f>
        <v/>
      </c>
      <c r="J379" s="234" t="str">
        <f>+IF(H379=0,"",'Ark1'!AH1869)</f>
        <v/>
      </c>
      <c r="K379" s="234"/>
      <c r="L379" s="293"/>
      <c r="M379" s="234"/>
      <c r="N379" s="234"/>
      <c r="O379" s="234"/>
      <c r="P379" s="234" t="str">
        <f>+IF(H379=0,"",'Ark1'!T1869)</f>
        <v/>
      </c>
      <c r="Q379" s="233" t="str">
        <f>+IF(H379=0,"",'Ark1'!U1869)</f>
        <v/>
      </c>
      <c r="R379" s="233" t="str">
        <f>+IF(H379=0,"",'Ark1'!V1869)</f>
        <v/>
      </c>
      <c r="S379" s="235" t="str">
        <f>+IF(H379=0,"",'Ark1'!W1869)</f>
        <v/>
      </c>
      <c r="T379" s="235" t="str">
        <f>+IF(H379=0,"",'Ark1'!X1869)</f>
        <v/>
      </c>
      <c r="U379" s="235" t="str">
        <f>+IF(H379=0,"",'Ark1'!Y1869)</f>
        <v/>
      </c>
      <c r="V379" s="235" t="str">
        <f>+IF(H379=0,"",'Ark1'!Z1869)</f>
        <v/>
      </c>
      <c r="W379" s="235" t="str">
        <f>+IF(H379=0,"",'Ark1'!Z1869)</f>
        <v/>
      </c>
      <c r="X379" s="234" t="str">
        <f>+IF(H379=0,"",'Ark1'!AC1869)</f>
        <v/>
      </c>
      <c r="Y379" s="235" t="str">
        <f>+IF(H379=0,"",'Ark1'!AE1869)</f>
        <v/>
      </c>
      <c r="Z379" s="235" t="str">
        <f t="shared" si="183"/>
        <v/>
      </c>
      <c r="AA379" s="233" t="str">
        <f t="shared" si="184"/>
        <v/>
      </c>
      <c r="AB379" s="292"/>
      <c r="AE379" s="29"/>
      <c r="AF379" s="27"/>
    </row>
    <row r="380" spans="1:38" ht="15" customHeight="1">
      <c r="A380" s="292"/>
      <c r="B380" s="292">
        <f>+'Ark1'!C1870</f>
        <v>2022</v>
      </c>
      <c r="C380" s="232">
        <f>+'Ark1'!L1870</f>
        <v>10</v>
      </c>
      <c r="D380" s="232" t="str">
        <f t="shared" si="192"/>
        <v>U-</v>
      </c>
      <c r="E380" s="232">
        <f>+'Ark1'!D1870</f>
        <v>6</v>
      </c>
      <c r="F380" s="232" t="str">
        <f t="shared" si="193"/>
        <v>Jun</v>
      </c>
      <c r="G380" s="232">
        <f>+'Ark1'!Q1870</f>
        <v>0</v>
      </c>
      <c r="H380" s="335">
        <f>+'Ark1'!R1870</f>
        <v>0</v>
      </c>
      <c r="I380" s="234" t="str">
        <f>+IF(H380=0,"",'Ark1'!AG1870)</f>
        <v/>
      </c>
      <c r="J380" s="234" t="str">
        <f>+IF(H380=0,"",'Ark1'!AH1870)</f>
        <v/>
      </c>
      <c r="K380" s="234"/>
      <c r="L380" s="293"/>
      <c r="M380" s="234"/>
      <c r="N380" s="234"/>
      <c r="O380" s="234"/>
      <c r="P380" s="234" t="str">
        <f>+IF(H380=0,"",'Ark1'!T1870)</f>
        <v/>
      </c>
      <c r="Q380" s="233" t="str">
        <f>+IF(H380=0,"",'Ark1'!U1870)</f>
        <v/>
      </c>
      <c r="R380" s="233" t="str">
        <f>+IF(H380=0,"",'Ark1'!V1870)</f>
        <v/>
      </c>
      <c r="S380" s="235" t="str">
        <f>+IF(H380=0,"",'Ark1'!W1870)</f>
        <v/>
      </c>
      <c r="T380" s="235" t="str">
        <f>+IF(H380=0,"",'Ark1'!X1870)</f>
        <v/>
      </c>
      <c r="U380" s="235" t="str">
        <f>+IF(H380=0,"",'Ark1'!Y1870)</f>
        <v/>
      </c>
      <c r="V380" s="235" t="str">
        <f>+IF(H380=0,"",'Ark1'!Z1870)</f>
        <v/>
      </c>
      <c r="W380" s="235" t="str">
        <f>+IF(H380=0,"",'Ark1'!Z1870)</f>
        <v/>
      </c>
      <c r="X380" s="234" t="str">
        <f>+IF(H380=0,"",'Ark1'!AC1870)</f>
        <v/>
      </c>
      <c r="Y380" s="235" t="str">
        <f>+IF(H380=0,"",'Ark1'!AE1870)</f>
        <v/>
      </c>
      <c r="Z380" s="235" t="str">
        <f t="shared" si="183"/>
        <v/>
      </c>
      <c r="AA380" s="233" t="str">
        <f t="shared" si="184"/>
        <v/>
      </c>
      <c r="AB380" s="292"/>
      <c r="AE380" s="29"/>
      <c r="AF380" s="27"/>
    </row>
    <row r="381" spans="1:38" ht="15" customHeight="1">
      <c r="A381" s="292"/>
      <c r="B381" s="292">
        <f>+'Ark1'!C1871</f>
        <v>2022</v>
      </c>
      <c r="C381" s="232">
        <f>+'Ark1'!L1871</f>
        <v>10</v>
      </c>
      <c r="D381" s="232" t="str">
        <f t="shared" si="192"/>
        <v>U-</v>
      </c>
      <c r="E381" s="232">
        <f>+'Ark1'!D1871</f>
        <v>7</v>
      </c>
      <c r="F381" s="232" t="str">
        <f t="shared" si="193"/>
        <v>Jul</v>
      </c>
      <c r="G381" s="232">
        <f>+'Ark1'!Q1871</f>
        <v>0</v>
      </c>
      <c r="H381" s="335">
        <f>+'Ark1'!R1871</f>
        <v>0</v>
      </c>
      <c r="I381" s="234" t="str">
        <f>+IF(H381=0,"",'Ark1'!AG1871)</f>
        <v/>
      </c>
      <c r="J381" s="234" t="str">
        <f>+IF(H381=0,"",'Ark1'!AH1871)</f>
        <v/>
      </c>
      <c r="K381" s="234"/>
      <c r="L381" s="293"/>
      <c r="M381" s="234"/>
      <c r="N381" s="234"/>
      <c r="O381" s="234"/>
      <c r="P381" s="234" t="str">
        <f>+IF(H381=0,"",'Ark1'!T1871)</f>
        <v/>
      </c>
      <c r="Q381" s="233" t="str">
        <f>+IF(H381=0,"",'Ark1'!U1871)</f>
        <v/>
      </c>
      <c r="R381" s="233" t="str">
        <f>+IF(H381=0,"",'Ark1'!V1871)</f>
        <v/>
      </c>
      <c r="S381" s="235" t="str">
        <f>+IF(H381=0,"",'Ark1'!W1871)</f>
        <v/>
      </c>
      <c r="T381" s="235" t="str">
        <f>+IF(H381=0,"",'Ark1'!X1871)</f>
        <v/>
      </c>
      <c r="U381" s="235" t="str">
        <f>+IF(H381=0,"",'Ark1'!Y1871)</f>
        <v/>
      </c>
      <c r="V381" s="235" t="str">
        <f>+IF(H381=0,"",'Ark1'!Z1871)</f>
        <v/>
      </c>
      <c r="W381" s="235" t="str">
        <f>+IF(H381=0,"",'Ark1'!Z1871)</f>
        <v/>
      </c>
      <c r="X381" s="234" t="str">
        <f>+IF(H381=0,"",'Ark1'!AC1871)</f>
        <v/>
      </c>
      <c r="Y381" s="235" t="str">
        <f>+IF(H381=0,"",'Ark1'!AE1871)</f>
        <v/>
      </c>
      <c r="Z381" s="235" t="str">
        <f t="shared" si="183"/>
        <v/>
      </c>
      <c r="AA381" s="233" t="str">
        <f t="shared" si="184"/>
        <v/>
      </c>
      <c r="AB381" s="292"/>
      <c r="AE381" s="29"/>
      <c r="AF381" s="27"/>
    </row>
    <row r="382" spans="1:38" ht="15" customHeight="1">
      <c r="A382" s="292"/>
      <c r="B382" s="292">
        <f>+'Ark1'!C1872</f>
        <v>2022</v>
      </c>
      <c r="C382" s="232">
        <f>+'Ark1'!L1872</f>
        <v>10</v>
      </c>
      <c r="D382" s="232" t="str">
        <f t="shared" si="192"/>
        <v>U-</v>
      </c>
      <c r="E382" s="232">
        <f>+'Ark1'!D1872</f>
        <v>8</v>
      </c>
      <c r="F382" s="232" t="str">
        <f t="shared" si="193"/>
        <v>Aug</v>
      </c>
      <c r="G382" s="232">
        <f>+'Ark1'!Q1872</f>
        <v>0</v>
      </c>
      <c r="H382" s="335">
        <f>+'Ark1'!R1872</f>
        <v>0</v>
      </c>
      <c r="I382" s="234" t="str">
        <f>+IF(H382=0,"",'Ark1'!AG1872)</f>
        <v/>
      </c>
      <c r="J382" s="234" t="str">
        <f>+IF(H382=0,"",'Ark1'!AH1872)</f>
        <v/>
      </c>
      <c r="K382" s="234"/>
      <c r="L382" s="293"/>
      <c r="M382" s="234"/>
      <c r="N382" s="234"/>
      <c r="O382" s="234"/>
      <c r="P382" s="234" t="str">
        <f>+IF(H382=0,"",'Ark1'!T1872)</f>
        <v/>
      </c>
      <c r="Q382" s="233" t="str">
        <f>+IF(H382=0,"",'Ark1'!U1872)</f>
        <v/>
      </c>
      <c r="R382" s="233" t="str">
        <f>+IF(H382=0,"",'Ark1'!V1872)</f>
        <v/>
      </c>
      <c r="S382" s="235" t="str">
        <f>+IF(H382=0,"",'Ark1'!W1872)</f>
        <v/>
      </c>
      <c r="T382" s="235" t="str">
        <f>+IF(H382=0,"",'Ark1'!X1872)</f>
        <v/>
      </c>
      <c r="U382" s="235" t="str">
        <f>+IF(H382=0,"",'Ark1'!Y1872)</f>
        <v/>
      </c>
      <c r="V382" s="235" t="str">
        <f>+IF(H382=0,"",'Ark1'!Z1872)</f>
        <v/>
      </c>
      <c r="W382" s="235" t="str">
        <f>+IF(H382=0,"",'Ark1'!Z1872)</f>
        <v/>
      </c>
      <c r="X382" s="234" t="str">
        <f>+IF(H382=0,"",'Ark1'!AC1872)</f>
        <v/>
      </c>
      <c r="Y382" s="235" t="str">
        <f>+IF(H382=0,"",'Ark1'!AE1872)</f>
        <v/>
      </c>
      <c r="Z382" s="235" t="str">
        <f t="shared" si="183"/>
        <v/>
      </c>
      <c r="AA382" s="233" t="str">
        <f t="shared" si="184"/>
        <v/>
      </c>
      <c r="AB382" s="292"/>
      <c r="AE382" s="29"/>
      <c r="AF382" s="27"/>
    </row>
    <row r="383" spans="1:38" ht="15" customHeight="1">
      <c r="A383" s="292"/>
      <c r="B383" s="292">
        <f>+'Ark1'!C1873</f>
        <v>2022</v>
      </c>
      <c r="C383" s="232">
        <f>+'Ark1'!L1873</f>
        <v>10</v>
      </c>
      <c r="D383" s="232" t="str">
        <f t="shared" si="192"/>
        <v>U-</v>
      </c>
      <c r="E383" s="232">
        <f>+'Ark1'!D1873</f>
        <v>9</v>
      </c>
      <c r="F383" s="232" t="str">
        <f t="shared" si="193"/>
        <v>Sep</v>
      </c>
      <c r="G383" s="232">
        <f>+'Ark1'!Q1873</f>
        <v>0</v>
      </c>
      <c r="H383" s="335">
        <f>+'Ark1'!R1873</f>
        <v>0</v>
      </c>
      <c r="I383" s="234" t="str">
        <f>+IF(H383=0,"",'Ark1'!AG1873)</f>
        <v/>
      </c>
      <c r="J383" s="234" t="str">
        <f>+IF(H383=0,"",'Ark1'!AH1873)</f>
        <v/>
      </c>
      <c r="K383" s="234"/>
      <c r="L383" s="293"/>
      <c r="M383" s="234"/>
      <c r="N383" s="234"/>
      <c r="O383" s="234"/>
      <c r="P383" s="234" t="str">
        <f>+IF(H383=0,"",'Ark1'!T1873)</f>
        <v/>
      </c>
      <c r="Q383" s="233" t="str">
        <f>+IF(H383=0,"",'Ark1'!U1873)</f>
        <v/>
      </c>
      <c r="R383" s="233" t="str">
        <f>+IF(H383=0,"",'Ark1'!V1873)</f>
        <v/>
      </c>
      <c r="S383" s="235" t="str">
        <f>+IF(H383=0,"",'Ark1'!W1873)</f>
        <v/>
      </c>
      <c r="T383" s="235" t="str">
        <f>+IF(H383=0,"",'Ark1'!X1873)</f>
        <v/>
      </c>
      <c r="U383" s="235" t="str">
        <f>+IF(H383=0,"",'Ark1'!Y1873)</f>
        <v/>
      </c>
      <c r="V383" s="235" t="str">
        <f>+IF(H383=0,"",'Ark1'!Z1873)</f>
        <v/>
      </c>
      <c r="W383" s="235" t="str">
        <f>+IF(H383=0,"",'Ark1'!Z1873)</f>
        <v/>
      </c>
      <c r="X383" s="234" t="str">
        <f>+IF(H383=0,"",'Ark1'!AC1873)</f>
        <v/>
      </c>
      <c r="Y383" s="235" t="str">
        <f>+IF(H383=0,"",'Ark1'!AE1873)</f>
        <v/>
      </c>
      <c r="Z383" s="235" t="str">
        <f t="shared" si="183"/>
        <v/>
      </c>
      <c r="AA383" s="233" t="str">
        <f t="shared" si="184"/>
        <v/>
      </c>
      <c r="AB383" s="292"/>
      <c r="AE383" s="29"/>
      <c r="AF383" s="27"/>
    </row>
    <row r="384" spans="1:38" ht="15" customHeight="1">
      <c r="A384" s="292"/>
      <c r="B384" s="292">
        <f>+'Ark1'!C1874</f>
        <v>2022</v>
      </c>
      <c r="C384" s="232">
        <f>+'Ark1'!L1874</f>
        <v>10</v>
      </c>
      <c r="D384" s="232" t="str">
        <f t="shared" si="192"/>
        <v>U-</v>
      </c>
      <c r="E384" s="232">
        <f>+'Ark1'!D1874</f>
        <v>10</v>
      </c>
      <c r="F384" s="232" t="str">
        <f t="shared" si="193"/>
        <v>Okt</v>
      </c>
      <c r="G384" s="232">
        <f>+'Ark1'!Q1874</f>
        <v>0</v>
      </c>
      <c r="H384" s="335">
        <f>+'Ark1'!R1874</f>
        <v>0</v>
      </c>
      <c r="I384" s="234" t="str">
        <f>+IF(H384=0,"",'Ark1'!AG1874)</f>
        <v/>
      </c>
      <c r="J384" s="234" t="str">
        <f>+IF(H384=0,"",'Ark1'!AH1874)</f>
        <v/>
      </c>
      <c r="K384" s="234"/>
      <c r="L384" s="293"/>
      <c r="M384" s="234"/>
      <c r="N384" s="234"/>
      <c r="O384" s="234"/>
      <c r="P384" s="234" t="str">
        <f>+IF(H384=0,"",'Ark1'!T1874)</f>
        <v/>
      </c>
      <c r="Q384" s="233" t="str">
        <f>+IF(H384=0,"",'Ark1'!U1874)</f>
        <v/>
      </c>
      <c r="R384" s="233" t="str">
        <f>+IF(H384=0,"",'Ark1'!V1874)</f>
        <v/>
      </c>
      <c r="S384" s="235" t="str">
        <f>+IF(H384=0,"",'Ark1'!W1874)</f>
        <v/>
      </c>
      <c r="T384" s="235" t="str">
        <f>+IF(H384=0,"",'Ark1'!X1874)</f>
        <v/>
      </c>
      <c r="U384" s="235" t="str">
        <f>+IF(H384=0,"",'Ark1'!Y1874)</f>
        <v/>
      </c>
      <c r="V384" s="235" t="str">
        <f>+IF(H384=0,"",'Ark1'!Z1874)</f>
        <v/>
      </c>
      <c r="W384" s="235" t="str">
        <f>+IF(H384=0,"",'Ark1'!Z1874)</f>
        <v/>
      </c>
      <c r="X384" s="234" t="str">
        <f>+IF(H384=0,"",'Ark1'!AC1874)</f>
        <v/>
      </c>
      <c r="Y384" s="235" t="str">
        <f>+IF(H384=0,"",'Ark1'!AE1874)</f>
        <v/>
      </c>
      <c r="Z384" s="235" t="str">
        <f t="shared" si="183"/>
        <v/>
      </c>
      <c r="AA384" s="233" t="str">
        <f t="shared" si="184"/>
        <v/>
      </c>
      <c r="AB384" s="292"/>
      <c r="AE384" s="29"/>
      <c r="AF384" s="27"/>
    </row>
    <row r="385" spans="1:38" ht="15" customHeight="1">
      <c r="A385" s="292"/>
      <c r="B385" s="292">
        <f>+'Ark1'!C1875</f>
        <v>2022</v>
      </c>
      <c r="C385" s="232">
        <f>+'Ark1'!L1875</f>
        <v>10</v>
      </c>
      <c r="D385" s="232" t="str">
        <f t="shared" si="192"/>
        <v>U-</v>
      </c>
      <c r="E385" s="232">
        <f>+'Ark1'!D1875</f>
        <v>11</v>
      </c>
      <c r="F385" s="232" t="str">
        <f t="shared" si="193"/>
        <v>Nov</v>
      </c>
      <c r="G385" s="232">
        <f>+'Ark1'!Q1875</f>
        <v>0</v>
      </c>
      <c r="H385" s="335">
        <f>+'Ark1'!R1875</f>
        <v>0</v>
      </c>
      <c r="I385" s="234" t="str">
        <f>+IF(H385=0,"",'Ark1'!AG1875)</f>
        <v/>
      </c>
      <c r="J385" s="234" t="str">
        <f>+IF(H385=0,"",'Ark1'!AH1875)</f>
        <v/>
      </c>
      <c r="K385" s="234"/>
      <c r="L385" s="293"/>
      <c r="M385" s="234"/>
      <c r="N385" s="234"/>
      <c r="O385" s="234"/>
      <c r="P385" s="234" t="str">
        <f>+IF(H385=0,"",'Ark1'!T1875)</f>
        <v/>
      </c>
      <c r="Q385" s="233" t="str">
        <f>+IF(H385=0,"",'Ark1'!U1875)</f>
        <v/>
      </c>
      <c r="R385" s="233" t="str">
        <f>+IF(H385=0,"",'Ark1'!V1875)</f>
        <v/>
      </c>
      <c r="S385" s="235" t="str">
        <f>+IF(H385=0,"",'Ark1'!W1875)</f>
        <v/>
      </c>
      <c r="T385" s="235" t="str">
        <f>+IF(H385=0,"",'Ark1'!X1875)</f>
        <v/>
      </c>
      <c r="U385" s="235" t="str">
        <f>+IF(H385=0,"",'Ark1'!Y1875)</f>
        <v/>
      </c>
      <c r="V385" s="235" t="str">
        <f>+IF(H385=0,"",'Ark1'!Z1875)</f>
        <v/>
      </c>
      <c r="W385" s="235" t="str">
        <f>+IF(H385=0,"",'Ark1'!Z1875)</f>
        <v/>
      </c>
      <c r="X385" s="234" t="str">
        <f>+IF(H385=0,"",'Ark1'!AC1875)</f>
        <v/>
      </c>
      <c r="Y385" s="235" t="str">
        <f>+IF(H385=0,"",'Ark1'!AE1875)</f>
        <v/>
      </c>
      <c r="Z385" s="235" t="str">
        <f t="shared" si="183"/>
        <v/>
      </c>
      <c r="AA385" s="233" t="str">
        <f t="shared" si="184"/>
        <v/>
      </c>
      <c r="AB385" s="292"/>
      <c r="AE385" s="29"/>
      <c r="AF385" s="27"/>
    </row>
    <row r="386" spans="1:38" ht="15" customHeight="1">
      <c r="A386" s="292"/>
      <c r="B386" s="292">
        <f>+'Ark1'!C1876</f>
        <v>2022</v>
      </c>
      <c r="C386" s="232">
        <f>+'Ark1'!L1876</f>
        <v>10</v>
      </c>
      <c r="D386" s="232" t="str">
        <f t="shared" si="192"/>
        <v>U-</v>
      </c>
      <c r="E386" s="232">
        <f>+'Ark1'!D1876</f>
        <v>12</v>
      </c>
      <c r="F386" s="232" t="str">
        <f t="shared" si="193"/>
        <v>Des</v>
      </c>
      <c r="G386" s="232">
        <f>+'Ark1'!Q1876</f>
        <v>0</v>
      </c>
      <c r="H386" s="335">
        <f>+'Ark1'!R1876</f>
        <v>0</v>
      </c>
      <c r="I386" s="234" t="str">
        <f>+IF(H386=0,"",'Ark1'!AG1876)</f>
        <v/>
      </c>
      <c r="J386" s="234" t="str">
        <f>+IF(H386=0,"",'Ark1'!AH1876)</f>
        <v/>
      </c>
      <c r="K386" s="234"/>
      <c r="L386" s="293"/>
      <c r="M386" s="234"/>
      <c r="N386" s="234"/>
      <c r="O386" s="234"/>
      <c r="P386" s="234" t="str">
        <f>+IF(H386=0,"",'Ark1'!T1876)</f>
        <v/>
      </c>
      <c r="Q386" s="233" t="str">
        <f>+IF(H386=0,"",'Ark1'!U1876)</f>
        <v/>
      </c>
      <c r="R386" s="233" t="str">
        <f>+IF(H386=0,"",'Ark1'!V1876)</f>
        <v/>
      </c>
      <c r="S386" s="235" t="str">
        <f>+IF(H386=0,"",'Ark1'!W1876)</f>
        <v/>
      </c>
      <c r="T386" s="235" t="str">
        <f>+IF(H386=0,"",'Ark1'!X1876)</f>
        <v/>
      </c>
      <c r="U386" s="235" t="str">
        <f>+IF(H386=0,"",'Ark1'!Y1876)</f>
        <v/>
      </c>
      <c r="V386" s="235" t="str">
        <f>+IF(H386=0,"",'Ark1'!Z1876)</f>
        <v/>
      </c>
      <c r="W386" s="235" t="str">
        <f>+IF(H386=0,"",'Ark1'!Z1876)</f>
        <v/>
      </c>
      <c r="X386" s="234" t="str">
        <f>+IF(H386=0,"",'Ark1'!AC1876)</f>
        <v/>
      </c>
      <c r="Y386" s="235" t="str">
        <f>+IF(H386=0,"",'Ark1'!AE1876)</f>
        <v/>
      </c>
      <c r="Z386" s="235" t="str">
        <f t="shared" si="183"/>
        <v/>
      </c>
      <c r="AA386" s="233" t="str">
        <f t="shared" si="184"/>
        <v/>
      </c>
      <c r="AB386" s="292"/>
      <c r="AE386" s="29"/>
      <c r="AF386" s="27"/>
    </row>
    <row r="387" spans="1:38" ht="15" customHeight="1">
      <c r="A387" s="292"/>
      <c r="B387" s="292"/>
      <c r="C387" s="292"/>
      <c r="D387" s="292"/>
      <c r="E387" s="292"/>
      <c r="F387" s="292"/>
      <c r="G387" s="292"/>
      <c r="H387" s="337"/>
      <c r="I387" s="293"/>
      <c r="J387" s="293"/>
      <c r="K387" s="293"/>
      <c r="L387" s="293"/>
      <c r="M387" s="293"/>
      <c r="N387" s="293"/>
      <c r="O387" s="293"/>
      <c r="P387" s="293"/>
      <c r="Q387" s="294"/>
      <c r="R387" s="294"/>
      <c r="S387" s="295"/>
      <c r="T387" s="295"/>
      <c r="U387" s="295"/>
      <c r="V387" s="295"/>
      <c r="W387" s="295"/>
      <c r="X387" s="293"/>
      <c r="Y387" s="295"/>
      <c r="Z387" s="295"/>
      <c r="AA387" s="294"/>
      <c r="AB387" s="292"/>
      <c r="AC387" s="27"/>
      <c r="AE387" s="29"/>
      <c r="AF387" s="27"/>
      <c r="AG387" s="28"/>
      <c r="AH387" s="28"/>
      <c r="AL387" s="28"/>
    </row>
    <row r="388" spans="1:38" ht="15" customHeight="1">
      <c r="A388" s="292"/>
      <c r="B388" s="292"/>
      <c r="C388" s="350" t="s">
        <v>0</v>
      </c>
      <c r="D388" s="292"/>
      <c r="E388" s="351" t="str">
        <f>+D391</f>
        <v>U</v>
      </c>
      <c r="F388" s="350" t="s">
        <v>581</v>
      </c>
      <c r="G388" s="292"/>
      <c r="H388" s="337"/>
      <c r="I388" s="293"/>
      <c r="J388" s="293"/>
      <c r="K388" s="293"/>
      <c r="L388" s="293"/>
      <c r="M388" s="293"/>
      <c r="N388" s="293"/>
      <c r="O388" s="293"/>
      <c r="P388" s="293"/>
      <c r="Q388" s="294"/>
      <c r="R388" s="294"/>
      <c r="S388" s="295"/>
      <c r="T388" s="295"/>
      <c r="U388" s="295"/>
      <c r="V388" s="295"/>
      <c r="W388" s="295"/>
      <c r="X388" s="293"/>
      <c r="Y388" s="295"/>
      <c r="Z388" s="295"/>
      <c r="AA388" s="294"/>
      <c r="AB388" s="292"/>
      <c r="AC388" s="27"/>
      <c r="AE388" s="29"/>
      <c r="AF388" s="27"/>
      <c r="AG388" s="28"/>
      <c r="AH388" s="28"/>
      <c r="AL388" s="28"/>
    </row>
    <row r="389" spans="1:38" ht="15" customHeight="1">
      <c r="A389" s="292"/>
      <c r="B389" s="292"/>
      <c r="C389" s="292"/>
      <c r="D389" s="292"/>
      <c r="E389" s="292"/>
      <c r="F389" s="292"/>
      <c r="G389" s="292"/>
      <c r="H389" s="292"/>
      <c r="I389" s="292"/>
      <c r="J389" s="292"/>
      <c r="K389" s="292"/>
      <c r="L389" s="293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E389" s="29"/>
      <c r="AF389" s="27"/>
    </row>
    <row r="390" spans="1:38" ht="15" customHeight="1">
      <c r="A390" s="292"/>
      <c r="B390" s="292">
        <f>+'Ark1'!C1877</f>
        <v>2022</v>
      </c>
      <c r="C390" s="232">
        <f>+'Ark1'!L1877</f>
        <v>11</v>
      </c>
      <c r="D390" s="232" t="str">
        <f t="shared" ref="D390:D401" si="194">+D164</f>
        <v>U</v>
      </c>
      <c r="E390" s="232">
        <f>+'Ark1'!D1877</f>
        <v>1</v>
      </c>
      <c r="F390" s="232" t="str">
        <f>+F372</f>
        <v>Jan</v>
      </c>
      <c r="G390" s="232">
        <f>+'Ark1'!Q1877</f>
        <v>0</v>
      </c>
      <c r="H390" s="335">
        <f>+'Ark1'!R1877</f>
        <v>0</v>
      </c>
      <c r="I390" s="234" t="str">
        <f>+IF(H390=0,"",'Ark1'!AG1877)</f>
        <v/>
      </c>
      <c r="J390" s="234" t="str">
        <f>+IF(H390=0,"",'Ark1'!AH1877)</f>
        <v/>
      </c>
      <c r="K390" s="234"/>
      <c r="L390" s="293"/>
      <c r="M390" s="234"/>
      <c r="N390" s="234"/>
      <c r="O390" s="234"/>
      <c r="P390" s="234" t="str">
        <f>+IF(H390=0,"",'Ark1'!T1877)</f>
        <v/>
      </c>
      <c r="Q390" s="233" t="str">
        <f>+IF(H390=0,"",'Ark1'!U1877)</f>
        <v/>
      </c>
      <c r="R390" s="233" t="str">
        <f>+IF(H390=0,"",'Ark1'!V1877)</f>
        <v/>
      </c>
      <c r="S390" s="235" t="str">
        <f>+IF(H390=0,"",'Ark1'!W1877)</f>
        <v/>
      </c>
      <c r="T390" s="235" t="str">
        <f>+IF(H390=0,"",'Ark1'!X1877)</f>
        <v/>
      </c>
      <c r="U390" s="235" t="str">
        <f>+IF(H390=0,"",'Ark1'!Y1877)</f>
        <v/>
      </c>
      <c r="V390" s="235" t="str">
        <f>+IF(H390=0,"",'Ark1'!Z1877)</f>
        <v/>
      </c>
      <c r="W390" s="235" t="str">
        <f>+IF(H390=0,"",'Ark1'!Z1877)</f>
        <v/>
      </c>
      <c r="X390" s="234" t="str">
        <f>+IF(H390=0,"",'Ark1'!AC1877)</f>
        <v/>
      </c>
      <c r="Y390" s="235" t="str">
        <f>+IF(H390=0,"",'Ark1'!AE1877)</f>
        <v/>
      </c>
      <c r="Z390" s="235" t="str">
        <f t="shared" si="183"/>
        <v/>
      </c>
      <c r="AA390" s="233" t="str">
        <f t="shared" si="184"/>
        <v/>
      </c>
      <c r="AB390" s="292"/>
      <c r="AE390" s="29"/>
      <c r="AF390" s="27"/>
    </row>
    <row r="391" spans="1:38" ht="15" customHeight="1">
      <c r="A391" s="292"/>
      <c r="B391" s="292">
        <f>+'Ark1'!C1878</f>
        <v>2022</v>
      </c>
      <c r="C391" s="232">
        <f>+'Ark1'!L1878</f>
        <v>11</v>
      </c>
      <c r="D391" s="232" t="str">
        <f t="shared" si="194"/>
        <v>U</v>
      </c>
      <c r="E391" s="232">
        <f>+'Ark1'!D1878</f>
        <v>2</v>
      </c>
      <c r="F391" s="232" t="str">
        <f t="shared" ref="F391:F401" si="195">+F376</f>
        <v>Feb</v>
      </c>
      <c r="G391" s="232">
        <f>+'Ark1'!Q1878</f>
        <v>2</v>
      </c>
      <c r="H391" s="335">
        <f>+'Ark1'!R1878</f>
        <v>8</v>
      </c>
      <c r="I391" s="234">
        <f>+IF(H391=0,"",'Ark1'!AG1878)</f>
        <v>0.52231396804449837</v>
      </c>
      <c r="J391" s="234">
        <f>+IF(H391=0,"",'Ark1'!AH1878)</f>
        <v>0</v>
      </c>
      <c r="K391" s="234"/>
      <c r="L391" s="293"/>
      <c r="M391" s="234"/>
      <c r="N391" s="234"/>
      <c r="O391" s="234"/>
      <c r="P391" s="234">
        <f>+IF(H391=0,"",'Ark1'!T1878)</f>
        <v>5</v>
      </c>
      <c r="Q391" s="233">
        <f>+IF(H391=0,"",'Ark1'!U1878)</f>
        <v>10.5875</v>
      </c>
      <c r="R391" s="233">
        <f>+IF(H391=0,"",'Ark1'!V1878)</f>
        <v>0</v>
      </c>
      <c r="S391" s="235">
        <f>+IF(H391=0,"",'Ark1'!W1878)</f>
        <v>0</v>
      </c>
      <c r="T391" s="235">
        <f>+IF(H391=0,"",'Ark1'!X1878)</f>
        <v>12.5</v>
      </c>
      <c r="U391" s="235">
        <f>+IF(H391=0,"",'Ark1'!Y1878)</f>
        <v>12.5</v>
      </c>
      <c r="V391" s="235">
        <f>+IF(H391=0,"",'Ark1'!Z1878)</f>
        <v>9.5750244777755</v>
      </c>
      <c r="W391" s="235">
        <f>+IF(H391=0,"",'Ark1'!Z1878)</f>
        <v>9.5750244777755</v>
      </c>
      <c r="X391" s="234">
        <f>+IF(H391=0,"",'Ark1'!AC1878)</f>
        <v>0</v>
      </c>
      <c r="Y391" s="235">
        <f>+IF(H391=0,"",'Ark1'!AE1878)</f>
        <v>0</v>
      </c>
      <c r="Z391" s="235">
        <f t="shared" si="183"/>
        <v>0.96250000000000002</v>
      </c>
      <c r="AA391" s="233">
        <f t="shared" si="184"/>
        <v>0.25</v>
      </c>
      <c r="AB391" s="292"/>
      <c r="AE391" s="29"/>
      <c r="AF391" s="27"/>
    </row>
    <row r="392" spans="1:38" ht="15" customHeight="1">
      <c r="A392" s="292"/>
      <c r="B392" s="292">
        <f>+'Ark1'!C1879</f>
        <v>2022</v>
      </c>
      <c r="C392" s="232">
        <f>+'Ark1'!L1879</f>
        <v>11</v>
      </c>
      <c r="D392" s="232" t="str">
        <f t="shared" si="194"/>
        <v>U</v>
      </c>
      <c r="E392" s="232">
        <f>+'Ark1'!D1879</f>
        <v>3</v>
      </c>
      <c r="F392" s="232" t="str">
        <f t="shared" si="195"/>
        <v>Mar</v>
      </c>
      <c r="G392" s="232">
        <f>+'Ark1'!Q1879</f>
        <v>1</v>
      </c>
      <c r="H392" s="335">
        <f>+'Ark1'!R1879</f>
        <v>10</v>
      </c>
      <c r="I392" s="234">
        <f>+IF(H392=0,"",'Ark1'!AG1879)</f>
        <v>0.18980945103162664</v>
      </c>
      <c r="J392" s="234">
        <f>+IF(H392=0,"",'Ark1'!AH1879)</f>
        <v>0</v>
      </c>
      <c r="K392" s="234"/>
      <c r="L392" s="293"/>
      <c r="M392" s="234"/>
      <c r="N392" s="234"/>
      <c r="O392" s="234"/>
      <c r="P392" s="234">
        <f>+IF(H392=0,"",'Ark1'!T1879)</f>
        <v>5</v>
      </c>
      <c r="Q392" s="233">
        <f>+IF(H392=0,"",'Ark1'!U1879)</f>
        <v>7.7</v>
      </c>
      <c r="R392" s="233">
        <f>+IF(H392=0,"",'Ark1'!V1879)</f>
        <v>0</v>
      </c>
      <c r="S392" s="235">
        <f>+IF(H392=0,"",'Ark1'!W1879)</f>
        <v>0</v>
      </c>
      <c r="T392" s="235">
        <f>+IF(H392=0,"",'Ark1'!X1879)</f>
        <v>0</v>
      </c>
      <c r="U392" s="235">
        <f>+IF(H392=0,"",'Ark1'!Y1879)</f>
        <v>0</v>
      </c>
      <c r="V392" s="235">
        <f>+IF(H392=0,"",'Ark1'!Z1879)</f>
        <v>0.60497933849015517</v>
      </c>
      <c r="W392" s="235">
        <f>+IF(H392=0,"",'Ark1'!Z1879)</f>
        <v>0.60497933849015517</v>
      </c>
      <c r="X392" s="234">
        <f>+IF(H392=0,"",'Ark1'!AC1879)</f>
        <v>0</v>
      </c>
      <c r="Y392" s="235">
        <f>+IF(H392=0,"",'Ark1'!AE1879)</f>
        <v>0</v>
      </c>
      <c r="Z392" s="235">
        <f t="shared" si="183"/>
        <v>0.70000000000000007</v>
      </c>
      <c r="AA392" s="233">
        <f t="shared" si="184"/>
        <v>0.1</v>
      </c>
      <c r="AB392" s="292"/>
      <c r="AE392" s="29"/>
      <c r="AF392" s="27"/>
    </row>
    <row r="393" spans="1:38" ht="15" customHeight="1">
      <c r="A393" s="292"/>
      <c r="B393" s="292">
        <f>+'Ark1'!C1880</f>
        <v>2022</v>
      </c>
      <c r="C393" s="232">
        <f>+'Ark1'!L1880</f>
        <v>11</v>
      </c>
      <c r="D393" s="232" t="str">
        <f t="shared" si="194"/>
        <v>U</v>
      </c>
      <c r="E393" s="232">
        <f>+'Ark1'!D1880</f>
        <v>4</v>
      </c>
      <c r="F393" s="232" t="str">
        <f t="shared" si="195"/>
        <v>Apr</v>
      </c>
      <c r="G393" s="232">
        <f>+'Ark1'!Q1880</f>
        <v>2</v>
      </c>
      <c r="H393" s="335">
        <f>+'Ark1'!R1880</f>
        <v>4</v>
      </c>
      <c r="I393" s="234">
        <f>+IF(H393=0,"",'Ark1'!AG1880)</f>
        <v>9.4196378360139499E-2</v>
      </c>
      <c r="J393" s="234">
        <f>+IF(H393=0,"",'Ark1'!AH1880)</f>
        <v>0</v>
      </c>
      <c r="K393" s="234"/>
      <c r="L393" s="293"/>
      <c r="M393" s="234"/>
      <c r="N393" s="234"/>
      <c r="O393" s="234"/>
      <c r="P393" s="234">
        <f>+IF(H393=0,"",'Ark1'!T1880)</f>
        <v>4.25</v>
      </c>
      <c r="Q393" s="233">
        <f>+IF(H393=0,"",'Ark1'!U1880)</f>
        <v>8.375</v>
      </c>
      <c r="R393" s="233">
        <f>+IF(H393=0,"",'Ark1'!V1880)</f>
        <v>0</v>
      </c>
      <c r="S393" s="235">
        <f>+IF(H393=0,"",'Ark1'!W1880)</f>
        <v>0</v>
      </c>
      <c r="T393" s="235">
        <f>+IF(H393=0,"",'Ark1'!X1880)</f>
        <v>0</v>
      </c>
      <c r="U393" s="235">
        <f>+IF(H393=0,"",'Ark1'!Y1880)</f>
        <v>0</v>
      </c>
      <c r="V393" s="235">
        <f>+IF(H393=0,"",'Ark1'!Z1880)</f>
        <v>0.98075226229664769</v>
      </c>
      <c r="W393" s="235">
        <f>+IF(H393=0,"",'Ark1'!Z1880)</f>
        <v>0.98075226229664769</v>
      </c>
      <c r="X393" s="234">
        <f>+IF(H393=0,"",'Ark1'!AC1880)</f>
        <v>0</v>
      </c>
      <c r="Y393" s="235">
        <f>+IF(H393=0,"",'Ark1'!AE1880)</f>
        <v>0</v>
      </c>
      <c r="Z393" s="235">
        <f t="shared" si="183"/>
        <v>0.76136363636363635</v>
      </c>
      <c r="AA393" s="233">
        <f t="shared" si="184"/>
        <v>0.5</v>
      </c>
      <c r="AB393" s="292"/>
      <c r="AE393" s="29"/>
      <c r="AF393" s="27"/>
    </row>
    <row r="394" spans="1:38" ht="15" customHeight="1">
      <c r="A394" s="292"/>
      <c r="B394" s="292">
        <f>+'Ark1'!C1881</f>
        <v>2022</v>
      </c>
      <c r="C394" s="232">
        <f>+'Ark1'!L1881</f>
        <v>11</v>
      </c>
      <c r="D394" s="232" t="str">
        <f t="shared" si="194"/>
        <v>U</v>
      </c>
      <c r="E394" s="232">
        <f>+'Ark1'!D1881</f>
        <v>5</v>
      </c>
      <c r="F394" s="232" t="str">
        <f t="shared" si="195"/>
        <v>Mai</v>
      </c>
      <c r="G394" s="232">
        <f>+'Ark1'!Q1881</f>
        <v>2</v>
      </c>
      <c r="H394" s="335">
        <f>+'Ark1'!R1881</f>
        <v>2</v>
      </c>
      <c r="I394" s="234">
        <f>+IF(H394=0,"",'Ark1'!AG1881)</f>
        <v>0.11885673801178316</v>
      </c>
      <c r="J394" s="234">
        <f>+IF(H394=0,"",'Ark1'!AH1881)</f>
        <v>0</v>
      </c>
      <c r="K394" s="234"/>
      <c r="L394" s="293"/>
      <c r="M394" s="234"/>
      <c r="N394" s="234"/>
      <c r="O394" s="234"/>
      <c r="P394" s="234">
        <f>+IF(H394=0,"",'Ark1'!T1881)</f>
        <v>5</v>
      </c>
      <c r="Q394" s="233">
        <f>+IF(H394=0,"",'Ark1'!U1881)</f>
        <v>12.75</v>
      </c>
      <c r="R394" s="233">
        <f>+IF(H394=0,"",'Ark1'!V1881)</f>
        <v>0</v>
      </c>
      <c r="S394" s="235">
        <f>+IF(H394=0,"",'Ark1'!W1881)</f>
        <v>0</v>
      </c>
      <c r="T394" s="235">
        <f>+IF(H394=0,"",'Ark1'!X1881)</f>
        <v>50</v>
      </c>
      <c r="U394" s="235">
        <f>+IF(H394=0,"",'Ark1'!Y1881)</f>
        <v>0</v>
      </c>
      <c r="V394" s="235">
        <f>+IF(H394=0,"",'Ark1'!Z1881)</f>
        <v>3.5500000000000034</v>
      </c>
      <c r="W394" s="235">
        <f>+IF(H394=0,"",'Ark1'!Z1881)</f>
        <v>3.5500000000000034</v>
      </c>
      <c r="X394" s="234">
        <f>+IF(H394=0,"",'Ark1'!AC1881)</f>
        <v>0</v>
      </c>
      <c r="Y394" s="235">
        <f>+IF(H394=0,"",'Ark1'!AE1881)</f>
        <v>0</v>
      </c>
      <c r="Z394" s="235">
        <f t="shared" si="183"/>
        <v>1.1590909090909092</v>
      </c>
      <c r="AA394" s="233">
        <f t="shared" si="184"/>
        <v>1</v>
      </c>
      <c r="AB394" s="292"/>
      <c r="AE394" s="29"/>
      <c r="AF394" s="27"/>
    </row>
    <row r="395" spans="1:38" ht="15" customHeight="1">
      <c r="A395" s="292"/>
      <c r="B395" s="292">
        <f>+'Ark1'!C1882</f>
        <v>2022</v>
      </c>
      <c r="C395" s="232">
        <f>+'Ark1'!L1882</f>
        <v>11</v>
      </c>
      <c r="D395" s="232" t="str">
        <f t="shared" si="194"/>
        <v>U</v>
      </c>
      <c r="E395" s="232">
        <f>+'Ark1'!D1882</f>
        <v>6</v>
      </c>
      <c r="F395" s="232" t="str">
        <f t="shared" si="195"/>
        <v>Jun</v>
      </c>
      <c r="G395" s="232">
        <f>+'Ark1'!Q1882</f>
        <v>2</v>
      </c>
      <c r="H395" s="335">
        <f>+'Ark1'!R1882</f>
        <v>17</v>
      </c>
      <c r="I395" s="234">
        <f>+IF(H395=0,"",'Ark1'!AG1882)</f>
        <v>1.6568830023601837</v>
      </c>
      <c r="J395" s="234">
        <f>+IF(H395=0,"",'Ark1'!AH1882)</f>
        <v>0</v>
      </c>
      <c r="K395" s="234"/>
      <c r="L395" s="293"/>
      <c r="M395" s="234"/>
      <c r="N395" s="234"/>
      <c r="O395" s="234"/>
      <c r="P395" s="234">
        <f>+IF(H395=0,"",'Ark1'!T1882)</f>
        <v>6.5882352941176485</v>
      </c>
      <c r="Q395" s="233">
        <f>+IF(H395=0,"",'Ark1'!U1882)</f>
        <v>22.547058823529404</v>
      </c>
      <c r="R395" s="233">
        <f>+IF(H395=0,"",'Ark1'!V1882)</f>
        <v>5.882352941176471</v>
      </c>
      <c r="S395" s="235">
        <f>+IF(H395=0,"",'Ark1'!W1882)</f>
        <v>11.76470588235294</v>
      </c>
      <c r="T395" s="235">
        <f>+IF(H395=0,"",'Ark1'!X1882)</f>
        <v>58.82352941176471</v>
      </c>
      <c r="U395" s="235">
        <f>+IF(H395=0,"",'Ark1'!Y1882)</f>
        <v>47.058823529411761</v>
      </c>
      <c r="V395" s="235">
        <f>+IF(H395=0,"",'Ark1'!Z1882)</f>
        <v>11.599752413537262</v>
      </c>
      <c r="W395" s="235">
        <f>+IF(H395=0,"",'Ark1'!Z1882)</f>
        <v>11.599752413537262</v>
      </c>
      <c r="X395" s="234">
        <f>+IF(H395=0,"",'Ark1'!AC1882)</f>
        <v>0</v>
      </c>
      <c r="Y395" s="235">
        <f>+IF(H395=0,"",'Ark1'!AE1882)</f>
        <v>0</v>
      </c>
      <c r="Z395" s="235">
        <f t="shared" si="183"/>
        <v>2.0497326203208548</v>
      </c>
      <c r="AA395" s="233">
        <f t="shared" si="184"/>
        <v>0.11764705882352941</v>
      </c>
      <c r="AB395" s="292"/>
      <c r="AE395" s="29"/>
      <c r="AF395" s="27"/>
    </row>
    <row r="396" spans="1:38" ht="15" customHeight="1">
      <c r="A396" s="292"/>
      <c r="B396" s="292">
        <f>+'Ark1'!C1883</f>
        <v>2022</v>
      </c>
      <c r="C396" s="232">
        <f>+'Ark1'!L1883</f>
        <v>11</v>
      </c>
      <c r="D396" s="232" t="str">
        <f t="shared" si="194"/>
        <v>U</v>
      </c>
      <c r="E396" s="232">
        <f>+'Ark1'!D1883</f>
        <v>7</v>
      </c>
      <c r="F396" s="232" t="str">
        <f t="shared" si="195"/>
        <v>Jul</v>
      </c>
      <c r="G396" s="232">
        <f>+'Ark1'!Q1883</f>
        <v>0</v>
      </c>
      <c r="H396" s="335">
        <f>+'Ark1'!R1883</f>
        <v>0</v>
      </c>
      <c r="I396" s="234" t="str">
        <f>+IF(H396=0,"",'Ark1'!AG1883)</f>
        <v/>
      </c>
      <c r="J396" s="234" t="str">
        <f>+IF(H396=0,"",'Ark1'!AH1883)</f>
        <v/>
      </c>
      <c r="K396" s="234"/>
      <c r="L396" s="293"/>
      <c r="M396" s="234"/>
      <c r="N396" s="234"/>
      <c r="O396" s="234"/>
      <c r="P396" s="234" t="str">
        <f>+IF(H396=0,"",'Ark1'!T1883)</f>
        <v/>
      </c>
      <c r="Q396" s="233" t="str">
        <f>+IF(H396=0,"",'Ark1'!U1883)</f>
        <v/>
      </c>
      <c r="R396" s="233" t="str">
        <f>+IF(H396=0,"",'Ark1'!V1883)</f>
        <v/>
      </c>
      <c r="S396" s="235" t="str">
        <f>+IF(H396=0,"",'Ark1'!W1883)</f>
        <v/>
      </c>
      <c r="T396" s="235" t="str">
        <f>+IF(H396=0,"",'Ark1'!X1883)</f>
        <v/>
      </c>
      <c r="U396" s="235" t="str">
        <f>+IF(H396=0,"",'Ark1'!Y1883)</f>
        <v/>
      </c>
      <c r="V396" s="235" t="str">
        <f>+IF(H396=0,"",'Ark1'!Z1883)</f>
        <v/>
      </c>
      <c r="W396" s="235" t="str">
        <f>+IF(H396=0,"",'Ark1'!Z1883)</f>
        <v/>
      </c>
      <c r="X396" s="234" t="str">
        <f>+IF(H396=0,"",'Ark1'!AC1883)</f>
        <v/>
      </c>
      <c r="Y396" s="235" t="str">
        <f>+IF(H396=0,"",'Ark1'!AE1883)</f>
        <v/>
      </c>
      <c r="Z396" s="235" t="str">
        <f t="shared" si="183"/>
        <v/>
      </c>
      <c r="AA396" s="233" t="str">
        <f t="shared" si="184"/>
        <v/>
      </c>
      <c r="AB396" s="292"/>
      <c r="AE396" s="29"/>
      <c r="AF396" s="27"/>
    </row>
    <row r="397" spans="1:38" ht="15" customHeight="1">
      <c r="A397" s="292"/>
      <c r="B397" s="292">
        <f>+'Ark1'!C1884</f>
        <v>2022</v>
      </c>
      <c r="C397" s="232">
        <f>+'Ark1'!L1884</f>
        <v>11</v>
      </c>
      <c r="D397" s="232" t="str">
        <f t="shared" si="194"/>
        <v>U</v>
      </c>
      <c r="E397" s="232">
        <f>+'Ark1'!D1884</f>
        <v>8</v>
      </c>
      <c r="F397" s="232" t="str">
        <f t="shared" si="195"/>
        <v>Aug</v>
      </c>
      <c r="G397" s="232">
        <f>+'Ark1'!Q1884</f>
        <v>2</v>
      </c>
      <c r="H397" s="335">
        <f>+'Ark1'!R1884</f>
        <v>4</v>
      </c>
      <c r="I397" s="234">
        <f>+IF(H397=0,"",'Ark1'!AG1884)</f>
        <v>0.40367383969255538</v>
      </c>
      <c r="J397" s="234">
        <f>+IF(H397=0,"",'Ark1'!AH1884)</f>
        <v>0</v>
      </c>
      <c r="K397" s="234"/>
      <c r="L397" s="293"/>
      <c r="M397" s="234"/>
      <c r="N397" s="234"/>
      <c r="O397" s="234"/>
      <c r="P397" s="234">
        <f>+IF(H397=0,"",'Ark1'!T1884)</f>
        <v>2.75</v>
      </c>
      <c r="Q397" s="233">
        <f>+IF(H397=0,"",'Ark1'!U1884)</f>
        <v>19.8</v>
      </c>
      <c r="R397" s="233">
        <f>+IF(H397=0,"",'Ark1'!V1884)</f>
        <v>0</v>
      </c>
      <c r="S397" s="235">
        <f>+IF(H397=0,"",'Ark1'!W1884)</f>
        <v>0</v>
      </c>
      <c r="T397" s="235">
        <f>+IF(H397=0,"",'Ark1'!X1884)</f>
        <v>25</v>
      </c>
      <c r="U397" s="235">
        <f>+IF(H397=0,"",'Ark1'!Y1884)</f>
        <v>25</v>
      </c>
      <c r="V397" s="235">
        <f>+IF(H397=0,"",'Ark1'!Z1884)</f>
        <v>14.3</v>
      </c>
      <c r="W397" s="235">
        <f>+IF(H397=0,"",'Ark1'!Z1884)</f>
        <v>14.3</v>
      </c>
      <c r="X397" s="234">
        <f>+IF(H397=0,"",'Ark1'!AC1884)</f>
        <v>0</v>
      </c>
      <c r="Y397" s="235">
        <f>+IF(H397=0,"",'Ark1'!AE1884)</f>
        <v>0</v>
      </c>
      <c r="Z397" s="235">
        <f t="shared" si="183"/>
        <v>1.8</v>
      </c>
      <c r="AA397" s="233">
        <f t="shared" si="184"/>
        <v>0.5</v>
      </c>
      <c r="AB397" s="292"/>
      <c r="AE397" s="29"/>
      <c r="AF397" s="27"/>
    </row>
    <row r="398" spans="1:38" ht="15" customHeight="1">
      <c r="A398" s="292"/>
      <c r="B398" s="292">
        <f>+'Ark1'!C1885</f>
        <v>2022</v>
      </c>
      <c r="C398" s="232">
        <f>+'Ark1'!L1885</f>
        <v>11</v>
      </c>
      <c r="D398" s="232" t="str">
        <f t="shared" si="194"/>
        <v>U</v>
      </c>
      <c r="E398" s="232">
        <f>+'Ark1'!D1885</f>
        <v>9</v>
      </c>
      <c r="F398" s="232" t="str">
        <f t="shared" si="195"/>
        <v>Sep</v>
      </c>
      <c r="G398" s="232">
        <f>+'Ark1'!Q1885</f>
        <v>5</v>
      </c>
      <c r="H398" s="335">
        <f>+'Ark1'!R1885</f>
        <v>40</v>
      </c>
      <c r="I398" s="234">
        <f>+IF(H398=0,"",'Ark1'!AG1885)</f>
        <v>2.9070013994317478</v>
      </c>
      <c r="J398" s="234">
        <f>+IF(H398=0,"",'Ark1'!AH1885)</f>
        <v>0</v>
      </c>
      <c r="K398" s="234"/>
      <c r="L398" s="293"/>
      <c r="M398" s="234"/>
      <c r="N398" s="234"/>
      <c r="O398" s="234"/>
      <c r="P398" s="234">
        <f>+IF(H398=0,"",'Ark1'!T1885)</f>
        <v>6.4249999999999998</v>
      </c>
      <c r="Q398" s="233">
        <f>+IF(H398=0,"",'Ark1'!U1885)</f>
        <v>20.565000000000005</v>
      </c>
      <c r="R398" s="233">
        <f>+IF(H398=0,"",'Ark1'!V1885)</f>
        <v>2.5</v>
      </c>
      <c r="S398" s="235">
        <f>+IF(H398=0,"",'Ark1'!W1885)</f>
        <v>12.5</v>
      </c>
      <c r="T398" s="235">
        <f>+IF(H398=0,"",'Ark1'!X1885)</f>
        <v>65</v>
      </c>
      <c r="U398" s="235">
        <f>+IF(H398=0,"",'Ark1'!Y1885)</f>
        <v>35</v>
      </c>
      <c r="V398" s="235">
        <f>+IF(H398=0,"",'Ark1'!Z1885)</f>
        <v>9.6012121630552318</v>
      </c>
      <c r="W398" s="235">
        <f>+IF(H398=0,"",'Ark1'!Z1885)</f>
        <v>9.6012121630552318</v>
      </c>
      <c r="X398" s="234">
        <f>+IF(H398=0,"",'Ark1'!AC1885)</f>
        <v>0</v>
      </c>
      <c r="Y398" s="235">
        <f>+IF(H398=0,"",'Ark1'!AE1885)</f>
        <v>0</v>
      </c>
      <c r="Z398" s="235">
        <f t="shared" si="183"/>
        <v>1.8695454545454551</v>
      </c>
      <c r="AA398" s="233">
        <f t="shared" si="184"/>
        <v>0.125</v>
      </c>
      <c r="AB398" s="292"/>
      <c r="AE398" s="29"/>
      <c r="AF398" s="27"/>
    </row>
    <row r="399" spans="1:38" ht="15" customHeight="1">
      <c r="A399" s="292"/>
      <c r="B399" s="292">
        <f>+'Ark1'!C1886</f>
        <v>2022</v>
      </c>
      <c r="C399" s="232">
        <f>+'Ark1'!L1886</f>
        <v>11</v>
      </c>
      <c r="D399" s="232" t="str">
        <f t="shared" si="194"/>
        <v>U</v>
      </c>
      <c r="E399" s="232">
        <f>+'Ark1'!D1886</f>
        <v>10</v>
      </c>
      <c r="F399" s="232" t="str">
        <f t="shared" si="195"/>
        <v>Okt</v>
      </c>
      <c r="G399" s="232">
        <f>+'Ark1'!Q1886</f>
        <v>10</v>
      </c>
      <c r="H399" s="335">
        <f>+'Ark1'!R1886</f>
        <v>51</v>
      </c>
      <c r="I399" s="234">
        <f>+IF(H399=0,"",'Ark1'!AG1886)</f>
        <v>1.4825807040774397</v>
      </c>
      <c r="J399" s="234">
        <f>+IF(H399=0,"",'Ark1'!AH1886)</f>
        <v>0</v>
      </c>
      <c r="K399" s="234"/>
      <c r="L399" s="293"/>
      <c r="M399" s="234"/>
      <c r="N399" s="234"/>
      <c r="O399" s="234"/>
      <c r="P399" s="234">
        <f>+IF(H399=0,"",'Ark1'!T1886)</f>
        <v>5.9411764705882355</v>
      </c>
      <c r="Q399" s="233">
        <f>+IF(H399=0,"",'Ark1'!U1886)</f>
        <v>19.099999999999994</v>
      </c>
      <c r="R399" s="233">
        <f>+IF(H399=0,"",'Ark1'!V1886)</f>
        <v>0</v>
      </c>
      <c r="S399" s="235">
        <f>+IF(H399=0,"",'Ark1'!W1886)</f>
        <v>5.882352941176471</v>
      </c>
      <c r="T399" s="235">
        <f>+IF(H399=0,"",'Ark1'!X1886)</f>
        <v>56.862745098039241</v>
      </c>
      <c r="U399" s="235">
        <f>+IF(H399=0,"",'Ark1'!Y1886)</f>
        <v>21.568627450980397</v>
      </c>
      <c r="V399" s="235">
        <f>+IF(H399=0,"",'Ark1'!Z1886)</f>
        <v>7.641193829321101</v>
      </c>
      <c r="W399" s="235">
        <f>+IF(H399=0,"",'Ark1'!Z1886)</f>
        <v>7.641193829321101</v>
      </c>
      <c r="X399" s="234">
        <f>+IF(H399=0,"",'Ark1'!AC1886)</f>
        <v>0</v>
      </c>
      <c r="Y399" s="235">
        <f>+IF(H399=0,"",'Ark1'!AE1886)</f>
        <v>0</v>
      </c>
      <c r="Z399" s="235">
        <f t="shared" ref="Z399:Z461" si="196">+IF(H399=0,"",+Q399/C399)</f>
        <v>1.7363636363636359</v>
      </c>
      <c r="AA399" s="233">
        <f t="shared" ref="AA399:AA461" si="197">+IF(H399=0,"",G399/H399)</f>
        <v>0.19607843137254902</v>
      </c>
      <c r="AB399" s="292"/>
      <c r="AE399" s="29"/>
      <c r="AF399" s="27"/>
    </row>
    <row r="400" spans="1:38" ht="15" customHeight="1">
      <c r="A400" s="292"/>
      <c r="B400" s="292">
        <f>+'Ark1'!C1887</f>
        <v>2022</v>
      </c>
      <c r="C400" s="232">
        <f>+'Ark1'!L1887</f>
        <v>11</v>
      </c>
      <c r="D400" s="232" t="str">
        <f t="shared" si="194"/>
        <v>U</v>
      </c>
      <c r="E400" s="232">
        <f>+'Ark1'!D1887</f>
        <v>11</v>
      </c>
      <c r="F400" s="232" t="str">
        <f t="shared" si="195"/>
        <v>Nov</v>
      </c>
      <c r="G400" s="232">
        <f>+'Ark1'!Q1887</f>
        <v>5</v>
      </c>
      <c r="H400" s="335">
        <f>+'Ark1'!R1887</f>
        <v>12</v>
      </c>
      <c r="I400" s="234">
        <f>+IF(H400=0,"",'Ark1'!AG1887)</f>
        <v>0.66678947236757968</v>
      </c>
      <c r="J400" s="234">
        <f>+IF(H400=0,"",'Ark1'!AH1887)</f>
        <v>0</v>
      </c>
      <c r="K400" s="234"/>
      <c r="L400" s="293"/>
      <c r="M400" s="234"/>
      <c r="N400" s="234"/>
      <c r="O400" s="234"/>
      <c r="P400" s="234">
        <f>+IF(H400=0,"",'Ark1'!T1887)</f>
        <v>7.75</v>
      </c>
      <c r="Q400" s="233">
        <f>+IF(H400=0,"",'Ark1'!U1887)</f>
        <v>24.433333333333323</v>
      </c>
      <c r="R400" s="233">
        <f>+IF(H400=0,"",'Ark1'!V1887)</f>
        <v>16.666666666666671</v>
      </c>
      <c r="S400" s="235">
        <f>+IF(H400=0,"",'Ark1'!W1887)</f>
        <v>33.333333333333343</v>
      </c>
      <c r="T400" s="235">
        <f>+IF(H400=0,"",'Ark1'!X1887)</f>
        <v>75</v>
      </c>
      <c r="U400" s="235">
        <f>+IF(H400=0,"",'Ark1'!Y1887)</f>
        <v>66.666666666666686</v>
      </c>
      <c r="V400" s="235">
        <f>+IF(H400=0,"",'Ark1'!Z1887)</f>
        <v>9.6889398571544447</v>
      </c>
      <c r="W400" s="235">
        <f>+IF(H400=0,"",'Ark1'!Z1887)</f>
        <v>9.6889398571544447</v>
      </c>
      <c r="X400" s="234">
        <f>+IF(H400=0,"",'Ark1'!AC1887)</f>
        <v>0</v>
      </c>
      <c r="Y400" s="235">
        <f>+IF(H400=0,"",'Ark1'!AE1887)</f>
        <v>0</v>
      </c>
      <c r="Z400" s="235">
        <f t="shared" si="196"/>
        <v>2.2212121212121203</v>
      </c>
      <c r="AA400" s="233">
        <f t="shared" si="197"/>
        <v>0.41666666666666669</v>
      </c>
      <c r="AB400" s="292"/>
      <c r="AE400" s="29"/>
      <c r="AF400" s="27"/>
    </row>
    <row r="401" spans="1:38" ht="15" customHeight="1">
      <c r="A401" s="292"/>
      <c r="B401" s="292">
        <f>+'Ark1'!C1888</f>
        <v>2022</v>
      </c>
      <c r="C401" s="232">
        <f>+'Ark1'!L1888</f>
        <v>11</v>
      </c>
      <c r="D401" s="232" t="str">
        <f t="shared" si="194"/>
        <v>U</v>
      </c>
      <c r="E401" s="232">
        <f>+'Ark1'!D1888</f>
        <v>12</v>
      </c>
      <c r="F401" s="232" t="str">
        <f t="shared" si="195"/>
        <v>Des</v>
      </c>
      <c r="G401" s="232">
        <f>+'Ark1'!Q1888</f>
        <v>0</v>
      </c>
      <c r="H401" s="335">
        <f>+'Ark1'!R1888</f>
        <v>0</v>
      </c>
      <c r="I401" s="234" t="str">
        <f>+IF(H401=0,"",'Ark1'!AG1888)</f>
        <v/>
      </c>
      <c r="J401" s="234" t="str">
        <f>+IF(H401=0,"",'Ark1'!AH1888)</f>
        <v/>
      </c>
      <c r="K401" s="234"/>
      <c r="L401" s="293"/>
      <c r="M401" s="234"/>
      <c r="N401" s="234"/>
      <c r="O401" s="234"/>
      <c r="P401" s="234" t="str">
        <f>+IF(H401=0,"",'Ark1'!T1888)</f>
        <v/>
      </c>
      <c r="Q401" s="233" t="str">
        <f>+IF(H401=0,"",'Ark1'!U1888)</f>
        <v/>
      </c>
      <c r="R401" s="233" t="str">
        <f>+IF(H401=0,"",'Ark1'!V1888)</f>
        <v/>
      </c>
      <c r="S401" s="235" t="str">
        <f>+IF(H401=0,"",'Ark1'!W1888)</f>
        <v/>
      </c>
      <c r="T401" s="235" t="str">
        <f>+IF(H401=0,"",'Ark1'!X1888)</f>
        <v/>
      </c>
      <c r="U401" s="235" t="str">
        <f>+IF(H401=0,"",'Ark1'!Y1888)</f>
        <v/>
      </c>
      <c r="V401" s="235" t="str">
        <f>+IF(H401=0,"",'Ark1'!Z1888)</f>
        <v/>
      </c>
      <c r="W401" s="235" t="str">
        <f>+IF(H401=0,"",'Ark1'!Z1888)</f>
        <v/>
      </c>
      <c r="X401" s="234" t="str">
        <f>+IF(H401=0,"",'Ark1'!AC1888)</f>
        <v/>
      </c>
      <c r="Y401" s="235" t="str">
        <f>+IF(H401=0,"",'Ark1'!AE1888)</f>
        <v/>
      </c>
      <c r="Z401" s="235" t="str">
        <f t="shared" si="196"/>
        <v/>
      </c>
      <c r="AA401" s="233" t="str">
        <f t="shared" si="197"/>
        <v/>
      </c>
      <c r="AB401" s="292"/>
      <c r="AE401" s="29"/>
      <c r="AF401" s="27"/>
    </row>
    <row r="402" spans="1:38" ht="15" customHeight="1">
      <c r="A402" s="292"/>
      <c r="B402" s="292"/>
      <c r="C402" s="292"/>
      <c r="D402" s="292"/>
      <c r="E402" s="292"/>
      <c r="F402" s="292"/>
      <c r="G402" s="292"/>
      <c r="H402" s="337"/>
      <c r="I402" s="293"/>
      <c r="J402" s="293"/>
      <c r="K402" s="293"/>
      <c r="L402" s="293"/>
      <c r="M402" s="293"/>
      <c r="N402" s="293"/>
      <c r="O402" s="293"/>
      <c r="P402" s="293"/>
      <c r="Q402" s="294"/>
      <c r="R402" s="294"/>
      <c r="S402" s="295"/>
      <c r="T402" s="295"/>
      <c r="U402" s="295"/>
      <c r="V402" s="295"/>
      <c r="W402" s="295"/>
      <c r="X402" s="293"/>
      <c r="Y402" s="295"/>
      <c r="Z402" s="295"/>
      <c r="AA402" s="294"/>
      <c r="AB402" s="292"/>
      <c r="AC402" s="27"/>
      <c r="AE402" s="29"/>
      <c r="AF402" s="27"/>
      <c r="AG402" s="28"/>
      <c r="AH402" s="28"/>
      <c r="AL402" s="28"/>
    </row>
    <row r="403" spans="1:38" ht="15" customHeight="1">
      <c r="A403" s="292"/>
      <c r="B403" s="292"/>
      <c r="C403" s="350" t="s">
        <v>0</v>
      </c>
      <c r="D403" s="292"/>
      <c r="E403" s="351" t="str">
        <f>+D406</f>
        <v>U+</v>
      </c>
      <c r="F403" s="350" t="s">
        <v>581</v>
      </c>
      <c r="G403" s="292"/>
      <c r="H403" s="337"/>
      <c r="I403" s="293"/>
      <c r="J403" s="293"/>
      <c r="K403" s="293"/>
      <c r="L403" s="293"/>
      <c r="M403" s="293"/>
      <c r="N403" s="293"/>
      <c r="O403" s="293"/>
      <c r="P403" s="293"/>
      <c r="Q403" s="294"/>
      <c r="R403" s="294"/>
      <c r="S403" s="295"/>
      <c r="T403" s="295"/>
      <c r="U403" s="295"/>
      <c r="V403" s="295"/>
      <c r="W403" s="295"/>
      <c r="X403" s="293"/>
      <c r="Y403" s="295"/>
      <c r="Z403" s="295"/>
      <c r="AA403" s="294"/>
      <c r="AB403" s="292"/>
      <c r="AC403" s="27"/>
      <c r="AE403" s="29"/>
      <c r="AF403" s="27"/>
      <c r="AG403" s="28"/>
      <c r="AH403" s="28"/>
      <c r="AL403" s="28"/>
    </row>
    <row r="404" spans="1:38" ht="15" customHeight="1">
      <c r="A404" s="292"/>
      <c r="B404" s="292"/>
      <c r="C404" s="292"/>
      <c r="D404" s="292"/>
      <c r="E404" s="292"/>
      <c r="F404" s="292"/>
      <c r="G404" s="292"/>
      <c r="H404" s="292"/>
      <c r="I404" s="292"/>
      <c r="J404" s="292"/>
      <c r="K404" s="292"/>
      <c r="L404" s="293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E404" s="29"/>
      <c r="AF404" s="27"/>
    </row>
    <row r="405" spans="1:38" ht="15" customHeight="1">
      <c r="A405" s="292"/>
      <c r="B405" s="292">
        <f>+'Ark1'!C1889</f>
        <v>2022</v>
      </c>
      <c r="C405" s="232">
        <f>+'Ark1'!L1889</f>
        <v>12</v>
      </c>
      <c r="D405" s="232" t="str">
        <f t="shared" ref="D405:D416" si="198">+D179</f>
        <v>U+</v>
      </c>
      <c r="E405" s="232">
        <f>+'Ark1'!D1889</f>
        <v>1</v>
      </c>
      <c r="F405" s="232" t="str">
        <f t="shared" ref="F405:F416" si="199">+F390</f>
        <v>Jan</v>
      </c>
      <c r="G405" s="232">
        <f>+'Ark1'!Q1889</f>
        <v>0</v>
      </c>
      <c r="H405" s="335">
        <f>+'Ark1'!R1889</f>
        <v>0</v>
      </c>
      <c r="I405" s="234" t="str">
        <f>+IF(H405=0,"",'Ark1'!AG1889)</f>
        <v/>
      </c>
      <c r="J405" s="234" t="str">
        <f>+IF(H405=0,"",'Ark1'!AH1889)</f>
        <v/>
      </c>
      <c r="K405" s="234"/>
      <c r="L405" s="293"/>
      <c r="M405" s="234"/>
      <c r="N405" s="234"/>
      <c r="O405" s="234"/>
      <c r="P405" s="234" t="str">
        <f>+IF(H405=0,"",'Ark1'!T1889)</f>
        <v/>
      </c>
      <c r="Q405" s="233" t="str">
        <f>+IF(H405=0,"",'Ark1'!U1889)</f>
        <v/>
      </c>
      <c r="R405" s="233" t="str">
        <f>+IF(H405=0,"",'Ark1'!V1889)</f>
        <v/>
      </c>
      <c r="S405" s="235" t="str">
        <f>+IF(H405=0,"",'Ark1'!W1889)</f>
        <v/>
      </c>
      <c r="T405" s="235" t="str">
        <f>+IF(H405=0,"",'Ark1'!X1889)</f>
        <v/>
      </c>
      <c r="U405" s="235" t="str">
        <f>+IF(H405=0,"",'Ark1'!Y1889)</f>
        <v/>
      </c>
      <c r="V405" s="235" t="str">
        <f>+IF(H405=0,"",'Ark1'!Z1889)</f>
        <v/>
      </c>
      <c r="W405" s="235" t="str">
        <f>+IF(H405=0,"",'Ark1'!Z1889)</f>
        <v/>
      </c>
      <c r="X405" s="234" t="str">
        <f>+IF(H405=0,"",'Ark1'!AC1889)</f>
        <v/>
      </c>
      <c r="Y405" s="235" t="str">
        <f>+IF(H405=0,"",'Ark1'!AE1889)</f>
        <v/>
      </c>
      <c r="Z405" s="235" t="str">
        <f t="shared" si="196"/>
        <v/>
      </c>
      <c r="AA405" s="233" t="str">
        <f t="shared" si="197"/>
        <v/>
      </c>
      <c r="AB405" s="292"/>
      <c r="AE405" s="29"/>
      <c r="AF405" s="27"/>
    </row>
    <row r="406" spans="1:38" ht="15" customHeight="1">
      <c r="A406" s="292"/>
      <c r="B406" s="292">
        <f>+'Ark1'!C1890</f>
        <v>2022</v>
      </c>
      <c r="C406" s="232">
        <f>+'Ark1'!L1890</f>
        <v>12</v>
      </c>
      <c r="D406" s="232" t="str">
        <f t="shared" si="198"/>
        <v>U+</v>
      </c>
      <c r="E406" s="232">
        <f>+'Ark1'!D1890</f>
        <v>2</v>
      </c>
      <c r="F406" s="232" t="str">
        <f t="shared" si="199"/>
        <v>Feb</v>
      </c>
      <c r="G406" s="232">
        <f>+'Ark1'!Q1890</f>
        <v>0</v>
      </c>
      <c r="H406" s="335">
        <f>+'Ark1'!R1890</f>
        <v>0</v>
      </c>
      <c r="I406" s="234" t="str">
        <f>+IF(H406=0,"",'Ark1'!AG1890)</f>
        <v/>
      </c>
      <c r="J406" s="234" t="str">
        <f>+IF(H406=0,"",'Ark1'!AH1890)</f>
        <v/>
      </c>
      <c r="K406" s="234"/>
      <c r="L406" s="293"/>
      <c r="M406" s="234"/>
      <c r="N406" s="234"/>
      <c r="O406" s="234"/>
      <c r="P406" s="234" t="str">
        <f>+IF(H406=0,"",'Ark1'!T1890)</f>
        <v/>
      </c>
      <c r="Q406" s="233" t="str">
        <f>+IF(H406=0,"",'Ark1'!U1890)</f>
        <v/>
      </c>
      <c r="R406" s="233" t="str">
        <f>+IF(H406=0,"",'Ark1'!V1890)</f>
        <v/>
      </c>
      <c r="S406" s="235" t="str">
        <f>+IF(H406=0,"",'Ark1'!W1890)</f>
        <v/>
      </c>
      <c r="T406" s="235" t="str">
        <f>+IF(H406=0,"",'Ark1'!X1890)</f>
        <v/>
      </c>
      <c r="U406" s="235" t="str">
        <f>+IF(H406=0,"",'Ark1'!Y1890)</f>
        <v/>
      </c>
      <c r="V406" s="235" t="str">
        <f>+IF(H406=0,"",'Ark1'!Z1890)</f>
        <v/>
      </c>
      <c r="W406" s="235" t="str">
        <f>+IF(H406=0,"",'Ark1'!Z1890)</f>
        <v/>
      </c>
      <c r="X406" s="234" t="str">
        <f>+IF(H406=0,"",'Ark1'!AC1890)</f>
        <v/>
      </c>
      <c r="Y406" s="235" t="str">
        <f>+IF(H406=0,"",'Ark1'!AE1890)</f>
        <v/>
      </c>
      <c r="Z406" s="235" t="str">
        <f t="shared" si="196"/>
        <v/>
      </c>
      <c r="AA406" s="233" t="str">
        <f t="shared" si="197"/>
        <v/>
      </c>
      <c r="AB406" s="292"/>
      <c r="AE406" s="29"/>
      <c r="AF406" s="27"/>
    </row>
    <row r="407" spans="1:38" ht="15" customHeight="1">
      <c r="A407" s="292"/>
      <c r="B407" s="292">
        <f>+'Ark1'!C1891</f>
        <v>2022</v>
      </c>
      <c r="C407" s="232">
        <f>+'Ark1'!L1891</f>
        <v>12</v>
      </c>
      <c r="D407" s="232" t="str">
        <f t="shared" si="198"/>
        <v>U+</v>
      </c>
      <c r="E407" s="232">
        <f>+'Ark1'!D1891</f>
        <v>3</v>
      </c>
      <c r="F407" s="232" t="str">
        <f t="shared" si="199"/>
        <v>Mar</v>
      </c>
      <c r="G407" s="232">
        <f>+'Ark1'!Q1891</f>
        <v>0</v>
      </c>
      <c r="H407" s="335">
        <f>+'Ark1'!R1891</f>
        <v>0</v>
      </c>
      <c r="I407" s="234" t="str">
        <f>+IF(H407=0,"",'Ark1'!AG1891)</f>
        <v/>
      </c>
      <c r="J407" s="234" t="str">
        <f>+IF(H407=0,"",'Ark1'!AH1891)</f>
        <v/>
      </c>
      <c r="K407" s="234"/>
      <c r="L407" s="293"/>
      <c r="M407" s="234"/>
      <c r="N407" s="234"/>
      <c r="O407" s="234"/>
      <c r="P407" s="234" t="str">
        <f>+IF(H407=0,"",'Ark1'!T1891)</f>
        <v/>
      </c>
      <c r="Q407" s="233" t="str">
        <f>+IF(H407=0,"",'Ark1'!U1891)</f>
        <v/>
      </c>
      <c r="R407" s="233" t="str">
        <f>+IF(H407=0,"",'Ark1'!V1891)</f>
        <v/>
      </c>
      <c r="S407" s="235" t="str">
        <f>+IF(H407=0,"",'Ark1'!W1891)</f>
        <v/>
      </c>
      <c r="T407" s="235" t="str">
        <f>+IF(H407=0,"",'Ark1'!X1891)</f>
        <v/>
      </c>
      <c r="U407" s="235" t="str">
        <f>+IF(H407=0,"",'Ark1'!Y1891)</f>
        <v/>
      </c>
      <c r="V407" s="235" t="str">
        <f>+IF(H407=0,"",'Ark1'!Z1891)</f>
        <v/>
      </c>
      <c r="W407" s="235" t="str">
        <f>+IF(H407=0,"",'Ark1'!Z1891)</f>
        <v/>
      </c>
      <c r="X407" s="234" t="str">
        <f>+IF(H407=0,"",'Ark1'!AC1891)</f>
        <v/>
      </c>
      <c r="Y407" s="235" t="str">
        <f>+IF(H407=0,"",'Ark1'!AE1891)</f>
        <v/>
      </c>
      <c r="Z407" s="235" t="str">
        <f t="shared" si="196"/>
        <v/>
      </c>
      <c r="AA407" s="233" t="str">
        <f t="shared" si="197"/>
        <v/>
      </c>
      <c r="AB407" s="292"/>
      <c r="AE407" s="29"/>
      <c r="AF407" s="27"/>
    </row>
    <row r="408" spans="1:38" ht="15" customHeight="1">
      <c r="A408" s="292"/>
      <c r="B408" s="292">
        <f>+'Ark1'!C1892</f>
        <v>2022</v>
      </c>
      <c r="C408" s="232">
        <f>+'Ark1'!L1892</f>
        <v>12</v>
      </c>
      <c r="D408" s="232" t="str">
        <f t="shared" si="198"/>
        <v>U+</v>
      </c>
      <c r="E408" s="232">
        <f>+'Ark1'!D1892</f>
        <v>4</v>
      </c>
      <c r="F408" s="232" t="str">
        <f t="shared" si="199"/>
        <v>Apr</v>
      </c>
      <c r="G408" s="232">
        <f>+'Ark1'!Q1892</f>
        <v>0</v>
      </c>
      <c r="H408" s="335">
        <f>+'Ark1'!R1892</f>
        <v>0</v>
      </c>
      <c r="I408" s="234" t="str">
        <f>+IF(H408=0,"",'Ark1'!AG1892)</f>
        <v/>
      </c>
      <c r="J408" s="234" t="str">
        <f>+IF(H408=0,"",'Ark1'!AH1892)</f>
        <v/>
      </c>
      <c r="K408" s="234"/>
      <c r="L408" s="293"/>
      <c r="M408" s="234"/>
      <c r="N408" s="234"/>
      <c r="O408" s="234"/>
      <c r="P408" s="234" t="str">
        <f>+IF(H408=0,"",'Ark1'!T1892)</f>
        <v/>
      </c>
      <c r="Q408" s="233" t="str">
        <f>+IF(H408=0,"",'Ark1'!U1892)</f>
        <v/>
      </c>
      <c r="R408" s="233" t="str">
        <f>+IF(H408=0,"",'Ark1'!V1892)</f>
        <v/>
      </c>
      <c r="S408" s="235" t="str">
        <f>+IF(H408=0,"",'Ark1'!W1892)</f>
        <v/>
      </c>
      <c r="T408" s="235" t="str">
        <f>+IF(H408=0,"",'Ark1'!X1892)</f>
        <v/>
      </c>
      <c r="U408" s="235" t="str">
        <f>+IF(H408=0,"",'Ark1'!Y1892)</f>
        <v/>
      </c>
      <c r="V408" s="235" t="str">
        <f>+IF(H408=0,"",'Ark1'!Z1892)</f>
        <v/>
      </c>
      <c r="W408" s="235" t="str">
        <f>+IF(H408=0,"",'Ark1'!Z1892)</f>
        <v/>
      </c>
      <c r="X408" s="234" t="str">
        <f>+IF(H408=0,"",'Ark1'!AC1892)</f>
        <v/>
      </c>
      <c r="Y408" s="235" t="str">
        <f>+IF(H408=0,"",'Ark1'!AE1892)</f>
        <v/>
      </c>
      <c r="Z408" s="235" t="str">
        <f t="shared" si="196"/>
        <v/>
      </c>
      <c r="AA408" s="233" t="str">
        <f t="shared" si="197"/>
        <v/>
      </c>
      <c r="AB408" s="292"/>
      <c r="AE408" s="29"/>
      <c r="AF408" s="27"/>
    </row>
    <row r="409" spans="1:38" ht="15" customHeight="1">
      <c r="A409" s="292"/>
      <c r="B409" s="292">
        <f>+'Ark1'!C1893</f>
        <v>2022</v>
      </c>
      <c r="C409" s="232">
        <f>+'Ark1'!L1893</f>
        <v>12</v>
      </c>
      <c r="D409" s="232" t="str">
        <f t="shared" si="198"/>
        <v>U+</v>
      </c>
      <c r="E409" s="232">
        <f>+'Ark1'!D1893</f>
        <v>5</v>
      </c>
      <c r="F409" s="232" t="str">
        <f t="shared" si="199"/>
        <v>Mai</v>
      </c>
      <c r="G409" s="232">
        <f>+'Ark1'!Q1893</f>
        <v>0</v>
      </c>
      <c r="H409" s="335">
        <f>+'Ark1'!R1893</f>
        <v>0</v>
      </c>
      <c r="I409" s="234" t="str">
        <f>+IF(H409=0,"",'Ark1'!AG1893)</f>
        <v/>
      </c>
      <c r="J409" s="234" t="str">
        <f>+IF(H409=0,"",'Ark1'!AH1893)</f>
        <v/>
      </c>
      <c r="K409" s="234"/>
      <c r="L409" s="293"/>
      <c r="M409" s="234"/>
      <c r="N409" s="234"/>
      <c r="O409" s="234"/>
      <c r="P409" s="234" t="str">
        <f>+IF(H409=0,"",'Ark1'!T1893)</f>
        <v/>
      </c>
      <c r="Q409" s="233" t="str">
        <f>+IF(H409=0,"",'Ark1'!U1893)</f>
        <v/>
      </c>
      <c r="R409" s="233" t="str">
        <f>+IF(H409=0,"",'Ark1'!V1893)</f>
        <v/>
      </c>
      <c r="S409" s="235" t="str">
        <f>+IF(H409=0,"",'Ark1'!W1893)</f>
        <v/>
      </c>
      <c r="T409" s="235" t="str">
        <f>+IF(H409=0,"",'Ark1'!X1893)</f>
        <v/>
      </c>
      <c r="U409" s="235" t="str">
        <f>+IF(H409=0,"",'Ark1'!Y1893)</f>
        <v/>
      </c>
      <c r="V409" s="235" t="str">
        <f>+IF(H409=0,"",'Ark1'!Z1893)</f>
        <v/>
      </c>
      <c r="W409" s="235" t="str">
        <f>+IF(H409=0,"",'Ark1'!Z1893)</f>
        <v/>
      </c>
      <c r="X409" s="234" t="str">
        <f>+IF(H409=0,"",'Ark1'!AC1893)</f>
        <v/>
      </c>
      <c r="Y409" s="235" t="str">
        <f>+IF(H409=0,"",'Ark1'!AE1893)</f>
        <v/>
      </c>
      <c r="Z409" s="235" t="str">
        <f t="shared" si="196"/>
        <v/>
      </c>
      <c r="AA409" s="233" t="str">
        <f t="shared" si="197"/>
        <v/>
      </c>
      <c r="AB409" s="292"/>
      <c r="AE409" s="29"/>
      <c r="AF409" s="27"/>
    </row>
    <row r="410" spans="1:38" ht="15" customHeight="1">
      <c r="A410" s="292"/>
      <c r="B410" s="292">
        <f>+'Ark1'!C1894</f>
        <v>2022</v>
      </c>
      <c r="C410" s="232">
        <f>+'Ark1'!L1894</f>
        <v>12</v>
      </c>
      <c r="D410" s="232" t="str">
        <f t="shared" si="198"/>
        <v>U+</v>
      </c>
      <c r="E410" s="232">
        <f>+'Ark1'!D1894</f>
        <v>6</v>
      </c>
      <c r="F410" s="232" t="str">
        <f t="shared" si="199"/>
        <v>Jun</v>
      </c>
      <c r="G410" s="232">
        <f>+'Ark1'!Q1894</f>
        <v>0</v>
      </c>
      <c r="H410" s="335">
        <f>+'Ark1'!R1894</f>
        <v>0</v>
      </c>
      <c r="I410" s="234" t="str">
        <f>+IF(H410=0,"",'Ark1'!AG1894)</f>
        <v/>
      </c>
      <c r="J410" s="234" t="str">
        <f>+IF(H410=0,"",'Ark1'!AH1894)</f>
        <v/>
      </c>
      <c r="K410" s="234"/>
      <c r="L410" s="293"/>
      <c r="M410" s="234"/>
      <c r="N410" s="234"/>
      <c r="O410" s="234"/>
      <c r="P410" s="234" t="str">
        <f>+IF(H410=0,"",'Ark1'!T1894)</f>
        <v/>
      </c>
      <c r="Q410" s="233" t="str">
        <f>+IF(H410=0,"",'Ark1'!U1894)</f>
        <v/>
      </c>
      <c r="R410" s="233" t="str">
        <f>+IF(H410=0,"",'Ark1'!V1894)</f>
        <v/>
      </c>
      <c r="S410" s="235" t="str">
        <f>+IF(H410=0,"",'Ark1'!W1894)</f>
        <v/>
      </c>
      <c r="T410" s="235" t="str">
        <f>+IF(H410=0,"",'Ark1'!X1894)</f>
        <v/>
      </c>
      <c r="U410" s="235" t="str">
        <f>+IF(H410=0,"",'Ark1'!Y1894)</f>
        <v/>
      </c>
      <c r="V410" s="235" t="str">
        <f>+IF(H410=0,"",'Ark1'!Z1894)</f>
        <v/>
      </c>
      <c r="W410" s="235" t="str">
        <f>+IF(H410=0,"",'Ark1'!Z1894)</f>
        <v/>
      </c>
      <c r="X410" s="234" t="str">
        <f>+IF(H410=0,"",'Ark1'!AC1894)</f>
        <v/>
      </c>
      <c r="Y410" s="235" t="str">
        <f>+IF(H410=0,"",'Ark1'!AE1894)</f>
        <v/>
      </c>
      <c r="Z410" s="235" t="str">
        <f t="shared" si="196"/>
        <v/>
      </c>
      <c r="AA410" s="233" t="str">
        <f t="shared" si="197"/>
        <v/>
      </c>
      <c r="AB410" s="292"/>
      <c r="AE410" s="29"/>
      <c r="AF410" s="27"/>
    </row>
    <row r="411" spans="1:38" ht="15" customHeight="1">
      <c r="A411" s="292"/>
      <c r="B411" s="292">
        <f>+'Ark1'!C1895</f>
        <v>2022</v>
      </c>
      <c r="C411" s="232">
        <f>+'Ark1'!L1895</f>
        <v>12</v>
      </c>
      <c r="D411" s="232" t="str">
        <f t="shared" si="198"/>
        <v>U+</v>
      </c>
      <c r="E411" s="232">
        <f>+'Ark1'!D1895</f>
        <v>7</v>
      </c>
      <c r="F411" s="232" t="str">
        <f t="shared" si="199"/>
        <v>Jul</v>
      </c>
      <c r="G411" s="232">
        <f>+'Ark1'!Q1895</f>
        <v>0</v>
      </c>
      <c r="H411" s="335">
        <f>+'Ark1'!R1895</f>
        <v>0</v>
      </c>
      <c r="I411" s="234" t="str">
        <f>+IF(H411=0,"",'Ark1'!AG1895)</f>
        <v/>
      </c>
      <c r="J411" s="234" t="str">
        <f>+IF(H411=0,"",'Ark1'!AH1895)</f>
        <v/>
      </c>
      <c r="K411" s="234"/>
      <c r="L411" s="293"/>
      <c r="M411" s="234"/>
      <c r="N411" s="234"/>
      <c r="O411" s="234"/>
      <c r="P411" s="234" t="str">
        <f>+IF(H411=0,"",'Ark1'!T1895)</f>
        <v/>
      </c>
      <c r="Q411" s="233" t="str">
        <f>+IF(H411=0,"",'Ark1'!U1895)</f>
        <v/>
      </c>
      <c r="R411" s="233" t="str">
        <f>+IF(H411=0,"",'Ark1'!V1895)</f>
        <v/>
      </c>
      <c r="S411" s="235" t="str">
        <f>+IF(H411=0,"",'Ark1'!W1895)</f>
        <v/>
      </c>
      <c r="T411" s="235" t="str">
        <f>+IF(H411=0,"",'Ark1'!X1895)</f>
        <v/>
      </c>
      <c r="U411" s="235" t="str">
        <f>+IF(H411=0,"",'Ark1'!Y1895)</f>
        <v/>
      </c>
      <c r="V411" s="235" t="str">
        <f>+IF(H411=0,"",'Ark1'!Z1895)</f>
        <v/>
      </c>
      <c r="W411" s="235" t="str">
        <f>+IF(H411=0,"",'Ark1'!Z1895)</f>
        <v/>
      </c>
      <c r="X411" s="234" t="str">
        <f>+IF(H411=0,"",'Ark1'!AC1895)</f>
        <v/>
      </c>
      <c r="Y411" s="235" t="str">
        <f>+IF(H411=0,"",'Ark1'!AE1895)</f>
        <v/>
      </c>
      <c r="Z411" s="235" t="str">
        <f t="shared" si="196"/>
        <v/>
      </c>
      <c r="AA411" s="233" t="str">
        <f t="shared" si="197"/>
        <v/>
      </c>
      <c r="AB411" s="292"/>
      <c r="AE411" s="29"/>
      <c r="AF411" s="27"/>
    </row>
    <row r="412" spans="1:38" ht="15" customHeight="1">
      <c r="A412" s="292"/>
      <c r="B412" s="292">
        <f>+'Ark1'!C1896</f>
        <v>2022</v>
      </c>
      <c r="C412" s="232">
        <f>+'Ark1'!L1896</f>
        <v>12</v>
      </c>
      <c r="D412" s="232" t="str">
        <f t="shared" si="198"/>
        <v>U+</v>
      </c>
      <c r="E412" s="232">
        <f>+'Ark1'!D1896</f>
        <v>8</v>
      </c>
      <c r="F412" s="232" t="str">
        <f t="shared" si="199"/>
        <v>Aug</v>
      </c>
      <c r="G412" s="232">
        <f>+'Ark1'!Q1896</f>
        <v>0</v>
      </c>
      <c r="H412" s="335">
        <f>+'Ark1'!R1896</f>
        <v>0</v>
      </c>
      <c r="I412" s="234" t="str">
        <f>+IF(H412=0,"",'Ark1'!AG1896)</f>
        <v/>
      </c>
      <c r="J412" s="234" t="str">
        <f>+IF(H412=0,"",'Ark1'!AH1896)</f>
        <v/>
      </c>
      <c r="K412" s="234"/>
      <c r="L412" s="293"/>
      <c r="M412" s="234"/>
      <c r="N412" s="234"/>
      <c r="O412" s="234"/>
      <c r="P412" s="234" t="str">
        <f>+IF(H412=0,"",'Ark1'!T1896)</f>
        <v/>
      </c>
      <c r="Q412" s="233" t="str">
        <f>+IF(H412=0,"",'Ark1'!U1896)</f>
        <v/>
      </c>
      <c r="R412" s="233" t="str">
        <f>+IF(H412=0,"",'Ark1'!V1896)</f>
        <v/>
      </c>
      <c r="S412" s="235" t="str">
        <f>+IF(H412=0,"",'Ark1'!W1896)</f>
        <v/>
      </c>
      <c r="T412" s="235" t="str">
        <f>+IF(H412=0,"",'Ark1'!X1896)</f>
        <v/>
      </c>
      <c r="U412" s="235" t="str">
        <f>+IF(H412=0,"",'Ark1'!Y1896)</f>
        <v/>
      </c>
      <c r="V412" s="235" t="str">
        <f>+IF(H412=0,"",'Ark1'!Z1896)</f>
        <v/>
      </c>
      <c r="W412" s="235" t="str">
        <f>+IF(H412=0,"",'Ark1'!Z1896)</f>
        <v/>
      </c>
      <c r="X412" s="234" t="str">
        <f>+IF(H412=0,"",'Ark1'!AC1896)</f>
        <v/>
      </c>
      <c r="Y412" s="235" t="str">
        <f>+IF(H412=0,"",'Ark1'!AE1896)</f>
        <v/>
      </c>
      <c r="Z412" s="235" t="str">
        <f t="shared" si="196"/>
        <v/>
      </c>
      <c r="AA412" s="233" t="str">
        <f t="shared" si="197"/>
        <v/>
      </c>
      <c r="AB412" s="292"/>
      <c r="AE412" s="29"/>
      <c r="AF412" s="27"/>
    </row>
    <row r="413" spans="1:38" ht="15" customHeight="1">
      <c r="A413" s="292"/>
      <c r="B413" s="292">
        <f>+'Ark1'!C1897</f>
        <v>2022</v>
      </c>
      <c r="C413" s="232">
        <f>+'Ark1'!L1897</f>
        <v>12</v>
      </c>
      <c r="D413" s="232" t="str">
        <f t="shared" si="198"/>
        <v>U+</v>
      </c>
      <c r="E413" s="232">
        <f>+'Ark1'!D1897</f>
        <v>9</v>
      </c>
      <c r="F413" s="232" t="str">
        <f t="shared" si="199"/>
        <v>Sep</v>
      </c>
      <c r="G413" s="232">
        <f>+'Ark1'!Q1897</f>
        <v>0</v>
      </c>
      <c r="H413" s="335">
        <f>+'Ark1'!R1897</f>
        <v>0</v>
      </c>
      <c r="I413" s="234" t="str">
        <f>+IF(H413=0,"",'Ark1'!AG1897)</f>
        <v/>
      </c>
      <c r="J413" s="234" t="str">
        <f>+IF(H413=0,"",'Ark1'!AH1897)</f>
        <v/>
      </c>
      <c r="K413" s="234"/>
      <c r="L413" s="293"/>
      <c r="M413" s="234"/>
      <c r="N413" s="234"/>
      <c r="O413" s="234"/>
      <c r="P413" s="234" t="str">
        <f>+IF(H413=0,"",'Ark1'!T1897)</f>
        <v/>
      </c>
      <c r="Q413" s="233" t="str">
        <f>+IF(H413=0,"",'Ark1'!U1897)</f>
        <v/>
      </c>
      <c r="R413" s="233" t="str">
        <f>+IF(H413=0,"",'Ark1'!V1897)</f>
        <v/>
      </c>
      <c r="S413" s="235" t="str">
        <f>+IF(H413=0,"",'Ark1'!W1897)</f>
        <v/>
      </c>
      <c r="T413" s="235" t="str">
        <f>+IF(H413=0,"",'Ark1'!X1897)</f>
        <v/>
      </c>
      <c r="U413" s="235" t="str">
        <f>+IF(H413=0,"",'Ark1'!Y1897)</f>
        <v/>
      </c>
      <c r="V413" s="235" t="str">
        <f>+IF(H413=0,"",'Ark1'!Z1897)</f>
        <v/>
      </c>
      <c r="W413" s="235" t="str">
        <f>+IF(H413=0,"",'Ark1'!Z1897)</f>
        <v/>
      </c>
      <c r="X413" s="234" t="str">
        <f>+IF(H413=0,"",'Ark1'!AC1897)</f>
        <v/>
      </c>
      <c r="Y413" s="235" t="str">
        <f>+IF(H413=0,"",'Ark1'!AE1897)</f>
        <v/>
      </c>
      <c r="Z413" s="235" t="str">
        <f t="shared" si="196"/>
        <v/>
      </c>
      <c r="AA413" s="233" t="str">
        <f t="shared" si="197"/>
        <v/>
      </c>
      <c r="AB413" s="292"/>
      <c r="AE413" s="29"/>
      <c r="AF413" s="27"/>
    </row>
    <row r="414" spans="1:38" ht="15" customHeight="1">
      <c r="A414" s="292"/>
      <c r="B414" s="292">
        <f>+'Ark1'!C1898</f>
        <v>2022</v>
      </c>
      <c r="C414" s="232">
        <f>+'Ark1'!L1898</f>
        <v>12</v>
      </c>
      <c r="D414" s="232" t="str">
        <f t="shared" si="198"/>
        <v>U+</v>
      </c>
      <c r="E414" s="232">
        <f>+'Ark1'!D1898</f>
        <v>10</v>
      </c>
      <c r="F414" s="232" t="str">
        <f t="shared" si="199"/>
        <v>Okt</v>
      </c>
      <c r="G414" s="232">
        <f>+'Ark1'!Q1898</f>
        <v>0</v>
      </c>
      <c r="H414" s="335">
        <f>+'Ark1'!R1898</f>
        <v>0</v>
      </c>
      <c r="I414" s="234" t="str">
        <f>+IF(H414=0,"",'Ark1'!AG1898)</f>
        <v/>
      </c>
      <c r="J414" s="234" t="str">
        <f>+IF(H414=0,"",'Ark1'!AH1898)</f>
        <v/>
      </c>
      <c r="K414" s="234"/>
      <c r="L414" s="293"/>
      <c r="M414" s="234"/>
      <c r="N414" s="234"/>
      <c r="O414" s="234"/>
      <c r="P414" s="234" t="str">
        <f>+IF(H414=0,"",'Ark1'!T1898)</f>
        <v/>
      </c>
      <c r="Q414" s="233" t="str">
        <f>+IF(H414=0,"",'Ark1'!U1898)</f>
        <v/>
      </c>
      <c r="R414" s="233" t="str">
        <f>+IF(H414=0,"",'Ark1'!V1898)</f>
        <v/>
      </c>
      <c r="S414" s="235" t="str">
        <f>+IF(H414=0,"",'Ark1'!W1898)</f>
        <v/>
      </c>
      <c r="T414" s="235" t="str">
        <f>+IF(H414=0,"",'Ark1'!X1898)</f>
        <v/>
      </c>
      <c r="U414" s="235" t="str">
        <f>+IF(H414=0,"",'Ark1'!Y1898)</f>
        <v/>
      </c>
      <c r="V414" s="235" t="str">
        <f>+IF(H414=0,"",'Ark1'!Z1898)</f>
        <v/>
      </c>
      <c r="W414" s="235" t="str">
        <f>+IF(H414=0,"",'Ark1'!Z1898)</f>
        <v/>
      </c>
      <c r="X414" s="234" t="str">
        <f>+IF(H414=0,"",'Ark1'!AC1898)</f>
        <v/>
      </c>
      <c r="Y414" s="235" t="str">
        <f>+IF(H414=0,"",'Ark1'!AE1898)</f>
        <v/>
      </c>
      <c r="Z414" s="235" t="str">
        <f t="shared" si="196"/>
        <v/>
      </c>
      <c r="AA414" s="233" t="str">
        <f t="shared" si="197"/>
        <v/>
      </c>
      <c r="AB414" s="292"/>
      <c r="AE414" s="29"/>
      <c r="AF414" s="27"/>
    </row>
    <row r="415" spans="1:38" ht="15" customHeight="1">
      <c r="A415" s="292"/>
      <c r="B415" s="292">
        <f>+'Ark1'!C1899</f>
        <v>2022</v>
      </c>
      <c r="C415" s="232">
        <f>+'Ark1'!L1899</f>
        <v>12</v>
      </c>
      <c r="D415" s="232" t="str">
        <f t="shared" si="198"/>
        <v>U+</v>
      </c>
      <c r="E415" s="232">
        <f>+'Ark1'!D1899</f>
        <v>11</v>
      </c>
      <c r="F415" s="232" t="str">
        <f t="shared" si="199"/>
        <v>Nov</v>
      </c>
      <c r="G415" s="232">
        <f>+'Ark1'!Q1899</f>
        <v>0</v>
      </c>
      <c r="H415" s="335">
        <f>+'Ark1'!R1899</f>
        <v>0</v>
      </c>
      <c r="I415" s="234" t="str">
        <f>+IF(H415=0,"",'Ark1'!AG1899)</f>
        <v/>
      </c>
      <c r="J415" s="234" t="str">
        <f>+IF(H415=0,"",'Ark1'!AH1899)</f>
        <v/>
      </c>
      <c r="K415" s="234"/>
      <c r="L415" s="293"/>
      <c r="M415" s="234"/>
      <c r="N415" s="234"/>
      <c r="O415" s="234"/>
      <c r="P415" s="234" t="str">
        <f>+IF(H415=0,"",'Ark1'!T1899)</f>
        <v/>
      </c>
      <c r="Q415" s="233" t="str">
        <f>+IF(H415=0,"",'Ark1'!U1899)</f>
        <v/>
      </c>
      <c r="R415" s="233" t="str">
        <f>+IF(H415=0,"",'Ark1'!V1899)</f>
        <v/>
      </c>
      <c r="S415" s="235" t="str">
        <f>+IF(H415=0,"",'Ark1'!W1899)</f>
        <v/>
      </c>
      <c r="T415" s="235" t="str">
        <f>+IF(H415=0,"",'Ark1'!X1899)</f>
        <v/>
      </c>
      <c r="U415" s="235" t="str">
        <f>+IF(H415=0,"",'Ark1'!Y1899)</f>
        <v/>
      </c>
      <c r="V415" s="235" t="str">
        <f>+IF(H415=0,"",'Ark1'!Z1899)</f>
        <v/>
      </c>
      <c r="W415" s="235" t="str">
        <f>+IF(H415=0,"",'Ark1'!Z1899)</f>
        <v/>
      </c>
      <c r="X415" s="234" t="str">
        <f>+IF(H415=0,"",'Ark1'!AC1899)</f>
        <v/>
      </c>
      <c r="Y415" s="235" t="str">
        <f>+IF(H415=0,"",'Ark1'!AE1899)</f>
        <v/>
      </c>
      <c r="Z415" s="235" t="str">
        <f t="shared" si="196"/>
        <v/>
      </c>
      <c r="AA415" s="233" t="str">
        <f t="shared" si="197"/>
        <v/>
      </c>
      <c r="AB415" s="292"/>
      <c r="AE415" s="29"/>
      <c r="AF415" s="27"/>
    </row>
    <row r="416" spans="1:38" ht="15" customHeight="1">
      <c r="A416" s="292"/>
      <c r="B416" s="292">
        <f>+'Ark1'!C1900</f>
        <v>2022</v>
      </c>
      <c r="C416" s="232">
        <f>+'Ark1'!L1900</f>
        <v>12</v>
      </c>
      <c r="D416" s="232" t="str">
        <f t="shared" si="198"/>
        <v>U+</v>
      </c>
      <c r="E416" s="232">
        <f>+'Ark1'!D1900</f>
        <v>12</v>
      </c>
      <c r="F416" s="232" t="str">
        <f t="shared" si="199"/>
        <v>Des</v>
      </c>
      <c r="G416" s="232">
        <f>+'Ark1'!Q1900</f>
        <v>0</v>
      </c>
      <c r="H416" s="335">
        <f>+'Ark1'!R1900</f>
        <v>0</v>
      </c>
      <c r="I416" s="234" t="str">
        <f>+IF(H416=0,"",'Ark1'!AG1900)</f>
        <v/>
      </c>
      <c r="J416" s="234" t="str">
        <f>+IF(H416=0,"",'Ark1'!AH1900)</f>
        <v/>
      </c>
      <c r="K416" s="234"/>
      <c r="L416" s="293"/>
      <c r="M416" s="234"/>
      <c r="N416" s="234"/>
      <c r="O416" s="234"/>
      <c r="P416" s="234" t="str">
        <f>+IF(H416=0,"",'Ark1'!T1900)</f>
        <v/>
      </c>
      <c r="Q416" s="233" t="str">
        <f>+IF(H416=0,"",'Ark1'!U1900)</f>
        <v/>
      </c>
      <c r="R416" s="233" t="str">
        <f>+IF(H416=0,"",'Ark1'!V1900)</f>
        <v/>
      </c>
      <c r="S416" s="235" t="str">
        <f>+IF(H416=0,"",'Ark1'!W1900)</f>
        <v/>
      </c>
      <c r="T416" s="235" t="str">
        <f>+IF(H416=0,"",'Ark1'!X1900)</f>
        <v/>
      </c>
      <c r="U416" s="235" t="str">
        <f>+IF(H416=0,"",'Ark1'!Y1900)</f>
        <v/>
      </c>
      <c r="V416" s="235" t="str">
        <f>+IF(H416=0,"",'Ark1'!Z1900)</f>
        <v/>
      </c>
      <c r="W416" s="235" t="str">
        <f>+IF(H416=0,"",'Ark1'!Z1900)</f>
        <v/>
      </c>
      <c r="X416" s="234" t="str">
        <f>+IF(H416=0,"",'Ark1'!AC1900)</f>
        <v/>
      </c>
      <c r="Y416" s="235" t="str">
        <f>+IF(H416=0,"",'Ark1'!AE1900)</f>
        <v/>
      </c>
      <c r="Z416" s="235" t="str">
        <f t="shared" si="196"/>
        <v/>
      </c>
      <c r="AA416" s="233" t="str">
        <f t="shared" si="197"/>
        <v/>
      </c>
      <c r="AB416" s="292"/>
      <c r="AE416" s="29"/>
      <c r="AF416" s="27"/>
    </row>
    <row r="417" spans="1:38" ht="15" customHeight="1">
      <c r="A417" s="292"/>
      <c r="B417" s="292"/>
      <c r="C417" s="292"/>
      <c r="D417" s="292"/>
      <c r="E417" s="292"/>
      <c r="F417" s="292"/>
      <c r="G417" s="292"/>
      <c r="H417" s="337"/>
      <c r="I417" s="293"/>
      <c r="J417" s="293"/>
      <c r="K417" s="293"/>
      <c r="L417" s="293"/>
      <c r="M417" s="293"/>
      <c r="N417" s="293"/>
      <c r="O417" s="293"/>
      <c r="P417" s="293"/>
      <c r="Q417" s="294"/>
      <c r="R417" s="294"/>
      <c r="S417" s="295"/>
      <c r="T417" s="295"/>
      <c r="U417" s="295"/>
      <c r="V417" s="295"/>
      <c r="W417" s="295"/>
      <c r="X417" s="293"/>
      <c r="Y417" s="295"/>
      <c r="Z417" s="295"/>
      <c r="AA417" s="294"/>
      <c r="AB417" s="292"/>
      <c r="AC417" s="27"/>
      <c r="AE417" s="29"/>
      <c r="AF417" s="27"/>
      <c r="AG417" s="28"/>
      <c r="AH417" s="28"/>
      <c r="AL417" s="28"/>
    </row>
    <row r="418" spans="1:38" ht="15" customHeight="1">
      <c r="A418" s="292"/>
      <c r="B418" s="292"/>
      <c r="C418" s="350" t="s">
        <v>0</v>
      </c>
      <c r="D418" s="292"/>
      <c r="E418" s="351" t="str">
        <f>+D421</f>
        <v>E-</v>
      </c>
      <c r="F418" s="350" t="s">
        <v>581</v>
      </c>
      <c r="G418" s="292"/>
      <c r="H418" s="337"/>
      <c r="I418" s="293"/>
      <c r="J418" s="293"/>
      <c r="K418" s="293"/>
      <c r="L418" s="293"/>
      <c r="M418" s="293"/>
      <c r="N418" s="293"/>
      <c r="O418" s="293"/>
      <c r="P418" s="293"/>
      <c r="Q418" s="294"/>
      <c r="R418" s="294"/>
      <c r="S418" s="295"/>
      <c r="T418" s="295"/>
      <c r="U418" s="295"/>
      <c r="V418" s="295"/>
      <c r="W418" s="295"/>
      <c r="X418" s="293"/>
      <c r="Y418" s="295"/>
      <c r="Z418" s="295"/>
      <c r="AA418" s="294"/>
      <c r="AB418" s="292"/>
      <c r="AC418" s="27"/>
      <c r="AE418" s="29"/>
      <c r="AF418" s="27"/>
      <c r="AG418" s="28"/>
      <c r="AH418" s="28"/>
      <c r="AL418" s="28"/>
    </row>
    <row r="419" spans="1:38" ht="15" customHeight="1">
      <c r="A419" s="292"/>
      <c r="B419" s="292"/>
      <c r="C419" s="292"/>
      <c r="D419" s="292"/>
      <c r="E419" s="292"/>
      <c r="F419" s="292"/>
      <c r="G419" s="292"/>
      <c r="H419" s="292"/>
      <c r="I419" s="292"/>
      <c r="J419" s="292"/>
      <c r="K419" s="292"/>
      <c r="L419" s="293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E419" s="29"/>
      <c r="AF419" s="27"/>
    </row>
    <row r="420" spans="1:38" ht="15" customHeight="1">
      <c r="A420" s="292"/>
      <c r="B420" s="292">
        <f>+'Ark1'!C1901</f>
        <v>2022</v>
      </c>
      <c r="C420" s="232">
        <f>+'Ark1'!L1901</f>
        <v>13</v>
      </c>
      <c r="D420" s="232" t="str">
        <f t="shared" ref="D420:D431" si="200">+D194</f>
        <v>E-</v>
      </c>
      <c r="E420" s="232">
        <f>+'Ark1'!D1901</f>
        <v>1</v>
      </c>
      <c r="F420" s="232" t="str">
        <f t="shared" ref="F420:F431" si="201">+F405</f>
        <v>Jan</v>
      </c>
      <c r="G420" s="232">
        <f>+'Ark1'!Q1901</f>
        <v>0</v>
      </c>
      <c r="H420" s="335">
        <f>+'Ark1'!R1901</f>
        <v>0</v>
      </c>
      <c r="I420" s="234" t="str">
        <f>+IF(H420=0,"",'Ark1'!AG1901)</f>
        <v/>
      </c>
      <c r="J420" s="234" t="str">
        <f>+IF(H420=0,"",'Ark1'!AH1901)</f>
        <v/>
      </c>
      <c r="K420" s="234"/>
      <c r="L420" s="293"/>
      <c r="M420" s="234"/>
      <c r="N420" s="234"/>
      <c r="O420" s="234"/>
      <c r="P420" s="234" t="str">
        <f>+IF(H420=0,"",'Ark1'!T1901)</f>
        <v/>
      </c>
      <c r="Q420" s="233" t="str">
        <f>+IF(H420=0,"",'Ark1'!U1901)</f>
        <v/>
      </c>
      <c r="R420" s="233" t="str">
        <f>+IF(H420=0,"",'Ark1'!V1901)</f>
        <v/>
      </c>
      <c r="S420" s="235" t="str">
        <f>+IF(H420=0,"",'Ark1'!W1901)</f>
        <v/>
      </c>
      <c r="T420" s="235" t="str">
        <f>+IF(H420=0,"",'Ark1'!X1901)</f>
        <v/>
      </c>
      <c r="U420" s="235" t="str">
        <f>+IF(H420=0,"",'Ark1'!Y1901)</f>
        <v/>
      </c>
      <c r="V420" s="235" t="str">
        <f>+IF(H420=0,"",'Ark1'!Z1901)</f>
        <v/>
      </c>
      <c r="W420" s="235" t="str">
        <f>+IF(H420=0,"",'Ark1'!Z1901)</f>
        <v/>
      </c>
      <c r="X420" s="234" t="str">
        <f>+IF(H420=0,"",'Ark1'!AC1901)</f>
        <v/>
      </c>
      <c r="Y420" s="235" t="str">
        <f>+IF(H420=0,"",'Ark1'!AE1901)</f>
        <v/>
      </c>
      <c r="Z420" s="235" t="str">
        <f t="shared" si="196"/>
        <v/>
      </c>
      <c r="AA420" s="233" t="str">
        <f t="shared" si="197"/>
        <v/>
      </c>
      <c r="AB420" s="292"/>
      <c r="AE420" s="29"/>
      <c r="AF420" s="27"/>
    </row>
    <row r="421" spans="1:38" ht="15" customHeight="1">
      <c r="A421" s="292"/>
      <c r="B421" s="292">
        <f>+'Ark1'!C1902</f>
        <v>2022</v>
      </c>
      <c r="C421" s="232">
        <f>+'Ark1'!L1902</f>
        <v>13</v>
      </c>
      <c r="D421" s="232" t="str">
        <f t="shared" si="200"/>
        <v>E-</v>
      </c>
      <c r="E421" s="232">
        <f>+'Ark1'!D1902</f>
        <v>2</v>
      </c>
      <c r="F421" s="232" t="str">
        <f t="shared" si="201"/>
        <v>Feb</v>
      </c>
      <c r="G421" s="232">
        <f>+'Ark1'!Q1902</f>
        <v>0</v>
      </c>
      <c r="H421" s="335">
        <f>+'Ark1'!R1902</f>
        <v>0</v>
      </c>
      <c r="I421" s="234" t="str">
        <f>+IF(H421=0,"",'Ark1'!AG1902)</f>
        <v/>
      </c>
      <c r="J421" s="234" t="str">
        <f>+IF(H421=0,"",'Ark1'!AH1902)</f>
        <v/>
      </c>
      <c r="K421" s="234"/>
      <c r="L421" s="293"/>
      <c r="M421" s="234"/>
      <c r="N421" s="234"/>
      <c r="O421" s="234"/>
      <c r="P421" s="234" t="str">
        <f>+IF(H421=0,"",'Ark1'!T1902)</f>
        <v/>
      </c>
      <c r="Q421" s="233" t="str">
        <f>+IF(H421=0,"",'Ark1'!U1902)</f>
        <v/>
      </c>
      <c r="R421" s="233" t="str">
        <f>+IF(H421=0,"",'Ark1'!V1902)</f>
        <v/>
      </c>
      <c r="S421" s="235" t="str">
        <f>+IF(H421=0,"",'Ark1'!W1902)</f>
        <v/>
      </c>
      <c r="T421" s="235" t="str">
        <f>+IF(H421=0,"",'Ark1'!X1902)</f>
        <v/>
      </c>
      <c r="U421" s="235" t="str">
        <f>+IF(H421=0,"",'Ark1'!Y1902)</f>
        <v/>
      </c>
      <c r="V421" s="235" t="str">
        <f>+IF(H421=0,"",'Ark1'!Z1902)</f>
        <v/>
      </c>
      <c r="W421" s="235" t="str">
        <f>+IF(H421=0,"",'Ark1'!Z1902)</f>
        <v/>
      </c>
      <c r="X421" s="234" t="str">
        <f>+IF(H421=0,"",'Ark1'!AC1902)</f>
        <v/>
      </c>
      <c r="Y421" s="235" t="str">
        <f>+IF(H421=0,"",'Ark1'!AE1902)</f>
        <v/>
      </c>
      <c r="Z421" s="235" t="str">
        <f t="shared" si="196"/>
        <v/>
      </c>
      <c r="AA421" s="233" t="str">
        <f t="shared" si="197"/>
        <v/>
      </c>
      <c r="AB421" s="292"/>
      <c r="AE421" s="29"/>
      <c r="AF421" s="27"/>
    </row>
    <row r="422" spans="1:38" ht="15" customHeight="1">
      <c r="A422" s="292"/>
      <c r="B422" s="292">
        <f>+'Ark1'!C1903</f>
        <v>2022</v>
      </c>
      <c r="C422" s="232">
        <f>+'Ark1'!L1903</f>
        <v>13</v>
      </c>
      <c r="D422" s="232" t="str">
        <f t="shared" si="200"/>
        <v>E-</v>
      </c>
      <c r="E422" s="232">
        <f>+'Ark1'!D1903</f>
        <v>3</v>
      </c>
      <c r="F422" s="232" t="str">
        <f t="shared" si="201"/>
        <v>Mar</v>
      </c>
      <c r="G422" s="232">
        <f>+'Ark1'!Q1903</f>
        <v>0</v>
      </c>
      <c r="H422" s="335">
        <f>+'Ark1'!R1903</f>
        <v>0</v>
      </c>
      <c r="I422" s="234" t="str">
        <f>+IF(H422=0,"",'Ark1'!AG1903)</f>
        <v/>
      </c>
      <c r="J422" s="234" t="str">
        <f>+IF(H422=0,"",'Ark1'!AH1903)</f>
        <v/>
      </c>
      <c r="K422" s="234"/>
      <c r="L422" s="293"/>
      <c r="M422" s="234"/>
      <c r="N422" s="234"/>
      <c r="O422" s="234"/>
      <c r="P422" s="234" t="str">
        <f>+IF(H422=0,"",'Ark1'!T1903)</f>
        <v/>
      </c>
      <c r="Q422" s="233" t="str">
        <f>+IF(H422=0,"",'Ark1'!U1903)</f>
        <v/>
      </c>
      <c r="R422" s="233" t="str">
        <f>+IF(H422=0,"",'Ark1'!V1903)</f>
        <v/>
      </c>
      <c r="S422" s="235" t="str">
        <f>+IF(H422=0,"",'Ark1'!W1903)</f>
        <v/>
      </c>
      <c r="T422" s="235" t="str">
        <f>+IF(H422=0,"",'Ark1'!X1903)</f>
        <v/>
      </c>
      <c r="U422" s="235" t="str">
        <f>+IF(H422=0,"",'Ark1'!Y1903)</f>
        <v/>
      </c>
      <c r="V422" s="235" t="str">
        <f>+IF(H422=0,"",'Ark1'!Z1903)</f>
        <v/>
      </c>
      <c r="W422" s="235" t="str">
        <f>+IF(H422=0,"",'Ark1'!Z1903)</f>
        <v/>
      </c>
      <c r="X422" s="234" t="str">
        <f>+IF(H422=0,"",'Ark1'!AC1903)</f>
        <v/>
      </c>
      <c r="Y422" s="235" t="str">
        <f>+IF(H422=0,"",'Ark1'!AE1903)</f>
        <v/>
      </c>
      <c r="Z422" s="235" t="str">
        <f t="shared" si="196"/>
        <v/>
      </c>
      <c r="AA422" s="233" t="str">
        <f t="shared" si="197"/>
        <v/>
      </c>
      <c r="AB422" s="292"/>
      <c r="AE422" s="29"/>
      <c r="AF422" s="27"/>
    </row>
    <row r="423" spans="1:38" ht="15" customHeight="1">
      <c r="A423" s="292"/>
      <c r="B423" s="292">
        <f>+'Ark1'!C1904</f>
        <v>2022</v>
      </c>
      <c r="C423" s="232">
        <f>+'Ark1'!L1904</f>
        <v>13</v>
      </c>
      <c r="D423" s="232" t="str">
        <f t="shared" si="200"/>
        <v>E-</v>
      </c>
      <c r="E423" s="232">
        <f>+'Ark1'!D1904</f>
        <v>4</v>
      </c>
      <c r="F423" s="232" t="str">
        <f t="shared" si="201"/>
        <v>Apr</v>
      </c>
      <c r="G423" s="232">
        <f>+'Ark1'!Q1904</f>
        <v>0</v>
      </c>
      <c r="H423" s="335">
        <f>+'Ark1'!R1904</f>
        <v>0</v>
      </c>
      <c r="I423" s="234" t="str">
        <f>+IF(H423=0,"",'Ark1'!AG1904)</f>
        <v/>
      </c>
      <c r="J423" s="234" t="str">
        <f>+IF(H423=0,"",'Ark1'!AH1904)</f>
        <v/>
      </c>
      <c r="K423" s="234"/>
      <c r="L423" s="293"/>
      <c r="M423" s="234"/>
      <c r="N423" s="234"/>
      <c r="O423" s="234"/>
      <c r="P423" s="234" t="str">
        <f>+IF(H423=0,"",'Ark1'!T1904)</f>
        <v/>
      </c>
      <c r="Q423" s="233" t="str">
        <f>+IF(H423=0,"",'Ark1'!U1904)</f>
        <v/>
      </c>
      <c r="R423" s="233" t="str">
        <f>+IF(H423=0,"",'Ark1'!V1904)</f>
        <v/>
      </c>
      <c r="S423" s="235" t="str">
        <f>+IF(H423=0,"",'Ark1'!W1904)</f>
        <v/>
      </c>
      <c r="T423" s="235" t="str">
        <f>+IF(H423=0,"",'Ark1'!X1904)</f>
        <v/>
      </c>
      <c r="U423" s="235" t="str">
        <f>+IF(H423=0,"",'Ark1'!Y1904)</f>
        <v/>
      </c>
      <c r="V423" s="235" t="str">
        <f>+IF(H423=0,"",'Ark1'!Z1904)</f>
        <v/>
      </c>
      <c r="W423" s="235" t="str">
        <f>+IF(H423=0,"",'Ark1'!Z1904)</f>
        <v/>
      </c>
      <c r="X423" s="234" t="str">
        <f>+IF(H423=0,"",'Ark1'!AC1904)</f>
        <v/>
      </c>
      <c r="Y423" s="235" t="str">
        <f>+IF(H423=0,"",'Ark1'!AE1904)</f>
        <v/>
      </c>
      <c r="Z423" s="235" t="str">
        <f t="shared" si="196"/>
        <v/>
      </c>
      <c r="AA423" s="233" t="str">
        <f t="shared" si="197"/>
        <v/>
      </c>
      <c r="AB423" s="292"/>
      <c r="AE423" s="29"/>
      <c r="AF423" s="27"/>
    </row>
    <row r="424" spans="1:38" ht="15" customHeight="1">
      <c r="A424" s="292"/>
      <c r="B424" s="292">
        <f>+'Ark1'!C1905</f>
        <v>2022</v>
      </c>
      <c r="C424" s="232">
        <f>+'Ark1'!L1905</f>
        <v>13</v>
      </c>
      <c r="D424" s="232" t="str">
        <f t="shared" si="200"/>
        <v>E-</v>
      </c>
      <c r="E424" s="232">
        <f>+'Ark1'!D1905</f>
        <v>5</v>
      </c>
      <c r="F424" s="232" t="str">
        <f t="shared" si="201"/>
        <v>Mai</v>
      </c>
      <c r="G424" s="232">
        <f>+'Ark1'!Q1905</f>
        <v>0</v>
      </c>
      <c r="H424" s="335">
        <f>+'Ark1'!R1905</f>
        <v>0</v>
      </c>
      <c r="I424" s="234" t="str">
        <f>+IF(H424=0,"",'Ark1'!AG1905)</f>
        <v/>
      </c>
      <c r="J424" s="234" t="str">
        <f>+IF(H424=0,"",'Ark1'!AH1905)</f>
        <v/>
      </c>
      <c r="K424" s="234"/>
      <c r="L424" s="293"/>
      <c r="M424" s="234"/>
      <c r="N424" s="234"/>
      <c r="O424" s="234"/>
      <c r="P424" s="234" t="str">
        <f>+IF(H424=0,"",'Ark1'!T1905)</f>
        <v/>
      </c>
      <c r="Q424" s="233" t="str">
        <f>+IF(H424=0,"",'Ark1'!U1905)</f>
        <v/>
      </c>
      <c r="R424" s="233" t="str">
        <f>+IF(H424=0,"",'Ark1'!V1905)</f>
        <v/>
      </c>
      <c r="S424" s="235" t="str">
        <f>+IF(H424=0,"",'Ark1'!W1905)</f>
        <v/>
      </c>
      <c r="T424" s="235" t="str">
        <f>+IF(H424=0,"",'Ark1'!X1905)</f>
        <v/>
      </c>
      <c r="U424" s="235" t="str">
        <f>+IF(H424=0,"",'Ark1'!Y1905)</f>
        <v/>
      </c>
      <c r="V424" s="235" t="str">
        <f>+IF(H424=0,"",'Ark1'!Z1905)</f>
        <v/>
      </c>
      <c r="W424" s="235" t="str">
        <f>+IF(H424=0,"",'Ark1'!Z1905)</f>
        <v/>
      </c>
      <c r="X424" s="234" t="str">
        <f>+IF(H424=0,"",'Ark1'!AC1905)</f>
        <v/>
      </c>
      <c r="Y424" s="235" t="str">
        <f>+IF(H424=0,"",'Ark1'!AE1905)</f>
        <v/>
      </c>
      <c r="Z424" s="235" t="str">
        <f t="shared" si="196"/>
        <v/>
      </c>
      <c r="AA424" s="233" t="str">
        <f t="shared" si="197"/>
        <v/>
      </c>
      <c r="AB424" s="292"/>
      <c r="AE424" s="29"/>
      <c r="AF424" s="27"/>
    </row>
    <row r="425" spans="1:38" ht="15" customHeight="1">
      <c r="A425" s="292"/>
      <c r="B425" s="292">
        <f>+'Ark1'!C1906</f>
        <v>2022</v>
      </c>
      <c r="C425" s="232">
        <f>+'Ark1'!L1906</f>
        <v>13</v>
      </c>
      <c r="D425" s="232" t="str">
        <f t="shared" si="200"/>
        <v>E-</v>
      </c>
      <c r="E425" s="232">
        <f>+'Ark1'!D1906</f>
        <v>6</v>
      </c>
      <c r="F425" s="232" t="str">
        <f t="shared" si="201"/>
        <v>Jun</v>
      </c>
      <c r="G425" s="232">
        <f>+'Ark1'!Q1906</f>
        <v>0</v>
      </c>
      <c r="H425" s="335">
        <f>+'Ark1'!R1906</f>
        <v>0</v>
      </c>
      <c r="I425" s="234" t="str">
        <f>+IF(H425=0,"",'Ark1'!AG1906)</f>
        <v/>
      </c>
      <c r="J425" s="234" t="str">
        <f>+IF(H425=0,"",'Ark1'!AH1906)</f>
        <v/>
      </c>
      <c r="K425" s="234"/>
      <c r="L425" s="293"/>
      <c r="M425" s="234"/>
      <c r="N425" s="234"/>
      <c r="O425" s="234"/>
      <c r="P425" s="234" t="str">
        <f>+IF(H425=0,"",'Ark1'!T1906)</f>
        <v/>
      </c>
      <c r="Q425" s="233" t="str">
        <f>+IF(H425=0,"",'Ark1'!U1906)</f>
        <v/>
      </c>
      <c r="R425" s="233" t="str">
        <f>+IF(H425=0,"",'Ark1'!V1906)</f>
        <v/>
      </c>
      <c r="S425" s="235" t="str">
        <f>+IF(H425=0,"",'Ark1'!W1906)</f>
        <v/>
      </c>
      <c r="T425" s="235" t="str">
        <f>+IF(H425=0,"",'Ark1'!X1906)</f>
        <v/>
      </c>
      <c r="U425" s="235" t="str">
        <f>+IF(H425=0,"",'Ark1'!Y1906)</f>
        <v/>
      </c>
      <c r="V425" s="235" t="str">
        <f>+IF(H425=0,"",'Ark1'!Z1906)</f>
        <v/>
      </c>
      <c r="W425" s="235" t="str">
        <f>+IF(H425=0,"",'Ark1'!Z1906)</f>
        <v/>
      </c>
      <c r="X425" s="234" t="str">
        <f>+IF(H425=0,"",'Ark1'!AC1906)</f>
        <v/>
      </c>
      <c r="Y425" s="235" t="str">
        <f>+IF(H425=0,"",'Ark1'!AE1906)</f>
        <v/>
      </c>
      <c r="Z425" s="235" t="str">
        <f t="shared" si="196"/>
        <v/>
      </c>
      <c r="AA425" s="233" t="str">
        <f t="shared" si="197"/>
        <v/>
      </c>
      <c r="AB425" s="292"/>
      <c r="AE425" s="29"/>
      <c r="AF425" s="27"/>
    </row>
    <row r="426" spans="1:38" ht="15" customHeight="1">
      <c r="A426" s="292"/>
      <c r="B426" s="292">
        <f>+'Ark1'!C1907</f>
        <v>2022</v>
      </c>
      <c r="C426" s="232">
        <f>+'Ark1'!L1907</f>
        <v>13</v>
      </c>
      <c r="D426" s="232" t="str">
        <f t="shared" si="200"/>
        <v>E-</v>
      </c>
      <c r="E426" s="232">
        <f>+'Ark1'!D1907</f>
        <v>7</v>
      </c>
      <c r="F426" s="232" t="str">
        <f t="shared" si="201"/>
        <v>Jul</v>
      </c>
      <c r="G426" s="232">
        <f>+'Ark1'!Q1907</f>
        <v>0</v>
      </c>
      <c r="H426" s="335">
        <f>+'Ark1'!R1907</f>
        <v>0</v>
      </c>
      <c r="I426" s="234" t="str">
        <f>+IF(H426=0,"",'Ark1'!AG1907)</f>
        <v/>
      </c>
      <c r="J426" s="234" t="str">
        <f>+IF(H426=0,"",'Ark1'!AH1907)</f>
        <v/>
      </c>
      <c r="K426" s="234"/>
      <c r="L426" s="293"/>
      <c r="M426" s="234"/>
      <c r="N426" s="234"/>
      <c r="O426" s="234"/>
      <c r="P426" s="234" t="str">
        <f>+IF(H426=0,"",'Ark1'!T1907)</f>
        <v/>
      </c>
      <c r="Q426" s="233" t="str">
        <f>+IF(H426=0,"",'Ark1'!U1907)</f>
        <v/>
      </c>
      <c r="R426" s="233" t="str">
        <f>+IF(H426=0,"",'Ark1'!V1907)</f>
        <v/>
      </c>
      <c r="S426" s="235" t="str">
        <f>+IF(H426=0,"",'Ark1'!W1907)</f>
        <v/>
      </c>
      <c r="T426" s="235" t="str">
        <f>+IF(H426=0,"",'Ark1'!X1907)</f>
        <v/>
      </c>
      <c r="U426" s="235" t="str">
        <f>+IF(H426=0,"",'Ark1'!Y1907)</f>
        <v/>
      </c>
      <c r="V426" s="235" t="str">
        <f>+IF(H426=0,"",'Ark1'!Z1907)</f>
        <v/>
      </c>
      <c r="W426" s="235" t="str">
        <f>+IF(H426=0,"",'Ark1'!Z1907)</f>
        <v/>
      </c>
      <c r="X426" s="234" t="str">
        <f>+IF(H426=0,"",'Ark1'!AC1907)</f>
        <v/>
      </c>
      <c r="Y426" s="235" t="str">
        <f>+IF(H426=0,"",'Ark1'!AE1907)</f>
        <v/>
      </c>
      <c r="Z426" s="235" t="str">
        <f t="shared" si="196"/>
        <v/>
      </c>
      <c r="AA426" s="233" t="str">
        <f t="shared" si="197"/>
        <v/>
      </c>
      <c r="AB426" s="292"/>
      <c r="AE426" s="29"/>
      <c r="AF426" s="27"/>
    </row>
    <row r="427" spans="1:38" ht="15" customHeight="1">
      <c r="A427" s="292"/>
      <c r="B427" s="292">
        <f>+'Ark1'!C1908</f>
        <v>2022</v>
      </c>
      <c r="C427" s="232">
        <f>+'Ark1'!L1908</f>
        <v>13</v>
      </c>
      <c r="D427" s="232" t="str">
        <f t="shared" si="200"/>
        <v>E-</v>
      </c>
      <c r="E427" s="232">
        <f>+'Ark1'!D1908</f>
        <v>8</v>
      </c>
      <c r="F427" s="232" t="str">
        <f t="shared" si="201"/>
        <v>Aug</v>
      </c>
      <c r="G427" s="232">
        <f>+'Ark1'!Q1908</f>
        <v>0</v>
      </c>
      <c r="H427" s="335">
        <f>+'Ark1'!R1908</f>
        <v>0</v>
      </c>
      <c r="I427" s="234" t="str">
        <f>+IF(H427=0,"",'Ark1'!AG1908)</f>
        <v/>
      </c>
      <c r="J427" s="234" t="str">
        <f>+IF(H427=0,"",'Ark1'!AH1908)</f>
        <v/>
      </c>
      <c r="K427" s="234"/>
      <c r="L427" s="293"/>
      <c r="M427" s="234"/>
      <c r="N427" s="234"/>
      <c r="O427" s="234"/>
      <c r="P427" s="234" t="str">
        <f>+IF(H427=0,"",'Ark1'!T1908)</f>
        <v/>
      </c>
      <c r="Q427" s="233" t="str">
        <f>+IF(H427=0,"",'Ark1'!U1908)</f>
        <v/>
      </c>
      <c r="R427" s="233" t="str">
        <f>+IF(H427=0,"",'Ark1'!V1908)</f>
        <v/>
      </c>
      <c r="S427" s="235" t="str">
        <f>+IF(H427=0,"",'Ark1'!W1908)</f>
        <v/>
      </c>
      <c r="T427" s="235" t="str">
        <f>+IF(H427=0,"",'Ark1'!X1908)</f>
        <v/>
      </c>
      <c r="U427" s="235" t="str">
        <f>+IF(H427=0,"",'Ark1'!Y1908)</f>
        <v/>
      </c>
      <c r="V427" s="235" t="str">
        <f>+IF(H427=0,"",'Ark1'!Z1908)</f>
        <v/>
      </c>
      <c r="W427" s="235" t="str">
        <f>+IF(H427=0,"",'Ark1'!Z1908)</f>
        <v/>
      </c>
      <c r="X427" s="234" t="str">
        <f>+IF(H427=0,"",'Ark1'!AC1908)</f>
        <v/>
      </c>
      <c r="Y427" s="235" t="str">
        <f>+IF(H427=0,"",'Ark1'!AE1908)</f>
        <v/>
      </c>
      <c r="Z427" s="235" t="str">
        <f t="shared" si="196"/>
        <v/>
      </c>
      <c r="AA427" s="233" t="str">
        <f t="shared" si="197"/>
        <v/>
      </c>
      <c r="AB427" s="292"/>
      <c r="AE427" s="29"/>
      <c r="AF427" s="27"/>
    </row>
    <row r="428" spans="1:38" ht="15" customHeight="1">
      <c r="A428" s="292"/>
      <c r="B428" s="292">
        <f>+'Ark1'!C1909</f>
        <v>2022</v>
      </c>
      <c r="C428" s="232">
        <f>+'Ark1'!L1909</f>
        <v>13</v>
      </c>
      <c r="D428" s="232" t="str">
        <f t="shared" si="200"/>
        <v>E-</v>
      </c>
      <c r="E428" s="232">
        <f>+'Ark1'!D1909</f>
        <v>9</v>
      </c>
      <c r="F428" s="232" t="str">
        <f t="shared" si="201"/>
        <v>Sep</v>
      </c>
      <c r="G428" s="232">
        <f>+'Ark1'!Q1909</f>
        <v>0</v>
      </c>
      <c r="H428" s="335">
        <f>+'Ark1'!R1909</f>
        <v>0</v>
      </c>
      <c r="I428" s="234" t="str">
        <f>+IF(H428=0,"",'Ark1'!AG1909)</f>
        <v/>
      </c>
      <c r="J428" s="234" t="str">
        <f>+IF(H428=0,"",'Ark1'!AH1909)</f>
        <v/>
      </c>
      <c r="K428" s="234"/>
      <c r="L428" s="293"/>
      <c r="M428" s="234"/>
      <c r="N428" s="234"/>
      <c r="O428" s="234"/>
      <c r="P428" s="234" t="str">
        <f>+IF(H428=0,"",'Ark1'!T1909)</f>
        <v/>
      </c>
      <c r="Q428" s="233" t="str">
        <f>+IF(H428=0,"",'Ark1'!U1909)</f>
        <v/>
      </c>
      <c r="R428" s="233" t="str">
        <f>+IF(H428=0,"",'Ark1'!V1909)</f>
        <v/>
      </c>
      <c r="S428" s="235" t="str">
        <f>+IF(H428=0,"",'Ark1'!W1909)</f>
        <v/>
      </c>
      <c r="T428" s="235" t="str">
        <f>+IF(H428=0,"",'Ark1'!X1909)</f>
        <v/>
      </c>
      <c r="U428" s="235" t="str">
        <f>+IF(H428=0,"",'Ark1'!Y1909)</f>
        <v/>
      </c>
      <c r="V428" s="235" t="str">
        <f>+IF(H428=0,"",'Ark1'!Z1909)</f>
        <v/>
      </c>
      <c r="W428" s="235" t="str">
        <f>+IF(H428=0,"",'Ark1'!Z1909)</f>
        <v/>
      </c>
      <c r="X428" s="234" t="str">
        <f>+IF(H428=0,"",'Ark1'!AC1909)</f>
        <v/>
      </c>
      <c r="Y428" s="235" t="str">
        <f>+IF(H428=0,"",'Ark1'!AE1909)</f>
        <v/>
      </c>
      <c r="Z428" s="235" t="str">
        <f t="shared" si="196"/>
        <v/>
      </c>
      <c r="AA428" s="233" t="str">
        <f t="shared" si="197"/>
        <v/>
      </c>
      <c r="AB428" s="292"/>
      <c r="AE428" s="29"/>
      <c r="AF428" s="27"/>
    </row>
    <row r="429" spans="1:38" ht="15" customHeight="1">
      <c r="A429" s="292"/>
      <c r="B429" s="292">
        <f>+'Ark1'!C1910</f>
        <v>2022</v>
      </c>
      <c r="C429" s="232">
        <f>+'Ark1'!L1910</f>
        <v>13</v>
      </c>
      <c r="D429" s="232" t="str">
        <f t="shared" si="200"/>
        <v>E-</v>
      </c>
      <c r="E429" s="232">
        <f>+'Ark1'!D1910</f>
        <v>10</v>
      </c>
      <c r="F429" s="232" t="str">
        <f t="shared" si="201"/>
        <v>Okt</v>
      </c>
      <c r="G429" s="232">
        <f>+'Ark1'!Q1910</f>
        <v>0</v>
      </c>
      <c r="H429" s="335">
        <f>+'Ark1'!R1910</f>
        <v>0</v>
      </c>
      <c r="I429" s="234" t="str">
        <f>+IF(H429=0,"",'Ark1'!AG1910)</f>
        <v/>
      </c>
      <c r="J429" s="234" t="str">
        <f>+IF(H429=0,"",'Ark1'!AH1910)</f>
        <v/>
      </c>
      <c r="K429" s="234"/>
      <c r="L429" s="293"/>
      <c r="M429" s="234"/>
      <c r="N429" s="234"/>
      <c r="O429" s="234"/>
      <c r="P429" s="234" t="str">
        <f>+IF(H429=0,"",'Ark1'!T1910)</f>
        <v/>
      </c>
      <c r="Q429" s="233" t="str">
        <f>+IF(H429=0,"",'Ark1'!U1910)</f>
        <v/>
      </c>
      <c r="R429" s="233" t="str">
        <f>+IF(H429=0,"",'Ark1'!V1910)</f>
        <v/>
      </c>
      <c r="S429" s="235" t="str">
        <f>+IF(H429=0,"",'Ark1'!W1910)</f>
        <v/>
      </c>
      <c r="T429" s="235" t="str">
        <f>+IF(H429=0,"",'Ark1'!X1910)</f>
        <v/>
      </c>
      <c r="U429" s="235" t="str">
        <f>+IF(H429=0,"",'Ark1'!Y1910)</f>
        <v/>
      </c>
      <c r="V429" s="235" t="str">
        <f>+IF(H429=0,"",'Ark1'!Z1910)</f>
        <v/>
      </c>
      <c r="W429" s="235" t="str">
        <f>+IF(H429=0,"",'Ark1'!Z1910)</f>
        <v/>
      </c>
      <c r="X429" s="234" t="str">
        <f>+IF(H429=0,"",'Ark1'!AC1910)</f>
        <v/>
      </c>
      <c r="Y429" s="235" t="str">
        <f>+IF(H429=0,"",'Ark1'!AE1910)</f>
        <v/>
      </c>
      <c r="Z429" s="235" t="str">
        <f t="shared" si="196"/>
        <v/>
      </c>
      <c r="AA429" s="233" t="str">
        <f t="shared" si="197"/>
        <v/>
      </c>
      <c r="AB429" s="292"/>
      <c r="AE429" s="29"/>
      <c r="AF429" s="27"/>
    </row>
    <row r="430" spans="1:38" ht="15" customHeight="1">
      <c r="A430" s="292"/>
      <c r="B430" s="292">
        <f>+'Ark1'!C1911</f>
        <v>2022</v>
      </c>
      <c r="C430" s="232">
        <f>+'Ark1'!L1911</f>
        <v>13</v>
      </c>
      <c r="D430" s="232" t="str">
        <f t="shared" si="200"/>
        <v>E-</v>
      </c>
      <c r="E430" s="232">
        <f>+'Ark1'!D1911</f>
        <v>11</v>
      </c>
      <c r="F430" s="232" t="str">
        <f t="shared" si="201"/>
        <v>Nov</v>
      </c>
      <c r="G430" s="232">
        <f>+'Ark1'!Q1911</f>
        <v>0</v>
      </c>
      <c r="H430" s="335">
        <f>+'Ark1'!R1911</f>
        <v>0</v>
      </c>
      <c r="I430" s="234" t="str">
        <f>+IF(H430=0,"",'Ark1'!AG1911)</f>
        <v/>
      </c>
      <c r="J430" s="234" t="str">
        <f>+IF(H430=0,"",'Ark1'!AH1911)</f>
        <v/>
      </c>
      <c r="K430" s="234"/>
      <c r="L430" s="293"/>
      <c r="M430" s="234"/>
      <c r="N430" s="234"/>
      <c r="O430" s="234"/>
      <c r="P430" s="234" t="str">
        <f>+IF(H430=0,"",'Ark1'!T1911)</f>
        <v/>
      </c>
      <c r="Q430" s="233" t="str">
        <f>+IF(H430=0,"",'Ark1'!U1911)</f>
        <v/>
      </c>
      <c r="R430" s="233" t="str">
        <f>+IF(H430=0,"",'Ark1'!V1911)</f>
        <v/>
      </c>
      <c r="S430" s="235" t="str">
        <f>+IF(H430=0,"",'Ark1'!W1911)</f>
        <v/>
      </c>
      <c r="T430" s="235" t="str">
        <f>+IF(H430=0,"",'Ark1'!X1911)</f>
        <v/>
      </c>
      <c r="U430" s="235" t="str">
        <f>+IF(H430=0,"",'Ark1'!Y1911)</f>
        <v/>
      </c>
      <c r="V430" s="235" t="str">
        <f>+IF(H430=0,"",'Ark1'!Z1911)</f>
        <v/>
      </c>
      <c r="W430" s="235" t="str">
        <f>+IF(H430=0,"",'Ark1'!Z1911)</f>
        <v/>
      </c>
      <c r="X430" s="234" t="str">
        <f>+IF(H430=0,"",'Ark1'!AC1911)</f>
        <v/>
      </c>
      <c r="Y430" s="235" t="str">
        <f>+IF(H430=0,"",'Ark1'!AE1911)</f>
        <v/>
      </c>
      <c r="Z430" s="235" t="str">
        <f t="shared" si="196"/>
        <v/>
      </c>
      <c r="AA430" s="233" t="str">
        <f t="shared" si="197"/>
        <v/>
      </c>
      <c r="AB430" s="292"/>
      <c r="AE430" s="29"/>
      <c r="AF430" s="27"/>
    </row>
    <row r="431" spans="1:38" ht="15" customHeight="1">
      <c r="A431" s="292"/>
      <c r="B431" s="292">
        <f>+'Ark1'!C1912</f>
        <v>2022</v>
      </c>
      <c r="C431" s="232">
        <f>+'Ark1'!L1912</f>
        <v>13</v>
      </c>
      <c r="D431" s="232" t="str">
        <f t="shared" si="200"/>
        <v>E-</v>
      </c>
      <c r="E431" s="232">
        <f>+'Ark1'!D1912</f>
        <v>12</v>
      </c>
      <c r="F431" s="232" t="str">
        <f t="shared" si="201"/>
        <v>Des</v>
      </c>
      <c r="G431" s="232">
        <f>+'Ark1'!Q1912</f>
        <v>0</v>
      </c>
      <c r="H431" s="335">
        <f>+'Ark1'!R1912</f>
        <v>0</v>
      </c>
      <c r="I431" s="234" t="str">
        <f>+IF(H431=0,"",'Ark1'!AG1912)</f>
        <v/>
      </c>
      <c r="J431" s="234" t="str">
        <f>+IF(H431=0,"",'Ark1'!AH1912)</f>
        <v/>
      </c>
      <c r="K431" s="234"/>
      <c r="L431" s="293"/>
      <c r="M431" s="234"/>
      <c r="N431" s="234"/>
      <c r="O431" s="234"/>
      <c r="P431" s="234" t="str">
        <f>+IF(H431=0,"",'Ark1'!T1912)</f>
        <v/>
      </c>
      <c r="Q431" s="233" t="str">
        <f>+IF(H431=0,"",'Ark1'!U1912)</f>
        <v/>
      </c>
      <c r="R431" s="233" t="str">
        <f>+IF(H431=0,"",'Ark1'!V1912)</f>
        <v/>
      </c>
      <c r="S431" s="235" t="str">
        <f>+IF(H431=0,"",'Ark1'!W1912)</f>
        <v/>
      </c>
      <c r="T431" s="235" t="str">
        <f>+IF(H431=0,"",'Ark1'!X1912)</f>
        <v/>
      </c>
      <c r="U431" s="235" t="str">
        <f>+IF(H431=0,"",'Ark1'!Y1912)</f>
        <v/>
      </c>
      <c r="V431" s="235" t="str">
        <f>+IF(H431=0,"",'Ark1'!Z1912)</f>
        <v/>
      </c>
      <c r="W431" s="235" t="str">
        <f>+IF(H431=0,"",'Ark1'!Z1912)</f>
        <v/>
      </c>
      <c r="X431" s="234" t="str">
        <f>+IF(H431=0,"",'Ark1'!AC1912)</f>
        <v/>
      </c>
      <c r="Y431" s="235" t="str">
        <f>+IF(H431=0,"",'Ark1'!AE1912)</f>
        <v/>
      </c>
      <c r="Z431" s="235" t="str">
        <f t="shared" si="196"/>
        <v/>
      </c>
      <c r="AA431" s="233" t="str">
        <f t="shared" si="197"/>
        <v/>
      </c>
      <c r="AB431" s="292"/>
      <c r="AE431" s="29"/>
      <c r="AF431" s="27"/>
    </row>
    <row r="432" spans="1:38" ht="15" customHeight="1">
      <c r="A432" s="292"/>
      <c r="B432" s="292"/>
      <c r="C432" s="292"/>
      <c r="D432" s="292"/>
      <c r="E432" s="292"/>
      <c r="F432" s="292"/>
      <c r="G432" s="292"/>
      <c r="H432" s="337"/>
      <c r="I432" s="293"/>
      <c r="J432" s="293"/>
      <c r="K432" s="293"/>
      <c r="L432" s="293"/>
      <c r="M432" s="293"/>
      <c r="N432" s="293"/>
      <c r="O432" s="293"/>
      <c r="P432" s="293"/>
      <c r="Q432" s="294"/>
      <c r="R432" s="294"/>
      <c r="S432" s="295"/>
      <c r="T432" s="295"/>
      <c r="U432" s="295"/>
      <c r="V432" s="295"/>
      <c r="W432" s="295"/>
      <c r="X432" s="293"/>
      <c r="Y432" s="295"/>
      <c r="Z432" s="295"/>
      <c r="AA432" s="294"/>
      <c r="AB432" s="292"/>
      <c r="AC432" s="27"/>
      <c r="AE432" s="29"/>
      <c r="AF432" s="27"/>
      <c r="AG432" s="28"/>
      <c r="AH432" s="28"/>
      <c r="AL432" s="28"/>
    </row>
    <row r="433" spans="1:38" ht="15" customHeight="1">
      <c r="A433" s="292"/>
      <c r="B433" s="292"/>
      <c r="C433" s="350" t="s">
        <v>0</v>
      </c>
      <c r="D433" s="292"/>
      <c r="E433" s="351" t="str">
        <f>+D436</f>
        <v>E</v>
      </c>
      <c r="F433" s="350" t="s">
        <v>581</v>
      </c>
      <c r="G433" s="292"/>
      <c r="H433" s="337"/>
      <c r="I433" s="293"/>
      <c r="J433" s="293"/>
      <c r="K433" s="293"/>
      <c r="L433" s="293"/>
      <c r="M433" s="293"/>
      <c r="N433" s="293"/>
      <c r="O433" s="293"/>
      <c r="P433" s="293"/>
      <c r="Q433" s="294"/>
      <c r="R433" s="294"/>
      <c r="S433" s="295"/>
      <c r="T433" s="295"/>
      <c r="U433" s="295"/>
      <c r="V433" s="295"/>
      <c r="W433" s="295"/>
      <c r="X433" s="293"/>
      <c r="Y433" s="295"/>
      <c r="Z433" s="295"/>
      <c r="AA433" s="294"/>
      <c r="AB433" s="292"/>
      <c r="AC433" s="27"/>
      <c r="AE433" s="29"/>
      <c r="AF433" s="27"/>
      <c r="AG433" s="28"/>
      <c r="AH433" s="28"/>
      <c r="AL433" s="28"/>
    </row>
    <row r="434" spans="1:38" ht="15" customHeight="1">
      <c r="A434" s="292"/>
      <c r="B434" s="292"/>
      <c r="C434" s="292"/>
      <c r="D434" s="292"/>
      <c r="E434" s="292"/>
      <c r="F434" s="292"/>
      <c r="G434" s="292"/>
      <c r="H434" s="337"/>
      <c r="I434" s="292"/>
      <c r="J434" s="292"/>
      <c r="K434" s="292"/>
      <c r="L434" s="293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E434" s="29"/>
      <c r="AF434" s="27"/>
    </row>
    <row r="435" spans="1:38" ht="15" customHeight="1">
      <c r="A435" s="292"/>
      <c r="B435" s="292">
        <f>+'Ark1'!C1913</f>
        <v>2022</v>
      </c>
      <c r="C435" s="232">
        <f>+'Ark1'!L1913</f>
        <v>14</v>
      </c>
      <c r="D435" s="232" t="str">
        <f t="shared" ref="D435:D446" si="202">+D209</f>
        <v>E</v>
      </c>
      <c r="E435" s="232">
        <f>+'Ark1'!D1913</f>
        <v>1</v>
      </c>
      <c r="F435" s="232" t="str">
        <f t="shared" ref="F435:F446" si="203">+F420</f>
        <v>Jan</v>
      </c>
      <c r="G435" s="232">
        <f>+'Ark1'!Q1913</f>
        <v>0</v>
      </c>
      <c r="H435" s="335">
        <f>+'Ark1'!R1913</f>
        <v>0</v>
      </c>
      <c r="I435" s="234" t="str">
        <f>+IF(H435=0,"",'Ark1'!AG1913)</f>
        <v/>
      </c>
      <c r="J435" s="234" t="str">
        <f>+IF(H435=0,"",'Ark1'!AH1913)</f>
        <v/>
      </c>
      <c r="K435" s="234"/>
      <c r="L435" s="293"/>
      <c r="M435" s="234"/>
      <c r="N435" s="234"/>
      <c r="O435" s="234"/>
      <c r="P435" s="234" t="str">
        <f>+IF(H435=0,"",'Ark1'!T1913)</f>
        <v/>
      </c>
      <c r="Q435" s="233" t="str">
        <f>+IF(H435=0,"",'Ark1'!U1913)</f>
        <v/>
      </c>
      <c r="R435" s="233" t="str">
        <f>+IF(H435=0,"",'Ark1'!V1913)</f>
        <v/>
      </c>
      <c r="S435" s="235" t="str">
        <f>+IF(H435=0,"",'Ark1'!W1913)</f>
        <v/>
      </c>
      <c r="T435" s="235" t="str">
        <f>+IF(H435=0,"",'Ark1'!X1913)</f>
        <v/>
      </c>
      <c r="U435" s="235" t="str">
        <f>+IF(H435=0,"",'Ark1'!Y1913)</f>
        <v/>
      </c>
      <c r="V435" s="235" t="str">
        <f>+IF(H435=0,"",'Ark1'!Z1913)</f>
        <v/>
      </c>
      <c r="W435" s="235" t="str">
        <f>+IF(H435=0,"",'Ark1'!Z1913)</f>
        <v/>
      </c>
      <c r="X435" s="234" t="str">
        <f>+IF(H435=0,"",'Ark1'!AC1913)</f>
        <v/>
      </c>
      <c r="Y435" s="235" t="str">
        <f>+IF(H435=0,"",'Ark1'!AE1913)</f>
        <v/>
      </c>
      <c r="Z435" s="235" t="str">
        <f t="shared" si="196"/>
        <v/>
      </c>
      <c r="AA435" s="233" t="str">
        <f t="shared" si="197"/>
        <v/>
      </c>
      <c r="AB435" s="292"/>
      <c r="AE435" s="29"/>
      <c r="AF435" s="27"/>
    </row>
    <row r="436" spans="1:38" ht="15" customHeight="1">
      <c r="A436" s="292"/>
      <c r="B436" s="292">
        <f>+'Ark1'!C1914</f>
        <v>2022</v>
      </c>
      <c r="C436" s="232">
        <f>+'Ark1'!L1914</f>
        <v>14</v>
      </c>
      <c r="D436" s="232" t="str">
        <f t="shared" si="202"/>
        <v>E</v>
      </c>
      <c r="E436" s="232">
        <f>+'Ark1'!D1914</f>
        <v>2</v>
      </c>
      <c r="F436" s="232" t="str">
        <f t="shared" si="203"/>
        <v>Feb</v>
      </c>
      <c r="G436" s="232">
        <f>+'Ark1'!Q1914</f>
        <v>0</v>
      </c>
      <c r="H436" s="335">
        <f>+'Ark1'!R1914</f>
        <v>0</v>
      </c>
      <c r="I436" s="234" t="str">
        <f>+IF(H436=0,"",'Ark1'!AG1914)</f>
        <v/>
      </c>
      <c r="J436" s="234" t="str">
        <f>+IF(H436=0,"",'Ark1'!AH1914)</f>
        <v/>
      </c>
      <c r="K436" s="234"/>
      <c r="L436" s="293"/>
      <c r="M436" s="234"/>
      <c r="N436" s="234"/>
      <c r="O436" s="234"/>
      <c r="P436" s="234" t="str">
        <f>+IF(H436=0,"",'Ark1'!T1914)</f>
        <v/>
      </c>
      <c r="Q436" s="233" t="str">
        <f>+IF(H436=0,"",'Ark1'!U1914)</f>
        <v/>
      </c>
      <c r="R436" s="233" t="str">
        <f>+IF(H436=0,"",'Ark1'!V1914)</f>
        <v/>
      </c>
      <c r="S436" s="235" t="str">
        <f>+IF(H436=0,"",'Ark1'!W1914)</f>
        <v/>
      </c>
      <c r="T436" s="235" t="str">
        <f>+IF(H436=0,"",'Ark1'!X1914)</f>
        <v/>
      </c>
      <c r="U436" s="235" t="str">
        <f>+IF(H436=0,"",'Ark1'!Y1914)</f>
        <v/>
      </c>
      <c r="V436" s="235" t="str">
        <f>+IF(H436=0,"",'Ark1'!Z1914)</f>
        <v/>
      </c>
      <c r="W436" s="235" t="str">
        <f>+IF(H436=0,"",'Ark1'!Z1914)</f>
        <v/>
      </c>
      <c r="X436" s="234" t="str">
        <f>+IF(H436=0,"",'Ark1'!AC1914)</f>
        <v/>
      </c>
      <c r="Y436" s="235" t="str">
        <f>+IF(H436=0,"",'Ark1'!AE1914)</f>
        <v/>
      </c>
      <c r="Z436" s="235" t="str">
        <f t="shared" si="196"/>
        <v/>
      </c>
      <c r="AA436" s="233" t="str">
        <f t="shared" si="197"/>
        <v/>
      </c>
      <c r="AB436" s="292"/>
      <c r="AE436" s="29"/>
      <c r="AF436" s="27"/>
    </row>
    <row r="437" spans="1:38" ht="15" customHeight="1">
      <c r="A437" s="292"/>
      <c r="B437" s="292">
        <f>+'Ark1'!C1915</f>
        <v>2022</v>
      </c>
      <c r="C437" s="232">
        <f>+'Ark1'!L1915</f>
        <v>14</v>
      </c>
      <c r="D437" s="232" t="str">
        <f t="shared" si="202"/>
        <v>E</v>
      </c>
      <c r="E437" s="232">
        <f>+'Ark1'!D1915</f>
        <v>3</v>
      </c>
      <c r="F437" s="232" t="str">
        <f t="shared" si="203"/>
        <v>Mar</v>
      </c>
      <c r="G437" s="232">
        <f>+'Ark1'!Q1915</f>
        <v>0</v>
      </c>
      <c r="H437" s="335">
        <f>+'Ark1'!R1915</f>
        <v>0</v>
      </c>
      <c r="I437" s="234" t="str">
        <f>+IF(H437=0,"",'Ark1'!AG1915)</f>
        <v/>
      </c>
      <c r="J437" s="234" t="str">
        <f>+IF(H437=0,"",'Ark1'!AH1915)</f>
        <v/>
      </c>
      <c r="K437" s="234"/>
      <c r="L437" s="293"/>
      <c r="M437" s="234"/>
      <c r="N437" s="234"/>
      <c r="O437" s="234"/>
      <c r="P437" s="234" t="str">
        <f>+IF(H437=0,"",'Ark1'!T1915)</f>
        <v/>
      </c>
      <c r="Q437" s="233" t="str">
        <f>+IF(H437=0,"",'Ark1'!U1915)</f>
        <v/>
      </c>
      <c r="R437" s="233" t="str">
        <f>+IF(H437=0,"",'Ark1'!V1915)</f>
        <v/>
      </c>
      <c r="S437" s="235" t="str">
        <f>+IF(H437=0,"",'Ark1'!W1915)</f>
        <v/>
      </c>
      <c r="T437" s="235" t="str">
        <f>+IF(H437=0,"",'Ark1'!X1915)</f>
        <v/>
      </c>
      <c r="U437" s="235" t="str">
        <f>+IF(H437=0,"",'Ark1'!Y1915)</f>
        <v/>
      </c>
      <c r="V437" s="235" t="str">
        <f>+IF(H437=0,"",'Ark1'!Z1915)</f>
        <v/>
      </c>
      <c r="W437" s="235" t="str">
        <f>+IF(H437=0,"",'Ark1'!Z1915)</f>
        <v/>
      </c>
      <c r="X437" s="234" t="str">
        <f>+IF(H437=0,"",'Ark1'!AC1915)</f>
        <v/>
      </c>
      <c r="Y437" s="235" t="str">
        <f>+IF(H437=0,"",'Ark1'!AE1915)</f>
        <v/>
      </c>
      <c r="Z437" s="235" t="str">
        <f t="shared" si="196"/>
        <v/>
      </c>
      <c r="AA437" s="233" t="str">
        <f t="shared" si="197"/>
        <v/>
      </c>
      <c r="AB437" s="292"/>
      <c r="AE437" s="29"/>
      <c r="AF437" s="27"/>
    </row>
    <row r="438" spans="1:38" ht="15" customHeight="1">
      <c r="A438" s="292"/>
      <c r="B438" s="292">
        <f>+'Ark1'!C1916</f>
        <v>2022</v>
      </c>
      <c r="C438" s="232">
        <f>+'Ark1'!L1916</f>
        <v>14</v>
      </c>
      <c r="D438" s="232" t="str">
        <f t="shared" si="202"/>
        <v>E</v>
      </c>
      <c r="E438" s="232">
        <f>+'Ark1'!D1916</f>
        <v>4</v>
      </c>
      <c r="F438" s="232" t="str">
        <f t="shared" si="203"/>
        <v>Apr</v>
      </c>
      <c r="G438" s="232">
        <f>+'Ark1'!Q1916</f>
        <v>0</v>
      </c>
      <c r="H438" s="335">
        <f>+'Ark1'!R1916</f>
        <v>0</v>
      </c>
      <c r="I438" s="234" t="str">
        <f>+IF(H438=0,"",'Ark1'!AG1916)</f>
        <v/>
      </c>
      <c r="J438" s="234" t="str">
        <f>+IF(H438=0,"",'Ark1'!AH1916)</f>
        <v/>
      </c>
      <c r="K438" s="234"/>
      <c r="L438" s="293"/>
      <c r="M438" s="234"/>
      <c r="N438" s="234"/>
      <c r="O438" s="234"/>
      <c r="P438" s="234" t="str">
        <f>+IF(H438=0,"",'Ark1'!T1916)</f>
        <v/>
      </c>
      <c r="Q438" s="233" t="str">
        <f>+IF(H438=0,"",'Ark1'!U1916)</f>
        <v/>
      </c>
      <c r="R438" s="233" t="str">
        <f>+IF(H438=0,"",'Ark1'!V1916)</f>
        <v/>
      </c>
      <c r="S438" s="235" t="str">
        <f>+IF(H438=0,"",'Ark1'!W1916)</f>
        <v/>
      </c>
      <c r="T438" s="235" t="str">
        <f>+IF(H438=0,"",'Ark1'!X1916)</f>
        <v/>
      </c>
      <c r="U438" s="235" t="str">
        <f>+IF(H438=0,"",'Ark1'!Y1916)</f>
        <v/>
      </c>
      <c r="V438" s="235" t="str">
        <f>+IF(H438=0,"",'Ark1'!Z1916)</f>
        <v/>
      </c>
      <c r="W438" s="235" t="str">
        <f>+IF(H438=0,"",'Ark1'!Z1916)</f>
        <v/>
      </c>
      <c r="X438" s="234" t="str">
        <f>+IF(H438=0,"",'Ark1'!AC1916)</f>
        <v/>
      </c>
      <c r="Y438" s="235" t="str">
        <f>+IF(H438=0,"",'Ark1'!AE1916)</f>
        <v/>
      </c>
      <c r="Z438" s="235" t="str">
        <f t="shared" si="196"/>
        <v/>
      </c>
      <c r="AA438" s="233" t="str">
        <f t="shared" si="197"/>
        <v/>
      </c>
      <c r="AB438" s="292"/>
      <c r="AE438" s="29"/>
      <c r="AF438" s="27"/>
    </row>
    <row r="439" spans="1:38" ht="15" customHeight="1">
      <c r="A439" s="292"/>
      <c r="B439" s="292">
        <f>+'Ark1'!C1917</f>
        <v>2022</v>
      </c>
      <c r="C439" s="232">
        <f>+'Ark1'!L1917</f>
        <v>14</v>
      </c>
      <c r="D439" s="232" t="str">
        <f t="shared" si="202"/>
        <v>E</v>
      </c>
      <c r="E439" s="232">
        <f>+'Ark1'!D1917</f>
        <v>5</v>
      </c>
      <c r="F439" s="232" t="str">
        <f t="shared" si="203"/>
        <v>Mai</v>
      </c>
      <c r="G439" s="232">
        <f>+'Ark1'!Q1917</f>
        <v>0</v>
      </c>
      <c r="H439" s="335">
        <f>+'Ark1'!R1917</f>
        <v>0</v>
      </c>
      <c r="I439" s="234" t="str">
        <f>+IF(H439=0,"",'Ark1'!AG1917)</f>
        <v/>
      </c>
      <c r="J439" s="234" t="str">
        <f>+IF(H439=0,"",'Ark1'!AH1917)</f>
        <v/>
      </c>
      <c r="K439" s="234"/>
      <c r="L439" s="293"/>
      <c r="M439" s="234"/>
      <c r="N439" s="234"/>
      <c r="O439" s="234"/>
      <c r="P439" s="234" t="str">
        <f>+IF(H439=0,"",'Ark1'!T1917)</f>
        <v/>
      </c>
      <c r="Q439" s="233" t="str">
        <f>+IF(H439=0,"",'Ark1'!U1917)</f>
        <v/>
      </c>
      <c r="R439" s="233" t="str">
        <f>+IF(H439=0,"",'Ark1'!V1917)</f>
        <v/>
      </c>
      <c r="S439" s="235" t="str">
        <f>+IF(H439=0,"",'Ark1'!W1917)</f>
        <v/>
      </c>
      <c r="T439" s="235" t="str">
        <f>+IF(H439=0,"",'Ark1'!X1917)</f>
        <v/>
      </c>
      <c r="U439" s="235" t="str">
        <f>+IF(H439=0,"",'Ark1'!Y1917)</f>
        <v/>
      </c>
      <c r="V439" s="235" t="str">
        <f>+IF(H439=0,"",'Ark1'!Z1917)</f>
        <v/>
      </c>
      <c r="W439" s="235" t="str">
        <f>+IF(H439=0,"",'Ark1'!Z1917)</f>
        <v/>
      </c>
      <c r="X439" s="234" t="str">
        <f>+IF(H439=0,"",'Ark1'!AC1917)</f>
        <v/>
      </c>
      <c r="Y439" s="235" t="str">
        <f>+IF(H439=0,"",'Ark1'!AE1917)</f>
        <v/>
      </c>
      <c r="Z439" s="235" t="str">
        <f t="shared" si="196"/>
        <v/>
      </c>
      <c r="AA439" s="233" t="str">
        <f t="shared" si="197"/>
        <v/>
      </c>
      <c r="AB439" s="292"/>
      <c r="AE439" s="29"/>
      <c r="AF439" s="27"/>
    </row>
    <row r="440" spans="1:38" ht="15" customHeight="1">
      <c r="A440" s="292"/>
      <c r="B440" s="292">
        <f>+'Ark1'!C1918</f>
        <v>2022</v>
      </c>
      <c r="C440" s="232">
        <f>+'Ark1'!L1918</f>
        <v>14</v>
      </c>
      <c r="D440" s="232" t="str">
        <f t="shared" si="202"/>
        <v>E</v>
      </c>
      <c r="E440" s="232">
        <f>+'Ark1'!D1918</f>
        <v>6</v>
      </c>
      <c r="F440" s="232" t="str">
        <f t="shared" si="203"/>
        <v>Jun</v>
      </c>
      <c r="G440" s="232">
        <f>+'Ark1'!Q1918</f>
        <v>0</v>
      </c>
      <c r="H440" s="335">
        <f>+'Ark1'!R1918</f>
        <v>0</v>
      </c>
      <c r="I440" s="234" t="str">
        <f>+IF(H440=0,"",'Ark1'!AG1918)</f>
        <v/>
      </c>
      <c r="J440" s="234" t="str">
        <f>+IF(H440=0,"",'Ark1'!AH1918)</f>
        <v/>
      </c>
      <c r="K440" s="234"/>
      <c r="L440" s="293"/>
      <c r="M440" s="234"/>
      <c r="N440" s="234"/>
      <c r="O440" s="234"/>
      <c r="P440" s="234" t="str">
        <f>+IF(H440=0,"",'Ark1'!T1918)</f>
        <v/>
      </c>
      <c r="Q440" s="233" t="str">
        <f>+IF(H440=0,"",'Ark1'!U1918)</f>
        <v/>
      </c>
      <c r="R440" s="233" t="str">
        <f>+IF(H440=0,"",'Ark1'!V1918)</f>
        <v/>
      </c>
      <c r="S440" s="235" t="str">
        <f>+IF(H440=0,"",'Ark1'!W1918)</f>
        <v/>
      </c>
      <c r="T440" s="235" t="str">
        <f>+IF(H440=0,"",'Ark1'!X1918)</f>
        <v/>
      </c>
      <c r="U440" s="235" t="str">
        <f>+IF(H440=0,"",'Ark1'!Y1918)</f>
        <v/>
      </c>
      <c r="V440" s="235" t="str">
        <f>+IF(H440=0,"",'Ark1'!Z1918)</f>
        <v/>
      </c>
      <c r="W440" s="235" t="str">
        <f>+IF(H440=0,"",'Ark1'!Z1918)</f>
        <v/>
      </c>
      <c r="X440" s="234" t="str">
        <f>+IF(H440=0,"",'Ark1'!AC1918)</f>
        <v/>
      </c>
      <c r="Y440" s="235" t="str">
        <f>+IF(H440=0,"",'Ark1'!AE1918)</f>
        <v/>
      </c>
      <c r="Z440" s="235" t="str">
        <f t="shared" si="196"/>
        <v/>
      </c>
      <c r="AA440" s="233" t="str">
        <f t="shared" si="197"/>
        <v/>
      </c>
      <c r="AB440" s="292"/>
      <c r="AE440" s="29"/>
      <c r="AF440" s="27"/>
    </row>
    <row r="441" spans="1:38" ht="15" customHeight="1">
      <c r="A441" s="292"/>
      <c r="B441" s="292">
        <f>+'Ark1'!C1919</f>
        <v>2022</v>
      </c>
      <c r="C441" s="232">
        <f>+'Ark1'!L1919</f>
        <v>14</v>
      </c>
      <c r="D441" s="232" t="str">
        <f t="shared" si="202"/>
        <v>E</v>
      </c>
      <c r="E441" s="232">
        <f>+'Ark1'!D1919</f>
        <v>7</v>
      </c>
      <c r="F441" s="232" t="str">
        <f t="shared" si="203"/>
        <v>Jul</v>
      </c>
      <c r="G441" s="232">
        <f>+'Ark1'!Q1919</f>
        <v>0</v>
      </c>
      <c r="H441" s="335">
        <f>+'Ark1'!R1919</f>
        <v>0</v>
      </c>
      <c r="I441" s="234" t="str">
        <f>+IF(H441=0,"",'Ark1'!AG1919)</f>
        <v/>
      </c>
      <c r="J441" s="234" t="str">
        <f>+IF(H441=0,"",'Ark1'!AH1919)</f>
        <v/>
      </c>
      <c r="K441" s="234"/>
      <c r="L441" s="293"/>
      <c r="M441" s="234"/>
      <c r="N441" s="234"/>
      <c r="O441" s="234"/>
      <c r="P441" s="234" t="str">
        <f>+IF(H441=0,"",'Ark1'!T1919)</f>
        <v/>
      </c>
      <c r="Q441" s="233" t="str">
        <f>+IF(H441=0,"",'Ark1'!U1919)</f>
        <v/>
      </c>
      <c r="R441" s="233" t="str">
        <f>+IF(H441=0,"",'Ark1'!V1919)</f>
        <v/>
      </c>
      <c r="S441" s="235" t="str">
        <f>+IF(H441=0,"",'Ark1'!W1919)</f>
        <v/>
      </c>
      <c r="T441" s="235" t="str">
        <f>+IF(H441=0,"",'Ark1'!X1919)</f>
        <v/>
      </c>
      <c r="U441" s="235" t="str">
        <f>+IF(H441=0,"",'Ark1'!Y1919)</f>
        <v/>
      </c>
      <c r="V441" s="235" t="str">
        <f>+IF(H441=0,"",'Ark1'!Z1919)</f>
        <v/>
      </c>
      <c r="W441" s="235" t="str">
        <f>+IF(H441=0,"",'Ark1'!Z1919)</f>
        <v/>
      </c>
      <c r="X441" s="234" t="str">
        <f>+IF(H441=0,"",'Ark1'!AC1919)</f>
        <v/>
      </c>
      <c r="Y441" s="235" t="str">
        <f>+IF(H441=0,"",'Ark1'!AE1919)</f>
        <v/>
      </c>
      <c r="Z441" s="235" t="str">
        <f t="shared" si="196"/>
        <v/>
      </c>
      <c r="AA441" s="233" t="str">
        <f t="shared" si="197"/>
        <v/>
      </c>
      <c r="AB441" s="292"/>
      <c r="AE441" s="29"/>
      <c r="AF441" s="27"/>
    </row>
    <row r="442" spans="1:38" ht="15" customHeight="1">
      <c r="A442" s="292"/>
      <c r="B442" s="292">
        <f>+'Ark1'!C1920</f>
        <v>2022</v>
      </c>
      <c r="C442" s="232">
        <f>+'Ark1'!L1920</f>
        <v>14</v>
      </c>
      <c r="D442" s="232" t="str">
        <f t="shared" si="202"/>
        <v>E</v>
      </c>
      <c r="E442" s="232">
        <f>+'Ark1'!D1920</f>
        <v>8</v>
      </c>
      <c r="F442" s="232" t="str">
        <f t="shared" si="203"/>
        <v>Aug</v>
      </c>
      <c r="G442" s="232">
        <f>+'Ark1'!Q1920</f>
        <v>0</v>
      </c>
      <c r="H442" s="335">
        <f>+'Ark1'!R1920</f>
        <v>0</v>
      </c>
      <c r="I442" s="234" t="str">
        <f>+IF(H442=0,"",'Ark1'!AG1920)</f>
        <v/>
      </c>
      <c r="J442" s="234" t="str">
        <f>+IF(H442=0,"",'Ark1'!AH1920)</f>
        <v/>
      </c>
      <c r="K442" s="234"/>
      <c r="L442" s="293"/>
      <c r="M442" s="234"/>
      <c r="N442" s="234"/>
      <c r="O442" s="234"/>
      <c r="P442" s="234" t="str">
        <f>+IF(H442=0,"",'Ark1'!T1920)</f>
        <v/>
      </c>
      <c r="Q442" s="233" t="str">
        <f>+IF(H442=0,"",'Ark1'!U1920)</f>
        <v/>
      </c>
      <c r="R442" s="233" t="str">
        <f>+IF(H442=0,"",'Ark1'!V1920)</f>
        <v/>
      </c>
      <c r="S442" s="235" t="str">
        <f>+IF(H442=0,"",'Ark1'!W1920)</f>
        <v/>
      </c>
      <c r="T442" s="235" t="str">
        <f>+IF(H442=0,"",'Ark1'!X1920)</f>
        <v/>
      </c>
      <c r="U442" s="235" t="str">
        <f>+IF(H442=0,"",'Ark1'!Y1920)</f>
        <v/>
      </c>
      <c r="V442" s="235" t="str">
        <f>+IF(H442=0,"",'Ark1'!Z1920)</f>
        <v/>
      </c>
      <c r="W442" s="235" t="str">
        <f>+IF(H442=0,"",'Ark1'!Z1920)</f>
        <v/>
      </c>
      <c r="X442" s="234" t="str">
        <f>+IF(H442=0,"",'Ark1'!AC1920)</f>
        <v/>
      </c>
      <c r="Y442" s="235" t="str">
        <f>+IF(H442=0,"",'Ark1'!AE1920)</f>
        <v/>
      </c>
      <c r="Z442" s="235" t="str">
        <f t="shared" si="196"/>
        <v/>
      </c>
      <c r="AA442" s="233" t="str">
        <f t="shared" si="197"/>
        <v/>
      </c>
      <c r="AB442" s="292"/>
      <c r="AE442" s="29"/>
      <c r="AF442" s="27"/>
    </row>
    <row r="443" spans="1:38" ht="15" customHeight="1">
      <c r="A443" s="292"/>
      <c r="B443" s="292">
        <f>+'Ark1'!C1921</f>
        <v>2022</v>
      </c>
      <c r="C443" s="232">
        <f>+'Ark1'!L1921</f>
        <v>14</v>
      </c>
      <c r="D443" s="232" t="str">
        <f t="shared" si="202"/>
        <v>E</v>
      </c>
      <c r="E443" s="232">
        <f>+'Ark1'!D1921</f>
        <v>9</v>
      </c>
      <c r="F443" s="232" t="str">
        <f t="shared" si="203"/>
        <v>Sep</v>
      </c>
      <c r="G443" s="232">
        <f>+'Ark1'!Q1921</f>
        <v>0</v>
      </c>
      <c r="H443" s="335">
        <f>+'Ark1'!R1921</f>
        <v>0</v>
      </c>
      <c r="I443" s="234" t="str">
        <f>+IF(H443=0,"",'Ark1'!AG1921)</f>
        <v/>
      </c>
      <c r="J443" s="234" t="str">
        <f>+IF(H443=0,"",'Ark1'!AH1921)</f>
        <v/>
      </c>
      <c r="K443" s="234"/>
      <c r="L443" s="293"/>
      <c r="M443" s="234"/>
      <c r="N443" s="234"/>
      <c r="O443" s="234"/>
      <c r="P443" s="234" t="str">
        <f>+IF(H443=0,"",'Ark1'!T1921)</f>
        <v/>
      </c>
      <c r="Q443" s="233" t="str">
        <f>+IF(H443=0,"",'Ark1'!U1921)</f>
        <v/>
      </c>
      <c r="R443" s="233" t="str">
        <f>+IF(H443=0,"",'Ark1'!V1921)</f>
        <v/>
      </c>
      <c r="S443" s="235" t="str">
        <f>+IF(H443=0,"",'Ark1'!W1921)</f>
        <v/>
      </c>
      <c r="T443" s="235" t="str">
        <f>+IF(H443=0,"",'Ark1'!X1921)</f>
        <v/>
      </c>
      <c r="U443" s="235" t="str">
        <f>+IF(H443=0,"",'Ark1'!Y1921)</f>
        <v/>
      </c>
      <c r="V443" s="235" t="str">
        <f>+IF(H443=0,"",'Ark1'!Z1921)</f>
        <v/>
      </c>
      <c r="W443" s="235" t="str">
        <f>+IF(H443=0,"",'Ark1'!Z1921)</f>
        <v/>
      </c>
      <c r="X443" s="234" t="str">
        <f>+IF(H443=0,"",'Ark1'!AC1921)</f>
        <v/>
      </c>
      <c r="Y443" s="235" t="str">
        <f>+IF(H443=0,"",'Ark1'!AE1921)</f>
        <v/>
      </c>
      <c r="Z443" s="235" t="str">
        <f t="shared" si="196"/>
        <v/>
      </c>
      <c r="AA443" s="233" t="str">
        <f t="shared" si="197"/>
        <v/>
      </c>
      <c r="AB443" s="292"/>
      <c r="AE443" s="29"/>
      <c r="AF443" s="27"/>
    </row>
    <row r="444" spans="1:38" ht="15" customHeight="1">
      <c r="A444" s="292"/>
      <c r="B444" s="292">
        <f>+'Ark1'!C1922</f>
        <v>2022</v>
      </c>
      <c r="C444" s="232">
        <f>+'Ark1'!L1922</f>
        <v>14</v>
      </c>
      <c r="D444" s="232" t="str">
        <f t="shared" si="202"/>
        <v>E</v>
      </c>
      <c r="E444" s="232">
        <f>+'Ark1'!D1922</f>
        <v>10</v>
      </c>
      <c r="F444" s="232" t="str">
        <f t="shared" si="203"/>
        <v>Okt</v>
      </c>
      <c r="G444" s="232">
        <f>+'Ark1'!Q1922</f>
        <v>0</v>
      </c>
      <c r="H444" s="335">
        <f>+'Ark1'!R1922</f>
        <v>0</v>
      </c>
      <c r="I444" s="234" t="str">
        <f>+IF(H444=0,"",'Ark1'!AG1922)</f>
        <v/>
      </c>
      <c r="J444" s="234" t="str">
        <f>+IF(H444=0,"",'Ark1'!AH1922)</f>
        <v/>
      </c>
      <c r="K444" s="234"/>
      <c r="L444" s="293"/>
      <c r="M444" s="234"/>
      <c r="N444" s="234"/>
      <c r="O444" s="234"/>
      <c r="P444" s="234" t="str">
        <f>+IF(H444=0,"",'Ark1'!T1922)</f>
        <v/>
      </c>
      <c r="Q444" s="233" t="str">
        <f>+IF(H444=0,"",'Ark1'!U1922)</f>
        <v/>
      </c>
      <c r="R444" s="233" t="str">
        <f>+IF(H444=0,"",'Ark1'!V1922)</f>
        <v/>
      </c>
      <c r="S444" s="235" t="str">
        <f>+IF(H444=0,"",'Ark1'!W1922)</f>
        <v/>
      </c>
      <c r="T444" s="235" t="str">
        <f>+IF(H444=0,"",'Ark1'!X1922)</f>
        <v/>
      </c>
      <c r="U444" s="235" t="str">
        <f>+IF(H444=0,"",'Ark1'!Y1922)</f>
        <v/>
      </c>
      <c r="V444" s="235" t="str">
        <f>+IF(H444=0,"",'Ark1'!Z1922)</f>
        <v/>
      </c>
      <c r="W444" s="235" t="str">
        <f>+IF(H444=0,"",'Ark1'!Z1922)</f>
        <v/>
      </c>
      <c r="X444" s="234" t="str">
        <f>+IF(H444=0,"",'Ark1'!AC1922)</f>
        <v/>
      </c>
      <c r="Y444" s="235" t="str">
        <f>+IF(H444=0,"",'Ark1'!AE1922)</f>
        <v/>
      </c>
      <c r="Z444" s="235" t="str">
        <f t="shared" si="196"/>
        <v/>
      </c>
      <c r="AA444" s="233" t="str">
        <f t="shared" si="197"/>
        <v/>
      </c>
      <c r="AB444" s="292"/>
      <c r="AE444" s="29"/>
      <c r="AF444" s="27"/>
    </row>
    <row r="445" spans="1:38" ht="15" customHeight="1">
      <c r="A445" s="292"/>
      <c r="B445" s="292">
        <f>+'Ark1'!C1923</f>
        <v>2022</v>
      </c>
      <c r="C445" s="232">
        <f>+'Ark1'!L1923</f>
        <v>14</v>
      </c>
      <c r="D445" s="232" t="str">
        <f t="shared" si="202"/>
        <v>E</v>
      </c>
      <c r="E445" s="232">
        <f>+'Ark1'!D1923</f>
        <v>11</v>
      </c>
      <c r="F445" s="232" t="str">
        <f t="shared" si="203"/>
        <v>Nov</v>
      </c>
      <c r="G445" s="232">
        <f>+'Ark1'!Q1923</f>
        <v>0</v>
      </c>
      <c r="H445" s="335">
        <f>+'Ark1'!R1923</f>
        <v>0</v>
      </c>
      <c r="I445" s="234" t="str">
        <f>+IF(H445=0,"",'Ark1'!AG1923)</f>
        <v/>
      </c>
      <c r="J445" s="234" t="str">
        <f>+IF(H445=0,"",'Ark1'!AH1923)</f>
        <v/>
      </c>
      <c r="K445" s="234"/>
      <c r="L445" s="293"/>
      <c r="M445" s="234"/>
      <c r="N445" s="234"/>
      <c r="O445" s="234"/>
      <c r="P445" s="234" t="str">
        <f>+IF(H445=0,"",'Ark1'!T1923)</f>
        <v/>
      </c>
      <c r="Q445" s="233" t="str">
        <f>+IF(H445=0,"",'Ark1'!U1923)</f>
        <v/>
      </c>
      <c r="R445" s="233" t="str">
        <f>+IF(H445=0,"",'Ark1'!V1923)</f>
        <v/>
      </c>
      <c r="S445" s="235" t="str">
        <f>+IF(H445=0,"",'Ark1'!W1923)</f>
        <v/>
      </c>
      <c r="T445" s="235" t="str">
        <f>+IF(H445=0,"",'Ark1'!X1923)</f>
        <v/>
      </c>
      <c r="U445" s="235" t="str">
        <f>+IF(H445=0,"",'Ark1'!Y1923)</f>
        <v/>
      </c>
      <c r="V445" s="235" t="str">
        <f>+IF(H445=0,"",'Ark1'!Z1923)</f>
        <v/>
      </c>
      <c r="W445" s="235" t="str">
        <f>+IF(H445=0,"",'Ark1'!Z1923)</f>
        <v/>
      </c>
      <c r="X445" s="234" t="str">
        <f>+IF(H445=0,"",'Ark1'!AC1923)</f>
        <v/>
      </c>
      <c r="Y445" s="235" t="str">
        <f>+IF(H445=0,"",'Ark1'!AE1923)</f>
        <v/>
      </c>
      <c r="Z445" s="235" t="str">
        <f t="shared" si="196"/>
        <v/>
      </c>
      <c r="AA445" s="233" t="str">
        <f t="shared" si="197"/>
        <v/>
      </c>
      <c r="AB445" s="292"/>
      <c r="AE445" s="29"/>
      <c r="AF445" s="27"/>
    </row>
    <row r="446" spans="1:38" ht="15" customHeight="1">
      <c r="A446" s="292"/>
      <c r="B446" s="292">
        <f>+'Ark1'!C1924</f>
        <v>2022</v>
      </c>
      <c r="C446" s="232">
        <f>+'Ark1'!L1924</f>
        <v>14</v>
      </c>
      <c r="D446" s="232" t="str">
        <f t="shared" si="202"/>
        <v>E</v>
      </c>
      <c r="E446" s="232">
        <f>+'Ark1'!D1924</f>
        <v>12</v>
      </c>
      <c r="F446" s="232" t="str">
        <f t="shared" si="203"/>
        <v>Des</v>
      </c>
      <c r="G446" s="232">
        <f>+'Ark1'!Q1924</f>
        <v>0</v>
      </c>
      <c r="H446" s="335">
        <f>+'Ark1'!R1924</f>
        <v>0</v>
      </c>
      <c r="I446" s="234" t="str">
        <f>+IF(H446=0,"",'Ark1'!AG1924)</f>
        <v/>
      </c>
      <c r="J446" s="234" t="str">
        <f>+IF(H446=0,"",'Ark1'!AH1924)</f>
        <v/>
      </c>
      <c r="K446" s="234"/>
      <c r="L446" s="293"/>
      <c r="M446" s="234"/>
      <c r="N446" s="234"/>
      <c r="O446" s="234"/>
      <c r="P446" s="234" t="str">
        <f>+IF(H446=0,"",'Ark1'!T1924)</f>
        <v/>
      </c>
      <c r="Q446" s="233" t="str">
        <f>+IF(H446=0,"",'Ark1'!U1924)</f>
        <v/>
      </c>
      <c r="R446" s="233" t="str">
        <f>+IF(H446=0,"",'Ark1'!V1924)</f>
        <v/>
      </c>
      <c r="S446" s="235" t="str">
        <f>+IF(H446=0,"",'Ark1'!W1924)</f>
        <v/>
      </c>
      <c r="T446" s="235" t="str">
        <f>+IF(H446=0,"",'Ark1'!X1924)</f>
        <v/>
      </c>
      <c r="U446" s="235" t="str">
        <f>+IF(H446=0,"",'Ark1'!Y1924)</f>
        <v/>
      </c>
      <c r="V446" s="235" t="str">
        <f>+IF(H446=0,"",'Ark1'!Z1924)</f>
        <v/>
      </c>
      <c r="W446" s="235" t="str">
        <f>+IF(H446=0,"",'Ark1'!Z1924)</f>
        <v/>
      </c>
      <c r="X446" s="234" t="str">
        <f>+IF(H446=0,"",'Ark1'!AC1924)</f>
        <v/>
      </c>
      <c r="Y446" s="235" t="str">
        <f>+IF(H446=0,"",'Ark1'!AE1924)</f>
        <v/>
      </c>
      <c r="Z446" s="235" t="str">
        <f t="shared" si="196"/>
        <v/>
      </c>
      <c r="AA446" s="233" t="str">
        <f t="shared" si="197"/>
        <v/>
      </c>
      <c r="AB446" s="292"/>
      <c r="AE446" s="29"/>
      <c r="AF446" s="27"/>
    </row>
    <row r="447" spans="1:38" ht="15" customHeight="1">
      <c r="A447" s="292"/>
      <c r="B447" s="292"/>
      <c r="C447" s="292"/>
      <c r="D447" s="292"/>
      <c r="E447" s="292"/>
      <c r="F447" s="292"/>
      <c r="G447" s="292"/>
      <c r="H447" s="337"/>
      <c r="I447" s="293"/>
      <c r="J447" s="293"/>
      <c r="K447" s="293"/>
      <c r="L447" s="293"/>
      <c r="M447" s="293"/>
      <c r="N447" s="293"/>
      <c r="O447" s="293"/>
      <c r="P447" s="293"/>
      <c r="Q447" s="294"/>
      <c r="R447" s="294"/>
      <c r="S447" s="295"/>
      <c r="T447" s="295"/>
      <c r="U447" s="295"/>
      <c r="V447" s="295"/>
      <c r="W447" s="295"/>
      <c r="X447" s="293"/>
      <c r="Y447" s="295"/>
      <c r="Z447" s="295"/>
      <c r="AA447" s="294"/>
      <c r="AB447" s="292"/>
      <c r="AC447" s="27"/>
      <c r="AE447" s="29"/>
      <c r="AF447" s="27"/>
      <c r="AG447" s="28"/>
      <c r="AH447" s="28"/>
      <c r="AL447" s="28"/>
    </row>
    <row r="448" spans="1:38" ht="15" customHeight="1">
      <c r="A448" s="292"/>
      <c r="B448" s="292"/>
      <c r="C448" s="350" t="s">
        <v>0</v>
      </c>
      <c r="D448" s="292"/>
      <c r="E448" s="351" t="str">
        <f>+D451</f>
        <v>E+</v>
      </c>
      <c r="F448" s="350" t="s">
        <v>581</v>
      </c>
      <c r="G448" s="292"/>
      <c r="H448" s="337"/>
      <c r="I448" s="293"/>
      <c r="J448" s="293"/>
      <c r="K448" s="293"/>
      <c r="L448" s="293"/>
      <c r="M448" s="293"/>
      <c r="N448" s="293"/>
      <c r="O448" s="293"/>
      <c r="P448" s="293"/>
      <c r="Q448" s="294"/>
      <c r="R448" s="294"/>
      <c r="S448" s="295"/>
      <c r="T448" s="295"/>
      <c r="U448" s="295"/>
      <c r="V448" s="295"/>
      <c r="W448" s="295"/>
      <c r="X448" s="293"/>
      <c r="Y448" s="295"/>
      <c r="Z448" s="295"/>
      <c r="AA448" s="294"/>
      <c r="AB448" s="292"/>
      <c r="AC448" s="27"/>
      <c r="AE448" s="29"/>
      <c r="AF448" s="27"/>
      <c r="AG448" s="28"/>
      <c r="AH448" s="28"/>
      <c r="AL448" s="28"/>
    </row>
    <row r="449" spans="1:32" ht="15" customHeight="1">
      <c r="A449" s="292"/>
      <c r="B449" s="292"/>
      <c r="C449" s="292"/>
      <c r="D449" s="292"/>
      <c r="E449" s="292"/>
      <c r="F449" s="292"/>
      <c r="G449" s="292"/>
      <c r="H449" s="337"/>
      <c r="I449" s="292"/>
      <c r="J449" s="292"/>
      <c r="K449" s="292"/>
      <c r="L449" s="293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E449" s="29"/>
      <c r="AF449" s="27"/>
    </row>
    <row r="450" spans="1:32" ht="15" customHeight="1">
      <c r="A450" s="292"/>
      <c r="B450" s="292">
        <f>+'Ark1'!C1925</f>
        <v>2022</v>
      </c>
      <c r="C450" s="232">
        <f>+'Ark1'!L1925</f>
        <v>15</v>
      </c>
      <c r="D450" s="232" t="str">
        <f t="shared" ref="D450:D461" si="204">+D224</f>
        <v>E+</v>
      </c>
      <c r="E450" s="232">
        <f>+'Ark1'!D1925</f>
        <v>1</v>
      </c>
      <c r="F450" s="232" t="str">
        <f>+F435</f>
        <v>Jan</v>
      </c>
      <c r="G450" s="232">
        <f>+'Ark1'!Q1925</f>
        <v>0</v>
      </c>
      <c r="H450" s="335">
        <f>+'Ark1'!R1925</f>
        <v>0</v>
      </c>
      <c r="I450" s="234" t="str">
        <f>+IF(H450=0,"",'Ark1'!AG1925)</f>
        <v/>
      </c>
      <c r="J450" s="234" t="str">
        <f>+IF(H450=0,"",'Ark1'!AH1925)</f>
        <v/>
      </c>
      <c r="K450" s="234"/>
      <c r="L450" s="293"/>
      <c r="M450" s="234"/>
      <c r="N450" s="234"/>
      <c r="O450" s="234"/>
      <c r="P450" s="234" t="str">
        <f>+IF(H450=0,"",'Ark1'!T1925)</f>
        <v/>
      </c>
      <c r="Q450" s="233" t="str">
        <f>+IF(H450=0,"",'Ark1'!U1925)</f>
        <v/>
      </c>
      <c r="R450" s="233" t="str">
        <f>+IF(H450=0,"",'Ark1'!V1925)</f>
        <v/>
      </c>
      <c r="S450" s="235" t="str">
        <f>+IF(H450=0,"",'Ark1'!W1925)</f>
        <v/>
      </c>
      <c r="T450" s="235" t="str">
        <f>+IF(H450=0,"",'Ark1'!X1925)</f>
        <v/>
      </c>
      <c r="U450" s="235" t="str">
        <f>+IF(H450=0,"",'Ark1'!Y1925)</f>
        <v/>
      </c>
      <c r="V450" s="235" t="str">
        <f>+IF(H450=0,"",'Ark1'!Z1925)</f>
        <v/>
      </c>
      <c r="W450" s="235" t="str">
        <f>+IF(H450=0,"",'Ark1'!Z1925)</f>
        <v/>
      </c>
      <c r="X450" s="234" t="str">
        <f>+IF(H450=0,"",'Ark1'!AC1925)</f>
        <v/>
      </c>
      <c r="Y450" s="235" t="str">
        <f>+IF(H450=0,"",'Ark1'!AE1925)</f>
        <v/>
      </c>
      <c r="Z450" s="235" t="str">
        <f t="shared" si="196"/>
        <v/>
      </c>
      <c r="AA450" s="233" t="str">
        <f t="shared" si="197"/>
        <v/>
      </c>
      <c r="AB450" s="292"/>
      <c r="AE450" s="29"/>
      <c r="AF450" s="27"/>
    </row>
    <row r="451" spans="1:32" ht="15" customHeight="1">
      <c r="A451" s="292"/>
      <c r="B451" s="292">
        <f>+'Ark1'!C1926</f>
        <v>2022</v>
      </c>
      <c r="C451" s="232">
        <f>+'Ark1'!L1926</f>
        <v>15</v>
      </c>
      <c r="D451" s="232" t="str">
        <f t="shared" si="204"/>
        <v>E+</v>
      </c>
      <c r="E451" s="232">
        <f>+'Ark1'!D1926</f>
        <v>2</v>
      </c>
      <c r="F451" s="232" t="str">
        <f t="shared" ref="F451:F461" si="205">+F436</f>
        <v>Feb</v>
      </c>
      <c r="G451" s="232">
        <f>+'Ark1'!Q1926</f>
        <v>0</v>
      </c>
      <c r="H451" s="335">
        <f>+'Ark1'!R1926</f>
        <v>0</v>
      </c>
      <c r="I451" s="234" t="str">
        <f>+IF(H451=0,"",'Ark1'!AG1926)</f>
        <v/>
      </c>
      <c r="J451" s="234" t="str">
        <f>+IF(H451=0,"",'Ark1'!AH1926)</f>
        <v/>
      </c>
      <c r="K451" s="234"/>
      <c r="L451" s="293"/>
      <c r="M451" s="234"/>
      <c r="N451" s="234"/>
      <c r="O451" s="234"/>
      <c r="P451" s="234" t="str">
        <f>+IF(H451=0,"",'Ark1'!T1926)</f>
        <v/>
      </c>
      <c r="Q451" s="233" t="str">
        <f>+IF(H451=0,"",'Ark1'!U1926)</f>
        <v/>
      </c>
      <c r="R451" s="233" t="str">
        <f>+IF(H451=0,"",'Ark1'!V1926)</f>
        <v/>
      </c>
      <c r="S451" s="235" t="str">
        <f>+IF(H451=0,"",'Ark1'!W1926)</f>
        <v/>
      </c>
      <c r="T451" s="235" t="str">
        <f>+IF(H451=0,"",'Ark1'!X1926)</f>
        <v/>
      </c>
      <c r="U451" s="235" t="str">
        <f>+IF(H451=0,"",'Ark1'!Y1926)</f>
        <v/>
      </c>
      <c r="V451" s="235" t="str">
        <f>+IF(H451=0,"",'Ark1'!Z1926)</f>
        <v/>
      </c>
      <c r="W451" s="235" t="str">
        <f>+IF(H451=0,"",'Ark1'!Z1926)</f>
        <v/>
      </c>
      <c r="X451" s="234" t="str">
        <f>+IF(H451=0,"",'Ark1'!AC1926)</f>
        <v/>
      </c>
      <c r="Y451" s="235" t="str">
        <f>+IF(H451=0,"",'Ark1'!AE1926)</f>
        <v/>
      </c>
      <c r="Z451" s="235" t="str">
        <f t="shared" si="196"/>
        <v/>
      </c>
      <c r="AA451" s="233" t="str">
        <f t="shared" si="197"/>
        <v/>
      </c>
      <c r="AB451" s="292"/>
      <c r="AE451" s="29"/>
      <c r="AF451" s="27"/>
    </row>
    <row r="452" spans="1:32" ht="15" customHeight="1">
      <c r="A452" s="292"/>
      <c r="B452" s="292">
        <f>+'Ark1'!C1927</f>
        <v>2022</v>
      </c>
      <c r="C452" s="232">
        <f>+'Ark1'!L1927</f>
        <v>15</v>
      </c>
      <c r="D452" s="232" t="str">
        <f t="shared" si="204"/>
        <v>E+</v>
      </c>
      <c r="E452" s="232">
        <f>+'Ark1'!D1927</f>
        <v>3</v>
      </c>
      <c r="F452" s="232" t="str">
        <f t="shared" si="205"/>
        <v>Mar</v>
      </c>
      <c r="G452" s="232">
        <f>+'Ark1'!Q1927</f>
        <v>0</v>
      </c>
      <c r="H452" s="335">
        <f>+'Ark1'!R1927</f>
        <v>0</v>
      </c>
      <c r="I452" s="234" t="str">
        <f>+IF(H452=0,"",'Ark1'!AG1927)</f>
        <v/>
      </c>
      <c r="J452" s="234" t="str">
        <f>+IF(H452=0,"",'Ark1'!AH1927)</f>
        <v/>
      </c>
      <c r="K452" s="234"/>
      <c r="L452" s="293"/>
      <c r="M452" s="234"/>
      <c r="N452" s="234"/>
      <c r="O452" s="234"/>
      <c r="P452" s="234" t="str">
        <f>+IF(H452=0,"",'Ark1'!T1927)</f>
        <v/>
      </c>
      <c r="Q452" s="233" t="str">
        <f>+IF(H452=0,"",'Ark1'!U1927)</f>
        <v/>
      </c>
      <c r="R452" s="233" t="str">
        <f>+IF(H452=0,"",'Ark1'!V1927)</f>
        <v/>
      </c>
      <c r="S452" s="235" t="str">
        <f>+IF(H452=0,"",'Ark1'!W1927)</f>
        <v/>
      </c>
      <c r="T452" s="235" t="str">
        <f>+IF(H452=0,"",'Ark1'!X1927)</f>
        <v/>
      </c>
      <c r="U452" s="235" t="str">
        <f>+IF(H452=0,"",'Ark1'!Y1927)</f>
        <v/>
      </c>
      <c r="V452" s="235" t="str">
        <f>+IF(H452=0,"",'Ark1'!Z1927)</f>
        <v/>
      </c>
      <c r="W452" s="235" t="str">
        <f>+IF(H452=0,"",'Ark1'!Z1927)</f>
        <v/>
      </c>
      <c r="X452" s="234" t="str">
        <f>+IF(H452=0,"",'Ark1'!AC1927)</f>
        <v/>
      </c>
      <c r="Y452" s="235" t="str">
        <f>+IF(H452=0,"",'Ark1'!AE1927)</f>
        <v/>
      </c>
      <c r="Z452" s="235" t="str">
        <f t="shared" si="196"/>
        <v/>
      </c>
      <c r="AA452" s="233" t="str">
        <f t="shared" si="197"/>
        <v/>
      </c>
      <c r="AB452" s="292"/>
      <c r="AE452" s="29"/>
      <c r="AF452" s="27"/>
    </row>
    <row r="453" spans="1:32" ht="15" customHeight="1">
      <c r="A453" s="292"/>
      <c r="B453" s="292">
        <f>+'Ark1'!C1928</f>
        <v>2022</v>
      </c>
      <c r="C453" s="232">
        <f>+'Ark1'!L1928</f>
        <v>15</v>
      </c>
      <c r="D453" s="232" t="str">
        <f t="shared" si="204"/>
        <v>E+</v>
      </c>
      <c r="E453" s="232">
        <f>+'Ark1'!D1928</f>
        <v>4</v>
      </c>
      <c r="F453" s="232" t="str">
        <f t="shared" si="205"/>
        <v>Apr</v>
      </c>
      <c r="G453" s="232">
        <f>+'Ark1'!Q1928</f>
        <v>0</v>
      </c>
      <c r="H453" s="335">
        <f>+'Ark1'!R1928</f>
        <v>0</v>
      </c>
      <c r="I453" s="234" t="str">
        <f>+IF(H453=0,"",'Ark1'!AG1928)</f>
        <v/>
      </c>
      <c r="J453" s="234" t="str">
        <f>+IF(H453=0,"",'Ark1'!AH1928)</f>
        <v/>
      </c>
      <c r="K453" s="234"/>
      <c r="L453" s="293"/>
      <c r="M453" s="234"/>
      <c r="N453" s="234"/>
      <c r="O453" s="234"/>
      <c r="P453" s="234" t="str">
        <f>+IF(H453=0,"",'Ark1'!T1928)</f>
        <v/>
      </c>
      <c r="Q453" s="233" t="str">
        <f>+IF(H453=0,"",'Ark1'!U1928)</f>
        <v/>
      </c>
      <c r="R453" s="233" t="str">
        <f>+IF(H453=0,"",'Ark1'!V1928)</f>
        <v/>
      </c>
      <c r="S453" s="235" t="str">
        <f>+IF(H453=0,"",'Ark1'!W1928)</f>
        <v/>
      </c>
      <c r="T453" s="235" t="str">
        <f>+IF(H453=0,"",'Ark1'!X1928)</f>
        <v/>
      </c>
      <c r="U453" s="235" t="str">
        <f>+IF(H453=0,"",'Ark1'!Y1928)</f>
        <v/>
      </c>
      <c r="V453" s="235" t="str">
        <f>+IF(H453=0,"",'Ark1'!Z1928)</f>
        <v/>
      </c>
      <c r="W453" s="235" t="str">
        <f>+IF(H453=0,"",'Ark1'!Z1928)</f>
        <v/>
      </c>
      <c r="X453" s="234" t="str">
        <f>+IF(H453=0,"",'Ark1'!AC1928)</f>
        <v/>
      </c>
      <c r="Y453" s="235" t="str">
        <f>+IF(H453=0,"",'Ark1'!AE1928)</f>
        <v/>
      </c>
      <c r="Z453" s="235" t="str">
        <f t="shared" si="196"/>
        <v/>
      </c>
      <c r="AA453" s="233" t="str">
        <f t="shared" si="197"/>
        <v/>
      </c>
      <c r="AB453" s="292"/>
      <c r="AE453" s="29"/>
      <c r="AF453" s="27"/>
    </row>
    <row r="454" spans="1:32" ht="15" customHeight="1">
      <c r="A454" s="292"/>
      <c r="B454" s="292">
        <f>+'Ark1'!C1929</f>
        <v>2022</v>
      </c>
      <c r="C454" s="232">
        <f>+'Ark1'!L1929</f>
        <v>15</v>
      </c>
      <c r="D454" s="232" t="str">
        <f t="shared" si="204"/>
        <v>E+</v>
      </c>
      <c r="E454" s="232">
        <f>+'Ark1'!D1929</f>
        <v>5</v>
      </c>
      <c r="F454" s="232" t="str">
        <f t="shared" si="205"/>
        <v>Mai</v>
      </c>
      <c r="G454" s="232">
        <f>+'Ark1'!Q1929</f>
        <v>0</v>
      </c>
      <c r="H454" s="335">
        <f>+'Ark1'!R1929</f>
        <v>0</v>
      </c>
      <c r="I454" s="234" t="str">
        <f>+IF(H454=0,"",'Ark1'!AG1929)</f>
        <v/>
      </c>
      <c r="J454" s="234" t="str">
        <f>+IF(H454=0,"",'Ark1'!AH1929)</f>
        <v/>
      </c>
      <c r="K454" s="234"/>
      <c r="L454" s="293"/>
      <c r="M454" s="234"/>
      <c r="N454" s="234"/>
      <c r="O454" s="234"/>
      <c r="P454" s="234" t="str">
        <f>+IF(H454=0,"",'Ark1'!T1929)</f>
        <v/>
      </c>
      <c r="Q454" s="233" t="str">
        <f>+IF(H454=0,"",'Ark1'!U1929)</f>
        <v/>
      </c>
      <c r="R454" s="233" t="str">
        <f>+IF(H454=0,"",'Ark1'!V1929)</f>
        <v/>
      </c>
      <c r="S454" s="235" t="str">
        <f>+IF(H454=0,"",'Ark1'!W1929)</f>
        <v/>
      </c>
      <c r="T454" s="235" t="str">
        <f>+IF(H454=0,"",'Ark1'!X1929)</f>
        <v/>
      </c>
      <c r="U454" s="235" t="str">
        <f>+IF(H454=0,"",'Ark1'!Y1929)</f>
        <v/>
      </c>
      <c r="V454" s="235" t="str">
        <f>+IF(H454=0,"",'Ark1'!Z1929)</f>
        <v/>
      </c>
      <c r="W454" s="235" t="str">
        <f>+IF(H454=0,"",'Ark1'!Z1929)</f>
        <v/>
      </c>
      <c r="X454" s="234" t="str">
        <f>+IF(H454=0,"",'Ark1'!AC1929)</f>
        <v/>
      </c>
      <c r="Y454" s="235" t="str">
        <f>+IF(H454=0,"",'Ark1'!AE1929)</f>
        <v/>
      </c>
      <c r="Z454" s="235" t="str">
        <f t="shared" si="196"/>
        <v/>
      </c>
      <c r="AA454" s="233" t="str">
        <f t="shared" si="197"/>
        <v/>
      </c>
      <c r="AB454" s="292"/>
      <c r="AE454" s="29"/>
      <c r="AF454" s="27"/>
    </row>
    <row r="455" spans="1:32" ht="15" customHeight="1">
      <c r="A455" s="292"/>
      <c r="B455" s="292">
        <f>+'Ark1'!C1930</f>
        <v>2022</v>
      </c>
      <c r="C455" s="232">
        <f>+'Ark1'!L1930</f>
        <v>15</v>
      </c>
      <c r="D455" s="232" t="str">
        <f t="shared" si="204"/>
        <v>E+</v>
      </c>
      <c r="E455" s="232">
        <f>+'Ark1'!D1930</f>
        <v>6</v>
      </c>
      <c r="F455" s="232" t="str">
        <f t="shared" si="205"/>
        <v>Jun</v>
      </c>
      <c r="G455" s="232">
        <f>+'Ark1'!Q1930</f>
        <v>0</v>
      </c>
      <c r="H455" s="335">
        <f>+'Ark1'!R1930</f>
        <v>0</v>
      </c>
      <c r="I455" s="234" t="str">
        <f>+IF(H455=0,"",'Ark1'!AG1930)</f>
        <v/>
      </c>
      <c r="J455" s="234" t="str">
        <f>+IF(H455=0,"",'Ark1'!AH1930)</f>
        <v/>
      </c>
      <c r="K455" s="234"/>
      <c r="L455" s="293"/>
      <c r="M455" s="234"/>
      <c r="N455" s="234"/>
      <c r="O455" s="234"/>
      <c r="P455" s="234" t="str">
        <f>+IF(H455=0,"",'Ark1'!T1930)</f>
        <v/>
      </c>
      <c r="Q455" s="233" t="str">
        <f>+IF(H455=0,"",'Ark1'!U1930)</f>
        <v/>
      </c>
      <c r="R455" s="233" t="str">
        <f>+IF(H455=0,"",'Ark1'!V1930)</f>
        <v/>
      </c>
      <c r="S455" s="235" t="str">
        <f>+IF(H455=0,"",'Ark1'!W1930)</f>
        <v/>
      </c>
      <c r="T455" s="235" t="str">
        <f>+IF(H455=0,"",'Ark1'!X1930)</f>
        <v/>
      </c>
      <c r="U455" s="235" t="str">
        <f>+IF(H455=0,"",'Ark1'!Y1930)</f>
        <v/>
      </c>
      <c r="V455" s="235" t="str">
        <f>+IF(H455=0,"",'Ark1'!Z1930)</f>
        <v/>
      </c>
      <c r="W455" s="235" t="str">
        <f>+IF(H455=0,"",'Ark1'!Z1930)</f>
        <v/>
      </c>
      <c r="X455" s="234" t="str">
        <f>+IF(H455=0,"",'Ark1'!AC1930)</f>
        <v/>
      </c>
      <c r="Y455" s="235" t="str">
        <f>+IF(H455=0,"",'Ark1'!AE1930)</f>
        <v/>
      </c>
      <c r="Z455" s="235" t="str">
        <f t="shared" si="196"/>
        <v/>
      </c>
      <c r="AA455" s="233" t="str">
        <f t="shared" si="197"/>
        <v/>
      </c>
      <c r="AB455" s="292"/>
      <c r="AE455" s="29"/>
      <c r="AF455" s="27"/>
    </row>
    <row r="456" spans="1:32" ht="15" customHeight="1">
      <c r="A456" s="292"/>
      <c r="B456" s="292">
        <f>+'Ark1'!C1931</f>
        <v>2022</v>
      </c>
      <c r="C456" s="232">
        <f>+'Ark1'!L1931</f>
        <v>15</v>
      </c>
      <c r="D456" s="232" t="str">
        <f t="shared" si="204"/>
        <v>E+</v>
      </c>
      <c r="E456" s="232">
        <f>+'Ark1'!D1931</f>
        <v>7</v>
      </c>
      <c r="F456" s="232" t="str">
        <f t="shared" si="205"/>
        <v>Jul</v>
      </c>
      <c r="G456" s="232">
        <f>+'Ark1'!Q1931</f>
        <v>0</v>
      </c>
      <c r="H456" s="335">
        <f>+'Ark1'!R1931</f>
        <v>0</v>
      </c>
      <c r="I456" s="234" t="str">
        <f>+IF(H456=0,"",'Ark1'!AG1931)</f>
        <v/>
      </c>
      <c r="J456" s="234" t="str">
        <f>+IF(H456=0,"",'Ark1'!AH1931)</f>
        <v/>
      </c>
      <c r="K456" s="234"/>
      <c r="L456" s="293"/>
      <c r="M456" s="234"/>
      <c r="N456" s="234"/>
      <c r="O456" s="234"/>
      <c r="P456" s="234" t="str">
        <f>+IF(H456=0,"",'Ark1'!T1931)</f>
        <v/>
      </c>
      <c r="Q456" s="233" t="str">
        <f>+IF(H456=0,"",'Ark1'!U1931)</f>
        <v/>
      </c>
      <c r="R456" s="233" t="str">
        <f>+IF(H456=0,"",'Ark1'!V1931)</f>
        <v/>
      </c>
      <c r="S456" s="235" t="str">
        <f>+IF(H456=0,"",'Ark1'!W1931)</f>
        <v/>
      </c>
      <c r="T456" s="235" t="str">
        <f>+IF(H456=0,"",'Ark1'!X1931)</f>
        <v/>
      </c>
      <c r="U456" s="235" t="str">
        <f>+IF(H456=0,"",'Ark1'!Y1931)</f>
        <v/>
      </c>
      <c r="V456" s="235" t="str">
        <f>+IF(H456=0,"",'Ark1'!Z1931)</f>
        <v/>
      </c>
      <c r="W456" s="235" t="str">
        <f>+IF(H456=0,"",'Ark1'!Z1931)</f>
        <v/>
      </c>
      <c r="X456" s="234" t="str">
        <f>+IF(H456=0,"",'Ark1'!AC1931)</f>
        <v/>
      </c>
      <c r="Y456" s="235" t="str">
        <f>+IF(H456=0,"",'Ark1'!AE1931)</f>
        <v/>
      </c>
      <c r="Z456" s="235" t="str">
        <f t="shared" si="196"/>
        <v/>
      </c>
      <c r="AA456" s="233" t="str">
        <f t="shared" si="197"/>
        <v/>
      </c>
      <c r="AB456" s="292"/>
      <c r="AE456" s="29"/>
      <c r="AF456" s="27"/>
    </row>
    <row r="457" spans="1:32" ht="15" customHeight="1">
      <c r="A457" s="292"/>
      <c r="B457" s="292">
        <f>+'Ark1'!C1932</f>
        <v>2022</v>
      </c>
      <c r="C457" s="232">
        <f>+'Ark1'!L1932</f>
        <v>15</v>
      </c>
      <c r="D457" s="232" t="str">
        <f t="shared" si="204"/>
        <v>E+</v>
      </c>
      <c r="E457" s="232">
        <f>+'Ark1'!D1932</f>
        <v>8</v>
      </c>
      <c r="F457" s="232" t="str">
        <f t="shared" si="205"/>
        <v>Aug</v>
      </c>
      <c r="G457" s="232">
        <f>+'Ark1'!Q1932</f>
        <v>0</v>
      </c>
      <c r="H457" s="335">
        <f>+'Ark1'!R1932</f>
        <v>0</v>
      </c>
      <c r="I457" s="234" t="str">
        <f>+IF(H457=0,"",'Ark1'!AG1932)</f>
        <v/>
      </c>
      <c r="J457" s="234" t="str">
        <f>+IF(H457=0,"",'Ark1'!AH1932)</f>
        <v/>
      </c>
      <c r="K457" s="234"/>
      <c r="L457" s="293"/>
      <c r="M457" s="234"/>
      <c r="N457" s="234"/>
      <c r="O457" s="234"/>
      <c r="P457" s="234" t="str">
        <f>+IF(H457=0,"",'Ark1'!T1932)</f>
        <v/>
      </c>
      <c r="Q457" s="233" t="str">
        <f>+IF(H457=0,"",'Ark1'!U1932)</f>
        <v/>
      </c>
      <c r="R457" s="233" t="str">
        <f>+IF(H457=0,"",'Ark1'!V1932)</f>
        <v/>
      </c>
      <c r="S457" s="235" t="str">
        <f>+IF(H457=0,"",'Ark1'!W1932)</f>
        <v/>
      </c>
      <c r="T457" s="235" t="str">
        <f>+IF(H457=0,"",'Ark1'!X1932)</f>
        <v/>
      </c>
      <c r="U457" s="235" t="str">
        <f>+IF(H457=0,"",'Ark1'!Y1932)</f>
        <v/>
      </c>
      <c r="V457" s="235" t="str">
        <f>+IF(H457=0,"",'Ark1'!Z1932)</f>
        <v/>
      </c>
      <c r="W457" s="235" t="str">
        <f>+IF(H457=0,"",'Ark1'!Z1932)</f>
        <v/>
      </c>
      <c r="X457" s="234" t="str">
        <f>+IF(H457=0,"",'Ark1'!AC1932)</f>
        <v/>
      </c>
      <c r="Y457" s="235" t="str">
        <f>+IF(H457=0,"",'Ark1'!AE1932)</f>
        <v/>
      </c>
      <c r="Z457" s="235" t="str">
        <f t="shared" si="196"/>
        <v/>
      </c>
      <c r="AA457" s="233" t="str">
        <f t="shared" si="197"/>
        <v/>
      </c>
      <c r="AB457" s="292"/>
      <c r="AE457" s="29"/>
      <c r="AF457" s="27"/>
    </row>
    <row r="458" spans="1:32" ht="15" customHeight="1">
      <c r="A458" s="292"/>
      <c r="B458" s="292">
        <f>+'Ark1'!C1933</f>
        <v>2022</v>
      </c>
      <c r="C458" s="232">
        <f>+'Ark1'!L1933</f>
        <v>15</v>
      </c>
      <c r="D458" s="232" t="str">
        <f t="shared" si="204"/>
        <v>E+</v>
      </c>
      <c r="E458" s="232">
        <f>+'Ark1'!D1933</f>
        <v>9</v>
      </c>
      <c r="F458" s="232" t="str">
        <f t="shared" si="205"/>
        <v>Sep</v>
      </c>
      <c r="G458" s="232">
        <f>+'Ark1'!Q1933</f>
        <v>0</v>
      </c>
      <c r="H458" s="335">
        <f>+'Ark1'!R1933</f>
        <v>0</v>
      </c>
      <c r="I458" s="234" t="str">
        <f>+IF(H458=0,"",'Ark1'!AG1933)</f>
        <v/>
      </c>
      <c r="J458" s="234" t="str">
        <f>+IF(H458=0,"",'Ark1'!AH1933)</f>
        <v/>
      </c>
      <c r="K458" s="234"/>
      <c r="L458" s="293"/>
      <c r="M458" s="234"/>
      <c r="N458" s="234"/>
      <c r="O458" s="234"/>
      <c r="P458" s="234" t="str">
        <f>+IF(H458=0,"",'Ark1'!T1933)</f>
        <v/>
      </c>
      <c r="Q458" s="233" t="str">
        <f>+IF(H458=0,"",'Ark1'!U1933)</f>
        <v/>
      </c>
      <c r="R458" s="233" t="str">
        <f>+IF(H458=0,"",'Ark1'!V1933)</f>
        <v/>
      </c>
      <c r="S458" s="235" t="str">
        <f>+IF(H458=0,"",'Ark1'!W1933)</f>
        <v/>
      </c>
      <c r="T458" s="235" t="str">
        <f>+IF(H458=0,"",'Ark1'!X1933)</f>
        <v/>
      </c>
      <c r="U458" s="235" t="str">
        <f>+IF(H458=0,"",'Ark1'!Y1933)</f>
        <v/>
      </c>
      <c r="V458" s="235" t="str">
        <f>+IF(H458=0,"",'Ark1'!Z1933)</f>
        <v/>
      </c>
      <c r="W458" s="235" t="str">
        <f>+IF(H458=0,"",'Ark1'!Z1933)</f>
        <v/>
      </c>
      <c r="X458" s="234" t="str">
        <f>+IF(H458=0,"",'Ark1'!AC1933)</f>
        <v/>
      </c>
      <c r="Y458" s="235" t="str">
        <f>+IF(H458=0,"",'Ark1'!AE1933)</f>
        <v/>
      </c>
      <c r="Z458" s="235" t="str">
        <f t="shared" si="196"/>
        <v/>
      </c>
      <c r="AA458" s="233" t="str">
        <f t="shared" si="197"/>
        <v/>
      </c>
      <c r="AB458" s="292"/>
      <c r="AE458" s="29"/>
      <c r="AF458" s="27"/>
    </row>
    <row r="459" spans="1:32" ht="15" customHeight="1">
      <c r="A459" s="292"/>
      <c r="B459" s="292">
        <f>+'Ark1'!C1934</f>
        <v>2022</v>
      </c>
      <c r="C459" s="232">
        <f>+'Ark1'!L1934</f>
        <v>15</v>
      </c>
      <c r="D459" s="232" t="str">
        <f t="shared" si="204"/>
        <v>E+</v>
      </c>
      <c r="E459" s="232">
        <f>+'Ark1'!D1934</f>
        <v>10</v>
      </c>
      <c r="F459" s="232" t="str">
        <f t="shared" si="205"/>
        <v>Okt</v>
      </c>
      <c r="G459" s="232">
        <f>+'Ark1'!Q1934</f>
        <v>0</v>
      </c>
      <c r="H459" s="335">
        <f>+'Ark1'!R1934</f>
        <v>0</v>
      </c>
      <c r="I459" s="234" t="str">
        <f>+IF(H459=0,"",'Ark1'!AG1934)</f>
        <v/>
      </c>
      <c r="J459" s="234" t="str">
        <f>+IF(H459=0,"",'Ark1'!AH1934)</f>
        <v/>
      </c>
      <c r="K459" s="234"/>
      <c r="L459" s="293"/>
      <c r="M459" s="234"/>
      <c r="N459" s="234"/>
      <c r="O459" s="234"/>
      <c r="P459" s="234" t="str">
        <f>+IF(H459=0,"",'Ark1'!T1934)</f>
        <v/>
      </c>
      <c r="Q459" s="233" t="str">
        <f>+IF(H459=0,"",'Ark1'!U1934)</f>
        <v/>
      </c>
      <c r="R459" s="233" t="str">
        <f>+IF(H459=0,"",'Ark1'!V1934)</f>
        <v/>
      </c>
      <c r="S459" s="235" t="str">
        <f>+IF(H459=0,"",'Ark1'!W1934)</f>
        <v/>
      </c>
      <c r="T459" s="235" t="str">
        <f>+IF(H459=0,"",'Ark1'!X1934)</f>
        <v/>
      </c>
      <c r="U459" s="235" t="str">
        <f>+IF(H459=0,"",'Ark1'!Y1934)</f>
        <v/>
      </c>
      <c r="V459" s="235" t="str">
        <f>+IF(H459=0,"",'Ark1'!Z1934)</f>
        <v/>
      </c>
      <c r="W459" s="235" t="str">
        <f>+IF(H459=0,"",'Ark1'!Z1934)</f>
        <v/>
      </c>
      <c r="X459" s="234" t="str">
        <f>+IF(H459=0,"",'Ark1'!AC1934)</f>
        <v/>
      </c>
      <c r="Y459" s="235" t="str">
        <f>+IF(H459=0,"",'Ark1'!AE1934)</f>
        <v/>
      </c>
      <c r="Z459" s="235" t="str">
        <f t="shared" si="196"/>
        <v/>
      </c>
      <c r="AA459" s="233" t="str">
        <f t="shared" si="197"/>
        <v/>
      </c>
      <c r="AB459" s="292"/>
      <c r="AE459" s="29"/>
      <c r="AF459" s="27"/>
    </row>
    <row r="460" spans="1:32" ht="15" customHeight="1">
      <c r="A460" s="292"/>
      <c r="B460" s="292">
        <f>+'Ark1'!C1935</f>
        <v>2022</v>
      </c>
      <c r="C460" s="232">
        <f>+'Ark1'!L1935</f>
        <v>15</v>
      </c>
      <c r="D460" s="232" t="str">
        <f t="shared" si="204"/>
        <v>E+</v>
      </c>
      <c r="E460" s="232">
        <f>+'Ark1'!D1935</f>
        <v>11</v>
      </c>
      <c r="F460" s="232" t="str">
        <f t="shared" si="205"/>
        <v>Nov</v>
      </c>
      <c r="G460" s="232">
        <f>+'Ark1'!Q1935</f>
        <v>0</v>
      </c>
      <c r="H460" s="335">
        <f>+'Ark1'!R1935</f>
        <v>0</v>
      </c>
      <c r="I460" s="234" t="str">
        <f>+IF(H460=0,"",'Ark1'!AG1935)</f>
        <v/>
      </c>
      <c r="J460" s="234" t="str">
        <f>+IF(H460=0,"",'Ark1'!AH1935)</f>
        <v/>
      </c>
      <c r="K460" s="234"/>
      <c r="L460" s="293"/>
      <c r="M460" s="234"/>
      <c r="N460" s="234"/>
      <c r="O460" s="234"/>
      <c r="P460" s="234" t="str">
        <f>+IF(H460=0,"",'Ark1'!T1935)</f>
        <v/>
      </c>
      <c r="Q460" s="233" t="str">
        <f>+IF(H460=0,"",'Ark1'!U1935)</f>
        <v/>
      </c>
      <c r="R460" s="233" t="str">
        <f>+IF(H460=0,"",'Ark1'!V1935)</f>
        <v/>
      </c>
      <c r="S460" s="235" t="str">
        <f>+IF(H460=0,"",'Ark1'!W1935)</f>
        <v/>
      </c>
      <c r="T460" s="235" t="str">
        <f>+IF(H460=0,"",'Ark1'!X1935)</f>
        <v/>
      </c>
      <c r="U460" s="235" t="str">
        <f>+IF(H460=0,"",'Ark1'!Y1935)</f>
        <v/>
      </c>
      <c r="V460" s="235" t="str">
        <f>+IF(H460=0,"",'Ark1'!Z1935)</f>
        <v/>
      </c>
      <c r="W460" s="235" t="str">
        <f>+IF(H460=0,"",'Ark1'!Z1935)</f>
        <v/>
      </c>
      <c r="X460" s="234" t="str">
        <f>+IF(H460=0,"",'Ark1'!AC1935)</f>
        <v/>
      </c>
      <c r="Y460" s="235" t="str">
        <f>+IF(H460=0,"",'Ark1'!AE1935)</f>
        <v/>
      </c>
      <c r="Z460" s="235" t="str">
        <f t="shared" si="196"/>
        <v/>
      </c>
      <c r="AA460" s="233" t="str">
        <f t="shared" si="197"/>
        <v/>
      </c>
      <c r="AB460" s="292"/>
      <c r="AE460" s="29"/>
      <c r="AF460" s="27"/>
    </row>
    <row r="461" spans="1:32" ht="15" customHeight="1">
      <c r="A461" s="292"/>
      <c r="B461" s="292">
        <f>+'Ark1'!C1936</f>
        <v>2022</v>
      </c>
      <c r="C461" s="232">
        <f>+'Ark1'!L1936</f>
        <v>15</v>
      </c>
      <c r="D461" s="232" t="str">
        <f t="shared" si="204"/>
        <v>E+</v>
      </c>
      <c r="E461" s="232">
        <f>+'Ark1'!D1936</f>
        <v>12</v>
      </c>
      <c r="F461" s="232" t="str">
        <f t="shared" si="205"/>
        <v>Des</v>
      </c>
      <c r="G461" s="232">
        <f>+'Ark1'!Q1936</f>
        <v>0</v>
      </c>
      <c r="H461" s="335">
        <f>+'Ark1'!R1936</f>
        <v>0</v>
      </c>
      <c r="I461" s="234" t="str">
        <f>+IF(H461=0,"",'Ark1'!AG1936)</f>
        <v/>
      </c>
      <c r="J461" s="234" t="str">
        <f>+IF(H461=0,"",'Ark1'!AH1936)</f>
        <v/>
      </c>
      <c r="K461" s="234"/>
      <c r="L461" s="293"/>
      <c r="M461" s="234"/>
      <c r="N461" s="234"/>
      <c r="O461" s="234"/>
      <c r="P461" s="234" t="str">
        <f>+IF(H461=0,"",'Ark1'!T1936)</f>
        <v/>
      </c>
      <c r="Q461" s="233" t="str">
        <f>+IF(H461=0,"",'Ark1'!U1936)</f>
        <v/>
      </c>
      <c r="R461" s="233" t="str">
        <f>+IF(H461=0,"",'Ark1'!V1936)</f>
        <v/>
      </c>
      <c r="S461" s="235" t="str">
        <f>+IF(H461=0,"",'Ark1'!W1936)</f>
        <v/>
      </c>
      <c r="T461" s="235" t="str">
        <f>+IF(H461=0,"",'Ark1'!X1936)</f>
        <v/>
      </c>
      <c r="U461" s="235" t="str">
        <f>+IF(H461=0,"",'Ark1'!Y1936)</f>
        <v/>
      </c>
      <c r="V461" s="235" t="str">
        <f>+IF(H461=0,"",'Ark1'!Z1936)</f>
        <v/>
      </c>
      <c r="W461" s="235" t="str">
        <f>+IF(H461=0,"",'Ark1'!Z1936)</f>
        <v/>
      </c>
      <c r="X461" s="234" t="str">
        <f>+IF(H461=0,"",'Ark1'!AC1936)</f>
        <v/>
      </c>
      <c r="Y461" s="235" t="str">
        <f>+IF(H461=0,"",'Ark1'!AE1936)</f>
        <v/>
      </c>
      <c r="Z461" s="235" t="str">
        <f t="shared" si="196"/>
        <v/>
      </c>
      <c r="AA461" s="233" t="str">
        <f t="shared" si="197"/>
        <v/>
      </c>
      <c r="AB461" s="292"/>
      <c r="AE461" s="29"/>
      <c r="AF461" s="27"/>
    </row>
    <row r="462" spans="1:32">
      <c r="A462" s="292"/>
      <c r="B462" s="292"/>
      <c r="C462" s="292"/>
      <c r="D462" s="292"/>
      <c r="E462" s="292"/>
      <c r="F462" s="292"/>
      <c r="G462" s="292"/>
      <c r="H462" s="337"/>
      <c r="I462" s="292"/>
      <c r="J462" s="292"/>
      <c r="K462" s="292"/>
      <c r="L462" s="293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E462" s="29"/>
      <c r="AF462" s="27"/>
    </row>
    <row r="463" spans="1:32">
      <c r="A463" s="292"/>
      <c r="B463" s="292"/>
      <c r="C463" s="292"/>
      <c r="D463" s="292"/>
      <c r="E463" s="292"/>
      <c r="F463" s="292"/>
      <c r="G463" s="292"/>
      <c r="H463" s="337"/>
      <c r="I463" s="292"/>
      <c r="J463" s="292"/>
      <c r="K463" s="292"/>
      <c r="L463" s="293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E463" s="29"/>
      <c r="AF463" s="27"/>
    </row>
    <row r="464" spans="1:32">
      <c r="H464" s="338"/>
      <c r="I464" s="241"/>
      <c r="J464" s="241"/>
      <c r="K464" s="241"/>
      <c r="L464" s="241"/>
      <c r="M464" s="241"/>
      <c r="N464" s="241"/>
      <c r="O464" s="241"/>
      <c r="P464" s="237"/>
      <c r="Q464" s="237"/>
      <c r="AE464" s="29"/>
      <c r="AF464" s="27"/>
    </row>
    <row r="465" spans="1:32">
      <c r="H465" s="338"/>
      <c r="I465" s="241"/>
      <c r="J465" s="241"/>
      <c r="K465" s="241"/>
      <c r="L465" s="241"/>
      <c r="M465" s="241"/>
      <c r="N465" s="241"/>
      <c r="O465" s="241"/>
      <c r="P465" s="237"/>
      <c r="Q465" s="237"/>
      <c r="AE465" s="29"/>
      <c r="AF465" s="27"/>
    </row>
    <row r="466" spans="1:32">
      <c r="A466" s="31"/>
      <c r="B466" s="31"/>
      <c r="C466" s="31"/>
      <c r="D466" s="31"/>
      <c r="E466" s="31"/>
      <c r="F466" s="31"/>
      <c r="G466" s="31"/>
      <c r="H466" s="339"/>
      <c r="I466" s="158"/>
      <c r="J466" s="158"/>
      <c r="K466" s="158"/>
      <c r="L466" s="158"/>
      <c r="M466" s="158"/>
      <c r="N466" s="158"/>
      <c r="O466" s="158"/>
      <c r="P466" s="31"/>
      <c r="Q466" s="31"/>
      <c r="AE466" s="29"/>
      <c r="AF466" s="27"/>
    </row>
    <row r="467" spans="1:32">
      <c r="A467" s="35"/>
      <c r="B467" s="35"/>
      <c r="C467" s="35"/>
      <c r="D467" s="35"/>
      <c r="E467" s="35"/>
      <c r="F467" s="35"/>
      <c r="G467" s="35"/>
      <c r="H467" s="340"/>
      <c r="I467" s="159"/>
      <c r="J467" s="159"/>
      <c r="K467" s="159"/>
      <c r="L467" s="159"/>
      <c r="M467" s="159"/>
      <c r="N467" s="159"/>
      <c r="O467" s="159"/>
      <c r="P467" s="35"/>
      <c r="Q467" s="35"/>
      <c r="AE467" s="29"/>
      <c r="AF467" s="27"/>
    </row>
    <row r="468" spans="1:32">
      <c r="A468" s="35"/>
      <c r="B468" s="35"/>
      <c r="C468" s="35"/>
      <c r="D468" s="35"/>
      <c r="E468" s="35"/>
      <c r="F468" s="35"/>
      <c r="G468" s="35"/>
      <c r="H468" s="340"/>
      <c r="I468" s="159"/>
      <c r="J468" s="159"/>
      <c r="K468" s="159"/>
      <c r="L468" s="159"/>
      <c r="M468" s="159"/>
      <c r="N468" s="159"/>
      <c r="O468" s="159"/>
      <c r="P468" s="35"/>
      <c r="Q468" s="35"/>
      <c r="AE468" s="29"/>
      <c r="AF468" s="27"/>
    </row>
    <row r="469" spans="1:32">
      <c r="A469" s="35"/>
      <c r="B469" s="35"/>
      <c r="C469" s="35"/>
      <c r="D469" s="35"/>
      <c r="E469" s="35"/>
      <c r="F469" s="35"/>
      <c r="G469" s="35"/>
      <c r="H469" s="340"/>
      <c r="I469" s="159"/>
      <c r="J469" s="159"/>
      <c r="K469" s="159"/>
      <c r="L469" s="159"/>
      <c r="M469" s="159"/>
      <c r="N469" s="159"/>
      <c r="O469" s="159"/>
      <c r="P469" s="35"/>
      <c r="Q469" s="35"/>
      <c r="AE469" s="29"/>
      <c r="AF469" s="27"/>
    </row>
    <row r="470" spans="1:32">
      <c r="A470" s="35"/>
      <c r="B470" s="35"/>
      <c r="C470" s="35"/>
      <c r="D470" s="35"/>
      <c r="E470" s="35"/>
      <c r="F470" s="35"/>
      <c r="G470" s="35"/>
      <c r="H470" s="340"/>
      <c r="I470" s="159"/>
      <c r="J470" s="159"/>
      <c r="K470" s="159"/>
      <c r="L470" s="159"/>
      <c r="M470" s="159"/>
      <c r="N470" s="159"/>
      <c r="O470" s="159"/>
      <c r="P470" s="35"/>
      <c r="Q470" s="35"/>
      <c r="AE470" s="29"/>
      <c r="AF470" s="27"/>
    </row>
    <row r="471" spans="1:32">
      <c r="A471" s="35"/>
      <c r="B471" s="35"/>
      <c r="C471" s="35"/>
      <c r="D471" s="35"/>
      <c r="E471" s="35"/>
      <c r="F471" s="35"/>
      <c r="G471" s="35"/>
      <c r="H471" s="340"/>
      <c r="I471" s="159"/>
      <c r="J471" s="159"/>
      <c r="K471" s="159"/>
      <c r="L471" s="159"/>
      <c r="M471" s="159"/>
      <c r="N471" s="159"/>
      <c r="O471" s="159"/>
      <c r="P471" s="35"/>
      <c r="Q471" s="35"/>
      <c r="AE471" s="29"/>
      <c r="AF471" s="27"/>
    </row>
    <row r="472" spans="1:32">
      <c r="A472" s="35"/>
      <c r="B472" s="35"/>
      <c r="C472" s="35"/>
      <c r="D472" s="35"/>
      <c r="E472" s="35"/>
      <c r="F472" s="35"/>
      <c r="G472" s="35"/>
      <c r="H472" s="340"/>
      <c r="I472" s="159"/>
      <c r="J472" s="159"/>
      <c r="K472" s="159"/>
      <c r="L472" s="159"/>
      <c r="M472" s="159"/>
      <c r="N472" s="159"/>
      <c r="O472" s="159"/>
      <c r="P472" s="35"/>
      <c r="Q472" s="35"/>
      <c r="AE472" s="29"/>
      <c r="AF472" s="27"/>
    </row>
    <row r="473" spans="1:32">
      <c r="A473" s="35"/>
      <c r="B473" s="35"/>
      <c r="C473" s="35"/>
      <c r="D473" s="35"/>
      <c r="E473" s="35"/>
      <c r="F473" s="35"/>
      <c r="G473" s="35"/>
      <c r="H473" s="340"/>
      <c r="I473" s="159"/>
      <c r="J473" s="159"/>
      <c r="K473" s="159"/>
      <c r="L473" s="159"/>
      <c r="M473" s="159"/>
      <c r="N473" s="159"/>
      <c r="O473" s="159"/>
      <c r="P473" s="35"/>
      <c r="Q473" s="35"/>
      <c r="AE473" s="29"/>
      <c r="AF473" s="27"/>
    </row>
    <row r="474" spans="1:32">
      <c r="A474" s="35"/>
      <c r="B474" s="35"/>
      <c r="C474" s="35"/>
      <c r="D474" s="35"/>
      <c r="E474" s="35"/>
      <c r="F474" s="35"/>
      <c r="G474" s="35"/>
      <c r="H474" s="340"/>
      <c r="I474" s="159"/>
      <c r="J474" s="159"/>
      <c r="K474" s="159"/>
      <c r="L474" s="159"/>
      <c r="M474" s="159"/>
      <c r="N474" s="159"/>
      <c r="O474" s="159"/>
      <c r="P474" s="35"/>
      <c r="Q474" s="35"/>
      <c r="AE474" s="29"/>
      <c r="AF474" s="27"/>
    </row>
    <row r="475" spans="1:32">
      <c r="A475" s="35"/>
      <c r="B475" s="35"/>
      <c r="C475" s="35"/>
      <c r="D475" s="35"/>
      <c r="E475" s="35"/>
      <c r="F475" s="35"/>
      <c r="G475" s="35"/>
      <c r="H475" s="340"/>
      <c r="I475" s="159"/>
      <c r="J475" s="159"/>
      <c r="K475" s="159"/>
      <c r="L475" s="159"/>
      <c r="M475" s="159"/>
      <c r="N475" s="159"/>
      <c r="O475" s="159"/>
      <c r="P475" s="35"/>
      <c r="Q475" s="35"/>
      <c r="AE475" s="29"/>
      <c r="AF475" s="27"/>
    </row>
    <row r="476" spans="1:32">
      <c r="A476" s="35"/>
      <c r="B476" s="35"/>
      <c r="C476" s="35"/>
      <c r="D476" s="35"/>
      <c r="E476" s="35"/>
      <c r="F476" s="35"/>
      <c r="G476" s="35"/>
      <c r="H476" s="340"/>
      <c r="I476" s="159"/>
      <c r="J476" s="159"/>
      <c r="K476" s="159"/>
      <c r="L476" s="159"/>
      <c r="M476" s="159"/>
      <c r="N476" s="159"/>
      <c r="O476" s="159"/>
      <c r="P476" s="35"/>
      <c r="Q476" s="35"/>
      <c r="AE476" s="29"/>
      <c r="AF476" s="27"/>
    </row>
    <row r="477" spans="1:32">
      <c r="A477" s="35"/>
      <c r="B477" s="35"/>
      <c r="C477" s="35"/>
      <c r="D477" s="35"/>
      <c r="E477" s="35"/>
      <c r="F477" s="35"/>
      <c r="G477" s="35"/>
      <c r="H477" s="340"/>
      <c r="I477" s="159"/>
      <c r="J477" s="159"/>
      <c r="K477" s="159"/>
      <c r="L477" s="159"/>
      <c r="M477" s="159"/>
      <c r="N477" s="159"/>
      <c r="O477" s="159"/>
      <c r="P477" s="35"/>
      <c r="Q477" s="35"/>
      <c r="AE477" s="29"/>
      <c r="AF477" s="27"/>
    </row>
    <row r="478" spans="1:32">
      <c r="A478" s="35"/>
      <c r="B478" s="35"/>
      <c r="C478" s="35"/>
      <c r="D478" s="35"/>
      <c r="E478" s="35"/>
      <c r="F478" s="35"/>
      <c r="G478" s="35"/>
      <c r="H478" s="340"/>
      <c r="I478" s="159"/>
      <c r="J478" s="159"/>
      <c r="K478" s="159"/>
      <c r="L478" s="159"/>
      <c r="M478" s="159"/>
      <c r="N478" s="159"/>
      <c r="O478" s="159"/>
      <c r="P478" s="35"/>
      <c r="Q478" s="35"/>
      <c r="AE478" s="29"/>
      <c r="AF478" s="27"/>
    </row>
    <row r="479" spans="1:32">
      <c r="A479" s="35"/>
      <c r="B479" s="35"/>
      <c r="C479" s="35"/>
      <c r="D479" s="35"/>
      <c r="E479" s="35"/>
      <c r="F479" s="35"/>
      <c r="G479" s="35"/>
      <c r="H479" s="340"/>
      <c r="I479" s="159"/>
      <c r="J479" s="159"/>
      <c r="K479" s="159"/>
      <c r="L479" s="159"/>
      <c r="M479" s="159"/>
      <c r="N479" s="159"/>
      <c r="O479" s="159"/>
      <c r="P479" s="35"/>
      <c r="Q479" s="35"/>
      <c r="AE479" s="29"/>
      <c r="AF479" s="27"/>
    </row>
    <row r="480" spans="1:32">
      <c r="A480" s="35"/>
      <c r="B480" s="35"/>
      <c r="C480" s="35"/>
      <c r="D480" s="35"/>
      <c r="E480" s="35"/>
      <c r="F480" s="35"/>
      <c r="G480" s="35"/>
      <c r="H480" s="340"/>
      <c r="I480" s="159"/>
      <c r="J480" s="159"/>
      <c r="K480" s="159"/>
      <c r="L480" s="159"/>
      <c r="M480" s="159"/>
      <c r="N480" s="159"/>
      <c r="O480" s="159"/>
      <c r="P480" s="35"/>
      <c r="Q480" s="35"/>
    </row>
    <row r="481" spans="1:17">
      <c r="A481" s="35"/>
      <c r="B481" s="35"/>
      <c r="C481" s="35"/>
      <c r="D481" s="35"/>
      <c r="E481" s="35"/>
      <c r="F481" s="35"/>
      <c r="G481" s="35"/>
      <c r="H481" s="340"/>
      <c r="I481" s="159"/>
      <c r="J481" s="159"/>
      <c r="K481" s="159"/>
      <c r="L481" s="159"/>
      <c r="M481" s="159"/>
      <c r="N481" s="159"/>
      <c r="O481" s="159"/>
      <c r="P481" s="35"/>
      <c r="Q481" s="35"/>
    </row>
    <row r="482" spans="1:17">
      <c r="A482" s="35"/>
      <c r="B482" s="35"/>
      <c r="C482" s="35"/>
      <c r="D482" s="35"/>
      <c r="E482" s="35"/>
      <c r="F482" s="35"/>
      <c r="G482" s="35"/>
      <c r="H482" s="340"/>
      <c r="I482" s="159"/>
      <c r="J482" s="159"/>
      <c r="K482" s="159"/>
      <c r="L482" s="159"/>
      <c r="M482" s="159"/>
      <c r="N482" s="159"/>
      <c r="O482" s="159"/>
      <c r="P482" s="35"/>
      <c r="Q482" s="35"/>
    </row>
    <row r="483" spans="1:17">
      <c r="A483" s="35"/>
      <c r="B483" s="35"/>
      <c r="C483" s="35"/>
      <c r="D483" s="35"/>
      <c r="E483" s="35"/>
      <c r="F483" s="35"/>
      <c r="G483" s="35"/>
      <c r="H483" s="340"/>
      <c r="I483" s="159"/>
      <c r="J483" s="159"/>
      <c r="K483" s="159"/>
      <c r="L483" s="159"/>
      <c r="M483" s="159"/>
      <c r="N483" s="159"/>
      <c r="O483" s="159"/>
      <c r="P483" s="35"/>
      <c r="Q483" s="35"/>
    </row>
    <row r="484" spans="1:17">
      <c r="A484" s="35"/>
      <c r="B484" s="35"/>
      <c r="C484" s="35"/>
      <c r="D484" s="35"/>
      <c r="E484" s="35"/>
      <c r="F484" s="35"/>
      <c r="G484" s="35"/>
      <c r="H484" s="340"/>
      <c r="I484" s="159"/>
      <c r="J484" s="159"/>
      <c r="K484" s="159"/>
      <c r="L484" s="159"/>
      <c r="M484" s="159"/>
      <c r="N484" s="159"/>
      <c r="O484" s="159"/>
      <c r="P484" s="35"/>
      <c r="Q484" s="35"/>
    </row>
    <row r="485" spans="1:17">
      <c r="A485" s="35"/>
      <c r="B485" s="35"/>
      <c r="C485" s="35"/>
      <c r="D485" s="35"/>
      <c r="E485" s="35"/>
      <c r="F485" s="35"/>
      <c r="G485" s="35"/>
      <c r="H485" s="340"/>
      <c r="I485" s="159"/>
      <c r="J485" s="159"/>
      <c r="K485" s="159"/>
      <c r="L485" s="159"/>
      <c r="M485" s="159"/>
      <c r="N485" s="159"/>
      <c r="O485" s="159"/>
      <c r="P485" s="35"/>
      <c r="Q485" s="35"/>
    </row>
    <row r="486" spans="1:17">
      <c r="A486" s="35"/>
      <c r="B486" s="35"/>
      <c r="C486" s="35"/>
      <c r="D486" s="35"/>
      <c r="E486" s="35"/>
      <c r="F486" s="35"/>
      <c r="G486" s="35"/>
      <c r="H486" s="340"/>
      <c r="I486" s="159"/>
      <c r="J486" s="159"/>
      <c r="K486" s="159"/>
      <c r="L486" s="159"/>
      <c r="M486" s="159"/>
      <c r="N486" s="159"/>
      <c r="O486" s="159"/>
      <c r="P486" s="35"/>
      <c r="Q486" s="35"/>
    </row>
    <row r="487" spans="1:17">
      <c r="A487" s="35"/>
      <c r="B487" s="35"/>
      <c r="C487" s="35"/>
      <c r="D487" s="35"/>
      <c r="E487" s="35"/>
      <c r="F487" s="35"/>
      <c r="G487" s="35"/>
      <c r="H487" s="340"/>
      <c r="I487" s="159"/>
      <c r="J487" s="159"/>
      <c r="K487" s="159"/>
      <c r="L487" s="159"/>
      <c r="M487" s="159"/>
      <c r="N487" s="159"/>
      <c r="O487" s="159"/>
      <c r="P487" s="35"/>
      <c r="Q487" s="35"/>
    </row>
    <row r="488" spans="1:17">
      <c r="A488" s="35"/>
      <c r="B488" s="35"/>
      <c r="C488" s="35"/>
      <c r="D488" s="35"/>
      <c r="E488" s="35"/>
      <c r="F488" s="35"/>
      <c r="G488" s="35"/>
      <c r="H488" s="340"/>
      <c r="I488" s="159"/>
      <c r="J488" s="159"/>
      <c r="K488" s="159"/>
      <c r="L488" s="159"/>
      <c r="M488" s="159"/>
      <c r="N488" s="159"/>
      <c r="O488" s="159"/>
      <c r="P488" s="35"/>
      <c r="Q488" s="35"/>
    </row>
    <row r="489" spans="1:17">
      <c r="A489" s="35"/>
      <c r="B489" s="35"/>
      <c r="C489" s="35"/>
      <c r="D489" s="35"/>
      <c r="E489" s="35"/>
      <c r="F489" s="35"/>
      <c r="G489" s="35"/>
      <c r="H489" s="340"/>
      <c r="I489" s="159"/>
      <c r="J489" s="159"/>
      <c r="K489" s="159"/>
      <c r="L489" s="159"/>
      <c r="M489" s="159"/>
      <c r="N489" s="159"/>
      <c r="O489" s="159"/>
      <c r="P489" s="35"/>
      <c r="Q489" s="35"/>
    </row>
    <row r="490" spans="1:17">
      <c r="A490" s="35"/>
      <c r="B490" s="35"/>
      <c r="C490" s="35"/>
      <c r="D490" s="35"/>
      <c r="E490" s="35"/>
      <c r="F490" s="35"/>
      <c r="G490" s="35"/>
      <c r="H490" s="340"/>
      <c r="I490" s="159"/>
      <c r="J490" s="159"/>
      <c r="K490" s="159"/>
      <c r="L490" s="159"/>
      <c r="M490" s="159"/>
      <c r="N490" s="159"/>
      <c r="O490" s="159"/>
      <c r="P490" s="35"/>
      <c r="Q490" s="35"/>
    </row>
    <row r="491" spans="1:17">
      <c r="A491" s="35"/>
      <c r="B491" s="35"/>
      <c r="C491" s="35"/>
      <c r="D491" s="35"/>
      <c r="E491" s="35"/>
      <c r="F491" s="35"/>
      <c r="G491" s="35"/>
      <c r="H491" s="340"/>
      <c r="I491" s="159"/>
      <c r="J491" s="159"/>
      <c r="K491" s="159"/>
      <c r="L491" s="159"/>
      <c r="M491" s="159"/>
      <c r="N491" s="159"/>
      <c r="O491" s="159"/>
      <c r="P491" s="35"/>
      <c r="Q491" s="35"/>
    </row>
    <row r="492" spans="1:17">
      <c r="A492" s="35"/>
      <c r="B492" s="35"/>
      <c r="C492" s="35"/>
      <c r="D492" s="35"/>
      <c r="E492" s="35"/>
      <c r="F492" s="35"/>
      <c r="G492" s="35"/>
      <c r="H492" s="340"/>
      <c r="I492" s="159"/>
      <c r="J492" s="159"/>
      <c r="K492" s="159"/>
      <c r="L492" s="159"/>
      <c r="M492" s="159"/>
      <c r="N492" s="159"/>
      <c r="O492" s="159"/>
      <c r="P492" s="35"/>
      <c r="Q492" s="35"/>
    </row>
    <row r="493" spans="1:17">
      <c r="A493" s="35"/>
      <c r="B493" s="35"/>
      <c r="C493" s="35"/>
      <c r="D493" s="35"/>
      <c r="E493" s="35"/>
      <c r="F493" s="35"/>
      <c r="G493" s="35"/>
      <c r="H493" s="340"/>
      <c r="I493" s="159"/>
      <c r="J493" s="159"/>
      <c r="K493" s="159"/>
      <c r="L493" s="159"/>
      <c r="M493" s="159"/>
      <c r="N493" s="159"/>
      <c r="O493" s="159"/>
      <c r="P493" s="35"/>
      <c r="Q493" s="35"/>
    </row>
    <row r="494" spans="1:17">
      <c r="A494" s="35"/>
      <c r="B494" s="35"/>
      <c r="C494" s="35"/>
      <c r="D494" s="35"/>
      <c r="E494" s="35"/>
      <c r="F494" s="35"/>
      <c r="G494" s="35"/>
      <c r="H494" s="340"/>
      <c r="I494" s="159"/>
      <c r="J494" s="159"/>
      <c r="K494" s="159"/>
      <c r="L494" s="159"/>
      <c r="M494" s="159"/>
      <c r="N494" s="159"/>
      <c r="O494" s="159"/>
      <c r="P494" s="35"/>
      <c r="Q494" s="35"/>
    </row>
    <row r="495" spans="1:17">
      <c r="A495" s="35"/>
      <c r="B495" s="35"/>
      <c r="C495" s="35"/>
      <c r="D495" s="35"/>
      <c r="E495" s="35"/>
      <c r="F495" s="35"/>
      <c r="G495" s="35"/>
      <c r="H495" s="340"/>
      <c r="I495" s="159"/>
      <c r="J495" s="159"/>
      <c r="K495" s="159"/>
      <c r="L495" s="159"/>
      <c r="M495" s="159"/>
      <c r="N495" s="159"/>
      <c r="O495" s="159"/>
      <c r="P495" s="35"/>
      <c r="Q495" s="35"/>
    </row>
    <row r="496" spans="1:17">
      <c r="A496" s="35"/>
      <c r="B496" s="35"/>
      <c r="C496" s="35"/>
      <c r="D496" s="35"/>
      <c r="E496" s="35"/>
      <c r="F496" s="35"/>
      <c r="G496" s="35"/>
      <c r="H496" s="340"/>
      <c r="I496" s="159"/>
      <c r="J496" s="159"/>
      <c r="K496" s="159"/>
      <c r="L496" s="159"/>
      <c r="M496" s="159"/>
      <c r="N496" s="159"/>
      <c r="O496" s="159"/>
      <c r="P496" s="35"/>
      <c r="Q496" s="35"/>
    </row>
    <row r="497" spans="1:17">
      <c r="A497" s="35"/>
      <c r="B497" s="35"/>
      <c r="C497" s="35"/>
      <c r="D497" s="35"/>
      <c r="E497" s="35"/>
      <c r="F497" s="35"/>
      <c r="G497" s="35"/>
      <c r="H497" s="340"/>
      <c r="I497" s="159"/>
      <c r="J497" s="159"/>
      <c r="K497" s="159"/>
      <c r="L497" s="159"/>
      <c r="M497" s="159"/>
      <c r="N497" s="159"/>
      <c r="O497" s="159"/>
      <c r="P497" s="35"/>
      <c r="Q497" s="35"/>
    </row>
    <row r="498" spans="1:17">
      <c r="A498" s="35"/>
      <c r="B498" s="35"/>
      <c r="C498" s="35"/>
      <c r="D498" s="35"/>
      <c r="E498" s="35"/>
      <c r="F498" s="35"/>
      <c r="G498" s="35"/>
      <c r="H498" s="340"/>
      <c r="I498" s="159"/>
      <c r="J498" s="159"/>
      <c r="K498" s="159"/>
      <c r="L498" s="159"/>
      <c r="M498" s="159"/>
      <c r="N498" s="159"/>
      <c r="O498" s="159"/>
      <c r="P498" s="35"/>
      <c r="Q498" s="35"/>
    </row>
    <row r="499" spans="1:17">
      <c r="A499" s="35"/>
      <c r="B499" s="35"/>
      <c r="C499" s="35"/>
      <c r="D499" s="35"/>
      <c r="E499" s="35"/>
      <c r="F499" s="35"/>
      <c r="G499" s="35"/>
      <c r="H499" s="340"/>
      <c r="I499" s="159"/>
      <c r="J499" s="159"/>
      <c r="K499" s="159"/>
      <c r="L499" s="159"/>
      <c r="M499" s="159"/>
      <c r="N499" s="159"/>
      <c r="O499" s="159"/>
      <c r="P499" s="35"/>
      <c r="Q499" s="35"/>
    </row>
    <row r="500" spans="1:17">
      <c r="A500" s="35"/>
      <c r="B500" s="35"/>
      <c r="C500" s="35"/>
      <c r="D500" s="35"/>
      <c r="E500" s="35"/>
      <c r="F500" s="35"/>
      <c r="G500" s="35"/>
      <c r="H500" s="340"/>
      <c r="I500" s="159"/>
      <c r="J500" s="159"/>
      <c r="K500" s="159"/>
      <c r="L500" s="159"/>
      <c r="M500" s="159"/>
      <c r="N500" s="159"/>
      <c r="O500" s="159"/>
      <c r="P500" s="35"/>
      <c r="Q500" s="35"/>
    </row>
  </sheetData>
  <mergeCells count="1">
    <mergeCell ref="U5:W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9C5C0-E2DF-47C7-85EC-761F18DF824B}">
  <dimension ref="A1"/>
  <sheetViews>
    <sheetView topLeftCell="Z129" workbookViewId="0">
      <selection activeCell="Z129" sqref="Z129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T822"/>
  <sheetViews>
    <sheetView zoomScale="82" zoomScaleNormal="82" workbookViewId="0">
      <pane ySplit="9" topLeftCell="A38" activePane="bottomLeft" state="frozen"/>
      <selection pane="bottomLeft" activeCell="F23" sqref="F23"/>
    </sheetView>
  </sheetViews>
  <sheetFormatPr baseColWidth="10" defaultColWidth="11.54296875" defaultRowHeight="15"/>
  <cols>
    <col min="1" max="1" width="3.1796875" style="28" customWidth="1"/>
    <col min="2" max="2" width="6.08984375" style="28" customWidth="1"/>
    <col min="3" max="3" width="3.453125" style="28" customWidth="1"/>
    <col min="4" max="4" width="3" style="28" customWidth="1"/>
    <col min="5" max="5" width="3.54296875" style="28" customWidth="1"/>
    <col min="6" max="6" width="4" style="28" customWidth="1"/>
    <col min="7" max="7" width="10.1796875" style="28" customWidth="1"/>
    <col min="8" max="8" width="6.6328125" style="28" customWidth="1"/>
    <col min="9" max="9" width="7" style="336" customWidth="1"/>
    <col min="10" max="12" width="6.36328125" style="29" customWidth="1"/>
    <col min="13" max="13" width="1.453125" style="29" customWidth="1"/>
    <col min="14" max="14" width="6.36328125" style="29" customWidth="1"/>
    <col min="15" max="15" width="2.54296875" style="29" customWidth="1"/>
    <col min="16" max="17" width="6.36328125" style="29" customWidth="1"/>
    <col min="18" max="18" width="1.90625" style="29" customWidth="1"/>
    <col min="19" max="19" width="7.54296875" style="28" customWidth="1"/>
    <col min="20" max="20" width="6.54296875" style="28" customWidth="1"/>
    <col min="21" max="21" width="5.08984375" style="34" customWidth="1"/>
    <col min="22" max="24" width="6.54296875" style="34" customWidth="1"/>
    <col min="25" max="25" width="5.453125" style="34" customWidth="1"/>
    <col min="26" max="26" width="7" style="27" customWidth="1"/>
    <col min="27" max="27" width="5.6328125" style="34" customWidth="1"/>
    <col min="28" max="28" width="8.08984375" style="34" customWidth="1"/>
    <col min="29" max="29" width="5.90625" style="29" customWidth="1"/>
    <col min="30" max="30" width="9.453125" style="29" customWidth="1"/>
    <col min="31" max="31" width="8.90625" style="29" customWidth="1"/>
    <col min="32" max="32" width="11.54296875" style="29"/>
    <col min="33" max="33" width="9.81640625" style="34" customWidth="1"/>
    <col min="34" max="34" width="9.1796875" style="29" customWidth="1"/>
    <col min="35" max="35" width="6.81640625" style="29" customWidth="1"/>
    <col min="36" max="36" width="9.90625" style="29" customWidth="1"/>
    <col min="37" max="37" width="10" style="28" customWidth="1"/>
    <col min="38" max="38" width="13.08984375" style="28" customWidth="1"/>
    <col min="39" max="39" width="9.36328125" style="28" customWidth="1"/>
    <col min="40" max="40" width="9.81640625" style="29" customWidth="1"/>
    <col min="41" max="41" width="9.81640625" style="28" customWidth="1"/>
    <col min="42" max="42" width="11.54296875" style="28"/>
    <col min="43" max="43" width="14" style="28" customWidth="1"/>
    <col min="44" max="44" width="12.54296875" style="28" customWidth="1"/>
    <col min="45" max="45" width="10.90625" style="28" customWidth="1"/>
    <col min="46" max="16384" width="11.54296875" style="28"/>
  </cols>
  <sheetData>
    <row r="1" spans="1:72" ht="15.6">
      <c r="A1" s="213"/>
      <c r="B1" s="213"/>
      <c r="C1" s="213"/>
      <c r="D1" s="213"/>
      <c r="E1" s="213"/>
      <c r="F1" s="213"/>
      <c r="G1" s="213"/>
      <c r="H1" s="213"/>
      <c r="I1" s="329"/>
      <c r="J1" s="214"/>
      <c r="K1" s="214"/>
      <c r="L1" s="214"/>
      <c r="M1" s="214"/>
      <c r="N1" s="214"/>
      <c r="O1" s="214"/>
      <c r="P1" s="214"/>
      <c r="Q1" s="214"/>
      <c r="R1" s="214"/>
      <c r="S1" s="213"/>
      <c r="T1" s="213"/>
      <c r="U1" s="215"/>
      <c r="V1" s="215"/>
      <c r="W1" s="215"/>
      <c r="X1" s="215"/>
      <c r="Y1" s="215"/>
      <c r="Z1" s="213"/>
      <c r="AA1" s="215"/>
      <c r="AB1" s="215"/>
      <c r="AC1" s="214"/>
      <c r="AD1" s="213"/>
      <c r="AE1" s="216"/>
      <c r="AG1" s="29"/>
      <c r="AH1" s="27"/>
      <c r="AI1" s="217"/>
      <c r="AJ1" s="28"/>
      <c r="AN1" s="28"/>
    </row>
    <row r="2" spans="1:72" s="222" customFormat="1" ht="31.8">
      <c r="A2" s="218"/>
      <c r="B2" s="218"/>
      <c r="C2" s="218"/>
      <c r="D2" s="219" t="s">
        <v>567</v>
      </c>
      <c r="E2" s="219"/>
      <c r="F2" s="218"/>
      <c r="G2" s="218"/>
      <c r="H2" s="218"/>
      <c r="I2" s="330"/>
      <c r="J2" s="220"/>
      <c r="K2" s="220"/>
      <c r="L2" s="220"/>
      <c r="M2" s="220"/>
      <c r="N2" s="220"/>
      <c r="O2" s="220"/>
      <c r="P2" s="220"/>
      <c r="Q2" s="220"/>
      <c r="R2" s="220"/>
      <c r="S2" s="218"/>
      <c r="T2" s="218"/>
      <c r="U2" s="221"/>
      <c r="V2" s="221"/>
      <c r="W2" s="221"/>
      <c r="X2" s="221"/>
      <c r="Y2" s="221"/>
      <c r="Z2" s="218"/>
      <c r="AA2" s="221"/>
      <c r="AB2" s="221"/>
      <c r="AC2" s="220"/>
      <c r="AD2" s="218"/>
      <c r="AE2" s="216"/>
      <c r="AF2" s="29"/>
      <c r="AG2" s="29"/>
      <c r="AH2" s="27"/>
      <c r="AI2" s="217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BF2" s="2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</row>
    <row r="3" spans="1:72" ht="19.8">
      <c r="A3" s="213"/>
      <c r="B3" s="213"/>
      <c r="C3" s="213"/>
      <c r="D3" s="213"/>
      <c r="E3" s="213"/>
      <c r="F3" s="213"/>
      <c r="G3" s="213"/>
      <c r="H3" s="213"/>
      <c r="I3" s="329"/>
      <c r="J3" s="214"/>
      <c r="K3" s="214"/>
      <c r="L3" s="214"/>
      <c r="M3" s="214"/>
      <c r="N3" s="214"/>
      <c r="O3" s="214"/>
      <c r="P3" s="214"/>
      <c r="Q3" s="214"/>
      <c r="R3" s="214"/>
      <c r="S3" s="213"/>
      <c r="T3" s="213"/>
      <c r="U3" s="215"/>
      <c r="V3" s="215"/>
      <c r="W3" s="215"/>
      <c r="X3" s="215"/>
      <c r="Y3" s="215"/>
      <c r="Z3" s="213"/>
      <c r="AA3" s="215"/>
      <c r="AB3" s="215"/>
      <c r="AC3" s="214"/>
      <c r="AD3" s="213"/>
      <c r="AE3" s="216"/>
      <c r="AG3" s="29"/>
      <c r="AH3" s="27"/>
      <c r="AI3" s="217"/>
      <c r="AJ3" s="28"/>
      <c r="AN3" s="28"/>
      <c r="BF3" s="228"/>
    </row>
    <row r="4" spans="1:72" s="228" customFormat="1" ht="19.8">
      <c r="A4" s="223"/>
      <c r="B4" s="223"/>
      <c r="C4" s="223"/>
      <c r="D4" s="223"/>
      <c r="E4" s="223"/>
      <c r="F4" s="223"/>
      <c r="G4" s="224" t="s">
        <v>5</v>
      </c>
      <c r="H4" s="224"/>
      <c r="I4" s="331">
        <f>+År!P2</f>
        <v>52</v>
      </c>
      <c r="J4" s="225"/>
      <c r="K4" s="225"/>
      <c r="L4" s="225"/>
      <c r="M4" s="225"/>
      <c r="N4" s="225"/>
      <c r="O4" s="225"/>
      <c r="P4" s="225"/>
      <c r="Q4" s="225"/>
      <c r="R4" s="225"/>
      <c r="S4" s="224" t="s">
        <v>429</v>
      </c>
      <c r="T4" s="223"/>
      <c r="U4" s="226"/>
      <c r="V4" s="226"/>
      <c r="W4" s="561">
        <f>+I11+I38+I65+I92+I119+I146+I173+I200+I227+I281+I308+I335+I362+I389</f>
        <v>26721</v>
      </c>
      <c r="X4" s="562"/>
      <c r="Y4" s="226"/>
      <c r="Z4" s="226"/>
      <c r="AA4" s="226"/>
      <c r="AB4" s="226"/>
      <c r="AC4" s="214"/>
      <c r="AD4" s="213"/>
      <c r="AE4" s="29"/>
      <c r="AF4" s="27"/>
      <c r="AG4" s="216"/>
      <c r="AH4" s="29"/>
      <c r="AI4" s="29"/>
      <c r="AJ4" s="27"/>
      <c r="AK4" s="217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27"/>
      <c r="BA4" s="227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</row>
    <row r="5" spans="1:72" ht="19.8">
      <c r="A5" s="213"/>
      <c r="B5" s="213"/>
      <c r="C5" s="213"/>
      <c r="D5" s="213"/>
      <c r="E5" s="213"/>
      <c r="F5" s="213"/>
      <c r="G5" s="213"/>
      <c r="H5" s="213"/>
      <c r="I5" s="329"/>
      <c r="J5" s="214" t="s">
        <v>463</v>
      </c>
      <c r="K5" s="214"/>
      <c r="L5" s="214"/>
      <c r="M5" s="214"/>
      <c r="N5" s="214"/>
      <c r="O5" s="214"/>
      <c r="P5" s="214"/>
      <c r="Q5" s="214"/>
      <c r="R5" s="214"/>
      <c r="S5" s="213"/>
      <c r="T5" s="213"/>
      <c r="U5" s="215"/>
      <c r="V5" s="215"/>
      <c r="W5" s="215"/>
      <c r="X5" s="215"/>
      <c r="Y5" s="215"/>
      <c r="Z5" s="213"/>
      <c r="AA5" s="215"/>
      <c r="AB5" s="215"/>
      <c r="AC5" s="214"/>
      <c r="AD5" s="213"/>
      <c r="AE5" s="216"/>
      <c r="AG5" s="29"/>
      <c r="AH5" s="27"/>
      <c r="AI5" s="217"/>
      <c r="AJ5" s="28"/>
      <c r="AN5" s="28"/>
      <c r="BF5" s="228"/>
    </row>
    <row r="6" spans="1:72" ht="15" customHeight="1">
      <c r="A6" s="213"/>
      <c r="B6" s="213"/>
      <c r="C6" s="213"/>
      <c r="D6" s="213"/>
      <c r="E6" s="213"/>
      <c r="F6" s="213"/>
      <c r="G6" s="213"/>
      <c r="H6" s="213"/>
      <c r="I6" s="329"/>
      <c r="J6" s="214"/>
      <c r="K6" s="214"/>
      <c r="L6" s="214"/>
      <c r="M6" s="214"/>
      <c r="N6" s="214"/>
      <c r="O6" s="214"/>
      <c r="P6" s="214"/>
      <c r="Q6" s="214"/>
      <c r="R6" s="214"/>
      <c r="S6" s="213"/>
      <c r="T6" s="213"/>
      <c r="U6" s="215"/>
      <c r="V6" s="215"/>
      <c r="W6" s="215"/>
      <c r="X6" s="215"/>
      <c r="Y6" s="215"/>
      <c r="Z6" s="213"/>
      <c r="AA6" s="215"/>
      <c r="AB6" s="231" t="s">
        <v>84</v>
      </c>
      <c r="AC6" s="229" t="s">
        <v>2</v>
      </c>
      <c r="AD6" s="213"/>
      <c r="AE6" s="216"/>
      <c r="AG6" s="29"/>
      <c r="AH6" s="27"/>
      <c r="AI6" s="217"/>
      <c r="AJ6" s="28"/>
      <c r="AN6" s="28"/>
      <c r="BF6" s="228"/>
    </row>
    <row r="7" spans="1:72" ht="15" customHeight="1">
      <c r="A7" s="213"/>
      <c r="B7" s="213"/>
      <c r="C7" s="213"/>
      <c r="D7" s="213"/>
      <c r="E7" s="213"/>
      <c r="F7" s="213"/>
      <c r="G7" s="213"/>
      <c r="H7" s="230" t="s">
        <v>2</v>
      </c>
      <c r="I7" s="329"/>
      <c r="J7" s="214"/>
      <c r="K7" s="229" t="s">
        <v>578</v>
      </c>
      <c r="L7" s="214"/>
      <c r="M7" s="214"/>
      <c r="N7" s="214"/>
      <c r="O7" s="214"/>
      <c r="P7" s="214"/>
      <c r="Q7" s="214"/>
      <c r="R7" s="214"/>
      <c r="S7" s="230" t="s">
        <v>22</v>
      </c>
      <c r="T7" s="214"/>
      <c r="U7" s="215" t="s">
        <v>407</v>
      </c>
      <c r="V7" s="215" t="s">
        <v>407</v>
      </c>
      <c r="W7" s="215" t="s">
        <v>407</v>
      </c>
      <c r="X7" s="215" t="s">
        <v>407</v>
      </c>
      <c r="Y7" s="231" t="s">
        <v>430</v>
      </c>
      <c r="Z7" s="213"/>
      <c r="AA7" s="231" t="s">
        <v>547</v>
      </c>
      <c r="AB7" s="231" t="s">
        <v>43</v>
      </c>
      <c r="AC7" s="229" t="s">
        <v>8</v>
      </c>
      <c r="AD7" s="213"/>
      <c r="AE7" s="216"/>
      <c r="AG7" s="29"/>
      <c r="AH7" s="27"/>
      <c r="AI7" s="217"/>
      <c r="AJ7" s="28"/>
      <c r="AN7" s="28"/>
      <c r="BF7" s="228"/>
    </row>
    <row r="8" spans="1:72" ht="15" customHeight="1">
      <c r="A8" s="213"/>
      <c r="B8" s="213"/>
      <c r="C8" s="213"/>
      <c r="D8" s="213"/>
      <c r="E8" s="213"/>
      <c r="F8" s="230"/>
      <c r="G8" s="230"/>
      <c r="H8" s="230" t="s">
        <v>492</v>
      </c>
      <c r="I8" s="333" t="s">
        <v>2</v>
      </c>
      <c r="J8" s="229" t="s">
        <v>2</v>
      </c>
      <c r="K8" s="229" t="s">
        <v>579</v>
      </c>
      <c r="L8" s="229" t="s">
        <v>1</v>
      </c>
      <c r="M8" s="229"/>
      <c r="N8" s="504" t="s">
        <v>2</v>
      </c>
      <c r="O8" s="504"/>
      <c r="P8" s="504" t="s">
        <v>22</v>
      </c>
      <c r="Q8" s="504" t="s">
        <v>22</v>
      </c>
      <c r="R8" s="504"/>
      <c r="S8" s="230" t="s">
        <v>494</v>
      </c>
      <c r="T8" s="229" t="s">
        <v>22</v>
      </c>
      <c r="U8" s="231" t="s">
        <v>496</v>
      </c>
      <c r="V8" s="231" t="s">
        <v>543</v>
      </c>
      <c r="W8" s="231" t="s">
        <v>543</v>
      </c>
      <c r="X8" s="231" t="s">
        <v>543</v>
      </c>
      <c r="Y8" s="231"/>
      <c r="Z8" s="230" t="s">
        <v>417</v>
      </c>
      <c r="AA8" s="231" t="s">
        <v>1</v>
      </c>
      <c r="AB8" s="231" t="s">
        <v>568</v>
      </c>
      <c r="AC8" s="229" t="s">
        <v>72</v>
      </c>
      <c r="AD8" s="213"/>
      <c r="AE8" s="216"/>
      <c r="AG8" s="29"/>
      <c r="AH8" s="27"/>
      <c r="AI8" s="217"/>
      <c r="AJ8" s="28"/>
      <c r="AN8" s="28"/>
      <c r="BF8" s="228"/>
    </row>
    <row r="9" spans="1:72" ht="15" customHeight="1">
      <c r="A9" s="213"/>
      <c r="B9" s="213"/>
      <c r="C9" s="230" t="s">
        <v>0</v>
      </c>
      <c r="D9" s="230"/>
      <c r="E9" s="230" t="s">
        <v>441</v>
      </c>
      <c r="F9" s="230"/>
      <c r="G9" s="230"/>
      <c r="H9" s="52" t="s">
        <v>493</v>
      </c>
      <c r="I9" s="334" t="s">
        <v>8</v>
      </c>
      <c r="J9" s="96" t="s">
        <v>407</v>
      </c>
      <c r="K9" s="96" t="s">
        <v>580</v>
      </c>
      <c r="L9" s="96" t="s">
        <v>407</v>
      </c>
      <c r="M9" s="96"/>
      <c r="N9" s="500" t="s">
        <v>665</v>
      </c>
      <c r="O9" s="500"/>
      <c r="P9" s="500" t="s">
        <v>665</v>
      </c>
      <c r="Q9" s="500" t="s">
        <v>666</v>
      </c>
      <c r="R9" s="500"/>
      <c r="S9" s="52" t="s">
        <v>418</v>
      </c>
      <c r="T9" s="96" t="s">
        <v>44</v>
      </c>
      <c r="U9" s="73" t="s">
        <v>497</v>
      </c>
      <c r="V9" s="73" t="s">
        <v>569</v>
      </c>
      <c r="W9" s="73" t="s">
        <v>570</v>
      </c>
      <c r="X9" s="73" t="s">
        <v>571</v>
      </c>
      <c r="Y9" s="73" t="s">
        <v>1</v>
      </c>
      <c r="Z9" s="52" t="s">
        <v>418</v>
      </c>
      <c r="AA9" s="73" t="s">
        <v>517</v>
      </c>
      <c r="AB9" s="73" t="s">
        <v>44</v>
      </c>
      <c r="AC9" s="96" t="s">
        <v>549</v>
      </c>
      <c r="AD9" s="213"/>
      <c r="AE9" s="216"/>
      <c r="AG9" s="29"/>
      <c r="AH9" s="27"/>
      <c r="AI9" s="217"/>
      <c r="AJ9" s="28"/>
      <c r="AN9" s="28"/>
      <c r="BF9" s="228"/>
    </row>
    <row r="10" spans="1:72" ht="15" customHeight="1">
      <c r="A10" s="213"/>
      <c r="B10" s="213"/>
      <c r="C10" s="213"/>
      <c r="D10" s="213"/>
      <c r="E10" s="213"/>
      <c r="F10" s="213"/>
      <c r="G10" s="213"/>
      <c r="H10" s="213"/>
      <c r="I10" s="329"/>
      <c r="J10" s="214"/>
      <c r="K10" s="214"/>
      <c r="L10" s="214"/>
      <c r="M10" s="214"/>
      <c r="N10" s="214"/>
      <c r="O10" s="505"/>
      <c r="P10" s="214"/>
      <c r="Q10" s="214"/>
      <c r="R10" s="505"/>
      <c r="S10" s="213"/>
      <c r="T10" s="213"/>
      <c r="U10" s="215"/>
      <c r="V10" s="215"/>
      <c r="W10" s="215"/>
      <c r="X10" s="215"/>
      <c r="Y10" s="215"/>
      <c r="Z10" s="213"/>
      <c r="AA10" s="215"/>
      <c r="AB10" s="231"/>
      <c r="AC10" s="229"/>
      <c r="AD10" s="213"/>
      <c r="AE10" s="216"/>
      <c r="AG10" s="29"/>
      <c r="AH10" s="27"/>
      <c r="AI10" s="217"/>
      <c r="AJ10" s="28"/>
      <c r="AN10" s="28"/>
      <c r="BF10" s="228"/>
    </row>
    <row r="11" spans="1:72" ht="22.8">
      <c r="A11" s="213"/>
      <c r="B11" s="213"/>
      <c r="C11" s="213"/>
      <c r="D11" s="257" t="str">
        <f>+D13</f>
        <v>P-</v>
      </c>
      <c r="E11" s="213"/>
      <c r="F11" s="213"/>
      <c r="G11" s="213"/>
      <c r="H11" s="213"/>
      <c r="I11" s="482">
        <f>SUM(I13:I36)</f>
        <v>209</v>
      </c>
      <c r="J11" s="258"/>
      <c r="K11" s="258"/>
      <c r="L11" s="258"/>
      <c r="M11" s="258"/>
      <c r="N11" s="258"/>
      <c r="O11" s="505"/>
      <c r="P11" s="258"/>
      <c r="Q11" s="258"/>
      <c r="R11" s="505"/>
      <c r="S11" s="259"/>
      <c r="T11" s="260">
        <f>+Klasse!O9</f>
        <v>8.7755980861244023</v>
      </c>
      <c r="U11" s="215"/>
      <c r="V11" s="215"/>
      <c r="W11" s="215"/>
      <c r="X11" s="215"/>
      <c r="Y11" s="215"/>
      <c r="Z11" s="213"/>
      <c r="AA11" s="215"/>
      <c r="AB11" s="215"/>
      <c r="AC11" s="215"/>
      <c r="AD11" s="213"/>
      <c r="AE11" s="216"/>
      <c r="AG11" s="29"/>
      <c r="AH11" s="27"/>
      <c r="AI11" s="217"/>
      <c r="AJ11" s="28"/>
      <c r="AN11" s="28"/>
      <c r="BF11" s="228"/>
    </row>
    <row r="12" spans="1:72" ht="15" customHeight="1">
      <c r="A12" s="213"/>
      <c r="B12" s="213"/>
      <c r="C12" s="213"/>
      <c r="D12" s="257"/>
      <c r="E12" s="213"/>
      <c r="F12" s="213"/>
      <c r="G12" s="213"/>
      <c r="H12" s="213"/>
      <c r="I12" s="329"/>
      <c r="J12" s="213"/>
      <c r="K12" s="213"/>
      <c r="L12" s="213"/>
      <c r="M12" s="214"/>
      <c r="N12" s="213"/>
      <c r="O12" s="505"/>
      <c r="P12" s="214"/>
      <c r="Q12" s="214"/>
      <c r="R12" s="505"/>
      <c r="S12" s="213"/>
      <c r="T12" s="213"/>
      <c r="U12" s="213"/>
      <c r="V12" s="213"/>
      <c r="W12" s="215"/>
      <c r="X12" s="215"/>
      <c r="Y12" s="215"/>
      <c r="Z12" s="213"/>
      <c r="AA12" s="215"/>
      <c r="AB12" s="215"/>
      <c r="AC12" s="215"/>
      <c r="AD12" s="213"/>
      <c r="AE12" s="216"/>
      <c r="AG12" s="29"/>
      <c r="AH12" s="27"/>
      <c r="AI12" s="217"/>
      <c r="AJ12" s="28"/>
      <c r="AN12" s="28"/>
      <c r="BF12" s="228"/>
    </row>
    <row r="13" spans="1:72" ht="15" customHeight="1">
      <c r="A13" s="213"/>
      <c r="B13" s="289">
        <f>+'Ark1'!C2297</f>
        <v>2023</v>
      </c>
      <c r="C13" s="232">
        <f>+'Ark1'!L2297</f>
        <v>1</v>
      </c>
      <c r="D13" s="232" t="s">
        <v>28</v>
      </c>
      <c r="E13" s="232">
        <f>+'Ark1'!H2297</f>
        <v>1</v>
      </c>
      <c r="F13" s="232">
        <f>+'Ark1'!J2297</f>
        <v>103</v>
      </c>
      <c r="G13" s="232" t="str">
        <f>VLOOKUP(F13,RNR!$A$1:$B$26,2)</f>
        <v>Rudshøgda</v>
      </c>
      <c r="H13" s="232">
        <f>+IF(I13=0,"",'Ark1'!Q2297)</f>
        <v>3</v>
      </c>
      <c r="I13" s="335">
        <f>+'Ark1'!R2297</f>
        <v>3</v>
      </c>
      <c r="J13" s="233">
        <f>+IF(I13=0,"",'Ark1'!AF2297)</f>
        <v>0.74441687344913132</v>
      </c>
      <c r="K13" s="262">
        <f>100*I13/$I$11</f>
        <v>1.4354066985645932</v>
      </c>
      <c r="L13" s="233">
        <f>+IF(I13=0,"",'Ark1'!AG2297)</f>
        <v>0.75224727960889404</v>
      </c>
      <c r="M13" s="214"/>
      <c r="N13" s="239">
        <f>+IF(J13=0,"",'Ark1'!AI2297)</f>
        <v>0</v>
      </c>
      <c r="O13" s="505"/>
      <c r="P13" s="263" t="str">
        <f>+IF(N13=0,"",'Ark1'!AJ2297)</f>
        <v/>
      </c>
      <c r="Q13" s="263" t="str">
        <f>+IF(N13=0,"",'Ark1'!AK2297)</f>
        <v/>
      </c>
      <c r="R13" s="505"/>
      <c r="S13" s="234">
        <f>+IF(I13=0,"",'Ark1'!T2297)</f>
        <v>2</v>
      </c>
      <c r="T13" s="32">
        <f>+IF(I13=0,"",'Ark1'!U2297)</f>
        <v>15.9</v>
      </c>
      <c r="U13" s="235">
        <f>+IF(I13=0,"",'Ark1'!W2297)</f>
        <v>0</v>
      </c>
      <c r="V13" s="235">
        <f>+IF(I13=0,"",'Ark1'!X2297)</f>
        <v>66.666666666666686</v>
      </c>
      <c r="W13" s="235">
        <f>+IF(I13=0,"",'Ark1'!Y2297)</f>
        <v>0</v>
      </c>
      <c r="X13" s="235">
        <f>+IF(I13=0,"",'Ark1'!Z2297)</f>
        <v>3.9656861533241239</v>
      </c>
      <c r="Y13" s="233">
        <f>+IF(I13=0,"",'Ark1'!Z2297)</f>
        <v>3.9656861533241239</v>
      </c>
      <c r="Z13" s="234">
        <f>+IF(I13=0,"",'Ark1'!AC2297)</f>
        <v>0</v>
      </c>
      <c r="AA13" s="235">
        <f>+IF(I13=0,"",'Ark1'!AE2297)</f>
        <v>0</v>
      </c>
      <c r="AB13" s="235">
        <f t="shared" ref="AB13:AB36" si="0">IF(I13=0,"",T13/C13)</f>
        <v>15.9</v>
      </c>
      <c r="AC13" s="233">
        <f t="shared" ref="AC13:AC36" si="1">IF(I13=0,"",I13/H13)</f>
        <v>1</v>
      </c>
      <c r="AD13" s="213"/>
      <c r="AE13" s="216"/>
      <c r="AG13" s="29"/>
      <c r="AH13" s="27"/>
      <c r="AI13" s="217"/>
      <c r="AJ13" s="28"/>
      <c r="AN13" s="28"/>
      <c r="BF13" s="228"/>
    </row>
    <row r="14" spans="1:72" ht="15" customHeight="1">
      <c r="A14" s="213"/>
      <c r="B14" s="289">
        <f>+'Ark1'!C2298</f>
        <v>2023</v>
      </c>
      <c r="C14" s="232">
        <f>+'Ark1'!L2298</f>
        <v>1</v>
      </c>
      <c r="D14" s="232" t="s">
        <v>28</v>
      </c>
      <c r="E14" s="232">
        <f>+'Ark1'!H2298</f>
        <v>2</v>
      </c>
      <c r="F14" s="232">
        <f>+'Ark1'!J2298</f>
        <v>106</v>
      </c>
      <c r="G14" s="232" t="str">
        <f>VLOOKUP(F14,RNR!$A$1:$B$26,2)</f>
        <v>Furuseth</v>
      </c>
      <c r="H14" s="232" t="str">
        <f>+IF(I14=0,"",'Ark1'!Q2298)</f>
        <v/>
      </c>
      <c r="I14" s="335">
        <f>+'Ark1'!R2298</f>
        <v>0</v>
      </c>
      <c r="J14" s="233" t="str">
        <f>+IF(I14=0,"",'Ark1'!AF2298)</f>
        <v/>
      </c>
      <c r="K14" s="262">
        <f t="shared" ref="K14:K36" si="2">100*I14/$I$11</f>
        <v>0</v>
      </c>
      <c r="L14" s="233" t="str">
        <f>+IF(I14=0,"",'Ark1'!AG2298)</f>
        <v/>
      </c>
      <c r="M14" s="214"/>
      <c r="N14" s="239">
        <f>+IF(J14=0,"",'Ark1'!AI2298)</f>
        <v>0</v>
      </c>
      <c r="O14" s="505"/>
      <c r="P14" s="263" t="str">
        <f>+IF(N14=0,"",'Ark1'!AJ2298)</f>
        <v/>
      </c>
      <c r="Q14" s="263" t="str">
        <f>+IF(N14=0,"",'Ark1'!AK2298)</f>
        <v/>
      </c>
      <c r="R14" s="505"/>
      <c r="S14" s="234" t="str">
        <f>+IF(I14=0,"",'Ark1'!T2298)</f>
        <v/>
      </c>
      <c r="T14" s="32" t="str">
        <f>+IF(I14=0,"",'Ark1'!U2298)</f>
        <v/>
      </c>
      <c r="U14" s="235" t="str">
        <f>+IF(I14=0,"",'Ark1'!W2298)</f>
        <v/>
      </c>
      <c r="V14" s="235" t="str">
        <f>+IF(I14=0,"",'Ark1'!X2298)</f>
        <v/>
      </c>
      <c r="W14" s="235" t="str">
        <f>+IF(I14=0,"",'Ark1'!Y2298)</f>
        <v/>
      </c>
      <c r="X14" s="235" t="str">
        <f>+IF(I14=0,"",'Ark1'!Z2298)</f>
        <v/>
      </c>
      <c r="Y14" s="233" t="str">
        <f>+IF(I14=0,"",'Ark1'!Z2298)</f>
        <v/>
      </c>
      <c r="Z14" s="234" t="str">
        <f>+IF(I14=0,"",'Ark1'!AC2298)</f>
        <v/>
      </c>
      <c r="AA14" s="235" t="str">
        <f>+IF(I14=0,"",'Ark1'!AE2298)</f>
        <v/>
      </c>
      <c r="AB14" s="235" t="str">
        <f t="shared" si="0"/>
        <v/>
      </c>
      <c r="AC14" s="233" t="str">
        <f t="shared" si="1"/>
        <v/>
      </c>
      <c r="AD14" s="213"/>
      <c r="AE14" s="216"/>
      <c r="AG14" s="29"/>
      <c r="AH14" s="27"/>
      <c r="AI14" s="217"/>
      <c r="AJ14" s="28"/>
      <c r="AN14" s="28"/>
      <c r="BF14" s="228"/>
    </row>
    <row r="15" spans="1:72" ht="15" customHeight="1">
      <c r="A15" s="213"/>
      <c r="B15" s="289">
        <f>+'Ark1'!C2299</f>
        <v>2023</v>
      </c>
      <c r="C15" s="232">
        <f>+'Ark1'!L2299</f>
        <v>1</v>
      </c>
      <c r="D15" s="232" t="s">
        <v>28</v>
      </c>
      <c r="E15" s="232">
        <f>+'Ark1'!H2299</f>
        <v>1</v>
      </c>
      <c r="F15" s="232">
        <f>+'Ark1'!J2299</f>
        <v>110</v>
      </c>
      <c r="G15" s="232" t="str">
        <f>VLOOKUP(F15,RNR!$A$1:$B$26,2)</f>
        <v>Gol</v>
      </c>
      <c r="H15" s="232">
        <f>+IF(I15=0,"",'Ark1'!Q2299)</f>
        <v>22</v>
      </c>
      <c r="I15" s="335">
        <f>+'Ark1'!R2299</f>
        <v>50</v>
      </c>
      <c r="J15" s="233">
        <f>+IF(I15=0,"",'Ark1'!AF2299)</f>
        <v>0.89621796020792222</v>
      </c>
      <c r="K15" s="262">
        <f t="shared" si="2"/>
        <v>23.923444976076556</v>
      </c>
      <c r="L15" s="233">
        <f>+IF(I15=0,"",'Ark1'!AG2299)</f>
        <v>1.0623973586235953</v>
      </c>
      <c r="M15" s="214"/>
      <c r="N15" s="239">
        <f>+IF(J15=0,"",'Ark1'!AI2299)</f>
        <v>26</v>
      </c>
      <c r="O15" s="505"/>
      <c r="P15" s="263">
        <f>+IF(N15=0,"",'Ark1'!AJ2299)</f>
        <v>107.7461538461539</v>
      </c>
      <c r="Q15" s="263">
        <f>+IF(N15=0,"",'Ark1'!AK2299)</f>
        <v>11.986773967247469</v>
      </c>
      <c r="R15" s="505"/>
      <c r="S15" s="234">
        <f>+IF(I15=0,"",'Ark1'!T2299)</f>
        <v>2.56</v>
      </c>
      <c r="T15" s="32">
        <f>+IF(I15=0,"",'Ark1'!U2299)</f>
        <v>12.356000000000002</v>
      </c>
      <c r="U15" s="235">
        <f>+IF(I15=0,"",'Ark1'!W2299)</f>
        <v>0</v>
      </c>
      <c r="V15" s="235">
        <f>+IF(I15=0,"",'Ark1'!X2299)</f>
        <v>38</v>
      </c>
      <c r="W15" s="235">
        <f>+IF(I15=0,"",'Ark1'!Y2299)</f>
        <v>2</v>
      </c>
      <c r="X15" s="235">
        <f>+IF(I15=0,"",'Ark1'!Z2299)</f>
        <v>6.346311054463051</v>
      </c>
      <c r="Y15" s="233">
        <f>+IF(I15=0,"",'Ark1'!Z2299)</f>
        <v>6.346311054463051</v>
      </c>
      <c r="Z15" s="234">
        <f>+IF(I15=0,"",'Ark1'!AC2299)</f>
        <v>0</v>
      </c>
      <c r="AA15" s="235">
        <f>+IF(I15=0,"",'Ark1'!AE2299)</f>
        <v>0</v>
      </c>
      <c r="AB15" s="235">
        <f t="shared" si="0"/>
        <v>12.356000000000002</v>
      </c>
      <c r="AC15" s="233">
        <f t="shared" si="1"/>
        <v>2.2727272727272729</v>
      </c>
      <c r="AD15" s="213"/>
      <c r="AE15" s="216"/>
      <c r="AG15" s="29"/>
      <c r="AH15" s="27"/>
      <c r="AI15" s="217"/>
      <c r="AJ15" s="28"/>
      <c r="AN15" s="28"/>
      <c r="BF15" s="228"/>
    </row>
    <row r="16" spans="1:72" ht="15" customHeight="1">
      <c r="A16" s="213"/>
      <c r="B16" s="289">
        <f>+'Ark1'!C2300</f>
        <v>2023</v>
      </c>
      <c r="C16" s="232">
        <f>+'Ark1'!L2300</f>
        <v>1</v>
      </c>
      <c r="D16" s="232" t="s">
        <v>28</v>
      </c>
      <c r="E16" s="232">
        <f>+'Ark1'!H2300</f>
        <v>1</v>
      </c>
      <c r="F16" s="232">
        <f>+'Ark1'!J2300</f>
        <v>111</v>
      </c>
      <c r="G16" s="232" t="str">
        <f>VLOOKUP(F16,RNR!$A$1:$B$26,2)</f>
        <v>Forus</v>
      </c>
      <c r="H16" s="232" t="str">
        <f>+IF(I16=0,"",'Ark1'!Q2300)</f>
        <v/>
      </c>
      <c r="I16" s="335">
        <f>+'Ark1'!R2300</f>
        <v>0</v>
      </c>
      <c r="J16" s="233" t="str">
        <f>+IF(I16=0,"",'Ark1'!AF2300)</f>
        <v/>
      </c>
      <c r="K16" s="262">
        <f t="shared" si="2"/>
        <v>0</v>
      </c>
      <c r="L16" s="233" t="str">
        <f>+IF(I16=0,"",'Ark1'!AG2300)</f>
        <v/>
      </c>
      <c r="M16" s="214"/>
      <c r="N16" s="239">
        <f>+IF(J16=0,"",'Ark1'!AI2300)</f>
        <v>0</v>
      </c>
      <c r="O16" s="505"/>
      <c r="P16" s="263" t="str">
        <f>+IF(N16=0,"",'Ark1'!AJ2300)</f>
        <v/>
      </c>
      <c r="Q16" s="263" t="str">
        <f>+IF(N16=0,"",'Ark1'!AK2300)</f>
        <v/>
      </c>
      <c r="R16" s="505"/>
      <c r="S16" s="234" t="str">
        <f>+IF(I16=0,"",'Ark1'!T2300)</f>
        <v/>
      </c>
      <c r="T16" s="32" t="str">
        <f>+IF(I16=0,"",'Ark1'!U2300)</f>
        <v/>
      </c>
      <c r="U16" s="235" t="str">
        <f>+IF(I16=0,"",'Ark1'!W2300)</f>
        <v/>
      </c>
      <c r="V16" s="235" t="str">
        <f>+IF(I16=0,"",'Ark1'!X2300)</f>
        <v/>
      </c>
      <c r="W16" s="235" t="str">
        <f>+IF(I16=0,"",'Ark1'!Y2300)</f>
        <v/>
      </c>
      <c r="X16" s="235" t="str">
        <f>+IF(I16=0,"",'Ark1'!Z2300)</f>
        <v/>
      </c>
      <c r="Y16" s="233" t="str">
        <f>+IF(I16=0,"",'Ark1'!Z2300)</f>
        <v/>
      </c>
      <c r="Z16" s="234" t="str">
        <f>+IF(I16=0,"",'Ark1'!AC2300)</f>
        <v/>
      </c>
      <c r="AA16" s="235" t="str">
        <f>+IF(I16=0,"",'Ark1'!AE2300)</f>
        <v/>
      </c>
      <c r="AB16" s="235" t="str">
        <f t="shared" si="0"/>
        <v/>
      </c>
      <c r="AC16" s="233" t="str">
        <f t="shared" si="1"/>
        <v/>
      </c>
      <c r="AD16" s="213"/>
      <c r="AE16" s="216"/>
      <c r="AG16" s="29"/>
      <c r="AH16" s="27"/>
      <c r="AI16" s="217"/>
      <c r="AJ16" s="28"/>
      <c r="AN16" s="28"/>
      <c r="BF16" s="228"/>
    </row>
    <row r="17" spans="1:58" ht="15" customHeight="1">
      <c r="A17" s="213"/>
      <c r="B17" s="289">
        <f>+'Ark1'!C2301</f>
        <v>2023</v>
      </c>
      <c r="C17" s="232">
        <f>+'Ark1'!L2301</f>
        <v>1</v>
      </c>
      <c r="D17" s="232" t="s">
        <v>28</v>
      </c>
      <c r="E17" s="232">
        <f>+'Ark1'!H2301</f>
        <v>1</v>
      </c>
      <c r="F17" s="232">
        <f>+'Ark1'!J2301</f>
        <v>116</v>
      </c>
      <c r="G17" s="232" t="str">
        <f>VLOOKUP(F17,RNR!$A$1:$B$26,2)</f>
        <v>Sandeid</v>
      </c>
      <c r="H17" s="232">
        <f>+IF(I17=0,"",'Ark1'!Q2301)</f>
        <v>1</v>
      </c>
      <c r="I17" s="335">
        <f>+'Ark1'!R2301</f>
        <v>3</v>
      </c>
      <c r="J17" s="233">
        <f>+IF(I17=0,"",'Ark1'!AF2301)</f>
        <v>0.23584905660377353</v>
      </c>
      <c r="K17" s="262">
        <f t="shared" si="2"/>
        <v>1.4354066985645932</v>
      </c>
      <c r="L17" s="233">
        <f>+IF(I17=0,"",'Ark1'!AG2301)</f>
        <v>7.4783229692310799E-2</v>
      </c>
      <c r="M17" s="214"/>
      <c r="N17" s="239">
        <f>+IF(J17=0,"",'Ark1'!AI2301)</f>
        <v>0</v>
      </c>
      <c r="O17" s="505"/>
      <c r="P17" s="263" t="str">
        <f>+IF(N17=0,"",'Ark1'!AJ2301)</f>
        <v/>
      </c>
      <c r="Q17" s="263" t="str">
        <f>+IF(N17=0,"",'Ark1'!AK2301)</f>
        <v/>
      </c>
      <c r="R17" s="505"/>
      <c r="S17" s="234">
        <f>+IF(I17=0,"",'Ark1'!T2301)</f>
        <v>2</v>
      </c>
      <c r="T17" s="32">
        <f>+IF(I17=0,"",'Ark1'!U2301)</f>
        <v>3.7</v>
      </c>
      <c r="U17" s="235">
        <f>+IF(I17=0,"",'Ark1'!W2301)</f>
        <v>0</v>
      </c>
      <c r="V17" s="235">
        <f>+IF(I17=0,"",'Ark1'!X2301)</f>
        <v>0</v>
      </c>
      <c r="W17" s="235">
        <f>+IF(I17=0,"",'Ark1'!Y2301)</f>
        <v>0</v>
      </c>
      <c r="X17" s="235">
        <f>+IF(I17=0,"",'Ark1'!Z2301)</f>
        <v>0.35590260840104826</v>
      </c>
      <c r="Y17" s="233">
        <f>+IF(I17=0,"",'Ark1'!Z2301)</f>
        <v>0.35590260840104826</v>
      </c>
      <c r="Z17" s="234">
        <f>+IF(I17=0,"",'Ark1'!AC2301)</f>
        <v>0</v>
      </c>
      <c r="AA17" s="235">
        <f>+IF(I17=0,"",'Ark1'!AE2301)</f>
        <v>0</v>
      </c>
      <c r="AB17" s="235">
        <f t="shared" si="0"/>
        <v>3.7</v>
      </c>
      <c r="AC17" s="233">
        <f t="shared" si="1"/>
        <v>3</v>
      </c>
      <c r="AD17" s="213"/>
      <c r="AE17" s="216"/>
      <c r="AG17" s="29"/>
      <c r="AH17" s="27"/>
      <c r="AI17" s="217"/>
      <c r="AJ17" s="28"/>
      <c r="AN17" s="28"/>
      <c r="BF17" s="228"/>
    </row>
    <row r="18" spans="1:58" ht="15" customHeight="1">
      <c r="A18" s="213"/>
      <c r="B18" s="289">
        <f>+'Ark1'!C2302</f>
        <v>2023</v>
      </c>
      <c r="C18" s="232">
        <f>+'Ark1'!L2302</f>
        <v>1</v>
      </c>
      <c r="D18" s="232" t="s">
        <v>28</v>
      </c>
      <c r="E18" s="232">
        <f>+'Ark1'!H2302</f>
        <v>2</v>
      </c>
      <c r="F18" s="232">
        <f>+'Ark1'!J2302</f>
        <v>117</v>
      </c>
      <c r="G18" s="232" t="str">
        <f>VLOOKUP(F18,RNR!$A$1:$B$26,2)</f>
        <v>Jæren</v>
      </c>
      <c r="H18" s="232">
        <f>+IF(I18=0,"",'Ark1'!Q2302)</f>
        <v>2</v>
      </c>
      <c r="I18" s="335">
        <f>+'Ark1'!R2302</f>
        <v>2</v>
      </c>
      <c r="J18" s="233">
        <f>+IF(I18=0,"",'Ark1'!AF2302)</f>
        <v>0.70175438596491213</v>
      </c>
      <c r="K18" s="262">
        <f t="shared" si="2"/>
        <v>0.9569377990430622</v>
      </c>
      <c r="L18" s="233">
        <f>+IF(I18=0,"",'Ark1'!AG2302)</f>
        <v>0.66485871752252645</v>
      </c>
      <c r="M18" s="214"/>
      <c r="N18" s="239">
        <f>+IF(J18=0,"",'Ark1'!AI2302)</f>
        <v>2</v>
      </c>
      <c r="O18" s="505"/>
      <c r="P18" s="263">
        <f>+IF(N18=0,"",'Ark1'!AJ2302)</f>
        <v>96.449999999999989</v>
      </c>
      <c r="Q18" s="263">
        <f>+IF(N18=0,"",'Ark1'!AK2302)</f>
        <v>11.933002254908592</v>
      </c>
      <c r="R18" s="505"/>
      <c r="S18" s="234">
        <f>+IF(I18=0,"",'Ark1'!T2302)</f>
        <v>2</v>
      </c>
      <c r="T18" s="32">
        <f>+IF(I18=0,"",'Ark1'!U2302)</f>
        <v>11.4</v>
      </c>
      <c r="U18" s="235">
        <f>+IF(I18=0,"",'Ark1'!W2302)</f>
        <v>0</v>
      </c>
      <c r="V18" s="235">
        <f>+IF(I18=0,"",'Ark1'!X2302)</f>
        <v>50</v>
      </c>
      <c r="W18" s="235">
        <f>+IF(I18=0,"",'Ark1'!Y2302)</f>
        <v>0</v>
      </c>
      <c r="X18" s="235">
        <f>+IF(I18=0,"",'Ark1'!Z2302)</f>
        <v>4.7</v>
      </c>
      <c r="Y18" s="233">
        <f>+IF(I18=0,"",'Ark1'!Z2302)</f>
        <v>4.7</v>
      </c>
      <c r="Z18" s="234">
        <f>+IF(I18=0,"",'Ark1'!AC2302)</f>
        <v>0</v>
      </c>
      <c r="AA18" s="235">
        <f>+IF(I18=0,"",'Ark1'!AE2302)</f>
        <v>0</v>
      </c>
      <c r="AB18" s="235">
        <f t="shared" si="0"/>
        <v>11.4</v>
      </c>
      <c r="AC18" s="233">
        <f t="shared" si="1"/>
        <v>1</v>
      </c>
      <c r="AD18" s="213"/>
      <c r="AE18" s="216"/>
      <c r="AG18" s="29"/>
      <c r="AH18" s="27"/>
      <c r="AI18" s="217"/>
      <c r="AJ18" s="28"/>
      <c r="AN18" s="28"/>
      <c r="BF18" s="228"/>
    </row>
    <row r="19" spans="1:58" ht="15" customHeight="1">
      <c r="A19" s="213"/>
      <c r="B19" s="289">
        <f>+'Ark1'!C2303</f>
        <v>2023</v>
      </c>
      <c r="C19" s="232">
        <f>+'Ark1'!L2303</f>
        <v>1</v>
      </c>
      <c r="D19" s="232" t="s">
        <v>28</v>
      </c>
      <c r="E19" s="232">
        <f>+'Ark1'!H2303</f>
        <v>1</v>
      </c>
      <c r="F19" s="232">
        <f>+'Ark1'!J2303</f>
        <v>134</v>
      </c>
      <c r="G19" s="232" t="str">
        <f>VLOOKUP(F19,RNR!$A$1:$B$26,2)</f>
        <v>Førde</v>
      </c>
      <c r="H19" s="232">
        <f>+IF(I19=0,"",'Ark1'!Q2303)</f>
        <v>2</v>
      </c>
      <c r="I19" s="335">
        <f>+'Ark1'!R2303</f>
        <v>10</v>
      </c>
      <c r="J19" s="233">
        <f>+IF(I19=0,"",'Ark1'!AF2303)</f>
        <v>0.19007793195210035</v>
      </c>
      <c r="K19" s="262">
        <f t="shared" si="2"/>
        <v>4.7846889952153111</v>
      </c>
      <c r="L19" s="233">
        <f>+IF(I19=0,"",'Ark1'!AG2303)</f>
        <v>8.2283837342785104E-2</v>
      </c>
      <c r="M19" s="214"/>
      <c r="N19" s="239">
        <f>+IF(J19=0,"",'Ark1'!AI2303)</f>
        <v>0</v>
      </c>
      <c r="O19" s="505"/>
      <c r="P19" s="263" t="str">
        <f>+IF(N19=0,"",'Ark1'!AJ2303)</f>
        <v/>
      </c>
      <c r="Q19" s="263" t="str">
        <f>+IF(N19=0,"",'Ark1'!AK2303)</f>
        <v/>
      </c>
      <c r="R19" s="505"/>
      <c r="S19" s="234">
        <f>+IF(I19=0,"",'Ark1'!T2303)</f>
        <v>2</v>
      </c>
      <c r="T19" s="32">
        <f>+IF(I19=0,"",'Ark1'!U2303)</f>
        <v>4.9099999999999993</v>
      </c>
      <c r="U19" s="235">
        <f>+IF(I19=0,"",'Ark1'!W2303)</f>
        <v>0</v>
      </c>
      <c r="V19" s="235">
        <f>+IF(I19=0,"",'Ark1'!X2303)</f>
        <v>0</v>
      </c>
      <c r="W19" s="235">
        <f>+IF(I19=0,"",'Ark1'!Y2303)</f>
        <v>0</v>
      </c>
      <c r="X19" s="235">
        <f>+IF(I19=0,"",'Ark1'!Z2303)</f>
        <v>0.47212286536452558</v>
      </c>
      <c r="Y19" s="233">
        <f>+IF(I19=0,"",'Ark1'!Z2303)</f>
        <v>0.47212286536452558</v>
      </c>
      <c r="Z19" s="234">
        <f>+IF(I19=0,"",'Ark1'!AC2303)</f>
        <v>0</v>
      </c>
      <c r="AA19" s="235">
        <f>+IF(I19=0,"",'Ark1'!AE2303)</f>
        <v>0</v>
      </c>
      <c r="AB19" s="235">
        <f t="shared" si="0"/>
        <v>4.9099999999999993</v>
      </c>
      <c r="AC19" s="233">
        <f t="shared" si="1"/>
        <v>5</v>
      </c>
      <c r="AD19" s="213"/>
      <c r="AE19" s="216"/>
      <c r="AG19" s="29"/>
      <c r="AH19" s="27"/>
      <c r="AI19" s="217"/>
      <c r="AJ19" s="28"/>
      <c r="AN19" s="28"/>
      <c r="BF19" s="228"/>
    </row>
    <row r="20" spans="1:58" ht="15" customHeight="1">
      <c r="A20" s="213"/>
      <c r="B20" s="289">
        <f>+'Ark1'!C2304</f>
        <v>2023</v>
      </c>
      <c r="C20" s="232">
        <f>+'Ark1'!L2304</f>
        <v>1</v>
      </c>
      <c r="D20" s="232" t="s">
        <v>28</v>
      </c>
      <c r="E20" s="232">
        <f>+'Ark1'!H2304</f>
        <v>2</v>
      </c>
      <c r="F20" s="232">
        <f>+'Ark1'!J2304</f>
        <v>141</v>
      </c>
      <c r="G20" s="232" t="str">
        <f>VLOOKUP(F20,RNR!$A$1:$B$26,2)</f>
        <v>Ølen</v>
      </c>
      <c r="H20" s="232">
        <f>+IF(I20=0,"",'Ark1'!Q2304)</f>
        <v>7</v>
      </c>
      <c r="I20" s="335">
        <f>+'Ark1'!R2304</f>
        <v>8</v>
      </c>
      <c r="J20" s="233">
        <f>+IF(I20=0,"",'Ark1'!AF2304)</f>
        <v>0.41472265422498711</v>
      </c>
      <c r="K20" s="262">
        <f t="shared" si="2"/>
        <v>3.8277511961722488</v>
      </c>
      <c r="L20" s="233">
        <f>+IF(I20=0,"",'Ark1'!AG2304)</f>
        <v>0.26913841349585982</v>
      </c>
      <c r="M20" s="214"/>
      <c r="N20" s="239">
        <f>+IF(J20=0,"",'Ark1'!AI2304)</f>
        <v>0</v>
      </c>
      <c r="O20" s="505"/>
      <c r="P20" s="263" t="str">
        <f>+IF(N20=0,"",'Ark1'!AJ2304)</f>
        <v/>
      </c>
      <c r="Q20" s="263" t="str">
        <f>+IF(N20=0,"",'Ark1'!AK2304)</f>
        <v/>
      </c>
      <c r="R20" s="505"/>
      <c r="S20" s="234">
        <f>+IF(I20=0,"",'Ark1'!T2304)</f>
        <v>2</v>
      </c>
      <c r="T20" s="32">
        <f>+IF(I20=0,"",'Ark1'!U2304)</f>
        <v>8.8125</v>
      </c>
      <c r="U20" s="235">
        <f>+IF(I20=0,"",'Ark1'!W2304)</f>
        <v>0</v>
      </c>
      <c r="V20" s="235">
        <f>+IF(I20=0,"",'Ark1'!X2304)</f>
        <v>25</v>
      </c>
      <c r="W20" s="235">
        <f>+IF(I20=0,"",'Ark1'!Y2304)</f>
        <v>12.5</v>
      </c>
      <c r="X20" s="235">
        <f>+IF(I20=0,"",'Ark1'!Z2304)</f>
        <v>7.2531781827003234</v>
      </c>
      <c r="Y20" s="233">
        <f>+IF(I20=0,"",'Ark1'!Z2304)</f>
        <v>7.2531781827003234</v>
      </c>
      <c r="Z20" s="234">
        <f>+IF(I20=0,"",'Ark1'!AC2304)</f>
        <v>0</v>
      </c>
      <c r="AA20" s="235">
        <f>+IF(I20=0,"",'Ark1'!AE2304)</f>
        <v>0</v>
      </c>
      <c r="AB20" s="235">
        <f t="shared" si="0"/>
        <v>8.8125</v>
      </c>
      <c r="AC20" s="233">
        <f t="shared" si="1"/>
        <v>1.1428571428571428</v>
      </c>
      <c r="AD20" s="213"/>
      <c r="AE20" s="216"/>
      <c r="AG20" s="29"/>
      <c r="AH20" s="27"/>
      <c r="AI20" s="217"/>
      <c r="AJ20" s="28"/>
      <c r="AN20" s="28"/>
      <c r="BF20" s="228"/>
    </row>
    <row r="21" spans="1:58" ht="15" customHeight="1">
      <c r="A21" s="213"/>
      <c r="B21" s="289">
        <f>+'Ark1'!C2305</f>
        <v>2023</v>
      </c>
      <c r="C21" s="232">
        <f>+'Ark1'!L2305</f>
        <v>1</v>
      </c>
      <c r="D21" s="232" t="s">
        <v>28</v>
      </c>
      <c r="E21" s="232">
        <f>+'Ark1'!H2305</f>
        <v>2</v>
      </c>
      <c r="F21" s="232">
        <f>+'Ark1'!J2305</f>
        <v>143</v>
      </c>
      <c r="G21" s="232" t="str">
        <f>VLOOKUP(F21,RNR!$A$1:$B$26,2)</f>
        <v>Nordfjord</v>
      </c>
      <c r="H21" s="232">
        <f>+IF(I21=0,"",'Ark1'!Q2305)</f>
        <v>1</v>
      </c>
      <c r="I21" s="335">
        <f>+'Ark1'!R2305</f>
        <v>1</v>
      </c>
      <c r="J21" s="233">
        <f>+IF(I21=0,"",'Ark1'!AF2305)</f>
        <v>0.21413276231263381</v>
      </c>
      <c r="K21" s="262">
        <f t="shared" si="2"/>
        <v>0.4784688995215311</v>
      </c>
      <c r="L21" s="233">
        <f>+IF(I21=0,"",'Ark1'!AG2305)</f>
        <v>0.26116749628288838</v>
      </c>
      <c r="M21" s="214"/>
      <c r="N21" s="239">
        <f>+IF(J21=0,"",'Ark1'!AI2305)</f>
        <v>0</v>
      </c>
      <c r="O21" s="505"/>
      <c r="P21" s="263" t="str">
        <f>+IF(N21=0,"",'Ark1'!AJ2305)</f>
        <v/>
      </c>
      <c r="Q21" s="263" t="str">
        <f>+IF(N21=0,"",'Ark1'!AK2305)</f>
        <v/>
      </c>
      <c r="R21" s="505"/>
      <c r="S21" s="234">
        <f>+IF(I21=0,"",'Ark1'!T2305)</f>
        <v>2</v>
      </c>
      <c r="T21" s="32">
        <f>+IF(I21=0,"",'Ark1'!U2305)</f>
        <v>20.2</v>
      </c>
      <c r="U21" s="235">
        <f>+IF(I21=0,"",'Ark1'!W2305)</f>
        <v>0</v>
      </c>
      <c r="V21" s="235">
        <f>+IF(I21=0,"",'Ark1'!X2305)</f>
        <v>100</v>
      </c>
      <c r="W21" s="235">
        <f>+IF(I21=0,"",'Ark1'!Y2305)</f>
        <v>0</v>
      </c>
      <c r="X21" s="235">
        <f>+IF(I21=0,"",'Ark1'!Z2305)</f>
        <v>0</v>
      </c>
      <c r="Y21" s="233">
        <f>+IF(I21=0,"",'Ark1'!Z2305)</f>
        <v>0</v>
      </c>
      <c r="Z21" s="234">
        <f>+IF(I21=0,"",'Ark1'!AC2305)</f>
        <v>0</v>
      </c>
      <c r="AA21" s="235">
        <f>+IF(I21=0,"",'Ark1'!AE2305)</f>
        <v>0</v>
      </c>
      <c r="AB21" s="235">
        <f t="shared" si="0"/>
        <v>20.2</v>
      </c>
      <c r="AC21" s="233">
        <f t="shared" si="1"/>
        <v>1</v>
      </c>
      <c r="AD21" s="213"/>
      <c r="AE21" s="216"/>
      <c r="AG21" s="29"/>
      <c r="AH21" s="27"/>
      <c r="AI21" s="217"/>
      <c r="AJ21" s="28"/>
      <c r="AN21" s="28"/>
      <c r="BF21" s="228"/>
    </row>
    <row r="22" spans="1:58" ht="15" customHeight="1">
      <c r="A22" s="213"/>
      <c r="B22" s="289">
        <f>+'Ark1'!C2306</f>
        <v>2023</v>
      </c>
      <c r="C22" s="232">
        <f>+'Ark1'!L2306</f>
        <v>1</v>
      </c>
      <c r="D22" s="232" t="s">
        <v>28</v>
      </c>
      <c r="E22" s="232">
        <f>+'Ark1'!H2306</f>
        <v>2</v>
      </c>
      <c r="F22" s="232">
        <f>+'Ark1'!J2306</f>
        <v>147</v>
      </c>
      <c r="G22" s="232" t="str">
        <f>VLOOKUP(F22,RNR!$A$1:$B$26,2)</f>
        <v>Midt-Norge</v>
      </c>
      <c r="H22" s="232">
        <f>+IF(I22=0,"",'Ark1'!Q2306)</f>
        <v>2</v>
      </c>
      <c r="I22" s="335">
        <f>+'Ark1'!R2306</f>
        <v>14</v>
      </c>
      <c r="J22" s="233">
        <f>+IF(I22=0,"",'Ark1'!AF2306)</f>
        <v>6.9306930693069324</v>
      </c>
      <c r="K22" s="262">
        <f t="shared" si="2"/>
        <v>6.6985645933014357</v>
      </c>
      <c r="L22" s="233">
        <f>+IF(I22=0,"",'Ark1'!AG2306)</f>
        <v>2.6975464749988904</v>
      </c>
      <c r="M22" s="214"/>
      <c r="N22" s="239">
        <f>+IF(J22=0,"",'Ark1'!AI2306)</f>
        <v>0</v>
      </c>
      <c r="O22" s="505"/>
      <c r="P22" s="263" t="str">
        <f>+IF(N22=0,"",'Ark1'!AJ2306)</f>
        <v/>
      </c>
      <c r="Q22" s="263" t="str">
        <f>+IF(N22=0,"",'Ark1'!AK2306)</f>
        <v/>
      </c>
      <c r="R22" s="505"/>
      <c r="S22" s="234">
        <f>+IF(I22=0,"",'Ark1'!T2306)</f>
        <v>2</v>
      </c>
      <c r="T22" s="32">
        <f>+IF(I22=0,"",'Ark1'!U2306)</f>
        <v>4.3428571428571408</v>
      </c>
      <c r="U22" s="235">
        <f>+IF(I22=0,"",'Ark1'!W2306)</f>
        <v>0</v>
      </c>
      <c r="V22" s="235">
        <f>+IF(I22=0,"",'Ark1'!X2306)</f>
        <v>0</v>
      </c>
      <c r="W22" s="235">
        <f>+IF(I22=0,"",'Ark1'!Y2306)</f>
        <v>0</v>
      </c>
      <c r="X22" s="235">
        <f>+IF(I22=0,"",'Ark1'!Z2306)</f>
        <v>0.98467854487375484</v>
      </c>
      <c r="Y22" s="233">
        <f>+IF(I22=0,"",'Ark1'!Z2306)</f>
        <v>0.98467854487375484</v>
      </c>
      <c r="Z22" s="234">
        <f>+IF(I22=0,"",'Ark1'!AC2306)</f>
        <v>0</v>
      </c>
      <c r="AA22" s="235">
        <f>+IF(I22=0,"",'Ark1'!AE2306)</f>
        <v>0</v>
      </c>
      <c r="AB22" s="235">
        <f t="shared" si="0"/>
        <v>4.3428571428571408</v>
      </c>
      <c r="AC22" s="233">
        <f t="shared" si="1"/>
        <v>7</v>
      </c>
      <c r="AD22" s="213"/>
      <c r="AE22" s="216"/>
      <c r="AG22" s="29"/>
      <c r="AH22" s="27"/>
      <c r="AI22" s="217"/>
      <c r="AJ22" s="28"/>
      <c r="AN22" s="28"/>
      <c r="BF22" s="228"/>
    </row>
    <row r="23" spans="1:58" ht="15" customHeight="1">
      <c r="A23" s="213"/>
      <c r="B23" s="289">
        <f>+'Ark1'!C2307</f>
        <v>2023</v>
      </c>
      <c r="C23" s="232">
        <f>+'Ark1'!L2307</f>
        <v>1</v>
      </c>
      <c r="D23" s="232" t="s">
        <v>28</v>
      </c>
      <c r="E23" s="232">
        <f>+'Ark1'!H2307</f>
        <v>1</v>
      </c>
      <c r="F23" s="232">
        <f>+'Ark1'!J2307</f>
        <v>155</v>
      </c>
      <c r="G23" s="232" t="str">
        <f>VLOOKUP(F23,RNR!$A$1:$B$26,2)</f>
        <v>Målselv</v>
      </c>
      <c r="H23" s="232">
        <f>+IF(I23=0,"",'Ark1'!Q2307)</f>
        <v>13</v>
      </c>
      <c r="I23" s="335">
        <f>+'Ark1'!R2307</f>
        <v>32</v>
      </c>
      <c r="J23" s="233">
        <f>+IF(I23=0,"",'Ark1'!AF2307)</f>
        <v>1.162368325463131</v>
      </c>
      <c r="K23" s="262">
        <f t="shared" si="2"/>
        <v>15.311004784688995</v>
      </c>
      <c r="L23" s="233">
        <f>+IF(I23=0,"",'Ark1'!AG2307)</f>
        <v>0.57545984433353092</v>
      </c>
      <c r="M23" s="214"/>
      <c r="N23" s="239">
        <f>+IF(J23=0,"",'Ark1'!AI2307)</f>
        <v>0</v>
      </c>
      <c r="O23" s="505"/>
      <c r="P23" s="263" t="str">
        <f>+IF(N23=0,"",'Ark1'!AJ2307)</f>
        <v/>
      </c>
      <c r="Q23" s="263" t="str">
        <f>+IF(N23=0,"",'Ark1'!AK2307)</f>
        <v/>
      </c>
      <c r="R23" s="505"/>
      <c r="S23" s="234">
        <f>+IF(I23=0,"",'Ark1'!T2307)</f>
        <v>2</v>
      </c>
      <c r="T23" s="32">
        <f>+IF(I23=0,"",'Ark1'!U2307)</f>
        <v>8.2437500000000004</v>
      </c>
      <c r="U23" s="235">
        <f>+IF(I23=0,"",'Ark1'!W2307)</f>
        <v>0</v>
      </c>
      <c r="V23" s="235">
        <f>+IF(I23=0,"",'Ark1'!X2307)</f>
        <v>6.25</v>
      </c>
      <c r="W23" s="235">
        <f>+IF(I23=0,"",'Ark1'!Y2307)</f>
        <v>0</v>
      </c>
      <c r="X23" s="235">
        <f>+IF(I23=0,"",'Ark1'!Z2307)</f>
        <v>4.5276882553351676</v>
      </c>
      <c r="Y23" s="233">
        <f>+IF(I23=0,"",'Ark1'!Z2307)</f>
        <v>4.5276882553351676</v>
      </c>
      <c r="Z23" s="234">
        <f>+IF(I23=0,"",'Ark1'!AC2307)</f>
        <v>0</v>
      </c>
      <c r="AA23" s="235">
        <f>+IF(I23=0,"",'Ark1'!AE2307)</f>
        <v>0</v>
      </c>
      <c r="AB23" s="235">
        <f t="shared" si="0"/>
        <v>8.2437500000000004</v>
      </c>
      <c r="AC23" s="233">
        <f t="shared" si="1"/>
        <v>2.4615384615384617</v>
      </c>
      <c r="AD23" s="213"/>
      <c r="AE23" s="216"/>
      <c r="AG23" s="29"/>
      <c r="AH23" s="27"/>
      <c r="AI23" s="217"/>
      <c r="AJ23" s="28"/>
      <c r="AN23" s="28"/>
      <c r="BF23" s="228"/>
    </row>
    <row r="24" spans="1:58" ht="15" customHeight="1">
      <c r="A24" s="213"/>
      <c r="B24" s="289">
        <f>+'Ark1'!C2308</f>
        <v>2023</v>
      </c>
      <c r="C24" s="232">
        <f>+'Ark1'!L2308</f>
        <v>1</v>
      </c>
      <c r="D24" s="232" t="s">
        <v>28</v>
      </c>
      <c r="E24" s="232">
        <f>+'Ark1'!H2308</f>
        <v>2</v>
      </c>
      <c r="F24" s="232">
        <f>+'Ark1'!J2308</f>
        <v>160</v>
      </c>
      <c r="G24" s="232" t="str">
        <f>VLOOKUP(F24,RNR!$A$1:$B$26,2)</f>
        <v>Oslo</v>
      </c>
      <c r="H24" s="232" t="str">
        <f>+IF(I24=0,"",'Ark1'!Q2308)</f>
        <v/>
      </c>
      <c r="I24" s="335">
        <f>+'Ark1'!R2308</f>
        <v>0</v>
      </c>
      <c r="J24" s="233" t="str">
        <f>+IF(I24=0,"",'Ark1'!AF2308)</f>
        <v/>
      </c>
      <c r="K24" s="262">
        <f t="shared" si="2"/>
        <v>0</v>
      </c>
      <c r="L24" s="233" t="str">
        <f>+IF(I24=0,"",'Ark1'!AG2308)</f>
        <v/>
      </c>
      <c r="M24" s="214"/>
      <c r="N24" s="239">
        <f>+IF(J24=0,"",'Ark1'!AI2308)</f>
        <v>0</v>
      </c>
      <c r="O24" s="505"/>
      <c r="P24" s="263" t="str">
        <f>+IF(N24=0,"",'Ark1'!AJ2308)</f>
        <v/>
      </c>
      <c r="Q24" s="263" t="str">
        <f>+IF(N24=0,"",'Ark1'!AK2308)</f>
        <v/>
      </c>
      <c r="R24" s="505"/>
      <c r="S24" s="234" t="str">
        <f>+IF(I24=0,"",'Ark1'!T2308)</f>
        <v/>
      </c>
      <c r="T24" s="32" t="str">
        <f>+IF(I24=0,"",'Ark1'!U2308)</f>
        <v/>
      </c>
      <c r="U24" s="235" t="str">
        <f>+IF(I24=0,"",'Ark1'!W2308)</f>
        <v/>
      </c>
      <c r="V24" s="235" t="str">
        <f>+IF(I24=0,"",'Ark1'!X2308)</f>
        <v/>
      </c>
      <c r="W24" s="235" t="str">
        <f>+IF(I24=0,"",'Ark1'!Y2308)</f>
        <v/>
      </c>
      <c r="X24" s="235" t="str">
        <f>+IF(I24=0,"",'Ark1'!Z2308)</f>
        <v/>
      </c>
      <c r="Y24" s="233" t="str">
        <f>+IF(I24=0,"",'Ark1'!Z2308)</f>
        <v/>
      </c>
      <c r="Z24" s="234" t="str">
        <f>+IF(I24=0,"",'Ark1'!AC2308)</f>
        <v/>
      </c>
      <c r="AA24" s="235" t="str">
        <f>+IF(I24=0,"",'Ark1'!AE2308)</f>
        <v/>
      </c>
      <c r="AB24" s="235" t="str">
        <f t="shared" si="0"/>
        <v/>
      </c>
      <c r="AC24" s="233" t="str">
        <f t="shared" si="1"/>
        <v/>
      </c>
      <c r="AD24" s="213"/>
      <c r="AE24" s="216"/>
      <c r="AG24" s="29"/>
      <c r="AH24" s="27"/>
      <c r="AI24" s="217"/>
      <c r="AJ24" s="28"/>
      <c r="AN24" s="28"/>
      <c r="BF24" s="228"/>
    </row>
    <row r="25" spans="1:58" ht="15" customHeight="1">
      <c r="A25" s="213"/>
      <c r="B25" s="289">
        <f>+'Ark1'!C2309</f>
        <v>2023</v>
      </c>
      <c r="C25" s="232">
        <f>+'Ark1'!L2309</f>
        <v>1</v>
      </c>
      <c r="D25" s="232" t="s">
        <v>28</v>
      </c>
      <c r="E25" s="232">
        <f>+'Ark1'!H2309</f>
        <v>1</v>
      </c>
      <c r="F25" s="232">
        <f>+'Ark1'!J2309</f>
        <v>171</v>
      </c>
      <c r="G25" s="232" t="str">
        <f>VLOOKUP(F25,RNR!$A$1:$B$26,2)</f>
        <v>Prima</v>
      </c>
      <c r="H25" s="232" t="str">
        <f>+IF(I25=0,"",'Ark1'!Q2309)</f>
        <v/>
      </c>
      <c r="I25" s="335">
        <f>+'Ark1'!R2309</f>
        <v>0</v>
      </c>
      <c r="J25" s="233" t="str">
        <f>+IF(I25=0,"",'Ark1'!AF2309)</f>
        <v/>
      </c>
      <c r="K25" s="262">
        <f t="shared" si="2"/>
        <v>0</v>
      </c>
      <c r="L25" s="233" t="str">
        <f>+IF(I25=0,"",'Ark1'!AG2309)</f>
        <v/>
      </c>
      <c r="M25" s="214"/>
      <c r="N25" s="239">
        <f>+IF(J25=0,"",'Ark1'!AI2309)</f>
        <v>0</v>
      </c>
      <c r="O25" s="505"/>
      <c r="P25" s="263" t="str">
        <f>+IF(N25=0,"",'Ark1'!AJ2309)</f>
        <v/>
      </c>
      <c r="Q25" s="263" t="str">
        <f>+IF(N25=0,"",'Ark1'!AK2309)</f>
        <v/>
      </c>
      <c r="R25" s="505"/>
      <c r="S25" s="234" t="str">
        <f>+IF(I25=0,"",'Ark1'!T2309)</f>
        <v/>
      </c>
      <c r="T25" s="32" t="str">
        <f>+IF(I25=0,"",'Ark1'!U2309)</f>
        <v/>
      </c>
      <c r="U25" s="235" t="str">
        <f>+IF(I25=0,"",'Ark1'!W2309)</f>
        <v/>
      </c>
      <c r="V25" s="235" t="str">
        <f>+IF(I25=0,"",'Ark1'!X2309)</f>
        <v/>
      </c>
      <c r="W25" s="235" t="str">
        <f>+IF(I25=0,"",'Ark1'!Y2309)</f>
        <v/>
      </c>
      <c r="X25" s="235" t="str">
        <f>+IF(I25=0,"",'Ark1'!Z2309)</f>
        <v/>
      </c>
      <c r="Y25" s="233" t="str">
        <f>+IF(I25=0,"",'Ark1'!Z2309)</f>
        <v/>
      </c>
      <c r="Z25" s="234" t="str">
        <f>+IF(I25=0,"",'Ark1'!AC2309)</f>
        <v/>
      </c>
      <c r="AA25" s="235" t="str">
        <f>+IF(I25=0,"",'Ark1'!AE2309)</f>
        <v/>
      </c>
      <c r="AB25" s="235" t="str">
        <f t="shared" si="0"/>
        <v/>
      </c>
      <c r="AC25" s="233" t="str">
        <f t="shared" si="1"/>
        <v/>
      </c>
      <c r="AD25" s="213"/>
      <c r="AE25" s="216"/>
      <c r="AG25" s="29"/>
      <c r="AH25" s="27"/>
      <c r="AI25" s="217"/>
      <c r="AJ25" s="28"/>
      <c r="AN25" s="28"/>
      <c r="BF25" s="228"/>
    </row>
    <row r="26" spans="1:58" ht="15" customHeight="1">
      <c r="A26" s="213"/>
      <c r="B26" s="289">
        <f>+'Ark1'!C2310</f>
        <v>2023</v>
      </c>
      <c r="C26" s="232">
        <f>+'Ark1'!L2310</f>
        <v>1</v>
      </c>
      <c r="D26" s="232" t="s">
        <v>28</v>
      </c>
      <c r="E26" s="232">
        <f>+'Ark1'!H2310</f>
        <v>2</v>
      </c>
      <c r="F26" s="232">
        <f>+'Ark1'!J2310</f>
        <v>175</v>
      </c>
      <c r="G26" s="232" t="str">
        <f>VLOOKUP(F26,RNR!$A$1:$B$26,2)</f>
        <v>Ole Ringdal</v>
      </c>
      <c r="H26" s="232">
        <f>+IF(I26=0,"",'Ark1'!Q2310)</f>
        <v>9</v>
      </c>
      <c r="I26" s="335">
        <f>+'Ark1'!R2310</f>
        <v>38</v>
      </c>
      <c r="J26" s="233">
        <f>+IF(I26=0,"",'Ark1'!AF2310)</f>
        <v>2.0042194092827006</v>
      </c>
      <c r="K26" s="262">
        <f t="shared" si="2"/>
        <v>18.181818181818183</v>
      </c>
      <c r="L26" s="233">
        <f>+IF(I26=0,"",'Ark1'!AG2310)</f>
        <v>1.5356400767350997</v>
      </c>
      <c r="M26" s="214"/>
      <c r="N26" s="239">
        <f>+IF(J26=0,"",'Ark1'!AI2310)</f>
        <v>0</v>
      </c>
      <c r="O26" s="505"/>
      <c r="P26" s="263" t="str">
        <f>+IF(N26=0,"",'Ark1'!AJ2310)</f>
        <v/>
      </c>
      <c r="Q26" s="263" t="str">
        <f>+IF(N26=0,"",'Ark1'!AK2310)</f>
        <v/>
      </c>
      <c r="R26" s="505"/>
      <c r="S26" s="234">
        <f>+IF(I26=0,"",'Ark1'!T2310)</f>
        <v>2.2368421052631575</v>
      </c>
      <c r="T26" s="32">
        <f>+IF(I26=0,"",'Ark1'!U2310)</f>
        <v>8.6157894736842096</v>
      </c>
      <c r="U26" s="235">
        <f>+IF(I26=0,"",'Ark1'!W2310)</f>
        <v>0</v>
      </c>
      <c r="V26" s="235">
        <f>+IF(I26=0,"",'Ark1'!X2310)</f>
        <v>23.684210526315795</v>
      </c>
      <c r="W26" s="235">
        <f>+IF(I26=0,"",'Ark1'!Y2310)</f>
        <v>0</v>
      </c>
      <c r="X26" s="235">
        <f>+IF(I26=0,"",'Ark1'!Z2310)</f>
        <v>6.2757061383262718</v>
      </c>
      <c r="Y26" s="233">
        <f>+IF(I26=0,"",'Ark1'!Z2310)</f>
        <v>6.2757061383262718</v>
      </c>
      <c r="Z26" s="234">
        <f>+IF(I26=0,"",'Ark1'!AC2310)</f>
        <v>0</v>
      </c>
      <c r="AA26" s="235">
        <f>+IF(I26=0,"",'Ark1'!AE2310)</f>
        <v>0</v>
      </c>
      <c r="AB26" s="235">
        <f t="shared" si="0"/>
        <v>8.6157894736842096</v>
      </c>
      <c r="AC26" s="233">
        <f t="shared" si="1"/>
        <v>4.2222222222222223</v>
      </c>
      <c r="AD26" s="213"/>
      <c r="AE26" s="216"/>
      <c r="AG26" s="29"/>
      <c r="AH26" s="27"/>
      <c r="AI26" s="217"/>
      <c r="AJ26" s="28"/>
      <c r="AN26" s="28"/>
      <c r="BF26" s="228"/>
    </row>
    <row r="27" spans="1:58" ht="15" customHeight="1">
      <c r="A27" s="213"/>
      <c r="B27" s="289">
        <f>+'Ark1'!C2311</f>
        <v>2023</v>
      </c>
      <c r="C27" s="232">
        <f>+'Ark1'!L2311</f>
        <v>1</v>
      </c>
      <c r="D27" s="232" t="s">
        <v>28</v>
      </c>
      <c r="E27" s="232">
        <f>+'Ark1'!H2311</f>
        <v>2</v>
      </c>
      <c r="F27" s="232">
        <f>+'Ark1'!J2311</f>
        <v>177</v>
      </c>
      <c r="G27" s="232" t="str">
        <f>VLOOKUP(F27,RNR!$A$1:$B$26,2)</f>
        <v>Slakthuset</v>
      </c>
      <c r="H27" s="232">
        <f>+IF(I27=0,"",'Ark1'!Q2311)</f>
        <v>2</v>
      </c>
      <c r="I27" s="335">
        <f>+'Ark1'!R2311</f>
        <v>7</v>
      </c>
      <c r="J27" s="233">
        <f>+IF(I27=0,"",'Ark1'!AF2311)</f>
        <v>0.73068893528183709</v>
      </c>
      <c r="K27" s="262">
        <f t="shared" si="2"/>
        <v>3.3492822966507179</v>
      </c>
      <c r="L27" s="233">
        <f>+IF(I27=0,"",'Ark1'!AG2311)</f>
        <v>0.22427674782580623</v>
      </c>
      <c r="M27" s="214"/>
      <c r="N27" s="239">
        <f>+IF(J27=0,"",'Ark1'!AI2311)</f>
        <v>0</v>
      </c>
      <c r="O27" s="505"/>
      <c r="P27" s="263" t="str">
        <f>+IF(N27=0,"",'Ark1'!AJ2311)</f>
        <v/>
      </c>
      <c r="Q27" s="263" t="str">
        <f>+IF(N27=0,"",'Ark1'!AK2311)</f>
        <v/>
      </c>
      <c r="R27" s="505"/>
      <c r="S27" s="234">
        <f>+IF(I27=0,"",'Ark1'!T2311)</f>
        <v>1.8571428571428577</v>
      </c>
      <c r="T27" s="32">
        <f>+IF(I27=0,"",'Ark1'!U2311)</f>
        <v>3.9714285714285698</v>
      </c>
      <c r="U27" s="235">
        <f>+IF(I27=0,"",'Ark1'!W2311)</f>
        <v>0</v>
      </c>
      <c r="V27" s="235">
        <f>+IF(I27=0,"",'Ark1'!X2311)</f>
        <v>0</v>
      </c>
      <c r="W27" s="235">
        <f>+IF(I27=0,"",'Ark1'!Y2311)</f>
        <v>0</v>
      </c>
      <c r="X27" s="235">
        <f>+IF(I27=0,"",'Ark1'!Z2311)</f>
        <v>1.2138654734998868</v>
      </c>
      <c r="Y27" s="233">
        <f>+IF(I27=0,"",'Ark1'!Z2311)</f>
        <v>1.2138654734998868</v>
      </c>
      <c r="Z27" s="234">
        <f>+IF(I27=0,"",'Ark1'!AC2311)</f>
        <v>0</v>
      </c>
      <c r="AA27" s="235">
        <f>+IF(I27=0,"",'Ark1'!AE2311)</f>
        <v>0</v>
      </c>
      <c r="AB27" s="235">
        <f t="shared" si="0"/>
        <v>3.9714285714285698</v>
      </c>
      <c r="AC27" s="233">
        <f t="shared" si="1"/>
        <v>3.5</v>
      </c>
      <c r="AD27" s="213"/>
      <c r="AE27" s="216"/>
      <c r="AG27" s="29"/>
      <c r="AH27" s="27"/>
      <c r="AI27" s="217"/>
      <c r="AJ27" s="28"/>
      <c r="AN27" s="28"/>
      <c r="BF27" s="228"/>
    </row>
    <row r="28" spans="1:58" ht="15" customHeight="1">
      <c r="A28" s="213"/>
      <c r="B28" s="289">
        <f>+'Ark1'!C2312</f>
        <v>2023</v>
      </c>
      <c r="C28" s="232">
        <f>+'Ark1'!L2312</f>
        <v>1</v>
      </c>
      <c r="D28" s="232" t="s">
        <v>28</v>
      </c>
      <c r="E28" s="232">
        <f>+'Ark1'!H2312</f>
        <v>2</v>
      </c>
      <c r="F28" s="232">
        <f>+'Ark1'!J2312</f>
        <v>178</v>
      </c>
      <c r="G28" s="232" t="str">
        <f>VLOOKUP(F28,RNR!$A$1:$B$26,2)</f>
        <v>Røros</v>
      </c>
      <c r="H28" s="232">
        <f>+IF(I28=0,"",'Ark1'!Q2312)</f>
        <v>3</v>
      </c>
      <c r="I28" s="335">
        <f>+'Ark1'!R2312</f>
        <v>13</v>
      </c>
      <c r="J28" s="233">
        <f>+IF(I28=0,"",'Ark1'!AF2312)</f>
        <v>2.1922428330522767</v>
      </c>
      <c r="K28" s="262">
        <f t="shared" si="2"/>
        <v>6.2200956937799043</v>
      </c>
      <c r="L28" s="233">
        <f>+IF(I28=0,"",'Ark1'!AG2312)</f>
        <v>1.0379281633121824</v>
      </c>
      <c r="M28" s="214"/>
      <c r="N28" s="239">
        <f>+IF(J28=0,"",'Ark1'!AI2312)</f>
        <v>0</v>
      </c>
      <c r="O28" s="505"/>
      <c r="P28" s="263" t="str">
        <f>+IF(N28=0,"",'Ark1'!AJ2312)</f>
        <v/>
      </c>
      <c r="Q28" s="263" t="str">
        <f>+IF(N28=0,"",'Ark1'!AK2312)</f>
        <v/>
      </c>
      <c r="R28" s="505"/>
      <c r="S28" s="234">
        <f>+IF(I28=0,"",'Ark1'!T2312)</f>
        <v>2</v>
      </c>
      <c r="T28" s="32">
        <f>+IF(I28=0,"",'Ark1'!U2312)</f>
        <v>5.5615384615384595</v>
      </c>
      <c r="U28" s="235">
        <f>+IF(I28=0,"",'Ark1'!W2312)</f>
        <v>0</v>
      </c>
      <c r="V28" s="235">
        <f>+IF(I28=0,"",'Ark1'!X2312)</f>
        <v>0</v>
      </c>
      <c r="W28" s="235">
        <f>+IF(I28=0,"",'Ark1'!Y2312)</f>
        <v>0</v>
      </c>
      <c r="X28" s="235">
        <f>+IF(I28=0,"",'Ark1'!Z2312)</f>
        <v>2.8488968071433338</v>
      </c>
      <c r="Y28" s="233">
        <f>+IF(I28=0,"",'Ark1'!Z2312)</f>
        <v>2.8488968071433338</v>
      </c>
      <c r="Z28" s="234">
        <f>+IF(I28=0,"",'Ark1'!AC2312)</f>
        <v>0</v>
      </c>
      <c r="AA28" s="235">
        <f>+IF(I28=0,"",'Ark1'!AE2312)</f>
        <v>0</v>
      </c>
      <c r="AB28" s="235">
        <f t="shared" si="0"/>
        <v>5.5615384615384595</v>
      </c>
      <c r="AC28" s="233">
        <f t="shared" si="1"/>
        <v>4.333333333333333</v>
      </c>
      <c r="AD28" s="213"/>
      <c r="AE28" s="216"/>
      <c r="AG28" s="29"/>
      <c r="AH28" s="27"/>
      <c r="AI28" s="217"/>
      <c r="AJ28" s="28"/>
      <c r="AN28" s="28"/>
      <c r="BF28" s="228"/>
    </row>
    <row r="29" spans="1:58" ht="15" customHeight="1">
      <c r="A29" s="213"/>
      <c r="B29" s="289">
        <f>+'Ark1'!C2313</f>
        <v>2023</v>
      </c>
      <c r="C29" s="232">
        <f>+'Ark1'!L2313</f>
        <v>1</v>
      </c>
      <c r="D29" s="232" t="s">
        <v>28</v>
      </c>
      <c r="E29" s="232">
        <f>+'Ark1'!H2313</f>
        <v>2</v>
      </c>
      <c r="F29" s="232">
        <f>+'Ark1'!J2313</f>
        <v>181</v>
      </c>
      <c r="G29" s="232" t="str">
        <f>VLOOKUP(F29,RNR!$A$1:$B$26,2)</f>
        <v>Horns</v>
      </c>
      <c r="H29" s="232">
        <f>+IF(I29=0,"",'Ark1'!Q2313)</f>
        <v>2</v>
      </c>
      <c r="I29" s="335">
        <f>+'Ark1'!R2313</f>
        <v>2</v>
      </c>
      <c r="J29" s="233">
        <f>+IF(I29=0,"",'Ark1'!AF2313)</f>
        <v>0.24539877300613497</v>
      </c>
      <c r="K29" s="262">
        <f t="shared" si="2"/>
        <v>0.9569377990430622</v>
      </c>
      <c r="L29" s="233">
        <f>+IF(I29=0,"",'Ark1'!AG2313)</f>
        <v>9.0135468306778682E-2</v>
      </c>
      <c r="M29" s="214"/>
      <c r="N29" s="239">
        <f>+IF(J29=0,"",'Ark1'!AI2313)</f>
        <v>0</v>
      </c>
      <c r="O29" s="505"/>
      <c r="P29" s="263" t="str">
        <f>+IF(N29=0,"",'Ark1'!AJ2313)</f>
        <v/>
      </c>
      <c r="Q29" s="263" t="str">
        <f>+IF(N29=0,"",'Ark1'!AK2313)</f>
        <v/>
      </c>
      <c r="R29" s="505"/>
      <c r="S29" s="234">
        <f>+IF(I29=0,"",'Ark1'!T2313)</f>
        <v>2</v>
      </c>
      <c r="T29" s="32">
        <f>+IF(I29=0,"",'Ark1'!U2313)</f>
        <v>5.0999999999999996</v>
      </c>
      <c r="U29" s="235">
        <f>+IF(I29=0,"",'Ark1'!W2313)</f>
        <v>0</v>
      </c>
      <c r="V29" s="235">
        <f>+IF(I29=0,"",'Ark1'!X2313)</f>
        <v>0</v>
      </c>
      <c r="W29" s="235">
        <f>+IF(I29=0,"",'Ark1'!Y2313)</f>
        <v>0</v>
      </c>
      <c r="X29" s="235">
        <f>+IF(I29=0,"",'Ark1'!Z2313)</f>
        <v>0.20000000000001564</v>
      </c>
      <c r="Y29" s="233">
        <f>+IF(I29=0,"",'Ark1'!Z2313)</f>
        <v>0.20000000000001564</v>
      </c>
      <c r="Z29" s="234">
        <f>+IF(I29=0,"",'Ark1'!AC2313)</f>
        <v>0</v>
      </c>
      <c r="AA29" s="235">
        <f>+IF(I29=0,"",'Ark1'!AE2313)</f>
        <v>0</v>
      </c>
      <c r="AB29" s="235">
        <f t="shared" si="0"/>
        <v>5.0999999999999996</v>
      </c>
      <c r="AC29" s="233">
        <f t="shared" si="1"/>
        <v>1</v>
      </c>
      <c r="AD29" s="213"/>
      <c r="AE29" s="216"/>
      <c r="AG29" s="29"/>
      <c r="AH29" s="27"/>
      <c r="AI29" s="217"/>
      <c r="AJ29" s="28"/>
      <c r="AN29" s="28"/>
      <c r="BF29" s="228"/>
    </row>
    <row r="30" spans="1:58" ht="15" customHeight="1">
      <c r="A30" s="213"/>
      <c r="B30" s="289">
        <f>+'Ark1'!C2314</f>
        <v>2023</v>
      </c>
      <c r="C30" s="232">
        <f>+'Ark1'!L2314</f>
        <v>1</v>
      </c>
      <c r="D30" s="232" t="s">
        <v>28</v>
      </c>
      <c r="E30" s="232">
        <f>+'Ark1'!H2314</f>
        <v>1</v>
      </c>
      <c r="F30" s="232">
        <f>+'Ark1'!J2314</f>
        <v>262</v>
      </c>
      <c r="G30" s="232" t="str">
        <f>VLOOKUP(F30,RNR!$A$1:$B$26,2)</f>
        <v>Strilalam</v>
      </c>
      <c r="H30" s="232" t="str">
        <f>+IF(I30=0,"",'Ark1'!Q2314)</f>
        <v/>
      </c>
      <c r="I30" s="335">
        <f>+'Ark1'!R2314</f>
        <v>0</v>
      </c>
      <c r="J30" s="233" t="str">
        <f>+IF(I30=0,"",'Ark1'!AF2314)</f>
        <v/>
      </c>
      <c r="K30" s="262">
        <f t="shared" si="2"/>
        <v>0</v>
      </c>
      <c r="L30" s="233" t="str">
        <f>+IF(I30=0,"",'Ark1'!AG2314)</f>
        <v/>
      </c>
      <c r="M30" s="214"/>
      <c r="N30" s="239">
        <f>+IF(J30=0,"",'Ark1'!AI2314)</f>
        <v>0</v>
      </c>
      <c r="O30" s="505"/>
      <c r="P30" s="263" t="str">
        <f>+IF(N30=0,"",'Ark1'!AJ2314)</f>
        <v/>
      </c>
      <c r="Q30" s="263" t="str">
        <f>+IF(N30=0,"",'Ark1'!AK2314)</f>
        <v/>
      </c>
      <c r="R30" s="505"/>
      <c r="S30" s="234" t="str">
        <f>+IF(I30=0,"",'Ark1'!T2314)</f>
        <v/>
      </c>
      <c r="T30" s="32" t="str">
        <f>+IF(I30=0,"",'Ark1'!U2314)</f>
        <v/>
      </c>
      <c r="U30" s="235" t="str">
        <f>+IF(I30=0,"",'Ark1'!W2314)</f>
        <v/>
      </c>
      <c r="V30" s="235" t="str">
        <f>+IF(I30=0,"",'Ark1'!X2314)</f>
        <v/>
      </c>
      <c r="W30" s="235" t="str">
        <f>+IF(I30=0,"",'Ark1'!Y2314)</f>
        <v/>
      </c>
      <c r="X30" s="235" t="str">
        <f>+IF(I30=0,"",'Ark1'!Z2314)</f>
        <v/>
      </c>
      <c r="Y30" s="233" t="str">
        <f>+IF(I30=0,"",'Ark1'!Z2314)</f>
        <v/>
      </c>
      <c r="Z30" s="234" t="str">
        <f>+IF(I30=0,"",'Ark1'!AC2314)</f>
        <v/>
      </c>
      <c r="AA30" s="235" t="str">
        <f>+IF(I30=0,"",'Ark1'!AE2314)</f>
        <v/>
      </c>
      <c r="AB30" s="235" t="str">
        <f t="shared" si="0"/>
        <v/>
      </c>
      <c r="AC30" s="233" t="str">
        <f t="shared" si="1"/>
        <v/>
      </c>
      <c r="AD30" s="213"/>
      <c r="AE30" s="216"/>
      <c r="AG30" s="29"/>
      <c r="AH30" s="27"/>
      <c r="AI30" s="217"/>
      <c r="AJ30" s="28"/>
      <c r="AN30" s="28"/>
      <c r="BF30" s="228"/>
    </row>
    <row r="31" spans="1:58" ht="15" customHeight="1">
      <c r="A31" s="213"/>
      <c r="B31" s="289">
        <f>+'Ark1'!C2315</f>
        <v>2023</v>
      </c>
      <c r="C31" s="232">
        <f>+'Ark1'!L2315</f>
        <v>1</v>
      </c>
      <c r="D31" s="232" t="s">
        <v>28</v>
      </c>
      <c r="E31" s="232">
        <f>+'Ark1'!H2315</f>
        <v>1</v>
      </c>
      <c r="F31" s="232">
        <f>+'Ark1'!J2315</f>
        <v>309</v>
      </c>
      <c r="G31" s="232" t="str">
        <f>VLOOKUP(F31,RNR!$A$1:$B$26,2)</f>
        <v>Malvik</v>
      </c>
      <c r="H31" s="232">
        <f>+IF(I31=0,"",'Ark1'!Q2315)</f>
        <v>7</v>
      </c>
      <c r="I31" s="335">
        <f>+'Ark1'!R2315</f>
        <v>10</v>
      </c>
      <c r="J31" s="233">
        <f>+IF(I31=0,"",'Ark1'!AF2315)</f>
        <v>0.84602368866328259</v>
      </c>
      <c r="K31" s="262">
        <f t="shared" si="2"/>
        <v>4.7846889952153111</v>
      </c>
      <c r="L31" s="233">
        <f>+IF(I31=0,"",'Ark1'!AG2315)</f>
        <v>0.42063153559925298</v>
      </c>
      <c r="M31" s="214"/>
      <c r="N31" s="239">
        <f>+IF(J31=0,"",'Ark1'!AI2315)</f>
        <v>0</v>
      </c>
      <c r="O31" s="505"/>
      <c r="P31" s="263" t="str">
        <f>+IF(N31=0,"",'Ark1'!AJ2315)</f>
        <v/>
      </c>
      <c r="Q31" s="263" t="str">
        <f>+IF(N31=0,"",'Ark1'!AK2315)</f>
        <v/>
      </c>
      <c r="R31" s="505"/>
      <c r="S31" s="234">
        <f>+IF(I31=0,"",'Ark1'!T2315)</f>
        <v>2</v>
      </c>
      <c r="T31" s="32">
        <f>+IF(I31=0,"",'Ark1'!U2315)</f>
        <v>5.72</v>
      </c>
      <c r="U31" s="235">
        <f>+IF(I31=0,"",'Ark1'!W2315)</f>
        <v>0</v>
      </c>
      <c r="V31" s="235">
        <f>+IF(I31=0,"",'Ark1'!X2315)</f>
        <v>0</v>
      </c>
      <c r="W31" s="235">
        <f>+IF(I31=0,"",'Ark1'!Y2315)</f>
        <v>0</v>
      </c>
      <c r="X31" s="235">
        <f>+IF(I31=0,"",'Ark1'!Z2315)</f>
        <v>1.834011995598718</v>
      </c>
      <c r="Y31" s="233">
        <f>+IF(I31=0,"",'Ark1'!Z2315)</f>
        <v>1.834011995598718</v>
      </c>
      <c r="Z31" s="234">
        <f>+IF(I31=0,"",'Ark1'!AC2315)</f>
        <v>0</v>
      </c>
      <c r="AA31" s="235">
        <f>+IF(I31=0,"",'Ark1'!AE2315)</f>
        <v>0</v>
      </c>
      <c r="AB31" s="235">
        <f t="shared" si="0"/>
        <v>5.72</v>
      </c>
      <c r="AC31" s="233">
        <f t="shared" si="1"/>
        <v>1.4285714285714286</v>
      </c>
      <c r="AD31" s="213"/>
      <c r="AE31" s="216"/>
      <c r="AG31" s="29"/>
      <c r="AH31" s="27"/>
      <c r="AI31" s="217"/>
      <c r="AJ31" s="28"/>
      <c r="AN31" s="28"/>
      <c r="BF31" s="228"/>
    </row>
    <row r="32" spans="1:58" ht="15" customHeight="1">
      <c r="A32" s="213"/>
      <c r="B32" s="289">
        <f>+'Ark1'!C2316</f>
        <v>2023</v>
      </c>
      <c r="C32" s="232">
        <f>+'Ark1'!L2316</f>
        <v>1</v>
      </c>
      <c r="D32" s="232" t="s">
        <v>28</v>
      </c>
      <c r="E32" s="232">
        <f>+'Ark1'!H2316</f>
        <v>2</v>
      </c>
      <c r="F32" s="232">
        <f>+'Ark1'!J2316</f>
        <v>470</v>
      </c>
      <c r="G32" s="232" t="str">
        <f>VLOOKUP(F32,RNR!$A$1:$B$26,2)</f>
        <v>Jens Eide</v>
      </c>
      <c r="H32" s="232">
        <f>+IF(I32=0,"",'Ark1'!Q2316)</f>
        <v>1</v>
      </c>
      <c r="I32" s="335">
        <f>+'Ark1'!R2316</f>
        <v>1</v>
      </c>
      <c r="J32" s="233">
        <f>+IF(I32=0,"",'Ark1'!AF2316)</f>
        <v>9.8619329388560162E-2</v>
      </c>
      <c r="K32" s="262">
        <f t="shared" si="2"/>
        <v>0.4784688995215311</v>
      </c>
      <c r="L32" s="233">
        <f>+IF(I32=0,"",'Ark1'!AG2316)</f>
        <v>4.3400480580931301E-2</v>
      </c>
      <c r="M32" s="214"/>
      <c r="N32" s="239">
        <f>+IF(J32=0,"",'Ark1'!AI2316)</f>
        <v>0</v>
      </c>
      <c r="O32" s="505"/>
      <c r="P32" s="263" t="str">
        <f>+IF(N32=0,"",'Ark1'!AJ2316)</f>
        <v/>
      </c>
      <c r="Q32" s="263" t="str">
        <f>+IF(N32=0,"",'Ark1'!AK2316)</f>
        <v/>
      </c>
      <c r="R32" s="505"/>
      <c r="S32" s="234">
        <f>+IF(I32=0,"",'Ark1'!T2316)</f>
        <v>2</v>
      </c>
      <c r="T32" s="32">
        <f>+IF(I32=0,"",'Ark1'!U2316)</f>
        <v>4.0999999999999996</v>
      </c>
      <c r="U32" s="235">
        <f>+IF(I32=0,"",'Ark1'!W2316)</f>
        <v>0</v>
      </c>
      <c r="V32" s="235">
        <f>+IF(I32=0,"",'Ark1'!X2316)</f>
        <v>0</v>
      </c>
      <c r="W32" s="235">
        <f>+IF(I32=0,"",'Ark1'!Y2316)</f>
        <v>0</v>
      </c>
      <c r="X32" s="235">
        <f>+IF(I32=0,"",'Ark1'!Z2316)</f>
        <v>0</v>
      </c>
      <c r="Y32" s="233">
        <f>+IF(I32=0,"",'Ark1'!Z2316)</f>
        <v>0</v>
      </c>
      <c r="Z32" s="234">
        <f>+IF(I32=0,"",'Ark1'!AC2316)</f>
        <v>0</v>
      </c>
      <c r="AA32" s="235">
        <f>+IF(I32=0,"",'Ark1'!AE2316)</f>
        <v>0</v>
      </c>
      <c r="AB32" s="235">
        <f t="shared" si="0"/>
        <v>4.0999999999999996</v>
      </c>
      <c r="AC32" s="233">
        <f t="shared" si="1"/>
        <v>1</v>
      </c>
      <c r="AD32" s="213"/>
      <c r="AE32" s="216"/>
      <c r="AG32" s="29"/>
      <c r="AH32" s="27"/>
      <c r="AI32" s="217"/>
      <c r="AJ32" s="28"/>
      <c r="AN32" s="28"/>
      <c r="BF32" s="228"/>
    </row>
    <row r="33" spans="1:58" ht="15" customHeight="1">
      <c r="A33" s="213"/>
      <c r="B33" s="289">
        <f>+'Ark1'!C2317</f>
        <v>2023</v>
      </c>
      <c r="C33" s="232">
        <f>+'Ark1'!L2317</f>
        <v>1</v>
      </c>
      <c r="D33" s="232" t="s">
        <v>28</v>
      </c>
      <c r="E33" s="232">
        <f>+'Ark1'!H2317</f>
        <v>2</v>
      </c>
      <c r="F33" s="232">
        <f>+'Ark1'!J2317</f>
        <v>629</v>
      </c>
      <c r="G33" s="232" t="str">
        <f>VLOOKUP(F33,RNR!$A$1:$B$26,2)</f>
        <v>Bø</v>
      </c>
      <c r="H33" s="232" t="str">
        <f>+IF(I33=0,"",'Ark1'!Q2317)</f>
        <v/>
      </c>
      <c r="I33" s="335">
        <f>+'Ark1'!R2317</f>
        <v>0</v>
      </c>
      <c r="J33" s="233" t="str">
        <f>+IF(I33=0,"",'Ark1'!AF2317)</f>
        <v/>
      </c>
      <c r="K33" s="262">
        <f t="shared" si="2"/>
        <v>0</v>
      </c>
      <c r="L33" s="233" t="str">
        <f>+IF(I33=0,"",'Ark1'!AG2317)</f>
        <v/>
      </c>
      <c r="M33" s="214"/>
      <c r="N33" s="239">
        <f>+IF(J33=0,"",'Ark1'!AI2317)</f>
        <v>0</v>
      </c>
      <c r="O33" s="505"/>
      <c r="P33" s="263" t="str">
        <f>+IF(N33=0,"",'Ark1'!AJ2317)</f>
        <v/>
      </c>
      <c r="Q33" s="263" t="str">
        <f>+IF(N33=0,"",'Ark1'!AK2317)</f>
        <v/>
      </c>
      <c r="R33" s="505"/>
      <c r="S33" s="234" t="str">
        <f>+IF(I33=0,"",'Ark1'!T2317)</f>
        <v/>
      </c>
      <c r="T33" s="32" t="str">
        <f>+IF(I33=0,"",'Ark1'!U2317)</f>
        <v/>
      </c>
      <c r="U33" s="235" t="str">
        <f>+IF(I33=0,"",'Ark1'!W2317)</f>
        <v/>
      </c>
      <c r="V33" s="235" t="str">
        <f>+IF(I33=0,"",'Ark1'!X2317)</f>
        <v/>
      </c>
      <c r="W33" s="235" t="str">
        <f>+IF(I33=0,"",'Ark1'!Y2317)</f>
        <v/>
      </c>
      <c r="X33" s="235" t="str">
        <f>+IF(I33=0,"",'Ark1'!Z2317)</f>
        <v/>
      </c>
      <c r="Y33" s="233" t="str">
        <f>+IF(I33=0,"",'Ark1'!Z2317)</f>
        <v/>
      </c>
      <c r="Z33" s="234" t="str">
        <f>+IF(I33=0,"",'Ark1'!AC2317)</f>
        <v/>
      </c>
      <c r="AA33" s="235" t="str">
        <f>+IF(I33=0,"",'Ark1'!AE2317)</f>
        <v/>
      </c>
      <c r="AB33" s="235" t="str">
        <f t="shared" si="0"/>
        <v/>
      </c>
      <c r="AC33" s="233" t="str">
        <f t="shared" si="1"/>
        <v/>
      </c>
      <c r="AD33" s="213"/>
      <c r="AE33" s="216"/>
      <c r="AG33" s="29"/>
      <c r="AH33" s="27"/>
      <c r="AI33" s="217"/>
      <c r="AJ33" s="28"/>
      <c r="AN33" s="28"/>
      <c r="BF33" s="228"/>
    </row>
    <row r="34" spans="1:58" ht="15" customHeight="1">
      <c r="A34" s="213"/>
      <c r="B34" s="289">
        <f>+'Ark1'!C2318</f>
        <v>2023</v>
      </c>
      <c r="C34" s="232">
        <f>+'Ark1'!L2318</f>
        <v>1</v>
      </c>
      <c r="D34" s="232" t="s">
        <v>28</v>
      </c>
      <c r="E34" s="232">
        <f>+'Ark1'!H2318</f>
        <v>1</v>
      </c>
      <c r="F34" s="232">
        <f>+'Ark1'!J2318</f>
        <v>643</v>
      </c>
      <c r="G34" s="232" t="str">
        <f>VLOOKUP(F34,RNR!$A$1:$B$26,2)</f>
        <v>Bjerka</v>
      </c>
      <c r="H34" s="232">
        <f>+IF(I34=0,"",'Ark1'!Q2318)</f>
        <v>7</v>
      </c>
      <c r="I34" s="335">
        <f>+'Ark1'!R2318</f>
        <v>15</v>
      </c>
      <c r="J34" s="233">
        <f>+IF(I34=0,"",'Ark1'!AF2318)</f>
        <v>2.0080321285140563</v>
      </c>
      <c r="K34" s="262">
        <f t="shared" si="2"/>
        <v>7.1770334928229662</v>
      </c>
      <c r="L34" s="233">
        <f>+IF(I34=0,"",'Ark1'!AG2318)</f>
        <v>1.7286267861467663</v>
      </c>
      <c r="M34" s="214"/>
      <c r="N34" s="239">
        <f>+IF(J34=0,"",'Ark1'!AI2318)</f>
        <v>0</v>
      </c>
      <c r="O34" s="505"/>
      <c r="P34" s="263" t="str">
        <f>+IF(N34=0,"",'Ark1'!AJ2318)</f>
        <v/>
      </c>
      <c r="Q34" s="263" t="str">
        <f>+IF(N34=0,"",'Ark1'!AK2318)</f>
        <v/>
      </c>
      <c r="R34" s="505"/>
      <c r="S34" s="234">
        <f>+IF(I34=0,"",'Ark1'!T2318)</f>
        <v>2.4</v>
      </c>
      <c r="T34" s="32">
        <f>+IF(I34=0,"",'Ark1'!U2318)</f>
        <v>11.42</v>
      </c>
      <c r="U34" s="235">
        <f>+IF(I34=0,"",'Ark1'!W2318)</f>
        <v>0</v>
      </c>
      <c r="V34" s="235">
        <f>+IF(I34=0,"",'Ark1'!X2318)</f>
        <v>20</v>
      </c>
      <c r="W34" s="235">
        <f>+IF(I34=0,"",'Ark1'!Y2318)</f>
        <v>0</v>
      </c>
      <c r="X34" s="235">
        <f>+IF(I34=0,"",'Ark1'!Z2318)</f>
        <v>4.1751966021573965</v>
      </c>
      <c r="Y34" s="233">
        <f>+IF(I34=0,"",'Ark1'!Z2318)</f>
        <v>4.1751966021573965</v>
      </c>
      <c r="Z34" s="234">
        <f>+IF(I34=0,"",'Ark1'!AC2318)</f>
        <v>0</v>
      </c>
      <c r="AA34" s="235">
        <f>+IF(I34=0,"",'Ark1'!AE2318)</f>
        <v>0</v>
      </c>
      <c r="AB34" s="235">
        <f t="shared" si="0"/>
        <v>11.42</v>
      </c>
      <c r="AC34" s="233">
        <f t="shared" si="1"/>
        <v>2.1428571428571428</v>
      </c>
      <c r="AD34" s="213"/>
      <c r="AE34" s="216"/>
      <c r="AG34" s="29"/>
      <c r="AH34" s="27"/>
      <c r="AI34" s="217"/>
      <c r="AJ34" s="28"/>
      <c r="AN34" s="28"/>
      <c r="BF34" s="228"/>
    </row>
    <row r="35" spans="1:58" ht="15" customHeight="1">
      <c r="A35" s="213"/>
      <c r="B35" s="289">
        <f>+'Ark1'!C2319</f>
        <v>2023</v>
      </c>
      <c r="C35" s="232">
        <f>+'Ark1'!L2319</f>
        <v>1</v>
      </c>
      <c r="D35" s="232" t="s">
        <v>28</v>
      </c>
      <c r="E35" s="232">
        <f>+'Ark1'!H2319</f>
        <v>2</v>
      </c>
      <c r="F35" s="232">
        <f>+'Ark1'!J2319</f>
        <v>704</v>
      </c>
      <c r="G35" s="232" t="str">
        <f>VLOOKUP(F35,RNR!$A$1:$B$26,2)</f>
        <v>Øre Vilt</v>
      </c>
      <c r="H35" s="232" t="str">
        <f>+IF(I35=0,"",'Ark1'!Q2319)</f>
        <v/>
      </c>
      <c r="I35" s="335">
        <f>+'Ark1'!R2319</f>
        <v>0</v>
      </c>
      <c r="J35" s="233" t="str">
        <f>+IF(I35=0,"",'Ark1'!AF2319)</f>
        <v/>
      </c>
      <c r="K35" s="262">
        <f t="shared" si="2"/>
        <v>0</v>
      </c>
      <c r="L35" s="233" t="str">
        <f>+IF(I35=0,"",'Ark1'!AG2319)</f>
        <v/>
      </c>
      <c r="M35" s="214"/>
      <c r="N35" s="239">
        <f>+IF(J35=0,"",'Ark1'!AI2319)</f>
        <v>0</v>
      </c>
      <c r="O35" s="505"/>
      <c r="P35" s="263" t="str">
        <f>+IF(N35=0,"",'Ark1'!AJ2319)</f>
        <v/>
      </c>
      <c r="Q35" s="263" t="str">
        <f>+IF(N35=0,"",'Ark1'!AK2319)</f>
        <v/>
      </c>
      <c r="R35" s="505"/>
      <c r="S35" s="234" t="str">
        <f>+IF(I35=0,"",'Ark1'!T2319)</f>
        <v/>
      </c>
      <c r="T35" s="32" t="str">
        <f>+IF(I35=0,"",'Ark1'!U2319)</f>
        <v/>
      </c>
      <c r="U35" s="235" t="str">
        <f>+IF(I35=0,"",'Ark1'!W2319)</f>
        <v/>
      </c>
      <c r="V35" s="235" t="str">
        <f>+IF(I35=0,"",'Ark1'!X2319)</f>
        <v/>
      </c>
      <c r="W35" s="235" t="str">
        <f>+IF(I35=0,"",'Ark1'!Y2319)</f>
        <v/>
      </c>
      <c r="X35" s="235" t="str">
        <f>+IF(I35=0,"",'Ark1'!Z2319)</f>
        <v/>
      </c>
      <c r="Y35" s="233" t="str">
        <f>+IF(I35=0,"",'Ark1'!Z2319)</f>
        <v/>
      </c>
      <c r="Z35" s="234" t="str">
        <f>+IF(I35=0,"",'Ark1'!AC2319)</f>
        <v/>
      </c>
      <c r="AA35" s="235" t="str">
        <f>+IF(I35=0,"",'Ark1'!AE2319)</f>
        <v/>
      </c>
      <c r="AB35" s="235" t="str">
        <f t="shared" si="0"/>
        <v/>
      </c>
      <c r="AC35" s="233" t="str">
        <f t="shared" si="1"/>
        <v/>
      </c>
      <c r="AD35" s="213"/>
      <c r="AE35" s="216"/>
      <c r="AG35" s="29"/>
      <c r="AH35" s="27"/>
      <c r="AI35" s="217"/>
      <c r="AJ35" s="28"/>
      <c r="AN35" s="28"/>
      <c r="BF35" s="228"/>
    </row>
    <row r="36" spans="1:58" ht="15" customHeight="1">
      <c r="A36" s="213"/>
      <c r="B36" s="289">
        <f>+'Ark1'!C2320</f>
        <v>2023</v>
      </c>
      <c r="C36" s="232">
        <f>+'Ark1'!L2320</f>
        <v>1</v>
      </c>
      <c r="D36" s="232" t="s">
        <v>28</v>
      </c>
      <c r="E36" s="232">
        <f>+'Ark1'!H2320</f>
        <v>1</v>
      </c>
      <c r="F36" s="232">
        <f>+'Ark1'!J2320</f>
        <v>802</v>
      </c>
      <c r="G36" s="232" t="str">
        <f>VLOOKUP(F36,RNR!$A$1:$B$26,2)</f>
        <v>Karasjok</v>
      </c>
      <c r="H36" s="232" t="str">
        <f>+IF(I36=0,"",'Ark1'!Q2320)</f>
        <v/>
      </c>
      <c r="I36" s="335">
        <f>+'Ark1'!R2320</f>
        <v>0</v>
      </c>
      <c r="J36" s="233" t="str">
        <f>+IF(I36=0,"",'Ark1'!AF2320)</f>
        <v/>
      </c>
      <c r="K36" s="262">
        <f t="shared" si="2"/>
        <v>0</v>
      </c>
      <c r="L36" s="233" t="str">
        <f>+IF(I36=0,"",'Ark1'!AG2320)</f>
        <v/>
      </c>
      <c r="M36" s="214"/>
      <c r="N36" s="239">
        <f>+IF(J36=0,"",'Ark1'!AI2320)</f>
        <v>0</v>
      </c>
      <c r="O36" s="505"/>
      <c r="P36" s="263" t="str">
        <f>+IF(N36=0,"",'Ark1'!AJ2320)</f>
        <v/>
      </c>
      <c r="Q36" s="263" t="str">
        <f>+IF(N36=0,"",'Ark1'!AK2320)</f>
        <v/>
      </c>
      <c r="R36" s="505"/>
      <c r="S36" s="234" t="str">
        <f>+IF(I36=0,"",'Ark1'!T2320)</f>
        <v/>
      </c>
      <c r="T36" s="32" t="str">
        <f>+IF(I36=0,"",'Ark1'!U2320)</f>
        <v/>
      </c>
      <c r="U36" s="235" t="str">
        <f>+IF(I36=0,"",'Ark1'!W2320)</f>
        <v/>
      </c>
      <c r="V36" s="235" t="str">
        <f>+IF(I36=0,"",'Ark1'!X2320)</f>
        <v/>
      </c>
      <c r="W36" s="235" t="str">
        <f>+IF(I36=0,"",'Ark1'!Y2320)</f>
        <v/>
      </c>
      <c r="X36" s="235" t="str">
        <f>+IF(I36=0,"",'Ark1'!Z2320)</f>
        <v/>
      </c>
      <c r="Y36" s="233" t="str">
        <f>+IF(I36=0,"",'Ark1'!Z2320)</f>
        <v/>
      </c>
      <c r="Z36" s="234" t="str">
        <f>+IF(I36=0,"",'Ark1'!AC2320)</f>
        <v/>
      </c>
      <c r="AA36" s="235" t="str">
        <f>+IF(I36=0,"",'Ark1'!AE2320)</f>
        <v/>
      </c>
      <c r="AB36" s="235" t="str">
        <f t="shared" si="0"/>
        <v/>
      </c>
      <c r="AC36" s="233" t="str">
        <f t="shared" si="1"/>
        <v/>
      </c>
      <c r="AD36" s="213"/>
      <c r="AE36" s="216"/>
      <c r="AG36" s="29"/>
      <c r="AH36" s="27"/>
      <c r="AI36" s="217"/>
      <c r="AJ36" s="28"/>
      <c r="AN36" s="28"/>
      <c r="BF36" s="228"/>
    </row>
    <row r="37" spans="1:58" ht="15" customHeight="1">
      <c r="A37" s="213"/>
      <c r="B37" s="213"/>
      <c r="C37" s="213"/>
      <c r="D37" s="213"/>
      <c r="E37" s="213"/>
      <c r="F37" s="213"/>
      <c r="G37" s="213"/>
      <c r="H37" s="213"/>
      <c r="I37" s="329"/>
      <c r="J37" s="214"/>
      <c r="K37" s="214"/>
      <c r="L37" s="214"/>
      <c r="M37" s="214"/>
      <c r="N37" s="214"/>
      <c r="O37" s="214"/>
      <c r="P37" s="214"/>
      <c r="Q37" s="214"/>
      <c r="R37" s="214"/>
      <c r="S37" s="213"/>
      <c r="T37" s="213"/>
      <c r="U37" s="215"/>
      <c r="V37" s="215"/>
      <c r="W37" s="215"/>
      <c r="X37" s="215"/>
      <c r="Y37" s="215"/>
      <c r="Z37" s="213"/>
      <c r="AA37" s="215"/>
      <c r="AB37" s="231"/>
      <c r="AC37" s="229"/>
      <c r="AD37" s="213"/>
      <c r="AE37" s="216"/>
      <c r="AG37" s="29"/>
      <c r="AH37" s="27"/>
      <c r="AI37" s="217"/>
      <c r="AJ37" s="28"/>
      <c r="AN37" s="28"/>
      <c r="BF37" s="228"/>
    </row>
    <row r="38" spans="1:58" ht="22.8">
      <c r="A38" s="213"/>
      <c r="B38" s="213"/>
      <c r="C38" s="213"/>
      <c r="D38" s="257" t="str">
        <f>+D42</f>
        <v>P</v>
      </c>
      <c r="E38" s="213"/>
      <c r="F38" s="213"/>
      <c r="G38" s="213"/>
      <c r="H38" s="213"/>
      <c r="I38" s="482">
        <f>SUM(I40:I63)</f>
        <v>992</v>
      </c>
      <c r="J38" s="214"/>
      <c r="K38" s="214"/>
      <c r="L38" s="214"/>
      <c r="M38" s="214"/>
      <c r="N38" s="214"/>
      <c r="O38" s="214"/>
      <c r="P38" s="214"/>
      <c r="Q38" s="214"/>
      <c r="R38" s="214"/>
      <c r="S38" s="213"/>
      <c r="T38" s="260">
        <f>+Klasse!O10</f>
        <v>10.124294354838716</v>
      </c>
      <c r="U38" s="215"/>
      <c r="V38" s="215"/>
      <c r="W38" s="215"/>
      <c r="X38" s="215"/>
      <c r="Y38" s="215"/>
      <c r="Z38" s="213"/>
      <c r="AA38" s="215"/>
      <c r="AB38" s="215"/>
      <c r="AC38" s="215"/>
      <c r="AD38" s="215"/>
      <c r="AE38" s="216"/>
      <c r="AG38" s="29"/>
      <c r="AH38" s="27"/>
      <c r="AI38" s="217"/>
      <c r="AJ38" s="28"/>
      <c r="AN38" s="28"/>
      <c r="BF38" s="228"/>
    </row>
    <row r="39" spans="1:58" ht="15" customHeight="1">
      <c r="A39" s="213"/>
      <c r="B39" s="213"/>
      <c r="C39" s="213"/>
      <c r="D39" s="257"/>
      <c r="E39" s="213"/>
      <c r="F39" s="213"/>
      <c r="G39" s="213"/>
      <c r="H39" s="213"/>
      <c r="I39" s="329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5"/>
      <c r="X39" s="215"/>
      <c r="Y39" s="215"/>
      <c r="Z39" s="213"/>
      <c r="AA39" s="215"/>
      <c r="AB39" s="231"/>
      <c r="AC39" s="229"/>
      <c r="AD39" s="213"/>
      <c r="AE39" s="216"/>
      <c r="AG39" s="29"/>
      <c r="AH39" s="27"/>
      <c r="AI39" s="217"/>
      <c r="AJ39" s="28"/>
      <c r="AN39" s="28"/>
      <c r="BF39" s="228"/>
    </row>
    <row r="40" spans="1:58" ht="15.6" customHeight="1">
      <c r="A40" s="213"/>
      <c r="B40" s="289">
        <f>+'Ark1'!C2321</f>
        <v>2023</v>
      </c>
      <c r="C40" s="28">
        <f>+'Ark1'!L2321</f>
        <v>2</v>
      </c>
      <c r="D40" s="28" t="s">
        <v>29</v>
      </c>
      <c r="E40" s="28">
        <f>+'Ark1'!H2321</f>
        <v>1</v>
      </c>
      <c r="F40" s="28">
        <f>+'Ark1'!J2321</f>
        <v>103</v>
      </c>
      <c r="G40" s="28" t="str">
        <f>VLOOKUP(F40,RNR!$A$1:$B$26,2)</f>
        <v>Rudshøgda</v>
      </c>
      <c r="H40" s="28">
        <f>+IF(I40=0,"",'Ark1'!Q2321)</f>
        <v>5</v>
      </c>
      <c r="I40" s="336">
        <f>+'Ark1'!R2321</f>
        <v>11</v>
      </c>
      <c r="J40" s="29">
        <f>+IF(I40=0,"",'Ark1'!AF2321)</f>
        <v>2.7295285359801484</v>
      </c>
      <c r="K40" s="263">
        <f t="shared" ref="K40:K41" si="3">100*I40/$I$38</f>
        <v>1.1088709677419355</v>
      </c>
      <c r="L40" s="29">
        <f>+IF(I40=0,"",'Ark1'!AG2321)</f>
        <v>2.9017505125374541</v>
      </c>
      <c r="M40" s="213"/>
      <c r="N40" s="239">
        <f>+IF(J40=0,"",'Ark1'!AI2320)</f>
        <v>0</v>
      </c>
      <c r="O40" s="505"/>
      <c r="P40" s="263" t="str">
        <f>+IF(N40=0,"",'Ark1'!AJ2320)</f>
        <v/>
      </c>
      <c r="Q40" s="263" t="str">
        <f>+IF(N40=0,"",'Ark1'!AK2320)</f>
        <v/>
      </c>
      <c r="R40" s="213"/>
      <c r="S40" s="27">
        <f>+IF(I40=0,"",'Ark1'!T2321)</f>
        <v>2.2727272727272729</v>
      </c>
      <c r="T40" s="32">
        <f>+IF(I40=0,"",'Ark1'!U2321)</f>
        <v>16.727272727272723</v>
      </c>
      <c r="U40" s="34">
        <f>+IF(I40=0,"",'Ark1'!W2321)</f>
        <v>0</v>
      </c>
      <c r="V40" s="34">
        <f>+IF(I40=0,"",'Ark1'!X2321)</f>
        <v>72.727272727272734</v>
      </c>
      <c r="W40" s="34">
        <f>+IF(I40=0,"",'Ark1'!Y2321)</f>
        <v>0</v>
      </c>
      <c r="X40" s="34">
        <f>+IF(I40=0,"",'Ark1'!Z2321)</f>
        <v>3.2370275110721622</v>
      </c>
      <c r="Y40" s="29">
        <f>+IF(I40=0,"",'Ark1'!Z2321)</f>
        <v>3.2370275110721622</v>
      </c>
      <c r="Z40" s="27">
        <f>+IF(I40=0,"",'Ark1'!AC2321)</f>
        <v>0</v>
      </c>
      <c r="AA40" s="34">
        <f>+IF(I40=0,"",'Ark1'!AE2321)</f>
        <v>0</v>
      </c>
      <c r="AB40" s="34">
        <f t="shared" ref="AB40:AB41" si="4">IF(I40=0,"",T40/C40)</f>
        <v>8.3636363636363615</v>
      </c>
      <c r="AC40" s="29">
        <f t="shared" ref="AC40:AC41" si="5">IF(I40=0,"",I40/H40)</f>
        <v>2.2000000000000002</v>
      </c>
      <c r="AD40" s="213"/>
      <c r="AE40" s="216"/>
      <c r="AG40" s="29"/>
      <c r="AH40" s="27"/>
      <c r="AI40" s="217"/>
      <c r="AJ40" s="28"/>
      <c r="AN40" s="28"/>
      <c r="BF40" s="228"/>
    </row>
    <row r="41" spans="1:58" ht="15.6" customHeight="1">
      <c r="A41" s="213"/>
      <c r="B41" s="289">
        <f>+'Ark1'!C2322</f>
        <v>2023</v>
      </c>
      <c r="C41" s="28">
        <f>+'Ark1'!L2322</f>
        <v>2</v>
      </c>
      <c r="D41" s="28" t="s">
        <v>29</v>
      </c>
      <c r="E41" s="28">
        <f>+'Ark1'!H2322</f>
        <v>2</v>
      </c>
      <c r="F41" s="28">
        <f>+'Ark1'!J2322</f>
        <v>106</v>
      </c>
      <c r="G41" s="28" t="str">
        <f>VLOOKUP(F41,RNR!$A$1:$B$26,2)</f>
        <v>Furuseth</v>
      </c>
      <c r="H41" s="28">
        <f>+IF(I41=0,"",'Ark1'!Q2322)</f>
        <v>4</v>
      </c>
      <c r="I41" s="336">
        <f>+'Ark1'!R2322</f>
        <v>14</v>
      </c>
      <c r="J41" s="29">
        <f>+IF(I41=0,"",'Ark1'!AF2322)</f>
        <v>3.0501089324618729</v>
      </c>
      <c r="K41" s="263">
        <f t="shared" si="3"/>
        <v>1.4112903225806452</v>
      </c>
      <c r="L41" s="29">
        <f>+IF(I41=0,"",'Ark1'!AG2322)</f>
        <v>1.7618551564835361</v>
      </c>
      <c r="M41" s="213"/>
      <c r="N41" s="239">
        <f>+IF(J41=0,"",'Ark1'!AI2321)</f>
        <v>0</v>
      </c>
      <c r="O41" s="505"/>
      <c r="P41" s="263" t="str">
        <f>+IF(N41=0,"",'Ark1'!AJ2321)</f>
        <v/>
      </c>
      <c r="Q41" s="263" t="str">
        <f>+IF(N41=0,"",'Ark1'!AK2321)</f>
        <v/>
      </c>
      <c r="R41" s="213"/>
      <c r="S41" s="27">
        <f>+IF(I41=0,"",'Ark1'!T2322)</f>
        <v>2.2142857142857153</v>
      </c>
      <c r="T41" s="32">
        <f>+IF(I41=0,"",'Ark1'!U2322)</f>
        <v>8.3357142857142872</v>
      </c>
      <c r="U41" s="34">
        <f>+IF(I41=0,"",'Ark1'!W2322)</f>
        <v>0</v>
      </c>
      <c r="V41" s="34">
        <f>+IF(I41=0,"",'Ark1'!X2322)</f>
        <v>14.285714285714288</v>
      </c>
      <c r="W41" s="34">
        <f>+IF(I41=0,"",'Ark1'!Y2322)</f>
        <v>0</v>
      </c>
      <c r="X41" s="34">
        <f>+IF(I41=0,"",'Ark1'!Z2322)</f>
        <v>5.1674264308616316</v>
      </c>
      <c r="Y41" s="29">
        <f>+IF(I41=0,"",'Ark1'!Z2322)</f>
        <v>5.1674264308616316</v>
      </c>
      <c r="Z41" s="27">
        <f>+IF(I41=0,"",'Ark1'!AC2322)</f>
        <v>0</v>
      </c>
      <c r="AA41" s="34">
        <f>+IF(I41=0,"",'Ark1'!AE2322)</f>
        <v>0</v>
      </c>
      <c r="AB41" s="34">
        <f t="shared" si="4"/>
        <v>4.1678571428571436</v>
      </c>
      <c r="AC41" s="29">
        <f t="shared" si="5"/>
        <v>3.5</v>
      </c>
      <c r="AD41" s="213"/>
      <c r="AE41" s="216"/>
      <c r="AG41" s="29"/>
      <c r="AH41" s="27"/>
      <c r="AI41" s="217"/>
      <c r="AJ41" s="28"/>
      <c r="AN41" s="28"/>
      <c r="BF41" s="228"/>
    </row>
    <row r="42" spans="1:58" ht="15.6" customHeight="1">
      <c r="A42" s="213"/>
      <c r="B42" s="289">
        <f>+'Ark1'!C2323</f>
        <v>2023</v>
      </c>
      <c r="C42" s="28">
        <f>+'Ark1'!L2323</f>
        <v>2</v>
      </c>
      <c r="D42" s="28" t="s">
        <v>29</v>
      </c>
      <c r="E42" s="28">
        <f>+'Ark1'!H2323</f>
        <v>1</v>
      </c>
      <c r="F42" s="28">
        <f>+'Ark1'!J2323</f>
        <v>110</v>
      </c>
      <c r="G42" s="28" t="str">
        <f>VLOOKUP(F42,RNR!$A$1:$B$26,2)</f>
        <v>Gol</v>
      </c>
      <c r="H42" s="28">
        <f>+IF(I42=0,"",'Ark1'!Q2323)</f>
        <v>48</v>
      </c>
      <c r="I42" s="336">
        <f>+'Ark1'!R2323</f>
        <v>177</v>
      </c>
      <c r="J42" s="29">
        <f>+IF(I42=0,"",'Ark1'!AF2323)</f>
        <v>3.1726115791360474</v>
      </c>
      <c r="K42" s="263">
        <f t="shared" ref="K42:K63" si="6">100*I42/$I$38</f>
        <v>17.842741935483872</v>
      </c>
      <c r="L42" s="29">
        <f>+IF(I42=0,"",'Ark1'!AG2323)</f>
        <v>3.8886357187690761</v>
      </c>
      <c r="M42" s="213"/>
      <c r="N42" s="239">
        <f>+IF(J42=0,"",'Ark1'!AI2322)</f>
        <v>14</v>
      </c>
      <c r="O42" s="505"/>
      <c r="P42" s="263">
        <f>+IF(N42=0,"",'Ark1'!AJ2322)</f>
        <v>92.407142857142887</v>
      </c>
      <c r="Q42" s="263">
        <f>+IF(N42=0,"",'Ark1'!AK2322)</f>
        <v>9.5886759814026377</v>
      </c>
      <c r="R42" s="213"/>
      <c r="S42" s="27">
        <f>+IF(I42=0,"",'Ark1'!T2323)</f>
        <v>3.0169491525423719</v>
      </c>
      <c r="T42" s="32">
        <f>+IF(I42=0,"",'Ark1'!U2323)</f>
        <v>12.77570621468927</v>
      </c>
      <c r="U42" s="34">
        <f>+IF(I42=0,"",'Ark1'!W2323)</f>
        <v>0</v>
      </c>
      <c r="V42" s="34">
        <f>+IF(I42=0,"",'Ark1'!X2323)</f>
        <v>42.93785310734463</v>
      </c>
      <c r="W42" s="34">
        <f>+IF(I42=0,"",'Ark1'!Y2323)</f>
        <v>2.2598870056497167</v>
      </c>
      <c r="X42" s="34">
        <f>+IF(I42=0,"",'Ark1'!Z2323)</f>
        <v>6.676049415687074</v>
      </c>
      <c r="Y42" s="29">
        <f>+IF(I42=0,"",'Ark1'!Z2323)</f>
        <v>6.676049415687074</v>
      </c>
      <c r="Z42" s="27">
        <f>+IF(I42=0,"",'Ark1'!AC2323)</f>
        <v>0</v>
      </c>
      <c r="AA42" s="34">
        <f>+IF(I42=0,"",'Ark1'!AE2323)</f>
        <v>0</v>
      </c>
      <c r="AB42" s="34">
        <f t="shared" ref="AB42:AB63" si="7">IF(I42=0,"",T42/C42)</f>
        <v>6.3878531073446352</v>
      </c>
      <c r="AC42" s="29">
        <f t="shared" ref="AC42:AC63" si="8">IF(I42=0,"",I42/H42)</f>
        <v>3.6875</v>
      </c>
      <c r="AD42" s="213"/>
      <c r="AE42" s="216"/>
      <c r="AG42" s="29"/>
      <c r="AH42" s="27"/>
      <c r="AI42" s="217"/>
      <c r="AJ42" s="28"/>
      <c r="AN42" s="28"/>
    </row>
    <row r="43" spans="1:58" ht="15.6">
      <c r="A43" s="213"/>
      <c r="B43" s="289">
        <f>+'Ark1'!C2324</f>
        <v>2023</v>
      </c>
      <c r="C43" s="28">
        <f>+'Ark1'!L2324</f>
        <v>2</v>
      </c>
      <c r="D43" s="28" t="s">
        <v>29</v>
      </c>
      <c r="E43" s="28">
        <f>+'Ark1'!H2324</f>
        <v>1</v>
      </c>
      <c r="F43" s="28">
        <f>+'Ark1'!J2324</f>
        <v>111</v>
      </c>
      <c r="G43" s="28" t="str">
        <f>VLOOKUP(F43,RNR!$A$1:$B$26,2)</f>
        <v>Forus</v>
      </c>
      <c r="H43" s="28">
        <f>+IF(I43=0,"",'Ark1'!Q2324)</f>
        <v>6</v>
      </c>
      <c r="I43" s="336">
        <f>+'Ark1'!R2324</f>
        <v>13</v>
      </c>
      <c r="J43" s="29">
        <f>+IF(I43=0,"",'Ark1'!AF2324)</f>
        <v>6.7010309278350544</v>
      </c>
      <c r="K43" s="263">
        <f t="shared" si="6"/>
        <v>1.310483870967742</v>
      </c>
      <c r="L43" s="29">
        <f>+IF(I43=0,"",'Ark1'!AG2324)</f>
        <v>6.6300796244012306</v>
      </c>
      <c r="M43" s="213"/>
      <c r="N43" s="239">
        <f>+IF(J43=0,"",'Ark1'!AI2323)</f>
        <v>110</v>
      </c>
      <c r="O43" s="505"/>
      <c r="P43" s="263">
        <f>+IF(N43=0,"",'Ark1'!AJ2323)</f>
        <v>103.34363636363636</v>
      </c>
      <c r="Q43" s="263">
        <f>+IF(N43=0,"",'Ark1'!AK2323)</f>
        <v>11.990444337458843</v>
      </c>
      <c r="R43" s="213"/>
      <c r="S43" s="27">
        <f>+IF(I43=0,"",'Ark1'!T2324)</f>
        <v>2.5384615384615392</v>
      </c>
      <c r="T43" s="32">
        <f>+IF(I43=0,"",'Ark1'!U2324)</f>
        <v>16.076923076923077</v>
      </c>
      <c r="U43" s="34">
        <f>+IF(I43=0,"",'Ark1'!W2324)</f>
        <v>0</v>
      </c>
      <c r="V43" s="34">
        <f>+IF(I43=0,"",'Ark1'!X2324)</f>
        <v>69.230769230769269</v>
      </c>
      <c r="W43" s="34">
        <f>+IF(I43=0,"",'Ark1'!Y2324)</f>
        <v>7.6923076923076898</v>
      </c>
      <c r="X43" s="34">
        <f>+IF(I43=0,"",'Ark1'!Z2324)</f>
        <v>5.8681872244991569</v>
      </c>
      <c r="Y43" s="29">
        <f>+IF(I43=0,"",'Ark1'!Z2324)</f>
        <v>5.8681872244991569</v>
      </c>
      <c r="Z43" s="27">
        <f>+IF(I43=0,"",'Ark1'!AC2324)</f>
        <v>0</v>
      </c>
      <c r="AA43" s="34">
        <f>+IF(I43=0,"",'Ark1'!AE2324)</f>
        <v>0</v>
      </c>
      <c r="AB43" s="34">
        <f t="shared" si="7"/>
        <v>8.0384615384615383</v>
      </c>
      <c r="AC43" s="29">
        <f t="shared" si="8"/>
        <v>2.1666666666666665</v>
      </c>
      <c r="AD43" s="213"/>
      <c r="AE43" s="216"/>
      <c r="AG43" s="29"/>
      <c r="AH43" s="27"/>
      <c r="AI43" s="217"/>
      <c r="AJ43" s="28"/>
      <c r="AN43" s="28"/>
    </row>
    <row r="44" spans="1:58" ht="15.6">
      <c r="A44" s="213"/>
      <c r="B44" s="289">
        <f>+'Ark1'!C2325</f>
        <v>2023</v>
      </c>
      <c r="C44" s="28">
        <f>+'Ark1'!L2325</f>
        <v>2</v>
      </c>
      <c r="D44" s="28" t="s">
        <v>29</v>
      </c>
      <c r="E44" s="28">
        <f>+'Ark1'!H2325</f>
        <v>1</v>
      </c>
      <c r="F44" s="28">
        <f>+'Ark1'!J2325</f>
        <v>116</v>
      </c>
      <c r="G44" s="28" t="str">
        <f>VLOOKUP(F44,RNR!$A$1:$B$26,2)</f>
        <v>Sandeid</v>
      </c>
      <c r="H44" s="28">
        <f>+IF(I44=0,"",'Ark1'!Q2325)</f>
        <v>7</v>
      </c>
      <c r="I44" s="336">
        <f>+'Ark1'!R2325</f>
        <v>38</v>
      </c>
      <c r="J44" s="29">
        <f>+IF(I44=0,"",'Ark1'!AF2325)</f>
        <v>2.9874213836477992</v>
      </c>
      <c r="K44" s="263">
        <f t="shared" si="6"/>
        <v>3.8306451612903225</v>
      </c>
      <c r="L44" s="29">
        <f>+IF(I44=0,"",'Ark1'!AG2325)</f>
        <v>1.6836332522620236</v>
      </c>
      <c r="M44" s="213"/>
      <c r="N44" s="239">
        <f>+IF(J44=0,"",'Ark1'!AI2324)</f>
        <v>10</v>
      </c>
      <c r="O44" s="505"/>
      <c r="P44" s="263">
        <f>+IF(N44=0,"",'Ark1'!AJ2324)</f>
        <v>110.57</v>
      </c>
      <c r="Q44" s="263">
        <f>+IF(N44=0,"",'Ark1'!AK2324)</f>
        <v>11.284756198209211</v>
      </c>
      <c r="R44" s="213"/>
      <c r="S44" s="27">
        <f>+IF(I44=0,"",'Ark1'!T2325)</f>
        <v>2.0789473684210522</v>
      </c>
      <c r="T44" s="32">
        <f>+IF(I44=0,"",'Ark1'!U2325)</f>
        <v>6.5763157894736812</v>
      </c>
      <c r="U44" s="34">
        <f>+IF(I44=0,"",'Ark1'!W2325)</f>
        <v>0</v>
      </c>
      <c r="V44" s="34">
        <f>+IF(I44=0,"",'Ark1'!X2325)</f>
        <v>2.6315789473684221</v>
      </c>
      <c r="W44" s="34">
        <f>+IF(I44=0,"",'Ark1'!Y2325)</f>
        <v>0</v>
      </c>
      <c r="X44" s="34">
        <f>+IF(I44=0,"",'Ark1'!Z2325)</f>
        <v>2.2593005683555605</v>
      </c>
      <c r="Y44" s="29">
        <f>+IF(I44=0,"",'Ark1'!Z2325)</f>
        <v>2.2593005683555605</v>
      </c>
      <c r="Z44" s="27">
        <f>+IF(I44=0,"",'Ark1'!AC2325)</f>
        <v>0</v>
      </c>
      <c r="AA44" s="34">
        <f>+IF(I44=0,"",'Ark1'!AE2325)</f>
        <v>0</v>
      </c>
      <c r="AB44" s="34">
        <f t="shared" si="7"/>
        <v>3.2881578947368406</v>
      </c>
      <c r="AC44" s="29">
        <f t="shared" si="8"/>
        <v>5.4285714285714288</v>
      </c>
      <c r="AD44" s="213"/>
      <c r="AE44" s="216"/>
      <c r="AG44" s="29"/>
      <c r="AH44" s="27"/>
      <c r="AI44" s="217"/>
      <c r="AJ44" s="28"/>
      <c r="AN44" s="28"/>
    </row>
    <row r="45" spans="1:58" ht="15.6">
      <c r="A45" s="213"/>
      <c r="B45" s="289">
        <f>+'Ark1'!C2326</f>
        <v>2023</v>
      </c>
      <c r="C45" s="28">
        <f>+'Ark1'!L2326</f>
        <v>2</v>
      </c>
      <c r="D45" s="28" t="s">
        <v>29</v>
      </c>
      <c r="E45" s="28">
        <f>+'Ark1'!H2326</f>
        <v>2</v>
      </c>
      <c r="F45" s="28">
        <f>+'Ark1'!J2326</f>
        <v>117</v>
      </c>
      <c r="G45" s="28" t="str">
        <f>VLOOKUP(F45,RNR!$A$1:$B$26,2)</f>
        <v>Jæren</v>
      </c>
      <c r="H45" s="28" t="str">
        <f>+IF(I45=0,"",'Ark1'!Q2326)</f>
        <v/>
      </c>
      <c r="I45" s="336">
        <f>+'Ark1'!R2326</f>
        <v>0</v>
      </c>
      <c r="J45" s="29" t="str">
        <f>+IF(I45=0,"",'Ark1'!AF2326)</f>
        <v/>
      </c>
      <c r="K45" s="263">
        <f t="shared" si="6"/>
        <v>0</v>
      </c>
      <c r="L45" s="29" t="str">
        <f>+IF(I45=0,"",'Ark1'!AG2326)</f>
        <v/>
      </c>
      <c r="M45" s="213"/>
      <c r="N45" s="239">
        <f>+IF(J45=0,"",'Ark1'!AI2325)</f>
        <v>0</v>
      </c>
      <c r="O45" s="505"/>
      <c r="P45" s="263" t="str">
        <f>+IF(N45=0,"",'Ark1'!AJ2325)</f>
        <v/>
      </c>
      <c r="Q45" s="263" t="str">
        <f>+IF(N45=0,"",'Ark1'!AK2325)</f>
        <v/>
      </c>
      <c r="R45" s="213"/>
      <c r="S45" s="27" t="str">
        <f>+IF(I45=0,"",'Ark1'!T2326)</f>
        <v/>
      </c>
      <c r="T45" s="32" t="str">
        <f>+IF(I45=0,"",'Ark1'!U2326)</f>
        <v/>
      </c>
      <c r="U45" s="34" t="str">
        <f>+IF(I45=0,"",'Ark1'!W2326)</f>
        <v/>
      </c>
      <c r="V45" s="34" t="str">
        <f>+IF(I45=0,"",'Ark1'!X2326)</f>
        <v/>
      </c>
      <c r="W45" s="34" t="str">
        <f>+IF(I45=0,"",'Ark1'!Y2326)</f>
        <v/>
      </c>
      <c r="X45" s="34" t="str">
        <f>+IF(I45=0,"",'Ark1'!Z2326)</f>
        <v/>
      </c>
      <c r="Y45" s="29" t="str">
        <f>+IF(I45=0,"",'Ark1'!Z2326)</f>
        <v/>
      </c>
      <c r="Z45" s="27" t="str">
        <f>+IF(I45=0,"",'Ark1'!AC2326)</f>
        <v/>
      </c>
      <c r="AA45" s="34" t="str">
        <f>+IF(I45=0,"",'Ark1'!AE2326)</f>
        <v/>
      </c>
      <c r="AB45" s="34" t="str">
        <f t="shared" si="7"/>
        <v/>
      </c>
      <c r="AC45" s="29" t="str">
        <f t="shared" si="8"/>
        <v/>
      </c>
      <c r="AD45" s="213"/>
      <c r="AE45" s="216"/>
      <c r="AG45" s="29"/>
      <c r="AH45" s="27"/>
      <c r="AI45" s="217"/>
      <c r="AJ45" s="28"/>
      <c r="AN45" s="28"/>
    </row>
    <row r="46" spans="1:58" ht="15.6">
      <c r="A46" s="213"/>
      <c r="B46" s="289">
        <f>+'Ark1'!C2327</f>
        <v>2023</v>
      </c>
      <c r="C46" s="28">
        <f>+'Ark1'!L2327</f>
        <v>2</v>
      </c>
      <c r="D46" s="28" t="s">
        <v>29</v>
      </c>
      <c r="E46" s="28">
        <f>+'Ark1'!H2327</f>
        <v>1</v>
      </c>
      <c r="F46" s="28">
        <f>+'Ark1'!J2327</f>
        <v>134</v>
      </c>
      <c r="G46" s="28" t="str">
        <f>VLOOKUP(F46,RNR!$A$1:$B$26,2)</f>
        <v>Førde</v>
      </c>
      <c r="H46" s="28">
        <f>+IF(I46=0,"",'Ark1'!Q2327)</f>
        <v>36</v>
      </c>
      <c r="I46" s="336">
        <f>+'Ark1'!R2327</f>
        <v>93</v>
      </c>
      <c r="J46" s="29">
        <f>+IF(I46=0,"",'Ark1'!AF2327)</f>
        <v>1.7677247671545337</v>
      </c>
      <c r="K46" s="263">
        <f t="shared" si="6"/>
        <v>9.375</v>
      </c>
      <c r="L46" s="29">
        <f>+IF(I46=0,"",'Ark1'!AG2327)</f>
        <v>1.5699286929271092</v>
      </c>
      <c r="M46" s="213"/>
      <c r="N46" s="239">
        <f>+IF(J46=0,"",'Ark1'!AI2326)</f>
        <v>0</v>
      </c>
      <c r="O46" s="505"/>
      <c r="P46" s="263" t="str">
        <f>+IF(N46=0,"",'Ark1'!AJ2326)</f>
        <v/>
      </c>
      <c r="Q46" s="263" t="str">
        <f>+IF(N46=0,"",'Ark1'!AK2326)</f>
        <v/>
      </c>
      <c r="R46" s="213"/>
      <c r="S46" s="27">
        <f>+IF(I46=0,"",'Ark1'!T2327)</f>
        <v>2.3870967741935489</v>
      </c>
      <c r="T46" s="32">
        <f>+IF(I46=0,"",'Ark1'!U2327)</f>
        <v>10.07311827956989</v>
      </c>
      <c r="U46" s="34">
        <f>+IF(I46=0,"",'Ark1'!W2327)</f>
        <v>0</v>
      </c>
      <c r="V46" s="34">
        <f>+IF(I46=0,"",'Ark1'!X2327)</f>
        <v>20.43010752688172</v>
      </c>
      <c r="W46" s="34">
        <f>+IF(I46=0,"",'Ark1'!Y2327)</f>
        <v>1.0752688172043012</v>
      </c>
      <c r="X46" s="34">
        <f>+IF(I46=0,"",'Ark1'!Z2327)</f>
        <v>5.9545796920177816</v>
      </c>
      <c r="Y46" s="29">
        <f>+IF(I46=0,"",'Ark1'!Z2327)</f>
        <v>5.9545796920177816</v>
      </c>
      <c r="Z46" s="27">
        <f>+IF(I46=0,"",'Ark1'!AC2327)</f>
        <v>0</v>
      </c>
      <c r="AA46" s="34">
        <f>+IF(I46=0,"",'Ark1'!AE2327)</f>
        <v>0</v>
      </c>
      <c r="AB46" s="34">
        <f t="shared" si="7"/>
        <v>5.036559139784945</v>
      </c>
      <c r="AC46" s="29">
        <f t="shared" si="8"/>
        <v>2.5833333333333335</v>
      </c>
      <c r="AD46" s="213"/>
      <c r="AE46" s="216"/>
      <c r="AG46" s="29"/>
      <c r="AH46" s="27"/>
      <c r="AI46" s="217"/>
      <c r="AJ46" s="28"/>
      <c r="AN46" s="28"/>
    </row>
    <row r="47" spans="1:58" ht="15.6">
      <c r="A47" s="213"/>
      <c r="B47" s="289">
        <f>+'Ark1'!C2328</f>
        <v>2023</v>
      </c>
      <c r="C47" s="28">
        <f>+'Ark1'!L2328</f>
        <v>2</v>
      </c>
      <c r="D47" s="28" t="s">
        <v>29</v>
      </c>
      <c r="E47" s="28">
        <f>+'Ark1'!H2328</f>
        <v>2</v>
      </c>
      <c r="F47" s="28">
        <f>+'Ark1'!J2328</f>
        <v>141</v>
      </c>
      <c r="G47" s="28" t="str">
        <f>VLOOKUP(F47,RNR!$A$1:$B$26,2)</f>
        <v>Ølen</v>
      </c>
      <c r="H47" s="28">
        <f>+IF(I47=0,"",'Ark1'!Q2328)</f>
        <v>25</v>
      </c>
      <c r="I47" s="336">
        <f>+'Ark1'!R2328</f>
        <v>123</v>
      </c>
      <c r="J47" s="29">
        <f>+IF(I47=0,"",'Ark1'!AF2328)</f>
        <v>6.3763608087091752</v>
      </c>
      <c r="K47" s="263">
        <f t="shared" si="6"/>
        <v>12.399193548387096</v>
      </c>
      <c r="L47" s="29">
        <f>+IF(I47=0,"",'Ark1'!AG2328)</f>
        <v>3.2025562422932889</v>
      </c>
      <c r="M47" s="213"/>
      <c r="N47" s="239">
        <f>+IF(J47=0,"",'Ark1'!AI2327)</f>
        <v>0</v>
      </c>
      <c r="O47" s="505"/>
      <c r="P47" s="263" t="str">
        <f>+IF(N47=0,"",'Ark1'!AJ2327)</f>
        <v/>
      </c>
      <c r="Q47" s="263" t="str">
        <f>+IF(N47=0,"",'Ark1'!AK2327)</f>
        <v/>
      </c>
      <c r="R47" s="213"/>
      <c r="S47" s="27">
        <f>+IF(I47=0,"",'Ark1'!T2328)</f>
        <v>2.5609756097560976</v>
      </c>
      <c r="T47" s="32">
        <f>+IF(I47=0,"",'Ark1'!U2328)</f>
        <v>6.8203252032520307</v>
      </c>
      <c r="U47" s="34">
        <f>+IF(I47=0,"",'Ark1'!W2328)</f>
        <v>0</v>
      </c>
      <c r="V47" s="34">
        <f>+IF(I47=0,"",'Ark1'!X2328)</f>
        <v>6.5040650406504046</v>
      </c>
      <c r="W47" s="34">
        <f>+IF(I47=0,"",'Ark1'!Y2328)</f>
        <v>0</v>
      </c>
      <c r="X47" s="34">
        <f>+IF(I47=0,"",'Ark1'!Z2328)</f>
        <v>4.0742889917814873</v>
      </c>
      <c r="Y47" s="29">
        <f>+IF(I47=0,"",'Ark1'!Z2328)</f>
        <v>4.0742889917814873</v>
      </c>
      <c r="Z47" s="27">
        <f>+IF(I47=0,"",'Ark1'!AC2328)</f>
        <v>0</v>
      </c>
      <c r="AA47" s="34">
        <f>+IF(I47=0,"",'Ark1'!AE2328)</f>
        <v>0</v>
      </c>
      <c r="AB47" s="34">
        <f t="shared" si="7"/>
        <v>3.4101626016260154</v>
      </c>
      <c r="AC47" s="29">
        <f t="shared" si="8"/>
        <v>4.92</v>
      </c>
      <c r="AD47" s="213"/>
      <c r="AE47" s="216"/>
      <c r="AG47" s="29"/>
      <c r="AH47" s="27"/>
      <c r="AI47" s="217"/>
      <c r="AJ47" s="28"/>
      <c r="AN47" s="28"/>
    </row>
    <row r="48" spans="1:58" ht="15.6">
      <c r="A48" s="213"/>
      <c r="B48" s="289">
        <f>+'Ark1'!C2329</f>
        <v>2023</v>
      </c>
      <c r="C48" s="28">
        <f>+'Ark1'!L2329</f>
        <v>2</v>
      </c>
      <c r="D48" s="28" t="s">
        <v>29</v>
      </c>
      <c r="E48" s="28">
        <f>+'Ark1'!H2329</f>
        <v>2</v>
      </c>
      <c r="F48" s="28">
        <f>+'Ark1'!J2329</f>
        <v>143</v>
      </c>
      <c r="G48" s="28" t="str">
        <f>VLOOKUP(F48,RNR!$A$1:$B$26,2)</f>
        <v>Nordfjord</v>
      </c>
      <c r="H48" s="28">
        <f>+IF(I48=0,"",'Ark1'!Q2329)</f>
        <v>8</v>
      </c>
      <c r="I48" s="336">
        <f>+'Ark1'!R2329</f>
        <v>28</v>
      </c>
      <c r="J48" s="29">
        <f>+IF(I48=0,"",'Ark1'!AF2329)</f>
        <v>5.9957173447537455</v>
      </c>
      <c r="K48" s="263">
        <f t="shared" si="6"/>
        <v>2.8225806451612905</v>
      </c>
      <c r="L48" s="29">
        <f>+IF(I48=0,"",'Ark1'!AG2329)</f>
        <v>5.4871032387355356</v>
      </c>
      <c r="M48" s="213"/>
      <c r="N48" s="239">
        <f>+IF(J48=0,"",'Ark1'!AI2328)</f>
        <v>0</v>
      </c>
      <c r="O48" s="505"/>
      <c r="P48" s="263" t="str">
        <f>+IF(N48=0,"",'Ark1'!AJ2328)</f>
        <v/>
      </c>
      <c r="Q48" s="263" t="str">
        <f>+IF(N48=0,"",'Ark1'!AK2328)</f>
        <v/>
      </c>
      <c r="R48" s="213"/>
      <c r="S48" s="27">
        <f>+IF(I48=0,"",'Ark1'!T2329)</f>
        <v>3.9285714285714279</v>
      </c>
      <c r="T48" s="32">
        <f>+IF(I48=0,"",'Ark1'!U2329)</f>
        <v>15.157142857142851</v>
      </c>
      <c r="U48" s="34">
        <f>+IF(I48=0,"",'Ark1'!W2329)</f>
        <v>0</v>
      </c>
      <c r="V48" s="34">
        <f>+IF(I48=0,"",'Ark1'!X2329)</f>
        <v>60.714285714285694</v>
      </c>
      <c r="W48" s="34">
        <f>+IF(I48=0,"",'Ark1'!Y2329)</f>
        <v>0</v>
      </c>
      <c r="X48" s="34">
        <f>+IF(I48=0,"",'Ark1'!Z2329)</f>
        <v>6.5511955599956071</v>
      </c>
      <c r="Y48" s="29">
        <f>+IF(I48=0,"",'Ark1'!Z2329)</f>
        <v>6.5511955599956071</v>
      </c>
      <c r="Z48" s="27">
        <f>+IF(I48=0,"",'Ark1'!AC2329)</f>
        <v>0</v>
      </c>
      <c r="AA48" s="34">
        <f>+IF(I48=0,"",'Ark1'!AE2329)</f>
        <v>0</v>
      </c>
      <c r="AB48" s="34">
        <f t="shared" si="7"/>
        <v>7.5785714285714256</v>
      </c>
      <c r="AC48" s="29">
        <f t="shared" si="8"/>
        <v>3.5</v>
      </c>
      <c r="AD48" s="213"/>
      <c r="AE48" s="216"/>
      <c r="AG48" s="29"/>
      <c r="AH48" s="27"/>
      <c r="AI48" s="217"/>
      <c r="AJ48" s="28"/>
      <c r="AN48" s="28"/>
    </row>
    <row r="49" spans="1:58" ht="15.6">
      <c r="A49" s="213"/>
      <c r="B49" s="289">
        <f>+'Ark1'!C2330</f>
        <v>2023</v>
      </c>
      <c r="C49" s="28">
        <f>+'Ark1'!L2330</f>
        <v>2</v>
      </c>
      <c r="D49" s="28" t="s">
        <v>29</v>
      </c>
      <c r="E49" s="28">
        <f>+'Ark1'!H2330</f>
        <v>2</v>
      </c>
      <c r="F49" s="28">
        <f>+'Ark1'!J2330</f>
        <v>147</v>
      </c>
      <c r="G49" s="28" t="str">
        <f>VLOOKUP(F49,RNR!$A$1:$B$26,2)</f>
        <v>Midt-Norge</v>
      </c>
      <c r="H49" s="28">
        <f>+IF(I49=0,"",'Ark1'!Q2330)</f>
        <v>5</v>
      </c>
      <c r="I49" s="336">
        <f>+'Ark1'!R2330</f>
        <v>15</v>
      </c>
      <c r="J49" s="29">
        <f>+IF(I49=0,"",'Ark1'!AF2330)</f>
        <v>7.4257425742574252</v>
      </c>
      <c r="K49" s="263">
        <f t="shared" si="6"/>
        <v>1.5120967741935485</v>
      </c>
      <c r="L49" s="29">
        <f>+IF(I49=0,"",'Ark1'!AG2330)</f>
        <v>5.745596521584809</v>
      </c>
      <c r="M49" s="213"/>
      <c r="N49" s="239">
        <f>+IF(J49=0,"",'Ark1'!AI2329)</f>
        <v>0</v>
      </c>
      <c r="O49" s="505"/>
      <c r="P49" s="263" t="str">
        <f>+IF(N49=0,"",'Ark1'!AJ2329)</f>
        <v/>
      </c>
      <c r="Q49" s="263" t="str">
        <f>+IF(N49=0,"",'Ark1'!AK2329)</f>
        <v/>
      </c>
      <c r="R49" s="213"/>
      <c r="S49" s="27">
        <f>+IF(I49=0,"",'Ark1'!T2330)</f>
        <v>3</v>
      </c>
      <c r="T49" s="32">
        <f>+IF(I49=0,"",'Ark1'!U2330)</f>
        <v>8.6333333333333311</v>
      </c>
      <c r="U49" s="34">
        <f>+IF(I49=0,"",'Ark1'!W2330)</f>
        <v>0</v>
      </c>
      <c r="V49" s="34">
        <f>+IF(I49=0,"",'Ark1'!X2330)</f>
        <v>13.333333333333337</v>
      </c>
      <c r="W49" s="34">
        <f>+IF(I49=0,"",'Ark1'!Y2330)</f>
        <v>0</v>
      </c>
      <c r="X49" s="34">
        <f>+IF(I49=0,"",'Ark1'!Z2330)</f>
        <v>4.551434450319543</v>
      </c>
      <c r="Y49" s="29">
        <f>+IF(I49=0,"",'Ark1'!Z2330)</f>
        <v>4.551434450319543</v>
      </c>
      <c r="Z49" s="27">
        <f>+IF(I49=0,"",'Ark1'!AC2330)</f>
        <v>0</v>
      </c>
      <c r="AA49" s="34">
        <f>+IF(I49=0,"",'Ark1'!AE2330)</f>
        <v>0</v>
      </c>
      <c r="AB49" s="34">
        <f t="shared" si="7"/>
        <v>4.3166666666666655</v>
      </c>
      <c r="AC49" s="29">
        <f t="shared" si="8"/>
        <v>3</v>
      </c>
      <c r="AD49" s="213"/>
      <c r="AE49" s="216"/>
      <c r="AG49" s="29"/>
      <c r="AH49" s="27"/>
      <c r="AI49" s="217"/>
      <c r="AJ49" s="28"/>
      <c r="AN49" s="28"/>
    </row>
    <row r="50" spans="1:58" ht="15.6">
      <c r="A50" s="213"/>
      <c r="B50" s="289">
        <f>+'Ark1'!C2331</f>
        <v>2023</v>
      </c>
      <c r="C50" s="28">
        <f>+'Ark1'!L2331</f>
        <v>2</v>
      </c>
      <c r="D50" s="28" t="s">
        <v>29</v>
      </c>
      <c r="E50" s="28">
        <f>+'Ark1'!H2331</f>
        <v>1</v>
      </c>
      <c r="F50" s="28">
        <f>+'Ark1'!J2331</f>
        <v>155</v>
      </c>
      <c r="G50" s="28" t="str">
        <f>VLOOKUP(F50,RNR!$A$1:$B$26,2)</f>
        <v>Målselv</v>
      </c>
      <c r="H50" s="28">
        <f>+IF(I50=0,"",'Ark1'!Q2331)</f>
        <v>33</v>
      </c>
      <c r="I50" s="336">
        <f>+'Ark1'!R2331</f>
        <v>146</v>
      </c>
      <c r="J50" s="29">
        <f>+IF(I50=0,"",'Ark1'!AF2331)</f>
        <v>5.3033054849255361</v>
      </c>
      <c r="K50" s="263">
        <f t="shared" si="6"/>
        <v>14.71774193548387</v>
      </c>
      <c r="L50" s="29">
        <f>+IF(I50=0,"",'Ark1'!AG2331)</f>
        <v>3.9577588914872073</v>
      </c>
      <c r="M50" s="213"/>
      <c r="N50" s="239">
        <f>+IF(J50=0,"",'Ark1'!AI2330)</f>
        <v>0</v>
      </c>
      <c r="O50" s="505"/>
      <c r="P50" s="263" t="str">
        <f>+IF(N50=0,"",'Ark1'!AJ2330)</f>
        <v/>
      </c>
      <c r="Q50" s="263" t="str">
        <f>+IF(N50=0,"",'Ark1'!AK2330)</f>
        <v/>
      </c>
      <c r="R50" s="213"/>
      <c r="S50" s="27">
        <f>+IF(I50=0,"",'Ark1'!T2331)</f>
        <v>2.3904109589041096</v>
      </c>
      <c r="T50" s="32">
        <f>+IF(I50=0,"",'Ark1'!U2331)</f>
        <v>12.426712328767124</v>
      </c>
      <c r="U50" s="34">
        <f>+IF(I50=0,"",'Ark1'!W2331)</f>
        <v>0</v>
      </c>
      <c r="V50" s="34">
        <f>+IF(I50=0,"",'Ark1'!X2331)</f>
        <v>37.671232876712338</v>
      </c>
      <c r="W50" s="34">
        <f>+IF(I50=0,"",'Ark1'!Y2331)</f>
        <v>0</v>
      </c>
      <c r="X50" s="34">
        <f>+IF(I50=0,"",'Ark1'!Z2331)</f>
        <v>5.7278613845424866</v>
      </c>
      <c r="Y50" s="29">
        <f>+IF(I50=0,"",'Ark1'!Z2331)</f>
        <v>5.7278613845424866</v>
      </c>
      <c r="Z50" s="27">
        <f>+IF(I50=0,"",'Ark1'!AC2331)</f>
        <v>0</v>
      </c>
      <c r="AA50" s="34">
        <f>+IF(I50=0,"",'Ark1'!AE2331)</f>
        <v>0</v>
      </c>
      <c r="AB50" s="34">
        <f t="shared" si="7"/>
        <v>6.213356164383562</v>
      </c>
      <c r="AC50" s="29">
        <f t="shared" si="8"/>
        <v>4.4242424242424239</v>
      </c>
      <c r="AD50" s="213"/>
      <c r="AE50" s="216"/>
      <c r="AG50" s="29"/>
      <c r="AH50" s="27"/>
      <c r="AI50" s="217"/>
      <c r="AJ50" s="28"/>
      <c r="AN50" s="28"/>
    </row>
    <row r="51" spans="1:58" ht="15.6">
      <c r="A51" s="213"/>
      <c r="B51" s="289">
        <f>+'Ark1'!C2332</f>
        <v>2023</v>
      </c>
      <c r="C51" s="28">
        <f>+'Ark1'!L2332</f>
        <v>2</v>
      </c>
      <c r="D51" s="28" t="s">
        <v>29</v>
      </c>
      <c r="E51" s="28">
        <f>+'Ark1'!H2332</f>
        <v>2</v>
      </c>
      <c r="F51" s="28">
        <f>+'Ark1'!J2332</f>
        <v>160</v>
      </c>
      <c r="G51" s="28" t="str">
        <f>VLOOKUP(F51,RNR!$A$1:$B$26,2)</f>
        <v>Oslo</v>
      </c>
      <c r="H51" s="28">
        <f>+IF(I51=0,"",'Ark1'!Q2332)</f>
        <v>5</v>
      </c>
      <c r="I51" s="336">
        <f>+'Ark1'!R2332</f>
        <v>7</v>
      </c>
      <c r="J51" s="29">
        <f>+IF(I51=0,"",'Ark1'!AF2332)</f>
        <v>1.3671875</v>
      </c>
      <c r="K51" s="263">
        <f t="shared" si="6"/>
        <v>0.70564516129032262</v>
      </c>
      <c r="L51" s="29">
        <f>+IF(I51=0,"",'Ark1'!AG2332)</f>
        <v>0.58247714586198507</v>
      </c>
      <c r="M51" s="213"/>
      <c r="N51" s="239">
        <f>+IF(J51=0,"",'Ark1'!AI2331)</f>
        <v>0</v>
      </c>
      <c r="O51" s="505"/>
      <c r="P51" s="263" t="str">
        <f>+IF(N51=0,"",'Ark1'!AJ2331)</f>
        <v/>
      </c>
      <c r="Q51" s="263" t="str">
        <f>+IF(N51=0,"",'Ark1'!AK2331)</f>
        <v/>
      </c>
      <c r="R51" s="213"/>
      <c r="S51" s="27">
        <f>+IF(I51=0,"",'Ark1'!T2332)</f>
        <v>2.7142857142857153</v>
      </c>
      <c r="T51" s="32">
        <f>+IF(I51=0,"",'Ark1'!U2332)</f>
        <v>6.1714285714285699</v>
      </c>
      <c r="U51" s="34">
        <f>+IF(I51=0,"",'Ark1'!W2332)</f>
        <v>0</v>
      </c>
      <c r="V51" s="34">
        <f>+IF(I51=0,"",'Ark1'!X2332)</f>
        <v>14.285714285714288</v>
      </c>
      <c r="W51" s="34">
        <f>+IF(I51=0,"",'Ark1'!Y2332)</f>
        <v>0</v>
      </c>
      <c r="X51" s="34">
        <f>+IF(I51=0,"",'Ark1'!Z2332)</f>
        <v>5.2472344513805664</v>
      </c>
      <c r="Y51" s="29">
        <f>+IF(I51=0,"",'Ark1'!Z2332)</f>
        <v>5.2472344513805664</v>
      </c>
      <c r="Z51" s="27">
        <f>+IF(I51=0,"",'Ark1'!AC2332)</f>
        <v>0</v>
      </c>
      <c r="AA51" s="34">
        <f>+IF(I51=0,"",'Ark1'!AE2332)</f>
        <v>0</v>
      </c>
      <c r="AB51" s="34">
        <f t="shared" si="7"/>
        <v>3.085714285714285</v>
      </c>
      <c r="AC51" s="29">
        <f t="shared" si="8"/>
        <v>1.4</v>
      </c>
      <c r="AD51" s="213"/>
      <c r="AE51" s="216"/>
      <c r="AG51" s="29"/>
      <c r="AH51" s="27"/>
      <c r="AI51" s="217"/>
      <c r="AJ51" s="28"/>
      <c r="AN51" s="28"/>
    </row>
    <row r="52" spans="1:58" ht="15.6">
      <c r="A52" s="213"/>
      <c r="B52" s="289">
        <f>+'Ark1'!C2333</f>
        <v>2023</v>
      </c>
      <c r="C52" s="28">
        <f>+'Ark1'!L2333</f>
        <v>2</v>
      </c>
      <c r="D52" s="28" t="s">
        <v>29</v>
      </c>
      <c r="E52" s="28">
        <f>+'Ark1'!H2333</f>
        <v>1</v>
      </c>
      <c r="F52" s="28">
        <f>+'Ark1'!J2333</f>
        <v>171</v>
      </c>
      <c r="G52" s="28" t="str">
        <f>VLOOKUP(F52,RNR!$A$1:$B$26,2)</f>
        <v>Prima</v>
      </c>
      <c r="H52" s="28" t="str">
        <f>+IF(I52=0,"",'Ark1'!Q2333)</f>
        <v/>
      </c>
      <c r="I52" s="336">
        <f>+'Ark1'!R2333</f>
        <v>0</v>
      </c>
      <c r="J52" s="29" t="str">
        <f>+IF(I52=0,"",'Ark1'!AF2333)</f>
        <v/>
      </c>
      <c r="K52" s="263">
        <f t="shared" si="6"/>
        <v>0</v>
      </c>
      <c r="L52" s="29" t="str">
        <f>+IF(I52=0,"",'Ark1'!AG2333)</f>
        <v/>
      </c>
      <c r="M52" s="213"/>
      <c r="N52" s="239">
        <f>+IF(J52=0,"",'Ark1'!AI2332)</f>
        <v>7</v>
      </c>
      <c r="O52" s="505"/>
      <c r="P52" s="263">
        <f>+IF(N52=0,"",'Ark1'!AJ2332)</f>
        <v>75.871428571428609</v>
      </c>
      <c r="Q52" s="263">
        <f>+IF(N52=0,"",'Ark1'!AK2332)</f>
        <v>12.052645313146131</v>
      </c>
      <c r="R52" s="213"/>
      <c r="S52" s="27" t="str">
        <f>+IF(I52=0,"",'Ark1'!T2333)</f>
        <v/>
      </c>
      <c r="T52" s="32" t="str">
        <f>+IF(I52=0,"",'Ark1'!U2333)</f>
        <v/>
      </c>
      <c r="U52" s="34" t="str">
        <f>+IF(I52=0,"",'Ark1'!W2333)</f>
        <v/>
      </c>
      <c r="V52" s="34" t="str">
        <f>+IF(I52=0,"",'Ark1'!X2333)</f>
        <v/>
      </c>
      <c r="W52" s="34" t="str">
        <f>+IF(I52=0,"",'Ark1'!Y2333)</f>
        <v/>
      </c>
      <c r="X52" s="34" t="str">
        <f>+IF(I52=0,"",'Ark1'!Z2333)</f>
        <v/>
      </c>
      <c r="Y52" s="29" t="str">
        <f>+IF(I52=0,"",'Ark1'!Z2333)</f>
        <v/>
      </c>
      <c r="Z52" s="27" t="str">
        <f>+IF(I52=0,"",'Ark1'!AC2333)</f>
        <v/>
      </c>
      <c r="AA52" s="34" t="str">
        <f>+IF(I52=0,"",'Ark1'!AE2333)</f>
        <v/>
      </c>
      <c r="AB52" s="34" t="str">
        <f t="shared" si="7"/>
        <v/>
      </c>
      <c r="AC52" s="29" t="str">
        <f t="shared" si="8"/>
        <v/>
      </c>
      <c r="AD52" s="213"/>
      <c r="AE52" s="216"/>
      <c r="AG52" s="29"/>
      <c r="AH52" s="27"/>
      <c r="AI52" s="217"/>
      <c r="AJ52" s="28"/>
      <c r="AN52" s="28"/>
    </row>
    <row r="53" spans="1:58" ht="15.6">
      <c r="A53" s="213"/>
      <c r="B53" s="289">
        <f>+'Ark1'!C2334</f>
        <v>2023</v>
      </c>
      <c r="C53" s="28">
        <f>+'Ark1'!L2334</f>
        <v>2</v>
      </c>
      <c r="D53" s="28" t="s">
        <v>29</v>
      </c>
      <c r="E53" s="28">
        <f>+'Ark1'!H2334</f>
        <v>2</v>
      </c>
      <c r="F53" s="28">
        <f>+'Ark1'!J2334</f>
        <v>175</v>
      </c>
      <c r="G53" s="28" t="str">
        <f>VLOOKUP(F53,RNR!$A$1:$B$26,2)</f>
        <v>Ole Ringdal</v>
      </c>
      <c r="H53" s="28">
        <f>+IF(I53=0,"",'Ark1'!Q2334)</f>
        <v>15</v>
      </c>
      <c r="I53" s="336">
        <f>+'Ark1'!R2334</f>
        <v>127</v>
      </c>
      <c r="J53" s="29">
        <f>+IF(I53=0,"",'Ark1'!AF2334)</f>
        <v>6.6983122362869203</v>
      </c>
      <c r="K53" s="263">
        <f t="shared" si="6"/>
        <v>12.80241935483871</v>
      </c>
      <c r="L53" s="29">
        <f>+IF(I53=0,"",'Ark1'!AG2334)</f>
        <v>5.2738964639002646</v>
      </c>
      <c r="M53" s="213"/>
      <c r="N53" s="239">
        <f>+IF(J53=0,"",'Ark1'!AI2333)</f>
        <v>0</v>
      </c>
      <c r="O53" s="505"/>
      <c r="P53" s="263" t="str">
        <f>+IF(N53=0,"",'Ark1'!AJ2333)</f>
        <v/>
      </c>
      <c r="Q53" s="263" t="str">
        <f>+IF(N53=0,"",'Ark1'!AK2333)</f>
        <v/>
      </c>
      <c r="R53" s="213"/>
      <c r="S53" s="27">
        <f>+IF(I53=0,"",'Ark1'!T2334)</f>
        <v>2.6850393700787398</v>
      </c>
      <c r="T53" s="32">
        <f>+IF(I53=0,"",'Ark1'!U2334)</f>
        <v>8.8535433070866105</v>
      </c>
      <c r="U53" s="34">
        <f>+IF(I53=0,"",'Ark1'!W2334)</f>
        <v>0</v>
      </c>
      <c r="V53" s="34">
        <f>+IF(I53=0,"",'Ark1'!X2334)</f>
        <v>20.472440944881889</v>
      </c>
      <c r="W53" s="34">
        <f>+IF(I53=0,"",'Ark1'!Y2334)</f>
        <v>0.78740157480314976</v>
      </c>
      <c r="X53" s="34">
        <f>+IF(I53=0,"",'Ark1'!Z2334)</f>
        <v>5.7100794328988353</v>
      </c>
      <c r="Y53" s="29">
        <f>+IF(I53=0,"",'Ark1'!Z2334)</f>
        <v>5.7100794328988353</v>
      </c>
      <c r="Z53" s="27">
        <f>+IF(I53=0,"",'Ark1'!AC2334)</f>
        <v>0</v>
      </c>
      <c r="AA53" s="34">
        <f>+IF(I53=0,"",'Ark1'!AE2334)</f>
        <v>0</v>
      </c>
      <c r="AB53" s="34">
        <f t="shared" si="7"/>
        <v>4.4267716535433053</v>
      </c>
      <c r="AC53" s="29">
        <f t="shared" si="8"/>
        <v>8.4666666666666668</v>
      </c>
      <c r="AD53" s="213"/>
      <c r="AE53" s="216"/>
      <c r="AG53" s="29"/>
      <c r="AH53" s="27"/>
      <c r="AI53" s="217"/>
      <c r="AJ53" s="28"/>
      <c r="AN53" s="28"/>
    </row>
    <row r="54" spans="1:58" ht="15.6">
      <c r="A54" s="213"/>
      <c r="B54" s="289">
        <f>+'Ark1'!C2335</f>
        <v>2023</v>
      </c>
      <c r="C54" s="28">
        <f>+'Ark1'!L2335</f>
        <v>2</v>
      </c>
      <c r="D54" s="28" t="s">
        <v>29</v>
      </c>
      <c r="E54" s="28">
        <f>+'Ark1'!H2335</f>
        <v>2</v>
      </c>
      <c r="F54" s="28">
        <f>+'Ark1'!J2335</f>
        <v>177</v>
      </c>
      <c r="G54" s="28" t="str">
        <f>VLOOKUP(F54,RNR!$A$1:$B$26,2)</f>
        <v>Slakthuset</v>
      </c>
      <c r="H54" s="28">
        <f>+IF(I54=0,"",'Ark1'!Q2335)</f>
        <v>7</v>
      </c>
      <c r="I54" s="336">
        <f>+'Ark1'!R2335</f>
        <v>39</v>
      </c>
      <c r="J54" s="29">
        <f>+IF(I54=0,"",'Ark1'!AF2335)</f>
        <v>4.0709812108559502</v>
      </c>
      <c r="K54" s="263">
        <f t="shared" si="6"/>
        <v>3.931451612903226</v>
      </c>
      <c r="L54" s="29">
        <f>+IF(I54=0,"",'Ark1'!AG2335)</f>
        <v>2.0927118124465527</v>
      </c>
      <c r="M54" s="213"/>
      <c r="N54" s="239">
        <f>+IF(J54=0,"",'Ark1'!AI2334)</f>
        <v>0</v>
      </c>
      <c r="O54" s="505"/>
      <c r="P54" s="263" t="str">
        <f>+IF(N54=0,"",'Ark1'!AJ2334)</f>
        <v/>
      </c>
      <c r="Q54" s="263" t="str">
        <f>+IF(N54=0,"",'Ark1'!AK2334)</f>
        <v/>
      </c>
      <c r="R54" s="213"/>
      <c r="S54" s="27">
        <f>+IF(I54=0,"",'Ark1'!T2335)</f>
        <v>2.2051282051282048</v>
      </c>
      <c r="T54" s="32">
        <f>+IF(I54=0,"",'Ark1'!U2335)</f>
        <v>6.6512820512820507</v>
      </c>
      <c r="U54" s="34">
        <f>+IF(I54=0,"",'Ark1'!W2335)</f>
        <v>0</v>
      </c>
      <c r="V54" s="34">
        <f>+IF(I54=0,"",'Ark1'!X2335)</f>
        <v>0</v>
      </c>
      <c r="W54" s="34">
        <f>+IF(I54=0,"",'Ark1'!Y2335)</f>
        <v>0</v>
      </c>
      <c r="X54" s="34">
        <f>+IF(I54=0,"",'Ark1'!Z2335)</f>
        <v>3.3552004636409274</v>
      </c>
      <c r="Y54" s="29">
        <f>+IF(I54=0,"",'Ark1'!Z2335)</f>
        <v>3.3552004636409274</v>
      </c>
      <c r="Z54" s="27">
        <f>+IF(I54=0,"",'Ark1'!AC2335)</f>
        <v>0</v>
      </c>
      <c r="AA54" s="34">
        <f>+IF(I54=0,"",'Ark1'!AE2335)</f>
        <v>0</v>
      </c>
      <c r="AB54" s="34">
        <f t="shared" si="7"/>
        <v>3.3256410256410254</v>
      </c>
      <c r="AC54" s="29">
        <f t="shared" si="8"/>
        <v>5.5714285714285712</v>
      </c>
      <c r="AD54" s="213"/>
      <c r="AE54" s="216"/>
      <c r="AG54" s="29"/>
      <c r="AH54" s="27"/>
      <c r="AI54" s="217"/>
      <c r="AJ54" s="28"/>
      <c r="AN54" s="28"/>
    </row>
    <row r="55" spans="1:58" ht="15.6">
      <c r="A55" s="213"/>
      <c r="B55" s="289">
        <f>+'Ark1'!C2336</f>
        <v>2023</v>
      </c>
      <c r="C55" s="28">
        <f>+'Ark1'!L2336</f>
        <v>2</v>
      </c>
      <c r="D55" s="28" t="s">
        <v>29</v>
      </c>
      <c r="E55" s="28">
        <f>+'Ark1'!H2336</f>
        <v>2</v>
      </c>
      <c r="F55" s="28">
        <f>+'Ark1'!J2336</f>
        <v>178</v>
      </c>
      <c r="G55" s="28" t="str">
        <f>VLOOKUP(F55,RNR!$A$1:$B$26,2)</f>
        <v>Røros</v>
      </c>
      <c r="H55" s="28">
        <f>+IF(I55=0,"",'Ark1'!Q2336)</f>
        <v>6</v>
      </c>
      <c r="I55" s="336">
        <f>+'Ark1'!R2336</f>
        <v>45</v>
      </c>
      <c r="J55" s="29">
        <f>+IF(I55=0,"",'Ark1'!AF2336)</f>
        <v>7.5885328836424941</v>
      </c>
      <c r="K55" s="263">
        <f t="shared" si="6"/>
        <v>4.536290322580645</v>
      </c>
      <c r="L55" s="29">
        <f>+IF(I55=0,"",'Ark1'!AG2336)</f>
        <v>4.1761176031468032</v>
      </c>
      <c r="M55" s="213"/>
      <c r="N55" s="239">
        <f>+IF(J55=0,"",'Ark1'!AI2335)</f>
        <v>0</v>
      </c>
      <c r="O55" s="505"/>
      <c r="P55" s="263" t="str">
        <f>+IF(N55=0,"",'Ark1'!AJ2335)</f>
        <v/>
      </c>
      <c r="Q55" s="263" t="str">
        <f>+IF(N55=0,"",'Ark1'!AK2335)</f>
        <v/>
      </c>
      <c r="R55" s="213"/>
      <c r="S55" s="27">
        <f>+IF(I55=0,"",'Ark1'!T2336)</f>
        <v>2.4</v>
      </c>
      <c r="T55" s="32">
        <f>+IF(I55=0,"",'Ark1'!U2336)</f>
        <v>6.4644444444444442</v>
      </c>
      <c r="U55" s="34">
        <f>+IF(I55=0,"",'Ark1'!W2336)</f>
        <v>0</v>
      </c>
      <c r="V55" s="34">
        <f>+IF(I55=0,"",'Ark1'!X2336)</f>
        <v>2.2222222222222223</v>
      </c>
      <c r="W55" s="34">
        <f>+IF(I55=0,"",'Ark1'!Y2336)</f>
        <v>0</v>
      </c>
      <c r="X55" s="34">
        <f>+IF(I55=0,"",'Ark1'!Z2336)</f>
        <v>3.4058221755338343</v>
      </c>
      <c r="Y55" s="29">
        <f>+IF(I55=0,"",'Ark1'!Z2336)</f>
        <v>3.4058221755338343</v>
      </c>
      <c r="Z55" s="27">
        <f>+IF(I55=0,"",'Ark1'!AC2336)</f>
        <v>0</v>
      </c>
      <c r="AA55" s="34">
        <f>+IF(I55=0,"",'Ark1'!AE2336)</f>
        <v>0</v>
      </c>
      <c r="AB55" s="34">
        <f t="shared" si="7"/>
        <v>3.2322222222222221</v>
      </c>
      <c r="AC55" s="29">
        <f t="shared" si="8"/>
        <v>7.5</v>
      </c>
      <c r="AD55" s="213"/>
      <c r="AE55" s="216"/>
      <c r="AG55" s="29"/>
      <c r="AH55" s="27"/>
      <c r="AI55" s="217"/>
      <c r="AJ55" s="28"/>
      <c r="AN55" s="28"/>
    </row>
    <row r="56" spans="1:58" ht="15.6">
      <c r="A56" s="213"/>
      <c r="B56" s="289">
        <f>+'Ark1'!C2337</f>
        <v>2023</v>
      </c>
      <c r="C56" s="28">
        <f>+'Ark1'!L2337</f>
        <v>2</v>
      </c>
      <c r="D56" s="28" t="s">
        <v>29</v>
      </c>
      <c r="E56" s="28">
        <f>+'Ark1'!H2337</f>
        <v>2</v>
      </c>
      <c r="F56" s="28">
        <f>+'Ark1'!J2337</f>
        <v>181</v>
      </c>
      <c r="G56" s="28" t="str">
        <f>VLOOKUP(F56,RNR!$A$1:$B$26,2)</f>
        <v>Horns</v>
      </c>
      <c r="H56" s="28">
        <f>+IF(I56=0,"",'Ark1'!Q2337)</f>
        <v>7</v>
      </c>
      <c r="I56" s="336">
        <f>+'Ark1'!R2337</f>
        <v>12</v>
      </c>
      <c r="J56" s="29">
        <f>+IF(I56=0,"",'Ark1'!AF2337)</f>
        <v>1.47239263803681</v>
      </c>
      <c r="K56" s="263">
        <f t="shared" si="6"/>
        <v>1.2096774193548387</v>
      </c>
      <c r="L56" s="29">
        <f>+IF(I56=0,"",'Ark1'!AG2337)</f>
        <v>0.91991198536624164</v>
      </c>
      <c r="M56" s="213"/>
      <c r="N56" s="239">
        <f>+IF(J56=0,"",'Ark1'!AI2336)</f>
        <v>0</v>
      </c>
      <c r="O56" s="505"/>
      <c r="P56" s="263" t="str">
        <f>+IF(N56=0,"",'Ark1'!AJ2336)</f>
        <v/>
      </c>
      <c r="Q56" s="263" t="str">
        <f>+IF(N56=0,"",'Ark1'!AK2336)</f>
        <v/>
      </c>
      <c r="R56" s="213"/>
      <c r="S56" s="27">
        <f>+IF(I56=0,"",'Ark1'!T2337)</f>
        <v>2.5</v>
      </c>
      <c r="T56" s="32">
        <f>+IF(I56=0,"",'Ark1'!U2337)</f>
        <v>8.6749999999999989</v>
      </c>
      <c r="U56" s="34">
        <f>+IF(I56=0,"",'Ark1'!W2337)</f>
        <v>0</v>
      </c>
      <c r="V56" s="34">
        <f>+IF(I56=0,"",'Ark1'!X2337)</f>
        <v>8.3333333333333357</v>
      </c>
      <c r="W56" s="34">
        <f>+IF(I56=0,"",'Ark1'!Y2337)</f>
        <v>0</v>
      </c>
      <c r="X56" s="34">
        <f>+IF(I56=0,"",'Ark1'!Z2337)</f>
        <v>3.4293160153787743</v>
      </c>
      <c r="Y56" s="29">
        <f>+IF(I56=0,"",'Ark1'!Z2337)</f>
        <v>3.4293160153787743</v>
      </c>
      <c r="Z56" s="27">
        <f>+IF(I56=0,"",'Ark1'!AC2337)</f>
        <v>0</v>
      </c>
      <c r="AA56" s="34">
        <f>+IF(I56=0,"",'Ark1'!AE2337)</f>
        <v>0</v>
      </c>
      <c r="AB56" s="34">
        <f t="shared" si="7"/>
        <v>4.3374999999999995</v>
      </c>
      <c r="AC56" s="29">
        <f t="shared" si="8"/>
        <v>1.7142857142857142</v>
      </c>
      <c r="AD56" s="213"/>
      <c r="AE56" s="216"/>
      <c r="AG56" s="29"/>
      <c r="AH56" s="27"/>
      <c r="AI56" s="217"/>
      <c r="AJ56" s="28"/>
      <c r="AN56" s="28"/>
    </row>
    <row r="57" spans="1:58" ht="15.6">
      <c r="A57" s="213"/>
      <c r="B57" s="289">
        <f>+'Ark1'!C2338</f>
        <v>2023</v>
      </c>
      <c r="C57" s="28">
        <f>+'Ark1'!L2338</f>
        <v>2</v>
      </c>
      <c r="D57" s="28" t="s">
        <v>29</v>
      </c>
      <c r="E57" s="28">
        <f>+'Ark1'!H2338</f>
        <v>1</v>
      </c>
      <c r="F57" s="28">
        <f>+'Ark1'!J2338</f>
        <v>262</v>
      </c>
      <c r="G57" s="28" t="str">
        <f>VLOOKUP(F57,RNR!$A$1:$B$26,2)</f>
        <v>Strilalam</v>
      </c>
      <c r="H57" s="28" t="str">
        <f>+IF(I57=0,"",'Ark1'!Q2338)</f>
        <v/>
      </c>
      <c r="I57" s="336">
        <f>+'Ark1'!R2338</f>
        <v>0</v>
      </c>
      <c r="J57" s="29" t="str">
        <f>+IF(I57=0,"",'Ark1'!AF2338)</f>
        <v/>
      </c>
      <c r="K57" s="263">
        <f t="shared" si="6"/>
        <v>0</v>
      </c>
      <c r="L57" s="29" t="str">
        <f>+IF(I57=0,"",'Ark1'!AG2338)</f>
        <v/>
      </c>
      <c r="M57" s="213"/>
      <c r="N57" s="239">
        <f>+IF(J57=0,"",'Ark1'!AI2337)</f>
        <v>0</v>
      </c>
      <c r="O57" s="505"/>
      <c r="P57" s="263" t="str">
        <f>+IF(N57=0,"",'Ark1'!AJ2337)</f>
        <v/>
      </c>
      <c r="Q57" s="263" t="str">
        <f>+IF(N57=0,"",'Ark1'!AK2337)</f>
        <v/>
      </c>
      <c r="R57" s="213"/>
      <c r="S57" s="27" t="str">
        <f>+IF(I57=0,"",'Ark1'!T2338)</f>
        <v/>
      </c>
      <c r="T57" s="32" t="str">
        <f>+IF(I57=0,"",'Ark1'!U2338)</f>
        <v/>
      </c>
      <c r="U57" s="34" t="str">
        <f>+IF(I57=0,"",'Ark1'!W2338)</f>
        <v/>
      </c>
      <c r="V57" s="34" t="str">
        <f>+IF(I57=0,"",'Ark1'!X2338)</f>
        <v/>
      </c>
      <c r="W57" s="34" t="str">
        <f>+IF(I57=0,"",'Ark1'!Y2338)</f>
        <v/>
      </c>
      <c r="X57" s="34" t="str">
        <f>+IF(I57=0,"",'Ark1'!Z2338)</f>
        <v/>
      </c>
      <c r="Y57" s="29" t="str">
        <f>+IF(I57=0,"",'Ark1'!Z2338)</f>
        <v/>
      </c>
      <c r="Z57" s="27" t="str">
        <f>+IF(I57=0,"",'Ark1'!AC2338)</f>
        <v/>
      </c>
      <c r="AA57" s="34" t="str">
        <f>+IF(I57=0,"",'Ark1'!AE2338)</f>
        <v/>
      </c>
      <c r="AB57" s="34" t="str">
        <f t="shared" si="7"/>
        <v/>
      </c>
      <c r="AC57" s="29" t="str">
        <f t="shared" si="8"/>
        <v/>
      </c>
      <c r="AD57" s="213"/>
      <c r="AE57" s="216"/>
      <c r="AG57" s="29"/>
      <c r="AH57" s="27"/>
      <c r="AI57" s="217"/>
      <c r="AJ57" s="28"/>
      <c r="AN57" s="28"/>
    </row>
    <row r="58" spans="1:58" ht="15.6">
      <c r="A58" s="213"/>
      <c r="B58" s="289">
        <f>+'Ark1'!C2339</f>
        <v>2023</v>
      </c>
      <c r="C58" s="28">
        <f>+'Ark1'!L2339</f>
        <v>2</v>
      </c>
      <c r="D58" s="28" t="s">
        <v>29</v>
      </c>
      <c r="E58" s="28">
        <f>+'Ark1'!H2339</f>
        <v>1</v>
      </c>
      <c r="F58" s="28">
        <f>+'Ark1'!J2339</f>
        <v>309</v>
      </c>
      <c r="G58" s="28" t="str">
        <f>VLOOKUP(F58,RNR!$A$1:$B$26,2)</f>
        <v>Malvik</v>
      </c>
      <c r="H58" s="28">
        <f>+IF(I58=0,"",'Ark1'!Q2339)</f>
        <v>13</v>
      </c>
      <c r="I58" s="336">
        <f>+'Ark1'!R2339</f>
        <v>38</v>
      </c>
      <c r="J58" s="29">
        <f>+IF(I58=0,"",'Ark1'!AF2339)</f>
        <v>3.2148900169204744</v>
      </c>
      <c r="K58" s="263">
        <f t="shared" si="6"/>
        <v>3.8306451612903225</v>
      </c>
      <c r="L58" s="29">
        <f>+IF(I58=0,"",'Ark1'!AG2339)</f>
        <v>2.2318473960554766</v>
      </c>
      <c r="M58" s="213"/>
      <c r="N58" s="239">
        <f>+IF(J58=0,"",'Ark1'!AI2338)</f>
        <v>0</v>
      </c>
      <c r="O58" s="505"/>
      <c r="P58" s="263" t="str">
        <f>+IF(N58=0,"",'Ark1'!AJ2338)</f>
        <v/>
      </c>
      <c r="Q58" s="263" t="str">
        <f>+IF(N58=0,"",'Ark1'!AK2338)</f>
        <v/>
      </c>
      <c r="R58" s="213"/>
      <c r="S58" s="27">
        <f>+IF(I58=0,"",'Ark1'!T2339)</f>
        <v>2.3157894736842111</v>
      </c>
      <c r="T58" s="32">
        <f>+IF(I58=0,"",'Ark1'!U2339)</f>
        <v>7.9868421052631549</v>
      </c>
      <c r="U58" s="34">
        <f>+IF(I58=0,"",'Ark1'!W2339)</f>
        <v>0</v>
      </c>
      <c r="V58" s="34">
        <f>+IF(I58=0,"",'Ark1'!X2339)</f>
        <v>7.8947368421052637</v>
      </c>
      <c r="W58" s="34">
        <f>+IF(I58=0,"",'Ark1'!Y2339)</f>
        <v>0</v>
      </c>
      <c r="X58" s="34">
        <f>+IF(I58=0,"",'Ark1'!Z2339)</f>
        <v>4.4373516907836867</v>
      </c>
      <c r="Y58" s="29">
        <f>+IF(I58=0,"",'Ark1'!Z2339)</f>
        <v>4.4373516907836867</v>
      </c>
      <c r="Z58" s="27">
        <f>+IF(I58=0,"",'Ark1'!AC2339)</f>
        <v>0</v>
      </c>
      <c r="AA58" s="34">
        <f>+IF(I58=0,"",'Ark1'!AE2339)</f>
        <v>0</v>
      </c>
      <c r="AB58" s="34">
        <f t="shared" si="7"/>
        <v>3.9934210526315774</v>
      </c>
      <c r="AC58" s="29">
        <f t="shared" si="8"/>
        <v>2.9230769230769229</v>
      </c>
      <c r="AD58" s="213"/>
      <c r="AE58" s="216"/>
      <c r="AG58" s="29"/>
      <c r="AH58" s="27"/>
      <c r="AI58" s="217"/>
      <c r="AJ58" s="28"/>
      <c r="AN58" s="28"/>
    </row>
    <row r="59" spans="1:58" ht="15.6">
      <c r="A59" s="213"/>
      <c r="B59" s="289">
        <f>+'Ark1'!C2340</f>
        <v>2023</v>
      </c>
      <c r="C59" s="28">
        <f>+'Ark1'!L2340</f>
        <v>2</v>
      </c>
      <c r="D59" s="28" t="s">
        <v>29</v>
      </c>
      <c r="E59" s="28">
        <f>+'Ark1'!H2340</f>
        <v>2</v>
      </c>
      <c r="F59" s="28">
        <f>+'Ark1'!J2340</f>
        <v>470</v>
      </c>
      <c r="G59" s="28" t="str">
        <f>VLOOKUP(F59,RNR!$A$1:$B$26,2)</f>
        <v>Jens Eide</v>
      </c>
      <c r="H59" s="28">
        <f>+IF(I59=0,"",'Ark1'!Q2340)</f>
        <v>5</v>
      </c>
      <c r="I59" s="336">
        <f>+'Ark1'!R2340</f>
        <v>12</v>
      </c>
      <c r="J59" s="29">
        <f>+IF(I59=0,"",'Ark1'!AF2340)</f>
        <v>1.1834319526627219</v>
      </c>
      <c r="K59" s="263">
        <f t="shared" si="6"/>
        <v>1.2096774193548387</v>
      </c>
      <c r="L59" s="29">
        <f>+IF(I59=0,"",'Ark1'!AG2340)</f>
        <v>0.65841704686193359</v>
      </c>
      <c r="M59" s="213"/>
      <c r="N59" s="239">
        <f>+IF(J59=0,"",'Ark1'!AI2339)</f>
        <v>0</v>
      </c>
      <c r="O59" s="505"/>
      <c r="P59" s="263" t="str">
        <f>+IF(N59=0,"",'Ark1'!AJ2339)</f>
        <v/>
      </c>
      <c r="Q59" s="263" t="str">
        <f>+IF(N59=0,"",'Ark1'!AK2339)</f>
        <v/>
      </c>
      <c r="R59" s="213"/>
      <c r="S59" s="27">
        <f>+IF(I59=0,"",'Ark1'!T2340)</f>
        <v>2.5</v>
      </c>
      <c r="T59" s="32">
        <f>+IF(I59=0,"",'Ark1'!U2340)</f>
        <v>5.1833333333333345</v>
      </c>
      <c r="U59" s="34">
        <f>+IF(I59=0,"",'Ark1'!W2340)</f>
        <v>0</v>
      </c>
      <c r="V59" s="34">
        <f>+IF(I59=0,"",'Ark1'!X2340)</f>
        <v>0</v>
      </c>
      <c r="W59" s="34">
        <f>+IF(I59=0,"",'Ark1'!Y2340)</f>
        <v>0</v>
      </c>
      <c r="X59" s="34">
        <f>+IF(I59=0,"",'Ark1'!Z2340)</f>
        <v>3.4626178279189608</v>
      </c>
      <c r="Y59" s="29">
        <f>+IF(I59=0,"",'Ark1'!Z2340)</f>
        <v>3.4626178279189608</v>
      </c>
      <c r="Z59" s="27">
        <f>+IF(I59=0,"",'Ark1'!AC2340)</f>
        <v>0</v>
      </c>
      <c r="AA59" s="34">
        <f>+IF(I59=0,"",'Ark1'!AE2340)</f>
        <v>0</v>
      </c>
      <c r="AB59" s="34">
        <f t="shared" si="7"/>
        <v>2.5916666666666672</v>
      </c>
      <c r="AC59" s="29">
        <f t="shared" si="8"/>
        <v>2.4</v>
      </c>
      <c r="AD59" s="213"/>
      <c r="AE59" s="216"/>
      <c r="AG59" s="29"/>
      <c r="AH59" s="27"/>
      <c r="AI59" s="217"/>
      <c r="AJ59" s="28"/>
      <c r="AN59" s="28"/>
    </row>
    <row r="60" spans="1:58" ht="15.6">
      <c r="A60" s="213"/>
      <c r="B60" s="289">
        <f>+'Ark1'!C2341</f>
        <v>2023</v>
      </c>
      <c r="C60" s="28">
        <f>+'Ark1'!L2341</f>
        <v>2</v>
      </c>
      <c r="D60" s="28" t="s">
        <v>29</v>
      </c>
      <c r="E60" s="28">
        <f>+'Ark1'!H2341</f>
        <v>2</v>
      </c>
      <c r="F60" s="28">
        <f>+'Ark1'!J2341</f>
        <v>629</v>
      </c>
      <c r="G60" s="28" t="str">
        <f>VLOOKUP(F60,RNR!$A$1:$B$26,2)</f>
        <v>Bø</v>
      </c>
      <c r="H60" s="28">
        <f>+IF(I60=0,"",'Ark1'!Q2341)</f>
        <v>2</v>
      </c>
      <c r="I60" s="336">
        <f>+'Ark1'!R2341</f>
        <v>2</v>
      </c>
      <c r="J60" s="29">
        <f>+IF(I60=0,"",'Ark1'!AF2341)</f>
        <v>1.041666666666667</v>
      </c>
      <c r="K60" s="263">
        <f t="shared" si="6"/>
        <v>0.20161290322580644</v>
      </c>
      <c r="L60" s="29">
        <f>+IF(I60=0,"",'Ark1'!AG2341)</f>
        <v>0.754586703491813</v>
      </c>
      <c r="M60" s="213"/>
      <c r="N60" s="239">
        <f>+IF(J60=0,"",'Ark1'!AI2340)</f>
        <v>0</v>
      </c>
      <c r="O60" s="505"/>
      <c r="P60" s="263" t="str">
        <f>+IF(N60=0,"",'Ark1'!AJ2340)</f>
        <v/>
      </c>
      <c r="Q60" s="263" t="str">
        <f>+IF(N60=0,"",'Ark1'!AK2340)</f>
        <v/>
      </c>
      <c r="R60" s="213"/>
      <c r="S60" s="27">
        <f>+IF(I60=0,"",'Ark1'!T2341)</f>
        <v>2</v>
      </c>
      <c r="T60" s="32">
        <f>+IF(I60=0,"",'Ark1'!U2341)</f>
        <v>15.3</v>
      </c>
      <c r="U60" s="34">
        <f>+IF(I60=0,"",'Ark1'!W2341)</f>
        <v>0</v>
      </c>
      <c r="V60" s="34">
        <f>+IF(I60=0,"",'Ark1'!X2341)</f>
        <v>50</v>
      </c>
      <c r="W60" s="34">
        <f>+IF(I60=0,"",'Ark1'!Y2341)</f>
        <v>0</v>
      </c>
      <c r="X60" s="34">
        <f>+IF(I60=0,"",'Ark1'!Z2341)</f>
        <v>3.5</v>
      </c>
      <c r="Y60" s="29">
        <f>+IF(I60=0,"",'Ark1'!Z2341)</f>
        <v>3.5</v>
      </c>
      <c r="Z60" s="27">
        <f>+IF(I60=0,"",'Ark1'!AC2341)</f>
        <v>0</v>
      </c>
      <c r="AA60" s="34">
        <f>+IF(I60=0,"",'Ark1'!AE2341)</f>
        <v>0</v>
      </c>
      <c r="AB60" s="34">
        <f t="shared" si="7"/>
        <v>7.65</v>
      </c>
      <c r="AC60" s="29">
        <f t="shared" si="8"/>
        <v>1</v>
      </c>
      <c r="AD60" s="213"/>
      <c r="AE60" s="216"/>
      <c r="AG60" s="29"/>
      <c r="AH60" s="27"/>
      <c r="AI60" s="217"/>
      <c r="AJ60" s="28"/>
      <c r="AK60" s="236"/>
      <c r="AL60" s="236"/>
      <c r="AM60" s="236"/>
      <c r="AN60" s="28"/>
    </row>
    <row r="61" spans="1:58" ht="15.6">
      <c r="A61" s="213"/>
      <c r="B61" s="289">
        <f>+'Ark1'!C2342</f>
        <v>2023</v>
      </c>
      <c r="C61" s="28">
        <f>+'Ark1'!L2342</f>
        <v>2</v>
      </c>
      <c r="D61" s="28" t="s">
        <v>29</v>
      </c>
      <c r="E61" s="28">
        <f>+'Ark1'!H2342</f>
        <v>1</v>
      </c>
      <c r="F61" s="28">
        <f>+'Ark1'!J2342</f>
        <v>643</v>
      </c>
      <c r="G61" s="28" t="str">
        <f>VLOOKUP(F61,RNR!$A$1:$B$26,2)</f>
        <v>Bjerka</v>
      </c>
      <c r="H61" s="28">
        <f>+IF(I61=0,"",'Ark1'!Q2342)</f>
        <v>13</v>
      </c>
      <c r="I61" s="336">
        <f>+'Ark1'!R2342</f>
        <v>52</v>
      </c>
      <c r="J61" s="29">
        <f>+IF(I61=0,"",'Ark1'!AF2342)</f>
        <v>6.9611780455153944</v>
      </c>
      <c r="K61" s="263">
        <f t="shared" si="6"/>
        <v>5.241935483870968</v>
      </c>
      <c r="L61" s="29">
        <f>+IF(I61=0,"",'Ark1'!AG2342)</f>
        <v>6.6622265278114154</v>
      </c>
      <c r="M61" s="213"/>
      <c r="N61" s="239">
        <f>+IF(J61=0,"",'Ark1'!AI2341)</f>
        <v>0</v>
      </c>
      <c r="O61" s="505"/>
      <c r="P61" s="263" t="str">
        <f>+IF(N61=0,"",'Ark1'!AJ2341)</f>
        <v/>
      </c>
      <c r="Q61" s="263" t="str">
        <f>+IF(N61=0,"",'Ark1'!AK2341)</f>
        <v/>
      </c>
      <c r="R61" s="213"/>
      <c r="S61" s="27">
        <f>+IF(I61=0,"",'Ark1'!T2342)</f>
        <v>2.6346153846153846</v>
      </c>
      <c r="T61" s="32">
        <f>+IF(I61=0,"",'Ark1'!U2342)</f>
        <v>12.696153846153848</v>
      </c>
      <c r="U61" s="34">
        <f>+IF(I61=0,"",'Ark1'!W2342)</f>
        <v>0</v>
      </c>
      <c r="V61" s="34">
        <f>+IF(I61=0,"",'Ark1'!X2342)</f>
        <v>34.615384615384635</v>
      </c>
      <c r="W61" s="34">
        <f>+IF(I61=0,"",'Ark1'!Y2342)</f>
        <v>0</v>
      </c>
      <c r="X61" s="34">
        <f>+IF(I61=0,"",'Ark1'!Z2342)</f>
        <v>5.2932817194011843</v>
      </c>
      <c r="Y61" s="29">
        <f>+IF(I61=0,"",'Ark1'!Z2342)</f>
        <v>5.2932817194011843</v>
      </c>
      <c r="Z61" s="27">
        <f>+IF(I61=0,"",'Ark1'!AC2342)</f>
        <v>0</v>
      </c>
      <c r="AA61" s="34">
        <f>+IF(I61=0,"",'Ark1'!AE2342)</f>
        <v>0</v>
      </c>
      <c r="AB61" s="34">
        <f t="shared" si="7"/>
        <v>6.3480769230769241</v>
      </c>
      <c r="AC61" s="29">
        <f t="shared" si="8"/>
        <v>4</v>
      </c>
      <c r="AD61" s="213"/>
      <c r="AE61" s="216"/>
      <c r="AG61" s="29"/>
      <c r="AH61" s="27"/>
      <c r="AI61" s="217"/>
      <c r="AJ61" s="28"/>
      <c r="AK61" s="236"/>
      <c r="AL61" s="236"/>
      <c r="AM61" s="236"/>
      <c r="AN61" s="28"/>
    </row>
    <row r="62" spans="1:58" ht="15.6">
      <c r="A62" s="213"/>
      <c r="B62" s="289">
        <f>+'Ark1'!C2343</f>
        <v>2023</v>
      </c>
      <c r="C62" s="28">
        <f>+'Ark1'!L2343</f>
        <v>2</v>
      </c>
      <c r="D62" s="28" t="s">
        <v>29</v>
      </c>
      <c r="E62" s="28">
        <f>+'Ark1'!H2343</f>
        <v>2</v>
      </c>
      <c r="F62" s="28">
        <f>+'Ark1'!J2343</f>
        <v>704</v>
      </c>
      <c r="G62" s="28" t="str">
        <f>VLOOKUP(F62,RNR!$A$1:$B$26,2)</f>
        <v>Øre Vilt</v>
      </c>
      <c r="H62" s="28" t="str">
        <f>+IF(I62=0,"",'Ark1'!Q2343)</f>
        <v/>
      </c>
      <c r="I62" s="336">
        <f>+'Ark1'!R2343</f>
        <v>0</v>
      </c>
      <c r="J62" s="29" t="str">
        <f>+IF(I62=0,"",'Ark1'!AF2343)</f>
        <v/>
      </c>
      <c r="K62" s="263">
        <f t="shared" si="6"/>
        <v>0</v>
      </c>
      <c r="L62" s="29" t="str">
        <f>+IF(I62=0,"",'Ark1'!AG2343)</f>
        <v/>
      </c>
      <c r="M62" s="213"/>
      <c r="N62" s="239">
        <f>+IF(J62=0,"",'Ark1'!AI2342)</f>
        <v>0</v>
      </c>
      <c r="O62" s="505"/>
      <c r="P62" s="263" t="str">
        <f>+IF(N62=0,"",'Ark1'!AJ2342)</f>
        <v/>
      </c>
      <c r="Q62" s="263" t="str">
        <f>+IF(N62=0,"",'Ark1'!AK2342)</f>
        <v/>
      </c>
      <c r="R62" s="213"/>
      <c r="S62" s="27" t="str">
        <f>+IF(I62=0,"",'Ark1'!T2343)</f>
        <v/>
      </c>
      <c r="T62" s="32" t="str">
        <f>+IF(I62=0,"",'Ark1'!U2343)</f>
        <v/>
      </c>
      <c r="U62" s="34" t="str">
        <f>+IF(I62=0,"",'Ark1'!W2343)</f>
        <v/>
      </c>
      <c r="V62" s="34" t="str">
        <f>+IF(I62=0,"",'Ark1'!X2343)</f>
        <v/>
      </c>
      <c r="W62" s="34" t="str">
        <f>+IF(I62=0,"",'Ark1'!Y2343)</f>
        <v/>
      </c>
      <c r="X62" s="34" t="str">
        <f>+IF(I62=0,"",'Ark1'!Z2343)</f>
        <v/>
      </c>
      <c r="Y62" s="29" t="str">
        <f>+IF(I62=0,"",'Ark1'!Z2343)</f>
        <v/>
      </c>
      <c r="Z62" s="27" t="str">
        <f>+IF(I62=0,"",'Ark1'!AC2343)</f>
        <v/>
      </c>
      <c r="AA62" s="34" t="str">
        <f>+IF(I62=0,"",'Ark1'!AE2343)</f>
        <v/>
      </c>
      <c r="AB62" s="34" t="str">
        <f t="shared" si="7"/>
        <v/>
      </c>
      <c r="AC62" s="29" t="str">
        <f t="shared" si="8"/>
        <v/>
      </c>
      <c r="AD62" s="213"/>
      <c r="AE62" s="216"/>
      <c r="AG62" s="29"/>
      <c r="AH62" s="27"/>
      <c r="AI62" s="217"/>
      <c r="AJ62" s="28"/>
      <c r="AK62" s="236"/>
      <c r="AL62" s="236"/>
      <c r="AM62" s="236"/>
      <c r="AN62" s="28"/>
    </row>
    <row r="63" spans="1:58" ht="15.6">
      <c r="A63" s="213"/>
      <c r="B63" s="289">
        <f>+'Ark1'!C2344</f>
        <v>2023</v>
      </c>
      <c r="C63" s="28">
        <f>+'Ark1'!L2344</f>
        <v>2</v>
      </c>
      <c r="D63" s="28" t="s">
        <v>29</v>
      </c>
      <c r="E63" s="28">
        <f>+'Ark1'!H2344</f>
        <v>1</v>
      </c>
      <c r="F63" s="28">
        <f>+'Ark1'!J2344</f>
        <v>802</v>
      </c>
      <c r="G63" s="28" t="str">
        <f>VLOOKUP(F63,RNR!$A$1:$B$26,2)</f>
        <v>Karasjok</v>
      </c>
      <c r="H63" s="28" t="str">
        <f>+IF(I63=0,"",'Ark1'!Q2344)</f>
        <v/>
      </c>
      <c r="I63" s="336">
        <f>+'Ark1'!R2344</f>
        <v>0</v>
      </c>
      <c r="J63" s="29" t="str">
        <f>+IF(I63=0,"",'Ark1'!AF2344)</f>
        <v/>
      </c>
      <c r="K63" s="263">
        <f t="shared" si="6"/>
        <v>0</v>
      </c>
      <c r="L63" s="29" t="str">
        <f>+IF(I63=0,"",'Ark1'!AG2344)</f>
        <v/>
      </c>
      <c r="M63" s="213"/>
      <c r="N63" s="239">
        <f>+IF(J63=0,"",'Ark1'!AI2343)</f>
        <v>0</v>
      </c>
      <c r="O63" s="505"/>
      <c r="P63" s="263" t="str">
        <f>+IF(N63=0,"",'Ark1'!AJ2343)</f>
        <v/>
      </c>
      <c r="Q63" s="263" t="str">
        <f>+IF(N63=0,"",'Ark1'!AK2343)</f>
        <v/>
      </c>
      <c r="R63" s="213"/>
      <c r="S63" s="27" t="str">
        <f>+IF(I63=0,"",'Ark1'!T2344)</f>
        <v/>
      </c>
      <c r="T63" s="32" t="str">
        <f>+IF(I63=0,"",'Ark1'!U2344)</f>
        <v/>
      </c>
      <c r="U63" s="34" t="str">
        <f>+IF(I63=0,"",'Ark1'!W2344)</f>
        <v/>
      </c>
      <c r="V63" s="34" t="str">
        <f>+IF(I63=0,"",'Ark1'!X2344)</f>
        <v/>
      </c>
      <c r="W63" s="34" t="str">
        <f>+IF(I63=0,"",'Ark1'!Y2344)</f>
        <v/>
      </c>
      <c r="X63" s="34" t="str">
        <f>+IF(I63=0,"",'Ark1'!Z2344)</f>
        <v/>
      </c>
      <c r="Y63" s="29" t="str">
        <f>+IF(I63=0,"",'Ark1'!Z2344)</f>
        <v/>
      </c>
      <c r="Z63" s="27" t="str">
        <f>+IF(I63=0,"",'Ark1'!AC2344)</f>
        <v/>
      </c>
      <c r="AA63" s="34" t="str">
        <f>+IF(I63=0,"",'Ark1'!AE2344)</f>
        <v/>
      </c>
      <c r="AB63" s="34" t="str">
        <f t="shared" si="7"/>
        <v/>
      </c>
      <c r="AC63" s="29" t="str">
        <f t="shared" si="8"/>
        <v/>
      </c>
      <c r="AD63" s="213"/>
      <c r="AE63" s="216"/>
      <c r="AG63" s="29"/>
      <c r="AH63" s="27"/>
      <c r="AI63" s="217"/>
      <c r="AJ63" s="28"/>
      <c r="AK63" s="236"/>
      <c r="AL63" s="236"/>
      <c r="AM63" s="236"/>
      <c r="AN63" s="28"/>
    </row>
    <row r="64" spans="1:58" ht="19.8">
      <c r="A64" s="213"/>
      <c r="B64" s="213"/>
      <c r="C64" s="213"/>
      <c r="D64" s="213"/>
      <c r="E64" s="213"/>
      <c r="F64" s="213"/>
      <c r="G64" s="213"/>
      <c r="H64" s="213"/>
      <c r="I64" s="329"/>
      <c r="J64" s="214"/>
      <c r="K64" s="214"/>
      <c r="L64" s="214"/>
      <c r="M64" s="214"/>
      <c r="N64" s="214"/>
      <c r="O64" s="214"/>
      <c r="P64" s="214"/>
      <c r="Q64" s="214"/>
      <c r="R64" s="214"/>
      <c r="S64" s="213"/>
      <c r="T64" s="213"/>
      <c r="U64" s="215"/>
      <c r="V64" s="215"/>
      <c r="W64" s="215"/>
      <c r="X64" s="215"/>
      <c r="Y64" s="215"/>
      <c r="Z64" s="213"/>
      <c r="AA64" s="215"/>
      <c r="AB64" s="215"/>
      <c r="AC64" s="215"/>
      <c r="AD64" s="229"/>
      <c r="AE64" s="216"/>
      <c r="AG64" s="29"/>
      <c r="AH64" s="27"/>
      <c r="AI64" s="217"/>
      <c r="AJ64" s="28"/>
      <c r="AN64" s="28"/>
      <c r="BF64" s="228"/>
    </row>
    <row r="65" spans="1:58" ht="21">
      <c r="A65" s="213"/>
      <c r="B65" s="213"/>
      <c r="C65" s="213"/>
      <c r="D65" s="261" t="str">
        <f>+D71</f>
        <v>P+</v>
      </c>
      <c r="E65" s="213"/>
      <c r="F65" s="213"/>
      <c r="G65" s="213"/>
      <c r="H65" s="213"/>
      <c r="I65" s="482">
        <f>SUM(I67:I90)</f>
        <v>1782</v>
      </c>
      <c r="J65" s="258"/>
      <c r="K65" s="258"/>
      <c r="L65" s="258"/>
      <c r="M65" s="258"/>
      <c r="N65" s="258"/>
      <c r="O65" s="258"/>
      <c r="P65" s="258"/>
      <c r="Q65" s="258"/>
      <c r="R65" s="258"/>
      <c r="S65" s="259"/>
      <c r="T65" s="260">
        <f>+Klasse!O11</f>
        <v>10.953872053872049</v>
      </c>
      <c r="U65" s="215"/>
      <c r="V65" s="215"/>
      <c r="W65" s="215"/>
      <c r="X65" s="215"/>
      <c r="Y65" s="215"/>
      <c r="Z65" s="213"/>
      <c r="AA65" s="215"/>
      <c r="AB65" s="215"/>
      <c r="AC65" s="215"/>
      <c r="AD65" s="229"/>
      <c r="AE65" s="216"/>
      <c r="AG65" s="29"/>
      <c r="AH65" s="27"/>
      <c r="AI65" s="217"/>
      <c r="AJ65" s="28"/>
      <c r="AN65" s="28"/>
      <c r="BF65" s="228"/>
    </row>
    <row r="66" spans="1:58" ht="19.8">
      <c r="A66" s="213"/>
      <c r="B66" s="213"/>
      <c r="C66" s="213"/>
      <c r="D66" s="213"/>
      <c r="E66" s="213"/>
      <c r="F66" s="213"/>
      <c r="G66" s="213"/>
      <c r="H66" s="230"/>
      <c r="I66" s="329"/>
      <c r="J66" s="214"/>
      <c r="K66" s="214"/>
      <c r="L66" s="214"/>
      <c r="M66" s="214"/>
      <c r="N66" s="214"/>
      <c r="O66" s="214"/>
      <c r="P66" s="214"/>
      <c r="Q66" s="214"/>
      <c r="R66" s="214"/>
      <c r="S66" s="230"/>
      <c r="T66" s="214"/>
      <c r="U66" s="215"/>
      <c r="V66" s="215"/>
      <c r="W66" s="215"/>
      <c r="X66" s="215"/>
      <c r="Y66" s="231"/>
      <c r="Z66" s="213"/>
      <c r="AA66" s="231"/>
      <c r="AB66" s="231"/>
      <c r="AC66" s="229"/>
      <c r="AD66" s="229"/>
      <c r="AE66" s="216"/>
      <c r="AG66" s="29"/>
      <c r="AH66" s="27"/>
      <c r="AI66" s="217"/>
      <c r="AJ66" s="28"/>
      <c r="AN66" s="28"/>
      <c r="BF66" s="228"/>
    </row>
    <row r="67" spans="1:58" ht="15.6">
      <c r="A67" s="213"/>
      <c r="B67" s="289">
        <f>+'Ark1'!C2345</f>
        <v>2023</v>
      </c>
      <c r="C67" s="232">
        <f>+'Ark1'!L2345</f>
        <v>3</v>
      </c>
      <c r="D67" s="232" t="s">
        <v>30</v>
      </c>
      <c r="E67" s="232">
        <f>+'Ark1'!H2345</f>
        <v>1</v>
      </c>
      <c r="F67" s="232">
        <f>+'Ark1'!J2345</f>
        <v>103</v>
      </c>
      <c r="G67" s="232" t="str">
        <f>VLOOKUP(F67,RNR!$A$1:$B$26,2)</f>
        <v>Rudshøgda</v>
      </c>
      <c r="H67" s="232">
        <f>+IF(I67=0,"",'Ark1'!Q2345)</f>
        <v>4</v>
      </c>
      <c r="I67" s="335">
        <f>+'Ark1'!R2345</f>
        <v>14</v>
      </c>
      <c r="J67" s="233">
        <f>+IF(I67=0,"",'Ark1'!AF2345)</f>
        <v>3.4739454094292808</v>
      </c>
      <c r="K67" s="233"/>
      <c r="L67" s="233">
        <f>+IF(I67=0,"",'Ark1'!AG2345)</f>
        <v>3.7580823214004098</v>
      </c>
      <c r="M67" s="213"/>
      <c r="N67" s="239">
        <f>+IF(J67=0,"",'Ark1'!AI2343)</f>
        <v>0</v>
      </c>
      <c r="O67" s="505"/>
      <c r="P67" s="263" t="str">
        <f>+IF(N67=0,"",'Ark1'!AJ2343)</f>
        <v/>
      </c>
      <c r="Q67" s="263" t="str">
        <f>+IF(N67=0,"",'Ark1'!AK2343)</f>
        <v/>
      </c>
      <c r="R67" s="213"/>
      <c r="S67" s="234">
        <f>+IF(I67=0,"",'Ark1'!T2345)</f>
        <v>3.7142857142857153</v>
      </c>
      <c r="T67" s="32">
        <f>+IF(I67=0,"",'Ark1'!U2345)</f>
        <v>17.021428571428576</v>
      </c>
      <c r="U67" s="235">
        <f>+IF(I67=0,"",'Ark1'!W2345)</f>
        <v>0</v>
      </c>
      <c r="V67" s="235">
        <f>+IF(I67=0,"",'Ark1'!X2345)</f>
        <v>64.285714285714306</v>
      </c>
      <c r="W67" s="235">
        <f>+IF(I67=0,"",'Ark1'!Y2345)</f>
        <v>0</v>
      </c>
      <c r="X67" s="235">
        <f>+IF(I67=0,"",'Ark1'!Z2345)</f>
        <v>2.7581511849758478</v>
      </c>
      <c r="Y67" s="233">
        <f>+IF(I67=0,"",'Ark1'!Z2345)</f>
        <v>2.7581511849758478</v>
      </c>
      <c r="Z67" s="234">
        <f>+IF(I67=0,"",'Ark1'!AC2345)</f>
        <v>0</v>
      </c>
      <c r="AA67" s="235">
        <f>+IF(I67=0,"",'Ark1'!AE2345)</f>
        <v>0</v>
      </c>
      <c r="AB67" s="235">
        <f t="shared" ref="AB67:AB70" si="9">IF(I67=0,"",T67/C67)</f>
        <v>5.673809523809525</v>
      </c>
      <c r="AC67" s="233">
        <f t="shared" ref="AC67:AC70" si="10">IF(I67=0,"",I67/H67)</f>
        <v>3.5</v>
      </c>
      <c r="AD67" s="213"/>
      <c r="AE67" s="216"/>
      <c r="AG67" s="29"/>
      <c r="AH67" s="27"/>
      <c r="AI67" s="217"/>
      <c r="AJ67" s="28"/>
      <c r="AK67" s="236"/>
      <c r="AL67" s="236"/>
      <c r="AM67" s="236"/>
      <c r="AN67" s="28"/>
    </row>
    <row r="68" spans="1:58" ht="15.6">
      <c r="A68" s="213"/>
      <c r="B68" s="289">
        <f>+'Ark1'!C2346</f>
        <v>2023</v>
      </c>
      <c r="C68" s="232">
        <f>+'Ark1'!L2346</f>
        <v>3</v>
      </c>
      <c r="D68" s="232" t="s">
        <v>30</v>
      </c>
      <c r="E68" s="232">
        <f>+'Ark1'!H2346</f>
        <v>2</v>
      </c>
      <c r="F68" s="232">
        <f>+'Ark1'!J2346</f>
        <v>106</v>
      </c>
      <c r="G68" s="232" t="str">
        <f>VLOOKUP(F68,RNR!$A$1:$B$26,2)</f>
        <v>Furuseth</v>
      </c>
      <c r="H68" s="232">
        <f>+IF(I68=0,"",'Ark1'!Q2346)</f>
        <v>1</v>
      </c>
      <c r="I68" s="335">
        <f>+'Ark1'!R2346</f>
        <v>1</v>
      </c>
      <c r="J68" s="233">
        <f>+IF(I68=0,"",'Ark1'!AF2346)</f>
        <v>0.21786492374727665</v>
      </c>
      <c r="K68" s="233"/>
      <c r="L68" s="233">
        <f>+IF(I68=0,"",'Ark1'!AG2346)</f>
        <v>0.17814816492292829</v>
      </c>
      <c r="M68" s="213"/>
      <c r="N68" s="239">
        <f>+IF(J68=0,"",'Ark1'!AI2344)</f>
        <v>0</v>
      </c>
      <c r="O68" s="505"/>
      <c r="P68" s="263" t="str">
        <f>+IF(N68=0,"",'Ark1'!AJ2344)</f>
        <v/>
      </c>
      <c r="Q68" s="263" t="str">
        <f>+IF(N68=0,"",'Ark1'!AK2344)</f>
        <v/>
      </c>
      <c r="R68" s="213"/>
      <c r="S68" s="234">
        <f>+IF(I68=0,"",'Ark1'!T2346)</f>
        <v>5</v>
      </c>
      <c r="T68" s="32">
        <f>+IF(I68=0,"",'Ark1'!U2346)</f>
        <v>11.8</v>
      </c>
      <c r="U68" s="235">
        <f>+IF(I68=0,"",'Ark1'!W2346)</f>
        <v>0</v>
      </c>
      <c r="V68" s="235">
        <f>+IF(I68=0,"",'Ark1'!X2346)</f>
        <v>0</v>
      </c>
      <c r="W68" s="235">
        <f>+IF(I68=0,"",'Ark1'!Y2346)</f>
        <v>0</v>
      </c>
      <c r="X68" s="235">
        <f>+IF(I68=0,"",'Ark1'!Z2346)</f>
        <v>0</v>
      </c>
      <c r="Y68" s="233">
        <f>+IF(I68=0,"",'Ark1'!Z2346)</f>
        <v>0</v>
      </c>
      <c r="Z68" s="234">
        <f>+IF(I68=0,"",'Ark1'!AC2346)</f>
        <v>0</v>
      </c>
      <c r="AA68" s="235">
        <f>+IF(I68=0,"",'Ark1'!AE2346)</f>
        <v>0</v>
      </c>
      <c r="AB68" s="235">
        <f t="shared" si="9"/>
        <v>3.9333333333333336</v>
      </c>
      <c r="AC68" s="233">
        <f t="shared" si="10"/>
        <v>1</v>
      </c>
      <c r="AD68" s="213"/>
      <c r="AE68" s="216"/>
      <c r="AG68" s="29"/>
      <c r="AH68" s="27"/>
      <c r="AI68" s="217"/>
      <c r="AJ68" s="28"/>
      <c r="AK68" s="236"/>
      <c r="AL68" s="236"/>
      <c r="AM68" s="236"/>
      <c r="AN68" s="28"/>
    </row>
    <row r="69" spans="1:58" ht="15.6">
      <c r="A69" s="213"/>
      <c r="B69" s="289">
        <f>+'Ark1'!C2347</f>
        <v>2023</v>
      </c>
      <c r="C69" s="232">
        <f>+'Ark1'!L2347</f>
        <v>3</v>
      </c>
      <c r="D69" s="232" t="s">
        <v>30</v>
      </c>
      <c r="E69" s="232">
        <f>+'Ark1'!H2347</f>
        <v>1</v>
      </c>
      <c r="F69" s="232">
        <f>+'Ark1'!J2347</f>
        <v>110</v>
      </c>
      <c r="G69" s="232" t="str">
        <f>VLOOKUP(F69,RNR!$A$1:$B$26,2)</f>
        <v>Gol</v>
      </c>
      <c r="H69" s="232">
        <f>+IF(I69=0,"",'Ark1'!Q2347)</f>
        <v>58</v>
      </c>
      <c r="I69" s="335">
        <f>+'Ark1'!R2347</f>
        <v>287</v>
      </c>
      <c r="J69" s="233">
        <f>+IF(I69=0,"",'Ark1'!AF2347)</f>
        <v>5.1442910915934759</v>
      </c>
      <c r="K69" s="233"/>
      <c r="L69" s="233">
        <f>+IF(I69=0,"",'Ark1'!AG2347)</f>
        <v>6.3693971780607512</v>
      </c>
      <c r="M69" s="213"/>
      <c r="N69" s="239">
        <f>+IF(J69=0,"",'Ark1'!AI2345)</f>
        <v>0</v>
      </c>
      <c r="O69" s="505"/>
      <c r="P69" s="263" t="str">
        <f>+IF(N69=0,"",'Ark1'!AJ2345)</f>
        <v/>
      </c>
      <c r="Q69" s="263" t="str">
        <f>+IF(N69=0,"",'Ark1'!AK2345)</f>
        <v/>
      </c>
      <c r="R69" s="213"/>
      <c r="S69" s="234">
        <f>+IF(I69=0,"",'Ark1'!T2347)</f>
        <v>3.8257839721254361</v>
      </c>
      <c r="T69" s="32">
        <f>+IF(I69=0,"",'Ark1'!U2347)</f>
        <v>12.905574912891987</v>
      </c>
      <c r="U69" s="235">
        <f>+IF(I69=0,"",'Ark1'!W2347)</f>
        <v>0.34843205574912889</v>
      </c>
      <c r="V69" s="235">
        <f>+IF(I69=0,"",'Ark1'!X2347)</f>
        <v>42.857142857142847</v>
      </c>
      <c r="W69" s="235">
        <f>+IF(I69=0,"",'Ark1'!Y2347)</f>
        <v>5.2264808362369317</v>
      </c>
      <c r="X69" s="235">
        <f>+IF(I69=0,"",'Ark1'!Z2347)</f>
        <v>6.8112970005538518</v>
      </c>
      <c r="Y69" s="233">
        <f>+IF(I69=0,"",'Ark1'!Z2347)</f>
        <v>6.8112970005538518</v>
      </c>
      <c r="Z69" s="234">
        <f>+IF(I69=0,"",'Ark1'!AC2347)</f>
        <v>0</v>
      </c>
      <c r="AA69" s="235">
        <f>+IF(I69=0,"",'Ark1'!AE2347)</f>
        <v>0</v>
      </c>
      <c r="AB69" s="235">
        <f t="shared" si="9"/>
        <v>4.3018583042973288</v>
      </c>
      <c r="AC69" s="233">
        <f t="shared" si="10"/>
        <v>4.9482758620689653</v>
      </c>
      <c r="AD69" s="213"/>
      <c r="AE69" s="216"/>
      <c r="AG69" s="29"/>
      <c r="AH69" s="27"/>
      <c r="AI69" s="217"/>
      <c r="AJ69" s="28"/>
      <c r="AK69" s="236"/>
      <c r="AL69" s="236"/>
      <c r="AM69" s="236"/>
      <c r="AN69" s="28"/>
    </row>
    <row r="70" spans="1:58" ht="15.6">
      <c r="A70" s="213"/>
      <c r="B70" s="289">
        <f>+'Ark1'!C2348</f>
        <v>2023</v>
      </c>
      <c r="C70" s="232">
        <f>+'Ark1'!L2348</f>
        <v>3</v>
      </c>
      <c r="D70" s="232" t="s">
        <v>30</v>
      </c>
      <c r="E70" s="232">
        <f>+'Ark1'!H2348</f>
        <v>1</v>
      </c>
      <c r="F70" s="232">
        <f>+'Ark1'!J2348</f>
        <v>111</v>
      </c>
      <c r="G70" s="232" t="str">
        <f>VLOOKUP(F70,RNR!$A$1:$B$26,2)</f>
        <v>Forus</v>
      </c>
      <c r="H70" s="232">
        <f>+IF(I70=0,"",'Ark1'!Q2348)</f>
        <v>7</v>
      </c>
      <c r="I70" s="335">
        <f>+'Ark1'!R2348</f>
        <v>14</v>
      </c>
      <c r="J70" s="233">
        <f>+IF(I70=0,"",'Ark1'!AF2348)</f>
        <v>7.2164948453608257</v>
      </c>
      <c r="K70" s="233"/>
      <c r="L70" s="233">
        <f>+IF(I70=0,"",'Ark1'!AG2348)</f>
        <v>7.2613647178250798</v>
      </c>
      <c r="M70" s="213"/>
      <c r="N70" s="239">
        <f>+IF(J70=0,"",'Ark1'!AI2346)</f>
        <v>1</v>
      </c>
      <c r="O70" s="505"/>
      <c r="P70" s="263">
        <f>+IF(N70=0,"",'Ark1'!AJ2346)</f>
        <v>105.5</v>
      </c>
      <c r="Q70" s="263">
        <f>+IF(N70=0,"",'Ark1'!AK2346)</f>
        <v>10.049041237369106</v>
      </c>
      <c r="R70" s="213"/>
      <c r="S70" s="234">
        <f>+IF(I70=0,"",'Ark1'!T2348)</f>
        <v>3.7142857142857153</v>
      </c>
      <c r="T70" s="32">
        <f>+IF(I70=0,"",'Ark1'!U2348)</f>
        <v>16.350000000000001</v>
      </c>
      <c r="U70" s="235">
        <f>+IF(I70=0,"",'Ark1'!W2348)</f>
        <v>0</v>
      </c>
      <c r="V70" s="235">
        <f>+IF(I70=0,"",'Ark1'!X2348)</f>
        <v>71.428571428571445</v>
      </c>
      <c r="W70" s="235">
        <f>+IF(I70=0,"",'Ark1'!Y2348)</f>
        <v>0</v>
      </c>
      <c r="X70" s="235">
        <f>+IF(I70=0,"",'Ark1'!Z2348)</f>
        <v>5.2557111792791629</v>
      </c>
      <c r="Y70" s="233">
        <f>+IF(I70=0,"",'Ark1'!Z2348)</f>
        <v>5.2557111792791629</v>
      </c>
      <c r="Z70" s="234">
        <f>+IF(I70=0,"",'Ark1'!AC2348)</f>
        <v>0</v>
      </c>
      <c r="AA70" s="235">
        <f>+IF(I70=0,"",'Ark1'!AE2348)</f>
        <v>0</v>
      </c>
      <c r="AB70" s="235">
        <f t="shared" si="9"/>
        <v>5.45</v>
      </c>
      <c r="AC70" s="233">
        <f t="shared" si="10"/>
        <v>2</v>
      </c>
      <c r="AD70" s="213"/>
      <c r="AE70" s="216"/>
      <c r="AG70" s="29"/>
      <c r="AH70" s="27"/>
      <c r="AI70" s="217"/>
      <c r="AJ70" s="28"/>
      <c r="AK70" s="236"/>
      <c r="AL70" s="236"/>
      <c r="AM70" s="236"/>
      <c r="AN70" s="28"/>
    </row>
    <row r="71" spans="1:58" ht="15.6">
      <c r="A71" s="213"/>
      <c r="B71" s="289">
        <f>+'Ark1'!C2349</f>
        <v>2023</v>
      </c>
      <c r="C71" s="232">
        <f>+'Ark1'!L2349</f>
        <v>3</v>
      </c>
      <c r="D71" s="232" t="s">
        <v>30</v>
      </c>
      <c r="E71" s="232">
        <f>+'Ark1'!H2349</f>
        <v>1</v>
      </c>
      <c r="F71" s="232">
        <f>+'Ark1'!J2349</f>
        <v>116</v>
      </c>
      <c r="G71" s="232" t="str">
        <f>VLOOKUP(F71,RNR!$A$1:$B$26,2)</f>
        <v>Sandeid</v>
      </c>
      <c r="H71" s="232">
        <f>+IF(I71=0,"",'Ark1'!Q2349)</f>
        <v>10</v>
      </c>
      <c r="I71" s="335">
        <f>+'Ark1'!R2349</f>
        <v>70</v>
      </c>
      <c r="J71" s="233">
        <f>+IF(I71=0,"",'Ark1'!AF2349)</f>
        <v>5.5031446540880511</v>
      </c>
      <c r="K71" s="233"/>
      <c r="L71" s="233">
        <f>+IF(I71=0,"",'Ark1'!AG2349)</f>
        <v>4.5833361405116255</v>
      </c>
      <c r="M71" s="213"/>
      <c r="N71" s="239">
        <f>+IF(J71=0,"",'Ark1'!AI2347)</f>
        <v>195</v>
      </c>
      <c r="O71" s="505"/>
      <c r="P71" s="263">
        <f>+IF(N71=0,"",'Ark1'!AJ2347)</f>
        <v>102.42358974358967</v>
      </c>
      <c r="Q71" s="263">
        <f>+IF(N71=0,"",'Ark1'!AK2347)</f>
        <v>12.584066652502678</v>
      </c>
      <c r="R71" s="213"/>
      <c r="S71" s="234">
        <f>+IF(I71=0,"",'Ark1'!T2349)</f>
        <v>2.3857142857142861</v>
      </c>
      <c r="T71" s="32">
        <f>+IF(I71=0,"",'Ark1'!U2349)</f>
        <v>9.7185714285714297</v>
      </c>
      <c r="U71" s="235">
        <f>+IF(I71=0,"",'Ark1'!W2349)</f>
        <v>0</v>
      </c>
      <c r="V71" s="235">
        <f>+IF(I71=0,"",'Ark1'!X2349)</f>
        <v>24.285714285714281</v>
      </c>
      <c r="W71" s="235">
        <f>+IF(I71=0,"",'Ark1'!Y2349)</f>
        <v>1.4285714285714288</v>
      </c>
      <c r="X71" s="235">
        <f>+IF(I71=0,"",'Ark1'!Z2349)</f>
        <v>5.71922304556292</v>
      </c>
      <c r="Y71" s="233">
        <f>+IF(I71=0,"",'Ark1'!Z2349)</f>
        <v>5.71922304556292</v>
      </c>
      <c r="Z71" s="234">
        <f>+IF(I71=0,"",'Ark1'!AC2349)</f>
        <v>0</v>
      </c>
      <c r="AA71" s="235">
        <f>+IF(I71=0,"",'Ark1'!AE2349)</f>
        <v>0</v>
      </c>
      <c r="AB71" s="235">
        <f t="shared" ref="AB71:AB90" si="11">IF(I71=0,"",T71/C71)</f>
        <v>3.2395238095238099</v>
      </c>
      <c r="AC71" s="233">
        <f t="shared" ref="AC71:AC90" si="12">IF(I71=0,"",I71/H71)</f>
        <v>7</v>
      </c>
      <c r="AD71" s="213"/>
      <c r="AE71" s="216"/>
      <c r="AG71" s="29"/>
      <c r="AH71" s="27"/>
      <c r="AI71" s="217"/>
      <c r="AJ71" s="28"/>
      <c r="AK71" s="27"/>
      <c r="AL71" s="27"/>
      <c r="AM71" s="34"/>
      <c r="AN71" s="34"/>
      <c r="AO71" s="34"/>
    </row>
    <row r="72" spans="1:58" ht="15.6">
      <c r="A72" s="213"/>
      <c r="B72" s="289">
        <f>+'Ark1'!C2350</f>
        <v>2023</v>
      </c>
      <c r="C72" s="232">
        <f>+'Ark1'!L2350</f>
        <v>3</v>
      </c>
      <c r="D72" s="232" t="s">
        <v>30</v>
      </c>
      <c r="E72" s="232">
        <f>+'Ark1'!H2350</f>
        <v>2</v>
      </c>
      <c r="F72" s="232">
        <f>+'Ark1'!J2350</f>
        <v>117</v>
      </c>
      <c r="G72" s="232" t="str">
        <f>VLOOKUP(F72,RNR!$A$1:$B$26,2)</f>
        <v>Jæren</v>
      </c>
      <c r="H72" s="232">
        <f>+IF(I72=0,"",'Ark1'!Q2350)</f>
        <v>2</v>
      </c>
      <c r="I72" s="335">
        <f>+'Ark1'!R2350</f>
        <v>10</v>
      </c>
      <c r="J72" s="233">
        <f>+IF(I72=0,"",'Ark1'!AF2350)</f>
        <v>3.5087719298245608</v>
      </c>
      <c r="K72" s="233"/>
      <c r="L72" s="233">
        <f>+IF(I72=0,"",'Ark1'!AG2350)</f>
        <v>4.4236433091301421</v>
      </c>
      <c r="M72" s="213"/>
      <c r="N72" s="239">
        <f>+IF(J72=0,"",'Ark1'!AI2348)</f>
        <v>8</v>
      </c>
      <c r="O72" s="505"/>
      <c r="P72" s="263">
        <f>+IF(N72=0,"",'Ark1'!AJ2348)</f>
        <v>106.31250000000001</v>
      </c>
      <c r="Q72" s="263">
        <f>+IF(N72=0,"",'Ark1'!AK2348)</f>
        <v>12.081592244207497</v>
      </c>
      <c r="R72" s="213"/>
      <c r="S72" s="234">
        <f>+IF(I72=0,"",'Ark1'!T2350)</f>
        <v>3</v>
      </c>
      <c r="T72" s="32">
        <f>+IF(I72=0,"",'Ark1'!U2350)</f>
        <v>15.17</v>
      </c>
      <c r="U72" s="235">
        <f>+IF(I72=0,"",'Ark1'!W2350)</f>
        <v>0</v>
      </c>
      <c r="V72" s="235">
        <f>+IF(I72=0,"",'Ark1'!X2350)</f>
        <v>50</v>
      </c>
      <c r="W72" s="235">
        <f>+IF(I72=0,"",'Ark1'!Y2350)</f>
        <v>0</v>
      </c>
      <c r="X72" s="235">
        <f>+IF(I72=0,"",'Ark1'!Z2350)</f>
        <v>5.1565589301393748</v>
      </c>
      <c r="Y72" s="233">
        <f>+IF(I72=0,"",'Ark1'!Z2350)</f>
        <v>5.1565589301393748</v>
      </c>
      <c r="Z72" s="234">
        <f>+IF(I72=0,"",'Ark1'!AC2350)</f>
        <v>0</v>
      </c>
      <c r="AA72" s="235">
        <f>+IF(I72=0,"",'Ark1'!AE2350)</f>
        <v>0</v>
      </c>
      <c r="AB72" s="235">
        <f t="shared" si="11"/>
        <v>5.0566666666666666</v>
      </c>
      <c r="AC72" s="233">
        <f t="shared" si="12"/>
        <v>5</v>
      </c>
      <c r="AD72" s="213"/>
      <c r="AE72" s="216"/>
      <c r="AG72" s="29"/>
      <c r="AH72" s="27"/>
      <c r="AI72" s="217"/>
      <c r="AJ72" s="28"/>
      <c r="AK72" s="27"/>
      <c r="AL72" s="27"/>
      <c r="AM72" s="34"/>
      <c r="AN72" s="34"/>
      <c r="AO72" s="34"/>
    </row>
    <row r="73" spans="1:58" ht="15.6">
      <c r="A73" s="213"/>
      <c r="B73" s="289">
        <f>+'Ark1'!C2351</f>
        <v>2023</v>
      </c>
      <c r="C73" s="232">
        <f>+'Ark1'!L2351</f>
        <v>3</v>
      </c>
      <c r="D73" s="232" t="s">
        <v>30</v>
      </c>
      <c r="E73" s="232">
        <f>+'Ark1'!H2351</f>
        <v>1</v>
      </c>
      <c r="F73" s="232">
        <f>+'Ark1'!J2351</f>
        <v>134</v>
      </c>
      <c r="G73" s="232" t="str">
        <f>VLOOKUP(F73,RNR!$A$1:$B$26,2)</f>
        <v>Førde</v>
      </c>
      <c r="H73" s="232">
        <f>+IF(I73=0,"",'Ark1'!Q2351)</f>
        <v>66</v>
      </c>
      <c r="I73" s="335">
        <f>+'Ark1'!R2351</f>
        <v>311</v>
      </c>
      <c r="J73" s="233">
        <f>+IF(I73=0,"",'Ark1'!AF2351)</f>
        <v>5.9114236837103213</v>
      </c>
      <c r="K73" s="233"/>
      <c r="L73" s="233">
        <f>+IF(I73=0,"",'Ark1'!AG2351)</f>
        <v>5.588262403324868</v>
      </c>
      <c r="M73" s="213"/>
      <c r="N73" s="239">
        <f>+IF(J73=0,"",'Ark1'!AI2349)</f>
        <v>0</v>
      </c>
      <c r="O73" s="505"/>
      <c r="P73" s="263" t="str">
        <f>+IF(N73=0,"",'Ark1'!AJ2349)</f>
        <v/>
      </c>
      <c r="Q73" s="263" t="str">
        <f>+IF(N73=0,"",'Ark1'!AK2349)</f>
        <v/>
      </c>
      <c r="R73" s="213"/>
      <c r="S73" s="234">
        <f>+IF(I73=0,"",'Ark1'!T2351)</f>
        <v>2.9356913183279745</v>
      </c>
      <c r="T73" s="32">
        <f>+IF(I73=0,"",'Ark1'!U2351)</f>
        <v>10.72218649517685</v>
      </c>
      <c r="U73" s="235">
        <f>+IF(I73=0,"",'Ark1'!W2351)</f>
        <v>0</v>
      </c>
      <c r="V73" s="235">
        <f>+IF(I73=0,"",'Ark1'!X2351)</f>
        <v>26.366559485530544</v>
      </c>
      <c r="W73" s="235">
        <f>+IF(I73=0,"",'Ark1'!Y2351)</f>
        <v>1.2861736334405141</v>
      </c>
      <c r="X73" s="235">
        <f>+IF(I73=0,"",'Ark1'!Z2351)</f>
        <v>5.9907906045958148</v>
      </c>
      <c r="Y73" s="233">
        <f>+IF(I73=0,"",'Ark1'!Z2351)</f>
        <v>5.9907906045958148</v>
      </c>
      <c r="Z73" s="234">
        <f>+IF(I73=0,"",'Ark1'!AC2351)</f>
        <v>0</v>
      </c>
      <c r="AA73" s="235">
        <f>+IF(I73=0,"",'Ark1'!AE2351)</f>
        <v>0</v>
      </c>
      <c r="AB73" s="235">
        <f t="shared" si="11"/>
        <v>3.5740621650589497</v>
      </c>
      <c r="AC73" s="233">
        <f t="shared" si="12"/>
        <v>4.7121212121212119</v>
      </c>
      <c r="AD73" s="213"/>
      <c r="AE73" s="216"/>
      <c r="AG73" s="29"/>
      <c r="AH73" s="27"/>
      <c r="AI73" s="217"/>
      <c r="AJ73" s="28"/>
      <c r="AK73" s="27"/>
      <c r="AL73" s="27"/>
      <c r="AM73" s="34"/>
      <c r="AN73" s="34"/>
      <c r="AO73" s="34"/>
    </row>
    <row r="74" spans="1:58" ht="15.6">
      <c r="A74" s="213"/>
      <c r="B74" s="289">
        <f>+'Ark1'!C2352</f>
        <v>2023</v>
      </c>
      <c r="C74" s="232">
        <f>+'Ark1'!L2352</f>
        <v>3</v>
      </c>
      <c r="D74" s="232" t="s">
        <v>30</v>
      </c>
      <c r="E74" s="232">
        <f>+'Ark1'!H2352</f>
        <v>2</v>
      </c>
      <c r="F74" s="232">
        <f>+'Ark1'!J2352</f>
        <v>141</v>
      </c>
      <c r="G74" s="232" t="str">
        <f>VLOOKUP(F74,RNR!$A$1:$B$26,2)</f>
        <v>Ølen</v>
      </c>
      <c r="H74" s="232">
        <f>+IF(I74=0,"",'Ark1'!Q2352)</f>
        <v>40</v>
      </c>
      <c r="I74" s="335">
        <f>+'Ark1'!R2352</f>
        <v>290</v>
      </c>
      <c r="J74" s="233">
        <f>+IF(I74=0,"",'Ark1'!AF2352)</f>
        <v>15.03369621565578</v>
      </c>
      <c r="K74" s="233"/>
      <c r="L74" s="233">
        <f>+IF(I74=0,"",'Ark1'!AG2352)</f>
        <v>9.4026654246851447</v>
      </c>
      <c r="M74" s="213"/>
      <c r="N74" s="239">
        <f>+IF(J74=0,"",'Ark1'!AI2350)</f>
        <v>10</v>
      </c>
      <c r="O74" s="505"/>
      <c r="P74" s="263">
        <f>+IF(N74=0,"",'Ark1'!AJ2350)</f>
        <v>107.36</v>
      </c>
      <c r="Q74" s="263">
        <f>+IF(N74=0,"",'Ark1'!AK2350)</f>
        <v>11.792264348975429</v>
      </c>
      <c r="R74" s="213"/>
      <c r="S74" s="234">
        <f>+IF(I74=0,"",'Ark1'!T2352)</f>
        <v>3.344827586206895</v>
      </c>
      <c r="T74" s="32">
        <f>+IF(I74=0,"",'Ark1'!U2352)</f>
        <v>8.4931034482758605</v>
      </c>
      <c r="U74" s="235">
        <f>+IF(I74=0,"",'Ark1'!W2352)</f>
        <v>0</v>
      </c>
      <c r="V74" s="235">
        <f>+IF(I74=0,"",'Ark1'!X2352)</f>
        <v>10.689655172413795</v>
      </c>
      <c r="W74" s="235">
        <f>+IF(I74=0,"",'Ark1'!Y2352)</f>
        <v>0.68965517241379304</v>
      </c>
      <c r="X74" s="235">
        <f>+IF(I74=0,"",'Ark1'!Z2352)</f>
        <v>4.6285494141203278</v>
      </c>
      <c r="Y74" s="233">
        <f>+IF(I74=0,"",'Ark1'!Z2352)</f>
        <v>4.6285494141203278</v>
      </c>
      <c r="Z74" s="234">
        <f>+IF(I74=0,"",'Ark1'!AC2352)</f>
        <v>0</v>
      </c>
      <c r="AA74" s="235">
        <f>+IF(I74=0,"",'Ark1'!AE2352)</f>
        <v>0</v>
      </c>
      <c r="AB74" s="235">
        <f t="shared" si="11"/>
        <v>2.83103448275862</v>
      </c>
      <c r="AC74" s="233">
        <f t="shared" si="12"/>
        <v>7.25</v>
      </c>
      <c r="AD74" s="213"/>
      <c r="AE74" s="216"/>
      <c r="AG74" s="29"/>
      <c r="AH74" s="27"/>
      <c r="AI74" s="217"/>
      <c r="AJ74" s="28"/>
      <c r="AK74" s="27"/>
      <c r="AL74" s="27"/>
      <c r="AM74" s="34"/>
      <c r="AN74" s="34"/>
      <c r="AO74" s="34"/>
    </row>
    <row r="75" spans="1:58" ht="15.6">
      <c r="A75" s="213"/>
      <c r="B75" s="289">
        <f>+'Ark1'!C2353</f>
        <v>2023</v>
      </c>
      <c r="C75" s="232">
        <f>+'Ark1'!L2353</f>
        <v>3</v>
      </c>
      <c r="D75" s="232" t="s">
        <v>30</v>
      </c>
      <c r="E75" s="232">
        <f>+'Ark1'!H2353</f>
        <v>2</v>
      </c>
      <c r="F75" s="232">
        <f>+'Ark1'!J2353</f>
        <v>143</v>
      </c>
      <c r="G75" s="232" t="str">
        <f>VLOOKUP(F75,RNR!$A$1:$B$26,2)</f>
        <v>Nordfjord</v>
      </c>
      <c r="H75" s="232">
        <f>+IF(I75=0,"",'Ark1'!Q2353)</f>
        <v>4</v>
      </c>
      <c r="I75" s="335">
        <f>+'Ark1'!R2353</f>
        <v>9</v>
      </c>
      <c r="J75" s="233">
        <f>+IF(I75=0,"",'Ark1'!AF2353)</f>
        <v>1.9271948608137035</v>
      </c>
      <c r="K75" s="233"/>
      <c r="L75" s="233">
        <f>+IF(I75=0,"",'Ark1'!AG2353)</f>
        <v>1.8514448251341389</v>
      </c>
      <c r="M75" s="213"/>
      <c r="N75" s="239">
        <f>+IF(J75=0,"",'Ark1'!AI2351)</f>
        <v>0</v>
      </c>
      <c r="O75" s="505"/>
      <c r="P75" s="263" t="str">
        <f>+IF(N75=0,"",'Ark1'!AJ2351)</f>
        <v/>
      </c>
      <c r="Q75" s="263" t="str">
        <f>+IF(N75=0,"",'Ark1'!AK2351)</f>
        <v/>
      </c>
      <c r="R75" s="213"/>
      <c r="S75" s="234">
        <f>+IF(I75=0,"",'Ark1'!T2353)</f>
        <v>4.6666666666666679</v>
      </c>
      <c r="T75" s="32">
        <f>+IF(I75=0,"",'Ark1'!U2353)</f>
        <v>15.91111111111111</v>
      </c>
      <c r="U75" s="235">
        <f>+IF(I75=0,"",'Ark1'!W2353)</f>
        <v>0</v>
      </c>
      <c r="V75" s="235">
        <f>+IF(I75=0,"",'Ark1'!X2353)</f>
        <v>77.777777777777771</v>
      </c>
      <c r="W75" s="235">
        <f>+IF(I75=0,"",'Ark1'!Y2353)</f>
        <v>0</v>
      </c>
      <c r="X75" s="235">
        <f>+IF(I75=0,"",'Ark1'!Z2353)</f>
        <v>4.4388297868405928</v>
      </c>
      <c r="Y75" s="233">
        <f>+IF(I75=0,"",'Ark1'!Z2353)</f>
        <v>4.4388297868405928</v>
      </c>
      <c r="Z75" s="234">
        <f>+IF(I75=0,"",'Ark1'!AC2353)</f>
        <v>0</v>
      </c>
      <c r="AA75" s="235">
        <f>+IF(I75=0,"",'Ark1'!AE2353)</f>
        <v>0</v>
      </c>
      <c r="AB75" s="235">
        <f t="shared" si="11"/>
        <v>5.3037037037037029</v>
      </c>
      <c r="AC75" s="233">
        <f t="shared" si="12"/>
        <v>2.25</v>
      </c>
      <c r="AD75" s="213"/>
      <c r="AE75" s="216"/>
      <c r="AG75" s="29"/>
      <c r="AH75" s="27"/>
      <c r="AI75" s="217"/>
      <c r="AJ75" s="28"/>
      <c r="AK75" s="27"/>
      <c r="AL75" s="27"/>
      <c r="AM75" s="34"/>
      <c r="AN75" s="34"/>
      <c r="AO75" s="34"/>
    </row>
    <row r="76" spans="1:58" ht="15.6">
      <c r="A76" s="213"/>
      <c r="B76" s="289">
        <f>+'Ark1'!C2354</f>
        <v>2023</v>
      </c>
      <c r="C76" s="232">
        <f>+'Ark1'!L2354</f>
        <v>3</v>
      </c>
      <c r="D76" s="232" t="s">
        <v>30</v>
      </c>
      <c r="E76" s="232">
        <f>+'Ark1'!H2354</f>
        <v>2</v>
      </c>
      <c r="F76" s="232">
        <f>+'Ark1'!J2354</f>
        <v>147</v>
      </c>
      <c r="G76" s="232" t="str">
        <f>VLOOKUP(F76,RNR!$A$1:$B$26,2)</f>
        <v>Midt-Norge</v>
      </c>
      <c r="H76" s="232">
        <f>+IF(I76=0,"",'Ark1'!Q2354)</f>
        <v>4</v>
      </c>
      <c r="I76" s="335">
        <f>+'Ark1'!R2354</f>
        <v>21</v>
      </c>
      <c r="J76" s="233">
        <f>+IF(I76=0,"",'Ark1'!AF2354)</f>
        <v>10.396039603960395</v>
      </c>
      <c r="K76" s="233"/>
      <c r="L76" s="233">
        <f>+IF(I76=0,"",'Ark1'!AG2354)</f>
        <v>8.5008207995030816</v>
      </c>
      <c r="M76" s="213"/>
      <c r="N76" s="239">
        <f>+IF(J76=0,"",'Ark1'!AI2352)</f>
        <v>0</v>
      </c>
      <c r="O76" s="505"/>
      <c r="P76" s="263" t="str">
        <f>+IF(N76=0,"",'Ark1'!AJ2352)</f>
        <v/>
      </c>
      <c r="Q76" s="263" t="str">
        <f>+IF(N76=0,"",'Ark1'!AK2352)</f>
        <v/>
      </c>
      <c r="R76" s="213"/>
      <c r="S76" s="234">
        <f>+IF(I76=0,"",'Ark1'!T2354)</f>
        <v>3.4285714285714279</v>
      </c>
      <c r="T76" s="32">
        <f>+IF(I76=0,"",'Ark1'!U2354)</f>
        <v>9.1238095238095287</v>
      </c>
      <c r="U76" s="235">
        <f>+IF(I76=0,"",'Ark1'!W2354)</f>
        <v>0</v>
      </c>
      <c r="V76" s="235">
        <f>+IF(I76=0,"",'Ark1'!X2354)</f>
        <v>4.7619047619047636</v>
      </c>
      <c r="W76" s="235">
        <f>+IF(I76=0,"",'Ark1'!Y2354)</f>
        <v>0</v>
      </c>
      <c r="X76" s="235">
        <f>+IF(I76=0,"",'Ark1'!Z2354)</f>
        <v>4.0348369604052357</v>
      </c>
      <c r="Y76" s="233">
        <f>+IF(I76=0,"",'Ark1'!Z2354)</f>
        <v>4.0348369604052357</v>
      </c>
      <c r="Z76" s="234">
        <f>+IF(I76=0,"",'Ark1'!AC2354)</f>
        <v>0</v>
      </c>
      <c r="AA76" s="235">
        <f>+IF(I76=0,"",'Ark1'!AE2354)</f>
        <v>0</v>
      </c>
      <c r="AB76" s="235">
        <f t="shared" si="11"/>
        <v>3.0412698412698429</v>
      </c>
      <c r="AC76" s="233">
        <f t="shared" si="12"/>
        <v>5.25</v>
      </c>
      <c r="AD76" s="213"/>
      <c r="AE76" s="216"/>
      <c r="AG76" s="29"/>
      <c r="AH76" s="27"/>
      <c r="AI76" s="217"/>
      <c r="AJ76" s="28"/>
      <c r="AK76" s="27"/>
      <c r="AL76" s="27"/>
      <c r="AM76" s="34"/>
      <c r="AN76" s="34"/>
      <c r="AO76" s="34"/>
    </row>
    <row r="77" spans="1:58" ht="15.6">
      <c r="A77" s="213"/>
      <c r="B77" s="289">
        <f>+'Ark1'!C2355</f>
        <v>2023</v>
      </c>
      <c r="C77" s="232">
        <f>+'Ark1'!L2355</f>
        <v>3</v>
      </c>
      <c r="D77" s="232" t="s">
        <v>30</v>
      </c>
      <c r="E77" s="232">
        <f>+'Ark1'!H2355</f>
        <v>1</v>
      </c>
      <c r="F77" s="232">
        <f>+'Ark1'!J2355</f>
        <v>155</v>
      </c>
      <c r="G77" s="232" t="str">
        <f>VLOOKUP(F77,RNR!$A$1:$B$26,2)</f>
        <v>Målselv</v>
      </c>
      <c r="H77" s="232">
        <f>+IF(I77=0,"",'Ark1'!Q2355)</f>
        <v>42</v>
      </c>
      <c r="I77" s="335">
        <f>+'Ark1'!R2355</f>
        <v>186</v>
      </c>
      <c r="J77" s="233">
        <f>+IF(I77=0,"",'Ark1'!AF2355)</f>
        <v>6.7562658917544489</v>
      </c>
      <c r="K77" s="233"/>
      <c r="L77" s="233">
        <f>+IF(I77=0,"",'Ark1'!AG2355)</f>
        <v>6.0303305294754095</v>
      </c>
      <c r="M77" s="213"/>
      <c r="N77" s="239">
        <f>+IF(J77=0,"",'Ark1'!AI2353)</f>
        <v>0</v>
      </c>
      <c r="O77" s="505"/>
      <c r="P77" s="263" t="str">
        <f>+IF(N77=0,"",'Ark1'!AJ2353)</f>
        <v/>
      </c>
      <c r="Q77" s="263" t="str">
        <f>+IF(N77=0,"",'Ark1'!AK2353)</f>
        <v/>
      </c>
      <c r="R77" s="213"/>
      <c r="S77" s="234">
        <f>+IF(I77=0,"",'Ark1'!T2355)</f>
        <v>3.2903225806451606</v>
      </c>
      <c r="T77" s="32">
        <f>+IF(I77=0,"",'Ark1'!U2355)</f>
        <v>14.86236559139785</v>
      </c>
      <c r="U77" s="235">
        <f>+IF(I77=0,"",'Ark1'!W2355)</f>
        <v>0</v>
      </c>
      <c r="V77" s="235">
        <f>+IF(I77=0,"",'Ark1'!X2355)</f>
        <v>50</v>
      </c>
      <c r="W77" s="235">
        <f>+IF(I77=0,"",'Ark1'!Y2355)</f>
        <v>3.2258064516129026</v>
      </c>
      <c r="X77" s="235">
        <f>+IF(I77=0,"",'Ark1'!Z2355)</f>
        <v>5.245200857773324</v>
      </c>
      <c r="Y77" s="233">
        <f>+IF(I77=0,"",'Ark1'!Z2355)</f>
        <v>5.245200857773324</v>
      </c>
      <c r="Z77" s="234">
        <f>+IF(I77=0,"",'Ark1'!AC2355)</f>
        <v>0</v>
      </c>
      <c r="AA77" s="235">
        <f>+IF(I77=0,"",'Ark1'!AE2355)</f>
        <v>0</v>
      </c>
      <c r="AB77" s="235">
        <f t="shared" si="11"/>
        <v>4.9541218637992834</v>
      </c>
      <c r="AC77" s="233">
        <f t="shared" si="12"/>
        <v>4.4285714285714288</v>
      </c>
      <c r="AD77" s="213"/>
      <c r="AE77" s="216"/>
      <c r="AG77" s="29"/>
      <c r="AH77" s="27"/>
      <c r="AI77" s="217"/>
      <c r="AJ77" s="28"/>
      <c r="AK77" s="27"/>
      <c r="AL77" s="27"/>
      <c r="AM77" s="34"/>
      <c r="AN77" s="34"/>
      <c r="AO77" s="34"/>
    </row>
    <row r="78" spans="1:58" ht="15.6">
      <c r="A78" s="213"/>
      <c r="B78" s="289">
        <f>+'Ark1'!C2356</f>
        <v>2023</v>
      </c>
      <c r="C78" s="232">
        <f>+'Ark1'!L2356</f>
        <v>3</v>
      </c>
      <c r="D78" s="232" t="s">
        <v>30</v>
      </c>
      <c r="E78" s="232">
        <f>+'Ark1'!H2356</f>
        <v>2</v>
      </c>
      <c r="F78" s="232">
        <f>+'Ark1'!J2356</f>
        <v>160</v>
      </c>
      <c r="G78" s="232" t="str">
        <f>VLOOKUP(F78,RNR!$A$1:$B$26,2)</f>
        <v>Oslo</v>
      </c>
      <c r="H78" s="232">
        <f>+IF(I78=0,"",'Ark1'!Q2356)</f>
        <v>13</v>
      </c>
      <c r="I78" s="335">
        <f>+'Ark1'!R2356</f>
        <v>41</v>
      </c>
      <c r="J78" s="233">
        <f>+IF(I78=0,"",'Ark1'!AF2356)</f>
        <v>8.0078125</v>
      </c>
      <c r="K78" s="233"/>
      <c r="L78" s="233">
        <f>+IF(I78=0,"",'Ark1'!AG2356)</f>
        <v>6.2292694765795691</v>
      </c>
      <c r="M78" s="213"/>
      <c r="N78" s="239">
        <f>+IF(J78=0,"",'Ark1'!AI2354)</f>
        <v>0</v>
      </c>
      <c r="O78" s="505"/>
      <c r="P78" s="263" t="str">
        <f>+IF(N78=0,"",'Ark1'!AJ2354)</f>
        <v/>
      </c>
      <c r="Q78" s="263" t="str">
        <f>+IF(N78=0,"",'Ark1'!AK2354)</f>
        <v/>
      </c>
      <c r="R78" s="213"/>
      <c r="S78" s="234">
        <f>+IF(I78=0,"",'Ark1'!T2356)</f>
        <v>3.3902439024390247</v>
      </c>
      <c r="T78" s="32">
        <f>+IF(I78=0,"",'Ark1'!U2356)</f>
        <v>11.26829268292683</v>
      </c>
      <c r="U78" s="235">
        <f>+IF(I78=0,"",'Ark1'!W2356)</f>
        <v>0</v>
      </c>
      <c r="V78" s="235">
        <f>+IF(I78=0,"",'Ark1'!X2356)</f>
        <v>17.073170731707322</v>
      </c>
      <c r="W78" s="235">
        <f>+IF(I78=0,"",'Ark1'!Y2356)</f>
        <v>0</v>
      </c>
      <c r="X78" s="235">
        <f>+IF(I78=0,"",'Ark1'!Z2356)</f>
        <v>4.4545640625663214</v>
      </c>
      <c r="Y78" s="233">
        <f>+IF(I78=0,"",'Ark1'!Z2356)</f>
        <v>4.4545640625663214</v>
      </c>
      <c r="Z78" s="234">
        <f>+IF(I78=0,"",'Ark1'!AC2356)</f>
        <v>0</v>
      </c>
      <c r="AA78" s="235">
        <f>+IF(I78=0,"",'Ark1'!AE2356)</f>
        <v>0</v>
      </c>
      <c r="AB78" s="235">
        <f t="shared" si="11"/>
        <v>3.75609756097561</v>
      </c>
      <c r="AC78" s="233">
        <f t="shared" si="12"/>
        <v>3.1538461538461537</v>
      </c>
      <c r="AD78" s="213"/>
      <c r="AE78" s="216"/>
      <c r="AG78" s="29"/>
      <c r="AH78" s="27"/>
      <c r="AI78" s="217"/>
      <c r="AJ78" s="28"/>
      <c r="AK78" s="27"/>
      <c r="AL78" s="27"/>
      <c r="AM78" s="34"/>
      <c r="AN78" s="34"/>
      <c r="AO78" s="34"/>
    </row>
    <row r="79" spans="1:58" ht="15.6">
      <c r="A79" s="213"/>
      <c r="B79" s="289">
        <f>+'Ark1'!C2357</f>
        <v>2023</v>
      </c>
      <c r="C79" s="232">
        <f>+'Ark1'!L2357</f>
        <v>3</v>
      </c>
      <c r="D79" s="232" t="s">
        <v>30</v>
      </c>
      <c r="E79" s="232">
        <f>+'Ark1'!H2357</f>
        <v>1</v>
      </c>
      <c r="F79" s="232">
        <f>+'Ark1'!J2357</f>
        <v>171</v>
      </c>
      <c r="G79" s="232" t="str">
        <f>VLOOKUP(F79,RNR!$A$1:$B$26,2)</f>
        <v>Prima</v>
      </c>
      <c r="H79" s="232" t="str">
        <f>+IF(I79=0,"",'Ark1'!Q2357)</f>
        <v/>
      </c>
      <c r="I79" s="335">
        <f>+'Ark1'!R2357</f>
        <v>0</v>
      </c>
      <c r="J79" s="233" t="str">
        <f>+IF(I79=0,"",'Ark1'!AF2357)</f>
        <v/>
      </c>
      <c r="K79" s="233"/>
      <c r="L79" s="233" t="str">
        <f>+IF(I79=0,"",'Ark1'!AG2357)</f>
        <v/>
      </c>
      <c r="M79" s="213"/>
      <c r="N79" s="239">
        <f>+IF(J79=0,"",'Ark1'!AI2355)</f>
        <v>0</v>
      </c>
      <c r="O79" s="505"/>
      <c r="P79" s="263" t="str">
        <f>+IF(N79=0,"",'Ark1'!AJ2355)</f>
        <v/>
      </c>
      <c r="Q79" s="263" t="str">
        <f>+IF(N79=0,"",'Ark1'!AK2355)</f>
        <v/>
      </c>
      <c r="R79" s="213"/>
      <c r="S79" s="234" t="str">
        <f>+IF(I79=0,"",'Ark1'!T2357)</f>
        <v/>
      </c>
      <c r="T79" s="32" t="str">
        <f>+IF(I79=0,"",'Ark1'!U2357)</f>
        <v/>
      </c>
      <c r="U79" s="235" t="str">
        <f>+IF(I79=0,"",'Ark1'!W2357)</f>
        <v/>
      </c>
      <c r="V79" s="235" t="str">
        <f>+IF(I79=0,"",'Ark1'!X2357)</f>
        <v/>
      </c>
      <c r="W79" s="235" t="str">
        <f>+IF(I79=0,"",'Ark1'!Y2357)</f>
        <v/>
      </c>
      <c r="X79" s="235" t="str">
        <f>+IF(I79=0,"",'Ark1'!Z2357)</f>
        <v/>
      </c>
      <c r="Y79" s="233" t="str">
        <f>+IF(I79=0,"",'Ark1'!Z2357)</f>
        <v/>
      </c>
      <c r="Z79" s="234" t="str">
        <f>+IF(I79=0,"",'Ark1'!AC2357)</f>
        <v/>
      </c>
      <c r="AA79" s="235" t="str">
        <f>+IF(I79=0,"",'Ark1'!AE2357)</f>
        <v/>
      </c>
      <c r="AB79" s="235" t="str">
        <f t="shared" si="11"/>
        <v/>
      </c>
      <c r="AC79" s="233" t="str">
        <f t="shared" si="12"/>
        <v/>
      </c>
      <c r="AD79" s="213"/>
      <c r="AE79" s="216"/>
      <c r="AG79" s="29"/>
      <c r="AH79" s="27"/>
      <c r="AI79" s="217"/>
      <c r="AJ79" s="28"/>
      <c r="AK79" s="27"/>
      <c r="AL79" s="27"/>
      <c r="AM79" s="34"/>
      <c r="AN79" s="34"/>
      <c r="AO79" s="34"/>
    </row>
    <row r="80" spans="1:58" ht="15.6">
      <c r="A80" s="213"/>
      <c r="B80" s="289">
        <f>+'Ark1'!C2358</f>
        <v>2023</v>
      </c>
      <c r="C80" s="232">
        <f>+'Ark1'!L2358</f>
        <v>3</v>
      </c>
      <c r="D80" s="232" t="s">
        <v>30</v>
      </c>
      <c r="E80" s="232">
        <f>+'Ark1'!H2358</f>
        <v>2</v>
      </c>
      <c r="F80" s="232">
        <f>+'Ark1'!J2358</f>
        <v>175</v>
      </c>
      <c r="G80" s="232" t="str">
        <f>VLOOKUP(F80,RNR!$A$1:$B$26,2)</f>
        <v>Ole Ringdal</v>
      </c>
      <c r="H80" s="232">
        <f>+IF(I80=0,"",'Ark1'!Q2358)</f>
        <v>17</v>
      </c>
      <c r="I80" s="335">
        <f>+'Ark1'!R2358</f>
        <v>214</v>
      </c>
      <c r="J80" s="233">
        <f>+IF(I80=0,"",'Ark1'!AF2358)</f>
        <v>11.286919831223624</v>
      </c>
      <c r="K80" s="233"/>
      <c r="L80" s="233">
        <f>+IF(I80=0,"",'Ark1'!AG2358)</f>
        <v>9.2720015384543224</v>
      </c>
      <c r="M80" s="213"/>
      <c r="N80" s="239">
        <f>+IF(J80=0,"",'Ark1'!AI2356)</f>
        <v>39</v>
      </c>
      <c r="O80" s="505"/>
      <c r="P80" s="263">
        <f>+IF(N80=0,"",'Ark1'!AJ2356)</f>
        <v>96.151282051282053</v>
      </c>
      <c r="Q80" s="263">
        <f>+IF(N80=0,"",'Ark1'!AK2356)</f>
        <v>12.026622284235152</v>
      </c>
      <c r="R80" s="213"/>
      <c r="S80" s="234">
        <f>+IF(I80=0,"",'Ark1'!T2358)</f>
        <v>3.406542056074767</v>
      </c>
      <c r="T80" s="32">
        <f>+IF(I80=0,"",'Ark1'!U2358)</f>
        <v>9.237383177570095</v>
      </c>
      <c r="U80" s="235">
        <f>+IF(I80=0,"",'Ark1'!W2358)</f>
        <v>0</v>
      </c>
      <c r="V80" s="235">
        <f>+IF(I80=0,"",'Ark1'!X2358)</f>
        <v>20.560747663551403</v>
      </c>
      <c r="W80" s="235">
        <f>+IF(I80=0,"",'Ark1'!Y2358)</f>
        <v>1.4018691588785048</v>
      </c>
      <c r="X80" s="235">
        <f>+IF(I80=0,"",'Ark1'!Z2358)</f>
        <v>6.3196182211152259</v>
      </c>
      <c r="Y80" s="233">
        <f>+IF(I80=0,"",'Ark1'!Z2358)</f>
        <v>6.3196182211152259</v>
      </c>
      <c r="Z80" s="234">
        <f>+IF(I80=0,"",'Ark1'!AC2358)</f>
        <v>0</v>
      </c>
      <c r="AA80" s="235">
        <f>+IF(I80=0,"",'Ark1'!AE2358)</f>
        <v>0</v>
      </c>
      <c r="AB80" s="235">
        <f t="shared" si="11"/>
        <v>3.0791277258566985</v>
      </c>
      <c r="AC80" s="233">
        <f t="shared" si="12"/>
        <v>12.588235294117647</v>
      </c>
      <c r="AD80" s="213"/>
      <c r="AE80" s="216"/>
      <c r="AG80" s="29"/>
      <c r="AH80" s="27"/>
      <c r="AI80" s="217"/>
      <c r="AJ80" s="28"/>
      <c r="AK80" s="27"/>
      <c r="AL80" s="27"/>
      <c r="AM80" s="34"/>
      <c r="AN80" s="34"/>
      <c r="AO80" s="34"/>
    </row>
    <row r="81" spans="1:58" ht="15.6">
      <c r="A81" s="213"/>
      <c r="B81" s="289">
        <f>+'Ark1'!C2359</f>
        <v>2023</v>
      </c>
      <c r="C81" s="232">
        <f>+'Ark1'!L2359</f>
        <v>3</v>
      </c>
      <c r="D81" s="232" t="s">
        <v>30</v>
      </c>
      <c r="E81" s="232">
        <f>+'Ark1'!H2359</f>
        <v>2</v>
      </c>
      <c r="F81" s="232">
        <f>+'Ark1'!J2359</f>
        <v>177</v>
      </c>
      <c r="G81" s="232" t="str">
        <f>VLOOKUP(F81,RNR!$A$1:$B$26,2)</f>
        <v>Slakthuset</v>
      </c>
      <c r="H81" s="232">
        <f>+IF(I81=0,"",'Ark1'!Q2359)</f>
        <v>11</v>
      </c>
      <c r="I81" s="335">
        <f>+'Ark1'!R2359</f>
        <v>42</v>
      </c>
      <c r="J81" s="233">
        <f>+IF(I81=0,"",'Ark1'!AF2359)</f>
        <v>4.3841336116910226</v>
      </c>
      <c r="K81" s="233"/>
      <c r="L81" s="233">
        <f>+IF(I81=0,"",'Ark1'!AG2359)</f>
        <v>2.9438340029365722</v>
      </c>
      <c r="M81" s="213"/>
      <c r="N81" s="239">
        <f>+IF(J81=0,"",'Ark1'!AI2357)</f>
        <v>0</v>
      </c>
      <c r="O81" s="505"/>
      <c r="P81" s="263" t="str">
        <f>+IF(N81=0,"",'Ark1'!AJ2357)</f>
        <v/>
      </c>
      <c r="Q81" s="263" t="str">
        <f>+IF(N81=0,"",'Ark1'!AK2357)</f>
        <v/>
      </c>
      <c r="R81" s="213"/>
      <c r="S81" s="234">
        <f>+IF(I81=0,"",'Ark1'!T2359)</f>
        <v>2.5952380952380958</v>
      </c>
      <c r="T81" s="32">
        <f>+IF(I81=0,"",'Ark1'!U2359)</f>
        <v>8.6880952380952383</v>
      </c>
      <c r="U81" s="235">
        <f>+IF(I81=0,"",'Ark1'!W2359)</f>
        <v>0</v>
      </c>
      <c r="V81" s="235">
        <f>+IF(I81=0,"",'Ark1'!X2359)</f>
        <v>7.1428571428571441</v>
      </c>
      <c r="W81" s="235">
        <f>+IF(I81=0,"",'Ark1'!Y2359)</f>
        <v>2.3809523809523818</v>
      </c>
      <c r="X81" s="235">
        <f>+IF(I81=0,"",'Ark1'!Z2359)</f>
        <v>4.747791585917672</v>
      </c>
      <c r="Y81" s="233">
        <f>+IF(I81=0,"",'Ark1'!Z2359)</f>
        <v>4.747791585917672</v>
      </c>
      <c r="Z81" s="234">
        <f>+IF(I81=0,"",'Ark1'!AC2359)</f>
        <v>0</v>
      </c>
      <c r="AA81" s="235">
        <f>+IF(I81=0,"",'Ark1'!AE2359)</f>
        <v>0</v>
      </c>
      <c r="AB81" s="235">
        <f t="shared" si="11"/>
        <v>2.896031746031746</v>
      </c>
      <c r="AC81" s="233">
        <f t="shared" si="12"/>
        <v>3.8181818181818183</v>
      </c>
      <c r="AD81" s="213"/>
      <c r="AE81" s="216"/>
      <c r="AG81" s="29"/>
      <c r="AH81" s="27"/>
      <c r="AI81" s="217"/>
      <c r="AJ81" s="28"/>
      <c r="AK81" s="27"/>
      <c r="AL81" s="27"/>
      <c r="AM81" s="34"/>
      <c r="AN81" s="34"/>
      <c r="AO81" s="34"/>
    </row>
    <row r="82" spans="1:58" ht="15.6">
      <c r="A82" s="213"/>
      <c r="B82" s="289">
        <f>+'Ark1'!C2360</f>
        <v>2023</v>
      </c>
      <c r="C82" s="232">
        <f>+'Ark1'!L2360</f>
        <v>3</v>
      </c>
      <c r="D82" s="232" t="s">
        <v>30</v>
      </c>
      <c r="E82" s="232">
        <f>+'Ark1'!H2360</f>
        <v>2</v>
      </c>
      <c r="F82" s="232">
        <f>+'Ark1'!J2360</f>
        <v>178</v>
      </c>
      <c r="G82" s="232" t="str">
        <f>VLOOKUP(F82,RNR!$A$1:$B$26,2)</f>
        <v>Røros</v>
      </c>
      <c r="H82" s="232">
        <f>+IF(I82=0,"",'Ark1'!Q2360)</f>
        <v>11</v>
      </c>
      <c r="I82" s="335">
        <f>+'Ark1'!R2360</f>
        <v>93</v>
      </c>
      <c r="J82" s="233">
        <f>+IF(I82=0,"",'Ark1'!AF2360)</f>
        <v>15.682967959527828</v>
      </c>
      <c r="K82" s="233"/>
      <c r="L82" s="233">
        <f>+IF(I82=0,"",'Ark1'!AG2360)</f>
        <v>10.00172270234575</v>
      </c>
      <c r="M82" s="213"/>
      <c r="N82" s="239">
        <f>+IF(J82=0,"",'Ark1'!AI2358)</f>
        <v>0</v>
      </c>
      <c r="O82" s="505"/>
      <c r="P82" s="263" t="str">
        <f>+IF(N82=0,"",'Ark1'!AJ2358)</f>
        <v/>
      </c>
      <c r="Q82" s="263" t="str">
        <f>+IF(N82=0,"",'Ark1'!AK2358)</f>
        <v/>
      </c>
      <c r="R82" s="213"/>
      <c r="S82" s="234">
        <f>+IF(I82=0,"",'Ark1'!T2360)</f>
        <v>3.4516129032258061</v>
      </c>
      <c r="T82" s="32">
        <f>+IF(I82=0,"",'Ark1'!U2360)</f>
        <v>7.4913978494623681</v>
      </c>
      <c r="U82" s="235">
        <f>+IF(I82=0,"",'Ark1'!W2360)</f>
        <v>0</v>
      </c>
      <c r="V82" s="235">
        <f>+IF(I82=0,"",'Ark1'!X2360)</f>
        <v>7.5268817204301088</v>
      </c>
      <c r="W82" s="235">
        <f>+IF(I82=0,"",'Ark1'!Y2360)</f>
        <v>0</v>
      </c>
      <c r="X82" s="235">
        <f>+IF(I82=0,"",'Ark1'!Z2360)</f>
        <v>4.1450490201383889</v>
      </c>
      <c r="Y82" s="233">
        <f>+IF(I82=0,"",'Ark1'!Z2360)</f>
        <v>4.1450490201383889</v>
      </c>
      <c r="Z82" s="234">
        <f>+IF(I82=0,"",'Ark1'!AC2360)</f>
        <v>0</v>
      </c>
      <c r="AA82" s="235">
        <f>+IF(I82=0,"",'Ark1'!AE2360)</f>
        <v>0</v>
      </c>
      <c r="AB82" s="235">
        <f t="shared" si="11"/>
        <v>2.4971326164874559</v>
      </c>
      <c r="AC82" s="233">
        <f t="shared" si="12"/>
        <v>8.454545454545455</v>
      </c>
      <c r="AD82" s="213"/>
      <c r="AE82" s="216"/>
      <c r="AG82" s="29"/>
      <c r="AH82" s="27"/>
      <c r="AI82" s="217"/>
      <c r="AJ82" s="28"/>
      <c r="AK82" s="27"/>
      <c r="AL82" s="27"/>
      <c r="AM82" s="34"/>
      <c r="AN82" s="34"/>
      <c r="AO82" s="34"/>
    </row>
    <row r="83" spans="1:58" ht="15.6">
      <c r="A83" s="213"/>
      <c r="B83" s="289">
        <f>+'Ark1'!C2361</f>
        <v>2023</v>
      </c>
      <c r="C83" s="232">
        <f>+'Ark1'!L2361</f>
        <v>3</v>
      </c>
      <c r="D83" s="232" t="s">
        <v>30</v>
      </c>
      <c r="E83" s="232">
        <f>+'Ark1'!H2361</f>
        <v>2</v>
      </c>
      <c r="F83" s="232">
        <f>+'Ark1'!J2361</f>
        <v>181</v>
      </c>
      <c r="G83" s="232" t="str">
        <f>VLOOKUP(F83,RNR!$A$1:$B$26,2)</f>
        <v>Horns</v>
      </c>
      <c r="H83" s="232">
        <f>+IF(I83=0,"",'Ark1'!Q2361)</f>
        <v>12</v>
      </c>
      <c r="I83" s="335">
        <f>+'Ark1'!R2361</f>
        <v>46</v>
      </c>
      <c r="J83" s="233">
        <f>+IF(I83=0,"",'Ark1'!AF2361)</f>
        <v>5.6441717791411046</v>
      </c>
      <c r="K83" s="233"/>
      <c r="L83" s="233">
        <f>+IF(I83=0,"",'Ark1'!AG2361)</f>
        <v>4.7038342921272838</v>
      </c>
      <c r="M83" s="213"/>
      <c r="N83" s="239">
        <f>+IF(J83=0,"",'Ark1'!AI2359)</f>
        <v>0</v>
      </c>
      <c r="O83" s="505"/>
      <c r="P83" s="263" t="str">
        <f>+IF(N83=0,"",'Ark1'!AJ2359)</f>
        <v/>
      </c>
      <c r="Q83" s="263" t="str">
        <f>+IF(N83=0,"",'Ark1'!AK2359)</f>
        <v/>
      </c>
      <c r="R83" s="213"/>
      <c r="S83" s="234">
        <f>+IF(I83=0,"",'Ark1'!T2361)</f>
        <v>3.1086956521739126</v>
      </c>
      <c r="T83" s="32">
        <f>+IF(I83=0,"",'Ark1'!U2361)</f>
        <v>11.57173913043478</v>
      </c>
      <c r="U83" s="235">
        <f>+IF(I83=0,"",'Ark1'!W2361)</f>
        <v>0</v>
      </c>
      <c r="V83" s="235">
        <f>+IF(I83=0,"",'Ark1'!X2361)</f>
        <v>17.391304347826086</v>
      </c>
      <c r="W83" s="235">
        <f>+IF(I83=0,"",'Ark1'!Y2361)</f>
        <v>0</v>
      </c>
      <c r="X83" s="235">
        <f>+IF(I83=0,"",'Ark1'!Z2361)</f>
        <v>4.6011181553806209</v>
      </c>
      <c r="Y83" s="233">
        <f>+IF(I83=0,"",'Ark1'!Z2361)</f>
        <v>4.6011181553806209</v>
      </c>
      <c r="Z83" s="234">
        <f>+IF(I83=0,"",'Ark1'!AC2361)</f>
        <v>0</v>
      </c>
      <c r="AA83" s="235">
        <f>+IF(I83=0,"",'Ark1'!AE2361)</f>
        <v>0</v>
      </c>
      <c r="AB83" s="235">
        <f t="shared" si="11"/>
        <v>3.8572463768115934</v>
      </c>
      <c r="AC83" s="233">
        <f t="shared" si="12"/>
        <v>3.8333333333333335</v>
      </c>
      <c r="AD83" s="213"/>
      <c r="AE83" s="216"/>
      <c r="AG83" s="29"/>
      <c r="AH83" s="27"/>
      <c r="AI83" s="217"/>
      <c r="AJ83" s="28"/>
      <c r="AK83" s="27"/>
      <c r="AL83" s="27"/>
      <c r="AM83" s="34"/>
      <c r="AN83" s="34"/>
      <c r="AO83" s="34"/>
    </row>
    <row r="84" spans="1:58" ht="15.6">
      <c r="A84" s="213"/>
      <c r="B84" s="289">
        <f>+'Ark1'!C2362</f>
        <v>2023</v>
      </c>
      <c r="C84" s="232">
        <f>+'Ark1'!L2362</f>
        <v>3</v>
      </c>
      <c r="D84" s="232" t="s">
        <v>30</v>
      </c>
      <c r="E84" s="232">
        <f>+'Ark1'!H2362</f>
        <v>1</v>
      </c>
      <c r="F84" s="232">
        <f>+'Ark1'!J2362</f>
        <v>262</v>
      </c>
      <c r="G84" s="232" t="str">
        <f>VLOOKUP(F84,RNR!$A$1:$B$26,2)</f>
        <v>Strilalam</v>
      </c>
      <c r="H84" s="232" t="str">
        <f>+IF(I84=0,"",'Ark1'!Q2362)</f>
        <v/>
      </c>
      <c r="I84" s="335">
        <f>+'Ark1'!R2362</f>
        <v>0</v>
      </c>
      <c r="J84" s="233" t="str">
        <f>+IF(I84=0,"",'Ark1'!AF2362)</f>
        <v/>
      </c>
      <c r="K84" s="233"/>
      <c r="L84" s="233" t="str">
        <f>+IF(I84=0,"",'Ark1'!AG2362)</f>
        <v/>
      </c>
      <c r="M84" s="213"/>
      <c r="N84" s="239">
        <f>+IF(J84=0,"",'Ark1'!AI2360)</f>
        <v>0</v>
      </c>
      <c r="O84" s="505"/>
      <c r="P84" s="263" t="str">
        <f>+IF(N84=0,"",'Ark1'!AJ2360)</f>
        <v/>
      </c>
      <c r="Q84" s="263" t="str">
        <f>+IF(N84=0,"",'Ark1'!AK2360)</f>
        <v/>
      </c>
      <c r="R84" s="213"/>
      <c r="S84" s="234" t="str">
        <f>+IF(I84=0,"",'Ark1'!T2362)</f>
        <v/>
      </c>
      <c r="T84" s="32" t="str">
        <f>+IF(I84=0,"",'Ark1'!U2362)</f>
        <v/>
      </c>
      <c r="U84" s="235" t="str">
        <f>+IF(I84=0,"",'Ark1'!W2362)</f>
        <v/>
      </c>
      <c r="V84" s="235" t="str">
        <f>+IF(I84=0,"",'Ark1'!X2362)</f>
        <v/>
      </c>
      <c r="W84" s="235" t="str">
        <f>+IF(I84=0,"",'Ark1'!Y2362)</f>
        <v/>
      </c>
      <c r="X84" s="235" t="str">
        <f>+IF(I84=0,"",'Ark1'!Z2362)</f>
        <v/>
      </c>
      <c r="Y84" s="233" t="str">
        <f>+IF(I84=0,"",'Ark1'!Z2362)</f>
        <v/>
      </c>
      <c r="Z84" s="234" t="str">
        <f>+IF(I84=0,"",'Ark1'!AC2362)</f>
        <v/>
      </c>
      <c r="AA84" s="235" t="str">
        <f>+IF(I84=0,"",'Ark1'!AE2362)</f>
        <v/>
      </c>
      <c r="AB84" s="235" t="str">
        <f t="shared" si="11"/>
        <v/>
      </c>
      <c r="AC84" s="233" t="str">
        <f t="shared" si="12"/>
        <v/>
      </c>
      <c r="AD84" s="213"/>
      <c r="AE84" s="216"/>
      <c r="AG84" s="29"/>
      <c r="AH84" s="27"/>
      <c r="AI84" s="217"/>
      <c r="AJ84" s="28"/>
      <c r="AK84" s="27"/>
      <c r="AL84" s="27"/>
      <c r="AM84" s="34"/>
      <c r="AN84" s="34"/>
      <c r="AO84" s="34"/>
    </row>
    <row r="85" spans="1:58" ht="15.6">
      <c r="A85" s="213"/>
      <c r="B85" s="289">
        <f>+'Ark1'!C2363</f>
        <v>2023</v>
      </c>
      <c r="C85" s="232">
        <f>+'Ark1'!L2363</f>
        <v>3</v>
      </c>
      <c r="D85" s="232" t="s">
        <v>30</v>
      </c>
      <c r="E85" s="232">
        <f>+'Ark1'!H2363</f>
        <v>1</v>
      </c>
      <c r="F85" s="232">
        <f>+'Ark1'!J2363</f>
        <v>309</v>
      </c>
      <c r="G85" s="232" t="str">
        <f>VLOOKUP(F85,RNR!$A$1:$B$26,2)</f>
        <v>Malvik</v>
      </c>
      <c r="H85" s="232">
        <f>+IF(I85=0,"",'Ark1'!Q2363)</f>
        <v>18</v>
      </c>
      <c r="I85" s="335">
        <f>+'Ark1'!R2363</f>
        <v>47</v>
      </c>
      <c r="J85" s="233">
        <f>+IF(I85=0,"",'Ark1'!AF2363)</f>
        <v>3.976311336717429</v>
      </c>
      <c r="K85" s="233"/>
      <c r="L85" s="233">
        <f>+IF(I85=0,"",'Ark1'!AG2363)</f>
        <v>3.3488741488094376</v>
      </c>
      <c r="M85" s="213"/>
      <c r="N85" s="239">
        <f>+IF(J85=0,"",'Ark1'!AI2361)</f>
        <v>0</v>
      </c>
      <c r="O85" s="505"/>
      <c r="P85" s="263" t="str">
        <f>+IF(N85=0,"",'Ark1'!AJ2361)</f>
        <v/>
      </c>
      <c r="Q85" s="263" t="str">
        <f>+IF(N85=0,"",'Ark1'!AK2361)</f>
        <v/>
      </c>
      <c r="R85" s="213"/>
      <c r="S85" s="234">
        <f>+IF(I85=0,"",'Ark1'!T2363)</f>
        <v>2.8936170212765959</v>
      </c>
      <c r="T85" s="32">
        <f>+IF(I85=0,"",'Ark1'!U2363)</f>
        <v>9.6893617021276572</v>
      </c>
      <c r="U85" s="235">
        <f>+IF(I85=0,"",'Ark1'!W2363)</f>
        <v>0</v>
      </c>
      <c r="V85" s="235">
        <f>+IF(I85=0,"",'Ark1'!X2363)</f>
        <v>10.638297872340427</v>
      </c>
      <c r="W85" s="235">
        <f>+IF(I85=0,"",'Ark1'!Y2363)</f>
        <v>2.1276595744680855</v>
      </c>
      <c r="X85" s="235">
        <f>+IF(I85=0,"",'Ark1'!Z2363)</f>
        <v>5.0913457671067155</v>
      </c>
      <c r="Y85" s="233">
        <f>+IF(I85=0,"",'Ark1'!Z2363)</f>
        <v>5.0913457671067155</v>
      </c>
      <c r="Z85" s="234">
        <f>+IF(I85=0,"",'Ark1'!AC2363)</f>
        <v>0</v>
      </c>
      <c r="AA85" s="235">
        <f>+IF(I85=0,"",'Ark1'!AE2363)</f>
        <v>0</v>
      </c>
      <c r="AB85" s="235">
        <f t="shared" si="11"/>
        <v>3.2297872340425524</v>
      </c>
      <c r="AC85" s="233">
        <f t="shared" si="12"/>
        <v>2.6111111111111112</v>
      </c>
      <c r="AD85" s="213"/>
      <c r="AE85" s="216"/>
      <c r="AG85" s="29"/>
      <c r="AH85" s="27"/>
      <c r="AI85" s="217"/>
      <c r="AJ85" s="28"/>
      <c r="AK85" s="27"/>
      <c r="AL85" s="27"/>
      <c r="AM85" s="34"/>
      <c r="AN85" s="34"/>
      <c r="AO85" s="34"/>
    </row>
    <row r="86" spans="1:58" ht="15.6">
      <c r="A86" s="213"/>
      <c r="B86" s="289">
        <f>+'Ark1'!C2364</f>
        <v>2023</v>
      </c>
      <c r="C86" s="232">
        <f>+'Ark1'!L2364</f>
        <v>3</v>
      </c>
      <c r="D86" s="232" t="s">
        <v>30</v>
      </c>
      <c r="E86" s="232">
        <f>+'Ark1'!H2364</f>
        <v>2</v>
      </c>
      <c r="F86" s="232">
        <f>+'Ark1'!J2364</f>
        <v>470</v>
      </c>
      <c r="G86" s="232" t="str">
        <f>VLOOKUP(F86,RNR!$A$1:$B$26,2)</f>
        <v>Jens Eide</v>
      </c>
      <c r="H86" s="232">
        <f>+IF(I86=0,"",'Ark1'!Q2364)</f>
        <v>3</v>
      </c>
      <c r="I86" s="335">
        <f>+'Ark1'!R2364</f>
        <v>7</v>
      </c>
      <c r="J86" s="233">
        <f>+IF(I86=0,"",'Ark1'!AF2364)</f>
        <v>0.69033530571992086</v>
      </c>
      <c r="K86" s="233"/>
      <c r="L86" s="233">
        <f>+IF(I86=0,"",'Ark1'!AG2364)</f>
        <v>0.64359737056600574</v>
      </c>
      <c r="M86" s="213"/>
      <c r="N86" s="239">
        <f>+IF(J86=0,"",'Ark1'!AI2362)</f>
        <v>0</v>
      </c>
      <c r="O86" s="505"/>
      <c r="P86" s="263" t="str">
        <f>+IF(N86=0,"",'Ark1'!AJ2362)</f>
        <v/>
      </c>
      <c r="Q86" s="263" t="str">
        <f>+IF(N86=0,"",'Ark1'!AK2362)</f>
        <v/>
      </c>
      <c r="R86" s="213"/>
      <c r="S86" s="234">
        <f>+IF(I86=0,"",'Ark1'!T2364)</f>
        <v>3.2857142857142847</v>
      </c>
      <c r="T86" s="32">
        <f>+IF(I86=0,"",'Ark1'!U2364)</f>
        <v>8.6857142857142886</v>
      </c>
      <c r="U86" s="235">
        <f>+IF(I86=0,"",'Ark1'!W2364)</f>
        <v>0</v>
      </c>
      <c r="V86" s="235">
        <f>+IF(I86=0,"",'Ark1'!X2364)</f>
        <v>28.571428571428577</v>
      </c>
      <c r="W86" s="235">
        <f>+IF(I86=0,"",'Ark1'!Y2364)</f>
        <v>0</v>
      </c>
      <c r="X86" s="235">
        <f>+IF(I86=0,"",'Ark1'!Z2364)</f>
        <v>6.8419772771637053</v>
      </c>
      <c r="Y86" s="233">
        <f>+IF(I86=0,"",'Ark1'!Z2364)</f>
        <v>6.8419772771637053</v>
      </c>
      <c r="Z86" s="234">
        <f>+IF(I86=0,"",'Ark1'!AC2364)</f>
        <v>0</v>
      </c>
      <c r="AA86" s="235">
        <f>+IF(I86=0,"",'Ark1'!AE2364)</f>
        <v>0</v>
      </c>
      <c r="AB86" s="235">
        <f t="shared" si="11"/>
        <v>2.8952380952380961</v>
      </c>
      <c r="AC86" s="233">
        <f t="shared" si="12"/>
        <v>2.3333333333333335</v>
      </c>
      <c r="AD86" s="213"/>
      <c r="AE86" s="216"/>
      <c r="AG86" s="29"/>
      <c r="AH86" s="27"/>
      <c r="AI86" s="217"/>
      <c r="AJ86" s="28"/>
      <c r="AK86" s="27"/>
      <c r="AL86" s="27"/>
      <c r="AM86" s="34"/>
      <c r="AN86" s="34"/>
      <c r="AO86" s="34"/>
    </row>
    <row r="87" spans="1:58" ht="15.6">
      <c r="A87" s="213"/>
      <c r="B87" s="289">
        <f>+'Ark1'!C2365</f>
        <v>2023</v>
      </c>
      <c r="C87" s="232">
        <f>+'Ark1'!L2365</f>
        <v>3</v>
      </c>
      <c r="D87" s="232" t="s">
        <v>30</v>
      </c>
      <c r="E87" s="232">
        <f>+'Ark1'!H2365</f>
        <v>2</v>
      </c>
      <c r="F87" s="232">
        <f>+'Ark1'!J2365</f>
        <v>629</v>
      </c>
      <c r="G87" s="232" t="str">
        <f>VLOOKUP(F87,RNR!$A$1:$B$26,2)</f>
        <v>Bø</v>
      </c>
      <c r="H87" s="232">
        <f>+IF(I87=0,"",'Ark1'!Q2365)</f>
        <v>3</v>
      </c>
      <c r="I87" s="335">
        <f>+'Ark1'!R2365</f>
        <v>7</v>
      </c>
      <c r="J87" s="233">
        <f>+IF(I87=0,"",'Ark1'!AF2365)</f>
        <v>3.6458333333333344</v>
      </c>
      <c r="K87" s="233"/>
      <c r="L87" s="233">
        <f>+IF(I87=0,"",'Ark1'!AG2365)</f>
        <v>2.7396922469915159</v>
      </c>
      <c r="M87" s="213"/>
      <c r="N87" s="239">
        <f>+IF(J87=0,"",'Ark1'!AI2363)</f>
        <v>0</v>
      </c>
      <c r="O87" s="505"/>
      <c r="P87" s="263" t="str">
        <f>+IF(N87=0,"",'Ark1'!AJ2363)</f>
        <v/>
      </c>
      <c r="Q87" s="263" t="str">
        <f>+IF(N87=0,"",'Ark1'!AK2363)</f>
        <v/>
      </c>
      <c r="R87" s="213"/>
      <c r="S87" s="234">
        <f>+IF(I87=0,"",'Ark1'!T2365)</f>
        <v>4.1428571428571441</v>
      </c>
      <c r="T87" s="32">
        <f>+IF(I87=0,"",'Ark1'!U2365)</f>
        <v>15.871428571428565</v>
      </c>
      <c r="U87" s="235">
        <f>+IF(I87=0,"",'Ark1'!W2365)</f>
        <v>0</v>
      </c>
      <c r="V87" s="235">
        <f>+IF(I87=0,"",'Ark1'!X2365)</f>
        <v>42.857142857142847</v>
      </c>
      <c r="W87" s="235">
        <f>+IF(I87=0,"",'Ark1'!Y2365)</f>
        <v>0</v>
      </c>
      <c r="X87" s="235">
        <f>+IF(I87=0,"",'Ark1'!Z2365)</f>
        <v>2.2945365456195579</v>
      </c>
      <c r="Y87" s="233">
        <f>+IF(I87=0,"",'Ark1'!Z2365)</f>
        <v>2.2945365456195579</v>
      </c>
      <c r="Z87" s="234">
        <f>+IF(I87=0,"",'Ark1'!AC2365)</f>
        <v>0</v>
      </c>
      <c r="AA87" s="235">
        <f>+IF(I87=0,"",'Ark1'!AE2365)</f>
        <v>0</v>
      </c>
      <c r="AB87" s="235">
        <f t="shared" si="11"/>
        <v>5.2904761904761886</v>
      </c>
      <c r="AC87" s="233">
        <f t="shared" si="12"/>
        <v>2.3333333333333335</v>
      </c>
      <c r="AD87" s="213"/>
      <c r="AE87" s="216"/>
      <c r="AG87" s="29"/>
      <c r="AH87" s="27"/>
      <c r="AI87" s="217"/>
      <c r="AJ87" s="28"/>
      <c r="AK87" s="27"/>
      <c r="AL87" s="27"/>
      <c r="AM87" s="34"/>
      <c r="AN87" s="34"/>
      <c r="AO87" s="34"/>
    </row>
    <row r="88" spans="1:58" ht="15.6">
      <c r="A88" s="213"/>
      <c r="B88" s="289">
        <f>+'Ark1'!C2366</f>
        <v>2023</v>
      </c>
      <c r="C88" s="232">
        <f>+'Ark1'!L2366</f>
        <v>3</v>
      </c>
      <c r="D88" s="232" t="s">
        <v>30</v>
      </c>
      <c r="E88" s="232">
        <f>+'Ark1'!H2366</f>
        <v>1</v>
      </c>
      <c r="F88" s="232">
        <f>+'Ark1'!J2366</f>
        <v>643</v>
      </c>
      <c r="G88" s="232" t="str">
        <f>VLOOKUP(F88,RNR!$A$1:$B$26,2)</f>
        <v>Bjerka</v>
      </c>
      <c r="H88" s="232">
        <f>+IF(I88=0,"",'Ark1'!Q2366)</f>
        <v>11</v>
      </c>
      <c r="I88" s="335">
        <f>+'Ark1'!R2366</f>
        <v>72</v>
      </c>
      <c r="J88" s="233">
        <f>+IF(I88=0,"",'Ark1'!AF2366)</f>
        <v>9.6385542168674689</v>
      </c>
      <c r="K88" s="233"/>
      <c r="L88" s="233">
        <f>+IF(I88=0,"",'Ark1'!AG2366)</f>
        <v>9.567490110599822</v>
      </c>
      <c r="M88" s="213"/>
      <c r="N88" s="239">
        <f>+IF(J88=0,"",'Ark1'!AI2364)</f>
        <v>0</v>
      </c>
      <c r="O88" s="505"/>
      <c r="P88" s="263" t="str">
        <f>+IF(N88=0,"",'Ark1'!AJ2364)</f>
        <v/>
      </c>
      <c r="Q88" s="263" t="str">
        <f>+IF(N88=0,"",'Ark1'!AK2364)</f>
        <v/>
      </c>
      <c r="R88" s="213"/>
      <c r="S88" s="234">
        <f>+IF(I88=0,"",'Ark1'!T2366)</f>
        <v>3.4166666666666656</v>
      </c>
      <c r="T88" s="32">
        <f>+IF(I88=0,"",'Ark1'!U2366)</f>
        <v>13.168055555555556</v>
      </c>
      <c r="U88" s="235">
        <f>+IF(I88=0,"",'Ark1'!W2366)</f>
        <v>0</v>
      </c>
      <c r="V88" s="235">
        <f>+IF(I88=0,"",'Ark1'!X2366)</f>
        <v>34.722222222222221</v>
      </c>
      <c r="W88" s="235">
        <f>+IF(I88=0,"",'Ark1'!Y2366)</f>
        <v>5.5555555555555562</v>
      </c>
      <c r="X88" s="235">
        <f>+IF(I88=0,"",'Ark1'!Z2366)</f>
        <v>5.9643344228861483</v>
      </c>
      <c r="Y88" s="233">
        <f>+IF(I88=0,"",'Ark1'!Z2366)</f>
        <v>5.9643344228861483</v>
      </c>
      <c r="Z88" s="234">
        <f>+IF(I88=0,"",'Ark1'!AC2366)</f>
        <v>0</v>
      </c>
      <c r="AA88" s="235">
        <f>+IF(I88=0,"",'Ark1'!AE2366)</f>
        <v>0</v>
      </c>
      <c r="AB88" s="235">
        <f t="shared" si="11"/>
        <v>4.3893518518518517</v>
      </c>
      <c r="AC88" s="233">
        <f t="shared" si="12"/>
        <v>6.5454545454545459</v>
      </c>
      <c r="AD88" s="213"/>
      <c r="AE88" s="216"/>
      <c r="AG88" s="29"/>
      <c r="AH88" s="27"/>
      <c r="AI88" s="217"/>
      <c r="AJ88" s="28"/>
      <c r="AK88" s="27"/>
      <c r="AL88" s="27"/>
      <c r="AM88" s="34"/>
      <c r="AN88" s="34"/>
      <c r="AO88" s="34"/>
    </row>
    <row r="89" spans="1:58" ht="15.6">
      <c r="A89" s="213"/>
      <c r="B89" s="289">
        <f>+'Ark1'!C2367</f>
        <v>2023</v>
      </c>
      <c r="C89" s="232">
        <f>+'Ark1'!L2367</f>
        <v>3</v>
      </c>
      <c r="D89" s="232" t="s">
        <v>30</v>
      </c>
      <c r="E89" s="232">
        <f>+'Ark1'!H2367</f>
        <v>2</v>
      </c>
      <c r="F89" s="232">
        <f>+'Ark1'!J2367</f>
        <v>704</v>
      </c>
      <c r="G89" s="232" t="str">
        <f>VLOOKUP(F89,RNR!$A$1:$B$26,2)</f>
        <v>Øre Vilt</v>
      </c>
      <c r="H89" s="232" t="str">
        <f>+IF(I89=0,"",'Ark1'!Q2367)</f>
        <v/>
      </c>
      <c r="I89" s="335">
        <f>+'Ark1'!R2367</f>
        <v>0</v>
      </c>
      <c r="J89" s="233" t="str">
        <f>+IF(I89=0,"",'Ark1'!AF2367)</f>
        <v/>
      </c>
      <c r="K89" s="233"/>
      <c r="L89" s="233" t="str">
        <f>+IF(I89=0,"",'Ark1'!AG2367)</f>
        <v/>
      </c>
      <c r="M89" s="213"/>
      <c r="N89" s="239">
        <f>+IF(J89=0,"",'Ark1'!AI2365)</f>
        <v>0</v>
      </c>
      <c r="O89" s="505"/>
      <c r="P89" s="263" t="str">
        <f>+IF(N89=0,"",'Ark1'!AJ2365)</f>
        <v/>
      </c>
      <c r="Q89" s="263" t="str">
        <f>+IF(N89=0,"",'Ark1'!AK2365)</f>
        <v/>
      </c>
      <c r="R89" s="213"/>
      <c r="S89" s="234" t="str">
        <f>+IF(I89=0,"",'Ark1'!T2367)</f>
        <v/>
      </c>
      <c r="T89" s="32" t="str">
        <f>+IF(I89=0,"",'Ark1'!U2367)</f>
        <v/>
      </c>
      <c r="U89" s="235" t="str">
        <f>+IF(I89=0,"",'Ark1'!W2367)</f>
        <v/>
      </c>
      <c r="V89" s="235" t="str">
        <f>+IF(I89=0,"",'Ark1'!X2367)</f>
        <v/>
      </c>
      <c r="W89" s="235" t="str">
        <f>+IF(I89=0,"",'Ark1'!Y2367)</f>
        <v/>
      </c>
      <c r="X89" s="235" t="str">
        <f>+IF(I89=0,"",'Ark1'!Z2367)</f>
        <v/>
      </c>
      <c r="Y89" s="233" t="str">
        <f>+IF(I89=0,"",'Ark1'!Z2367)</f>
        <v/>
      </c>
      <c r="Z89" s="234" t="str">
        <f>+IF(I89=0,"",'Ark1'!AC2367)</f>
        <v/>
      </c>
      <c r="AA89" s="235" t="str">
        <f>+IF(I89=0,"",'Ark1'!AE2367)</f>
        <v/>
      </c>
      <c r="AB89" s="235" t="str">
        <f t="shared" si="11"/>
        <v/>
      </c>
      <c r="AC89" s="233" t="str">
        <f t="shared" si="12"/>
        <v/>
      </c>
      <c r="AD89" s="213"/>
      <c r="AE89" s="216"/>
      <c r="AG89" s="29"/>
      <c r="AH89" s="27"/>
      <c r="AI89" s="217"/>
      <c r="AJ89" s="28"/>
      <c r="AK89" s="27"/>
      <c r="AL89" s="27"/>
      <c r="AM89" s="34"/>
      <c r="AN89" s="34"/>
      <c r="AO89" s="34"/>
    </row>
    <row r="90" spans="1:58" ht="15.6">
      <c r="A90" s="213"/>
      <c r="B90" s="289">
        <f>+'Ark1'!C2368</f>
        <v>2023</v>
      </c>
      <c r="C90" s="232">
        <f>+'Ark1'!L2368</f>
        <v>3</v>
      </c>
      <c r="D90" s="232" t="s">
        <v>30</v>
      </c>
      <c r="E90" s="232">
        <f>+'Ark1'!H2368</f>
        <v>1</v>
      </c>
      <c r="F90" s="232">
        <f>+'Ark1'!J2368</f>
        <v>802</v>
      </c>
      <c r="G90" s="232" t="str">
        <f>VLOOKUP(F90,RNR!$A$1:$B$26,2)</f>
        <v>Karasjok</v>
      </c>
      <c r="H90" s="232" t="str">
        <f>+IF(I90=0,"",'Ark1'!Q2368)</f>
        <v/>
      </c>
      <c r="I90" s="335">
        <f>+'Ark1'!R2368</f>
        <v>0</v>
      </c>
      <c r="J90" s="233" t="str">
        <f>+IF(I90=0,"",'Ark1'!AF2368)</f>
        <v/>
      </c>
      <c r="K90" s="233"/>
      <c r="L90" s="233" t="str">
        <f>+IF(I90=0,"",'Ark1'!AG2368)</f>
        <v/>
      </c>
      <c r="M90" s="213"/>
      <c r="N90" s="239">
        <f>+IF(J90=0,"",'Ark1'!AI2366)</f>
        <v>0</v>
      </c>
      <c r="O90" s="505"/>
      <c r="P90" s="263" t="str">
        <f>+IF(N90=0,"",'Ark1'!AJ2366)</f>
        <v/>
      </c>
      <c r="Q90" s="263" t="str">
        <f>+IF(N90=0,"",'Ark1'!AK2366)</f>
        <v/>
      </c>
      <c r="R90" s="213"/>
      <c r="S90" s="234" t="str">
        <f>+IF(I90=0,"",'Ark1'!T2368)</f>
        <v/>
      </c>
      <c r="T90" s="32" t="str">
        <f>+IF(I90=0,"",'Ark1'!U2368)</f>
        <v/>
      </c>
      <c r="U90" s="235" t="str">
        <f>+IF(I90=0,"",'Ark1'!W2368)</f>
        <v/>
      </c>
      <c r="V90" s="235" t="str">
        <f>+IF(I90=0,"",'Ark1'!X2368)</f>
        <v/>
      </c>
      <c r="W90" s="235" t="str">
        <f>+IF(I90=0,"",'Ark1'!Y2368)</f>
        <v/>
      </c>
      <c r="X90" s="235" t="str">
        <f>+IF(I90=0,"",'Ark1'!Z2368)</f>
        <v/>
      </c>
      <c r="Y90" s="233" t="str">
        <f>+IF(I90=0,"",'Ark1'!Z2368)</f>
        <v/>
      </c>
      <c r="Z90" s="234" t="str">
        <f>+IF(I90=0,"",'Ark1'!AC2368)</f>
        <v/>
      </c>
      <c r="AA90" s="235" t="str">
        <f>+IF(I90=0,"",'Ark1'!AE2368)</f>
        <v/>
      </c>
      <c r="AB90" s="235" t="str">
        <f t="shared" si="11"/>
        <v/>
      </c>
      <c r="AC90" s="233" t="str">
        <f t="shared" si="12"/>
        <v/>
      </c>
      <c r="AD90" s="213"/>
      <c r="AE90" s="216"/>
      <c r="AG90" s="29"/>
      <c r="AH90" s="27"/>
      <c r="AI90" s="217"/>
      <c r="AJ90" s="28"/>
      <c r="AK90" s="27"/>
      <c r="AL90" s="27"/>
      <c r="AM90" s="34"/>
      <c r="AN90" s="34"/>
      <c r="AO90" s="34"/>
    </row>
    <row r="91" spans="1:58" ht="15" customHeight="1">
      <c r="A91" s="213"/>
      <c r="B91" s="213"/>
      <c r="C91" s="213"/>
      <c r="D91" s="213"/>
      <c r="E91" s="213"/>
      <c r="F91" s="213"/>
      <c r="G91" s="213"/>
      <c r="H91" s="213"/>
      <c r="I91" s="329"/>
      <c r="J91" s="214"/>
      <c r="K91" s="214"/>
      <c r="L91" s="214"/>
      <c r="M91" s="214"/>
      <c r="N91" s="214"/>
      <c r="O91" s="214"/>
      <c r="P91" s="214"/>
      <c r="Q91" s="214"/>
      <c r="R91" s="214"/>
      <c r="S91" s="213"/>
      <c r="T91" s="213"/>
      <c r="U91" s="215"/>
      <c r="V91" s="215"/>
      <c r="W91" s="215"/>
      <c r="X91" s="215"/>
      <c r="Y91" s="215"/>
      <c r="Z91" s="213"/>
      <c r="AA91" s="215"/>
      <c r="AB91" s="215"/>
      <c r="AC91" s="215"/>
      <c r="AD91" s="213"/>
      <c r="AE91" s="216"/>
      <c r="AG91" s="29"/>
      <c r="AH91" s="27"/>
      <c r="AI91" s="217"/>
      <c r="AJ91" s="28"/>
      <c r="AN91" s="28"/>
      <c r="BF91" s="228"/>
    </row>
    <row r="92" spans="1:58" ht="18" customHeight="1">
      <c r="A92" s="213"/>
      <c r="B92" s="213"/>
      <c r="C92" s="213"/>
      <c r="D92" s="257" t="str">
        <f>+D100</f>
        <v>O-</v>
      </c>
      <c r="E92" s="213"/>
      <c r="F92" s="213"/>
      <c r="G92" s="213"/>
      <c r="H92" s="213"/>
      <c r="I92" s="482">
        <f>SUM(I94:I117)</f>
        <v>3312</v>
      </c>
      <c r="J92" s="258"/>
      <c r="K92" s="258"/>
      <c r="L92" s="258"/>
      <c r="M92" s="258"/>
      <c r="N92" s="258"/>
      <c r="O92" s="258"/>
      <c r="P92" s="258"/>
      <c r="Q92" s="258"/>
      <c r="R92" s="258"/>
      <c r="S92" s="259"/>
      <c r="T92" s="260">
        <f>+Klasse!O12</f>
        <v>11.171739130434782</v>
      </c>
      <c r="U92" s="215"/>
      <c r="V92" s="215"/>
      <c r="W92" s="215"/>
      <c r="X92" s="215"/>
      <c r="Y92" s="215"/>
      <c r="Z92" s="213"/>
      <c r="AA92" s="215"/>
      <c r="AB92" s="215"/>
      <c r="AC92" s="215"/>
      <c r="AD92" s="213"/>
      <c r="AE92" s="216"/>
      <c r="AG92" s="29"/>
      <c r="AH92" s="27"/>
      <c r="AI92" s="217"/>
      <c r="AJ92" s="28"/>
      <c r="AN92" s="28"/>
      <c r="BF92" s="228"/>
    </row>
    <row r="93" spans="1:58" ht="15" customHeight="1">
      <c r="A93" s="213"/>
      <c r="B93" s="213"/>
      <c r="C93" s="213"/>
      <c r="D93" s="213"/>
      <c r="E93" s="213"/>
      <c r="F93" s="213"/>
      <c r="G93" s="213"/>
      <c r="H93" s="213"/>
      <c r="I93" s="329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6"/>
      <c r="AG93" s="29"/>
      <c r="AH93" s="27"/>
      <c r="AI93" s="217"/>
      <c r="AJ93" s="28"/>
      <c r="AN93" s="28"/>
      <c r="BF93" s="228"/>
    </row>
    <row r="94" spans="1:58" ht="15" customHeight="1">
      <c r="A94" s="213"/>
      <c r="B94" s="289">
        <f>+'Ark1'!C2369</f>
        <v>2023</v>
      </c>
      <c r="C94" s="232">
        <f>+'Ark1'!L2369</f>
        <v>4</v>
      </c>
      <c r="D94" s="232" t="s">
        <v>31</v>
      </c>
      <c r="E94" s="28">
        <f>+'Ark1'!H2369</f>
        <v>1</v>
      </c>
      <c r="F94" s="28">
        <f>+'Ark1'!J2369</f>
        <v>103</v>
      </c>
      <c r="G94" s="28" t="str">
        <f>VLOOKUP(F94,RNR!$A$1:$B$26,2)</f>
        <v>Rudshøgda</v>
      </c>
      <c r="H94" s="28">
        <f>+IF(I94=0,"",'Ark1'!Q2369)</f>
        <v>8</v>
      </c>
      <c r="I94" s="336">
        <f>+'Ark1'!R2369</f>
        <v>44</v>
      </c>
      <c r="J94" s="29">
        <f>+IF(I94=0,"",'Ark1'!AF2369)</f>
        <v>10.918114143920594</v>
      </c>
      <c r="L94" s="29">
        <f>+IF(I94=0,"",'Ark1'!AG2369)</f>
        <v>11.379908531777321</v>
      </c>
      <c r="M94" s="213"/>
      <c r="N94" s="239">
        <f>+IF(J94=0,"",'Ark1'!AI2367)</f>
        <v>0</v>
      </c>
      <c r="O94" s="505"/>
      <c r="P94" s="263" t="str">
        <f>+IF(N94=0,"",'Ark1'!AJ2367)</f>
        <v/>
      </c>
      <c r="Q94" s="263" t="str">
        <f>+IF(N94=0,"",'Ark1'!AK2367)</f>
        <v/>
      </c>
      <c r="R94" s="213"/>
      <c r="S94" s="27">
        <f>+IF(I94=0,"",'Ark1'!T2369)</f>
        <v>3.5</v>
      </c>
      <c r="T94" s="32">
        <f>+IF(I94=0,"",'Ark1'!U2369)</f>
        <v>16.400000000000006</v>
      </c>
      <c r="U94" s="34">
        <f>+IF(I94=0,"",'Ark1'!W2369)</f>
        <v>0</v>
      </c>
      <c r="V94" s="34">
        <f>+IF(I94=0,"",'Ark1'!X2369)</f>
        <v>56.818181818181827</v>
      </c>
      <c r="W94" s="34">
        <f>+IF(I94=0,"",'Ark1'!Y2369)</f>
        <v>2.2727272727272729</v>
      </c>
      <c r="X94" s="34">
        <f>+IF(I94=0,"",'Ark1'!Z2369)</f>
        <v>3.6469788243770274</v>
      </c>
      <c r="Y94" s="29">
        <f>+IF(I94=0,"",'Ark1'!Z2369)</f>
        <v>3.6469788243770274</v>
      </c>
      <c r="Z94" s="27">
        <f>+IF(I94=0,"",'Ark1'!AC2369)</f>
        <v>0</v>
      </c>
      <c r="AA94" s="34">
        <f>+IF(I94=0,"",'Ark1'!AE2369)</f>
        <v>0</v>
      </c>
      <c r="AB94" s="29">
        <f t="shared" ref="AB94:AB99" si="13">IF(I94=0,"",T94/C94)</f>
        <v>4.1000000000000014</v>
      </c>
      <c r="AC94" s="29">
        <f t="shared" ref="AC94:AC99" si="14">IF(I94=0,"",I94/H94)</f>
        <v>5.5</v>
      </c>
      <c r="AD94" s="213"/>
      <c r="AE94" s="216"/>
      <c r="AG94" s="29"/>
      <c r="AH94" s="27"/>
      <c r="AI94" s="217"/>
      <c r="AJ94" s="28"/>
      <c r="AK94" s="27"/>
      <c r="AL94" s="27"/>
      <c r="AM94" s="34"/>
      <c r="AN94" s="34"/>
      <c r="AO94" s="34"/>
    </row>
    <row r="95" spans="1:58" ht="15" customHeight="1">
      <c r="A95" s="213"/>
      <c r="B95" s="289">
        <f>+'Ark1'!C2370</f>
        <v>2023</v>
      </c>
      <c r="C95" s="232">
        <f>+'Ark1'!L2370</f>
        <v>4</v>
      </c>
      <c r="D95" s="232" t="s">
        <v>31</v>
      </c>
      <c r="E95" s="28">
        <f>+'Ark1'!H2370</f>
        <v>2</v>
      </c>
      <c r="F95" s="28">
        <f>+'Ark1'!J2370</f>
        <v>106</v>
      </c>
      <c r="G95" s="28" t="str">
        <f>VLOOKUP(F95,RNR!$A$1:$B$26,2)</f>
        <v>Furuseth</v>
      </c>
      <c r="H95" s="28">
        <f>+IF(I95=0,"",'Ark1'!Q2370)</f>
        <v>1</v>
      </c>
      <c r="I95" s="336">
        <f>+'Ark1'!R2370</f>
        <v>1</v>
      </c>
      <c r="J95" s="29">
        <f>+IF(I95=0,"",'Ark1'!AF2370)</f>
        <v>0.21786492374727665</v>
      </c>
      <c r="L95" s="29">
        <f>+IF(I95=0,"",'Ark1'!AG2370)</f>
        <v>0.31855307456557502</v>
      </c>
      <c r="M95" s="213"/>
      <c r="N95" s="239">
        <f>+IF(J95=0,"",'Ark1'!AI2368)</f>
        <v>0</v>
      </c>
      <c r="O95" s="505"/>
      <c r="P95" s="263" t="str">
        <f>+IF(N95=0,"",'Ark1'!AJ2368)</f>
        <v/>
      </c>
      <c r="Q95" s="263" t="str">
        <f>+IF(N95=0,"",'Ark1'!AK2368)</f>
        <v/>
      </c>
      <c r="R95" s="213"/>
      <c r="S95" s="27">
        <f>+IF(I95=0,"",'Ark1'!T2370)</f>
        <v>5</v>
      </c>
      <c r="T95" s="32">
        <f>+IF(I95=0,"",'Ark1'!U2370)</f>
        <v>21.1</v>
      </c>
      <c r="U95" s="34">
        <f>+IF(I95=0,"",'Ark1'!W2370)</f>
        <v>0</v>
      </c>
      <c r="V95" s="34">
        <f>+IF(I95=0,"",'Ark1'!X2370)</f>
        <v>100</v>
      </c>
      <c r="W95" s="34">
        <f>+IF(I95=0,"",'Ark1'!Y2370)</f>
        <v>0</v>
      </c>
      <c r="X95" s="34">
        <f>+IF(I95=0,"",'Ark1'!Z2370)</f>
        <v>0</v>
      </c>
      <c r="Y95" s="29">
        <f>+IF(I95=0,"",'Ark1'!Z2370)</f>
        <v>0</v>
      </c>
      <c r="Z95" s="27">
        <f>+IF(I95=0,"",'Ark1'!AC2370)</f>
        <v>0</v>
      </c>
      <c r="AA95" s="34">
        <f>+IF(I95=0,"",'Ark1'!AE2370)</f>
        <v>0</v>
      </c>
      <c r="AB95" s="29">
        <f t="shared" si="13"/>
        <v>5.2750000000000004</v>
      </c>
      <c r="AC95" s="29">
        <f t="shared" si="14"/>
        <v>1</v>
      </c>
      <c r="AD95" s="213"/>
      <c r="AE95" s="216"/>
      <c r="AG95" s="29"/>
      <c r="AH95" s="27"/>
      <c r="AI95" s="217"/>
      <c r="AJ95" s="28"/>
      <c r="AK95" s="27"/>
      <c r="AL95" s="27"/>
      <c r="AM95" s="34"/>
      <c r="AN95" s="34"/>
      <c r="AO95" s="34"/>
    </row>
    <row r="96" spans="1:58" ht="15" customHeight="1">
      <c r="A96" s="213"/>
      <c r="B96" s="289">
        <f>+'Ark1'!C2371</f>
        <v>2023</v>
      </c>
      <c r="C96" s="232">
        <f>+'Ark1'!L2371</f>
        <v>4</v>
      </c>
      <c r="D96" s="232" t="s">
        <v>31</v>
      </c>
      <c r="E96" s="28">
        <f>+'Ark1'!H2371</f>
        <v>1</v>
      </c>
      <c r="F96" s="28">
        <f>+'Ark1'!J2371</f>
        <v>110</v>
      </c>
      <c r="G96" s="28" t="str">
        <f>VLOOKUP(F96,RNR!$A$1:$B$26,2)</f>
        <v>Gol</v>
      </c>
      <c r="H96" s="28">
        <f>+IF(I96=0,"",'Ark1'!Q2371)</f>
        <v>77</v>
      </c>
      <c r="I96" s="336">
        <f>+'Ark1'!R2371</f>
        <v>633</v>
      </c>
      <c r="J96" s="29">
        <f>+IF(I96=0,"",'Ark1'!AF2371)</f>
        <v>11.3461193762323</v>
      </c>
      <c r="L96" s="29">
        <f>+IF(I96=0,"",'Ark1'!AG2371)</f>
        <v>11.278470890690688</v>
      </c>
      <c r="M96" s="213"/>
      <c r="N96" s="239">
        <f>+IF(J96=0,"",'Ark1'!AI2369)</f>
        <v>0</v>
      </c>
      <c r="O96" s="505"/>
      <c r="P96" s="263" t="str">
        <f>+IF(N96=0,"",'Ark1'!AJ2369)</f>
        <v/>
      </c>
      <c r="Q96" s="263" t="str">
        <f>+IF(N96=0,"",'Ark1'!AK2369)</f>
        <v/>
      </c>
      <c r="R96" s="213"/>
      <c r="S96" s="27">
        <f>+IF(I96=0,"",'Ark1'!T2371)</f>
        <v>4.4312796208530818</v>
      </c>
      <c r="T96" s="32">
        <f>+IF(I96=0,"",'Ark1'!U2371)</f>
        <v>10.361137440758293</v>
      </c>
      <c r="U96" s="34">
        <f>+IF(I96=0,"",'Ark1'!W2371)</f>
        <v>0.31595576619273286</v>
      </c>
      <c r="V96" s="34">
        <f>+IF(I96=0,"",'Ark1'!X2371)</f>
        <v>24.328593996840439</v>
      </c>
      <c r="W96" s="34">
        <f>+IF(I96=0,"",'Ark1'!Y2371)</f>
        <v>5.3712480252764596</v>
      </c>
      <c r="X96" s="34">
        <f>+IF(I96=0,"",'Ark1'!Z2371)</f>
        <v>6.7715397336939764</v>
      </c>
      <c r="Y96" s="29">
        <f>+IF(I96=0,"",'Ark1'!Z2371)</f>
        <v>6.7715397336939764</v>
      </c>
      <c r="Z96" s="27">
        <f>+IF(I96=0,"",'Ark1'!AC2371)</f>
        <v>0</v>
      </c>
      <c r="AA96" s="34">
        <f>+IF(I96=0,"",'Ark1'!AE2371)</f>
        <v>0</v>
      </c>
      <c r="AB96" s="29">
        <f t="shared" si="13"/>
        <v>2.5902843601895733</v>
      </c>
      <c r="AC96" s="29">
        <f t="shared" si="14"/>
        <v>8.220779220779221</v>
      </c>
      <c r="AD96" s="213"/>
      <c r="AE96" s="216"/>
      <c r="AG96" s="29"/>
      <c r="AH96" s="27"/>
      <c r="AI96" s="217"/>
      <c r="AJ96" s="28"/>
      <c r="AK96" s="27"/>
      <c r="AL96" s="27"/>
      <c r="AM96" s="34"/>
      <c r="AN96" s="34"/>
      <c r="AO96" s="34"/>
    </row>
    <row r="97" spans="1:41" ht="15" customHeight="1">
      <c r="A97" s="213"/>
      <c r="B97" s="289">
        <f>+'Ark1'!C2372</f>
        <v>2023</v>
      </c>
      <c r="C97" s="232">
        <f>+'Ark1'!L2372</f>
        <v>4</v>
      </c>
      <c r="D97" s="232" t="s">
        <v>31</v>
      </c>
      <c r="E97" s="28">
        <f>+'Ark1'!H2372</f>
        <v>1</v>
      </c>
      <c r="F97" s="28">
        <f>+'Ark1'!J2372</f>
        <v>111</v>
      </c>
      <c r="G97" s="28" t="str">
        <f>VLOOKUP(F97,RNR!$A$1:$B$26,2)</f>
        <v>Forus</v>
      </c>
      <c r="H97" s="28">
        <f>+IF(I97=0,"",'Ark1'!Q2372)</f>
        <v>6</v>
      </c>
      <c r="I97" s="336">
        <f>+'Ark1'!R2372</f>
        <v>18</v>
      </c>
      <c r="J97" s="29">
        <f>+IF(I97=0,"",'Ark1'!AF2372)</f>
        <v>9.2783505154639183</v>
      </c>
      <c r="L97" s="29">
        <f>+IF(I97=0,"",'Ark1'!AG2372)</f>
        <v>9.726231640389555</v>
      </c>
      <c r="M97" s="213"/>
      <c r="N97" s="239">
        <f>+IF(J97=0,"",'Ark1'!AI2370)</f>
        <v>1</v>
      </c>
      <c r="O97" s="505"/>
      <c r="P97" s="263">
        <f>+IF(N97=0,"",'Ark1'!AJ2370)</f>
        <v>119.1</v>
      </c>
      <c r="Q97" s="263">
        <f>+IF(N97=0,"",'Ark1'!AK2370)</f>
        <v>12.489560924578663</v>
      </c>
      <c r="R97" s="213"/>
      <c r="S97" s="27">
        <f>+IF(I97=0,"",'Ark1'!T2372)</f>
        <v>4.4444444444444446</v>
      </c>
      <c r="T97" s="32">
        <f>+IF(I97=0,"",'Ark1'!U2372)</f>
        <v>17.033333333333339</v>
      </c>
      <c r="U97" s="34">
        <f>+IF(I97=0,"",'Ark1'!W2372)</f>
        <v>0</v>
      </c>
      <c r="V97" s="34">
        <f>+IF(I97=0,"",'Ark1'!X2372)</f>
        <v>55.555555555555557</v>
      </c>
      <c r="W97" s="34">
        <f>+IF(I97=0,"",'Ark1'!Y2372)</f>
        <v>5.5555555555555562</v>
      </c>
      <c r="X97" s="34">
        <f>+IF(I97=0,"",'Ark1'!Z2372)</f>
        <v>3.9905443794605793</v>
      </c>
      <c r="Y97" s="29">
        <f>+IF(I97=0,"",'Ark1'!Z2372)</f>
        <v>3.9905443794605793</v>
      </c>
      <c r="Z97" s="27">
        <f>+IF(I97=0,"",'Ark1'!AC2372)</f>
        <v>0</v>
      </c>
      <c r="AA97" s="34">
        <f>+IF(I97=0,"",'Ark1'!AE2372)</f>
        <v>0</v>
      </c>
      <c r="AB97" s="29">
        <f t="shared" si="13"/>
        <v>4.2583333333333346</v>
      </c>
      <c r="AC97" s="29">
        <f t="shared" si="14"/>
        <v>3</v>
      </c>
      <c r="AD97" s="213"/>
      <c r="AE97" s="216"/>
      <c r="AG97" s="29"/>
      <c r="AH97" s="27"/>
      <c r="AI97" s="217"/>
      <c r="AJ97" s="28"/>
      <c r="AK97" s="27"/>
      <c r="AL97" s="27"/>
      <c r="AM97" s="34"/>
      <c r="AN97" s="34"/>
      <c r="AO97" s="34"/>
    </row>
    <row r="98" spans="1:41" ht="15" customHeight="1">
      <c r="A98" s="213"/>
      <c r="B98" s="289">
        <f>+'Ark1'!C2373</f>
        <v>2023</v>
      </c>
      <c r="C98" s="232">
        <f>+'Ark1'!L2373</f>
        <v>4</v>
      </c>
      <c r="D98" s="232" t="s">
        <v>31</v>
      </c>
      <c r="E98" s="28">
        <f>+'Ark1'!H2373</f>
        <v>1</v>
      </c>
      <c r="F98" s="28">
        <f>+'Ark1'!J2373</f>
        <v>116</v>
      </c>
      <c r="G98" s="28" t="str">
        <f>VLOOKUP(F98,RNR!$A$1:$B$26,2)</f>
        <v>Sandeid</v>
      </c>
      <c r="H98" s="28">
        <f>+IF(I98=0,"",'Ark1'!Q2373)</f>
        <v>21</v>
      </c>
      <c r="I98" s="336">
        <f>+'Ark1'!R2373</f>
        <v>189</v>
      </c>
      <c r="J98" s="29">
        <f>+IF(I98=0,"",'Ark1'!AF2373)</f>
        <v>14.858490566037734</v>
      </c>
      <c r="L98" s="29">
        <f>+IF(I98=0,"",'Ark1'!AG2373)</f>
        <v>12.117578101314438</v>
      </c>
      <c r="M98" s="213"/>
      <c r="N98" s="239">
        <f>+IF(J98=0,"",'Ark1'!AI2371)</f>
        <v>285</v>
      </c>
      <c r="O98" s="505"/>
      <c r="P98" s="263">
        <f>+IF(N98=0,"",'Ark1'!AJ2371)</f>
        <v>98.000701754385986</v>
      </c>
      <c r="Q98" s="263">
        <f>+IF(N98=0,"",'Ark1'!AK2371)</f>
        <v>13.102552475111144</v>
      </c>
      <c r="R98" s="213"/>
      <c r="S98" s="27">
        <f>+IF(I98=0,"",'Ark1'!T2373)</f>
        <v>3.3015873015873005</v>
      </c>
      <c r="T98" s="32">
        <f>+IF(I98=0,"",'Ark1'!U2373)</f>
        <v>9.5164021164021175</v>
      </c>
      <c r="U98" s="34">
        <f>+IF(I98=0,"",'Ark1'!W2373)</f>
        <v>0</v>
      </c>
      <c r="V98" s="34">
        <f>+IF(I98=0,"",'Ark1'!X2373)</f>
        <v>17.460317460317459</v>
      </c>
      <c r="W98" s="34">
        <f>+IF(I98=0,"",'Ark1'!Y2373)</f>
        <v>3.7037037037037042</v>
      </c>
      <c r="X98" s="34">
        <f>+IF(I98=0,"",'Ark1'!Z2373)</f>
        <v>5.6049388432155043</v>
      </c>
      <c r="Y98" s="29">
        <f>+IF(I98=0,"",'Ark1'!Z2373)</f>
        <v>5.6049388432155043</v>
      </c>
      <c r="Z98" s="27">
        <f>+IF(I98=0,"",'Ark1'!AC2373)</f>
        <v>0</v>
      </c>
      <c r="AA98" s="34">
        <f>+IF(I98=0,"",'Ark1'!AE2373)</f>
        <v>0</v>
      </c>
      <c r="AB98" s="29">
        <f t="shared" si="13"/>
        <v>2.3791005291005294</v>
      </c>
      <c r="AC98" s="29">
        <f t="shared" si="14"/>
        <v>9</v>
      </c>
      <c r="AD98" s="213"/>
      <c r="AE98" s="216"/>
      <c r="AG98" s="29"/>
      <c r="AH98" s="27"/>
      <c r="AI98" s="217"/>
      <c r="AJ98" s="28"/>
      <c r="AK98" s="27"/>
      <c r="AL98" s="27"/>
      <c r="AM98" s="34"/>
      <c r="AN98" s="34"/>
      <c r="AO98" s="34"/>
    </row>
    <row r="99" spans="1:41" ht="15" customHeight="1">
      <c r="A99" s="213"/>
      <c r="B99" s="289">
        <f>+'Ark1'!C2374</f>
        <v>2023</v>
      </c>
      <c r="C99" s="232">
        <f>+'Ark1'!L2374</f>
        <v>4</v>
      </c>
      <c r="D99" s="232" t="s">
        <v>31</v>
      </c>
      <c r="E99" s="28">
        <f>+'Ark1'!H2374</f>
        <v>2</v>
      </c>
      <c r="F99" s="28">
        <f>+'Ark1'!J2374</f>
        <v>117</v>
      </c>
      <c r="G99" s="28" t="str">
        <f>VLOOKUP(F99,RNR!$A$1:$B$26,2)</f>
        <v>Jæren</v>
      </c>
      <c r="H99" s="28">
        <f>+IF(I99=0,"",'Ark1'!Q2374)</f>
        <v>8</v>
      </c>
      <c r="I99" s="336">
        <f>+'Ark1'!R2374</f>
        <v>35</v>
      </c>
      <c r="J99" s="29">
        <f>+IF(I99=0,"",'Ark1'!AF2374)</f>
        <v>12.280701754385968</v>
      </c>
      <c r="L99" s="29">
        <f>+IF(I99=0,"",'Ark1'!AG2374)</f>
        <v>12.416528154433852</v>
      </c>
      <c r="M99" s="213"/>
      <c r="N99" s="239">
        <f>+IF(J99=0,"",'Ark1'!AI2372)</f>
        <v>13</v>
      </c>
      <c r="O99" s="505"/>
      <c r="P99" s="263">
        <f>+IF(N99=0,"",'Ark1'!AJ2372)</f>
        <v>105.64615384615382</v>
      </c>
      <c r="Q99" s="263">
        <f>+IF(N99=0,"",'Ark1'!AK2372)</f>
        <v>14.634749532482784</v>
      </c>
      <c r="R99" s="213"/>
      <c r="S99" s="27">
        <f>+IF(I99=0,"",'Ark1'!T2374)</f>
        <v>3.085714285714285</v>
      </c>
      <c r="T99" s="32">
        <f>+IF(I99=0,"",'Ark1'!U2374)</f>
        <v>12.165714285714287</v>
      </c>
      <c r="U99" s="34">
        <f>+IF(I99=0,"",'Ark1'!W2374)</f>
        <v>0</v>
      </c>
      <c r="V99" s="34">
        <f>+IF(I99=0,"",'Ark1'!X2374)</f>
        <v>34.285714285714278</v>
      </c>
      <c r="W99" s="34">
        <f>+IF(I99=0,"",'Ark1'!Y2374)</f>
        <v>5.7142857142857153</v>
      </c>
      <c r="X99" s="34">
        <f>+IF(I99=0,"",'Ark1'!Z2374)</f>
        <v>6.470766916664207</v>
      </c>
      <c r="Y99" s="29">
        <f>+IF(I99=0,"",'Ark1'!Z2374)</f>
        <v>6.470766916664207</v>
      </c>
      <c r="Z99" s="27">
        <f>+IF(I99=0,"",'Ark1'!AC2374)</f>
        <v>0</v>
      </c>
      <c r="AA99" s="34">
        <f>+IF(I99=0,"",'Ark1'!AE2374)</f>
        <v>0</v>
      </c>
      <c r="AB99" s="29">
        <f t="shared" si="13"/>
        <v>3.0414285714285718</v>
      </c>
      <c r="AC99" s="29">
        <f t="shared" si="14"/>
        <v>4.375</v>
      </c>
      <c r="AD99" s="213"/>
      <c r="AE99" s="216"/>
      <c r="AG99" s="29"/>
      <c r="AH99" s="27"/>
      <c r="AI99" s="217"/>
      <c r="AJ99" s="28"/>
      <c r="AK99" s="27"/>
      <c r="AL99" s="27"/>
      <c r="AM99" s="34"/>
      <c r="AN99" s="34"/>
      <c r="AO99" s="34"/>
    </row>
    <row r="100" spans="1:41" ht="15" customHeight="1">
      <c r="A100" s="213"/>
      <c r="B100" s="289">
        <f>+'Ark1'!C2375</f>
        <v>2023</v>
      </c>
      <c r="C100" s="232">
        <f>+'Ark1'!L2375</f>
        <v>4</v>
      </c>
      <c r="D100" s="232" t="s">
        <v>31</v>
      </c>
      <c r="E100" s="28">
        <f>+'Ark1'!H2375</f>
        <v>1</v>
      </c>
      <c r="F100" s="28">
        <f>+'Ark1'!J2375</f>
        <v>134</v>
      </c>
      <c r="G100" s="28" t="str">
        <f>VLOOKUP(F100,RNR!$A$1:$B$26,2)</f>
        <v>Førde</v>
      </c>
      <c r="H100" s="28">
        <f>+IF(I100=0,"",'Ark1'!Q2375)</f>
        <v>89</v>
      </c>
      <c r="I100" s="336">
        <f>+'Ark1'!R2375</f>
        <v>834</v>
      </c>
      <c r="J100" s="29">
        <f>+IF(I100=0,"",'Ark1'!AF2375)</f>
        <v>15.852499524805172</v>
      </c>
      <c r="L100" s="29">
        <f>+IF(I100=0,"",'Ark1'!AG2375)</f>
        <v>15.862178762055596</v>
      </c>
      <c r="M100" s="213"/>
      <c r="N100" s="239">
        <f>+IF(J100=0,"",'Ark1'!AI2373)</f>
        <v>0</v>
      </c>
      <c r="O100" s="505"/>
      <c r="P100" s="263" t="str">
        <f>+IF(N100=0,"",'Ark1'!AJ2373)</f>
        <v/>
      </c>
      <c r="Q100" s="263" t="str">
        <f>+IF(N100=0,"",'Ark1'!AK2373)</f>
        <v/>
      </c>
      <c r="R100" s="213"/>
      <c r="S100" s="27">
        <f>+IF(I100=0,"",'Ark1'!T2375)</f>
        <v>3.762589928057555</v>
      </c>
      <c r="T100" s="32">
        <f>+IF(I100=0,"",'Ark1'!U2375)</f>
        <v>11.34916067146283</v>
      </c>
      <c r="U100" s="34">
        <f>+IF(I100=0,"",'Ark1'!W2375)</f>
        <v>0</v>
      </c>
      <c r="V100" s="34">
        <f>+IF(I100=0,"",'Ark1'!X2375)</f>
        <v>29.61630695443645</v>
      </c>
      <c r="W100" s="34">
        <f>+IF(I100=0,"",'Ark1'!Y2375)</f>
        <v>4.1966426858513195</v>
      </c>
      <c r="X100" s="34">
        <f>+IF(I100=0,"",'Ark1'!Z2375)</f>
        <v>6.6181590545669744</v>
      </c>
      <c r="Y100" s="29">
        <f>+IF(I100=0,"",'Ark1'!Z2375)</f>
        <v>6.6181590545669744</v>
      </c>
      <c r="Z100" s="27">
        <f>+IF(I100=0,"",'Ark1'!AC2375)</f>
        <v>0</v>
      </c>
      <c r="AA100" s="34">
        <f>+IF(I100=0,"",'Ark1'!AE2375)</f>
        <v>0</v>
      </c>
      <c r="AB100" s="29">
        <f t="shared" ref="AB100:AB117" si="15">IF(I100=0,"",T100/C100)</f>
        <v>2.8372901678657074</v>
      </c>
      <c r="AC100" s="29">
        <f t="shared" ref="AC100:AC117" si="16">IF(I100=0,"",I100/H100)</f>
        <v>9.3707865168539328</v>
      </c>
      <c r="AD100" s="213"/>
      <c r="AE100" s="216"/>
      <c r="AG100" s="29"/>
      <c r="AH100" s="27"/>
      <c r="AI100" s="217"/>
      <c r="AJ100" s="28"/>
      <c r="AK100" s="27"/>
      <c r="AL100" s="27"/>
      <c r="AM100" s="34"/>
      <c r="AN100" s="34"/>
      <c r="AO100" s="34"/>
    </row>
    <row r="101" spans="1:41" ht="15" customHeight="1">
      <c r="A101" s="213"/>
      <c r="B101" s="289">
        <f>+'Ark1'!C2376</f>
        <v>2023</v>
      </c>
      <c r="C101" s="232">
        <f>+'Ark1'!L2376</f>
        <v>4</v>
      </c>
      <c r="D101" s="232" t="s">
        <v>31</v>
      </c>
      <c r="E101" s="28">
        <f>+'Ark1'!H2376</f>
        <v>2</v>
      </c>
      <c r="F101" s="28">
        <f>+'Ark1'!J2376</f>
        <v>141</v>
      </c>
      <c r="G101" s="28" t="str">
        <f>VLOOKUP(F101,RNR!$A$1:$B$26,2)</f>
        <v>Ølen</v>
      </c>
      <c r="H101" s="28">
        <f>+IF(I101=0,"",'Ark1'!Q2376)</f>
        <v>50</v>
      </c>
      <c r="I101" s="336">
        <f>+'Ark1'!R2376</f>
        <v>256</v>
      </c>
      <c r="J101" s="29">
        <f>+IF(I101=0,"",'Ark1'!AF2376)</f>
        <v>13.271124935199587</v>
      </c>
      <c r="L101" s="29">
        <f>+IF(I101=0,"",'Ark1'!AG2376)</f>
        <v>11.019022932119851</v>
      </c>
      <c r="M101" s="213"/>
      <c r="N101" s="239">
        <f>+IF(J101=0,"",'Ark1'!AI2374)</f>
        <v>33</v>
      </c>
      <c r="O101" s="505"/>
      <c r="P101" s="263">
        <f>+IF(N101=0,"",'Ark1'!AJ2374)</f>
        <v>92.360606060606074</v>
      </c>
      <c r="Q101" s="263">
        <f>+IF(N101=0,"",'Ark1'!AK2374)</f>
        <v>13.83277453149924</v>
      </c>
      <c r="R101" s="213"/>
      <c r="S101" s="27">
        <f>+IF(I101=0,"",'Ark1'!T2376)</f>
        <v>4.1796875</v>
      </c>
      <c r="T101" s="32">
        <f>+IF(I101=0,"",'Ark1'!U2376)</f>
        <v>11.274999999999999</v>
      </c>
      <c r="U101" s="34">
        <f>+IF(I101=0,"",'Ark1'!W2376)</f>
        <v>0</v>
      </c>
      <c r="V101" s="34">
        <f>+IF(I101=0,"",'Ark1'!X2376)</f>
        <v>23.828125</v>
      </c>
      <c r="W101" s="34">
        <f>+IF(I101=0,"",'Ark1'!Y2376)</f>
        <v>3.125</v>
      </c>
      <c r="X101" s="34">
        <f>+IF(I101=0,"",'Ark1'!Z2376)</f>
        <v>5.7417740072211183</v>
      </c>
      <c r="Y101" s="29">
        <f>+IF(I101=0,"",'Ark1'!Z2376)</f>
        <v>5.7417740072211183</v>
      </c>
      <c r="Z101" s="27">
        <f>+IF(I101=0,"",'Ark1'!AC2376)</f>
        <v>0</v>
      </c>
      <c r="AA101" s="34">
        <f>+IF(I101=0,"",'Ark1'!AE2376)</f>
        <v>0</v>
      </c>
      <c r="AB101" s="29">
        <f t="shared" si="15"/>
        <v>2.8187499999999996</v>
      </c>
      <c r="AC101" s="29">
        <f t="shared" si="16"/>
        <v>5.12</v>
      </c>
      <c r="AD101" s="213"/>
      <c r="AE101" s="216"/>
      <c r="AG101" s="29"/>
      <c r="AH101" s="27"/>
      <c r="AI101" s="217"/>
      <c r="AJ101" s="28"/>
      <c r="AK101" s="27"/>
      <c r="AL101" s="27"/>
      <c r="AM101" s="34"/>
      <c r="AN101" s="34"/>
      <c r="AO101" s="34"/>
    </row>
    <row r="102" spans="1:41" ht="15" customHeight="1">
      <c r="A102" s="213"/>
      <c r="B102" s="289">
        <f>+'Ark1'!C2377</f>
        <v>2023</v>
      </c>
      <c r="C102" s="232">
        <f>+'Ark1'!L2377</f>
        <v>4</v>
      </c>
      <c r="D102" s="232" t="s">
        <v>31</v>
      </c>
      <c r="E102" s="28">
        <f>+'Ark1'!H2377</f>
        <v>2</v>
      </c>
      <c r="F102" s="28">
        <f>+'Ark1'!J2377</f>
        <v>143</v>
      </c>
      <c r="G102" s="28" t="str">
        <f>VLOOKUP(F102,RNR!$A$1:$B$26,2)</f>
        <v>Nordfjord</v>
      </c>
      <c r="H102" s="28">
        <f>+IF(I102=0,"",'Ark1'!Q2377)</f>
        <v>5</v>
      </c>
      <c r="I102" s="336">
        <f>+'Ark1'!R2377</f>
        <v>26</v>
      </c>
      <c r="J102" s="29">
        <f>+IF(I102=0,"",'Ark1'!AF2377)</f>
        <v>5.5674518201284782</v>
      </c>
      <c r="L102" s="29">
        <f>+IF(I102=0,"",'Ark1'!AG2377)</f>
        <v>5.1250888874523239</v>
      </c>
      <c r="M102" s="213"/>
      <c r="N102" s="239">
        <f>+IF(J102=0,"",'Ark1'!AI2375)</f>
        <v>0</v>
      </c>
      <c r="O102" s="505"/>
      <c r="P102" s="263" t="str">
        <f>+IF(N102=0,"",'Ark1'!AJ2375)</f>
        <v/>
      </c>
      <c r="Q102" s="263" t="str">
        <f>+IF(N102=0,"",'Ark1'!AK2375)</f>
        <v/>
      </c>
      <c r="R102" s="213"/>
      <c r="S102" s="27">
        <f>+IF(I102=0,"",'Ark1'!T2377)</f>
        <v>4.3076923076923057</v>
      </c>
      <c r="T102" s="32">
        <f>+IF(I102=0,"",'Ark1'!U2377)</f>
        <v>15.246153846153851</v>
      </c>
      <c r="U102" s="34">
        <f>+IF(I102=0,"",'Ark1'!W2377)</f>
        <v>0</v>
      </c>
      <c r="V102" s="34">
        <f>+IF(I102=0,"",'Ark1'!X2377)</f>
        <v>65.384615384615401</v>
      </c>
      <c r="W102" s="34">
        <f>+IF(I102=0,"",'Ark1'!Y2377)</f>
        <v>7.6923076923076898</v>
      </c>
      <c r="X102" s="34">
        <f>+IF(I102=0,"",'Ark1'!Z2377)</f>
        <v>6.3081894738403133</v>
      </c>
      <c r="Y102" s="29">
        <f>+IF(I102=0,"",'Ark1'!Z2377)</f>
        <v>6.3081894738403133</v>
      </c>
      <c r="Z102" s="27">
        <f>+IF(I102=0,"",'Ark1'!AC2377)</f>
        <v>0</v>
      </c>
      <c r="AA102" s="34">
        <f>+IF(I102=0,"",'Ark1'!AE2377)</f>
        <v>0</v>
      </c>
      <c r="AB102" s="29">
        <f t="shared" si="15"/>
        <v>3.8115384615384627</v>
      </c>
      <c r="AC102" s="29">
        <f t="shared" si="16"/>
        <v>5.2</v>
      </c>
      <c r="AD102" s="213"/>
      <c r="AE102" s="216"/>
      <c r="AG102" s="29"/>
      <c r="AH102" s="27"/>
      <c r="AI102" s="217"/>
      <c r="AJ102" s="28"/>
      <c r="AK102" s="27"/>
      <c r="AL102" s="27"/>
      <c r="AM102" s="34"/>
      <c r="AN102" s="34"/>
      <c r="AO102" s="34"/>
    </row>
    <row r="103" spans="1:41" ht="15" customHeight="1">
      <c r="A103" s="213"/>
      <c r="B103" s="289">
        <f>+'Ark1'!C2378</f>
        <v>2023</v>
      </c>
      <c r="C103" s="232">
        <f>+'Ark1'!L2378</f>
        <v>4</v>
      </c>
      <c r="D103" s="232" t="s">
        <v>31</v>
      </c>
      <c r="E103" s="28">
        <f>+'Ark1'!H2378</f>
        <v>2</v>
      </c>
      <c r="F103" s="28">
        <f>+'Ark1'!J2378</f>
        <v>147</v>
      </c>
      <c r="G103" s="28" t="str">
        <f>VLOOKUP(F103,RNR!$A$1:$B$26,2)</f>
        <v>Midt-Norge</v>
      </c>
      <c r="H103" s="28">
        <f>+IF(I103=0,"",'Ark1'!Q2378)</f>
        <v>6</v>
      </c>
      <c r="I103" s="336">
        <f>+'Ark1'!R2378</f>
        <v>42</v>
      </c>
      <c r="J103" s="29">
        <f>+IF(I103=0,"",'Ark1'!AF2378)</f>
        <v>20.792079207920789</v>
      </c>
      <c r="L103" s="29">
        <f>+IF(I103=0,"",'Ark1'!AG2378)</f>
        <v>15.515328985314348</v>
      </c>
      <c r="M103" s="213"/>
      <c r="N103" s="239">
        <f>+IF(J103=0,"",'Ark1'!AI2376)</f>
        <v>0</v>
      </c>
      <c r="O103" s="505"/>
      <c r="P103" s="263" t="str">
        <f>+IF(N103=0,"",'Ark1'!AJ2376)</f>
        <v/>
      </c>
      <c r="Q103" s="263" t="str">
        <f>+IF(N103=0,"",'Ark1'!AK2376)</f>
        <v/>
      </c>
      <c r="R103" s="213"/>
      <c r="S103" s="27">
        <f>+IF(I103=0,"",'Ark1'!T2378)</f>
        <v>3.1428571428571423</v>
      </c>
      <c r="T103" s="32">
        <f>+IF(I103=0,"",'Ark1'!U2378)</f>
        <v>8.3261904761904741</v>
      </c>
      <c r="U103" s="34">
        <f>+IF(I103=0,"",'Ark1'!W2378)</f>
        <v>0</v>
      </c>
      <c r="V103" s="34">
        <f>+IF(I103=0,"",'Ark1'!X2378)</f>
        <v>9.5238095238095273</v>
      </c>
      <c r="W103" s="34">
        <f>+IF(I103=0,"",'Ark1'!Y2378)</f>
        <v>0</v>
      </c>
      <c r="X103" s="34">
        <f>+IF(I103=0,"",'Ark1'!Z2378)</f>
        <v>4.4285362261785748</v>
      </c>
      <c r="Y103" s="29">
        <f>+IF(I103=0,"",'Ark1'!Z2378)</f>
        <v>4.4285362261785748</v>
      </c>
      <c r="Z103" s="27">
        <f>+IF(I103=0,"",'Ark1'!AC2378)</f>
        <v>0</v>
      </c>
      <c r="AA103" s="34">
        <f>+IF(I103=0,"",'Ark1'!AE2378)</f>
        <v>0</v>
      </c>
      <c r="AB103" s="29">
        <f t="shared" si="15"/>
        <v>2.0815476190476185</v>
      </c>
      <c r="AC103" s="29">
        <f t="shared" si="16"/>
        <v>7</v>
      </c>
      <c r="AD103" s="213"/>
      <c r="AE103" s="216"/>
      <c r="AG103" s="29"/>
      <c r="AH103" s="27"/>
      <c r="AI103" s="217"/>
      <c r="AJ103" s="28"/>
      <c r="AK103" s="27"/>
      <c r="AL103" s="27"/>
      <c r="AM103" s="34"/>
      <c r="AN103" s="34"/>
      <c r="AO103" s="34"/>
    </row>
    <row r="104" spans="1:41" ht="15" customHeight="1">
      <c r="A104" s="213"/>
      <c r="B104" s="289">
        <f>+'Ark1'!C2379</f>
        <v>2023</v>
      </c>
      <c r="C104" s="232">
        <f>+'Ark1'!L2379</f>
        <v>4</v>
      </c>
      <c r="D104" s="232" t="s">
        <v>31</v>
      </c>
      <c r="E104" s="28">
        <f>+'Ark1'!H2379</f>
        <v>1</v>
      </c>
      <c r="F104" s="28">
        <f>+'Ark1'!J2379</f>
        <v>155</v>
      </c>
      <c r="G104" s="28" t="str">
        <f>VLOOKUP(F104,RNR!$A$1:$B$26,2)</f>
        <v>Målselv</v>
      </c>
      <c r="H104" s="28">
        <f>+IF(I104=0,"",'Ark1'!Q2379)</f>
        <v>46</v>
      </c>
      <c r="I104" s="336">
        <f>+'Ark1'!R2379</f>
        <v>284</v>
      </c>
      <c r="J104" s="29">
        <f>+IF(I104=0,"",'Ark1'!AF2379)</f>
        <v>10.31601888848529</v>
      </c>
      <c r="L104" s="29">
        <f>+IF(I104=0,"",'Ark1'!AG2379)</f>
        <v>9.9486056333112316</v>
      </c>
      <c r="M104" s="213"/>
      <c r="N104" s="239">
        <f>+IF(J104=0,"",'Ark1'!AI2377)</f>
        <v>0</v>
      </c>
      <c r="O104" s="505"/>
      <c r="P104" s="263" t="str">
        <f>+IF(N104=0,"",'Ark1'!AJ2377)</f>
        <v/>
      </c>
      <c r="Q104" s="263" t="str">
        <f>+IF(N104=0,"",'Ark1'!AK2377)</f>
        <v/>
      </c>
      <c r="R104" s="213"/>
      <c r="S104" s="27">
        <f>+IF(I104=0,"",'Ark1'!T2379)</f>
        <v>4.0915492957746471</v>
      </c>
      <c r="T104" s="32">
        <f>+IF(I104=0,"",'Ark1'!U2379)</f>
        <v>16.058450704225365</v>
      </c>
      <c r="U104" s="34">
        <f>+IF(I104=0,"",'Ark1'!W2379)</f>
        <v>0</v>
      </c>
      <c r="V104" s="34">
        <f>+IF(I104=0,"",'Ark1'!X2379)</f>
        <v>59.154929577464806</v>
      </c>
      <c r="W104" s="34">
        <f>+IF(I104=0,"",'Ark1'!Y2379)</f>
        <v>9.8591549295774623</v>
      </c>
      <c r="X104" s="34">
        <f>+IF(I104=0,"",'Ark1'!Z2379)</f>
        <v>6.1562488917021492</v>
      </c>
      <c r="Y104" s="29">
        <f>+IF(I104=0,"",'Ark1'!Z2379)</f>
        <v>6.1562488917021492</v>
      </c>
      <c r="Z104" s="27">
        <f>+IF(I104=0,"",'Ark1'!AC2379)</f>
        <v>0</v>
      </c>
      <c r="AA104" s="34">
        <f>+IF(I104=0,"",'Ark1'!AE2379)</f>
        <v>0</v>
      </c>
      <c r="AB104" s="29">
        <f t="shared" si="15"/>
        <v>4.0146126760563412</v>
      </c>
      <c r="AC104" s="29">
        <f t="shared" si="16"/>
        <v>6.1739130434782608</v>
      </c>
      <c r="AD104" s="213"/>
      <c r="AE104" s="216"/>
      <c r="AG104" s="29"/>
      <c r="AH104" s="27"/>
      <c r="AI104" s="217"/>
      <c r="AJ104" s="28"/>
      <c r="AK104" s="27"/>
      <c r="AL104" s="27"/>
      <c r="AM104" s="34"/>
      <c r="AN104" s="34"/>
      <c r="AO104" s="34"/>
    </row>
    <row r="105" spans="1:41" ht="15" customHeight="1">
      <c r="A105" s="213"/>
      <c r="B105" s="289">
        <f>+'Ark1'!C2380</f>
        <v>2023</v>
      </c>
      <c r="C105" s="232">
        <f>+'Ark1'!L2380</f>
        <v>4</v>
      </c>
      <c r="D105" s="232" t="s">
        <v>31</v>
      </c>
      <c r="E105" s="28">
        <f>+'Ark1'!H2380</f>
        <v>2</v>
      </c>
      <c r="F105" s="28">
        <f>+'Ark1'!J2380</f>
        <v>160</v>
      </c>
      <c r="G105" s="28" t="str">
        <f>VLOOKUP(F105,RNR!$A$1:$B$26,2)</f>
        <v>Oslo</v>
      </c>
      <c r="H105" s="28">
        <f>+IF(I105=0,"",'Ark1'!Q2380)</f>
        <v>15</v>
      </c>
      <c r="I105" s="336">
        <f>+'Ark1'!R2380</f>
        <v>52</v>
      </c>
      <c r="J105" s="29">
        <f>+IF(I105=0,"",'Ark1'!AF2380)</f>
        <v>10.15625</v>
      </c>
      <c r="L105" s="29">
        <f>+IF(I105=0,"",'Ark1'!AG2380)</f>
        <v>7.2782676698217523</v>
      </c>
      <c r="M105" s="213"/>
      <c r="N105" s="239">
        <f>+IF(J105=0,"",'Ark1'!AI2378)</f>
        <v>0</v>
      </c>
      <c r="O105" s="505"/>
      <c r="P105" s="263" t="str">
        <f>+IF(N105=0,"",'Ark1'!AJ2378)</f>
        <v/>
      </c>
      <c r="Q105" s="263" t="str">
        <f>+IF(N105=0,"",'Ark1'!AK2378)</f>
        <v/>
      </c>
      <c r="R105" s="213"/>
      <c r="S105" s="27">
        <f>+IF(I105=0,"",'Ark1'!T2380)</f>
        <v>3.692307692307693</v>
      </c>
      <c r="T105" s="32">
        <f>+IF(I105=0,"",'Ark1'!U2380)</f>
        <v>10.380769230769232</v>
      </c>
      <c r="U105" s="34">
        <f>+IF(I105=0,"",'Ark1'!W2380)</f>
        <v>0</v>
      </c>
      <c r="V105" s="34">
        <f>+IF(I105=0,"",'Ark1'!X2380)</f>
        <v>11.53846153846154</v>
      </c>
      <c r="W105" s="34">
        <f>+IF(I105=0,"",'Ark1'!Y2380)</f>
        <v>0</v>
      </c>
      <c r="X105" s="34">
        <f>+IF(I105=0,"",'Ark1'!Z2380)</f>
        <v>3.9224226452900273</v>
      </c>
      <c r="Y105" s="29">
        <f>+IF(I105=0,"",'Ark1'!Z2380)</f>
        <v>3.9224226452900273</v>
      </c>
      <c r="Z105" s="27">
        <f>+IF(I105=0,"",'Ark1'!AC2380)</f>
        <v>0</v>
      </c>
      <c r="AA105" s="34">
        <f>+IF(I105=0,"",'Ark1'!AE2380)</f>
        <v>0</v>
      </c>
      <c r="AB105" s="29">
        <f t="shared" si="15"/>
        <v>2.595192307692308</v>
      </c>
      <c r="AC105" s="29">
        <f t="shared" si="16"/>
        <v>3.4666666666666668</v>
      </c>
      <c r="AD105" s="213"/>
      <c r="AE105" s="216"/>
      <c r="AG105" s="29"/>
      <c r="AH105" s="27"/>
      <c r="AI105" s="217"/>
      <c r="AJ105" s="28"/>
      <c r="AK105" s="27"/>
      <c r="AL105" s="27"/>
      <c r="AM105" s="34"/>
      <c r="AN105" s="34"/>
      <c r="AO105" s="34"/>
    </row>
    <row r="106" spans="1:41" ht="15" customHeight="1">
      <c r="A106" s="213"/>
      <c r="B106" s="289">
        <f>+'Ark1'!C2381</f>
        <v>2023</v>
      </c>
      <c r="C106" s="232">
        <f>+'Ark1'!L2381</f>
        <v>4</v>
      </c>
      <c r="D106" s="232" t="s">
        <v>31</v>
      </c>
      <c r="E106" s="28">
        <f>+'Ark1'!H2381</f>
        <v>1</v>
      </c>
      <c r="F106" s="28">
        <f>+'Ark1'!J2381</f>
        <v>171</v>
      </c>
      <c r="G106" s="28" t="str">
        <f>VLOOKUP(F106,RNR!$A$1:$B$26,2)</f>
        <v>Prima</v>
      </c>
      <c r="H106" s="28">
        <f>+IF(I106=0,"",'Ark1'!Q2381)</f>
        <v>1</v>
      </c>
      <c r="I106" s="336">
        <f>+'Ark1'!R2381</f>
        <v>1</v>
      </c>
      <c r="J106" s="29">
        <f>+IF(I106=0,"",'Ark1'!AF2381)</f>
        <v>33.333333333333343</v>
      </c>
      <c r="L106" s="29">
        <f>+IF(I106=0,"",'Ark1'!AG2381)</f>
        <v>30.022075055187639</v>
      </c>
      <c r="M106" s="213"/>
      <c r="N106" s="239">
        <f>+IF(J106=0,"",'Ark1'!AI2379)</f>
        <v>0</v>
      </c>
      <c r="O106" s="505"/>
      <c r="P106" s="263" t="str">
        <f>+IF(N106=0,"",'Ark1'!AJ2379)</f>
        <v/>
      </c>
      <c r="Q106" s="263" t="str">
        <f>+IF(N106=0,"",'Ark1'!AK2379)</f>
        <v/>
      </c>
      <c r="R106" s="213"/>
      <c r="S106" s="27">
        <f>+IF(I106=0,"",'Ark1'!T2381)</f>
        <v>3</v>
      </c>
      <c r="T106" s="32">
        <f>+IF(I106=0,"",'Ark1'!U2381)</f>
        <v>13.6</v>
      </c>
      <c r="U106" s="34">
        <f>+IF(I106=0,"",'Ark1'!W2381)</f>
        <v>0</v>
      </c>
      <c r="V106" s="34">
        <f>+IF(I106=0,"",'Ark1'!X2381)</f>
        <v>0</v>
      </c>
      <c r="W106" s="34">
        <f>+IF(I106=0,"",'Ark1'!Y2381)</f>
        <v>0</v>
      </c>
      <c r="X106" s="34">
        <f>+IF(I106=0,"",'Ark1'!Z2381)</f>
        <v>0</v>
      </c>
      <c r="Y106" s="29">
        <f>+IF(I106=0,"",'Ark1'!Z2381)</f>
        <v>0</v>
      </c>
      <c r="Z106" s="27">
        <f>+IF(I106=0,"",'Ark1'!AC2381)</f>
        <v>0</v>
      </c>
      <c r="AA106" s="34">
        <f>+IF(I106=0,"",'Ark1'!AE2381)</f>
        <v>0</v>
      </c>
      <c r="AB106" s="29">
        <f t="shared" si="15"/>
        <v>3.4</v>
      </c>
      <c r="AC106" s="29">
        <f t="shared" si="16"/>
        <v>1</v>
      </c>
      <c r="AD106" s="213"/>
      <c r="AE106" s="216"/>
      <c r="AG106" s="29"/>
      <c r="AH106" s="27"/>
      <c r="AI106" s="217"/>
      <c r="AJ106" s="28"/>
      <c r="AK106" s="27"/>
      <c r="AL106" s="27"/>
      <c r="AM106" s="34"/>
      <c r="AN106" s="34"/>
      <c r="AO106" s="34"/>
    </row>
    <row r="107" spans="1:41" ht="15" customHeight="1">
      <c r="A107" s="213"/>
      <c r="B107" s="289">
        <f>+'Ark1'!C2382</f>
        <v>2023</v>
      </c>
      <c r="C107" s="232">
        <f>+'Ark1'!L2382</f>
        <v>4</v>
      </c>
      <c r="D107" s="232" t="s">
        <v>31</v>
      </c>
      <c r="E107" s="28">
        <f>+'Ark1'!H2382</f>
        <v>2</v>
      </c>
      <c r="F107" s="28">
        <f>+'Ark1'!J2382</f>
        <v>175</v>
      </c>
      <c r="G107" s="28" t="str">
        <f>VLOOKUP(F107,RNR!$A$1:$B$26,2)</f>
        <v>Ole Ringdal</v>
      </c>
      <c r="H107" s="28">
        <f>+IF(I107=0,"",'Ark1'!Q2382)</f>
        <v>19</v>
      </c>
      <c r="I107" s="336">
        <f>+'Ark1'!R2382</f>
        <v>389</v>
      </c>
      <c r="J107" s="29">
        <f>+IF(I107=0,"",'Ark1'!AF2382)</f>
        <v>20.516877637130797</v>
      </c>
      <c r="L107" s="29">
        <f>+IF(I107=0,"",'Ark1'!AG2382)</f>
        <v>16.537445884400164</v>
      </c>
      <c r="M107" s="213"/>
      <c r="N107" s="239">
        <f>+IF(J107=0,"",'Ark1'!AI2380)</f>
        <v>52</v>
      </c>
      <c r="O107" s="505"/>
      <c r="P107" s="263">
        <f>+IF(N107=0,"",'Ark1'!AJ2380)</f>
        <v>93.459615384615446</v>
      </c>
      <c r="Q107" s="263">
        <f>+IF(N107=0,"",'Ark1'!AK2380)</f>
        <v>12.373922245884604</v>
      </c>
      <c r="R107" s="213"/>
      <c r="S107" s="27">
        <f>+IF(I107=0,"",'Ark1'!T2382)</f>
        <v>4.3007712082262222</v>
      </c>
      <c r="T107" s="32">
        <f>+IF(I107=0,"",'Ark1'!U2382)</f>
        <v>9.0637532133676082</v>
      </c>
      <c r="U107" s="34">
        <f>+IF(I107=0,"",'Ark1'!W2382)</f>
        <v>0.25706940874035983</v>
      </c>
      <c r="V107" s="34">
        <f>+IF(I107=0,"",'Ark1'!X2382)</f>
        <v>18.766066838046275</v>
      </c>
      <c r="W107" s="34">
        <f>+IF(I107=0,"",'Ark1'!Y2382)</f>
        <v>3.5989717223650382</v>
      </c>
      <c r="X107" s="34">
        <f>+IF(I107=0,"",'Ark1'!Z2382)</f>
        <v>6.9708646180114524</v>
      </c>
      <c r="Y107" s="29">
        <f>+IF(I107=0,"",'Ark1'!Z2382)</f>
        <v>6.9708646180114524</v>
      </c>
      <c r="Z107" s="27">
        <f>+IF(I107=0,"",'Ark1'!AC2382)</f>
        <v>0</v>
      </c>
      <c r="AA107" s="34">
        <f>+IF(I107=0,"",'Ark1'!AE2382)</f>
        <v>0</v>
      </c>
      <c r="AB107" s="29">
        <f t="shared" si="15"/>
        <v>2.265938303341902</v>
      </c>
      <c r="AC107" s="29">
        <f t="shared" si="16"/>
        <v>20.473684210526315</v>
      </c>
      <c r="AD107" s="213"/>
      <c r="AE107" s="216"/>
      <c r="AG107" s="29"/>
      <c r="AH107" s="27"/>
      <c r="AI107" s="217"/>
      <c r="AJ107" s="28"/>
      <c r="AK107" s="27"/>
      <c r="AL107" s="27"/>
      <c r="AM107" s="34"/>
      <c r="AN107" s="34"/>
      <c r="AO107" s="34"/>
    </row>
    <row r="108" spans="1:41" ht="15" customHeight="1">
      <c r="A108" s="213"/>
      <c r="B108" s="289">
        <f>+'Ark1'!C2383</f>
        <v>2023</v>
      </c>
      <c r="C108" s="232">
        <f>+'Ark1'!L2383</f>
        <v>4</v>
      </c>
      <c r="D108" s="232" t="s">
        <v>31</v>
      </c>
      <c r="E108" s="28">
        <f>+'Ark1'!H2383</f>
        <v>2</v>
      </c>
      <c r="F108" s="28">
        <f>+'Ark1'!J2383</f>
        <v>177</v>
      </c>
      <c r="G108" s="28" t="str">
        <f>VLOOKUP(F108,RNR!$A$1:$B$26,2)</f>
        <v>Slakthuset</v>
      </c>
      <c r="H108" s="28">
        <f>+IF(I108=0,"",'Ark1'!Q2383)</f>
        <v>24</v>
      </c>
      <c r="I108" s="336">
        <f>+'Ark1'!R2383</f>
        <v>103</v>
      </c>
      <c r="J108" s="29">
        <f>+IF(I108=0,"",'Ark1'!AF2383)</f>
        <v>10.751565762004176</v>
      </c>
      <c r="L108" s="29">
        <f>+IF(I108=0,"",'Ark1'!AG2383)</f>
        <v>8.4862126272649476</v>
      </c>
      <c r="M108" s="213"/>
      <c r="N108" s="239">
        <f>+IF(J108=0,"",'Ark1'!AI2381)</f>
        <v>0</v>
      </c>
      <c r="O108" s="505"/>
      <c r="P108" s="263" t="str">
        <f>+IF(N108=0,"",'Ark1'!AJ2381)</f>
        <v/>
      </c>
      <c r="Q108" s="263" t="str">
        <f>+IF(N108=0,"",'Ark1'!AK2381)</f>
        <v/>
      </c>
      <c r="R108" s="213"/>
      <c r="S108" s="27">
        <f>+IF(I108=0,"",'Ark1'!T2383)</f>
        <v>3.3300970873786402</v>
      </c>
      <c r="T108" s="32">
        <f>+IF(I108=0,"",'Ark1'!U2383)</f>
        <v>10.212621359223299</v>
      </c>
      <c r="U108" s="34">
        <f>+IF(I108=0,"",'Ark1'!W2383)</f>
        <v>0</v>
      </c>
      <c r="V108" s="34">
        <f>+IF(I108=0,"",'Ark1'!X2383)</f>
        <v>13.592233009708737</v>
      </c>
      <c r="W108" s="34">
        <f>+IF(I108=0,"",'Ark1'!Y2383)</f>
        <v>0.97087378640776723</v>
      </c>
      <c r="X108" s="34">
        <f>+IF(I108=0,"",'Ark1'!Z2383)</f>
        <v>4.5487367202153006</v>
      </c>
      <c r="Y108" s="29">
        <f>+IF(I108=0,"",'Ark1'!Z2383)</f>
        <v>4.5487367202153006</v>
      </c>
      <c r="Z108" s="27">
        <f>+IF(I108=0,"",'Ark1'!AC2383)</f>
        <v>0</v>
      </c>
      <c r="AA108" s="34">
        <f>+IF(I108=0,"",'Ark1'!AE2383)</f>
        <v>0</v>
      </c>
      <c r="AB108" s="29">
        <f t="shared" si="15"/>
        <v>2.5531553398058247</v>
      </c>
      <c r="AC108" s="29">
        <f t="shared" si="16"/>
        <v>4.291666666666667</v>
      </c>
      <c r="AD108" s="213"/>
      <c r="AE108" s="216"/>
      <c r="AG108" s="29"/>
      <c r="AH108" s="27"/>
      <c r="AI108" s="217"/>
      <c r="AJ108" s="28"/>
      <c r="AK108" s="27"/>
      <c r="AL108" s="27"/>
      <c r="AM108" s="34"/>
      <c r="AN108" s="34"/>
      <c r="AO108" s="34"/>
    </row>
    <row r="109" spans="1:41" ht="15" customHeight="1">
      <c r="A109" s="213"/>
      <c r="B109" s="289">
        <f>+'Ark1'!C2384</f>
        <v>2023</v>
      </c>
      <c r="C109" s="232">
        <f>+'Ark1'!L2384</f>
        <v>4</v>
      </c>
      <c r="D109" s="232" t="s">
        <v>31</v>
      </c>
      <c r="E109" s="28">
        <f>+'Ark1'!H2384</f>
        <v>2</v>
      </c>
      <c r="F109" s="28">
        <f>+'Ark1'!J2384</f>
        <v>178</v>
      </c>
      <c r="G109" s="28" t="str">
        <f>VLOOKUP(F109,RNR!$A$1:$B$26,2)</f>
        <v>Røros</v>
      </c>
      <c r="H109" s="28">
        <f>+IF(I109=0,"",'Ark1'!Q2384)</f>
        <v>14</v>
      </c>
      <c r="I109" s="336">
        <f>+'Ark1'!R2384</f>
        <v>110</v>
      </c>
      <c r="J109" s="29">
        <f>+IF(I109=0,"",'Ark1'!AF2384)</f>
        <v>18.549747048903878</v>
      </c>
      <c r="L109" s="29">
        <f>+IF(I109=0,"",'Ark1'!AG2384)</f>
        <v>14.605644721352895</v>
      </c>
      <c r="M109" s="213"/>
      <c r="N109" s="239">
        <f>+IF(J109=0,"",'Ark1'!AI2382)</f>
        <v>0</v>
      </c>
      <c r="O109" s="505"/>
      <c r="P109" s="263" t="str">
        <f>+IF(N109=0,"",'Ark1'!AJ2382)</f>
        <v/>
      </c>
      <c r="Q109" s="263" t="str">
        <f>+IF(N109=0,"",'Ark1'!AK2382)</f>
        <v/>
      </c>
      <c r="R109" s="213"/>
      <c r="S109" s="27">
        <f>+IF(I109=0,"",'Ark1'!T2384)</f>
        <v>3.7181818181818178</v>
      </c>
      <c r="T109" s="32">
        <f>+IF(I109=0,"",'Ark1'!U2384)</f>
        <v>9.2490909090909081</v>
      </c>
      <c r="U109" s="34">
        <f>+IF(I109=0,"",'Ark1'!W2384)</f>
        <v>0</v>
      </c>
      <c r="V109" s="34">
        <f>+IF(I109=0,"",'Ark1'!X2384)</f>
        <v>7.2727272727272716</v>
      </c>
      <c r="W109" s="34">
        <f>+IF(I109=0,"",'Ark1'!Y2384)</f>
        <v>0</v>
      </c>
      <c r="X109" s="34">
        <f>+IF(I109=0,"",'Ark1'!Z2384)</f>
        <v>4.0916710401529626</v>
      </c>
      <c r="Y109" s="29">
        <f>+IF(I109=0,"",'Ark1'!Z2384)</f>
        <v>4.0916710401529626</v>
      </c>
      <c r="Z109" s="27">
        <f>+IF(I109=0,"",'Ark1'!AC2384)</f>
        <v>0</v>
      </c>
      <c r="AA109" s="34">
        <f>+IF(I109=0,"",'Ark1'!AE2384)</f>
        <v>0</v>
      </c>
      <c r="AB109" s="29">
        <f t="shared" si="15"/>
        <v>2.312272727272727</v>
      </c>
      <c r="AC109" s="29">
        <f t="shared" si="16"/>
        <v>7.8571428571428568</v>
      </c>
      <c r="AD109" s="213"/>
      <c r="AE109" s="216"/>
      <c r="AG109" s="29"/>
      <c r="AH109" s="27"/>
      <c r="AI109" s="217"/>
      <c r="AJ109" s="28"/>
      <c r="AK109" s="27"/>
      <c r="AL109" s="27"/>
      <c r="AM109" s="34"/>
      <c r="AN109" s="34"/>
      <c r="AO109" s="34"/>
    </row>
    <row r="110" spans="1:41" ht="15" customHeight="1">
      <c r="A110" s="213"/>
      <c r="B110" s="289">
        <f>+'Ark1'!C2385</f>
        <v>2023</v>
      </c>
      <c r="C110" s="232">
        <f>+'Ark1'!L2385</f>
        <v>4</v>
      </c>
      <c r="D110" s="232" t="s">
        <v>31</v>
      </c>
      <c r="E110" s="28">
        <f>+'Ark1'!H2385</f>
        <v>2</v>
      </c>
      <c r="F110" s="28">
        <f>+'Ark1'!J2385</f>
        <v>181</v>
      </c>
      <c r="G110" s="28" t="str">
        <f>VLOOKUP(F110,RNR!$A$1:$B$26,2)</f>
        <v>Horns</v>
      </c>
      <c r="H110" s="28">
        <f>+IF(I110=0,"",'Ark1'!Q2385)</f>
        <v>13</v>
      </c>
      <c r="I110" s="336">
        <f>+'Ark1'!R2385</f>
        <v>63</v>
      </c>
      <c r="J110" s="29">
        <f>+IF(I110=0,"",'Ark1'!AF2385)</f>
        <v>7.7300613496932513</v>
      </c>
      <c r="L110" s="29">
        <f>+IF(I110=0,"",'Ark1'!AG2385)</f>
        <v>7.2161395509132813</v>
      </c>
      <c r="M110" s="213"/>
      <c r="N110" s="239">
        <f>+IF(J110=0,"",'Ark1'!AI2383)</f>
        <v>0</v>
      </c>
      <c r="O110" s="505"/>
      <c r="P110" s="263" t="str">
        <f>+IF(N110=0,"",'Ark1'!AJ2383)</f>
        <v/>
      </c>
      <c r="Q110" s="263" t="str">
        <f>+IF(N110=0,"",'Ark1'!AK2383)</f>
        <v/>
      </c>
      <c r="R110" s="213"/>
      <c r="S110" s="27">
        <f>+IF(I110=0,"",'Ark1'!T2385)</f>
        <v>3.7142857142857153</v>
      </c>
      <c r="T110" s="32">
        <f>+IF(I110=0,"",'Ark1'!U2385)</f>
        <v>12.961904761904764</v>
      </c>
      <c r="U110" s="34">
        <f>+IF(I110=0,"",'Ark1'!W2385)</f>
        <v>0</v>
      </c>
      <c r="V110" s="34">
        <f>+IF(I110=0,"",'Ark1'!X2385)</f>
        <v>31.746031746031758</v>
      </c>
      <c r="W110" s="34">
        <f>+IF(I110=0,"",'Ark1'!Y2385)</f>
        <v>0</v>
      </c>
      <c r="X110" s="34">
        <f>+IF(I110=0,"",'Ark1'!Z2385)</f>
        <v>5.4148364254831556</v>
      </c>
      <c r="Y110" s="29">
        <f>+IF(I110=0,"",'Ark1'!Z2385)</f>
        <v>5.4148364254831556</v>
      </c>
      <c r="Z110" s="27">
        <f>+IF(I110=0,"",'Ark1'!AC2385)</f>
        <v>0</v>
      </c>
      <c r="AA110" s="34">
        <f>+IF(I110=0,"",'Ark1'!AE2385)</f>
        <v>0</v>
      </c>
      <c r="AB110" s="29">
        <f t="shared" si="15"/>
        <v>3.240476190476191</v>
      </c>
      <c r="AC110" s="29">
        <f t="shared" si="16"/>
        <v>4.8461538461538458</v>
      </c>
      <c r="AD110" s="213"/>
      <c r="AE110" s="216"/>
      <c r="AG110" s="29"/>
      <c r="AH110" s="27"/>
      <c r="AI110" s="217"/>
      <c r="AJ110" s="28"/>
      <c r="AK110" s="27"/>
      <c r="AL110" s="27"/>
      <c r="AM110" s="34"/>
      <c r="AN110" s="34"/>
      <c r="AO110" s="34"/>
    </row>
    <row r="111" spans="1:41" ht="15" customHeight="1">
      <c r="A111" s="213"/>
      <c r="B111" s="289">
        <f>+'Ark1'!C2386</f>
        <v>2023</v>
      </c>
      <c r="C111" s="232">
        <f>+'Ark1'!L2386</f>
        <v>4</v>
      </c>
      <c r="D111" s="232" t="s">
        <v>31</v>
      </c>
      <c r="E111" s="28">
        <f>+'Ark1'!H2386</f>
        <v>1</v>
      </c>
      <c r="F111" s="28">
        <f>+'Ark1'!J2386</f>
        <v>262</v>
      </c>
      <c r="G111" s="28" t="str">
        <f>VLOOKUP(F111,RNR!$A$1:$B$26,2)</f>
        <v>Strilalam</v>
      </c>
      <c r="H111" s="28" t="str">
        <f>+IF(I111=0,"",'Ark1'!Q2386)</f>
        <v/>
      </c>
      <c r="I111" s="336">
        <f>+'Ark1'!R2386</f>
        <v>0</v>
      </c>
      <c r="J111" s="29" t="str">
        <f>+IF(I111=0,"",'Ark1'!AF2386)</f>
        <v/>
      </c>
      <c r="L111" s="29" t="str">
        <f>+IF(I111=0,"",'Ark1'!AG2386)</f>
        <v/>
      </c>
      <c r="M111" s="213"/>
      <c r="N111" s="239">
        <f>+IF(J111=0,"",'Ark1'!AI2384)</f>
        <v>0</v>
      </c>
      <c r="O111" s="505"/>
      <c r="P111" s="263" t="str">
        <f>+IF(N111=0,"",'Ark1'!AJ2384)</f>
        <v/>
      </c>
      <c r="Q111" s="263" t="str">
        <f>+IF(N111=0,"",'Ark1'!AK2384)</f>
        <v/>
      </c>
      <c r="R111" s="213"/>
      <c r="S111" s="27" t="str">
        <f>+IF(I111=0,"",'Ark1'!T2386)</f>
        <v/>
      </c>
      <c r="T111" s="32" t="str">
        <f>+IF(I111=0,"",'Ark1'!U2386)</f>
        <v/>
      </c>
      <c r="U111" s="34" t="str">
        <f>+IF(I111=0,"",'Ark1'!W2386)</f>
        <v/>
      </c>
      <c r="V111" s="34" t="str">
        <f>+IF(I111=0,"",'Ark1'!X2386)</f>
        <v/>
      </c>
      <c r="W111" s="34" t="str">
        <f>+IF(I111=0,"",'Ark1'!Y2386)</f>
        <v/>
      </c>
      <c r="X111" s="34" t="str">
        <f>+IF(I111=0,"",'Ark1'!Z2386)</f>
        <v/>
      </c>
      <c r="Y111" s="29" t="str">
        <f>+IF(I111=0,"",'Ark1'!Z2386)</f>
        <v/>
      </c>
      <c r="Z111" s="27" t="str">
        <f>+IF(I111=0,"",'Ark1'!AC2386)</f>
        <v/>
      </c>
      <c r="AA111" s="34" t="str">
        <f>+IF(I111=0,"",'Ark1'!AE2386)</f>
        <v/>
      </c>
      <c r="AB111" s="29" t="str">
        <f t="shared" si="15"/>
        <v/>
      </c>
      <c r="AC111" s="29" t="str">
        <f t="shared" si="16"/>
        <v/>
      </c>
      <c r="AD111" s="213"/>
      <c r="AE111" s="216"/>
      <c r="AG111" s="29"/>
      <c r="AH111" s="27"/>
      <c r="AI111" s="217"/>
      <c r="AJ111" s="28"/>
      <c r="AK111" s="27"/>
      <c r="AL111" s="27"/>
      <c r="AM111" s="34"/>
      <c r="AN111" s="34"/>
      <c r="AO111" s="34"/>
    </row>
    <row r="112" spans="1:41" ht="15" customHeight="1">
      <c r="A112" s="213"/>
      <c r="B112" s="289">
        <f>+'Ark1'!C2387</f>
        <v>2023</v>
      </c>
      <c r="C112" s="232">
        <f>+'Ark1'!L2387</f>
        <v>4</v>
      </c>
      <c r="D112" s="232" t="s">
        <v>31</v>
      </c>
      <c r="E112" s="28">
        <f>+'Ark1'!H2387</f>
        <v>1</v>
      </c>
      <c r="F112" s="28">
        <f>+'Ark1'!J2387</f>
        <v>309</v>
      </c>
      <c r="G112" s="28" t="str">
        <f>VLOOKUP(F112,RNR!$A$1:$B$26,2)</f>
        <v>Malvik</v>
      </c>
      <c r="H112" s="28">
        <f>+IF(I112=0,"",'Ark1'!Q2387)</f>
        <v>26</v>
      </c>
      <c r="I112" s="336">
        <f>+'Ark1'!R2387</f>
        <v>68</v>
      </c>
      <c r="J112" s="29">
        <f>+IF(I112=0,"",'Ark1'!AF2387)</f>
        <v>5.7529610829103213</v>
      </c>
      <c r="L112" s="29">
        <f>+IF(I112=0,"",'Ark1'!AG2387)</f>
        <v>4.8240260026767459</v>
      </c>
      <c r="M112" s="213"/>
      <c r="N112" s="239">
        <f>+IF(J112=0,"",'Ark1'!AI2385)</f>
        <v>0</v>
      </c>
      <c r="O112" s="505"/>
      <c r="P112" s="263" t="str">
        <f>+IF(N112=0,"",'Ark1'!AJ2385)</f>
        <v/>
      </c>
      <c r="Q112" s="263" t="str">
        <f>+IF(N112=0,"",'Ark1'!AK2385)</f>
        <v/>
      </c>
      <c r="R112" s="213"/>
      <c r="S112" s="27">
        <f>+IF(I112=0,"",'Ark1'!T2387)</f>
        <v>3.5882352941176472</v>
      </c>
      <c r="T112" s="32">
        <f>+IF(I112=0,"",'Ark1'!U2387)</f>
        <v>9.6470588235294095</v>
      </c>
      <c r="U112" s="34">
        <f>+IF(I112=0,"",'Ark1'!W2387)</f>
        <v>0</v>
      </c>
      <c r="V112" s="34">
        <f>+IF(I112=0,"",'Ark1'!X2387)</f>
        <v>13.23529411764706</v>
      </c>
      <c r="W112" s="34">
        <f>+IF(I112=0,"",'Ark1'!Y2387)</f>
        <v>1.4705882352941178</v>
      </c>
      <c r="X112" s="34">
        <f>+IF(I112=0,"",'Ark1'!Z2387)</f>
        <v>5.3530219774121512</v>
      </c>
      <c r="Y112" s="29">
        <f>+IF(I112=0,"",'Ark1'!Z2387)</f>
        <v>5.3530219774121512</v>
      </c>
      <c r="Z112" s="27">
        <f>+IF(I112=0,"",'Ark1'!AC2387)</f>
        <v>0</v>
      </c>
      <c r="AA112" s="34">
        <f>+IF(I112=0,"",'Ark1'!AE2387)</f>
        <v>0</v>
      </c>
      <c r="AB112" s="29">
        <f t="shared" si="15"/>
        <v>2.4117647058823524</v>
      </c>
      <c r="AC112" s="29">
        <f t="shared" si="16"/>
        <v>2.6153846153846154</v>
      </c>
      <c r="AD112" s="213"/>
      <c r="AE112" s="216"/>
      <c r="AG112" s="29"/>
      <c r="AH112" s="27"/>
      <c r="AI112" s="217"/>
      <c r="AJ112" s="28"/>
      <c r="AK112" s="27"/>
      <c r="AL112" s="27"/>
      <c r="AM112" s="34"/>
      <c r="AN112" s="34"/>
      <c r="AO112" s="34"/>
    </row>
    <row r="113" spans="1:58" ht="15" customHeight="1">
      <c r="A113" s="213"/>
      <c r="B113" s="289">
        <f>+'Ark1'!C2388</f>
        <v>2023</v>
      </c>
      <c r="C113" s="232">
        <f>+'Ark1'!L2388</f>
        <v>4</v>
      </c>
      <c r="D113" s="232" t="s">
        <v>31</v>
      </c>
      <c r="E113" s="28">
        <f>+'Ark1'!H2388</f>
        <v>2</v>
      </c>
      <c r="F113" s="28">
        <f>+'Ark1'!J2388</f>
        <v>470</v>
      </c>
      <c r="G113" s="28" t="str">
        <f>VLOOKUP(F113,RNR!$A$1:$B$26,2)</f>
        <v>Jens Eide</v>
      </c>
      <c r="H113" s="28">
        <f>+IF(I113=0,"",'Ark1'!Q2388)</f>
        <v>9</v>
      </c>
      <c r="I113" s="336">
        <f>+'Ark1'!R2388</f>
        <v>34</v>
      </c>
      <c r="J113" s="29">
        <f>+IF(I113=0,"",'Ark1'!AF2388)</f>
        <v>3.3530571992110452</v>
      </c>
      <c r="L113" s="29">
        <f>+IF(I113=0,"",'Ark1'!AG2388)</f>
        <v>2.954408324423885</v>
      </c>
      <c r="M113" s="213"/>
      <c r="N113" s="239">
        <f>+IF(J113=0,"",'Ark1'!AI2386)</f>
        <v>0</v>
      </c>
      <c r="O113" s="505"/>
      <c r="P113" s="263" t="str">
        <f>+IF(N113=0,"",'Ark1'!AJ2386)</f>
        <v/>
      </c>
      <c r="Q113" s="263" t="str">
        <f>+IF(N113=0,"",'Ark1'!AK2386)</f>
        <v/>
      </c>
      <c r="R113" s="213"/>
      <c r="S113" s="27">
        <f>+IF(I113=0,"",'Ark1'!T2388)</f>
        <v>4.0294117647058822</v>
      </c>
      <c r="T113" s="32">
        <f>+IF(I113=0,"",'Ark1'!U2388)</f>
        <v>8.2088235294117649</v>
      </c>
      <c r="U113" s="34">
        <f>+IF(I113=0,"",'Ark1'!W2388)</f>
        <v>0</v>
      </c>
      <c r="V113" s="34">
        <f>+IF(I113=0,"",'Ark1'!X2388)</f>
        <v>23.52941176470588</v>
      </c>
      <c r="W113" s="34">
        <f>+IF(I113=0,"",'Ark1'!Y2388)</f>
        <v>0</v>
      </c>
      <c r="X113" s="34">
        <f>+IF(I113=0,"",'Ark1'!Z2388)</f>
        <v>6.2872591824802049</v>
      </c>
      <c r="Y113" s="29">
        <f>+IF(I113=0,"",'Ark1'!Z2388)</f>
        <v>6.2872591824802049</v>
      </c>
      <c r="Z113" s="27">
        <f>+IF(I113=0,"",'Ark1'!AC2388)</f>
        <v>0</v>
      </c>
      <c r="AA113" s="34">
        <f>+IF(I113=0,"",'Ark1'!AE2388)</f>
        <v>0</v>
      </c>
      <c r="AB113" s="29">
        <f t="shared" si="15"/>
        <v>2.0522058823529412</v>
      </c>
      <c r="AC113" s="29">
        <f t="shared" si="16"/>
        <v>3.7777777777777777</v>
      </c>
      <c r="AD113" s="213"/>
      <c r="AE113" s="216"/>
      <c r="AG113" s="29"/>
      <c r="AH113" s="27"/>
      <c r="AI113" s="217"/>
      <c r="AJ113" s="28"/>
      <c r="AK113" s="27"/>
      <c r="AL113" s="27"/>
      <c r="AM113" s="34"/>
      <c r="AN113" s="34"/>
      <c r="AO113" s="34"/>
    </row>
    <row r="114" spans="1:58" ht="15" customHeight="1">
      <c r="A114" s="213"/>
      <c r="B114" s="289">
        <f>+'Ark1'!C2389</f>
        <v>2023</v>
      </c>
      <c r="C114" s="232">
        <f>+'Ark1'!L2389</f>
        <v>4</v>
      </c>
      <c r="D114" s="232" t="s">
        <v>31</v>
      </c>
      <c r="E114" s="28">
        <f>+'Ark1'!H2389</f>
        <v>2</v>
      </c>
      <c r="F114" s="28">
        <f>+'Ark1'!J2389</f>
        <v>629</v>
      </c>
      <c r="G114" s="28" t="str">
        <f>VLOOKUP(F114,RNR!$A$1:$B$26,2)</f>
        <v>Bø</v>
      </c>
      <c r="H114" s="28">
        <f>+IF(I114=0,"",'Ark1'!Q2389)</f>
        <v>2</v>
      </c>
      <c r="I114" s="336">
        <f>+'Ark1'!R2389</f>
        <v>5</v>
      </c>
      <c r="J114" s="29">
        <f>+IF(I114=0,"",'Ark1'!AF2389)</f>
        <v>2.6041666666666661</v>
      </c>
      <c r="L114" s="29">
        <f>+IF(I114=0,"",'Ark1'!AG2389)</f>
        <v>1.6374038271848497</v>
      </c>
      <c r="M114" s="213"/>
      <c r="N114" s="239">
        <f>+IF(J114=0,"",'Ark1'!AI2387)</f>
        <v>0</v>
      </c>
      <c r="O114" s="505"/>
      <c r="P114" s="263" t="str">
        <f>+IF(N114=0,"",'Ark1'!AJ2387)</f>
        <v/>
      </c>
      <c r="Q114" s="263" t="str">
        <f>+IF(N114=0,"",'Ark1'!AK2387)</f>
        <v/>
      </c>
      <c r="R114" s="213"/>
      <c r="S114" s="27">
        <f>+IF(I114=0,"",'Ark1'!T2389)</f>
        <v>3.8</v>
      </c>
      <c r="T114" s="32">
        <f>+IF(I114=0,"",'Ark1'!U2389)</f>
        <v>13.28</v>
      </c>
      <c r="U114" s="34">
        <f>+IF(I114=0,"",'Ark1'!W2389)</f>
        <v>0</v>
      </c>
      <c r="V114" s="34">
        <f>+IF(I114=0,"",'Ark1'!X2389)</f>
        <v>40</v>
      </c>
      <c r="W114" s="34">
        <f>+IF(I114=0,"",'Ark1'!Y2389)</f>
        <v>0</v>
      </c>
      <c r="X114" s="34">
        <f>+IF(I114=0,"",'Ark1'!Z2389)</f>
        <v>4.509279321576785</v>
      </c>
      <c r="Y114" s="29">
        <f>+IF(I114=0,"",'Ark1'!Z2389)</f>
        <v>4.509279321576785</v>
      </c>
      <c r="Z114" s="27">
        <f>+IF(I114=0,"",'Ark1'!AC2389)</f>
        <v>0</v>
      </c>
      <c r="AA114" s="34">
        <f>+IF(I114=0,"",'Ark1'!AE2389)</f>
        <v>0</v>
      </c>
      <c r="AB114" s="29">
        <f t="shared" si="15"/>
        <v>3.32</v>
      </c>
      <c r="AC114" s="29">
        <f t="shared" si="16"/>
        <v>2.5</v>
      </c>
      <c r="AD114" s="213"/>
      <c r="AE114" s="216"/>
      <c r="AG114" s="29"/>
      <c r="AH114" s="27"/>
      <c r="AI114" s="217"/>
      <c r="AJ114" s="28"/>
      <c r="AK114" s="27"/>
      <c r="AL114" s="27"/>
      <c r="AM114" s="34"/>
      <c r="AN114" s="34"/>
      <c r="AO114" s="34"/>
    </row>
    <row r="115" spans="1:58" ht="15" customHeight="1">
      <c r="A115" s="213"/>
      <c r="B115" s="289">
        <f>+'Ark1'!C2390</f>
        <v>2023</v>
      </c>
      <c r="C115" s="232">
        <f>+'Ark1'!L2390</f>
        <v>4</v>
      </c>
      <c r="D115" s="232" t="s">
        <v>31</v>
      </c>
      <c r="E115" s="28">
        <f>+'Ark1'!H2390</f>
        <v>1</v>
      </c>
      <c r="F115" s="28">
        <f>+'Ark1'!J2390</f>
        <v>643</v>
      </c>
      <c r="G115" s="28" t="str">
        <f>VLOOKUP(F115,RNR!$A$1:$B$26,2)</f>
        <v>Bjerka</v>
      </c>
      <c r="H115" s="28">
        <f>+IF(I115=0,"",'Ark1'!Q2390)</f>
        <v>14</v>
      </c>
      <c r="I115" s="336">
        <f>+'Ark1'!R2390</f>
        <v>125</v>
      </c>
      <c r="J115" s="29">
        <f>+IF(I115=0,"",'Ark1'!AF2390)</f>
        <v>16.733601070950463</v>
      </c>
      <c r="L115" s="29">
        <f>+IF(I115=0,"",'Ark1'!AG2390)</f>
        <v>15.576814402195845</v>
      </c>
      <c r="M115" s="213"/>
      <c r="N115" s="239">
        <f>+IF(J115=0,"",'Ark1'!AI2388)</f>
        <v>0</v>
      </c>
      <c r="O115" s="505"/>
      <c r="P115" s="263" t="str">
        <f>+IF(N115=0,"",'Ark1'!AJ2388)</f>
        <v/>
      </c>
      <c r="Q115" s="263" t="str">
        <f>+IF(N115=0,"",'Ark1'!AK2388)</f>
        <v/>
      </c>
      <c r="R115" s="213"/>
      <c r="S115" s="27">
        <f>+IF(I115=0,"",'Ark1'!T2390)</f>
        <v>3.92</v>
      </c>
      <c r="T115" s="32">
        <f>+IF(I115=0,"",'Ark1'!U2390)</f>
        <v>12.348800000000001</v>
      </c>
      <c r="U115" s="34">
        <f>+IF(I115=0,"",'Ark1'!W2390)</f>
        <v>0</v>
      </c>
      <c r="V115" s="34">
        <f>+IF(I115=0,"",'Ark1'!X2390)</f>
        <v>28</v>
      </c>
      <c r="W115" s="34">
        <f>+IF(I115=0,"",'Ark1'!Y2390)</f>
        <v>3.2</v>
      </c>
      <c r="X115" s="34">
        <f>+IF(I115=0,"",'Ark1'!Z2390)</f>
        <v>5.4676154363671126</v>
      </c>
      <c r="Y115" s="29">
        <f>+IF(I115=0,"",'Ark1'!Z2390)</f>
        <v>5.4676154363671126</v>
      </c>
      <c r="Z115" s="27">
        <f>+IF(I115=0,"",'Ark1'!AC2390)</f>
        <v>0</v>
      </c>
      <c r="AA115" s="34">
        <f>+IF(I115=0,"",'Ark1'!AE2390)</f>
        <v>0</v>
      </c>
      <c r="AB115" s="29">
        <f t="shared" si="15"/>
        <v>3.0872000000000002</v>
      </c>
      <c r="AC115" s="29">
        <f t="shared" si="16"/>
        <v>8.9285714285714288</v>
      </c>
      <c r="AD115" s="213"/>
      <c r="AE115" s="216"/>
      <c r="AG115" s="29"/>
      <c r="AH115" s="27"/>
      <c r="AI115" s="217"/>
      <c r="AJ115" s="28"/>
      <c r="AK115" s="27"/>
      <c r="AL115" s="27"/>
      <c r="AM115" s="34"/>
      <c r="AN115" s="34"/>
      <c r="AO115" s="34"/>
    </row>
    <row r="116" spans="1:58" ht="15" customHeight="1">
      <c r="A116" s="213"/>
      <c r="B116" s="289">
        <f>+'Ark1'!C2391</f>
        <v>2023</v>
      </c>
      <c r="C116" s="232">
        <f>+'Ark1'!L2391</f>
        <v>4</v>
      </c>
      <c r="D116" s="232" t="s">
        <v>31</v>
      </c>
      <c r="E116" s="28">
        <f>+'Ark1'!H2391</f>
        <v>2</v>
      </c>
      <c r="F116" s="28">
        <f>+'Ark1'!J2391</f>
        <v>704</v>
      </c>
      <c r="G116" s="28" t="str">
        <f>VLOOKUP(F116,RNR!$A$1:$B$26,2)</f>
        <v>Øre Vilt</v>
      </c>
      <c r="H116" s="28" t="str">
        <f>+IF(I116=0,"",'Ark1'!Q2391)</f>
        <v/>
      </c>
      <c r="I116" s="336">
        <f>+'Ark1'!R2391</f>
        <v>0</v>
      </c>
      <c r="J116" s="29" t="str">
        <f>+IF(I116=0,"",'Ark1'!AF2391)</f>
        <v/>
      </c>
      <c r="L116" s="29" t="str">
        <f>+IF(I116=0,"",'Ark1'!AG2391)</f>
        <v/>
      </c>
      <c r="M116" s="213"/>
      <c r="N116" s="239">
        <f>+IF(J116=0,"",'Ark1'!AI2389)</f>
        <v>0</v>
      </c>
      <c r="O116" s="505"/>
      <c r="P116" s="263" t="str">
        <f>+IF(N116=0,"",'Ark1'!AJ2389)</f>
        <v/>
      </c>
      <c r="Q116" s="263" t="str">
        <f>+IF(N116=0,"",'Ark1'!AK2389)</f>
        <v/>
      </c>
      <c r="R116" s="213"/>
      <c r="S116" s="27" t="str">
        <f>+IF(I116=0,"",'Ark1'!T2391)</f>
        <v/>
      </c>
      <c r="T116" s="32" t="str">
        <f>+IF(I116=0,"",'Ark1'!U2391)</f>
        <v/>
      </c>
      <c r="U116" s="34" t="str">
        <f>+IF(I116=0,"",'Ark1'!W2391)</f>
        <v/>
      </c>
      <c r="V116" s="34" t="str">
        <f>+IF(I116=0,"",'Ark1'!X2391)</f>
        <v/>
      </c>
      <c r="W116" s="34" t="str">
        <f>+IF(I116=0,"",'Ark1'!Y2391)</f>
        <v/>
      </c>
      <c r="X116" s="34" t="str">
        <f>+IF(I116=0,"",'Ark1'!Z2391)</f>
        <v/>
      </c>
      <c r="Y116" s="29" t="str">
        <f>+IF(I116=0,"",'Ark1'!Z2391)</f>
        <v/>
      </c>
      <c r="Z116" s="27" t="str">
        <f>+IF(I116=0,"",'Ark1'!AC2391)</f>
        <v/>
      </c>
      <c r="AA116" s="34" t="str">
        <f>+IF(I116=0,"",'Ark1'!AE2391)</f>
        <v/>
      </c>
      <c r="AB116" s="29" t="str">
        <f t="shared" si="15"/>
        <v/>
      </c>
      <c r="AC116" s="29" t="str">
        <f t="shared" si="16"/>
        <v/>
      </c>
      <c r="AD116" s="213"/>
      <c r="AE116" s="216"/>
      <c r="AG116" s="29"/>
      <c r="AH116" s="27"/>
      <c r="AI116" s="217"/>
      <c r="AJ116" s="28"/>
      <c r="AK116" s="27"/>
      <c r="AL116" s="27"/>
      <c r="AM116" s="34"/>
      <c r="AN116" s="34"/>
      <c r="AO116" s="34"/>
    </row>
    <row r="117" spans="1:58" ht="15" customHeight="1">
      <c r="A117" s="213"/>
      <c r="B117" s="289">
        <f>+'Ark1'!C2392</f>
        <v>2023</v>
      </c>
      <c r="C117" s="232">
        <f>+'Ark1'!L2392</f>
        <v>4</v>
      </c>
      <c r="D117" s="232" t="s">
        <v>31</v>
      </c>
      <c r="E117" s="28">
        <f>+'Ark1'!H2392</f>
        <v>1</v>
      </c>
      <c r="F117" s="28">
        <f>+'Ark1'!J2392</f>
        <v>802</v>
      </c>
      <c r="G117" s="28" t="str">
        <f>VLOOKUP(F117,RNR!$A$1:$B$26,2)</f>
        <v>Karasjok</v>
      </c>
      <c r="H117" s="28" t="str">
        <f>+IF(I117=0,"",'Ark1'!Q2392)</f>
        <v/>
      </c>
      <c r="I117" s="336">
        <f>+'Ark1'!R2392</f>
        <v>0</v>
      </c>
      <c r="J117" s="29" t="str">
        <f>+IF(I117=0,"",'Ark1'!AF2392)</f>
        <v/>
      </c>
      <c r="L117" s="29" t="str">
        <f>+IF(I117=0,"",'Ark1'!AG2392)</f>
        <v/>
      </c>
      <c r="M117" s="213"/>
      <c r="N117" s="239">
        <f>+IF(J117=0,"",'Ark1'!AI2390)</f>
        <v>0</v>
      </c>
      <c r="O117" s="505"/>
      <c r="P117" s="263" t="str">
        <f>+IF(N117=0,"",'Ark1'!AJ2390)</f>
        <v/>
      </c>
      <c r="Q117" s="263" t="str">
        <f>+IF(N117=0,"",'Ark1'!AK2390)</f>
        <v/>
      </c>
      <c r="R117" s="213"/>
      <c r="S117" s="27" t="str">
        <f>+IF(I117=0,"",'Ark1'!T2392)</f>
        <v/>
      </c>
      <c r="T117" s="32" t="str">
        <f>+IF(I117=0,"",'Ark1'!U2392)</f>
        <v/>
      </c>
      <c r="U117" s="34" t="str">
        <f>+IF(I117=0,"",'Ark1'!W2392)</f>
        <v/>
      </c>
      <c r="V117" s="34" t="str">
        <f>+IF(I117=0,"",'Ark1'!X2392)</f>
        <v/>
      </c>
      <c r="W117" s="34" t="str">
        <f>+IF(I117=0,"",'Ark1'!Y2392)</f>
        <v/>
      </c>
      <c r="X117" s="34" t="str">
        <f>+IF(I117=0,"",'Ark1'!Z2392)</f>
        <v/>
      </c>
      <c r="Y117" s="29" t="str">
        <f>+IF(I117=0,"",'Ark1'!Z2392)</f>
        <v/>
      </c>
      <c r="Z117" s="27" t="str">
        <f>+IF(I117=0,"",'Ark1'!AC2392)</f>
        <v/>
      </c>
      <c r="AA117" s="34" t="str">
        <f>+IF(I117=0,"",'Ark1'!AE2392)</f>
        <v/>
      </c>
      <c r="AB117" s="29" t="str">
        <f t="shared" si="15"/>
        <v/>
      </c>
      <c r="AC117" s="29" t="str">
        <f t="shared" si="16"/>
        <v/>
      </c>
      <c r="AD117" s="213"/>
      <c r="AE117" s="216"/>
      <c r="AG117" s="29"/>
      <c r="AH117" s="27"/>
      <c r="AI117" s="217"/>
      <c r="AJ117" s="28"/>
      <c r="AK117" s="27"/>
      <c r="AL117" s="27"/>
      <c r="AM117" s="34"/>
      <c r="AN117" s="34"/>
      <c r="AO117" s="34"/>
    </row>
    <row r="118" spans="1:58" ht="15" customHeight="1">
      <c r="A118" s="213"/>
      <c r="B118" s="213"/>
      <c r="C118" s="213"/>
      <c r="D118" s="213"/>
      <c r="E118" s="213"/>
      <c r="F118" s="213"/>
      <c r="G118" s="213"/>
      <c r="H118" s="213"/>
      <c r="I118" s="329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3"/>
      <c r="U118" s="215"/>
      <c r="V118" s="215"/>
      <c r="W118" s="215"/>
      <c r="X118" s="215"/>
      <c r="Y118" s="215"/>
      <c r="Z118" s="213"/>
      <c r="AA118" s="215"/>
      <c r="AB118" s="215"/>
      <c r="AC118" s="215"/>
      <c r="AD118" s="213"/>
      <c r="AE118" s="216"/>
      <c r="AG118" s="29"/>
      <c r="AH118" s="27"/>
      <c r="AI118" s="217"/>
      <c r="AJ118" s="28"/>
      <c r="AN118" s="28"/>
      <c r="BF118" s="228"/>
    </row>
    <row r="119" spans="1:58" ht="22.8">
      <c r="A119" s="213"/>
      <c r="B119" s="213"/>
      <c r="C119" s="213"/>
      <c r="D119" s="257" t="str">
        <f>+D129</f>
        <v>O</v>
      </c>
      <c r="E119" s="213"/>
      <c r="F119" s="213"/>
      <c r="G119" s="213"/>
      <c r="H119" s="213"/>
      <c r="I119" s="482">
        <f>SUM(I121:I144)</f>
        <v>8856</v>
      </c>
      <c r="J119" s="258"/>
      <c r="K119" s="258"/>
      <c r="L119" s="258"/>
      <c r="M119" s="258"/>
      <c r="N119" s="258"/>
      <c r="O119" s="258"/>
      <c r="P119" s="258"/>
      <c r="Q119" s="258"/>
      <c r="R119" s="258"/>
      <c r="S119" s="258"/>
      <c r="T119" s="260">
        <f>+Klasse!O13</f>
        <v>11.436536073162499</v>
      </c>
      <c r="U119" s="215"/>
      <c r="V119" s="215"/>
      <c r="W119" s="215"/>
      <c r="X119" s="215"/>
      <c r="Y119" s="215"/>
      <c r="Z119" s="213"/>
      <c r="AA119" s="215"/>
      <c r="AB119" s="215"/>
      <c r="AC119" s="215"/>
      <c r="AD119" s="213"/>
      <c r="AE119" s="216"/>
      <c r="AG119" s="29"/>
      <c r="AH119" s="27"/>
      <c r="AI119" s="217"/>
      <c r="AJ119" s="28"/>
      <c r="AN119" s="28"/>
      <c r="BF119" s="228"/>
    </row>
    <row r="120" spans="1:58" ht="15" customHeight="1">
      <c r="A120" s="213"/>
      <c r="B120" s="213"/>
      <c r="C120" s="213"/>
      <c r="D120" s="213"/>
      <c r="E120" s="213"/>
      <c r="F120" s="213"/>
      <c r="G120" s="213"/>
      <c r="H120" s="230"/>
      <c r="I120" s="329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5"/>
      <c r="V120" s="215"/>
      <c r="W120" s="215"/>
      <c r="X120" s="215"/>
      <c r="Y120" s="231"/>
      <c r="Z120" s="213"/>
      <c r="AA120" s="231"/>
      <c r="AB120" s="231"/>
      <c r="AC120" s="229"/>
      <c r="AD120" s="213"/>
      <c r="AE120" s="216"/>
      <c r="AG120" s="29"/>
      <c r="AH120" s="27"/>
      <c r="AI120" s="217"/>
      <c r="AJ120" s="28"/>
      <c r="AN120" s="28"/>
      <c r="BF120" s="228"/>
    </row>
    <row r="121" spans="1:58" ht="15.6">
      <c r="A121" s="213"/>
      <c r="B121" s="289">
        <f>+'Ark1'!C2393</f>
        <v>2023</v>
      </c>
      <c r="C121" s="232">
        <f>+'Ark1'!L2393</f>
        <v>5</v>
      </c>
      <c r="D121" s="232" t="s">
        <v>404</v>
      </c>
      <c r="E121" s="232">
        <f>+'Ark1'!H2393</f>
        <v>1</v>
      </c>
      <c r="F121" s="232">
        <f>+'Ark1'!J2393</f>
        <v>103</v>
      </c>
      <c r="G121" s="232" t="str">
        <f>VLOOKUP(F121,RNR!$A$1:$B$26,2)</f>
        <v>Rudshøgda</v>
      </c>
      <c r="H121" s="232">
        <f>+IF(I121=0,"",'Ark1'!Q2393)</f>
        <v>10</v>
      </c>
      <c r="I121" s="335">
        <f>+'Ark1'!R2393</f>
        <v>64</v>
      </c>
      <c r="J121" s="233">
        <f>+IF(I121=0,"",'Ark1'!AF2393)</f>
        <v>15.880893300248143</v>
      </c>
      <c r="K121" s="233"/>
      <c r="L121" s="233">
        <f>+IF(I121=0,"",'Ark1'!AG2393)</f>
        <v>17.25122220469958</v>
      </c>
      <c r="M121" s="213"/>
      <c r="N121" s="239">
        <f>+IF(J121=0,"",'Ark1'!AI2393)</f>
        <v>0</v>
      </c>
      <c r="O121" s="505"/>
      <c r="P121" s="263" t="str">
        <f>+IF(N121=0,"",'Ark1'!AJ2393)</f>
        <v/>
      </c>
      <c r="Q121" s="263" t="str">
        <f>+IF(N121=0,"",'Ark1'!AK2393)</f>
        <v/>
      </c>
      <c r="R121" s="213"/>
      <c r="S121" s="234">
        <f>+IF(I121=0,"",'Ark1'!T2393)</f>
        <v>3.828125</v>
      </c>
      <c r="T121" s="32">
        <f>+IF(I121=0,"",'Ark1'!U2393)</f>
        <v>17.092187500000005</v>
      </c>
      <c r="U121" s="235">
        <f>+IF(I121=0,"",'Ark1'!W2393)</f>
        <v>0</v>
      </c>
      <c r="V121" s="235">
        <f>+IF(I121=0,"",'Ark1'!X2393)</f>
        <v>62.5</v>
      </c>
      <c r="W121" s="235">
        <f>+IF(I121=0,"",'Ark1'!Y2393)</f>
        <v>9.375</v>
      </c>
      <c r="X121" s="235">
        <f>+IF(I121=0,"",'Ark1'!Z2393)</f>
        <v>5.8401975749835353</v>
      </c>
      <c r="Y121" s="233">
        <f>+IF(I121=0,"",'Ark1'!Z2393)</f>
        <v>5.8401975749835353</v>
      </c>
      <c r="Z121" s="234">
        <f>+IF(I121=0,"",'Ark1'!AC2393)</f>
        <v>0</v>
      </c>
      <c r="AA121" s="235">
        <f>+IF(I121=0,"",'Ark1'!AE2393)</f>
        <v>0</v>
      </c>
      <c r="AB121" s="233">
        <f t="shared" ref="AB121:AB128" si="17">IF(I121=0,"",T121/C121)</f>
        <v>3.4184375000000009</v>
      </c>
      <c r="AC121" s="233">
        <f t="shared" ref="AC121:AC128" si="18">IF(I121=0,"",I121/H121)</f>
        <v>6.4</v>
      </c>
      <c r="AD121" s="213"/>
      <c r="AE121" s="28"/>
      <c r="AG121" s="29"/>
      <c r="AH121" s="27"/>
      <c r="AI121" s="28"/>
      <c r="AJ121" s="28"/>
      <c r="AK121" s="27"/>
      <c r="AL121" s="27"/>
      <c r="AM121" s="34"/>
      <c r="AN121" s="34"/>
      <c r="AO121" s="34"/>
    </row>
    <row r="122" spans="1:58" ht="17.25" customHeight="1">
      <c r="A122" s="213"/>
      <c r="B122" s="289">
        <f>+'Ark1'!C2394</f>
        <v>2023</v>
      </c>
      <c r="C122" s="232">
        <f>+'Ark1'!L2394</f>
        <v>5</v>
      </c>
      <c r="D122" s="232" t="str">
        <f>+D121</f>
        <v>O</v>
      </c>
      <c r="E122" s="232">
        <f>+'Ark1'!H2394</f>
        <v>2</v>
      </c>
      <c r="F122" s="232">
        <f>+'Ark1'!J2394</f>
        <v>106</v>
      </c>
      <c r="G122" s="232" t="str">
        <f>VLOOKUP(F122,RNR!$A$1:$B$26,2)</f>
        <v>Furuseth</v>
      </c>
      <c r="H122" s="232">
        <f>+IF(I122=0,"",'Ark1'!Q2394)</f>
        <v>15</v>
      </c>
      <c r="I122" s="335">
        <f>+'Ark1'!R2394</f>
        <v>171</v>
      </c>
      <c r="J122" s="233">
        <f>+IF(I122=0,"",'Ark1'!AF2394)</f>
        <v>37.254901960784309</v>
      </c>
      <c r="K122" s="233"/>
      <c r="L122" s="233">
        <f>+IF(I122=0,"",'Ark1'!AG2394)</f>
        <v>29.660159729456339</v>
      </c>
      <c r="M122" s="213"/>
      <c r="N122" s="239">
        <f>+IF(J122=0,"",'Ark1'!AI2394)</f>
        <v>116</v>
      </c>
      <c r="O122" s="505"/>
      <c r="P122" s="263">
        <f>+IF(N122=0,"",'Ark1'!AJ2394)</f>
        <v>93.679310344827613</v>
      </c>
      <c r="Q122" s="263">
        <f>+IF(N122=0,"",'Ark1'!AK2394)</f>
        <v>11.823515724167075</v>
      </c>
      <c r="R122" s="213"/>
      <c r="S122" s="234">
        <f>+IF(I122=0,"",'Ark1'!T2394)</f>
        <v>3.3508771929824563</v>
      </c>
      <c r="T122" s="32">
        <f>+IF(I122=0,"",'Ark1'!U2394)</f>
        <v>11.488888888888882</v>
      </c>
      <c r="U122" s="235">
        <f>+IF(I122=0,"",'Ark1'!W2394)</f>
        <v>0</v>
      </c>
      <c r="V122" s="235">
        <f>+IF(I122=0,"",'Ark1'!X2394)</f>
        <v>24.561403508771935</v>
      </c>
      <c r="W122" s="235">
        <f>+IF(I122=0,"",'Ark1'!Y2394)</f>
        <v>3.5087719298245608</v>
      </c>
      <c r="X122" s="235">
        <f>+IF(I122=0,"",'Ark1'!Z2394)</f>
        <v>5.8563749884376683</v>
      </c>
      <c r="Y122" s="233">
        <f>+IF(I122=0,"",'Ark1'!Z2394)</f>
        <v>5.8563749884376683</v>
      </c>
      <c r="Z122" s="234">
        <f>+IF(I122=0,"",'Ark1'!AC2394)</f>
        <v>0</v>
      </c>
      <c r="AA122" s="235">
        <f>+IF(I122=0,"",'Ark1'!AE2394)</f>
        <v>0</v>
      </c>
      <c r="AB122" s="233">
        <f t="shared" si="17"/>
        <v>2.2977777777777764</v>
      </c>
      <c r="AC122" s="233">
        <f t="shared" si="18"/>
        <v>11.4</v>
      </c>
      <c r="AD122" s="213"/>
      <c r="AE122" s="236"/>
      <c r="AG122" s="29"/>
      <c r="AH122" s="27"/>
      <c r="AI122" s="217"/>
      <c r="AJ122" s="28"/>
      <c r="AK122" s="27"/>
      <c r="AL122" s="27"/>
      <c r="AM122" s="34"/>
      <c r="AN122" s="34"/>
      <c r="AO122" s="34"/>
    </row>
    <row r="123" spans="1:58" ht="15.6">
      <c r="A123" s="213"/>
      <c r="B123" s="289">
        <f>+'Ark1'!C2395</f>
        <v>2023</v>
      </c>
      <c r="C123" s="232">
        <f>+'Ark1'!L2395</f>
        <v>5</v>
      </c>
      <c r="D123" s="232" t="str">
        <f t="shared" ref="D123:D144" si="19">+D122</f>
        <v>O</v>
      </c>
      <c r="E123" s="232">
        <f>+'Ark1'!H2395</f>
        <v>1</v>
      </c>
      <c r="F123" s="232">
        <f>+'Ark1'!J2395</f>
        <v>110</v>
      </c>
      <c r="G123" s="232" t="str">
        <f>VLOOKUP(F123,RNR!$A$1:$B$26,2)</f>
        <v>Gol</v>
      </c>
      <c r="H123" s="232">
        <f>+IF(I123=0,"",'Ark1'!Q2395)</f>
        <v>94</v>
      </c>
      <c r="I123" s="335">
        <f>+'Ark1'!R2395</f>
        <v>2325</v>
      </c>
      <c r="J123" s="233">
        <f>+IF(I123=0,"",'Ark1'!AF2395)</f>
        <v>41.674135149668402</v>
      </c>
      <c r="K123" s="233"/>
      <c r="L123" s="233">
        <f>+IF(I123=0,"",'Ark1'!AG2395)</f>
        <v>36.598711985073471</v>
      </c>
      <c r="M123" s="213"/>
      <c r="N123" s="239">
        <f>+IF(J123=0,"",'Ark1'!AI2395)</f>
        <v>927</v>
      </c>
      <c r="O123" s="505"/>
      <c r="P123" s="263">
        <f>+IF(N123=0,"",'Ark1'!AJ2395)</f>
        <v>91.230744336569757</v>
      </c>
      <c r="Q123" s="263">
        <f>+IF(N123=0,"",'Ark1'!AK2395)</f>
        <v>13.890811815723797</v>
      </c>
      <c r="R123" s="213"/>
      <c r="S123" s="234">
        <f>+IF(I123=0,"",'Ark1'!T2395)</f>
        <v>5.1858064516129021</v>
      </c>
      <c r="T123" s="32">
        <f>+IF(I123=0,"",'Ark1'!U2395)</f>
        <v>9.1538494623655993</v>
      </c>
      <c r="U123" s="235">
        <f>+IF(I123=0,"",'Ark1'!W2395)</f>
        <v>0.51612903225806439</v>
      </c>
      <c r="V123" s="235">
        <f>+IF(I123=0,"",'Ark1'!X2395)</f>
        <v>13.591397849462364</v>
      </c>
      <c r="W123" s="235">
        <f>+IF(I123=0,"",'Ark1'!Y2395)</f>
        <v>4.344086021505376</v>
      </c>
      <c r="X123" s="235">
        <f>+IF(I123=0,"",'Ark1'!Z2395)</f>
        <v>5.6502559861055106</v>
      </c>
      <c r="Y123" s="233">
        <f>+IF(I123=0,"",'Ark1'!Z2395)</f>
        <v>5.6502559861055106</v>
      </c>
      <c r="Z123" s="234">
        <f>+IF(I123=0,"",'Ark1'!AC2395)</f>
        <v>0</v>
      </c>
      <c r="AA123" s="235">
        <f>+IF(I123=0,"",'Ark1'!AE2395)</f>
        <v>0</v>
      </c>
      <c r="AB123" s="233">
        <f t="shared" si="17"/>
        <v>1.8307698924731199</v>
      </c>
      <c r="AC123" s="233">
        <f t="shared" si="18"/>
        <v>24.73404255319149</v>
      </c>
      <c r="AD123" s="213"/>
      <c r="AE123" s="236"/>
      <c r="AG123" s="29"/>
      <c r="AH123" s="27"/>
      <c r="AI123" s="28"/>
      <c r="AJ123" s="28"/>
      <c r="AK123" s="27"/>
      <c r="AL123" s="27"/>
      <c r="AM123" s="34"/>
      <c r="AN123" s="34"/>
      <c r="AO123" s="34"/>
    </row>
    <row r="124" spans="1:58" ht="15.6">
      <c r="A124" s="213"/>
      <c r="B124" s="289">
        <f>+'Ark1'!C2396</f>
        <v>2023</v>
      </c>
      <c r="C124" s="232">
        <f>+'Ark1'!L2396</f>
        <v>5</v>
      </c>
      <c r="D124" s="232" t="str">
        <f t="shared" si="19"/>
        <v>O</v>
      </c>
      <c r="E124" s="232">
        <f>+'Ark1'!H2396</f>
        <v>1</v>
      </c>
      <c r="F124" s="232">
        <f>+'Ark1'!J2396</f>
        <v>111</v>
      </c>
      <c r="G124" s="232" t="str">
        <f>VLOOKUP(F124,RNR!$A$1:$B$26,2)</f>
        <v>Forus</v>
      </c>
      <c r="H124" s="232">
        <f>+IF(I124=0,"",'Ark1'!Q2396)</f>
        <v>14</v>
      </c>
      <c r="I124" s="335">
        <f>+'Ark1'!R2396</f>
        <v>58</v>
      </c>
      <c r="J124" s="233">
        <f>+IF(I124=0,"",'Ark1'!AF2396)</f>
        <v>29.896907216494849</v>
      </c>
      <c r="K124" s="233"/>
      <c r="L124" s="233">
        <f>+IF(I124=0,"",'Ark1'!AG2396)</f>
        <v>25.654284173460649</v>
      </c>
      <c r="M124" s="213"/>
      <c r="N124" s="239">
        <f>+IF(J124=0,"",'Ark1'!AI2396)</f>
        <v>20</v>
      </c>
      <c r="O124" s="505"/>
      <c r="P124" s="263">
        <f>+IF(N124=0,"",'Ark1'!AJ2396)</f>
        <v>100.395</v>
      </c>
      <c r="Q124" s="263">
        <f>+IF(N124=0,"",'Ark1'!AK2396)</f>
        <v>14.434826501259389</v>
      </c>
      <c r="R124" s="213"/>
      <c r="S124" s="234">
        <f>+IF(I124=0,"",'Ark1'!T2396)</f>
        <v>4.4482758620689653</v>
      </c>
      <c r="T124" s="32">
        <f>+IF(I124=0,"",'Ark1'!U2396)</f>
        <v>13.94310344827586</v>
      </c>
      <c r="U124" s="235">
        <f>+IF(I124=0,"",'Ark1'!W2396)</f>
        <v>0</v>
      </c>
      <c r="V124" s="235">
        <f>+IF(I124=0,"",'Ark1'!X2396)</f>
        <v>39.655172413793117</v>
      </c>
      <c r="W124" s="235">
        <f>+IF(I124=0,"",'Ark1'!Y2396)</f>
        <v>12.068965517241377</v>
      </c>
      <c r="X124" s="235">
        <f>+IF(I124=0,"",'Ark1'!Z2396)</f>
        <v>6.9581287632416116</v>
      </c>
      <c r="Y124" s="233">
        <f>+IF(I124=0,"",'Ark1'!Z2396)</f>
        <v>6.9581287632416116</v>
      </c>
      <c r="Z124" s="234">
        <f>+IF(I124=0,"",'Ark1'!AC2396)</f>
        <v>0</v>
      </c>
      <c r="AA124" s="235">
        <f>+IF(I124=0,"",'Ark1'!AE2396)</f>
        <v>0</v>
      </c>
      <c r="AB124" s="233">
        <f t="shared" si="17"/>
        <v>2.788620689655172</v>
      </c>
      <c r="AC124" s="233">
        <f t="shared" si="18"/>
        <v>4.1428571428571432</v>
      </c>
      <c r="AD124" s="213"/>
      <c r="AE124" s="237"/>
      <c r="AG124" s="29"/>
      <c r="AH124" s="27"/>
      <c r="AI124" s="28"/>
      <c r="AJ124" s="28"/>
      <c r="AK124" s="27"/>
      <c r="AL124" s="27"/>
      <c r="AM124" s="34"/>
      <c r="AN124" s="34"/>
      <c r="AO124" s="34"/>
    </row>
    <row r="125" spans="1:58" ht="16.5" customHeight="1">
      <c r="A125" s="213"/>
      <c r="B125" s="289">
        <f>+'Ark1'!C2397</f>
        <v>2023</v>
      </c>
      <c r="C125" s="232">
        <f>+'Ark1'!L2397</f>
        <v>5</v>
      </c>
      <c r="D125" s="232" t="str">
        <f t="shared" si="19"/>
        <v>O</v>
      </c>
      <c r="E125" s="232">
        <f>+'Ark1'!H2397</f>
        <v>1</v>
      </c>
      <c r="F125" s="232">
        <f>+'Ark1'!J2397</f>
        <v>116</v>
      </c>
      <c r="G125" s="232" t="str">
        <f>VLOOKUP(F125,RNR!$A$1:$B$26,2)</f>
        <v>Sandeid</v>
      </c>
      <c r="H125" s="232">
        <f>+IF(I125=0,"",'Ark1'!Q2397)</f>
        <v>34</v>
      </c>
      <c r="I125" s="335">
        <f>+'Ark1'!R2397</f>
        <v>353</v>
      </c>
      <c r="J125" s="233">
        <f>+IF(I125=0,"",'Ark1'!AF2397)</f>
        <v>27.75157232704403</v>
      </c>
      <c r="K125" s="233"/>
      <c r="L125" s="233">
        <f>+IF(I125=0,"",'Ark1'!AG2397)</f>
        <v>24.887319863369019</v>
      </c>
      <c r="M125" s="213"/>
      <c r="N125" s="239">
        <f>+IF(J125=0,"",'Ark1'!AI2397)</f>
        <v>0</v>
      </c>
      <c r="O125" s="505"/>
      <c r="P125" s="263" t="str">
        <f>+IF(N125=0,"",'Ark1'!AJ2397)</f>
        <v/>
      </c>
      <c r="Q125" s="263" t="str">
        <f>+IF(N125=0,"",'Ark1'!AK2397)</f>
        <v/>
      </c>
      <c r="R125" s="213"/>
      <c r="S125" s="234">
        <f>+IF(I125=0,"",'Ark1'!T2397)</f>
        <v>3.9121813031161472</v>
      </c>
      <c r="T125" s="32">
        <f>+IF(I125=0,"",'Ark1'!U2397)</f>
        <v>10.464589235127477</v>
      </c>
      <c r="U125" s="235">
        <f>+IF(I125=0,"",'Ark1'!W2397)</f>
        <v>0</v>
      </c>
      <c r="V125" s="235">
        <f>+IF(I125=0,"",'Ark1'!X2397)</f>
        <v>16.14730878186969</v>
      </c>
      <c r="W125" s="235">
        <f>+IF(I125=0,"",'Ark1'!Y2397)</f>
        <v>5.0991501416430589</v>
      </c>
      <c r="X125" s="235">
        <f>+IF(I125=0,"",'Ark1'!Z2397)</f>
        <v>6.0600880156659391</v>
      </c>
      <c r="Y125" s="233">
        <f>+IF(I125=0,"",'Ark1'!Z2397)</f>
        <v>6.0600880156659391</v>
      </c>
      <c r="Z125" s="234">
        <f>+IF(I125=0,"",'Ark1'!AC2397)</f>
        <v>0</v>
      </c>
      <c r="AA125" s="235">
        <f>+IF(I125=0,"",'Ark1'!AE2397)</f>
        <v>0</v>
      </c>
      <c r="AB125" s="233">
        <f t="shared" si="17"/>
        <v>2.0929178470254954</v>
      </c>
      <c r="AC125" s="233">
        <f t="shared" si="18"/>
        <v>10.382352941176471</v>
      </c>
      <c r="AD125" s="213"/>
      <c r="AE125" s="236"/>
      <c r="AG125" s="29"/>
      <c r="AH125" s="27"/>
      <c r="AI125" s="28"/>
      <c r="AJ125" s="28"/>
      <c r="AK125" s="238"/>
      <c r="AL125" s="238"/>
      <c r="AM125" s="34"/>
      <c r="AN125" s="34"/>
      <c r="AO125" s="34"/>
    </row>
    <row r="126" spans="1:58" ht="15.6">
      <c r="A126" s="213"/>
      <c r="B126" s="289">
        <f>+'Ark1'!C2398</f>
        <v>2023</v>
      </c>
      <c r="C126" s="232">
        <f>+'Ark1'!L2398</f>
        <v>5</v>
      </c>
      <c r="D126" s="232" t="str">
        <f t="shared" si="19"/>
        <v>O</v>
      </c>
      <c r="E126" s="232">
        <f>+'Ark1'!H2398</f>
        <v>2</v>
      </c>
      <c r="F126" s="232">
        <f>+'Ark1'!J2398</f>
        <v>117</v>
      </c>
      <c r="G126" s="232" t="str">
        <f>VLOOKUP(F126,RNR!$A$1:$B$26,2)</f>
        <v>Jæren</v>
      </c>
      <c r="H126" s="232">
        <f>+IF(I126=0,"",'Ark1'!Q2398)</f>
        <v>6</v>
      </c>
      <c r="I126" s="335">
        <f>+'Ark1'!R2398</f>
        <v>82</v>
      </c>
      <c r="J126" s="233">
        <f>+IF(I126=0,"",'Ark1'!AF2398)</f>
        <v>28.771929824561404</v>
      </c>
      <c r="K126" s="233"/>
      <c r="L126" s="233">
        <f>+IF(I126=0,"",'Ark1'!AG2398)</f>
        <v>25.124661009535487</v>
      </c>
      <c r="M126" s="213"/>
      <c r="N126" s="239">
        <f>+IF(J126=0,"",'Ark1'!AI2398)</f>
        <v>82</v>
      </c>
      <c r="O126" s="505"/>
      <c r="P126" s="263">
        <f>+IF(N126=0,"",'Ark1'!AJ2398)</f>
        <v>88.043902439024379</v>
      </c>
      <c r="Q126" s="263">
        <f>+IF(N126=0,"",'Ark1'!AK2398)</f>
        <v>14.785493524362263</v>
      </c>
      <c r="R126" s="213"/>
      <c r="S126" s="234">
        <f>+IF(I126=0,"",'Ark1'!T2398)</f>
        <v>3.8536585365853657</v>
      </c>
      <c r="T126" s="32">
        <f>+IF(I126=0,"",'Ark1'!U2398)</f>
        <v>10.507317073170736</v>
      </c>
      <c r="U126" s="235">
        <f>+IF(I126=0,"",'Ark1'!W2398)</f>
        <v>0</v>
      </c>
      <c r="V126" s="235">
        <f>+IF(I126=0,"",'Ark1'!X2398)</f>
        <v>10.975609756097562</v>
      </c>
      <c r="W126" s="235">
        <f>+IF(I126=0,"",'Ark1'!Y2398)</f>
        <v>0</v>
      </c>
      <c r="X126" s="235">
        <f>+IF(I126=0,"",'Ark1'!Z2398)</f>
        <v>3.9309212129463376</v>
      </c>
      <c r="Y126" s="233">
        <f>+IF(I126=0,"",'Ark1'!Z2398)</f>
        <v>3.9309212129463376</v>
      </c>
      <c r="Z126" s="234">
        <f>+IF(I126=0,"",'Ark1'!AC2398)</f>
        <v>0</v>
      </c>
      <c r="AA126" s="235">
        <f>+IF(I126=0,"",'Ark1'!AE2398)</f>
        <v>0</v>
      </c>
      <c r="AB126" s="233">
        <f t="shared" si="17"/>
        <v>2.1014634146341473</v>
      </c>
      <c r="AC126" s="233">
        <f t="shared" si="18"/>
        <v>13.666666666666666</v>
      </c>
      <c r="AD126" s="213"/>
      <c r="AE126" s="216"/>
      <c r="AG126" s="29"/>
      <c r="AH126" s="27"/>
      <c r="AI126" s="216"/>
      <c r="AJ126" s="28"/>
      <c r="AN126" s="28"/>
    </row>
    <row r="127" spans="1:58" ht="15.6">
      <c r="A127" s="213"/>
      <c r="B127" s="289">
        <f>+'Ark1'!C2399</f>
        <v>2023</v>
      </c>
      <c r="C127" s="232">
        <f>+'Ark1'!L2399</f>
        <v>5</v>
      </c>
      <c r="D127" s="232" t="str">
        <f t="shared" si="19"/>
        <v>O</v>
      </c>
      <c r="E127" s="232">
        <f>+'Ark1'!H2399</f>
        <v>1</v>
      </c>
      <c r="F127" s="232">
        <f>+'Ark1'!J2399</f>
        <v>134</v>
      </c>
      <c r="G127" s="232" t="str">
        <f>VLOOKUP(F127,RNR!$A$1:$B$26,2)</f>
        <v>Førde</v>
      </c>
      <c r="H127" s="232">
        <f>+IF(I127=0,"",'Ark1'!Q2399)</f>
        <v>114</v>
      </c>
      <c r="I127" s="335">
        <f>+'Ark1'!R2399</f>
        <v>1809</v>
      </c>
      <c r="J127" s="233">
        <f>+IF(I127=0,"",'Ark1'!AF2399)</f>
        <v>34.385097890134958</v>
      </c>
      <c r="K127" s="233"/>
      <c r="L127" s="233">
        <f>+IF(I127=0,"",'Ark1'!AG2399)</f>
        <v>33.488348709182802</v>
      </c>
      <c r="M127" s="213"/>
      <c r="N127" s="239">
        <f>+IF(J127=0,"",'Ark1'!AI2399)</f>
        <v>4</v>
      </c>
      <c r="O127" s="505"/>
      <c r="P127" s="263">
        <f>+IF(N127=0,"",'Ark1'!AJ2399)</f>
        <v>95.6</v>
      </c>
      <c r="Q127" s="263">
        <f>+IF(N127=0,"",'Ark1'!AK2399)</f>
        <v>14.361882072013339</v>
      </c>
      <c r="R127" s="213"/>
      <c r="S127" s="234">
        <f>+IF(I127=0,"",'Ark1'!T2399)</f>
        <v>4.5433941404090641</v>
      </c>
      <c r="T127" s="32">
        <f>+IF(I127=0,"",'Ark1'!U2399)</f>
        <v>11.046434494195694</v>
      </c>
      <c r="U127" s="235">
        <f>+IF(I127=0,"",'Ark1'!W2399)</f>
        <v>5.5279159756771695E-2</v>
      </c>
      <c r="V127" s="235">
        <f>+IF(I127=0,"",'Ark1'!X2399)</f>
        <v>24.709784411276953</v>
      </c>
      <c r="W127" s="235">
        <f>+IF(I127=0,"",'Ark1'!Y2399)</f>
        <v>5.5831951354339404</v>
      </c>
      <c r="X127" s="235">
        <f>+IF(I127=0,"",'Ark1'!Z2399)</f>
        <v>6.5277440598608898</v>
      </c>
      <c r="Y127" s="233">
        <f>+IF(I127=0,"",'Ark1'!Z2399)</f>
        <v>6.5277440598608898</v>
      </c>
      <c r="Z127" s="234">
        <f>+IF(I127=0,"",'Ark1'!AC2399)</f>
        <v>0</v>
      </c>
      <c r="AA127" s="235">
        <f>+IF(I127=0,"",'Ark1'!AE2399)</f>
        <v>0</v>
      </c>
      <c r="AB127" s="233">
        <f t="shared" si="17"/>
        <v>2.2092868988391388</v>
      </c>
      <c r="AC127" s="233">
        <f t="shared" si="18"/>
        <v>15.868421052631579</v>
      </c>
      <c r="AD127" s="213"/>
      <c r="AE127" s="216"/>
      <c r="AG127" s="29"/>
      <c r="AH127" s="27"/>
      <c r="AI127" s="216"/>
      <c r="AJ127" s="28"/>
      <c r="AN127" s="28"/>
    </row>
    <row r="128" spans="1:58" ht="15.6">
      <c r="A128" s="213"/>
      <c r="B128" s="289">
        <f>+'Ark1'!C2400</f>
        <v>2023</v>
      </c>
      <c r="C128" s="232">
        <f>+'Ark1'!L2400</f>
        <v>5</v>
      </c>
      <c r="D128" s="232" t="str">
        <f t="shared" si="19"/>
        <v>O</v>
      </c>
      <c r="E128" s="232">
        <f>+'Ark1'!H2400</f>
        <v>2</v>
      </c>
      <c r="F128" s="232">
        <f>+'Ark1'!J2400</f>
        <v>141</v>
      </c>
      <c r="G128" s="232" t="str">
        <f>VLOOKUP(F128,RNR!$A$1:$B$26,2)</f>
        <v>Ølen</v>
      </c>
      <c r="H128" s="232">
        <f>+IF(I128=0,"",'Ark1'!Q2400)</f>
        <v>75</v>
      </c>
      <c r="I128" s="335">
        <f>+'Ark1'!R2400</f>
        <v>470</v>
      </c>
      <c r="J128" s="233">
        <f>+IF(I128=0,"",'Ark1'!AF2400)</f>
        <v>24.36495593571799</v>
      </c>
      <c r="K128" s="233"/>
      <c r="L128" s="233">
        <f>+IF(I128=0,"",'Ark1'!AG2400)</f>
        <v>23.894528282438831</v>
      </c>
      <c r="M128" s="213"/>
      <c r="N128" s="239">
        <f>+IF(J128=0,"",'Ark1'!AI2400)</f>
        <v>0</v>
      </c>
      <c r="O128" s="505"/>
      <c r="P128" s="263" t="str">
        <f>+IF(N128=0,"",'Ark1'!AJ2400)</f>
        <v/>
      </c>
      <c r="Q128" s="263" t="str">
        <f>+IF(N128=0,"",'Ark1'!AK2400)</f>
        <v/>
      </c>
      <c r="R128" s="213"/>
      <c r="S128" s="234">
        <f>+IF(I128=0,"",'Ark1'!T2400)</f>
        <v>4.9489361702127681</v>
      </c>
      <c r="T128" s="32">
        <f>+IF(I128=0,"",'Ark1'!U2400)</f>
        <v>13.317234042553199</v>
      </c>
      <c r="U128" s="235">
        <f>+IF(I128=0,"",'Ark1'!W2400)</f>
        <v>0.21276595744680857</v>
      </c>
      <c r="V128" s="235">
        <f>+IF(I128=0,"",'Ark1'!X2400)</f>
        <v>34.468085106382965</v>
      </c>
      <c r="W128" s="235">
        <f>+IF(I128=0,"",'Ark1'!Y2400)</f>
        <v>7.872340425531914</v>
      </c>
      <c r="X128" s="235">
        <f>+IF(I128=0,"",'Ark1'!Z2400)</f>
        <v>6.2656731828739263</v>
      </c>
      <c r="Y128" s="233">
        <f>+IF(I128=0,"",'Ark1'!Z2400)</f>
        <v>6.2656731828739263</v>
      </c>
      <c r="Z128" s="234">
        <f>+IF(I128=0,"",'Ark1'!AC2400)</f>
        <v>0</v>
      </c>
      <c r="AA128" s="235">
        <f>+IF(I128=0,"",'Ark1'!AE2400)</f>
        <v>0</v>
      </c>
      <c r="AB128" s="233">
        <f t="shared" si="17"/>
        <v>2.6634468085106398</v>
      </c>
      <c r="AC128" s="233">
        <f t="shared" si="18"/>
        <v>6.2666666666666666</v>
      </c>
      <c r="AD128" s="213"/>
      <c r="AE128" s="216"/>
      <c r="AG128" s="29"/>
      <c r="AH128" s="27"/>
      <c r="AI128" s="216"/>
      <c r="AJ128" s="28"/>
      <c r="AN128" s="28"/>
    </row>
    <row r="129" spans="1:40" ht="15.6">
      <c r="A129" s="213"/>
      <c r="B129" s="289">
        <f>+'Ark1'!C2401</f>
        <v>2023</v>
      </c>
      <c r="C129" s="232">
        <f>+'Ark1'!L2401</f>
        <v>5</v>
      </c>
      <c r="D129" s="232" t="str">
        <f t="shared" si="19"/>
        <v>O</v>
      </c>
      <c r="E129" s="232">
        <f>+'Ark1'!H2401</f>
        <v>2</v>
      </c>
      <c r="F129" s="232">
        <f>+'Ark1'!J2401</f>
        <v>143</v>
      </c>
      <c r="G129" s="232" t="str">
        <f>VLOOKUP(F129,RNR!$A$1:$B$26,2)</f>
        <v>Nordfjord</v>
      </c>
      <c r="H129" s="232">
        <f>+IF(I129=0,"",'Ark1'!Q2401)</f>
        <v>18</v>
      </c>
      <c r="I129" s="335">
        <f>+'Ark1'!R2401</f>
        <v>169</v>
      </c>
      <c r="J129" s="233">
        <f>+IF(I129=0,"",'Ark1'!AF2401)</f>
        <v>36.188436830835109</v>
      </c>
      <c r="K129" s="233"/>
      <c r="L129" s="233">
        <f>+IF(I129=0,"",'Ark1'!AG2401)</f>
        <v>33.861270928954681</v>
      </c>
      <c r="M129" s="213"/>
      <c r="N129" s="239">
        <f>+IF(J129=0,"",'Ark1'!AI2401)</f>
        <v>0</v>
      </c>
      <c r="O129" s="505"/>
      <c r="P129" s="263" t="str">
        <f>+IF(N129=0,"",'Ark1'!AJ2401)</f>
        <v/>
      </c>
      <c r="Q129" s="263" t="str">
        <f>+IF(N129=0,"",'Ark1'!AK2401)</f>
        <v/>
      </c>
      <c r="R129" s="213"/>
      <c r="S129" s="234">
        <f>+IF(I129=0,"",'Ark1'!T2401)</f>
        <v>4.5739644970414188</v>
      </c>
      <c r="T129" s="32">
        <f>+IF(I129=0,"",'Ark1'!U2401)</f>
        <v>15.49704142011834</v>
      </c>
      <c r="U129" s="235">
        <f>+IF(I129=0,"",'Ark1'!W2401)</f>
        <v>0</v>
      </c>
      <c r="V129" s="235">
        <f>+IF(I129=0,"",'Ark1'!X2401)</f>
        <v>47.928994082840241</v>
      </c>
      <c r="W129" s="235">
        <f>+IF(I129=0,"",'Ark1'!Y2401)</f>
        <v>14.201183431952664</v>
      </c>
      <c r="X129" s="235">
        <f>+IF(I129=0,"",'Ark1'!Z2401)</f>
        <v>7.6237283431635712</v>
      </c>
      <c r="Y129" s="233">
        <f>+IF(I129=0,"",'Ark1'!Z2401)</f>
        <v>7.6237283431635712</v>
      </c>
      <c r="Z129" s="234">
        <f>+IF(I129=0,"",'Ark1'!AC2401)</f>
        <v>0</v>
      </c>
      <c r="AA129" s="235">
        <f>+IF(I129=0,"",'Ark1'!AE2401)</f>
        <v>0</v>
      </c>
      <c r="AB129" s="233">
        <f t="shared" ref="AB129:AB144" si="20">IF(I129=0,"",T129/C129)</f>
        <v>3.0994082840236681</v>
      </c>
      <c r="AC129" s="233">
        <f t="shared" ref="AC129:AC144" si="21">IF(I129=0,"",I129/H129)</f>
        <v>9.3888888888888893</v>
      </c>
      <c r="AD129" s="213"/>
      <c r="AE129" s="216"/>
      <c r="AG129" s="29"/>
      <c r="AH129" s="27"/>
      <c r="AI129" s="239"/>
      <c r="AJ129" s="28"/>
      <c r="AN129" s="28"/>
    </row>
    <row r="130" spans="1:40" ht="15.6">
      <c r="A130" s="213"/>
      <c r="B130" s="289">
        <f>+'Ark1'!C2402</f>
        <v>2023</v>
      </c>
      <c r="C130" s="232">
        <f>+'Ark1'!L2402</f>
        <v>5</v>
      </c>
      <c r="D130" s="232" t="str">
        <f t="shared" si="19"/>
        <v>O</v>
      </c>
      <c r="E130" s="232">
        <f>+'Ark1'!H2402</f>
        <v>2</v>
      </c>
      <c r="F130" s="232">
        <f>+'Ark1'!J2402</f>
        <v>147</v>
      </c>
      <c r="G130" s="232" t="str">
        <f>VLOOKUP(F130,RNR!$A$1:$B$26,2)</f>
        <v>Midt-Norge</v>
      </c>
      <c r="H130" s="232">
        <f>+IF(I130=0,"",'Ark1'!Q2402)</f>
        <v>6</v>
      </c>
      <c r="I130" s="335">
        <f>+'Ark1'!R2402</f>
        <v>36</v>
      </c>
      <c r="J130" s="233">
        <f>+IF(I130=0,"",'Ark1'!AF2402)</f>
        <v>17.821782178217827</v>
      </c>
      <c r="K130" s="233"/>
      <c r="L130" s="233">
        <f>+IF(I130=0,"",'Ark1'!AG2402)</f>
        <v>16.123164293003239</v>
      </c>
      <c r="M130" s="213"/>
      <c r="N130" s="239">
        <f>+IF(J130=0,"",'Ark1'!AI2402)</f>
        <v>0</v>
      </c>
      <c r="O130" s="505"/>
      <c r="P130" s="263" t="str">
        <f>+IF(N130=0,"",'Ark1'!AJ2402)</f>
        <v/>
      </c>
      <c r="Q130" s="263" t="str">
        <f>+IF(N130=0,"",'Ark1'!AK2402)</f>
        <v/>
      </c>
      <c r="R130" s="213"/>
      <c r="S130" s="234">
        <f>+IF(I130=0,"",'Ark1'!T2402)</f>
        <v>3.5833333333333344</v>
      </c>
      <c r="T130" s="32">
        <f>+IF(I130=0,"",'Ark1'!U2402)</f>
        <v>10.094444444444443</v>
      </c>
      <c r="U130" s="235">
        <f>+IF(I130=0,"",'Ark1'!W2402)</f>
        <v>0</v>
      </c>
      <c r="V130" s="235">
        <f>+IF(I130=0,"",'Ark1'!X2402)</f>
        <v>16.666666666666671</v>
      </c>
      <c r="W130" s="235">
        <f>+IF(I130=0,"",'Ark1'!Y2402)</f>
        <v>0</v>
      </c>
      <c r="X130" s="235">
        <f>+IF(I130=0,"",'Ark1'!Z2402)</f>
        <v>5.2674548167889954</v>
      </c>
      <c r="Y130" s="233">
        <f>+IF(I130=0,"",'Ark1'!Z2402)</f>
        <v>5.2674548167889954</v>
      </c>
      <c r="Z130" s="234">
        <f>+IF(I130=0,"",'Ark1'!AC2402)</f>
        <v>0</v>
      </c>
      <c r="AA130" s="235">
        <f>+IF(I130=0,"",'Ark1'!AE2402)</f>
        <v>0</v>
      </c>
      <c r="AB130" s="233">
        <f t="shared" si="20"/>
        <v>2.0188888888888887</v>
      </c>
      <c r="AC130" s="233">
        <f t="shared" si="21"/>
        <v>6</v>
      </c>
      <c r="AD130" s="213"/>
      <c r="AE130" s="216"/>
      <c r="AG130" s="29"/>
      <c r="AH130" s="27"/>
      <c r="AI130" s="239"/>
      <c r="AJ130" s="28"/>
      <c r="AN130" s="28"/>
    </row>
    <row r="131" spans="1:40" ht="15.6">
      <c r="A131" s="213"/>
      <c r="B131" s="289">
        <f>+'Ark1'!C2403</f>
        <v>2023</v>
      </c>
      <c r="C131" s="232">
        <f>+'Ark1'!L2403</f>
        <v>5</v>
      </c>
      <c r="D131" s="232" t="str">
        <f t="shared" si="19"/>
        <v>O</v>
      </c>
      <c r="E131" s="232">
        <f>+'Ark1'!H2403</f>
        <v>1</v>
      </c>
      <c r="F131" s="232">
        <f>+'Ark1'!J2403</f>
        <v>155</v>
      </c>
      <c r="G131" s="232" t="str">
        <f>VLOOKUP(F131,RNR!$A$1:$B$26,2)</f>
        <v>Målselv</v>
      </c>
      <c r="H131" s="232">
        <f>+IF(I131=0,"",'Ark1'!Q2403)</f>
        <v>56</v>
      </c>
      <c r="I131" s="335">
        <f>+'Ark1'!R2403</f>
        <v>940</v>
      </c>
      <c r="J131" s="233">
        <f>+IF(I131=0,"",'Ark1'!AF2403)</f>
        <v>34.144569560479475</v>
      </c>
      <c r="K131" s="233"/>
      <c r="L131" s="233">
        <f>+IF(I131=0,"",'Ark1'!AG2403)</f>
        <v>32.630187428012995</v>
      </c>
      <c r="M131" s="213"/>
      <c r="N131" s="239">
        <f>+IF(J131=0,"",'Ark1'!AI2403)</f>
        <v>0</v>
      </c>
      <c r="O131" s="505"/>
      <c r="P131" s="263" t="str">
        <f>+IF(N131=0,"",'Ark1'!AJ2403)</f>
        <v/>
      </c>
      <c r="Q131" s="263" t="str">
        <f>+IF(N131=0,"",'Ark1'!AK2403)</f>
        <v/>
      </c>
      <c r="R131" s="213"/>
      <c r="S131" s="234">
        <f>+IF(I131=0,"",'Ark1'!T2403)</f>
        <v>4.6617021276595754</v>
      </c>
      <c r="T131" s="32">
        <f>+IF(I131=0,"",'Ark1'!U2403)</f>
        <v>15.912978723404253</v>
      </c>
      <c r="U131" s="235">
        <f>+IF(I131=0,"",'Ark1'!W2403)</f>
        <v>0</v>
      </c>
      <c r="V131" s="235">
        <f>+IF(I131=0,"",'Ark1'!X2403)</f>
        <v>48.191489361702118</v>
      </c>
      <c r="W131" s="235">
        <f>+IF(I131=0,"",'Ark1'!Y2403)</f>
        <v>17.234042553191482</v>
      </c>
      <c r="X131" s="235">
        <f>+IF(I131=0,"",'Ark1'!Z2403)</f>
        <v>7.0364538381608348</v>
      </c>
      <c r="Y131" s="233">
        <f>+IF(I131=0,"",'Ark1'!Z2403)</f>
        <v>7.0364538381608348</v>
      </c>
      <c r="Z131" s="234">
        <f>+IF(I131=0,"",'Ark1'!AC2403)</f>
        <v>0</v>
      </c>
      <c r="AA131" s="235">
        <f>+IF(I131=0,"",'Ark1'!AE2403)</f>
        <v>0</v>
      </c>
      <c r="AB131" s="233">
        <f t="shared" si="20"/>
        <v>3.1825957446808504</v>
      </c>
      <c r="AC131" s="233">
        <f t="shared" si="21"/>
        <v>16.785714285714285</v>
      </c>
      <c r="AD131" s="213"/>
      <c r="AE131" s="216"/>
      <c r="AG131" s="29"/>
      <c r="AH131" s="27"/>
      <c r="AI131" s="239"/>
      <c r="AJ131" s="28"/>
      <c r="AN131" s="28"/>
    </row>
    <row r="132" spans="1:40" ht="15.6">
      <c r="A132" s="213"/>
      <c r="B132" s="289">
        <f>+'Ark1'!C2404</f>
        <v>2023</v>
      </c>
      <c r="C132" s="232">
        <f>+'Ark1'!L2404</f>
        <v>5</v>
      </c>
      <c r="D132" s="232" t="str">
        <f t="shared" si="19"/>
        <v>O</v>
      </c>
      <c r="E132" s="232">
        <f>+'Ark1'!H2404</f>
        <v>2</v>
      </c>
      <c r="F132" s="232">
        <f>+'Ark1'!J2404</f>
        <v>160</v>
      </c>
      <c r="G132" s="232" t="str">
        <f>VLOOKUP(F132,RNR!$A$1:$B$26,2)</f>
        <v>Oslo</v>
      </c>
      <c r="H132" s="232">
        <f>+IF(I132=0,"",'Ark1'!Q2404)</f>
        <v>25</v>
      </c>
      <c r="I132" s="335">
        <f>+'Ark1'!R2404</f>
        <v>122</v>
      </c>
      <c r="J132" s="233">
        <f>+IF(I132=0,"",'Ark1'!AF2404)</f>
        <v>23.828125</v>
      </c>
      <c r="K132" s="233"/>
      <c r="L132" s="233">
        <f>+IF(I132=0,"",'Ark1'!AG2404)</f>
        <v>17.982633551762262</v>
      </c>
      <c r="M132" s="213"/>
      <c r="N132" s="239">
        <f>+IF(J132=0,"",'Ark1'!AI2404)</f>
        <v>117</v>
      </c>
      <c r="O132" s="505"/>
      <c r="P132" s="263">
        <f>+IF(N132=0,"",'Ark1'!AJ2404)</f>
        <v>91.29401709401715</v>
      </c>
      <c r="Q132" s="263">
        <f>+IF(N132=0,"",'Ark1'!AK2404)</f>
        <v>13.62559366091541</v>
      </c>
      <c r="R132" s="213"/>
      <c r="S132" s="234">
        <f>+IF(I132=0,"",'Ark1'!T2404)</f>
        <v>4.2459016393442628</v>
      </c>
      <c r="T132" s="32">
        <f>+IF(I132=0,"",'Ark1'!U2404)</f>
        <v>10.931967213114753</v>
      </c>
      <c r="U132" s="235">
        <f>+IF(I132=0,"",'Ark1'!W2404)</f>
        <v>0.81967213114754112</v>
      </c>
      <c r="V132" s="235">
        <f>+IF(I132=0,"",'Ark1'!X2404)</f>
        <v>13.11475409836066</v>
      </c>
      <c r="W132" s="235">
        <f>+IF(I132=0,"",'Ark1'!Y2404)</f>
        <v>0.81967213114754112</v>
      </c>
      <c r="X132" s="235">
        <f>+IF(I132=0,"",'Ark1'!Z2404)</f>
        <v>4.6048489481187751</v>
      </c>
      <c r="Y132" s="233">
        <f>+IF(I132=0,"",'Ark1'!Z2404)</f>
        <v>4.6048489481187751</v>
      </c>
      <c r="Z132" s="234">
        <f>+IF(I132=0,"",'Ark1'!AC2404)</f>
        <v>0</v>
      </c>
      <c r="AA132" s="235">
        <f>+IF(I132=0,"",'Ark1'!AE2404)</f>
        <v>0</v>
      </c>
      <c r="AB132" s="233">
        <f t="shared" si="20"/>
        <v>2.1863934426229505</v>
      </c>
      <c r="AC132" s="233">
        <f t="shared" si="21"/>
        <v>4.88</v>
      </c>
      <c r="AD132" s="213"/>
      <c r="AE132" s="216"/>
      <c r="AG132" s="29"/>
      <c r="AH132" s="27"/>
      <c r="AI132" s="239"/>
      <c r="AJ132" s="28"/>
      <c r="AN132" s="28"/>
    </row>
    <row r="133" spans="1:40" ht="15.6">
      <c r="A133" s="213"/>
      <c r="B133" s="289">
        <f>+'Ark1'!C2405</f>
        <v>2023</v>
      </c>
      <c r="C133" s="232">
        <f>+'Ark1'!L2405</f>
        <v>5</v>
      </c>
      <c r="D133" s="232" t="str">
        <f t="shared" si="19"/>
        <v>O</v>
      </c>
      <c r="E133" s="232">
        <f>+'Ark1'!H2405</f>
        <v>1</v>
      </c>
      <c r="F133" s="232">
        <f>+'Ark1'!J2405</f>
        <v>171</v>
      </c>
      <c r="G133" s="232" t="str">
        <f>VLOOKUP(F133,RNR!$A$1:$B$26,2)</f>
        <v>Prima</v>
      </c>
      <c r="H133" s="232">
        <f>+IF(I133=0,"",'Ark1'!Q2405)</f>
        <v>1</v>
      </c>
      <c r="I133" s="335">
        <f>+'Ark1'!R2405</f>
        <v>1</v>
      </c>
      <c r="J133" s="233">
        <f>+IF(I133=0,"",'Ark1'!AF2405)</f>
        <v>33.333333333333343</v>
      </c>
      <c r="K133" s="233"/>
      <c r="L133" s="233">
        <f>+IF(I133=0,"",'Ark1'!AG2405)</f>
        <v>42.604856512141282</v>
      </c>
      <c r="M133" s="213"/>
      <c r="N133" s="239">
        <f>+IF(J133=0,"",'Ark1'!AI2405)</f>
        <v>0</v>
      </c>
      <c r="O133" s="505"/>
      <c r="P133" s="263" t="str">
        <f>+IF(N133=0,"",'Ark1'!AJ2405)</f>
        <v/>
      </c>
      <c r="Q133" s="263" t="str">
        <f>+IF(N133=0,"",'Ark1'!AK2405)</f>
        <v/>
      </c>
      <c r="R133" s="213"/>
      <c r="S133" s="234">
        <f>+IF(I133=0,"",'Ark1'!T2405)</f>
        <v>5</v>
      </c>
      <c r="T133" s="32">
        <f>+IF(I133=0,"",'Ark1'!U2405)</f>
        <v>19.3</v>
      </c>
      <c r="U133" s="235">
        <f>+IF(I133=0,"",'Ark1'!W2405)</f>
        <v>0</v>
      </c>
      <c r="V133" s="235">
        <f>+IF(I133=0,"",'Ark1'!X2405)</f>
        <v>100</v>
      </c>
      <c r="W133" s="235">
        <f>+IF(I133=0,"",'Ark1'!Y2405)</f>
        <v>0</v>
      </c>
      <c r="X133" s="235">
        <f>+IF(I133=0,"",'Ark1'!Z2405)</f>
        <v>0</v>
      </c>
      <c r="Y133" s="233">
        <f>+IF(I133=0,"",'Ark1'!Z2405)</f>
        <v>0</v>
      </c>
      <c r="Z133" s="234">
        <f>+IF(I133=0,"",'Ark1'!AC2405)</f>
        <v>0</v>
      </c>
      <c r="AA133" s="235">
        <f>+IF(I133=0,"",'Ark1'!AE2405)</f>
        <v>0</v>
      </c>
      <c r="AB133" s="233">
        <f t="shared" si="20"/>
        <v>3.8600000000000003</v>
      </c>
      <c r="AC133" s="233">
        <f t="shared" si="21"/>
        <v>1</v>
      </c>
      <c r="AD133" s="213"/>
      <c r="AE133" s="216"/>
      <c r="AG133" s="29"/>
      <c r="AH133" s="27"/>
      <c r="AI133" s="239"/>
      <c r="AJ133" s="28"/>
      <c r="AN133" s="28"/>
    </row>
    <row r="134" spans="1:40" ht="15.6">
      <c r="A134" s="213"/>
      <c r="B134" s="289">
        <f>+'Ark1'!C2406</f>
        <v>2023</v>
      </c>
      <c r="C134" s="232">
        <f>+'Ark1'!L2406</f>
        <v>5</v>
      </c>
      <c r="D134" s="232" t="str">
        <f t="shared" si="19"/>
        <v>O</v>
      </c>
      <c r="E134" s="232">
        <f>+'Ark1'!H2406</f>
        <v>2</v>
      </c>
      <c r="F134" s="232">
        <f>+'Ark1'!J2406</f>
        <v>175</v>
      </c>
      <c r="G134" s="232" t="str">
        <f>VLOOKUP(F134,RNR!$A$1:$B$26,2)</f>
        <v>Ole Ringdal</v>
      </c>
      <c r="H134" s="232">
        <f>+IF(I134=0,"",'Ark1'!Q2406)</f>
        <v>21</v>
      </c>
      <c r="I134" s="335">
        <f>+'Ark1'!R2406</f>
        <v>759</v>
      </c>
      <c r="J134" s="233">
        <f>+IF(I134=0,"",'Ark1'!AF2406)</f>
        <v>40.031645569620245</v>
      </c>
      <c r="K134" s="233"/>
      <c r="L134" s="233">
        <f>+IF(I134=0,"",'Ark1'!AG2406)</f>
        <v>39.184619209103154</v>
      </c>
      <c r="M134" s="213"/>
      <c r="N134" s="239">
        <f>+IF(J134=0,"",'Ark1'!AI2406)</f>
        <v>0</v>
      </c>
      <c r="O134" s="505"/>
      <c r="P134" s="263" t="str">
        <f>+IF(N134=0,"",'Ark1'!AJ2406)</f>
        <v/>
      </c>
      <c r="Q134" s="263" t="str">
        <f>+IF(N134=0,"",'Ark1'!AK2406)</f>
        <v/>
      </c>
      <c r="R134" s="213"/>
      <c r="S134" s="234">
        <f>+IF(I134=0,"",'Ark1'!T2406)</f>
        <v>4.8300395256916993</v>
      </c>
      <c r="T134" s="32">
        <f>+IF(I134=0,"",'Ark1'!U2406)</f>
        <v>11.0068511198946</v>
      </c>
      <c r="U134" s="235">
        <f>+IF(I134=0,"",'Ark1'!W2406)</f>
        <v>0.26350461133069825</v>
      </c>
      <c r="V134" s="235">
        <f>+IF(I134=0,"",'Ark1'!X2406)</f>
        <v>25.296442687747035</v>
      </c>
      <c r="W134" s="235">
        <f>+IF(I134=0,"",'Ark1'!Y2406)</f>
        <v>9.0909090909090917</v>
      </c>
      <c r="X134" s="235">
        <f>+IF(I134=0,"",'Ark1'!Z2406)</f>
        <v>7.6636372866521745</v>
      </c>
      <c r="Y134" s="233">
        <f>+IF(I134=0,"",'Ark1'!Z2406)</f>
        <v>7.6636372866521745</v>
      </c>
      <c r="Z134" s="234">
        <f>+IF(I134=0,"",'Ark1'!AC2406)</f>
        <v>0</v>
      </c>
      <c r="AA134" s="235">
        <f>+IF(I134=0,"",'Ark1'!AE2406)</f>
        <v>0</v>
      </c>
      <c r="AB134" s="233">
        <f t="shared" si="20"/>
        <v>2.2013702239789201</v>
      </c>
      <c r="AC134" s="233">
        <f t="shared" si="21"/>
        <v>36.142857142857146</v>
      </c>
      <c r="AD134" s="213"/>
      <c r="AE134" s="216"/>
      <c r="AG134" s="29"/>
      <c r="AH134" s="27"/>
      <c r="AI134" s="239"/>
      <c r="AJ134" s="28"/>
      <c r="AN134" s="28"/>
    </row>
    <row r="135" spans="1:40" ht="15.6">
      <c r="A135" s="213"/>
      <c r="B135" s="289">
        <f>+'Ark1'!C2407</f>
        <v>2023</v>
      </c>
      <c r="C135" s="232">
        <f>+'Ark1'!L2407</f>
        <v>5</v>
      </c>
      <c r="D135" s="232" t="str">
        <f t="shared" si="19"/>
        <v>O</v>
      </c>
      <c r="E135" s="232">
        <f>+'Ark1'!H2407</f>
        <v>2</v>
      </c>
      <c r="F135" s="232">
        <f>+'Ark1'!J2407</f>
        <v>177</v>
      </c>
      <c r="G135" s="232" t="str">
        <f>VLOOKUP(F135,RNR!$A$1:$B$26,2)</f>
        <v>Slakthuset</v>
      </c>
      <c r="H135" s="232">
        <f>+IF(I135=0,"",'Ark1'!Q2407)</f>
        <v>43</v>
      </c>
      <c r="I135" s="335">
        <f>+'Ark1'!R2407</f>
        <v>471</v>
      </c>
      <c r="J135" s="233">
        <f>+IF(I135=0,"",'Ark1'!AF2407)</f>
        <v>49.164926931106486</v>
      </c>
      <c r="K135" s="233"/>
      <c r="L135" s="233">
        <f>+IF(I135=0,"",'Ark1'!AG2407)</f>
        <v>49.700695419268442</v>
      </c>
      <c r="M135" s="213"/>
      <c r="N135" s="239">
        <f>+IF(J135=0,"",'Ark1'!AI2407)</f>
        <v>0</v>
      </c>
      <c r="O135" s="505"/>
      <c r="P135" s="263" t="str">
        <f>+IF(N135=0,"",'Ark1'!AJ2407)</f>
        <v/>
      </c>
      <c r="Q135" s="263" t="str">
        <f>+IF(N135=0,"",'Ark1'!AK2407)</f>
        <v/>
      </c>
      <c r="R135" s="213"/>
      <c r="S135" s="234">
        <f>+IF(I135=0,"",'Ark1'!T2407)</f>
        <v>4.2101910828025488</v>
      </c>
      <c r="T135" s="32">
        <f>+IF(I135=0,"",'Ark1'!U2407)</f>
        <v>13.079830148619964</v>
      </c>
      <c r="U135" s="235">
        <f>+IF(I135=0,"",'Ark1'!W2407)</f>
        <v>0</v>
      </c>
      <c r="V135" s="235">
        <f>+IF(I135=0,"",'Ark1'!X2407)</f>
        <v>19.532908704883223</v>
      </c>
      <c r="W135" s="235">
        <f>+IF(I135=0,"",'Ark1'!Y2407)</f>
        <v>4.8832271762208066</v>
      </c>
      <c r="X135" s="235">
        <f>+IF(I135=0,"",'Ark1'!Z2407)</f>
        <v>4.9047484220576436</v>
      </c>
      <c r="Y135" s="233">
        <f>+IF(I135=0,"",'Ark1'!Z2407)</f>
        <v>4.9047484220576436</v>
      </c>
      <c r="Z135" s="234">
        <f>+IF(I135=0,"",'Ark1'!AC2407)</f>
        <v>0</v>
      </c>
      <c r="AA135" s="235">
        <f>+IF(I135=0,"",'Ark1'!AE2407)</f>
        <v>0</v>
      </c>
      <c r="AB135" s="233">
        <f t="shared" si="20"/>
        <v>2.6159660297239928</v>
      </c>
      <c r="AC135" s="233">
        <f t="shared" si="21"/>
        <v>10.953488372093023</v>
      </c>
      <c r="AD135" s="213"/>
      <c r="AE135" s="216"/>
      <c r="AG135" s="29"/>
      <c r="AH135" s="27"/>
      <c r="AI135" s="239"/>
      <c r="AJ135" s="28"/>
      <c r="AN135" s="28"/>
    </row>
    <row r="136" spans="1:40" ht="15.6">
      <c r="A136" s="213"/>
      <c r="B136" s="289">
        <f>+'Ark1'!C2408</f>
        <v>2023</v>
      </c>
      <c r="C136" s="232">
        <f>+'Ark1'!L2408</f>
        <v>5</v>
      </c>
      <c r="D136" s="232" t="str">
        <f t="shared" si="19"/>
        <v>O</v>
      </c>
      <c r="E136" s="232">
        <f>+'Ark1'!H2408</f>
        <v>2</v>
      </c>
      <c r="F136" s="232">
        <f>+'Ark1'!J2408</f>
        <v>178</v>
      </c>
      <c r="G136" s="232" t="str">
        <f>VLOOKUP(F136,RNR!$A$1:$B$26,2)</f>
        <v>Røros</v>
      </c>
      <c r="H136" s="232">
        <f>+IF(I136=0,"",'Ark1'!Q2408)</f>
        <v>14</v>
      </c>
      <c r="I136" s="335">
        <f>+'Ark1'!R2408</f>
        <v>121</v>
      </c>
      <c r="J136" s="233">
        <f>+IF(I136=0,"",'Ark1'!AF2408)</f>
        <v>20.404721753794256</v>
      </c>
      <c r="K136" s="233"/>
      <c r="L136" s="233">
        <f>+IF(I136=0,"",'Ark1'!AG2408)</f>
        <v>19.467972092221999</v>
      </c>
      <c r="M136" s="213"/>
      <c r="N136" s="239">
        <f>+IF(J136=0,"",'Ark1'!AI2408)</f>
        <v>0</v>
      </c>
      <c r="O136" s="505"/>
      <c r="P136" s="263" t="str">
        <f>+IF(N136=0,"",'Ark1'!AJ2408)</f>
        <v/>
      </c>
      <c r="Q136" s="263" t="str">
        <f>+IF(N136=0,"",'Ark1'!AK2408)</f>
        <v/>
      </c>
      <c r="R136" s="213"/>
      <c r="S136" s="234">
        <f>+IF(I136=0,"",'Ark1'!T2408)</f>
        <v>4.330578512396694</v>
      </c>
      <c r="T136" s="32">
        <f>+IF(I136=0,"",'Ark1'!U2408)</f>
        <v>11.207438016528927</v>
      </c>
      <c r="U136" s="235">
        <f>+IF(I136=0,"",'Ark1'!W2408)</f>
        <v>0</v>
      </c>
      <c r="V136" s="235">
        <f>+IF(I136=0,"",'Ark1'!X2408)</f>
        <v>19.008264462809922</v>
      </c>
      <c r="W136" s="235">
        <f>+IF(I136=0,"",'Ark1'!Y2408)</f>
        <v>0</v>
      </c>
      <c r="X136" s="235">
        <f>+IF(I136=0,"",'Ark1'!Z2408)</f>
        <v>4.9357385388454338</v>
      </c>
      <c r="Y136" s="233">
        <f>+IF(I136=0,"",'Ark1'!Z2408)</f>
        <v>4.9357385388454338</v>
      </c>
      <c r="Z136" s="234">
        <f>+IF(I136=0,"",'Ark1'!AC2408)</f>
        <v>0</v>
      </c>
      <c r="AA136" s="235">
        <f>+IF(I136=0,"",'Ark1'!AE2408)</f>
        <v>0</v>
      </c>
      <c r="AB136" s="233">
        <f t="shared" si="20"/>
        <v>2.2414876033057856</v>
      </c>
      <c r="AC136" s="233">
        <f t="shared" si="21"/>
        <v>8.6428571428571423</v>
      </c>
      <c r="AD136" s="213"/>
      <c r="AE136" s="216"/>
      <c r="AG136" s="29"/>
      <c r="AH136" s="27"/>
      <c r="AI136" s="239"/>
      <c r="AJ136" s="28"/>
      <c r="AN136" s="28"/>
    </row>
    <row r="137" spans="1:40" ht="15.6">
      <c r="A137" s="213"/>
      <c r="B137" s="289">
        <f>+'Ark1'!C2409</f>
        <v>2023</v>
      </c>
      <c r="C137" s="232">
        <f>+'Ark1'!L2409</f>
        <v>5</v>
      </c>
      <c r="D137" s="232" t="str">
        <f t="shared" si="19"/>
        <v>O</v>
      </c>
      <c r="E137" s="232">
        <f>+'Ark1'!H2409</f>
        <v>2</v>
      </c>
      <c r="F137" s="232">
        <f>+'Ark1'!J2409</f>
        <v>181</v>
      </c>
      <c r="G137" s="232" t="str">
        <f>VLOOKUP(F137,RNR!$A$1:$B$26,2)</f>
        <v>Horns</v>
      </c>
      <c r="H137" s="232">
        <f>+IF(I137=0,"",'Ark1'!Q2409)</f>
        <v>18</v>
      </c>
      <c r="I137" s="335">
        <f>+'Ark1'!R2409</f>
        <v>209</v>
      </c>
      <c r="J137" s="233">
        <f>+IF(I137=0,"",'Ark1'!AF2409)</f>
        <v>25.6441717791411</v>
      </c>
      <c r="K137" s="233"/>
      <c r="L137" s="233">
        <f>+IF(I137=0,"",'Ark1'!AG2409)</f>
        <v>24.032590157560328</v>
      </c>
      <c r="M137" s="213"/>
      <c r="N137" s="239">
        <f>+IF(J137=0,"",'Ark1'!AI2409)</f>
        <v>0</v>
      </c>
      <c r="O137" s="505"/>
      <c r="P137" s="263" t="str">
        <f>+IF(N137=0,"",'Ark1'!AJ2409)</f>
        <v/>
      </c>
      <c r="Q137" s="263" t="str">
        <f>+IF(N137=0,"",'Ark1'!AK2409)</f>
        <v/>
      </c>
      <c r="R137" s="213"/>
      <c r="S137" s="234">
        <f>+IF(I137=0,"",'Ark1'!T2409)</f>
        <v>4.4545454545454541</v>
      </c>
      <c r="T137" s="32">
        <f>+IF(I137=0,"",'Ark1'!U2409)</f>
        <v>13.01244019138756</v>
      </c>
      <c r="U137" s="235">
        <f>+IF(I137=0,"",'Ark1'!W2409)</f>
        <v>0</v>
      </c>
      <c r="V137" s="235">
        <f>+IF(I137=0,"",'Ark1'!X2409)</f>
        <v>36.363636363636367</v>
      </c>
      <c r="W137" s="235">
        <f>+IF(I137=0,"",'Ark1'!Y2409)</f>
        <v>1.9138755980861248</v>
      </c>
      <c r="X137" s="235">
        <f>+IF(I137=0,"",'Ark1'!Z2409)</f>
        <v>5.9171665174900356</v>
      </c>
      <c r="Y137" s="233">
        <f>+IF(I137=0,"",'Ark1'!Z2409)</f>
        <v>5.9171665174900356</v>
      </c>
      <c r="Z137" s="234">
        <f>+IF(I137=0,"",'Ark1'!AC2409)</f>
        <v>0</v>
      </c>
      <c r="AA137" s="235">
        <f>+IF(I137=0,"",'Ark1'!AE2409)</f>
        <v>0</v>
      </c>
      <c r="AB137" s="233">
        <f t="shared" si="20"/>
        <v>2.602488038277512</v>
      </c>
      <c r="AC137" s="233">
        <f t="shared" si="21"/>
        <v>11.611111111111111</v>
      </c>
      <c r="AD137" s="213"/>
      <c r="AE137" s="216"/>
      <c r="AG137" s="29"/>
      <c r="AH137" s="27"/>
      <c r="AI137" s="239"/>
      <c r="AJ137" s="28"/>
      <c r="AN137" s="28"/>
    </row>
    <row r="138" spans="1:40" ht="15.6">
      <c r="A138" s="213"/>
      <c r="B138" s="289">
        <f>+'Ark1'!C2410</f>
        <v>2023</v>
      </c>
      <c r="C138" s="232">
        <f>+'Ark1'!L2410</f>
        <v>5</v>
      </c>
      <c r="D138" s="232" t="str">
        <f t="shared" si="19"/>
        <v>O</v>
      </c>
      <c r="E138" s="232">
        <f>+'Ark1'!H2410</f>
        <v>1</v>
      </c>
      <c r="F138" s="232">
        <f>+'Ark1'!J2410</f>
        <v>262</v>
      </c>
      <c r="G138" s="232" t="str">
        <f>VLOOKUP(F138,RNR!$A$1:$B$26,2)</f>
        <v>Strilalam</v>
      </c>
      <c r="H138" s="232" t="str">
        <f>+IF(I138=0,"",'Ark1'!Q2410)</f>
        <v/>
      </c>
      <c r="I138" s="335">
        <f>+'Ark1'!R2410</f>
        <v>0</v>
      </c>
      <c r="J138" s="233" t="str">
        <f>+IF(I138=0,"",'Ark1'!AF2410)</f>
        <v/>
      </c>
      <c r="K138" s="233"/>
      <c r="L138" s="233" t="str">
        <f>+IF(I138=0,"",'Ark1'!AG2410)</f>
        <v/>
      </c>
      <c r="M138" s="213"/>
      <c r="N138" s="239">
        <f>+IF(J138=0,"",'Ark1'!AI2410)</f>
        <v>0</v>
      </c>
      <c r="O138" s="505"/>
      <c r="P138" s="263" t="str">
        <f>+IF(N138=0,"",'Ark1'!AJ2410)</f>
        <v/>
      </c>
      <c r="Q138" s="263" t="str">
        <f>+IF(N138=0,"",'Ark1'!AK2410)</f>
        <v/>
      </c>
      <c r="R138" s="213"/>
      <c r="S138" s="234" t="str">
        <f>+IF(I138=0,"",'Ark1'!T2410)</f>
        <v/>
      </c>
      <c r="T138" s="32" t="str">
        <f>+IF(I138=0,"",'Ark1'!U2410)</f>
        <v/>
      </c>
      <c r="U138" s="235" t="str">
        <f>+IF(I138=0,"",'Ark1'!W2410)</f>
        <v/>
      </c>
      <c r="V138" s="235" t="str">
        <f>+IF(I138=0,"",'Ark1'!X2410)</f>
        <v/>
      </c>
      <c r="W138" s="235" t="str">
        <f>+IF(I138=0,"",'Ark1'!Y2410)</f>
        <v/>
      </c>
      <c r="X138" s="235" t="str">
        <f>+IF(I138=0,"",'Ark1'!Z2410)</f>
        <v/>
      </c>
      <c r="Y138" s="233" t="str">
        <f>+IF(I138=0,"",'Ark1'!Z2410)</f>
        <v/>
      </c>
      <c r="Z138" s="234" t="str">
        <f>+IF(I138=0,"",'Ark1'!AC2410)</f>
        <v/>
      </c>
      <c r="AA138" s="235" t="str">
        <f>+IF(I138=0,"",'Ark1'!AE2410)</f>
        <v/>
      </c>
      <c r="AB138" s="233" t="str">
        <f t="shared" si="20"/>
        <v/>
      </c>
      <c r="AC138" s="233" t="str">
        <f t="shared" si="21"/>
        <v/>
      </c>
      <c r="AD138" s="213"/>
      <c r="AE138" s="216"/>
      <c r="AG138" s="29"/>
      <c r="AH138" s="27"/>
      <c r="AI138" s="239"/>
      <c r="AJ138" s="28"/>
      <c r="AN138" s="28"/>
    </row>
    <row r="139" spans="1:40" ht="15.6">
      <c r="A139" s="213"/>
      <c r="B139" s="289">
        <f>+'Ark1'!C2411</f>
        <v>2023</v>
      </c>
      <c r="C139" s="232">
        <f>+'Ark1'!L2411</f>
        <v>5</v>
      </c>
      <c r="D139" s="232" t="str">
        <f t="shared" si="19"/>
        <v>O</v>
      </c>
      <c r="E139" s="232">
        <f>+'Ark1'!H2411</f>
        <v>1</v>
      </c>
      <c r="F139" s="232">
        <f>+'Ark1'!J2411</f>
        <v>309</v>
      </c>
      <c r="G139" s="232" t="str">
        <f>VLOOKUP(F139,RNR!$A$1:$B$26,2)</f>
        <v>Malvik</v>
      </c>
      <c r="H139" s="232">
        <f>+IF(I139=0,"",'Ark1'!Q2411)</f>
        <v>42</v>
      </c>
      <c r="I139" s="335">
        <f>+'Ark1'!R2411</f>
        <v>211</v>
      </c>
      <c r="J139" s="233">
        <f>+IF(I139=0,"",'Ark1'!AF2411)</f>
        <v>17.85109983079526</v>
      </c>
      <c r="K139" s="233"/>
      <c r="L139" s="233">
        <f>+IF(I139=0,"",'Ark1'!AG2411)</f>
        <v>14.669157119115196</v>
      </c>
      <c r="M139" s="213"/>
      <c r="N139" s="239">
        <f>+IF(J139=0,"",'Ark1'!AI2411)</f>
        <v>0</v>
      </c>
      <c r="O139" s="505"/>
      <c r="P139" s="263" t="str">
        <f>+IF(N139=0,"",'Ark1'!AJ2411)</f>
        <v/>
      </c>
      <c r="Q139" s="263" t="str">
        <f>+IF(N139=0,"",'Ark1'!AK2411)</f>
        <v/>
      </c>
      <c r="R139" s="213"/>
      <c r="S139" s="234">
        <f>+IF(I139=0,"",'Ark1'!T2411)</f>
        <v>3.9336492890995265</v>
      </c>
      <c r="T139" s="32">
        <f>+IF(I139=0,"",'Ark1'!U2411)</f>
        <v>9.4540284360189517</v>
      </c>
      <c r="U139" s="235">
        <f>+IF(I139=0,"",'Ark1'!W2411)</f>
        <v>0</v>
      </c>
      <c r="V139" s="235">
        <f>+IF(I139=0,"",'Ark1'!X2411)</f>
        <v>15.639810426540283</v>
      </c>
      <c r="W139" s="235">
        <f>+IF(I139=0,"",'Ark1'!Y2411)</f>
        <v>4.7393364928909962</v>
      </c>
      <c r="X139" s="235">
        <f>+IF(I139=0,"",'Ark1'!Z2411)</f>
        <v>6.313584269727059</v>
      </c>
      <c r="Y139" s="233">
        <f>+IF(I139=0,"",'Ark1'!Z2411)</f>
        <v>6.313584269727059</v>
      </c>
      <c r="Z139" s="234">
        <f>+IF(I139=0,"",'Ark1'!AC2411)</f>
        <v>0</v>
      </c>
      <c r="AA139" s="235">
        <f>+IF(I139=0,"",'Ark1'!AE2411)</f>
        <v>0</v>
      </c>
      <c r="AB139" s="233">
        <f t="shared" si="20"/>
        <v>1.8908056872037904</v>
      </c>
      <c r="AC139" s="233">
        <f t="shared" si="21"/>
        <v>5.0238095238095237</v>
      </c>
      <c r="AD139" s="213"/>
      <c r="AE139" s="216"/>
      <c r="AG139" s="29"/>
      <c r="AH139" s="27"/>
      <c r="AI139" s="239"/>
      <c r="AJ139" s="28"/>
      <c r="AN139" s="28"/>
    </row>
    <row r="140" spans="1:40" ht="15.6">
      <c r="A140" s="213"/>
      <c r="B140" s="289">
        <f>+'Ark1'!C2412</f>
        <v>2023</v>
      </c>
      <c r="C140" s="232">
        <f>+'Ark1'!L2412</f>
        <v>5</v>
      </c>
      <c r="D140" s="232" t="str">
        <f t="shared" si="19"/>
        <v>O</v>
      </c>
      <c r="E140" s="232">
        <f>+'Ark1'!H2412</f>
        <v>2</v>
      </c>
      <c r="F140" s="232">
        <f>+'Ark1'!J2412</f>
        <v>470</v>
      </c>
      <c r="G140" s="232" t="str">
        <f>VLOOKUP(F140,RNR!$A$1:$B$26,2)</f>
        <v>Jens Eide</v>
      </c>
      <c r="H140" s="232">
        <f>+IF(I140=0,"",'Ark1'!Q2412)</f>
        <v>16</v>
      </c>
      <c r="I140" s="335">
        <f>+'Ark1'!R2412</f>
        <v>150</v>
      </c>
      <c r="J140" s="233">
        <f>+IF(I140=0,"",'Ark1'!AF2412)</f>
        <v>14.792899408284025</v>
      </c>
      <c r="K140" s="233"/>
      <c r="L140" s="233">
        <f>+IF(I140=0,"",'Ark1'!AG2412)</f>
        <v>13.395928823211852</v>
      </c>
      <c r="M140" s="213"/>
      <c r="N140" s="239">
        <f>+IF(J140=0,"",'Ark1'!AI2412)</f>
        <v>0</v>
      </c>
      <c r="O140" s="505"/>
      <c r="P140" s="263" t="str">
        <f>+IF(N140=0,"",'Ark1'!AJ2412)</f>
        <v/>
      </c>
      <c r="Q140" s="263" t="str">
        <f>+IF(N140=0,"",'Ark1'!AK2412)</f>
        <v/>
      </c>
      <c r="R140" s="213"/>
      <c r="S140" s="234">
        <f>+IF(I140=0,"",'Ark1'!T2412)</f>
        <v>4.58</v>
      </c>
      <c r="T140" s="32">
        <f>+IF(I140=0,"",'Ark1'!U2412)</f>
        <v>8.4366666666666692</v>
      </c>
      <c r="U140" s="235">
        <f>+IF(I140=0,"",'Ark1'!W2412)</f>
        <v>0</v>
      </c>
      <c r="V140" s="235">
        <f>+IF(I140=0,"",'Ark1'!X2412)</f>
        <v>16.666666666666671</v>
      </c>
      <c r="W140" s="235">
        <f>+IF(I140=0,"",'Ark1'!Y2412)</f>
        <v>4</v>
      </c>
      <c r="X140" s="235">
        <f>+IF(I140=0,"",'Ark1'!Z2412)</f>
        <v>6.4979526690249836</v>
      </c>
      <c r="Y140" s="233">
        <f>+IF(I140=0,"",'Ark1'!Z2412)</f>
        <v>6.4979526690249836</v>
      </c>
      <c r="Z140" s="234">
        <f>+IF(I140=0,"",'Ark1'!AC2412)</f>
        <v>0</v>
      </c>
      <c r="AA140" s="235">
        <f>+IF(I140=0,"",'Ark1'!AE2412)</f>
        <v>0</v>
      </c>
      <c r="AB140" s="233">
        <f t="shared" si="20"/>
        <v>1.6873333333333338</v>
      </c>
      <c r="AC140" s="233">
        <f t="shared" si="21"/>
        <v>9.375</v>
      </c>
      <c r="AD140" s="213"/>
      <c r="AE140" s="216"/>
      <c r="AG140" s="29"/>
      <c r="AH140" s="27"/>
      <c r="AI140" s="239"/>
      <c r="AJ140" s="28"/>
      <c r="AN140" s="28"/>
    </row>
    <row r="141" spans="1:40" ht="15.6">
      <c r="A141" s="213"/>
      <c r="B141" s="289">
        <f>+'Ark1'!C2413</f>
        <v>2023</v>
      </c>
      <c r="C141" s="232">
        <f>+'Ark1'!L2413</f>
        <v>5</v>
      </c>
      <c r="D141" s="232" t="str">
        <f t="shared" si="19"/>
        <v>O</v>
      </c>
      <c r="E141" s="232">
        <f>+'Ark1'!H2413</f>
        <v>2</v>
      </c>
      <c r="F141" s="232">
        <f>+'Ark1'!J2413</f>
        <v>629</v>
      </c>
      <c r="G141" s="232" t="str">
        <f>VLOOKUP(F141,RNR!$A$1:$B$26,2)</f>
        <v>Bø</v>
      </c>
      <c r="H141" s="232">
        <f>+IF(I141=0,"",'Ark1'!Q2413)</f>
        <v>3</v>
      </c>
      <c r="I141" s="335">
        <f>+'Ark1'!R2413</f>
        <v>39</v>
      </c>
      <c r="J141" s="233">
        <f>+IF(I141=0,"",'Ark1'!AF2413)</f>
        <v>20.3125</v>
      </c>
      <c r="K141" s="233"/>
      <c r="L141" s="233">
        <f>+IF(I141=0,"",'Ark1'!AG2413)</f>
        <v>13.964785953837049</v>
      </c>
      <c r="M141" s="213"/>
      <c r="N141" s="239">
        <f>+IF(J141=0,"",'Ark1'!AI2413)</f>
        <v>0</v>
      </c>
      <c r="O141" s="505"/>
      <c r="P141" s="263" t="str">
        <f>+IF(N141=0,"",'Ark1'!AJ2413)</f>
        <v/>
      </c>
      <c r="Q141" s="263" t="str">
        <f>+IF(N141=0,"",'Ark1'!AK2413)</f>
        <v/>
      </c>
      <c r="R141" s="213"/>
      <c r="S141" s="234">
        <f>+IF(I141=0,"",'Ark1'!T2413)</f>
        <v>4.0769230769230758</v>
      </c>
      <c r="T141" s="32">
        <f>+IF(I141=0,"",'Ark1'!U2413)</f>
        <v>14.52051282051282</v>
      </c>
      <c r="U141" s="235">
        <f>+IF(I141=0,"",'Ark1'!W2413)</f>
        <v>0</v>
      </c>
      <c r="V141" s="235">
        <f>+IF(I141=0,"",'Ark1'!X2413)</f>
        <v>35.897435897435905</v>
      </c>
      <c r="W141" s="235">
        <f>+IF(I141=0,"",'Ark1'!Y2413)</f>
        <v>5.1282051282051277</v>
      </c>
      <c r="X141" s="235">
        <f>+IF(I141=0,"",'Ark1'!Z2413)</f>
        <v>5.3050619024001211</v>
      </c>
      <c r="Y141" s="233">
        <f>+IF(I141=0,"",'Ark1'!Z2413)</f>
        <v>5.3050619024001211</v>
      </c>
      <c r="Z141" s="234">
        <f>+IF(I141=0,"",'Ark1'!AC2413)</f>
        <v>0</v>
      </c>
      <c r="AA141" s="235">
        <f>+IF(I141=0,"",'Ark1'!AE2413)</f>
        <v>0</v>
      </c>
      <c r="AB141" s="233">
        <f t="shared" si="20"/>
        <v>2.9041025641025642</v>
      </c>
      <c r="AC141" s="233">
        <f t="shared" si="21"/>
        <v>13</v>
      </c>
      <c r="AD141" s="213"/>
      <c r="AE141" s="216"/>
      <c r="AG141" s="29"/>
      <c r="AH141" s="27"/>
      <c r="AI141" s="239"/>
      <c r="AJ141" s="28"/>
      <c r="AN141" s="28"/>
    </row>
    <row r="142" spans="1:40" ht="15.6">
      <c r="A142" s="213"/>
      <c r="B142" s="289">
        <f>+'Ark1'!C2414</f>
        <v>2023</v>
      </c>
      <c r="C142" s="232">
        <f>+'Ark1'!L2414</f>
        <v>5</v>
      </c>
      <c r="D142" s="232" t="str">
        <f t="shared" si="19"/>
        <v>O</v>
      </c>
      <c r="E142" s="232">
        <f>+'Ark1'!H2414</f>
        <v>1</v>
      </c>
      <c r="F142" s="232">
        <f>+'Ark1'!J2414</f>
        <v>643</v>
      </c>
      <c r="G142" s="232" t="str">
        <f>VLOOKUP(F142,RNR!$A$1:$B$26,2)</f>
        <v>Bjerka</v>
      </c>
      <c r="H142" s="232">
        <f>+IF(I142=0,"",'Ark1'!Q2414)</f>
        <v>20</v>
      </c>
      <c r="I142" s="335">
        <f>+'Ark1'!R2414</f>
        <v>294</v>
      </c>
      <c r="J142" s="233">
        <f>+IF(I142=0,"",'Ark1'!AF2414)</f>
        <v>39.357429718875501</v>
      </c>
      <c r="K142" s="233"/>
      <c r="L142" s="233">
        <f>+IF(I142=0,"",'Ark1'!AG2414)</f>
        <v>36.354645999838553</v>
      </c>
      <c r="M142" s="213"/>
      <c r="N142" s="239">
        <f>+IF(J142=0,"",'Ark1'!AI2414)</f>
        <v>0</v>
      </c>
      <c r="O142" s="505"/>
      <c r="P142" s="263" t="str">
        <f>+IF(N142=0,"",'Ark1'!AJ2414)</f>
        <v/>
      </c>
      <c r="Q142" s="263" t="str">
        <f>+IF(N142=0,"",'Ark1'!AK2414)</f>
        <v/>
      </c>
      <c r="R142" s="213"/>
      <c r="S142" s="234">
        <f>+IF(I142=0,"",'Ark1'!T2414)</f>
        <v>4.6428571428571441</v>
      </c>
      <c r="T142" s="32">
        <f>+IF(I142=0,"",'Ark1'!U2414)</f>
        <v>12.253741496598648</v>
      </c>
      <c r="U142" s="235">
        <f>+IF(I142=0,"",'Ark1'!W2414)</f>
        <v>0.3401360544217687</v>
      </c>
      <c r="V142" s="235">
        <f>+IF(I142=0,"",'Ark1'!X2414)</f>
        <v>23.469387755102041</v>
      </c>
      <c r="W142" s="235">
        <f>+IF(I142=0,"",'Ark1'!Y2414)</f>
        <v>8.8435374149659864</v>
      </c>
      <c r="X142" s="235">
        <f>+IF(I142=0,"",'Ark1'!Z2414)</f>
        <v>6.6416309376091585</v>
      </c>
      <c r="Y142" s="233">
        <f>+IF(I142=0,"",'Ark1'!Z2414)</f>
        <v>6.6416309376091585</v>
      </c>
      <c r="Z142" s="234">
        <f>+IF(I142=0,"",'Ark1'!AC2414)</f>
        <v>0</v>
      </c>
      <c r="AA142" s="235">
        <f>+IF(I142=0,"",'Ark1'!AE2414)</f>
        <v>0</v>
      </c>
      <c r="AB142" s="233">
        <f t="shared" si="20"/>
        <v>2.4507482993197298</v>
      </c>
      <c r="AC142" s="233">
        <f t="shared" si="21"/>
        <v>14.7</v>
      </c>
      <c r="AD142" s="213"/>
      <c r="AE142" s="216"/>
      <c r="AG142" s="29"/>
      <c r="AH142" s="27"/>
      <c r="AI142" s="239"/>
      <c r="AJ142" s="28"/>
      <c r="AN142" s="28"/>
    </row>
    <row r="143" spans="1:40" ht="15.6">
      <c r="A143" s="213"/>
      <c r="B143" s="289">
        <f>+'Ark1'!C2415</f>
        <v>2023</v>
      </c>
      <c r="C143" s="232">
        <f>+'Ark1'!L2415</f>
        <v>5</v>
      </c>
      <c r="D143" s="232" t="str">
        <f t="shared" si="19"/>
        <v>O</v>
      </c>
      <c r="E143" s="232">
        <f>+'Ark1'!H2415</f>
        <v>2</v>
      </c>
      <c r="F143" s="232">
        <f>+'Ark1'!J2415</f>
        <v>704</v>
      </c>
      <c r="G143" s="232" t="str">
        <f>VLOOKUP(F143,RNR!$A$1:$B$26,2)</f>
        <v>Øre Vilt</v>
      </c>
      <c r="H143" s="232" t="str">
        <f>+IF(I143=0,"",'Ark1'!Q2415)</f>
        <v/>
      </c>
      <c r="I143" s="335">
        <f>+'Ark1'!R2415</f>
        <v>0</v>
      </c>
      <c r="J143" s="233" t="str">
        <f>+IF(I143=0,"",'Ark1'!AF2415)</f>
        <v/>
      </c>
      <c r="K143" s="233"/>
      <c r="L143" s="233" t="str">
        <f>+IF(I143=0,"",'Ark1'!AG2415)</f>
        <v/>
      </c>
      <c r="M143" s="213"/>
      <c r="N143" s="239">
        <f>+IF(J143=0,"",'Ark1'!AI2415)</f>
        <v>0</v>
      </c>
      <c r="O143" s="505"/>
      <c r="P143" s="263" t="str">
        <f>+IF(N143=0,"",'Ark1'!AJ2415)</f>
        <v/>
      </c>
      <c r="Q143" s="263" t="str">
        <f>+IF(N143=0,"",'Ark1'!AK2415)</f>
        <v/>
      </c>
      <c r="R143" s="213"/>
      <c r="S143" s="234" t="str">
        <f>+IF(I143=0,"",'Ark1'!T2415)</f>
        <v/>
      </c>
      <c r="T143" s="32" t="str">
        <f>+IF(I143=0,"",'Ark1'!U2415)</f>
        <v/>
      </c>
      <c r="U143" s="235" t="str">
        <f>+IF(I143=0,"",'Ark1'!W2415)</f>
        <v/>
      </c>
      <c r="V143" s="235" t="str">
        <f>+IF(I143=0,"",'Ark1'!X2415)</f>
        <v/>
      </c>
      <c r="W143" s="235" t="str">
        <f>+IF(I143=0,"",'Ark1'!Y2415)</f>
        <v/>
      </c>
      <c r="X143" s="235" t="str">
        <f>+IF(I143=0,"",'Ark1'!Z2415)</f>
        <v/>
      </c>
      <c r="Y143" s="233" t="str">
        <f>+IF(I143=0,"",'Ark1'!Z2415)</f>
        <v/>
      </c>
      <c r="Z143" s="234" t="str">
        <f>+IF(I143=0,"",'Ark1'!AC2415)</f>
        <v/>
      </c>
      <c r="AA143" s="235" t="str">
        <f>+IF(I143=0,"",'Ark1'!AE2415)</f>
        <v/>
      </c>
      <c r="AB143" s="233" t="str">
        <f t="shared" si="20"/>
        <v/>
      </c>
      <c r="AC143" s="233" t="str">
        <f t="shared" si="21"/>
        <v/>
      </c>
      <c r="AD143" s="213"/>
      <c r="AE143" s="216"/>
      <c r="AG143" s="29"/>
      <c r="AH143" s="27"/>
      <c r="AI143" s="239"/>
      <c r="AJ143" s="28"/>
      <c r="AN143" s="28"/>
    </row>
    <row r="144" spans="1:40" ht="15.6">
      <c r="A144" s="213"/>
      <c r="B144" s="289">
        <f>+'Ark1'!C2416</f>
        <v>2023</v>
      </c>
      <c r="C144" s="232">
        <f>+'Ark1'!L2416</f>
        <v>5</v>
      </c>
      <c r="D144" s="232" t="str">
        <f t="shared" si="19"/>
        <v>O</v>
      </c>
      <c r="E144" s="232">
        <f>+'Ark1'!H2416</f>
        <v>1</v>
      </c>
      <c r="F144" s="232">
        <f>+'Ark1'!J2416</f>
        <v>802</v>
      </c>
      <c r="G144" s="232" t="str">
        <f>VLOOKUP(F144,RNR!$A$1:$B$26,2)</f>
        <v>Karasjok</v>
      </c>
      <c r="H144" s="232">
        <f>+IF(I144=0,"",'Ark1'!Q2416)</f>
        <v>1</v>
      </c>
      <c r="I144" s="335">
        <f>+'Ark1'!R2416</f>
        <v>2</v>
      </c>
      <c r="J144" s="233">
        <f>+IF(I144=0,"",'Ark1'!AF2416)</f>
        <v>40</v>
      </c>
      <c r="K144" s="233"/>
      <c r="L144" s="233">
        <f>+IF(I144=0,"",'Ark1'!AG2416)</f>
        <v>38.135593220338976</v>
      </c>
      <c r="M144" s="213"/>
      <c r="N144" s="239">
        <f>+IF(J144=0,"",'Ark1'!AI2416)</f>
        <v>2</v>
      </c>
      <c r="O144" s="505"/>
      <c r="P144" s="263">
        <f>+IF(N144=0,"",'Ark1'!AJ2416)</f>
        <v>80.25</v>
      </c>
      <c r="Q144" s="263">
        <f>+IF(N144=0,"",'Ark1'!AK2416)</f>
        <v>13.15025328000527</v>
      </c>
      <c r="R144" s="213"/>
      <c r="S144" s="234">
        <f>+IF(I144=0,"",'Ark1'!T2416)</f>
        <v>3</v>
      </c>
      <c r="T144" s="32">
        <f>+IF(I144=0,"",'Ark1'!U2416)</f>
        <v>6.75</v>
      </c>
      <c r="U144" s="235">
        <f>+IF(I144=0,"",'Ark1'!W2416)</f>
        <v>0</v>
      </c>
      <c r="V144" s="235">
        <f>+IF(I144=0,"",'Ark1'!X2416)</f>
        <v>0</v>
      </c>
      <c r="W144" s="235">
        <f>+IF(I144=0,"",'Ark1'!Y2416)</f>
        <v>0</v>
      </c>
      <c r="X144" s="235">
        <f>+IF(I144=0,"",'Ark1'!Z2416)</f>
        <v>0.25</v>
      </c>
      <c r="Y144" s="233">
        <f>+IF(I144=0,"",'Ark1'!Z2416)</f>
        <v>0.25</v>
      </c>
      <c r="Z144" s="234">
        <f>+IF(I144=0,"",'Ark1'!AC2416)</f>
        <v>0</v>
      </c>
      <c r="AA144" s="235">
        <f>+IF(I144=0,"",'Ark1'!AE2416)</f>
        <v>0</v>
      </c>
      <c r="AB144" s="233">
        <f t="shared" si="20"/>
        <v>1.35</v>
      </c>
      <c r="AC144" s="233">
        <f t="shared" si="21"/>
        <v>2</v>
      </c>
      <c r="AD144" s="213"/>
      <c r="AE144" s="216"/>
      <c r="AG144" s="29"/>
      <c r="AH144" s="27"/>
      <c r="AI144" s="239"/>
      <c r="AJ144" s="28"/>
      <c r="AN144" s="28"/>
    </row>
    <row r="145" spans="1:58" ht="15" customHeight="1">
      <c r="A145" s="213"/>
      <c r="B145" s="213"/>
      <c r="C145" s="213"/>
      <c r="D145" s="213"/>
      <c r="E145" s="213"/>
      <c r="F145" s="213"/>
      <c r="G145" s="213"/>
      <c r="H145" s="213"/>
      <c r="I145" s="329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6"/>
      <c r="AG145" s="29"/>
      <c r="AH145" s="27"/>
      <c r="AI145" s="239"/>
      <c r="AJ145" s="28"/>
      <c r="AN145" s="28"/>
    </row>
    <row r="146" spans="1:58" ht="22.8">
      <c r="A146" s="213"/>
      <c r="B146" s="213"/>
      <c r="C146" s="213"/>
      <c r="D146" s="257" t="str">
        <f>+D158</f>
        <v>O+</v>
      </c>
      <c r="E146" s="213"/>
      <c r="F146" s="213"/>
      <c r="G146" s="213"/>
      <c r="H146" s="213"/>
      <c r="I146" s="482">
        <f>SUM(I148:I171)</f>
        <v>8181</v>
      </c>
      <c r="J146" s="259"/>
      <c r="K146" s="259"/>
      <c r="L146" s="259"/>
      <c r="M146" s="259"/>
      <c r="N146" s="259"/>
      <c r="O146" s="259"/>
      <c r="P146" s="259"/>
      <c r="Q146" s="259"/>
      <c r="R146" s="259"/>
      <c r="S146" s="259"/>
      <c r="T146" s="260">
        <f>+Klasse!O14</f>
        <v>13.069072920483713</v>
      </c>
      <c r="U146" s="213"/>
      <c r="V146" s="213"/>
      <c r="W146" s="213"/>
      <c r="X146" s="213"/>
      <c r="Y146" s="213"/>
      <c r="Z146" s="213"/>
      <c r="AA146" s="213"/>
      <c r="AB146" s="213"/>
      <c r="AC146" s="213"/>
      <c r="AD146" s="213"/>
      <c r="AE146" s="216"/>
      <c r="AG146" s="29"/>
      <c r="AH146" s="27"/>
      <c r="AI146" s="239"/>
      <c r="AJ146" s="28"/>
      <c r="AN146" s="28"/>
    </row>
    <row r="147" spans="1:58" ht="15" customHeight="1">
      <c r="A147" s="213"/>
      <c r="B147" s="213"/>
      <c r="C147" s="213"/>
      <c r="D147" s="213"/>
      <c r="E147" s="213"/>
      <c r="F147" s="213"/>
      <c r="G147" s="213"/>
      <c r="H147" s="213"/>
      <c r="I147" s="329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13"/>
      <c r="AE147" s="216"/>
      <c r="AG147" s="29"/>
      <c r="AH147" s="27"/>
      <c r="AI147" s="217"/>
      <c r="AJ147" s="28"/>
      <c r="AN147" s="28"/>
      <c r="BF147" s="228"/>
    </row>
    <row r="148" spans="1:58" ht="15.6">
      <c r="A148" s="213">
        <v>1</v>
      </c>
      <c r="B148" s="289">
        <f>+'Ark1'!C2417</f>
        <v>2023</v>
      </c>
      <c r="C148" s="232">
        <f>+'Ark1'!L2417</f>
        <v>6</v>
      </c>
      <c r="D148" s="232" t="s">
        <v>32</v>
      </c>
      <c r="E148" s="28">
        <f>+'Ark1'!H2417</f>
        <v>1</v>
      </c>
      <c r="F148" s="28">
        <f>+'Ark1'!J2417</f>
        <v>103</v>
      </c>
      <c r="G148" s="28" t="str">
        <f>VLOOKUP(F148,RNR!$A$1:$B$26,2)</f>
        <v>Rudshøgda</v>
      </c>
      <c r="H148" s="28">
        <f>+IF(I148=0,"",'Ark1'!Q2417)</f>
        <v>13</v>
      </c>
      <c r="I148" s="336">
        <f>+'Ark1'!R2417</f>
        <v>97</v>
      </c>
      <c r="J148" s="29">
        <f>+IF(I148=0,"",'Ark1'!AF2417)</f>
        <v>24.069478908188593</v>
      </c>
      <c r="L148" s="29">
        <f>+IF(I148=0,"",'Ark1'!AG2417)</f>
        <v>20.809020659202027</v>
      </c>
      <c r="M148" s="213"/>
      <c r="N148" s="239">
        <f>+IF(J148=0,"",'Ark1'!AI2417)</f>
        <v>0</v>
      </c>
      <c r="O148" s="505"/>
      <c r="P148" s="263" t="str">
        <f>+IF(N148=0,"",'Ark1'!AJ2417)</f>
        <v/>
      </c>
      <c r="Q148" s="263" t="str">
        <f>+IF(N148=0,"",'Ark1'!AK2417)</f>
        <v/>
      </c>
      <c r="R148" s="213"/>
      <c r="S148" s="27">
        <f>+IF(I148=0,"",'Ark1'!T2417)</f>
        <v>3.6391752577319574</v>
      </c>
      <c r="T148" s="32">
        <f>+IF(I148=0,"",'Ark1'!U2417)</f>
        <v>13.603092783505156</v>
      </c>
      <c r="U148" s="34">
        <f>+IF(I148=0,"",'Ark1'!W2417)</f>
        <v>0</v>
      </c>
      <c r="V148" s="34">
        <f>+IF(I148=0,"",'Ark1'!X2417)</f>
        <v>35.051546391752574</v>
      </c>
      <c r="W148" s="34">
        <f>+IF(I148=0,"",'Ark1'!Y2417)</f>
        <v>0</v>
      </c>
      <c r="X148" s="34">
        <f>+IF(I148=0,"",'Ark1'!Z2417)</f>
        <v>4.9815422943669052</v>
      </c>
      <c r="Y148" s="29">
        <f>+IF(I148=0,"",'Ark1'!Z2417)</f>
        <v>4.9815422943669052</v>
      </c>
      <c r="Z148" s="27">
        <f>+IF(I148=0,"",'Ark1'!AC2417)</f>
        <v>0</v>
      </c>
      <c r="AA148" s="34">
        <f>+IF(I148=0,"",'Ark1'!AE2417)</f>
        <v>0</v>
      </c>
      <c r="AB148" s="29">
        <f t="shared" ref="AB148:AB157" si="22">IF(I148=0,"",T148/C148)</f>
        <v>2.2671821305841928</v>
      </c>
      <c r="AC148" s="29">
        <f t="shared" ref="AC148:AC157" si="23">IF(I148=0,"",I148/H148)</f>
        <v>7.4615384615384617</v>
      </c>
      <c r="AD148" s="213"/>
      <c r="AE148" s="216"/>
      <c r="AG148" s="29"/>
      <c r="AH148" s="27"/>
      <c r="AI148" s="239"/>
      <c r="AJ148" s="28"/>
      <c r="AN148" s="28"/>
    </row>
    <row r="149" spans="1:58" ht="15.6">
      <c r="A149" s="213">
        <f>1+A148</f>
        <v>2</v>
      </c>
      <c r="B149" s="289">
        <f>+'Ark1'!C2418</f>
        <v>2023</v>
      </c>
      <c r="C149" s="232">
        <f>+'Ark1'!L2418</f>
        <v>6</v>
      </c>
      <c r="D149" s="232" t="s">
        <v>32</v>
      </c>
      <c r="E149" s="28">
        <f>+'Ark1'!H2418</f>
        <v>2</v>
      </c>
      <c r="F149" s="28">
        <f>+'Ark1'!J2418</f>
        <v>106</v>
      </c>
      <c r="G149" s="28" t="str">
        <f>VLOOKUP(F149,RNR!$A$1:$B$26,2)</f>
        <v>Furuseth</v>
      </c>
      <c r="H149" s="28">
        <f>+IF(I149=0,"",'Ark1'!Q2418)</f>
        <v>1</v>
      </c>
      <c r="I149" s="336">
        <f>+'Ark1'!R2418</f>
        <v>1</v>
      </c>
      <c r="J149" s="29">
        <f>+IF(I149=0,"",'Ark1'!AF2418)</f>
        <v>0.21786492374727665</v>
      </c>
      <c r="L149" s="29">
        <f>+IF(I149=0,"",'Ark1'!AG2418)</f>
        <v>0.23702764316016725</v>
      </c>
      <c r="M149" s="213"/>
      <c r="N149" s="239">
        <f>+IF(J149=0,"",'Ark1'!AI2418)</f>
        <v>1</v>
      </c>
      <c r="O149" s="505"/>
      <c r="P149" s="263">
        <f>+IF(N149=0,"",'Ark1'!AJ2418)</f>
        <v>93.8</v>
      </c>
      <c r="Q149" s="263">
        <f>+IF(N149=0,"",'Ark1'!AK2418)</f>
        <v>19.023531298807782</v>
      </c>
      <c r="R149" s="213"/>
      <c r="S149" s="27">
        <f>+IF(I149=0,"",'Ark1'!T2418)</f>
        <v>5</v>
      </c>
      <c r="T149" s="32">
        <f>+IF(I149=0,"",'Ark1'!U2418)</f>
        <v>15.7</v>
      </c>
      <c r="U149" s="34">
        <f>+IF(I149=0,"",'Ark1'!W2418)</f>
        <v>0</v>
      </c>
      <c r="V149" s="34">
        <f>+IF(I149=0,"",'Ark1'!X2418)</f>
        <v>0</v>
      </c>
      <c r="W149" s="34">
        <f>+IF(I149=0,"",'Ark1'!Y2418)</f>
        <v>0</v>
      </c>
      <c r="X149" s="34">
        <f>+IF(I149=0,"",'Ark1'!Z2418)</f>
        <v>0</v>
      </c>
      <c r="Y149" s="29">
        <f>+IF(I149=0,"",'Ark1'!Z2418)</f>
        <v>0</v>
      </c>
      <c r="Z149" s="27">
        <f>+IF(I149=0,"",'Ark1'!AC2418)</f>
        <v>0</v>
      </c>
      <c r="AA149" s="34">
        <f>+IF(I149=0,"",'Ark1'!AE2418)</f>
        <v>0</v>
      </c>
      <c r="AB149" s="29">
        <f t="shared" si="22"/>
        <v>2.6166666666666667</v>
      </c>
      <c r="AC149" s="29">
        <f t="shared" si="23"/>
        <v>1</v>
      </c>
      <c r="AD149" s="213"/>
      <c r="AE149" s="216"/>
      <c r="AG149" s="29"/>
      <c r="AH149" s="27"/>
      <c r="AI149" s="239"/>
      <c r="AJ149" s="28"/>
      <c r="AN149" s="28"/>
    </row>
    <row r="150" spans="1:58" ht="15.6">
      <c r="A150" s="213">
        <f t="shared" ref="A150:A171" si="24">1+A149</f>
        <v>3</v>
      </c>
      <c r="B150" s="289">
        <f>+'Ark1'!C2419</f>
        <v>2023</v>
      </c>
      <c r="C150" s="232">
        <f>+'Ark1'!L2419</f>
        <v>6</v>
      </c>
      <c r="D150" s="232" t="s">
        <v>32</v>
      </c>
      <c r="E150" s="28">
        <f>+'Ark1'!H2419</f>
        <v>1</v>
      </c>
      <c r="F150" s="28">
        <f>+'Ark1'!J2419</f>
        <v>110</v>
      </c>
      <c r="G150" s="28" t="str">
        <f>VLOOKUP(F150,RNR!$A$1:$B$26,2)</f>
        <v>Gol</v>
      </c>
      <c r="H150" s="28">
        <f>+IF(I150=0,"",'Ark1'!Q2419)</f>
        <v>97</v>
      </c>
      <c r="I150" s="336">
        <f>+'Ark1'!R2419</f>
        <v>1733</v>
      </c>
      <c r="J150" s="29">
        <f>+IF(I150=0,"",'Ark1'!AF2419)</f>
        <v>31.062914500806599</v>
      </c>
      <c r="L150" s="29">
        <f>+IF(I150=0,"",'Ark1'!AG2419)</f>
        <v>31.327480804450438</v>
      </c>
      <c r="M150" s="213"/>
      <c r="N150" s="239">
        <f>+IF(J150=0,"",'Ark1'!AI2419)</f>
        <v>927</v>
      </c>
      <c r="O150" s="505"/>
      <c r="P150" s="263">
        <f>+IF(N150=0,"",'Ark1'!AJ2419)</f>
        <v>89.828047464940724</v>
      </c>
      <c r="Q150" s="263">
        <f>+IF(N150=0,"",'Ark1'!AK2419)</f>
        <v>15.878223507568771</v>
      </c>
      <c r="R150" s="213"/>
      <c r="S150" s="27">
        <f>+IF(I150=0,"",'Ark1'!T2419)</f>
        <v>5.8574725908828622</v>
      </c>
      <c r="T150" s="32">
        <f>+IF(I150=0,"",'Ark1'!U2419)</f>
        <v>10.512060011540688</v>
      </c>
      <c r="U150" s="34">
        <f>+IF(I150=0,"",'Ark1'!W2419)</f>
        <v>1.904212348528564</v>
      </c>
      <c r="V150" s="34">
        <f>+IF(I150=0,"",'Ark1'!X2419)</f>
        <v>14.887478361223316</v>
      </c>
      <c r="W150" s="34">
        <f>+IF(I150=0,"",'Ark1'!Y2419)</f>
        <v>7.0975187536064626</v>
      </c>
      <c r="X150" s="34">
        <f>+IF(I150=0,"",'Ark1'!Z2419)</f>
        <v>6.5529543403053845</v>
      </c>
      <c r="Y150" s="29">
        <f>+IF(I150=0,"",'Ark1'!Z2419)</f>
        <v>6.5529543403053845</v>
      </c>
      <c r="Z150" s="27">
        <f>+IF(I150=0,"",'Ark1'!AC2419)</f>
        <v>0</v>
      </c>
      <c r="AA150" s="34">
        <f>+IF(I150=0,"",'Ark1'!AE2419)</f>
        <v>0</v>
      </c>
      <c r="AB150" s="29">
        <f t="shared" si="22"/>
        <v>1.7520100019234481</v>
      </c>
      <c r="AC150" s="29">
        <f t="shared" si="23"/>
        <v>17.865979381443299</v>
      </c>
      <c r="AD150" s="213"/>
      <c r="AE150" s="216"/>
      <c r="AG150" s="29"/>
      <c r="AH150" s="27"/>
      <c r="AI150" s="239"/>
      <c r="AJ150" s="28"/>
      <c r="AN150" s="28"/>
    </row>
    <row r="151" spans="1:58" ht="15.6">
      <c r="A151" s="213">
        <f t="shared" si="24"/>
        <v>4</v>
      </c>
      <c r="B151" s="289">
        <f>+'Ark1'!C2420</f>
        <v>2023</v>
      </c>
      <c r="C151" s="232">
        <f>+'Ark1'!L2420</f>
        <v>6</v>
      </c>
      <c r="D151" s="232" t="s">
        <v>32</v>
      </c>
      <c r="E151" s="28">
        <f>+'Ark1'!H2420</f>
        <v>1</v>
      </c>
      <c r="F151" s="28">
        <f>+'Ark1'!J2420</f>
        <v>111</v>
      </c>
      <c r="G151" s="28" t="str">
        <f>VLOOKUP(F151,RNR!$A$1:$B$26,2)</f>
        <v>Forus</v>
      </c>
      <c r="H151" s="28">
        <f>+IF(I151=0,"",'Ark1'!Q2420)</f>
        <v>13</v>
      </c>
      <c r="I151" s="336">
        <f>+'Ark1'!R2420</f>
        <v>63</v>
      </c>
      <c r="J151" s="29">
        <f>+IF(I151=0,"",'Ark1'!AF2420)</f>
        <v>32.47422680412371</v>
      </c>
      <c r="L151" s="29">
        <f>+IF(I151=0,"",'Ark1'!AG2420)</f>
        <v>35.443961551882744</v>
      </c>
      <c r="M151" s="213"/>
      <c r="N151" s="239">
        <f>+IF(J151=0,"",'Ark1'!AI2420)</f>
        <v>35</v>
      </c>
      <c r="O151" s="505"/>
      <c r="P151" s="263">
        <f>+IF(N151=0,"",'Ark1'!AJ2420)</f>
        <v>102.85142857142856</v>
      </c>
      <c r="Q151" s="263">
        <f>+IF(N151=0,"",'Ark1'!AK2420)</f>
        <v>16.458548941683901</v>
      </c>
      <c r="R151" s="213"/>
      <c r="S151" s="27">
        <f>+IF(I151=0,"",'Ark1'!T2420)</f>
        <v>5.3809523809523805</v>
      </c>
      <c r="T151" s="32">
        <f>+IF(I151=0,"",'Ark1'!U2420)</f>
        <v>17.734920634920627</v>
      </c>
      <c r="U151" s="34">
        <f>+IF(I151=0,"",'Ark1'!W2420)</f>
        <v>1.5873015873015868</v>
      </c>
      <c r="V151" s="34">
        <f>+IF(I151=0,"",'Ark1'!X2420)</f>
        <v>52.380952380952387</v>
      </c>
      <c r="W151" s="34">
        <f>+IF(I151=0,"",'Ark1'!Y2420)</f>
        <v>26.984126984126977</v>
      </c>
      <c r="X151" s="34">
        <f>+IF(I151=0,"",'Ark1'!Z2420)</f>
        <v>8.1165353217134388</v>
      </c>
      <c r="Y151" s="29">
        <f>+IF(I151=0,"",'Ark1'!Z2420)</f>
        <v>8.1165353217134388</v>
      </c>
      <c r="Z151" s="27">
        <f>+IF(I151=0,"",'Ark1'!AC2420)</f>
        <v>0</v>
      </c>
      <c r="AA151" s="34">
        <f>+IF(I151=0,"",'Ark1'!AE2420)</f>
        <v>0</v>
      </c>
      <c r="AB151" s="29">
        <f t="shared" si="22"/>
        <v>2.9558201058201043</v>
      </c>
      <c r="AC151" s="29">
        <f t="shared" si="23"/>
        <v>4.8461538461538458</v>
      </c>
      <c r="AD151" s="213"/>
      <c r="AE151" s="216"/>
      <c r="AG151" s="29"/>
      <c r="AH151" s="27"/>
      <c r="AI151" s="239"/>
      <c r="AJ151" s="28"/>
      <c r="AN151" s="28"/>
    </row>
    <row r="152" spans="1:58" ht="15.6">
      <c r="A152" s="213">
        <f t="shared" si="24"/>
        <v>5</v>
      </c>
      <c r="B152" s="289">
        <f>+'Ark1'!C2421</f>
        <v>2023</v>
      </c>
      <c r="C152" s="232">
        <f>+'Ark1'!L2421</f>
        <v>6</v>
      </c>
      <c r="D152" s="232" t="s">
        <v>32</v>
      </c>
      <c r="E152" s="28">
        <f>+'Ark1'!H2421</f>
        <v>1</v>
      </c>
      <c r="F152" s="28">
        <f>+'Ark1'!J2421</f>
        <v>116</v>
      </c>
      <c r="G152" s="28" t="str">
        <f>VLOOKUP(F152,RNR!$A$1:$B$26,2)</f>
        <v>Sandeid</v>
      </c>
      <c r="H152" s="28">
        <f>+IF(I152=0,"",'Ark1'!Q2421)</f>
        <v>47</v>
      </c>
      <c r="I152" s="336">
        <f>+'Ark1'!R2421</f>
        <v>569</v>
      </c>
      <c r="J152" s="29">
        <f>+IF(I152=0,"",'Ark1'!AF2421)</f>
        <v>44.732704402515715</v>
      </c>
      <c r="L152" s="29">
        <f>+IF(I152=0,"",'Ark1'!AG2421)</f>
        <v>49.184458562679801</v>
      </c>
      <c r="M152" s="213"/>
      <c r="N152" s="239">
        <f>+IF(J152=0,"",'Ark1'!AI2421)</f>
        <v>0</v>
      </c>
      <c r="O152" s="505"/>
      <c r="P152" s="263" t="str">
        <f>+IF(N152=0,"",'Ark1'!AJ2421)</f>
        <v/>
      </c>
      <c r="Q152" s="263" t="str">
        <f>+IF(N152=0,"",'Ark1'!AK2421)</f>
        <v/>
      </c>
      <c r="R152" s="213"/>
      <c r="S152" s="27">
        <f>+IF(I152=0,"",'Ark1'!T2421)</f>
        <v>4.8312829525483316</v>
      </c>
      <c r="T152" s="32">
        <f>+IF(I152=0,"",'Ark1'!U2421)</f>
        <v>12.830228471001758</v>
      </c>
      <c r="U152" s="34">
        <f>+IF(I152=0,"",'Ark1'!W2421)</f>
        <v>0.70298769771529002</v>
      </c>
      <c r="V152" s="34">
        <f>+IF(I152=0,"",'Ark1'!X2421)</f>
        <v>25.131810193321609</v>
      </c>
      <c r="W152" s="34">
        <f>+IF(I152=0,"",'Ark1'!Y2421)</f>
        <v>11.599297012302282</v>
      </c>
      <c r="X152" s="34">
        <f>+IF(I152=0,"",'Ark1'!Z2421)</f>
        <v>7.3515274730369278</v>
      </c>
      <c r="Y152" s="29">
        <f>+IF(I152=0,"",'Ark1'!Z2421)</f>
        <v>7.3515274730369278</v>
      </c>
      <c r="Z152" s="27">
        <f>+IF(I152=0,"",'Ark1'!AC2421)</f>
        <v>0</v>
      </c>
      <c r="AA152" s="34">
        <f>+IF(I152=0,"",'Ark1'!AE2421)</f>
        <v>0</v>
      </c>
      <c r="AB152" s="29">
        <f t="shared" si="22"/>
        <v>2.1383714118336266</v>
      </c>
      <c r="AC152" s="29">
        <f t="shared" si="23"/>
        <v>12.106382978723405</v>
      </c>
      <c r="AD152" s="213"/>
      <c r="AE152" s="216"/>
      <c r="AG152" s="29"/>
      <c r="AH152" s="27"/>
      <c r="AI152" s="239"/>
      <c r="AJ152" s="28"/>
      <c r="AN152" s="28"/>
    </row>
    <row r="153" spans="1:58" ht="15.6">
      <c r="A153" s="213">
        <f t="shared" si="24"/>
        <v>6</v>
      </c>
      <c r="B153" s="289">
        <f>+'Ark1'!C2422</f>
        <v>2023</v>
      </c>
      <c r="C153" s="232">
        <f>+'Ark1'!L2422</f>
        <v>6</v>
      </c>
      <c r="D153" s="232" t="s">
        <v>32</v>
      </c>
      <c r="E153" s="28">
        <f>+'Ark1'!H2422</f>
        <v>2</v>
      </c>
      <c r="F153" s="28">
        <f>+'Ark1'!J2422</f>
        <v>117</v>
      </c>
      <c r="G153" s="28" t="str">
        <f>VLOOKUP(F153,RNR!$A$1:$B$26,2)</f>
        <v>Jæren</v>
      </c>
      <c r="H153" s="28">
        <f>+IF(I153=0,"",'Ark1'!Q2422)</f>
        <v>12</v>
      </c>
      <c r="I153" s="336">
        <f>+'Ark1'!R2422</f>
        <v>132</v>
      </c>
      <c r="J153" s="29">
        <f>+IF(I153=0,"",'Ark1'!AF2422)</f>
        <v>46.315789473684227</v>
      </c>
      <c r="L153" s="29">
        <f>+IF(I153=0,"",'Ark1'!AG2422)</f>
        <v>46.595515119703713</v>
      </c>
      <c r="M153" s="213"/>
      <c r="N153" s="239">
        <f>+IF(J153=0,"",'Ark1'!AI2422)</f>
        <v>132</v>
      </c>
      <c r="O153" s="505"/>
      <c r="P153" s="263">
        <f>+IF(N153=0,"",'Ark1'!AJ2422)</f>
        <v>88.686363636363652</v>
      </c>
      <c r="Q153" s="263">
        <f>+IF(N153=0,"",'Ark1'!AK2422)</f>
        <v>16.426192467162728</v>
      </c>
      <c r="R153" s="213"/>
      <c r="S153" s="27">
        <f>+IF(I153=0,"",'Ark1'!T2422)</f>
        <v>4.7954545454545459</v>
      </c>
      <c r="T153" s="32">
        <f>+IF(I153=0,"",'Ark1'!U2422)</f>
        <v>12.105303030303023</v>
      </c>
      <c r="U153" s="34">
        <f>+IF(I153=0,"",'Ark1'!W2422)</f>
        <v>0.75757575757575757</v>
      </c>
      <c r="V153" s="34">
        <f>+IF(I153=0,"",'Ark1'!X2422)</f>
        <v>15.909090909090908</v>
      </c>
      <c r="W153" s="34">
        <f>+IF(I153=0,"",'Ark1'!Y2422)</f>
        <v>6.8181818181818192</v>
      </c>
      <c r="X153" s="34">
        <f>+IF(I153=0,"",'Ark1'!Z2422)</f>
        <v>5.3423453366523983</v>
      </c>
      <c r="Y153" s="29">
        <f>+IF(I153=0,"",'Ark1'!Z2422)</f>
        <v>5.3423453366523983</v>
      </c>
      <c r="Z153" s="27">
        <f>+IF(I153=0,"",'Ark1'!AC2422)</f>
        <v>0</v>
      </c>
      <c r="AA153" s="34">
        <f>+IF(I153=0,"",'Ark1'!AE2422)</f>
        <v>0</v>
      </c>
      <c r="AB153" s="29">
        <f t="shared" si="22"/>
        <v>2.017550505050504</v>
      </c>
      <c r="AC153" s="29">
        <f t="shared" si="23"/>
        <v>11</v>
      </c>
      <c r="AD153" s="213"/>
      <c r="AE153" s="216"/>
      <c r="AG153" s="29"/>
      <c r="AH153" s="27"/>
      <c r="AI153" s="239"/>
      <c r="AJ153" s="28"/>
      <c r="AN153" s="28"/>
    </row>
    <row r="154" spans="1:58" ht="15.6">
      <c r="A154" s="213">
        <f t="shared" si="24"/>
        <v>7</v>
      </c>
      <c r="B154" s="289">
        <f>+'Ark1'!C2423</f>
        <v>2023</v>
      </c>
      <c r="C154" s="232">
        <f>+'Ark1'!L2423</f>
        <v>6</v>
      </c>
      <c r="D154" s="232" t="s">
        <v>32</v>
      </c>
      <c r="E154" s="28">
        <f>+'Ark1'!H2423</f>
        <v>1</v>
      </c>
      <c r="F154" s="28">
        <f>+'Ark1'!J2423</f>
        <v>134</v>
      </c>
      <c r="G154" s="28" t="str">
        <f>VLOOKUP(F154,RNR!$A$1:$B$26,2)</f>
        <v>Førde</v>
      </c>
      <c r="H154" s="28">
        <f>+IF(I154=0,"",'Ark1'!Q2423)</f>
        <v>110</v>
      </c>
      <c r="I154" s="336">
        <f>+'Ark1'!R2423</f>
        <v>1565</v>
      </c>
      <c r="J154" s="29">
        <f>+IF(I154=0,"",'Ark1'!AF2423)</f>
        <v>29.74719635050371</v>
      </c>
      <c r="L154" s="29">
        <f>+IF(I154=0,"",'Ark1'!AG2423)</f>
        <v>29.160822168036631</v>
      </c>
      <c r="M154" s="213"/>
      <c r="N154" s="239">
        <f>+IF(J154=0,"",'Ark1'!AI2423)</f>
        <v>4</v>
      </c>
      <c r="O154" s="505"/>
      <c r="P154" s="263">
        <f>+IF(N154=0,"",'Ark1'!AJ2423)</f>
        <v>97.324999999999989</v>
      </c>
      <c r="Q154" s="263">
        <f>+IF(N154=0,"",'Ark1'!AK2423)</f>
        <v>15.682452803807744</v>
      </c>
      <c r="R154" s="213"/>
      <c r="S154" s="27">
        <f>+IF(I154=0,"",'Ark1'!T2423)</f>
        <v>5.3277955271565487</v>
      </c>
      <c r="T154" s="32">
        <f>+IF(I154=0,"",'Ark1'!U2423)</f>
        <v>11.118658146964842</v>
      </c>
      <c r="U154" s="34">
        <f>+IF(I154=0,"",'Ark1'!W2423)</f>
        <v>0.25559105431309903</v>
      </c>
      <c r="V154" s="34">
        <f>+IF(I154=0,"",'Ark1'!X2423)</f>
        <v>22.683706070287535</v>
      </c>
      <c r="W154" s="34">
        <f>+IF(I154=0,"",'Ark1'!Y2423)</f>
        <v>9.9680511182108624</v>
      </c>
      <c r="X154" s="34">
        <f>+IF(I154=0,"",'Ark1'!Z2423)</f>
        <v>7.2909535255172093</v>
      </c>
      <c r="Y154" s="29">
        <f>+IF(I154=0,"",'Ark1'!Z2423)</f>
        <v>7.2909535255172093</v>
      </c>
      <c r="Z154" s="27">
        <f>+IF(I154=0,"",'Ark1'!AC2423)</f>
        <v>0</v>
      </c>
      <c r="AA154" s="34">
        <f>+IF(I154=0,"",'Ark1'!AE2423)</f>
        <v>0</v>
      </c>
      <c r="AB154" s="29">
        <f t="shared" si="22"/>
        <v>1.8531096911608069</v>
      </c>
      <c r="AC154" s="29">
        <f t="shared" si="23"/>
        <v>14.227272727272727</v>
      </c>
      <c r="AD154" s="213"/>
      <c r="AE154" s="216"/>
      <c r="AG154" s="29"/>
      <c r="AH154" s="27"/>
      <c r="AI154" s="239"/>
      <c r="AJ154" s="28"/>
      <c r="AN154" s="28"/>
    </row>
    <row r="155" spans="1:58" ht="15.6">
      <c r="A155" s="213">
        <f t="shared" si="24"/>
        <v>8</v>
      </c>
      <c r="B155" s="289">
        <f>+'Ark1'!C2424</f>
        <v>2023</v>
      </c>
      <c r="C155" s="232">
        <f>+'Ark1'!L2424</f>
        <v>6</v>
      </c>
      <c r="D155" s="232" t="s">
        <v>32</v>
      </c>
      <c r="E155" s="28">
        <f>+'Ark1'!H2424</f>
        <v>2</v>
      </c>
      <c r="F155" s="28">
        <f>+'Ark1'!J2424</f>
        <v>141</v>
      </c>
      <c r="G155" s="28" t="str">
        <f>VLOOKUP(F155,RNR!$A$1:$B$26,2)</f>
        <v>Ølen</v>
      </c>
      <c r="H155" s="28">
        <f>+IF(I155=0,"",'Ark1'!Q2424)</f>
        <v>80</v>
      </c>
      <c r="I155" s="336">
        <f>+'Ark1'!R2424</f>
        <v>556</v>
      </c>
      <c r="J155" s="29">
        <f>+IF(I155=0,"",'Ark1'!AF2424)</f>
        <v>28.823224468636599</v>
      </c>
      <c r="L155" s="29">
        <f>+IF(I155=0,"",'Ark1'!AG2424)</f>
        <v>35.084578178028373</v>
      </c>
      <c r="M155" s="213"/>
      <c r="N155" s="239">
        <f>+IF(J155=0,"",'Ark1'!AI2424)</f>
        <v>0</v>
      </c>
      <c r="O155" s="505"/>
      <c r="P155" s="263" t="str">
        <f>+IF(N155=0,"",'Ark1'!AJ2424)</f>
        <v/>
      </c>
      <c r="Q155" s="263" t="str">
        <f>+IF(N155=0,"",'Ark1'!AK2424)</f>
        <v/>
      </c>
      <c r="R155" s="213"/>
      <c r="S155" s="27">
        <f>+IF(I155=0,"",'Ark1'!T2424)</f>
        <v>5.8794964028776988</v>
      </c>
      <c r="T155" s="32">
        <f>+IF(I155=0,"",'Ark1'!U2424)</f>
        <v>16.52931654676258</v>
      </c>
      <c r="U155" s="34">
        <f>+IF(I155=0,"",'Ark1'!W2424)</f>
        <v>1.4388489208633091</v>
      </c>
      <c r="V155" s="34">
        <f>+IF(I155=0,"",'Ark1'!X2424)</f>
        <v>47.661870503597122</v>
      </c>
      <c r="W155" s="34">
        <f>+IF(I155=0,"",'Ark1'!Y2424)</f>
        <v>21.223021582733821</v>
      </c>
      <c r="X155" s="34">
        <f>+IF(I155=0,"",'Ark1'!Z2424)</f>
        <v>7.259572214774435</v>
      </c>
      <c r="Y155" s="29">
        <f>+IF(I155=0,"",'Ark1'!Z2424)</f>
        <v>7.259572214774435</v>
      </c>
      <c r="Z155" s="27">
        <f>+IF(I155=0,"",'Ark1'!AC2424)</f>
        <v>0</v>
      </c>
      <c r="AA155" s="34">
        <f>+IF(I155=0,"",'Ark1'!AE2424)</f>
        <v>0</v>
      </c>
      <c r="AB155" s="29">
        <f t="shared" si="22"/>
        <v>2.7548860911270965</v>
      </c>
      <c r="AC155" s="29">
        <f t="shared" si="23"/>
        <v>6.95</v>
      </c>
      <c r="AD155" s="213"/>
      <c r="AE155" s="216"/>
      <c r="AG155" s="29"/>
      <c r="AH155" s="27"/>
      <c r="AI155" s="239"/>
      <c r="AJ155" s="28"/>
      <c r="AN155" s="28"/>
    </row>
    <row r="156" spans="1:58" ht="15.6">
      <c r="A156" s="213">
        <f t="shared" si="24"/>
        <v>9</v>
      </c>
      <c r="B156" s="289">
        <f>+'Ark1'!C2425</f>
        <v>2023</v>
      </c>
      <c r="C156" s="232">
        <f>+'Ark1'!L2425</f>
        <v>6</v>
      </c>
      <c r="D156" s="232" t="s">
        <v>32</v>
      </c>
      <c r="E156" s="28">
        <f>+'Ark1'!H2425</f>
        <v>2</v>
      </c>
      <c r="F156" s="28">
        <f>+'Ark1'!J2425</f>
        <v>143</v>
      </c>
      <c r="G156" s="28" t="str">
        <f>VLOOKUP(F156,RNR!$A$1:$B$26,2)</f>
        <v>Nordfjord</v>
      </c>
      <c r="H156" s="28">
        <f>+IF(I156=0,"",'Ark1'!Q2425)</f>
        <v>18</v>
      </c>
      <c r="I156" s="336">
        <f>+'Ark1'!R2425</f>
        <v>153</v>
      </c>
      <c r="J156" s="29">
        <f>+IF(I156=0,"",'Ark1'!AF2425)</f>
        <v>32.76231263383297</v>
      </c>
      <c r="L156" s="29">
        <f>+IF(I156=0,"",'Ark1'!AG2425)</f>
        <v>33.187665653888459</v>
      </c>
      <c r="M156" s="213"/>
      <c r="N156" s="239">
        <f>+IF(J156=0,"",'Ark1'!AI2425)</f>
        <v>0</v>
      </c>
      <c r="O156" s="505"/>
      <c r="P156" s="263" t="str">
        <f>+IF(N156=0,"",'Ark1'!AJ2425)</f>
        <v/>
      </c>
      <c r="Q156" s="263" t="str">
        <f>+IF(N156=0,"",'Ark1'!AK2425)</f>
        <v/>
      </c>
      <c r="R156" s="213"/>
      <c r="S156" s="27">
        <f>+IF(I156=0,"",'Ark1'!T2425)</f>
        <v>5.1960784313725483</v>
      </c>
      <c r="T156" s="32">
        <f>+IF(I156=0,"",'Ark1'!U2425)</f>
        <v>16.777124183006549</v>
      </c>
      <c r="U156" s="34">
        <f>+IF(I156=0,"",'Ark1'!W2425)</f>
        <v>0</v>
      </c>
      <c r="V156" s="34">
        <f>+IF(I156=0,"",'Ark1'!X2425)</f>
        <v>58.169934640522882</v>
      </c>
      <c r="W156" s="34">
        <f>+IF(I156=0,"",'Ark1'!Y2425)</f>
        <v>16.993464052287578</v>
      </c>
      <c r="X156" s="34">
        <f>+IF(I156=0,"",'Ark1'!Z2425)</f>
        <v>6.4525365811426045</v>
      </c>
      <c r="Y156" s="29">
        <f>+IF(I156=0,"",'Ark1'!Z2425)</f>
        <v>6.4525365811426045</v>
      </c>
      <c r="Z156" s="27">
        <f>+IF(I156=0,"",'Ark1'!AC2425)</f>
        <v>0</v>
      </c>
      <c r="AA156" s="34">
        <f>+IF(I156=0,"",'Ark1'!AE2425)</f>
        <v>0</v>
      </c>
      <c r="AB156" s="29">
        <f t="shared" si="22"/>
        <v>2.796187363834425</v>
      </c>
      <c r="AC156" s="29">
        <f t="shared" si="23"/>
        <v>8.5</v>
      </c>
      <c r="AD156" s="213"/>
      <c r="AE156" s="216"/>
      <c r="AG156" s="29"/>
      <c r="AH156" s="27"/>
      <c r="AI156" s="239"/>
      <c r="AJ156" s="28"/>
      <c r="AN156" s="28"/>
    </row>
    <row r="157" spans="1:58" ht="15.6">
      <c r="A157" s="213">
        <f t="shared" si="24"/>
        <v>10</v>
      </c>
      <c r="B157" s="289">
        <f>+'Ark1'!C2426</f>
        <v>2023</v>
      </c>
      <c r="C157" s="232">
        <f>+'Ark1'!L2426</f>
        <v>6</v>
      </c>
      <c r="D157" s="232" t="s">
        <v>32</v>
      </c>
      <c r="E157" s="28">
        <f>+'Ark1'!H2426</f>
        <v>2</v>
      </c>
      <c r="F157" s="28">
        <f>+'Ark1'!J2426</f>
        <v>147</v>
      </c>
      <c r="G157" s="28" t="str">
        <f>VLOOKUP(F157,RNR!$A$1:$B$26,2)</f>
        <v>Midt-Norge</v>
      </c>
      <c r="H157" s="28">
        <f>+IF(I157=0,"",'Ark1'!Q2426)</f>
        <v>6</v>
      </c>
      <c r="I157" s="336">
        <f>+'Ark1'!R2426</f>
        <v>36</v>
      </c>
      <c r="J157" s="29">
        <f>+IF(I157=0,"",'Ark1'!AF2426)</f>
        <v>17.821782178217827</v>
      </c>
      <c r="L157" s="29">
        <f>+IF(I157=0,"",'Ark1'!AG2426)</f>
        <v>22.529837171125603</v>
      </c>
      <c r="M157" s="213"/>
      <c r="N157" s="239">
        <f>+IF(J157=0,"",'Ark1'!AI2426)</f>
        <v>0</v>
      </c>
      <c r="O157" s="505"/>
      <c r="P157" s="263" t="str">
        <f>+IF(N157=0,"",'Ark1'!AJ2426)</f>
        <v/>
      </c>
      <c r="Q157" s="263" t="str">
        <f>+IF(N157=0,"",'Ark1'!AK2426)</f>
        <v/>
      </c>
      <c r="R157" s="213"/>
      <c r="S157" s="27">
        <f>+IF(I157=0,"",'Ark1'!T2426)</f>
        <v>5.5</v>
      </c>
      <c r="T157" s="32">
        <f>+IF(I157=0,"",'Ark1'!U2426)</f>
        <v>14.105555555555556</v>
      </c>
      <c r="U157" s="34">
        <f>+IF(I157=0,"",'Ark1'!W2426)</f>
        <v>2.7777777777777781</v>
      </c>
      <c r="V157" s="34">
        <f>+IF(I157=0,"",'Ark1'!X2426)</f>
        <v>33.333333333333343</v>
      </c>
      <c r="W157" s="34">
        <f>+IF(I157=0,"",'Ark1'!Y2426)</f>
        <v>11.111111111111112</v>
      </c>
      <c r="X157" s="34">
        <f>+IF(I157=0,"",'Ark1'!Z2426)</f>
        <v>6.2571268008942571</v>
      </c>
      <c r="Y157" s="29">
        <f>+IF(I157=0,"",'Ark1'!Z2426)</f>
        <v>6.2571268008942571</v>
      </c>
      <c r="Z157" s="27">
        <f>+IF(I157=0,"",'Ark1'!AC2426)</f>
        <v>0</v>
      </c>
      <c r="AA157" s="34">
        <f>+IF(I157=0,"",'Ark1'!AE2426)</f>
        <v>0</v>
      </c>
      <c r="AB157" s="29">
        <f t="shared" si="22"/>
        <v>2.3509259259259259</v>
      </c>
      <c r="AC157" s="29">
        <f t="shared" si="23"/>
        <v>6</v>
      </c>
      <c r="AD157" s="213"/>
      <c r="AE157" s="216"/>
      <c r="AG157" s="29"/>
      <c r="AH157" s="27"/>
      <c r="AI157" s="239"/>
      <c r="AJ157" s="28"/>
      <c r="AN157" s="28"/>
    </row>
    <row r="158" spans="1:58" ht="15.6">
      <c r="A158" s="213">
        <f t="shared" si="24"/>
        <v>11</v>
      </c>
      <c r="B158" s="289">
        <f>+'Ark1'!C2427</f>
        <v>2023</v>
      </c>
      <c r="C158" s="232">
        <f>+'Ark1'!L2427</f>
        <v>6</v>
      </c>
      <c r="D158" s="232" t="s">
        <v>32</v>
      </c>
      <c r="E158" s="28">
        <f>+'Ark1'!H2427</f>
        <v>1</v>
      </c>
      <c r="F158" s="28">
        <f>+'Ark1'!J2427</f>
        <v>155</v>
      </c>
      <c r="G158" s="28" t="str">
        <f>VLOOKUP(F158,RNR!$A$1:$B$26,2)</f>
        <v>Målselv</v>
      </c>
      <c r="H158" s="28">
        <f>+IF(I158=0,"",'Ark1'!Q2427)</f>
        <v>54</v>
      </c>
      <c r="I158" s="336">
        <f>+'Ark1'!R2427</f>
        <v>967</v>
      </c>
      <c r="J158" s="29">
        <f>+IF(I158=0,"",'Ark1'!AF2427)</f>
        <v>35.125317835089</v>
      </c>
      <c r="L158" s="29">
        <f>+IF(I158=0,"",'Ark1'!AG2427)</f>
        <v>37.014414854629869</v>
      </c>
      <c r="M158" s="213"/>
      <c r="N158" s="239">
        <f>+IF(J158=0,"",'Ark1'!AI2427)</f>
        <v>0</v>
      </c>
      <c r="O158" s="505"/>
      <c r="P158" s="263" t="str">
        <f>+IF(N158=0,"",'Ark1'!AJ2427)</f>
        <v/>
      </c>
      <c r="Q158" s="263" t="str">
        <f>+IF(N158=0,"",'Ark1'!AK2427)</f>
        <v/>
      </c>
      <c r="R158" s="213"/>
      <c r="S158" s="27">
        <f>+IF(I158=0,"",'Ark1'!T2427)</f>
        <v>5.7166494312306098</v>
      </c>
      <c r="T158" s="32">
        <f>+IF(I158=0,"",'Ark1'!U2427)</f>
        <v>17.547052740434339</v>
      </c>
      <c r="U158" s="34">
        <f>+IF(I158=0,"",'Ark1'!W2427)</f>
        <v>2.688728024819028</v>
      </c>
      <c r="V158" s="34">
        <f>+IF(I158=0,"",'Ark1'!X2427)</f>
        <v>50.775594622543935</v>
      </c>
      <c r="W158" s="34">
        <f>+IF(I158=0,"",'Ark1'!Y2427)</f>
        <v>28.645294725956568</v>
      </c>
      <c r="X158" s="34">
        <f>+IF(I158=0,"",'Ark1'!Z2427)</f>
        <v>7.5749020287322004</v>
      </c>
      <c r="Y158" s="29">
        <f>+IF(I158=0,"",'Ark1'!Z2427)</f>
        <v>7.5749020287322004</v>
      </c>
      <c r="Z158" s="27">
        <f>+IF(I158=0,"",'Ark1'!AC2427)</f>
        <v>0</v>
      </c>
      <c r="AA158" s="34">
        <f>+IF(I158=0,"",'Ark1'!AE2427)</f>
        <v>0</v>
      </c>
      <c r="AB158" s="29">
        <f t="shared" ref="AB158:AB171" si="25">IF(I158=0,"",T158/C158)</f>
        <v>2.9245087900723896</v>
      </c>
      <c r="AC158" s="29">
        <f t="shared" ref="AC158:AC171" si="26">IF(I158=0,"",I158/H158)</f>
        <v>17.907407407407408</v>
      </c>
      <c r="AD158" s="213"/>
      <c r="AE158" s="216"/>
      <c r="AG158" s="29"/>
      <c r="AH158" s="27"/>
      <c r="AI158" s="239"/>
      <c r="AJ158" s="28"/>
      <c r="AN158" s="28"/>
    </row>
    <row r="159" spans="1:58" ht="15.6">
      <c r="A159" s="213">
        <f t="shared" si="24"/>
        <v>12</v>
      </c>
      <c r="B159" s="289">
        <f>+'Ark1'!C2428</f>
        <v>2023</v>
      </c>
      <c r="C159" s="232">
        <f>+'Ark1'!L2428</f>
        <v>6</v>
      </c>
      <c r="D159" s="232" t="s">
        <v>32</v>
      </c>
      <c r="E159" s="28">
        <f>+'Ark1'!H2428</f>
        <v>2</v>
      </c>
      <c r="F159" s="28">
        <f>+'Ark1'!J2428</f>
        <v>160</v>
      </c>
      <c r="G159" s="28" t="str">
        <f>VLOOKUP(F159,RNR!$A$1:$B$26,2)</f>
        <v>Oslo</v>
      </c>
      <c r="H159" s="28">
        <f>+IF(I159=0,"",'Ark1'!Q2428)</f>
        <v>28</v>
      </c>
      <c r="I159" s="336">
        <f>+'Ark1'!R2428</f>
        <v>187</v>
      </c>
      <c r="J159" s="29">
        <f>+IF(I159=0,"",'Ark1'!AF2428)</f>
        <v>36.5234375</v>
      </c>
      <c r="L159" s="29">
        <f>+IF(I159=0,"",'Ark1'!AG2428)</f>
        <v>33.844349162689099</v>
      </c>
      <c r="M159" s="213"/>
      <c r="N159" s="239">
        <f>+IF(J159=0,"",'Ark1'!AI2428)</f>
        <v>179</v>
      </c>
      <c r="O159" s="505"/>
      <c r="P159" s="263">
        <f>+IF(N159=0,"",'Ark1'!AJ2428)</f>
        <v>94.869273743016805</v>
      </c>
      <c r="Q159" s="263">
        <f>+IF(N159=0,"",'Ark1'!AK2428)</f>
        <v>15.050314640895484</v>
      </c>
      <c r="R159" s="213"/>
      <c r="S159" s="27">
        <f>+IF(I159=0,"",'Ark1'!T2428)</f>
        <v>5.1657754010695189</v>
      </c>
      <c r="T159" s="32">
        <f>+IF(I159=0,"",'Ark1'!U2428)</f>
        <v>13.42299465240642</v>
      </c>
      <c r="U159" s="34">
        <f>+IF(I159=0,"",'Ark1'!W2428)</f>
        <v>1.0695187165775402</v>
      </c>
      <c r="V159" s="34">
        <f>+IF(I159=0,"",'Ark1'!X2428)</f>
        <v>26.737967914438503</v>
      </c>
      <c r="W159" s="34">
        <f>+IF(I159=0,"",'Ark1'!Y2428)</f>
        <v>6.9518716577540092</v>
      </c>
      <c r="X159" s="34">
        <f>+IF(I159=0,"",'Ark1'!Z2428)</f>
        <v>5.776464845584262</v>
      </c>
      <c r="Y159" s="29">
        <f>+IF(I159=0,"",'Ark1'!Z2428)</f>
        <v>5.776464845584262</v>
      </c>
      <c r="Z159" s="27">
        <f>+IF(I159=0,"",'Ark1'!AC2428)</f>
        <v>0</v>
      </c>
      <c r="AA159" s="34">
        <f>+IF(I159=0,"",'Ark1'!AE2428)</f>
        <v>0</v>
      </c>
      <c r="AB159" s="29">
        <f t="shared" si="25"/>
        <v>2.2371657754010701</v>
      </c>
      <c r="AC159" s="29">
        <f t="shared" si="26"/>
        <v>6.6785714285714288</v>
      </c>
      <c r="AD159" s="213"/>
      <c r="AE159" s="216"/>
      <c r="AG159" s="29"/>
      <c r="AH159" s="27"/>
      <c r="AI159" s="239"/>
      <c r="AJ159" s="28"/>
      <c r="AN159" s="28"/>
    </row>
    <row r="160" spans="1:58" ht="15.6">
      <c r="A160" s="213">
        <f t="shared" si="24"/>
        <v>13</v>
      </c>
      <c r="B160" s="289">
        <f>+'Ark1'!C2429</f>
        <v>2023</v>
      </c>
      <c r="C160" s="232">
        <f>+'Ark1'!L2429</f>
        <v>6</v>
      </c>
      <c r="D160" s="232" t="s">
        <v>32</v>
      </c>
      <c r="E160" s="28">
        <f>+'Ark1'!H2429</f>
        <v>1</v>
      </c>
      <c r="F160" s="28">
        <f>+'Ark1'!J2429</f>
        <v>171</v>
      </c>
      <c r="G160" s="28" t="str">
        <f>VLOOKUP(F160,RNR!$A$1:$B$26,2)</f>
        <v>Prima</v>
      </c>
      <c r="H160" s="28">
        <f>+IF(I160=0,"",'Ark1'!Q2429)</f>
        <v>1</v>
      </c>
      <c r="I160" s="336">
        <f>+'Ark1'!R2429</f>
        <v>1</v>
      </c>
      <c r="J160" s="29">
        <f>+IF(I160=0,"",'Ark1'!AF2429)</f>
        <v>33.333333333333343</v>
      </c>
      <c r="L160" s="29">
        <f>+IF(I160=0,"",'Ark1'!AG2429)</f>
        <v>27.373068432671086</v>
      </c>
      <c r="M160" s="213"/>
      <c r="N160" s="239">
        <f>+IF(J160=0,"",'Ark1'!AI2429)</f>
        <v>0</v>
      </c>
      <c r="O160" s="505"/>
      <c r="P160" s="263" t="str">
        <f>+IF(N160=0,"",'Ark1'!AJ2429)</f>
        <v/>
      </c>
      <c r="Q160" s="263" t="str">
        <f>+IF(N160=0,"",'Ark1'!AK2429)</f>
        <v/>
      </c>
      <c r="R160" s="213"/>
      <c r="S160" s="27">
        <f>+IF(I160=0,"",'Ark1'!T2429)</f>
        <v>4</v>
      </c>
      <c r="T160" s="32">
        <f>+IF(I160=0,"",'Ark1'!U2429)</f>
        <v>12.4</v>
      </c>
      <c r="U160" s="34">
        <f>+IF(I160=0,"",'Ark1'!W2429)</f>
        <v>0</v>
      </c>
      <c r="V160" s="34">
        <f>+IF(I160=0,"",'Ark1'!X2429)</f>
        <v>0</v>
      </c>
      <c r="W160" s="34">
        <f>+IF(I160=0,"",'Ark1'!Y2429)</f>
        <v>0</v>
      </c>
      <c r="X160" s="34">
        <f>+IF(I160=0,"",'Ark1'!Z2429)</f>
        <v>0</v>
      </c>
      <c r="Y160" s="29">
        <f>+IF(I160=0,"",'Ark1'!Z2429)</f>
        <v>0</v>
      </c>
      <c r="Z160" s="27">
        <f>+IF(I160=0,"",'Ark1'!AC2429)</f>
        <v>0</v>
      </c>
      <c r="AA160" s="34">
        <f>+IF(I160=0,"",'Ark1'!AE2429)</f>
        <v>0</v>
      </c>
      <c r="AB160" s="29">
        <f t="shared" si="25"/>
        <v>2.0666666666666669</v>
      </c>
      <c r="AC160" s="29">
        <f t="shared" si="26"/>
        <v>1</v>
      </c>
      <c r="AD160" s="213"/>
      <c r="AE160" s="216"/>
      <c r="AG160" s="29"/>
      <c r="AH160" s="27"/>
      <c r="AI160" s="239"/>
      <c r="AJ160" s="28"/>
      <c r="AN160" s="28"/>
    </row>
    <row r="161" spans="1:58" ht="15.6">
      <c r="A161" s="213">
        <f t="shared" si="24"/>
        <v>14</v>
      </c>
      <c r="B161" s="289">
        <f>+'Ark1'!C2430</f>
        <v>2023</v>
      </c>
      <c r="C161" s="232">
        <f>+'Ark1'!L2430</f>
        <v>6</v>
      </c>
      <c r="D161" s="232" t="s">
        <v>32</v>
      </c>
      <c r="E161" s="28">
        <f>+'Ark1'!H2430</f>
        <v>2</v>
      </c>
      <c r="F161" s="28">
        <f>+'Ark1'!J2430</f>
        <v>175</v>
      </c>
      <c r="G161" s="28" t="str">
        <f>VLOOKUP(F161,RNR!$A$1:$B$26,2)</f>
        <v>Ole Ringdal</v>
      </c>
      <c r="H161" s="28">
        <f>+IF(I161=0,"",'Ark1'!Q2430)</f>
        <v>21</v>
      </c>
      <c r="I161" s="336">
        <f>+'Ark1'!R2430</f>
        <v>339</v>
      </c>
      <c r="J161" s="29">
        <f>+IF(I161=0,"",'Ark1'!AF2430)</f>
        <v>17.879746835443036</v>
      </c>
      <c r="L161" s="29">
        <f>+IF(I161=0,"",'Ark1'!AG2430)</f>
        <v>24.665456541010592</v>
      </c>
      <c r="M161" s="213"/>
      <c r="N161" s="239">
        <f>+IF(J161=0,"",'Ark1'!AI2430)</f>
        <v>0</v>
      </c>
      <c r="O161" s="505"/>
      <c r="P161" s="263" t="str">
        <f>+IF(N161=0,"",'Ark1'!AJ2430)</f>
        <v/>
      </c>
      <c r="Q161" s="263" t="str">
        <f>+IF(N161=0,"",'Ark1'!AK2430)</f>
        <v/>
      </c>
      <c r="R161" s="213"/>
      <c r="S161" s="27">
        <f>+IF(I161=0,"",'Ark1'!T2430)</f>
        <v>5.5575221238938051</v>
      </c>
      <c r="T161" s="32">
        <f>+IF(I161=0,"",'Ark1'!U2430)</f>
        <v>15.512389380530964</v>
      </c>
      <c r="U161" s="34">
        <f>+IF(I161=0,"",'Ark1'!W2430)</f>
        <v>1.1799410029498523</v>
      </c>
      <c r="V161" s="34">
        <f>+IF(I161=0,"",'Ark1'!X2430)</f>
        <v>43.952802359882007</v>
      </c>
      <c r="W161" s="34">
        <f>+IF(I161=0,"",'Ark1'!Y2430)</f>
        <v>20.058997050147497</v>
      </c>
      <c r="X161" s="34">
        <f>+IF(I161=0,"",'Ark1'!Z2430)</f>
        <v>8.6483016158973989</v>
      </c>
      <c r="Y161" s="29">
        <f>+IF(I161=0,"",'Ark1'!Z2430)</f>
        <v>8.6483016158973989</v>
      </c>
      <c r="Z161" s="27">
        <f>+IF(I161=0,"",'Ark1'!AC2430)</f>
        <v>0</v>
      </c>
      <c r="AA161" s="34">
        <f>+IF(I161=0,"",'Ark1'!AE2430)</f>
        <v>0</v>
      </c>
      <c r="AB161" s="29">
        <f t="shared" si="25"/>
        <v>2.5853982300884941</v>
      </c>
      <c r="AC161" s="29">
        <f t="shared" si="26"/>
        <v>16.142857142857142</v>
      </c>
      <c r="AD161" s="213"/>
      <c r="AE161" s="216"/>
      <c r="AG161" s="29"/>
      <c r="AH161" s="27"/>
      <c r="AI161" s="239"/>
      <c r="AJ161" s="28"/>
      <c r="AN161" s="28"/>
    </row>
    <row r="162" spans="1:58" ht="15.6">
      <c r="A162" s="213">
        <f t="shared" si="24"/>
        <v>15</v>
      </c>
      <c r="B162" s="289">
        <f>+'Ark1'!C2431</f>
        <v>2023</v>
      </c>
      <c r="C162" s="232">
        <f>+'Ark1'!L2431</f>
        <v>6</v>
      </c>
      <c r="D162" s="232" t="s">
        <v>32</v>
      </c>
      <c r="E162" s="28">
        <f>+'Ark1'!H2431</f>
        <v>2</v>
      </c>
      <c r="F162" s="28">
        <f>+'Ark1'!J2431</f>
        <v>177</v>
      </c>
      <c r="G162" s="28" t="str">
        <f>VLOOKUP(F162,RNR!$A$1:$B$26,2)</f>
        <v>Slakthuset</v>
      </c>
      <c r="H162" s="28">
        <f>+IF(I162=0,"",'Ark1'!Q2431)</f>
        <v>44</v>
      </c>
      <c r="I162" s="336">
        <f>+'Ark1'!R2431</f>
        <v>252</v>
      </c>
      <c r="J162" s="29">
        <f>+IF(I162=0,"",'Ark1'!AF2431)</f>
        <v>26.304801670146141</v>
      </c>
      <c r="L162" s="29">
        <f>+IF(I162=0,"",'Ark1'!AG2431)</f>
        <v>30.395953337528439</v>
      </c>
      <c r="M162" s="213"/>
      <c r="N162" s="239">
        <f>+IF(J162=0,"",'Ark1'!AI2431)</f>
        <v>0</v>
      </c>
      <c r="O162" s="505"/>
      <c r="P162" s="263" t="str">
        <f>+IF(N162=0,"",'Ark1'!AJ2431)</f>
        <v/>
      </c>
      <c r="Q162" s="263" t="str">
        <f>+IF(N162=0,"",'Ark1'!AK2431)</f>
        <v/>
      </c>
      <c r="R162" s="213"/>
      <c r="S162" s="27">
        <f>+IF(I162=0,"",'Ark1'!T2431)</f>
        <v>4.7261904761904781</v>
      </c>
      <c r="T162" s="32">
        <f>+IF(I162=0,"",'Ark1'!U2431)</f>
        <v>14.951190476190479</v>
      </c>
      <c r="U162" s="34">
        <f>+IF(I162=0,"",'Ark1'!W2431)</f>
        <v>0</v>
      </c>
      <c r="V162" s="34">
        <f>+IF(I162=0,"",'Ark1'!X2431)</f>
        <v>32.142857142857153</v>
      </c>
      <c r="W162" s="34">
        <f>+IF(I162=0,"",'Ark1'!Y2431)</f>
        <v>10.714285714285712</v>
      </c>
      <c r="X162" s="34">
        <f>+IF(I162=0,"",'Ark1'!Z2431)</f>
        <v>5.7045963238152888</v>
      </c>
      <c r="Y162" s="29">
        <f>+IF(I162=0,"",'Ark1'!Z2431)</f>
        <v>5.7045963238152888</v>
      </c>
      <c r="Z162" s="27">
        <f>+IF(I162=0,"",'Ark1'!AC2431)</f>
        <v>0</v>
      </c>
      <c r="AA162" s="34">
        <f>+IF(I162=0,"",'Ark1'!AE2431)</f>
        <v>0</v>
      </c>
      <c r="AB162" s="29">
        <f t="shared" si="25"/>
        <v>2.4918650793650801</v>
      </c>
      <c r="AC162" s="29">
        <f t="shared" si="26"/>
        <v>5.7272727272727275</v>
      </c>
      <c r="AD162" s="213"/>
      <c r="AE162" s="216"/>
      <c r="AG162" s="29"/>
      <c r="AH162" s="27"/>
      <c r="AI162" s="239"/>
      <c r="AJ162" s="28"/>
      <c r="AN162" s="28"/>
    </row>
    <row r="163" spans="1:58" ht="15.6">
      <c r="A163" s="213">
        <f t="shared" si="24"/>
        <v>16</v>
      </c>
      <c r="B163" s="289">
        <f>+'Ark1'!C2432</f>
        <v>2023</v>
      </c>
      <c r="C163" s="232">
        <f>+'Ark1'!L2432</f>
        <v>6</v>
      </c>
      <c r="D163" s="232" t="s">
        <v>32</v>
      </c>
      <c r="E163" s="28">
        <f>+'Ark1'!H2432</f>
        <v>2</v>
      </c>
      <c r="F163" s="28">
        <f>+'Ark1'!J2432</f>
        <v>178</v>
      </c>
      <c r="G163" s="28" t="str">
        <f>VLOOKUP(F163,RNR!$A$1:$B$26,2)</f>
        <v>Røros</v>
      </c>
      <c r="H163" s="28">
        <f>+IF(I163=0,"",'Ark1'!Q2432)</f>
        <v>13</v>
      </c>
      <c r="I163" s="336">
        <f>+'Ark1'!R2432</f>
        <v>114</v>
      </c>
      <c r="J163" s="29">
        <f>+IF(I163=0,"",'Ark1'!AF2432)</f>
        <v>19.224283305227654</v>
      </c>
      <c r="L163" s="29">
        <f>+IF(I163=0,"",'Ark1'!AG2432)</f>
        <v>23.487610898963503</v>
      </c>
      <c r="M163" s="213"/>
      <c r="N163" s="239">
        <f>+IF(J163=0,"",'Ark1'!AI2432)</f>
        <v>0</v>
      </c>
      <c r="O163" s="505"/>
      <c r="P163" s="263" t="str">
        <f>+IF(N163=0,"",'Ark1'!AJ2432)</f>
        <v/>
      </c>
      <c r="Q163" s="263" t="str">
        <f>+IF(N163=0,"",'Ark1'!AK2432)</f>
        <v/>
      </c>
      <c r="R163" s="213"/>
      <c r="S163" s="27">
        <f>+IF(I163=0,"",'Ark1'!T2432)</f>
        <v>4.6578947368421053</v>
      </c>
      <c r="T163" s="32">
        <f>+IF(I163=0,"",'Ark1'!U2432)</f>
        <v>14.351754385964904</v>
      </c>
      <c r="U163" s="34">
        <f>+IF(I163=0,"",'Ark1'!W2432)</f>
        <v>0</v>
      </c>
      <c r="V163" s="34">
        <f>+IF(I163=0,"",'Ark1'!X2432)</f>
        <v>35.964912280701753</v>
      </c>
      <c r="W163" s="34">
        <f>+IF(I163=0,"",'Ark1'!Y2432)</f>
        <v>6.1403508771929838</v>
      </c>
      <c r="X163" s="34">
        <f>+IF(I163=0,"",'Ark1'!Z2432)</f>
        <v>5.5809706829758028</v>
      </c>
      <c r="Y163" s="29">
        <f>+IF(I163=0,"",'Ark1'!Z2432)</f>
        <v>5.5809706829758028</v>
      </c>
      <c r="Z163" s="27">
        <f>+IF(I163=0,"",'Ark1'!AC2432)</f>
        <v>0</v>
      </c>
      <c r="AA163" s="34">
        <f>+IF(I163=0,"",'Ark1'!AE2432)</f>
        <v>0</v>
      </c>
      <c r="AB163" s="29">
        <f t="shared" si="25"/>
        <v>2.3919590643274842</v>
      </c>
      <c r="AC163" s="29">
        <f t="shared" si="26"/>
        <v>8.7692307692307701</v>
      </c>
      <c r="AD163" s="213"/>
      <c r="AE163" s="216"/>
      <c r="AG163" s="29"/>
      <c r="AH163" s="27"/>
      <c r="AI163" s="239"/>
      <c r="AJ163" s="28"/>
      <c r="AN163" s="28"/>
    </row>
    <row r="164" spans="1:58" ht="15.6">
      <c r="A164" s="213">
        <f t="shared" si="24"/>
        <v>17</v>
      </c>
      <c r="B164" s="289">
        <f>+'Ark1'!C2433</f>
        <v>2023</v>
      </c>
      <c r="C164" s="232">
        <f>+'Ark1'!L2433</f>
        <v>6</v>
      </c>
      <c r="D164" s="232" t="s">
        <v>32</v>
      </c>
      <c r="E164" s="28">
        <f>+'Ark1'!H2433</f>
        <v>2</v>
      </c>
      <c r="F164" s="28">
        <f>+'Ark1'!J2433</f>
        <v>181</v>
      </c>
      <c r="G164" s="28" t="str">
        <f>VLOOKUP(F164,RNR!$A$1:$B$26,2)</f>
        <v>Horns</v>
      </c>
      <c r="H164" s="28">
        <f>+IF(I164=0,"",'Ark1'!Q2433)</f>
        <v>24</v>
      </c>
      <c r="I164" s="336">
        <f>+'Ark1'!R2433</f>
        <v>423</v>
      </c>
      <c r="J164" s="29">
        <f>+IF(I164=0,"",'Ark1'!AF2433)</f>
        <v>51.901840490797539</v>
      </c>
      <c r="L164" s="29">
        <f>+IF(I164=0,"",'Ark1'!AG2433)</f>
        <v>48.840168606346595</v>
      </c>
      <c r="M164" s="213"/>
      <c r="N164" s="239">
        <f>+IF(J164=0,"",'Ark1'!AI2433)</f>
        <v>0</v>
      </c>
      <c r="O164" s="505"/>
      <c r="P164" s="263" t="str">
        <f>+IF(N164=0,"",'Ark1'!AJ2433)</f>
        <v/>
      </c>
      <c r="Q164" s="263" t="str">
        <f>+IF(N164=0,"",'Ark1'!AK2433)</f>
        <v/>
      </c>
      <c r="R164" s="213"/>
      <c r="S164" s="27">
        <f>+IF(I164=0,"",'Ark1'!T2433)</f>
        <v>5.2056737588652489</v>
      </c>
      <c r="T164" s="32">
        <f>+IF(I164=0,"",'Ark1'!U2433)</f>
        <v>13.065957446808508</v>
      </c>
      <c r="U164" s="34">
        <f>+IF(I164=0,"",'Ark1'!W2433)</f>
        <v>0.2364066193853428</v>
      </c>
      <c r="V164" s="34">
        <f>+IF(I164=0,"",'Ark1'!X2433)</f>
        <v>36.406619385342786</v>
      </c>
      <c r="W164" s="34">
        <f>+IF(I164=0,"",'Ark1'!Y2433)</f>
        <v>12.05673758865248</v>
      </c>
      <c r="X164" s="34">
        <f>+IF(I164=0,"",'Ark1'!Z2433)</f>
        <v>7.3938204642316627</v>
      </c>
      <c r="Y164" s="29">
        <f>+IF(I164=0,"",'Ark1'!Z2433)</f>
        <v>7.3938204642316627</v>
      </c>
      <c r="Z164" s="27">
        <f>+IF(I164=0,"",'Ark1'!AC2433)</f>
        <v>0</v>
      </c>
      <c r="AA164" s="34">
        <f>+IF(I164=0,"",'Ark1'!AE2433)</f>
        <v>0</v>
      </c>
      <c r="AB164" s="29">
        <f t="shared" si="25"/>
        <v>2.1776595744680844</v>
      </c>
      <c r="AC164" s="29">
        <f t="shared" si="26"/>
        <v>17.625</v>
      </c>
      <c r="AD164" s="213"/>
      <c r="AE164" s="216"/>
      <c r="AG164" s="29"/>
      <c r="AH164" s="27"/>
      <c r="AI164" s="239"/>
      <c r="AJ164" s="28"/>
      <c r="AN164" s="28"/>
    </row>
    <row r="165" spans="1:58" ht="15.6">
      <c r="A165" s="213">
        <f t="shared" si="24"/>
        <v>18</v>
      </c>
      <c r="B165" s="289">
        <f>+'Ark1'!C2434</f>
        <v>2023</v>
      </c>
      <c r="C165" s="232">
        <f>+'Ark1'!L2434</f>
        <v>6</v>
      </c>
      <c r="D165" s="232" t="s">
        <v>32</v>
      </c>
      <c r="E165" s="28">
        <f>+'Ark1'!H2434</f>
        <v>1</v>
      </c>
      <c r="F165" s="28">
        <f>+'Ark1'!J2434</f>
        <v>262</v>
      </c>
      <c r="G165" s="28" t="str">
        <f>VLOOKUP(F165,RNR!$A$1:$B$26,2)</f>
        <v>Strilalam</v>
      </c>
      <c r="H165" s="28" t="str">
        <f>+IF(I165=0,"",'Ark1'!Q2434)</f>
        <v/>
      </c>
      <c r="I165" s="336">
        <f>+'Ark1'!R2434</f>
        <v>0</v>
      </c>
      <c r="J165" s="29" t="str">
        <f>+IF(I165=0,"",'Ark1'!AF2434)</f>
        <v/>
      </c>
      <c r="L165" s="29" t="str">
        <f>+IF(I165=0,"",'Ark1'!AG2434)</f>
        <v/>
      </c>
      <c r="M165" s="213"/>
      <c r="N165" s="239">
        <f>+IF(J165=0,"",'Ark1'!AI2434)</f>
        <v>0</v>
      </c>
      <c r="O165" s="505"/>
      <c r="P165" s="263" t="str">
        <f>+IF(N165=0,"",'Ark1'!AJ2434)</f>
        <v/>
      </c>
      <c r="Q165" s="263" t="str">
        <f>+IF(N165=0,"",'Ark1'!AK2434)</f>
        <v/>
      </c>
      <c r="R165" s="213"/>
      <c r="S165" s="27" t="str">
        <f>+IF(I165=0,"",'Ark1'!T2434)</f>
        <v/>
      </c>
      <c r="T165" s="32" t="str">
        <f>+IF(I165=0,"",'Ark1'!U2434)</f>
        <v/>
      </c>
      <c r="U165" s="34" t="str">
        <f>+IF(I165=0,"",'Ark1'!W2434)</f>
        <v/>
      </c>
      <c r="V165" s="34" t="str">
        <f>+IF(I165=0,"",'Ark1'!X2434)</f>
        <v/>
      </c>
      <c r="W165" s="34" t="str">
        <f>+IF(I165=0,"",'Ark1'!Y2434)</f>
        <v/>
      </c>
      <c r="X165" s="34" t="str">
        <f>+IF(I165=0,"",'Ark1'!Z2434)</f>
        <v/>
      </c>
      <c r="Y165" s="29" t="str">
        <f>+IF(I165=0,"",'Ark1'!Z2434)</f>
        <v/>
      </c>
      <c r="Z165" s="27" t="str">
        <f>+IF(I165=0,"",'Ark1'!AC2434)</f>
        <v/>
      </c>
      <c r="AA165" s="34" t="str">
        <f>+IF(I165=0,"",'Ark1'!AE2434)</f>
        <v/>
      </c>
      <c r="AB165" s="29" t="str">
        <f t="shared" si="25"/>
        <v/>
      </c>
      <c r="AC165" s="29" t="str">
        <f t="shared" si="26"/>
        <v/>
      </c>
      <c r="AD165" s="213"/>
      <c r="AE165" s="216"/>
      <c r="AG165" s="29"/>
      <c r="AH165" s="27"/>
      <c r="AI165" s="239"/>
      <c r="AJ165" s="28"/>
      <c r="AN165" s="28"/>
    </row>
    <row r="166" spans="1:58" ht="15.6">
      <c r="A166" s="213">
        <f t="shared" si="24"/>
        <v>19</v>
      </c>
      <c r="B166" s="289">
        <f>+'Ark1'!C2435</f>
        <v>2023</v>
      </c>
      <c r="C166" s="232">
        <f>+'Ark1'!L2435</f>
        <v>6</v>
      </c>
      <c r="D166" s="232" t="s">
        <v>32</v>
      </c>
      <c r="E166" s="28">
        <f>+'Ark1'!H2435</f>
        <v>1</v>
      </c>
      <c r="F166" s="28">
        <f>+'Ark1'!J2435</f>
        <v>309</v>
      </c>
      <c r="G166" s="28" t="str">
        <f>VLOOKUP(F166,RNR!$A$1:$B$26,2)</f>
        <v>Malvik</v>
      </c>
      <c r="H166" s="28">
        <f>+IF(I166=0,"",'Ark1'!Q2435)</f>
        <v>57</v>
      </c>
      <c r="I166" s="336">
        <f>+'Ark1'!R2435</f>
        <v>409</v>
      </c>
      <c r="J166" s="29">
        <f>+IF(I166=0,"",'Ark1'!AF2435)</f>
        <v>34.602368866328241</v>
      </c>
      <c r="L166" s="29">
        <f>+IF(I166=0,"",'Ark1'!AG2435)</f>
        <v>33.61228361743121</v>
      </c>
      <c r="M166" s="213"/>
      <c r="N166" s="239">
        <f>+IF(J166=0,"",'Ark1'!AI2435)</f>
        <v>0</v>
      </c>
      <c r="O166" s="505"/>
      <c r="P166" s="263" t="str">
        <f>+IF(N166=0,"",'Ark1'!AJ2435)</f>
        <v/>
      </c>
      <c r="Q166" s="263" t="str">
        <f>+IF(N166=0,"",'Ark1'!AK2435)</f>
        <v/>
      </c>
      <c r="R166" s="213"/>
      <c r="S166" s="27">
        <f>+IF(I166=0,"",'Ark1'!T2435)</f>
        <v>4.9119804400978007</v>
      </c>
      <c r="T166" s="32">
        <f>+IF(I166=0,"",'Ark1'!U2435)</f>
        <v>11.175550122249389</v>
      </c>
      <c r="U166" s="34">
        <f>+IF(I166=0,"",'Ark1'!W2435)</f>
        <v>0.73349633251833746</v>
      </c>
      <c r="V166" s="34">
        <f>+IF(I166=0,"",'Ark1'!X2435)</f>
        <v>19.070904645476777</v>
      </c>
      <c r="W166" s="34">
        <f>+IF(I166=0,"",'Ark1'!Y2435)</f>
        <v>9.2909535452322736</v>
      </c>
      <c r="X166" s="34">
        <f>+IF(I166=0,"",'Ark1'!Z2435)</f>
        <v>6.6579906770954382</v>
      </c>
      <c r="Y166" s="29">
        <f>+IF(I166=0,"",'Ark1'!Z2435)</f>
        <v>6.6579906770954382</v>
      </c>
      <c r="Z166" s="27">
        <f>+IF(I166=0,"",'Ark1'!AC2435)</f>
        <v>0</v>
      </c>
      <c r="AA166" s="34">
        <f>+IF(I166=0,"",'Ark1'!AE2435)</f>
        <v>0</v>
      </c>
      <c r="AB166" s="29">
        <f t="shared" si="25"/>
        <v>1.8625916870415649</v>
      </c>
      <c r="AC166" s="29">
        <f t="shared" si="26"/>
        <v>7.1754385964912277</v>
      </c>
      <c r="AD166" s="213"/>
      <c r="AE166" s="216"/>
      <c r="AG166" s="29"/>
      <c r="AH166" s="27"/>
      <c r="AI166" s="239"/>
      <c r="AJ166" s="28"/>
      <c r="AN166" s="28"/>
    </row>
    <row r="167" spans="1:58" ht="15.6">
      <c r="A167" s="213">
        <f t="shared" si="24"/>
        <v>20</v>
      </c>
      <c r="B167" s="289">
        <f>+'Ark1'!C2436</f>
        <v>2023</v>
      </c>
      <c r="C167" s="232">
        <f>+'Ark1'!L2436</f>
        <v>6</v>
      </c>
      <c r="D167" s="232" t="s">
        <v>32</v>
      </c>
      <c r="E167" s="28">
        <f>+'Ark1'!H2436</f>
        <v>2</v>
      </c>
      <c r="F167" s="28">
        <f>+'Ark1'!J2436</f>
        <v>470</v>
      </c>
      <c r="G167" s="28" t="str">
        <f>VLOOKUP(F167,RNR!$A$1:$B$26,2)</f>
        <v>Jens Eide</v>
      </c>
      <c r="H167" s="28">
        <f>+IF(I167=0,"",'Ark1'!Q2436)</f>
        <v>19</v>
      </c>
      <c r="I167" s="336">
        <f>+'Ark1'!R2436</f>
        <v>311</v>
      </c>
      <c r="J167" s="29">
        <f>+IF(I167=0,"",'Ark1'!AF2436)</f>
        <v>30.670611439842219</v>
      </c>
      <c r="L167" s="29">
        <f>+IF(I167=0,"",'Ark1'!AG2436)</f>
        <v>26.539923149392919</v>
      </c>
      <c r="M167" s="213"/>
      <c r="N167" s="239">
        <f>+IF(J167=0,"",'Ark1'!AI2436)</f>
        <v>0</v>
      </c>
      <c r="O167" s="505"/>
      <c r="P167" s="263" t="str">
        <f>+IF(N167=0,"",'Ark1'!AJ2436)</f>
        <v/>
      </c>
      <c r="Q167" s="263" t="str">
        <f>+IF(N167=0,"",'Ark1'!AK2436)</f>
        <v/>
      </c>
      <c r="R167" s="213"/>
      <c r="S167" s="27">
        <f>+IF(I167=0,"",'Ark1'!T2436)</f>
        <v>4.9710610932475889</v>
      </c>
      <c r="T167" s="32">
        <f>+IF(I167=0,"",'Ark1'!U2436)</f>
        <v>8.0617363344051451</v>
      </c>
      <c r="U167" s="34">
        <f>+IF(I167=0,"",'Ark1'!W2436)</f>
        <v>0</v>
      </c>
      <c r="V167" s="34">
        <f>+IF(I167=0,"",'Ark1'!X2436)</f>
        <v>14.790996784565916</v>
      </c>
      <c r="W167" s="34">
        <f>+IF(I167=0,"",'Ark1'!Y2436)</f>
        <v>4.8231511254019281</v>
      </c>
      <c r="X167" s="34">
        <f>+IF(I167=0,"",'Ark1'!Z2436)</f>
        <v>6.1659146716082898</v>
      </c>
      <c r="Y167" s="29">
        <f>+IF(I167=0,"",'Ark1'!Z2436)</f>
        <v>6.1659146716082898</v>
      </c>
      <c r="Z167" s="27">
        <f>+IF(I167=0,"",'Ark1'!AC2436)</f>
        <v>0</v>
      </c>
      <c r="AA167" s="34">
        <f>+IF(I167=0,"",'Ark1'!AE2436)</f>
        <v>0</v>
      </c>
      <c r="AB167" s="29">
        <f t="shared" si="25"/>
        <v>1.3436227224008574</v>
      </c>
      <c r="AC167" s="29">
        <f t="shared" si="26"/>
        <v>16.368421052631579</v>
      </c>
      <c r="AD167" s="213"/>
      <c r="AE167" s="216"/>
      <c r="AG167" s="29"/>
      <c r="AH167" s="27"/>
      <c r="AI167" s="239"/>
      <c r="AJ167" s="28"/>
      <c r="AN167" s="28"/>
    </row>
    <row r="168" spans="1:58" ht="15.6">
      <c r="A168" s="213">
        <f t="shared" si="24"/>
        <v>21</v>
      </c>
      <c r="B168" s="289">
        <f>+'Ark1'!C2437</f>
        <v>2023</v>
      </c>
      <c r="C168" s="232">
        <f>+'Ark1'!L2437</f>
        <v>6</v>
      </c>
      <c r="D168" s="232" t="s">
        <v>32</v>
      </c>
      <c r="E168" s="28">
        <f>+'Ark1'!H2437</f>
        <v>2</v>
      </c>
      <c r="F168" s="28">
        <f>+'Ark1'!J2437</f>
        <v>629</v>
      </c>
      <c r="G168" s="28" t="str">
        <f>VLOOKUP(F168,RNR!$A$1:$B$26,2)</f>
        <v>Bø</v>
      </c>
      <c r="H168" s="28">
        <f>+IF(I168=0,"",'Ark1'!Q2437)</f>
        <v>3</v>
      </c>
      <c r="I168" s="336">
        <f>+'Ark1'!R2437</f>
        <v>91</v>
      </c>
      <c r="J168" s="29">
        <f>+IF(I168=0,"",'Ark1'!AF2437)</f>
        <v>47.395833333333343</v>
      </c>
      <c r="L168" s="29">
        <f>+IF(I168=0,"",'Ark1'!AG2437)</f>
        <v>50.073979088577637</v>
      </c>
      <c r="M168" s="213"/>
      <c r="N168" s="239">
        <f>+IF(J168=0,"",'Ark1'!AI2437)</f>
        <v>0</v>
      </c>
      <c r="O168" s="505"/>
      <c r="P168" s="263" t="str">
        <f>+IF(N168=0,"",'Ark1'!AJ2437)</f>
        <v/>
      </c>
      <c r="Q168" s="263" t="str">
        <f>+IF(N168=0,"",'Ark1'!AK2437)</f>
        <v/>
      </c>
      <c r="R168" s="213"/>
      <c r="S168" s="27">
        <f>+IF(I168=0,"",'Ark1'!T2437)</f>
        <v>6.5164835164835164</v>
      </c>
      <c r="T168" s="32">
        <f>+IF(I168=0,"",'Ark1'!U2437)</f>
        <v>22.31428571428572</v>
      </c>
      <c r="U168" s="34">
        <f>+IF(I168=0,"",'Ark1'!W2437)</f>
        <v>3.2967032967032961</v>
      </c>
      <c r="V168" s="34">
        <f>+IF(I168=0,"",'Ark1'!X2437)</f>
        <v>89.010989010989022</v>
      </c>
      <c r="W168" s="34">
        <f>+IF(I168=0,"",'Ark1'!Y2437)</f>
        <v>52.747252747252737</v>
      </c>
      <c r="X168" s="34">
        <f>+IF(I168=0,"",'Ark1'!Z2437)</f>
        <v>4.9941850016249276</v>
      </c>
      <c r="Y168" s="29">
        <f>+IF(I168=0,"",'Ark1'!Z2437)</f>
        <v>4.9941850016249276</v>
      </c>
      <c r="Z168" s="27">
        <f>+IF(I168=0,"",'Ark1'!AC2437)</f>
        <v>0</v>
      </c>
      <c r="AA168" s="34">
        <f>+IF(I168=0,"",'Ark1'!AE2437)</f>
        <v>0</v>
      </c>
      <c r="AB168" s="29">
        <f t="shared" si="25"/>
        <v>3.71904761904762</v>
      </c>
      <c r="AC168" s="29">
        <f t="shared" si="26"/>
        <v>30.333333333333332</v>
      </c>
      <c r="AD168" s="213"/>
      <c r="AE168" s="216"/>
      <c r="AG168" s="29"/>
      <c r="AH168" s="27"/>
      <c r="AI168" s="239"/>
      <c r="AJ168" s="28"/>
      <c r="AN168" s="28"/>
    </row>
    <row r="169" spans="1:58" ht="15.6">
      <c r="A169" s="213">
        <f t="shared" si="24"/>
        <v>22</v>
      </c>
      <c r="B169" s="289">
        <f>+'Ark1'!C2438</f>
        <v>2023</v>
      </c>
      <c r="C169" s="232">
        <f>+'Ark1'!L2438</f>
        <v>6</v>
      </c>
      <c r="D169" s="232" t="s">
        <v>32</v>
      </c>
      <c r="E169" s="28">
        <f>+'Ark1'!H2438</f>
        <v>1</v>
      </c>
      <c r="F169" s="28">
        <f>+'Ark1'!J2438</f>
        <v>643</v>
      </c>
      <c r="G169" s="28" t="str">
        <f>VLOOKUP(F169,RNR!$A$1:$B$26,2)</f>
        <v>Bjerka</v>
      </c>
      <c r="H169" s="28">
        <f>+IF(I169=0,"",'Ark1'!Q2438)</f>
        <v>20</v>
      </c>
      <c r="I169" s="336">
        <f>+'Ark1'!R2438</f>
        <v>182</v>
      </c>
      <c r="J169" s="29">
        <f>+IF(I169=0,"",'Ark1'!AF2438)</f>
        <v>24.364123159303887</v>
      </c>
      <c r="L169" s="29">
        <f>+IF(I169=0,"",'Ark1'!AG2438)</f>
        <v>28.725680148542821</v>
      </c>
      <c r="M169" s="213"/>
      <c r="N169" s="239">
        <f>+IF(J169=0,"",'Ark1'!AI2438)</f>
        <v>0</v>
      </c>
      <c r="O169" s="505"/>
      <c r="P169" s="263" t="str">
        <f>+IF(N169=0,"",'Ark1'!AJ2438)</f>
        <v/>
      </c>
      <c r="Q169" s="263" t="str">
        <f>+IF(N169=0,"",'Ark1'!AK2438)</f>
        <v/>
      </c>
      <c r="R169" s="213"/>
      <c r="S169" s="27">
        <f>+IF(I169=0,"",'Ark1'!T2438)</f>
        <v>5.5439560439560429</v>
      </c>
      <c r="T169" s="32">
        <f>+IF(I169=0,"",'Ark1'!U2438)</f>
        <v>15.640659340659338</v>
      </c>
      <c r="U169" s="34">
        <f>+IF(I169=0,"",'Ark1'!W2438)</f>
        <v>2.1978021978021971</v>
      </c>
      <c r="V169" s="34">
        <f>+IF(I169=0,"",'Ark1'!X2438)</f>
        <v>38.461538461538446</v>
      </c>
      <c r="W169" s="34">
        <f>+IF(I169=0,"",'Ark1'!Y2438)</f>
        <v>24.725274725274723</v>
      </c>
      <c r="X169" s="34">
        <f>+IF(I169=0,"",'Ark1'!Z2438)</f>
        <v>8.3721080363229508</v>
      </c>
      <c r="Y169" s="29">
        <f>+IF(I169=0,"",'Ark1'!Z2438)</f>
        <v>8.3721080363229508</v>
      </c>
      <c r="Z169" s="27">
        <f>+IF(I169=0,"",'Ark1'!AC2438)</f>
        <v>0</v>
      </c>
      <c r="AA169" s="34">
        <f>+IF(I169=0,"",'Ark1'!AE2438)</f>
        <v>0</v>
      </c>
      <c r="AB169" s="29">
        <f t="shared" si="25"/>
        <v>2.6067765567765564</v>
      </c>
      <c r="AC169" s="29">
        <f t="shared" si="26"/>
        <v>9.1</v>
      </c>
      <c r="AD169" s="213"/>
      <c r="AE169" s="216"/>
      <c r="AG169" s="29"/>
      <c r="AH169" s="27"/>
      <c r="AI169" s="239"/>
      <c r="AJ169" s="28"/>
      <c r="AN169" s="28"/>
    </row>
    <row r="170" spans="1:58" ht="15.6">
      <c r="A170" s="213">
        <f t="shared" si="24"/>
        <v>23</v>
      </c>
      <c r="B170" s="289">
        <f>+'Ark1'!C2439</f>
        <v>2023</v>
      </c>
      <c r="C170" s="232">
        <f>+'Ark1'!L2439</f>
        <v>6</v>
      </c>
      <c r="D170" s="232" t="s">
        <v>32</v>
      </c>
      <c r="E170" s="28">
        <f>+'Ark1'!H2439</f>
        <v>2</v>
      </c>
      <c r="F170" s="28">
        <f>+'Ark1'!J2439</f>
        <v>704</v>
      </c>
      <c r="G170" s="28" t="str">
        <f>VLOOKUP(F170,RNR!$A$1:$B$26,2)</f>
        <v>Øre Vilt</v>
      </c>
      <c r="H170" s="28" t="str">
        <f>+IF(I170=0,"",'Ark1'!Q2439)</f>
        <v/>
      </c>
      <c r="I170" s="336">
        <f>+'Ark1'!R2439</f>
        <v>0</v>
      </c>
      <c r="J170" s="29" t="str">
        <f>+IF(I170=0,"",'Ark1'!AF2439)</f>
        <v/>
      </c>
      <c r="L170" s="29" t="str">
        <f>+IF(I170=0,"",'Ark1'!AG2439)</f>
        <v/>
      </c>
      <c r="M170" s="213"/>
      <c r="N170" s="239">
        <f>+IF(J170=0,"",'Ark1'!AI2439)</f>
        <v>0</v>
      </c>
      <c r="O170" s="505"/>
      <c r="P170" s="263" t="str">
        <f>+IF(N170=0,"",'Ark1'!AJ2439)</f>
        <v/>
      </c>
      <c r="Q170" s="263" t="str">
        <f>+IF(N170=0,"",'Ark1'!AK2439)</f>
        <v/>
      </c>
      <c r="R170" s="213"/>
      <c r="S170" s="27" t="str">
        <f>+IF(I170=0,"",'Ark1'!T2439)</f>
        <v/>
      </c>
      <c r="T170" s="32" t="str">
        <f>+IF(I170=0,"",'Ark1'!U2439)</f>
        <v/>
      </c>
      <c r="U170" s="34" t="str">
        <f>+IF(I170=0,"",'Ark1'!W2439)</f>
        <v/>
      </c>
      <c r="V170" s="34" t="str">
        <f>+IF(I170=0,"",'Ark1'!X2439)</f>
        <v/>
      </c>
      <c r="W170" s="34" t="str">
        <f>+IF(I170=0,"",'Ark1'!Y2439)</f>
        <v/>
      </c>
      <c r="X170" s="34" t="str">
        <f>+IF(I170=0,"",'Ark1'!Z2439)</f>
        <v/>
      </c>
      <c r="Y170" s="29" t="str">
        <f>+IF(I170=0,"",'Ark1'!Z2439)</f>
        <v/>
      </c>
      <c r="Z170" s="27" t="str">
        <f>+IF(I170=0,"",'Ark1'!AC2439)</f>
        <v/>
      </c>
      <c r="AA170" s="34" t="str">
        <f>+IF(I170=0,"",'Ark1'!AE2439)</f>
        <v/>
      </c>
      <c r="AB170" s="29" t="str">
        <f t="shared" si="25"/>
        <v/>
      </c>
      <c r="AC170" s="29" t="str">
        <f t="shared" si="26"/>
        <v/>
      </c>
      <c r="AD170" s="213"/>
      <c r="AE170" s="216"/>
      <c r="AG170" s="29"/>
      <c r="AH170" s="27"/>
      <c r="AI170" s="239"/>
      <c r="AJ170" s="28"/>
      <c r="AN170" s="28"/>
    </row>
    <row r="171" spans="1:58" ht="15.6">
      <c r="A171" s="213">
        <f t="shared" si="24"/>
        <v>24</v>
      </c>
      <c r="B171" s="289">
        <f>+'Ark1'!C2440</f>
        <v>2023</v>
      </c>
      <c r="C171" s="232">
        <f>+'Ark1'!L2440</f>
        <v>6</v>
      </c>
      <c r="D171" s="232" t="s">
        <v>32</v>
      </c>
      <c r="E171" s="28">
        <f>+'Ark1'!H2440</f>
        <v>1</v>
      </c>
      <c r="F171" s="28">
        <f>+'Ark1'!J2440</f>
        <v>802</v>
      </c>
      <c r="G171" s="28" t="str">
        <f>VLOOKUP(F171,RNR!$A$1:$B$26,2)</f>
        <v>Karasjok</v>
      </c>
      <c r="H171" s="28" t="str">
        <f>+IF(I171=0,"",'Ark1'!Q2440)</f>
        <v/>
      </c>
      <c r="I171" s="336">
        <f>+'Ark1'!R2440</f>
        <v>0</v>
      </c>
      <c r="J171" s="29" t="str">
        <f>+IF(I171=0,"",'Ark1'!AF2440)</f>
        <v/>
      </c>
      <c r="L171" s="29" t="str">
        <f>+IF(I171=0,"",'Ark1'!AG2440)</f>
        <v/>
      </c>
      <c r="M171" s="213"/>
      <c r="N171" s="239">
        <f>+IF(J171=0,"",'Ark1'!AI2440)</f>
        <v>0</v>
      </c>
      <c r="O171" s="505"/>
      <c r="P171" s="263" t="str">
        <f>+IF(N171=0,"",'Ark1'!AJ2440)</f>
        <v/>
      </c>
      <c r="Q171" s="263" t="str">
        <f>+IF(N171=0,"",'Ark1'!AK2440)</f>
        <v/>
      </c>
      <c r="R171" s="213"/>
      <c r="S171" s="27" t="str">
        <f>+IF(I171=0,"",'Ark1'!T2440)</f>
        <v/>
      </c>
      <c r="T171" s="32" t="str">
        <f>+IF(I171=0,"",'Ark1'!U2440)</f>
        <v/>
      </c>
      <c r="U171" s="34" t="str">
        <f>+IF(I171=0,"",'Ark1'!W2440)</f>
        <v/>
      </c>
      <c r="V171" s="34" t="str">
        <f>+IF(I171=0,"",'Ark1'!X2440)</f>
        <v/>
      </c>
      <c r="W171" s="34" t="str">
        <f>+IF(I171=0,"",'Ark1'!Y2440)</f>
        <v/>
      </c>
      <c r="X171" s="34" t="str">
        <f>+IF(I171=0,"",'Ark1'!Z2440)</f>
        <v/>
      </c>
      <c r="Y171" s="29" t="str">
        <f>+IF(I171=0,"",'Ark1'!Z2440)</f>
        <v/>
      </c>
      <c r="Z171" s="27" t="str">
        <f>+IF(I171=0,"",'Ark1'!AC2440)</f>
        <v/>
      </c>
      <c r="AA171" s="34" t="str">
        <f>+IF(I171=0,"",'Ark1'!AE2440)</f>
        <v/>
      </c>
      <c r="AB171" s="29" t="str">
        <f t="shared" si="25"/>
        <v/>
      </c>
      <c r="AC171" s="29" t="str">
        <f t="shared" si="26"/>
        <v/>
      </c>
      <c r="AD171" s="213"/>
      <c r="AE171" s="216"/>
      <c r="AG171" s="29"/>
      <c r="AH171" s="27"/>
      <c r="AI171" s="239"/>
      <c r="AJ171" s="28"/>
      <c r="AN171" s="28"/>
    </row>
    <row r="172" spans="1:58" ht="15" customHeight="1">
      <c r="A172" s="213"/>
      <c r="B172" s="213"/>
      <c r="C172" s="213"/>
      <c r="D172" s="213"/>
      <c r="E172" s="213"/>
      <c r="F172" s="213"/>
      <c r="G172" s="213"/>
      <c r="H172" s="213"/>
      <c r="I172" s="329"/>
      <c r="J172" s="214"/>
      <c r="K172" s="214"/>
      <c r="L172" s="214"/>
      <c r="M172" s="214"/>
      <c r="N172" s="214"/>
      <c r="O172" s="214"/>
      <c r="P172" s="214"/>
      <c r="Q172" s="214"/>
      <c r="R172" s="214"/>
      <c r="S172" s="213"/>
      <c r="T172" s="213"/>
      <c r="U172" s="215"/>
      <c r="V172" s="215"/>
      <c r="W172" s="215"/>
      <c r="X172" s="215"/>
      <c r="Y172" s="215"/>
      <c r="Z172" s="213"/>
      <c r="AA172" s="215"/>
      <c r="AB172" s="215"/>
      <c r="AC172" s="215"/>
      <c r="AD172" s="215"/>
      <c r="AE172" s="216"/>
      <c r="AG172" s="29"/>
      <c r="AH172" s="27"/>
      <c r="AI172" s="217"/>
      <c r="AJ172" s="28"/>
      <c r="AN172" s="28"/>
      <c r="BF172" s="228"/>
    </row>
    <row r="173" spans="1:58" ht="22.8">
      <c r="A173" s="213"/>
      <c r="B173" s="213"/>
      <c r="C173" s="213"/>
      <c r="D173" s="257" t="s">
        <v>33</v>
      </c>
      <c r="E173" s="213"/>
      <c r="F173" s="213"/>
      <c r="G173" s="213"/>
      <c r="H173" s="213"/>
      <c r="I173" s="482">
        <f>SUM(I175:I198)</f>
        <v>2</v>
      </c>
      <c r="J173" s="258"/>
      <c r="K173" s="258"/>
      <c r="L173" s="258"/>
      <c r="M173" s="258"/>
      <c r="N173" s="258"/>
      <c r="O173" s="258"/>
      <c r="P173" s="258"/>
      <c r="Q173" s="258"/>
      <c r="R173" s="258"/>
      <c r="S173" s="259"/>
      <c r="T173" s="260">
        <f>+Klasse!O15</f>
        <v>20.6</v>
      </c>
      <c r="U173" s="215"/>
      <c r="V173" s="215"/>
      <c r="W173" s="215"/>
      <c r="X173" s="215"/>
      <c r="Y173" s="215"/>
      <c r="Z173" s="213"/>
      <c r="AA173" s="215"/>
      <c r="AB173" s="215"/>
      <c r="AC173" s="215"/>
      <c r="AD173" s="213"/>
      <c r="AE173" s="216"/>
      <c r="AG173" s="29"/>
      <c r="AH173" s="27"/>
      <c r="AI173" s="217"/>
      <c r="AJ173" s="28"/>
      <c r="AN173" s="28"/>
      <c r="BF173" s="228"/>
    </row>
    <row r="174" spans="1:58" ht="15" customHeight="1">
      <c r="A174" s="213"/>
      <c r="B174" s="213"/>
      <c r="C174" s="213"/>
      <c r="D174" s="213"/>
      <c r="E174" s="213"/>
      <c r="F174" s="213"/>
      <c r="G174" s="213"/>
      <c r="H174" s="213"/>
      <c r="I174" s="329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6"/>
      <c r="AG174" s="29"/>
      <c r="AH174" s="27"/>
      <c r="AI174" s="217"/>
      <c r="AJ174" s="28"/>
      <c r="AN174" s="28"/>
      <c r="BF174" s="228"/>
    </row>
    <row r="175" spans="1:58" ht="15.6">
      <c r="A175" s="213"/>
      <c r="B175" s="289">
        <f>+'Ark1'!C2441</f>
        <v>2023</v>
      </c>
      <c r="C175" s="232">
        <f>+'Ark1'!L2441</f>
        <v>7</v>
      </c>
      <c r="D175" s="232" t="s">
        <v>33</v>
      </c>
      <c r="E175" s="232">
        <f>+'Ark1'!H2441</f>
        <v>1</v>
      </c>
      <c r="F175" s="232">
        <f>+'Ark1'!J2441</f>
        <v>103</v>
      </c>
      <c r="G175" s="232" t="str">
        <f>VLOOKUP(F175,RNR!$A$1:$B$26,2)</f>
        <v>Rudshøgda</v>
      </c>
      <c r="H175" s="232">
        <f>+IF(I175=0,"",'Ark1'!Q2441)</f>
        <v>1</v>
      </c>
      <c r="I175" s="335">
        <f>+'Ark1'!R2441</f>
        <v>2</v>
      </c>
      <c r="J175" s="233">
        <f>+IF(I175=0,"",'Ark1'!AF2441)</f>
        <v>0.49627791563275447</v>
      </c>
      <c r="K175" s="233"/>
      <c r="L175" s="233">
        <f>+IF(I175=0,"",'Ark1'!AG2441)</f>
        <v>0.64973978867686477</v>
      </c>
      <c r="M175" s="213"/>
      <c r="N175" s="239">
        <f>+IF(J175=0,"",'Ark1'!AI2441)</f>
        <v>0</v>
      </c>
      <c r="O175" s="505"/>
      <c r="P175" s="263" t="str">
        <f>+IF(N175=0,"",'Ark1'!AJ2441)</f>
        <v/>
      </c>
      <c r="Q175" s="263" t="str">
        <f>+IF(N175=0,"",'Ark1'!AK2441)</f>
        <v/>
      </c>
      <c r="R175" s="213"/>
      <c r="S175" s="234">
        <f>+IF(I175=0,"",'Ark1'!T2441)</f>
        <v>10.5</v>
      </c>
      <c r="T175" s="32">
        <f>+IF(I175=0,"",'Ark1'!U2441)</f>
        <v>20.6</v>
      </c>
      <c r="U175" s="235">
        <f>+IF(I175=0,"",'Ark1'!W2441)</f>
        <v>100</v>
      </c>
      <c r="V175" s="235">
        <f>+IF(I175=0,"",'Ark1'!X2441)</f>
        <v>100</v>
      </c>
      <c r="W175" s="235">
        <f>+IF(I175=0,"",'Ark1'!Y2441)</f>
        <v>0</v>
      </c>
      <c r="X175" s="235">
        <f>+IF(I175=0,"",'Ark1'!Z2441)</f>
        <v>9.9999999999670325E-2</v>
      </c>
      <c r="Y175" s="233">
        <f>+IF(I175=0,"",'Ark1'!Z2441)</f>
        <v>9.9999999999670325E-2</v>
      </c>
      <c r="Z175" s="234">
        <f>+IF(I175=0,"",'Ark1'!AC2441)</f>
        <v>0</v>
      </c>
      <c r="AA175" s="235">
        <f>+IF(I175=0,"",'Ark1'!AE2441)</f>
        <v>0</v>
      </c>
      <c r="AB175" s="233">
        <f t="shared" ref="AB175:AB186" si="27">IF(I175=0,"",T175/C175)</f>
        <v>2.9428571428571431</v>
      </c>
      <c r="AC175" s="233">
        <f t="shared" ref="AC175:AC186" si="28">IF(I175=0,"",I175/H175)</f>
        <v>2</v>
      </c>
      <c r="AD175" s="213"/>
      <c r="AE175" s="216"/>
      <c r="AG175" s="29"/>
      <c r="AH175" s="27"/>
      <c r="AI175" s="239"/>
      <c r="AJ175" s="28"/>
      <c r="AN175" s="28"/>
    </row>
    <row r="176" spans="1:58" ht="15.6">
      <c r="A176" s="213"/>
      <c r="B176" s="289">
        <f>+'Ark1'!C2442</f>
        <v>2023</v>
      </c>
      <c r="C176" s="232">
        <f>+'Ark1'!L2442</f>
        <v>7</v>
      </c>
      <c r="D176" s="232" t="str">
        <f>+D175</f>
        <v>R-</v>
      </c>
      <c r="E176" s="232">
        <f>+'Ark1'!H2442</f>
        <v>2</v>
      </c>
      <c r="F176" s="232">
        <f>+'Ark1'!J2442</f>
        <v>106</v>
      </c>
      <c r="G176" s="232" t="str">
        <f>VLOOKUP(F176,RNR!$A$1:$B$26,2)</f>
        <v>Furuseth</v>
      </c>
      <c r="H176" s="232" t="str">
        <f>+IF(I176=0,"",'Ark1'!Q2442)</f>
        <v/>
      </c>
      <c r="I176" s="335">
        <f>+'Ark1'!R2442</f>
        <v>0</v>
      </c>
      <c r="J176" s="233" t="str">
        <f>+IF(I176=0,"",'Ark1'!AF2442)</f>
        <v/>
      </c>
      <c r="K176" s="233"/>
      <c r="L176" s="233" t="str">
        <f>+IF(I176=0,"",'Ark1'!AG2442)</f>
        <v/>
      </c>
      <c r="M176" s="213"/>
      <c r="N176" s="239">
        <f>+IF(J176=0,"",'Ark1'!AI2442)</f>
        <v>0</v>
      </c>
      <c r="O176" s="505"/>
      <c r="P176" s="263" t="str">
        <f>+IF(N176=0,"",'Ark1'!AJ2442)</f>
        <v/>
      </c>
      <c r="Q176" s="263" t="str">
        <f>+IF(N176=0,"",'Ark1'!AK2442)</f>
        <v/>
      </c>
      <c r="R176" s="213"/>
      <c r="S176" s="234" t="str">
        <f>+IF(I176=0,"",'Ark1'!T2442)</f>
        <v/>
      </c>
      <c r="T176" s="32" t="str">
        <f>+IF(I176=0,"",'Ark1'!U2442)</f>
        <v/>
      </c>
      <c r="U176" s="235" t="str">
        <f>+IF(I176=0,"",'Ark1'!W2442)</f>
        <v/>
      </c>
      <c r="V176" s="235" t="str">
        <f>+IF(I176=0,"",'Ark1'!X2442)</f>
        <v/>
      </c>
      <c r="W176" s="235" t="str">
        <f>+IF(I176=0,"",'Ark1'!Y2442)</f>
        <v/>
      </c>
      <c r="X176" s="235" t="str">
        <f>+IF(I176=0,"",'Ark1'!Z2442)</f>
        <v/>
      </c>
      <c r="Y176" s="233" t="str">
        <f>+IF(I176=0,"",'Ark1'!Z2442)</f>
        <v/>
      </c>
      <c r="Z176" s="234" t="str">
        <f>+IF(I176=0,"",'Ark1'!AC2442)</f>
        <v/>
      </c>
      <c r="AA176" s="235" t="str">
        <f>+IF(I176=0,"",'Ark1'!AE2442)</f>
        <v/>
      </c>
      <c r="AB176" s="233" t="str">
        <f t="shared" si="27"/>
        <v/>
      </c>
      <c r="AC176" s="233" t="str">
        <f t="shared" si="28"/>
        <v/>
      </c>
      <c r="AD176" s="213"/>
      <c r="AE176" s="216"/>
      <c r="AG176" s="29"/>
      <c r="AH176" s="27"/>
      <c r="AI176" s="239"/>
      <c r="AJ176" s="28"/>
      <c r="AN176" s="28"/>
    </row>
    <row r="177" spans="1:40" ht="15.6">
      <c r="A177" s="213"/>
      <c r="B177" s="289">
        <f>+'Ark1'!C2443</f>
        <v>2023</v>
      </c>
      <c r="C177" s="232">
        <f>+'Ark1'!L2443</f>
        <v>7</v>
      </c>
      <c r="D177" s="232" t="str">
        <f t="shared" ref="D177:D186" si="29">+D176</f>
        <v>R-</v>
      </c>
      <c r="E177" s="232">
        <f>+'Ark1'!H2443</f>
        <v>1</v>
      </c>
      <c r="F177" s="232">
        <f>+'Ark1'!J2443</f>
        <v>110</v>
      </c>
      <c r="G177" s="232" t="str">
        <f>VLOOKUP(F177,RNR!$A$1:$B$26,2)</f>
        <v>Gol</v>
      </c>
      <c r="H177" s="232" t="str">
        <f>+IF(I177=0,"",'Ark1'!Q2443)</f>
        <v/>
      </c>
      <c r="I177" s="335">
        <f>+'Ark1'!R2443</f>
        <v>0</v>
      </c>
      <c r="J177" s="233" t="str">
        <f>+IF(I177=0,"",'Ark1'!AF2443)</f>
        <v/>
      </c>
      <c r="K177" s="233"/>
      <c r="L177" s="233" t="str">
        <f>+IF(I177=0,"",'Ark1'!AG2443)</f>
        <v/>
      </c>
      <c r="M177" s="213"/>
      <c r="N177" s="239">
        <f>+IF(J177=0,"",'Ark1'!AI2443)</f>
        <v>0</v>
      </c>
      <c r="O177" s="505"/>
      <c r="P177" s="263" t="str">
        <f>+IF(N177=0,"",'Ark1'!AJ2443)</f>
        <v/>
      </c>
      <c r="Q177" s="263" t="str">
        <f>+IF(N177=0,"",'Ark1'!AK2443)</f>
        <v/>
      </c>
      <c r="R177" s="213"/>
      <c r="S177" s="234" t="str">
        <f>+IF(I177=0,"",'Ark1'!T2443)</f>
        <v/>
      </c>
      <c r="T177" s="32" t="str">
        <f>+IF(I177=0,"",'Ark1'!U2443)</f>
        <v/>
      </c>
      <c r="U177" s="235" t="str">
        <f>+IF(I177=0,"",'Ark1'!W2443)</f>
        <v/>
      </c>
      <c r="V177" s="235" t="str">
        <f>+IF(I177=0,"",'Ark1'!X2443)</f>
        <v/>
      </c>
      <c r="W177" s="235" t="str">
        <f>+IF(I177=0,"",'Ark1'!Y2443)</f>
        <v/>
      </c>
      <c r="X177" s="235" t="str">
        <f>+IF(I177=0,"",'Ark1'!Z2443)</f>
        <v/>
      </c>
      <c r="Y177" s="233" t="str">
        <f>+IF(I177=0,"",'Ark1'!Z2443)</f>
        <v/>
      </c>
      <c r="Z177" s="234" t="str">
        <f>+IF(I177=0,"",'Ark1'!AC2443)</f>
        <v/>
      </c>
      <c r="AA177" s="235" t="str">
        <f>+IF(I177=0,"",'Ark1'!AE2443)</f>
        <v/>
      </c>
      <c r="AB177" s="233" t="str">
        <f t="shared" si="27"/>
        <v/>
      </c>
      <c r="AC177" s="233" t="str">
        <f t="shared" si="28"/>
        <v/>
      </c>
      <c r="AD177" s="213"/>
      <c r="AE177" s="216"/>
      <c r="AG177" s="29"/>
      <c r="AH177" s="27"/>
      <c r="AI177" s="239"/>
      <c r="AJ177" s="28"/>
      <c r="AN177" s="28"/>
    </row>
    <row r="178" spans="1:40" ht="15.6">
      <c r="A178" s="213"/>
      <c r="B178" s="289">
        <f>+'Ark1'!C2444</f>
        <v>2023</v>
      </c>
      <c r="C178" s="232">
        <f>+'Ark1'!L2444</f>
        <v>7</v>
      </c>
      <c r="D178" s="232" t="str">
        <f t="shared" si="29"/>
        <v>R-</v>
      </c>
      <c r="E178" s="232">
        <f>+'Ark1'!H2444</f>
        <v>1</v>
      </c>
      <c r="F178" s="232">
        <f>+'Ark1'!J2444</f>
        <v>111</v>
      </c>
      <c r="G178" s="232" t="str">
        <f>VLOOKUP(F178,RNR!$A$1:$B$26,2)</f>
        <v>Forus</v>
      </c>
      <c r="H178" s="232" t="str">
        <f>+IF(I178=0,"",'Ark1'!Q2444)</f>
        <v/>
      </c>
      <c r="I178" s="335">
        <f>+'Ark1'!R2444</f>
        <v>0</v>
      </c>
      <c r="J178" s="233" t="str">
        <f>+IF(I178=0,"",'Ark1'!AF2444)</f>
        <v/>
      </c>
      <c r="K178" s="233"/>
      <c r="L178" s="233" t="str">
        <f>+IF(I178=0,"",'Ark1'!AG2444)</f>
        <v/>
      </c>
      <c r="M178" s="213"/>
      <c r="N178" s="239">
        <f>+IF(J178=0,"",'Ark1'!AI2444)</f>
        <v>0</v>
      </c>
      <c r="O178" s="505"/>
      <c r="P178" s="263" t="str">
        <f>+IF(N178=0,"",'Ark1'!AJ2444)</f>
        <v/>
      </c>
      <c r="Q178" s="263" t="str">
        <f>+IF(N178=0,"",'Ark1'!AK2444)</f>
        <v/>
      </c>
      <c r="R178" s="213"/>
      <c r="S178" s="234" t="str">
        <f>+IF(I178=0,"",'Ark1'!T2444)</f>
        <v/>
      </c>
      <c r="T178" s="32" t="str">
        <f>+IF(I178=0,"",'Ark1'!U2444)</f>
        <v/>
      </c>
      <c r="U178" s="235" t="str">
        <f>+IF(I178=0,"",'Ark1'!W2444)</f>
        <v/>
      </c>
      <c r="V178" s="235" t="str">
        <f>+IF(I178=0,"",'Ark1'!X2444)</f>
        <v/>
      </c>
      <c r="W178" s="235" t="str">
        <f>+IF(I178=0,"",'Ark1'!Y2444)</f>
        <v/>
      </c>
      <c r="X178" s="235" t="str">
        <f>+IF(I178=0,"",'Ark1'!Z2444)</f>
        <v/>
      </c>
      <c r="Y178" s="233" t="str">
        <f>+IF(I178=0,"",'Ark1'!Z2444)</f>
        <v/>
      </c>
      <c r="Z178" s="234" t="str">
        <f>+IF(I178=0,"",'Ark1'!AC2444)</f>
        <v/>
      </c>
      <c r="AA178" s="235" t="str">
        <f>+IF(I178=0,"",'Ark1'!AE2444)</f>
        <v/>
      </c>
      <c r="AB178" s="233" t="str">
        <f t="shared" si="27"/>
        <v/>
      </c>
      <c r="AC178" s="233" t="str">
        <f t="shared" si="28"/>
        <v/>
      </c>
      <c r="AD178" s="213"/>
      <c r="AE178" s="216"/>
      <c r="AG178" s="29"/>
      <c r="AH178" s="27"/>
      <c r="AI178" s="239"/>
      <c r="AJ178" s="28"/>
      <c r="AN178" s="28"/>
    </row>
    <row r="179" spans="1:40" ht="15.6">
      <c r="A179" s="213"/>
      <c r="B179" s="289">
        <f>+'Ark1'!C2445</f>
        <v>2023</v>
      </c>
      <c r="C179" s="232">
        <f>+'Ark1'!L2445</f>
        <v>7</v>
      </c>
      <c r="D179" s="232" t="str">
        <f t="shared" si="29"/>
        <v>R-</v>
      </c>
      <c r="E179" s="232">
        <f>+'Ark1'!H2445</f>
        <v>1</v>
      </c>
      <c r="F179" s="232">
        <f>+'Ark1'!J2445</f>
        <v>116</v>
      </c>
      <c r="G179" s="232" t="str">
        <f>VLOOKUP(F179,RNR!$A$1:$B$26,2)</f>
        <v>Sandeid</v>
      </c>
      <c r="H179" s="232" t="str">
        <f>+IF(I179=0,"",'Ark1'!Q2445)</f>
        <v/>
      </c>
      <c r="I179" s="335">
        <f>+'Ark1'!R2445</f>
        <v>0</v>
      </c>
      <c r="J179" s="233" t="str">
        <f>+IF(I179=0,"",'Ark1'!AF2445)</f>
        <v/>
      </c>
      <c r="K179" s="233"/>
      <c r="L179" s="233" t="str">
        <f>+IF(I179=0,"",'Ark1'!AG2445)</f>
        <v/>
      </c>
      <c r="M179" s="213"/>
      <c r="N179" s="239">
        <f>+IF(J179=0,"",'Ark1'!AI2445)</f>
        <v>0</v>
      </c>
      <c r="O179" s="505"/>
      <c r="P179" s="263" t="str">
        <f>+IF(N179=0,"",'Ark1'!AJ2445)</f>
        <v/>
      </c>
      <c r="Q179" s="263" t="str">
        <f>+IF(N179=0,"",'Ark1'!AK2445)</f>
        <v/>
      </c>
      <c r="R179" s="213"/>
      <c r="S179" s="234" t="str">
        <f>+IF(I179=0,"",'Ark1'!T2445)</f>
        <v/>
      </c>
      <c r="T179" s="32" t="str">
        <f>+IF(I179=0,"",'Ark1'!U2445)</f>
        <v/>
      </c>
      <c r="U179" s="235" t="str">
        <f>+IF(I179=0,"",'Ark1'!W2445)</f>
        <v/>
      </c>
      <c r="V179" s="235" t="str">
        <f>+IF(I179=0,"",'Ark1'!X2445)</f>
        <v/>
      </c>
      <c r="W179" s="235" t="str">
        <f>+IF(I179=0,"",'Ark1'!Y2445)</f>
        <v/>
      </c>
      <c r="X179" s="235" t="str">
        <f>+IF(I179=0,"",'Ark1'!Z2445)</f>
        <v/>
      </c>
      <c r="Y179" s="233" t="str">
        <f>+IF(I179=0,"",'Ark1'!Z2445)</f>
        <v/>
      </c>
      <c r="Z179" s="234" t="str">
        <f>+IF(I179=0,"",'Ark1'!AC2445)</f>
        <v/>
      </c>
      <c r="AA179" s="235" t="str">
        <f>+IF(I179=0,"",'Ark1'!AE2445)</f>
        <v/>
      </c>
      <c r="AB179" s="233" t="str">
        <f t="shared" si="27"/>
        <v/>
      </c>
      <c r="AC179" s="233" t="str">
        <f t="shared" si="28"/>
        <v/>
      </c>
      <c r="AD179" s="213"/>
      <c r="AE179" s="216"/>
      <c r="AG179" s="29"/>
      <c r="AH179" s="27"/>
      <c r="AI179" s="239"/>
      <c r="AJ179" s="28"/>
      <c r="AN179" s="28"/>
    </row>
    <row r="180" spans="1:40" ht="15.6">
      <c r="A180" s="213"/>
      <c r="B180" s="289">
        <f>+'Ark1'!C2446</f>
        <v>2023</v>
      </c>
      <c r="C180" s="232">
        <f>+'Ark1'!L2446</f>
        <v>7</v>
      </c>
      <c r="D180" s="232" t="str">
        <f t="shared" si="29"/>
        <v>R-</v>
      </c>
      <c r="E180" s="232">
        <f>+'Ark1'!H2446</f>
        <v>2</v>
      </c>
      <c r="F180" s="232">
        <f>+'Ark1'!J2446</f>
        <v>117</v>
      </c>
      <c r="G180" s="232" t="str">
        <f>VLOOKUP(F180,RNR!$A$1:$B$26,2)</f>
        <v>Jæren</v>
      </c>
      <c r="H180" s="232" t="str">
        <f>+IF(I180=0,"",'Ark1'!Q2446)</f>
        <v/>
      </c>
      <c r="I180" s="335">
        <f>+'Ark1'!R2446</f>
        <v>0</v>
      </c>
      <c r="J180" s="233" t="str">
        <f>+IF(I180=0,"",'Ark1'!AF2446)</f>
        <v/>
      </c>
      <c r="K180" s="233"/>
      <c r="L180" s="233" t="str">
        <f>+IF(I180=0,"",'Ark1'!AG2446)</f>
        <v/>
      </c>
      <c r="M180" s="213"/>
      <c r="N180" s="239">
        <f>+IF(J180=0,"",'Ark1'!AI2446)</f>
        <v>0</v>
      </c>
      <c r="O180" s="505"/>
      <c r="P180" s="263" t="str">
        <f>+IF(N180=0,"",'Ark1'!AJ2446)</f>
        <v/>
      </c>
      <c r="Q180" s="263" t="str">
        <f>+IF(N180=0,"",'Ark1'!AK2446)</f>
        <v/>
      </c>
      <c r="R180" s="213"/>
      <c r="S180" s="234" t="str">
        <f>+IF(I180=0,"",'Ark1'!T2446)</f>
        <v/>
      </c>
      <c r="T180" s="32" t="str">
        <f>+IF(I180=0,"",'Ark1'!U2446)</f>
        <v/>
      </c>
      <c r="U180" s="235" t="str">
        <f>+IF(I180=0,"",'Ark1'!W2446)</f>
        <v/>
      </c>
      <c r="V180" s="235" t="str">
        <f>+IF(I180=0,"",'Ark1'!X2446)</f>
        <v/>
      </c>
      <c r="W180" s="235" t="str">
        <f>+IF(I180=0,"",'Ark1'!Y2446)</f>
        <v/>
      </c>
      <c r="X180" s="235" t="str">
        <f>+IF(I180=0,"",'Ark1'!Z2446)</f>
        <v/>
      </c>
      <c r="Y180" s="233" t="str">
        <f>+IF(I180=0,"",'Ark1'!Z2446)</f>
        <v/>
      </c>
      <c r="Z180" s="234" t="str">
        <f>+IF(I180=0,"",'Ark1'!AC2446)</f>
        <v/>
      </c>
      <c r="AA180" s="235" t="str">
        <f>+IF(I180=0,"",'Ark1'!AE2446)</f>
        <v/>
      </c>
      <c r="AB180" s="233" t="str">
        <f t="shared" si="27"/>
        <v/>
      </c>
      <c r="AC180" s="233" t="str">
        <f t="shared" si="28"/>
        <v/>
      </c>
      <c r="AD180" s="213"/>
      <c r="AE180" s="216"/>
      <c r="AG180" s="29"/>
      <c r="AH180" s="27"/>
      <c r="AI180" s="239"/>
      <c r="AJ180" s="28"/>
      <c r="AN180" s="28"/>
    </row>
    <row r="181" spans="1:40" ht="15.6">
      <c r="A181" s="213"/>
      <c r="B181" s="289">
        <f>+'Ark1'!C2447</f>
        <v>2023</v>
      </c>
      <c r="C181" s="232">
        <f>+'Ark1'!L2447</f>
        <v>7</v>
      </c>
      <c r="D181" s="232" t="str">
        <f t="shared" si="29"/>
        <v>R-</v>
      </c>
      <c r="E181" s="232">
        <f>+'Ark1'!H2447</f>
        <v>1</v>
      </c>
      <c r="F181" s="232">
        <f>+'Ark1'!J2447</f>
        <v>134</v>
      </c>
      <c r="G181" s="232" t="str">
        <f>VLOOKUP(F181,RNR!$A$1:$B$26,2)</f>
        <v>Førde</v>
      </c>
      <c r="H181" s="232" t="str">
        <f>+IF(I181=0,"",'Ark1'!Q2447)</f>
        <v/>
      </c>
      <c r="I181" s="335">
        <f>+'Ark1'!R2447</f>
        <v>0</v>
      </c>
      <c r="J181" s="233" t="str">
        <f>+IF(I181=0,"",'Ark1'!AF2447)</f>
        <v/>
      </c>
      <c r="K181" s="233"/>
      <c r="L181" s="233" t="str">
        <f>+IF(I181=0,"",'Ark1'!AG2447)</f>
        <v/>
      </c>
      <c r="M181" s="213"/>
      <c r="N181" s="239">
        <f>+IF(J181=0,"",'Ark1'!AI2447)</f>
        <v>0</v>
      </c>
      <c r="O181" s="505"/>
      <c r="P181" s="263" t="str">
        <f>+IF(N181=0,"",'Ark1'!AJ2447)</f>
        <v/>
      </c>
      <c r="Q181" s="263" t="str">
        <f>+IF(N181=0,"",'Ark1'!AK2447)</f>
        <v/>
      </c>
      <c r="R181" s="213"/>
      <c r="S181" s="234" t="str">
        <f>+IF(I181=0,"",'Ark1'!T2447)</f>
        <v/>
      </c>
      <c r="T181" s="32" t="str">
        <f>+IF(I181=0,"",'Ark1'!U2447)</f>
        <v/>
      </c>
      <c r="U181" s="235" t="str">
        <f>+IF(I181=0,"",'Ark1'!W2447)</f>
        <v/>
      </c>
      <c r="V181" s="235" t="str">
        <f>+IF(I181=0,"",'Ark1'!X2447)</f>
        <v/>
      </c>
      <c r="W181" s="235" t="str">
        <f>+IF(I181=0,"",'Ark1'!Y2447)</f>
        <v/>
      </c>
      <c r="X181" s="235" t="str">
        <f>+IF(I181=0,"",'Ark1'!Z2447)</f>
        <v/>
      </c>
      <c r="Y181" s="233" t="str">
        <f>+IF(I181=0,"",'Ark1'!Z2447)</f>
        <v/>
      </c>
      <c r="Z181" s="234" t="str">
        <f>+IF(I181=0,"",'Ark1'!AC2447)</f>
        <v/>
      </c>
      <c r="AA181" s="235" t="str">
        <f>+IF(I181=0,"",'Ark1'!AE2447)</f>
        <v/>
      </c>
      <c r="AB181" s="233" t="str">
        <f t="shared" si="27"/>
        <v/>
      </c>
      <c r="AC181" s="233" t="str">
        <f t="shared" si="28"/>
        <v/>
      </c>
      <c r="AD181" s="213"/>
      <c r="AE181" s="216"/>
      <c r="AG181" s="29"/>
      <c r="AH181" s="27"/>
      <c r="AI181" s="239"/>
      <c r="AJ181" s="28"/>
      <c r="AN181" s="28"/>
    </row>
    <row r="182" spans="1:40" ht="15.6">
      <c r="A182" s="213"/>
      <c r="B182" s="289">
        <f>+'Ark1'!C2448</f>
        <v>2023</v>
      </c>
      <c r="C182" s="232">
        <f>+'Ark1'!L2448</f>
        <v>7</v>
      </c>
      <c r="D182" s="232" t="str">
        <f t="shared" si="29"/>
        <v>R-</v>
      </c>
      <c r="E182" s="232">
        <f>+'Ark1'!H2448</f>
        <v>2</v>
      </c>
      <c r="F182" s="232">
        <f>+'Ark1'!J2448</f>
        <v>141</v>
      </c>
      <c r="G182" s="232" t="str">
        <f>VLOOKUP(F182,RNR!$A$1:$B$26,2)</f>
        <v>Ølen</v>
      </c>
      <c r="H182" s="232" t="str">
        <f>+IF(I182=0,"",'Ark1'!Q2448)</f>
        <v/>
      </c>
      <c r="I182" s="335">
        <f>+'Ark1'!R2448</f>
        <v>0</v>
      </c>
      <c r="J182" s="233" t="str">
        <f>+IF(I182=0,"",'Ark1'!AF2448)</f>
        <v/>
      </c>
      <c r="K182" s="233"/>
      <c r="L182" s="233" t="str">
        <f>+IF(I182=0,"",'Ark1'!AG2448)</f>
        <v/>
      </c>
      <c r="M182" s="213"/>
      <c r="N182" s="239">
        <f>+IF(J182=0,"",'Ark1'!AI2448)</f>
        <v>0</v>
      </c>
      <c r="O182" s="505"/>
      <c r="P182" s="263" t="str">
        <f>+IF(N182=0,"",'Ark1'!AJ2448)</f>
        <v/>
      </c>
      <c r="Q182" s="263" t="str">
        <f>+IF(N182=0,"",'Ark1'!AK2448)</f>
        <v/>
      </c>
      <c r="R182" s="213"/>
      <c r="S182" s="234" t="str">
        <f>+IF(I182=0,"",'Ark1'!T2448)</f>
        <v/>
      </c>
      <c r="T182" s="32" t="str">
        <f>+IF(I182=0,"",'Ark1'!U2448)</f>
        <v/>
      </c>
      <c r="U182" s="235" t="str">
        <f>+IF(I182=0,"",'Ark1'!W2448)</f>
        <v/>
      </c>
      <c r="V182" s="235" t="str">
        <f>+IF(I182=0,"",'Ark1'!X2448)</f>
        <v/>
      </c>
      <c r="W182" s="235" t="str">
        <f>+IF(I182=0,"",'Ark1'!Y2448)</f>
        <v/>
      </c>
      <c r="X182" s="235" t="str">
        <f>+IF(I182=0,"",'Ark1'!Z2448)</f>
        <v/>
      </c>
      <c r="Y182" s="233" t="str">
        <f>+IF(I182=0,"",'Ark1'!Z2448)</f>
        <v/>
      </c>
      <c r="Z182" s="234" t="str">
        <f>+IF(I182=0,"",'Ark1'!AC2448)</f>
        <v/>
      </c>
      <c r="AA182" s="235" t="str">
        <f>+IF(I182=0,"",'Ark1'!AE2448)</f>
        <v/>
      </c>
      <c r="AB182" s="233" t="str">
        <f t="shared" si="27"/>
        <v/>
      </c>
      <c r="AC182" s="233" t="str">
        <f t="shared" si="28"/>
        <v/>
      </c>
      <c r="AD182" s="213"/>
      <c r="AE182" s="216"/>
      <c r="AG182" s="29"/>
      <c r="AH182" s="27"/>
      <c r="AI182" s="239"/>
      <c r="AJ182" s="28"/>
      <c r="AN182" s="28"/>
    </row>
    <row r="183" spans="1:40" ht="15.6">
      <c r="A183" s="213"/>
      <c r="B183" s="289">
        <f>+'Ark1'!C2449</f>
        <v>2023</v>
      </c>
      <c r="C183" s="232">
        <f>+'Ark1'!L2449</f>
        <v>7</v>
      </c>
      <c r="D183" s="232" t="str">
        <f t="shared" si="29"/>
        <v>R-</v>
      </c>
      <c r="E183" s="232">
        <f>+'Ark1'!H2449</f>
        <v>2</v>
      </c>
      <c r="F183" s="232">
        <f>+'Ark1'!J2449</f>
        <v>143</v>
      </c>
      <c r="G183" s="232" t="str">
        <f>VLOOKUP(F183,RNR!$A$1:$B$26,2)</f>
        <v>Nordfjord</v>
      </c>
      <c r="H183" s="232" t="str">
        <f>+IF(I183=0,"",'Ark1'!Q2449)</f>
        <v/>
      </c>
      <c r="I183" s="335">
        <f>+'Ark1'!R2449</f>
        <v>0</v>
      </c>
      <c r="J183" s="233" t="str">
        <f>+IF(I183=0,"",'Ark1'!AF2449)</f>
        <v/>
      </c>
      <c r="K183" s="233"/>
      <c r="L183" s="233" t="str">
        <f>+IF(I183=0,"",'Ark1'!AG2449)</f>
        <v/>
      </c>
      <c r="M183" s="213"/>
      <c r="N183" s="239">
        <f>+IF(J183=0,"",'Ark1'!AI2449)</f>
        <v>0</v>
      </c>
      <c r="O183" s="505"/>
      <c r="P183" s="263" t="str">
        <f>+IF(N183=0,"",'Ark1'!AJ2449)</f>
        <v/>
      </c>
      <c r="Q183" s="263" t="str">
        <f>+IF(N183=0,"",'Ark1'!AK2449)</f>
        <v/>
      </c>
      <c r="R183" s="213"/>
      <c r="S183" s="234" t="str">
        <f>+IF(I183=0,"",'Ark1'!T2449)</f>
        <v/>
      </c>
      <c r="T183" s="32" t="str">
        <f>+IF(I183=0,"",'Ark1'!U2449)</f>
        <v/>
      </c>
      <c r="U183" s="235" t="str">
        <f>+IF(I183=0,"",'Ark1'!W2449)</f>
        <v/>
      </c>
      <c r="V183" s="235" t="str">
        <f>+IF(I183=0,"",'Ark1'!X2449)</f>
        <v/>
      </c>
      <c r="W183" s="235" t="str">
        <f>+IF(I183=0,"",'Ark1'!Y2449)</f>
        <v/>
      </c>
      <c r="X183" s="235" t="str">
        <f>+IF(I183=0,"",'Ark1'!Z2449)</f>
        <v/>
      </c>
      <c r="Y183" s="233" t="str">
        <f>+IF(I183=0,"",'Ark1'!Z2449)</f>
        <v/>
      </c>
      <c r="Z183" s="234" t="str">
        <f>+IF(I183=0,"",'Ark1'!AC2449)</f>
        <v/>
      </c>
      <c r="AA183" s="235" t="str">
        <f>+IF(I183=0,"",'Ark1'!AE2449)</f>
        <v/>
      </c>
      <c r="AB183" s="233" t="str">
        <f t="shared" si="27"/>
        <v/>
      </c>
      <c r="AC183" s="233" t="str">
        <f t="shared" si="28"/>
        <v/>
      </c>
      <c r="AD183" s="213"/>
      <c r="AE183" s="216"/>
      <c r="AG183" s="29"/>
      <c r="AH183" s="27"/>
      <c r="AI183" s="239"/>
      <c r="AJ183" s="28"/>
      <c r="AN183" s="28"/>
    </row>
    <row r="184" spans="1:40" ht="15.6">
      <c r="A184" s="213"/>
      <c r="B184" s="289">
        <f>+'Ark1'!C2450</f>
        <v>2023</v>
      </c>
      <c r="C184" s="232">
        <f>+'Ark1'!L2450</f>
        <v>7</v>
      </c>
      <c r="D184" s="232" t="str">
        <f t="shared" si="29"/>
        <v>R-</v>
      </c>
      <c r="E184" s="232">
        <f>+'Ark1'!H2450</f>
        <v>2</v>
      </c>
      <c r="F184" s="232">
        <f>+'Ark1'!J2450</f>
        <v>147</v>
      </c>
      <c r="G184" s="232" t="str">
        <f>VLOOKUP(F184,RNR!$A$1:$B$26,2)</f>
        <v>Midt-Norge</v>
      </c>
      <c r="H184" s="232" t="str">
        <f>+IF(I184=0,"",'Ark1'!Q2450)</f>
        <v/>
      </c>
      <c r="I184" s="335">
        <f>+'Ark1'!R2450</f>
        <v>0</v>
      </c>
      <c r="J184" s="233" t="str">
        <f>+IF(I184=0,"",'Ark1'!AF2450)</f>
        <v/>
      </c>
      <c r="K184" s="233"/>
      <c r="L184" s="233" t="str">
        <f>+IF(I184=0,"",'Ark1'!AG2450)</f>
        <v/>
      </c>
      <c r="M184" s="213"/>
      <c r="N184" s="239">
        <f>+IF(J184=0,"",'Ark1'!AI2450)</f>
        <v>0</v>
      </c>
      <c r="O184" s="505"/>
      <c r="P184" s="263" t="str">
        <f>+IF(N184=0,"",'Ark1'!AJ2450)</f>
        <v/>
      </c>
      <c r="Q184" s="263" t="str">
        <f>+IF(N184=0,"",'Ark1'!AK2450)</f>
        <v/>
      </c>
      <c r="R184" s="213"/>
      <c r="S184" s="234" t="str">
        <f>+IF(I184=0,"",'Ark1'!T2450)</f>
        <v/>
      </c>
      <c r="T184" s="32" t="str">
        <f>+IF(I184=0,"",'Ark1'!U2450)</f>
        <v/>
      </c>
      <c r="U184" s="235" t="str">
        <f>+IF(I184=0,"",'Ark1'!W2450)</f>
        <v/>
      </c>
      <c r="V184" s="235" t="str">
        <f>+IF(I184=0,"",'Ark1'!X2450)</f>
        <v/>
      </c>
      <c r="W184" s="235" t="str">
        <f>+IF(I184=0,"",'Ark1'!Y2450)</f>
        <v/>
      </c>
      <c r="X184" s="235" t="str">
        <f>+IF(I184=0,"",'Ark1'!Z2450)</f>
        <v/>
      </c>
      <c r="Y184" s="233" t="str">
        <f>+IF(I184=0,"",'Ark1'!Z2450)</f>
        <v/>
      </c>
      <c r="Z184" s="234" t="str">
        <f>+IF(I184=0,"",'Ark1'!AC2450)</f>
        <v/>
      </c>
      <c r="AA184" s="235" t="str">
        <f>+IF(I184=0,"",'Ark1'!AE2450)</f>
        <v/>
      </c>
      <c r="AB184" s="233" t="str">
        <f t="shared" si="27"/>
        <v/>
      </c>
      <c r="AC184" s="233" t="str">
        <f t="shared" si="28"/>
        <v/>
      </c>
      <c r="AD184" s="213"/>
      <c r="AE184" s="216"/>
      <c r="AG184" s="29"/>
      <c r="AH184" s="27"/>
      <c r="AI184" s="239"/>
      <c r="AJ184" s="28"/>
      <c r="AN184" s="28"/>
    </row>
    <row r="185" spans="1:40" ht="15.6">
      <c r="A185" s="213"/>
      <c r="B185" s="289">
        <f>+'Ark1'!C2451</f>
        <v>2023</v>
      </c>
      <c r="C185" s="232">
        <f>+'Ark1'!L2451</f>
        <v>7</v>
      </c>
      <c r="D185" s="232" t="str">
        <f t="shared" si="29"/>
        <v>R-</v>
      </c>
      <c r="E185" s="232">
        <f>+'Ark1'!H2451</f>
        <v>1</v>
      </c>
      <c r="F185" s="232">
        <f>+'Ark1'!J2451</f>
        <v>155</v>
      </c>
      <c r="G185" s="232" t="str">
        <f>VLOOKUP(F185,RNR!$A$1:$B$26,2)</f>
        <v>Målselv</v>
      </c>
      <c r="H185" s="232" t="str">
        <f>+IF(I185=0,"",'Ark1'!Q2451)</f>
        <v/>
      </c>
      <c r="I185" s="335">
        <f>+'Ark1'!R2451</f>
        <v>0</v>
      </c>
      <c r="J185" s="233" t="str">
        <f>+IF(I185=0,"",'Ark1'!AF2451)</f>
        <v/>
      </c>
      <c r="K185" s="233"/>
      <c r="L185" s="233" t="str">
        <f>+IF(I185=0,"",'Ark1'!AG2451)</f>
        <v/>
      </c>
      <c r="M185" s="213"/>
      <c r="N185" s="239">
        <f>+IF(J185=0,"",'Ark1'!AI2451)</f>
        <v>0</v>
      </c>
      <c r="O185" s="505"/>
      <c r="P185" s="263" t="str">
        <f>+IF(N185=0,"",'Ark1'!AJ2451)</f>
        <v/>
      </c>
      <c r="Q185" s="263" t="str">
        <f>+IF(N185=0,"",'Ark1'!AK2451)</f>
        <v/>
      </c>
      <c r="R185" s="213"/>
      <c r="S185" s="234" t="str">
        <f>+IF(I185=0,"",'Ark1'!T2451)</f>
        <v/>
      </c>
      <c r="T185" s="32" t="str">
        <f>+IF(I185=0,"",'Ark1'!U2451)</f>
        <v/>
      </c>
      <c r="U185" s="235" t="str">
        <f>+IF(I185=0,"",'Ark1'!W2451)</f>
        <v/>
      </c>
      <c r="V185" s="235" t="str">
        <f>+IF(I185=0,"",'Ark1'!X2451)</f>
        <v/>
      </c>
      <c r="W185" s="235" t="str">
        <f>+IF(I185=0,"",'Ark1'!Y2451)</f>
        <v/>
      </c>
      <c r="X185" s="235" t="str">
        <f>+IF(I185=0,"",'Ark1'!Z2451)</f>
        <v/>
      </c>
      <c r="Y185" s="233" t="str">
        <f>+IF(I185=0,"",'Ark1'!Z2451)</f>
        <v/>
      </c>
      <c r="Z185" s="234" t="str">
        <f>+IF(I185=0,"",'Ark1'!AC2451)</f>
        <v/>
      </c>
      <c r="AA185" s="235" t="str">
        <f>+IF(I185=0,"",'Ark1'!AE2451)</f>
        <v/>
      </c>
      <c r="AB185" s="233" t="str">
        <f t="shared" si="27"/>
        <v/>
      </c>
      <c r="AC185" s="233" t="str">
        <f t="shared" si="28"/>
        <v/>
      </c>
      <c r="AD185" s="213"/>
      <c r="AE185" s="216"/>
      <c r="AG185" s="29"/>
      <c r="AH185" s="27"/>
      <c r="AI185" s="239"/>
      <c r="AJ185" s="28"/>
      <c r="AN185" s="28"/>
    </row>
    <row r="186" spans="1:40" ht="15.6">
      <c r="A186" s="213"/>
      <c r="B186" s="289">
        <f>+'Ark1'!C2452</f>
        <v>2023</v>
      </c>
      <c r="C186" s="232">
        <f>+'Ark1'!L2452</f>
        <v>7</v>
      </c>
      <c r="D186" s="232" t="str">
        <f t="shared" si="29"/>
        <v>R-</v>
      </c>
      <c r="E186" s="232">
        <f>+'Ark1'!H2452</f>
        <v>2</v>
      </c>
      <c r="F186" s="232">
        <f>+'Ark1'!J2452</f>
        <v>160</v>
      </c>
      <c r="G186" s="232" t="str">
        <f>VLOOKUP(F186,RNR!$A$1:$B$26,2)</f>
        <v>Oslo</v>
      </c>
      <c r="H186" s="232" t="str">
        <f>+IF(I186=0,"",'Ark1'!Q2452)</f>
        <v/>
      </c>
      <c r="I186" s="335">
        <f>+'Ark1'!R2452</f>
        <v>0</v>
      </c>
      <c r="J186" s="233" t="str">
        <f>+IF(I186=0,"",'Ark1'!AF2452)</f>
        <v/>
      </c>
      <c r="K186" s="233"/>
      <c r="L186" s="233" t="str">
        <f>+IF(I186=0,"",'Ark1'!AG2452)</f>
        <v/>
      </c>
      <c r="M186" s="213"/>
      <c r="N186" s="239">
        <f>+IF(J186=0,"",'Ark1'!AI2452)</f>
        <v>0</v>
      </c>
      <c r="O186" s="505"/>
      <c r="P186" s="263" t="str">
        <f>+IF(N186=0,"",'Ark1'!AJ2452)</f>
        <v/>
      </c>
      <c r="Q186" s="263" t="str">
        <f>+IF(N186=0,"",'Ark1'!AK2452)</f>
        <v/>
      </c>
      <c r="R186" s="213"/>
      <c r="S186" s="234" t="str">
        <f>+IF(I186=0,"",'Ark1'!T2452)</f>
        <v/>
      </c>
      <c r="T186" s="32" t="str">
        <f>+IF(I186=0,"",'Ark1'!U2452)</f>
        <v/>
      </c>
      <c r="U186" s="235" t="str">
        <f>+IF(I186=0,"",'Ark1'!W2452)</f>
        <v/>
      </c>
      <c r="V186" s="235" t="str">
        <f>+IF(I186=0,"",'Ark1'!X2452)</f>
        <v/>
      </c>
      <c r="W186" s="235" t="str">
        <f>+IF(I186=0,"",'Ark1'!Y2452)</f>
        <v/>
      </c>
      <c r="X186" s="235" t="str">
        <f>+IF(I186=0,"",'Ark1'!Z2452)</f>
        <v/>
      </c>
      <c r="Y186" s="233" t="str">
        <f>+IF(I186=0,"",'Ark1'!Z2452)</f>
        <v/>
      </c>
      <c r="Z186" s="234" t="str">
        <f>+IF(I186=0,"",'Ark1'!AC2452)</f>
        <v/>
      </c>
      <c r="AA186" s="235" t="str">
        <f>+IF(I186=0,"",'Ark1'!AE2452)</f>
        <v/>
      </c>
      <c r="AB186" s="233" t="str">
        <f t="shared" si="27"/>
        <v/>
      </c>
      <c r="AC186" s="233" t="str">
        <f t="shared" si="28"/>
        <v/>
      </c>
      <c r="AD186" s="213"/>
      <c r="AE186" s="216"/>
      <c r="AG186" s="29"/>
      <c r="AH186" s="27"/>
      <c r="AI186" s="239"/>
      <c r="AJ186" s="28"/>
      <c r="AN186" s="28"/>
    </row>
    <row r="187" spans="1:40" ht="15.6">
      <c r="A187" s="213"/>
      <c r="B187" s="289">
        <f>+'Ark1'!C2453</f>
        <v>2023</v>
      </c>
      <c r="C187" s="232">
        <f>+'Ark1'!L2453</f>
        <v>7</v>
      </c>
      <c r="D187" s="232" t="s">
        <v>33</v>
      </c>
      <c r="E187" s="232">
        <f>+'Ark1'!H2453</f>
        <v>1</v>
      </c>
      <c r="F187" s="232">
        <f>+'Ark1'!J2453</f>
        <v>171</v>
      </c>
      <c r="G187" s="232" t="str">
        <f>VLOOKUP(F187,RNR!$A$1:$B$26,2)</f>
        <v>Prima</v>
      </c>
      <c r="H187" s="232" t="str">
        <f>+IF(I187=0,"",'Ark1'!Q2453)</f>
        <v/>
      </c>
      <c r="I187" s="335">
        <f>+'Ark1'!R2453</f>
        <v>0</v>
      </c>
      <c r="J187" s="233" t="str">
        <f>+IF(I187=0,"",'Ark1'!AF2453)</f>
        <v/>
      </c>
      <c r="K187" s="233"/>
      <c r="L187" s="233" t="str">
        <f>+IF(I187=0,"",'Ark1'!AG2453)</f>
        <v/>
      </c>
      <c r="M187" s="213"/>
      <c r="N187" s="239">
        <f>+IF(J187=0,"",'Ark1'!AI2453)</f>
        <v>0</v>
      </c>
      <c r="O187" s="505"/>
      <c r="P187" s="263" t="str">
        <f>+IF(N187=0,"",'Ark1'!AJ2453)</f>
        <v/>
      </c>
      <c r="Q187" s="263" t="str">
        <f>+IF(N187=0,"",'Ark1'!AK2453)</f>
        <v/>
      </c>
      <c r="R187" s="213"/>
      <c r="S187" s="234" t="str">
        <f>+IF(I187=0,"",'Ark1'!T2453)</f>
        <v/>
      </c>
      <c r="T187" s="32" t="str">
        <f>+IF(I187=0,"",'Ark1'!U2453)</f>
        <v/>
      </c>
      <c r="U187" s="235" t="str">
        <f>+IF(I187=0,"",'Ark1'!W2453)</f>
        <v/>
      </c>
      <c r="V187" s="235" t="str">
        <f>+IF(I187=0,"",'Ark1'!X2453)</f>
        <v/>
      </c>
      <c r="W187" s="235" t="str">
        <f>+IF(I187=0,"",'Ark1'!Y2453)</f>
        <v/>
      </c>
      <c r="X187" s="235" t="str">
        <f>+IF(I187=0,"",'Ark1'!Z2453)</f>
        <v/>
      </c>
      <c r="Y187" s="233" t="str">
        <f>+IF(I187=0,"",'Ark1'!Z2453)</f>
        <v/>
      </c>
      <c r="Z187" s="234" t="str">
        <f>+IF(I187=0,"",'Ark1'!AC2453)</f>
        <v/>
      </c>
      <c r="AA187" s="235" t="str">
        <f>+IF(I187=0,"",'Ark1'!AE2453)</f>
        <v/>
      </c>
      <c r="AB187" s="233" t="str">
        <f t="shared" ref="AB187:AB198" si="30">IF(I187=0,"",T187/C187)</f>
        <v/>
      </c>
      <c r="AC187" s="233" t="str">
        <f t="shared" ref="AC187:AC198" si="31">IF(I187=0,"",I187/H187)</f>
        <v/>
      </c>
      <c r="AD187" s="213"/>
      <c r="AE187" s="216"/>
      <c r="AG187" s="29"/>
      <c r="AH187" s="27"/>
      <c r="AI187" s="239"/>
      <c r="AJ187" s="28"/>
      <c r="AN187" s="28"/>
    </row>
    <row r="188" spans="1:40" ht="15.6">
      <c r="A188" s="213"/>
      <c r="B188" s="289">
        <f>+'Ark1'!C2454</f>
        <v>2023</v>
      </c>
      <c r="C188" s="232">
        <f>+'Ark1'!L2454</f>
        <v>7</v>
      </c>
      <c r="D188" s="232" t="s">
        <v>33</v>
      </c>
      <c r="E188" s="232">
        <f>+'Ark1'!H2454</f>
        <v>2</v>
      </c>
      <c r="F188" s="232">
        <f>+'Ark1'!J2454</f>
        <v>175</v>
      </c>
      <c r="G188" s="232" t="str">
        <f>VLOOKUP(F188,RNR!$A$1:$B$26,2)</f>
        <v>Ole Ringdal</v>
      </c>
      <c r="H188" s="232" t="str">
        <f>+IF(I188=0,"",'Ark1'!Q2454)</f>
        <v/>
      </c>
      <c r="I188" s="335">
        <f>+'Ark1'!R2454</f>
        <v>0</v>
      </c>
      <c r="J188" s="233" t="str">
        <f>+IF(I188=0,"",'Ark1'!AF2454)</f>
        <v/>
      </c>
      <c r="K188" s="233"/>
      <c r="L188" s="233" t="str">
        <f>+IF(I188=0,"",'Ark1'!AG2454)</f>
        <v/>
      </c>
      <c r="M188" s="213"/>
      <c r="N188" s="239">
        <f>+IF(J188=0,"",'Ark1'!AI2454)</f>
        <v>0</v>
      </c>
      <c r="O188" s="505"/>
      <c r="P188" s="263" t="str">
        <f>+IF(N188=0,"",'Ark1'!AJ2454)</f>
        <v/>
      </c>
      <c r="Q188" s="263" t="str">
        <f>+IF(N188=0,"",'Ark1'!AK2454)</f>
        <v/>
      </c>
      <c r="R188" s="213"/>
      <c r="S188" s="234" t="str">
        <f>+IF(I188=0,"",'Ark1'!T2454)</f>
        <v/>
      </c>
      <c r="T188" s="32" t="str">
        <f>+IF(I188=0,"",'Ark1'!U2454)</f>
        <v/>
      </c>
      <c r="U188" s="235" t="str">
        <f>+IF(I188=0,"",'Ark1'!W2454)</f>
        <v/>
      </c>
      <c r="V188" s="235" t="str">
        <f>+IF(I188=0,"",'Ark1'!X2454)</f>
        <v/>
      </c>
      <c r="W188" s="235" t="str">
        <f>+IF(I188=0,"",'Ark1'!Y2454)</f>
        <v/>
      </c>
      <c r="X188" s="235" t="str">
        <f>+IF(I188=0,"",'Ark1'!Z2454)</f>
        <v/>
      </c>
      <c r="Y188" s="233" t="str">
        <f>+IF(I188=0,"",'Ark1'!Z2454)</f>
        <v/>
      </c>
      <c r="Z188" s="234" t="str">
        <f>+IF(I188=0,"",'Ark1'!AC2454)</f>
        <v/>
      </c>
      <c r="AA188" s="235" t="str">
        <f>+IF(I188=0,"",'Ark1'!AE2454)</f>
        <v/>
      </c>
      <c r="AB188" s="233" t="str">
        <f t="shared" si="30"/>
        <v/>
      </c>
      <c r="AC188" s="233" t="str">
        <f t="shared" si="31"/>
        <v/>
      </c>
      <c r="AD188" s="213"/>
      <c r="AE188" s="216"/>
      <c r="AG188" s="29"/>
      <c r="AH188" s="27"/>
      <c r="AI188" s="239"/>
      <c r="AJ188" s="28"/>
      <c r="AN188" s="28"/>
    </row>
    <row r="189" spans="1:40" ht="15.6">
      <c r="A189" s="213"/>
      <c r="B189" s="289">
        <f>+'Ark1'!C2455</f>
        <v>2023</v>
      </c>
      <c r="C189" s="232">
        <f>+'Ark1'!L2455</f>
        <v>7</v>
      </c>
      <c r="D189" s="232" t="s">
        <v>33</v>
      </c>
      <c r="E189" s="232">
        <f>+'Ark1'!H2455</f>
        <v>2</v>
      </c>
      <c r="F189" s="232">
        <f>+'Ark1'!J2455</f>
        <v>177</v>
      </c>
      <c r="G189" s="232" t="str">
        <f>VLOOKUP(F189,RNR!$A$1:$B$26,2)</f>
        <v>Slakthuset</v>
      </c>
      <c r="H189" s="232" t="str">
        <f>+IF(I189=0,"",'Ark1'!Q2455)</f>
        <v/>
      </c>
      <c r="I189" s="335">
        <f>+'Ark1'!R2455</f>
        <v>0</v>
      </c>
      <c r="J189" s="233" t="str">
        <f>+IF(I189=0,"",'Ark1'!AF2455)</f>
        <v/>
      </c>
      <c r="K189" s="233"/>
      <c r="L189" s="233" t="str">
        <f>+IF(I189=0,"",'Ark1'!AG2455)</f>
        <v/>
      </c>
      <c r="M189" s="213"/>
      <c r="N189" s="239">
        <f>+IF(J189=0,"",'Ark1'!AI2455)</f>
        <v>0</v>
      </c>
      <c r="O189" s="505"/>
      <c r="P189" s="263" t="str">
        <f>+IF(N189=0,"",'Ark1'!AJ2455)</f>
        <v/>
      </c>
      <c r="Q189" s="263" t="str">
        <f>+IF(N189=0,"",'Ark1'!AK2455)</f>
        <v/>
      </c>
      <c r="R189" s="213"/>
      <c r="S189" s="234" t="str">
        <f>+IF(I189=0,"",'Ark1'!T2455)</f>
        <v/>
      </c>
      <c r="T189" s="32" t="str">
        <f>+IF(I189=0,"",'Ark1'!U2455)</f>
        <v/>
      </c>
      <c r="U189" s="235" t="str">
        <f>+IF(I189=0,"",'Ark1'!W2455)</f>
        <v/>
      </c>
      <c r="V189" s="235" t="str">
        <f>+IF(I189=0,"",'Ark1'!X2455)</f>
        <v/>
      </c>
      <c r="W189" s="235" t="str">
        <f>+IF(I189=0,"",'Ark1'!Y2455)</f>
        <v/>
      </c>
      <c r="X189" s="235" t="str">
        <f>+IF(I189=0,"",'Ark1'!Z2455)</f>
        <v/>
      </c>
      <c r="Y189" s="233" t="str">
        <f>+IF(I189=0,"",'Ark1'!Z2455)</f>
        <v/>
      </c>
      <c r="Z189" s="234" t="str">
        <f>+IF(I189=0,"",'Ark1'!AC2455)</f>
        <v/>
      </c>
      <c r="AA189" s="235" t="str">
        <f>+IF(I189=0,"",'Ark1'!AE2455)</f>
        <v/>
      </c>
      <c r="AB189" s="233" t="str">
        <f t="shared" si="30"/>
        <v/>
      </c>
      <c r="AC189" s="233" t="str">
        <f t="shared" si="31"/>
        <v/>
      </c>
      <c r="AD189" s="213"/>
      <c r="AE189" s="216"/>
      <c r="AG189" s="29"/>
      <c r="AH189" s="27"/>
      <c r="AI189" s="239"/>
      <c r="AJ189" s="28"/>
      <c r="AN189" s="28"/>
    </row>
    <row r="190" spans="1:40" ht="15.6">
      <c r="A190" s="213"/>
      <c r="B190" s="289">
        <f>+'Ark1'!C2456</f>
        <v>2023</v>
      </c>
      <c r="C190" s="232">
        <f>+'Ark1'!L2456</f>
        <v>7</v>
      </c>
      <c r="D190" s="232" t="s">
        <v>33</v>
      </c>
      <c r="E190" s="232">
        <f>+'Ark1'!H2456</f>
        <v>2</v>
      </c>
      <c r="F190" s="232">
        <f>+'Ark1'!J2456</f>
        <v>178</v>
      </c>
      <c r="G190" s="232" t="str">
        <f>VLOOKUP(F190,RNR!$A$1:$B$26,2)</f>
        <v>Røros</v>
      </c>
      <c r="H190" s="232" t="str">
        <f>+IF(I190=0,"",'Ark1'!Q2456)</f>
        <v/>
      </c>
      <c r="I190" s="335">
        <f>+'Ark1'!R2456</f>
        <v>0</v>
      </c>
      <c r="J190" s="233" t="str">
        <f>+IF(I190=0,"",'Ark1'!AF2456)</f>
        <v/>
      </c>
      <c r="K190" s="233"/>
      <c r="L190" s="233" t="str">
        <f>+IF(I190=0,"",'Ark1'!AG2456)</f>
        <v/>
      </c>
      <c r="M190" s="213"/>
      <c r="N190" s="239">
        <f>+IF(J190=0,"",'Ark1'!AI2456)</f>
        <v>0</v>
      </c>
      <c r="O190" s="505"/>
      <c r="P190" s="263" t="str">
        <f>+IF(N190=0,"",'Ark1'!AJ2456)</f>
        <v/>
      </c>
      <c r="Q190" s="263" t="str">
        <f>+IF(N190=0,"",'Ark1'!AK2456)</f>
        <v/>
      </c>
      <c r="R190" s="213"/>
      <c r="S190" s="234" t="str">
        <f>+IF(I190=0,"",'Ark1'!T2456)</f>
        <v/>
      </c>
      <c r="T190" s="32" t="str">
        <f>+IF(I190=0,"",'Ark1'!U2456)</f>
        <v/>
      </c>
      <c r="U190" s="235" t="str">
        <f>+IF(I190=0,"",'Ark1'!W2456)</f>
        <v/>
      </c>
      <c r="V190" s="235" t="str">
        <f>+IF(I190=0,"",'Ark1'!X2456)</f>
        <v/>
      </c>
      <c r="W190" s="235" t="str">
        <f>+IF(I190=0,"",'Ark1'!Y2456)</f>
        <v/>
      </c>
      <c r="X190" s="235" t="str">
        <f>+IF(I190=0,"",'Ark1'!Z2456)</f>
        <v/>
      </c>
      <c r="Y190" s="233" t="str">
        <f>+IF(I190=0,"",'Ark1'!Z2456)</f>
        <v/>
      </c>
      <c r="Z190" s="234" t="str">
        <f>+IF(I190=0,"",'Ark1'!AC2456)</f>
        <v/>
      </c>
      <c r="AA190" s="235" t="str">
        <f>+IF(I190=0,"",'Ark1'!AE2456)</f>
        <v/>
      </c>
      <c r="AB190" s="233" t="str">
        <f t="shared" si="30"/>
        <v/>
      </c>
      <c r="AC190" s="233" t="str">
        <f t="shared" si="31"/>
        <v/>
      </c>
      <c r="AD190" s="213"/>
      <c r="AE190" s="216"/>
      <c r="AG190" s="29"/>
      <c r="AH190" s="27"/>
      <c r="AI190" s="239"/>
      <c r="AJ190" s="28"/>
      <c r="AN190" s="28"/>
    </row>
    <row r="191" spans="1:40" ht="15.6">
      <c r="A191" s="213"/>
      <c r="B191" s="289">
        <f>+'Ark1'!C2457</f>
        <v>2023</v>
      </c>
      <c r="C191" s="232">
        <f>+'Ark1'!L2457</f>
        <v>7</v>
      </c>
      <c r="D191" s="232" t="s">
        <v>33</v>
      </c>
      <c r="E191" s="232">
        <f>+'Ark1'!H2457</f>
        <v>2</v>
      </c>
      <c r="F191" s="232">
        <f>+'Ark1'!J2457</f>
        <v>181</v>
      </c>
      <c r="G191" s="232" t="str">
        <f>VLOOKUP(F191,RNR!$A$1:$B$26,2)</f>
        <v>Horns</v>
      </c>
      <c r="H191" s="232" t="str">
        <f>+IF(I191=0,"",'Ark1'!Q2457)</f>
        <v/>
      </c>
      <c r="I191" s="335">
        <f>+'Ark1'!R2457</f>
        <v>0</v>
      </c>
      <c r="J191" s="233" t="str">
        <f>+IF(I191=0,"",'Ark1'!AF2457)</f>
        <v/>
      </c>
      <c r="K191" s="233"/>
      <c r="L191" s="233" t="str">
        <f>+IF(I191=0,"",'Ark1'!AG2457)</f>
        <v/>
      </c>
      <c r="M191" s="213"/>
      <c r="N191" s="239">
        <f>+IF(J191=0,"",'Ark1'!AI2457)</f>
        <v>0</v>
      </c>
      <c r="O191" s="505"/>
      <c r="P191" s="263" t="str">
        <f>+IF(N191=0,"",'Ark1'!AJ2457)</f>
        <v/>
      </c>
      <c r="Q191" s="263" t="str">
        <f>+IF(N191=0,"",'Ark1'!AK2457)</f>
        <v/>
      </c>
      <c r="R191" s="213"/>
      <c r="S191" s="234" t="str">
        <f>+IF(I191=0,"",'Ark1'!T2457)</f>
        <v/>
      </c>
      <c r="T191" s="32" t="str">
        <f>+IF(I191=0,"",'Ark1'!U2457)</f>
        <v/>
      </c>
      <c r="U191" s="235" t="str">
        <f>+IF(I191=0,"",'Ark1'!W2457)</f>
        <v/>
      </c>
      <c r="V191" s="235" t="str">
        <f>+IF(I191=0,"",'Ark1'!X2457)</f>
        <v/>
      </c>
      <c r="W191" s="235" t="str">
        <f>+IF(I191=0,"",'Ark1'!Y2457)</f>
        <v/>
      </c>
      <c r="X191" s="235" t="str">
        <f>+IF(I191=0,"",'Ark1'!Z2457)</f>
        <v/>
      </c>
      <c r="Y191" s="233" t="str">
        <f>+IF(I191=0,"",'Ark1'!Z2457)</f>
        <v/>
      </c>
      <c r="Z191" s="234" t="str">
        <f>+IF(I191=0,"",'Ark1'!AC2457)</f>
        <v/>
      </c>
      <c r="AA191" s="235" t="str">
        <f>+IF(I191=0,"",'Ark1'!AE2457)</f>
        <v/>
      </c>
      <c r="AB191" s="233" t="str">
        <f t="shared" si="30"/>
        <v/>
      </c>
      <c r="AC191" s="233" t="str">
        <f t="shared" si="31"/>
        <v/>
      </c>
      <c r="AD191" s="213"/>
      <c r="AE191" s="216"/>
      <c r="AG191" s="29"/>
      <c r="AH191" s="27"/>
      <c r="AI191" s="239"/>
      <c r="AJ191" s="28"/>
      <c r="AN191" s="28"/>
    </row>
    <row r="192" spans="1:40" ht="15.6">
      <c r="A192" s="213"/>
      <c r="B192" s="289">
        <f>+'Ark1'!C2458</f>
        <v>2023</v>
      </c>
      <c r="C192" s="232">
        <f>+'Ark1'!L2458</f>
        <v>7</v>
      </c>
      <c r="D192" s="232" t="s">
        <v>33</v>
      </c>
      <c r="E192" s="232">
        <f>+'Ark1'!H2458</f>
        <v>1</v>
      </c>
      <c r="F192" s="232">
        <f>+'Ark1'!J2458</f>
        <v>262</v>
      </c>
      <c r="G192" s="232" t="str">
        <f>VLOOKUP(F192,RNR!$A$1:$B$26,2)</f>
        <v>Strilalam</v>
      </c>
      <c r="H192" s="232" t="str">
        <f>+IF(I192=0,"",'Ark1'!Q2458)</f>
        <v/>
      </c>
      <c r="I192" s="335">
        <f>+'Ark1'!R2458</f>
        <v>0</v>
      </c>
      <c r="J192" s="233" t="str">
        <f>+IF(I192=0,"",'Ark1'!AF2458)</f>
        <v/>
      </c>
      <c r="K192" s="233"/>
      <c r="L192" s="233" t="str">
        <f>+IF(I192=0,"",'Ark1'!AG2458)</f>
        <v/>
      </c>
      <c r="M192" s="213"/>
      <c r="N192" s="239">
        <f>+IF(J192=0,"",'Ark1'!AI2458)</f>
        <v>0</v>
      </c>
      <c r="O192" s="505"/>
      <c r="P192" s="263" t="str">
        <f>+IF(N192=0,"",'Ark1'!AJ2458)</f>
        <v/>
      </c>
      <c r="Q192" s="263" t="str">
        <f>+IF(N192=0,"",'Ark1'!AK2458)</f>
        <v/>
      </c>
      <c r="R192" s="213"/>
      <c r="S192" s="234" t="str">
        <f>+IF(I192=0,"",'Ark1'!T2458)</f>
        <v/>
      </c>
      <c r="T192" s="32" t="str">
        <f>+IF(I192=0,"",'Ark1'!U2458)</f>
        <v/>
      </c>
      <c r="U192" s="235" t="str">
        <f>+IF(I192=0,"",'Ark1'!W2458)</f>
        <v/>
      </c>
      <c r="V192" s="235" t="str">
        <f>+IF(I192=0,"",'Ark1'!X2458)</f>
        <v/>
      </c>
      <c r="W192" s="235" t="str">
        <f>+IF(I192=0,"",'Ark1'!Y2458)</f>
        <v/>
      </c>
      <c r="X192" s="235" t="str">
        <f>+IF(I192=0,"",'Ark1'!Z2458)</f>
        <v/>
      </c>
      <c r="Y192" s="233" t="str">
        <f>+IF(I192=0,"",'Ark1'!Z2458)</f>
        <v/>
      </c>
      <c r="Z192" s="234" t="str">
        <f>+IF(I192=0,"",'Ark1'!AC2458)</f>
        <v/>
      </c>
      <c r="AA192" s="235" t="str">
        <f>+IF(I192=0,"",'Ark1'!AE2458)</f>
        <v/>
      </c>
      <c r="AB192" s="233" t="str">
        <f t="shared" si="30"/>
        <v/>
      </c>
      <c r="AC192" s="233" t="str">
        <f t="shared" si="31"/>
        <v/>
      </c>
      <c r="AD192" s="213"/>
      <c r="AE192" s="216"/>
      <c r="AG192" s="29"/>
      <c r="AH192" s="27"/>
      <c r="AI192" s="239"/>
      <c r="AJ192" s="28"/>
      <c r="AN192" s="28"/>
    </row>
    <row r="193" spans="1:58" ht="15.6">
      <c r="A193" s="213"/>
      <c r="B193" s="289">
        <f>+'Ark1'!C2459</f>
        <v>2023</v>
      </c>
      <c r="C193" s="232">
        <f>+'Ark1'!L2459</f>
        <v>7</v>
      </c>
      <c r="D193" s="232" t="s">
        <v>33</v>
      </c>
      <c r="E193" s="232">
        <f>+'Ark1'!H2459</f>
        <v>1</v>
      </c>
      <c r="F193" s="232">
        <f>+'Ark1'!J2459</f>
        <v>309</v>
      </c>
      <c r="G193" s="232" t="str">
        <f>VLOOKUP(F193,RNR!$A$1:$B$26,2)</f>
        <v>Malvik</v>
      </c>
      <c r="H193" s="232" t="str">
        <f>+IF(I193=0,"",'Ark1'!Q2459)</f>
        <v/>
      </c>
      <c r="I193" s="335">
        <f>+'Ark1'!R2459</f>
        <v>0</v>
      </c>
      <c r="J193" s="233" t="str">
        <f>+IF(I193=0,"",'Ark1'!AF2459)</f>
        <v/>
      </c>
      <c r="K193" s="233"/>
      <c r="L193" s="233" t="str">
        <f>+IF(I193=0,"",'Ark1'!AG2459)</f>
        <v/>
      </c>
      <c r="M193" s="213"/>
      <c r="N193" s="239">
        <f>+IF(J193=0,"",'Ark1'!AI2459)</f>
        <v>0</v>
      </c>
      <c r="O193" s="505"/>
      <c r="P193" s="263" t="str">
        <f>+IF(N193=0,"",'Ark1'!AJ2459)</f>
        <v/>
      </c>
      <c r="Q193" s="263" t="str">
        <f>+IF(N193=0,"",'Ark1'!AK2459)</f>
        <v/>
      </c>
      <c r="R193" s="213"/>
      <c r="S193" s="234" t="str">
        <f>+IF(I193=0,"",'Ark1'!T2459)</f>
        <v/>
      </c>
      <c r="T193" s="32" t="str">
        <f>+IF(I193=0,"",'Ark1'!U2459)</f>
        <v/>
      </c>
      <c r="U193" s="235" t="str">
        <f>+IF(I193=0,"",'Ark1'!W2459)</f>
        <v/>
      </c>
      <c r="V193" s="235" t="str">
        <f>+IF(I193=0,"",'Ark1'!X2459)</f>
        <v/>
      </c>
      <c r="W193" s="235" t="str">
        <f>+IF(I193=0,"",'Ark1'!Y2459)</f>
        <v/>
      </c>
      <c r="X193" s="235" t="str">
        <f>+IF(I193=0,"",'Ark1'!Z2459)</f>
        <v/>
      </c>
      <c r="Y193" s="233" t="str">
        <f>+IF(I193=0,"",'Ark1'!Z2459)</f>
        <v/>
      </c>
      <c r="Z193" s="234" t="str">
        <f>+IF(I193=0,"",'Ark1'!AC2459)</f>
        <v/>
      </c>
      <c r="AA193" s="235" t="str">
        <f>+IF(I193=0,"",'Ark1'!AE2459)</f>
        <v/>
      </c>
      <c r="AB193" s="233" t="str">
        <f t="shared" si="30"/>
        <v/>
      </c>
      <c r="AC193" s="233" t="str">
        <f t="shared" si="31"/>
        <v/>
      </c>
      <c r="AD193" s="213"/>
      <c r="AE193" s="216"/>
      <c r="AG193" s="29"/>
      <c r="AH193" s="27"/>
      <c r="AI193" s="239"/>
      <c r="AJ193" s="28"/>
      <c r="AN193" s="28"/>
    </row>
    <row r="194" spans="1:58" ht="15.6">
      <c r="A194" s="213"/>
      <c r="B194" s="289">
        <f>+'Ark1'!C2460</f>
        <v>2023</v>
      </c>
      <c r="C194" s="232">
        <f>+'Ark1'!L2460</f>
        <v>7</v>
      </c>
      <c r="D194" s="232" t="s">
        <v>33</v>
      </c>
      <c r="E194" s="232">
        <f>+'Ark1'!H2460</f>
        <v>2</v>
      </c>
      <c r="F194" s="232">
        <f>+'Ark1'!J2460</f>
        <v>470</v>
      </c>
      <c r="G194" s="232" t="str">
        <f>VLOOKUP(F194,RNR!$A$1:$B$26,2)</f>
        <v>Jens Eide</v>
      </c>
      <c r="H194" s="232" t="str">
        <f>+IF(I194=0,"",'Ark1'!Q2460)</f>
        <v/>
      </c>
      <c r="I194" s="335">
        <f>+'Ark1'!R2460</f>
        <v>0</v>
      </c>
      <c r="J194" s="233" t="str">
        <f>+IF(I194=0,"",'Ark1'!AF2460)</f>
        <v/>
      </c>
      <c r="K194" s="233"/>
      <c r="L194" s="233" t="str">
        <f>+IF(I194=0,"",'Ark1'!AG2460)</f>
        <v/>
      </c>
      <c r="M194" s="213"/>
      <c r="N194" s="239">
        <f>+IF(J194=0,"",'Ark1'!AI2460)</f>
        <v>0</v>
      </c>
      <c r="O194" s="505"/>
      <c r="P194" s="263" t="str">
        <f>+IF(N194=0,"",'Ark1'!AJ2460)</f>
        <v/>
      </c>
      <c r="Q194" s="263" t="str">
        <f>+IF(N194=0,"",'Ark1'!AK2460)</f>
        <v/>
      </c>
      <c r="R194" s="213"/>
      <c r="S194" s="234" t="str">
        <f>+IF(I194=0,"",'Ark1'!T2460)</f>
        <v/>
      </c>
      <c r="T194" s="32" t="str">
        <f>+IF(I194=0,"",'Ark1'!U2460)</f>
        <v/>
      </c>
      <c r="U194" s="235" t="str">
        <f>+IF(I194=0,"",'Ark1'!W2460)</f>
        <v/>
      </c>
      <c r="V194" s="235" t="str">
        <f>+IF(I194=0,"",'Ark1'!X2460)</f>
        <v/>
      </c>
      <c r="W194" s="235" t="str">
        <f>+IF(I194=0,"",'Ark1'!Y2460)</f>
        <v/>
      </c>
      <c r="X194" s="235" t="str">
        <f>+IF(I194=0,"",'Ark1'!Z2460)</f>
        <v/>
      </c>
      <c r="Y194" s="233" t="str">
        <f>+IF(I194=0,"",'Ark1'!Z2460)</f>
        <v/>
      </c>
      <c r="Z194" s="234" t="str">
        <f>+IF(I194=0,"",'Ark1'!AC2460)</f>
        <v/>
      </c>
      <c r="AA194" s="235" t="str">
        <f>+IF(I194=0,"",'Ark1'!AE2460)</f>
        <v/>
      </c>
      <c r="AB194" s="233" t="str">
        <f t="shared" si="30"/>
        <v/>
      </c>
      <c r="AC194" s="233" t="str">
        <f t="shared" si="31"/>
        <v/>
      </c>
      <c r="AD194" s="213"/>
      <c r="AE194" s="216"/>
      <c r="AG194" s="29"/>
      <c r="AH194" s="27"/>
      <c r="AI194" s="239"/>
      <c r="AJ194" s="28"/>
      <c r="AN194" s="28"/>
    </row>
    <row r="195" spans="1:58" ht="15.6">
      <c r="A195" s="213"/>
      <c r="B195" s="289">
        <f>+'Ark1'!C2461</f>
        <v>2023</v>
      </c>
      <c r="C195" s="232">
        <f>+'Ark1'!L2461</f>
        <v>7</v>
      </c>
      <c r="D195" s="232" t="s">
        <v>33</v>
      </c>
      <c r="E195" s="232">
        <f>+'Ark1'!H2461</f>
        <v>2</v>
      </c>
      <c r="F195" s="232">
        <f>+'Ark1'!J2461</f>
        <v>629</v>
      </c>
      <c r="G195" s="232" t="str">
        <f>VLOOKUP(F195,RNR!$A$1:$B$26,2)</f>
        <v>Bø</v>
      </c>
      <c r="H195" s="232" t="str">
        <f>+IF(I195=0,"",'Ark1'!Q2461)</f>
        <v/>
      </c>
      <c r="I195" s="335">
        <f>+'Ark1'!R2461</f>
        <v>0</v>
      </c>
      <c r="J195" s="233" t="str">
        <f>+IF(I195=0,"",'Ark1'!AF2461)</f>
        <v/>
      </c>
      <c r="K195" s="233"/>
      <c r="L195" s="233" t="str">
        <f>+IF(I195=0,"",'Ark1'!AG2461)</f>
        <v/>
      </c>
      <c r="M195" s="213"/>
      <c r="N195" s="239">
        <f>+IF(J195=0,"",'Ark1'!AI2461)</f>
        <v>0</v>
      </c>
      <c r="O195" s="505"/>
      <c r="P195" s="263" t="str">
        <f>+IF(N195=0,"",'Ark1'!AJ2461)</f>
        <v/>
      </c>
      <c r="Q195" s="263" t="str">
        <f>+IF(N195=0,"",'Ark1'!AK2461)</f>
        <v/>
      </c>
      <c r="R195" s="213"/>
      <c r="S195" s="234" t="str">
        <f>+IF(I195=0,"",'Ark1'!T2461)</f>
        <v/>
      </c>
      <c r="T195" s="32" t="str">
        <f>+IF(I195=0,"",'Ark1'!U2461)</f>
        <v/>
      </c>
      <c r="U195" s="235" t="str">
        <f>+IF(I195=0,"",'Ark1'!W2461)</f>
        <v/>
      </c>
      <c r="V195" s="235" t="str">
        <f>+IF(I195=0,"",'Ark1'!X2461)</f>
        <v/>
      </c>
      <c r="W195" s="235" t="str">
        <f>+IF(I195=0,"",'Ark1'!Y2461)</f>
        <v/>
      </c>
      <c r="X195" s="235" t="str">
        <f>+IF(I195=0,"",'Ark1'!Z2461)</f>
        <v/>
      </c>
      <c r="Y195" s="233" t="str">
        <f>+IF(I195=0,"",'Ark1'!Z2461)</f>
        <v/>
      </c>
      <c r="Z195" s="234" t="str">
        <f>+IF(I195=0,"",'Ark1'!AC2461)</f>
        <v/>
      </c>
      <c r="AA195" s="235" t="str">
        <f>+IF(I195=0,"",'Ark1'!AE2461)</f>
        <v/>
      </c>
      <c r="AB195" s="233" t="str">
        <f t="shared" si="30"/>
        <v/>
      </c>
      <c r="AC195" s="233" t="str">
        <f t="shared" si="31"/>
        <v/>
      </c>
      <c r="AD195" s="213"/>
      <c r="AE195" s="216"/>
      <c r="AG195" s="29"/>
      <c r="AH195" s="27"/>
      <c r="AI195" s="239"/>
      <c r="AJ195" s="28"/>
      <c r="AN195" s="28"/>
    </row>
    <row r="196" spans="1:58" ht="15.6">
      <c r="A196" s="213"/>
      <c r="B196" s="289">
        <f>+'Ark1'!C2462</f>
        <v>2023</v>
      </c>
      <c r="C196" s="232">
        <f>+'Ark1'!L2462</f>
        <v>7</v>
      </c>
      <c r="D196" s="232" t="s">
        <v>33</v>
      </c>
      <c r="E196" s="232">
        <f>+'Ark1'!H2462</f>
        <v>1</v>
      </c>
      <c r="F196" s="232">
        <f>+'Ark1'!J2462</f>
        <v>643</v>
      </c>
      <c r="G196" s="232" t="str">
        <f>VLOOKUP(F196,RNR!$A$1:$B$26,2)</f>
        <v>Bjerka</v>
      </c>
      <c r="H196" s="232" t="str">
        <f>+IF(I196=0,"",'Ark1'!Q2462)</f>
        <v/>
      </c>
      <c r="I196" s="335">
        <f>+'Ark1'!R2462</f>
        <v>0</v>
      </c>
      <c r="J196" s="233" t="str">
        <f>+IF(I196=0,"",'Ark1'!AF2462)</f>
        <v/>
      </c>
      <c r="K196" s="233"/>
      <c r="L196" s="233" t="str">
        <f>+IF(I196=0,"",'Ark1'!AG2462)</f>
        <v/>
      </c>
      <c r="M196" s="213"/>
      <c r="N196" s="239">
        <f>+IF(J196=0,"",'Ark1'!AI2462)</f>
        <v>0</v>
      </c>
      <c r="O196" s="505"/>
      <c r="P196" s="263" t="str">
        <f>+IF(N196=0,"",'Ark1'!AJ2462)</f>
        <v/>
      </c>
      <c r="Q196" s="263" t="str">
        <f>+IF(N196=0,"",'Ark1'!AK2462)</f>
        <v/>
      </c>
      <c r="R196" s="213"/>
      <c r="S196" s="234" t="str">
        <f>+IF(I196=0,"",'Ark1'!T2462)</f>
        <v/>
      </c>
      <c r="T196" s="32" t="str">
        <f>+IF(I196=0,"",'Ark1'!U2462)</f>
        <v/>
      </c>
      <c r="U196" s="235" t="str">
        <f>+IF(I196=0,"",'Ark1'!W2462)</f>
        <v/>
      </c>
      <c r="V196" s="235" t="str">
        <f>+IF(I196=0,"",'Ark1'!X2462)</f>
        <v/>
      </c>
      <c r="W196" s="235" t="str">
        <f>+IF(I196=0,"",'Ark1'!Y2462)</f>
        <v/>
      </c>
      <c r="X196" s="235" t="str">
        <f>+IF(I196=0,"",'Ark1'!Z2462)</f>
        <v/>
      </c>
      <c r="Y196" s="233" t="str">
        <f>+IF(I196=0,"",'Ark1'!Z2462)</f>
        <v/>
      </c>
      <c r="Z196" s="234" t="str">
        <f>+IF(I196=0,"",'Ark1'!AC2462)</f>
        <v/>
      </c>
      <c r="AA196" s="235" t="str">
        <f>+IF(I196=0,"",'Ark1'!AE2462)</f>
        <v/>
      </c>
      <c r="AB196" s="233" t="str">
        <f t="shared" si="30"/>
        <v/>
      </c>
      <c r="AC196" s="233" t="str">
        <f t="shared" si="31"/>
        <v/>
      </c>
      <c r="AD196" s="213"/>
      <c r="AE196" s="216"/>
      <c r="AG196" s="29"/>
      <c r="AH196" s="27"/>
      <c r="AI196" s="239"/>
      <c r="AJ196" s="28"/>
      <c r="AN196" s="28"/>
    </row>
    <row r="197" spans="1:58" ht="15.6">
      <c r="A197" s="213"/>
      <c r="B197" s="289">
        <f>+'Ark1'!C2463</f>
        <v>2023</v>
      </c>
      <c r="C197" s="232">
        <f>+'Ark1'!L2463</f>
        <v>7</v>
      </c>
      <c r="D197" s="232" t="s">
        <v>33</v>
      </c>
      <c r="E197" s="232">
        <f>+'Ark1'!H2463</f>
        <v>2</v>
      </c>
      <c r="F197" s="232">
        <f>+'Ark1'!J2463</f>
        <v>704</v>
      </c>
      <c r="G197" s="232" t="str">
        <f>VLOOKUP(F197,RNR!$A$1:$B$26,2)</f>
        <v>Øre Vilt</v>
      </c>
      <c r="H197" s="232" t="str">
        <f>+IF(I197=0,"",'Ark1'!Q2463)</f>
        <v/>
      </c>
      <c r="I197" s="335">
        <f>+'Ark1'!R2463</f>
        <v>0</v>
      </c>
      <c r="J197" s="233" t="str">
        <f>+IF(I197=0,"",'Ark1'!AF2463)</f>
        <v/>
      </c>
      <c r="K197" s="233"/>
      <c r="L197" s="233" t="str">
        <f>+IF(I197=0,"",'Ark1'!AG2463)</f>
        <v/>
      </c>
      <c r="M197" s="213"/>
      <c r="N197" s="239">
        <f>+IF(J197=0,"",'Ark1'!AI2463)</f>
        <v>0</v>
      </c>
      <c r="O197" s="505"/>
      <c r="P197" s="263" t="str">
        <f>+IF(N197=0,"",'Ark1'!AJ2463)</f>
        <v/>
      </c>
      <c r="Q197" s="263" t="str">
        <f>+IF(N197=0,"",'Ark1'!AK2463)</f>
        <v/>
      </c>
      <c r="R197" s="213"/>
      <c r="S197" s="234" t="str">
        <f>+IF(I197=0,"",'Ark1'!T2463)</f>
        <v/>
      </c>
      <c r="T197" s="32" t="str">
        <f>+IF(I197=0,"",'Ark1'!U2463)</f>
        <v/>
      </c>
      <c r="U197" s="235" t="str">
        <f>+IF(I197=0,"",'Ark1'!W2463)</f>
        <v/>
      </c>
      <c r="V197" s="235" t="str">
        <f>+IF(I197=0,"",'Ark1'!X2463)</f>
        <v/>
      </c>
      <c r="W197" s="235" t="str">
        <f>+IF(I197=0,"",'Ark1'!Y2463)</f>
        <v/>
      </c>
      <c r="X197" s="235" t="str">
        <f>+IF(I197=0,"",'Ark1'!Z2463)</f>
        <v/>
      </c>
      <c r="Y197" s="233" t="str">
        <f>+IF(I197=0,"",'Ark1'!Z2463)</f>
        <v/>
      </c>
      <c r="Z197" s="234" t="str">
        <f>+IF(I197=0,"",'Ark1'!AC2463)</f>
        <v/>
      </c>
      <c r="AA197" s="235" t="str">
        <f>+IF(I197=0,"",'Ark1'!AE2463)</f>
        <v/>
      </c>
      <c r="AB197" s="233" t="str">
        <f t="shared" si="30"/>
        <v/>
      </c>
      <c r="AC197" s="233" t="str">
        <f t="shared" si="31"/>
        <v/>
      </c>
      <c r="AD197" s="213"/>
      <c r="AE197" s="216"/>
      <c r="AG197" s="29"/>
      <c r="AH197" s="27"/>
      <c r="AI197" s="239"/>
      <c r="AJ197" s="28"/>
      <c r="AN197" s="28"/>
    </row>
    <row r="198" spans="1:58" ht="15.6">
      <c r="A198" s="213"/>
      <c r="B198" s="289">
        <f>+'Ark1'!C2464</f>
        <v>2023</v>
      </c>
      <c r="C198" s="232">
        <f>+'Ark1'!L2464</f>
        <v>7</v>
      </c>
      <c r="D198" s="232" t="s">
        <v>33</v>
      </c>
      <c r="E198" s="232">
        <f>+'Ark1'!H2464</f>
        <v>1</v>
      </c>
      <c r="F198" s="232">
        <f>+'Ark1'!J2464</f>
        <v>802</v>
      </c>
      <c r="G198" s="232" t="str">
        <f>VLOOKUP(F198,RNR!$A$1:$B$26,2)</f>
        <v>Karasjok</v>
      </c>
      <c r="H198" s="232" t="str">
        <f>+IF(I198=0,"",'Ark1'!Q2464)</f>
        <v/>
      </c>
      <c r="I198" s="335">
        <f>+'Ark1'!R2464</f>
        <v>0</v>
      </c>
      <c r="J198" s="233" t="str">
        <f>+IF(I198=0,"",'Ark1'!AF2464)</f>
        <v/>
      </c>
      <c r="K198" s="233"/>
      <c r="L198" s="233" t="str">
        <f>+IF(I198=0,"",'Ark1'!AG2464)</f>
        <v/>
      </c>
      <c r="M198" s="213"/>
      <c r="N198" s="239">
        <f>+IF(J198=0,"",'Ark1'!AI2464)</f>
        <v>0</v>
      </c>
      <c r="O198" s="505"/>
      <c r="P198" s="263" t="str">
        <f>+IF(N198=0,"",'Ark1'!AJ2464)</f>
        <v/>
      </c>
      <c r="Q198" s="263" t="str">
        <f>+IF(N198=0,"",'Ark1'!AK2464)</f>
        <v/>
      </c>
      <c r="R198" s="213"/>
      <c r="S198" s="234" t="str">
        <f>+IF(I198=0,"",'Ark1'!T2464)</f>
        <v/>
      </c>
      <c r="T198" s="32" t="str">
        <f>+IF(I198=0,"",'Ark1'!U2464)</f>
        <v/>
      </c>
      <c r="U198" s="235" t="str">
        <f>+IF(I198=0,"",'Ark1'!W2464)</f>
        <v/>
      </c>
      <c r="V198" s="235" t="str">
        <f>+IF(I198=0,"",'Ark1'!X2464)</f>
        <v/>
      </c>
      <c r="W198" s="235" t="str">
        <f>+IF(I198=0,"",'Ark1'!Y2464)</f>
        <v/>
      </c>
      <c r="X198" s="235" t="str">
        <f>+IF(I198=0,"",'Ark1'!Z2464)</f>
        <v/>
      </c>
      <c r="Y198" s="233" t="str">
        <f>+IF(I198=0,"",'Ark1'!Z2464)</f>
        <v/>
      </c>
      <c r="Z198" s="234" t="str">
        <f>+IF(I198=0,"",'Ark1'!AC2464)</f>
        <v/>
      </c>
      <c r="AA198" s="235" t="str">
        <f>+IF(I198=0,"",'Ark1'!AE2464)</f>
        <v/>
      </c>
      <c r="AB198" s="233" t="str">
        <f t="shared" si="30"/>
        <v/>
      </c>
      <c r="AC198" s="233" t="str">
        <f t="shared" si="31"/>
        <v/>
      </c>
      <c r="AD198" s="213"/>
      <c r="AE198" s="216"/>
      <c r="AG198" s="29"/>
      <c r="AH198" s="27"/>
      <c r="AI198" s="239"/>
      <c r="AJ198" s="28"/>
      <c r="AN198" s="28"/>
    </row>
    <row r="199" spans="1:58" ht="15" customHeight="1">
      <c r="A199" s="213"/>
      <c r="B199" s="213"/>
      <c r="C199" s="213"/>
      <c r="D199" s="213"/>
      <c r="E199" s="213"/>
      <c r="F199" s="213"/>
      <c r="G199" s="213"/>
      <c r="H199" s="213"/>
      <c r="I199" s="329"/>
      <c r="J199" s="214"/>
      <c r="K199" s="214"/>
      <c r="L199" s="214"/>
      <c r="M199" s="214"/>
      <c r="N199" s="214"/>
      <c r="O199" s="214"/>
      <c r="P199" s="214"/>
      <c r="Q199" s="214"/>
      <c r="R199" s="214"/>
      <c r="S199" s="213"/>
      <c r="T199" s="213"/>
      <c r="U199" s="215"/>
      <c r="V199" s="215"/>
      <c r="W199" s="215"/>
      <c r="X199" s="215"/>
      <c r="Y199" s="215"/>
      <c r="Z199" s="213"/>
      <c r="AA199" s="215"/>
      <c r="AB199" s="215"/>
      <c r="AC199" s="215"/>
      <c r="AD199" s="213"/>
      <c r="AE199" s="216"/>
      <c r="AG199" s="29"/>
      <c r="AH199" s="27"/>
      <c r="AI199" s="217"/>
      <c r="AJ199" s="28"/>
      <c r="AN199" s="28"/>
      <c r="BF199" s="228"/>
    </row>
    <row r="200" spans="1:58" ht="22.8">
      <c r="A200" s="213"/>
      <c r="B200" s="213"/>
      <c r="C200" s="213"/>
      <c r="D200" s="257" t="str">
        <f>+D216</f>
        <v>R</v>
      </c>
      <c r="E200" s="213"/>
      <c r="F200" s="213"/>
      <c r="G200" s="213"/>
      <c r="H200" s="213"/>
      <c r="I200" s="482">
        <f>SUM(I202:I225)</f>
        <v>3244</v>
      </c>
      <c r="J200" s="258"/>
      <c r="K200" s="258"/>
      <c r="L200" s="258"/>
      <c r="M200" s="258"/>
      <c r="N200" s="258"/>
      <c r="O200" s="258"/>
      <c r="P200" s="258"/>
      <c r="Q200" s="258"/>
      <c r="R200" s="258"/>
      <c r="S200" s="259"/>
      <c r="T200" s="260">
        <f>+Klasse!O16</f>
        <v>15.835304990757839</v>
      </c>
      <c r="U200" s="215"/>
      <c r="V200" s="215"/>
      <c r="W200" s="215"/>
      <c r="X200" s="215"/>
      <c r="Y200" s="215"/>
      <c r="Z200" s="213"/>
      <c r="AA200" s="215"/>
      <c r="AB200" s="215"/>
      <c r="AC200" s="215"/>
      <c r="AD200" s="213"/>
      <c r="AE200" s="216"/>
      <c r="AG200" s="29"/>
      <c r="AH200" s="27"/>
      <c r="AI200" s="217"/>
      <c r="AJ200" s="28"/>
      <c r="AN200" s="28"/>
      <c r="BF200" s="228"/>
    </row>
    <row r="201" spans="1:58" ht="15" customHeight="1">
      <c r="A201" s="213"/>
      <c r="B201" s="213"/>
      <c r="C201" s="213"/>
      <c r="D201" s="213"/>
      <c r="E201" s="213"/>
      <c r="F201" s="213"/>
      <c r="G201" s="213"/>
      <c r="H201" s="213"/>
      <c r="I201" s="329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  <c r="AA201" s="213"/>
      <c r="AB201" s="213"/>
      <c r="AC201" s="213"/>
      <c r="AD201" s="213"/>
      <c r="AE201" s="216"/>
      <c r="AG201" s="29"/>
      <c r="AH201" s="27"/>
      <c r="AI201" s="217"/>
      <c r="AJ201" s="28"/>
      <c r="AN201" s="28"/>
      <c r="BF201" s="228"/>
    </row>
    <row r="202" spans="1:58" ht="15.6">
      <c r="A202" s="213"/>
      <c r="B202" s="289">
        <f>+'Ark1'!C2465</f>
        <v>2023</v>
      </c>
      <c r="C202" s="28">
        <f>+'Ark1'!L2465</f>
        <v>8</v>
      </c>
      <c r="D202" s="28" t="s">
        <v>34</v>
      </c>
      <c r="E202" s="28">
        <f>+'Ark1'!H2465</f>
        <v>1</v>
      </c>
      <c r="F202" s="28">
        <f>+'Ark1'!J2465</f>
        <v>103</v>
      </c>
      <c r="G202" s="28" t="str">
        <f>VLOOKUP(F202,RNR!$A$1:$B$26,2)</f>
        <v>Rudshøgda</v>
      </c>
      <c r="H202" s="28">
        <f>+IF(I202=0,"",'Ark1'!Q2465)</f>
        <v>22</v>
      </c>
      <c r="I202" s="336">
        <f>+'Ark1'!R2465</f>
        <v>168</v>
      </c>
      <c r="J202" s="29">
        <f>+IF(I202=0,"",'Ark1'!AF2465)</f>
        <v>41.687344913151357</v>
      </c>
      <c r="L202" s="29">
        <f>+IF(I202=0,"",'Ark1'!AG2465)</f>
        <v>42.498028702097471</v>
      </c>
      <c r="M202" s="213"/>
      <c r="N202" s="239">
        <f>+IF(J202=0,"",'Ark1'!AI2465)</f>
        <v>0</v>
      </c>
      <c r="O202" s="505"/>
      <c r="P202" s="263" t="str">
        <f>+IF(N202=0,"",'Ark1'!AJ2465)</f>
        <v/>
      </c>
      <c r="Q202" s="263" t="str">
        <f>+IF(N202=0,"",'Ark1'!AK2465)</f>
        <v/>
      </c>
      <c r="R202" s="213"/>
      <c r="S202" s="27">
        <f>+IF(I202=0,"",'Ark1'!T2465)</f>
        <v>5.1071428571428559</v>
      </c>
      <c r="T202" s="32">
        <f>+IF(I202=0,"",'Ark1'!U2465)</f>
        <v>16.040476190476198</v>
      </c>
      <c r="U202" s="34">
        <f>+IF(I202=0,"",'Ark1'!W2465)</f>
        <v>0.59523809523809557</v>
      </c>
      <c r="V202" s="34">
        <f>+IF(I202=0,"",'Ark1'!X2465)</f>
        <v>38.095238095238109</v>
      </c>
      <c r="W202" s="34">
        <f>+IF(I202=0,"",'Ark1'!Y2465)</f>
        <v>11.90476190476191</v>
      </c>
      <c r="X202" s="34">
        <f>+IF(I202=0,"",'Ark1'!Z2465)</f>
        <v>7.16995415817878</v>
      </c>
      <c r="Y202" s="29">
        <f>+IF(I202=0,"",'Ark1'!Z2465)</f>
        <v>7.16995415817878</v>
      </c>
      <c r="Z202" s="27">
        <f>+IF(I202=0,"",'Ark1'!AC2465)</f>
        <v>0</v>
      </c>
      <c r="AA202" s="34">
        <f>+IF(I202=0,"",'Ark1'!AE2465)</f>
        <v>0</v>
      </c>
      <c r="AB202" s="29">
        <f t="shared" ref="AB202:AB215" si="32">IF(I202=0,"",T202/C202)</f>
        <v>2.0050595238095248</v>
      </c>
      <c r="AC202" s="29">
        <f t="shared" ref="AC202:AC215" si="33">IF(I202=0,"",I202/H202)</f>
        <v>7.6363636363636367</v>
      </c>
      <c r="AD202" s="213"/>
      <c r="AE202" s="216"/>
      <c r="AG202" s="29"/>
      <c r="AH202" s="27"/>
      <c r="AI202" s="239"/>
      <c r="AJ202" s="28"/>
      <c r="AN202" s="28"/>
    </row>
    <row r="203" spans="1:58" ht="15.6">
      <c r="A203" s="213"/>
      <c r="B203" s="289">
        <f>+'Ark1'!C2466</f>
        <v>2023</v>
      </c>
      <c r="C203" s="28">
        <f>+'Ark1'!L2466</f>
        <v>8</v>
      </c>
      <c r="D203" s="28" t="s">
        <v>34</v>
      </c>
      <c r="E203" s="28">
        <f>+'Ark1'!H2466</f>
        <v>2</v>
      </c>
      <c r="F203" s="28">
        <f>+'Ark1'!J2466</f>
        <v>106</v>
      </c>
      <c r="G203" s="28" t="str">
        <f>VLOOKUP(F203,RNR!$A$1:$B$26,2)</f>
        <v>Furuseth</v>
      </c>
      <c r="H203" s="28">
        <f>+IF(I203=0,"",'Ark1'!Q2466)</f>
        <v>21</v>
      </c>
      <c r="I203" s="336">
        <f>+'Ark1'!R2466</f>
        <v>178</v>
      </c>
      <c r="J203" s="29">
        <f>+IF(I203=0,"",'Ark1'!AF2466)</f>
        <v>38.77995642701525</v>
      </c>
      <c r="L203" s="29">
        <f>+IF(I203=0,"",'Ark1'!AG2466)</f>
        <v>37.343176774310443</v>
      </c>
      <c r="M203" s="213"/>
      <c r="N203" s="239">
        <f>+IF(J203=0,"",'Ark1'!AI2466)</f>
        <v>81</v>
      </c>
      <c r="O203" s="505"/>
      <c r="P203" s="263">
        <f>+IF(N203=0,"",'Ark1'!AJ2466)</f>
        <v>94.295061728395069</v>
      </c>
      <c r="Q203" s="263">
        <f>+IF(N203=0,"",'Ark1'!AK2466)</f>
        <v>15.75763235168097</v>
      </c>
      <c r="R203" s="213"/>
      <c r="S203" s="27">
        <f>+IF(I203=0,"",'Ark1'!T2466)</f>
        <v>4.3258426966292145</v>
      </c>
      <c r="T203" s="32">
        <f>+IF(I203=0,"",'Ark1'!U2466)</f>
        <v>13.896067415730341</v>
      </c>
      <c r="U203" s="34">
        <f>+IF(I203=0,"",'Ark1'!W2466)</f>
        <v>0.5617977528089888</v>
      </c>
      <c r="V203" s="34">
        <f>+IF(I203=0,"",'Ark1'!X2466)</f>
        <v>34.269662921348299</v>
      </c>
      <c r="W203" s="34">
        <f>+IF(I203=0,"",'Ark1'!Y2466)</f>
        <v>10.674157303370787</v>
      </c>
      <c r="X203" s="34">
        <f>+IF(I203=0,"",'Ark1'!Z2466)</f>
        <v>6.3837342665924206</v>
      </c>
      <c r="Y203" s="29">
        <f>+IF(I203=0,"",'Ark1'!Z2466)</f>
        <v>6.3837342665924206</v>
      </c>
      <c r="Z203" s="27">
        <f>+IF(I203=0,"",'Ark1'!AC2466)</f>
        <v>0</v>
      </c>
      <c r="AA203" s="34">
        <f>+IF(I203=0,"",'Ark1'!AE2466)</f>
        <v>0</v>
      </c>
      <c r="AB203" s="29">
        <f t="shared" si="32"/>
        <v>1.7370084269662927</v>
      </c>
      <c r="AC203" s="29">
        <f t="shared" si="33"/>
        <v>8.4761904761904763</v>
      </c>
      <c r="AD203" s="213"/>
      <c r="AE203" s="216"/>
      <c r="AG203" s="29"/>
      <c r="AH203" s="27"/>
      <c r="AI203" s="239"/>
      <c r="AJ203" s="28"/>
      <c r="AN203" s="28"/>
    </row>
    <row r="204" spans="1:58" ht="15.6">
      <c r="A204" s="213"/>
      <c r="B204" s="289">
        <f>+'Ark1'!C2467</f>
        <v>2023</v>
      </c>
      <c r="C204" s="28">
        <f>+'Ark1'!L2467</f>
        <v>8</v>
      </c>
      <c r="D204" s="28" t="s">
        <v>34</v>
      </c>
      <c r="E204" s="28">
        <f>+'Ark1'!H2467</f>
        <v>1</v>
      </c>
      <c r="F204" s="28">
        <f>+'Ark1'!J2467</f>
        <v>110</v>
      </c>
      <c r="G204" s="28" t="str">
        <f>VLOOKUP(F204,RNR!$A$1:$B$26,2)</f>
        <v>Gol</v>
      </c>
      <c r="H204" s="28">
        <f>+IF(I204=0,"",'Ark1'!Q2467)</f>
        <v>71</v>
      </c>
      <c r="I204" s="336">
        <f>+'Ark1'!R2467</f>
        <v>374</v>
      </c>
      <c r="J204" s="29">
        <f>+IF(I204=0,"",'Ark1'!AF2467)</f>
        <v>6.7037103423552598</v>
      </c>
      <c r="L204" s="29">
        <f>+IF(I204=0,"",'Ark1'!AG2467)</f>
        <v>9.474906064331968</v>
      </c>
      <c r="M204" s="213"/>
      <c r="N204" s="239">
        <f>+IF(J204=0,"",'Ark1'!AI2467)</f>
        <v>284</v>
      </c>
      <c r="O204" s="505"/>
      <c r="P204" s="263">
        <f>+IF(N204=0,"",'Ark1'!AJ2467)</f>
        <v>93.173943661971819</v>
      </c>
      <c r="Q204" s="263">
        <f>+IF(N204=0,"",'Ark1'!AK2467)</f>
        <v>18.289450422563934</v>
      </c>
      <c r="R204" s="213"/>
      <c r="S204" s="27">
        <f>+IF(I204=0,"",'Ark1'!T2467)</f>
        <v>6.8850267379679124</v>
      </c>
      <c r="T204" s="32">
        <f>+IF(I204=0,"",'Ark1'!U2467)</f>
        <v>14.732085561497341</v>
      </c>
      <c r="U204" s="34">
        <f>+IF(I204=0,"",'Ark1'!W2467)</f>
        <v>16.310160427807485</v>
      </c>
      <c r="V204" s="34">
        <f>+IF(I204=0,"",'Ark1'!X2467)</f>
        <v>30.748663101604276</v>
      </c>
      <c r="W204" s="34">
        <f>+IF(I204=0,"",'Ark1'!Y2467)</f>
        <v>20.855614973262036</v>
      </c>
      <c r="X204" s="34">
        <f>+IF(I204=0,"",'Ark1'!Z2467)</f>
        <v>8.4192571111018655</v>
      </c>
      <c r="Y204" s="29">
        <f>+IF(I204=0,"",'Ark1'!Z2467)</f>
        <v>8.4192571111018655</v>
      </c>
      <c r="Z204" s="27">
        <f>+IF(I204=0,"",'Ark1'!AC2467)</f>
        <v>0</v>
      </c>
      <c r="AA204" s="34">
        <f>+IF(I204=0,"",'Ark1'!AE2467)</f>
        <v>0</v>
      </c>
      <c r="AB204" s="29">
        <f t="shared" si="32"/>
        <v>1.8415106951871676</v>
      </c>
      <c r="AC204" s="29">
        <f t="shared" si="33"/>
        <v>5.267605633802817</v>
      </c>
      <c r="AD204" s="213"/>
      <c r="AE204" s="216"/>
      <c r="AG204" s="29"/>
      <c r="AH204" s="27"/>
      <c r="AI204" s="239"/>
      <c r="AJ204" s="28"/>
      <c r="AN204" s="28"/>
    </row>
    <row r="205" spans="1:58" ht="15.6">
      <c r="A205" s="213"/>
      <c r="B205" s="289">
        <f>+'Ark1'!C2468</f>
        <v>2023</v>
      </c>
      <c r="C205" s="28">
        <f>+'Ark1'!L2468</f>
        <v>8</v>
      </c>
      <c r="D205" s="28" t="s">
        <v>34</v>
      </c>
      <c r="E205" s="28">
        <f>+'Ark1'!H2468</f>
        <v>1</v>
      </c>
      <c r="F205" s="28">
        <f>+'Ark1'!J2468</f>
        <v>111</v>
      </c>
      <c r="G205" s="28" t="str">
        <f>VLOOKUP(F205,RNR!$A$1:$B$26,2)</f>
        <v>Forus</v>
      </c>
      <c r="H205" s="28">
        <f>+IF(I205=0,"",'Ark1'!Q2468)</f>
        <v>7</v>
      </c>
      <c r="I205" s="336">
        <f>+'Ark1'!R2468</f>
        <v>28</v>
      </c>
      <c r="J205" s="29">
        <f>+IF(I205=0,"",'Ark1'!AF2468)</f>
        <v>14.432989690721651</v>
      </c>
      <c r="L205" s="29">
        <f>+IF(I205=0,"",'Ark1'!AG2468)</f>
        <v>15.28407829204073</v>
      </c>
      <c r="M205" s="213"/>
      <c r="N205" s="239">
        <f>+IF(J205=0,"",'Ark1'!AI2468)</f>
        <v>12</v>
      </c>
      <c r="O205" s="505"/>
      <c r="P205" s="263">
        <f>+IF(N205=0,"",'Ark1'!AJ2468)</f>
        <v>98.808333333333309</v>
      </c>
      <c r="Q205" s="263">
        <f>+IF(N205=0,"",'Ark1'!AK2468)</f>
        <v>21.471465901019258</v>
      </c>
      <c r="R205" s="213"/>
      <c r="S205" s="27">
        <f>+IF(I205=0,"",'Ark1'!T2468)</f>
        <v>6.2857142857142847</v>
      </c>
      <c r="T205" s="32">
        <f>+IF(I205=0,"",'Ark1'!U2468)</f>
        <v>17.207142857142852</v>
      </c>
      <c r="U205" s="34">
        <f>+IF(I205=0,"",'Ark1'!W2468)</f>
        <v>3.5714285714285721</v>
      </c>
      <c r="V205" s="34">
        <f>+IF(I205=0,"",'Ark1'!X2468)</f>
        <v>53.571428571428562</v>
      </c>
      <c r="W205" s="34">
        <f>+IF(I205=0,"",'Ark1'!Y2468)</f>
        <v>21.428571428571423</v>
      </c>
      <c r="X205" s="34">
        <f>+IF(I205=0,"",'Ark1'!Z2468)</f>
        <v>7.1995004078372755</v>
      </c>
      <c r="Y205" s="29">
        <f>+IF(I205=0,"",'Ark1'!Z2468)</f>
        <v>7.1995004078372755</v>
      </c>
      <c r="Z205" s="27">
        <f>+IF(I205=0,"",'Ark1'!AC2468)</f>
        <v>0</v>
      </c>
      <c r="AA205" s="34">
        <f>+IF(I205=0,"",'Ark1'!AE2468)</f>
        <v>0</v>
      </c>
      <c r="AB205" s="29">
        <f t="shared" si="32"/>
        <v>2.1508928571428565</v>
      </c>
      <c r="AC205" s="29">
        <f t="shared" si="33"/>
        <v>4</v>
      </c>
      <c r="AD205" s="213"/>
      <c r="AE205" s="216"/>
      <c r="AG205" s="29"/>
      <c r="AH205" s="27"/>
      <c r="AI205" s="239"/>
      <c r="AJ205" s="28"/>
      <c r="AN205" s="28"/>
    </row>
    <row r="206" spans="1:58" ht="15.6">
      <c r="A206" s="213"/>
      <c r="B206" s="289">
        <f>+'Ark1'!C2469</f>
        <v>2023</v>
      </c>
      <c r="C206" s="28">
        <f>+'Ark1'!L2469</f>
        <v>8</v>
      </c>
      <c r="D206" s="28" t="s">
        <v>34</v>
      </c>
      <c r="E206" s="28">
        <f>+'Ark1'!H2469</f>
        <v>1</v>
      </c>
      <c r="F206" s="28">
        <f>+'Ark1'!J2469</f>
        <v>116</v>
      </c>
      <c r="G206" s="28" t="str">
        <f>VLOOKUP(F206,RNR!$A$1:$B$26,2)</f>
        <v>Sandeid</v>
      </c>
      <c r="H206" s="28">
        <f>+IF(I206=0,"",'Ark1'!Q2469)</f>
        <v>18</v>
      </c>
      <c r="I206" s="336">
        <f>+'Ark1'!R2469</f>
        <v>50</v>
      </c>
      <c r="J206" s="29">
        <f>+IF(I206=0,"",'Ark1'!AF2469)</f>
        <v>3.9308176100628911</v>
      </c>
      <c r="L206" s="29">
        <f>+IF(I206=0,"",'Ark1'!AG2469)</f>
        <v>7.4688908501707907</v>
      </c>
      <c r="M206" s="213"/>
      <c r="N206" s="239">
        <f>+IF(J206=0,"",'Ark1'!AI2469)</f>
        <v>0</v>
      </c>
      <c r="O206" s="505"/>
      <c r="P206" s="263" t="str">
        <f>+IF(N206=0,"",'Ark1'!AJ2469)</f>
        <v/>
      </c>
      <c r="Q206" s="263" t="str">
        <f>+IF(N206=0,"",'Ark1'!AK2469)</f>
        <v/>
      </c>
      <c r="R206" s="213"/>
      <c r="S206" s="27">
        <f>+IF(I206=0,"",'Ark1'!T2469)</f>
        <v>6.44</v>
      </c>
      <c r="T206" s="32">
        <f>+IF(I206=0,"",'Ark1'!U2469)</f>
        <v>22.172000000000004</v>
      </c>
      <c r="U206" s="34">
        <f>+IF(I206=0,"",'Ark1'!W2469)</f>
        <v>6</v>
      </c>
      <c r="V206" s="34">
        <f>+IF(I206=0,"",'Ark1'!X2469)</f>
        <v>62</v>
      </c>
      <c r="W206" s="34">
        <f>+IF(I206=0,"",'Ark1'!Y2469)</f>
        <v>52</v>
      </c>
      <c r="X206" s="34">
        <f>+IF(I206=0,"",'Ark1'!Z2469)</f>
        <v>9.8464824175946184</v>
      </c>
      <c r="Y206" s="29">
        <f>+IF(I206=0,"",'Ark1'!Z2469)</f>
        <v>9.8464824175946184</v>
      </c>
      <c r="Z206" s="27">
        <f>+IF(I206=0,"",'Ark1'!AC2469)</f>
        <v>0</v>
      </c>
      <c r="AA206" s="34">
        <f>+IF(I206=0,"",'Ark1'!AE2469)</f>
        <v>0</v>
      </c>
      <c r="AB206" s="29">
        <f t="shared" si="32"/>
        <v>2.7715000000000005</v>
      </c>
      <c r="AC206" s="29">
        <f t="shared" si="33"/>
        <v>2.7777777777777777</v>
      </c>
      <c r="AD206" s="213"/>
      <c r="AE206" s="216"/>
      <c r="AG206" s="29"/>
      <c r="AH206" s="27"/>
      <c r="AI206" s="239"/>
      <c r="AJ206" s="28"/>
      <c r="AN206" s="28"/>
    </row>
    <row r="207" spans="1:58" ht="15.6">
      <c r="A207" s="213"/>
      <c r="B207" s="289">
        <f>+'Ark1'!C2470</f>
        <v>2023</v>
      </c>
      <c r="C207" s="28">
        <f>+'Ark1'!L2470</f>
        <v>8</v>
      </c>
      <c r="D207" s="28" t="s">
        <v>34</v>
      </c>
      <c r="E207" s="28">
        <f>+'Ark1'!H2470</f>
        <v>2</v>
      </c>
      <c r="F207" s="28">
        <f>+'Ark1'!J2470</f>
        <v>117</v>
      </c>
      <c r="G207" s="28" t="str">
        <f>VLOOKUP(F207,RNR!$A$1:$B$26,2)</f>
        <v>Jæren</v>
      </c>
      <c r="H207" s="28">
        <f>+IF(I207=0,"",'Ark1'!Q2470)</f>
        <v>6</v>
      </c>
      <c r="I207" s="336">
        <f>+'Ark1'!R2470</f>
        <v>24</v>
      </c>
      <c r="J207" s="29">
        <f>+IF(I207=0,"",'Ark1'!AF2470)</f>
        <v>8.4210526315789451</v>
      </c>
      <c r="L207" s="29">
        <f>+IF(I207=0,"",'Ark1'!AG2470)</f>
        <v>10.774793689674279</v>
      </c>
      <c r="M207" s="213"/>
      <c r="N207" s="239">
        <f>+IF(J207=0,"",'Ark1'!AI2470)</f>
        <v>23</v>
      </c>
      <c r="O207" s="505"/>
      <c r="P207" s="263">
        <f>+IF(N207=0,"",'Ark1'!AJ2470)</f>
        <v>89.221739130434784</v>
      </c>
      <c r="Q207" s="263">
        <f>+IF(N207=0,"",'Ark1'!AK2470)</f>
        <v>19.768474631608434</v>
      </c>
      <c r="R207" s="213"/>
      <c r="S207" s="27">
        <f>+IF(I207=0,"",'Ark1'!T2470)</f>
        <v>5.6666666666666679</v>
      </c>
      <c r="T207" s="32">
        <f>+IF(I207=0,"",'Ark1'!U2470)</f>
        <v>15.395833333333337</v>
      </c>
      <c r="U207" s="34">
        <f>+IF(I207=0,"",'Ark1'!W2470)</f>
        <v>4.1666666666666679</v>
      </c>
      <c r="V207" s="34">
        <f>+IF(I207=0,"",'Ark1'!X2470)</f>
        <v>33.333333333333343</v>
      </c>
      <c r="W207" s="34">
        <f>+IF(I207=0,"",'Ark1'!Y2470)</f>
        <v>16.666666666666671</v>
      </c>
      <c r="X207" s="34">
        <f>+IF(I207=0,"",'Ark1'!Z2470)</f>
        <v>6.6200125356544515</v>
      </c>
      <c r="Y207" s="29">
        <f>+IF(I207=0,"",'Ark1'!Z2470)</f>
        <v>6.6200125356544515</v>
      </c>
      <c r="Z207" s="27">
        <f>+IF(I207=0,"",'Ark1'!AC2470)</f>
        <v>0</v>
      </c>
      <c r="AA207" s="34">
        <f>+IF(I207=0,"",'Ark1'!AE2470)</f>
        <v>0</v>
      </c>
      <c r="AB207" s="29">
        <f t="shared" si="32"/>
        <v>1.9244791666666672</v>
      </c>
      <c r="AC207" s="29">
        <f t="shared" si="33"/>
        <v>4</v>
      </c>
      <c r="AD207" s="213"/>
      <c r="AE207" s="216"/>
      <c r="AG207" s="29"/>
      <c r="AH207" s="27"/>
      <c r="AI207" s="239"/>
      <c r="AJ207" s="28"/>
      <c r="AN207" s="28"/>
    </row>
    <row r="208" spans="1:58" ht="15.6">
      <c r="A208" s="213"/>
      <c r="B208" s="289">
        <f>+'Ark1'!C2471</f>
        <v>2023</v>
      </c>
      <c r="C208" s="28">
        <f>+'Ark1'!L2471</f>
        <v>8</v>
      </c>
      <c r="D208" s="28" t="s">
        <v>34</v>
      </c>
      <c r="E208" s="28">
        <f>+'Ark1'!H2471</f>
        <v>1</v>
      </c>
      <c r="F208" s="28">
        <f>+'Ark1'!J2471</f>
        <v>134</v>
      </c>
      <c r="G208" s="28" t="str">
        <f>VLOOKUP(F208,RNR!$A$1:$B$26,2)</f>
        <v>Førde</v>
      </c>
      <c r="H208" s="28">
        <f>+IF(I208=0,"",'Ark1'!Q2471)</f>
        <v>89</v>
      </c>
      <c r="I208" s="336">
        <f>+'Ark1'!R2471</f>
        <v>639</v>
      </c>
      <c r="J208" s="29">
        <f>+IF(I208=0,"",'Ark1'!AF2471)</f>
        <v>12.145979851739209</v>
      </c>
      <c r="L208" s="29">
        <f>+IF(I208=0,"",'Ark1'!AG2471)</f>
        <v>14.248175427130221</v>
      </c>
      <c r="M208" s="213"/>
      <c r="N208" s="239">
        <f>+IF(J208=0,"",'Ark1'!AI2471)</f>
        <v>0</v>
      </c>
      <c r="O208" s="505"/>
      <c r="P208" s="263" t="str">
        <f>+IF(N208=0,"",'Ark1'!AJ2471)</f>
        <v/>
      </c>
      <c r="Q208" s="263" t="str">
        <f>+IF(N208=0,"",'Ark1'!AK2471)</f>
        <v/>
      </c>
      <c r="R208" s="213"/>
      <c r="S208" s="27">
        <f>+IF(I208=0,"",'Ark1'!T2471)</f>
        <v>6.2535211267605648</v>
      </c>
      <c r="T208" s="32">
        <f>+IF(I208=0,"",'Ark1'!U2471)</f>
        <v>13.305320813771521</v>
      </c>
      <c r="U208" s="34">
        <f>+IF(I208=0,"",'Ark1'!W2471)</f>
        <v>3.7558685446009399</v>
      </c>
      <c r="V208" s="34">
        <f>+IF(I208=0,"",'Ark1'!X2471)</f>
        <v>29.264475743348981</v>
      </c>
      <c r="W208" s="34">
        <f>+IF(I208=0,"",'Ark1'!Y2471)</f>
        <v>19.561815336463223</v>
      </c>
      <c r="X208" s="34">
        <f>+IF(I208=0,"",'Ark1'!Z2471)</f>
        <v>8.8853558822215692</v>
      </c>
      <c r="Y208" s="29">
        <f>+IF(I208=0,"",'Ark1'!Z2471)</f>
        <v>8.8853558822215692</v>
      </c>
      <c r="Z208" s="27">
        <f>+IF(I208=0,"",'Ark1'!AC2471)</f>
        <v>0</v>
      </c>
      <c r="AA208" s="34">
        <f>+IF(I208=0,"",'Ark1'!AE2471)</f>
        <v>0</v>
      </c>
      <c r="AB208" s="29">
        <f t="shared" si="32"/>
        <v>1.6631651017214402</v>
      </c>
      <c r="AC208" s="29">
        <f t="shared" si="33"/>
        <v>7.1797752808988768</v>
      </c>
      <c r="AD208" s="213"/>
      <c r="AE208" s="216"/>
      <c r="AG208" s="29"/>
      <c r="AH208" s="27"/>
      <c r="AI208" s="239"/>
      <c r="AJ208" s="28"/>
      <c r="AN208" s="28"/>
    </row>
    <row r="209" spans="1:40" ht="15.6">
      <c r="A209" s="213"/>
      <c r="B209" s="289">
        <f>+'Ark1'!C2472</f>
        <v>2023</v>
      </c>
      <c r="C209" s="28">
        <f>+'Ark1'!L2472</f>
        <v>8</v>
      </c>
      <c r="D209" s="28" t="s">
        <v>34</v>
      </c>
      <c r="E209" s="28">
        <f>+'Ark1'!H2472</f>
        <v>2</v>
      </c>
      <c r="F209" s="28">
        <f>+'Ark1'!J2472</f>
        <v>141</v>
      </c>
      <c r="G209" s="28" t="str">
        <f>VLOOKUP(F209,RNR!$A$1:$B$26,2)</f>
        <v>Ølen</v>
      </c>
      <c r="H209" s="28">
        <f>+IF(I209=0,"",'Ark1'!Q2472)</f>
        <v>44</v>
      </c>
      <c r="I209" s="336">
        <f>+'Ark1'!R2472</f>
        <v>226</v>
      </c>
      <c r="J209" s="29">
        <f>+IF(I209=0,"",'Ark1'!AF2472)</f>
        <v>11.715914981855882</v>
      </c>
      <c r="L209" s="29">
        <f>+IF(I209=0,"",'Ark1'!AG2472)</f>
        <v>17.12751052693865</v>
      </c>
      <c r="M209" s="213"/>
      <c r="N209" s="239">
        <f>+IF(J209=0,"",'Ark1'!AI2472)</f>
        <v>0</v>
      </c>
      <c r="O209" s="505"/>
      <c r="P209" s="263" t="str">
        <f>+IF(N209=0,"",'Ark1'!AJ2472)</f>
        <v/>
      </c>
      <c r="Q209" s="263" t="str">
        <f>+IF(N209=0,"",'Ark1'!AK2472)</f>
        <v/>
      </c>
      <c r="R209" s="213"/>
      <c r="S209" s="27">
        <f>+IF(I209=0,"",'Ark1'!T2472)</f>
        <v>6.778761061946903</v>
      </c>
      <c r="T209" s="32">
        <f>+IF(I209=0,"",'Ark1'!U2472)</f>
        <v>19.851769911504419</v>
      </c>
      <c r="U209" s="34">
        <f>+IF(I209=0,"",'Ark1'!W2472)</f>
        <v>6.1946902654867264</v>
      </c>
      <c r="V209" s="34">
        <f>+IF(I209=0,"",'Ark1'!X2472)</f>
        <v>59.292035398230098</v>
      </c>
      <c r="W209" s="34">
        <f>+IF(I209=0,"",'Ark1'!Y2472)</f>
        <v>37.610619469026553</v>
      </c>
      <c r="X209" s="34">
        <f>+IF(I209=0,"",'Ark1'!Z2472)</f>
        <v>8.35260658060837</v>
      </c>
      <c r="Y209" s="29">
        <f>+IF(I209=0,"",'Ark1'!Z2472)</f>
        <v>8.35260658060837</v>
      </c>
      <c r="Z209" s="27">
        <f>+IF(I209=0,"",'Ark1'!AC2472)</f>
        <v>0</v>
      </c>
      <c r="AA209" s="34">
        <f>+IF(I209=0,"",'Ark1'!AE2472)</f>
        <v>0</v>
      </c>
      <c r="AB209" s="29">
        <f t="shared" si="32"/>
        <v>2.4814712389380524</v>
      </c>
      <c r="AC209" s="29">
        <f t="shared" si="33"/>
        <v>5.1363636363636367</v>
      </c>
      <c r="AD209" s="213"/>
      <c r="AE209" s="216"/>
      <c r="AG209" s="29"/>
      <c r="AH209" s="27"/>
      <c r="AI209" s="239"/>
      <c r="AJ209" s="28"/>
      <c r="AN209" s="28"/>
    </row>
    <row r="210" spans="1:40" ht="15.6">
      <c r="A210" s="213"/>
      <c r="B210" s="289">
        <f>+'Ark1'!C2473</f>
        <v>2023</v>
      </c>
      <c r="C210" s="28">
        <f>+'Ark1'!L2473</f>
        <v>8</v>
      </c>
      <c r="D210" s="28" t="s">
        <v>34</v>
      </c>
      <c r="E210" s="28">
        <f>+'Ark1'!H2473</f>
        <v>2</v>
      </c>
      <c r="F210" s="28">
        <f>+'Ark1'!J2473</f>
        <v>143</v>
      </c>
      <c r="G210" s="28" t="str">
        <f>VLOOKUP(F210,RNR!$A$1:$B$26,2)</f>
        <v>Nordfjord</v>
      </c>
      <c r="H210" s="28">
        <f>+IF(I210=0,"",'Ark1'!Q2473)</f>
        <v>15</v>
      </c>
      <c r="I210" s="336">
        <f>+'Ark1'!R2473</f>
        <v>81</v>
      </c>
      <c r="J210" s="29">
        <f>+IF(I210=0,"",'Ark1'!AF2473)</f>
        <v>17.344753747323342</v>
      </c>
      <c r="L210" s="29">
        <f>+IF(I210=0,"",'Ark1'!AG2473)</f>
        <v>20.226258969552003</v>
      </c>
      <c r="M210" s="213"/>
      <c r="N210" s="239">
        <f>+IF(J210=0,"",'Ark1'!AI2473)</f>
        <v>0</v>
      </c>
      <c r="O210" s="505"/>
      <c r="P210" s="263" t="str">
        <f>+IF(N210=0,"",'Ark1'!AJ2473)</f>
        <v/>
      </c>
      <c r="Q210" s="263" t="str">
        <f>+IF(N210=0,"",'Ark1'!AK2473)</f>
        <v/>
      </c>
      <c r="R210" s="213"/>
      <c r="S210" s="27">
        <f>+IF(I210=0,"",'Ark1'!T2473)</f>
        <v>6</v>
      </c>
      <c r="T210" s="32">
        <f>+IF(I210=0,"",'Ark1'!U2473)</f>
        <v>19.313580246913578</v>
      </c>
      <c r="U210" s="34">
        <f>+IF(I210=0,"",'Ark1'!W2473)</f>
        <v>2.4691358024691361</v>
      </c>
      <c r="V210" s="34">
        <f>+IF(I210=0,"",'Ark1'!X2473)</f>
        <v>59.259259259259267</v>
      </c>
      <c r="W210" s="34">
        <f>+IF(I210=0,"",'Ark1'!Y2473)</f>
        <v>39.506172839506178</v>
      </c>
      <c r="X210" s="34">
        <f>+IF(I210=0,"",'Ark1'!Z2473)</f>
        <v>7.6776532082902893</v>
      </c>
      <c r="Y210" s="29">
        <f>+IF(I210=0,"",'Ark1'!Z2473)</f>
        <v>7.6776532082902893</v>
      </c>
      <c r="Z210" s="27">
        <f>+IF(I210=0,"",'Ark1'!AC2473)</f>
        <v>0</v>
      </c>
      <c r="AA210" s="34">
        <f>+IF(I210=0,"",'Ark1'!AE2473)</f>
        <v>0</v>
      </c>
      <c r="AB210" s="29">
        <f t="shared" si="32"/>
        <v>2.4141975308641972</v>
      </c>
      <c r="AC210" s="29">
        <f t="shared" si="33"/>
        <v>5.4</v>
      </c>
      <c r="AD210" s="213"/>
      <c r="AE210" s="27"/>
      <c r="AG210" s="29"/>
      <c r="AH210" s="27"/>
      <c r="AI210" s="28"/>
      <c r="AJ210" s="28"/>
      <c r="AN210" s="28"/>
    </row>
    <row r="211" spans="1:40" ht="15.6">
      <c r="A211" s="213"/>
      <c r="B211" s="289">
        <f>+'Ark1'!C2474</f>
        <v>2023</v>
      </c>
      <c r="C211" s="28">
        <f>+'Ark1'!L2474</f>
        <v>8</v>
      </c>
      <c r="D211" s="28" t="s">
        <v>34</v>
      </c>
      <c r="E211" s="28">
        <f>+'Ark1'!H2474</f>
        <v>2</v>
      </c>
      <c r="F211" s="28">
        <f>+'Ark1'!J2474</f>
        <v>147</v>
      </c>
      <c r="G211" s="28" t="str">
        <f>VLOOKUP(F211,RNR!$A$1:$B$26,2)</f>
        <v>Midt-Norge</v>
      </c>
      <c r="H211" s="28">
        <f>+IF(I211=0,"",'Ark1'!Q2474)</f>
        <v>5</v>
      </c>
      <c r="I211" s="336">
        <f>+'Ark1'!R2474</f>
        <v>31</v>
      </c>
      <c r="J211" s="29">
        <f>+IF(I211=0,"",'Ark1'!AF2474)</f>
        <v>15.346534653465348</v>
      </c>
      <c r="L211" s="29">
        <f>+IF(I211=0,"",'Ark1'!AG2474)</f>
        <v>23.195350281733887</v>
      </c>
      <c r="M211" s="213"/>
      <c r="N211" s="239">
        <f>+IF(J211=0,"",'Ark1'!AI2474)</f>
        <v>0</v>
      </c>
      <c r="O211" s="505"/>
      <c r="P211" s="263" t="str">
        <f>+IF(N211=0,"",'Ark1'!AJ2474)</f>
        <v/>
      </c>
      <c r="Q211" s="263" t="str">
        <f>+IF(N211=0,"",'Ark1'!AK2474)</f>
        <v/>
      </c>
      <c r="R211" s="213"/>
      <c r="S211" s="27">
        <f>+IF(I211=0,"",'Ark1'!T2474)</f>
        <v>7.6451612903225792</v>
      </c>
      <c r="T211" s="32">
        <f>+IF(I211=0,"",'Ark1'!U2474)</f>
        <v>16.86451612903226</v>
      </c>
      <c r="U211" s="34">
        <f>+IF(I211=0,"",'Ark1'!W2474)</f>
        <v>16.129032258064512</v>
      </c>
      <c r="V211" s="34">
        <f>+IF(I211=0,"",'Ark1'!X2474)</f>
        <v>41.935483870967744</v>
      </c>
      <c r="W211" s="34">
        <f>+IF(I211=0,"",'Ark1'!Y2474)</f>
        <v>25.806451612903221</v>
      </c>
      <c r="X211" s="34">
        <f>+IF(I211=0,"",'Ark1'!Z2474)</f>
        <v>6.4321043758129983</v>
      </c>
      <c r="Y211" s="29">
        <f>+IF(I211=0,"",'Ark1'!Z2474)</f>
        <v>6.4321043758129983</v>
      </c>
      <c r="Z211" s="27">
        <f>+IF(I211=0,"",'Ark1'!AC2474)</f>
        <v>0</v>
      </c>
      <c r="AA211" s="34">
        <f>+IF(I211=0,"",'Ark1'!AE2474)</f>
        <v>0</v>
      </c>
      <c r="AB211" s="29">
        <f t="shared" si="32"/>
        <v>2.1080645161290326</v>
      </c>
      <c r="AC211" s="29">
        <f t="shared" si="33"/>
        <v>6.2</v>
      </c>
      <c r="AD211" s="213"/>
      <c r="AE211" s="217"/>
      <c r="AG211" s="29"/>
      <c r="AH211" s="27"/>
      <c r="AI211" s="239"/>
      <c r="AJ211" s="28"/>
      <c r="AN211" s="28"/>
    </row>
    <row r="212" spans="1:40" ht="15.6">
      <c r="A212" s="213"/>
      <c r="B212" s="289">
        <f>+'Ark1'!C2475</f>
        <v>2023</v>
      </c>
      <c r="C212" s="28">
        <f>+'Ark1'!L2475</f>
        <v>8</v>
      </c>
      <c r="D212" s="28" t="s">
        <v>34</v>
      </c>
      <c r="E212" s="28">
        <f>+'Ark1'!H2475</f>
        <v>1</v>
      </c>
      <c r="F212" s="28">
        <f>+'Ark1'!J2475</f>
        <v>155</v>
      </c>
      <c r="G212" s="28" t="str">
        <f>VLOOKUP(F212,RNR!$A$1:$B$26,2)</f>
        <v>Målselv</v>
      </c>
      <c r="H212" s="28">
        <f>+IF(I212=0,"",'Ark1'!Q2475)</f>
        <v>36</v>
      </c>
      <c r="I212" s="336">
        <f>+'Ark1'!R2475</f>
        <v>196</v>
      </c>
      <c r="J212" s="29">
        <f>+IF(I212=0,"",'Ark1'!AF2475)</f>
        <v>7.1195059934616811</v>
      </c>
      <c r="L212" s="29">
        <f>+IF(I212=0,"",'Ark1'!AG2475)</f>
        <v>9.6959966493316063</v>
      </c>
      <c r="M212" s="213"/>
      <c r="N212" s="239">
        <f>+IF(J212=0,"",'Ark1'!AI2475)</f>
        <v>0</v>
      </c>
      <c r="O212" s="505"/>
      <c r="P212" s="263" t="str">
        <f>+IF(N212=0,"",'Ark1'!AJ2475)</f>
        <v/>
      </c>
      <c r="Q212" s="263" t="str">
        <f>+IF(N212=0,"",'Ark1'!AK2475)</f>
        <v/>
      </c>
      <c r="R212" s="213"/>
      <c r="S212" s="27">
        <f>+IF(I212=0,"",'Ark1'!T2475)</f>
        <v>6.9438775510204076</v>
      </c>
      <c r="T212" s="32">
        <f>+IF(I212=0,"",'Ark1'!U2475)</f>
        <v>22.67755102040816</v>
      </c>
      <c r="U212" s="34">
        <f>+IF(I212=0,"",'Ark1'!W2475)</f>
        <v>16.836734693877556</v>
      </c>
      <c r="V212" s="34">
        <f>+IF(I212=0,"",'Ark1'!X2475)</f>
        <v>64.285714285714306</v>
      </c>
      <c r="W212" s="34">
        <f>+IF(I212=0,"",'Ark1'!Y2475)</f>
        <v>51.530612244897959</v>
      </c>
      <c r="X212" s="34">
        <f>+IF(I212=0,"",'Ark1'!Z2475)</f>
        <v>9.5472619283766242</v>
      </c>
      <c r="Y212" s="29">
        <f>+IF(I212=0,"",'Ark1'!Z2475)</f>
        <v>9.5472619283766242</v>
      </c>
      <c r="Z212" s="27">
        <f>+IF(I212=0,"",'Ark1'!AC2475)</f>
        <v>0</v>
      </c>
      <c r="AA212" s="34">
        <f>+IF(I212=0,"",'Ark1'!AE2475)</f>
        <v>0</v>
      </c>
      <c r="AB212" s="29">
        <f t="shared" si="32"/>
        <v>2.83469387755102</v>
      </c>
      <c r="AC212" s="29">
        <f t="shared" si="33"/>
        <v>5.4444444444444446</v>
      </c>
      <c r="AD212" s="213"/>
      <c r="AE212" s="27"/>
      <c r="AG212" s="29"/>
      <c r="AH212" s="27"/>
      <c r="AI212" s="28"/>
      <c r="AJ212" s="28"/>
      <c r="AN212" s="28"/>
    </row>
    <row r="213" spans="1:40" ht="15.6">
      <c r="A213" s="213"/>
      <c r="B213" s="289">
        <f>+'Ark1'!C2476</f>
        <v>2023</v>
      </c>
      <c r="C213" s="28">
        <f>+'Ark1'!L2476</f>
        <v>8</v>
      </c>
      <c r="D213" s="28" t="s">
        <v>34</v>
      </c>
      <c r="E213" s="28">
        <f>+'Ark1'!H2476</f>
        <v>2</v>
      </c>
      <c r="F213" s="28">
        <f>+'Ark1'!J2476</f>
        <v>160</v>
      </c>
      <c r="G213" s="28" t="str">
        <f>VLOOKUP(F213,RNR!$A$1:$B$26,2)</f>
        <v>Oslo</v>
      </c>
      <c r="H213" s="28">
        <f>+IF(I213=0,"",'Ark1'!Q2476)</f>
        <v>14</v>
      </c>
      <c r="I213" s="336">
        <f>+'Ark1'!R2476</f>
        <v>103</v>
      </c>
      <c r="J213" s="29">
        <f>+IF(I213=0,"",'Ark1'!AF2476)</f>
        <v>20.1171875</v>
      </c>
      <c r="L213" s="29">
        <f>+IF(I213=0,"",'Ark1'!AG2476)</f>
        <v>34.083002993285326</v>
      </c>
      <c r="M213" s="213"/>
      <c r="N213" s="239">
        <f>+IF(J213=0,"",'Ark1'!AI2476)</f>
        <v>101</v>
      </c>
      <c r="O213" s="505"/>
      <c r="P213" s="263">
        <f>+IF(N213=0,"",'Ark1'!AJ2476)</f>
        <v>104.95049504950494</v>
      </c>
      <c r="Q213" s="263">
        <f>+IF(N213=0,"",'Ark1'!AK2476)</f>
        <v>19.773496047001643</v>
      </c>
      <c r="R213" s="213"/>
      <c r="S213" s="27">
        <f>+IF(I213=0,"",'Ark1'!T2476)</f>
        <v>7.6213592233009697</v>
      </c>
      <c r="T213" s="32">
        <f>+IF(I213=0,"",'Ark1'!U2476)</f>
        <v>24.541747572815524</v>
      </c>
      <c r="U213" s="34">
        <f>+IF(I213=0,"",'Ark1'!W2476)</f>
        <v>39.805825242718448</v>
      </c>
      <c r="V213" s="34">
        <f>+IF(I213=0,"",'Ark1'!X2476)</f>
        <v>64.077669902912618</v>
      </c>
      <c r="W213" s="34">
        <f>+IF(I213=0,"",'Ark1'!Y2476)</f>
        <v>51.45631067961164</v>
      </c>
      <c r="X213" s="34">
        <f>+IF(I213=0,"",'Ark1'!Z2476)</f>
        <v>11.767971377601484</v>
      </c>
      <c r="Y213" s="29">
        <f>+IF(I213=0,"",'Ark1'!Z2476)</f>
        <v>11.767971377601484</v>
      </c>
      <c r="Z213" s="27">
        <f>+IF(I213=0,"",'Ark1'!AC2476)</f>
        <v>0</v>
      </c>
      <c r="AA213" s="34">
        <f>+IF(I213=0,"",'Ark1'!AE2476)</f>
        <v>0</v>
      </c>
      <c r="AB213" s="29">
        <f t="shared" si="32"/>
        <v>3.0677184466019405</v>
      </c>
      <c r="AC213" s="29">
        <f t="shared" si="33"/>
        <v>7.3571428571428568</v>
      </c>
      <c r="AD213" s="213"/>
      <c r="AE213" s="27"/>
      <c r="AG213" s="29"/>
      <c r="AH213" s="27"/>
      <c r="AI213" s="28"/>
      <c r="AJ213" s="28"/>
      <c r="AN213" s="28"/>
    </row>
    <row r="214" spans="1:40" ht="15.6">
      <c r="A214" s="213"/>
      <c r="B214" s="289">
        <f>+'Ark1'!C2477</f>
        <v>2023</v>
      </c>
      <c r="C214" s="28">
        <f>+'Ark1'!L2477</f>
        <v>8</v>
      </c>
      <c r="D214" s="28" t="s">
        <v>34</v>
      </c>
      <c r="E214" s="28">
        <f>+'Ark1'!H2477</f>
        <v>1</v>
      </c>
      <c r="F214" s="28">
        <f>+'Ark1'!J2477</f>
        <v>171</v>
      </c>
      <c r="G214" s="28" t="str">
        <f>VLOOKUP(F214,RNR!$A$1:$B$26,2)</f>
        <v>Prima</v>
      </c>
      <c r="H214" s="28" t="str">
        <f>+IF(I214=0,"",'Ark1'!Q2477)</f>
        <v/>
      </c>
      <c r="I214" s="336">
        <f>+'Ark1'!R2477</f>
        <v>0</v>
      </c>
      <c r="J214" s="29" t="str">
        <f>+IF(I214=0,"",'Ark1'!AF2477)</f>
        <v/>
      </c>
      <c r="L214" s="29" t="str">
        <f>+IF(I214=0,"",'Ark1'!AG2477)</f>
        <v/>
      </c>
      <c r="M214" s="213"/>
      <c r="N214" s="239">
        <f>+IF(J214=0,"",'Ark1'!AI2477)</f>
        <v>0</v>
      </c>
      <c r="O214" s="505"/>
      <c r="P214" s="263" t="str">
        <f>+IF(N214=0,"",'Ark1'!AJ2477)</f>
        <v/>
      </c>
      <c r="Q214" s="263" t="str">
        <f>+IF(N214=0,"",'Ark1'!AK2477)</f>
        <v/>
      </c>
      <c r="R214" s="213"/>
      <c r="S214" s="27" t="str">
        <f>+IF(I214=0,"",'Ark1'!T2477)</f>
        <v/>
      </c>
      <c r="T214" s="32" t="str">
        <f>+IF(I214=0,"",'Ark1'!U2477)</f>
        <v/>
      </c>
      <c r="U214" s="34" t="str">
        <f>+IF(I214=0,"",'Ark1'!W2477)</f>
        <v/>
      </c>
      <c r="V214" s="34" t="str">
        <f>+IF(I214=0,"",'Ark1'!X2477)</f>
        <v/>
      </c>
      <c r="W214" s="34" t="str">
        <f>+IF(I214=0,"",'Ark1'!Y2477)</f>
        <v/>
      </c>
      <c r="X214" s="34" t="str">
        <f>+IF(I214=0,"",'Ark1'!Z2477)</f>
        <v/>
      </c>
      <c r="Y214" s="29" t="str">
        <f>+IF(I214=0,"",'Ark1'!Z2477)</f>
        <v/>
      </c>
      <c r="Z214" s="27" t="str">
        <f>+IF(I214=0,"",'Ark1'!AC2477)</f>
        <v/>
      </c>
      <c r="AA214" s="34" t="str">
        <f>+IF(I214=0,"",'Ark1'!AE2477)</f>
        <v/>
      </c>
      <c r="AB214" s="29" t="str">
        <f t="shared" si="32"/>
        <v/>
      </c>
      <c r="AC214" s="29" t="str">
        <f t="shared" si="33"/>
        <v/>
      </c>
      <c r="AD214" s="213"/>
      <c r="AE214" s="27"/>
      <c r="AG214" s="29"/>
      <c r="AH214" s="27"/>
      <c r="AI214" s="28"/>
      <c r="AJ214" s="28"/>
      <c r="AN214" s="28"/>
    </row>
    <row r="215" spans="1:40" ht="15.6">
      <c r="A215" s="213"/>
      <c r="B215" s="289">
        <f>+'Ark1'!C2478</f>
        <v>2023</v>
      </c>
      <c r="C215" s="28">
        <f>+'Ark1'!L2478</f>
        <v>8</v>
      </c>
      <c r="D215" s="28" t="s">
        <v>34</v>
      </c>
      <c r="E215" s="28">
        <f>+'Ark1'!H2478</f>
        <v>2</v>
      </c>
      <c r="F215" s="28">
        <f>+'Ark1'!J2478</f>
        <v>175</v>
      </c>
      <c r="G215" s="28" t="str">
        <f>VLOOKUP(F215,RNR!$A$1:$B$26,2)</f>
        <v>Ole Ringdal</v>
      </c>
      <c r="H215" s="28">
        <f>+IF(I215=0,"",'Ark1'!Q2478)</f>
        <v>11</v>
      </c>
      <c r="I215" s="336">
        <f>+'Ark1'!R2478</f>
        <v>30</v>
      </c>
      <c r="J215" s="29">
        <f>+IF(I215=0,"",'Ark1'!AF2478)</f>
        <v>1.582278481012658</v>
      </c>
      <c r="L215" s="29">
        <f>+IF(I215=0,"",'Ark1'!AG2478)</f>
        <v>3.5309402863964054</v>
      </c>
      <c r="M215" s="213"/>
      <c r="N215" s="239">
        <f>+IF(J215=0,"",'Ark1'!AI2478)</f>
        <v>0</v>
      </c>
      <c r="O215" s="505"/>
      <c r="P215" s="263" t="str">
        <f>+IF(N215=0,"",'Ark1'!AJ2478)</f>
        <v/>
      </c>
      <c r="Q215" s="263" t="str">
        <f>+IF(N215=0,"",'Ark1'!AK2478)</f>
        <v/>
      </c>
      <c r="R215" s="213"/>
      <c r="S215" s="27">
        <f>+IF(I215=0,"",'Ark1'!T2478)</f>
        <v>7.7</v>
      </c>
      <c r="T215" s="32">
        <f>+IF(I215=0,"",'Ark1'!U2478)</f>
        <v>25.093333333333327</v>
      </c>
      <c r="U215" s="34">
        <f>+IF(I215=0,"",'Ark1'!W2478)</f>
        <v>13.333333333333337</v>
      </c>
      <c r="V215" s="34">
        <f>+IF(I215=0,"",'Ark1'!X2478)</f>
        <v>80</v>
      </c>
      <c r="W215" s="34">
        <f>+IF(I215=0,"",'Ark1'!Y2478)</f>
        <v>76.666666666666686</v>
      </c>
      <c r="X215" s="34">
        <f>+IF(I215=0,"",'Ark1'!Z2478)</f>
        <v>8.9653753717039528</v>
      </c>
      <c r="Y215" s="29">
        <f>+IF(I215=0,"",'Ark1'!Z2478)</f>
        <v>8.9653753717039528</v>
      </c>
      <c r="Z215" s="27">
        <f>+IF(I215=0,"",'Ark1'!AC2478)</f>
        <v>0</v>
      </c>
      <c r="AA215" s="34">
        <f>+IF(I215=0,"",'Ark1'!AE2478)</f>
        <v>0</v>
      </c>
      <c r="AB215" s="29">
        <f t="shared" si="32"/>
        <v>3.1366666666666658</v>
      </c>
      <c r="AC215" s="29">
        <f t="shared" si="33"/>
        <v>2.7272727272727271</v>
      </c>
      <c r="AD215" s="213"/>
      <c r="AE215" s="27"/>
      <c r="AG215" s="29"/>
      <c r="AH215" s="27"/>
      <c r="AI215" s="28"/>
      <c r="AJ215" s="28"/>
      <c r="AN215" s="28"/>
    </row>
    <row r="216" spans="1:40" ht="15.6">
      <c r="A216" s="213"/>
      <c r="B216" s="289">
        <f>+'Ark1'!C2479</f>
        <v>2023</v>
      </c>
      <c r="C216" s="28">
        <f>+'Ark1'!L2479</f>
        <v>8</v>
      </c>
      <c r="D216" s="28" t="s">
        <v>34</v>
      </c>
      <c r="E216" s="28">
        <f>+'Ark1'!H2479</f>
        <v>2</v>
      </c>
      <c r="F216" s="28">
        <f>+'Ark1'!J2479</f>
        <v>177</v>
      </c>
      <c r="G216" s="28" t="str">
        <f>VLOOKUP(F216,RNR!$A$1:$B$26,2)</f>
        <v>Slakthuset</v>
      </c>
      <c r="H216" s="28">
        <f>+IF(I216=0,"",'Ark1'!Q2479)</f>
        <v>10</v>
      </c>
      <c r="I216" s="336">
        <f>+'Ark1'!R2479</f>
        <v>44</v>
      </c>
      <c r="J216" s="29">
        <f>+IF(I216=0,"",'Ark1'!AF2479)</f>
        <v>4.5929018789144065</v>
      </c>
      <c r="L216" s="29">
        <f>+IF(I216=0,"",'Ark1'!AG2479)</f>
        <v>6.1563160527292355</v>
      </c>
      <c r="M216" s="213"/>
      <c r="N216" s="239">
        <f>+IF(J216=0,"",'Ark1'!AI2479)</f>
        <v>0</v>
      </c>
      <c r="O216" s="505"/>
      <c r="P216" s="263" t="str">
        <f>+IF(N216=0,"",'Ark1'!AJ2479)</f>
        <v/>
      </c>
      <c r="Q216" s="263" t="str">
        <f>+IF(N216=0,"",'Ark1'!AK2479)</f>
        <v/>
      </c>
      <c r="R216" s="213"/>
      <c r="S216" s="27">
        <f>+IF(I216=0,"",'Ark1'!T2479)</f>
        <v>5.5454545454545459</v>
      </c>
      <c r="T216" s="32">
        <f>+IF(I216=0,"",'Ark1'!U2479)</f>
        <v>17.343181818181819</v>
      </c>
      <c r="U216" s="34">
        <f>+IF(I216=0,"",'Ark1'!W2479)</f>
        <v>2.2727272727272729</v>
      </c>
      <c r="V216" s="34">
        <f>+IF(I216=0,"",'Ark1'!X2479)</f>
        <v>38.636363636363633</v>
      </c>
      <c r="W216" s="34">
        <f>+IF(I216=0,"",'Ark1'!Y2479)</f>
        <v>20.454545454545453</v>
      </c>
      <c r="X216" s="34">
        <f>+IF(I216=0,"",'Ark1'!Z2479)</f>
        <v>7.2237423481459251</v>
      </c>
      <c r="Y216" s="29">
        <f>+IF(I216=0,"",'Ark1'!Z2479)</f>
        <v>7.2237423481459251</v>
      </c>
      <c r="Z216" s="27">
        <f>+IF(I216=0,"",'Ark1'!AC2479)</f>
        <v>0</v>
      </c>
      <c r="AA216" s="34">
        <f>+IF(I216=0,"",'Ark1'!AE2479)</f>
        <v>0</v>
      </c>
      <c r="AB216" s="29">
        <f t="shared" ref="AB216:AB242" si="34">IF(I216=0,"",T216/C216)</f>
        <v>2.1678977272727273</v>
      </c>
      <c r="AC216" s="29">
        <f t="shared" ref="AC216:AC242" si="35">IF(I216=0,"",I216/H216)</f>
        <v>4.4000000000000004</v>
      </c>
      <c r="AD216" s="213"/>
      <c r="AE216" s="216"/>
      <c r="AG216" s="29"/>
      <c r="AH216" s="27"/>
      <c r="AI216" s="217"/>
      <c r="AJ216" s="28"/>
      <c r="AN216" s="28"/>
    </row>
    <row r="217" spans="1:40" ht="15.6">
      <c r="A217" s="213"/>
      <c r="B217" s="289">
        <f>+'Ark1'!C2480</f>
        <v>2023</v>
      </c>
      <c r="C217" s="28">
        <f>+'Ark1'!L2480</f>
        <v>8</v>
      </c>
      <c r="D217" s="28" t="s">
        <v>34</v>
      </c>
      <c r="E217" s="28">
        <f>+'Ark1'!H2480</f>
        <v>2</v>
      </c>
      <c r="F217" s="28">
        <f>+'Ark1'!J2480</f>
        <v>178</v>
      </c>
      <c r="G217" s="28" t="str">
        <f>VLOOKUP(F217,RNR!$A$1:$B$26,2)</f>
        <v>Røros</v>
      </c>
      <c r="H217" s="28">
        <f>+IF(I217=0,"",'Ark1'!Q2480)</f>
        <v>10</v>
      </c>
      <c r="I217" s="336">
        <f>+'Ark1'!R2480</f>
        <v>94</v>
      </c>
      <c r="J217" s="29">
        <f>+IF(I217=0,"",'Ark1'!AF2480)</f>
        <v>15.851602023608772</v>
      </c>
      <c r="L217" s="29">
        <f>+IF(I217=0,"",'Ark1'!AG2480)</f>
        <v>26.328634184156886</v>
      </c>
      <c r="M217" s="213"/>
      <c r="N217" s="239">
        <f>+IF(J217=0,"",'Ark1'!AI2480)</f>
        <v>0</v>
      </c>
      <c r="O217" s="505"/>
      <c r="P217" s="263" t="str">
        <f>+IF(N217=0,"",'Ark1'!AJ2480)</f>
        <v/>
      </c>
      <c r="Q217" s="263" t="str">
        <f>+IF(N217=0,"",'Ark1'!AK2480)</f>
        <v/>
      </c>
      <c r="R217" s="213"/>
      <c r="S217" s="27">
        <f>+IF(I217=0,"",'Ark1'!T2480)</f>
        <v>5.3191489361702144</v>
      </c>
      <c r="T217" s="32">
        <f>+IF(I217=0,"",'Ark1'!U2480)</f>
        <v>19.51063829787234</v>
      </c>
      <c r="U217" s="34">
        <f>+IF(I217=0,"",'Ark1'!W2480)</f>
        <v>2.1276595744680855</v>
      </c>
      <c r="V217" s="34">
        <f>+IF(I217=0,"",'Ark1'!X2480)</f>
        <v>64.893617021276611</v>
      </c>
      <c r="W217" s="34">
        <f>+IF(I217=0,"",'Ark1'!Y2480)</f>
        <v>31.914893617021288</v>
      </c>
      <c r="X217" s="34">
        <f>+IF(I217=0,"",'Ark1'!Z2480)</f>
        <v>6.8021659267253716</v>
      </c>
      <c r="Y217" s="29">
        <f>+IF(I217=0,"",'Ark1'!Z2480)</f>
        <v>6.8021659267253716</v>
      </c>
      <c r="Z217" s="27">
        <f>+IF(I217=0,"",'Ark1'!AC2480)</f>
        <v>0</v>
      </c>
      <c r="AA217" s="34">
        <f>+IF(I217=0,"",'Ark1'!AE2480)</f>
        <v>0</v>
      </c>
      <c r="AB217" s="29">
        <f t="shared" si="34"/>
        <v>2.4388297872340425</v>
      </c>
      <c r="AC217" s="29">
        <f t="shared" si="35"/>
        <v>9.4</v>
      </c>
      <c r="AD217" s="213"/>
      <c r="AE217" s="216"/>
      <c r="AG217" s="29"/>
      <c r="AH217" s="27"/>
      <c r="AI217" s="217"/>
      <c r="AJ217" s="28"/>
      <c r="AN217" s="28"/>
    </row>
    <row r="218" spans="1:40" ht="15.6">
      <c r="A218" s="213"/>
      <c r="B218" s="289">
        <f>+'Ark1'!C2481</f>
        <v>2023</v>
      </c>
      <c r="C218" s="28">
        <f>+'Ark1'!L2481</f>
        <v>8</v>
      </c>
      <c r="D218" s="28" t="s">
        <v>34</v>
      </c>
      <c r="E218" s="28">
        <f>+'Ark1'!H2481</f>
        <v>2</v>
      </c>
      <c r="F218" s="28">
        <f>+'Ark1'!J2481</f>
        <v>181</v>
      </c>
      <c r="G218" s="28" t="str">
        <f>VLOOKUP(F218,RNR!$A$1:$B$26,2)</f>
        <v>Horns</v>
      </c>
      <c r="H218" s="28">
        <f>+IF(I218=0,"",'Ark1'!Q2481)</f>
        <v>13</v>
      </c>
      <c r="I218" s="336">
        <f>+'Ark1'!R2481</f>
        <v>60</v>
      </c>
      <c r="J218" s="29">
        <f>+IF(I218=0,"",'Ark1'!AF2481)</f>
        <v>7.3619631901840492</v>
      </c>
      <c r="L218" s="29">
        <f>+IF(I218=0,"",'Ark1'!AG2481)</f>
        <v>14.19721993937948</v>
      </c>
      <c r="M218" s="213"/>
      <c r="N218" s="239">
        <f>+IF(J218=0,"",'Ark1'!AI2481)</f>
        <v>0</v>
      </c>
      <c r="O218" s="505"/>
      <c r="P218" s="263" t="str">
        <f>+IF(N218=0,"",'Ark1'!AJ2481)</f>
        <v/>
      </c>
      <c r="Q218" s="263" t="str">
        <f>+IF(N218=0,"",'Ark1'!AK2481)</f>
        <v/>
      </c>
      <c r="R218" s="213"/>
      <c r="S218" s="27">
        <f>+IF(I218=0,"",'Ark1'!T2481)</f>
        <v>7.5</v>
      </c>
      <c r="T218" s="32">
        <f>+IF(I218=0,"",'Ark1'!U2481)</f>
        <v>26.77666666666666</v>
      </c>
      <c r="U218" s="34">
        <f>+IF(I218=0,"",'Ark1'!W2481)</f>
        <v>13.333333333333337</v>
      </c>
      <c r="V218" s="34">
        <f>+IF(I218=0,"",'Ark1'!X2481)</f>
        <v>96.666666666666686</v>
      </c>
      <c r="W218" s="34">
        <f>+IF(I218=0,"",'Ark1'!Y2481)</f>
        <v>76.666666666666686</v>
      </c>
      <c r="X218" s="34">
        <f>+IF(I218=0,"",'Ark1'!Z2481)</f>
        <v>6.6873853053508521</v>
      </c>
      <c r="Y218" s="29">
        <f>+IF(I218=0,"",'Ark1'!Z2481)</f>
        <v>6.6873853053508521</v>
      </c>
      <c r="Z218" s="27">
        <f>+IF(I218=0,"",'Ark1'!AC2481)</f>
        <v>0</v>
      </c>
      <c r="AA218" s="34">
        <f>+IF(I218=0,"",'Ark1'!AE2481)</f>
        <v>0</v>
      </c>
      <c r="AB218" s="29">
        <f t="shared" si="34"/>
        <v>3.3470833333333325</v>
      </c>
      <c r="AC218" s="29">
        <f t="shared" si="35"/>
        <v>4.615384615384615</v>
      </c>
      <c r="AD218" s="213"/>
      <c r="AE218" s="216"/>
      <c r="AG218" s="29"/>
      <c r="AH218" s="27"/>
      <c r="AI218" s="217"/>
      <c r="AJ218" s="28"/>
      <c r="AN218" s="28"/>
    </row>
    <row r="219" spans="1:40" ht="15.6">
      <c r="A219" s="213"/>
      <c r="B219" s="289">
        <f>+'Ark1'!C2482</f>
        <v>2023</v>
      </c>
      <c r="C219" s="28">
        <f>+'Ark1'!L2482</f>
        <v>8</v>
      </c>
      <c r="D219" s="28" t="s">
        <v>34</v>
      </c>
      <c r="E219" s="28">
        <f>+'Ark1'!H2482</f>
        <v>1</v>
      </c>
      <c r="F219" s="28">
        <f>+'Ark1'!J2482</f>
        <v>262</v>
      </c>
      <c r="G219" s="28" t="str">
        <f>VLOOKUP(F219,RNR!$A$1:$B$26,2)</f>
        <v>Strilalam</v>
      </c>
      <c r="H219" s="28" t="str">
        <f>+IF(I219=0,"",'Ark1'!Q2482)</f>
        <v/>
      </c>
      <c r="I219" s="336">
        <f>+'Ark1'!R2482</f>
        <v>0</v>
      </c>
      <c r="J219" s="29" t="str">
        <f>+IF(I219=0,"",'Ark1'!AF2482)</f>
        <v/>
      </c>
      <c r="L219" s="29" t="str">
        <f>+IF(I219=0,"",'Ark1'!AG2482)</f>
        <v/>
      </c>
      <c r="M219" s="213"/>
      <c r="N219" s="239">
        <f>+IF(J219=0,"",'Ark1'!AI2482)</f>
        <v>0</v>
      </c>
      <c r="O219" s="505"/>
      <c r="P219" s="263" t="str">
        <f>+IF(N219=0,"",'Ark1'!AJ2482)</f>
        <v/>
      </c>
      <c r="Q219" s="263" t="str">
        <f>+IF(N219=0,"",'Ark1'!AK2482)</f>
        <v/>
      </c>
      <c r="R219" s="213"/>
      <c r="S219" s="27" t="str">
        <f>+IF(I219=0,"",'Ark1'!T2482)</f>
        <v/>
      </c>
      <c r="T219" s="32" t="str">
        <f>+IF(I219=0,"",'Ark1'!U2482)</f>
        <v/>
      </c>
      <c r="U219" s="34" t="str">
        <f>+IF(I219=0,"",'Ark1'!W2482)</f>
        <v/>
      </c>
      <c r="V219" s="34" t="str">
        <f>+IF(I219=0,"",'Ark1'!X2482)</f>
        <v/>
      </c>
      <c r="W219" s="34" t="str">
        <f>+IF(I219=0,"",'Ark1'!Y2482)</f>
        <v/>
      </c>
      <c r="X219" s="34" t="str">
        <f>+IF(I219=0,"",'Ark1'!Z2482)</f>
        <v/>
      </c>
      <c r="Y219" s="29" t="str">
        <f>+IF(I219=0,"",'Ark1'!Z2482)</f>
        <v/>
      </c>
      <c r="Z219" s="27" t="str">
        <f>+IF(I219=0,"",'Ark1'!AC2482)</f>
        <v/>
      </c>
      <c r="AA219" s="34" t="str">
        <f>+IF(I219=0,"",'Ark1'!AE2482)</f>
        <v/>
      </c>
      <c r="AB219" s="29" t="str">
        <f t="shared" si="34"/>
        <v/>
      </c>
      <c r="AC219" s="29" t="str">
        <f t="shared" si="35"/>
        <v/>
      </c>
      <c r="AD219" s="213"/>
      <c r="AE219" s="216"/>
      <c r="AG219" s="29"/>
      <c r="AH219" s="27"/>
      <c r="AI219" s="217"/>
      <c r="AJ219" s="28"/>
      <c r="AN219" s="28"/>
    </row>
    <row r="220" spans="1:40" ht="15.6">
      <c r="A220" s="213"/>
      <c r="B220" s="289">
        <f>+'Ark1'!C2483</f>
        <v>2023</v>
      </c>
      <c r="C220" s="28">
        <f>+'Ark1'!L2483</f>
        <v>8</v>
      </c>
      <c r="D220" s="28" t="s">
        <v>34</v>
      </c>
      <c r="E220" s="28">
        <f>+'Ark1'!H2483</f>
        <v>1</v>
      </c>
      <c r="F220" s="28">
        <f>+'Ark1'!J2483</f>
        <v>309</v>
      </c>
      <c r="G220" s="28" t="str">
        <f>VLOOKUP(F220,RNR!$A$1:$B$26,2)</f>
        <v>Malvik</v>
      </c>
      <c r="H220" s="28">
        <f>+IF(I220=0,"",'Ark1'!Q2483)</f>
        <v>47</v>
      </c>
      <c r="I220" s="336">
        <f>+'Ark1'!R2483</f>
        <v>361</v>
      </c>
      <c r="J220" s="29">
        <f>+IF(I220=0,"",'Ark1'!AF2483)</f>
        <v>30.541455160744501</v>
      </c>
      <c r="L220" s="29">
        <f>+IF(I220=0,"",'Ark1'!AG2483)</f>
        <v>36.91850631682675</v>
      </c>
      <c r="M220" s="213"/>
      <c r="N220" s="239">
        <f>+IF(J220=0,"",'Ark1'!AI2483)</f>
        <v>0</v>
      </c>
      <c r="O220" s="505"/>
      <c r="P220" s="263" t="str">
        <f>+IF(N220=0,"",'Ark1'!AJ2483)</f>
        <v/>
      </c>
      <c r="Q220" s="263" t="str">
        <f>+IF(N220=0,"",'Ark1'!AK2483)</f>
        <v/>
      </c>
      <c r="R220" s="213"/>
      <c r="S220" s="27">
        <f>+IF(I220=0,"",'Ark1'!T2483)</f>
        <v>6.1551246537396143</v>
      </c>
      <c r="T220" s="32">
        <f>+IF(I220=0,"",'Ark1'!U2483)</f>
        <v>13.906925207756238</v>
      </c>
      <c r="U220" s="34">
        <f>+IF(I220=0,"",'Ark1'!W2483)</f>
        <v>7.2022160664819941</v>
      </c>
      <c r="V220" s="34">
        <f>+IF(I220=0,"",'Ark1'!X2483)</f>
        <v>30.747922437673129</v>
      </c>
      <c r="W220" s="34">
        <f>+IF(I220=0,"",'Ark1'!Y2483)</f>
        <v>19.390581717451525</v>
      </c>
      <c r="X220" s="34">
        <f>+IF(I220=0,"",'Ark1'!Z2483)</f>
        <v>8.2446646370719918</v>
      </c>
      <c r="Y220" s="29">
        <f>+IF(I220=0,"",'Ark1'!Z2483)</f>
        <v>8.2446646370719918</v>
      </c>
      <c r="Z220" s="27">
        <f>+IF(I220=0,"",'Ark1'!AC2483)</f>
        <v>0</v>
      </c>
      <c r="AA220" s="34">
        <f>+IF(I220=0,"",'Ark1'!AE2483)</f>
        <v>0</v>
      </c>
      <c r="AB220" s="29">
        <f t="shared" si="34"/>
        <v>1.7383656509695298</v>
      </c>
      <c r="AC220" s="29">
        <f t="shared" si="35"/>
        <v>7.6808510638297873</v>
      </c>
      <c r="AD220" s="213"/>
      <c r="AE220" s="216"/>
      <c r="AG220" s="29"/>
      <c r="AH220" s="27"/>
      <c r="AI220" s="217"/>
      <c r="AJ220" s="28"/>
      <c r="AN220" s="28"/>
    </row>
    <row r="221" spans="1:40" ht="15.6">
      <c r="A221" s="213"/>
      <c r="B221" s="289">
        <f>+'Ark1'!C2484</f>
        <v>2023</v>
      </c>
      <c r="C221" s="28">
        <f>+'Ark1'!L2484</f>
        <v>8</v>
      </c>
      <c r="D221" s="28" t="s">
        <v>34</v>
      </c>
      <c r="E221" s="28">
        <f>+'Ark1'!H2484</f>
        <v>2</v>
      </c>
      <c r="F221" s="28">
        <f>+'Ark1'!J2484</f>
        <v>470</v>
      </c>
      <c r="G221" s="28" t="str">
        <f>VLOOKUP(F221,RNR!$A$1:$B$26,2)</f>
        <v>Jens Eide</v>
      </c>
      <c r="H221" s="28">
        <f>+IF(I221=0,"",'Ark1'!Q2484)</f>
        <v>26</v>
      </c>
      <c r="I221" s="336">
        <f>+'Ark1'!R2484</f>
        <v>499</v>
      </c>
      <c r="J221" s="29">
        <f>+IF(I221=0,"",'Ark1'!AF2484)</f>
        <v>49.211045364891511</v>
      </c>
      <c r="L221" s="29">
        <f>+IF(I221=0,"",'Ark1'!AG2484)</f>
        <v>55.764324804962463</v>
      </c>
      <c r="M221" s="213"/>
      <c r="N221" s="239">
        <f>+IF(J221=0,"",'Ark1'!AI2484)</f>
        <v>0</v>
      </c>
      <c r="O221" s="505"/>
      <c r="P221" s="263" t="str">
        <f>+IF(N221=0,"",'Ark1'!AJ2484)</f>
        <v/>
      </c>
      <c r="Q221" s="263" t="str">
        <f>+IF(N221=0,"",'Ark1'!AK2484)</f>
        <v/>
      </c>
      <c r="R221" s="213"/>
      <c r="S221" s="27">
        <f>+IF(I221=0,"",'Ark1'!T2484)</f>
        <v>5.3607214428857723</v>
      </c>
      <c r="T221" s="32">
        <f>+IF(I221=0,"",'Ark1'!U2484)</f>
        <v>10.557114228456912</v>
      </c>
      <c r="U221" s="34">
        <f>+IF(I221=0,"",'Ark1'!W2484)</f>
        <v>1.002004008016032</v>
      </c>
      <c r="V221" s="34">
        <f>+IF(I221=0,"",'Ark1'!X2484)</f>
        <v>17.635270541082171</v>
      </c>
      <c r="W221" s="34">
        <f>+IF(I221=0,"",'Ark1'!Y2484)</f>
        <v>9.4188376753507033</v>
      </c>
      <c r="X221" s="34">
        <f>+IF(I221=0,"",'Ark1'!Z2484)</f>
        <v>7.382631711724474</v>
      </c>
      <c r="Y221" s="29">
        <f>+IF(I221=0,"",'Ark1'!Z2484)</f>
        <v>7.382631711724474</v>
      </c>
      <c r="Z221" s="27">
        <f>+IF(I221=0,"",'Ark1'!AC2484)</f>
        <v>0</v>
      </c>
      <c r="AA221" s="34">
        <f>+IF(I221=0,"",'Ark1'!AE2484)</f>
        <v>0</v>
      </c>
      <c r="AB221" s="29">
        <f t="shared" si="34"/>
        <v>1.319639278557114</v>
      </c>
      <c r="AC221" s="29">
        <f t="shared" si="35"/>
        <v>19.192307692307693</v>
      </c>
      <c r="AD221" s="213"/>
      <c r="AE221" s="216"/>
      <c r="AG221" s="29"/>
      <c r="AH221" s="27"/>
      <c r="AI221" s="217"/>
      <c r="AJ221" s="28"/>
      <c r="AN221" s="28"/>
    </row>
    <row r="222" spans="1:40" ht="15.6">
      <c r="A222" s="213"/>
      <c r="B222" s="289">
        <f>+'Ark1'!C2485</f>
        <v>2023</v>
      </c>
      <c r="C222" s="28">
        <f>+'Ark1'!L2485</f>
        <v>8</v>
      </c>
      <c r="D222" s="28" t="s">
        <v>34</v>
      </c>
      <c r="E222" s="28">
        <f>+'Ark1'!H2485</f>
        <v>2</v>
      </c>
      <c r="F222" s="28">
        <f>+'Ark1'!J2485</f>
        <v>629</v>
      </c>
      <c r="G222" s="28" t="str">
        <f>VLOOKUP(F222,RNR!$A$1:$B$26,2)</f>
        <v>Bø</v>
      </c>
      <c r="H222" s="28">
        <f>+IF(I222=0,"",'Ark1'!Q2485)</f>
        <v>4</v>
      </c>
      <c r="I222" s="336">
        <f>+'Ark1'!R2485</f>
        <v>48</v>
      </c>
      <c r="J222" s="29">
        <f>+IF(I222=0,"",'Ark1'!AF2485)</f>
        <v>25</v>
      </c>
      <c r="L222" s="29">
        <f>+IF(I222=0,"",'Ark1'!AG2485)</f>
        <v>30.82955217991714</v>
      </c>
      <c r="M222" s="213"/>
      <c r="N222" s="239">
        <f>+IF(J222=0,"",'Ark1'!AI2485)</f>
        <v>0</v>
      </c>
      <c r="O222" s="505"/>
      <c r="P222" s="263" t="str">
        <f>+IF(N222=0,"",'Ark1'!AJ2485)</f>
        <v/>
      </c>
      <c r="Q222" s="263" t="str">
        <f>+IF(N222=0,"",'Ark1'!AK2485)</f>
        <v/>
      </c>
      <c r="R222" s="213"/>
      <c r="S222" s="27">
        <f>+IF(I222=0,"",'Ark1'!T2485)</f>
        <v>7.625</v>
      </c>
      <c r="T222" s="32">
        <f>+IF(I222=0,"",'Ark1'!U2485)</f>
        <v>26.045833333333341</v>
      </c>
      <c r="U222" s="34">
        <f>+IF(I222=0,"",'Ark1'!W2485)</f>
        <v>18.75</v>
      </c>
      <c r="V222" s="34">
        <f>+IF(I222=0,"",'Ark1'!X2485)</f>
        <v>97.916666666666686</v>
      </c>
      <c r="W222" s="34">
        <f>+IF(I222=0,"",'Ark1'!Y2485)</f>
        <v>75</v>
      </c>
      <c r="X222" s="34">
        <f>+IF(I222=0,"",'Ark1'!Z2485)</f>
        <v>4.6850363896369442</v>
      </c>
      <c r="Y222" s="29">
        <f>+IF(I222=0,"",'Ark1'!Z2485)</f>
        <v>4.6850363896369442</v>
      </c>
      <c r="Z222" s="27">
        <f>+IF(I222=0,"",'Ark1'!AC2485)</f>
        <v>0</v>
      </c>
      <c r="AA222" s="34">
        <f>+IF(I222=0,"",'Ark1'!AE2485)</f>
        <v>0</v>
      </c>
      <c r="AB222" s="29">
        <f t="shared" si="34"/>
        <v>3.2557291666666677</v>
      </c>
      <c r="AC222" s="29">
        <f t="shared" si="35"/>
        <v>12</v>
      </c>
      <c r="AD222" s="213"/>
      <c r="AE222" s="216"/>
      <c r="AG222" s="29"/>
      <c r="AH222" s="27"/>
      <c r="AI222" s="217"/>
      <c r="AJ222" s="28"/>
      <c r="AN222" s="28"/>
    </row>
    <row r="223" spans="1:40" ht="15.6">
      <c r="A223" s="213"/>
      <c r="B223" s="289">
        <f>+'Ark1'!C2486</f>
        <v>2023</v>
      </c>
      <c r="C223" s="28">
        <f>+'Ark1'!L2486</f>
        <v>8</v>
      </c>
      <c r="D223" s="28" t="s">
        <v>34</v>
      </c>
      <c r="E223" s="28">
        <f>+'Ark1'!H2486</f>
        <v>1</v>
      </c>
      <c r="F223" s="28">
        <f>+'Ark1'!J2486</f>
        <v>643</v>
      </c>
      <c r="G223" s="28" t="str">
        <f>VLOOKUP(F223,RNR!$A$1:$B$26,2)</f>
        <v>Bjerka</v>
      </c>
      <c r="H223" s="28">
        <f>+IF(I223=0,"",'Ark1'!Q2486)</f>
        <v>4</v>
      </c>
      <c r="I223" s="336">
        <f>+'Ark1'!R2486</f>
        <v>7</v>
      </c>
      <c r="J223" s="29">
        <f>+IF(I223=0,"",'Ark1'!AF2486)</f>
        <v>0.93708165997322646</v>
      </c>
      <c r="L223" s="29">
        <f>+IF(I223=0,"",'Ark1'!AG2486)</f>
        <v>1.384516024864777</v>
      </c>
      <c r="M223" s="213"/>
      <c r="N223" s="239">
        <f>+IF(J223=0,"",'Ark1'!AI2486)</f>
        <v>0</v>
      </c>
      <c r="O223" s="505"/>
      <c r="P223" s="263" t="str">
        <f>+IF(N223=0,"",'Ark1'!AJ2486)</f>
        <v/>
      </c>
      <c r="Q223" s="263" t="str">
        <f>+IF(N223=0,"",'Ark1'!AK2486)</f>
        <v/>
      </c>
      <c r="R223" s="213"/>
      <c r="S223" s="27">
        <f>+IF(I223=0,"",'Ark1'!T2486)</f>
        <v>7.5714285714285694</v>
      </c>
      <c r="T223" s="32">
        <f>+IF(I223=0,"",'Ark1'!U2486)</f>
        <v>19.599999999999994</v>
      </c>
      <c r="U223" s="34">
        <f>+IF(I223=0,"",'Ark1'!W2486)</f>
        <v>14.285714285714288</v>
      </c>
      <c r="V223" s="34">
        <f>+IF(I223=0,"",'Ark1'!X2486)</f>
        <v>71.428571428571445</v>
      </c>
      <c r="W223" s="34">
        <f>+IF(I223=0,"",'Ark1'!Y2486)</f>
        <v>57.142857142857153</v>
      </c>
      <c r="X223" s="34">
        <f>+IF(I223=0,"",'Ark1'!Z2486)</f>
        <v>8.1692804369260692</v>
      </c>
      <c r="Y223" s="29">
        <f>+IF(I223=0,"",'Ark1'!Z2486)</f>
        <v>8.1692804369260692</v>
      </c>
      <c r="Z223" s="27">
        <f>+IF(I223=0,"",'Ark1'!AC2486)</f>
        <v>0</v>
      </c>
      <c r="AA223" s="34">
        <f>+IF(I223=0,"",'Ark1'!AE2486)</f>
        <v>0</v>
      </c>
      <c r="AB223" s="29">
        <f t="shared" si="34"/>
        <v>2.4499999999999993</v>
      </c>
      <c r="AC223" s="29">
        <f t="shared" si="35"/>
        <v>1.75</v>
      </c>
      <c r="AD223" s="213"/>
      <c r="AE223" s="216"/>
      <c r="AG223" s="29"/>
      <c r="AH223" s="27"/>
      <c r="AI223" s="217"/>
      <c r="AJ223" s="28"/>
      <c r="AN223" s="28"/>
    </row>
    <row r="224" spans="1:40" ht="15.6">
      <c r="A224" s="213"/>
      <c r="B224" s="289">
        <f>+'Ark1'!C2487</f>
        <v>2023</v>
      </c>
      <c r="C224" s="28">
        <f>+'Ark1'!L2487</f>
        <v>8</v>
      </c>
      <c r="D224" s="28" t="s">
        <v>34</v>
      </c>
      <c r="E224" s="28">
        <f>+'Ark1'!H2487</f>
        <v>2</v>
      </c>
      <c r="F224" s="28">
        <f>+'Ark1'!J2487</f>
        <v>704</v>
      </c>
      <c r="G224" s="28" t="str">
        <f>VLOOKUP(F224,RNR!$A$1:$B$26,2)</f>
        <v>Øre Vilt</v>
      </c>
      <c r="H224" s="28" t="str">
        <f>+IF(I224=0,"",'Ark1'!Q2487)</f>
        <v/>
      </c>
      <c r="I224" s="336">
        <f>+'Ark1'!R2487</f>
        <v>0</v>
      </c>
      <c r="J224" s="29" t="str">
        <f>+IF(I224=0,"",'Ark1'!AF2487)</f>
        <v/>
      </c>
      <c r="L224" s="29" t="str">
        <f>+IF(I224=0,"",'Ark1'!AG2487)</f>
        <v/>
      </c>
      <c r="M224" s="213"/>
      <c r="N224" s="239">
        <f>+IF(J224=0,"",'Ark1'!AI2487)</f>
        <v>0</v>
      </c>
      <c r="O224" s="505"/>
      <c r="P224" s="263" t="str">
        <f>+IF(N224=0,"",'Ark1'!AJ2487)</f>
        <v/>
      </c>
      <c r="Q224" s="263" t="str">
        <f>+IF(N224=0,"",'Ark1'!AK2487)</f>
        <v/>
      </c>
      <c r="R224" s="213"/>
      <c r="S224" s="27" t="str">
        <f>+IF(I224=0,"",'Ark1'!T2487)</f>
        <v/>
      </c>
      <c r="T224" s="32" t="str">
        <f>+IF(I224=0,"",'Ark1'!U2487)</f>
        <v/>
      </c>
      <c r="U224" s="34" t="str">
        <f>+IF(I224=0,"",'Ark1'!W2487)</f>
        <v/>
      </c>
      <c r="V224" s="34" t="str">
        <f>+IF(I224=0,"",'Ark1'!X2487)</f>
        <v/>
      </c>
      <c r="W224" s="34" t="str">
        <f>+IF(I224=0,"",'Ark1'!Y2487)</f>
        <v/>
      </c>
      <c r="X224" s="34" t="str">
        <f>+IF(I224=0,"",'Ark1'!Z2487)</f>
        <v/>
      </c>
      <c r="Y224" s="29" t="str">
        <f>+IF(I224=0,"",'Ark1'!Z2487)</f>
        <v/>
      </c>
      <c r="Z224" s="27" t="str">
        <f>+IF(I224=0,"",'Ark1'!AC2487)</f>
        <v/>
      </c>
      <c r="AA224" s="34" t="str">
        <f>+IF(I224=0,"",'Ark1'!AE2487)</f>
        <v/>
      </c>
      <c r="AB224" s="29" t="str">
        <f t="shared" si="34"/>
        <v/>
      </c>
      <c r="AC224" s="29" t="str">
        <f t="shared" si="35"/>
        <v/>
      </c>
      <c r="AD224" s="213"/>
      <c r="AE224" s="216"/>
      <c r="AG224" s="29"/>
      <c r="AH224" s="27"/>
      <c r="AI224" s="217"/>
      <c r="AJ224" s="28"/>
      <c r="AN224" s="28"/>
    </row>
    <row r="225" spans="1:58" ht="15.6">
      <c r="A225" s="213"/>
      <c r="B225" s="289">
        <f>+'Ark1'!C2488</f>
        <v>2023</v>
      </c>
      <c r="C225" s="28">
        <f>+'Ark1'!L2488</f>
        <v>8</v>
      </c>
      <c r="D225" s="28" t="s">
        <v>34</v>
      </c>
      <c r="E225" s="28">
        <f>+'Ark1'!H2488</f>
        <v>1</v>
      </c>
      <c r="F225" s="28">
        <f>+'Ark1'!J2488</f>
        <v>802</v>
      </c>
      <c r="G225" s="28" t="str">
        <f>VLOOKUP(F225,RNR!$A$1:$B$26,2)</f>
        <v>Karasjok</v>
      </c>
      <c r="H225" s="28">
        <f>+IF(I225=0,"",'Ark1'!Q2488)</f>
        <v>1</v>
      </c>
      <c r="I225" s="336">
        <f>+'Ark1'!R2488</f>
        <v>3</v>
      </c>
      <c r="J225" s="29">
        <f>+IF(I225=0,"",'Ark1'!AF2488)</f>
        <v>60</v>
      </c>
      <c r="L225" s="29">
        <f>+IF(I225=0,"",'Ark1'!AG2488)</f>
        <v>61.864406779661032</v>
      </c>
      <c r="M225" s="213"/>
      <c r="N225" s="239">
        <f>+IF(J225=0,"",'Ark1'!AI2488)</f>
        <v>3</v>
      </c>
      <c r="O225" s="505"/>
      <c r="P225" s="263">
        <f>+IF(N225=0,"",'Ark1'!AJ2488)</f>
        <v>80.366666666666688</v>
      </c>
      <c r="Q225" s="263">
        <f>+IF(N225=0,"",'Ark1'!AK2488)</f>
        <v>14.062220429451768</v>
      </c>
      <c r="R225" s="213"/>
      <c r="S225" s="27">
        <f>+IF(I225=0,"",'Ark1'!T2488)</f>
        <v>3.3333333333333344</v>
      </c>
      <c r="T225" s="32">
        <f>+IF(I225=0,"",'Ark1'!U2488)</f>
        <v>7.3</v>
      </c>
      <c r="U225" s="34">
        <f>+IF(I225=0,"",'Ark1'!W2488)</f>
        <v>0</v>
      </c>
      <c r="V225" s="34">
        <f>+IF(I225=0,"",'Ark1'!X2488)</f>
        <v>0</v>
      </c>
      <c r="W225" s="34">
        <f>+IF(I225=0,"",'Ark1'!Y2488)</f>
        <v>0</v>
      </c>
      <c r="X225" s="34">
        <f>+IF(I225=0,"",'Ark1'!Z2488)</f>
        <v>0.42426406871192546</v>
      </c>
      <c r="Y225" s="29">
        <f>+IF(I225=0,"",'Ark1'!Z2488)</f>
        <v>0.42426406871192546</v>
      </c>
      <c r="Z225" s="27">
        <f>+IF(I225=0,"",'Ark1'!AC2488)</f>
        <v>0</v>
      </c>
      <c r="AA225" s="34">
        <f>+IF(I225=0,"",'Ark1'!AE2488)</f>
        <v>0</v>
      </c>
      <c r="AB225" s="29">
        <f t="shared" si="34"/>
        <v>0.91249999999999998</v>
      </c>
      <c r="AC225" s="29">
        <f t="shared" si="35"/>
        <v>3</v>
      </c>
      <c r="AD225" s="213"/>
      <c r="AE225" s="216"/>
      <c r="AG225" s="29"/>
      <c r="AH225" s="27"/>
      <c r="AI225" s="217"/>
      <c r="AJ225" s="28"/>
      <c r="AN225" s="28"/>
    </row>
    <row r="226" spans="1:58" ht="19.8">
      <c r="A226" s="213"/>
      <c r="B226" s="213"/>
      <c r="C226" s="213"/>
      <c r="D226" s="213"/>
      <c r="E226" s="213"/>
      <c r="F226" s="213"/>
      <c r="G226" s="213"/>
      <c r="H226" s="213"/>
      <c r="I226" s="329"/>
      <c r="J226" s="214"/>
      <c r="K226" s="214"/>
      <c r="L226" s="214"/>
      <c r="M226" s="214"/>
      <c r="N226" s="214"/>
      <c r="O226" s="214"/>
      <c r="P226" s="214"/>
      <c r="Q226" s="214"/>
      <c r="R226" s="214"/>
      <c r="S226" s="213"/>
      <c r="T226" s="213"/>
      <c r="U226" s="215"/>
      <c r="V226" s="215"/>
      <c r="W226" s="215"/>
      <c r="X226" s="215"/>
      <c r="Y226" s="215"/>
      <c r="Z226" s="213"/>
      <c r="AA226" s="215"/>
      <c r="AB226" s="215"/>
      <c r="AC226" s="215"/>
      <c r="AD226" s="213"/>
      <c r="AE226" s="216"/>
      <c r="AG226" s="29"/>
      <c r="AH226" s="27"/>
      <c r="AI226" s="217"/>
      <c r="AJ226" s="28"/>
      <c r="AN226" s="28"/>
      <c r="BF226" s="228"/>
    </row>
    <row r="227" spans="1:58" ht="22.8">
      <c r="A227" s="213"/>
      <c r="B227" s="213"/>
      <c r="C227" s="213"/>
      <c r="D227" s="257" t="str">
        <f>+D248</f>
        <v>R+</v>
      </c>
      <c r="E227" s="213"/>
      <c r="F227" s="213"/>
      <c r="G227" s="213"/>
      <c r="H227" s="213"/>
      <c r="I227" s="482">
        <f>SUM(I248:I279)</f>
        <v>0</v>
      </c>
      <c r="J227" s="258"/>
      <c r="K227" s="258"/>
      <c r="L227" s="258"/>
      <c r="M227" s="258"/>
      <c r="N227" s="258"/>
      <c r="O227" s="258"/>
      <c r="P227" s="258"/>
      <c r="Q227" s="258"/>
      <c r="R227" s="258"/>
      <c r="S227" s="259"/>
      <c r="T227" s="260">
        <f>+Klasse!O17</f>
        <v>0</v>
      </c>
      <c r="U227" s="215"/>
      <c r="V227" s="215"/>
      <c r="W227" s="215"/>
      <c r="X227" s="215"/>
      <c r="Y227" s="215"/>
      <c r="Z227" s="213"/>
      <c r="AA227" s="215"/>
      <c r="AB227" s="215"/>
      <c r="AC227" s="215"/>
      <c r="AD227" s="215"/>
      <c r="AE227" s="216"/>
      <c r="AG227" s="29"/>
      <c r="AH227" s="27"/>
      <c r="AI227" s="217"/>
      <c r="AJ227" s="28"/>
      <c r="AN227" s="28"/>
      <c r="BF227" s="228"/>
    </row>
    <row r="228" spans="1:58" ht="19.8">
      <c r="A228" s="213"/>
      <c r="B228" s="213"/>
      <c r="C228" s="213"/>
      <c r="D228" s="213"/>
      <c r="E228" s="213"/>
      <c r="F228" s="213"/>
      <c r="G228" s="213"/>
      <c r="H228" s="213"/>
      <c r="I228" s="329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  <c r="AA228" s="213"/>
      <c r="AB228" s="213"/>
      <c r="AC228" s="213"/>
      <c r="AD228" s="213"/>
      <c r="AE228" s="216"/>
      <c r="AG228" s="29"/>
      <c r="AH228" s="27"/>
      <c r="AI228" s="217"/>
      <c r="AJ228" s="28"/>
      <c r="AN228" s="28"/>
      <c r="BF228" s="228"/>
    </row>
    <row r="229" spans="1:58" ht="15" customHeight="1">
      <c r="A229" s="213"/>
      <c r="B229" s="289">
        <f>+'Ark1'!C2489</f>
        <v>2023</v>
      </c>
      <c r="C229" s="28">
        <f>+'Ark1'!L2489</f>
        <v>9</v>
      </c>
      <c r="D229" s="28" t="s">
        <v>35</v>
      </c>
      <c r="E229" s="28">
        <f>+'Ark1'!H2489</f>
        <v>1</v>
      </c>
      <c r="F229" s="28">
        <f>+'Ark1'!J2489</f>
        <v>103</v>
      </c>
      <c r="G229" s="28" t="str">
        <f>VLOOKUP(F229,RNR!$A$1:$B$26,2)</f>
        <v>Rudshøgda</v>
      </c>
      <c r="H229" s="28" t="str">
        <f>+IF(I229=0,"",'Ark1'!Q2489)</f>
        <v/>
      </c>
      <c r="I229" s="336">
        <f>+'Ark1'!R2489</f>
        <v>0</v>
      </c>
      <c r="J229" s="29" t="str">
        <f>+IF(I229=0,"",'Ark1'!AF2489)</f>
        <v/>
      </c>
      <c r="L229" s="29" t="str">
        <f>+IF(I229=0,"",'Ark1'!AG2489)</f>
        <v/>
      </c>
      <c r="M229" s="213"/>
      <c r="N229" s="239">
        <f>+IF(J229=0,"",'Ark1'!AI2489)</f>
        <v>0</v>
      </c>
      <c r="O229" s="505"/>
      <c r="P229" s="263" t="str">
        <f>+IF(N229=0,"",'Ark1'!AJ2489)</f>
        <v/>
      </c>
      <c r="Q229" s="263" t="str">
        <f>+IF(N229=0,"",'Ark1'!AK2489)</f>
        <v/>
      </c>
      <c r="R229" s="213"/>
      <c r="S229" s="27" t="str">
        <f>+IF(I229=0,"",'Ark1'!T2489)</f>
        <v/>
      </c>
      <c r="T229" s="32" t="str">
        <f>+IF(I229=0,"",'Ark1'!U2489)</f>
        <v/>
      </c>
      <c r="U229" s="34" t="str">
        <f>+IF(I229=0,"",'Ark1'!W2489)</f>
        <v/>
      </c>
      <c r="V229" s="34" t="str">
        <f>+IF(I229=0,"",'Ark1'!X2489)</f>
        <v/>
      </c>
      <c r="W229" s="34" t="str">
        <f>+IF(I229=0,"",'Ark1'!Y2489)</f>
        <v/>
      </c>
      <c r="X229" s="34" t="str">
        <f>+IF(I229=0,"",'Ark1'!Z2489)</f>
        <v/>
      </c>
      <c r="Y229" s="29" t="str">
        <f>+IF(I229=0,"",'Ark1'!Z2489)</f>
        <v/>
      </c>
      <c r="Z229" s="27" t="str">
        <f>+IF(I229=0,"",'Ark1'!AC2489)</f>
        <v/>
      </c>
      <c r="AA229" s="34" t="str">
        <f>+IF(I229=0,"",'Ark1'!AE2489)</f>
        <v/>
      </c>
      <c r="AB229" s="29" t="str">
        <f t="shared" si="34"/>
        <v/>
      </c>
      <c r="AC229" s="29" t="str">
        <f t="shared" si="35"/>
        <v/>
      </c>
      <c r="AD229" s="213"/>
      <c r="AE229" s="216"/>
      <c r="AG229" s="29"/>
      <c r="AH229" s="27"/>
      <c r="AI229" s="217"/>
      <c r="AJ229" s="28"/>
      <c r="AN229" s="28"/>
    </row>
    <row r="230" spans="1:58" ht="15" customHeight="1">
      <c r="A230" s="213"/>
      <c r="B230" s="289">
        <f>+'Ark1'!C2490</f>
        <v>2023</v>
      </c>
      <c r="C230" s="28">
        <f>+'Ark1'!L2490</f>
        <v>9</v>
      </c>
      <c r="D230" s="28" t="s">
        <v>35</v>
      </c>
      <c r="E230" s="28">
        <f>+'Ark1'!H2490</f>
        <v>2</v>
      </c>
      <c r="F230" s="28">
        <f>+'Ark1'!J2490</f>
        <v>106</v>
      </c>
      <c r="G230" s="28" t="str">
        <f>VLOOKUP(F230,RNR!$A$1:$B$26,2)</f>
        <v>Furuseth</v>
      </c>
      <c r="H230" s="28" t="str">
        <f>+IF(I230=0,"",'Ark1'!Q2490)</f>
        <v/>
      </c>
      <c r="I230" s="336">
        <f>+'Ark1'!R2490</f>
        <v>0</v>
      </c>
      <c r="J230" s="29" t="str">
        <f>+IF(I230=0,"",'Ark1'!AF2490)</f>
        <v/>
      </c>
      <c r="L230" s="29" t="str">
        <f>+IF(I230=0,"",'Ark1'!AG2490)</f>
        <v/>
      </c>
      <c r="M230" s="213"/>
      <c r="N230" s="239">
        <f>+IF(J230=0,"",'Ark1'!AI2490)</f>
        <v>0</v>
      </c>
      <c r="O230" s="505"/>
      <c r="P230" s="263" t="str">
        <f>+IF(N230=0,"",'Ark1'!AJ2490)</f>
        <v/>
      </c>
      <c r="Q230" s="263" t="str">
        <f>+IF(N230=0,"",'Ark1'!AK2490)</f>
        <v/>
      </c>
      <c r="R230" s="213"/>
      <c r="S230" s="27" t="str">
        <f>+IF(I230=0,"",'Ark1'!T2490)</f>
        <v/>
      </c>
      <c r="T230" s="32" t="str">
        <f>+IF(I230=0,"",'Ark1'!U2490)</f>
        <v/>
      </c>
      <c r="U230" s="34" t="str">
        <f>+IF(I230=0,"",'Ark1'!W2490)</f>
        <v/>
      </c>
      <c r="V230" s="34" t="str">
        <f>+IF(I230=0,"",'Ark1'!X2490)</f>
        <v/>
      </c>
      <c r="W230" s="34" t="str">
        <f>+IF(I230=0,"",'Ark1'!Y2490)</f>
        <v/>
      </c>
      <c r="X230" s="34" t="str">
        <f>+IF(I230=0,"",'Ark1'!Z2490)</f>
        <v/>
      </c>
      <c r="Y230" s="29" t="str">
        <f>+IF(I230=0,"",'Ark1'!Z2490)</f>
        <v/>
      </c>
      <c r="Z230" s="27" t="str">
        <f>+IF(I230=0,"",'Ark1'!AC2490)</f>
        <v/>
      </c>
      <c r="AA230" s="34" t="str">
        <f>+IF(I230=0,"",'Ark1'!AE2490)</f>
        <v/>
      </c>
      <c r="AB230" s="29" t="str">
        <f t="shared" si="34"/>
        <v/>
      </c>
      <c r="AC230" s="29" t="str">
        <f t="shared" si="35"/>
        <v/>
      </c>
      <c r="AD230" s="213"/>
      <c r="AE230" s="216"/>
      <c r="AG230" s="29"/>
      <c r="AH230" s="27"/>
      <c r="AI230" s="217"/>
      <c r="AJ230" s="28"/>
      <c r="AN230" s="28"/>
    </row>
    <row r="231" spans="1:58" ht="15" customHeight="1">
      <c r="A231" s="213"/>
      <c r="B231" s="289">
        <f>+'Ark1'!C2491</f>
        <v>2023</v>
      </c>
      <c r="C231" s="28">
        <f>+'Ark1'!L2491</f>
        <v>9</v>
      </c>
      <c r="D231" s="28" t="s">
        <v>35</v>
      </c>
      <c r="E231" s="28">
        <f>+'Ark1'!H2491</f>
        <v>1</v>
      </c>
      <c r="F231" s="28">
        <f>+'Ark1'!J2491</f>
        <v>110</v>
      </c>
      <c r="G231" s="28" t="str">
        <f>VLOOKUP(F231,RNR!$A$1:$B$26,2)</f>
        <v>Gol</v>
      </c>
      <c r="H231" s="28" t="str">
        <f>+IF(I231=0,"",'Ark1'!Q2491)</f>
        <v/>
      </c>
      <c r="I231" s="336">
        <f>+'Ark1'!R2491</f>
        <v>0</v>
      </c>
      <c r="J231" s="29" t="str">
        <f>+IF(I231=0,"",'Ark1'!AF2491)</f>
        <v/>
      </c>
      <c r="L231" s="29" t="str">
        <f>+IF(I231=0,"",'Ark1'!AG2491)</f>
        <v/>
      </c>
      <c r="M231" s="213"/>
      <c r="N231" s="239">
        <f>+IF(J231=0,"",'Ark1'!AI2491)</f>
        <v>0</v>
      </c>
      <c r="O231" s="505"/>
      <c r="P231" s="263" t="str">
        <f>+IF(N231=0,"",'Ark1'!AJ2491)</f>
        <v/>
      </c>
      <c r="Q231" s="263" t="str">
        <f>+IF(N231=0,"",'Ark1'!AK2491)</f>
        <v/>
      </c>
      <c r="R231" s="213"/>
      <c r="S231" s="27" t="str">
        <f>+IF(I231=0,"",'Ark1'!T2491)</f>
        <v/>
      </c>
      <c r="T231" s="32" t="str">
        <f>+IF(I231=0,"",'Ark1'!U2491)</f>
        <v/>
      </c>
      <c r="U231" s="34" t="str">
        <f>+IF(I231=0,"",'Ark1'!W2491)</f>
        <v/>
      </c>
      <c r="V231" s="34" t="str">
        <f>+IF(I231=0,"",'Ark1'!X2491)</f>
        <v/>
      </c>
      <c r="W231" s="34" t="str">
        <f>+IF(I231=0,"",'Ark1'!Y2491)</f>
        <v/>
      </c>
      <c r="X231" s="34" t="str">
        <f>+IF(I231=0,"",'Ark1'!Z2491)</f>
        <v/>
      </c>
      <c r="Y231" s="29" t="str">
        <f>+IF(I231=0,"",'Ark1'!Z2491)</f>
        <v/>
      </c>
      <c r="Z231" s="27" t="str">
        <f>+IF(I231=0,"",'Ark1'!AC2491)</f>
        <v/>
      </c>
      <c r="AA231" s="34" t="str">
        <f>+IF(I231=0,"",'Ark1'!AE2491)</f>
        <v/>
      </c>
      <c r="AB231" s="29" t="str">
        <f t="shared" si="34"/>
        <v/>
      </c>
      <c r="AC231" s="29" t="str">
        <f t="shared" si="35"/>
        <v/>
      </c>
      <c r="AD231" s="213"/>
      <c r="AE231" s="216"/>
      <c r="AG231" s="29"/>
      <c r="AH231" s="27"/>
      <c r="AI231" s="217"/>
      <c r="AJ231" s="28"/>
      <c r="AN231" s="28"/>
    </row>
    <row r="232" spans="1:58" ht="15" customHeight="1">
      <c r="A232" s="213"/>
      <c r="B232" s="289">
        <f>+'Ark1'!C2492</f>
        <v>2023</v>
      </c>
      <c r="C232" s="28">
        <f>+'Ark1'!L2492</f>
        <v>9</v>
      </c>
      <c r="D232" s="28" t="s">
        <v>35</v>
      </c>
      <c r="E232" s="28">
        <f>+'Ark1'!H2492</f>
        <v>1</v>
      </c>
      <c r="F232" s="28">
        <f>+'Ark1'!J2492</f>
        <v>111</v>
      </c>
      <c r="G232" s="28" t="str">
        <f>VLOOKUP(F232,RNR!$A$1:$B$26,2)</f>
        <v>Forus</v>
      </c>
      <c r="H232" s="28" t="str">
        <f>+IF(I232=0,"",'Ark1'!Q2492)</f>
        <v/>
      </c>
      <c r="I232" s="336">
        <f>+'Ark1'!R2492</f>
        <v>0</v>
      </c>
      <c r="J232" s="29" t="str">
        <f>+IF(I232=0,"",'Ark1'!AF2492)</f>
        <v/>
      </c>
      <c r="L232" s="29" t="str">
        <f>+IF(I232=0,"",'Ark1'!AG2492)</f>
        <v/>
      </c>
      <c r="M232" s="213"/>
      <c r="N232" s="239">
        <f>+IF(J232=0,"",'Ark1'!AI2492)</f>
        <v>0</v>
      </c>
      <c r="O232" s="505"/>
      <c r="P232" s="263" t="str">
        <f>+IF(N232=0,"",'Ark1'!AJ2492)</f>
        <v/>
      </c>
      <c r="Q232" s="263" t="str">
        <f>+IF(N232=0,"",'Ark1'!AK2492)</f>
        <v/>
      </c>
      <c r="R232" s="213"/>
      <c r="S232" s="27" t="str">
        <f>+IF(I232=0,"",'Ark1'!T2492)</f>
        <v/>
      </c>
      <c r="T232" s="32" t="str">
        <f>+IF(I232=0,"",'Ark1'!U2492)</f>
        <v/>
      </c>
      <c r="U232" s="34" t="str">
        <f>+IF(I232=0,"",'Ark1'!W2492)</f>
        <v/>
      </c>
      <c r="V232" s="34" t="str">
        <f>+IF(I232=0,"",'Ark1'!X2492)</f>
        <v/>
      </c>
      <c r="W232" s="34" t="str">
        <f>+IF(I232=0,"",'Ark1'!Y2492)</f>
        <v/>
      </c>
      <c r="X232" s="34" t="str">
        <f>+IF(I232=0,"",'Ark1'!Z2492)</f>
        <v/>
      </c>
      <c r="Y232" s="29" t="str">
        <f>+IF(I232=0,"",'Ark1'!Z2492)</f>
        <v/>
      </c>
      <c r="Z232" s="27" t="str">
        <f>+IF(I232=0,"",'Ark1'!AC2492)</f>
        <v/>
      </c>
      <c r="AA232" s="34" t="str">
        <f>+IF(I232=0,"",'Ark1'!AE2492)</f>
        <v/>
      </c>
      <c r="AB232" s="29" t="str">
        <f t="shared" si="34"/>
        <v/>
      </c>
      <c r="AC232" s="29" t="str">
        <f t="shared" si="35"/>
        <v/>
      </c>
      <c r="AD232" s="213"/>
      <c r="AE232" s="216"/>
      <c r="AG232" s="29"/>
      <c r="AH232" s="27"/>
      <c r="AI232" s="217"/>
      <c r="AJ232" s="28"/>
      <c r="AN232" s="28"/>
    </row>
    <row r="233" spans="1:58" ht="15" customHeight="1">
      <c r="A233" s="213"/>
      <c r="B233" s="289">
        <f>+'Ark1'!C2493</f>
        <v>2023</v>
      </c>
      <c r="C233" s="28">
        <f>+'Ark1'!L2493</f>
        <v>9</v>
      </c>
      <c r="D233" s="28" t="s">
        <v>35</v>
      </c>
      <c r="E233" s="28">
        <f>+'Ark1'!H2493</f>
        <v>1</v>
      </c>
      <c r="F233" s="28">
        <f>+'Ark1'!J2493</f>
        <v>116</v>
      </c>
      <c r="G233" s="28" t="str">
        <f>VLOOKUP(F233,RNR!$A$1:$B$26,2)</f>
        <v>Sandeid</v>
      </c>
      <c r="H233" s="28" t="str">
        <f>+IF(I233=0,"",'Ark1'!Q2493)</f>
        <v/>
      </c>
      <c r="I233" s="336">
        <f>+'Ark1'!R2493</f>
        <v>0</v>
      </c>
      <c r="J233" s="29" t="str">
        <f>+IF(I233=0,"",'Ark1'!AF2493)</f>
        <v/>
      </c>
      <c r="L233" s="29" t="str">
        <f>+IF(I233=0,"",'Ark1'!AG2493)</f>
        <v/>
      </c>
      <c r="M233" s="213"/>
      <c r="N233" s="239">
        <f>+IF(J233=0,"",'Ark1'!AI2493)</f>
        <v>0</v>
      </c>
      <c r="O233" s="505"/>
      <c r="P233" s="263" t="str">
        <f>+IF(N233=0,"",'Ark1'!AJ2493)</f>
        <v/>
      </c>
      <c r="Q233" s="263" t="str">
        <f>+IF(N233=0,"",'Ark1'!AK2493)</f>
        <v/>
      </c>
      <c r="R233" s="213"/>
      <c r="S233" s="27" t="str">
        <f>+IF(I233=0,"",'Ark1'!T2493)</f>
        <v/>
      </c>
      <c r="T233" s="32" t="str">
        <f>+IF(I233=0,"",'Ark1'!U2493)</f>
        <v/>
      </c>
      <c r="U233" s="34" t="str">
        <f>+IF(I233=0,"",'Ark1'!W2493)</f>
        <v/>
      </c>
      <c r="V233" s="34" t="str">
        <f>+IF(I233=0,"",'Ark1'!X2493)</f>
        <v/>
      </c>
      <c r="W233" s="34" t="str">
        <f>+IF(I233=0,"",'Ark1'!Y2493)</f>
        <v/>
      </c>
      <c r="X233" s="34" t="str">
        <f>+IF(I233=0,"",'Ark1'!Z2493)</f>
        <v/>
      </c>
      <c r="Y233" s="29" t="str">
        <f>+IF(I233=0,"",'Ark1'!Z2493)</f>
        <v/>
      </c>
      <c r="Z233" s="27" t="str">
        <f>+IF(I233=0,"",'Ark1'!AC2493)</f>
        <v/>
      </c>
      <c r="AA233" s="34" t="str">
        <f>+IF(I233=0,"",'Ark1'!AE2493)</f>
        <v/>
      </c>
      <c r="AB233" s="29" t="str">
        <f t="shared" si="34"/>
        <v/>
      </c>
      <c r="AC233" s="29" t="str">
        <f t="shared" si="35"/>
        <v/>
      </c>
      <c r="AD233" s="213"/>
      <c r="AE233" s="216"/>
      <c r="AG233" s="29"/>
      <c r="AH233" s="27"/>
      <c r="AI233" s="217"/>
      <c r="AJ233" s="28"/>
      <c r="AN233" s="28"/>
    </row>
    <row r="234" spans="1:58" ht="15" customHeight="1">
      <c r="A234" s="213"/>
      <c r="B234" s="289">
        <f>+'Ark1'!C2494</f>
        <v>2023</v>
      </c>
      <c r="C234" s="28">
        <f>+'Ark1'!L2494</f>
        <v>9</v>
      </c>
      <c r="D234" s="28" t="s">
        <v>35</v>
      </c>
      <c r="E234" s="28">
        <f>+'Ark1'!H2494</f>
        <v>2</v>
      </c>
      <c r="F234" s="28">
        <f>+'Ark1'!J2494</f>
        <v>117</v>
      </c>
      <c r="G234" s="28" t="str">
        <f>VLOOKUP(F234,RNR!$A$1:$B$26,2)</f>
        <v>Jæren</v>
      </c>
      <c r="H234" s="28" t="str">
        <f>+IF(I234=0,"",'Ark1'!Q2494)</f>
        <v/>
      </c>
      <c r="I234" s="336">
        <f>+'Ark1'!R2494</f>
        <v>0</v>
      </c>
      <c r="J234" s="29" t="str">
        <f>+IF(I234=0,"",'Ark1'!AF2494)</f>
        <v/>
      </c>
      <c r="L234" s="29" t="str">
        <f>+IF(I234=0,"",'Ark1'!AG2494)</f>
        <v/>
      </c>
      <c r="M234" s="213"/>
      <c r="N234" s="239">
        <f>+IF(J234=0,"",'Ark1'!AI2494)</f>
        <v>0</v>
      </c>
      <c r="O234" s="505"/>
      <c r="P234" s="263" t="str">
        <f>+IF(N234=0,"",'Ark1'!AJ2494)</f>
        <v/>
      </c>
      <c r="Q234" s="263" t="str">
        <f>+IF(N234=0,"",'Ark1'!AK2494)</f>
        <v/>
      </c>
      <c r="R234" s="213"/>
      <c r="S234" s="27" t="str">
        <f>+IF(I234=0,"",'Ark1'!T2494)</f>
        <v/>
      </c>
      <c r="T234" s="32" t="str">
        <f>+IF(I234=0,"",'Ark1'!U2494)</f>
        <v/>
      </c>
      <c r="U234" s="34" t="str">
        <f>+IF(I234=0,"",'Ark1'!W2494)</f>
        <v/>
      </c>
      <c r="V234" s="34" t="str">
        <f>+IF(I234=0,"",'Ark1'!X2494)</f>
        <v/>
      </c>
      <c r="W234" s="34" t="str">
        <f>+IF(I234=0,"",'Ark1'!Y2494)</f>
        <v/>
      </c>
      <c r="X234" s="34" t="str">
        <f>+IF(I234=0,"",'Ark1'!Z2494)</f>
        <v/>
      </c>
      <c r="Y234" s="29" t="str">
        <f>+IF(I234=0,"",'Ark1'!Z2494)</f>
        <v/>
      </c>
      <c r="Z234" s="27" t="str">
        <f>+IF(I234=0,"",'Ark1'!AC2494)</f>
        <v/>
      </c>
      <c r="AA234" s="34" t="str">
        <f>+IF(I234=0,"",'Ark1'!AE2494)</f>
        <v/>
      </c>
      <c r="AB234" s="29" t="str">
        <f t="shared" si="34"/>
        <v/>
      </c>
      <c r="AC234" s="29" t="str">
        <f t="shared" si="35"/>
        <v/>
      </c>
      <c r="AD234" s="213"/>
      <c r="AE234" s="216"/>
      <c r="AG234" s="29"/>
      <c r="AH234" s="27"/>
      <c r="AI234" s="217"/>
      <c r="AJ234" s="28"/>
      <c r="AN234" s="28"/>
    </row>
    <row r="235" spans="1:58" ht="15" customHeight="1">
      <c r="A235" s="213"/>
      <c r="B235" s="289">
        <f>+'Ark1'!C2495</f>
        <v>2023</v>
      </c>
      <c r="C235" s="28">
        <f>+'Ark1'!L2495</f>
        <v>9</v>
      </c>
      <c r="D235" s="28" t="s">
        <v>35</v>
      </c>
      <c r="E235" s="28">
        <f>+'Ark1'!H2495</f>
        <v>1</v>
      </c>
      <c r="F235" s="28">
        <f>+'Ark1'!J2495</f>
        <v>134</v>
      </c>
      <c r="G235" s="28" t="str">
        <f>VLOOKUP(F235,RNR!$A$1:$B$26,2)</f>
        <v>Førde</v>
      </c>
      <c r="H235" s="28" t="str">
        <f>+IF(I235=0,"",'Ark1'!Q2495)</f>
        <v/>
      </c>
      <c r="I235" s="336">
        <f>+'Ark1'!R2495</f>
        <v>0</v>
      </c>
      <c r="J235" s="29" t="str">
        <f>+IF(I235=0,"",'Ark1'!AF2495)</f>
        <v/>
      </c>
      <c r="L235" s="29" t="str">
        <f>+IF(I235=0,"",'Ark1'!AG2495)</f>
        <v/>
      </c>
      <c r="M235" s="213"/>
      <c r="N235" s="239">
        <f>+IF(J235=0,"",'Ark1'!AI2495)</f>
        <v>0</v>
      </c>
      <c r="O235" s="505"/>
      <c r="P235" s="263" t="str">
        <f>+IF(N235=0,"",'Ark1'!AJ2495)</f>
        <v/>
      </c>
      <c r="Q235" s="263" t="str">
        <f>+IF(N235=0,"",'Ark1'!AK2495)</f>
        <v/>
      </c>
      <c r="R235" s="213"/>
      <c r="S235" s="27" t="str">
        <f>+IF(I235=0,"",'Ark1'!T2495)</f>
        <v/>
      </c>
      <c r="T235" s="32" t="str">
        <f>+IF(I235=0,"",'Ark1'!U2495)</f>
        <v/>
      </c>
      <c r="U235" s="34" t="str">
        <f>+IF(I235=0,"",'Ark1'!W2495)</f>
        <v/>
      </c>
      <c r="V235" s="34" t="str">
        <f>+IF(I235=0,"",'Ark1'!X2495)</f>
        <v/>
      </c>
      <c r="W235" s="34" t="str">
        <f>+IF(I235=0,"",'Ark1'!Y2495)</f>
        <v/>
      </c>
      <c r="X235" s="34" t="str">
        <f>+IF(I235=0,"",'Ark1'!Z2495)</f>
        <v/>
      </c>
      <c r="Y235" s="29" t="str">
        <f>+IF(I235=0,"",'Ark1'!Z2495)</f>
        <v/>
      </c>
      <c r="Z235" s="27" t="str">
        <f>+IF(I235=0,"",'Ark1'!AC2495)</f>
        <v/>
      </c>
      <c r="AA235" s="34" t="str">
        <f>+IF(I235=0,"",'Ark1'!AE2495)</f>
        <v/>
      </c>
      <c r="AB235" s="29" t="str">
        <f t="shared" si="34"/>
        <v/>
      </c>
      <c r="AC235" s="29" t="str">
        <f t="shared" si="35"/>
        <v/>
      </c>
      <c r="AD235" s="213"/>
      <c r="AE235" s="216"/>
      <c r="AG235" s="29"/>
      <c r="AH235" s="27"/>
      <c r="AI235" s="217"/>
      <c r="AJ235" s="28"/>
      <c r="AN235" s="28"/>
    </row>
    <row r="236" spans="1:58" ht="15" customHeight="1">
      <c r="A236" s="213"/>
      <c r="B236" s="289">
        <f>+'Ark1'!C2496</f>
        <v>2023</v>
      </c>
      <c r="C236" s="28">
        <f>+'Ark1'!L2496</f>
        <v>9</v>
      </c>
      <c r="D236" s="28" t="s">
        <v>35</v>
      </c>
      <c r="E236" s="28">
        <f>+'Ark1'!H2496</f>
        <v>2</v>
      </c>
      <c r="F236" s="28">
        <f>+'Ark1'!J2496</f>
        <v>141</v>
      </c>
      <c r="G236" s="28" t="str">
        <f>VLOOKUP(F236,RNR!$A$1:$B$26,2)</f>
        <v>Ølen</v>
      </c>
      <c r="H236" s="28" t="str">
        <f>+IF(I236=0,"",'Ark1'!Q2496)</f>
        <v/>
      </c>
      <c r="I236" s="336">
        <f>+'Ark1'!R2496</f>
        <v>0</v>
      </c>
      <c r="J236" s="29" t="str">
        <f>+IF(I236=0,"",'Ark1'!AF2496)</f>
        <v/>
      </c>
      <c r="L236" s="29" t="str">
        <f>+IF(I236=0,"",'Ark1'!AG2496)</f>
        <v/>
      </c>
      <c r="M236" s="213"/>
      <c r="N236" s="239">
        <f>+IF(J236=0,"",'Ark1'!AI2496)</f>
        <v>0</v>
      </c>
      <c r="O236" s="505"/>
      <c r="P236" s="263" t="str">
        <f>+IF(N236=0,"",'Ark1'!AJ2496)</f>
        <v/>
      </c>
      <c r="Q236" s="263" t="str">
        <f>+IF(N236=0,"",'Ark1'!AK2496)</f>
        <v/>
      </c>
      <c r="R236" s="213"/>
      <c r="S236" s="27" t="str">
        <f>+IF(I236=0,"",'Ark1'!T2496)</f>
        <v/>
      </c>
      <c r="T236" s="32" t="str">
        <f>+IF(I236=0,"",'Ark1'!U2496)</f>
        <v/>
      </c>
      <c r="U236" s="34" t="str">
        <f>+IF(I236=0,"",'Ark1'!W2496)</f>
        <v/>
      </c>
      <c r="V236" s="34" t="str">
        <f>+IF(I236=0,"",'Ark1'!X2496)</f>
        <v/>
      </c>
      <c r="W236" s="34" t="str">
        <f>+IF(I236=0,"",'Ark1'!Y2496)</f>
        <v/>
      </c>
      <c r="X236" s="34" t="str">
        <f>+IF(I236=0,"",'Ark1'!Z2496)</f>
        <v/>
      </c>
      <c r="Y236" s="29" t="str">
        <f>+IF(I236=0,"",'Ark1'!Z2496)</f>
        <v/>
      </c>
      <c r="Z236" s="27" t="str">
        <f>+IF(I236=0,"",'Ark1'!AC2496)</f>
        <v/>
      </c>
      <c r="AA236" s="34" t="str">
        <f>+IF(I236=0,"",'Ark1'!AE2496)</f>
        <v/>
      </c>
      <c r="AB236" s="29" t="str">
        <f t="shared" si="34"/>
        <v/>
      </c>
      <c r="AC236" s="29" t="str">
        <f t="shared" si="35"/>
        <v/>
      </c>
      <c r="AD236" s="213"/>
      <c r="AE236" s="216"/>
      <c r="AG236" s="29"/>
      <c r="AH236" s="27"/>
      <c r="AI236" s="217"/>
      <c r="AJ236" s="28"/>
      <c r="AN236" s="28"/>
    </row>
    <row r="237" spans="1:58" ht="15" customHeight="1">
      <c r="A237" s="213"/>
      <c r="B237" s="289">
        <f>+'Ark1'!C2497</f>
        <v>2023</v>
      </c>
      <c r="C237" s="28">
        <f>+'Ark1'!L2497</f>
        <v>9</v>
      </c>
      <c r="D237" s="28" t="s">
        <v>35</v>
      </c>
      <c r="E237" s="28">
        <f>+'Ark1'!H2497</f>
        <v>2</v>
      </c>
      <c r="F237" s="28">
        <f>+'Ark1'!J2497</f>
        <v>143</v>
      </c>
      <c r="G237" s="28" t="str">
        <f>VLOOKUP(F237,RNR!$A$1:$B$26,2)</f>
        <v>Nordfjord</v>
      </c>
      <c r="H237" s="28" t="str">
        <f>+IF(I237=0,"",'Ark1'!Q2497)</f>
        <v/>
      </c>
      <c r="I237" s="336">
        <f>+'Ark1'!R2497</f>
        <v>0</v>
      </c>
      <c r="J237" s="29" t="str">
        <f>+IF(I237=0,"",'Ark1'!AF2497)</f>
        <v/>
      </c>
      <c r="L237" s="29" t="str">
        <f>+IF(I237=0,"",'Ark1'!AG2497)</f>
        <v/>
      </c>
      <c r="M237" s="213"/>
      <c r="N237" s="239">
        <f>+IF(J237=0,"",'Ark1'!AI2497)</f>
        <v>0</v>
      </c>
      <c r="O237" s="505"/>
      <c r="P237" s="263" t="str">
        <f>+IF(N237=0,"",'Ark1'!AJ2497)</f>
        <v/>
      </c>
      <c r="Q237" s="263" t="str">
        <f>+IF(N237=0,"",'Ark1'!AK2497)</f>
        <v/>
      </c>
      <c r="R237" s="213"/>
      <c r="S237" s="27" t="str">
        <f>+IF(I237=0,"",'Ark1'!T2497)</f>
        <v/>
      </c>
      <c r="T237" s="32" t="str">
        <f>+IF(I237=0,"",'Ark1'!U2497)</f>
        <v/>
      </c>
      <c r="U237" s="34" t="str">
        <f>+IF(I237=0,"",'Ark1'!W2497)</f>
        <v/>
      </c>
      <c r="V237" s="34" t="str">
        <f>+IF(I237=0,"",'Ark1'!X2497)</f>
        <v/>
      </c>
      <c r="W237" s="34" t="str">
        <f>+IF(I237=0,"",'Ark1'!Y2497)</f>
        <v/>
      </c>
      <c r="X237" s="34" t="str">
        <f>+IF(I237=0,"",'Ark1'!Z2497)</f>
        <v/>
      </c>
      <c r="Y237" s="29" t="str">
        <f>+IF(I237=0,"",'Ark1'!Z2497)</f>
        <v/>
      </c>
      <c r="Z237" s="27" t="str">
        <f>+IF(I237=0,"",'Ark1'!AC2497)</f>
        <v/>
      </c>
      <c r="AA237" s="34" t="str">
        <f>+IF(I237=0,"",'Ark1'!AE2497)</f>
        <v/>
      </c>
      <c r="AB237" s="29" t="str">
        <f t="shared" si="34"/>
        <v/>
      </c>
      <c r="AC237" s="29" t="str">
        <f t="shared" si="35"/>
        <v/>
      </c>
      <c r="AD237" s="213"/>
      <c r="AE237" s="216"/>
      <c r="AG237" s="29"/>
      <c r="AH237" s="27"/>
      <c r="AI237" s="217"/>
      <c r="AJ237" s="28"/>
      <c r="AN237" s="28"/>
    </row>
    <row r="238" spans="1:58" ht="15" customHeight="1">
      <c r="A238" s="213"/>
      <c r="B238" s="289">
        <f>+'Ark1'!C2498</f>
        <v>2023</v>
      </c>
      <c r="C238" s="28">
        <f>+'Ark1'!L2498</f>
        <v>9</v>
      </c>
      <c r="D238" s="28" t="s">
        <v>35</v>
      </c>
      <c r="E238" s="28">
        <f>+'Ark1'!H2498</f>
        <v>2</v>
      </c>
      <c r="F238" s="28">
        <f>+'Ark1'!J2498</f>
        <v>147</v>
      </c>
      <c r="G238" s="28" t="str">
        <f>VLOOKUP(F238,RNR!$A$1:$B$26,2)</f>
        <v>Midt-Norge</v>
      </c>
      <c r="H238" s="28" t="str">
        <f>+IF(I238=0,"",'Ark1'!Q2498)</f>
        <v/>
      </c>
      <c r="I238" s="336">
        <f>+'Ark1'!R2498</f>
        <v>0</v>
      </c>
      <c r="J238" s="29" t="str">
        <f>+IF(I238=0,"",'Ark1'!AF2498)</f>
        <v/>
      </c>
      <c r="L238" s="29" t="str">
        <f>+IF(I238=0,"",'Ark1'!AG2498)</f>
        <v/>
      </c>
      <c r="M238" s="213"/>
      <c r="N238" s="239">
        <f>+IF(J238=0,"",'Ark1'!AI2498)</f>
        <v>0</v>
      </c>
      <c r="O238" s="505"/>
      <c r="P238" s="263" t="str">
        <f>+IF(N238=0,"",'Ark1'!AJ2498)</f>
        <v/>
      </c>
      <c r="Q238" s="263" t="str">
        <f>+IF(N238=0,"",'Ark1'!AK2498)</f>
        <v/>
      </c>
      <c r="R238" s="213"/>
      <c r="S238" s="27" t="str">
        <f>+IF(I238=0,"",'Ark1'!T2498)</f>
        <v/>
      </c>
      <c r="T238" s="32" t="str">
        <f>+IF(I238=0,"",'Ark1'!U2498)</f>
        <v/>
      </c>
      <c r="U238" s="34" t="str">
        <f>+IF(I238=0,"",'Ark1'!W2498)</f>
        <v/>
      </c>
      <c r="V238" s="34" t="str">
        <f>+IF(I238=0,"",'Ark1'!X2498)</f>
        <v/>
      </c>
      <c r="W238" s="34" t="str">
        <f>+IF(I238=0,"",'Ark1'!Y2498)</f>
        <v/>
      </c>
      <c r="X238" s="34" t="str">
        <f>+IF(I238=0,"",'Ark1'!Z2498)</f>
        <v/>
      </c>
      <c r="Y238" s="29" t="str">
        <f>+IF(I238=0,"",'Ark1'!Z2498)</f>
        <v/>
      </c>
      <c r="Z238" s="27" t="str">
        <f>+IF(I238=0,"",'Ark1'!AC2498)</f>
        <v/>
      </c>
      <c r="AA238" s="34" t="str">
        <f>+IF(I238=0,"",'Ark1'!AE2498)</f>
        <v/>
      </c>
      <c r="AB238" s="29" t="str">
        <f t="shared" si="34"/>
        <v/>
      </c>
      <c r="AC238" s="29" t="str">
        <f t="shared" si="35"/>
        <v/>
      </c>
      <c r="AD238" s="213"/>
      <c r="AE238" s="216"/>
      <c r="AG238" s="29"/>
      <c r="AH238" s="27"/>
      <c r="AI238" s="217"/>
      <c r="AJ238" s="28"/>
      <c r="AN238" s="28"/>
    </row>
    <row r="239" spans="1:58" ht="15" customHeight="1">
      <c r="A239" s="213"/>
      <c r="B239" s="289">
        <f>+'Ark1'!C2499</f>
        <v>2023</v>
      </c>
      <c r="C239" s="28">
        <f>+'Ark1'!L2499</f>
        <v>9</v>
      </c>
      <c r="D239" s="28" t="s">
        <v>35</v>
      </c>
      <c r="E239" s="28">
        <f>+'Ark1'!H2499</f>
        <v>1</v>
      </c>
      <c r="F239" s="28">
        <f>+'Ark1'!J2499</f>
        <v>155</v>
      </c>
      <c r="G239" s="28" t="str">
        <f>VLOOKUP(F239,RNR!$A$1:$B$26,2)</f>
        <v>Målselv</v>
      </c>
      <c r="H239" s="28" t="str">
        <f>+IF(I239=0,"",'Ark1'!Q2499)</f>
        <v/>
      </c>
      <c r="I239" s="336">
        <f>+'Ark1'!R2499</f>
        <v>0</v>
      </c>
      <c r="J239" s="29" t="str">
        <f>+IF(I239=0,"",'Ark1'!AF2499)</f>
        <v/>
      </c>
      <c r="L239" s="29" t="str">
        <f>+IF(I239=0,"",'Ark1'!AG2499)</f>
        <v/>
      </c>
      <c r="M239" s="213"/>
      <c r="N239" s="239">
        <f>+IF(J239=0,"",'Ark1'!AI2499)</f>
        <v>0</v>
      </c>
      <c r="O239" s="505"/>
      <c r="P239" s="263" t="str">
        <f>+IF(N239=0,"",'Ark1'!AJ2499)</f>
        <v/>
      </c>
      <c r="Q239" s="263" t="str">
        <f>+IF(N239=0,"",'Ark1'!AK2499)</f>
        <v/>
      </c>
      <c r="R239" s="213"/>
      <c r="S239" s="27" t="str">
        <f>+IF(I239=0,"",'Ark1'!T2499)</f>
        <v/>
      </c>
      <c r="T239" s="32" t="str">
        <f>+IF(I239=0,"",'Ark1'!U2499)</f>
        <v/>
      </c>
      <c r="U239" s="34" t="str">
        <f>+IF(I239=0,"",'Ark1'!W2499)</f>
        <v/>
      </c>
      <c r="V239" s="34" t="str">
        <f>+IF(I239=0,"",'Ark1'!X2499)</f>
        <v/>
      </c>
      <c r="W239" s="34" t="str">
        <f>+IF(I239=0,"",'Ark1'!Y2499)</f>
        <v/>
      </c>
      <c r="X239" s="34" t="str">
        <f>+IF(I239=0,"",'Ark1'!Z2499)</f>
        <v/>
      </c>
      <c r="Y239" s="29" t="str">
        <f>+IF(I239=0,"",'Ark1'!Z2499)</f>
        <v/>
      </c>
      <c r="Z239" s="27" t="str">
        <f>+IF(I239=0,"",'Ark1'!AC2499)</f>
        <v/>
      </c>
      <c r="AA239" s="34" t="str">
        <f>+IF(I239=0,"",'Ark1'!AE2499)</f>
        <v/>
      </c>
      <c r="AB239" s="29" t="str">
        <f t="shared" si="34"/>
        <v/>
      </c>
      <c r="AC239" s="29" t="str">
        <f t="shared" si="35"/>
        <v/>
      </c>
      <c r="AD239" s="213"/>
      <c r="AE239" s="216"/>
      <c r="AG239" s="29"/>
      <c r="AH239" s="27"/>
      <c r="AI239" s="217"/>
      <c r="AJ239" s="28"/>
      <c r="AN239" s="28"/>
    </row>
    <row r="240" spans="1:58" ht="15" customHeight="1">
      <c r="A240" s="213"/>
      <c r="B240" s="289">
        <f>+'Ark1'!C2500</f>
        <v>2023</v>
      </c>
      <c r="C240" s="28">
        <f>+'Ark1'!L2500</f>
        <v>9</v>
      </c>
      <c r="D240" s="28" t="s">
        <v>35</v>
      </c>
      <c r="E240" s="28">
        <f>+'Ark1'!H2500</f>
        <v>2</v>
      </c>
      <c r="F240" s="28">
        <f>+'Ark1'!J2500</f>
        <v>160</v>
      </c>
      <c r="G240" s="28" t="str">
        <f>VLOOKUP(F240,RNR!$A$1:$B$26,2)</f>
        <v>Oslo</v>
      </c>
      <c r="H240" s="28" t="str">
        <f>+IF(I240=0,"",'Ark1'!Q2500)</f>
        <v/>
      </c>
      <c r="I240" s="336">
        <f>+'Ark1'!R2500</f>
        <v>0</v>
      </c>
      <c r="J240" s="29" t="str">
        <f>+IF(I240=0,"",'Ark1'!AF2500)</f>
        <v/>
      </c>
      <c r="L240" s="29" t="str">
        <f>+IF(I240=0,"",'Ark1'!AG2500)</f>
        <v/>
      </c>
      <c r="M240" s="213"/>
      <c r="N240" s="239">
        <f>+IF(J240=0,"",'Ark1'!AI2500)</f>
        <v>0</v>
      </c>
      <c r="O240" s="505"/>
      <c r="P240" s="263" t="str">
        <f>+IF(N240=0,"",'Ark1'!AJ2500)</f>
        <v/>
      </c>
      <c r="Q240" s="263" t="str">
        <f>+IF(N240=0,"",'Ark1'!AK2500)</f>
        <v/>
      </c>
      <c r="R240" s="213"/>
      <c r="S240" s="27" t="str">
        <f>+IF(I240=0,"",'Ark1'!T2500)</f>
        <v/>
      </c>
      <c r="T240" s="32" t="str">
        <f>+IF(I240=0,"",'Ark1'!U2500)</f>
        <v/>
      </c>
      <c r="U240" s="34" t="str">
        <f>+IF(I240=0,"",'Ark1'!W2500)</f>
        <v/>
      </c>
      <c r="V240" s="34" t="str">
        <f>+IF(I240=0,"",'Ark1'!X2500)</f>
        <v/>
      </c>
      <c r="W240" s="34" t="str">
        <f>+IF(I240=0,"",'Ark1'!Y2500)</f>
        <v/>
      </c>
      <c r="X240" s="34" t="str">
        <f>+IF(I240=0,"",'Ark1'!Z2500)</f>
        <v/>
      </c>
      <c r="Y240" s="29" t="str">
        <f>+IF(I240=0,"",'Ark1'!Z2500)</f>
        <v/>
      </c>
      <c r="Z240" s="27" t="str">
        <f>+IF(I240=0,"",'Ark1'!AC2500)</f>
        <v/>
      </c>
      <c r="AA240" s="34" t="str">
        <f>+IF(I240=0,"",'Ark1'!AE2500)</f>
        <v/>
      </c>
      <c r="AB240" s="29" t="str">
        <f t="shared" si="34"/>
        <v/>
      </c>
      <c r="AC240" s="29" t="str">
        <f t="shared" si="35"/>
        <v/>
      </c>
      <c r="AD240" s="213"/>
      <c r="AE240" s="216"/>
      <c r="AG240" s="29"/>
      <c r="AH240" s="27"/>
      <c r="AI240" s="217"/>
      <c r="AJ240" s="28"/>
      <c r="AN240" s="28"/>
    </row>
    <row r="241" spans="1:58" ht="15" customHeight="1">
      <c r="A241" s="213"/>
      <c r="B241" s="289">
        <f>+'Ark1'!C2501</f>
        <v>2023</v>
      </c>
      <c r="C241" s="28">
        <f>+'Ark1'!L2501</f>
        <v>9</v>
      </c>
      <c r="D241" s="28" t="s">
        <v>35</v>
      </c>
      <c r="E241" s="28">
        <f>+'Ark1'!H2501</f>
        <v>1</v>
      </c>
      <c r="F241" s="28">
        <f>+'Ark1'!J2501</f>
        <v>171</v>
      </c>
      <c r="G241" s="28" t="str">
        <f>VLOOKUP(F241,RNR!$A$1:$B$26,2)</f>
        <v>Prima</v>
      </c>
      <c r="H241" s="28" t="str">
        <f>+IF(I241=0,"",'Ark1'!Q2501)</f>
        <v/>
      </c>
      <c r="I241" s="336">
        <f>+'Ark1'!R2501</f>
        <v>0</v>
      </c>
      <c r="J241" s="29" t="str">
        <f>+IF(I241=0,"",'Ark1'!AF2501)</f>
        <v/>
      </c>
      <c r="L241" s="29" t="str">
        <f>+IF(I241=0,"",'Ark1'!AG2501)</f>
        <v/>
      </c>
      <c r="M241" s="213"/>
      <c r="N241" s="239">
        <f>+IF(J241=0,"",'Ark1'!AI2501)</f>
        <v>0</v>
      </c>
      <c r="O241" s="505"/>
      <c r="P241" s="263" t="str">
        <f>+IF(N241=0,"",'Ark1'!AJ2501)</f>
        <v/>
      </c>
      <c r="Q241" s="263" t="str">
        <f>+IF(N241=0,"",'Ark1'!AK2501)</f>
        <v/>
      </c>
      <c r="R241" s="213"/>
      <c r="S241" s="27" t="str">
        <f>+IF(I241=0,"",'Ark1'!T2501)</f>
        <v/>
      </c>
      <c r="T241" s="32" t="str">
        <f>+IF(I241=0,"",'Ark1'!U2501)</f>
        <v/>
      </c>
      <c r="U241" s="34" t="str">
        <f>+IF(I241=0,"",'Ark1'!W2501)</f>
        <v/>
      </c>
      <c r="V241" s="34" t="str">
        <f>+IF(I241=0,"",'Ark1'!X2501)</f>
        <v/>
      </c>
      <c r="W241" s="34" t="str">
        <f>+IF(I241=0,"",'Ark1'!Y2501)</f>
        <v/>
      </c>
      <c r="X241" s="34" t="str">
        <f>+IF(I241=0,"",'Ark1'!Z2501)</f>
        <v/>
      </c>
      <c r="Y241" s="29" t="str">
        <f>+IF(I241=0,"",'Ark1'!Z2501)</f>
        <v/>
      </c>
      <c r="Z241" s="27" t="str">
        <f>+IF(I241=0,"",'Ark1'!AC2501)</f>
        <v/>
      </c>
      <c r="AA241" s="34" t="str">
        <f>+IF(I241=0,"",'Ark1'!AE2501)</f>
        <v/>
      </c>
      <c r="AB241" s="29" t="str">
        <f t="shared" si="34"/>
        <v/>
      </c>
      <c r="AC241" s="29" t="str">
        <f t="shared" si="35"/>
        <v/>
      </c>
      <c r="AD241" s="213"/>
      <c r="AE241" s="216"/>
      <c r="AG241" s="29"/>
      <c r="AH241" s="27"/>
      <c r="AI241" s="217"/>
      <c r="AJ241" s="28"/>
      <c r="AN241" s="28"/>
    </row>
    <row r="242" spans="1:58" ht="15" customHeight="1">
      <c r="A242" s="213"/>
      <c r="B242" s="289">
        <f>+'Ark1'!C2502</f>
        <v>2023</v>
      </c>
      <c r="C242" s="28">
        <f>+'Ark1'!L2502</f>
        <v>9</v>
      </c>
      <c r="D242" s="28" t="s">
        <v>35</v>
      </c>
      <c r="E242" s="28">
        <f>+'Ark1'!H2502</f>
        <v>2</v>
      </c>
      <c r="F242" s="28">
        <f>+'Ark1'!J2502</f>
        <v>175</v>
      </c>
      <c r="G242" s="28" t="str">
        <f>VLOOKUP(F242,RNR!$A$1:$B$26,2)</f>
        <v>Ole Ringdal</v>
      </c>
      <c r="H242" s="28" t="str">
        <f>+IF(I242=0,"",'Ark1'!Q2502)</f>
        <v/>
      </c>
      <c r="I242" s="336">
        <f>+'Ark1'!R2502</f>
        <v>0</v>
      </c>
      <c r="J242" s="29" t="str">
        <f>+IF(I242=0,"",'Ark1'!AF2502)</f>
        <v/>
      </c>
      <c r="L242" s="29" t="str">
        <f>+IF(I242=0,"",'Ark1'!AG2502)</f>
        <v/>
      </c>
      <c r="M242" s="213"/>
      <c r="N242" s="239">
        <f>+IF(J242=0,"",'Ark1'!AI2502)</f>
        <v>0</v>
      </c>
      <c r="O242" s="505"/>
      <c r="P242" s="263" t="str">
        <f>+IF(N242=0,"",'Ark1'!AJ2502)</f>
        <v/>
      </c>
      <c r="Q242" s="263" t="str">
        <f>+IF(N242=0,"",'Ark1'!AK2502)</f>
        <v/>
      </c>
      <c r="R242" s="213"/>
      <c r="S242" s="27" t="str">
        <f>+IF(I242=0,"",'Ark1'!T2502)</f>
        <v/>
      </c>
      <c r="T242" s="32" t="str">
        <f>+IF(I242=0,"",'Ark1'!U2502)</f>
        <v/>
      </c>
      <c r="U242" s="34" t="str">
        <f>+IF(I242=0,"",'Ark1'!W2502)</f>
        <v/>
      </c>
      <c r="V242" s="34" t="str">
        <f>+IF(I242=0,"",'Ark1'!X2502)</f>
        <v/>
      </c>
      <c r="W242" s="34" t="str">
        <f>+IF(I242=0,"",'Ark1'!Y2502)</f>
        <v/>
      </c>
      <c r="X242" s="34" t="str">
        <f>+IF(I242=0,"",'Ark1'!Z2502)</f>
        <v/>
      </c>
      <c r="Y242" s="29" t="str">
        <f>+IF(I242=0,"",'Ark1'!Z2502)</f>
        <v/>
      </c>
      <c r="Z242" s="27" t="str">
        <f>+IF(I242=0,"",'Ark1'!AC2502)</f>
        <v/>
      </c>
      <c r="AA242" s="34" t="str">
        <f>+IF(I242=0,"",'Ark1'!AE2502)</f>
        <v/>
      </c>
      <c r="AB242" s="29" t="str">
        <f t="shared" si="34"/>
        <v/>
      </c>
      <c r="AC242" s="29" t="str">
        <f t="shared" si="35"/>
        <v/>
      </c>
      <c r="AD242" s="213"/>
      <c r="AE242" s="216"/>
      <c r="AG242" s="29"/>
      <c r="AH242" s="27"/>
      <c r="AI242" s="217"/>
      <c r="AJ242" s="28"/>
      <c r="AN242" s="28"/>
    </row>
    <row r="243" spans="1:58" ht="15" customHeight="1">
      <c r="A243" s="213"/>
      <c r="B243" s="289">
        <f>+'Ark1'!C2503</f>
        <v>2023</v>
      </c>
      <c r="C243" s="28">
        <f>+'Ark1'!L2503</f>
        <v>9</v>
      </c>
      <c r="D243" s="28" t="s">
        <v>35</v>
      </c>
      <c r="E243" s="28">
        <f>+'Ark1'!H2503</f>
        <v>2</v>
      </c>
      <c r="F243" s="28">
        <f>+'Ark1'!J2503</f>
        <v>177</v>
      </c>
      <c r="G243" s="28" t="str">
        <f>VLOOKUP(F243,RNR!$A$1:$B$26,2)</f>
        <v>Slakthuset</v>
      </c>
      <c r="H243" s="28" t="str">
        <f>+IF(I243=0,"",'Ark1'!Q2503)</f>
        <v/>
      </c>
      <c r="I243" s="336">
        <f>+'Ark1'!R2503</f>
        <v>0</v>
      </c>
      <c r="J243" s="29" t="str">
        <f>+IF(I243=0,"",'Ark1'!AF2503)</f>
        <v/>
      </c>
      <c r="L243" s="29" t="str">
        <f>+IF(I243=0,"",'Ark1'!AG2503)</f>
        <v/>
      </c>
      <c r="M243" s="213"/>
      <c r="N243" s="239">
        <f>+IF(J243=0,"",'Ark1'!AI2503)</f>
        <v>0</v>
      </c>
      <c r="O243" s="505"/>
      <c r="P243" s="263" t="str">
        <f>+IF(N243=0,"",'Ark1'!AJ2503)</f>
        <v/>
      </c>
      <c r="Q243" s="263" t="str">
        <f>+IF(N243=0,"",'Ark1'!AK2503)</f>
        <v/>
      </c>
      <c r="R243" s="213"/>
      <c r="S243" s="27" t="str">
        <f>+IF(I243=0,"",'Ark1'!T2503)</f>
        <v/>
      </c>
      <c r="T243" s="32" t="str">
        <f>+IF(I243=0,"",'Ark1'!U2503)</f>
        <v/>
      </c>
      <c r="U243" s="34" t="str">
        <f>+IF(I243=0,"",'Ark1'!W2503)</f>
        <v/>
      </c>
      <c r="V243" s="34" t="str">
        <f>+IF(I243=0,"",'Ark1'!X2503)</f>
        <v/>
      </c>
      <c r="W243" s="34" t="str">
        <f>+IF(I243=0,"",'Ark1'!Y2503)</f>
        <v/>
      </c>
      <c r="X243" s="34" t="str">
        <f>+IF(I243=0,"",'Ark1'!Z2503)</f>
        <v/>
      </c>
      <c r="Y243" s="29" t="str">
        <f>+IF(I243=0,"",'Ark1'!Z2503)</f>
        <v/>
      </c>
      <c r="Z243" s="27" t="str">
        <f>+IF(I243=0,"",'Ark1'!AC2503)</f>
        <v/>
      </c>
      <c r="AA243" s="34" t="str">
        <f>+IF(I243=0,"",'Ark1'!AE2503)</f>
        <v/>
      </c>
      <c r="AB243" s="29" t="str">
        <f t="shared" ref="AB243:AB244" si="36">IF(I243=0,"",T243/C243)</f>
        <v/>
      </c>
      <c r="AC243" s="29" t="str">
        <f t="shared" ref="AC243:AC244" si="37">IF(I243=0,"",I243/H243)</f>
        <v/>
      </c>
      <c r="AD243" s="213"/>
      <c r="AE243" s="216"/>
      <c r="AG243" s="29"/>
      <c r="AH243" s="27"/>
      <c r="AI243" s="217"/>
      <c r="AJ243" s="28"/>
      <c r="AN243" s="28"/>
    </row>
    <row r="244" spans="1:58" ht="15" customHeight="1">
      <c r="A244" s="213"/>
      <c r="B244" s="289">
        <f>+'Ark1'!C2504</f>
        <v>2023</v>
      </c>
      <c r="C244" s="28">
        <f>+'Ark1'!L2504</f>
        <v>9</v>
      </c>
      <c r="D244" s="28" t="s">
        <v>35</v>
      </c>
      <c r="E244" s="28">
        <f>+'Ark1'!H2504</f>
        <v>2</v>
      </c>
      <c r="F244" s="28">
        <f>+'Ark1'!J2504</f>
        <v>178</v>
      </c>
      <c r="G244" s="28" t="str">
        <f>VLOOKUP(F244,RNR!$A$1:$B$26,2)</f>
        <v>Røros</v>
      </c>
      <c r="H244" s="28" t="str">
        <f>+IF(I244=0,"",'Ark1'!Q2504)</f>
        <v/>
      </c>
      <c r="I244" s="336">
        <f>+'Ark1'!R2504</f>
        <v>0</v>
      </c>
      <c r="J244" s="29" t="str">
        <f>+IF(I244=0,"",'Ark1'!AF2504)</f>
        <v/>
      </c>
      <c r="L244" s="29" t="str">
        <f>+IF(I244=0,"",'Ark1'!AG2504)</f>
        <v/>
      </c>
      <c r="M244" s="213"/>
      <c r="N244" s="239">
        <f>+IF(J244=0,"",'Ark1'!AI2504)</f>
        <v>0</v>
      </c>
      <c r="O244" s="505"/>
      <c r="P244" s="263" t="str">
        <f>+IF(N244=0,"",'Ark1'!AJ2504)</f>
        <v/>
      </c>
      <c r="Q244" s="263" t="str">
        <f>+IF(N244=0,"",'Ark1'!AK2504)</f>
        <v/>
      </c>
      <c r="R244" s="213"/>
      <c r="S244" s="27" t="str">
        <f>+IF(I244=0,"",'Ark1'!T2504)</f>
        <v/>
      </c>
      <c r="T244" s="32" t="str">
        <f>+IF(I244=0,"",'Ark1'!U2504)</f>
        <v/>
      </c>
      <c r="U244" s="34" t="str">
        <f>+IF(I244=0,"",'Ark1'!W2504)</f>
        <v/>
      </c>
      <c r="V244" s="34" t="str">
        <f>+IF(I244=0,"",'Ark1'!X2504)</f>
        <v/>
      </c>
      <c r="W244" s="34" t="str">
        <f>+IF(I244=0,"",'Ark1'!Y2504)</f>
        <v/>
      </c>
      <c r="X244" s="34" t="str">
        <f>+IF(I244=0,"",'Ark1'!Z2504)</f>
        <v/>
      </c>
      <c r="Y244" s="29" t="str">
        <f>+IF(I244=0,"",'Ark1'!Z2504)</f>
        <v/>
      </c>
      <c r="Z244" s="27" t="str">
        <f>+IF(I244=0,"",'Ark1'!AC2504)</f>
        <v/>
      </c>
      <c r="AA244" s="34" t="str">
        <f>+IF(I244=0,"",'Ark1'!AE2504)</f>
        <v/>
      </c>
      <c r="AB244" s="29" t="str">
        <f t="shared" si="36"/>
        <v/>
      </c>
      <c r="AC244" s="29" t="str">
        <f t="shared" si="37"/>
        <v/>
      </c>
      <c r="AD244" s="213"/>
      <c r="AE244" s="216"/>
      <c r="AG244" s="29"/>
      <c r="AH244" s="27"/>
      <c r="AI244" s="217"/>
      <c r="AJ244" s="28"/>
      <c r="AN244" s="28"/>
    </row>
    <row r="245" spans="1:58" ht="15" customHeight="1">
      <c r="A245" s="213"/>
      <c r="B245" s="289">
        <f>+'Ark1'!C2505</f>
        <v>2023</v>
      </c>
      <c r="C245" s="28">
        <f>+'Ark1'!L2505</f>
        <v>9</v>
      </c>
      <c r="D245" s="28" t="s">
        <v>35</v>
      </c>
      <c r="E245" s="28">
        <f>+'Ark1'!H2505</f>
        <v>2</v>
      </c>
      <c r="F245" s="28">
        <f>+'Ark1'!J2505</f>
        <v>181</v>
      </c>
      <c r="G245" s="28" t="str">
        <f>VLOOKUP(F245,RNR!$A$1:$B$26,2)</f>
        <v>Horns</v>
      </c>
      <c r="H245" s="28" t="str">
        <f>+IF(I245=0,"",'Ark1'!Q2505)</f>
        <v/>
      </c>
      <c r="I245" s="336">
        <f>+'Ark1'!R2505</f>
        <v>0</v>
      </c>
      <c r="J245" s="29" t="str">
        <f>+IF(I245=0,"",'Ark1'!AF2505)</f>
        <v/>
      </c>
      <c r="L245" s="29" t="str">
        <f>+IF(I245=0,"",'Ark1'!AG2505)</f>
        <v/>
      </c>
      <c r="M245" s="213"/>
      <c r="N245" s="239">
        <f>+IF(J245=0,"",'Ark1'!AI2505)</f>
        <v>0</v>
      </c>
      <c r="O245" s="505"/>
      <c r="P245" s="263" t="str">
        <f>+IF(N245=0,"",'Ark1'!AJ2505)</f>
        <v/>
      </c>
      <c r="Q245" s="263" t="str">
        <f>+IF(N245=0,"",'Ark1'!AK2505)</f>
        <v/>
      </c>
      <c r="R245" s="213"/>
      <c r="S245" s="27" t="str">
        <f>+IF(I245=0,"",'Ark1'!T2505)</f>
        <v/>
      </c>
      <c r="T245" s="32" t="str">
        <f>+IF(I245=0,"",'Ark1'!U2505)</f>
        <v/>
      </c>
      <c r="U245" s="34" t="str">
        <f>+IF(I245=0,"",'Ark1'!W2505)</f>
        <v/>
      </c>
      <c r="V245" s="34" t="str">
        <f>+IF(I245=0,"",'Ark1'!X2505)</f>
        <v/>
      </c>
      <c r="W245" s="34" t="str">
        <f>+IF(I245=0,"",'Ark1'!Y2505)</f>
        <v/>
      </c>
      <c r="X245" s="34" t="str">
        <f>+IF(I245=0,"",'Ark1'!Z2505)</f>
        <v/>
      </c>
      <c r="Y245" s="29" t="str">
        <f>+IF(I245=0,"",'Ark1'!Z2505)</f>
        <v/>
      </c>
      <c r="Z245" s="27" t="str">
        <f>+IF(I245=0,"",'Ark1'!AC2505)</f>
        <v/>
      </c>
      <c r="AA245" s="34" t="str">
        <f>+IF(I245=0,"",'Ark1'!AE2505)</f>
        <v/>
      </c>
      <c r="AB245" s="29" t="str">
        <f t="shared" ref="AB245:AB256" si="38">IF(I245=0,"",T245/C245)</f>
        <v/>
      </c>
      <c r="AC245" s="29" t="str">
        <f t="shared" ref="AC245:AC256" si="39">IF(I245=0,"",I245/H245)</f>
        <v/>
      </c>
      <c r="AD245" s="213"/>
      <c r="AE245" s="216"/>
      <c r="AG245" s="29"/>
      <c r="AH245" s="27"/>
      <c r="AI245" s="217"/>
      <c r="AJ245" s="28"/>
      <c r="AN245" s="28"/>
      <c r="BF245" s="228"/>
    </row>
    <row r="246" spans="1:58" ht="15" customHeight="1">
      <c r="A246" s="213"/>
      <c r="B246" s="289">
        <f>+'Ark1'!C2506</f>
        <v>2023</v>
      </c>
      <c r="C246" s="28">
        <f>+'Ark1'!L2506</f>
        <v>9</v>
      </c>
      <c r="D246" s="28" t="s">
        <v>35</v>
      </c>
      <c r="E246" s="28">
        <f>+'Ark1'!H2506</f>
        <v>1</v>
      </c>
      <c r="F246" s="28">
        <f>+'Ark1'!J2506</f>
        <v>262</v>
      </c>
      <c r="G246" s="28" t="str">
        <f>VLOOKUP(F246,RNR!$A$1:$B$26,2)</f>
        <v>Strilalam</v>
      </c>
      <c r="H246" s="28" t="str">
        <f>+IF(I246=0,"",'Ark1'!Q2506)</f>
        <v/>
      </c>
      <c r="I246" s="336">
        <f>+'Ark1'!R2506</f>
        <v>0</v>
      </c>
      <c r="J246" s="29" t="str">
        <f>+IF(I246=0,"",'Ark1'!AF2506)</f>
        <v/>
      </c>
      <c r="L246" s="29" t="str">
        <f>+IF(I246=0,"",'Ark1'!AG2506)</f>
        <v/>
      </c>
      <c r="M246" s="213"/>
      <c r="N246" s="239">
        <f>+IF(J246=0,"",'Ark1'!AI2506)</f>
        <v>0</v>
      </c>
      <c r="O246" s="505"/>
      <c r="P246" s="263" t="str">
        <f>+IF(N246=0,"",'Ark1'!AJ2506)</f>
        <v/>
      </c>
      <c r="Q246" s="263" t="str">
        <f>+IF(N246=0,"",'Ark1'!AK2506)</f>
        <v/>
      </c>
      <c r="R246" s="213"/>
      <c r="S246" s="27" t="str">
        <f>+IF(I246=0,"",'Ark1'!T2506)</f>
        <v/>
      </c>
      <c r="T246" s="32" t="str">
        <f>+IF(I246=0,"",'Ark1'!U2506)</f>
        <v/>
      </c>
      <c r="U246" s="34" t="str">
        <f>+IF(I246=0,"",'Ark1'!W2506)</f>
        <v/>
      </c>
      <c r="V246" s="34" t="str">
        <f>+IF(I246=0,"",'Ark1'!X2506)</f>
        <v/>
      </c>
      <c r="W246" s="34" t="str">
        <f>+IF(I246=0,"",'Ark1'!Y2506)</f>
        <v/>
      </c>
      <c r="X246" s="34" t="str">
        <f>+IF(I246=0,"",'Ark1'!Z2506)</f>
        <v/>
      </c>
      <c r="Y246" s="29" t="str">
        <f>+IF(I246=0,"",'Ark1'!Z2506)</f>
        <v/>
      </c>
      <c r="Z246" s="27" t="str">
        <f>+IF(I246=0,"",'Ark1'!AC2506)</f>
        <v/>
      </c>
      <c r="AA246" s="34" t="str">
        <f>+IF(I246=0,"",'Ark1'!AE2506)</f>
        <v/>
      </c>
      <c r="AB246" s="29" t="str">
        <f t="shared" si="38"/>
        <v/>
      </c>
      <c r="AC246" s="29" t="str">
        <f t="shared" si="39"/>
        <v/>
      </c>
      <c r="AD246" s="213"/>
      <c r="AE246" s="216"/>
      <c r="AG246" s="29"/>
      <c r="AH246" s="27"/>
      <c r="AI246" s="217"/>
      <c r="AJ246" s="28"/>
      <c r="AN246" s="28"/>
      <c r="BF246" s="228"/>
    </row>
    <row r="247" spans="1:58" ht="15" customHeight="1">
      <c r="A247" s="213"/>
      <c r="B247" s="289">
        <f>+'Ark1'!C2507</f>
        <v>2023</v>
      </c>
      <c r="C247" s="28">
        <f>+'Ark1'!L2507</f>
        <v>9</v>
      </c>
      <c r="D247" s="28" t="s">
        <v>35</v>
      </c>
      <c r="E247" s="28">
        <f>+'Ark1'!H2507</f>
        <v>1</v>
      </c>
      <c r="F247" s="28">
        <f>+'Ark1'!J2507</f>
        <v>309</v>
      </c>
      <c r="G247" s="28" t="str">
        <f>VLOOKUP(F247,RNR!$A$1:$B$26,2)</f>
        <v>Malvik</v>
      </c>
      <c r="H247" s="28" t="str">
        <f>+IF(I247=0,"",'Ark1'!Q2507)</f>
        <v/>
      </c>
      <c r="I247" s="336">
        <f>+'Ark1'!R2507</f>
        <v>0</v>
      </c>
      <c r="J247" s="29" t="str">
        <f>+IF(I247=0,"",'Ark1'!AF2507)</f>
        <v/>
      </c>
      <c r="L247" s="29" t="str">
        <f>+IF(I247=0,"",'Ark1'!AG2507)</f>
        <v/>
      </c>
      <c r="M247" s="213"/>
      <c r="N247" s="239">
        <f>+IF(J247=0,"",'Ark1'!AI2507)</f>
        <v>0</v>
      </c>
      <c r="O247" s="505"/>
      <c r="P247" s="263" t="str">
        <f>+IF(N247=0,"",'Ark1'!AJ2507)</f>
        <v/>
      </c>
      <c r="Q247" s="263" t="str">
        <f>+IF(N247=0,"",'Ark1'!AK2507)</f>
        <v/>
      </c>
      <c r="R247" s="213"/>
      <c r="S247" s="27" t="str">
        <f>+IF(I247=0,"",'Ark1'!T2507)</f>
        <v/>
      </c>
      <c r="T247" s="32" t="str">
        <f>+IF(I247=0,"",'Ark1'!U2507)</f>
        <v/>
      </c>
      <c r="U247" s="34" t="str">
        <f>+IF(I247=0,"",'Ark1'!W2507)</f>
        <v/>
      </c>
      <c r="V247" s="34" t="str">
        <f>+IF(I247=0,"",'Ark1'!X2507)</f>
        <v/>
      </c>
      <c r="W247" s="34" t="str">
        <f>+IF(I247=0,"",'Ark1'!Y2507)</f>
        <v/>
      </c>
      <c r="X247" s="34" t="str">
        <f>+IF(I247=0,"",'Ark1'!Z2507)</f>
        <v/>
      </c>
      <c r="Y247" s="29" t="str">
        <f>+IF(I247=0,"",'Ark1'!Z2507)</f>
        <v/>
      </c>
      <c r="Z247" s="27" t="str">
        <f>+IF(I247=0,"",'Ark1'!AC2507)</f>
        <v/>
      </c>
      <c r="AA247" s="34" t="str">
        <f>+IF(I247=0,"",'Ark1'!AE2507)</f>
        <v/>
      </c>
      <c r="AB247" s="29" t="str">
        <f t="shared" si="38"/>
        <v/>
      </c>
      <c r="AC247" s="29" t="str">
        <f t="shared" si="39"/>
        <v/>
      </c>
      <c r="AD247" s="213"/>
      <c r="AE247" s="216"/>
      <c r="AG247" s="29"/>
      <c r="AH247" s="27"/>
      <c r="AI247" s="217"/>
      <c r="AJ247" s="28"/>
      <c r="AN247" s="28"/>
      <c r="BF247" s="228"/>
    </row>
    <row r="248" spans="1:58" ht="15" customHeight="1">
      <c r="A248" s="213"/>
      <c r="B248" s="289">
        <f>+'Ark1'!C2508</f>
        <v>2023</v>
      </c>
      <c r="C248" s="28">
        <f>+'Ark1'!L2508</f>
        <v>9</v>
      </c>
      <c r="D248" s="28" t="s">
        <v>35</v>
      </c>
      <c r="E248" s="28">
        <f>+'Ark1'!H2508</f>
        <v>2</v>
      </c>
      <c r="F248" s="28">
        <f>+'Ark1'!J2508</f>
        <v>470</v>
      </c>
      <c r="G248" s="28" t="str">
        <f>VLOOKUP(F248,RNR!$A$1:$B$26,2)</f>
        <v>Jens Eide</v>
      </c>
      <c r="H248" s="28" t="str">
        <f>+IF(I248=0,"",'Ark1'!Q2508)</f>
        <v/>
      </c>
      <c r="I248" s="336">
        <f>+'Ark1'!R2508</f>
        <v>0</v>
      </c>
      <c r="J248" s="29" t="str">
        <f>+IF(I248=0,"",'Ark1'!AF2508)</f>
        <v/>
      </c>
      <c r="L248" s="29" t="str">
        <f>+IF(I248=0,"",'Ark1'!AG2508)</f>
        <v/>
      </c>
      <c r="M248" s="213"/>
      <c r="N248" s="239">
        <f>+IF(J248=0,"",'Ark1'!AI2508)</f>
        <v>0</v>
      </c>
      <c r="O248" s="505"/>
      <c r="P248" s="263" t="str">
        <f>+IF(N248=0,"",'Ark1'!AJ2508)</f>
        <v/>
      </c>
      <c r="Q248" s="263" t="str">
        <f>+IF(N248=0,"",'Ark1'!AK2508)</f>
        <v/>
      </c>
      <c r="R248" s="213"/>
      <c r="S248" s="27" t="str">
        <f>+IF(I248=0,"",'Ark1'!T2508)</f>
        <v/>
      </c>
      <c r="T248" s="32" t="str">
        <f>+IF(I248=0,"",'Ark1'!U2508)</f>
        <v/>
      </c>
      <c r="U248" s="34" t="str">
        <f>+IF(I248=0,"",'Ark1'!W2508)</f>
        <v/>
      </c>
      <c r="V248" s="34" t="str">
        <f>+IF(I248=0,"",'Ark1'!X2508)</f>
        <v/>
      </c>
      <c r="W248" s="34" t="str">
        <f>+IF(I248=0,"",'Ark1'!Y2508)</f>
        <v/>
      </c>
      <c r="X248" s="34" t="str">
        <f>+IF(I248=0,"",'Ark1'!Z2508)</f>
        <v/>
      </c>
      <c r="Y248" s="29" t="str">
        <f>+IF(I248=0,"",'Ark1'!Z2508)</f>
        <v/>
      </c>
      <c r="Z248" s="27" t="str">
        <f>+IF(I248=0,"",'Ark1'!AC2508)</f>
        <v/>
      </c>
      <c r="AA248" s="34" t="str">
        <f>+IF(I248=0,"",'Ark1'!AE2508)</f>
        <v/>
      </c>
      <c r="AB248" s="29" t="str">
        <f t="shared" si="38"/>
        <v/>
      </c>
      <c r="AC248" s="29" t="str">
        <f t="shared" si="39"/>
        <v/>
      </c>
      <c r="AD248" s="213"/>
      <c r="AE248" s="216"/>
      <c r="AG248" s="29"/>
      <c r="AH248" s="27"/>
      <c r="AI248" s="216"/>
      <c r="AJ248" s="28"/>
      <c r="AN248" s="28"/>
    </row>
    <row r="249" spans="1:58" ht="15" customHeight="1">
      <c r="A249" s="213"/>
      <c r="B249" s="289">
        <f>+'Ark1'!C2509</f>
        <v>2023</v>
      </c>
      <c r="C249" s="28">
        <f>+'Ark1'!L2509</f>
        <v>9</v>
      </c>
      <c r="D249" s="28" t="s">
        <v>35</v>
      </c>
      <c r="E249" s="28">
        <f>+'Ark1'!H2509</f>
        <v>2</v>
      </c>
      <c r="F249" s="28">
        <f>+'Ark1'!J2509</f>
        <v>629</v>
      </c>
      <c r="G249" s="28" t="str">
        <f>VLOOKUP(F249,RNR!$A$1:$B$26,2)</f>
        <v>Bø</v>
      </c>
      <c r="H249" s="28" t="str">
        <f>+IF(I249=0,"",'Ark1'!Q2509)</f>
        <v/>
      </c>
      <c r="I249" s="336">
        <f>+'Ark1'!R2509</f>
        <v>0</v>
      </c>
      <c r="J249" s="29" t="str">
        <f>+IF(I249=0,"",'Ark1'!AF2509)</f>
        <v/>
      </c>
      <c r="L249" s="29" t="str">
        <f>+IF(I249=0,"",'Ark1'!AG2509)</f>
        <v/>
      </c>
      <c r="M249" s="213"/>
      <c r="N249" s="239">
        <f>+IF(J249=0,"",'Ark1'!AI2509)</f>
        <v>0</v>
      </c>
      <c r="O249" s="505"/>
      <c r="P249" s="263" t="str">
        <f>+IF(N249=0,"",'Ark1'!AJ2509)</f>
        <v/>
      </c>
      <c r="Q249" s="263" t="str">
        <f>+IF(N249=0,"",'Ark1'!AK2509)</f>
        <v/>
      </c>
      <c r="R249" s="213"/>
      <c r="S249" s="27" t="str">
        <f>+IF(I249=0,"",'Ark1'!T2509)</f>
        <v/>
      </c>
      <c r="T249" s="32" t="str">
        <f>+IF(I249=0,"",'Ark1'!U2509)</f>
        <v/>
      </c>
      <c r="U249" s="34" t="str">
        <f>+IF(I249=0,"",'Ark1'!W2509)</f>
        <v/>
      </c>
      <c r="V249" s="34" t="str">
        <f>+IF(I249=0,"",'Ark1'!X2509)</f>
        <v/>
      </c>
      <c r="W249" s="34" t="str">
        <f>+IF(I249=0,"",'Ark1'!Y2509)</f>
        <v/>
      </c>
      <c r="X249" s="34" t="str">
        <f>+IF(I249=0,"",'Ark1'!Z2509)</f>
        <v/>
      </c>
      <c r="Y249" s="29" t="str">
        <f>+IF(I249=0,"",'Ark1'!Z2509)</f>
        <v/>
      </c>
      <c r="Z249" s="27" t="str">
        <f>+IF(I249=0,"",'Ark1'!AC2509)</f>
        <v/>
      </c>
      <c r="AA249" s="34" t="str">
        <f>+IF(I249=0,"",'Ark1'!AE2509)</f>
        <v/>
      </c>
      <c r="AB249" s="29" t="str">
        <f t="shared" si="38"/>
        <v/>
      </c>
      <c r="AC249" s="29" t="str">
        <f t="shared" si="39"/>
        <v/>
      </c>
      <c r="AD249" s="213"/>
      <c r="AE249" s="216"/>
      <c r="AG249" s="29"/>
      <c r="AH249" s="27"/>
      <c r="AI249" s="217"/>
      <c r="AJ249" s="28"/>
      <c r="AN249" s="28"/>
    </row>
    <row r="250" spans="1:58" ht="15" customHeight="1">
      <c r="A250" s="213"/>
      <c r="B250" s="289">
        <f>+'Ark1'!C2510</f>
        <v>2023</v>
      </c>
      <c r="C250" s="28">
        <f>+'Ark1'!L2510</f>
        <v>9</v>
      </c>
      <c r="D250" s="28" t="s">
        <v>35</v>
      </c>
      <c r="E250" s="28">
        <f>+'Ark1'!H2510</f>
        <v>1</v>
      </c>
      <c r="F250" s="28">
        <f>+'Ark1'!J2510</f>
        <v>643</v>
      </c>
      <c r="G250" s="28" t="str">
        <f>VLOOKUP(F250,RNR!$A$1:$B$26,2)</f>
        <v>Bjerka</v>
      </c>
      <c r="H250" s="28" t="str">
        <f>+IF(I250=0,"",'Ark1'!Q2510)</f>
        <v/>
      </c>
      <c r="I250" s="336">
        <f>+'Ark1'!R2510</f>
        <v>0</v>
      </c>
      <c r="J250" s="29" t="str">
        <f>+IF(I250=0,"",'Ark1'!AF2510)</f>
        <v/>
      </c>
      <c r="L250" s="29" t="str">
        <f>+IF(I250=0,"",'Ark1'!AG2510)</f>
        <v/>
      </c>
      <c r="M250" s="213"/>
      <c r="N250" s="239">
        <f>+IF(J250=0,"",'Ark1'!AI2510)</f>
        <v>0</v>
      </c>
      <c r="O250" s="505"/>
      <c r="P250" s="263" t="str">
        <f>+IF(N250=0,"",'Ark1'!AJ2510)</f>
        <v/>
      </c>
      <c r="Q250" s="263" t="str">
        <f>+IF(N250=0,"",'Ark1'!AK2510)</f>
        <v/>
      </c>
      <c r="R250" s="213"/>
      <c r="S250" s="27" t="str">
        <f>+IF(I250=0,"",'Ark1'!T2510)</f>
        <v/>
      </c>
      <c r="T250" s="32" t="str">
        <f>+IF(I250=0,"",'Ark1'!U2510)</f>
        <v/>
      </c>
      <c r="U250" s="34" t="str">
        <f>+IF(I250=0,"",'Ark1'!W2510)</f>
        <v/>
      </c>
      <c r="V250" s="34" t="str">
        <f>+IF(I250=0,"",'Ark1'!X2510)</f>
        <v/>
      </c>
      <c r="W250" s="34" t="str">
        <f>+IF(I250=0,"",'Ark1'!Y2510)</f>
        <v/>
      </c>
      <c r="X250" s="34" t="str">
        <f>+IF(I250=0,"",'Ark1'!Z2510)</f>
        <v/>
      </c>
      <c r="Y250" s="29" t="str">
        <f>+IF(I250=0,"",'Ark1'!Z2510)</f>
        <v/>
      </c>
      <c r="Z250" s="27" t="str">
        <f>+IF(I250=0,"",'Ark1'!AC2510)</f>
        <v/>
      </c>
      <c r="AA250" s="34" t="str">
        <f>+IF(I250=0,"",'Ark1'!AE2510)</f>
        <v/>
      </c>
      <c r="AB250" s="29" t="str">
        <f t="shared" si="38"/>
        <v/>
      </c>
      <c r="AC250" s="29" t="str">
        <f t="shared" si="39"/>
        <v/>
      </c>
      <c r="AD250" s="213"/>
      <c r="AE250" s="216"/>
      <c r="AG250" s="29"/>
      <c r="AH250" s="27"/>
      <c r="AI250" s="217"/>
      <c r="AJ250" s="28"/>
      <c r="AN250" s="28"/>
    </row>
    <row r="251" spans="1:58" ht="15" customHeight="1">
      <c r="A251" s="213"/>
      <c r="B251" s="289">
        <f>+'Ark1'!C2511</f>
        <v>2023</v>
      </c>
      <c r="C251" s="28">
        <f>+'Ark1'!L2511</f>
        <v>9</v>
      </c>
      <c r="D251" s="28" t="s">
        <v>35</v>
      </c>
      <c r="E251" s="28">
        <f>+'Ark1'!H2511</f>
        <v>2</v>
      </c>
      <c r="F251" s="28">
        <f>+'Ark1'!J2511</f>
        <v>704</v>
      </c>
      <c r="G251" s="28" t="str">
        <f>VLOOKUP(F251,RNR!$A$1:$B$26,2)</f>
        <v>Øre Vilt</v>
      </c>
      <c r="H251" s="28" t="str">
        <f>+IF(I251=0,"",'Ark1'!Q2511)</f>
        <v/>
      </c>
      <c r="I251" s="336">
        <f>+'Ark1'!R2511</f>
        <v>0</v>
      </c>
      <c r="J251" s="29" t="str">
        <f>+IF(I251=0,"",'Ark1'!AF2511)</f>
        <v/>
      </c>
      <c r="L251" s="29" t="str">
        <f>+IF(I251=0,"",'Ark1'!AG2511)</f>
        <v/>
      </c>
      <c r="M251" s="213"/>
      <c r="N251" s="239">
        <f>+IF(J251=0,"",'Ark1'!AI2511)</f>
        <v>0</v>
      </c>
      <c r="O251" s="505"/>
      <c r="P251" s="263" t="str">
        <f>+IF(N251=0,"",'Ark1'!AJ2511)</f>
        <v/>
      </c>
      <c r="Q251" s="263" t="str">
        <f>+IF(N251=0,"",'Ark1'!AK2511)</f>
        <v/>
      </c>
      <c r="R251" s="213"/>
      <c r="S251" s="27" t="str">
        <f>+IF(I251=0,"",'Ark1'!T2511)</f>
        <v/>
      </c>
      <c r="T251" s="32" t="str">
        <f>+IF(I251=0,"",'Ark1'!U2511)</f>
        <v/>
      </c>
      <c r="U251" s="34" t="str">
        <f>+IF(I251=0,"",'Ark1'!W2511)</f>
        <v/>
      </c>
      <c r="V251" s="34" t="str">
        <f>+IF(I251=0,"",'Ark1'!X2511)</f>
        <v/>
      </c>
      <c r="W251" s="34" t="str">
        <f>+IF(I251=0,"",'Ark1'!Y2511)</f>
        <v/>
      </c>
      <c r="X251" s="34" t="str">
        <f>+IF(I251=0,"",'Ark1'!Z2511)</f>
        <v/>
      </c>
      <c r="Y251" s="29" t="str">
        <f>+IF(I251=0,"",'Ark1'!Z2511)</f>
        <v/>
      </c>
      <c r="Z251" s="27" t="str">
        <f>+IF(I251=0,"",'Ark1'!AC2511)</f>
        <v/>
      </c>
      <c r="AA251" s="34" t="str">
        <f>+IF(I251=0,"",'Ark1'!AE2511)</f>
        <v/>
      </c>
      <c r="AB251" s="29" t="str">
        <f t="shared" si="38"/>
        <v/>
      </c>
      <c r="AC251" s="29" t="str">
        <f t="shared" si="39"/>
        <v/>
      </c>
      <c r="AD251" s="213"/>
      <c r="AE251" s="216"/>
      <c r="AG251" s="29"/>
      <c r="AH251" s="27"/>
      <c r="AI251" s="217"/>
      <c r="AJ251" s="28"/>
      <c r="AN251" s="28"/>
    </row>
    <row r="252" spans="1:58" ht="15" customHeight="1">
      <c r="A252" s="213"/>
      <c r="B252" s="289">
        <f>+'Ark1'!C2512</f>
        <v>2023</v>
      </c>
      <c r="C252" s="28">
        <f>+'Ark1'!L2512</f>
        <v>9</v>
      </c>
      <c r="D252" s="28" t="s">
        <v>35</v>
      </c>
      <c r="E252" s="28">
        <f>+'Ark1'!H2512</f>
        <v>1</v>
      </c>
      <c r="F252" s="28">
        <f>+'Ark1'!J2512</f>
        <v>802</v>
      </c>
      <c r="G252" s="28" t="str">
        <f>VLOOKUP(F252,RNR!$A$1:$B$26,2)</f>
        <v>Karasjok</v>
      </c>
      <c r="H252" s="28" t="str">
        <f>+IF(I252=0,"",'Ark1'!Q2512)</f>
        <v/>
      </c>
      <c r="I252" s="336">
        <f>+'Ark1'!R2512</f>
        <v>0</v>
      </c>
      <c r="J252" s="29" t="str">
        <f>+IF(I252=0,"",'Ark1'!AF2512)</f>
        <v/>
      </c>
      <c r="L252" s="29" t="str">
        <f>+IF(I252=0,"",'Ark1'!AG2512)</f>
        <v/>
      </c>
      <c r="M252" s="213"/>
      <c r="N252" s="239">
        <f>+IF(J252=0,"",'Ark1'!AI2512)</f>
        <v>0</v>
      </c>
      <c r="O252" s="505"/>
      <c r="P252" s="263" t="str">
        <f>+IF(N252=0,"",'Ark1'!AJ2512)</f>
        <v/>
      </c>
      <c r="Q252" s="263" t="str">
        <f>+IF(N252=0,"",'Ark1'!AK2512)</f>
        <v/>
      </c>
      <c r="R252" s="213"/>
      <c r="S252" s="27" t="str">
        <f>+IF(I252=0,"",'Ark1'!T2512)</f>
        <v/>
      </c>
      <c r="T252" s="32" t="str">
        <f>+IF(I252=0,"",'Ark1'!U2512)</f>
        <v/>
      </c>
      <c r="U252" s="34" t="str">
        <f>+IF(I252=0,"",'Ark1'!W2512)</f>
        <v/>
      </c>
      <c r="V252" s="34" t="str">
        <f>+IF(I252=0,"",'Ark1'!X2512)</f>
        <v/>
      </c>
      <c r="W252" s="34" t="str">
        <f>+IF(I252=0,"",'Ark1'!Y2512)</f>
        <v/>
      </c>
      <c r="X252" s="34" t="str">
        <f>+IF(I252=0,"",'Ark1'!Z2512)</f>
        <v/>
      </c>
      <c r="Y252" s="29" t="str">
        <f>+IF(I252=0,"",'Ark1'!Z2512)</f>
        <v/>
      </c>
      <c r="Z252" s="27" t="str">
        <f>+IF(I252=0,"",'Ark1'!AC2512)</f>
        <v/>
      </c>
      <c r="AA252" s="34" t="str">
        <f>+IF(I252=0,"",'Ark1'!AE2512)</f>
        <v/>
      </c>
      <c r="AB252" s="29" t="str">
        <f t="shared" si="38"/>
        <v/>
      </c>
      <c r="AC252" s="29" t="str">
        <f t="shared" si="39"/>
        <v/>
      </c>
      <c r="AD252" s="213"/>
      <c r="AE252" s="216"/>
      <c r="AG252" s="29"/>
      <c r="AH252" s="27"/>
      <c r="AI252" s="217"/>
      <c r="AJ252" s="28"/>
      <c r="AN252" s="28"/>
    </row>
    <row r="253" spans="1:58" ht="15.6">
      <c r="A253" s="213"/>
      <c r="B253" s="213"/>
      <c r="C253" s="213"/>
      <c r="D253" s="213"/>
      <c r="E253" s="213"/>
      <c r="F253" s="213"/>
      <c r="G253" s="213"/>
      <c r="H253" s="213"/>
      <c r="I253" s="329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  <c r="AA253" s="213"/>
      <c r="AB253" s="213"/>
      <c r="AC253" s="213"/>
      <c r="AD253" s="213"/>
      <c r="AE253" s="216"/>
      <c r="AG253" s="29"/>
      <c r="AH253" s="27"/>
      <c r="AI253" s="217"/>
      <c r="AJ253" s="28"/>
      <c r="AN253" s="28"/>
    </row>
    <row r="254" spans="1:58" ht="15.6">
      <c r="A254" s="213"/>
      <c r="B254" s="213"/>
      <c r="C254" s="213"/>
      <c r="D254" s="230" t="s">
        <v>36</v>
      </c>
      <c r="E254" s="213"/>
      <c r="F254" s="213"/>
      <c r="G254" s="213"/>
      <c r="H254" s="213"/>
      <c r="I254" s="329"/>
      <c r="J254" s="213"/>
      <c r="K254" s="213"/>
      <c r="L254" s="213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  <c r="AA254" s="213"/>
      <c r="AB254" s="213"/>
      <c r="AC254" s="213"/>
      <c r="AD254" s="213"/>
      <c r="AE254" s="216"/>
      <c r="AG254" s="29"/>
      <c r="AH254" s="27"/>
      <c r="AI254" s="217"/>
      <c r="AJ254" s="28"/>
      <c r="AN254" s="28"/>
    </row>
    <row r="255" spans="1:58" ht="15.6">
      <c r="A255" s="213"/>
      <c r="B255" s="213"/>
      <c r="C255" s="213"/>
      <c r="D255" s="213"/>
      <c r="E255" s="213"/>
      <c r="F255" s="213"/>
      <c r="G255" s="213"/>
      <c r="H255" s="213"/>
      <c r="I255" s="329"/>
      <c r="J255" s="213"/>
      <c r="K255" s="213"/>
      <c r="L255" s="213"/>
      <c r="M255" s="213"/>
      <c r="N255" s="213"/>
      <c r="O255" s="213"/>
      <c r="P255" s="213"/>
      <c r="Q255" s="213"/>
      <c r="R255" s="213"/>
      <c r="S255" s="213"/>
      <c r="T255" s="213"/>
      <c r="U255" s="213"/>
      <c r="V255" s="213"/>
      <c r="W255" s="213"/>
      <c r="X255" s="213"/>
      <c r="Y255" s="213"/>
      <c r="Z255" s="213"/>
      <c r="AA255" s="213"/>
      <c r="AB255" s="213"/>
      <c r="AC255" s="213"/>
      <c r="AD255" s="213"/>
      <c r="AE255" s="216"/>
      <c r="AG255" s="29"/>
      <c r="AH255" s="27"/>
      <c r="AI255" s="217"/>
      <c r="AJ255" s="28"/>
      <c r="AN255" s="28"/>
    </row>
    <row r="256" spans="1:58" ht="15.6">
      <c r="A256" s="213"/>
      <c r="B256" s="289">
        <f>+'Ark1'!C2513</f>
        <v>2023</v>
      </c>
      <c r="C256" s="28">
        <f>+'Ark1'!L2513</f>
        <v>10</v>
      </c>
      <c r="D256" s="28" t="s">
        <v>36</v>
      </c>
      <c r="E256" s="28">
        <f>+'Ark1'!H2513</f>
        <v>1</v>
      </c>
      <c r="F256" s="28">
        <f>+'Ark1'!J2513</f>
        <v>103</v>
      </c>
      <c r="G256" s="28" t="str">
        <f>VLOOKUP(F256,RNR!$A$1:$B$26,2)</f>
        <v>Rudshøgda</v>
      </c>
      <c r="H256" s="28" t="str">
        <f>+IF(I256=0,"",'Ark1'!Q2513)</f>
        <v/>
      </c>
      <c r="I256" s="336">
        <f>+'Ark1'!R2513</f>
        <v>0</v>
      </c>
      <c r="J256" s="29" t="str">
        <f>+IF(I256=0,"",'Ark1'!AF2513)</f>
        <v/>
      </c>
      <c r="L256" s="29" t="str">
        <f>+IF(I256=0,"",'Ark1'!AG2513)</f>
        <v/>
      </c>
      <c r="M256" s="213"/>
      <c r="N256" s="239">
        <f>+IF(J256=0,"",'Ark1'!AI2513)</f>
        <v>0</v>
      </c>
      <c r="O256" s="505"/>
      <c r="P256" s="263" t="str">
        <f>+IF(N256=0,"",'Ark1'!AJ2513)</f>
        <v/>
      </c>
      <c r="Q256" s="263" t="str">
        <f>+IF(N256=0,"",'Ark1'!AK2513)</f>
        <v/>
      </c>
      <c r="R256" s="213"/>
      <c r="S256" s="27" t="str">
        <f>+IF(I256=0,"",'Ark1'!T2513)</f>
        <v/>
      </c>
      <c r="T256" s="32" t="str">
        <f>+IF(I256=0,"",'Ark1'!U2513)</f>
        <v/>
      </c>
      <c r="U256" s="34" t="str">
        <f>+IF(I256=0,"",'Ark1'!W2513)</f>
        <v/>
      </c>
      <c r="V256" s="34" t="str">
        <f>+IF(I256=0,"",'Ark1'!X2513)</f>
        <v/>
      </c>
      <c r="W256" s="34" t="str">
        <f>+IF(I256=0,"",'Ark1'!Y2513)</f>
        <v/>
      </c>
      <c r="X256" s="34" t="str">
        <f>+IF(I256=0,"",'Ark1'!Z2513)</f>
        <v/>
      </c>
      <c r="Y256" s="29" t="str">
        <f>+IF(I256=0,"",'Ark1'!Z2513)</f>
        <v/>
      </c>
      <c r="Z256" s="27" t="str">
        <f>+IF(I256=0,"",'Ark1'!AC2513)</f>
        <v/>
      </c>
      <c r="AA256" s="34" t="str">
        <f>+IF(I256=0,"",'Ark1'!AE2513)</f>
        <v/>
      </c>
      <c r="AB256" s="29" t="str">
        <f t="shared" si="38"/>
        <v/>
      </c>
      <c r="AC256" s="29" t="str">
        <f t="shared" si="39"/>
        <v/>
      </c>
      <c r="AD256" s="213"/>
      <c r="AE256" s="216"/>
      <c r="AG256" s="29"/>
      <c r="AH256" s="27"/>
      <c r="AI256" s="217"/>
      <c r="AJ256" s="28"/>
      <c r="AN256" s="28"/>
    </row>
    <row r="257" spans="1:40" ht="15.6">
      <c r="A257" s="213"/>
      <c r="B257" s="289">
        <f>+'Ark1'!C2514</f>
        <v>2023</v>
      </c>
      <c r="C257" s="28">
        <f>+'Ark1'!L2514</f>
        <v>10</v>
      </c>
      <c r="D257" s="28" t="s">
        <v>36</v>
      </c>
      <c r="E257" s="28">
        <f>+'Ark1'!H2514</f>
        <v>2</v>
      </c>
      <c r="F257" s="28">
        <f>+'Ark1'!J2514</f>
        <v>106</v>
      </c>
      <c r="G257" s="28" t="str">
        <f>VLOOKUP(F257,RNR!$A$1:$B$26,2)</f>
        <v>Furuseth</v>
      </c>
      <c r="H257" s="28" t="str">
        <f>+IF(I257=0,"",'Ark1'!Q2514)</f>
        <v/>
      </c>
      <c r="I257" s="336">
        <f>+'Ark1'!R2514</f>
        <v>0</v>
      </c>
      <c r="J257" s="29" t="str">
        <f>+IF(I257=0,"",'Ark1'!AF2514)</f>
        <v/>
      </c>
      <c r="L257" s="29" t="str">
        <f>+IF(I257=0,"",'Ark1'!AG2514)</f>
        <v/>
      </c>
      <c r="M257" s="213"/>
      <c r="N257" s="239">
        <f>+IF(J257=0,"",'Ark1'!AI2514)</f>
        <v>0</v>
      </c>
      <c r="O257" s="505"/>
      <c r="P257" s="263" t="str">
        <f>+IF(N257=0,"",'Ark1'!AJ2514)</f>
        <v/>
      </c>
      <c r="Q257" s="263" t="str">
        <f>+IF(N257=0,"",'Ark1'!AK2514)</f>
        <v/>
      </c>
      <c r="R257" s="213"/>
      <c r="S257" s="27" t="str">
        <f>+IF(I257=0,"",'Ark1'!T2514)</f>
        <v/>
      </c>
      <c r="T257" s="32" t="str">
        <f>+IF(I257=0,"",'Ark1'!U2514)</f>
        <v/>
      </c>
      <c r="U257" s="34" t="str">
        <f>+IF(I257=0,"",'Ark1'!W2514)</f>
        <v/>
      </c>
      <c r="V257" s="34" t="str">
        <f>+IF(I257=0,"",'Ark1'!X2514)</f>
        <v/>
      </c>
      <c r="W257" s="34" t="str">
        <f>+IF(I257=0,"",'Ark1'!Y2514)</f>
        <v/>
      </c>
      <c r="X257" s="34" t="str">
        <f>+IF(I257=0,"",'Ark1'!Z2514)</f>
        <v/>
      </c>
      <c r="Y257" s="29" t="str">
        <f>+IF(I257=0,"",'Ark1'!Z2514)</f>
        <v/>
      </c>
      <c r="Z257" s="27" t="str">
        <f>+IF(I257=0,"",'Ark1'!AC2514)</f>
        <v/>
      </c>
      <c r="AA257" s="34" t="str">
        <f>+IF(I257=0,"",'Ark1'!AE2514)</f>
        <v/>
      </c>
      <c r="AB257" s="29" t="str">
        <f t="shared" ref="AB257:AB272" si="40">IF(I257=0,"",T257/C257)</f>
        <v/>
      </c>
      <c r="AC257" s="29" t="str">
        <f t="shared" ref="AC257:AC272" si="41">IF(I257=0,"",I257/H257)</f>
        <v/>
      </c>
      <c r="AD257" s="213"/>
      <c r="AE257" s="216"/>
      <c r="AG257" s="29"/>
      <c r="AH257" s="27"/>
      <c r="AI257" s="217"/>
      <c r="AJ257" s="28"/>
      <c r="AN257" s="28"/>
    </row>
    <row r="258" spans="1:40" ht="15.6">
      <c r="A258" s="213"/>
      <c r="B258" s="289">
        <f>+'Ark1'!C2515</f>
        <v>2023</v>
      </c>
      <c r="C258" s="28">
        <f>+'Ark1'!L2515</f>
        <v>10</v>
      </c>
      <c r="D258" s="28" t="s">
        <v>36</v>
      </c>
      <c r="E258" s="28">
        <f>+'Ark1'!H2515</f>
        <v>1</v>
      </c>
      <c r="F258" s="28">
        <f>+'Ark1'!J2515</f>
        <v>110</v>
      </c>
      <c r="G258" s="28" t="str">
        <f>VLOOKUP(F258,RNR!$A$1:$B$26,2)</f>
        <v>Gol</v>
      </c>
      <c r="H258" s="28" t="str">
        <f>+IF(I258=0,"",'Ark1'!Q2515)</f>
        <v/>
      </c>
      <c r="I258" s="336">
        <f>+'Ark1'!R2515</f>
        <v>0</v>
      </c>
      <c r="J258" s="29" t="str">
        <f>+IF(I258=0,"",'Ark1'!AF2515)</f>
        <v/>
      </c>
      <c r="L258" s="29" t="str">
        <f>+IF(I258=0,"",'Ark1'!AG2515)</f>
        <v/>
      </c>
      <c r="M258" s="213"/>
      <c r="N258" s="239">
        <f>+IF(J258=0,"",'Ark1'!AI2515)</f>
        <v>0</v>
      </c>
      <c r="O258" s="505"/>
      <c r="P258" s="263" t="str">
        <f>+IF(N258=0,"",'Ark1'!AJ2515)</f>
        <v/>
      </c>
      <c r="Q258" s="263" t="str">
        <f>+IF(N258=0,"",'Ark1'!AK2515)</f>
        <v/>
      </c>
      <c r="R258" s="213"/>
      <c r="S258" s="27" t="str">
        <f>+IF(I258=0,"",'Ark1'!T2515)</f>
        <v/>
      </c>
      <c r="T258" s="32" t="str">
        <f>+IF(I258=0,"",'Ark1'!U2515)</f>
        <v/>
      </c>
      <c r="U258" s="34" t="str">
        <f>+IF(I258=0,"",'Ark1'!W2515)</f>
        <v/>
      </c>
      <c r="V258" s="34" t="str">
        <f>+IF(I258=0,"",'Ark1'!X2515)</f>
        <v/>
      </c>
      <c r="W258" s="34" t="str">
        <f>+IF(I258=0,"",'Ark1'!Y2515)</f>
        <v/>
      </c>
      <c r="X258" s="34" t="str">
        <f>+IF(I258=0,"",'Ark1'!Z2515)</f>
        <v/>
      </c>
      <c r="Y258" s="29" t="str">
        <f>+IF(I258=0,"",'Ark1'!Z2515)</f>
        <v/>
      </c>
      <c r="Z258" s="27" t="str">
        <f>+IF(I258=0,"",'Ark1'!AC2515)</f>
        <v/>
      </c>
      <c r="AA258" s="34" t="str">
        <f>+IF(I258=0,"",'Ark1'!AE2515)</f>
        <v/>
      </c>
      <c r="AB258" s="29" t="str">
        <f t="shared" si="40"/>
        <v/>
      </c>
      <c r="AC258" s="29" t="str">
        <f t="shared" si="41"/>
        <v/>
      </c>
      <c r="AD258" s="213"/>
      <c r="AE258" s="216"/>
      <c r="AG258" s="29"/>
      <c r="AH258" s="27"/>
      <c r="AI258" s="217"/>
      <c r="AJ258" s="28"/>
      <c r="AN258" s="28"/>
    </row>
    <row r="259" spans="1:40" ht="15.6">
      <c r="A259" s="213"/>
      <c r="B259" s="289">
        <f>+'Ark1'!C2516</f>
        <v>2023</v>
      </c>
      <c r="C259" s="28">
        <f>+'Ark1'!L2516</f>
        <v>10</v>
      </c>
      <c r="D259" s="28" t="s">
        <v>36</v>
      </c>
      <c r="E259" s="28">
        <f>+'Ark1'!H2516</f>
        <v>1</v>
      </c>
      <c r="F259" s="28">
        <f>+'Ark1'!J2516</f>
        <v>111</v>
      </c>
      <c r="G259" s="28" t="str">
        <f>VLOOKUP(F259,RNR!$A$1:$B$26,2)</f>
        <v>Forus</v>
      </c>
      <c r="H259" s="28" t="str">
        <f>+IF(I259=0,"",'Ark1'!Q2516)</f>
        <v/>
      </c>
      <c r="I259" s="336">
        <f>+'Ark1'!R2516</f>
        <v>0</v>
      </c>
      <c r="J259" s="29" t="str">
        <f>+IF(I259=0,"",'Ark1'!AF2516)</f>
        <v/>
      </c>
      <c r="L259" s="29" t="str">
        <f>+IF(I259=0,"",'Ark1'!AG2516)</f>
        <v/>
      </c>
      <c r="M259" s="213"/>
      <c r="N259" s="239">
        <f>+IF(J259=0,"",'Ark1'!AI2516)</f>
        <v>0</v>
      </c>
      <c r="O259" s="505"/>
      <c r="P259" s="263" t="str">
        <f>+IF(N259=0,"",'Ark1'!AJ2516)</f>
        <v/>
      </c>
      <c r="Q259" s="263" t="str">
        <f>+IF(N259=0,"",'Ark1'!AK2516)</f>
        <v/>
      </c>
      <c r="R259" s="213"/>
      <c r="S259" s="27" t="str">
        <f>+IF(I259=0,"",'Ark1'!T2516)</f>
        <v/>
      </c>
      <c r="T259" s="32" t="str">
        <f>+IF(I259=0,"",'Ark1'!U2516)</f>
        <v/>
      </c>
      <c r="U259" s="34" t="str">
        <f>+IF(I259=0,"",'Ark1'!W2516)</f>
        <v/>
      </c>
      <c r="V259" s="34" t="str">
        <f>+IF(I259=0,"",'Ark1'!X2516)</f>
        <v/>
      </c>
      <c r="W259" s="34" t="str">
        <f>+IF(I259=0,"",'Ark1'!Y2516)</f>
        <v/>
      </c>
      <c r="X259" s="34" t="str">
        <f>+IF(I259=0,"",'Ark1'!Z2516)</f>
        <v/>
      </c>
      <c r="Y259" s="29" t="str">
        <f>+IF(I259=0,"",'Ark1'!Z2516)</f>
        <v/>
      </c>
      <c r="Z259" s="27" t="str">
        <f>+IF(I259=0,"",'Ark1'!AC2516)</f>
        <v/>
      </c>
      <c r="AA259" s="34" t="str">
        <f>+IF(I259=0,"",'Ark1'!AE2516)</f>
        <v/>
      </c>
      <c r="AB259" s="29" t="str">
        <f t="shared" si="40"/>
        <v/>
      </c>
      <c r="AC259" s="29" t="str">
        <f t="shared" si="41"/>
        <v/>
      </c>
      <c r="AD259" s="213"/>
      <c r="AE259" s="216"/>
      <c r="AG259" s="29"/>
      <c r="AH259" s="27"/>
      <c r="AI259" s="217"/>
      <c r="AJ259" s="28"/>
      <c r="AN259" s="28"/>
    </row>
    <row r="260" spans="1:40" ht="15.6">
      <c r="A260" s="213"/>
      <c r="B260" s="289">
        <f>+'Ark1'!C2517</f>
        <v>2023</v>
      </c>
      <c r="C260" s="28">
        <f>+'Ark1'!L2517</f>
        <v>10</v>
      </c>
      <c r="D260" s="28" t="s">
        <v>36</v>
      </c>
      <c r="E260" s="28">
        <f>+'Ark1'!H2517</f>
        <v>1</v>
      </c>
      <c r="F260" s="28">
        <f>+'Ark1'!J2517</f>
        <v>116</v>
      </c>
      <c r="G260" s="28" t="str">
        <f>VLOOKUP(F260,RNR!$A$1:$B$26,2)</f>
        <v>Sandeid</v>
      </c>
      <c r="H260" s="28" t="str">
        <f>+IF(I260=0,"",'Ark1'!Q2517)</f>
        <v/>
      </c>
      <c r="I260" s="336">
        <f>+'Ark1'!R2517</f>
        <v>0</v>
      </c>
      <c r="J260" s="29" t="str">
        <f>+IF(I260=0,"",'Ark1'!AF2517)</f>
        <v/>
      </c>
      <c r="L260" s="29" t="str">
        <f>+IF(I260=0,"",'Ark1'!AG2517)</f>
        <v/>
      </c>
      <c r="M260" s="213"/>
      <c r="N260" s="239">
        <f>+IF(J260=0,"",'Ark1'!AI2517)</f>
        <v>0</v>
      </c>
      <c r="O260" s="505"/>
      <c r="P260" s="263" t="str">
        <f>+IF(N260=0,"",'Ark1'!AJ2517)</f>
        <v/>
      </c>
      <c r="Q260" s="263" t="str">
        <f>+IF(N260=0,"",'Ark1'!AK2517)</f>
        <v/>
      </c>
      <c r="R260" s="213"/>
      <c r="S260" s="27" t="str">
        <f>+IF(I260=0,"",'Ark1'!T2517)</f>
        <v/>
      </c>
      <c r="T260" s="32" t="str">
        <f>+IF(I260=0,"",'Ark1'!U2517)</f>
        <v/>
      </c>
      <c r="U260" s="34" t="str">
        <f>+IF(I260=0,"",'Ark1'!W2517)</f>
        <v/>
      </c>
      <c r="V260" s="34" t="str">
        <f>+IF(I260=0,"",'Ark1'!X2517)</f>
        <v/>
      </c>
      <c r="W260" s="34" t="str">
        <f>+IF(I260=0,"",'Ark1'!Y2517)</f>
        <v/>
      </c>
      <c r="X260" s="34" t="str">
        <f>+IF(I260=0,"",'Ark1'!Z2517)</f>
        <v/>
      </c>
      <c r="Y260" s="29" t="str">
        <f>+IF(I260=0,"",'Ark1'!Z2517)</f>
        <v/>
      </c>
      <c r="Z260" s="27" t="str">
        <f>+IF(I260=0,"",'Ark1'!AC2517)</f>
        <v/>
      </c>
      <c r="AA260" s="34" t="str">
        <f>+IF(I260=0,"",'Ark1'!AE2517)</f>
        <v/>
      </c>
      <c r="AB260" s="29" t="str">
        <f t="shared" si="40"/>
        <v/>
      </c>
      <c r="AC260" s="29" t="str">
        <f t="shared" si="41"/>
        <v/>
      </c>
      <c r="AD260" s="213"/>
      <c r="AE260" s="216"/>
      <c r="AG260" s="29"/>
      <c r="AH260" s="27"/>
      <c r="AI260" s="217"/>
      <c r="AJ260" s="28"/>
      <c r="AN260" s="28"/>
    </row>
    <row r="261" spans="1:40" ht="15.6">
      <c r="A261" s="213"/>
      <c r="B261" s="289">
        <f>+'Ark1'!C2518</f>
        <v>2023</v>
      </c>
      <c r="C261" s="28">
        <f>+'Ark1'!L2518</f>
        <v>10</v>
      </c>
      <c r="D261" s="28" t="s">
        <v>36</v>
      </c>
      <c r="E261" s="28">
        <f>+'Ark1'!H2518</f>
        <v>2</v>
      </c>
      <c r="F261" s="28">
        <f>+'Ark1'!J2518</f>
        <v>117</v>
      </c>
      <c r="G261" s="28" t="str">
        <f>VLOOKUP(F261,RNR!$A$1:$B$26,2)</f>
        <v>Jæren</v>
      </c>
      <c r="H261" s="28" t="str">
        <f>+IF(I261=0,"",'Ark1'!Q2518)</f>
        <v/>
      </c>
      <c r="I261" s="336">
        <f>+'Ark1'!R2518</f>
        <v>0</v>
      </c>
      <c r="J261" s="29" t="str">
        <f>+IF(I261=0,"",'Ark1'!AF2518)</f>
        <v/>
      </c>
      <c r="L261" s="29" t="str">
        <f>+IF(I261=0,"",'Ark1'!AG2518)</f>
        <v/>
      </c>
      <c r="M261" s="213"/>
      <c r="N261" s="239">
        <f>+IF(J261=0,"",'Ark1'!AI2518)</f>
        <v>0</v>
      </c>
      <c r="O261" s="505"/>
      <c r="P261" s="263" t="str">
        <f>+IF(N261=0,"",'Ark1'!AJ2518)</f>
        <v/>
      </c>
      <c r="Q261" s="263" t="str">
        <f>+IF(N261=0,"",'Ark1'!AK2518)</f>
        <v/>
      </c>
      <c r="R261" s="213"/>
      <c r="S261" s="27" t="str">
        <f>+IF(I261=0,"",'Ark1'!T2518)</f>
        <v/>
      </c>
      <c r="T261" s="32" t="str">
        <f>+IF(I261=0,"",'Ark1'!U2518)</f>
        <v/>
      </c>
      <c r="U261" s="34" t="str">
        <f>+IF(I261=0,"",'Ark1'!W2518)</f>
        <v/>
      </c>
      <c r="V261" s="34" t="str">
        <f>+IF(I261=0,"",'Ark1'!X2518)</f>
        <v/>
      </c>
      <c r="W261" s="34" t="str">
        <f>+IF(I261=0,"",'Ark1'!Y2518)</f>
        <v/>
      </c>
      <c r="X261" s="34" t="str">
        <f>+IF(I261=0,"",'Ark1'!Z2518)</f>
        <v/>
      </c>
      <c r="Y261" s="29" t="str">
        <f>+IF(I261=0,"",'Ark1'!Z2518)</f>
        <v/>
      </c>
      <c r="Z261" s="27" t="str">
        <f>+IF(I261=0,"",'Ark1'!AC2518)</f>
        <v/>
      </c>
      <c r="AA261" s="34" t="str">
        <f>+IF(I261=0,"",'Ark1'!AE2518)</f>
        <v/>
      </c>
      <c r="AB261" s="29" t="str">
        <f t="shared" si="40"/>
        <v/>
      </c>
      <c r="AC261" s="29" t="str">
        <f t="shared" si="41"/>
        <v/>
      </c>
      <c r="AD261" s="213"/>
      <c r="AE261" s="216"/>
      <c r="AG261" s="29"/>
      <c r="AH261" s="27"/>
      <c r="AI261" s="217"/>
      <c r="AJ261" s="28"/>
      <c r="AN261" s="28"/>
    </row>
    <row r="262" spans="1:40" ht="15.6">
      <c r="A262" s="213"/>
      <c r="B262" s="289">
        <f>+'Ark1'!C2519</f>
        <v>2023</v>
      </c>
      <c r="C262" s="28">
        <f>+'Ark1'!L2519</f>
        <v>10</v>
      </c>
      <c r="D262" s="28" t="s">
        <v>36</v>
      </c>
      <c r="E262" s="28">
        <f>+'Ark1'!H2519</f>
        <v>1</v>
      </c>
      <c r="F262" s="28">
        <f>+'Ark1'!J2519</f>
        <v>134</v>
      </c>
      <c r="G262" s="28" t="str">
        <f>VLOOKUP(F262,RNR!$A$1:$B$26,2)</f>
        <v>Førde</v>
      </c>
      <c r="H262" s="28" t="str">
        <f>+IF(I262=0,"",'Ark1'!Q2519)</f>
        <v/>
      </c>
      <c r="I262" s="336">
        <f>+'Ark1'!R2519</f>
        <v>0</v>
      </c>
      <c r="J262" s="29" t="str">
        <f>+IF(I262=0,"",'Ark1'!AF2519)</f>
        <v/>
      </c>
      <c r="L262" s="29" t="str">
        <f>+IF(I262=0,"",'Ark1'!AG2519)</f>
        <v/>
      </c>
      <c r="M262" s="213"/>
      <c r="N262" s="239">
        <f>+IF(J262=0,"",'Ark1'!AI2519)</f>
        <v>0</v>
      </c>
      <c r="O262" s="505"/>
      <c r="P262" s="263" t="str">
        <f>+IF(N262=0,"",'Ark1'!AJ2519)</f>
        <v/>
      </c>
      <c r="Q262" s="263" t="str">
        <f>+IF(N262=0,"",'Ark1'!AK2519)</f>
        <v/>
      </c>
      <c r="R262" s="213"/>
      <c r="S262" s="27" t="str">
        <f>+IF(I262=0,"",'Ark1'!T2519)</f>
        <v/>
      </c>
      <c r="T262" s="32" t="str">
        <f>+IF(I262=0,"",'Ark1'!U2519)</f>
        <v/>
      </c>
      <c r="U262" s="34" t="str">
        <f>+IF(I262=0,"",'Ark1'!W2519)</f>
        <v/>
      </c>
      <c r="V262" s="34" t="str">
        <f>+IF(I262=0,"",'Ark1'!X2519)</f>
        <v/>
      </c>
      <c r="W262" s="34" t="str">
        <f>+IF(I262=0,"",'Ark1'!Y2519)</f>
        <v/>
      </c>
      <c r="X262" s="34" t="str">
        <f>+IF(I262=0,"",'Ark1'!Z2519)</f>
        <v/>
      </c>
      <c r="Y262" s="29" t="str">
        <f>+IF(I262=0,"",'Ark1'!Z2519)</f>
        <v/>
      </c>
      <c r="Z262" s="27" t="str">
        <f>+IF(I262=0,"",'Ark1'!AC2519)</f>
        <v/>
      </c>
      <c r="AA262" s="34" t="str">
        <f>+IF(I262=0,"",'Ark1'!AE2519)</f>
        <v/>
      </c>
      <c r="AB262" s="29" t="str">
        <f t="shared" si="40"/>
        <v/>
      </c>
      <c r="AC262" s="29" t="str">
        <f t="shared" si="41"/>
        <v/>
      </c>
      <c r="AD262" s="213"/>
      <c r="AE262" s="216"/>
      <c r="AG262" s="29"/>
      <c r="AH262" s="27"/>
      <c r="AI262" s="217"/>
      <c r="AJ262" s="28"/>
      <c r="AN262" s="28"/>
    </row>
    <row r="263" spans="1:40" ht="15.6">
      <c r="A263" s="213"/>
      <c r="B263" s="289">
        <f>+'Ark1'!C2520</f>
        <v>2023</v>
      </c>
      <c r="C263" s="28">
        <f>+'Ark1'!L2520</f>
        <v>10</v>
      </c>
      <c r="D263" s="28" t="s">
        <v>36</v>
      </c>
      <c r="E263" s="28">
        <f>+'Ark1'!H2520</f>
        <v>2</v>
      </c>
      <c r="F263" s="28">
        <f>+'Ark1'!J2520</f>
        <v>141</v>
      </c>
      <c r="G263" s="28" t="str">
        <f>VLOOKUP(F263,RNR!$A$1:$B$26,2)</f>
        <v>Ølen</v>
      </c>
      <c r="H263" s="28" t="str">
        <f>+IF(I263=0,"",'Ark1'!Q2520)</f>
        <v/>
      </c>
      <c r="I263" s="336">
        <f>+'Ark1'!R2520</f>
        <v>0</v>
      </c>
      <c r="J263" s="29" t="str">
        <f>+IF(I263=0,"",'Ark1'!AF2520)</f>
        <v/>
      </c>
      <c r="L263" s="29" t="str">
        <f>+IF(I263=0,"",'Ark1'!AG2520)</f>
        <v/>
      </c>
      <c r="M263" s="213"/>
      <c r="N263" s="239">
        <f>+IF(J263=0,"",'Ark1'!AI2520)</f>
        <v>0</v>
      </c>
      <c r="O263" s="505"/>
      <c r="P263" s="263" t="str">
        <f>+IF(N263=0,"",'Ark1'!AJ2520)</f>
        <v/>
      </c>
      <c r="Q263" s="263" t="str">
        <f>+IF(N263=0,"",'Ark1'!AK2520)</f>
        <v/>
      </c>
      <c r="R263" s="213"/>
      <c r="S263" s="27" t="str">
        <f>+IF(I263=0,"",'Ark1'!T2520)</f>
        <v/>
      </c>
      <c r="T263" s="32" t="str">
        <f>+IF(I263=0,"",'Ark1'!U2520)</f>
        <v/>
      </c>
      <c r="U263" s="34" t="str">
        <f>+IF(I263=0,"",'Ark1'!W2520)</f>
        <v/>
      </c>
      <c r="V263" s="34" t="str">
        <f>+IF(I263=0,"",'Ark1'!X2520)</f>
        <v/>
      </c>
      <c r="W263" s="34" t="str">
        <f>+IF(I263=0,"",'Ark1'!Y2520)</f>
        <v/>
      </c>
      <c r="X263" s="34" t="str">
        <f>+IF(I263=0,"",'Ark1'!Z2520)</f>
        <v/>
      </c>
      <c r="Y263" s="29" t="str">
        <f>+IF(I263=0,"",'Ark1'!Z2520)</f>
        <v/>
      </c>
      <c r="Z263" s="27" t="str">
        <f>+IF(I263=0,"",'Ark1'!AC2520)</f>
        <v/>
      </c>
      <c r="AA263" s="34" t="str">
        <f>+IF(I263=0,"",'Ark1'!AE2520)</f>
        <v/>
      </c>
      <c r="AB263" s="29" t="str">
        <f t="shared" si="40"/>
        <v/>
      </c>
      <c r="AC263" s="29" t="str">
        <f t="shared" si="41"/>
        <v/>
      </c>
      <c r="AD263" s="213"/>
      <c r="AE263" s="216"/>
      <c r="AG263" s="29"/>
      <c r="AH263" s="27"/>
      <c r="AI263" s="217"/>
      <c r="AJ263" s="28"/>
      <c r="AN263" s="28"/>
    </row>
    <row r="264" spans="1:40" ht="15.6">
      <c r="A264" s="213"/>
      <c r="B264" s="289">
        <f>+'Ark1'!C2521</f>
        <v>2023</v>
      </c>
      <c r="C264" s="28">
        <f>+'Ark1'!L2521</f>
        <v>10</v>
      </c>
      <c r="D264" s="28" t="s">
        <v>36</v>
      </c>
      <c r="E264" s="28">
        <f>+'Ark1'!H2521</f>
        <v>2</v>
      </c>
      <c r="F264" s="28">
        <f>+'Ark1'!J2521</f>
        <v>143</v>
      </c>
      <c r="G264" s="28" t="str">
        <f>VLOOKUP(F264,RNR!$A$1:$B$26,2)</f>
        <v>Nordfjord</v>
      </c>
      <c r="H264" s="28" t="str">
        <f>+IF(I264=0,"",'Ark1'!Q2521)</f>
        <v/>
      </c>
      <c r="I264" s="336">
        <f>+'Ark1'!R2521</f>
        <v>0</v>
      </c>
      <c r="J264" s="29" t="str">
        <f>+IF(I264=0,"",'Ark1'!AF2521)</f>
        <v/>
      </c>
      <c r="L264" s="29" t="str">
        <f>+IF(I264=0,"",'Ark1'!AG2521)</f>
        <v/>
      </c>
      <c r="M264" s="213"/>
      <c r="N264" s="239">
        <f>+IF(J264=0,"",'Ark1'!AI2521)</f>
        <v>0</v>
      </c>
      <c r="O264" s="505"/>
      <c r="P264" s="263" t="str">
        <f>+IF(N264=0,"",'Ark1'!AJ2521)</f>
        <v/>
      </c>
      <c r="Q264" s="263" t="str">
        <f>+IF(N264=0,"",'Ark1'!AK2521)</f>
        <v/>
      </c>
      <c r="R264" s="213"/>
      <c r="S264" s="27" t="str">
        <f>+IF(I264=0,"",'Ark1'!T2521)</f>
        <v/>
      </c>
      <c r="T264" s="32" t="str">
        <f>+IF(I264=0,"",'Ark1'!U2521)</f>
        <v/>
      </c>
      <c r="U264" s="34" t="str">
        <f>+IF(I264=0,"",'Ark1'!W2521)</f>
        <v/>
      </c>
      <c r="V264" s="34" t="str">
        <f>+IF(I264=0,"",'Ark1'!X2521)</f>
        <v/>
      </c>
      <c r="W264" s="34" t="str">
        <f>+IF(I264=0,"",'Ark1'!Y2521)</f>
        <v/>
      </c>
      <c r="X264" s="34" t="str">
        <f>+IF(I264=0,"",'Ark1'!Z2521)</f>
        <v/>
      </c>
      <c r="Y264" s="29" t="str">
        <f>+IF(I264=0,"",'Ark1'!Z2521)</f>
        <v/>
      </c>
      <c r="Z264" s="27" t="str">
        <f>+IF(I264=0,"",'Ark1'!AC2521)</f>
        <v/>
      </c>
      <c r="AA264" s="34" t="str">
        <f>+IF(I264=0,"",'Ark1'!AE2521)</f>
        <v/>
      </c>
      <c r="AB264" s="29" t="str">
        <f t="shared" si="40"/>
        <v/>
      </c>
      <c r="AC264" s="29" t="str">
        <f t="shared" si="41"/>
        <v/>
      </c>
      <c r="AD264" s="213"/>
      <c r="AE264" s="216"/>
      <c r="AG264" s="29"/>
      <c r="AH264" s="27"/>
      <c r="AI264" s="217"/>
      <c r="AJ264" s="28"/>
      <c r="AN264" s="28"/>
    </row>
    <row r="265" spans="1:40" ht="15.6">
      <c r="A265" s="213"/>
      <c r="B265" s="289">
        <f>+'Ark1'!C2522</f>
        <v>2023</v>
      </c>
      <c r="C265" s="28">
        <f>+'Ark1'!L2522</f>
        <v>10</v>
      </c>
      <c r="D265" s="28" t="s">
        <v>36</v>
      </c>
      <c r="E265" s="28">
        <f>+'Ark1'!H2522</f>
        <v>2</v>
      </c>
      <c r="F265" s="28">
        <f>+'Ark1'!J2522</f>
        <v>147</v>
      </c>
      <c r="G265" s="28" t="str">
        <f>VLOOKUP(F265,RNR!$A$1:$B$26,2)</f>
        <v>Midt-Norge</v>
      </c>
      <c r="H265" s="28" t="str">
        <f>+IF(I265=0,"",'Ark1'!Q2522)</f>
        <v/>
      </c>
      <c r="I265" s="336">
        <f>+'Ark1'!R2522</f>
        <v>0</v>
      </c>
      <c r="J265" s="29" t="str">
        <f>+IF(I265=0,"",'Ark1'!AF2522)</f>
        <v/>
      </c>
      <c r="L265" s="29" t="str">
        <f>+IF(I265=0,"",'Ark1'!AG2522)</f>
        <v/>
      </c>
      <c r="M265" s="213"/>
      <c r="N265" s="239">
        <f>+IF(J265=0,"",'Ark1'!AI2522)</f>
        <v>0</v>
      </c>
      <c r="O265" s="505"/>
      <c r="P265" s="263" t="str">
        <f>+IF(N265=0,"",'Ark1'!AJ2522)</f>
        <v/>
      </c>
      <c r="Q265" s="263" t="str">
        <f>+IF(N265=0,"",'Ark1'!AK2522)</f>
        <v/>
      </c>
      <c r="R265" s="213"/>
      <c r="S265" s="27" t="str">
        <f>+IF(I265=0,"",'Ark1'!T2522)</f>
        <v/>
      </c>
      <c r="T265" s="32" t="str">
        <f>+IF(I265=0,"",'Ark1'!U2522)</f>
        <v/>
      </c>
      <c r="U265" s="34" t="str">
        <f>+IF(I265=0,"",'Ark1'!W2522)</f>
        <v/>
      </c>
      <c r="V265" s="34" t="str">
        <f>+IF(I265=0,"",'Ark1'!X2522)</f>
        <v/>
      </c>
      <c r="W265" s="34" t="str">
        <f>+IF(I265=0,"",'Ark1'!Y2522)</f>
        <v/>
      </c>
      <c r="X265" s="34" t="str">
        <f>+IF(I265=0,"",'Ark1'!Z2522)</f>
        <v/>
      </c>
      <c r="Y265" s="29" t="str">
        <f>+IF(I265=0,"",'Ark1'!Z2522)</f>
        <v/>
      </c>
      <c r="Z265" s="27" t="str">
        <f>+IF(I265=0,"",'Ark1'!AC2522)</f>
        <v/>
      </c>
      <c r="AA265" s="34" t="str">
        <f>+IF(I265=0,"",'Ark1'!AE2522)</f>
        <v/>
      </c>
      <c r="AB265" s="29" t="str">
        <f t="shared" si="40"/>
        <v/>
      </c>
      <c r="AC265" s="29" t="str">
        <f t="shared" si="41"/>
        <v/>
      </c>
      <c r="AD265" s="213"/>
      <c r="AE265" s="216"/>
      <c r="AG265" s="29"/>
      <c r="AH265" s="27"/>
      <c r="AI265" s="217"/>
      <c r="AJ265" s="28"/>
      <c r="AN265" s="28"/>
    </row>
    <row r="266" spans="1:40" ht="15.6">
      <c r="A266" s="213"/>
      <c r="B266" s="289">
        <f>+'Ark1'!C2523</f>
        <v>2023</v>
      </c>
      <c r="C266" s="28">
        <f>+'Ark1'!L2523</f>
        <v>10</v>
      </c>
      <c r="D266" s="28" t="s">
        <v>36</v>
      </c>
      <c r="E266" s="28">
        <f>+'Ark1'!H2523</f>
        <v>1</v>
      </c>
      <c r="F266" s="28">
        <f>+'Ark1'!J2523</f>
        <v>155</v>
      </c>
      <c r="G266" s="28" t="str">
        <f>VLOOKUP(F266,RNR!$A$1:$B$26,2)</f>
        <v>Målselv</v>
      </c>
      <c r="H266" s="28" t="str">
        <f>+IF(I266=0,"",'Ark1'!Q2523)</f>
        <v/>
      </c>
      <c r="I266" s="336">
        <f>+'Ark1'!R2523</f>
        <v>0</v>
      </c>
      <c r="J266" s="29" t="str">
        <f>+IF(I266=0,"",'Ark1'!AF2523)</f>
        <v/>
      </c>
      <c r="L266" s="29" t="str">
        <f>+IF(I266=0,"",'Ark1'!AG2523)</f>
        <v/>
      </c>
      <c r="M266" s="213"/>
      <c r="N266" s="239">
        <f>+IF(J266=0,"",'Ark1'!AI2523)</f>
        <v>0</v>
      </c>
      <c r="O266" s="505"/>
      <c r="P266" s="263" t="str">
        <f>+IF(N266=0,"",'Ark1'!AJ2523)</f>
        <v/>
      </c>
      <c r="Q266" s="263" t="str">
        <f>+IF(N266=0,"",'Ark1'!AK2523)</f>
        <v/>
      </c>
      <c r="R266" s="213"/>
      <c r="S266" s="27" t="str">
        <f>+IF(I266=0,"",'Ark1'!T2523)</f>
        <v/>
      </c>
      <c r="T266" s="32" t="str">
        <f>+IF(I266=0,"",'Ark1'!U2523)</f>
        <v/>
      </c>
      <c r="U266" s="34" t="str">
        <f>+IF(I266=0,"",'Ark1'!W2523)</f>
        <v/>
      </c>
      <c r="V266" s="34" t="str">
        <f>+IF(I266=0,"",'Ark1'!X2523)</f>
        <v/>
      </c>
      <c r="W266" s="34" t="str">
        <f>+IF(I266=0,"",'Ark1'!Y2523)</f>
        <v/>
      </c>
      <c r="X266" s="34" t="str">
        <f>+IF(I266=0,"",'Ark1'!Z2523)</f>
        <v/>
      </c>
      <c r="Y266" s="29" t="str">
        <f>+IF(I266=0,"",'Ark1'!Z2523)</f>
        <v/>
      </c>
      <c r="Z266" s="27" t="str">
        <f>+IF(I266=0,"",'Ark1'!AC2523)</f>
        <v/>
      </c>
      <c r="AA266" s="34" t="str">
        <f>+IF(I266=0,"",'Ark1'!AE2523)</f>
        <v/>
      </c>
      <c r="AB266" s="29" t="str">
        <f t="shared" si="40"/>
        <v/>
      </c>
      <c r="AC266" s="29" t="str">
        <f t="shared" si="41"/>
        <v/>
      </c>
      <c r="AD266" s="213"/>
      <c r="AE266" s="216"/>
      <c r="AG266" s="29"/>
      <c r="AH266" s="27"/>
      <c r="AI266" s="217"/>
      <c r="AJ266" s="28"/>
      <c r="AN266" s="28"/>
    </row>
    <row r="267" spans="1:40" ht="15.6">
      <c r="A267" s="213"/>
      <c r="B267" s="289">
        <f>+'Ark1'!C2524</f>
        <v>2023</v>
      </c>
      <c r="C267" s="28">
        <f>+'Ark1'!L2524</f>
        <v>10</v>
      </c>
      <c r="D267" s="28" t="s">
        <v>36</v>
      </c>
      <c r="E267" s="28">
        <f>+'Ark1'!H2524</f>
        <v>2</v>
      </c>
      <c r="F267" s="28">
        <f>+'Ark1'!J2524</f>
        <v>160</v>
      </c>
      <c r="G267" s="28" t="str">
        <f>VLOOKUP(F267,RNR!$A$1:$B$26,2)</f>
        <v>Oslo</v>
      </c>
      <c r="H267" s="28" t="str">
        <f>+IF(I267=0,"",'Ark1'!Q2524)</f>
        <v/>
      </c>
      <c r="I267" s="336">
        <f>+'Ark1'!R2524</f>
        <v>0</v>
      </c>
      <c r="J267" s="29" t="str">
        <f>+IF(I267=0,"",'Ark1'!AF2524)</f>
        <v/>
      </c>
      <c r="L267" s="29" t="str">
        <f>+IF(I267=0,"",'Ark1'!AG2524)</f>
        <v/>
      </c>
      <c r="M267" s="213"/>
      <c r="N267" s="239">
        <f>+IF(J267=0,"",'Ark1'!AI2524)</f>
        <v>0</v>
      </c>
      <c r="O267" s="505"/>
      <c r="P267" s="263" t="str">
        <f>+IF(N267=0,"",'Ark1'!AJ2524)</f>
        <v/>
      </c>
      <c r="Q267" s="263" t="str">
        <f>+IF(N267=0,"",'Ark1'!AK2524)</f>
        <v/>
      </c>
      <c r="R267" s="213"/>
      <c r="S267" s="27" t="str">
        <f>+IF(I267=0,"",'Ark1'!T2524)</f>
        <v/>
      </c>
      <c r="T267" s="32" t="str">
        <f>+IF(I267=0,"",'Ark1'!U2524)</f>
        <v/>
      </c>
      <c r="U267" s="34" t="str">
        <f>+IF(I267=0,"",'Ark1'!W2524)</f>
        <v/>
      </c>
      <c r="V267" s="34" t="str">
        <f>+IF(I267=0,"",'Ark1'!X2524)</f>
        <v/>
      </c>
      <c r="W267" s="34" t="str">
        <f>+IF(I267=0,"",'Ark1'!Y2524)</f>
        <v/>
      </c>
      <c r="X267" s="34" t="str">
        <f>+IF(I267=0,"",'Ark1'!Z2524)</f>
        <v/>
      </c>
      <c r="Y267" s="29" t="str">
        <f>+IF(I267=0,"",'Ark1'!Z2524)</f>
        <v/>
      </c>
      <c r="Z267" s="27" t="str">
        <f>+IF(I267=0,"",'Ark1'!AC2524)</f>
        <v/>
      </c>
      <c r="AA267" s="34" t="str">
        <f>+IF(I267=0,"",'Ark1'!AE2524)</f>
        <v/>
      </c>
      <c r="AB267" s="29" t="str">
        <f t="shared" si="40"/>
        <v/>
      </c>
      <c r="AC267" s="29" t="str">
        <f t="shared" si="41"/>
        <v/>
      </c>
      <c r="AD267" s="213"/>
      <c r="AE267" s="216"/>
      <c r="AG267" s="29"/>
      <c r="AH267" s="27"/>
      <c r="AI267" s="217"/>
      <c r="AJ267" s="28"/>
      <c r="AN267" s="28"/>
    </row>
    <row r="268" spans="1:40" ht="15.6">
      <c r="A268" s="213"/>
      <c r="B268" s="289">
        <f>+'Ark1'!C2525</f>
        <v>2023</v>
      </c>
      <c r="C268" s="28">
        <f>+'Ark1'!L2525</f>
        <v>10</v>
      </c>
      <c r="D268" s="28" t="s">
        <v>36</v>
      </c>
      <c r="E268" s="28">
        <f>+'Ark1'!H2525</f>
        <v>1</v>
      </c>
      <c r="F268" s="28">
        <f>+'Ark1'!J2525</f>
        <v>171</v>
      </c>
      <c r="G268" s="28" t="str">
        <f>VLOOKUP(F268,RNR!$A$1:$B$26,2)</f>
        <v>Prima</v>
      </c>
      <c r="H268" s="28" t="str">
        <f>+IF(I268=0,"",'Ark1'!Q2525)</f>
        <v/>
      </c>
      <c r="I268" s="336">
        <f>+'Ark1'!R2525</f>
        <v>0</v>
      </c>
      <c r="J268" s="29" t="str">
        <f>+IF(I268=0,"",'Ark1'!AF2525)</f>
        <v/>
      </c>
      <c r="L268" s="29" t="str">
        <f>+IF(I268=0,"",'Ark1'!AG2525)</f>
        <v/>
      </c>
      <c r="M268" s="213"/>
      <c r="N268" s="239">
        <f>+IF(J268=0,"",'Ark1'!AI2525)</f>
        <v>0</v>
      </c>
      <c r="O268" s="505"/>
      <c r="P268" s="263" t="str">
        <f>+IF(N268=0,"",'Ark1'!AJ2525)</f>
        <v/>
      </c>
      <c r="Q268" s="263" t="str">
        <f>+IF(N268=0,"",'Ark1'!AK2525)</f>
        <v/>
      </c>
      <c r="R268" s="213"/>
      <c r="S268" s="27" t="str">
        <f>+IF(I268=0,"",'Ark1'!T2525)</f>
        <v/>
      </c>
      <c r="T268" s="32" t="str">
        <f>+IF(I268=0,"",'Ark1'!U2525)</f>
        <v/>
      </c>
      <c r="U268" s="34" t="str">
        <f>+IF(I268=0,"",'Ark1'!W2525)</f>
        <v/>
      </c>
      <c r="V268" s="34" t="str">
        <f>+IF(I268=0,"",'Ark1'!X2525)</f>
        <v/>
      </c>
      <c r="W268" s="34" t="str">
        <f>+IF(I268=0,"",'Ark1'!Y2525)</f>
        <v/>
      </c>
      <c r="X268" s="34" t="str">
        <f>+IF(I268=0,"",'Ark1'!Z2525)</f>
        <v/>
      </c>
      <c r="Y268" s="29" t="str">
        <f>+IF(I268=0,"",'Ark1'!Z2525)</f>
        <v/>
      </c>
      <c r="Z268" s="27" t="str">
        <f>+IF(I268=0,"",'Ark1'!AC2525)</f>
        <v/>
      </c>
      <c r="AA268" s="34" t="str">
        <f>+IF(I268=0,"",'Ark1'!AE2525)</f>
        <v/>
      </c>
      <c r="AB268" s="29" t="str">
        <f t="shared" si="40"/>
        <v/>
      </c>
      <c r="AC268" s="29" t="str">
        <f t="shared" si="41"/>
        <v/>
      </c>
      <c r="AD268" s="213"/>
      <c r="AE268" s="216"/>
      <c r="AG268" s="29"/>
      <c r="AH268" s="27"/>
      <c r="AI268" s="217"/>
      <c r="AJ268" s="28"/>
      <c r="AN268" s="28"/>
    </row>
    <row r="269" spans="1:40" ht="15.6">
      <c r="A269" s="213"/>
      <c r="B269" s="289">
        <f>+'Ark1'!C2526</f>
        <v>2023</v>
      </c>
      <c r="C269" s="28">
        <f>+'Ark1'!L2526</f>
        <v>10</v>
      </c>
      <c r="D269" s="28" t="s">
        <v>36</v>
      </c>
      <c r="E269" s="28">
        <f>+'Ark1'!H2526</f>
        <v>2</v>
      </c>
      <c r="F269" s="28">
        <f>+'Ark1'!J2526</f>
        <v>175</v>
      </c>
      <c r="G269" s="28" t="str">
        <f>VLOOKUP(F269,RNR!$A$1:$B$26,2)</f>
        <v>Ole Ringdal</v>
      </c>
      <c r="H269" s="28" t="str">
        <f>+IF(I269=0,"",'Ark1'!Q2526)</f>
        <v/>
      </c>
      <c r="I269" s="336">
        <f>+'Ark1'!R2526</f>
        <v>0</v>
      </c>
      <c r="J269" s="29" t="str">
        <f>+IF(I269=0,"",'Ark1'!AF2526)</f>
        <v/>
      </c>
      <c r="L269" s="29" t="str">
        <f>+IF(I269=0,"",'Ark1'!AG2526)</f>
        <v/>
      </c>
      <c r="M269" s="213"/>
      <c r="N269" s="239">
        <f>+IF(J269=0,"",'Ark1'!AI2526)</f>
        <v>0</v>
      </c>
      <c r="O269" s="505"/>
      <c r="P269" s="263" t="str">
        <f>+IF(N269=0,"",'Ark1'!AJ2526)</f>
        <v/>
      </c>
      <c r="Q269" s="263" t="str">
        <f>+IF(N269=0,"",'Ark1'!AK2526)</f>
        <v/>
      </c>
      <c r="R269" s="213"/>
      <c r="S269" s="27" t="str">
        <f>+IF(I269=0,"",'Ark1'!T2526)</f>
        <v/>
      </c>
      <c r="T269" s="32" t="str">
        <f>+IF(I269=0,"",'Ark1'!U2526)</f>
        <v/>
      </c>
      <c r="U269" s="34" t="str">
        <f>+IF(I269=0,"",'Ark1'!W2526)</f>
        <v/>
      </c>
      <c r="V269" s="34" t="str">
        <f>+IF(I269=0,"",'Ark1'!X2526)</f>
        <v/>
      </c>
      <c r="W269" s="34" t="str">
        <f>+IF(I269=0,"",'Ark1'!Y2526)</f>
        <v/>
      </c>
      <c r="X269" s="34" t="str">
        <f>+IF(I269=0,"",'Ark1'!Z2526)</f>
        <v/>
      </c>
      <c r="Y269" s="29" t="str">
        <f>+IF(I269=0,"",'Ark1'!Z2526)</f>
        <v/>
      </c>
      <c r="Z269" s="27" t="str">
        <f>+IF(I269=0,"",'Ark1'!AC2526)</f>
        <v/>
      </c>
      <c r="AA269" s="34" t="str">
        <f>+IF(I269=0,"",'Ark1'!AE2526)</f>
        <v/>
      </c>
      <c r="AB269" s="29" t="str">
        <f t="shared" si="40"/>
        <v/>
      </c>
      <c r="AC269" s="29" t="str">
        <f t="shared" si="41"/>
        <v/>
      </c>
      <c r="AD269" s="213"/>
      <c r="AE269" s="216"/>
      <c r="AG269" s="29"/>
      <c r="AH269" s="27"/>
      <c r="AI269" s="217"/>
      <c r="AJ269" s="28"/>
      <c r="AN269" s="28"/>
    </row>
    <row r="270" spans="1:40" ht="15.6">
      <c r="A270" s="213"/>
      <c r="B270" s="289">
        <f>+'Ark1'!C2527</f>
        <v>2023</v>
      </c>
      <c r="C270" s="28">
        <f>+'Ark1'!L2527</f>
        <v>10</v>
      </c>
      <c r="D270" s="28" t="s">
        <v>36</v>
      </c>
      <c r="E270" s="28">
        <f>+'Ark1'!H2527</f>
        <v>2</v>
      </c>
      <c r="F270" s="28">
        <f>+'Ark1'!J2527</f>
        <v>177</v>
      </c>
      <c r="G270" s="28" t="str">
        <f>VLOOKUP(F270,RNR!$A$1:$B$26,2)</f>
        <v>Slakthuset</v>
      </c>
      <c r="H270" s="28" t="str">
        <f>+IF(I270=0,"",'Ark1'!Q2527)</f>
        <v/>
      </c>
      <c r="I270" s="336">
        <f>+'Ark1'!R2527</f>
        <v>0</v>
      </c>
      <c r="J270" s="29" t="str">
        <f>+IF(I270=0,"",'Ark1'!AF2527)</f>
        <v/>
      </c>
      <c r="L270" s="29" t="str">
        <f>+IF(I270=0,"",'Ark1'!AG2527)</f>
        <v/>
      </c>
      <c r="M270" s="213"/>
      <c r="N270" s="239">
        <f>+IF(J270=0,"",'Ark1'!AI2527)</f>
        <v>0</v>
      </c>
      <c r="O270" s="505"/>
      <c r="P270" s="263" t="str">
        <f>+IF(N270=0,"",'Ark1'!AJ2527)</f>
        <v/>
      </c>
      <c r="Q270" s="263" t="str">
        <f>+IF(N270=0,"",'Ark1'!AK2527)</f>
        <v/>
      </c>
      <c r="R270" s="213"/>
      <c r="S270" s="27" t="str">
        <f>+IF(I270=0,"",'Ark1'!T2527)</f>
        <v/>
      </c>
      <c r="T270" s="32" t="str">
        <f>+IF(I270=0,"",'Ark1'!U2527)</f>
        <v/>
      </c>
      <c r="U270" s="34" t="str">
        <f>+IF(I270=0,"",'Ark1'!W2527)</f>
        <v/>
      </c>
      <c r="V270" s="34" t="str">
        <f>+IF(I270=0,"",'Ark1'!X2527)</f>
        <v/>
      </c>
      <c r="W270" s="34" t="str">
        <f>+IF(I270=0,"",'Ark1'!Y2527)</f>
        <v/>
      </c>
      <c r="X270" s="34" t="str">
        <f>+IF(I270=0,"",'Ark1'!Z2527)</f>
        <v/>
      </c>
      <c r="Y270" s="29" t="str">
        <f>+IF(I270=0,"",'Ark1'!Z2527)</f>
        <v/>
      </c>
      <c r="Z270" s="27" t="str">
        <f>+IF(I270=0,"",'Ark1'!AC2527)</f>
        <v/>
      </c>
      <c r="AA270" s="34" t="str">
        <f>+IF(I270=0,"",'Ark1'!AE2527)</f>
        <v/>
      </c>
      <c r="AB270" s="29" t="str">
        <f t="shared" si="40"/>
        <v/>
      </c>
      <c r="AC270" s="29" t="str">
        <f t="shared" si="41"/>
        <v/>
      </c>
      <c r="AD270" s="213"/>
      <c r="AE270" s="216"/>
      <c r="AG270" s="29"/>
      <c r="AH270" s="27"/>
      <c r="AI270" s="217"/>
      <c r="AJ270" s="28"/>
      <c r="AN270" s="28"/>
    </row>
    <row r="271" spans="1:40" ht="15.6">
      <c r="A271" s="213"/>
      <c r="B271" s="289">
        <f>+'Ark1'!C2528</f>
        <v>2023</v>
      </c>
      <c r="C271" s="28">
        <f>+'Ark1'!L2528</f>
        <v>10</v>
      </c>
      <c r="D271" s="28" t="s">
        <v>36</v>
      </c>
      <c r="E271" s="28">
        <f>+'Ark1'!H2528</f>
        <v>2</v>
      </c>
      <c r="F271" s="28">
        <f>+'Ark1'!J2528</f>
        <v>178</v>
      </c>
      <c r="G271" s="28" t="str">
        <f>VLOOKUP(F271,RNR!$A$1:$B$26,2)</f>
        <v>Røros</v>
      </c>
      <c r="H271" s="28" t="str">
        <f>+IF(I271=0,"",'Ark1'!Q2528)</f>
        <v/>
      </c>
      <c r="I271" s="336">
        <f>+'Ark1'!R2528</f>
        <v>0</v>
      </c>
      <c r="J271" s="29" t="str">
        <f>+IF(I271=0,"",'Ark1'!AF2528)</f>
        <v/>
      </c>
      <c r="L271" s="29" t="str">
        <f>+IF(I271=0,"",'Ark1'!AG2528)</f>
        <v/>
      </c>
      <c r="M271" s="213"/>
      <c r="N271" s="239">
        <f>+IF(J271=0,"",'Ark1'!AI2528)</f>
        <v>0</v>
      </c>
      <c r="O271" s="505"/>
      <c r="P271" s="263" t="str">
        <f>+IF(N271=0,"",'Ark1'!AJ2528)</f>
        <v/>
      </c>
      <c r="Q271" s="263" t="str">
        <f>+IF(N271=0,"",'Ark1'!AK2528)</f>
        <v/>
      </c>
      <c r="R271" s="213"/>
      <c r="S271" s="27" t="str">
        <f>+IF(I271=0,"",'Ark1'!T2528)</f>
        <v/>
      </c>
      <c r="T271" s="32" t="str">
        <f>+IF(I271=0,"",'Ark1'!U2528)</f>
        <v/>
      </c>
      <c r="U271" s="34" t="str">
        <f>+IF(I271=0,"",'Ark1'!W2528)</f>
        <v/>
      </c>
      <c r="V271" s="34" t="str">
        <f>+IF(I271=0,"",'Ark1'!X2528)</f>
        <v/>
      </c>
      <c r="W271" s="34" t="str">
        <f>+IF(I271=0,"",'Ark1'!Y2528)</f>
        <v/>
      </c>
      <c r="X271" s="34" t="str">
        <f>+IF(I271=0,"",'Ark1'!Z2528)</f>
        <v/>
      </c>
      <c r="Y271" s="29" t="str">
        <f>+IF(I271=0,"",'Ark1'!Z2528)</f>
        <v/>
      </c>
      <c r="Z271" s="27" t="str">
        <f>+IF(I271=0,"",'Ark1'!AC2528)</f>
        <v/>
      </c>
      <c r="AA271" s="34" t="str">
        <f>+IF(I271=0,"",'Ark1'!AE2528)</f>
        <v/>
      </c>
      <c r="AB271" s="29" t="str">
        <f t="shared" si="40"/>
        <v/>
      </c>
      <c r="AC271" s="29" t="str">
        <f t="shared" si="41"/>
        <v/>
      </c>
      <c r="AD271" s="213"/>
      <c r="AE271" s="216"/>
      <c r="AG271" s="29"/>
      <c r="AH271" s="27"/>
      <c r="AI271" s="217"/>
      <c r="AJ271" s="28"/>
      <c r="AN271" s="28"/>
    </row>
    <row r="272" spans="1:40" ht="15.6">
      <c r="A272" s="213"/>
      <c r="B272" s="289">
        <f>+'Ark1'!C2529</f>
        <v>2023</v>
      </c>
      <c r="C272" s="28">
        <f>+'Ark1'!L2529</f>
        <v>10</v>
      </c>
      <c r="D272" s="28" t="s">
        <v>36</v>
      </c>
      <c r="E272" s="28">
        <f>+'Ark1'!H2529</f>
        <v>2</v>
      </c>
      <c r="F272" s="28">
        <f>+'Ark1'!J2529</f>
        <v>181</v>
      </c>
      <c r="G272" s="28" t="str">
        <f>VLOOKUP(F272,RNR!$A$1:$B$26,2)</f>
        <v>Horns</v>
      </c>
      <c r="H272" s="28" t="str">
        <f>+IF(I272=0,"",'Ark1'!Q2529)</f>
        <v/>
      </c>
      <c r="I272" s="336">
        <f>+'Ark1'!R2529</f>
        <v>0</v>
      </c>
      <c r="J272" s="29" t="str">
        <f>+IF(I272=0,"",'Ark1'!AF2529)</f>
        <v/>
      </c>
      <c r="L272" s="29" t="str">
        <f>+IF(I272=0,"",'Ark1'!AG2529)</f>
        <v/>
      </c>
      <c r="M272" s="213"/>
      <c r="N272" s="239">
        <f>+IF(J272=0,"",'Ark1'!AI2529)</f>
        <v>0</v>
      </c>
      <c r="O272" s="505"/>
      <c r="P272" s="263" t="str">
        <f>+IF(N272=0,"",'Ark1'!AJ2529)</f>
        <v/>
      </c>
      <c r="Q272" s="263" t="str">
        <f>+IF(N272=0,"",'Ark1'!AK2529)</f>
        <v/>
      </c>
      <c r="R272" s="213"/>
      <c r="S272" s="27" t="str">
        <f>+IF(I272=0,"",'Ark1'!T2529)</f>
        <v/>
      </c>
      <c r="T272" s="32" t="str">
        <f>+IF(I272=0,"",'Ark1'!U2529)</f>
        <v/>
      </c>
      <c r="U272" s="34" t="str">
        <f>+IF(I272=0,"",'Ark1'!W2529)</f>
        <v/>
      </c>
      <c r="V272" s="34" t="str">
        <f>+IF(I272=0,"",'Ark1'!X2529)</f>
        <v/>
      </c>
      <c r="W272" s="34" t="str">
        <f>+IF(I272=0,"",'Ark1'!Y2529)</f>
        <v/>
      </c>
      <c r="X272" s="34" t="str">
        <f>+IF(I272=0,"",'Ark1'!Z2529)</f>
        <v/>
      </c>
      <c r="Y272" s="29" t="str">
        <f>+IF(I272=0,"",'Ark1'!Z2529)</f>
        <v/>
      </c>
      <c r="Z272" s="27" t="str">
        <f>+IF(I272=0,"",'Ark1'!AC2529)</f>
        <v/>
      </c>
      <c r="AA272" s="34" t="str">
        <f>+IF(I272=0,"",'Ark1'!AE2529)</f>
        <v/>
      </c>
      <c r="AB272" s="29" t="str">
        <f t="shared" si="40"/>
        <v/>
      </c>
      <c r="AC272" s="29" t="str">
        <f t="shared" si="41"/>
        <v/>
      </c>
      <c r="AD272" s="213"/>
      <c r="AE272" s="216"/>
      <c r="AG272" s="29"/>
      <c r="AH272" s="27"/>
      <c r="AI272" s="217"/>
      <c r="AJ272" s="28"/>
      <c r="AN272" s="28"/>
    </row>
    <row r="273" spans="1:58" ht="15.6">
      <c r="A273" s="213"/>
      <c r="B273" s="289">
        <f>+'Ark1'!C2530</f>
        <v>2023</v>
      </c>
      <c r="C273" s="28">
        <f>+'Ark1'!L2530</f>
        <v>10</v>
      </c>
      <c r="D273" s="28" t="s">
        <v>36</v>
      </c>
      <c r="E273" s="28">
        <f>+'Ark1'!H2530</f>
        <v>1</v>
      </c>
      <c r="F273" s="28">
        <f>+'Ark1'!J2530</f>
        <v>262</v>
      </c>
      <c r="G273" s="28" t="str">
        <f>VLOOKUP(F273,RNR!$A$1:$B$26,2)</f>
        <v>Strilalam</v>
      </c>
      <c r="H273" s="28" t="str">
        <f>+IF(I273=0,"",'Ark1'!Q2530)</f>
        <v/>
      </c>
      <c r="I273" s="336">
        <f>+'Ark1'!R2530</f>
        <v>0</v>
      </c>
      <c r="J273" s="29" t="str">
        <f>+IF(I273=0,"",'Ark1'!AF2530)</f>
        <v/>
      </c>
      <c r="L273" s="29" t="str">
        <f>+IF(I273=0,"",'Ark1'!AG2530)</f>
        <v/>
      </c>
      <c r="M273" s="213"/>
      <c r="N273" s="239">
        <f>+IF(J273=0,"",'Ark1'!AI2530)</f>
        <v>0</v>
      </c>
      <c r="O273" s="505"/>
      <c r="P273" s="263" t="str">
        <f>+IF(N273=0,"",'Ark1'!AJ2530)</f>
        <v/>
      </c>
      <c r="Q273" s="263" t="str">
        <f>+IF(N273=0,"",'Ark1'!AK2530)</f>
        <v/>
      </c>
      <c r="R273" s="213"/>
      <c r="S273" s="27" t="str">
        <f>+IF(I273=0,"",'Ark1'!T2530)</f>
        <v/>
      </c>
      <c r="T273" s="32" t="str">
        <f>+IF(I273=0,"",'Ark1'!U2530)</f>
        <v/>
      </c>
      <c r="U273" s="34" t="str">
        <f>+IF(I273=0,"",'Ark1'!W2530)</f>
        <v/>
      </c>
      <c r="V273" s="34" t="str">
        <f>+IF(I273=0,"",'Ark1'!X2530)</f>
        <v/>
      </c>
      <c r="W273" s="34" t="str">
        <f>+IF(I273=0,"",'Ark1'!Y2530)</f>
        <v/>
      </c>
      <c r="X273" s="34" t="str">
        <f>+IF(I273=0,"",'Ark1'!Z2530)</f>
        <v/>
      </c>
      <c r="Y273" s="29" t="str">
        <f>+IF(I273=0,"",'Ark1'!Z2530)</f>
        <v/>
      </c>
      <c r="Z273" s="27" t="str">
        <f>+IF(I273=0,"",'Ark1'!AC2530)</f>
        <v/>
      </c>
      <c r="AA273" s="34" t="str">
        <f>+IF(I273=0,"",'Ark1'!AE2530)</f>
        <v/>
      </c>
      <c r="AB273" s="29" t="str">
        <f t="shared" ref="AB273:AB279" si="42">IF(I273=0,"",T273/C273)</f>
        <v/>
      </c>
      <c r="AC273" s="29" t="str">
        <f t="shared" ref="AC273:AC279" si="43">IF(I273=0,"",I273/H273)</f>
        <v/>
      </c>
      <c r="AD273" s="213"/>
      <c r="AE273" s="216"/>
      <c r="AG273" s="29"/>
      <c r="AH273" s="27"/>
      <c r="AI273" s="217"/>
      <c r="AJ273" s="28"/>
      <c r="AN273" s="28"/>
    </row>
    <row r="274" spans="1:58" ht="15.6">
      <c r="A274" s="213"/>
      <c r="B274" s="289">
        <f>+'Ark1'!C2531</f>
        <v>2023</v>
      </c>
      <c r="C274" s="28">
        <f>+'Ark1'!L2531</f>
        <v>10</v>
      </c>
      <c r="D274" s="28" t="s">
        <v>36</v>
      </c>
      <c r="E274" s="28">
        <f>+'Ark1'!H2531</f>
        <v>1</v>
      </c>
      <c r="F274" s="28">
        <f>+'Ark1'!J2531</f>
        <v>309</v>
      </c>
      <c r="G274" s="28" t="str">
        <f>VLOOKUP(F274,RNR!$A$1:$B$26,2)</f>
        <v>Malvik</v>
      </c>
      <c r="H274" s="28" t="str">
        <f>+IF(I274=0,"",'Ark1'!Q2531)</f>
        <v/>
      </c>
      <c r="I274" s="336">
        <f>+'Ark1'!R2531</f>
        <v>0</v>
      </c>
      <c r="J274" s="29" t="str">
        <f>+IF(I274=0,"",'Ark1'!AF2531)</f>
        <v/>
      </c>
      <c r="L274" s="29" t="str">
        <f>+IF(I274=0,"",'Ark1'!AG2531)</f>
        <v/>
      </c>
      <c r="M274" s="213"/>
      <c r="N274" s="239">
        <f>+IF(J274=0,"",'Ark1'!AI2531)</f>
        <v>0</v>
      </c>
      <c r="O274" s="505"/>
      <c r="P274" s="263" t="str">
        <f>+IF(N274=0,"",'Ark1'!AJ2531)</f>
        <v/>
      </c>
      <c r="Q274" s="263" t="str">
        <f>+IF(N274=0,"",'Ark1'!AK2531)</f>
        <v/>
      </c>
      <c r="R274" s="213"/>
      <c r="S274" s="27" t="str">
        <f>+IF(I274=0,"",'Ark1'!T2531)</f>
        <v/>
      </c>
      <c r="T274" s="32" t="str">
        <f>+IF(I274=0,"",'Ark1'!U2531)</f>
        <v/>
      </c>
      <c r="U274" s="34" t="str">
        <f>+IF(I274=0,"",'Ark1'!W2531)</f>
        <v/>
      </c>
      <c r="V274" s="34" t="str">
        <f>+IF(I274=0,"",'Ark1'!X2531)</f>
        <v/>
      </c>
      <c r="W274" s="34" t="str">
        <f>+IF(I274=0,"",'Ark1'!Y2531)</f>
        <v/>
      </c>
      <c r="X274" s="34" t="str">
        <f>+IF(I274=0,"",'Ark1'!Z2531)</f>
        <v/>
      </c>
      <c r="Y274" s="29" t="str">
        <f>+IF(I274=0,"",'Ark1'!Z2531)</f>
        <v/>
      </c>
      <c r="Z274" s="27" t="str">
        <f>+IF(I274=0,"",'Ark1'!AC2531)</f>
        <v/>
      </c>
      <c r="AA274" s="34" t="str">
        <f>+IF(I274=0,"",'Ark1'!AE2531)</f>
        <v/>
      </c>
      <c r="AB274" s="29" t="str">
        <f t="shared" si="42"/>
        <v/>
      </c>
      <c r="AC274" s="29" t="str">
        <f t="shared" si="43"/>
        <v/>
      </c>
      <c r="AD274" s="213"/>
      <c r="AE274" s="216"/>
      <c r="AG274" s="29"/>
      <c r="AH274" s="27"/>
      <c r="AI274" s="217"/>
      <c r="AJ274" s="28"/>
      <c r="AN274" s="28"/>
    </row>
    <row r="275" spans="1:58" ht="15.6">
      <c r="A275" s="213"/>
      <c r="B275" s="289">
        <f>+'Ark1'!C2532</f>
        <v>2023</v>
      </c>
      <c r="C275" s="28">
        <f>+'Ark1'!L2532</f>
        <v>10</v>
      </c>
      <c r="D275" s="28" t="s">
        <v>36</v>
      </c>
      <c r="E275" s="28">
        <f>+'Ark1'!H2532</f>
        <v>2</v>
      </c>
      <c r="F275" s="28">
        <f>+'Ark1'!J2532</f>
        <v>470</v>
      </c>
      <c r="G275" s="28" t="str">
        <f>VLOOKUP(F275,RNR!$A$1:$B$26,2)</f>
        <v>Jens Eide</v>
      </c>
      <c r="H275" s="28" t="str">
        <f>+IF(I275=0,"",'Ark1'!Q2532)</f>
        <v/>
      </c>
      <c r="I275" s="336">
        <f>+'Ark1'!R2532</f>
        <v>0</v>
      </c>
      <c r="J275" s="29" t="str">
        <f>+IF(I275=0,"",'Ark1'!AF2532)</f>
        <v/>
      </c>
      <c r="L275" s="29" t="str">
        <f>+IF(I275=0,"",'Ark1'!AG2532)</f>
        <v/>
      </c>
      <c r="M275" s="213"/>
      <c r="N275" s="239">
        <f>+IF(J275=0,"",'Ark1'!AI2532)</f>
        <v>0</v>
      </c>
      <c r="O275" s="505"/>
      <c r="P275" s="263" t="str">
        <f>+IF(N275=0,"",'Ark1'!AJ2532)</f>
        <v/>
      </c>
      <c r="Q275" s="263" t="str">
        <f>+IF(N275=0,"",'Ark1'!AK2532)</f>
        <v/>
      </c>
      <c r="R275" s="213"/>
      <c r="S275" s="27" t="str">
        <f>+IF(I275=0,"",'Ark1'!T2532)</f>
        <v/>
      </c>
      <c r="T275" s="32" t="str">
        <f>+IF(I275=0,"",'Ark1'!U2532)</f>
        <v/>
      </c>
      <c r="U275" s="34" t="str">
        <f>+IF(I275=0,"",'Ark1'!W2532)</f>
        <v/>
      </c>
      <c r="V275" s="34" t="str">
        <f>+IF(I275=0,"",'Ark1'!X2532)</f>
        <v/>
      </c>
      <c r="W275" s="34" t="str">
        <f>+IF(I275=0,"",'Ark1'!Y2532)</f>
        <v/>
      </c>
      <c r="X275" s="34" t="str">
        <f>+IF(I275=0,"",'Ark1'!Z2532)</f>
        <v/>
      </c>
      <c r="Y275" s="29" t="str">
        <f>+IF(I275=0,"",'Ark1'!Z2532)</f>
        <v/>
      </c>
      <c r="Z275" s="27" t="str">
        <f>+IF(I275=0,"",'Ark1'!AC2532)</f>
        <v/>
      </c>
      <c r="AA275" s="34" t="str">
        <f>+IF(I275=0,"",'Ark1'!AE2532)</f>
        <v/>
      </c>
      <c r="AB275" s="29" t="str">
        <f t="shared" si="42"/>
        <v/>
      </c>
      <c r="AC275" s="29" t="str">
        <f t="shared" si="43"/>
        <v/>
      </c>
      <c r="AD275" s="213"/>
      <c r="AE275" s="216"/>
      <c r="AG275" s="29"/>
      <c r="AH275" s="27"/>
      <c r="AI275" s="217"/>
      <c r="AJ275" s="28"/>
      <c r="AN275" s="28"/>
    </row>
    <row r="276" spans="1:58" ht="15.6">
      <c r="A276" s="213"/>
      <c r="B276" s="289">
        <f>+'Ark1'!C2533</f>
        <v>2023</v>
      </c>
      <c r="C276" s="28">
        <f>+'Ark1'!L2533</f>
        <v>10</v>
      </c>
      <c r="D276" s="28" t="s">
        <v>36</v>
      </c>
      <c r="E276" s="28">
        <f>+'Ark1'!H2533</f>
        <v>1</v>
      </c>
      <c r="F276" s="28">
        <f>+'Ark1'!J2533</f>
        <v>629</v>
      </c>
      <c r="G276" s="28" t="str">
        <f>VLOOKUP(F276,RNR!$A$1:$B$26,2)</f>
        <v>Bø</v>
      </c>
      <c r="H276" s="28" t="str">
        <f>+IF(I276=0,"",'Ark1'!Q2533)</f>
        <v/>
      </c>
      <c r="I276" s="336">
        <f>+'Ark1'!R2533</f>
        <v>0</v>
      </c>
      <c r="J276" s="29" t="str">
        <f>+IF(I276=0,"",'Ark1'!AF2533)</f>
        <v/>
      </c>
      <c r="L276" s="29" t="str">
        <f>+IF(I276=0,"",'Ark1'!AG2533)</f>
        <v/>
      </c>
      <c r="M276" s="213"/>
      <c r="N276" s="239">
        <f>+IF(J276=0,"",'Ark1'!AI2533)</f>
        <v>0</v>
      </c>
      <c r="O276" s="505"/>
      <c r="P276" s="263" t="str">
        <f>+IF(N276=0,"",'Ark1'!AJ2533)</f>
        <v/>
      </c>
      <c r="Q276" s="263" t="str">
        <f>+IF(N276=0,"",'Ark1'!AK2533)</f>
        <v/>
      </c>
      <c r="R276" s="213"/>
      <c r="S276" s="27" t="str">
        <f>+IF(I276=0,"",'Ark1'!T2533)</f>
        <v/>
      </c>
      <c r="T276" s="32" t="str">
        <f>+IF(I276=0,"",'Ark1'!U2533)</f>
        <v/>
      </c>
      <c r="U276" s="34" t="str">
        <f>+IF(I276=0,"",'Ark1'!W2533)</f>
        <v/>
      </c>
      <c r="V276" s="34" t="str">
        <f>+IF(I276=0,"",'Ark1'!X2533)</f>
        <v/>
      </c>
      <c r="W276" s="34" t="str">
        <f>+IF(I276=0,"",'Ark1'!Y2533)</f>
        <v/>
      </c>
      <c r="X276" s="34" t="str">
        <f>+IF(I276=0,"",'Ark1'!Z2533)</f>
        <v/>
      </c>
      <c r="Y276" s="29" t="str">
        <f>+IF(I276=0,"",'Ark1'!Z2533)</f>
        <v/>
      </c>
      <c r="Z276" s="27" t="str">
        <f>+IF(I276=0,"",'Ark1'!AC2533)</f>
        <v/>
      </c>
      <c r="AA276" s="34" t="str">
        <f>+IF(I276=0,"",'Ark1'!AE2533)</f>
        <v/>
      </c>
      <c r="AB276" s="29" t="str">
        <f t="shared" si="42"/>
        <v/>
      </c>
      <c r="AC276" s="29" t="str">
        <f t="shared" si="43"/>
        <v/>
      </c>
      <c r="AD276" s="213"/>
      <c r="AE276" s="216"/>
      <c r="AG276" s="29"/>
      <c r="AH276" s="27"/>
      <c r="AI276" s="217"/>
      <c r="AJ276" s="28"/>
      <c r="AN276" s="28"/>
    </row>
    <row r="277" spans="1:58" ht="15.6">
      <c r="A277" s="213"/>
      <c r="B277" s="289">
        <f>+'Ark1'!C2534</f>
        <v>2023</v>
      </c>
      <c r="C277" s="28">
        <f>+'Ark1'!L2534</f>
        <v>10</v>
      </c>
      <c r="D277" s="28" t="s">
        <v>36</v>
      </c>
      <c r="E277" s="28">
        <f>+'Ark1'!H2534</f>
        <v>1</v>
      </c>
      <c r="F277" s="28">
        <f>+'Ark1'!J2534</f>
        <v>643</v>
      </c>
      <c r="G277" s="28" t="str">
        <f>VLOOKUP(F277,RNR!$A$1:$B$26,2)</f>
        <v>Bjerka</v>
      </c>
      <c r="H277" s="28" t="str">
        <f>+IF(I277=0,"",'Ark1'!Q2534)</f>
        <v/>
      </c>
      <c r="I277" s="336">
        <f>+'Ark1'!R2534</f>
        <v>0</v>
      </c>
      <c r="J277" s="29" t="str">
        <f>+IF(I277=0,"",'Ark1'!AF2534)</f>
        <v/>
      </c>
      <c r="L277" s="29" t="str">
        <f>+IF(I277=0,"",'Ark1'!AG2534)</f>
        <v/>
      </c>
      <c r="M277" s="213"/>
      <c r="N277" s="239">
        <f>+IF(J277=0,"",'Ark1'!AI2534)</f>
        <v>0</v>
      </c>
      <c r="O277" s="505"/>
      <c r="P277" s="263" t="str">
        <f>+IF(N277=0,"",'Ark1'!AJ2534)</f>
        <v/>
      </c>
      <c r="Q277" s="263" t="str">
        <f>+IF(N277=0,"",'Ark1'!AK2534)</f>
        <v/>
      </c>
      <c r="R277" s="213"/>
      <c r="S277" s="27" t="str">
        <f>+IF(I277=0,"",'Ark1'!T2534)</f>
        <v/>
      </c>
      <c r="T277" s="32" t="str">
        <f>+IF(I277=0,"",'Ark1'!U2534)</f>
        <v/>
      </c>
      <c r="U277" s="34" t="str">
        <f>+IF(I277=0,"",'Ark1'!W2534)</f>
        <v/>
      </c>
      <c r="V277" s="34" t="str">
        <f>+IF(I277=0,"",'Ark1'!X2534)</f>
        <v/>
      </c>
      <c r="W277" s="34" t="str">
        <f>+IF(I277=0,"",'Ark1'!Y2534)</f>
        <v/>
      </c>
      <c r="X277" s="34" t="str">
        <f>+IF(I277=0,"",'Ark1'!Z2534)</f>
        <v/>
      </c>
      <c r="Y277" s="29" t="str">
        <f>+IF(I277=0,"",'Ark1'!Z2534)</f>
        <v/>
      </c>
      <c r="Z277" s="27" t="str">
        <f>+IF(I277=0,"",'Ark1'!AC2534)</f>
        <v/>
      </c>
      <c r="AA277" s="34" t="str">
        <f>+IF(I277=0,"",'Ark1'!AE2534)</f>
        <v/>
      </c>
      <c r="AB277" s="29" t="str">
        <f t="shared" si="42"/>
        <v/>
      </c>
      <c r="AC277" s="29" t="str">
        <f t="shared" si="43"/>
        <v/>
      </c>
      <c r="AD277" s="213"/>
      <c r="AE277" s="216"/>
      <c r="AG277" s="29"/>
      <c r="AH277" s="27"/>
      <c r="AI277" s="217"/>
      <c r="AJ277" s="28"/>
      <c r="AN277" s="28"/>
    </row>
    <row r="278" spans="1:58" ht="15.6">
      <c r="A278" s="213"/>
      <c r="B278" s="289">
        <f>+'Ark1'!C2535</f>
        <v>2023</v>
      </c>
      <c r="C278" s="28">
        <f>+'Ark1'!L2535</f>
        <v>10</v>
      </c>
      <c r="D278" s="28" t="s">
        <v>36</v>
      </c>
      <c r="E278" s="28">
        <f>+'Ark1'!H2535</f>
        <v>2</v>
      </c>
      <c r="F278" s="28">
        <f>+'Ark1'!J2535</f>
        <v>704</v>
      </c>
      <c r="G278" s="28" t="str">
        <f>VLOOKUP(F278,RNR!$A$1:$B$26,2)</f>
        <v>Øre Vilt</v>
      </c>
      <c r="H278" s="28" t="str">
        <f>+IF(I278=0,"",'Ark1'!Q2535)</f>
        <v/>
      </c>
      <c r="I278" s="336">
        <f>+'Ark1'!R2535</f>
        <v>0</v>
      </c>
      <c r="J278" s="29" t="str">
        <f>+IF(I278=0,"",'Ark1'!AF2535)</f>
        <v/>
      </c>
      <c r="L278" s="29" t="str">
        <f>+IF(I278=0,"",'Ark1'!AG2535)</f>
        <v/>
      </c>
      <c r="M278" s="213"/>
      <c r="N278" s="239">
        <f>+IF(J278=0,"",'Ark1'!AI2535)</f>
        <v>0</v>
      </c>
      <c r="O278" s="505"/>
      <c r="P278" s="263" t="str">
        <f>+IF(N278=0,"",'Ark1'!AJ2535)</f>
        <v/>
      </c>
      <c r="Q278" s="263" t="str">
        <f>+IF(N278=0,"",'Ark1'!AK2535)</f>
        <v/>
      </c>
      <c r="R278" s="213"/>
      <c r="S278" s="27" t="str">
        <f>+IF(I278=0,"",'Ark1'!T2535)</f>
        <v/>
      </c>
      <c r="T278" s="32" t="str">
        <f>+IF(I278=0,"",'Ark1'!U2535)</f>
        <v/>
      </c>
      <c r="U278" s="34" t="str">
        <f>+IF(I278=0,"",'Ark1'!W2535)</f>
        <v/>
      </c>
      <c r="V278" s="34" t="str">
        <f>+IF(I278=0,"",'Ark1'!X2535)</f>
        <v/>
      </c>
      <c r="W278" s="34" t="str">
        <f>+IF(I278=0,"",'Ark1'!Y2535)</f>
        <v/>
      </c>
      <c r="X278" s="34" t="str">
        <f>+IF(I278=0,"",'Ark1'!Z2535)</f>
        <v/>
      </c>
      <c r="Y278" s="29" t="str">
        <f>+IF(I278=0,"",'Ark1'!Z2535)</f>
        <v/>
      </c>
      <c r="Z278" s="27" t="str">
        <f>+IF(I278=0,"",'Ark1'!AC2535)</f>
        <v/>
      </c>
      <c r="AA278" s="34" t="str">
        <f>+IF(I278=0,"",'Ark1'!AE2535)</f>
        <v/>
      </c>
      <c r="AB278" s="29" t="str">
        <f t="shared" si="42"/>
        <v/>
      </c>
      <c r="AC278" s="29" t="str">
        <f t="shared" si="43"/>
        <v/>
      </c>
      <c r="AD278" s="213"/>
      <c r="AE278" s="216"/>
      <c r="AG278" s="29"/>
      <c r="AH278" s="27"/>
      <c r="AI278" s="217"/>
      <c r="AJ278" s="28"/>
      <c r="AN278" s="28"/>
    </row>
    <row r="279" spans="1:58" ht="15.6">
      <c r="A279" s="213"/>
      <c r="B279" s="289">
        <f>+'Ark1'!C2536</f>
        <v>2023</v>
      </c>
      <c r="C279" s="28">
        <f>+'Ark1'!L2536</f>
        <v>10</v>
      </c>
      <c r="D279" s="28" t="s">
        <v>36</v>
      </c>
      <c r="E279" s="28">
        <f>+'Ark1'!H2536</f>
        <v>1</v>
      </c>
      <c r="F279" s="28">
        <f>+'Ark1'!J2536</f>
        <v>802</v>
      </c>
      <c r="G279" s="28" t="str">
        <f>VLOOKUP(F279,RNR!$A$1:$B$26,2)</f>
        <v>Karasjok</v>
      </c>
      <c r="H279" s="28" t="str">
        <f>+IF(I279=0,"",'Ark1'!Q2536)</f>
        <v/>
      </c>
      <c r="I279" s="336">
        <f>+'Ark1'!R2536</f>
        <v>0</v>
      </c>
      <c r="J279" s="29" t="str">
        <f>+IF(I279=0,"",'Ark1'!AF2536)</f>
        <v/>
      </c>
      <c r="L279" s="29" t="str">
        <f>+IF(I279=0,"",'Ark1'!AG2536)</f>
        <v/>
      </c>
      <c r="M279" s="213"/>
      <c r="N279" s="239">
        <f>+IF(J279=0,"",'Ark1'!AI2536)</f>
        <v>0</v>
      </c>
      <c r="O279" s="505"/>
      <c r="P279" s="263" t="str">
        <f>+IF(N279=0,"",'Ark1'!AJ2536)</f>
        <v/>
      </c>
      <c r="Q279" s="263" t="str">
        <f>+IF(N279=0,"",'Ark1'!AK2536)</f>
        <v/>
      </c>
      <c r="R279" s="213"/>
      <c r="S279" s="27" t="str">
        <f>+IF(I279=0,"",'Ark1'!T2536)</f>
        <v/>
      </c>
      <c r="T279" s="32" t="str">
        <f>+IF(I279=0,"",'Ark1'!U2536)</f>
        <v/>
      </c>
      <c r="U279" s="34" t="str">
        <f>+IF(I279=0,"",'Ark1'!W2536)</f>
        <v/>
      </c>
      <c r="V279" s="34" t="str">
        <f>+IF(I279=0,"",'Ark1'!X2536)</f>
        <v/>
      </c>
      <c r="W279" s="34" t="str">
        <f>+IF(I279=0,"",'Ark1'!Y2536)</f>
        <v/>
      </c>
      <c r="X279" s="34" t="str">
        <f>+IF(I279=0,"",'Ark1'!Z2536)</f>
        <v/>
      </c>
      <c r="Y279" s="29" t="str">
        <f>+IF(I279=0,"",'Ark1'!Z2536)</f>
        <v/>
      </c>
      <c r="Z279" s="27" t="str">
        <f>+IF(I279=0,"",'Ark1'!AC2536)</f>
        <v/>
      </c>
      <c r="AA279" s="34" t="str">
        <f>+IF(I279=0,"",'Ark1'!AE2536)</f>
        <v/>
      </c>
      <c r="AB279" s="29" t="str">
        <f t="shared" si="42"/>
        <v/>
      </c>
      <c r="AC279" s="29" t="str">
        <f t="shared" si="43"/>
        <v/>
      </c>
      <c r="AD279" s="213"/>
      <c r="AE279" s="216"/>
      <c r="AG279" s="29"/>
      <c r="AH279" s="27"/>
      <c r="AI279" s="217"/>
      <c r="AJ279" s="28"/>
      <c r="AN279" s="28"/>
    </row>
    <row r="280" spans="1:58" ht="19.8">
      <c r="A280" s="213"/>
      <c r="B280" s="213"/>
      <c r="C280" s="213"/>
      <c r="D280" s="213"/>
      <c r="E280" s="213"/>
      <c r="F280" s="213"/>
      <c r="G280" s="213"/>
      <c r="H280" s="213"/>
      <c r="I280" s="329"/>
      <c r="J280" s="214"/>
      <c r="K280" s="214"/>
      <c r="L280" s="214"/>
      <c r="M280" s="214"/>
      <c r="N280" s="214"/>
      <c r="O280" s="214"/>
      <c r="P280" s="214"/>
      <c r="Q280" s="214"/>
      <c r="R280" s="214"/>
      <c r="S280" s="213"/>
      <c r="T280" s="213"/>
      <c r="U280" s="215"/>
      <c r="V280" s="215"/>
      <c r="W280" s="215"/>
      <c r="X280" s="215"/>
      <c r="Y280" s="215"/>
      <c r="Z280" s="213"/>
      <c r="AA280" s="215"/>
      <c r="AB280" s="215"/>
      <c r="AC280" s="215"/>
      <c r="AD280" s="213"/>
      <c r="AE280" s="216"/>
      <c r="AG280" s="29"/>
      <c r="AH280" s="27"/>
      <c r="AI280" s="217"/>
      <c r="AJ280" s="28"/>
      <c r="AN280" s="28"/>
      <c r="BF280" s="228"/>
    </row>
    <row r="281" spans="1:58" ht="22.8">
      <c r="A281" s="213"/>
      <c r="B281" s="213"/>
      <c r="C281" s="213"/>
      <c r="D281" s="257" t="str">
        <f>+D283</f>
        <v>U</v>
      </c>
      <c r="E281" s="213"/>
      <c r="F281" s="213"/>
      <c r="G281" s="213"/>
      <c r="H281" s="213"/>
      <c r="I281" s="482">
        <f>SUM(I283:I306)</f>
        <v>143</v>
      </c>
      <c r="J281" s="258"/>
      <c r="K281" s="258"/>
      <c r="L281" s="258"/>
      <c r="M281" s="258"/>
      <c r="N281" s="258"/>
      <c r="O281" s="258"/>
      <c r="P281" s="258"/>
      <c r="Q281" s="258"/>
      <c r="R281" s="258"/>
      <c r="S281" s="259"/>
      <c r="T281" s="260">
        <f>+Klasse!O18</f>
        <v>0</v>
      </c>
      <c r="U281" s="215"/>
      <c r="V281" s="215"/>
      <c r="W281" s="215"/>
      <c r="X281" s="215"/>
      <c r="Y281" s="215"/>
      <c r="Z281" s="213"/>
      <c r="AA281" s="215"/>
      <c r="AB281" s="215"/>
      <c r="AC281" s="215"/>
      <c r="AD281" s="213"/>
      <c r="AE281" s="216"/>
      <c r="AG281" s="29"/>
      <c r="AH281" s="27"/>
      <c r="AI281" s="217"/>
      <c r="AJ281" s="28"/>
      <c r="AN281" s="28"/>
      <c r="BF281" s="228"/>
    </row>
    <row r="282" spans="1:58" ht="19.8">
      <c r="A282" s="213"/>
      <c r="B282" s="213"/>
      <c r="C282" s="213"/>
      <c r="D282" s="213"/>
      <c r="E282" s="213"/>
      <c r="F282" s="213"/>
      <c r="G282" s="213"/>
      <c r="H282" s="230"/>
      <c r="I282" s="329"/>
      <c r="J282" s="214"/>
      <c r="K282" s="214"/>
      <c r="L282" s="214"/>
      <c r="M282" s="214"/>
      <c r="N282" s="214"/>
      <c r="O282" s="214"/>
      <c r="P282" s="214"/>
      <c r="Q282" s="214"/>
      <c r="R282" s="214"/>
      <c r="S282" s="230"/>
      <c r="T282" s="214"/>
      <c r="U282" s="215"/>
      <c r="V282" s="215"/>
      <c r="W282" s="215"/>
      <c r="X282" s="215"/>
      <c r="Y282" s="231"/>
      <c r="Z282" s="213"/>
      <c r="AA282" s="231"/>
      <c r="AB282" s="231"/>
      <c r="AC282" s="229"/>
      <c r="AD282" s="213"/>
      <c r="AE282" s="216"/>
      <c r="AG282" s="29"/>
      <c r="AH282" s="27"/>
      <c r="AI282" s="217"/>
      <c r="AJ282" s="28"/>
      <c r="AN282" s="28"/>
      <c r="BF282" s="228"/>
    </row>
    <row r="283" spans="1:58" ht="15.6">
      <c r="A283" s="213"/>
      <c r="B283" s="289">
        <f>+'Ark1'!C2537</f>
        <v>2023</v>
      </c>
      <c r="C283" s="28">
        <f>+'Ark1'!L2537</f>
        <v>11</v>
      </c>
      <c r="D283" s="28" t="s">
        <v>37</v>
      </c>
      <c r="E283" s="28">
        <f>+'Ark1'!H2537</f>
        <v>1</v>
      </c>
      <c r="F283" s="28">
        <f>+'Ark1'!J2537</f>
        <v>103</v>
      </c>
      <c r="G283" s="28" t="str">
        <f>VLOOKUP(F283,RNR!$A$1:$B$26,2)</f>
        <v>Rudshøgda</v>
      </c>
      <c r="H283" s="28" t="str">
        <f>+IF(I283=0,"",'Ark1'!Q2537)</f>
        <v/>
      </c>
      <c r="I283" s="336">
        <f>+'Ark1'!R2537</f>
        <v>0</v>
      </c>
      <c r="J283" s="29" t="str">
        <f>+IF(I283=0,"",'Ark1'!AF2537)</f>
        <v/>
      </c>
      <c r="L283" s="29" t="str">
        <f>+IF(I283=0,"",'Ark1'!AG2537)</f>
        <v/>
      </c>
      <c r="M283" s="213"/>
      <c r="N283" s="239">
        <f>+IF(J283=0,"",'Ark1'!AI2537)</f>
        <v>0</v>
      </c>
      <c r="O283" s="505"/>
      <c r="P283" s="263" t="str">
        <f>+IF(N283=0,"",'Ark1'!AJ2537)</f>
        <v/>
      </c>
      <c r="Q283" s="263" t="str">
        <f>+IF(N283=0,"",'Ark1'!AK2537)</f>
        <v/>
      </c>
      <c r="R283" s="213"/>
      <c r="S283" s="27" t="str">
        <f>+IF(I283=0,"",'Ark1'!T2537)</f>
        <v/>
      </c>
      <c r="T283" s="32" t="str">
        <f>+IF(I283=0,"",'Ark1'!U2537)</f>
        <v/>
      </c>
      <c r="U283" s="34" t="str">
        <f>+IF(I283=0,"",'Ark1'!W2537)</f>
        <v/>
      </c>
      <c r="V283" s="34" t="str">
        <f>+IF(I283=0,"",'Ark1'!X2537)</f>
        <v/>
      </c>
      <c r="W283" s="34" t="str">
        <f>+IF(I283=0,"",'Ark1'!Y2537)</f>
        <v/>
      </c>
      <c r="X283" s="34" t="str">
        <f>+IF(I283=0,"",'Ark1'!Z2537)</f>
        <v/>
      </c>
      <c r="Y283" s="29" t="str">
        <f>+IF(I283=0,"",'Ark1'!Z2537)</f>
        <v/>
      </c>
      <c r="Z283" s="27" t="str">
        <f>+IF(I283=0,"",'Ark1'!AC2537)</f>
        <v/>
      </c>
      <c r="AA283" s="34" t="str">
        <f>+IF(I283=0,"",'Ark1'!AE2537)</f>
        <v/>
      </c>
      <c r="AB283" s="29" t="str">
        <f t="shared" ref="AB283" si="44">IF(I283=0,"",T283/C283)</f>
        <v/>
      </c>
      <c r="AC283" s="29" t="str">
        <f t="shared" ref="AC283" si="45">IF(I283=0,"",I283/H283)</f>
        <v/>
      </c>
      <c r="AD283" s="213"/>
      <c r="AE283" s="216"/>
      <c r="AG283" s="29"/>
      <c r="AH283" s="27"/>
      <c r="AI283" s="217"/>
      <c r="AJ283" s="28"/>
      <c r="AN283" s="28"/>
    </row>
    <row r="284" spans="1:58" ht="15.6">
      <c r="A284" s="213"/>
      <c r="B284" s="289">
        <f>+'Ark1'!C2538</f>
        <v>2023</v>
      </c>
      <c r="C284" s="28">
        <f>+'Ark1'!L2538</f>
        <v>11</v>
      </c>
      <c r="D284" s="28" t="s">
        <v>37</v>
      </c>
      <c r="E284" s="28">
        <f>+'Ark1'!H2538</f>
        <v>2</v>
      </c>
      <c r="F284" s="28">
        <f>+'Ark1'!J2538</f>
        <v>106</v>
      </c>
      <c r="G284" s="28" t="str">
        <f>VLOOKUP(F284,RNR!$A$1:$B$26,2)</f>
        <v>Furuseth</v>
      </c>
      <c r="H284" s="28">
        <f>+IF(I284=0,"",'Ark1'!Q2538)</f>
        <v>13</v>
      </c>
      <c r="I284" s="336">
        <f>+'Ark1'!R2538</f>
        <v>93</v>
      </c>
      <c r="J284" s="29">
        <f>+IF(I284=0,"",'Ark1'!AF2538)</f>
        <v>20.261437908496735</v>
      </c>
      <c r="L284" s="29">
        <f>+IF(I284=0,"",'Ark1'!AG2538)</f>
        <v>30.501079457101017</v>
      </c>
      <c r="M284" s="213"/>
      <c r="N284" s="239">
        <f>+IF(J284=0,"",'Ark1'!AI2538)</f>
        <v>18</v>
      </c>
      <c r="O284" s="505"/>
      <c r="P284" s="263">
        <f>+IF(N284=0,"",'Ark1'!AJ2538)</f>
        <v>101.44999999999997</v>
      </c>
      <c r="Q284" s="263">
        <f>+IF(N284=0,"",'Ark1'!AK2538)</f>
        <v>20.292076662182403</v>
      </c>
      <c r="R284" s="213"/>
      <c r="S284" s="27">
        <f>+IF(I284=0,"",'Ark1'!T2538)</f>
        <v>6.4193548387096788</v>
      </c>
      <c r="T284" s="32">
        <f>+IF(I284=0,"",'Ark1'!U2538)</f>
        <v>21.723655913978501</v>
      </c>
      <c r="U284" s="34">
        <f>+IF(I284=0,"",'Ark1'!W2538)</f>
        <v>10.752688172043012</v>
      </c>
      <c r="V284" s="34">
        <f>+IF(I284=0,"",'Ark1'!X2538)</f>
        <v>72.043010752688176</v>
      </c>
      <c r="W284" s="34">
        <f>+IF(I284=0,"",'Ark1'!Y2538)</f>
        <v>37.634408602150543</v>
      </c>
      <c r="X284" s="34">
        <f>+IF(I284=0,"",'Ark1'!Z2538)</f>
        <v>8.5844745813936516</v>
      </c>
      <c r="Y284" s="29">
        <f>+IF(I284=0,"",'Ark1'!Z2538)</f>
        <v>8.5844745813936516</v>
      </c>
      <c r="Z284" s="27">
        <f>+IF(I284=0,"",'Ark1'!AC2538)</f>
        <v>0</v>
      </c>
      <c r="AA284" s="34">
        <f>+IF(I284=0,"",'Ark1'!AE2538)</f>
        <v>0</v>
      </c>
      <c r="AB284" s="29">
        <f t="shared" ref="AB284:AB306" si="46">IF(I284=0,"",T284/C284)</f>
        <v>1.974877810361682</v>
      </c>
      <c r="AC284" s="29">
        <f t="shared" ref="AC284:AC306" si="47">IF(I284=0,"",I284/H284)</f>
        <v>7.1538461538461542</v>
      </c>
      <c r="AD284" s="213"/>
      <c r="AE284" s="216"/>
      <c r="AG284" s="29"/>
      <c r="AH284" s="27"/>
      <c r="AI284" s="217"/>
      <c r="AJ284" s="28"/>
      <c r="AN284" s="28"/>
    </row>
    <row r="285" spans="1:58" ht="15.6">
      <c r="A285" s="213"/>
      <c r="B285" s="289">
        <f>+'Ark1'!C2539</f>
        <v>2023</v>
      </c>
      <c r="C285" s="28">
        <f>+'Ark1'!L2539</f>
        <v>11</v>
      </c>
      <c r="D285" s="28" t="s">
        <v>37</v>
      </c>
      <c r="E285" s="28">
        <f>+'Ark1'!H2539</f>
        <v>1</v>
      </c>
      <c r="F285" s="28">
        <f>+'Ark1'!J2539</f>
        <v>110</v>
      </c>
      <c r="G285" s="28" t="str">
        <f>VLOOKUP(F285,RNR!$A$1:$B$26,2)</f>
        <v>Gol</v>
      </c>
      <c r="H285" s="28" t="str">
        <f>+IF(I285=0,"",'Ark1'!Q2539)</f>
        <v/>
      </c>
      <c r="I285" s="336">
        <f>+'Ark1'!R2539</f>
        <v>0</v>
      </c>
      <c r="J285" s="29" t="str">
        <f>+IF(I285=0,"",'Ark1'!AF2539)</f>
        <v/>
      </c>
      <c r="L285" s="29" t="str">
        <f>+IF(I285=0,"",'Ark1'!AG2539)</f>
        <v/>
      </c>
      <c r="M285" s="213"/>
      <c r="N285" s="239">
        <f>+IF(J285=0,"",'Ark1'!AI2539)</f>
        <v>0</v>
      </c>
      <c r="O285" s="505"/>
      <c r="P285" s="263" t="str">
        <f>+IF(N285=0,"",'Ark1'!AJ2539)</f>
        <v/>
      </c>
      <c r="Q285" s="263" t="str">
        <f>+IF(N285=0,"",'Ark1'!AK2539)</f>
        <v/>
      </c>
      <c r="R285" s="213"/>
      <c r="S285" s="27" t="str">
        <f>+IF(I285=0,"",'Ark1'!T2539)</f>
        <v/>
      </c>
      <c r="T285" s="32" t="str">
        <f>+IF(I285=0,"",'Ark1'!U2539)</f>
        <v/>
      </c>
      <c r="U285" s="34" t="str">
        <f>+IF(I285=0,"",'Ark1'!W2539)</f>
        <v/>
      </c>
      <c r="V285" s="34" t="str">
        <f>+IF(I285=0,"",'Ark1'!X2539)</f>
        <v/>
      </c>
      <c r="W285" s="34" t="str">
        <f>+IF(I285=0,"",'Ark1'!Y2539)</f>
        <v/>
      </c>
      <c r="X285" s="34" t="str">
        <f>+IF(I285=0,"",'Ark1'!Z2539)</f>
        <v/>
      </c>
      <c r="Y285" s="29" t="str">
        <f>+IF(I285=0,"",'Ark1'!Z2539)</f>
        <v/>
      </c>
      <c r="Z285" s="27" t="str">
        <f>+IF(I285=0,"",'Ark1'!AC2539)</f>
        <v/>
      </c>
      <c r="AA285" s="34" t="str">
        <f>+IF(I285=0,"",'Ark1'!AE2539)</f>
        <v/>
      </c>
      <c r="AB285" s="29" t="str">
        <f t="shared" si="46"/>
        <v/>
      </c>
      <c r="AC285" s="29" t="str">
        <f t="shared" si="47"/>
        <v/>
      </c>
      <c r="AD285" s="213"/>
      <c r="AE285" s="27"/>
      <c r="AG285" s="29"/>
      <c r="AH285" s="27"/>
      <c r="AI285" s="28"/>
      <c r="AJ285" s="28"/>
      <c r="AN285" s="28"/>
    </row>
    <row r="286" spans="1:58" ht="15.6">
      <c r="A286" s="213"/>
      <c r="B286" s="289">
        <f>+'Ark1'!C2540</f>
        <v>2023</v>
      </c>
      <c r="C286" s="28">
        <f>+'Ark1'!L2540</f>
        <v>11</v>
      </c>
      <c r="D286" s="28" t="s">
        <v>37</v>
      </c>
      <c r="E286" s="28">
        <f>+'Ark1'!H2540</f>
        <v>1</v>
      </c>
      <c r="F286" s="28">
        <f>+'Ark1'!J2540</f>
        <v>111</v>
      </c>
      <c r="G286" s="28" t="str">
        <f>VLOOKUP(F286,RNR!$A$1:$B$26,2)</f>
        <v>Forus</v>
      </c>
      <c r="H286" s="28" t="str">
        <f>+IF(I286=0,"",'Ark1'!Q2540)</f>
        <v/>
      </c>
      <c r="I286" s="336">
        <f>+'Ark1'!R2540</f>
        <v>0</v>
      </c>
      <c r="J286" s="29" t="str">
        <f>+IF(I286=0,"",'Ark1'!AF2540)</f>
        <v/>
      </c>
      <c r="L286" s="29" t="str">
        <f>+IF(I286=0,"",'Ark1'!AG2540)</f>
        <v/>
      </c>
      <c r="M286" s="213"/>
      <c r="N286" s="239">
        <f>+IF(J286=0,"",'Ark1'!AI2540)</f>
        <v>0</v>
      </c>
      <c r="O286" s="505"/>
      <c r="P286" s="263" t="str">
        <f>+IF(N286=0,"",'Ark1'!AJ2540)</f>
        <v/>
      </c>
      <c r="Q286" s="263" t="str">
        <f>+IF(N286=0,"",'Ark1'!AK2540)</f>
        <v/>
      </c>
      <c r="R286" s="213"/>
      <c r="S286" s="27" t="str">
        <f>+IF(I286=0,"",'Ark1'!T2540)</f>
        <v/>
      </c>
      <c r="T286" s="32" t="str">
        <f>+IF(I286=0,"",'Ark1'!U2540)</f>
        <v/>
      </c>
      <c r="U286" s="34" t="str">
        <f>+IF(I286=0,"",'Ark1'!W2540)</f>
        <v/>
      </c>
      <c r="V286" s="34" t="str">
        <f>+IF(I286=0,"",'Ark1'!X2540)</f>
        <v/>
      </c>
      <c r="W286" s="34" t="str">
        <f>+IF(I286=0,"",'Ark1'!Y2540)</f>
        <v/>
      </c>
      <c r="X286" s="34" t="str">
        <f>+IF(I286=0,"",'Ark1'!Z2540)</f>
        <v/>
      </c>
      <c r="Y286" s="29" t="str">
        <f>+IF(I286=0,"",'Ark1'!Z2540)</f>
        <v/>
      </c>
      <c r="Z286" s="27" t="str">
        <f>+IF(I286=0,"",'Ark1'!AC2540)</f>
        <v/>
      </c>
      <c r="AA286" s="34" t="str">
        <f>+IF(I286=0,"",'Ark1'!AE2540)</f>
        <v/>
      </c>
      <c r="AB286" s="29" t="str">
        <f t="shared" si="46"/>
        <v/>
      </c>
      <c r="AC286" s="29" t="str">
        <f t="shared" si="47"/>
        <v/>
      </c>
      <c r="AD286" s="213"/>
      <c r="AE286" s="27"/>
      <c r="AG286" s="29"/>
      <c r="AH286" s="27"/>
      <c r="AI286" s="28"/>
      <c r="AJ286" s="28"/>
      <c r="AN286" s="28"/>
    </row>
    <row r="287" spans="1:58" ht="15.6">
      <c r="A287" s="213"/>
      <c r="B287" s="289">
        <f>+'Ark1'!C2541</f>
        <v>2023</v>
      </c>
      <c r="C287" s="28">
        <f>+'Ark1'!L2541</f>
        <v>11</v>
      </c>
      <c r="D287" s="28" t="s">
        <v>37</v>
      </c>
      <c r="E287" s="28">
        <f>+'Ark1'!H2541</f>
        <v>1</v>
      </c>
      <c r="F287" s="28">
        <f>+'Ark1'!J2541</f>
        <v>116</v>
      </c>
      <c r="G287" s="28" t="str">
        <f>VLOOKUP(F287,RNR!$A$1:$B$26,2)</f>
        <v>Sandeid</v>
      </c>
      <c r="H287" s="28" t="str">
        <f>+IF(I287=0,"",'Ark1'!Q2541)</f>
        <v/>
      </c>
      <c r="I287" s="336">
        <f>+'Ark1'!R2541</f>
        <v>0</v>
      </c>
      <c r="J287" s="29" t="str">
        <f>+IF(I287=0,"",'Ark1'!AF2541)</f>
        <v/>
      </c>
      <c r="L287" s="29" t="str">
        <f>+IF(I287=0,"",'Ark1'!AG2541)</f>
        <v/>
      </c>
      <c r="M287" s="213"/>
      <c r="N287" s="239">
        <f>+IF(J287=0,"",'Ark1'!AI2541)</f>
        <v>0</v>
      </c>
      <c r="O287" s="505"/>
      <c r="P287" s="263" t="str">
        <f>+IF(N287=0,"",'Ark1'!AJ2541)</f>
        <v/>
      </c>
      <c r="Q287" s="263" t="str">
        <f>+IF(N287=0,"",'Ark1'!AK2541)</f>
        <v/>
      </c>
      <c r="R287" s="213"/>
      <c r="S287" s="27" t="str">
        <f>+IF(I287=0,"",'Ark1'!T2541)</f>
        <v/>
      </c>
      <c r="T287" s="32" t="str">
        <f>+IF(I287=0,"",'Ark1'!U2541)</f>
        <v/>
      </c>
      <c r="U287" s="34" t="str">
        <f>+IF(I287=0,"",'Ark1'!W2541)</f>
        <v/>
      </c>
      <c r="V287" s="34" t="str">
        <f>+IF(I287=0,"",'Ark1'!X2541)</f>
        <v/>
      </c>
      <c r="W287" s="34" t="str">
        <f>+IF(I287=0,"",'Ark1'!Y2541)</f>
        <v/>
      </c>
      <c r="X287" s="34" t="str">
        <f>+IF(I287=0,"",'Ark1'!Z2541)</f>
        <v/>
      </c>
      <c r="Y287" s="29" t="str">
        <f>+IF(I287=0,"",'Ark1'!Z2541)</f>
        <v/>
      </c>
      <c r="Z287" s="27" t="str">
        <f>+IF(I287=0,"",'Ark1'!AC2541)</f>
        <v/>
      </c>
      <c r="AA287" s="34" t="str">
        <f>+IF(I287=0,"",'Ark1'!AE2541)</f>
        <v/>
      </c>
      <c r="AB287" s="29" t="str">
        <f t="shared" si="46"/>
        <v/>
      </c>
      <c r="AC287" s="29" t="str">
        <f t="shared" si="47"/>
        <v/>
      </c>
      <c r="AD287" s="213"/>
      <c r="AE287" s="27"/>
      <c r="AG287" s="29"/>
      <c r="AH287" s="27"/>
      <c r="AI287" s="28"/>
      <c r="AJ287" s="28"/>
      <c r="AN287" s="28"/>
    </row>
    <row r="288" spans="1:58" ht="15.6">
      <c r="A288" s="213"/>
      <c r="B288" s="289">
        <f>+'Ark1'!C2542</f>
        <v>2023</v>
      </c>
      <c r="C288" s="28">
        <f>+'Ark1'!L2542</f>
        <v>11</v>
      </c>
      <c r="D288" s="28" t="s">
        <v>37</v>
      </c>
      <c r="E288" s="28">
        <f>+'Ark1'!H2542</f>
        <v>2</v>
      </c>
      <c r="F288" s="28">
        <f>+'Ark1'!J2542</f>
        <v>117</v>
      </c>
      <c r="G288" s="28" t="str">
        <f>VLOOKUP(F288,RNR!$A$1:$B$26,2)</f>
        <v>Jæren</v>
      </c>
      <c r="H288" s="28" t="str">
        <f>+IF(I288=0,"",'Ark1'!Q2542)</f>
        <v/>
      </c>
      <c r="I288" s="336">
        <f>+'Ark1'!R2542</f>
        <v>0</v>
      </c>
      <c r="J288" s="29" t="str">
        <f>+IF(I288=0,"",'Ark1'!AF2542)</f>
        <v/>
      </c>
      <c r="L288" s="29" t="str">
        <f>+IF(I288=0,"",'Ark1'!AG2542)</f>
        <v/>
      </c>
      <c r="M288" s="213"/>
      <c r="N288" s="239">
        <f>+IF(J288=0,"",'Ark1'!AI2542)</f>
        <v>0</v>
      </c>
      <c r="O288" s="505"/>
      <c r="P288" s="263" t="str">
        <f>+IF(N288=0,"",'Ark1'!AJ2542)</f>
        <v/>
      </c>
      <c r="Q288" s="263" t="str">
        <f>+IF(N288=0,"",'Ark1'!AK2542)</f>
        <v/>
      </c>
      <c r="R288" s="213"/>
      <c r="S288" s="27" t="str">
        <f>+IF(I288=0,"",'Ark1'!T2542)</f>
        <v/>
      </c>
      <c r="T288" s="32" t="str">
        <f>+IF(I288=0,"",'Ark1'!U2542)</f>
        <v/>
      </c>
      <c r="U288" s="34" t="str">
        <f>+IF(I288=0,"",'Ark1'!W2542)</f>
        <v/>
      </c>
      <c r="V288" s="34" t="str">
        <f>+IF(I288=0,"",'Ark1'!X2542)</f>
        <v/>
      </c>
      <c r="W288" s="34" t="str">
        <f>+IF(I288=0,"",'Ark1'!Y2542)</f>
        <v/>
      </c>
      <c r="X288" s="34" t="str">
        <f>+IF(I288=0,"",'Ark1'!Z2542)</f>
        <v/>
      </c>
      <c r="Y288" s="29" t="str">
        <f>+IF(I288=0,"",'Ark1'!Z2542)</f>
        <v/>
      </c>
      <c r="Z288" s="27" t="str">
        <f>+IF(I288=0,"",'Ark1'!AC2542)</f>
        <v/>
      </c>
      <c r="AA288" s="34" t="str">
        <f>+IF(I288=0,"",'Ark1'!AE2542)</f>
        <v/>
      </c>
      <c r="AB288" s="29" t="str">
        <f t="shared" si="46"/>
        <v/>
      </c>
      <c r="AC288" s="29" t="str">
        <f t="shared" si="47"/>
        <v/>
      </c>
      <c r="AD288" s="213"/>
      <c r="AE288" s="217"/>
      <c r="AG288" s="29"/>
      <c r="AH288" s="27"/>
      <c r="AI288" s="217"/>
      <c r="AJ288" s="28"/>
      <c r="AN288" s="28"/>
    </row>
    <row r="289" spans="1:40" ht="15.6">
      <c r="A289" s="213"/>
      <c r="B289" s="289">
        <f>+'Ark1'!C2543</f>
        <v>2023</v>
      </c>
      <c r="C289" s="28">
        <f>+'Ark1'!L2543</f>
        <v>11</v>
      </c>
      <c r="D289" s="28" t="s">
        <v>37</v>
      </c>
      <c r="E289" s="28">
        <f>+'Ark1'!H2543</f>
        <v>1</v>
      </c>
      <c r="F289" s="28">
        <f>+'Ark1'!J2543</f>
        <v>134</v>
      </c>
      <c r="G289" s="28" t="str">
        <f>VLOOKUP(F289,RNR!$A$1:$B$26,2)</f>
        <v>Førde</v>
      </c>
      <c r="H289" s="28" t="str">
        <f>+IF(I289=0,"",'Ark1'!Q2543)</f>
        <v/>
      </c>
      <c r="I289" s="336">
        <f>+'Ark1'!R2543</f>
        <v>0</v>
      </c>
      <c r="J289" s="29" t="str">
        <f>+IF(I289=0,"",'Ark1'!AF2543)</f>
        <v/>
      </c>
      <c r="L289" s="29" t="str">
        <f>+IF(I289=0,"",'Ark1'!AG2543)</f>
        <v/>
      </c>
      <c r="M289" s="213"/>
      <c r="N289" s="239">
        <f>+IF(J289=0,"",'Ark1'!AI2543)</f>
        <v>0</v>
      </c>
      <c r="O289" s="505"/>
      <c r="P289" s="263" t="str">
        <f>+IF(N289=0,"",'Ark1'!AJ2543)</f>
        <v/>
      </c>
      <c r="Q289" s="263" t="str">
        <f>+IF(N289=0,"",'Ark1'!AK2543)</f>
        <v/>
      </c>
      <c r="R289" s="213"/>
      <c r="S289" s="27" t="str">
        <f>+IF(I289=0,"",'Ark1'!T2543)</f>
        <v/>
      </c>
      <c r="T289" s="32" t="str">
        <f>+IF(I289=0,"",'Ark1'!U2543)</f>
        <v/>
      </c>
      <c r="U289" s="34" t="str">
        <f>+IF(I289=0,"",'Ark1'!W2543)</f>
        <v/>
      </c>
      <c r="V289" s="34" t="str">
        <f>+IF(I289=0,"",'Ark1'!X2543)</f>
        <v/>
      </c>
      <c r="W289" s="34" t="str">
        <f>+IF(I289=0,"",'Ark1'!Y2543)</f>
        <v/>
      </c>
      <c r="X289" s="34" t="str">
        <f>+IF(I289=0,"",'Ark1'!Z2543)</f>
        <v/>
      </c>
      <c r="Y289" s="29" t="str">
        <f>+IF(I289=0,"",'Ark1'!Z2543)</f>
        <v/>
      </c>
      <c r="Z289" s="27" t="str">
        <f>+IF(I289=0,"",'Ark1'!AC2543)</f>
        <v/>
      </c>
      <c r="AA289" s="34" t="str">
        <f>+IF(I289=0,"",'Ark1'!AE2543)</f>
        <v/>
      </c>
      <c r="AB289" s="29" t="str">
        <f t="shared" si="46"/>
        <v/>
      </c>
      <c r="AC289" s="29" t="str">
        <f t="shared" si="47"/>
        <v/>
      </c>
      <c r="AD289" s="213"/>
      <c r="AE289" s="217"/>
      <c r="AG289" s="29"/>
      <c r="AH289" s="27"/>
      <c r="AI289" s="217"/>
      <c r="AJ289" s="28"/>
      <c r="AN289" s="28"/>
    </row>
    <row r="290" spans="1:40" ht="15.6">
      <c r="A290" s="213"/>
      <c r="B290" s="289">
        <f>+'Ark1'!C2544</f>
        <v>2023</v>
      </c>
      <c r="C290" s="28">
        <f>+'Ark1'!L2544</f>
        <v>11</v>
      </c>
      <c r="D290" s="28" t="s">
        <v>37</v>
      </c>
      <c r="E290" s="28">
        <f>+'Ark1'!H2544</f>
        <v>2</v>
      </c>
      <c r="F290" s="28">
        <f>+'Ark1'!J2544</f>
        <v>141</v>
      </c>
      <c r="G290" s="28" t="str">
        <f>VLOOKUP(F290,RNR!$A$1:$B$26,2)</f>
        <v>Ølen</v>
      </c>
      <c r="H290" s="28" t="str">
        <f>+IF(I290=0,"",'Ark1'!Q2544)</f>
        <v/>
      </c>
      <c r="I290" s="336">
        <f>+'Ark1'!R2544</f>
        <v>0</v>
      </c>
      <c r="J290" s="29" t="str">
        <f>+IF(I290=0,"",'Ark1'!AF2544)</f>
        <v/>
      </c>
      <c r="L290" s="29" t="str">
        <f>+IF(I290=0,"",'Ark1'!AG2544)</f>
        <v/>
      </c>
      <c r="M290" s="213"/>
      <c r="N290" s="239">
        <f>+IF(J290=0,"",'Ark1'!AI2544)</f>
        <v>0</v>
      </c>
      <c r="O290" s="505"/>
      <c r="P290" s="263" t="str">
        <f>+IF(N290=0,"",'Ark1'!AJ2544)</f>
        <v/>
      </c>
      <c r="Q290" s="263" t="str">
        <f>+IF(N290=0,"",'Ark1'!AK2544)</f>
        <v/>
      </c>
      <c r="R290" s="213"/>
      <c r="S290" s="27" t="str">
        <f>+IF(I290=0,"",'Ark1'!T2544)</f>
        <v/>
      </c>
      <c r="T290" s="32" t="str">
        <f>+IF(I290=0,"",'Ark1'!U2544)</f>
        <v/>
      </c>
      <c r="U290" s="34" t="str">
        <f>+IF(I290=0,"",'Ark1'!W2544)</f>
        <v/>
      </c>
      <c r="V290" s="34" t="str">
        <f>+IF(I290=0,"",'Ark1'!X2544)</f>
        <v/>
      </c>
      <c r="W290" s="34" t="str">
        <f>+IF(I290=0,"",'Ark1'!Y2544)</f>
        <v/>
      </c>
      <c r="X290" s="34" t="str">
        <f>+IF(I290=0,"",'Ark1'!Z2544)</f>
        <v/>
      </c>
      <c r="Y290" s="29" t="str">
        <f>+IF(I290=0,"",'Ark1'!Z2544)</f>
        <v/>
      </c>
      <c r="Z290" s="27" t="str">
        <f>+IF(I290=0,"",'Ark1'!AC2544)</f>
        <v/>
      </c>
      <c r="AA290" s="34" t="str">
        <f>+IF(I290=0,"",'Ark1'!AE2544)</f>
        <v/>
      </c>
      <c r="AB290" s="29" t="str">
        <f t="shared" si="46"/>
        <v/>
      </c>
      <c r="AC290" s="29" t="str">
        <f t="shared" si="47"/>
        <v/>
      </c>
      <c r="AD290" s="213"/>
      <c r="AE290" s="217"/>
      <c r="AG290" s="29"/>
      <c r="AH290" s="27"/>
      <c r="AI290" s="217"/>
      <c r="AJ290" s="28"/>
      <c r="AN290" s="28"/>
    </row>
    <row r="291" spans="1:40" ht="15.6">
      <c r="A291" s="213"/>
      <c r="B291" s="289">
        <f>+'Ark1'!C2545</f>
        <v>2023</v>
      </c>
      <c r="C291" s="28">
        <f>+'Ark1'!L2545</f>
        <v>11</v>
      </c>
      <c r="D291" s="28" t="s">
        <v>37</v>
      </c>
      <c r="E291" s="28">
        <f>+'Ark1'!H2545</f>
        <v>2</v>
      </c>
      <c r="F291" s="28">
        <f>+'Ark1'!J2545</f>
        <v>143</v>
      </c>
      <c r="G291" s="28" t="str">
        <f>VLOOKUP(F291,RNR!$A$1:$B$26,2)</f>
        <v>Nordfjord</v>
      </c>
      <c r="H291" s="28" t="str">
        <f>+IF(I291=0,"",'Ark1'!Q2545)</f>
        <v/>
      </c>
      <c r="I291" s="336">
        <f>+'Ark1'!R2545</f>
        <v>0</v>
      </c>
      <c r="J291" s="29" t="str">
        <f>+IF(I291=0,"",'Ark1'!AF2545)</f>
        <v/>
      </c>
      <c r="L291" s="29" t="str">
        <f>+IF(I291=0,"",'Ark1'!AG2545)</f>
        <v/>
      </c>
      <c r="M291" s="213"/>
      <c r="N291" s="239">
        <f>+IF(J291=0,"",'Ark1'!AI2545)</f>
        <v>0</v>
      </c>
      <c r="O291" s="505"/>
      <c r="P291" s="263" t="str">
        <f>+IF(N291=0,"",'Ark1'!AJ2545)</f>
        <v/>
      </c>
      <c r="Q291" s="263" t="str">
        <f>+IF(N291=0,"",'Ark1'!AK2545)</f>
        <v/>
      </c>
      <c r="R291" s="213"/>
      <c r="S291" s="27" t="str">
        <f>+IF(I291=0,"",'Ark1'!T2545)</f>
        <v/>
      </c>
      <c r="T291" s="32" t="str">
        <f>+IF(I291=0,"",'Ark1'!U2545)</f>
        <v/>
      </c>
      <c r="U291" s="34" t="str">
        <f>+IF(I291=0,"",'Ark1'!W2545)</f>
        <v/>
      </c>
      <c r="V291" s="34" t="str">
        <f>+IF(I291=0,"",'Ark1'!X2545)</f>
        <v/>
      </c>
      <c r="W291" s="34" t="str">
        <f>+IF(I291=0,"",'Ark1'!Y2545)</f>
        <v/>
      </c>
      <c r="X291" s="34" t="str">
        <f>+IF(I291=0,"",'Ark1'!Z2545)</f>
        <v/>
      </c>
      <c r="Y291" s="29" t="str">
        <f>+IF(I291=0,"",'Ark1'!Z2545)</f>
        <v/>
      </c>
      <c r="Z291" s="27" t="str">
        <f>+IF(I291=0,"",'Ark1'!AC2545)</f>
        <v/>
      </c>
      <c r="AA291" s="34" t="str">
        <f>+IF(I291=0,"",'Ark1'!AE2545)</f>
        <v/>
      </c>
      <c r="AB291" s="29" t="str">
        <f t="shared" si="46"/>
        <v/>
      </c>
      <c r="AC291" s="29" t="str">
        <f t="shared" si="47"/>
        <v/>
      </c>
      <c r="AD291" s="213"/>
      <c r="AE291" s="27"/>
      <c r="AG291" s="29"/>
      <c r="AH291" s="27"/>
      <c r="AI291" s="28"/>
      <c r="AJ291" s="28"/>
      <c r="AN291" s="28"/>
    </row>
    <row r="292" spans="1:40" ht="15.6">
      <c r="A292" s="213"/>
      <c r="B292" s="289">
        <f>+'Ark1'!C2546</f>
        <v>2023</v>
      </c>
      <c r="C292" s="28">
        <f>+'Ark1'!L2546</f>
        <v>11</v>
      </c>
      <c r="D292" s="28" t="s">
        <v>37</v>
      </c>
      <c r="E292" s="28">
        <f>+'Ark1'!H2546</f>
        <v>2</v>
      </c>
      <c r="F292" s="28">
        <f>+'Ark1'!J2546</f>
        <v>147</v>
      </c>
      <c r="G292" s="28" t="str">
        <f>VLOOKUP(F292,RNR!$A$1:$B$26,2)</f>
        <v>Midt-Norge</v>
      </c>
      <c r="H292" s="28">
        <f>+IF(I292=0,"",'Ark1'!Q2546)</f>
        <v>2</v>
      </c>
      <c r="I292" s="336">
        <f>+'Ark1'!R2546</f>
        <v>7</v>
      </c>
      <c r="J292" s="29">
        <f>+IF(I292=0,"",'Ark1'!AF2546)</f>
        <v>3.4653465346534662</v>
      </c>
      <c r="L292" s="29">
        <f>+IF(I292=0,"",'Ark1'!AG2546)</f>
        <v>5.6923554727361481</v>
      </c>
      <c r="M292" s="213"/>
      <c r="N292" s="239">
        <f>+IF(J292=0,"",'Ark1'!AI2546)</f>
        <v>0</v>
      </c>
      <c r="O292" s="505"/>
      <c r="P292" s="263" t="str">
        <f>+IF(N292=0,"",'Ark1'!AJ2546)</f>
        <v/>
      </c>
      <c r="Q292" s="263" t="str">
        <f>+IF(N292=0,"",'Ark1'!AK2546)</f>
        <v/>
      </c>
      <c r="R292" s="213"/>
      <c r="S292" s="27">
        <f>+IF(I292=0,"",'Ark1'!T2546)</f>
        <v>6.1428571428571441</v>
      </c>
      <c r="T292" s="32">
        <f>+IF(I292=0,"",'Ark1'!U2546)</f>
        <v>18.328571428571426</v>
      </c>
      <c r="U292" s="34">
        <f>+IF(I292=0,"",'Ark1'!W2546)</f>
        <v>14.285714285714288</v>
      </c>
      <c r="V292" s="34">
        <f>+IF(I292=0,"",'Ark1'!X2546)</f>
        <v>71.428571428571445</v>
      </c>
      <c r="W292" s="34">
        <f>+IF(I292=0,"",'Ark1'!Y2546)</f>
        <v>14.285714285714288</v>
      </c>
      <c r="X292" s="34">
        <f>+IF(I292=0,"",'Ark1'!Z2546)</f>
        <v>9.1991792002973671</v>
      </c>
      <c r="Y292" s="29">
        <f>+IF(I292=0,"",'Ark1'!Z2546)</f>
        <v>9.1991792002973671</v>
      </c>
      <c r="Z292" s="27">
        <f>+IF(I292=0,"",'Ark1'!AC2546)</f>
        <v>0</v>
      </c>
      <c r="AA292" s="34">
        <f>+IF(I292=0,"",'Ark1'!AE2546)</f>
        <v>0</v>
      </c>
      <c r="AB292" s="29">
        <f t="shared" si="46"/>
        <v>1.6662337662337661</v>
      </c>
      <c r="AC292" s="29">
        <f t="shared" si="47"/>
        <v>3.5</v>
      </c>
      <c r="AD292" s="213"/>
      <c r="AE292" s="27"/>
      <c r="AG292" s="29"/>
      <c r="AH292" s="27"/>
      <c r="AI292" s="28"/>
      <c r="AJ292" s="28"/>
      <c r="AN292" s="28"/>
    </row>
    <row r="293" spans="1:40" ht="15.6">
      <c r="A293" s="213"/>
      <c r="B293" s="289">
        <f>+'Ark1'!C2547</f>
        <v>2023</v>
      </c>
      <c r="C293" s="28">
        <f>+'Ark1'!L2547</f>
        <v>11</v>
      </c>
      <c r="D293" s="28" t="s">
        <v>37</v>
      </c>
      <c r="E293" s="28">
        <f>+'Ark1'!H2547</f>
        <v>1</v>
      </c>
      <c r="F293" s="28">
        <f>+'Ark1'!J2547</f>
        <v>155</v>
      </c>
      <c r="G293" s="28" t="str">
        <f>VLOOKUP(F293,RNR!$A$1:$B$26,2)</f>
        <v>Målselv</v>
      </c>
      <c r="H293" s="28">
        <f>+IF(I293=0,"",'Ark1'!Q2547)</f>
        <v>2</v>
      </c>
      <c r="I293" s="336">
        <f>+'Ark1'!R2547</f>
        <v>2</v>
      </c>
      <c r="J293" s="29">
        <f>+IF(I293=0,"",'Ark1'!AF2547)</f>
        <v>7.2648020341445699E-2</v>
      </c>
      <c r="L293" s="29">
        <f>+IF(I293=0,"",'Ark1'!AG2547)</f>
        <v>0.14724616941817037</v>
      </c>
      <c r="M293" s="213"/>
      <c r="N293" s="239">
        <f>+IF(J293=0,"",'Ark1'!AI2547)</f>
        <v>0</v>
      </c>
      <c r="O293" s="505"/>
      <c r="P293" s="263" t="str">
        <f>+IF(N293=0,"",'Ark1'!AJ2547)</f>
        <v/>
      </c>
      <c r="Q293" s="263" t="str">
        <f>+IF(N293=0,"",'Ark1'!AK2547)</f>
        <v/>
      </c>
      <c r="R293" s="213"/>
      <c r="S293" s="27">
        <f>+IF(I293=0,"",'Ark1'!T2547)</f>
        <v>9.5</v>
      </c>
      <c r="T293" s="32">
        <f>+IF(I293=0,"",'Ark1'!U2547)</f>
        <v>33.75</v>
      </c>
      <c r="U293" s="34">
        <f>+IF(I293=0,"",'Ark1'!W2547)</f>
        <v>50</v>
      </c>
      <c r="V293" s="34">
        <f>+IF(I293=0,"",'Ark1'!X2547)</f>
        <v>100</v>
      </c>
      <c r="W293" s="34">
        <f>+IF(I293=0,"",'Ark1'!Y2547)</f>
        <v>100</v>
      </c>
      <c r="X293" s="34">
        <f>+IF(I293=0,"",'Ark1'!Z2547)</f>
        <v>8.1500000000000075</v>
      </c>
      <c r="Y293" s="29">
        <f>+IF(I293=0,"",'Ark1'!Z2547)</f>
        <v>8.1500000000000075</v>
      </c>
      <c r="Z293" s="27">
        <f>+IF(I293=0,"",'Ark1'!AC2547)</f>
        <v>0</v>
      </c>
      <c r="AA293" s="34">
        <f>+IF(I293=0,"",'Ark1'!AE2547)</f>
        <v>0</v>
      </c>
      <c r="AB293" s="29">
        <f t="shared" si="46"/>
        <v>3.0681818181818183</v>
      </c>
      <c r="AC293" s="29">
        <f t="shared" si="47"/>
        <v>1</v>
      </c>
      <c r="AD293" s="213"/>
      <c r="AE293" s="27"/>
      <c r="AG293" s="29"/>
      <c r="AH293" s="27"/>
      <c r="AI293" s="28"/>
      <c r="AJ293" s="28"/>
      <c r="AN293" s="28"/>
    </row>
    <row r="294" spans="1:40" ht="15.6">
      <c r="A294" s="213"/>
      <c r="B294" s="289">
        <f>+'Ark1'!C2548</f>
        <v>2023</v>
      </c>
      <c r="C294" s="28">
        <f>+'Ark1'!L2548</f>
        <v>11</v>
      </c>
      <c r="D294" s="28" t="s">
        <v>37</v>
      </c>
      <c r="E294" s="28">
        <f>+'Ark1'!H2548</f>
        <v>2</v>
      </c>
      <c r="F294" s="28">
        <f>+'Ark1'!J2548</f>
        <v>160</v>
      </c>
      <c r="G294" s="28" t="str">
        <f>VLOOKUP(F294,RNR!$A$1:$B$26,2)</f>
        <v>Oslo</v>
      </c>
      <c r="H294" s="28" t="str">
        <f>+IF(I294=0,"",'Ark1'!Q2548)</f>
        <v/>
      </c>
      <c r="I294" s="336">
        <f>+'Ark1'!R2548</f>
        <v>0</v>
      </c>
      <c r="J294" s="29" t="str">
        <f>+IF(I294=0,"",'Ark1'!AF2548)</f>
        <v/>
      </c>
      <c r="L294" s="29" t="str">
        <f>+IF(I294=0,"",'Ark1'!AG2548)</f>
        <v/>
      </c>
      <c r="M294" s="213"/>
      <c r="N294" s="239">
        <f>+IF(J294=0,"",'Ark1'!AI2548)</f>
        <v>0</v>
      </c>
      <c r="O294" s="505"/>
      <c r="P294" s="263" t="str">
        <f>+IF(N294=0,"",'Ark1'!AJ2548)</f>
        <v/>
      </c>
      <c r="Q294" s="263" t="str">
        <f>+IF(N294=0,"",'Ark1'!AK2548)</f>
        <v/>
      </c>
      <c r="R294" s="213"/>
      <c r="S294" s="27" t="str">
        <f>+IF(I294=0,"",'Ark1'!T2548)</f>
        <v/>
      </c>
      <c r="T294" s="32" t="str">
        <f>+IF(I294=0,"",'Ark1'!U2548)</f>
        <v/>
      </c>
      <c r="U294" s="34" t="str">
        <f>+IF(I294=0,"",'Ark1'!W2548)</f>
        <v/>
      </c>
      <c r="V294" s="34" t="str">
        <f>+IF(I294=0,"",'Ark1'!X2548)</f>
        <v/>
      </c>
      <c r="W294" s="34" t="str">
        <f>+IF(I294=0,"",'Ark1'!Y2548)</f>
        <v/>
      </c>
      <c r="X294" s="34" t="str">
        <f>+IF(I294=0,"",'Ark1'!Z2548)</f>
        <v/>
      </c>
      <c r="Y294" s="29" t="str">
        <f>+IF(I294=0,"",'Ark1'!Z2548)</f>
        <v/>
      </c>
      <c r="Z294" s="27" t="str">
        <f>+IF(I294=0,"",'Ark1'!AC2548)</f>
        <v/>
      </c>
      <c r="AA294" s="34" t="str">
        <f>+IF(I294=0,"",'Ark1'!AE2548)</f>
        <v/>
      </c>
      <c r="AB294" s="29" t="str">
        <f t="shared" si="46"/>
        <v/>
      </c>
      <c r="AC294" s="29" t="str">
        <f t="shared" si="47"/>
        <v/>
      </c>
      <c r="AD294" s="213"/>
      <c r="AE294" s="27"/>
      <c r="AG294" s="29"/>
      <c r="AH294" s="27"/>
      <c r="AI294" s="28"/>
      <c r="AJ294" s="28"/>
      <c r="AN294" s="28"/>
    </row>
    <row r="295" spans="1:40" ht="15.6">
      <c r="A295" s="213"/>
      <c r="B295" s="289">
        <f>+'Ark1'!C2549</f>
        <v>2023</v>
      </c>
      <c r="C295" s="28">
        <f>+'Ark1'!L2549</f>
        <v>11</v>
      </c>
      <c r="D295" s="28" t="s">
        <v>37</v>
      </c>
      <c r="E295" s="28">
        <f>+'Ark1'!H2549</f>
        <v>1</v>
      </c>
      <c r="F295" s="28">
        <f>+'Ark1'!J2549</f>
        <v>171</v>
      </c>
      <c r="G295" s="28" t="str">
        <f>VLOOKUP(F295,RNR!$A$1:$B$26,2)</f>
        <v>Prima</v>
      </c>
      <c r="H295" s="28" t="str">
        <f>+IF(I295=0,"",'Ark1'!Q2549)</f>
        <v/>
      </c>
      <c r="I295" s="336">
        <f>+'Ark1'!R2549</f>
        <v>0</v>
      </c>
      <c r="J295" s="29" t="str">
        <f>+IF(I295=0,"",'Ark1'!AF2549)</f>
        <v/>
      </c>
      <c r="L295" s="29" t="str">
        <f>+IF(I295=0,"",'Ark1'!AG2549)</f>
        <v/>
      </c>
      <c r="M295" s="213"/>
      <c r="N295" s="239">
        <f>+IF(J295=0,"",'Ark1'!AI2549)</f>
        <v>0</v>
      </c>
      <c r="O295" s="505"/>
      <c r="P295" s="263" t="str">
        <f>+IF(N295=0,"",'Ark1'!AJ2549)</f>
        <v/>
      </c>
      <c r="Q295" s="263" t="str">
        <f>+IF(N295=0,"",'Ark1'!AK2549)</f>
        <v/>
      </c>
      <c r="R295" s="213"/>
      <c r="S295" s="27" t="str">
        <f>+IF(I295=0,"",'Ark1'!T2549)</f>
        <v/>
      </c>
      <c r="T295" s="32" t="str">
        <f>+IF(I295=0,"",'Ark1'!U2549)</f>
        <v/>
      </c>
      <c r="U295" s="34" t="str">
        <f>+IF(I295=0,"",'Ark1'!W2549)</f>
        <v/>
      </c>
      <c r="V295" s="34" t="str">
        <f>+IF(I295=0,"",'Ark1'!X2549)</f>
        <v/>
      </c>
      <c r="W295" s="34" t="str">
        <f>+IF(I295=0,"",'Ark1'!Y2549)</f>
        <v/>
      </c>
      <c r="X295" s="34" t="str">
        <f>+IF(I295=0,"",'Ark1'!Z2549)</f>
        <v/>
      </c>
      <c r="Y295" s="29" t="str">
        <f>+IF(I295=0,"",'Ark1'!Z2549)</f>
        <v/>
      </c>
      <c r="Z295" s="27" t="str">
        <f>+IF(I295=0,"",'Ark1'!AC2549)</f>
        <v/>
      </c>
      <c r="AA295" s="34" t="str">
        <f>+IF(I295=0,"",'Ark1'!AE2549)</f>
        <v/>
      </c>
      <c r="AB295" s="29" t="str">
        <f t="shared" si="46"/>
        <v/>
      </c>
      <c r="AC295" s="29" t="str">
        <f t="shared" si="47"/>
        <v/>
      </c>
      <c r="AD295" s="213"/>
      <c r="AE295" s="27"/>
      <c r="AG295" s="29"/>
      <c r="AH295" s="27"/>
      <c r="AI295" s="28"/>
      <c r="AJ295" s="28"/>
      <c r="AN295" s="28"/>
    </row>
    <row r="296" spans="1:40" ht="15.6">
      <c r="A296" s="213"/>
      <c r="B296" s="289">
        <f>+'Ark1'!C2550</f>
        <v>2023</v>
      </c>
      <c r="C296" s="28">
        <f>+'Ark1'!L2550</f>
        <v>11</v>
      </c>
      <c r="D296" s="28" t="s">
        <v>37</v>
      </c>
      <c r="E296" s="28">
        <f>+'Ark1'!H2550</f>
        <v>2</v>
      </c>
      <c r="F296" s="28">
        <f>+'Ark1'!J2550</f>
        <v>175</v>
      </c>
      <c r="G296" s="28" t="str">
        <f>VLOOKUP(F296,RNR!$A$1:$B$26,2)</f>
        <v>Ole Ringdal</v>
      </c>
      <c r="H296" s="28" t="str">
        <f>+IF(I296=0,"",'Ark1'!Q2550)</f>
        <v/>
      </c>
      <c r="I296" s="336">
        <f>+'Ark1'!R2550</f>
        <v>0</v>
      </c>
      <c r="J296" s="29" t="str">
        <f>+IF(I296=0,"",'Ark1'!AF2550)</f>
        <v/>
      </c>
      <c r="L296" s="29" t="str">
        <f>+IF(I296=0,"",'Ark1'!AG2550)</f>
        <v/>
      </c>
      <c r="M296" s="213"/>
      <c r="N296" s="239">
        <f>+IF(J296=0,"",'Ark1'!AI2550)</f>
        <v>0</v>
      </c>
      <c r="O296" s="505"/>
      <c r="P296" s="263" t="str">
        <f>+IF(N296=0,"",'Ark1'!AJ2550)</f>
        <v/>
      </c>
      <c r="Q296" s="263" t="str">
        <f>+IF(N296=0,"",'Ark1'!AK2550)</f>
        <v/>
      </c>
      <c r="R296" s="213"/>
      <c r="S296" s="27" t="str">
        <f>+IF(I296=0,"",'Ark1'!T2550)</f>
        <v/>
      </c>
      <c r="T296" s="32" t="str">
        <f>+IF(I296=0,"",'Ark1'!U2550)</f>
        <v/>
      </c>
      <c r="U296" s="34" t="str">
        <f>+IF(I296=0,"",'Ark1'!W2550)</f>
        <v/>
      </c>
      <c r="V296" s="34" t="str">
        <f>+IF(I296=0,"",'Ark1'!X2550)</f>
        <v/>
      </c>
      <c r="W296" s="34" t="str">
        <f>+IF(I296=0,"",'Ark1'!Y2550)</f>
        <v/>
      </c>
      <c r="X296" s="34" t="str">
        <f>+IF(I296=0,"",'Ark1'!Z2550)</f>
        <v/>
      </c>
      <c r="Y296" s="29" t="str">
        <f>+IF(I296=0,"",'Ark1'!Z2550)</f>
        <v/>
      </c>
      <c r="Z296" s="27" t="str">
        <f>+IF(I296=0,"",'Ark1'!AC2550)</f>
        <v/>
      </c>
      <c r="AA296" s="34" t="str">
        <f>+IF(I296=0,"",'Ark1'!AE2550)</f>
        <v/>
      </c>
      <c r="AB296" s="29" t="str">
        <f t="shared" si="46"/>
        <v/>
      </c>
      <c r="AC296" s="29" t="str">
        <f t="shared" si="47"/>
        <v/>
      </c>
      <c r="AD296" s="213"/>
      <c r="AE296" s="27"/>
      <c r="AG296" s="29"/>
      <c r="AH296" s="27"/>
      <c r="AI296" s="28"/>
      <c r="AJ296" s="28"/>
      <c r="AN296" s="28"/>
    </row>
    <row r="297" spans="1:40" ht="15.6">
      <c r="A297" s="213"/>
      <c r="B297" s="289">
        <f>+'Ark1'!C2551</f>
        <v>2023</v>
      </c>
      <c r="C297" s="28">
        <f>+'Ark1'!L2551</f>
        <v>11</v>
      </c>
      <c r="D297" s="28" t="s">
        <v>37</v>
      </c>
      <c r="E297" s="28">
        <f>+'Ark1'!H2551</f>
        <v>2</v>
      </c>
      <c r="F297" s="28">
        <f>+'Ark1'!J2551</f>
        <v>177</v>
      </c>
      <c r="G297" s="28" t="str">
        <f>VLOOKUP(F297,RNR!$A$1:$B$26,2)</f>
        <v>Slakthuset</v>
      </c>
      <c r="H297" s="28" t="str">
        <f>+IF(I297=0,"",'Ark1'!Q2551)</f>
        <v/>
      </c>
      <c r="I297" s="336">
        <f>+'Ark1'!R2551</f>
        <v>0</v>
      </c>
      <c r="J297" s="29" t="str">
        <f>+IF(I297=0,"",'Ark1'!AF2551)</f>
        <v/>
      </c>
      <c r="L297" s="29" t="str">
        <f>+IF(I297=0,"",'Ark1'!AG2551)</f>
        <v/>
      </c>
      <c r="M297" s="213"/>
      <c r="N297" s="239">
        <f>+IF(J297=0,"",'Ark1'!AI2551)</f>
        <v>0</v>
      </c>
      <c r="O297" s="505"/>
      <c r="P297" s="263" t="str">
        <f>+IF(N297=0,"",'Ark1'!AJ2551)</f>
        <v/>
      </c>
      <c r="Q297" s="263" t="str">
        <f>+IF(N297=0,"",'Ark1'!AK2551)</f>
        <v/>
      </c>
      <c r="R297" s="213"/>
      <c r="S297" s="27" t="str">
        <f>+IF(I297=0,"",'Ark1'!T2551)</f>
        <v/>
      </c>
      <c r="T297" s="32" t="str">
        <f>+IF(I297=0,"",'Ark1'!U2551)</f>
        <v/>
      </c>
      <c r="U297" s="34" t="str">
        <f>+IF(I297=0,"",'Ark1'!W2551)</f>
        <v/>
      </c>
      <c r="V297" s="34" t="str">
        <f>+IF(I297=0,"",'Ark1'!X2551)</f>
        <v/>
      </c>
      <c r="W297" s="34" t="str">
        <f>+IF(I297=0,"",'Ark1'!Y2551)</f>
        <v/>
      </c>
      <c r="X297" s="34" t="str">
        <f>+IF(I297=0,"",'Ark1'!Z2551)</f>
        <v/>
      </c>
      <c r="Y297" s="29" t="str">
        <f>+IF(I297=0,"",'Ark1'!Z2551)</f>
        <v/>
      </c>
      <c r="Z297" s="27" t="str">
        <f>+IF(I297=0,"",'Ark1'!AC2551)</f>
        <v/>
      </c>
      <c r="AA297" s="34" t="str">
        <f>+IF(I297=0,"",'Ark1'!AE2551)</f>
        <v/>
      </c>
      <c r="AB297" s="29" t="str">
        <f t="shared" si="46"/>
        <v/>
      </c>
      <c r="AC297" s="29" t="str">
        <f t="shared" si="47"/>
        <v/>
      </c>
      <c r="AD297" s="213"/>
      <c r="AE297" s="27"/>
      <c r="AG297" s="29"/>
      <c r="AH297" s="27"/>
      <c r="AI297" s="28"/>
      <c r="AJ297" s="28"/>
      <c r="AN297" s="28"/>
    </row>
    <row r="298" spans="1:40" ht="15.6">
      <c r="A298" s="213"/>
      <c r="B298" s="289">
        <f>+'Ark1'!C2552</f>
        <v>2023</v>
      </c>
      <c r="C298" s="28">
        <f>+'Ark1'!L2552</f>
        <v>11</v>
      </c>
      <c r="D298" s="28" t="s">
        <v>37</v>
      </c>
      <c r="E298" s="28">
        <f>+'Ark1'!H2552</f>
        <v>2</v>
      </c>
      <c r="F298" s="28">
        <f>+'Ark1'!J2552</f>
        <v>178</v>
      </c>
      <c r="G298" s="28" t="str">
        <f>VLOOKUP(F298,RNR!$A$1:$B$26,2)</f>
        <v>Røros</v>
      </c>
      <c r="H298" s="28">
        <f>+IF(I298=0,"",'Ark1'!Q2552)</f>
        <v>3</v>
      </c>
      <c r="I298" s="336">
        <f>+'Ark1'!R2552</f>
        <v>3</v>
      </c>
      <c r="J298" s="29">
        <f>+IF(I298=0,"",'Ark1'!AF2552)</f>
        <v>0.50590219224283284</v>
      </c>
      <c r="L298" s="29">
        <f>+IF(I298=0,"",'Ark1'!AG2552)</f>
        <v>0.89436963449998597</v>
      </c>
      <c r="M298" s="213"/>
      <c r="N298" s="239">
        <f>+IF(J298=0,"",'Ark1'!AI2552)</f>
        <v>0</v>
      </c>
      <c r="O298" s="505"/>
      <c r="P298" s="263" t="str">
        <f>+IF(N298=0,"",'Ark1'!AJ2552)</f>
        <v/>
      </c>
      <c r="Q298" s="263" t="str">
        <f>+IF(N298=0,"",'Ark1'!AK2552)</f>
        <v/>
      </c>
      <c r="R298" s="213"/>
      <c r="S298" s="27">
        <f>+IF(I298=0,"",'Ark1'!T2552)</f>
        <v>6</v>
      </c>
      <c r="T298" s="32">
        <f>+IF(I298=0,"",'Ark1'!U2552)</f>
        <v>20.766666666666666</v>
      </c>
      <c r="U298" s="34">
        <f>+IF(I298=0,"",'Ark1'!W2552)</f>
        <v>0</v>
      </c>
      <c r="V298" s="34">
        <f>+IF(I298=0,"",'Ark1'!X2552)</f>
        <v>66.666666666666686</v>
      </c>
      <c r="W298" s="34">
        <f>+IF(I298=0,"",'Ark1'!Y2552)</f>
        <v>66.666666666666686</v>
      </c>
      <c r="X298" s="34">
        <f>+IF(I298=0,"",'Ark1'!Z2552)</f>
        <v>6.6137903067924819</v>
      </c>
      <c r="Y298" s="29">
        <f>+IF(I298=0,"",'Ark1'!Z2552)</f>
        <v>6.6137903067924819</v>
      </c>
      <c r="Z298" s="27">
        <f>+IF(I298=0,"",'Ark1'!AC2552)</f>
        <v>0</v>
      </c>
      <c r="AA298" s="34">
        <f>+IF(I298=0,"",'Ark1'!AE2552)</f>
        <v>0</v>
      </c>
      <c r="AB298" s="29">
        <f t="shared" si="46"/>
        <v>1.8878787878787877</v>
      </c>
      <c r="AC298" s="29">
        <f t="shared" si="47"/>
        <v>1</v>
      </c>
      <c r="AD298" s="213"/>
      <c r="AE298" s="27"/>
      <c r="AG298" s="29"/>
      <c r="AH298" s="27"/>
      <c r="AI298" s="28"/>
      <c r="AJ298" s="28"/>
      <c r="AN298" s="28"/>
    </row>
    <row r="299" spans="1:40" ht="15.6">
      <c r="A299" s="213"/>
      <c r="B299" s="289">
        <f>+'Ark1'!C2553</f>
        <v>2023</v>
      </c>
      <c r="C299" s="28">
        <f>+'Ark1'!L2553</f>
        <v>11</v>
      </c>
      <c r="D299" s="28" t="s">
        <v>37</v>
      </c>
      <c r="E299" s="28">
        <f>+'Ark1'!H2553</f>
        <v>2</v>
      </c>
      <c r="F299" s="28">
        <f>+'Ark1'!J2553</f>
        <v>181</v>
      </c>
      <c r="G299" s="28" t="str">
        <f>VLOOKUP(F299,RNR!$A$1:$B$26,2)</f>
        <v>Horns</v>
      </c>
      <c r="H299" s="28" t="str">
        <f>+IF(I299=0,"",'Ark1'!Q2553)</f>
        <v/>
      </c>
      <c r="I299" s="336">
        <f>+'Ark1'!R2553</f>
        <v>0</v>
      </c>
      <c r="J299" s="29" t="str">
        <f>+IF(I299=0,"",'Ark1'!AF2553)</f>
        <v/>
      </c>
      <c r="L299" s="29" t="str">
        <f>+IF(I299=0,"",'Ark1'!AG2553)</f>
        <v/>
      </c>
      <c r="M299" s="213"/>
      <c r="N299" s="239">
        <f>+IF(J299=0,"",'Ark1'!AI2553)</f>
        <v>0</v>
      </c>
      <c r="O299" s="505"/>
      <c r="P299" s="263" t="str">
        <f>+IF(N299=0,"",'Ark1'!AJ2553)</f>
        <v/>
      </c>
      <c r="Q299" s="263" t="str">
        <f>+IF(N299=0,"",'Ark1'!AK2553)</f>
        <v/>
      </c>
      <c r="R299" s="213"/>
      <c r="S299" s="27" t="str">
        <f>+IF(I299=0,"",'Ark1'!T2553)</f>
        <v/>
      </c>
      <c r="T299" s="32" t="str">
        <f>+IF(I299=0,"",'Ark1'!U2553)</f>
        <v/>
      </c>
      <c r="U299" s="34" t="str">
        <f>+IF(I299=0,"",'Ark1'!W2553)</f>
        <v/>
      </c>
      <c r="V299" s="34" t="str">
        <f>+IF(I299=0,"",'Ark1'!X2553)</f>
        <v/>
      </c>
      <c r="W299" s="34" t="str">
        <f>+IF(I299=0,"",'Ark1'!Y2553)</f>
        <v/>
      </c>
      <c r="X299" s="34" t="str">
        <f>+IF(I299=0,"",'Ark1'!Z2553)</f>
        <v/>
      </c>
      <c r="Y299" s="29" t="str">
        <f>+IF(I299=0,"",'Ark1'!Z2553)</f>
        <v/>
      </c>
      <c r="Z299" s="27" t="str">
        <f>+IF(I299=0,"",'Ark1'!AC2553)</f>
        <v/>
      </c>
      <c r="AA299" s="34" t="str">
        <f>+IF(I299=0,"",'Ark1'!AE2553)</f>
        <v/>
      </c>
      <c r="AB299" s="29" t="str">
        <f t="shared" si="46"/>
        <v/>
      </c>
      <c r="AC299" s="29" t="str">
        <f t="shared" si="47"/>
        <v/>
      </c>
      <c r="AD299" s="213"/>
      <c r="AE299" s="27"/>
      <c r="AG299" s="29"/>
      <c r="AH299" s="27"/>
      <c r="AI299" s="28"/>
      <c r="AJ299" s="28"/>
      <c r="AN299" s="28"/>
    </row>
    <row r="300" spans="1:40" ht="15.6">
      <c r="A300" s="213"/>
      <c r="B300" s="289">
        <f>+'Ark1'!C2554</f>
        <v>2023</v>
      </c>
      <c r="C300" s="28">
        <f>+'Ark1'!L2554</f>
        <v>11</v>
      </c>
      <c r="D300" s="28" t="s">
        <v>37</v>
      </c>
      <c r="E300" s="28">
        <f>+'Ark1'!H2554</f>
        <v>1</v>
      </c>
      <c r="F300" s="28">
        <f>+'Ark1'!J2554</f>
        <v>262</v>
      </c>
      <c r="G300" s="28" t="str">
        <f>VLOOKUP(F300,RNR!$A$1:$B$26,2)</f>
        <v>Strilalam</v>
      </c>
      <c r="H300" s="28" t="str">
        <f>+IF(I300=0,"",'Ark1'!Q2554)</f>
        <v/>
      </c>
      <c r="I300" s="336">
        <f>+'Ark1'!R2554</f>
        <v>0</v>
      </c>
      <c r="J300" s="29" t="str">
        <f>+IF(I300=0,"",'Ark1'!AF2554)</f>
        <v/>
      </c>
      <c r="L300" s="29" t="str">
        <f>+IF(I300=0,"",'Ark1'!AG2554)</f>
        <v/>
      </c>
      <c r="M300" s="213"/>
      <c r="N300" s="239">
        <f>+IF(J300=0,"",'Ark1'!AI2554)</f>
        <v>0</v>
      </c>
      <c r="O300" s="505"/>
      <c r="P300" s="263" t="str">
        <f>+IF(N300=0,"",'Ark1'!AJ2554)</f>
        <v/>
      </c>
      <c r="Q300" s="263" t="str">
        <f>+IF(N300=0,"",'Ark1'!AK2554)</f>
        <v/>
      </c>
      <c r="R300" s="213"/>
      <c r="S300" s="27" t="str">
        <f>+IF(I300=0,"",'Ark1'!T2554)</f>
        <v/>
      </c>
      <c r="T300" s="32" t="str">
        <f>+IF(I300=0,"",'Ark1'!U2554)</f>
        <v/>
      </c>
      <c r="U300" s="34" t="str">
        <f>+IF(I300=0,"",'Ark1'!W2554)</f>
        <v/>
      </c>
      <c r="V300" s="34" t="str">
        <f>+IF(I300=0,"",'Ark1'!X2554)</f>
        <v/>
      </c>
      <c r="W300" s="34" t="str">
        <f>+IF(I300=0,"",'Ark1'!Y2554)</f>
        <v/>
      </c>
      <c r="X300" s="34" t="str">
        <f>+IF(I300=0,"",'Ark1'!Z2554)</f>
        <v/>
      </c>
      <c r="Y300" s="29" t="str">
        <f>+IF(I300=0,"",'Ark1'!Z2554)</f>
        <v/>
      </c>
      <c r="Z300" s="27" t="str">
        <f>+IF(I300=0,"",'Ark1'!AC2554)</f>
        <v/>
      </c>
      <c r="AA300" s="34" t="str">
        <f>+IF(I300=0,"",'Ark1'!AE2554)</f>
        <v/>
      </c>
      <c r="AB300" s="29" t="str">
        <f t="shared" si="46"/>
        <v/>
      </c>
      <c r="AC300" s="29" t="str">
        <f t="shared" si="47"/>
        <v/>
      </c>
      <c r="AD300" s="213"/>
      <c r="AE300" s="27"/>
      <c r="AG300" s="29"/>
      <c r="AH300" s="27"/>
      <c r="AI300" s="28"/>
      <c r="AJ300" s="28"/>
      <c r="AN300" s="28"/>
    </row>
    <row r="301" spans="1:40" ht="15.6">
      <c r="A301" s="213"/>
      <c r="B301" s="289">
        <f>+'Ark1'!C2555</f>
        <v>2023</v>
      </c>
      <c r="C301" s="28">
        <f>+'Ark1'!L2555</f>
        <v>11</v>
      </c>
      <c r="D301" s="28" t="s">
        <v>37</v>
      </c>
      <c r="E301" s="28">
        <f>+'Ark1'!H2555</f>
        <v>1</v>
      </c>
      <c r="F301" s="28">
        <f>+'Ark1'!J2555</f>
        <v>309</v>
      </c>
      <c r="G301" s="28" t="str">
        <f>VLOOKUP(F301,RNR!$A$1:$B$26,2)</f>
        <v>Malvik</v>
      </c>
      <c r="H301" s="28">
        <f>+IF(I301=0,"",'Ark1'!Q2555)</f>
        <v>9</v>
      </c>
      <c r="I301" s="336">
        <f>+'Ark1'!R2555</f>
        <v>38</v>
      </c>
      <c r="J301" s="29">
        <f>+IF(I301=0,"",'Ark1'!AF2555)</f>
        <v>3.2148900169204744</v>
      </c>
      <c r="L301" s="29">
        <f>+IF(I301=0,"",'Ark1'!AG2555)</f>
        <v>3.9746738634859473</v>
      </c>
      <c r="M301" s="213"/>
      <c r="N301" s="239">
        <f>+IF(J301=0,"",'Ark1'!AI2555)</f>
        <v>0</v>
      </c>
      <c r="O301" s="505"/>
      <c r="P301" s="263" t="str">
        <f>+IF(N301=0,"",'Ark1'!AJ2555)</f>
        <v/>
      </c>
      <c r="Q301" s="263" t="str">
        <f>+IF(N301=0,"",'Ark1'!AK2555)</f>
        <v/>
      </c>
      <c r="R301" s="213"/>
      <c r="S301" s="27">
        <f>+IF(I301=0,"",'Ark1'!T2555)</f>
        <v>6.5789473684210513</v>
      </c>
      <c r="T301" s="32">
        <f>+IF(I301=0,"",'Ark1'!U2555)</f>
        <v>14.223684210526311</v>
      </c>
      <c r="U301" s="34">
        <f>+IF(I301=0,"",'Ark1'!W2555)</f>
        <v>5.2631578947368443</v>
      </c>
      <c r="V301" s="34">
        <f>+IF(I301=0,"",'Ark1'!X2555)</f>
        <v>31.578947368421055</v>
      </c>
      <c r="W301" s="34">
        <f>+IF(I301=0,"",'Ark1'!Y2555)</f>
        <v>18.421052631578945</v>
      </c>
      <c r="X301" s="34">
        <f>+IF(I301=0,"",'Ark1'!Z2555)</f>
        <v>8.7020395132262376</v>
      </c>
      <c r="Y301" s="29">
        <f>+IF(I301=0,"",'Ark1'!Z2555)</f>
        <v>8.7020395132262376</v>
      </c>
      <c r="Z301" s="27">
        <f>+IF(I301=0,"",'Ark1'!AC2555)</f>
        <v>0</v>
      </c>
      <c r="AA301" s="34">
        <f>+IF(I301=0,"",'Ark1'!AE2555)</f>
        <v>0</v>
      </c>
      <c r="AB301" s="29">
        <f t="shared" si="46"/>
        <v>1.2930622009569375</v>
      </c>
      <c r="AC301" s="29">
        <f t="shared" si="47"/>
        <v>4.2222222222222223</v>
      </c>
      <c r="AD301" s="213"/>
      <c r="AE301" s="27"/>
      <c r="AG301" s="29"/>
      <c r="AH301" s="27"/>
      <c r="AI301" s="28"/>
      <c r="AJ301" s="28"/>
      <c r="AN301" s="28"/>
    </row>
    <row r="302" spans="1:40" ht="15.6">
      <c r="A302" s="213"/>
      <c r="B302" s="289">
        <f>+'Ark1'!C2556</f>
        <v>2023</v>
      </c>
      <c r="C302" s="28">
        <f>+'Ark1'!L2556</f>
        <v>11</v>
      </c>
      <c r="D302" s="28" t="s">
        <v>37</v>
      </c>
      <c r="E302" s="28">
        <f>+'Ark1'!H2556</f>
        <v>2</v>
      </c>
      <c r="F302" s="28">
        <f>+'Ark1'!J2556</f>
        <v>470</v>
      </c>
      <c r="G302" s="28" t="str">
        <f>VLOOKUP(F302,RNR!$A$1:$B$26,2)</f>
        <v>Jens Eide</v>
      </c>
      <c r="H302" s="28" t="str">
        <f>+IF(I302=0,"",'Ark1'!Q2556)</f>
        <v/>
      </c>
      <c r="I302" s="336">
        <f>+'Ark1'!R2556</f>
        <v>0</v>
      </c>
      <c r="J302" s="29" t="str">
        <f>+IF(I302=0,"",'Ark1'!AF2556)</f>
        <v/>
      </c>
      <c r="L302" s="29" t="str">
        <f>+IF(I302=0,"",'Ark1'!AG2556)</f>
        <v/>
      </c>
      <c r="M302" s="213"/>
      <c r="N302" s="239">
        <f>+IF(J302=0,"",'Ark1'!AI2556)</f>
        <v>0</v>
      </c>
      <c r="O302" s="505"/>
      <c r="P302" s="263" t="str">
        <f>+IF(N302=0,"",'Ark1'!AJ2556)</f>
        <v/>
      </c>
      <c r="Q302" s="263" t="str">
        <f>+IF(N302=0,"",'Ark1'!AK2556)</f>
        <v/>
      </c>
      <c r="R302" s="213"/>
      <c r="S302" s="27" t="str">
        <f>+IF(I302=0,"",'Ark1'!T2556)</f>
        <v/>
      </c>
      <c r="T302" s="32" t="str">
        <f>+IF(I302=0,"",'Ark1'!U2556)</f>
        <v/>
      </c>
      <c r="U302" s="34" t="str">
        <f>+IF(I302=0,"",'Ark1'!W2556)</f>
        <v/>
      </c>
      <c r="V302" s="34" t="str">
        <f>+IF(I302=0,"",'Ark1'!X2556)</f>
        <v/>
      </c>
      <c r="W302" s="34" t="str">
        <f>+IF(I302=0,"",'Ark1'!Y2556)</f>
        <v/>
      </c>
      <c r="X302" s="34" t="str">
        <f>+IF(I302=0,"",'Ark1'!Z2556)</f>
        <v/>
      </c>
      <c r="Y302" s="29" t="str">
        <f>+IF(I302=0,"",'Ark1'!Z2556)</f>
        <v/>
      </c>
      <c r="Z302" s="27" t="str">
        <f>+IF(I302=0,"",'Ark1'!AC2556)</f>
        <v/>
      </c>
      <c r="AA302" s="34" t="str">
        <f>+IF(I302=0,"",'Ark1'!AE2556)</f>
        <v/>
      </c>
      <c r="AB302" s="29" t="str">
        <f t="shared" si="46"/>
        <v/>
      </c>
      <c r="AC302" s="29" t="str">
        <f t="shared" si="47"/>
        <v/>
      </c>
      <c r="AD302" s="213"/>
      <c r="AE302" s="27"/>
      <c r="AG302" s="29"/>
      <c r="AH302" s="27"/>
      <c r="AI302" s="28"/>
      <c r="AJ302" s="28"/>
      <c r="AN302" s="28"/>
    </row>
    <row r="303" spans="1:40" ht="15.6">
      <c r="A303" s="213"/>
      <c r="B303" s="289">
        <f>+'Ark1'!C2557</f>
        <v>2023</v>
      </c>
      <c r="C303" s="28">
        <f>+'Ark1'!L2557</f>
        <v>11</v>
      </c>
      <c r="D303" s="28" t="s">
        <v>37</v>
      </c>
      <c r="E303" s="28">
        <f>+'Ark1'!H2557</f>
        <v>2</v>
      </c>
      <c r="F303" s="28">
        <f>+'Ark1'!J2557</f>
        <v>629</v>
      </c>
      <c r="G303" s="28" t="str">
        <f>VLOOKUP(F303,RNR!$A$1:$B$26,2)</f>
        <v>Bø</v>
      </c>
      <c r="H303" s="28" t="str">
        <f>+IF(I303=0,"",'Ark1'!Q2557)</f>
        <v/>
      </c>
      <c r="I303" s="336">
        <f>+'Ark1'!R2557</f>
        <v>0</v>
      </c>
      <c r="J303" s="29" t="str">
        <f>+IF(I303=0,"",'Ark1'!AF2557)</f>
        <v/>
      </c>
      <c r="L303" s="29" t="str">
        <f>+IF(I303=0,"",'Ark1'!AG2557)</f>
        <v/>
      </c>
      <c r="M303" s="213"/>
      <c r="N303" s="239">
        <f>+IF(J303=0,"",'Ark1'!AI2557)</f>
        <v>0</v>
      </c>
      <c r="O303" s="505"/>
      <c r="P303" s="263" t="str">
        <f>+IF(N303=0,"",'Ark1'!AJ2557)</f>
        <v/>
      </c>
      <c r="Q303" s="263" t="str">
        <f>+IF(N303=0,"",'Ark1'!AK2557)</f>
        <v/>
      </c>
      <c r="R303" s="213"/>
      <c r="S303" s="27" t="str">
        <f>+IF(I303=0,"",'Ark1'!T2557)</f>
        <v/>
      </c>
      <c r="T303" s="32" t="str">
        <f>+IF(I303=0,"",'Ark1'!U2557)</f>
        <v/>
      </c>
      <c r="U303" s="34" t="str">
        <f>+IF(I303=0,"",'Ark1'!W2557)</f>
        <v/>
      </c>
      <c r="V303" s="34" t="str">
        <f>+IF(I303=0,"",'Ark1'!X2557)</f>
        <v/>
      </c>
      <c r="W303" s="34" t="str">
        <f>+IF(I303=0,"",'Ark1'!Y2557)</f>
        <v/>
      </c>
      <c r="X303" s="34" t="str">
        <f>+IF(I303=0,"",'Ark1'!Z2557)</f>
        <v/>
      </c>
      <c r="Y303" s="29" t="str">
        <f>+IF(I303=0,"",'Ark1'!Z2557)</f>
        <v/>
      </c>
      <c r="Z303" s="27" t="str">
        <f>+IF(I303=0,"",'Ark1'!AC2557)</f>
        <v/>
      </c>
      <c r="AA303" s="34" t="str">
        <f>+IF(I303=0,"",'Ark1'!AE2557)</f>
        <v/>
      </c>
      <c r="AB303" s="29" t="str">
        <f t="shared" si="46"/>
        <v/>
      </c>
      <c r="AC303" s="29" t="str">
        <f t="shared" si="47"/>
        <v/>
      </c>
      <c r="AD303" s="213"/>
      <c r="AE303" s="27"/>
      <c r="AG303" s="29"/>
      <c r="AH303" s="27"/>
      <c r="AI303" s="28"/>
      <c r="AJ303" s="28"/>
      <c r="AN303" s="28"/>
    </row>
    <row r="304" spans="1:40" ht="15.6">
      <c r="A304" s="213"/>
      <c r="B304" s="289">
        <f>+'Ark1'!C2558</f>
        <v>2023</v>
      </c>
      <c r="C304" s="28">
        <f>+'Ark1'!L2558</f>
        <v>11</v>
      </c>
      <c r="D304" s="28" t="s">
        <v>37</v>
      </c>
      <c r="E304" s="28">
        <f>+'Ark1'!H2558</f>
        <v>1</v>
      </c>
      <c r="F304" s="28">
        <f>+'Ark1'!J2558</f>
        <v>643</v>
      </c>
      <c r="G304" s="28" t="str">
        <f>VLOOKUP(F304,RNR!$A$1:$B$26,2)</f>
        <v>Bjerka</v>
      </c>
      <c r="H304" s="28" t="str">
        <f>+IF(I304=0,"",'Ark1'!Q2558)</f>
        <v/>
      </c>
      <c r="I304" s="336">
        <f>+'Ark1'!R2558</f>
        <v>0</v>
      </c>
      <c r="J304" s="29" t="str">
        <f>+IF(I304=0,"",'Ark1'!AF2558)</f>
        <v/>
      </c>
      <c r="L304" s="29" t="str">
        <f>+IF(I304=0,"",'Ark1'!AG2558)</f>
        <v/>
      </c>
      <c r="M304" s="213"/>
      <c r="N304" s="239">
        <f>+IF(J304=0,"",'Ark1'!AI2558)</f>
        <v>0</v>
      </c>
      <c r="O304" s="505"/>
      <c r="P304" s="263" t="str">
        <f>+IF(N304=0,"",'Ark1'!AJ2558)</f>
        <v/>
      </c>
      <c r="Q304" s="263" t="str">
        <f>+IF(N304=0,"",'Ark1'!AK2558)</f>
        <v/>
      </c>
      <c r="R304" s="213"/>
      <c r="S304" s="27" t="str">
        <f>+IF(I304=0,"",'Ark1'!T2558)</f>
        <v/>
      </c>
      <c r="T304" s="32" t="str">
        <f>+IF(I304=0,"",'Ark1'!U2558)</f>
        <v/>
      </c>
      <c r="U304" s="34" t="str">
        <f>+IF(I304=0,"",'Ark1'!W2558)</f>
        <v/>
      </c>
      <c r="V304" s="34" t="str">
        <f>+IF(I304=0,"",'Ark1'!X2558)</f>
        <v/>
      </c>
      <c r="W304" s="34" t="str">
        <f>+IF(I304=0,"",'Ark1'!Y2558)</f>
        <v/>
      </c>
      <c r="X304" s="34" t="str">
        <f>+IF(I304=0,"",'Ark1'!Z2558)</f>
        <v/>
      </c>
      <c r="Y304" s="29" t="str">
        <f>+IF(I304=0,"",'Ark1'!Z2558)</f>
        <v/>
      </c>
      <c r="Z304" s="27" t="str">
        <f>+IF(I304=0,"",'Ark1'!AC2558)</f>
        <v/>
      </c>
      <c r="AA304" s="34" t="str">
        <f>+IF(I304=0,"",'Ark1'!AE2558)</f>
        <v/>
      </c>
      <c r="AB304" s="29" t="str">
        <f t="shared" si="46"/>
        <v/>
      </c>
      <c r="AC304" s="29" t="str">
        <f t="shared" si="47"/>
        <v/>
      </c>
      <c r="AD304" s="213"/>
      <c r="AE304" s="27"/>
      <c r="AG304" s="29"/>
      <c r="AH304" s="27"/>
      <c r="AI304" s="28"/>
      <c r="AJ304" s="28"/>
      <c r="AN304" s="28"/>
    </row>
    <row r="305" spans="1:58" ht="15.6">
      <c r="A305" s="213"/>
      <c r="B305" s="289">
        <f>+'Ark1'!C2559</f>
        <v>2023</v>
      </c>
      <c r="C305" s="28">
        <f>+'Ark1'!L2559</f>
        <v>11</v>
      </c>
      <c r="D305" s="28" t="s">
        <v>37</v>
      </c>
      <c r="E305" s="28">
        <f>+'Ark1'!H2559</f>
        <v>2</v>
      </c>
      <c r="F305" s="28">
        <f>+'Ark1'!J2559</f>
        <v>704</v>
      </c>
      <c r="G305" s="28" t="str">
        <f>VLOOKUP(F305,RNR!$A$1:$B$26,2)</f>
        <v>Øre Vilt</v>
      </c>
      <c r="H305" s="28" t="str">
        <f>+IF(I305=0,"",'Ark1'!Q2559)</f>
        <v/>
      </c>
      <c r="I305" s="336">
        <f>+'Ark1'!R2559</f>
        <v>0</v>
      </c>
      <c r="J305" s="29" t="str">
        <f>+IF(I305=0,"",'Ark1'!AF2559)</f>
        <v/>
      </c>
      <c r="L305" s="29" t="str">
        <f>+IF(I305=0,"",'Ark1'!AG2559)</f>
        <v/>
      </c>
      <c r="M305" s="213"/>
      <c r="N305" s="239">
        <f>+IF(J305=0,"",'Ark1'!AI2559)</f>
        <v>0</v>
      </c>
      <c r="O305" s="505"/>
      <c r="P305" s="263" t="str">
        <f>+IF(N305=0,"",'Ark1'!AJ2559)</f>
        <v/>
      </c>
      <c r="Q305" s="263" t="str">
        <f>+IF(N305=0,"",'Ark1'!AK2559)</f>
        <v/>
      </c>
      <c r="R305" s="213"/>
      <c r="S305" s="27" t="str">
        <f>+IF(I305=0,"",'Ark1'!T2559)</f>
        <v/>
      </c>
      <c r="T305" s="32" t="str">
        <f>+IF(I305=0,"",'Ark1'!U2559)</f>
        <v/>
      </c>
      <c r="U305" s="34" t="str">
        <f>+IF(I305=0,"",'Ark1'!W2559)</f>
        <v/>
      </c>
      <c r="V305" s="34" t="str">
        <f>+IF(I305=0,"",'Ark1'!X2559)</f>
        <v/>
      </c>
      <c r="W305" s="34" t="str">
        <f>+IF(I305=0,"",'Ark1'!Y2559)</f>
        <v/>
      </c>
      <c r="X305" s="34" t="str">
        <f>+IF(I305=0,"",'Ark1'!Z2559)</f>
        <v/>
      </c>
      <c r="Y305" s="29" t="str">
        <f>+IF(I305=0,"",'Ark1'!Z2559)</f>
        <v/>
      </c>
      <c r="Z305" s="27" t="str">
        <f>+IF(I305=0,"",'Ark1'!AC2559)</f>
        <v/>
      </c>
      <c r="AA305" s="34" t="str">
        <f>+IF(I305=0,"",'Ark1'!AE2559)</f>
        <v/>
      </c>
      <c r="AB305" s="29" t="str">
        <f t="shared" si="46"/>
        <v/>
      </c>
      <c r="AC305" s="29" t="str">
        <f t="shared" si="47"/>
        <v/>
      </c>
      <c r="AD305" s="213"/>
      <c r="AE305" s="27"/>
      <c r="AG305" s="29"/>
      <c r="AH305" s="27"/>
      <c r="AI305" s="28"/>
      <c r="AJ305" s="28"/>
      <c r="AN305" s="28"/>
    </row>
    <row r="306" spans="1:58" ht="15.6">
      <c r="A306" s="213"/>
      <c r="B306" s="289">
        <f>+'Ark1'!C2560</f>
        <v>2023</v>
      </c>
      <c r="C306" s="28">
        <f>+'Ark1'!L2560</f>
        <v>11</v>
      </c>
      <c r="D306" s="28" t="s">
        <v>37</v>
      </c>
      <c r="E306" s="28">
        <f>+'Ark1'!H2560</f>
        <v>1</v>
      </c>
      <c r="F306" s="28">
        <f>+'Ark1'!J2560</f>
        <v>802</v>
      </c>
      <c r="G306" s="28" t="str">
        <f>VLOOKUP(F306,RNR!$A$1:$B$26,2)</f>
        <v>Karasjok</v>
      </c>
      <c r="H306" s="28" t="str">
        <f>+IF(I306=0,"",'Ark1'!Q2560)</f>
        <v/>
      </c>
      <c r="I306" s="336">
        <f>+'Ark1'!R2560</f>
        <v>0</v>
      </c>
      <c r="J306" s="29" t="str">
        <f>+IF(I306=0,"",'Ark1'!AF2560)</f>
        <v/>
      </c>
      <c r="L306" s="29" t="str">
        <f>+IF(I306=0,"",'Ark1'!AG2560)</f>
        <v/>
      </c>
      <c r="M306" s="213"/>
      <c r="N306" s="239">
        <f>+IF(J306=0,"",'Ark1'!AI2560)</f>
        <v>0</v>
      </c>
      <c r="O306" s="505"/>
      <c r="P306" s="263" t="str">
        <f>+IF(N306=0,"",'Ark1'!AJ2560)</f>
        <v/>
      </c>
      <c r="Q306" s="263" t="str">
        <f>+IF(N306=0,"",'Ark1'!AK2560)</f>
        <v/>
      </c>
      <c r="R306" s="213"/>
      <c r="S306" s="27" t="str">
        <f>+IF(I306=0,"",'Ark1'!T2560)</f>
        <v/>
      </c>
      <c r="T306" s="32" t="str">
        <f>+IF(I306=0,"",'Ark1'!U2560)</f>
        <v/>
      </c>
      <c r="U306" s="34" t="str">
        <f>+IF(I306=0,"",'Ark1'!W2560)</f>
        <v/>
      </c>
      <c r="V306" s="34" t="str">
        <f>+IF(I306=0,"",'Ark1'!X2560)</f>
        <v/>
      </c>
      <c r="W306" s="34" t="str">
        <f>+IF(I306=0,"",'Ark1'!Y2560)</f>
        <v/>
      </c>
      <c r="X306" s="34" t="str">
        <f>+IF(I306=0,"",'Ark1'!Z2560)</f>
        <v/>
      </c>
      <c r="Y306" s="29" t="str">
        <f>+IF(I306=0,"",'Ark1'!Z2560)</f>
        <v/>
      </c>
      <c r="Z306" s="27" t="str">
        <f>+IF(I306=0,"",'Ark1'!AC2560)</f>
        <v/>
      </c>
      <c r="AA306" s="34" t="str">
        <f>+IF(I306=0,"",'Ark1'!AE2560)</f>
        <v/>
      </c>
      <c r="AB306" s="29" t="str">
        <f t="shared" si="46"/>
        <v/>
      </c>
      <c r="AC306" s="29" t="str">
        <f t="shared" si="47"/>
        <v/>
      </c>
      <c r="AD306" s="213"/>
      <c r="AE306" s="27"/>
      <c r="AG306" s="29"/>
      <c r="AH306" s="27"/>
      <c r="AI306" s="28"/>
      <c r="AJ306" s="28"/>
      <c r="AN306" s="28"/>
    </row>
    <row r="307" spans="1:58" ht="19.8">
      <c r="A307" s="213"/>
      <c r="B307" s="213"/>
      <c r="C307" s="213"/>
      <c r="D307" s="213"/>
      <c r="E307" s="213"/>
      <c r="F307" s="213"/>
      <c r="G307" s="213"/>
      <c r="H307" s="213"/>
      <c r="I307" s="329"/>
      <c r="J307" s="214"/>
      <c r="K307" s="214"/>
      <c r="L307" s="214"/>
      <c r="M307" s="214"/>
      <c r="N307" s="214"/>
      <c r="O307" s="214"/>
      <c r="P307" s="214"/>
      <c r="Q307" s="214"/>
      <c r="R307" s="214"/>
      <c r="S307" s="214"/>
      <c r="T307" s="213"/>
      <c r="U307" s="215"/>
      <c r="V307" s="215"/>
      <c r="W307" s="215"/>
      <c r="X307" s="215"/>
      <c r="Y307" s="215"/>
      <c r="Z307" s="213"/>
      <c r="AA307" s="215"/>
      <c r="AB307" s="215"/>
      <c r="AC307" s="215"/>
      <c r="AD307" s="213"/>
      <c r="AE307" s="216"/>
      <c r="AG307" s="29"/>
      <c r="AH307" s="27"/>
      <c r="AI307" s="217"/>
      <c r="AJ307" s="28"/>
      <c r="AN307" s="28"/>
      <c r="BF307" s="228"/>
    </row>
    <row r="308" spans="1:58" ht="22.8">
      <c r="A308" s="213"/>
      <c r="B308" s="213"/>
      <c r="C308" s="213"/>
      <c r="D308" s="257" t="str">
        <f>+D310</f>
        <v>U+</v>
      </c>
      <c r="E308" s="213"/>
      <c r="F308" s="213"/>
      <c r="G308" s="213"/>
      <c r="H308" s="213"/>
      <c r="I308" s="482">
        <f>SUM(I310:I338)</f>
        <v>0</v>
      </c>
      <c r="J308" s="258"/>
      <c r="K308" s="258"/>
      <c r="L308" s="258"/>
      <c r="M308" s="258"/>
      <c r="N308" s="258"/>
      <c r="O308" s="258"/>
      <c r="P308" s="258"/>
      <c r="Q308" s="258"/>
      <c r="R308" s="258"/>
      <c r="S308" s="258"/>
      <c r="T308" s="260">
        <f>+Klasse!O19</f>
        <v>19.712587412587403</v>
      </c>
      <c r="U308" s="215"/>
      <c r="V308" s="215"/>
      <c r="W308" s="215"/>
      <c r="X308" s="215"/>
      <c r="Y308" s="215"/>
      <c r="Z308" s="213"/>
      <c r="AA308" s="215"/>
      <c r="AB308" s="215"/>
      <c r="AC308" s="215"/>
      <c r="AD308" s="213"/>
      <c r="AE308" s="216"/>
      <c r="AG308" s="29"/>
      <c r="AH308" s="27"/>
      <c r="AI308" s="217"/>
      <c r="AJ308" s="28"/>
      <c r="AN308" s="28"/>
      <c r="BF308" s="228"/>
    </row>
    <row r="309" spans="1:58" ht="15" customHeight="1">
      <c r="A309" s="213"/>
      <c r="B309" s="213"/>
      <c r="C309" s="213"/>
      <c r="D309" s="213"/>
      <c r="E309" s="213"/>
      <c r="F309" s="213"/>
      <c r="G309" s="213"/>
      <c r="H309" s="230"/>
      <c r="I309" s="329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5"/>
      <c r="V309" s="215"/>
      <c r="W309" s="215"/>
      <c r="X309" s="215"/>
      <c r="Y309" s="231"/>
      <c r="Z309" s="213"/>
      <c r="AA309" s="231"/>
      <c r="AB309" s="231"/>
      <c r="AC309" s="229"/>
      <c r="AD309" s="213"/>
      <c r="AE309" s="216"/>
      <c r="AG309" s="29"/>
      <c r="AH309" s="27"/>
      <c r="AI309" s="217"/>
      <c r="AJ309" s="28"/>
      <c r="AN309" s="28"/>
      <c r="BF309" s="228"/>
    </row>
    <row r="310" spans="1:58" ht="15.6">
      <c r="A310" s="213"/>
      <c r="B310" s="289">
        <f>+'Ark1'!C2561</f>
        <v>2023</v>
      </c>
      <c r="C310" s="28">
        <f>+'Ark1'!L2561</f>
        <v>12</v>
      </c>
      <c r="D310" s="28" t="s">
        <v>38</v>
      </c>
      <c r="E310" s="28">
        <f>+'Ark1'!H2561</f>
        <v>1</v>
      </c>
      <c r="F310" s="28">
        <f>+'Ark1'!J2561</f>
        <v>103</v>
      </c>
      <c r="G310" s="28" t="str">
        <f>VLOOKUP(F310,RNR!$A$1:$B$26,2)</f>
        <v>Rudshøgda</v>
      </c>
      <c r="H310" s="28" t="str">
        <f>+IF(I310=0,"",'Ark1'!Q2561)</f>
        <v/>
      </c>
      <c r="I310" s="336">
        <f>+'Ark1'!R2561</f>
        <v>0</v>
      </c>
      <c r="J310" s="29" t="str">
        <f>+IF(I310=0,"",'Ark1'!AF2561)</f>
        <v/>
      </c>
      <c r="L310" s="29" t="str">
        <f>+IF(I310=0,"",'Ark1'!AG2561)</f>
        <v/>
      </c>
      <c r="M310" s="213"/>
      <c r="N310" s="239">
        <f>+IF(J310=0,"",'Ark1'!AI2561)</f>
        <v>0</v>
      </c>
      <c r="O310" s="505"/>
      <c r="P310" s="263" t="str">
        <f>+IF(N310=0,"",'Ark1'!AJ2561)</f>
        <v/>
      </c>
      <c r="Q310" s="263" t="str">
        <f>+IF(N310=0,"",'Ark1'!AK2561)</f>
        <v/>
      </c>
      <c r="R310" s="213"/>
      <c r="S310" s="27" t="str">
        <f>+IF(I310=0,"",'Ark1'!T2561)</f>
        <v/>
      </c>
      <c r="T310" s="32" t="str">
        <f>+IF(I310=0,"",'Ark1'!U2561)</f>
        <v/>
      </c>
      <c r="U310" s="34" t="str">
        <f>+IF(I310=0,"",'Ark1'!W2561)</f>
        <v/>
      </c>
      <c r="V310" s="34" t="str">
        <f>+IF(I310=0,"",'Ark1'!X2561)</f>
        <v/>
      </c>
      <c r="W310" s="34" t="str">
        <f>+IF(I310=0,"",'Ark1'!Y2561)</f>
        <v/>
      </c>
      <c r="X310" s="34" t="str">
        <f>+IF(I310=0,"",'Ark1'!Z2561)</f>
        <v/>
      </c>
      <c r="Y310" s="29" t="str">
        <f>+IF(I310=0,"",'Ark1'!Z2561)</f>
        <v/>
      </c>
      <c r="Z310" s="27" t="str">
        <f>+IF(I310=0,"",'Ark1'!AC2561)</f>
        <v/>
      </c>
      <c r="AA310" s="34" t="str">
        <f>+IF(I310=0,"",'Ark1'!AE2561)</f>
        <v/>
      </c>
      <c r="AB310" s="29" t="str">
        <f>IF(I310=0,"",T310/C310)</f>
        <v/>
      </c>
      <c r="AC310" s="29" t="str">
        <f>IF(I310=0,"",I310/H310)</f>
        <v/>
      </c>
      <c r="AD310" s="213"/>
      <c r="AE310" s="27"/>
      <c r="AG310" s="29"/>
      <c r="AH310" s="27"/>
      <c r="AI310" s="28"/>
      <c r="AJ310" s="28"/>
      <c r="AN310" s="28"/>
    </row>
    <row r="311" spans="1:58" ht="15.6">
      <c r="A311" s="213"/>
      <c r="B311" s="289">
        <f>+'Ark1'!C2562</f>
        <v>2023</v>
      </c>
      <c r="C311" s="28">
        <f>+'Ark1'!L2562</f>
        <v>12</v>
      </c>
      <c r="D311" s="28" t="s">
        <v>38</v>
      </c>
      <c r="E311" s="28">
        <f>+'Ark1'!H2562</f>
        <v>2</v>
      </c>
      <c r="F311" s="28">
        <f>+'Ark1'!J2562</f>
        <v>106</v>
      </c>
      <c r="G311" s="28" t="str">
        <f>VLOOKUP(F311,RNR!$A$1:$B$26,2)</f>
        <v>Furuseth</v>
      </c>
      <c r="H311" s="28" t="str">
        <f>+IF(I311=0,"",'Ark1'!Q2562)</f>
        <v/>
      </c>
      <c r="I311" s="336">
        <f>+'Ark1'!R2562</f>
        <v>0</v>
      </c>
      <c r="J311" s="29" t="str">
        <f>+IF(I311=0,"",'Ark1'!AF2562)</f>
        <v/>
      </c>
      <c r="L311" s="29" t="str">
        <f>+IF(I311=0,"",'Ark1'!AG2562)</f>
        <v/>
      </c>
      <c r="S311" s="27" t="str">
        <f>+IF(I311=0,"",'Ark1'!T2562)</f>
        <v/>
      </c>
      <c r="T311" s="32" t="str">
        <f>+IF(I311=0,"",'Ark1'!U2562)</f>
        <v/>
      </c>
      <c r="U311" s="34" t="str">
        <f>+IF(I311=0,"",'Ark1'!W2562)</f>
        <v/>
      </c>
      <c r="V311" s="34" t="str">
        <f>+IF(I311=0,"",'Ark1'!X2562)</f>
        <v/>
      </c>
      <c r="W311" s="34" t="str">
        <f>+IF(I311=0,"",'Ark1'!Y2562)</f>
        <v/>
      </c>
      <c r="X311" s="34" t="str">
        <f>+IF(I311=0,"",'Ark1'!Z2562)</f>
        <v/>
      </c>
      <c r="Y311" s="29" t="str">
        <f>+IF(I311=0,"",'Ark1'!Z2562)</f>
        <v/>
      </c>
      <c r="Z311" s="27" t="str">
        <f>+IF(I311=0,"",'Ark1'!AC2562)</f>
        <v/>
      </c>
      <c r="AA311" s="34" t="str">
        <f>+IF(I311=0,"",'Ark1'!AE2562)</f>
        <v/>
      </c>
      <c r="AB311" s="29" t="str">
        <f t="shared" ref="AB311:AB333" si="48">IF(I311=0,"",T311/C311)</f>
        <v/>
      </c>
      <c r="AC311" s="29" t="str">
        <f t="shared" ref="AC311:AC333" si="49">IF(I311=0,"",I311/H311)</f>
        <v/>
      </c>
      <c r="AD311" s="213"/>
      <c r="AE311" s="27"/>
      <c r="AG311" s="29"/>
      <c r="AH311" s="27"/>
      <c r="AI311" s="28"/>
      <c r="AJ311" s="28"/>
      <c r="AN311" s="28"/>
    </row>
    <row r="312" spans="1:58" ht="15.6">
      <c r="A312" s="213"/>
      <c r="B312" s="289">
        <f>+'Ark1'!C2563</f>
        <v>2023</v>
      </c>
      <c r="C312" s="28">
        <f>+'Ark1'!L2563</f>
        <v>12</v>
      </c>
      <c r="D312" s="28" t="s">
        <v>38</v>
      </c>
      <c r="E312" s="28">
        <f>+'Ark1'!H2563</f>
        <v>1</v>
      </c>
      <c r="F312" s="28">
        <f>+'Ark1'!J2563</f>
        <v>110</v>
      </c>
      <c r="G312" s="28" t="str">
        <f>VLOOKUP(F312,RNR!$A$1:$B$26,2)</f>
        <v>Gol</v>
      </c>
      <c r="H312" s="28" t="str">
        <f>+IF(I312=0,"",'Ark1'!Q2563)</f>
        <v/>
      </c>
      <c r="I312" s="336">
        <f>+'Ark1'!R2563</f>
        <v>0</v>
      </c>
      <c r="J312" s="29" t="str">
        <f>+IF(I312=0,"",'Ark1'!AF2563)</f>
        <v/>
      </c>
      <c r="L312" s="29" t="str">
        <f>+IF(I312=0,"",'Ark1'!AG2563)</f>
        <v/>
      </c>
      <c r="S312" s="27" t="str">
        <f>+IF(I312=0,"",'Ark1'!T2563)</f>
        <v/>
      </c>
      <c r="T312" s="32" t="str">
        <f>+IF(I312=0,"",'Ark1'!U2563)</f>
        <v/>
      </c>
      <c r="U312" s="34" t="str">
        <f>+IF(I312=0,"",'Ark1'!W2563)</f>
        <v/>
      </c>
      <c r="V312" s="34" t="str">
        <f>+IF(I312=0,"",'Ark1'!X2563)</f>
        <v/>
      </c>
      <c r="W312" s="34" t="str">
        <f>+IF(I312=0,"",'Ark1'!Y2563)</f>
        <v/>
      </c>
      <c r="X312" s="34" t="str">
        <f>+IF(I312=0,"",'Ark1'!Z2563)</f>
        <v/>
      </c>
      <c r="Y312" s="29" t="str">
        <f>+IF(I312=0,"",'Ark1'!Z2563)</f>
        <v/>
      </c>
      <c r="Z312" s="27" t="str">
        <f>+IF(I312=0,"",'Ark1'!AC2563)</f>
        <v/>
      </c>
      <c r="AA312" s="34" t="str">
        <f>+IF(I312=0,"",'Ark1'!AE2563)</f>
        <v/>
      </c>
      <c r="AB312" s="29" t="str">
        <f t="shared" si="48"/>
        <v/>
      </c>
      <c r="AC312" s="29" t="str">
        <f t="shared" si="49"/>
        <v/>
      </c>
      <c r="AD312" s="213"/>
      <c r="AE312" s="27"/>
      <c r="AG312" s="29"/>
      <c r="AH312" s="27"/>
      <c r="AI312" s="28"/>
      <c r="AJ312" s="28"/>
      <c r="AN312" s="28"/>
    </row>
    <row r="313" spans="1:58" ht="15.6">
      <c r="A313" s="213"/>
      <c r="B313" s="289">
        <f>+'Ark1'!C2564</f>
        <v>2023</v>
      </c>
      <c r="C313" s="28">
        <f>+'Ark1'!L2564</f>
        <v>12</v>
      </c>
      <c r="D313" s="28" t="s">
        <v>38</v>
      </c>
      <c r="E313" s="28">
        <f>+'Ark1'!H2564</f>
        <v>1</v>
      </c>
      <c r="F313" s="28">
        <f>+'Ark1'!J2564</f>
        <v>111</v>
      </c>
      <c r="G313" s="28" t="str">
        <f>VLOOKUP(F313,RNR!$A$1:$B$26,2)</f>
        <v>Forus</v>
      </c>
      <c r="H313" s="28" t="str">
        <f>+IF(I313=0,"",'Ark1'!Q2564)</f>
        <v/>
      </c>
      <c r="I313" s="336">
        <f>+'Ark1'!R2564</f>
        <v>0</v>
      </c>
      <c r="J313" s="29" t="str">
        <f>+IF(I313=0,"",'Ark1'!AF2564)</f>
        <v/>
      </c>
      <c r="L313" s="29" t="str">
        <f>+IF(I313=0,"",'Ark1'!AG2564)</f>
        <v/>
      </c>
      <c r="S313" s="27" t="str">
        <f>+IF(I313=0,"",'Ark1'!T2564)</f>
        <v/>
      </c>
      <c r="T313" s="32" t="str">
        <f>+IF(I313=0,"",'Ark1'!U2564)</f>
        <v/>
      </c>
      <c r="U313" s="34" t="str">
        <f>+IF(I313=0,"",'Ark1'!W2564)</f>
        <v/>
      </c>
      <c r="V313" s="34" t="str">
        <f>+IF(I313=0,"",'Ark1'!X2564)</f>
        <v/>
      </c>
      <c r="W313" s="34" t="str">
        <f>+IF(I313=0,"",'Ark1'!Y2564)</f>
        <v/>
      </c>
      <c r="X313" s="34" t="str">
        <f>+IF(I313=0,"",'Ark1'!Z2564)</f>
        <v/>
      </c>
      <c r="Y313" s="29" t="str">
        <f>+IF(I313=0,"",'Ark1'!Z2564)</f>
        <v/>
      </c>
      <c r="Z313" s="27" t="str">
        <f>+IF(I313=0,"",'Ark1'!AC2564)</f>
        <v/>
      </c>
      <c r="AA313" s="34" t="str">
        <f>+IF(I313=0,"",'Ark1'!AE2564)</f>
        <v/>
      </c>
      <c r="AB313" s="29" t="str">
        <f t="shared" si="48"/>
        <v/>
      </c>
      <c r="AC313" s="29" t="str">
        <f t="shared" si="49"/>
        <v/>
      </c>
      <c r="AD313" s="213"/>
      <c r="AE313" s="27"/>
      <c r="AG313" s="29"/>
      <c r="AH313" s="27"/>
      <c r="AI313" s="28"/>
      <c r="AJ313" s="28"/>
      <c r="AN313" s="28"/>
    </row>
    <row r="314" spans="1:58" ht="15.6">
      <c r="A314" s="213"/>
      <c r="B314" s="289">
        <f>+'Ark1'!C2565</f>
        <v>2023</v>
      </c>
      <c r="C314" s="28">
        <f>+'Ark1'!L2565</f>
        <v>12</v>
      </c>
      <c r="D314" s="28" t="s">
        <v>38</v>
      </c>
      <c r="E314" s="28">
        <f>+'Ark1'!H2565</f>
        <v>1</v>
      </c>
      <c r="F314" s="28">
        <f>+'Ark1'!J2565</f>
        <v>116</v>
      </c>
      <c r="G314" s="28" t="str">
        <f>VLOOKUP(F314,RNR!$A$1:$B$26,2)</f>
        <v>Sandeid</v>
      </c>
      <c r="H314" s="28" t="str">
        <f>+IF(I314=0,"",'Ark1'!Q2565)</f>
        <v/>
      </c>
      <c r="I314" s="336">
        <f>+'Ark1'!R2565</f>
        <v>0</v>
      </c>
      <c r="J314" s="29" t="str">
        <f>+IF(I314=0,"",'Ark1'!AF2565)</f>
        <v/>
      </c>
      <c r="L314" s="29" t="str">
        <f>+IF(I314=0,"",'Ark1'!AG2565)</f>
        <v/>
      </c>
      <c r="S314" s="27" t="str">
        <f>+IF(I314=0,"",'Ark1'!T2565)</f>
        <v/>
      </c>
      <c r="T314" s="32" t="str">
        <f>+IF(I314=0,"",'Ark1'!U2565)</f>
        <v/>
      </c>
      <c r="U314" s="34" t="str">
        <f>+IF(I314=0,"",'Ark1'!W2565)</f>
        <v/>
      </c>
      <c r="V314" s="34" t="str">
        <f>+IF(I314=0,"",'Ark1'!X2565)</f>
        <v/>
      </c>
      <c r="W314" s="34" t="str">
        <f>+IF(I314=0,"",'Ark1'!Y2565)</f>
        <v/>
      </c>
      <c r="X314" s="34" t="str">
        <f>+IF(I314=0,"",'Ark1'!Z2565)</f>
        <v/>
      </c>
      <c r="Y314" s="29" t="str">
        <f>+IF(I314=0,"",'Ark1'!Z2565)</f>
        <v/>
      </c>
      <c r="Z314" s="27" t="str">
        <f>+IF(I314=0,"",'Ark1'!AC2565)</f>
        <v/>
      </c>
      <c r="AA314" s="34" t="str">
        <f>+IF(I314=0,"",'Ark1'!AE2565)</f>
        <v/>
      </c>
      <c r="AB314" s="29" t="str">
        <f t="shared" si="48"/>
        <v/>
      </c>
      <c r="AC314" s="29" t="str">
        <f t="shared" si="49"/>
        <v/>
      </c>
      <c r="AD314" s="213"/>
      <c r="AE314" s="27"/>
      <c r="AG314" s="29"/>
      <c r="AH314" s="27"/>
      <c r="AI314" s="28"/>
      <c r="AJ314" s="28"/>
      <c r="AN314" s="28"/>
    </row>
    <row r="315" spans="1:58" ht="15.6">
      <c r="A315" s="213"/>
      <c r="B315" s="289">
        <f>+'Ark1'!C2566</f>
        <v>2023</v>
      </c>
      <c r="C315" s="28">
        <f>+'Ark1'!L2566</f>
        <v>12</v>
      </c>
      <c r="D315" s="28" t="s">
        <v>38</v>
      </c>
      <c r="E315" s="28">
        <f>+'Ark1'!H2566</f>
        <v>2</v>
      </c>
      <c r="F315" s="28">
        <f>+'Ark1'!J2566</f>
        <v>117</v>
      </c>
      <c r="G315" s="28" t="str">
        <f>VLOOKUP(F315,RNR!$A$1:$B$26,2)</f>
        <v>Jæren</v>
      </c>
      <c r="H315" s="28" t="str">
        <f>+IF(I315=0,"",'Ark1'!Q2566)</f>
        <v/>
      </c>
      <c r="I315" s="336">
        <f>+'Ark1'!R2566</f>
        <v>0</v>
      </c>
      <c r="J315" s="29" t="str">
        <f>+IF(I315=0,"",'Ark1'!AF2566)</f>
        <v/>
      </c>
      <c r="L315" s="29" t="str">
        <f>+IF(I315=0,"",'Ark1'!AG2566)</f>
        <v/>
      </c>
      <c r="S315" s="27" t="str">
        <f>+IF(I315=0,"",'Ark1'!T2566)</f>
        <v/>
      </c>
      <c r="T315" s="32" t="str">
        <f>+IF(I315=0,"",'Ark1'!U2566)</f>
        <v/>
      </c>
      <c r="U315" s="34" t="str">
        <f>+IF(I315=0,"",'Ark1'!W2566)</f>
        <v/>
      </c>
      <c r="V315" s="34" t="str">
        <f>+IF(I315=0,"",'Ark1'!X2566)</f>
        <v/>
      </c>
      <c r="W315" s="34" t="str">
        <f>+IF(I315=0,"",'Ark1'!Y2566)</f>
        <v/>
      </c>
      <c r="X315" s="34" t="str">
        <f>+IF(I315=0,"",'Ark1'!Z2566)</f>
        <v/>
      </c>
      <c r="Y315" s="29" t="str">
        <f>+IF(I315=0,"",'Ark1'!Z2566)</f>
        <v/>
      </c>
      <c r="Z315" s="27" t="str">
        <f>+IF(I315=0,"",'Ark1'!AC2566)</f>
        <v/>
      </c>
      <c r="AA315" s="34" t="str">
        <f>+IF(I315=0,"",'Ark1'!AE2566)</f>
        <v/>
      </c>
      <c r="AB315" s="29" t="str">
        <f t="shared" si="48"/>
        <v/>
      </c>
      <c r="AC315" s="29" t="str">
        <f t="shared" si="49"/>
        <v/>
      </c>
      <c r="AD315" s="213"/>
      <c r="AE315" s="27"/>
      <c r="AG315" s="29"/>
      <c r="AH315" s="27"/>
      <c r="AI315" s="28"/>
      <c r="AJ315" s="28"/>
      <c r="AN315" s="28"/>
    </row>
    <row r="316" spans="1:58" ht="15.6">
      <c r="A316" s="213"/>
      <c r="B316" s="289">
        <f>+'Ark1'!C2567</f>
        <v>2023</v>
      </c>
      <c r="C316" s="28">
        <f>+'Ark1'!L2567</f>
        <v>12</v>
      </c>
      <c r="D316" s="28" t="s">
        <v>38</v>
      </c>
      <c r="E316" s="28">
        <f>+'Ark1'!H2567</f>
        <v>1</v>
      </c>
      <c r="F316" s="28">
        <f>+'Ark1'!J2567</f>
        <v>134</v>
      </c>
      <c r="G316" s="28" t="str">
        <f>VLOOKUP(F316,RNR!$A$1:$B$26,2)</f>
        <v>Førde</v>
      </c>
      <c r="H316" s="28" t="str">
        <f>+IF(I316=0,"",'Ark1'!Q2567)</f>
        <v/>
      </c>
      <c r="I316" s="336">
        <f>+'Ark1'!R2567</f>
        <v>0</v>
      </c>
      <c r="J316" s="29" t="str">
        <f>+IF(I316=0,"",'Ark1'!AF2567)</f>
        <v/>
      </c>
      <c r="L316" s="29" t="str">
        <f>+IF(I316=0,"",'Ark1'!AG2567)</f>
        <v/>
      </c>
      <c r="S316" s="27" t="str">
        <f>+IF(I316=0,"",'Ark1'!T2567)</f>
        <v/>
      </c>
      <c r="T316" s="32" t="str">
        <f>+IF(I316=0,"",'Ark1'!U2567)</f>
        <v/>
      </c>
      <c r="U316" s="34" t="str">
        <f>+IF(I316=0,"",'Ark1'!W2567)</f>
        <v/>
      </c>
      <c r="V316" s="34" t="str">
        <f>+IF(I316=0,"",'Ark1'!X2567)</f>
        <v/>
      </c>
      <c r="W316" s="34" t="str">
        <f>+IF(I316=0,"",'Ark1'!Y2567)</f>
        <v/>
      </c>
      <c r="X316" s="34" t="str">
        <f>+IF(I316=0,"",'Ark1'!Z2567)</f>
        <v/>
      </c>
      <c r="Y316" s="29" t="str">
        <f>+IF(I316=0,"",'Ark1'!Z2567)</f>
        <v/>
      </c>
      <c r="Z316" s="27" t="str">
        <f>+IF(I316=0,"",'Ark1'!AC2567)</f>
        <v/>
      </c>
      <c r="AA316" s="34" t="str">
        <f>+IF(I316=0,"",'Ark1'!AE2567)</f>
        <v/>
      </c>
      <c r="AB316" s="29" t="str">
        <f t="shared" si="48"/>
        <v/>
      </c>
      <c r="AC316" s="29" t="str">
        <f t="shared" si="49"/>
        <v/>
      </c>
      <c r="AD316" s="213"/>
      <c r="AE316" s="27"/>
      <c r="AG316" s="29"/>
      <c r="AH316" s="27"/>
      <c r="AI316" s="28"/>
      <c r="AJ316" s="28"/>
      <c r="AN316" s="28"/>
    </row>
    <row r="317" spans="1:58" ht="15.6">
      <c r="A317" s="213"/>
      <c r="B317" s="289">
        <f>+'Ark1'!C2568</f>
        <v>2023</v>
      </c>
      <c r="C317" s="28">
        <f>+'Ark1'!L2568</f>
        <v>12</v>
      </c>
      <c r="D317" s="28" t="s">
        <v>38</v>
      </c>
      <c r="E317" s="28">
        <f>+'Ark1'!H2568</f>
        <v>2</v>
      </c>
      <c r="F317" s="28">
        <f>+'Ark1'!J2568</f>
        <v>141</v>
      </c>
      <c r="G317" s="28" t="str">
        <f>VLOOKUP(F317,RNR!$A$1:$B$26,2)</f>
        <v>Ølen</v>
      </c>
      <c r="H317" s="28" t="str">
        <f>+IF(I317=0,"",'Ark1'!Q2568)</f>
        <v/>
      </c>
      <c r="I317" s="336">
        <f>+'Ark1'!R2568</f>
        <v>0</v>
      </c>
      <c r="J317" s="29" t="str">
        <f>+IF(I317=0,"",'Ark1'!AF2568)</f>
        <v/>
      </c>
      <c r="L317" s="29" t="str">
        <f>+IF(I317=0,"",'Ark1'!AG2568)</f>
        <v/>
      </c>
      <c r="S317" s="27" t="str">
        <f>+IF(I317=0,"",'Ark1'!T2568)</f>
        <v/>
      </c>
      <c r="T317" s="32" t="str">
        <f>+IF(I317=0,"",'Ark1'!U2568)</f>
        <v/>
      </c>
      <c r="U317" s="34" t="str">
        <f>+IF(I317=0,"",'Ark1'!W2568)</f>
        <v/>
      </c>
      <c r="V317" s="34" t="str">
        <f>+IF(I317=0,"",'Ark1'!X2568)</f>
        <v/>
      </c>
      <c r="W317" s="34" t="str">
        <f>+IF(I317=0,"",'Ark1'!Y2568)</f>
        <v/>
      </c>
      <c r="X317" s="34" t="str">
        <f>+IF(I317=0,"",'Ark1'!Z2568)</f>
        <v/>
      </c>
      <c r="Y317" s="29" t="str">
        <f>+IF(I317=0,"",'Ark1'!Z2568)</f>
        <v/>
      </c>
      <c r="Z317" s="27" t="str">
        <f>+IF(I317=0,"",'Ark1'!AC2568)</f>
        <v/>
      </c>
      <c r="AA317" s="34" t="str">
        <f>+IF(I317=0,"",'Ark1'!AE2568)</f>
        <v/>
      </c>
      <c r="AB317" s="29" t="str">
        <f t="shared" si="48"/>
        <v/>
      </c>
      <c r="AC317" s="29" t="str">
        <f t="shared" si="49"/>
        <v/>
      </c>
      <c r="AD317" s="213"/>
      <c r="AE317" s="27"/>
      <c r="AG317" s="29"/>
      <c r="AH317" s="27"/>
      <c r="AI317" s="28"/>
      <c r="AJ317" s="28"/>
      <c r="AN317" s="28"/>
    </row>
    <row r="318" spans="1:58" ht="15.6">
      <c r="A318" s="213"/>
      <c r="B318" s="289">
        <f>+'Ark1'!C2569</f>
        <v>2023</v>
      </c>
      <c r="C318" s="28">
        <f>+'Ark1'!L2569</f>
        <v>12</v>
      </c>
      <c r="D318" s="28" t="s">
        <v>38</v>
      </c>
      <c r="E318" s="28">
        <f>+'Ark1'!H2569</f>
        <v>2</v>
      </c>
      <c r="F318" s="28">
        <f>+'Ark1'!J2569</f>
        <v>143</v>
      </c>
      <c r="G318" s="28" t="str">
        <f>VLOOKUP(F318,RNR!$A$1:$B$26,2)</f>
        <v>Nordfjord</v>
      </c>
      <c r="H318" s="28" t="str">
        <f>+IF(I318=0,"",'Ark1'!Q2569)</f>
        <v/>
      </c>
      <c r="I318" s="336">
        <f>+'Ark1'!R2569</f>
        <v>0</v>
      </c>
      <c r="J318" s="29" t="str">
        <f>+IF(I318=0,"",'Ark1'!AF2569)</f>
        <v/>
      </c>
      <c r="L318" s="29" t="str">
        <f>+IF(I318=0,"",'Ark1'!AG2569)</f>
        <v/>
      </c>
      <c r="S318" s="27" t="str">
        <f>+IF(I318=0,"",'Ark1'!T2569)</f>
        <v/>
      </c>
      <c r="T318" s="32" t="str">
        <f>+IF(I318=0,"",'Ark1'!U2569)</f>
        <v/>
      </c>
      <c r="U318" s="34" t="str">
        <f>+IF(I318=0,"",'Ark1'!W2569)</f>
        <v/>
      </c>
      <c r="V318" s="34" t="str">
        <f>+IF(I318=0,"",'Ark1'!X2569)</f>
        <v/>
      </c>
      <c r="W318" s="34" t="str">
        <f>+IF(I318=0,"",'Ark1'!Y2569)</f>
        <v/>
      </c>
      <c r="X318" s="34" t="str">
        <f>+IF(I318=0,"",'Ark1'!Z2569)</f>
        <v/>
      </c>
      <c r="Y318" s="29" t="str">
        <f>+IF(I318=0,"",'Ark1'!Z2569)</f>
        <v/>
      </c>
      <c r="Z318" s="27" t="str">
        <f>+IF(I318=0,"",'Ark1'!AC2569)</f>
        <v/>
      </c>
      <c r="AA318" s="34" t="str">
        <f>+IF(I318=0,"",'Ark1'!AE2569)</f>
        <v/>
      </c>
      <c r="AB318" s="29" t="str">
        <f t="shared" si="48"/>
        <v/>
      </c>
      <c r="AC318" s="29" t="str">
        <f t="shared" si="49"/>
        <v/>
      </c>
      <c r="AD318" s="213"/>
      <c r="AE318" s="27"/>
      <c r="AG318" s="29"/>
      <c r="AH318" s="27"/>
      <c r="AI318" s="28"/>
      <c r="AJ318" s="28"/>
      <c r="AN318" s="28"/>
    </row>
    <row r="319" spans="1:58" ht="15.6">
      <c r="A319" s="213"/>
      <c r="B319" s="289">
        <f>+'Ark1'!C2570</f>
        <v>2023</v>
      </c>
      <c r="C319" s="28">
        <f>+'Ark1'!L2570</f>
        <v>12</v>
      </c>
      <c r="D319" s="28" t="s">
        <v>38</v>
      </c>
      <c r="E319" s="28">
        <f>+'Ark1'!H2570</f>
        <v>2</v>
      </c>
      <c r="F319" s="28">
        <f>+'Ark1'!J2570</f>
        <v>147</v>
      </c>
      <c r="G319" s="28" t="str">
        <f>VLOOKUP(F319,RNR!$A$1:$B$26,2)</f>
        <v>Midt-Norge</v>
      </c>
      <c r="H319" s="28" t="str">
        <f>+IF(I319=0,"",'Ark1'!Q2570)</f>
        <v/>
      </c>
      <c r="I319" s="336">
        <f>+'Ark1'!R2570</f>
        <v>0</v>
      </c>
      <c r="J319" s="29" t="str">
        <f>+IF(I319=0,"",'Ark1'!AF2570)</f>
        <v/>
      </c>
      <c r="L319" s="29" t="str">
        <f>+IF(I319=0,"",'Ark1'!AG2570)</f>
        <v/>
      </c>
      <c r="S319" s="27" t="str">
        <f>+IF(I319=0,"",'Ark1'!T2570)</f>
        <v/>
      </c>
      <c r="T319" s="32" t="str">
        <f>+IF(I319=0,"",'Ark1'!U2570)</f>
        <v/>
      </c>
      <c r="U319" s="34" t="str">
        <f>+IF(I319=0,"",'Ark1'!W2570)</f>
        <v/>
      </c>
      <c r="V319" s="34" t="str">
        <f>+IF(I319=0,"",'Ark1'!X2570)</f>
        <v/>
      </c>
      <c r="W319" s="34" t="str">
        <f>+IF(I319=0,"",'Ark1'!Y2570)</f>
        <v/>
      </c>
      <c r="X319" s="34" t="str">
        <f>+IF(I319=0,"",'Ark1'!Z2570)</f>
        <v/>
      </c>
      <c r="Y319" s="29" t="str">
        <f>+IF(I319=0,"",'Ark1'!Z2570)</f>
        <v/>
      </c>
      <c r="Z319" s="27" t="str">
        <f>+IF(I319=0,"",'Ark1'!AC2570)</f>
        <v/>
      </c>
      <c r="AA319" s="34" t="str">
        <f>+IF(I319=0,"",'Ark1'!AE2570)</f>
        <v/>
      </c>
      <c r="AB319" s="29" t="str">
        <f t="shared" si="48"/>
        <v/>
      </c>
      <c r="AC319" s="29" t="str">
        <f t="shared" si="49"/>
        <v/>
      </c>
      <c r="AD319" s="213"/>
      <c r="AE319" s="27"/>
      <c r="AG319" s="29"/>
      <c r="AH319" s="27"/>
      <c r="AI319" s="28"/>
      <c r="AJ319" s="28"/>
      <c r="AN319" s="28"/>
    </row>
    <row r="320" spans="1:58" ht="15.6">
      <c r="A320" s="213"/>
      <c r="B320" s="289">
        <f>+'Ark1'!C2571</f>
        <v>2023</v>
      </c>
      <c r="C320" s="28">
        <f>+'Ark1'!L2571</f>
        <v>12</v>
      </c>
      <c r="D320" s="28" t="s">
        <v>38</v>
      </c>
      <c r="E320" s="28">
        <f>+'Ark1'!H2571</f>
        <v>1</v>
      </c>
      <c r="F320" s="28">
        <f>+'Ark1'!J2571</f>
        <v>155</v>
      </c>
      <c r="G320" s="28" t="str">
        <f>VLOOKUP(F320,RNR!$A$1:$B$26,2)</f>
        <v>Målselv</v>
      </c>
      <c r="H320" s="28" t="str">
        <f>+IF(I320=0,"",'Ark1'!Q2571)</f>
        <v/>
      </c>
      <c r="I320" s="336">
        <f>+'Ark1'!R2571</f>
        <v>0</v>
      </c>
      <c r="J320" s="29" t="str">
        <f>+IF(I320=0,"",'Ark1'!AF2571)</f>
        <v/>
      </c>
      <c r="L320" s="29" t="str">
        <f>+IF(I320=0,"",'Ark1'!AG2571)</f>
        <v/>
      </c>
      <c r="S320" s="27" t="str">
        <f>+IF(I320=0,"",'Ark1'!T2571)</f>
        <v/>
      </c>
      <c r="T320" s="32" t="str">
        <f>+IF(I320=0,"",'Ark1'!U2571)</f>
        <v/>
      </c>
      <c r="U320" s="34" t="str">
        <f>+IF(I320=0,"",'Ark1'!W2571)</f>
        <v/>
      </c>
      <c r="V320" s="34" t="str">
        <f>+IF(I320=0,"",'Ark1'!X2571)</f>
        <v/>
      </c>
      <c r="W320" s="34" t="str">
        <f>+IF(I320=0,"",'Ark1'!Y2571)</f>
        <v/>
      </c>
      <c r="X320" s="34" t="str">
        <f>+IF(I320=0,"",'Ark1'!Z2571)</f>
        <v/>
      </c>
      <c r="Y320" s="29" t="str">
        <f>+IF(I320=0,"",'Ark1'!Z2571)</f>
        <v/>
      </c>
      <c r="Z320" s="27" t="str">
        <f>+IF(I320=0,"",'Ark1'!AC2571)</f>
        <v/>
      </c>
      <c r="AA320" s="34" t="str">
        <f>+IF(I320=0,"",'Ark1'!AE2571)</f>
        <v/>
      </c>
      <c r="AB320" s="29" t="str">
        <f t="shared" si="48"/>
        <v/>
      </c>
      <c r="AC320" s="29" t="str">
        <f t="shared" si="49"/>
        <v/>
      </c>
      <c r="AD320" s="213"/>
      <c r="AE320" s="27"/>
      <c r="AG320" s="29"/>
      <c r="AH320" s="27"/>
      <c r="AI320" s="28"/>
      <c r="AJ320" s="28"/>
      <c r="AN320" s="28"/>
    </row>
    <row r="321" spans="1:58" ht="15.6">
      <c r="A321" s="213"/>
      <c r="B321" s="289">
        <f>+'Ark1'!C2572</f>
        <v>2023</v>
      </c>
      <c r="C321" s="28">
        <f>+'Ark1'!L2572</f>
        <v>12</v>
      </c>
      <c r="D321" s="28" t="s">
        <v>38</v>
      </c>
      <c r="E321" s="28">
        <f>+'Ark1'!H2572</f>
        <v>2</v>
      </c>
      <c r="F321" s="28">
        <f>+'Ark1'!J2572</f>
        <v>160</v>
      </c>
      <c r="G321" s="28" t="str">
        <f>VLOOKUP(F321,RNR!$A$1:$B$26,2)</f>
        <v>Oslo</v>
      </c>
      <c r="H321" s="28" t="str">
        <f>+IF(I321=0,"",'Ark1'!Q2572)</f>
        <v/>
      </c>
      <c r="I321" s="336">
        <f>+'Ark1'!R2572</f>
        <v>0</v>
      </c>
      <c r="J321" s="29" t="str">
        <f>+IF(I321=0,"",'Ark1'!AF2572)</f>
        <v/>
      </c>
      <c r="L321" s="29" t="str">
        <f>+IF(I321=0,"",'Ark1'!AG2572)</f>
        <v/>
      </c>
      <c r="S321" s="27" t="str">
        <f>+IF(I321=0,"",'Ark1'!T2572)</f>
        <v/>
      </c>
      <c r="T321" s="32" t="str">
        <f>+IF(I321=0,"",'Ark1'!U2572)</f>
        <v/>
      </c>
      <c r="U321" s="34" t="str">
        <f>+IF(I321=0,"",'Ark1'!W2572)</f>
        <v/>
      </c>
      <c r="V321" s="34" t="str">
        <f>+IF(I321=0,"",'Ark1'!X2572)</f>
        <v/>
      </c>
      <c r="W321" s="34" t="str">
        <f>+IF(I321=0,"",'Ark1'!Y2572)</f>
        <v/>
      </c>
      <c r="X321" s="34" t="str">
        <f>+IF(I321=0,"",'Ark1'!Z2572)</f>
        <v/>
      </c>
      <c r="Y321" s="29" t="str">
        <f>+IF(I321=0,"",'Ark1'!Z2572)</f>
        <v/>
      </c>
      <c r="Z321" s="27" t="str">
        <f>+IF(I321=0,"",'Ark1'!AC2572)</f>
        <v/>
      </c>
      <c r="AA321" s="34" t="str">
        <f>+IF(I321=0,"",'Ark1'!AE2572)</f>
        <v/>
      </c>
      <c r="AB321" s="29" t="str">
        <f t="shared" si="48"/>
        <v/>
      </c>
      <c r="AC321" s="29" t="str">
        <f t="shared" si="49"/>
        <v/>
      </c>
      <c r="AD321" s="213"/>
      <c r="AG321" s="29"/>
      <c r="AH321" s="27"/>
      <c r="AK321" s="27"/>
      <c r="AL321" s="27"/>
      <c r="AM321" s="27"/>
      <c r="AO321" s="27"/>
      <c r="AP321" s="237"/>
      <c r="AQ321" s="27"/>
      <c r="AR321" s="27"/>
    </row>
    <row r="322" spans="1:58" ht="15.6">
      <c r="A322" s="213"/>
      <c r="B322" s="289">
        <f>+'Ark1'!C2573</f>
        <v>2023</v>
      </c>
      <c r="C322" s="28">
        <f>+'Ark1'!L2573</f>
        <v>12</v>
      </c>
      <c r="D322" s="28" t="s">
        <v>38</v>
      </c>
      <c r="E322" s="28">
        <f>+'Ark1'!H2573</f>
        <v>1</v>
      </c>
      <c r="F322" s="28">
        <f>+'Ark1'!J2573</f>
        <v>171</v>
      </c>
      <c r="G322" s="28" t="str">
        <f>VLOOKUP(F322,RNR!$A$1:$B$26,2)</f>
        <v>Prima</v>
      </c>
      <c r="H322" s="28" t="str">
        <f>+IF(I322=0,"",'Ark1'!Q2573)</f>
        <v/>
      </c>
      <c r="I322" s="336">
        <f>+'Ark1'!R2573</f>
        <v>0</v>
      </c>
      <c r="J322" s="29" t="str">
        <f>+IF(I322=0,"",'Ark1'!AF2573)</f>
        <v/>
      </c>
      <c r="L322" s="29" t="str">
        <f>+IF(I322=0,"",'Ark1'!AG2573)</f>
        <v/>
      </c>
      <c r="S322" s="27" t="str">
        <f>+IF(I322=0,"",'Ark1'!T2573)</f>
        <v/>
      </c>
      <c r="T322" s="32" t="str">
        <f>+IF(I322=0,"",'Ark1'!U2573)</f>
        <v/>
      </c>
      <c r="U322" s="34" t="str">
        <f>+IF(I322=0,"",'Ark1'!W2573)</f>
        <v/>
      </c>
      <c r="V322" s="34" t="str">
        <f>+IF(I322=0,"",'Ark1'!X2573)</f>
        <v/>
      </c>
      <c r="W322" s="34" t="str">
        <f>+IF(I322=0,"",'Ark1'!Y2573)</f>
        <v/>
      </c>
      <c r="X322" s="34" t="str">
        <f>+IF(I322=0,"",'Ark1'!Z2573)</f>
        <v/>
      </c>
      <c r="Y322" s="29" t="str">
        <f>+IF(I322=0,"",'Ark1'!Z2573)</f>
        <v/>
      </c>
      <c r="Z322" s="27" t="str">
        <f>+IF(I322=0,"",'Ark1'!AC2573)</f>
        <v/>
      </c>
      <c r="AA322" s="34" t="str">
        <f>+IF(I322=0,"",'Ark1'!AE2573)</f>
        <v/>
      </c>
      <c r="AB322" s="29" t="str">
        <f t="shared" si="48"/>
        <v/>
      </c>
      <c r="AC322" s="29" t="str">
        <f t="shared" si="49"/>
        <v/>
      </c>
      <c r="AD322" s="213"/>
      <c r="AG322" s="29"/>
      <c r="AH322" s="27"/>
      <c r="AK322" s="27"/>
      <c r="AL322" s="27"/>
      <c r="AM322" s="27"/>
      <c r="AO322" s="27"/>
      <c r="AP322" s="237"/>
      <c r="AQ322" s="27"/>
      <c r="AR322" s="27"/>
    </row>
    <row r="323" spans="1:58" ht="15.6">
      <c r="A323" s="213"/>
      <c r="B323" s="289">
        <f>+'Ark1'!C2574</f>
        <v>2023</v>
      </c>
      <c r="C323" s="28">
        <f>+'Ark1'!L2574</f>
        <v>12</v>
      </c>
      <c r="D323" s="28" t="s">
        <v>38</v>
      </c>
      <c r="E323" s="28">
        <f>+'Ark1'!H2574</f>
        <v>2</v>
      </c>
      <c r="F323" s="28">
        <f>+'Ark1'!J2574</f>
        <v>175</v>
      </c>
      <c r="G323" s="28" t="str">
        <f>VLOOKUP(F323,RNR!$A$1:$B$26,2)</f>
        <v>Ole Ringdal</v>
      </c>
      <c r="H323" s="28" t="str">
        <f>+IF(I323=0,"",'Ark1'!Q2574)</f>
        <v/>
      </c>
      <c r="I323" s="336">
        <f>+'Ark1'!R2574</f>
        <v>0</v>
      </c>
      <c r="J323" s="29" t="str">
        <f>+IF(I323=0,"",'Ark1'!AF2574)</f>
        <v/>
      </c>
      <c r="L323" s="29" t="str">
        <f>+IF(I323=0,"",'Ark1'!AG2574)</f>
        <v/>
      </c>
      <c r="S323" s="27" t="str">
        <f>+IF(I323=0,"",'Ark1'!T2574)</f>
        <v/>
      </c>
      <c r="T323" s="32" t="str">
        <f>+IF(I323=0,"",'Ark1'!U2574)</f>
        <v/>
      </c>
      <c r="U323" s="34" t="str">
        <f>+IF(I323=0,"",'Ark1'!W2574)</f>
        <v/>
      </c>
      <c r="V323" s="34" t="str">
        <f>+IF(I323=0,"",'Ark1'!X2574)</f>
        <v/>
      </c>
      <c r="W323" s="34" t="str">
        <f>+IF(I323=0,"",'Ark1'!Y2574)</f>
        <v/>
      </c>
      <c r="X323" s="34" t="str">
        <f>+IF(I323=0,"",'Ark1'!Z2574)</f>
        <v/>
      </c>
      <c r="Y323" s="29" t="str">
        <f>+IF(I323=0,"",'Ark1'!Z2574)</f>
        <v/>
      </c>
      <c r="Z323" s="27" t="str">
        <f>+IF(I323=0,"",'Ark1'!AC2574)</f>
        <v/>
      </c>
      <c r="AA323" s="34" t="str">
        <f>+IF(I323=0,"",'Ark1'!AE2574)</f>
        <v/>
      </c>
      <c r="AB323" s="29" t="str">
        <f t="shared" si="48"/>
        <v/>
      </c>
      <c r="AC323" s="29" t="str">
        <f t="shared" si="49"/>
        <v/>
      </c>
      <c r="AD323" s="213"/>
      <c r="AG323" s="29"/>
      <c r="AH323" s="27"/>
      <c r="AK323" s="27"/>
      <c r="AL323" s="27"/>
      <c r="AM323" s="27"/>
      <c r="AO323" s="27"/>
      <c r="AP323" s="237"/>
      <c r="AQ323" s="27"/>
      <c r="AR323" s="27"/>
    </row>
    <row r="324" spans="1:58" ht="15.6">
      <c r="A324" s="213"/>
      <c r="B324" s="289">
        <f>+'Ark1'!C2575</f>
        <v>2023</v>
      </c>
      <c r="C324" s="28">
        <f>+'Ark1'!L2575</f>
        <v>12</v>
      </c>
      <c r="D324" s="28" t="s">
        <v>38</v>
      </c>
      <c r="E324" s="28">
        <f>+'Ark1'!H2575</f>
        <v>2</v>
      </c>
      <c r="F324" s="28">
        <f>+'Ark1'!J2575</f>
        <v>177</v>
      </c>
      <c r="G324" s="28" t="str">
        <f>VLOOKUP(F324,RNR!$A$1:$B$26,2)</f>
        <v>Slakthuset</v>
      </c>
      <c r="H324" s="28" t="str">
        <f>+IF(I324=0,"",'Ark1'!Q2575)</f>
        <v/>
      </c>
      <c r="I324" s="336">
        <f>+'Ark1'!R2575</f>
        <v>0</v>
      </c>
      <c r="J324" s="29" t="str">
        <f>+IF(I324=0,"",'Ark1'!AF2575)</f>
        <v/>
      </c>
      <c r="L324" s="29" t="str">
        <f>+IF(I324=0,"",'Ark1'!AG2575)</f>
        <v/>
      </c>
      <c r="S324" s="27" t="str">
        <f>+IF(I324=0,"",'Ark1'!T2575)</f>
        <v/>
      </c>
      <c r="T324" s="32" t="str">
        <f>+IF(I324=0,"",'Ark1'!U2575)</f>
        <v/>
      </c>
      <c r="U324" s="34" t="str">
        <f>+IF(I324=0,"",'Ark1'!W2575)</f>
        <v/>
      </c>
      <c r="V324" s="34" t="str">
        <f>+IF(I324=0,"",'Ark1'!X2575)</f>
        <v/>
      </c>
      <c r="W324" s="34" t="str">
        <f>+IF(I324=0,"",'Ark1'!Y2575)</f>
        <v/>
      </c>
      <c r="X324" s="34" t="str">
        <f>+IF(I324=0,"",'Ark1'!Z2575)</f>
        <v/>
      </c>
      <c r="Y324" s="29" t="str">
        <f>+IF(I324=0,"",'Ark1'!Z2575)</f>
        <v/>
      </c>
      <c r="Z324" s="27" t="str">
        <f>+IF(I324=0,"",'Ark1'!AC2575)</f>
        <v/>
      </c>
      <c r="AA324" s="34" t="str">
        <f>+IF(I324=0,"",'Ark1'!AE2575)</f>
        <v/>
      </c>
      <c r="AB324" s="29" t="str">
        <f t="shared" si="48"/>
        <v/>
      </c>
      <c r="AC324" s="29" t="str">
        <f t="shared" si="49"/>
        <v/>
      </c>
      <c r="AD324" s="213"/>
      <c r="AG324" s="29"/>
      <c r="AH324" s="27"/>
      <c r="AK324" s="27"/>
      <c r="AL324" s="27"/>
      <c r="AM324" s="27"/>
      <c r="AO324" s="27"/>
      <c r="AP324" s="237"/>
      <c r="AQ324" s="27"/>
      <c r="AR324" s="27"/>
    </row>
    <row r="325" spans="1:58" ht="15.6">
      <c r="A325" s="213"/>
      <c r="B325" s="289">
        <f>+'Ark1'!C2576</f>
        <v>2023</v>
      </c>
      <c r="C325" s="28">
        <f>+'Ark1'!L2576</f>
        <v>12</v>
      </c>
      <c r="D325" s="28" t="s">
        <v>38</v>
      </c>
      <c r="E325" s="28">
        <f>+'Ark1'!H2576</f>
        <v>2</v>
      </c>
      <c r="F325" s="28">
        <f>+'Ark1'!J2576</f>
        <v>178</v>
      </c>
      <c r="G325" s="28" t="str">
        <f>VLOOKUP(F325,RNR!$A$1:$B$26,2)</f>
        <v>Røros</v>
      </c>
      <c r="H325" s="28" t="str">
        <f>+IF(I325=0,"",'Ark1'!Q2576)</f>
        <v/>
      </c>
      <c r="I325" s="336">
        <f>+'Ark1'!R2576</f>
        <v>0</v>
      </c>
      <c r="J325" s="29" t="str">
        <f>+IF(I325=0,"",'Ark1'!AF2576)</f>
        <v/>
      </c>
      <c r="L325" s="29" t="str">
        <f>+IF(I325=0,"",'Ark1'!AG2576)</f>
        <v/>
      </c>
      <c r="S325" s="27" t="str">
        <f>+IF(I325=0,"",'Ark1'!T2576)</f>
        <v/>
      </c>
      <c r="T325" s="32" t="str">
        <f>+IF(I325=0,"",'Ark1'!U2576)</f>
        <v/>
      </c>
      <c r="U325" s="34" t="str">
        <f>+IF(I325=0,"",'Ark1'!W2576)</f>
        <v/>
      </c>
      <c r="V325" s="34" t="str">
        <f>+IF(I325=0,"",'Ark1'!X2576)</f>
        <v/>
      </c>
      <c r="W325" s="34" t="str">
        <f>+IF(I325=0,"",'Ark1'!Y2576)</f>
        <v/>
      </c>
      <c r="X325" s="34" t="str">
        <f>+IF(I325=0,"",'Ark1'!Z2576)</f>
        <v/>
      </c>
      <c r="Y325" s="29" t="str">
        <f>+IF(I325=0,"",'Ark1'!Z2576)</f>
        <v/>
      </c>
      <c r="Z325" s="27" t="str">
        <f>+IF(I325=0,"",'Ark1'!AC2576)</f>
        <v/>
      </c>
      <c r="AA325" s="34" t="str">
        <f>+IF(I325=0,"",'Ark1'!AE2576)</f>
        <v/>
      </c>
      <c r="AB325" s="29" t="str">
        <f t="shared" si="48"/>
        <v/>
      </c>
      <c r="AC325" s="29" t="str">
        <f t="shared" si="49"/>
        <v/>
      </c>
      <c r="AD325" s="213"/>
      <c r="AG325" s="29"/>
      <c r="AH325" s="27"/>
      <c r="AK325" s="27"/>
      <c r="AL325" s="27"/>
      <c r="AM325" s="27"/>
      <c r="AO325" s="27"/>
      <c r="AP325" s="237"/>
      <c r="AQ325" s="27"/>
      <c r="AR325" s="27"/>
    </row>
    <row r="326" spans="1:58" ht="15.6">
      <c r="A326" s="213"/>
      <c r="B326" s="289">
        <f>+'Ark1'!C2577</f>
        <v>2023</v>
      </c>
      <c r="C326" s="28">
        <f>+'Ark1'!L2577</f>
        <v>12</v>
      </c>
      <c r="D326" s="28" t="s">
        <v>38</v>
      </c>
      <c r="E326" s="28">
        <f>+'Ark1'!H2577</f>
        <v>2</v>
      </c>
      <c r="F326" s="28">
        <f>+'Ark1'!J2577</f>
        <v>181</v>
      </c>
      <c r="G326" s="28" t="str">
        <f>VLOOKUP(F326,RNR!$A$1:$B$26,2)</f>
        <v>Horns</v>
      </c>
      <c r="H326" s="28" t="str">
        <f>+IF(I326=0,"",'Ark1'!Q2577)</f>
        <v/>
      </c>
      <c r="I326" s="336">
        <f>+'Ark1'!R2577</f>
        <v>0</v>
      </c>
      <c r="J326" s="29" t="str">
        <f>+IF(I326=0,"",'Ark1'!AF2577)</f>
        <v/>
      </c>
      <c r="L326" s="29" t="str">
        <f>+IF(I326=0,"",'Ark1'!AG2577)</f>
        <v/>
      </c>
      <c r="S326" s="27" t="str">
        <f>+IF(I326=0,"",'Ark1'!T2577)</f>
        <v/>
      </c>
      <c r="T326" s="32" t="str">
        <f>+IF(I326=0,"",'Ark1'!U2577)</f>
        <v/>
      </c>
      <c r="U326" s="34" t="str">
        <f>+IF(I326=0,"",'Ark1'!W2577)</f>
        <v/>
      </c>
      <c r="V326" s="34" t="str">
        <f>+IF(I326=0,"",'Ark1'!X2577)</f>
        <v/>
      </c>
      <c r="W326" s="34" t="str">
        <f>+IF(I326=0,"",'Ark1'!Y2577)</f>
        <v/>
      </c>
      <c r="X326" s="34" t="str">
        <f>+IF(I326=0,"",'Ark1'!Z2577)</f>
        <v/>
      </c>
      <c r="Y326" s="29" t="str">
        <f>+IF(I326=0,"",'Ark1'!Z2577)</f>
        <v/>
      </c>
      <c r="Z326" s="27" t="str">
        <f>+IF(I326=0,"",'Ark1'!AC2577)</f>
        <v/>
      </c>
      <c r="AA326" s="34" t="str">
        <f>+IF(I326=0,"",'Ark1'!AE2577)</f>
        <v/>
      </c>
      <c r="AB326" s="29" t="str">
        <f t="shared" si="48"/>
        <v/>
      </c>
      <c r="AC326" s="29" t="str">
        <f t="shared" si="49"/>
        <v/>
      </c>
      <c r="AD326" s="213"/>
      <c r="AG326" s="29"/>
      <c r="AH326" s="27"/>
      <c r="AK326" s="27"/>
      <c r="AL326" s="27"/>
      <c r="AM326" s="27"/>
      <c r="AO326" s="27"/>
      <c r="AP326" s="237"/>
      <c r="AQ326" s="27"/>
      <c r="AR326" s="27"/>
    </row>
    <row r="327" spans="1:58" ht="15.6">
      <c r="A327" s="213"/>
      <c r="B327" s="289">
        <f>+'Ark1'!C2578</f>
        <v>2023</v>
      </c>
      <c r="C327" s="28">
        <f>+'Ark1'!L2578</f>
        <v>12</v>
      </c>
      <c r="D327" s="28" t="s">
        <v>38</v>
      </c>
      <c r="E327" s="28">
        <f>+'Ark1'!H2578</f>
        <v>1</v>
      </c>
      <c r="F327" s="28">
        <f>+'Ark1'!J2578</f>
        <v>262</v>
      </c>
      <c r="G327" s="28" t="str">
        <f>VLOOKUP(F327,RNR!$A$1:$B$26,2)</f>
        <v>Strilalam</v>
      </c>
      <c r="H327" s="28" t="str">
        <f>+IF(I327=0,"",'Ark1'!Q2578)</f>
        <v/>
      </c>
      <c r="I327" s="336">
        <f>+'Ark1'!R2578</f>
        <v>0</v>
      </c>
      <c r="J327" s="29" t="str">
        <f>+IF(I327=0,"",'Ark1'!AF2578)</f>
        <v/>
      </c>
      <c r="L327" s="29" t="str">
        <f>+IF(I327=0,"",'Ark1'!AG2578)</f>
        <v/>
      </c>
      <c r="S327" s="27" t="str">
        <f>+IF(I327=0,"",'Ark1'!T2578)</f>
        <v/>
      </c>
      <c r="T327" s="32" t="str">
        <f>+IF(I327=0,"",'Ark1'!U2578)</f>
        <v/>
      </c>
      <c r="U327" s="34" t="str">
        <f>+IF(I327=0,"",'Ark1'!W2578)</f>
        <v/>
      </c>
      <c r="V327" s="34" t="str">
        <f>+IF(I327=0,"",'Ark1'!X2578)</f>
        <v/>
      </c>
      <c r="W327" s="34" t="str">
        <f>+IF(I327=0,"",'Ark1'!Y2578)</f>
        <v/>
      </c>
      <c r="X327" s="34" t="str">
        <f>+IF(I327=0,"",'Ark1'!Z2578)</f>
        <v/>
      </c>
      <c r="Y327" s="29" t="str">
        <f>+IF(I327=0,"",'Ark1'!Z2578)</f>
        <v/>
      </c>
      <c r="Z327" s="27" t="str">
        <f>+IF(I327=0,"",'Ark1'!AC2578)</f>
        <v/>
      </c>
      <c r="AA327" s="34" t="str">
        <f>+IF(I327=0,"",'Ark1'!AE2578)</f>
        <v/>
      </c>
      <c r="AB327" s="29" t="str">
        <f t="shared" si="48"/>
        <v/>
      </c>
      <c r="AC327" s="29" t="str">
        <f t="shared" si="49"/>
        <v/>
      </c>
      <c r="AD327" s="213"/>
      <c r="AG327" s="29"/>
      <c r="AH327" s="27"/>
      <c r="AK327" s="27"/>
      <c r="AL327" s="27"/>
      <c r="AM327" s="27"/>
      <c r="AO327" s="27"/>
      <c r="AP327" s="237"/>
      <c r="AQ327" s="27"/>
      <c r="AR327" s="27"/>
    </row>
    <row r="328" spans="1:58" ht="15.6">
      <c r="A328" s="213"/>
      <c r="B328" s="289">
        <f>+'Ark1'!C2579</f>
        <v>2023</v>
      </c>
      <c r="C328" s="28">
        <f>+'Ark1'!L2579</f>
        <v>12</v>
      </c>
      <c r="D328" s="28" t="s">
        <v>38</v>
      </c>
      <c r="E328" s="28">
        <f>+'Ark1'!H2579</f>
        <v>1</v>
      </c>
      <c r="F328" s="28">
        <f>+'Ark1'!J2579</f>
        <v>309</v>
      </c>
      <c r="G328" s="28" t="str">
        <f>VLOOKUP(F328,RNR!$A$1:$B$26,2)</f>
        <v>Malvik</v>
      </c>
      <c r="H328" s="28" t="str">
        <f>+IF(I328=0,"",'Ark1'!Q2579)</f>
        <v/>
      </c>
      <c r="I328" s="336">
        <f>+'Ark1'!R2579</f>
        <v>0</v>
      </c>
      <c r="J328" s="29" t="str">
        <f>+IF(I328=0,"",'Ark1'!AF2579)</f>
        <v/>
      </c>
      <c r="L328" s="29" t="str">
        <f>+IF(I328=0,"",'Ark1'!AG2579)</f>
        <v/>
      </c>
      <c r="S328" s="27" t="str">
        <f>+IF(I328=0,"",'Ark1'!T2579)</f>
        <v/>
      </c>
      <c r="T328" s="32" t="str">
        <f>+IF(I328=0,"",'Ark1'!U2579)</f>
        <v/>
      </c>
      <c r="U328" s="34" t="str">
        <f>+IF(I328=0,"",'Ark1'!W2579)</f>
        <v/>
      </c>
      <c r="V328" s="34" t="str">
        <f>+IF(I328=0,"",'Ark1'!X2579)</f>
        <v/>
      </c>
      <c r="W328" s="34" t="str">
        <f>+IF(I328=0,"",'Ark1'!Y2579)</f>
        <v/>
      </c>
      <c r="X328" s="34" t="str">
        <f>+IF(I328=0,"",'Ark1'!Z2579)</f>
        <v/>
      </c>
      <c r="Y328" s="29" t="str">
        <f>+IF(I328=0,"",'Ark1'!Z2579)</f>
        <v/>
      </c>
      <c r="Z328" s="27" t="str">
        <f>+IF(I328=0,"",'Ark1'!AC2579)</f>
        <v/>
      </c>
      <c r="AA328" s="34" t="str">
        <f>+IF(I328=0,"",'Ark1'!AE2579)</f>
        <v/>
      </c>
      <c r="AB328" s="29" t="str">
        <f t="shared" si="48"/>
        <v/>
      </c>
      <c r="AC328" s="29" t="str">
        <f t="shared" si="49"/>
        <v/>
      </c>
      <c r="AD328" s="213"/>
      <c r="AG328" s="29"/>
      <c r="AH328" s="27"/>
      <c r="AK328" s="27"/>
      <c r="AL328" s="27"/>
      <c r="AM328" s="27"/>
      <c r="AO328" s="27"/>
      <c r="AP328" s="237"/>
      <c r="AQ328" s="27"/>
      <c r="AR328" s="27"/>
    </row>
    <row r="329" spans="1:58" ht="15.6">
      <c r="A329" s="213"/>
      <c r="B329" s="289">
        <f>+'Ark1'!C2580</f>
        <v>2023</v>
      </c>
      <c r="C329" s="28">
        <f>+'Ark1'!L2580</f>
        <v>12</v>
      </c>
      <c r="D329" s="28" t="s">
        <v>38</v>
      </c>
      <c r="E329" s="28">
        <f>+'Ark1'!H2580</f>
        <v>2</v>
      </c>
      <c r="F329" s="28">
        <f>+'Ark1'!J2580</f>
        <v>470</v>
      </c>
      <c r="G329" s="28" t="str">
        <f>VLOOKUP(F329,RNR!$A$1:$B$26,2)</f>
        <v>Jens Eide</v>
      </c>
      <c r="H329" s="28" t="str">
        <f>+IF(I329=0,"",'Ark1'!Q2580)</f>
        <v/>
      </c>
      <c r="I329" s="336">
        <f>+'Ark1'!R2580</f>
        <v>0</v>
      </c>
      <c r="J329" s="29" t="str">
        <f>+IF(I329=0,"",'Ark1'!AF2580)</f>
        <v/>
      </c>
      <c r="L329" s="29" t="str">
        <f>+IF(I329=0,"",'Ark1'!AG2580)</f>
        <v/>
      </c>
      <c r="S329" s="27" t="str">
        <f>+IF(I329=0,"",'Ark1'!T2580)</f>
        <v/>
      </c>
      <c r="T329" s="32" t="str">
        <f>+IF(I329=0,"",'Ark1'!U2580)</f>
        <v/>
      </c>
      <c r="U329" s="34" t="str">
        <f>+IF(I329=0,"",'Ark1'!W2580)</f>
        <v/>
      </c>
      <c r="V329" s="34" t="str">
        <f>+IF(I329=0,"",'Ark1'!X2580)</f>
        <v/>
      </c>
      <c r="W329" s="34" t="str">
        <f>+IF(I329=0,"",'Ark1'!Y2580)</f>
        <v/>
      </c>
      <c r="X329" s="34" t="str">
        <f>+IF(I329=0,"",'Ark1'!Z2580)</f>
        <v/>
      </c>
      <c r="Y329" s="29" t="str">
        <f>+IF(I329=0,"",'Ark1'!Z2580)</f>
        <v/>
      </c>
      <c r="Z329" s="27" t="str">
        <f>+IF(I329=0,"",'Ark1'!AC2580)</f>
        <v/>
      </c>
      <c r="AA329" s="34" t="str">
        <f>+IF(I329=0,"",'Ark1'!AE2580)</f>
        <v/>
      </c>
      <c r="AB329" s="29" t="str">
        <f t="shared" si="48"/>
        <v/>
      </c>
      <c r="AC329" s="29" t="str">
        <f t="shared" si="49"/>
        <v/>
      </c>
      <c r="AD329" s="213"/>
      <c r="AG329" s="29"/>
      <c r="AH329" s="27"/>
      <c r="AK329" s="27"/>
      <c r="AL329" s="27"/>
      <c r="AM329" s="27"/>
      <c r="AO329" s="27"/>
      <c r="AP329" s="237"/>
      <c r="AQ329" s="27"/>
      <c r="AR329" s="27"/>
    </row>
    <row r="330" spans="1:58" ht="15.6">
      <c r="A330" s="213"/>
      <c r="B330" s="289">
        <f>+'Ark1'!C2581</f>
        <v>2023</v>
      </c>
      <c r="C330" s="28">
        <f>+'Ark1'!L2581</f>
        <v>12</v>
      </c>
      <c r="D330" s="28" t="s">
        <v>38</v>
      </c>
      <c r="E330" s="28">
        <f>+'Ark1'!H2581</f>
        <v>2</v>
      </c>
      <c r="F330" s="28">
        <f>+'Ark1'!J2581</f>
        <v>629</v>
      </c>
      <c r="G330" s="28" t="str">
        <f>VLOOKUP(F330,RNR!$A$1:$B$26,2)</f>
        <v>Bø</v>
      </c>
      <c r="H330" s="28" t="str">
        <f>+IF(I330=0,"",'Ark1'!Q2581)</f>
        <v/>
      </c>
      <c r="I330" s="336">
        <f>+'Ark1'!R2581</f>
        <v>0</v>
      </c>
      <c r="J330" s="29" t="str">
        <f>+IF(I330=0,"",'Ark1'!AF2581)</f>
        <v/>
      </c>
      <c r="L330" s="29" t="str">
        <f>+IF(I330=0,"",'Ark1'!AG2581)</f>
        <v/>
      </c>
      <c r="S330" s="27" t="str">
        <f>+IF(I330=0,"",'Ark1'!T2581)</f>
        <v/>
      </c>
      <c r="T330" s="32" t="str">
        <f>+IF(I330=0,"",'Ark1'!U2581)</f>
        <v/>
      </c>
      <c r="U330" s="34" t="str">
        <f>+IF(I330=0,"",'Ark1'!W2581)</f>
        <v/>
      </c>
      <c r="V330" s="34" t="str">
        <f>+IF(I330=0,"",'Ark1'!X2581)</f>
        <v/>
      </c>
      <c r="W330" s="34" t="str">
        <f>+IF(I330=0,"",'Ark1'!Y2581)</f>
        <v/>
      </c>
      <c r="X330" s="34" t="str">
        <f>+IF(I330=0,"",'Ark1'!Z2581)</f>
        <v/>
      </c>
      <c r="Y330" s="29" t="str">
        <f>+IF(I330=0,"",'Ark1'!Z2581)</f>
        <v/>
      </c>
      <c r="Z330" s="27" t="str">
        <f>+IF(I330=0,"",'Ark1'!AC2581)</f>
        <v/>
      </c>
      <c r="AA330" s="34" t="str">
        <f>+IF(I330=0,"",'Ark1'!AE2581)</f>
        <v/>
      </c>
      <c r="AB330" s="29" t="str">
        <f t="shared" si="48"/>
        <v/>
      </c>
      <c r="AC330" s="29" t="str">
        <f t="shared" si="49"/>
        <v/>
      </c>
      <c r="AD330" s="213"/>
      <c r="AG330" s="29"/>
      <c r="AH330" s="27"/>
      <c r="AK330" s="27"/>
      <c r="AL330" s="27"/>
      <c r="AM330" s="27"/>
      <c r="AO330" s="27"/>
      <c r="AP330" s="237"/>
      <c r="AQ330" s="27"/>
      <c r="AR330" s="27"/>
    </row>
    <row r="331" spans="1:58" ht="15.6">
      <c r="A331" s="213"/>
      <c r="B331" s="289">
        <f>+'Ark1'!C2582</f>
        <v>2023</v>
      </c>
      <c r="C331" s="28">
        <f>+'Ark1'!L2582</f>
        <v>12</v>
      </c>
      <c r="D331" s="28" t="s">
        <v>38</v>
      </c>
      <c r="E331" s="28">
        <f>+'Ark1'!H2582</f>
        <v>1</v>
      </c>
      <c r="F331" s="28">
        <f>+'Ark1'!J2582</f>
        <v>643</v>
      </c>
      <c r="G331" s="28" t="str">
        <f>VLOOKUP(F331,RNR!$A$1:$B$26,2)</f>
        <v>Bjerka</v>
      </c>
      <c r="H331" s="28" t="str">
        <f>+IF(I331=0,"",'Ark1'!Q2582)</f>
        <v/>
      </c>
      <c r="I331" s="336">
        <f>+'Ark1'!R2582</f>
        <v>0</v>
      </c>
      <c r="J331" s="29" t="str">
        <f>+IF(I331=0,"",'Ark1'!AF2582)</f>
        <v/>
      </c>
      <c r="L331" s="29" t="str">
        <f>+IF(I331=0,"",'Ark1'!AG2582)</f>
        <v/>
      </c>
      <c r="S331" s="27" t="str">
        <f>+IF(I331=0,"",'Ark1'!T2582)</f>
        <v/>
      </c>
      <c r="T331" s="32" t="str">
        <f>+IF(I331=0,"",'Ark1'!U2582)</f>
        <v/>
      </c>
      <c r="U331" s="34" t="str">
        <f>+IF(I331=0,"",'Ark1'!W2582)</f>
        <v/>
      </c>
      <c r="V331" s="34" t="str">
        <f>+IF(I331=0,"",'Ark1'!X2582)</f>
        <v/>
      </c>
      <c r="W331" s="34" t="str">
        <f>+IF(I331=0,"",'Ark1'!Y2582)</f>
        <v/>
      </c>
      <c r="X331" s="34" t="str">
        <f>+IF(I331=0,"",'Ark1'!Z2582)</f>
        <v/>
      </c>
      <c r="Y331" s="29" t="str">
        <f>+IF(I331=0,"",'Ark1'!Z2582)</f>
        <v/>
      </c>
      <c r="Z331" s="27" t="str">
        <f>+IF(I331=0,"",'Ark1'!AC2582)</f>
        <v/>
      </c>
      <c r="AA331" s="34" t="str">
        <f>+IF(I331=0,"",'Ark1'!AE2582)</f>
        <v/>
      </c>
      <c r="AB331" s="29" t="str">
        <f t="shared" si="48"/>
        <v/>
      </c>
      <c r="AC331" s="29" t="str">
        <f t="shared" si="49"/>
        <v/>
      </c>
      <c r="AD331" s="213"/>
      <c r="AG331" s="29"/>
      <c r="AH331" s="27"/>
      <c r="AK331" s="27"/>
      <c r="AL331" s="27"/>
      <c r="AM331" s="27"/>
      <c r="AO331" s="27"/>
      <c r="AP331" s="237"/>
      <c r="AQ331" s="27"/>
      <c r="AR331" s="27"/>
    </row>
    <row r="332" spans="1:58" ht="15.6">
      <c r="A332" s="213"/>
      <c r="B332" s="289">
        <f>+'Ark1'!C2583</f>
        <v>2023</v>
      </c>
      <c r="C332" s="28">
        <f>+'Ark1'!L2583</f>
        <v>12</v>
      </c>
      <c r="D332" s="28" t="s">
        <v>38</v>
      </c>
      <c r="E332" s="28">
        <f>+'Ark1'!H2583</f>
        <v>2</v>
      </c>
      <c r="F332" s="28">
        <f>+'Ark1'!J2583</f>
        <v>704</v>
      </c>
      <c r="G332" s="28" t="str">
        <f>VLOOKUP(F332,RNR!$A$1:$B$26,2)</f>
        <v>Øre Vilt</v>
      </c>
      <c r="H332" s="28" t="str">
        <f>+IF(I332=0,"",'Ark1'!Q2583)</f>
        <v/>
      </c>
      <c r="I332" s="336">
        <f>+'Ark1'!R2583</f>
        <v>0</v>
      </c>
      <c r="J332" s="29" t="str">
        <f>+IF(I332=0,"",'Ark1'!AF2583)</f>
        <v/>
      </c>
      <c r="L332" s="29" t="str">
        <f>+IF(I332=0,"",'Ark1'!AG2583)</f>
        <v/>
      </c>
      <c r="S332" s="27" t="str">
        <f>+IF(I332=0,"",'Ark1'!T2583)</f>
        <v/>
      </c>
      <c r="T332" s="32" t="str">
        <f>+IF(I332=0,"",'Ark1'!U2583)</f>
        <v/>
      </c>
      <c r="U332" s="34" t="str">
        <f>+IF(I332=0,"",'Ark1'!W2583)</f>
        <v/>
      </c>
      <c r="V332" s="34" t="str">
        <f>+IF(I332=0,"",'Ark1'!X2583)</f>
        <v/>
      </c>
      <c r="W332" s="34" t="str">
        <f>+IF(I332=0,"",'Ark1'!Y2583)</f>
        <v/>
      </c>
      <c r="X332" s="34" t="str">
        <f>+IF(I332=0,"",'Ark1'!Z2583)</f>
        <v/>
      </c>
      <c r="Y332" s="29" t="str">
        <f>+IF(I332=0,"",'Ark1'!Z2583)</f>
        <v/>
      </c>
      <c r="Z332" s="27" t="str">
        <f>+IF(I332=0,"",'Ark1'!AC2583)</f>
        <v/>
      </c>
      <c r="AA332" s="34" t="str">
        <f>+IF(I332=0,"",'Ark1'!AE2583)</f>
        <v/>
      </c>
      <c r="AB332" s="29" t="str">
        <f t="shared" si="48"/>
        <v/>
      </c>
      <c r="AC332" s="29" t="str">
        <f t="shared" si="49"/>
        <v/>
      </c>
      <c r="AD332" s="213"/>
      <c r="AG332" s="29"/>
      <c r="AH332" s="27"/>
      <c r="AK332" s="27"/>
      <c r="AL332" s="27"/>
      <c r="AM332" s="27"/>
      <c r="AO332" s="27"/>
      <c r="AP332" s="237"/>
      <c r="AQ332" s="27"/>
      <c r="AR332" s="27"/>
    </row>
    <row r="333" spans="1:58" ht="15.6">
      <c r="A333" s="213"/>
      <c r="B333" s="289">
        <f>+'Ark1'!C2584</f>
        <v>2023</v>
      </c>
      <c r="C333" s="28">
        <f>+'Ark1'!L2584</f>
        <v>12</v>
      </c>
      <c r="D333" s="28" t="s">
        <v>38</v>
      </c>
      <c r="E333" s="28">
        <f>+'Ark1'!H2584</f>
        <v>1</v>
      </c>
      <c r="F333" s="28">
        <f>+'Ark1'!J2584</f>
        <v>802</v>
      </c>
      <c r="G333" s="28" t="str">
        <f>VLOOKUP(F333,RNR!$A$1:$B$26,2)</f>
        <v>Karasjok</v>
      </c>
      <c r="H333" s="28" t="str">
        <f>+IF(I333=0,"",'Ark1'!Q2584)</f>
        <v/>
      </c>
      <c r="I333" s="336">
        <f>+'Ark1'!R2584</f>
        <v>0</v>
      </c>
      <c r="J333" s="29" t="str">
        <f>+IF(I333=0,"",'Ark1'!AF2584)</f>
        <v/>
      </c>
      <c r="L333" s="29" t="str">
        <f>+IF(I333=0,"",'Ark1'!AG2584)</f>
        <v/>
      </c>
      <c r="S333" s="27" t="str">
        <f>+IF(I333=0,"",'Ark1'!T2584)</f>
        <v/>
      </c>
      <c r="T333" s="32" t="str">
        <f>+IF(I333=0,"",'Ark1'!U2584)</f>
        <v/>
      </c>
      <c r="U333" s="34" t="str">
        <f>+IF(I333=0,"",'Ark1'!W2584)</f>
        <v/>
      </c>
      <c r="V333" s="34" t="str">
        <f>+IF(I333=0,"",'Ark1'!X2584)</f>
        <v/>
      </c>
      <c r="W333" s="34" t="str">
        <f>+IF(I333=0,"",'Ark1'!Y2584)</f>
        <v/>
      </c>
      <c r="X333" s="34" t="str">
        <f>+IF(I333=0,"",'Ark1'!Z2584)</f>
        <v/>
      </c>
      <c r="Y333" s="29" t="str">
        <f>+IF(I333=0,"",'Ark1'!Z2584)</f>
        <v/>
      </c>
      <c r="Z333" s="27" t="str">
        <f>+IF(I333=0,"",'Ark1'!AC2584)</f>
        <v/>
      </c>
      <c r="AA333" s="34" t="str">
        <f>+IF(I333=0,"",'Ark1'!AE2584)</f>
        <v/>
      </c>
      <c r="AB333" s="29" t="str">
        <f t="shared" si="48"/>
        <v/>
      </c>
      <c r="AC333" s="29" t="str">
        <f t="shared" si="49"/>
        <v/>
      </c>
      <c r="AD333" s="213"/>
      <c r="AG333" s="29"/>
      <c r="AH333" s="27"/>
      <c r="AK333" s="27"/>
      <c r="AL333" s="27"/>
      <c r="AM333" s="27"/>
      <c r="AO333" s="27"/>
      <c r="AP333" s="237"/>
      <c r="AQ333" s="27"/>
      <c r="AR333" s="27"/>
    </row>
    <row r="334" spans="1:58" ht="19.8">
      <c r="A334" s="213"/>
      <c r="B334" s="213"/>
      <c r="C334" s="213"/>
      <c r="D334" s="213"/>
      <c r="E334" s="213"/>
      <c r="F334" s="213"/>
      <c r="G334" s="213"/>
      <c r="H334" s="213"/>
      <c r="I334" s="329"/>
      <c r="J334" s="214"/>
      <c r="K334" s="214"/>
      <c r="L334" s="214"/>
      <c r="M334" s="214"/>
      <c r="N334" s="214"/>
      <c r="O334" s="214"/>
      <c r="P334" s="214"/>
      <c r="Q334" s="214"/>
      <c r="R334" s="214"/>
      <c r="S334" s="213"/>
      <c r="T334" s="213"/>
      <c r="U334" s="215"/>
      <c r="V334" s="215"/>
      <c r="W334" s="215"/>
      <c r="X334" s="215"/>
      <c r="Y334" s="215"/>
      <c r="Z334" s="213"/>
      <c r="AA334" s="215"/>
      <c r="AB334" s="215"/>
      <c r="AC334" s="215"/>
      <c r="AD334" s="213"/>
      <c r="AE334" s="216"/>
      <c r="AG334" s="29"/>
      <c r="AH334" s="27"/>
      <c r="AI334" s="217"/>
      <c r="AJ334" s="28"/>
      <c r="AN334" s="28"/>
      <c r="BF334" s="228"/>
    </row>
    <row r="335" spans="1:58" ht="22.8">
      <c r="A335" s="213"/>
      <c r="B335" s="213"/>
      <c r="C335" s="213"/>
      <c r="D335" s="257" t="str">
        <f>+D337</f>
        <v>E-</v>
      </c>
      <c r="E335" s="213"/>
      <c r="F335" s="213"/>
      <c r="G335" s="213"/>
      <c r="H335" s="213"/>
      <c r="I335" s="482">
        <f>SUM(I337:I365)</f>
        <v>0</v>
      </c>
      <c r="J335" s="258"/>
      <c r="K335" s="258"/>
      <c r="L335" s="258"/>
      <c r="M335" s="258"/>
      <c r="N335" s="258"/>
      <c r="O335" s="258"/>
      <c r="P335" s="258"/>
      <c r="Q335" s="258"/>
      <c r="R335" s="258"/>
      <c r="S335" s="259"/>
      <c r="T335" s="260">
        <f>+Klasse!O20</f>
        <v>0</v>
      </c>
      <c r="U335" s="215"/>
      <c r="V335" s="215"/>
      <c r="W335" s="215"/>
      <c r="X335" s="215"/>
      <c r="Y335" s="215"/>
      <c r="Z335" s="213"/>
      <c r="AA335" s="215"/>
      <c r="AB335" s="215"/>
      <c r="AC335" s="215"/>
      <c r="AD335" s="213"/>
      <c r="AE335" s="216"/>
      <c r="AG335" s="29"/>
      <c r="AH335" s="27"/>
      <c r="AI335" s="217"/>
      <c r="AJ335" s="28"/>
      <c r="AN335" s="28"/>
      <c r="BF335" s="228"/>
    </row>
    <row r="336" spans="1:58" ht="15" customHeight="1">
      <c r="A336" s="213"/>
      <c r="B336" s="213"/>
      <c r="C336" s="213"/>
      <c r="D336" s="213"/>
      <c r="E336" s="563"/>
      <c r="F336" s="564"/>
      <c r="G336" s="213"/>
      <c r="H336" s="230"/>
      <c r="I336" s="329"/>
      <c r="J336" s="214"/>
      <c r="K336" s="214"/>
      <c r="L336" s="214"/>
      <c r="M336" s="214"/>
      <c r="N336" s="214"/>
      <c r="O336" s="214"/>
      <c r="P336" s="214"/>
      <c r="Q336" s="214"/>
      <c r="R336" s="214"/>
      <c r="S336" s="230"/>
      <c r="T336" s="214"/>
      <c r="U336" s="215"/>
      <c r="V336" s="215"/>
      <c r="W336" s="215"/>
      <c r="X336" s="215"/>
      <c r="Y336" s="231"/>
      <c r="Z336" s="213"/>
      <c r="AA336" s="231"/>
      <c r="AB336" s="231"/>
      <c r="AC336" s="229"/>
      <c r="AD336" s="213"/>
      <c r="AE336" s="216"/>
      <c r="AG336" s="29"/>
      <c r="AH336" s="27"/>
      <c r="AI336" s="217"/>
      <c r="AJ336" s="28"/>
      <c r="AN336" s="28"/>
      <c r="BF336" s="228"/>
    </row>
    <row r="337" spans="1:44" ht="15.6">
      <c r="A337" s="213"/>
      <c r="B337" s="289">
        <f>+'Ark1'!C2585</f>
        <v>2023</v>
      </c>
      <c r="C337" s="28">
        <f>+'Ark1'!L2585</f>
        <v>13</v>
      </c>
      <c r="D337" s="28" t="s">
        <v>39</v>
      </c>
      <c r="E337" s="28">
        <f>+'Ark1'!H2585</f>
        <v>1</v>
      </c>
      <c r="F337" s="28">
        <f>+'Ark1'!J2585</f>
        <v>103</v>
      </c>
      <c r="G337" s="28" t="str">
        <f>VLOOKUP(F337,RNR!$A$1:$B$26,2)</f>
        <v>Rudshøgda</v>
      </c>
      <c r="H337" s="28" t="str">
        <f>+IF(I337=0,"",'Ark1'!Q2585)</f>
        <v/>
      </c>
      <c r="I337" s="336">
        <f>+'Ark1'!R2585</f>
        <v>0</v>
      </c>
      <c r="J337" s="29" t="str">
        <f>+IF(I337=0,"",'Ark1'!AF2585)</f>
        <v/>
      </c>
      <c r="L337" s="29" t="str">
        <f>+IF(I337=0,"",'Ark1'!AG2585)</f>
        <v/>
      </c>
      <c r="S337" s="27" t="str">
        <f>+IF(I337=0,"",'Ark1'!T2585)</f>
        <v/>
      </c>
      <c r="T337" s="32" t="str">
        <f>+IF(I337=0,"",'Ark1'!U2585)</f>
        <v/>
      </c>
      <c r="U337" s="34" t="str">
        <f>+IF(I337=0,"",'Ark1'!W2585)</f>
        <v/>
      </c>
      <c r="V337" s="34" t="str">
        <f>+IF(I337=0,"",'Ark1'!X2585)</f>
        <v/>
      </c>
      <c r="W337" s="34" t="str">
        <f>+IF(I337=0,"",'Ark1'!Y2585)</f>
        <v/>
      </c>
      <c r="X337" s="34" t="str">
        <f>+IF(I337=0,"",'Ark1'!Z2585)</f>
        <v/>
      </c>
      <c r="Y337" s="29" t="str">
        <f>+IF(I337=0,"",'Ark1'!Z2585)</f>
        <v/>
      </c>
      <c r="Z337" s="27" t="str">
        <f>+IF(I337=0,"",'Ark1'!AC2585)</f>
        <v/>
      </c>
      <c r="AA337" s="34" t="str">
        <f>+IF(I337=0,"",'Ark1'!AE2585)</f>
        <v/>
      </c>
      <c r="AB337" s="29" t="str">
        <f>IF(I337=0,"",T337/C337)</f>
        <v/>
      </c>
      <c r="AC337" s="29" t="str">
        <f>IF(I337=0,"",I337/H337)</f>
        <v/>
      </c>
      <c r="AD337" s="213"/>
      <c r="AG337" s="29"/>
      <c r="AH337" s="27"/>
      <c r="AK337" s="27"/>
      <c r="AL337" s="27"/>
      <c r="AM337" s="27"/>
      <c r="AO337" s="27"/>
      <c r="AP337" s="237"/>
      <c r="AQ337" s="27"/>
      <c r="AR337" s="27"/>
    </row>
    <row r="338" spans="1:44" ht="15.6">
      <c r="A338" s="213"/>
      <c r="B338" s="289">
        <f>+'Ark1'!C2586</f>
        <v>2023</v>
      </c>
      <c r="C338" s="28">
        <f>+'Ark1'!L2586</f>
        <v>13</v>
      </c>
      <c r="D338" s="28" t="s">
        <v>39</v>
      </c>
      <c r="E338" s="28">
        <f>+'Ark1'!H2586</f>
        <v>2</v>
      </c>
      <c r="F338" s="28">
        <f>+'Ark1'!J2586</f>
        <v>106</v>
      </c>
      <c r="G338" s="28" t="str">
        <f>VLOOKUP(F338,RNR!$A$1:$B$26,2)</f>
        <v>Furuseth</v>
      </c>
      <c r="H338" s="28" t="str">
        <f>+IF(I338=0,"",'Ark1'!Q2586)</f>
        <v/>
      </c>
      <c r="I338" s="336">
        <f>+'Ark1'!R2586</f>
        <v>0</v>
      </c>
      <c r="J338" s="29" t="str">
        <f>+IF(I338=0,"",'Ark1'!AF2586)</f>
        <v/>
      </c>
      <c r="L338" s="29" t="str">
        <f>+IF(I338=0,"",'Ark1'!AG2586)</f>
        <v/>
      </c>
      <c r="S338" s="27" t="str">
        <f>+IF(I338=0,"",'Ark1'!T2586)</f>
        <v/>
      </c>
      <c r="T338" s="32" t="str">
        <f>+IF(I338=0,"",'Ark1'!U2586)</f>
        <v/>
      </c>
      <c r="U338" s="34" t="str">
        <f>+IF(I338=0,"",'Ark1'!W2586)</f>
        <v/>
      </c>
      <c r="V338" s="34" t="str">
        <f>+IF(I338=0,"",'Ark1'!X2586)</f>
        <v/>
      </c>
      <c r="W338" s="34" t="str">
        <f>+IF(I338=0,"",'Ark1'!Y2586)</f>
        <v/>
      </c>
      <c r="X338" s="34" t="str">
        <f>+IF(I338=0,"",'Ark1'!Z2586)</f>
        <v/>
      </c>
      <c r="Y338" s="29" t="str">
        <f>+IF(I338=0,"",'Ark1'!Z2586)</f>
        <v/>
      </c>
      <c r="Z338" s="27" t="str">
        <f>+IF(I338=0,"",'Ark1'!AC2586)</f>
        <v/>
      </c>
      <c r="AA338" s="34" t="str">
        <f>+IF(I338=0,"",'Ark1'!AE2586)</f>
        <v/>
      </c>
      <c r="AB338" s="29" t="str">
        <f t="shared" ref="AB338:AB360" si="50">IF(I338=0,"",T338/C338)</f>
        <v/>
      </c>
      <c r="AC338" s="29" t="str">
        <f t="shared" ref="AC338:AC360" si="51">IF(I338=0,"",I338/H338)</f>
        <v/>
      </c>
      <c r="AD338" s="213"/>
      <c r="AG338" s="29"/>
      <c r="AH338" s="27"/>
      <c r="AK338" s="27"/>
      <c r="AL338" s="27"/>
      <c r="AM338" s="27"/>
      <c r="AO338" s="27"/>
      <c r="AP338" s="237"/>
      <c r="AQ338" s="27"/>
      <c r="AR338" s="27"/>
    </row>
    <row r="339" spans="1:44" ht="15.6">
      <c r="A339" s="213"/>
      <c r="B339" s="289">
        <f>+'Ark1'!C2587</f>
        <v>2023</v>
      </c>
      <c r="C339" s="28">
        <f>+'Ark1'!L2587</f>
        <v>13</v>
      </c>
      <c r="D339" s="28" t="s">
        <v>39</v>
      </c>
      <c r="E339" s="28">
        <f>+'Ark1'!H2587</f>
        <v>1</v>
      </c>
      <c r="F339" s="28">
        <f>+'Ark1'!J2587</f>
        <v>110</v>
      </c>
      <c r="G339" s="28" t="str">
        <f>VLOOKUP(F339,RNR!$A$1:$B$26,2)</f>
        <v>Gol</v>
      </c>
      <c r="H339" s="28" t="str">
        <f>+IF(I339=0,"",'Ark1'!Q2587)</f>
        <v/>
      </c>
      <c r="I339" s="336">
        <f>+'Ark1'!R2587</f>
        <v>0</v>
      </c>
      <c r="J339" s="29" t="str">
        <f>+IF(I339=0,"",'Ark1'!AF2587)</f>
        <v/>
      </c>
      <c r="L339" s="29" t="str">
        <f>+IF(I339=0,"",'Ark1'!AG2587)</f>
        <v/>
      </c>
      <c r="S339" s="27" t="str">
        <f>+IF(I339=0,"",'Ark1'!T2587)</f>
        <v/>
      </c>
      <c r="T339" s="32" t="str">
        <f>+IF(I339=0,"",'Ark1'!U2587)</f>
        <v/>
      </c>
      <c r="U339" s="34" t="str">
        <f>+IF(I339=0,"",'Ark1'!W2587)</f>
        <v/>
      </c>
      <c r="V339" s="34" t="str">
        <f>+IF(I339=0,"",'Ark1'!X2587)</f>
        <v/>
      </c>
      <c r="W339" s="34" t="str">
        <f>+IF(I339=0,"",'Ark1'!Y2587)</f>
        <v/>
      </c>
      <c r="X339" s="34" t="str">
        <f>+IF(I339=0,"",'Ark1'!Z2587)</f>
        <v/>
      </c>
      <c r="Y339" s="29" t="str">
        <f>+IF(I339=0,"",'Ark1'!Z2587)</f>
        <v/>
      </c>
      <c r="Z339" s="27" t="str">
        <f>+IF(I339=0,"",'Ark1'!AC2587)</f>
        <v/>
      </c>
      <c r="AA339" s="34" t="str">
        <f>+IF(I339=0,"",'Ark1'!AE2587)</f>
        <v/>
      </c>
      <c r="AB339" s="29" t="str">
        <f t="shared" si="50"/>
        <v/>
      </c>
      <c r="AC339" s="29" t="str">
        <f t="shared" si="51"/>
        <v/>
      </c>
      <c r="AD339" s="213"/>
      <c r="AG339" s="29"/>
      <c r="AH339" s="27"/>
      <c r="AK339" s="27"/>
      <c r="AL339" s="27"/>
      <c r="AM339" s="27"/>
      <c r="AO339" s="27"/>
      <c r="AQ339" s="27"/>
      <c r="AR339" s="27"/>
    </row>
    <row r="340" spans="1:44" ht="15.6">
      <c r="A340" s="213"/>
      <c r="B340" s="289">
        <f>+'Ark1'!C2588</f>
        <v>2023</v>
      </c>
      <c r="C340" s="28">
        <f>+'Ark1'!L2588</f>
        <v>13</v>
      </c>
      <c r="D340" s="28" t="s">
        <v>39</v>
      </c>
      <c r="E340" s="28">
        <f>+'Ark1'!H2588</f>
        <v>1</v>
      </c>
      <c r="F340" s="28">
        <f>+'Ark1'!J2588</f>
        <v>111</v>
      </c>
      <c r="G340" s="28" t="str">
        <f>VLOOKUP(F340,RNR!$A$1:$B$26,2)</f>
        <v>Forus</v>
      </c>
      <c r="H340" s="28" t="str">
        <f>+IF(I340=0,"",'Ark1'!Q2588)</f>
        <v/>
      </c>
      <c r="I340" s="336">
        <f>+'Ark1'!R2588</f>
        <v>0</v>
      </c>
      <c r="J340" s="29" t="str">
        <f>+IF(I340=0,"",'Ark1'!AF2588)</f>
        <v/>
      </c>
      <c r="L340" s="29" t="str">
        <f>+IF(I340=0,"",'Ark1'!AG2588)</f>
        <v/>
      </c>
      <c r="S340" s="27" t="str">
        <f>+IF(I340=0,"",'Ark1'!T2588)</f>
        <v/>
      </c>
      <c r="T340" s="32" t="str">
        <f>+IF(I340=0,"",'Ark1'!U2588)</f>
        <v/>
      </c>
      <c r="U340" s="34" t="str">
        <f>+IF(I340=0,"",'Ark1'!W2588)</f>
        <v/>
      </c>
      <c r="V340" s="34" t="str">
        <f>+IF(I340=0,"",'Ark1'!X2588)</f>
        <v/>
      </c>
      <c r="W340" s="34" t="str">
        <f>+IF(I340=0,"",'Ark1'!Y2588)</f>
        <v/>
      </c>
      <c r="X340" s="34" t="str">
        <f>+IF(I340=0,"",'Ark1'!Z2588)</f>
        <v/>
      </c>
      <c r="Y340" s="29" t="str">
        <f>+IF(I340=0,"",'Ark1'!Z2588)</f>
        <v/>
      </c>
      <c r="Z340" s="27" t="str">
        <f>+IF(I340=0,"",'Ark1'!AC2588)</f>
        <v/>
      </c>
      <c r="AA340" s="34" t="str">
        <f>+IF(I340=0,"",'Ark1'!AE2588)</f>
        <v/>
      </c>
      <c r="AB340" s="29" t="str">
        <f t="shared" si="50"/>
        <v/>
      </c>
      <c r="AC340" s="29" t="str">
        <f t="shared" si="51"/>
        <v/>
      </c>
      <c r="AD340" s="213"/>
      <c r="AG340" s="29"/>
      <c r="AH340" s="27"/>
      <c r="AK340" s="27"/>
      <c r="AL340" s="27"/>
      <c r="AM340" s="27"/>
      <c r="AO340" s="27"/>
      <c r="AQ340" s="27"/>
      <c r="AR340" s="27"/>
    </row>
    <row r="341" spans="1:44" ht="15.6">
      <c r="A341" s="213"/>
      <c r="B341" s="289">
        <f>+'Ark1'!C2589</f>
        <v>2023</v>
      </c>
      <c r="C341" s="28">
        <f>+'Ark1'!L2589</f>
        <v>13</v>
      </c>
      <c r="D341" s="28" t="s">
        <v>39</v>
      </c>
      <c r="E341" s="28">
        <f>+'Ark1'!H2589</f>
        <v>1</v>
      </c>
      <c r="F341" s="28">
        <f>+'Ark1'!J2589</f>
        <v>116</v>
      </c>
      <c r="G341" s="28" t="str">
        <f>VLOOKUP(F341,RNR!$A$1:$B$26,2)</f>
        <v>Sandeid</v>
      </c>
      <c r="H341" s="28" t="str">
        <f>+IF(I341=0,"",'Ark1'!Q2589)</f>
        <v/>
      </c>
      <c r="I341" s="336">
        <f>+'Ark1'!R2589</f>
        <v>0</v>
      </c>
      <c r="J341" s="29" t="str">
        <f>+IF(I341=0,"",'Ark1'!AF2589)</f>
        <v/>
      </c>
      <c r="L341" s="29" t="str">
        <f>+IF(I341=0,"",'Ark1'!AG2589)</f>
        <v/>
      </c>
      <c r="S341" s="27" t="str">
        <f>+IF(I341=0,"",'Ark1'!T2589)</f>
        <v/>
      </c>
      <c r="T341" s="32" t="str">
        <f>+IF(I341=0,"",'Ark1'!U2589)</f>
        <v/>
      </c>
      <c r="U341" s="34" t="str">
        <f>+IF(I341=0,"",'Ark1'!W2589)</f>
        <v/>
      </c>
      <c r="V341" s="34" t="str">
        <f>+IF(I341=0,"",'Ark1'!X2589)</f>
        <v/>
      </c>
      <c r="W341" s="34" t="str">
        <f>+IF(I341=0,"",'Ark1'!Y2589)</f>
        <v/>
      </c>
      <c r="X341" s="34" t="str">
        <f>+IF(I341=0,"",'Ark1'!Z2589)</f>
        <v/>
      </c>
      <c r="Y341" s="29" t="str">
        <f>+IF(I341=0,"",'Ark1'!Z2589)</f>
        <v/>
      </c>
      <c r="Z341" s="27" t="str">
        <f>+IF(I341=0,"",'Ark1'!AC2589)</f>
        <v/>
      </c>
      <c r="AA341" s="34" t="str">
        <f>+IF(I341=0,"",'Ark1'!AE2589)</f>
        <v/>
      </c>
      <c r="AB341" s="29" t="str">
        <f t="shared" si="50"/>
        <v/>
      </c>
      <c r="AC341" s="29" t="str">
        <f t="shared" si="51"/>
        <v/>
      </c>
      <c r="AD341" s="213"/>
      <c r="AG341" s="29"/>
      <c r="AH341" s="27"/>
      <c r="AK341" s="27"/>
      <c r="AL341" s="27"/>
      <c r="AM341" s="27"/>
      <c r="AO341" s="27"/>
      <c r="AQ341" s="27"/>
      <c r="AR341" s="27"/>
    </row>
    <row r="342" spans="1:44" ht="15.6">
      <c r="A342" s="213"/>
      <c r="B342" s="289">
        <f>+'Ark1'!C2590</f>
        <v>2023</v>
      </c>
      <c r="C342" s="28">
        <f>+'Ark1'!L2590</f>
        <v>13</v>
      </c>
      <c r="D342" s="28" t="s">
        <v>39</v>
      </c>
      <c r="E342" s="28">
        <f>+'Ark1'!H2590</f>
        <v>2</v>
      </c>
      <c r="F342" s="28">
        <f>+'Ark1'!J2590</f>
        <v>117</v>
      </c>
      <c r="G342" s="28" t="str">
        <f>VLOOKUP(F342,RNR!$A$1:$B$26,2)</f>
        <v>Jæren</v>
      </c>
      <c r="H342" s="28" t="str">
        <f>+IF(I342=0,"",'Ark1'!Q2590)</f>
        <v/>
      </c>
      <c r="I342" s="336">
        <f>+'Ark1'!R2590</f>
        <v>0</v>
      </c>
      <c r="J342" s="29" t="str">
        <f>+IF(I342=0,"",'Ark1'!AF2590)</f>
        <v/>
      </c>
      <c r="L342" s="29" t="str">
        <f>+IF(I342=0,"",'Ark1'!AG2590)</f>
        <v/>
      </c>
      <c r="S342" s="27" t="str">
        <f>+IF(I342=0,"",'Ark1'!T2590)</f>
        <v/>
      </c>
      <c r="T342" s="32" t="str">
        <f>+IF(I342=0,"",'Ark1'!U2590)</f>
        <v/>
      </c>
      <c r="U342" s="34" t="str">
        <f>+IF(I342=0,"",'Ark1'!W2590)</f>
        <v/>
      </c>
      <c r="V342" s="34" t="str">
        <f>+IF(I342=0,"",'Ark1'!X2590)</f>
        <v/>
      </c>
      <c r="W342" s="34" t="str">
        <f>+IF(I342=0,"",'Ark1'!Y2590)</f>
        <v/>
      </c>
      <c r="X342" s="34" t="str">
        <f>+IF(I342=0,"",'Ark1'!Z2590)</f>
        <v/>
      </c>
      <c r="Y342" s="29" t="str">
        <f>+IF(I342=0,"",'Ark1'!Z2590)</f>
        <v/>
      </c>
      <c r="Z342" s="27" t="str">
        <f>+IF(I342=0,"",'Ark1'!AC2590)</f>
        <v/>
      </c>
      <c r="AA342" s="34" t="str">
        <f>+IF(I342=0,"",'Ark1'!AE2590)</f>
        <v/>
      </c>
      <c r="AB342" s="29" t="str">
        <f t="shared" si="50"/>
        <v/>
      </c>
      <c r="AC342" s="29" t="str">
        <f t="shared" si="51"/>
        <v/>
      </c>
      <c r="AD342" s="213"/>
      <c r="AG342" s="29"/>
      <c r="AH342" s="27"/>
      <c r="AK342" s="27"/>
      <c r="AL342" s="27"/>
      <c r="AM342" s="27"/>
      <c r="AO342" s="27"/>
      <c r="AQ342" s="27"/>
      <c r="AR342" s="27"/>
    </row>
    <row r="343" spans="1:44" ht="15.6">
      <c r="A343" s="213"/>
      <c r="B343" s="289">
        <f>+'Ark1'!C2591</f>
        <v>2023</v>
      </c>
      <c r="C343" s="28">
        <f>+'Ark1'!L2591</f>
        <v>13</v>
      </c>
      <c r="D343" s="28" t="s">
        <v>39</v>
      </c>
      <c r="E343" s="28">
        <f>+'Ark1'!H2591</f>
        <v>1</v>
      </c>
      <c r="F343" s="28">
        <f>+'Ark1'!J2591</f>
        <v>134</v>
      </c>
      <c r="G343" s="28" t="str">
        <f>VLOOKUP(F343,RNR!$A$1:$B$26,2)</f>
        <v>Førde</v>
      </c>
      <c r="H343" s="28" t="str">
        <f>+IF(I343=0,"",'Ark1'!Q2591)</f>
        <v/>
      </c>
      <c r="I343" s="336">
        <f>+'Ark1'!R2591</f>
        <v>0</v>
      </c>
      <c r="J343" s="29" t="str">
        <f>+IF(I343=0,"",'Ark1'!AF2591)</f>
        <v/>
      </c>
      <c r="L343" s="29" t="str">
        <f>+IF(I343=0,"",'Ark1'!AG2591)</f>
        <v/>
      </c>
      <c r="S343" s="27" t="str">
        <f>+IF(I343=0,"",'Ark1'!T2591)</f>
        <v/>
      </c>
      <c r="T343" s="32" t="str">
        <f>+IF(I343=0,"",'Ark1'!U2591)</f>
        <v/>
      </c>
      <c r="U343" s="34" t="str">
        <f>+IF(I343=0,"",'Ark1'!W2591)</f>
        <v/>
      </c>
      <c r="V343" s="34" t="str">
        <f>+IF(I343=0,"",'Ark1'!X2591)</f>
        <v/>
      </c>
      <c r="W343" s="34" t="str">
        <f>+IF(I343=0,"",'Ark1'!Y2591)</f>
        <v/>
      </c>
      <c r="X343" s="34" t="str">
        <f>+IF(I343=0,"",'Ark1'!Z2591)</f>
        <v/>
      </c>
      <c r="Y343" s="29" t="str">
        <f>+IF(I343=0,"",'Ark1'!Z2591)</f>
        <v/>
      </c>
      <c r="Z343" s="27" t="str">
        <f>+IF(I343=0,"",'Ark1'!AC2591)</f>
        <v/>
      </c>
      <c r="AA343" s="34" t="str">
        <f>+IF(I343=0,"",'Ark1'!AE2591)</f>
        <v/>
      </c>
      <c r="AB343" s="29" t="str">
        <f t="shared" si="50"/>
        <v/>
      </c>
      <c r="AC343" s="29" t="str">
        <f t="shared" si="51"/>
        <v/>
      </c>
      <c r="AD343" s="213"/>
      <c r="AG343" s="29"/>
      <c r="AH343" s="27"/>
      <c r="AK343" s="27"/>
      <c r="AL343" s="27"/>
      <c r="AM343" s="27"/>
      <c r="AO343" s="27"/>
      <c r="AQ343" s="27"/>
      <c r="AR343" s="27"/>
    </row>
    <row r="344" spans="1:44" ht="15.6">
      <c r="A344" s="213"/>
      <c r="B344" s="289">
        <f>+'Ark1'!C2592</f>
        <v>2023</v>
      </c>
      <c r="C344" s="28">
        <f>+'Ark1'!L2592</f>
        <v>13</v>
      </c>
      <c r="D344" s="28" t="s">
        <v>39</v>
      </c>
      <c r="E344" s="28">
        <f>+'Ark1'!H2592</f>
        <v>2</v>
      </c>
      <c r="F344" s="28">
        <f>+'Ark1'!J2592</f>
        <v>141</v>
      </c>
      <c r="G344" s="28" t="str">
        <f>VLOOKUP(F344,RNR!$A$1:$B$26,2)</f>
        <v>Ølen</v>
      </c>
      <c r="H344" s="28" t="str">
        <f>+IF(I344=0,"",'Ark1'!Q2592)</f>
        <v/>
      </c>
      <c r="I344" s="336">
        <f>+'Ark1'!R2592</f>
        <v>0</v>
      </c>
      <c r="J344" s="29" t="str">
        <f>+IF(I344=0,"",'Ark1'!AF2592)</f>
        <v/>
      </c>
      <c r="L344" s="29" t="str">
        <f>+IF(I344=0,"",'Ark1'!AG2592)</f>
        <v/>
      </c>
      <c r="S344" s="27" t="str">
        <f>+IF(I344=0,"",'Ark1'!T2592)</f>
        <v/>
      </c>
      <c r="T344" s="32" t="str">
        <f>+IF(I344=0,"",'Ark1'!U2592)</f>
        <v/>
      </c>
      <c r="U344" s="34" t="str">
        <f>+IF(I344=0,"",'Ark1'!W2592)</f>
        <v/>
      </c>
      <c r="V344" s="34" t="str">
        <f>+IF(I344=0,"",'Ark1'!X2592)</f>
        <v/>
      </c>
      <c r="W344" s="34" t="str">
        <f>+IF(I344=0,"",'Ark1'!Y2592)</f>
        <v/>
      </c>
      <c r="X344" s="34" t="str">
        <f>+IF(I344=0,"",'Ark1'!Z2592)</f>
        <v/>
      </c>
      <c r="Y344" s="29" t="str">
        <f>+IF(I344=0,"",'Ark1'!Z2592)</f>
        <v/>
      </c>
      <c r="Z344" s="27" t="str">
        <f>+IF(I344=0,"",'Ark1'!AC2592)</f>
        <v/>
      </c>
      <c r="AA344" s="34" t="str">
        <f>+IF(I344=0,"",'Ark1'!AE2592)</f>
        <v/>
      </c>
      <c r="AB344" s="29" t="str">
        <f t="shared" si="50"/>
        <v/>
      </c>
      <c r="AC344" s="29" t="str">
        <f t="shared" si="51"/>
        <v/>
      </c>
      <c r="AD344" s="213"/>
      <c r="AG344" s="29"/>
      <c r="AH344" s="27"/>
      <c r="AK344" s="27"/>
      <c r="AL344" s="27"/>
      <c r="AM344" s="27"/>
      <c r="AO344" s="27"/>
      <c r="AQ344" s="27"/>
      <c r="AR344" s="27"/>
    </row>
    <row r="345" spans="1:44" ht="15.6">
      <c r="A345" s="213"/>
      <c r="B345" s="289">
        <f>+'Ark1'!C2593</f>
        <v>2023</v>
      </c>
      <c r="C345" s="28">
        <f>+'Ark1'!L2593</f>
        <v>13</v>
      </c>
      <c r="D345" s="28" t="s">
        <v>39</v>
      </c>
      <c r="E345" s="28">
        <f>+'Ark1'!H2593</f>
        <v>2</v>
      </c>
      <c r="F345" s="28">
        <f>+'Ark1'!J2593</f>
        <v>143</v>
      </c>
      <c r="G345" s="28" t="str">
        <f>VLOOKUP(F345,RNR!$A$1:$B$26,2)</f>
        <v>Nordfjord</v>
      </c>
      <c r="H345" s="28" t="str">
        <f>+IF(I345=0,"",'Ark1'!Q2593)</f>
        <v/>
      </c>
      <c r="I345" s="336">
        <f>+'Ark1'!R2593</f>
        <v>0</v>
      </c>
      <c r="J345" s="29" t="str">
        <f>+IF(I345=0,"",'Ark1'!AF2593)</f>
        <v/>
      </c>
      <c r="L345" s="29" t="str">
        <f>+IF(I345=0,"",'Ark1'!AG2593)</f>
        <v/>
      </c>
      <c r="S345" s="27" t="str">
        <f>+IF(I345=0,"",'Ark1'!T2593)</f>
        <v/>
      </c>
      <c r="T345" s="32" t="str">
        <f>+IF(I345=0,"",'Ark1'!U2593)</f>
        <v/>
      </c>
      <c r="U345" s="34" t="str">
        <f>+IF(I345=0,"",'Ark1'!W2593)</f>
        <v/>
      </c>
      <c r="V345" s="34" t="str">
        <f>+IF(I345=0,"",'Ark1'!X2593)</f>
        <v/>
      </c>
      <c r="W345" s="34" t="str">
        <f>+IF(I345=0,"",'Ark1'!Y2593)</f>
        <v/>
      </c>
      <c r="X345" s="34" t="str">
        <f>+IF(I345=0,"",'Ark1'!Z2593)</f>
        <v/>
      </c>
      <c r="Y345" s="29" t="str">
        <f>+IF(I345=0,"",'Ark1'!Z2593)</f>
        <v/>
      </c>
      <c r="Z345" s="27" t="str">
        <f>+IF(I345=0,"",'Ark1'!AC2593)</f>
        <v/>
      </c>
      <c r="AA345" s="34" t="str">
        <f>+IF(I345=0,"",'Ark1'!AE2593)</f>
        <v/>
      </c>
      <c r="AB345" s="29" t="str">
        <f t="shared" si="50"/>
        <v/>
      </c>
      <c r="AC345" s="29" t="str">
        <f t="shared" si="51"/>
        <v/>
      </c>
      <c r="AD345" s="213"/>
      <c r="AG345" s="29"/>
      <c r="AH345" s="27"/>
      <c r="AK345" s="27"/>
      <c r="AL345" s="27"/>
      <c r="AM345" s="27"/>
      <c r="AO345" s="27"/>
      <c r="AQ345" s="27"/>
      <c r="AR345" s="27"/>
    </row>
    <row r="346" spans="1:44" ht="15.6">
      <c r="A346" s="213"/>
      <c r="B346" s="289">
        <f>+'Ark1'!C2594</f>
        <v>2023</v>
      </c>
      <c r="C346" s="28">
        <f>+'Ark1'!L2594</f>
        <v>13</v>
      </c>
      <c r="D346" s="28" t="s">
        <v>39</v>
      </c>
      <c r="E346" s="28">
        <f>+'Ark1'!H2594</f>
        <v>2</v>
      </c>
      <c r="F346" s="28">
        <f>+'Ark1'!J2594</f>
        <v>147</v>
      </c>
      <c r="G346" s="28" t="str">
        <f>VLOOKUP(F346,RNR!$A$1:$B$26,2)</f>
        <v>Midt-Norge</v>
      </c>
      <c r="H346" s="28" t="str">
        <f>+IF(I346=0,"",'Ark1'!Q2594)</f>
        <v/>
      </c>
      <c r="I346" s="336">
        <f>+'Ark1'!R2594</f>
        <v>0</v>
      </c>
      <c r="J346" s="29" t="str">
        <f>+IF(I346=0,"",'Ark1'!AF2594)</f>
        <v/>
      </c>
      <c r="L346" s="29" t="str">
        <f>+IF(I346=0,"",'Ark1'!AG2594)</f>
        <v/>
      </c>
      <c r="S346" s="27" t="str">
        <f>+IF(I346=0,"",'Ark1'!T2594)</f>
        <v/>
      </c>
      <c r="T346" s="32" t="str">
        <f>+IF(I346=0,"",'Ark1'!U2594)</f>
        <v/>
      </c>
      <c r="U346" s="34" t="str">
        <f>+IF(I346=0,"",'Ark1'!W2594)</f>
        <v/>
      </c>
      <c r="V346" s="34" t="str">
        <f>+IF(I346=0,"",'Ark1'!X2594)</f>
        <v/>
      </c>
      <c r="W346" s="34" t="str">
        <f>+IF(I346=0,"",'Ark1'!Y2594)</f>
        <v/>
      </c>
      <c r="X346" s="34" t="str">
        <f>+IF(I346=0,"",'Ark1'!Z2594)</f>
        <v/>
      </c>
      <c r="Y346" s="29" t="str">
        <f>+IF(I346=0,"",'Ark1'!Z2594)</f>
        <v/>
      </c>
      <c r="Z346" s="27" t="str">
        <f>+IF(I346=0,"",'Ark1'!AC2594)</f>
        <v/>
      </c>
      <c r="AA346" s="34" t="str">
        <f>+IF(I346=0,"",'Ark1'!AE2594)</f>
        <v/>
      </c>
      <c r="AB346" s="29" t="str">
        <f t="shared" si="50"/>
        <v/>
      </c>
      <c r="AC346" s="29" t="str">
        <f t="shared" si="51"/>
        <v/>
      </c>
      <c r="AD346" s="213"/>
      <c r="AG346" s="29"/>
      <c r="AH346" s="27"/>
      <c r="AK346" s="27"/>
      <c r="AL346" s="27"/>
      <c r="AM346" s="27"/>
      <c r="AO346" s="27"/>
      <c r="AQ346" s="27"/>
      <c r="AR346" s="27"/>
    </row>
    <row r="347" spans="1:44" ht="15.6">
      <c r="A347" s="213"/>
      <c r="B347" s="289">
        <f>+'Ark1'!C2595</f>
        <v>2023</v>
      </c>
      <c r="C347" s="28">
        <f>+'Ark1'!L2595</f>
        <v>13</v>
      </c>
      <c r="D347" s="28" t="s">
        <v>39</v>
      </c>
      <c r="E347" s="28">
        <f>+'Ark1'!H2595</f>
        <v>1</v>
      </c>
      <c r="F347" s="28">
        <f>+'Ark1'!J2595</f>
        <v>155</v>
      </c>
      <c r="G347" s="28" t="str">
        <f>VLOOKUP(F347,RNR!$A$1:$B$26,2)</f>
        <v>Målselv</v>
      </c>
      <c r="H347" s="28" t="str">
        <f>+IF(I347=0,"",'Ark1'!Q2595)</f>
        <v/>
      </c>
      <c r="I347" s="336">
        <f>+'Ark1'!R2595</f>
        <v>0</v>
      </c>
      <c r="J347" s="29" t="str">
        <f>+IF(I347=0,"",'Ark1'!AF2595)</f>
        <v/>
      </c>
      <c r="L347" s="29" t="str">
        <f>+IF(I347=0,"",'Ark1'!AG2595)</f>
        <v/>
      </c>
      <c r="S347" s="27" t="str">
        <f>+IF(I347=0,"",'Ark1'!T2595)</f>
        <v/>
      </c>
      <c r="T347" s="32" t="str">
        <f>+IF(I347=0,"",'Ark1'!U2595)</f>
        <v/>
      </c>
      <c r="U347" s="34" t="str">
        <f>+IF(I347=0,"",'Ark1'!W2595)</f>
        <v/>
      </c>
      <c r="V347" s="34" t="str">
        <f>+IF(I347=0,"",'Ark1'!X2595)</f>
        <v/>
      </c>
      <c r="W347" s="34" t="str">
        <f>+IF(I347=0,"",'Ark1'!Y2595)</f>
        <v/>
      </c>
      <c r="X347" s="34" t="str">
        <f>+IF(I347=0,"",'Ark1'!Z2595)</f>
        <v/>
      </c>
      <c r="Y347" s="29" t="str">
        <f>+IF(I347=0,"",'Ark1'!Z2595)</f>
        <v/>
      </c>
      <c r="Z347" s="27" t="str">
        <f>+IF(I347=0,"",'Ark1'!AC2595)</f>
        <v/>
      </c>
      <c r="AA347" s="34" t="str">
        <f>+IF(I347=0,"",'Ark1'!AE2595)</f>
        <v/>
      </c>
      <c r="AB347" s="29" t="str">
        <f t="shared" si="50"/>
        <v/>
      </c>
      <c r="AC347" s="29" t="str">
        <f t="shared" si="51"/>
        <v/>
      </c>
      <c r="AD347" s="213"/>
      <c r="AG347" s="29"/>
      <c r="AH347" s="27"/>
      <c r="AK347" s="27"/>
      <c r="AL347" s="27"/>
      <c r="AM347" s="27"/>
      <c r="AO347" s="27"/>
      <c r="AQ347" s="27"/>
      <c r="AR347" s="27"/>
    </row>
    <row r="348" spans="1:44" ht="15.6">
      <c r="A348" s="213"/>
      <c r="B348" s="289">
        <f>+'Ark1'!C2596</f>
        <v>2023</v>
      </c>
      <c r="C348" s="28">
        <f>+'Ark1'!L2596</f>
        <v>13</v>
      </c>
      <c r="D348" s="28" t="s">
        <v>39</v>
      </c>
      <c r="E348" s="28">
        <f>+'Ark1'!H2596</f>
        <v>2</v>
      </c>
      <c r="F348" s="28">
        <f>+'Ark1'!J2596</f>
        <v>160</v>
      </c>
      <c r="G348" s="28" t="str">
        <f>VLOOKUP(F348,RNR!$A$1:$B$26,2)</f>
        <v>Oslo</v>
      </c>
      <c r="H348" s="28" t="str">
        <f>+IF(I348=0,"",'Ark1'!Q2596)</f>
        <v/>
      </c>
      <c r="I348" s="336">
        <f>+'Ark1'!R2596</f>
        <v>0</v>
      </c>
      <c r="J348" s="29" t="str">
        <f>+IF(I348=0,"",'Ark1'!AF2596)</f>
        <v/>
      </c>
      <c r="L348" s="29" t="str">
        <f>+IF(I348=0,"",'Ark1'!AG2596)</f>
        <v/>
      </c>
      <c r="S348" s="27" t="str">
        <f>+IF(I348=0,"",'Ark1'!T2596)</f>
        <v/>
      </c>
      <c r="T348" s="32" t="str">
        <f>+IF(I348=0,"",'Ark1'!U2596)</f>
        <v/>
      </c>
      <c r="U348" s="34" t="str">
        <f>+IF(I348=0,"",'Ark1'!W2596)</f>
        <v/>
      </c>
      <c r="V348" s="34" t="str">
        <f>+IF(I348=0,"",'Ark1'!X2596)</f>
        <v/>
      </c>
      <c r="W348" s="34" t="str">
        <f>+IF(I348=0,"",'Ark1'!Y2596)</f>
        <v/>
      </c>
      <c r="X348" s="34" t="str">
        <f>+IF(I348=0,"",'Ark1'!Z2596)</f>
        <v/>
      </c>
      <c r="Y348" s="29" t="str">
        <f>+IF(I348=0,"",'Ark1'!Z2596)</f>
        <v/>
      </c>
      <c r="Z348" s="27" t="str">
        <f>+IF(I348=0,"",'Ark1'!AC2596)</f>
        <v/>
      </c>
      <c r="AA348" s="34" t="str">
        <f>+IF(I348=0,"",'Ark1'!AE2596)</f>
        <v/>
      </c>
      <c r="AB348" s="29" t="str">
        <f t="shared" si="50"/>
        <v/>
      </c>
      <c r="AC348" s="29" t="str">
        <f t="shared" si="51"/>
        <v/>
      </c>
      <c r="AD348" s="213"/>
      <c r="AG348" s="29"/>
      <c r="AH348" s="27"/>
      <c r="AK348" s="27"/>
      <c r="AL348" s="27"/>
      <c r="AM348" s="27"/>
      <c r="AO348" s="27"/>
      <c r="AQ348" s="27"/>
      <c r="AR348" s="27"/>
    </row>
    <row r="349" spans="1:44" ht="15.6">
      <c r="A349" s="213"/>
      <c r="B349" s="289">
        <f>+'Ark1'!C2597</f>
        <v>2023</v>
      </c>
      <c r="C349" s="28">
        <f>+'Ark1'!L2597</f>
        <v>13</v>
      </c>
      <c r="D349" s="28" t="s">
        <v>39</v>
      </c>
      <c r="E349" s="28">
        <f>+'Ark1'!H2597</f>
        <v>1</v>
      </c>
      <c r="F349" s="28">
        <f>+'Ark1'!J2597</f>
        <v>171</v>
      </c>
      <c r="G349" s="28" t="str">
        <f>VLOOKUP(F349,RNR!$A$1:$B$26,2)</f>
        <v>Prima</v>
      </c>
      <c r="H349" s="28" t="str">
        <f>+IF(I349=0,"",'Ark1'!Q2597)</f>
        <v/>
      </c>
      <c r="I349" s="336">
        <f>+'Ark1'!R2597</f>
        <v>0</v>
      </c>
      <c r="J349" s="29" t="str">
        <f>+IF(I349=0,"",'Ark1'!AF2597)</f>
        <v/>
      </c>
      <c r="L349" s="29" t="str">
        <f>+IF(I349=0,"",'Ark1'!AG2597)</f>
        <v/>
      </c>
      <c r="S349" s="27" t="str">
        <f>+IF(I349=0,"",'Ark1'!T2597)</f>
        <v/>
      </c>
      <c r="T349" s="32" t="str">
        <f>+IF(I349=0,"",'Ark1'!U2597)</f>
        <v/>
      </c>
      <c r="U349" s="34" t="str">
        <f>+IF(I349=0,"",'Ark1'!W2597)</f>
        <v/>
      </c>
      <c r="V349" s="34" t="str">
        <f>+IF(I349=0,"",'Ark1'!X2597)</f>
        <v/>
      </c>
      <c r="W349" s="34" t="str">
        <f>+IF(I349=0,"",'Ark1'!Y2597)</f>
        <v/>
      </c>
      <c r="X349" s="34" t="str">
        <f>+IF(I349=0,"",'Ark1'!Z2597)</f>
        <v/>
      </c>
      <c r="Y349" s="29" t="str">
        <f>+IF(I349=0,"",'Ark1'!Z2597)</f>
        <v/>
      </c>
      <c r="Z349" s="27" t="str">
        <f>+IF(I349=0,"",'Ark1'!AC2597)</f>
        <v/>
      </c>
      <c r="AA349" s="34" t="str">
        <f>+IF(I349=0,"",'Ark1'!AE2597)</f>
        <v/>
      </c>
      <c r="AB349" s="29" t="str">
        <f t="shared" si="50"/>
        <v/>
      </c>
      <c r="AC349" s="29" t="str">
        <f t="shared" si="51"/>
        <v/>
      </c>
      <c r="AD349" s="213"/>
      <c r="AG349" s="29"/>
      <c r="AH349" s="27"/>
      <c r="AK349" s="27"/>
      <c r="AL349" s="27"/>
      <c r="AM349" s="27"/>
      <c r="AO349" s="27"/>
      <c r="AQ349" s="27"/>
      <c r="AR349" s="27"/>
    </row>
    <row r="350" spans="1:44" ht="15.6">
      <c r="A350" s="213"/>
      <c r="B350" s="289">
        <f>+'Ark1'!C2598</f>
        <v>2023</v>
      </c>
      <c r="C350" s="28">
        <f>+'Ark1'!L2598</f>
        <v>13</v>
      </c>
      <c r="D350" s="28" t="s">
        <v>39</v>
      </c>
      <c r="E350" s="28">
        <f>+'Ark1'!H2598</f>
        <v>2</v>
      </c>
      <c r="F350" s="28">
        <f>+'Ark1'!J2598</f>
        <v>175</v>
      </c>
      <c r="G350" s="28" t="str">
        <f>VLOOKUP(F350,RNR!$A$1:$B$26,2)</f>
        <v>Ole Ringdal</v>
      </c>
      <c r="H350" s="28" t="str">
        <f>+IF(I350=0,"",'Ark1'!Q2598)</f>
        <v/>
      </c>
      <c r="I350" s="336">
        <f>+'Ark1'!R2598</f>
        <v>0</v>
      </c>
      <c r="J350" s="29" t="str">
        <f>+IF(I350=0,"",'Ark1'!AF2598)</f>
        <v/>
      </c>
      <c r="L350" s="29" t="str">
        <f>+IF(I350=0,"",'Ark1'!AG2598)</f>
        <v/>
      </c>
      <c r="S350" s="27" t="str">
        <f>+IF(I350=0,"",'Ark1'!T2598)</f>
        <v/>
      </c>
      <c r="T350" s="32" t="str">
        <f>+IF(I350=0,"",'Ark1'!U2598)</f>
        <v/>
      </c>
      <c r="U350" s="34" t="str">
        <f>+IF(I350=0,"",'Ark1'!W2598)</f>
        <v/>
      </c>
      <c r="V350" s="34" t="str">
        <f>+IF(I350=0,"",'Ark1'!X2598)</f>
        <v/>
      </c>
      <c r="W350" s="34" t="str">
        <f>+IF(I350=0,"",'Ark1'!Y2598)</f>
        <v/>
      </c>
      <c r="X350" s="34" t="str">
        <f>+IF(I350=0,"",'Ark1'!Z2598)</f>
        <v/>
      </c>
      <c r="Y350" s="29" t="str">
        <f>+IF(I350=0,"",'Ark1'!Z2598)</f>
        <v/>
      </c>
      <c r="Z350" s="27" t="str">
        <f>+IF(I350=0,"",'Ark1'!AC2598)</f>
        <v/>
      </c>
      <c r="AA350" s="34" t="str">
        <f>+IF(I350=0,"",'Ark1'!AE2598)</f>
        <v/>
      </c>
      <c r="AB350" s="29" t="str">
        <f t="shared" si="50"/>
        <v/>
      </c>
      <c r="AC350" s="29" t="str">
        <f t="shared" si="51"/>
        <v/>
      </c>
      <c r="AD350" s="213"/>
      <c r="AG350" s="29"/>
      <c r="AH350" s="27"/>
      <c r="AK350" s="27"/>
      <c r="AL350" s="27"/>
      <c r="AM350" s="27"/>
      <c r="AO350" s="27"/>
      <c r="AQ350" s="27"/>
      <c r="AR350" s="27"/>
    </row>
    <row r="351" spans="1:44" ht="15.6">
      <c r="A351" s="213"/>
      <c r="B351" s="289">
        <f>+'Ark1'!C2599</f>
        <v>2023</v>
      </c>
      <c r="C351" s="28">
        <f>+'Ark1'!L2599</f>
        <v>13</v>
      </c>
      <c r="D351" s="28" t="s">
        <v>39</v>
      </c>
      <c r="E351" s="28">
        <f>+'Ark1'!H2599</f>
        <v>2</v>
      </c>
      <c r="F351" s="28">
        <f>+'Ark1'!J2599</f>
        <v>177</v>
      </c>
      <c r="G351" s="28" t="str">
        <f>VLOOKUP(F351,RNR!$A$1:$B$26,2)</f>
        <v>Slakthuset</v>
      </c>
      <c r="H351" s="28" t="str">
        <f>+IF(I351=0,"",'Ark1'!Q2599)</f>
        <v/>
      </c>
      <c r="I351" s="336">
        <f>+'Ark1'!R2599</f>
        <v>0</v>
      </c>
      <c r="J351" s="29" t="str">
        <f>+IF(I351=0,"",'Ark1'!AF2599)</f>
        <v/>
      </c>
      <c r="L351" s="29" t="str">
        <f>+IF(I351=0,"",'Ark1'!AG2599)</f>
        <v/>
      </c>
      <c r="S351" s="27" t="str">
        <f>+IF(I351=0,"",'Ark1'!T2599)</f>
        <v/>
      </c>
      <c r="T351" s="32" t="str">
        <f>+IF(I351=0,"",'Ark1'!U2599)</f>
        <v/>
      </c>
      <c r="U351" s="34" t="str">
        <f>+IF(I351=0,"",'Ark1'!W2599)</f>
        <v/>
      </c>
      <c r="V351" s="34" t="str">
        <f>+IF(I351=0,"",'Ark1'!X2599)</f>
        <v/>
      </c>
      <c r="W351" s="34" t="str">
        <f>+IF(I351=0,"",'Ark1'!Y2599)</f>
        <v/>
      </c>
      <c r="X351" s="34" t="str">
        <f>+IF(I351=0,"",'Ark1'!Z2599)</f>
        <v/>
      </c>
      <c r="Y351" s="29" t="str">
        <f>+IF(I351=0,"",'Ark1'!Z2599)</f>
        <v/>
      </c>
      <c r="Z351" s="27" t="str">
        <f>+IF(I351=0,"",'Ark1'!AC2599)</f>
        <v/>
      </c>
      <c r="AA351" s="34" t="str">
        <f>+IF(I351=0,"",'Ark1'!AE2599)</f>
        <v/>
      </c>
      <c r="AB351" s="29" t="str">
        <f t="shared" si="50"/>
        <v/>
      </c>
      <c r="AC351" s="29" t="str">
        <f t="shared" si="51"/>
        <v/>
      </c>
      <c r="AD351" s="213"/>
      <c r="AG351" s="29"/>
      <c r="AH351" s="27"/>
      <c r="AK351" s="27"/>
      <c r="AL351" s="27"/>
      <c r="AM351" s="27"/>
      <c r="AO351" s="27"/>
      <c r="AQ351" s="27"/>
      <c r="AR351" s="27"/>
    </row>
    <row r="352" spans="1:44" ht="15.6">
      <c r="A352" s="213"/>
      <c r="B352" s="289">
        <f>+'Ark1'!C2600</f>
        <v>2023</v>
      </c>
      <c r="C352" s="28">
        <f>+'Ark1'!L2600</f>
        <v>13</v>
      </c>
      <c r="D352" s="28" t="s">
        <v>39</v>
      </c>
      <c r="E352" s="28">
        <f>+'Ark1'!H2600</f>
        <v>2</v>
      </c>
      <c r="F352" s="28">
        <f>+'Ark1'!J2600</f>
        <v>178</v>
      </c>
      <c r="G352" s="28" t="str">
        <f>VLOOKUP(F352,RNR!$A$1:$B$26,2)</f>
        <v>Røros</v>
      </c>
      <c r="H352" s="28" t="str">
        <f>+IF(I352=0,"",'Ark1'!Q2600)</f>
        <v/>
      </c>
      <c r="I352" s="336">
        <f>+'Ark1'!R2600</f>
        <v>0</v>
      </c>
      <c r="J352" s="29" t="str">
        <f>+IF(I352=0,"",'Ark1'!AF2600)</f>
        <v/>
      </c>
      <c r="L352" s="29" t="str">
        <f>+IF(I352=0,"",'Ark1'!AG2600)</f>
        <v/>
      </c>
      <c r="S352" s="27" t="str">
        <f>+IF(I352=0,"",'Ark1'!T2600)</f>
        <v/>
      </c>
      <c r="T352" s="32" t="str">
        <f>+IF(I352=0,"",'Ark1'!U2600)</f>
        <v/>
      </c>
      <c r="U352" s="34" t="str">
        <f>+IF(I352=0,"",'Ark1'!W2600)</f>
        <v/>
      </c>
      <c r="V352" s="34" t="str">
        <f>+IF(I352=0,"",'Ark1'!X2600)</f>
        <v/>
      </c>
      <c r="W352" s="34" t="str">
        <f>+IF(I352=0,"",'Ark1'!Y2600)</f>
        <v/>
      </c>
      <c r="X352" s="34" t="str">
        <f>+IF(I352=0,"",'Ark1'!Z2600)</f>
        <v/>
      </c>
      <c r="Y352" s="29" t="str">
        <f>+IF(I352=0,"",'Ark1'!Z2600)</f>
        <v/>
      </c>
      <c r="Z352" s="27" t="str">
        <f>+IF(I352=0,"",'Ark1'!AC2600)</f>
        <v/>
      </c>
      <c r="AA352" s="34" t="str">
        <f>+IF(I352=0,"",'Ark1'!AE2600)</f>
        <v/>
      </c>
      <c r="AB352" s="29" t="str">
        <f t="shared" si="50"/>
        <v/>
      </c>
      <c r="AC352" s="29" t="str">
        <f t="shared" si="51"/>
        <v/>
      </c>
      <c r="AD352" s="213"/>
      <c r="AG352" s="29"/>
      <c r="AH352" s="27"/>
      <c r="AK352" s="27"/>
      <c r="AL352" s="27"/>
      <c r="AM352" s="27"/>
      <c r="AO352" s="27"/>
      <c r="AQ352" s="27"/>
      <c r="AR352" s="27"/>
    </row>
    <row r="353" spans="1:58" ht="15.6">
      <c r="A353" s="213"/>
      <c r="B353" s="289">
        <f>+'Ark1'!C2601</f>
        <v>2023</v>
      </c>
      <c r="C353" s="28">
        <f>+'Ark1'!L2601</f>
        <v>13</v>
      </c>
      <c r="D353" s="28" t="s">
        <v>39</v>
      </c>
      <c r="E353" s="28">
        <f>+'Ark1'!H2601</f>
        <v>2</v>
      </c>
      <c r="F353" s="28">
        <f>+'Ark1'!J2601</f>
        <v>181</v>
      </c>
      <c r="G353" s="28" t="str">
        <f>VLOOKUP(F353,RNR!$A$1:$B$26,2)</f>
        <v>Horns</v>
      </c>
      <c r="H353" s="28" t="str">
        <f>+IF(I353=0,"",'Ark1'!Q2601)</f>
        <v/>
      </c>
      <c r="I353" s="336">
        <f>+'Ark1'!R2601</f>
        <v>0</v>
      </c>
      <c r="J353" s="29" t="str">
        <f>+IF(I353=0,"",'Ark1'!AF2601)</f>
        <v/>
      </c>
      <c r="L353" s="29" t="str">
        <f>+IF(I353=0,"",'Ark1'!AG2601)</f>
        <v/>
      </c>
      <c r="S353" s="27" t="str">
        <f>+IF(I353=0,"",'Ark1'!T2601)</f>
        <v/>
      </c>
      <c r="T353" s="32" t="str">
        <f>+IF(I353=0,"",'Ark1'!U2601)</f>
        <v/>
      </c>
      <c r="U353" s="34" t="str">
        <f>+IF(I353=0,"",'Ark1'!W2601)</f>
        <v/>
      </c>
      <c r="V353" s="34" t="str">
        <f>+IF(I353=0,"",'Ark1'!X2601)</f>
        <v/>
      </c>
      <c r="W353" s="34" t="str">
        <f>+IF(I353=0,"",'Ark1'!Y2601)</f>
        <v/>
      </c>
      <c r="X353" s="34" t="str">
        <f>+IF(I353=0,"",'Ark1'!Z2601)</f>
        <v/>
      </c>
      <c r="Y353" s="29" t="str">
        <f>+IF(I353=0,"",'Ark1'!Z2601)</f>
        <v/>
      </c>
      <c r="Z353" s="27" t="str">
        <f>+IF(I353=0,"",'Ark1'!AC2601)</f>
        <v/>
      </c>
      <c r="AA353" s="34" t="str">
        <f>+IF(I353=0,"",'Ark1'!AE2601)</f>
        <v/>
      </c>
      <c r="AB353" s="29" t="str">
        <f t="shared" si="50"/>
        <v/>
      </c>
      <c r="AC353" s="29" t="str">
        <f t="shared" si="51"/>
        <v/>
      </c>
      <c r="AD353" s="213"/>
      <c r="AG353" s="29"/>
      <c r="AH353" s="27"/>
      <c r="AK353" s="27"/>
      <c r="AL353" s="27"/>
      <c r="AM353" s="27"/>
      <c r="AO353" s="27"/>
      <c r="AQ353" s="27"/>
      <c r="AR353" s="27"/>
    </row>
    <row r="354" spans="1:58" ht="15.6">
      <c r="A354" s="213"/>
      <c r="B354" s="289">
        <f>+'Ark1'!C2602</f>
        <v>2023</v>
      </c>
      <c r="C354" s="28">
        <f>+'Ark1'!L2602</f>
        <v>13</v>
      </c>
      <c r="D354" s="28" t="s">
        <v>39</v>
      </c>
      <c r="E354" s="28">
        <f>+'Ark1'!H2602</f>
        <v>1</v>
      </c>
      <c r="F354" s="28">
        <f>+'Ark1'!J2602</f>
        <v>262</v>
      </c>
      <c r="G354" s="28" t="str">
        <f>VLOOKUP(F354,RNR!$A$1:$B$26,2)</f>
        <v>Strilalam</v>
      </c>
      <c r="H354" s="28" t="str">
        <f>+IF(I354=0,"",'Ark1'!Q2602)</f>
        <v/>
      </c>
      <c r="I354" s="336">
        <f>+'Ark1'!R2602</f>
        <v>0</v>
      </c>
      <c r="J354" s="29" t="str">
        <f>+IF(I354=0,"",'Ark1'!AF2602)</f>
        <v/>
      </c>
      <c r="L354" s="29" t="str">
        <f>+IF(I354=0,"",'Ark1'!AG2602)</f>
        <v/>
      </c>
      <c r="S354" s="27" t="str">
        <f>+IF(I354=0,"",'Ark1'!T2602)</f>
        <v/>
      </c>
      <c r="T354" s="32" t="str">
        <f>+IF(I354=0,"",'Ark1'!U2602)</f>
        <v/>
      </c>
      <c r="U354" s="34" t="str">
        <f>+IF(I354=0,"",'Ark1'!W2602)</f>
        <v/>
      </c>
      <c r="V354" s="34" t="str">
        <f>+IF(I354=0,"",'Ark1'!X2602)</f>
        <v/>
      </c>
      <c r="W354" s="34" t="str">
        <f>+IF(I354=0,"",'Ark1'!Y2602)</f>
        <v/>
      </c>
      <c r="X354" s="34" t="str">
        <f>+IF(I354=0,"",'Ark1'!Z2602)</f>
        <v/>
      </c>
      <c r="Y354" s="29" t="str">
        <f>+IF(I354=0,"",'Ark1'!Z2602)</f>
        <v/>
      </c>
      <c r="Z354" s="27" t="str">
        <f>+IF(I354=0,"",'Ark1'!AC2602)</f>
        <v/>
      </c>
      <c r="AA354" s="34" t="str">
        <f>+IF(I354=0,"",'Ark1'!AE2602)</f>
        <v/>
      </c>
      <c r="AB354" s="29" t="str">
        <f t="shared" si="50"/>
        <v/>
      </c>
      <c r="AC354" s="29" t="str">
        <f t="shared" si="51"/>
        <v/>
      </c>
      <c r="AD354" s="213"/>
      <c r="AG354" s="29"/>
      <c r="AH354" s="27"/>
      <c r="AK354" s="27"/>
      <c r="AL354" s="27"/>
      <c r="AM354" s="27"/>
      <c r="AO354" s="27"/>
      <c r="AQ354" s="27"/>
      <c r="AR354" s="27"/>
    </row>
    <row r="355" spans="1:58" ht="15.6">
      <c r="A355" s="213"/>
      <c r="B355" s="289">
        <f>+'Ark1'!C2603</f>
        <v>2023</v>
      </c>
      <c r="C355" s="28">
        <f>+'Ark1'!L2603</f>
        <v>13</v>
      </c>
      <c r="D355" s="28" t="s">
        <v>39</v>
      </c>
      <c r="E355" s="28">
        <f>+'Ark1'!H2603</f>
        <v>1</v>
      </c>
      <c r="F355" s="28">
        <f>+'Ark1'!J2603</f>
        <v>309</v>
      </c>
      <c r="G355" s="28" t="str">
        <f>VLOOKUP(F355,RNR!$A$1:$B$26,2)</f>
        <v>Malvik</v>
      </c>
      <c r="H355" s="28" t="str">
        <f>+IF(I355=0,"",'Ark1'!Q2603)</f>
        <v/>
      </c>
      <c r="I355" s="336">
        <f>+'Ark1'!R2603</f>
        <v>0</v>
      </c>
      <c r="J355" s="29" t="str">
        <f>+IF(I355=0,"",'Ark1'!AF2603)</f>
        <v/>
      </c>
      <c r="L355" s="29" t="str">
        <f>+IF(I355=0,"",'Ark1'!AG2603)</f>
        <v/>
      </c>
      <c r="S355" s="27" t="str">
        <f>+IF(I355=0,"",'Ark1'!T2603)</f>
        <v/>
      </c>
      <c r="T355" s="32" t="str">
        <f>+IF(I355=0,"",'Ark1'!U2603)</f>
        <v/>
      </c>
      <c r="U355" s="34" t="str">
        <f>+IF(I355=0,"",'Ark1'!W2603)</f>
        <v/>
      </c>
      <c r="V355" s="34" t="str">
        <f>+IF(I355=0,"",'Ark1'!X2603)</f>
        <v/>
      </c>
      <c r="W355" s="34" t="str">
        <f>+IF(I355=0,"",'Ark1'!Y2603)</f>
        <v/>
      </c>
      <c r="X355" s="34" t="str">
        <f>+IF(I355=0,"",'Ark1'!Z2603)</f>
        <v/>
      </c>
      <c r="Y355" s="29" t="str">
        <f>+IF(I355=0,"",'Ark1'!Z2603)</f>
        <v/>
      </c>
      <c r="Z355" s="27" t="str">
        <f>+IF(I355=0,"",'Ark1'!AC2603)</f>
        <v/>
      </c>
      <c r="AA355" s="34" t="str">
        <f>+IF(I355=0,"",'Ark1'!AE2603)</f>
        <v/>
      </c>
      <c r="AB355" s="29" t="str">
        <f t="shared" si="50"/>
        <v/>
      </c>
      <c r="AC355" s="29" t="str">
        <f t="shared" si="51"/>
        <v/>
      </c>
      <c r="AD355" s="213"/>
      <c r="AG355" s="29"/>
      <c r="AH355" s="27"/>
      <c r="AK355" s="27"/>
      <c r="AL355" s="27"/>
      <c r="AM355" s="27"/>
      <c r="AO355" s="27"/>
      <c r="AQ355" s="27"/>
      <c r="AR355" s="27"/>
    </row>
    <row r="356" spans="1:58" ht="15.6">
      <c r="A356" s="213"/>
      <c r="B356" s="289">
        <f>+'Ark1'!C2604</f>
        <v>2023</v>
      </c>
      <c r="C356" s="28">
        <f>+'Ark1'!L2604</f>
        <v>13</v>
      </c>
      <c r="D356" s="28" t="s">
        <v>39</v>
      </c>
      <c r="E356" s="28">
        <f>+'Ark1'!H2604</f>
        <v>2</v>
      </c>
      <c r="F356" s="28">
        <f>+'Ark1'!J2604</f>
        <v>470</v>
      </c>
      <c r="G356" s="28" t="str">
        <f>VLOOKUP(F356,RNR!$A$1:$B$26,2)</f>
        <v>Jens Eide</v>
      </c>
      <c r="H356" s="28" t="str">
        <f>+IF(I356=0,"",'Ark1'!Q2604)</f>
        <v/>
      </c>
      <c r="I356" s="336">
        <f>+'Ark1'!R2604</f>
        <v>0</v>
      </c>
      <c r="J356" s="29" t="str">
        <f>+IF(I356=0,"",'Ark1'!AF2604)</f>
        <v/>
      </c>
      <c r="L356" s="29" t="str">
        <f>+IF(I356=0,"",'Ark1'!AG2604)</f>
        <v/>
      </c>
      <c r="S356" s="27" t="str">
        <f>+IF(I356=0,"",'Ark1'!T2604)</f>
        <v/>
      </c>
      <c r="T356" s="32" t="str">
        <f>+IF(I356=0,"",'Ark1'!U2604)</f>
        <v/>
      </c>
      <c r="U356" s="34" t="str">
        <f>+IF(I356=0,"",'Ark1'!W2604)</f>
        <v/>
      </c>
      <c r="V356" s="34" t="str">
        <f>+IF(I356=0,"",'Ark1'!X2604)</f>
        <v/>
      </c>
      <c r="W356" s="34" t="str">
        <f>+IF(I356=0,"",'Ark1'!Y2604)</f>
        <v/>
      </c>
      <c r="X356" s="34" t="str">
        <f>+IF(I356=0,"",'Ark1'!Z2604)</f>
        <v/>
      </c>
      <c r="Y356" s="29" t="str">
        <f>+IF(I356=0,"",'Ark1'!Z2604)</f>
        <v/>
      </c>
      <c r="Z356" s="27" t="str">
        <f>+IF(I356=0,"",'Ark1'!AC2604)</f>
        <v/>
      </c>
      <c r="AA356" s="34" t="str">
        <f>+IF(I356=0,"",'Ark1'!AE2604)</f>
        <v/>
      </c>
      <c r="AB356" s="29" t="str">
        <f t="shared" si="50"/>
        <v/>
      </c>
      <c r="AC356" s="29" t="str">
        <f t="shared" si="51"/>
        <v/>
      </c>
      <c r="AD356" s="213"/>
      <c r="AG356" s="29"/>
      <c r="AH356" s="27"/>
      <c r="AK356" s="27"/>
      <c r="AL356" s="27"/>
      <c r="AM356" s="27"/>
      <c r="AO356" s="27"/>
      <c r="AQ356" s="27"/>
      <c r="AR356" s="27"/>
    </row>
    <row r="357" spans="1:58" ht="15.6">
      <c r="A357" s="213"/>
      <c r="B357" s="289">
        <f>+'Ark1'!C2605</f>
        <v>2023</v>
      </c>
      <c r="C357" s="28">
        <f>+'Ark1'!L2605</f>
        <v>13</v>
      </c>
      <c r="D357" s="28" t="s">
        <v>39</v>
      </c>
      <c r="E357" s="28">
        <f>+'Ark1'!H2605</f>
        <v>2</v>
      </c>
      <c r="F357" s="28">
        <f>+'Ark1'!J2605</f>
        <v>629</v>
      </c>
      <c r="G357" s="28" t="str">
        <f>VLOOKUP(F357,RNR!$A$1:$B$26,2)</f>
        <v>Bø</v>
      </c>
      <c r="H357" s="28" t="str">
        <f>+IF(I357=0,"",'Ark1'!Q2605)</f>
        <v/>
      </c>
      <c r="I357" s="336">
        <f>+'Ark1'!R2605</f>
        <v>0</v>
      </c>
      <c r="J357" s="29" t="str">
        <f>+IF(I357=0,"",'Ark1'!AF2605)</f>
        <v/>
      </c>
      <c r="L357" s="29" t="str">
        <f>+IF(I357=0,"",'Ark1'!AG2605)</f>
        <v/>
      </c>
      <c r="S357" s="27" t="str">
        <f>+IF(I357=0,"",'Ark1'!T2605)</f>
        <v/>
      </c>
      <c r="T357" s="32" t="str">
        <f>+IF(I357=0,"",'Ark1'!U2605)</f>
        <v/>
      </c>
      <c r="U357" s="34" t="str">
        <f>+IF(I357=0,"",'Ark1'!W2605)</f>
        <v/>
      </c>
      <c r="V357" s="34" t="str">
        <f>+IF(I357=0,"",'Ark1'!X2605)</f>
        <v/>
      </c>
      <c r="W357" s="34" t="str">
        <f>+IF(I357=0,"",'Ark1'!Y2605)</f>
        <v/>
      </c>
      <c r="X357" s="34" t="str">
        <f>+IF(I357=0,"",'Ark1'!Z2605)</f>
        <v/>
      </c>
      <c r="Y357" s="29" t="str">
        <f>+IF(I357=0,"",'Ark1'!Z2605)</f>
        <v/>
      </c>
      <c r="Z357" s="27" t="str">
        <f>+IF(I357=0,"",'Ark1'!AC2605)</f>
        <v/>
      </c>
      <c r="AA357" s="34" t="str">
        <f>+IF(I357=0,"",'Ark1'!AE2605)</f>
        <v/>
      </c>
      <c r="AB357" s="29" t="str">
        <f t="shared" si="50"/>
        <v/>
      </c>
      <c r="AC357" s="29" t="str">
        <f t="shared" si="51"/>
        <v/>
      </c>
      <c r="AD357" s="213"/>
      <c r="AG357" s="29"/>
      <c r="AH357" s="27"/>
      <c r="AK357" s="27"/>
      <c r="AL357" s="27"/>
      <c r="AM357" s="27"/>
      <c r="AO357" s="27"/>
      <c r="AQ357" s="27"/>
      <c r="AR357" s="27"/>
    </row>
    <row r="358" spans="1:58" ht="15.6">
      <c r="A358" s="213"/>
      <c r="B358" s="289">
        <f>+'Ark1'!C2606</f>
        <v>2023</v>
      </c>
      <c r="C358" s="28">
        <f>+'Ark1'!L2606</f>
        <v>13</v>
      </c>
      <c r="D358" s="28" t="s">
        <v>39</v>
      </c>
      <c r="E358" s="28">
        <f>+'Ark1'!H2606</f>
        <v>1</v>
      </c>
      <c r="F358" s="28">
        <f>+'Ark1'!J2606</f>
        <v>643</v>
      </c>
      <c r="G358" s="28" t="str">
        <f>VLOOKUP(F358,RNR!$A$1:$B$26,2)</f>
        <v>Bjerka</v>
      </c>
      <c r="H358" s="28" t="str">
        <f>+IF(I358=0,"",'Ark1'!Q2606)</f>
        <v/>
      </c>
      <c r="I358" s="336">
        <f>+'Ark1'!R2606</f>
        <v>0</v>
      </c>
      <c r="J358" s="29" t="str">
        <f>+IF(I358=0,"",'Ark1'!AF2606)</f>
        <v/>
      </c>
      <c r="L358" s="29" t="str">
        <f>+IF(I358=0,"",'Ark1'!AG2606)</f>
        <v/>
      </c>
      <c r="S358" s="27" t="str">
        <f>+IF(I358=0,"",'Ark1'!T2606)</f>
        <v/>
      </c>
      <c r="T358" s="32" t="str">
        <f>+IF(I358=0,"",'Ark1'!U2606)</f>
        <v/>
      </c>
      <c r="U358" s="34" t="str">
        <f>+IF(I358=0,"",'Ark1'!W2606)</f>
        <v/>
      </c>
      <c r="V358" s="34" t="str">
        <f>+IF(I358=0,"",'Ark1'!X2606)</f>
        <v/>
      </c>
      <c r="W358" s="34" t="str">
        <f>+IF(I358=0,"",'Ark1'!Y2606)</f>
        <v/>
      </c>
      <c r="X358" s="34" t="str">
        <f>+IF(I358=0,"",'Ark1'!Z2606)</f>
        <v/>
      </c>
      <c r="Y358" s="29" t="str">
        <f>+IF(I358=0,"",'Ark1'!Z2606)</f>
        <v/>
      </c>
      <c r="Z358" s="27" t="str">
        <f>+IF(I358=0,"",'Ark1'!AC2606)</f>
        <v/>
      </c>
      <c r="AA358" s="34" t="str">
        <f>+IF(I358=0,"",'Ark1'!AE2606)</f>
        <v/>
      </c>
      <c r="AB358" s="29" t="str">
        <f t="shared" si="50"/>
        <v/>
      </c>
      <c r="AC358" s="29" t="str">
        <f t="shared" si="51"/>
        <v/>
      </c>
      <c r="AD358" s="213"/>
      <c r="AG358" s="29"/>
      <c r="AH358" s="27"/>
      <c r="AK358" s="27"/>
      <c r="AL358" s="27"/>
      <c r="AM358" s="27"/>
      <c r="AO358" s="27"/>
      <c r="AQ358" s="27"/>
      <c r="AR358" s="27"/>
    </row>
    <row r="359" spans="1:58" ht="15.6">
      <c r="A359" s="213"/>
      <c r="B359" s="289">
        <f>+'Ark1'!C2607</f>
        <v>2023</v>
      </c>
      <c r="C359" s="28">
        <f>+'Ark1'!L2607</f>
        <v>13</v>
      </c>
      <c r="D359" s="28" t="s">
        <v>39</v>
      </c>
      <c r="E359" s="28">
        <f>+'Ark1'!H2607</f>
        <v>2</v>
      </c>
      <c r="F359" s="28">
        <f>+'Ark1'!J2607</f>
        <v>704</v>
      </c>
      <c r="G359" s="28" t="str">
        <f>VLOOKUP(F359,RNR!$A$1:$B$26,2)</f>
        <v>Øre Vilt</v>
      </c>
      <c r="H359" s="28" t="str">
        <f>+IF(I359=0,"",'Ark1'!Q2607)</f>
        <v/>
      </c>
      <c r="I359" s="336">
        <f>+'Ark1'!R2607</f>
        <v>0</v>
      </c>
      <c r="J359" s="29" t="str">
        <f>+IF(I359=0,"",'Ark1'!AF2607)</f>
        <v/>
      </c>
      <c r="L359" s="29" t="str">
        <f>+IF(I359=0,"",'Ark1'!AG2607)</f>
        <v/>
      </c>
      <c r="S359" s="27" t="str">
        <f>+IF(I359=0,"",'Ark1'!T2607)</f>
        <v/>
      </c>
      <c r="T359" s="32" t="str">
        <f>+IF(I359=0,"",'Ark1'!U2607)</f>
        <v/>
      </c>
      <c r="U359" s="34" t="str">
        <f>+IF(I359=0,"",'Ark1'!W2607)</f>
        <v/>
      </c>
      <c r="V359" s="34" t="str">
        <f>+IF(I359=0,"",'Ark1'!X2607)</f>
        <v/>
      </c>
      <c r="W359" s="34" t="str">
        <f>+IF(I359=0,"",'Ark1'!Y2607)</f>
        <v/>
      </c>
      <c r="X359" s="34" t="str">
        <f>+IF(I359=0,"",'Ark1'!Z2607)</f>
        <v/>
      </c>
      <c r="Y359" s="29" t="str">
        <f>+IF(I359=0,"",'Ark1'!Z2607)</f>
        <v/>
      </c>
      <c r="Z359" s="27" t="str">
        <f>+IF(I359=0,"",'Ark1'!AC2607)</f>
        <v/>
      </c>
      <c r="AA359" s="34" t="str">
        <f>+IF(I359=0,"",'Ark1'!AE2607)</f>
        <v/>
      </c>
      <c r="AB359" s="29" t="str">
        <f t="shared" si="50"/>
        <v/>
      </c>
      <c r="AC359" s="29" t="str">
        <f t="shared" si="51"/>
        <v/>
      </c>
      <c r="AD359" s="213"/>
      <c r="AG359" s="29"/>
      <c r="AH359" s="27"/>
      <c r="AK359" s="27"/>
      <c r="AL359" s="27"/>
      <c r="AM359" s="27"/>
      <c r="AO359" s="27"/>
      <c r="AQ359" s="27"/>
      <c r="AR359" s="27"/>
    </row>
    <row r="360" spans="1:58" ht="15.6">
      <c r="A360" s="213"/>
      <c r="B360" s="289">
        <f>+'Ark1'!C2608</f>
        <v>2023</v>
      </c>
      <c r="C360" s="28">
        <f>+'Ark1'!L2608</f>
        <v>13</v>
      </c>
      <c r="D360" s="28" t="s">
        <v>39</v>
      </c>
      <c r="E360" s="28">
        <f>+'Ark1'!H2608</f>
        <v>1</v>
      </c>
      <c r="F360" s="28">
        <f>+'Ark1'!J2608</f>
        <v>802</v>
      </c>
      <c r="G360" s="28" t="str">
        <f>VLOOKUP(F360,RNR!$A$1:$B$26,2)</f>
        <v>Karasjok</v>
      </c>
      <c r="H360" s="28" t="str">
        <f>+IF(I360=0,"",'Ark1'!Q2608)</f>
        <v/>
      </c>
      <c r="I360" s="336">
        <f>+'Ark1'!R2608</f>
        <v>0</v>
      </c>
      <c r="J360" s="29" t="str">
        <f>+IF(I360=0,"",'Ark1'!AF2608)</f>
        <v/>
      </c>
      <c r="L360" s="29" t="str">
        <f>+IF(I360=0,"",'Ark1'!AG2608)</f>
        <v/>
      </c>
      <c r="S360" s="27" t="str">
        <f>+IF(I360=0,"",'Ark1'!T2608)</f>
        <v/>
      </c>
      <c r="T360" s="32" t="str">
        <f>+IF(I360=0,"",'Ark1'!U2608)</f>
        <v/>
      </c>
      <c r="U360" s="34" t="str">
        <f>+IF(I360=0,"",'Ark1'!W2608)</f>
        <v/>
      </c>
      <c r="V360" s="34" t="str">
        <f>+IF(I360=0,"",'Ark1'!X2608)</f>
        <v/>
      </c>
      <c r="W360" s="34" t="str">
        <f>+IF(I360=0,"",'Ark1'!Y2608)</f>
        <v/>
      </c>
      <c r="X360" s="34" t="str">
        <f>+IF(I360=0,"",'Ark1'!Z2608)</f>
        <v/>
      </c>
      <c r="Y360" s="29" t="str">
        <f>+IF(I360=0,"",'Ark1'!Z2608)</f>
        <v/>
      </c>
      <c r="Z360" s="27" t="str">
        <f>+IF(I360=0,"",'Ark1'!AC2608)</f>
        <v/>
      </c>
      <c r="AA360" s="34" t="str">
        <f>+IF(I360=0,"",'Ark1'!AE2608)</f>
        <v/>
      </c>
      <c r="AB360" s="29" t="str">
        <f t="shared" si="50"/>
        <v/>
      </c>
      <c r="AC360" s="29" t="str">
        <f t="shared" si="51"/>
        <v/>
      </c>
      <c r="AD360" s="213"/>
      <c r="AG360" s="29"/>
      <c r="AH360" s="27"/>
      <c r="AK360" s="27"/>
      <c r="AL360" s="27"/>
      <c r="AM360" s="27"/>
      <c r="AO360" s="27"/>
      <c r="AQ360" s="27"/>
      <c r="AR360" s="27"/>
    </row>
    <row r="361" spans="1:58" ht="19.8">
      <c r="A361" s="213"/>
      <c r="B361" s="213"/>
      <c r="C361" s="213"/>
      <c r="D361" s="213"/>
      <c r="E361" s="213"/>
      <c r="F361" s="213"/>
      <c r="G361" s="213"/>
      <c r="H361" s="213"/>
      <c r="I361" s="329"/>
      <c r="J361" s="214"/>
      <c r="K361" s="214"/>
      <c r="L361" s="214"/>
      <c r="M361" s="214"/>
      <c r="N361" s="214"/>
      <c r="O361" s="214"/>
      <c r="P361" s="214"/>
      <c r="Q361" s="214"/>
      <c r="R361" s="214"/>
      <c r="S361" s="213"/>
      <c r="T361" s="213"/>
      <c r="U361" s="215"/>
      <c r="V361" s="215"/>
      <c r="W361" s="215"/>
      <c r="X361" s="215"/>
      <c r="Y361" s="215"/>
      <c r="Z361" s="213"/>
      <c r="AA361" s="215"/>
      <c r="AB361" s="215"/>
      <c r="AC361" s="215"/>
      <c r="AD361" s="213"/>
      <c r="AE361" s="216"/>
      <c r="AG361" s="29"/>
      <c r="AH361" s="27"/>
      <c r="AI361" s="217"/>
      <c r="AJ361" s="28"/>
      <c r="AN361" s="28"/>
      <c r="BF361" s="228"/>
    </row>
    <row r="362" spans="1:58" ht="22.8">
      <c r="A362" s="213"/>
      <c r="B362" s="213"/>
      <c r="C362" s="213"/>
      <c r="D362" s="257" t="str">
        <f>+D364</f>
        <v>E</v>
      </c>
      <c r="E362" s="213"/>
      <c r="F362" s="213"/>
      <c r="G362" s="213"/>
      <c r="H362" s="213"/>
      <c r="I362" s="482">
        <f>SUM(I364:I392)</f>
        <v>0</v>
      </c>
      <c r="J362" s="258"/>
      <c r="K362" s="258"/>
      <c r="L362" s="258"/>
      <c r="M362" s="258"/>
      <c r="N362" s="258"/>
      <c r="O362" s="258"/>
      <c r="P362" s="258"/>
      <c r="Q362" s="258"/>
      <c r="R362" s="258"/>
      <c r="S362" s="259"/>
      <c r="T362" s="260">
        <f>+Klasse!O21</f>
        <v>0</v>
      </c>
      <c r="U362" s="215"/>
      <c r="V362" s="215"/>
      <c r="W362" s="215"/>
      <c r="X362" s="215"/>
      <c r="Y362" s="215"/>
      <c r="Z362" s="213"/>
      <c r="AA362" s="215"/>
      <c r="AB362" s="215"/>
      <c r="AC362" s="215"/>
      <c r="AD362" s="213"/>
      <c r="AE362" s="216"/>
      <c r="AG362" s="29"/>
      <c r="AH362" s="27"/>
      <c r="AI362" s="217"/>
      <c r="AJ362" s="28"/>
      <c r="AN362" s="28"/>
      <c r="BF362" s="228"/>
    </row>
    <row r="363" spans="1:58" ht="19.8">
      <c r="A363" s="213"/>
      <c r="B363" s="213"/>
      <c r="C363" s="213"/>
      <c r="D363" s="213"/>
      <c r="E363" s="563"/>
      <c r="F363" s="564"/>
      <c r="G363" s="213"/>
      <c r="H363" s="230"/>
      <c r="I363" s="329"/>
      <c r="J363" s="214"/>
      <c r="K363" s="214"/>
      <c r="L363" s="214"/>
      <c r="M363" s="214"/>
      <c r="N363" s="214"/>
      <c r="O363" s="214"/>
      <c r="P363" s="214"/>
      <c r="Q363" s="214"/>
      <c r="R363" s="214"/>
      <c r="S363" s="230"/>
      <c r="T363" s="214"/>
      <c r="U363" s="215"/>
      <c r="V363" s="215"/>
      <c r="W363" s="215"/>
      <c r="X363" s="215"/>
      <c r="Y363" s="231"/>
      <c r="Z363" s="213"/>
      <c r="AA363" s="231"/>
      <c r="AB363" s="231"/>
      <c r="AC363" s="229"/>
      <c r="AD363" s="213"/>
      <c r="AE363" s="216"/>
      <c r="AG363" s="29"/>
      <c r="AH363" s="27"/>
      <c r="AI363" s="217"/>
      <c r="AJ363" s="28"/>
      <c r="AN363" s="28"/>
      <c r="BF363" s="228"/>
    </row>
    <row r="364" spans="1:58" ht="15.6">
      <c r="A364" s="213"/>
      <c r="B364" s="289">
        <f>+'Ark1'!C2609</f>
        <v>2023</v>
      </c>
      <c r="C364" s="28">
        <f>+'Ark1'!L2609</f>
        <v>14</v>
      </c>
      <c r="D364" s="28" t="s">
        <v>405</v>
      </c>
      <c r="E364" s="28">
        <f>+'Ark1'!H2609</f>
        <v>1</v>
      </c>
      <c r="F364" s="28">
        <f>+'Ark1'!J2609</f>
        <v>103</v>
      </c>
      <c r="G364" s="28" t="str">
        <f>VLOOKUP(F364,RNR!$A$1:$B$26,2)</f>
        <v>Rudshøgda</v>
      </c>
      <c r="H364" s="28" t="str">
        <f>+IF(I364=0,"",'Ark1'!Q2609)</f>
        <v/>
      </c>
      <c r="I364" s="336">
        <f>+'Ark1'!R2609</f>
        <v>0</v>
      </c>
      <c r="J364" s="29" t="str">
        <f>+IF(I364=0,"",'Ark1'!AF2609)</f>
        <v/>
      </c>
      <c r="L364" s="29" t="str">
        <f>+IF(I364=0,"",'Ark1'!AG2609)</f>
        <v/>
      </c>
      <c r="S364" s="27" t="str">
        <f>+IF(I364=0,"",'Ark1'!T2609)</f>
        <v/>
      </c>
      <c r="T364" s="32" t="str">
        <f>+IF(I364=0,"",'Ark1'!U2609)</f>
        <v/>
      </c>
      <c r="U364" s="34" t="str">
        <f>+IF(I364=0,"",'Ark1'!W2609)</f>
        <v/>
      </c>
      <c r="V364" s="34" t="str">
        <f>+IF(I364=0,"",'Ark1'!X2609)</f>
        <v/>
      </c>
      <c r="W364" s="34" t="str">
        <f>+IF(I364=0,"",'Ark1'!Y2609)</f>
        <v/>
      </c>
      <c r="X364" s="34" t="str">
        <f>+IF(I364=0,"",'Ark1'!Z2609)</f>
        <v/>
      </c>
      <c r="Y364" s="29" t="str">
        <f>+IF(I364=0,"",'Ark1'!Z2609)</f>
        <v/>
      </c>
      <c r="Z364" s="27" t="str">
        <f>+IF(I364=0,"",'Ark1'!AC2609)</f>
        <v/>
      </c>
      <c r="AA364" s="34" t="str">
        <f>+IF(I364=0,"",'Ark1'!AE2609)</f>
        <v/>
      </c>
      <c r="AB364" s="29" t="str">
        <f>IF(I364=0,"",T364/C364)</f>
        <v/>
      </c>
      <c r="AC364" s="29" t="str">
        <f>IF(I364=0,"",I364/H364)</f>
        <v/>
      </c>
      <c r="AD364" s="213"/>
      <c r="AG364" s="29"/>
      <c r="AH364" s="27"/>
      <c r="AK364" s="27"/>
      <c r="AL364" s="27"/>
      <c r="AM364" s="27"/>
      <c r="AO364" s="27"/>
      <c r="AQ364" s="27"/>
      <c r="AR364" s="27"/>
    </row>
    <row r="365" spans="1:58" ht="15.6">
      <c r="A365" s="213"/>
      <c r="B365" s="289">
        <f>+'Ark1'!C2610</f>
        <v>2023</v>
      </c>
      <c r="C365" s="28">
        <f>+'Ark1'!L2610</f>
        <v>14</v>
      </c>
      <c r="D365" s="28" t="s">
        <v>405</v>
      </c>
      <c r="E365" s="28">
        <f>+'Ark1'!H2610</f>
        <v>2</v>
      </c>
      <c r="F365" s="28">
        <f>+'Ark1'!J2610</f>
        <v>106</v>
      </c>
      <c r="G365" s="28" t="str">
        <f>VLOOKUP(F365,RNR!$A$1:$B$26,2)</f>
        <v>Furuseth</v>
      </c>
      <c r="H365" s="28" t="str">
        <f>+IF(I365=0,"",'Ark1'!Q2610)</f>
        <v/>
      </c>
      <c r="I365" s="336">
        <f>+'Ark1'!R2610</f>
        <v>0</v>
      </c>
      <c r="J365" s="29" t="str">
        <f>+IF(I365=0,"",'Ark1'!AF2610)</f>
        <v/>
      </c>
      <c r="L365" s="29" t="str">
        <f>+IF(I365=0,"",'Ark1'!AG2610)</f>
        <v/>
      </c>
      <c r="S365" s="27" t="str">
        <f>+IF(I365=0,"",'Ark1'!T2610)</f>
        <v/>
      </c>
      <c r="T365" s="32" t="str">
        <f>+IF(I365=0,"",'Ark1'!U2610)</f>
        <v/>
      </c>
      <c r="U365" s="34" t="str">
        <f>+IF(I365=0,"",'Ark1'!W2610)</f>
        <v/>
      </c>
      <c r="V365" s="34" t="str">
        <f>+IF(I365=0,"",'Ark1'!X2610)</f>
        <v/>
      </c>
      <c r="W365" s="34" t="str">
        <f>+IF(I365=0,"",'Ark1'!Y2610)</f>
        <v/>
      </c>
      <c r="X365" s="34" t="str">
        <f>+IF(I365=0,"",'Ark1'!Z2610)</f>
        <v/>
      </c>
      <c r="Y365" s="29" t="str">
        <f>+IF(I365=0,"",'Ark1'!Z2610)</f>
        <v/>
      </c>
      <c r="Z365" s="27" t="str">
        <f>+IF(I365=0,"",'Ark1'!AC2610)</f>
        <v/>
      </c>
      <c r="AA365" s="34" t="str">
        <f>+IF(I365=0,"",'Ark1'!AE2610)</f>
        <v/>
      </c>
      <c r="AB365" s="29" t="str">
        <f>IF(I365=0,"",T365/C365)</f>
        <v/>
      </c>
      <c r="AC365" s="29" t="str">
        <f>IF(I365=0,"",I365/H365)</f>
        <v/>
      </c>
      <c r="AD365" s="213"/>
      <c r="AG365" s="29"/>
      <c r="AH365" s="27"/>
      <c r="AK365" s="27"/>
      <c r="AL365" s="27"/>
      <c r="AM365" s="27"/>
      <c r="AO365" s="27"/>
      <c r="AQ365" s="27"/>
      <c r="AR365" s="27"/>
    </row>
    <row r="366" spans="1:58" ht="15.6">
      <c r="A366" s="213"/>
      <c r="B366" s="289">
        <f>+'Ark1'!C2611</f>
        <v>2023</v>
      </c>
      <c r="C366" s="28">
        <f>+'Ark1'!L2611</f>
        <v>14</v>
      </c>
      <c r="D366" s="28" t="s">
        <v>405</v>
      </c>
      <c r="E366" s="28">
        <f>+'Ark1'!H2611</f>
        <v>1</v>
      </c>
      <c r="F366" s="28">
        <f>+'Ark1'!J2611</f>
        <v>110</v>
      </c>
      <c r="G366" s="28" t="str">
        <f>VLOOKUP(F366,RNR!$A$1:$B$26,2)</f>
        <v>Gol</v>
      </c>
      <c r="H366" s="28" t="str">
        <f>+IF(I366=0,"",'Ark1'!Q2611)</f>
        <v/>
      </c>
      <c r="I366" s="336">
        <f>+'Ark1'!R2611</f>
        <v>0</v>
      </c>
      <c r="J366" s="29" t="str">
        <f>+IF(I366=0,"",'Ark1'!AF2611)</f>
        <v/>
      </c>
      <c r="L366" s="29" t="str">
        <f>+IF(I366=0,"",'Ark1'!AG2611)</f>
        <v/>
      </c>
      <c r="S366" s="27" t="str">
        <f>+IF(I366=0,"",'Ark1'!T2611)</f>
        <v/>
      </c>
      <c r="T366" s="32" t="str">
        <f>+IF(I366=0,"",'Ark1'!U2611)</f>
        <v/>
      </c>
      <c r="U366" s="34" t="str">
        <f>+IF(I366=0,"",'Ark1'!W2611)</f>
        <v/>
      </c>
      <c r="V366" s="34" t="str">
        <f>+IF(I366=0,"",'Ark1'!X2611)</f>
        <v/>
      </c>
      <c r="W366" s="34" t="str">
        <f>+IF(I366=0,"",'Ark1'!Y2611)</f>
        <v/>
      </c>
      <c r="X366" s="34" t="str">
        <f>+IF(I366=0,"",'Ark1'!Z2611)</f>
        <v/>
      </c>
      <c r="Y366" s="29" t="str">
        <f>+IF(I366=0,"",'Ark1'!Z2611)</f>
        <v/>
      </c>
      <c r="Z366" s="27" t="str">
        <f>+IF(I366=0,"",'Ark1'!AC2611)</f>
        <v/>
      </c>
      <c r="AA366" s="34" t="str">
        <f>+IF(I366=0,"",'Ark1'!AE2611)</f>
        <v/>
      </c>
      <c r="AB366" s="29" t="str">
        <f t="shared" ref="AB366:AB387" si="52">IF(I366=0,"",T366/C366)</f>
        <v/>
      </c>
      <c r="AC366" s="29" t="str">
        <f t="shared" ref="AC366:AC387" si="53">IF(I366=0,"",I366/H366)</f>
        <v/>
      </c>
      <c r="AD366" s="213"/>
      <c r="AG366" s="29"/>
      <c r="AH366" s="27"/>
      <c r="AK366" s="27"/>
      <c r="AL366" s="27"/>
      <c r="AM366" s="27"/>
      <c r="AO366" s="27"/>
    </row>
    <row r="367" spans="1:58" ht="15.6">
      <c r="A367" s="213"/>
      <c r="B367" s="289">
        <f>+'Ark1'!C2612</f>
        <v>2023</v>
      </c>
      <c r="C367" s="28">
        <f>+'Ark1'!L2612</f>
        <v>14</v>
      </c>
      <c r="D367" s="28" t="s">
        <v>405</v>
      </c>
      <c r="E367" s="28">
        <f>+'Ark1'!H2612</f>
        <v>1</v>
      </c>
      <c r="F367" s="28">
        <f>+'Ark1'!J2612</f>
        <v>111</v>
      </c>
      <c r="G367" s="28" t="str">
        <f>VLOOKUP(F367,RNR!$A$1:$B$26,2)</f>
        <v>Forus</v>
      </c>
      <c r="H367" s="28" t="str">
        <f>+IF(I367=0,"",'Ark1'!Q2612)</f>
        <v/>
      </c>
      <c r="I367" s="336">
        <f>+'Ark1'!R2612</f>
        <v>0</v>
      </c>
      <c r="J367" s="29" t="str">
        <f>+IF(I367=0,"",'Ark1'!AF2612)</f>
        <v/>
      </c>
      <c r="L367" s="29" t="str">
        <f>+IF(I367=0,"",'Ark1'!AG2612)</f>
        <v/>
      </c>
      <c r="S367" s="27" t="str">
        <f>+IF(I367=0,"",'Ark1'!T2612)</f>
        <v/>
      </c>
      <c r="T367" s="32" t="str">
        <f>+IF(I367=0,"",'Ark1'!U2612)</f>
        <v/>
      </c>
      <c r="U367" s="34" t="str">
        <f>+IF(I367=0,"",'Ark1'!W2612)</f>
        <v/>
      </c>
      <c r="V367" s="34" t="str">
        <f>+IF(I367=0,"",'Ark1'!X2612)</f>
        <v/>
      </c>
      <c r="W367" s="34" t="str">
        <f>+IF(I367=0,"",'Ark1'!Y2612)</f>
        <v/>
      </c>
      <c r="X367" s="34" t="str">
        <f>+IF(I367=0,"",'Ark1'!Z2612)</f>
        <v/>
      </c>
      <c r="Y367" s="29" t="str">
        <f>+IF(I367=0,"",'Ark1'!Z2612)</f>
        <v/>
      </c>
      <c r="Z367" s="27" t="str">
        <f>+IF(I367=0,"",'Ark1'!AC2612)</f>
        <v/>
      </c>
      <c r="AA367" s="34" t="str">
        <f>+IF(I367=0,"",'Ark1'!AE2612)</f>
        <v/>
      </c>
      <c r="AB367" s="29" t="str">
        <f t="shared" si="52"/>
        <v/>
      </c>
      <c r="AC367" s="29" t="str">
        <f t="shared" si="53"/>
        <v/>
      </c>
      <c r="AD367" s="213"/>
      <c r="AG367" s="29"/>
      <c r="AH367" s="27"/>
      <c r="AK367" s="27"/>
      <c r="AL367" s="27"/>
      <c r="AM367" s="27"/>
      <c r="AO367" s="27"/>
    </row>
    <row r="368" spans="1:58" ht="15.6">
      <c r="A368" s="213"/>
      <c r="B368" s="289">
        <f>+'Ark1'!C2613</f>
        <v>2023</v>
      </c>
      <c r="C368" s="28">
        <f>+'Ark1'!L2613</f>
        <v>14</v>
      </c>
      <c r="D368" s="28" t="s">
        <v>405</v>
      </c>
      <c r="E368" s="28">
        <f>+'Ark1'!H2613</f>
        <v>1</v>
      </c>
      <c r="F368" s="28">
        <f>+'Ark1'!J2613</f>
        <v>116</v>
      </c>
      <c r="G368" s="28" t="str">
        <f>VLOOKUP(F368,RNR!$A$1:$B$26,2)</f>
        <v>Sandeid</v>
      </c>
      <c r="H368" s="28" t="str">
        <f>+IF(I368=0,"",'Ark1'!Q2613)</f>
        <v/>
      </c>
      <c r="I368" s="336">
        <f>+'Ark1'!R2613</f>
        <v>0</v>
      </c>
      <c r="J368" s="29" t="str">
        <f>+IF(I368=0,"",'Ark1'!AF2613)</f>
        <v/>
      </c>
      <c r="L368" s="29" t="str">
        <f>+IF(I368=0,"",'Ark1'!AG2613)</f>
        <v/>
      </c>
      <c r="S368" s="27" t="str">
        <f>+IF(I368=0,"",'Ark1'!T2613)</f>
        <v/>
      </c>
      <c r="T368" s="32" t="str">
        <f>+IF(I368=0,"",'Ark1'!U2613)</f>
        <v/>
      </c>
      <c r="U368" s="34" t="str">
        <f>+IF(I368=0,"",'Ark1'!W2613)</f>
        <v/>
      </c>
      <c r="V368" s="34" t="str">
        <f>+IF(I368=0,"",'Ark1'!X2613)</f>
        <v/>
      </c>
      <c r="W368" s="34" t="str">
        <f>+IF(I368=0,"",'Ark1'!Y2613)</f>
        <v/>
      </c>
      <c r="X368" s="34" t="str">
        <f>+IF(I368=0,"",'Ark1'!Z2613)</f>
        <v/>
      </c>
      <c r="Y368" s="29" t="str">
        <f>+IF(I368=0,"",'Ark1'!Z2613)</f>
        <v/>
      </c>
      <c r="Z368" s="27" t="str">
        <f>+IF(I368=0,"",'Ark1'!AC2613)</f>
        <v/>
      </c>
      <c r="AA368" s="34" t="str">
        <f>+IF(I368=0,"",'Ark1'!AE2613)</f>
        <v/>
      </c>
      <c r="AB368" s="29" t="str">
        <f t="shared" si="52"/>
        <v/>
      </c>
      <c r="AC368" s="29" t="str">
        <f t="shared" si="53"/>
        <v/>
      </c>
      <c r="AD368" s="213"/>
      <c r="AG368" s="29"/>
      <c r="AH368" s="27"/>
      <c r="AK368" s="27"/>
      <c r="AL368" s="27"/>
      <c r="AM368" s="27"/>
      <c r="AO368" s="27"/>
    </row>
    <row r="369" spans="1:41" ht="15.6">
      <c r="A369" s="213"/>
      <c r="B369" s="289">
        <f>+'Ark1'!C2614</f>
        <v>2023</v>
      </c>
      <c r="C369" s="28">
        <f>+'Ark1'!L2614</f>
        <v>14</v>
      </c>
      <c r="D369" s="28" t="s">
        <v>405</v>
      </c>
      <c r="E369" s="28">
        <f>+'Ark1'!H2614</f>
        <v>2</v>
      </c>
      <c r="F369" s="28">
        <f>+'Ark1'!J2614</f>
        <v>117</v>
      </c>
      <c r="G369" s="28" t="str">
        <f>VLOOKUP(F369,RNR!$A$1:$B$26,2)</f>
        <v>Jæren</v>
      </c>
      <c r="H369" s="28" t="str">
        <f>+IF(I369=0,"",'Ark1'!Q2614)</f>
        <v/>
      </c>
      <c r="I369" s="336">
        <f>+'Ark1'!R2614</f>
        <v>0</v>
      </c>
      <c r="J369" s="29" t="str">
        <f>+IF(I369=0,"",'Ark1'!AF2614)</f>
        <v/>
      </c>
      <c r="L369" s="29" t="str">
        <f>+IF(I369=0,"",'Ark1'!AG2614)</f>
        <v/>
      </c>
      <c r="S369" s="27" t="str">
        <f>+IF(I369=0,"",'Ark1'!T2614)</f>
        <v/>
      </c>
      <c r="T369" s="32" t="str">
        <f>+IF(I369=0,"",'Ark1'!U2614)</f>
        <v/>
      </c>
      <c r="U369" s="34" t="str">
        <f>+IF(I369=0,"",'Ark1'!W2614)</f>
        <v/>
      </c>
      <c r="V369" s="34" t="str">
        <f>+IF(I369=0,"",'Ark1'!X2614)</f>
        <v/>
      </c>
      <c r="W369" s="34" t="str">
        <f>+IF(I369=0,"",'Ark1'!Y2614)</f>
        <v/>
      </c>
      <c r="X369" s="34" t="str">
        <f>+IF(I369=0,"",'Ark1'!Z2614)</f>
        <v/>
      </c>
      <c r="Y369" s="29" t="str">
        <f>+IF(I369=0,"",'Ark1'!Z2614)</f>
        <v/>
      </c>
      <c r="Z369" s="27" t="str">
        <f>+IF(I369=0,"",'Ark1'!AC2614)</f>
        <v/>
      </c>
      <c r="AA369" s="34" t="str">
        <f>+IF(I369=0,"",'Ark1'!AE2614)</f>
        <v/>
      </c>
      <c r="AB369" s="29" t="str">
        <f t="shared" si="52"/>
        <v/>
      </c>
      <c r="AC369" s="29" t="str">
        <f t="shared" si="53"/>
        <v/>
      </c>
      <c r="AD369" s="213"/>
      <c r="AG369" s="29"/>
      <c r="AH369" s="27"/>
      <c r="AK369" s="27"/>
      <c r="AL369" s="27"/>
      <c r="AM369" s="27"/>
      <c r="AO369" s="27"/>
    </row>
    <row r="370" spans="1:41" ht="15.6">
      <c r="A370" s="213"/>
      <c r="B370" s="289">
        <f>+'Ark1'!C2615</f>
        <v>2023</v>
      </c>
      <c r="C370" s="28">
        <f>+'Ark1'!L2615</f>
        <v>14</v>
      </c>
      <c r="D370" s="28" t="s">
        <v>405</v>
      </c>
      <c r="E370" s="28">
        <f>+'Ark1'!H2615</f>
        <v>1</v>
      </c>
      <c r="F370" s="28">
        <f>+'Ark1'!J2615</f>
        <v>134</v>
      </c>
      <c r="G370" s="28" t="str">
        <f>VLOOKUP(F370,RNR!$A$1:$B$26,2)</f>
        <v>Førde</v>
      </c>
      <c r="H370" s="28" t="str">
        <f>+IF(I370=0,"",'Ark1'!Q2615)</f>
        <v/>
      </c>
      <c r="I370" s="336">
        <f>+'Ark1'!R2615</f>
        <v>0</v>
      </c>
      <c r="J370" s="29" t="str">
        <f>+IF(I370=0,"",'Ark1'!AF2615)</f>
        <v/>
      </c>
      <c r="L370" s="29" t="str">
        <f>+IF(I370=0,"",'Ark1'!AG2615)</f>
        <v/>
      </c>
      <c r="S370" s="27" t="str">
        <f>+IF(I370=0,"",'Ark1'!T2615)</f>
        <v/>
      </c>
      <c r="T370" s="32" t="str">
        <f>+IF(I370=0,"",'Ark1'!U2615)</f>
        <v/>
      </c>
      <c r="U370" s="34" t="str">
        <f>+IF(I370=0,"",'Ark1'!W2615)</f>
        <v/>
      </c>
      <c r="V370" s="34" t="str">
        <f>+IF(I370=0,"",'Ark1'!X2615)</f>
        <v/>
      </c>
      <c r="W370" s="34" t="str">
        <f>+IF(I370=0,"",'Ark1'!Y2615)</f>
        <v/>
      </c>
      <c r="X370" s="34" t="str">
        <f>+IF(I370=0,"",'Ark1'!Z2615)</f>
        <v/>
      </c>
      <c r="Y370" s="29" t="str">
        <f>+IF(I370=0,"",'Ark1'!Z2615)</f>
        <v/>
      </c>
      <c r="Z370" s="27" t="str">
        <f>+IF(I370=0,"",'Ark1'!AC2615)</f>
        <v/>
      </c>
      <c r="AA370" s="34" t="str">
        <f>+IF(I370=0,"",'Ark1'!AE2615)</f>
        <v/>
      </c>
      <c r="AB370" s="29" t="str">
        <f t="shared" si="52"/>
        <v/>
      </c>
      <c r="AC370" s="29" t="str">
        <f t="shared" si="53"/>
        <v/>
      </c>
      <c r="AD370" s="213"/>
      <c r="AG370" s="29"/>
      <c r="AH370" s="27"/>
      <c r="AK370" s="27"/>
      <c r="AL370" s="27"/>
      <c r="AM370" s="27"/>
      <c r="AO370" s="27"/>
    </row>
    <row r="371" spans="1:41" ht="15.6">
      <c r="A371" s="213"/>
      <c r="B371" s="289">
        <f>+'Ark1'!C2616</f>
        <v>2023</v>
      </c>
      <c r="C371" s="28">
        <f>+'Ark1'!L2616</f>
        <v>14</v>
      </c>
      <c r="D371" s="28" t="s">
        <v>405</v>
      </c>
      <c r="E371" s="28">
        <f>+'Ark1'!H2616</f>
        <v>2</v>
      </c>
      <c r="F371" s="28">
        <f>+'Ark1'!J2616</f>
        <v>141</v>
      </c>
      <c r="G371" s="28" t="str">
        <f>VLOOKUP(F371,RNR!$A$1:$B$26,2)</f>
        <v>Ølen</v>
      </c>
      <c r="H371" s="28" t="str">
        <f>+IF(I371=0,"",'Ark1'!Q2616)</f>
        <v/>
      </c>
      <c r="I371" s="336">
        <f>+'Ark1'!R2616</f>
        <v>0</v>
      </c>
      <c r="J371" s="29" t="str">
        <f>+IF(I371=0,"",'Ark1'!AF2616)</f>
        <v/>
      </c>
      <c r="L371" s="29" t="str">
        <f>+IF(I371=0,"",'Ark1'!AG2616)</f>
        <v/>
      </c>
      <c r="S371" s="27" t="str">
        <f>+IF(I371=0,"",'Ark1'!T2616)</f>
        <v/>
      </c>
      <c r="T371" s="32" t="str">
        <f>+IF(I371=0,"",'Ark1'!U2616)</f>
        <v/>
      </c>
      <c r="U371" s="34" t="str">
        <f>+IF(I371=0,"",'Ark1'!W2616)</f>
        <v/>
      </c>
      <c r="V371" s="34" t="str">
        <f>+IF(I371=0,"",'Ark1'!X2616)</f>
        <v/>
      </c>
      <c r="W371" s="34" t="str">
        <f>+IF(I371=0,"",'Ark1'!Y2616)</f>
        <v/>
      </c>
      <c r="X371" s="34" t="str">
        <f>+IF(I371=0,"",'Ark1'!Z2616)</f>
        <v/>
      </c>
      <c r="Y371" s="29" t="str">
        <f>+IF(I371=0,"",'Ark1'!Z2616)</f>
        <v/>
      </c>
      <c r="Z371" s="27" t="str">
        <f>+IF(I371=0,"",'Ark1'!AC2616)</f>
        <v/>
      </c>
      <c r="AA371" s="34" t="str">
        <f>+IF(I371=0,"",'Ark1'!AE2616)</f>
        <v/>
      </c>
      <c r="AB371" s="29" t="str">
        <f t="shared" si="52"/>
        <v/>
      </c>
      <c r="AC371" s="29" t="str">
        <f t="shared" si="53"/>
        <v/>
      </c>
      <c r="AD371" s="213"/>
      <c r="AG371" s="29"/>
      <c r="AH371" s="27"/>
      <c r="AK371" s="27"/>
      <c r="AL371" s="27"/>
      <c r="AM371" s="27"/>
      <c r="AO371" s="27"/>
    </row>
    <row r="372" spans="1:41" ht="15.6">
      <c r="A372" s="213"/>
      <c r="B372" s="289">
        <f>+'Ark1'!C2617</f>
        <v>2023</v>
      </c>
      <c r="C372" s="28">
        <f>+'Ark1'!L2617</f>
        <v>14</v>
      </c>
      <c r="D372" s="28" t="s">
        <v>405</v>
      </c>
      <c r="E372" s="28">
        <f>+'Ark1'!H2617</f>
        <v>2</v>
      </c>
      <c r="F372" s="28">
        <f>+'Ark1'!J2617</f>
        <v>143</v>
      </c>
      <c r="G372" s="28" t="str">
        <f>VLOOKUP(F372,RNR!$A$1:$B$26,2)</f>
        <v>Nordfjord</v>
      </c>
      <c r="H372" s="28" t="str">
        <f>+IF(I372=0,"",'Ark1'!Q2617)</f>
        <v/>
      </c>
      <c r="I372" s="336">
        <f>+'Ark1'!R2617</f>
        <v>0</v>
      </c>
      <c r="J372" s="29" t="str">
        <f>+IF(I372=0,"",'Ark1'!AF2617)</f>
        <v/>
      </c>
      <c r="L372" s="29" t="str">
        <f>+IF(I372=0,"",'Ark1'!AG2617)</f>
        <v/>
      </c>
      <c r="S372" s="27" t="str">
        <f>+IF(I372=0,"",'Ark1'!T2617)</f>
        <v/>
      </c>
      <c r="T372" s="32" t="str">
        <f>+IF(I372=0,"",'Ark1'!U2617)</f>
        <v/>
      </c>
      <c r="U372" s="34" t="str">
        <f>+IF(I372=0,"",'Ark1'!W2617)</f>
        <v/>
      </c>
      <c r="V372" s="34" t="str">
        <f>+IF(I372=0,"",'Ark1'!X2617)</f>
        <v/>
      </c>
      <c r="W372" s="34" t="str">
        <f>+IF(I372=0,"",'Ark1'!Y2617)</f>
        <v/>
      </c>
      <c r="X372" s="34" t="str">
        <f>+IF(I372=0,"",'Ark1'!Z2617)</f>
        <v/>
      </c>
      <c r="Y372" s="29" t="str">
        <f>+IF(I372=0,"",'Ark1'!Z2617)</f>
        <v/>
      </c>
      <c r="Z372" s="27" t="str">
        <f>+IF(I372=0,"",'Ark1'!AC2617)</f>
        <v/>
      </c>
      <c r="AA372" s="34" t="str">
        <f>+IF(I372=0,"",'Ark1'!AE2617)</f>
        <v/>
      </c>
      <c r="AB372" s="29" t="str">
        <f t="shared" si="52"/>
        <v/>
      </c>
      <c r="AC372" s="29" t="str">
        <f t="shared" si="53"/>
        <v/>
      </c>
      <c r="AD372" s="213"/>
      <c r="AG372" s="29"/>
      <c r="AH372" s="27"/>
      <c r="AK372" s="27"/>
      <c r="AL372" s="27"/>
      <c r="AM372" s="27"/>
      <c r="AO372" s="27"/>
    </row>
    <row r="373" spans="1:41" ht="15.6">
      <c r="A373" s="213"/>
      <c r="B373" s="289">
        <f>+'Ark1'!C2618</f>
        <v>2023</v>
      </c>
      <c r="C373" s="28">
        <f>+'Ark1'!L2618</f>
        <v>14</v>
      </c>
      <c r="D373" s="28" t="s">
        <v>405</v>
      </c>
      <c r="E373" s="28">
        <f>+'Ark1'!H2618</f>
        <v>2</v>
      </c>
      <c r="F373" s="28">
        <f>+'Ark1'!J2618</f>
        <v>147</v>
      </c>
      <c r="G373" s="28" t="str">
        <f>VLOOKUP(F373,RNR!$A$1:$B$26,2)</f>
        <v>Midt-Norge</v>
      </c>
      <c r="H373" s="28" t="str">
        <f>+IF(I373=0,"",'Ark1'!Q2618)</f>
        <v/>
      </c>
      <c r="I373" s="336">
        <f>+'Ark1'!R2618</f>
        <v>0</v>
      </c>
      <c r="J373" s="29" t="str">
        <f>+IF(I373=0,"",'Ark1'!AF2618)</f>
        <v/>
      </c>
      <c r="L373" s="29" t="str">
        <f>+IF(I373=0,"",'Ark1'!AG2618)</f>
        <v/>
      </c>
      <c r="S373" s="27" t="str">
        <f>+IF(I373=0,"",'Ark1'!T2618)</f>
        <v/>
      </c>
      <c r="T373" s="32" t="str">
        <f>+IF(I373=0,"",'Ark1'!U2618)</f>
        <v/>
      </c>
      <c r="U373" s="34" t="str">
        <f>+IF(I373=0,"",'Ark1'!W2618)</f>
        <v/>
      </c>
      <c r="V373" s="34" t="str">
        <f>+IF(I373=0,"",'Ark1'!X2618)</f>
        <v/>
      </c>
      <c r="W373" s="34" t="str">
        <f>+IF(I373=0,"",'Ark1'!Y2618)</f>
        <v/>
      </c>
      <c r="X373" s="34" t="str">
        <f>+IF(I373=0,"",'Ark1'!Z2618)</f>
        <v/>
      </c>
      <c r="Y373" s="29" t="str">
        <f>+IF(I373=0,"",'Ark1'!Z2618)</f>
        <v/>
      </c>
      <c r="Z373" s="27" t="str">
        <f>+IF(I373=0,"",'Ark1'!AC2618)</f>
        <v/>
      </c>
      <c r="AA373" s="34" t="str">
        <f>+IF(I373=0,"",'Ark1'!AE2618)</f>
        <v/>
      </c>
      <c r="AB373" s="29" t="str">
        <f t="shared" si="52"/>
        <v/>
      </c>
      <c r="AC373" s="29" t="str">
        <f t="shared" si="53"/>
        <v/>
      </c>
      <c r="AD373" s="213"/>
      <c r="AG373" s="29"/>
      <c r="AH373" s="27"/>
      <c r="AK373" s="27"/>
      <c r="AL373" s="27"/>
      <c r="AM373" s="27"/>
      <c r="AO373" s="27"/>
    </row>
    <row r="374" spans="1:41" ht="15.6">
      <c r="A374" s="213"/>
      <c r="B374" s="289">
        <f>+'Ark1'!C2619</f>
        <v>2023</v>
      </c>
      <c r="C374" s="28">
        <f>+'Ark1'!L2619</f>
        <v>14</v>
      </c>
      <c r="D374" s="28" t="s">
        <v>405</v>
      </c>
      <c r="E374" s="28">
        <f>+'Ark1'!H2619</f>
        <v>1</v>
      </c>
      <c r="F374" s="28">
        <f>+'Ark1'!J2619</f>
        <v>155</v>
      </c>
      <c r="G374" s="28" t="str">
        <f>VLOOKUP(F374,RNR!$A$1:$B$26,2)</f>
        <v>Målselv</v>
      </c>
      <c r="H374" s="28" t="str">
        <f>+IF(I374=0,"",'Ark1'!Q2619)</f>
        <v/>
      </c>
      <c r="I374" s="336">
        <f>+'Ark1'!R2619</f>
        <v>0</v>
      </c>
      <c r="J374" s="29" t="str">
        <f>+IF(I374=0,"",'Ark1'!AF2619)</f>
        <v/>
      </c>
      <c r="L374" s="29" t="str">
        <f>+IF(I374=0,"",'Ark1'!AG2619)</f>
        <v/>
      </c>
      <c r="S374" s="27" t="str">
        <f>+IF(I374=0,"",'Ark1'!T2619)</f>
        <v/>
      </c>
      <c r="T374" s="32" t="str">
        <f>+IF(I374=0,"",'Ark1'!U2619)</f>
        <v/>
      </c>
      <c r="U374" s="34" t="str">
        <f>+IF(I374=0,"",'Ark1'!W2619)</f>
        <v/>
      </c>
      <c r="V374" s="34" t="str">
        <f>+IF(I374=0,"",'Ark1'!X2619)</f>
        <v/>
      </c>
      <c r="W374" s="34" t="str">
        <f>+IF(I374=0,"",'Ark1'!Y2619)</f>
        <v/>
      </c>
      <c r="X374" s="34" t="str">
        <f>+IF(I374=0,"",'Ark1'!Z2619)</f>
        <v/>
      </c>
      <c r="Y374" s="29" t="str">
        <f>+IF(I374=0,"",'Ark1'!Z2619)</f>
        <v/>
      </c>
      <c r="Z374" s="27" t="str">
        <f>+IF(I374=0,"",'Ark1'!AC2619)</f>
        <v/>
      </c>
      <c r="AA374" s="34" t="str">
        <f>+IF(I374=0,"",'Ark1'!AE2619)</f>
        <v/>
      </c>
      <c r="AB374" s="29" t="str">
        <f t="shared" si="52"/>
        <v/>
      </c>
      <c r="AC374" s="29" t="str">
        <f t="shared" si="53"/>
        <v/>
      </c>
      <c r="AD374" s="213"/>
      <c r="AG374" s="29"/>
      <c r="AH374" s="27"/>
      <c r="AK374" s="27"/>
      <c r="AL374" s="27"/>
      <c r="AM374" s="27"/>
      <c r="AO374" s="27"/>
    </row>
    <row r="375" spans="1:41" ht="15.6">
      <c r="A375" s="213"/>
      <c r="B375" s="289">
        <f>+'Ark1'!C2620</f>
        <v>2023</v>
      </c>
      <c r="C375" s="28">
        <f>+'Ark1'!L2620</f>
        <v>14</v>
      </c>
      <c r="D375" s="28" t="s">
        <v>405</v>
      </c>
      <c r="E375" s="28">
        <f>+'Ark1'!H2620</f>
        <v>2</v>
      </c>
      <c r="F375" s="28">
        <f>+'Ark1'!J2620</f>
        <v>160</v>
      </c>
      <c r="G375" s="28" t="str">
        <f>VLOOKUP(F375,RNR!$A$1:$B$26,2)</f>
        <v>Oslo</v>
      </c>
      <c r="H375" s="28" t="str">
        <f>+IF(I375=0,"",'Ark1'!Q2620)</f>
        <v/>
      </c>
      <c r="I375" s="336">
        <f>+'Ark1'!R2620</f>
        <v>0</v>
      </c>
      <c r="J375" s="29" t="str">
        <f>+IF(I375=0,"",'Ark1'!AF2620)</f>
        <v/>
      </c>
      <c r="L375" s="29" t="str">
        <f>+IF(I375=0,"",'Ark1'!AG2620)</f>
        <v/>
      </c>
      <c r="S375" s="27" t="str">
        <f>+IF(I375=0,"",'Ark1'!T2620)</f>
        <v/>
      </c>
      <c r="T375" s="32" t="str">
        <f>+IF(I375=0,"",'Ark1'!U2620)</f>
        <v/>
      </c>
      <c r="U375" s="34" t="str">
        <f>+IF(I375=0,"",'Ark1'!W2620)</f>
        <v/>
      </c>
      <c r="V375" s="34" t="str">
        <f>+IF(I375=0,"",'Ark1'!X2620)</f>
        <v/>
      </c>
      <c r="W375" s="34" t="str">
        <f>+IF(I375=0,"",'Ark1'!Y2620)</f>
        <v/>
      </c>
      <c r="X375" s="34" t="str">
        <f>+IF(I375=0,"",'Ark1'!Z2620)</f>
        <v/>
      </c>
      <c r="Y375" s="29" t="str">
        <f>+IF(I375=0,"",'Ark1'!Z2620)</f>
        <v/>
      </c>
      <c r="Z375" s="27" t="str">
        <f>+IF(I375=0,"",'Ark1'!AC2620)</f>
        <v/>
      </c>
      <c r="AA375" s="34" t="str">
        <f>+IF(I375=0,"",'Ark1'!AE2620)</f>
        <v/>
      </c>
      <c r="AB375" s="29" t="str">
        <f t="shared" si="52"/>
        <v/>
      </c>
      <c r="AC375" s="29" t="str">
        <f t="shared" si="53"/>
        <v/>
      </c>
      <c r="AD375" s="213"/>
      <c r="AG375" s="29"/>
      <c r="AH375" s="27"/>
      <c r="AK375" s="27"/>
      <c r="AL375" s="27"/>
      <c r="AM375" s="27"/>
      <c r="AO375" s="27"/>
    </row>
    <row r="376" spans="1:41" ht="15.6">
      <c r="A376" s="213"/>
      <c r="B376" s="289">
        <f>+'Ark1'!C2621</f>
        <v>2023</v>
      </c>
      <c r="C376" s="28">
        <f>+'Ark1'!L2621</f>
        <v>14</v>
      </c>
      <c r="D376" s="28" t="s">
        <v>405</v>
      </c>
      <c r="E376" s="28">
        <f>+'Ark1'!H2621</f>
        <v>1</v>
      </c>
      <c r="F376" s="28">
        <f>+'Ark1'!J2621</f>
        <v>171</v>
      </c>
      <c r="G376" s="28" t="str">
        <f>VLOOKUP(F376,RNR!$A$1:$B$26,2)</f>
        <v>Prima</v>
      </c>
      <c r="H376" s="28" t="str">
        <f>+IF(I376=0,"",'Ark1'!Q2621)</f>
        <v/>
      </c>
      <c r="I376" s="336">
        <f>+'Ark1'!R2621</f>
        <v>0</v>
      </c>
      <c r="J376" s="29" t="str">
        <f>+IF(I376=0,"",'Ark1'!AF2621)</f>
        <v/>
      </c>
      <c r="L376" s="29" t="str">
        <f>+IF(I376=0,"",'Ark1'!AG2621)</f>
        <v/>
      </c>
      <c r="S376" s="27" t="str">
        <f>+IF(I376=0,"",'Ark1'!T2621)</f>
        <v/>
      </c>
      <c r="T376" s="32" t="str">
        <f>+IF(I376=0,"",'Ark1'!U2621)</f>
        <v/>
      </c>
      <c r="U376" s="34" t="str">
        <f>+IF(I376=0,"",'Ark1'!W2621)</f>
        <v/>
      </c>
      <c r="V376" s="34" t="str">
        <f>+IF(I376=0,"",'Ark1'!X2621)</f>
        <v/>
      </c>
      <c r="W376" s="34" t="str">
        <f>+IF(I376=0,"",'Ark1'!Y2621)</f>
        <v/>
      </c>
      <c r="X376" s="34" t="str">
        <f>+IF(I376=0,"",'Ark1'!Z2621)</f>
        <v/>
      </c>
      <c r="Y376" s="29" t="str">
        <f>+IF(I376=0,"",'Ark1'!Z2621)</f>
        <v/>
      </c>
      <c r="Z376" s="27" t="str">
        <f>+IF(I376=0,"",'Ark1'!AC2621)</f>
        <v/>
      </c>
      <c r="AA376" s="34" t="str">
        <f>+IF(I376=0,"",'Ark1'!AE2621)</f>
        <v/>
      </c>
      <c r="AB376" s="29" t="str">
        <f t="shared" si="52"/>
        <v/>
      </c>
      <c r="AC376" s="29" t="str">
        <f t="shared" si="53"/>
        <v/>
      </c>
      <c r="AD376" s="213"/>
      <c r="AG376" s="29"/>
      <c r="AH376" s="27"/>
      <c r="AK376" s="27"/>
      <c r="AL376" s="27"/>
      <c r="AM376" s="27"/>
      <c r="AO376" s="27"/>
    </row>
    <row r="377" spans="1:41" ht="15.6">
      <c r="A377" s="213"/>
      <c r="B377" s="289">
        <f>+'Ark1'!C2622</f>
        <v>2023</v>
      </c>
      <c r="C377" s="28">
        <f>+'Ark1'!L2622</f>
        <v>14</v>
      </c>
      <c r="D377" s="28" t="s">
        <v>405</v>
      </c>
      <c r="E377" s="28">
        <f>+'Ark1'!H2622</f>
        <v>2</v>
      </c>
      <c r="F377" s="28">
        <f>+'Ark1'!J2622</f>
        <v>175</v>
      </c>
      <c r="G377" s="28" t="str">
        <f>VLOOKUP(F377,RNR!$A$1:$B$26,2)</f>
        <v>Ole Ringdal</v>
      </c>
      <c r="H377" s="28" t="str">
        <f>+IF(I377=0,"",'Ark1'!Q2622)</f>
        <v/>
      </c>
      <c r="I377" s="336">
        <f>+'Ark1'!R2622</f>
        <v>0</v>
      </c>
      <c r="J377" s="29" t="str">
        <f>+IF(I377=0,"",'Ark1'!AF2622)</f>
        <v/>
      </c>
      <c r="L377" s="29" t="str">
        <f>+IF(I377=0,"",'Ark1'!AG2622)</f>
        <v/>
      </c>
      <c r="S377" s="27" t="str">
        <f>+IF(I377=0,"",'Ark1'!T2622)</f>
        <v/>
      </c>
      <c r="T377" s="32" t="str">
        <f>+IF(I377=0,"",'Ark1'!U2622)</f>
        <v/>
      </c>
      <c r="U377" s="34" t="str">
        <f>+IF(I377=0,"",'Ark1'!W2622)</f>
        <v/>
      </c>
      <c r="V377" s="34" t="str">
        <f>+IF(I377=0,"",'Ark1'!X2622)</f>
        <v/>
      </c>
      <c r="W377" s="34" t="str">
        <f>+IF(I377=0,"",'Ark1'!Y2622)</f>
        <v/>
      </c>
      <c r="X377" s="34" t="str">
        <f>+IF(I377=0,"",'Ark1'!Z2622)</f>
        <v/>
      </c>
      <c r="Y377" s="29" t="str">
        <f>+IF(I377=0,"",'Ark1'!Z2622)</f>
        <v/>
      </c>
      <c r="Z377" s="27" t="str">
        <f>+IF(I377=0,"",'Ark1'!AC2622)</f>
        <v/>
      </c>
      <c r="AA377" s="34" t="str">
        <f>+IF(I377=0,"",'Ark1'!AE2622)</f>
        <v/>
      </c>
      <c r="AB377" s="29" t="str">
        <f t="shared" si="52"/>
        <v/>
      </c>
      <c r="AC377" s="29" t="str">
        <f t="shared" si="53"/>
        <v/>
      </c>
      <c r="AD377" s="213"/>
      <c r="AG377" s="29"/>
      <c r="AH377" s="27"/>
      <c r="AK377" s="27"/>
      <c r="AL377" s="27"/>
      <c r="AM377" s="27"/>
      <c r="AO377" s="27"/>
    </row>
    <row r="378" spans="1:41" ht="15.6">
      <c r="A378" s="213"/>
      <c r="B378" s="289">
        <f>+'Ark1'!C2623</f>
        <v>2023</v>
      </c>
      <c r="C378" s="28">
        <f>+'Ark1'!L2623</f>
        <v>14</v>
      </c>
      <c r="D378" s="28" t="s">
        <v>405</v>
      </c>
      <c r="E378" s="28">
        <f>+'Ark1'!H2623</f>
        <v>2</v>
      </c>
      <c r="F378" s="28">
        <f>+'Ark1'!J2623</f>
        <v>177</v>
      </c>
      <c r="G378" s="28" t="str">
        <f>VLOOKUP(F378,RNR!$A$1:$B$26,2)</f>
        <v>Slakthuset</v>
      </c>
      <c r="H378" s="28" t="str">
        <f>+IF(I378=0,"",'Ark1'!Q2623)</f>
        <v/>
      </c>
      <c r="I378" s="336">
        <f>+'Ark1'!R2623</f>
        <v>0</v>
      </c>
      <c r="J378" s="29" t="str">
        <f>+IF(I378=0,"",'Ark1'!AF2623)</f>
        <v/>
      </c>
      <c r="L378" s="29" t="str">
        <f>+IF(I378=0,"",'Ark1'!AG2623)</f>
        <v/>
      </c>
      <c r="S378" s="27" t="str">
        <f>+IF(I378=0,"",'Ark1'!T2623)</f>
        <v/>
      </c>
      <c r="T378" s="32" t="str">
        <f>+IF(I378=0,"",'Ark1'!U2623)</f>
        <v/>
      </c>
      <c r="U378" s="34" t="str">
        <f>+IF(I378=0,"",'Ark1'!W2623)</f>
        <v/>
      </c>
      <c r="V378" s="34" t="str">
        <f>+IF(I378=0,"",'Ark1'!X2623)</f>
        <v/>
      </c>
      <c r="W378" s="34" t="str">
        <f>+IF(I378=0,"",'Ark1'!Y2623)</f>
        <v/>
      </c>
      <c r="X378" s="34" t="str">
        <f>+IF(I378=0,"",'Ark1'!Z2623)</f>
        <v/>
      </c>
      <c r="Y378" s="29" t="str">
        <f>+IF(I378=0,"",'Ark1'!Z2623)</f>
        <v/>
      </c>
      <c r="Z378" s="27" t="str">
        <f>+IF(I378=0,"",'Ark1'!AC2623)</f>
        <v/>
      </c>
      <c r="AA378" s="34" t="str">
        <f>+IF(I378=0,"",'Ark1'!AE2623)</f>
        <v/>
      </c>
      <c r="AB378" s="29" t="str">
        <f t="shared" si="52"/>
        <v/>
      </c>
      <c r="AC378" s="29" t="str">
        <f t="shared" si="53"/>
        <v/>
      </c>
      <c r="AD378" s="213"/>
      <c r="AG378" s="29"/>
      <c r="AH378" s="27"/>
      <c r="AK378" s="27"/>
      <c r="AL378" s="27"/>
      <c r="AM378" s="27"/>
      <c r="AO378" s="27"/>
    </row>
    <row r="379" spans="1:41" ht="15.6">
      <c r="A379" s="213"/>
      <c r="B379" s="289">
        <f>+'Ark1'!C2624</f>
        <v>2023</v>
      </c>
      <c r="C379" s="28">
        <f>+'Ark1'!L2624</f>
        <v>14</v>
      </c>
      <c r="D379" s="28" t="s">
        <v>405</v>
      </c>
      <c r="E379" s="28">
        <f>+'Ark1'!H2624</f>
        <v>2</v>
      </c>
      <c r="F379" s="28">
        <f>+'Ark1'!J2624</f>
        <v>178</v>
      </c>
      <c r="G379" s="28" t="str">
        <f>VLOOKUP(F379,RNR!$A$1:$B$26,2)</f>
        <v>Røros</v>
      </c>
      <c r="H379" s="28" t="str">
        <f>+IF(I379=0,"",'Ark1'!Q2624)</f>
        <v/>
      </c>
      <c r="I379" s="336">
        <f>+'Ark1'!R2624</f>
        <v>0</v>
      </c>
      <c r="J379" s="29" t="str">
        <f>+IF(I379=0,"",'Ark1'!AF2624)</f>
        <v/>
      </c>
      <c r="L379" s="29" t="str">
        <f>+IF(I379=0,"",'Ark1'!AG2624)</f>
        <v/>
      </c>
      <c r="S379" s="27" t="str">
        <f>+IF(I379=0,"",'Ark1'!T2624)</f>
        <v/>
      </c>
      <c r="T379" s="32" t="str">
        <f>+IF(I379=0,"",'Ark1'!U2624)</f>
        <v/>
      </c>
      <c r="U379" s="34" t="str">
        <f>+IF(I379=0,"",'Ark1'!W2624)</f>
        <v/>
      </c>
      <c r="V379" s="34" t="str">
        <f>+IF(I379=0,"",'Ark1'!X2624)</f>
        <v/>
      </c>
      <c r="W379" s="34" t="str">
        <f>+IF(I379=0,"",'Ark1'!Y2624)</f>
        <v/>
      </c>
      <c r="X379" s="34" t="str">
        <f>+IF(I379=0,"",'Ark1'!Z2624)</f>
        <v/>
      </c>
      <c r="Y379" s="29" t="str">
        <f>+IF(I379=0,"",'Ark1'!Z2624)</f>
        <v/>
      </c>
      <c r="Z379" s="27" t="str">
        <f>+IF(I379=0,"",'Ark1'!AC2624)</f>
        <v/>
      </c>
      <c r="AA379" s="34" t="str">
        <f>+IF(I379=0,"",'Ark1'!AE2624)</f>
        <v/>
      </c>
      <c r="AB379" s="29" t="str">
        <f t="shared" si="52"/>
        <v/>
      </c>
      <c r="AC379" s="29" t="str">
        <f t="shared" si="53"/>
        <v/>
      </c>
      <c r="AD379" s="213"/>
      <c r="AG379" s="29"/>
      <c r="AH379" s="27"/>
      <c r="AK379" s="27"/>
      <c r="AL379" s="27"/>
      <c r="AM379" s="27"/>
      <c r="AO379" s="27"/>
    </row>
    <row r="380" spans="1:41" ht="15.6">
      <c r="A380" s="213"/>
      <c r="B380" s="289">
        <f>+'Ark1'!C2625</f>
        <v>2023</v>
      </c>
      <c r="C380" s="28">
        <f>+'Ark1'!L2625</f>
        <v>14</v>
      </c>
      <c r="D380" s="28" t="s">
        <v>405</v>
      </c>
      <c r="E380" s="28">
        <f>+'Ark1'!H2625</f>
        <v>2</v>
      </c>
      <c r="F380" s="28">
        <f>+'Ark1'!J2625</f>
        <v>181</v>
      </c>
      <c r="G380" s="28" t="str">
        <f>VLOOKUP(F380,RNR!$A$1:$B$26,2)</f>
        <v>Horns</v>
      </c>
      <c r="H380" s="28" t="str">
        <f>+IF(I380=0,"",'Ark1'!Q2625)</f>
        <v/>
      </c>
      <c r="I380" s="336">
        <f>+'Ark1'!R2625</f>
        <v>0</v>
      </c>
      <c r="J380" s="29" t="str">
        <f>+IF(I380=0,"",'Ark1'!AF2625)</f>
        <v/>
      </c>
      <c r="L380" s="29" t="str">
        <f>+IF(I380=0,"",'Ark1'!AG2625)</f>
        <v/>
      </c>
      <c r="S380" s="27" t="str">
        <f>+IF(I380=0,"",'Ark1'!T2625)</f>
        <v/>
      </c>
      <c r="T380" s="32" t="str">
        <f>+IF(I380=0,"",'Ark1'!U2625)</f>
        <v/>
      </c>
      <c r="U380" s="34" t="str">
        <f>+IF(I380=0,"",'Ark1'!W2625)</f>
        <v/>
      </c>
      <c r="V380" s="34" t="str">
        <f>+IF(I380=0,"",'Ark1'!X2625)</f>
        <v/>
      </c>
      <c r="W380" s="34" t="str">
        <f>+IF(I380=0,"",'Ark1'!Y2625)</f>
        <v/>
      </c>
      <c r="X380" s="34" t="str">
        <f>+IF(I380=0,"",'Ark1'!Z2625)</f>
        <v/>
      </c>
      <c r="Y380" s="29" t="str">
        <f>+IF(I380=0,"",'Ark1'!Z2625)</f>
        <v/>
      </c>
      <c r="Z380" s="27" t="str">
        <f>+IF(I380=0,"",'Ark1'!AC2625)</f>
        <v/>
      </c>
      <c r="AA380" s="34" t="str">
        <f>+IF(I380=0,"",'Ark1'!AE2625)</f>
        <v/>
      </c>
      <c r="AB380" s="29" t="str">
        <f t="shared" si="52"/>
        <v/>
      </c>
      <c r="AC380" s="29" t="str">
        <f t="shared" si="53"/>
        <v/>
      </c>
      <c r="AD380" s="213"/>
      <c r="AG380" s="29"/>
      <c r="AH380" s="27"/>
      <c r="AK380" s="27"/>
      <c r="AL380" s="27"/>
      <c r="AM380" s="27"/>
      <c r="AO380" s="27"/>
    </row>
    <row r="381" spans="1:41" ht="15.6">
      <c r="A381" s="213"/>
      <c r="B381" s="289">
        <f>+'Ark1'!C2626</f>
        <v>2023</v>
      </c>
      <c r="C381" s="28">
        <f>+'Ark1'!L2626</f>
        <v>14</v>
      </c>
      <c r="D381" s="28" t="s">
        <v>405</v>
      </c>
      <c r="E381" s="28">
        <f>+'Ark1'!H2626</f>
        <v>1</v>
      </c>
      <c r="F381" s="28">
        <f>+'Ark1'!J2626</f>
        <v>262</v>
      </c>
      <c r="G381" s="28" t="str">
        <f>VLOOKUP(F381,RNR!$A$1:$B$26,2)</f>
        <v>Strilalam</v>
      </c>
      <c r="H381" s="28" t="str">
        <f>+IF(I381=0,"",'Ark1'!Q2626)</f>
        <v/>
      </c>
      <c r="I381" s="336">
        <f>+'Ark1'!R2626</f>
        <v>0</v>
      </c>
      <c r="J381" s="29" t="str">
        <f>+IF(I381=0,"",'Ark1'!AF2626)</f>
        <v/>
      </c>
      <c r="L381" s="29" t="str">
        <f>+IF(I381=0,"",'Ark1'!AG2626)</f>
        <v/>
      </c>
      <c r="S381" s="27" t="str">
        <f>+IF(I381=0,"",'Ark1'!T2626)</f>
        <v/>
      </c>
      <c r="T381" s="32" t="str">
        <f>+IF(I381=0,"",'Ark1'!U2626)</f>
        <v/>
      </c>
      <c r="U381" s="34" t="str">
        <f>+IF(I381=0,"",'Ark1'!W2626)</f>
        <v/>
      </c>
      <c r="V381" s="34" t="str">
        <f>+IF(I381=0,"",'Ark1'!X2626)</f>
        <v/>
      </c>
      <c r="W381" s="34" t="str">
        <f>+IF(I381=0,"",'Ark1'!Y2626)</f>
        <v/>
      </c>
      <c r="X381" s="34" t="str">
        <f>+IF(I381=0,"",'Ark1'!Z2626)</f>
        <v/>
      </c>
      <c r="Y381" s="29" t="str">
        <f>+IF(I381=0,"",'Ark1'!Z2626)</f>
        <v/>
      </c>
      <c r="Z381" s="27" t="str">
        <f>+IF(I381=0,"",'Ark1'!AC2626)</f>
        <v/>
      </c>
      <c r="AA381" s="34" t="str">
        <f>+IF(I381=0,"",'Ark1'!AE2626)</f>
        <v/>
      </c>
      <c r="AB381" s="29" t="str">
        <f t="shared" si="52"/>
        <v/>
      </c>
      <c r="AC381" s="29" t="str">
        <f t="shared" si="53"/>
        <v/>
      </c>
      <c r="AD381" s="213"/>
      <c r="AG381" s="29"/>
      <c r="AH381" s="27"/>
      <c r="AK381" s="27"/>
      <c r="AL381" s="27"/>
      <c r="AM381" s="27"/>
      <c r="AO381" s="27"/>
    </row>
    <row r="382" spans="1:41" ht="15.6">
      <c r="A382" s="213"/>
      <c r="B382" s="289">
        <f>+'Ark1'!C2627</f>
        <v>2023</v>
      </c>
      <c r="C382" s="28">
        <f>+'Ark1'!L2627</f>
        <v>14</v>
      </c>
      <c r="D382" s="28" t="s">
        <v>405</v>
      </c>
      <c r="E382" s="28">
        <f>+'Ark1'!H2627</f>
        <v>1</v>
      </c>
      <c r="F382" s="28">
        <f>+'Ark1'!J2627</f>
        <v>309</v>
      </c>
      <c r="G382" s="28" t="str">
        <f>VLOOKUP(F382,RNR!$A$1:$B$26,2)</f>
        <v>Malvik</v>
      </c>
      <c r="H382" s="28" t="str">
        <f>+IF(I382=0,"",'Ark1'!Q2627)</f>
        <v/>
      </c>
      <c r="I382" s="336">
        <f>+'Ark1'!R2627</f>
        <v>0</v>
      </c>
      <c r="J382" s="29" t="str">
        <f>+IF(I382=0,"",'Ark1'!AF2627)</f>
        <v/>
      </c>
      <c r="L382" s="29" t="str">
        <f>+IF(I382=0,"",'Ark1'!AG2627)</f>
        <v/>
      </c>
      <c r="S382" s="27" t="str">
        <f>+IF(I382=0,"",'Ark1'!T2627)</f>
        <v/>
      </c>
      <c r="T382" s="32" t="str">
        <f>+IF(I382=0,"",'Ark1'!U2627)</f>
        <v/>
      </c>
      <c r="U382" s="34" t="str">
        <f>+IF(I382=0,"",'Ark1'!W2627)</f>
        <v/>
      </c>
      <c r="V382" s="34" t="str">
        <f>+IF(I382=0,"",'Ark1'!X2627)</f>
        <v/>
      </c>
      <c r="W382" s="34" t="str">
        <f>+IF(I382=0,"",'Ark1'!Y2627)</f>
        <v/>
      </c>
      <c r="X382" s="34" t="str">
        <f>+IF(I382=0,"",'Ark1'!Z2627)</f>
        <v/>
      </c>
      <c r="Y382" s="29" t="str">
        <f>+IF(I382=0,"",'Ark1'!Z2627)</f>
        <v/>
      </c>
      <c r="Z382" s="27" t="str">
        <f>+IF(I382=0,"",'Ark1'!AC2627)</f>
        <v/>
      </c>
      <c r="AA382" s="34" t="str">
        <f>+IF(I382=0,"",'Ark1'!AE2627)</f>
        <v/>
      </c>
      <c r="AB382" s="29" t="str">
        <f t="shared" si="52"/>
        <v/>
      </c>
      <c r="AC382" s="29" t="str">
        <f t="shared" si="53"/>
        <v/>
      </c>
      <c r="AD382" s="213"/>
      <c r="AG382" s="29"/>
      <c r="AH382" s="27"/>
      <c r="AK382" s="27"/>
      <c r="AL382" s="27"/>
      <c r="AM382" s="27"/>
      <c r="AO382" s="27"/>
    </row>
    <row r="383" spans="1:41" ht="15.6">
      <c r="A383" s="213"/>
      <c r="B383" s="289">
        <f>+'Ark1'!C2628</f>
        <v>2023</v>
      </c>
      <c r="C383" s="28">
        <f>+'Ark1'!L2628</f>
        <v>14</v>
      </c>
      <c r="D383" s="28" t="s">
        <v>405</v>
      </c>
      <c r="E383" s="28">
        <f>+'Ark1'!H2628</f>
        <v>2</v>
      </c>
      <c r="F383" s="28">
        <f>+'Ark1'!J2628</f>
        <v>470</v>
      </c>
      <c r="G383" s="28" t="str">
        <f>VLOOKUP(F383,RNR!$A$1:$B$26,2)</f>
        <v>Jens Eide</v>
      </c>
      <c r="H383" s="28" t="str">
        <f>+IF(I383=0,"",'Ark1'!Q2628)</f>
        <v/>
      </c>
      <c r="I383" s="336">
        <f>+'Ark1'!R2628</f>
        <v>0</v>
      </c>
      <c r="J383" s="29" t="str">
        <f>+IF(I383=0,"",'Ark1'!AF2628)</f>
        <v/>
      </c>
      <c r="L383" s="29" t="str">
        <f>+IF(I383=0,"",'Ark1'!AG2628)</f>
        <v/>
      </c>
      <c r="S383" s="27" t="str">
        <f>+IF(I383=0,"",'Ark1'!T2628)</f>
        <v/>
      </c>
      <c r="T383" s="32" t="str">
        <f>+IF(I383=0,"",'Ark1'!U2628)</f>
        <v/>
      </c>
      <c r="U383" s="34" t="str">
        <f>+IF(I383=0,"",'Ark1'!W2628)</f>
        <v/>
      </c>
      <c r="V383" s="34" t="str">
        <f>+IF(I383=0,"",'Ark1'!X2628)</f>
        <v/>
      </c>
      <c r="W383" s="34" t="str">
        <f>+IF(I383=0,"",'Ark1'!Y2628)</f>
        <v/>
      </c>
      <c r="X383" s="34" t="str">
        <f>+IF(I383=0,"",'Ark1'!Z2628)</f>
        <v/>
      </c>
      <c r="Y383" s="29" t="str">
        <f>+IF(I383=0,"",'Ark1'!Z2628)</f>
        <v/>
      </c>
      <c r="Z383" s="27" t="str">
        <f>+IF(I383=0,"",'Ark1'!AC2628)</f>
        <v/>
      </c>
      <c r="AA383" s="34" t="str">
        <f>+IF(I383=0,"",'Ark1'!AE2628)</f>
        <v/>
      </c>
      <c r="AB383" s="29" t="str">
        <f t="shared" si="52"/>
        <v/>
      </c>
      <c r="AC383" s="29" t="str">
        <f t="shared" si="53"/>
        <v/>
      </c>
      <c r="AD383" s="213"/>
      <c r="AG383" s="29"/>
      <c r="AH383" s="27"/>
      <c r="AK383" s="27"/>
      <c r="AL383" s="27"/>
      <c r="AM383" s="27"/>
      <c r="AO383" s="27"/>
    </row>
    <row r="384" spans="1:41" ht="15.6">
      <c r="A384" s="213"/>
      <c r="B384" s="289">
        <f>+'Ark1'!C2629</f>
        <v>2023</v>
      </c>
      <c r="C384" s="28">
        <f>+'Ark1'!L2629</f>
        <v>14</v>
      </c>
      <c r="D384" s="28" t="s">
        <v>405</v>
      </c>
      <c r="E384" s="28">
        <f>+'Ark1'!H2629</f>
        <v>2</v>
      </c>
      <c r="F384" s="28">
        <f>+'Ark1'!J2629</f>
        <v>629</v>
      </c>
      <c r="G384" s="28" t="str">
        <f>VLOOKUP(F384,RNR!$A$1:$B$26,2)</f>
        <v>Bø</v>
      </c>
      <c r="H384" s="28" t="str">
        <f>+IF(I384=0,"",'Ark1'!Q2629)</f>
        <v/>
      </c>
      <c r="I384" s="336">
        <f>+'Ark1'!R2629</f>
        <v>0</v>
      </c>
      <c r="J384" s="29" t="str">
        <f>+IF(I384=0,"",'Ark1'!AF2629)</f>
        <v/>
      </c>
      <c r="L384" s="29" t="str">
        <f>+IF(I384=0,"",'Ark1'!AG2629)</f>
        <v/>
      </c>
      <c r="S384" s="27" t="str">
        <f>+IF(I384=0,"",'Ark1'!T2629)</f>
        <v/>
      </c>
      <c r="T384" s="32" t="str">
        <f>+IF(I384=0,"",'Ark1'!U2629)</f>
        <v/>
      </c>
      <c r="U384" s="34" t="str">
        <f>+IF(I384=0,"",'Ark1'!W2629)</f>
        <v/>
      </c>
      <c r="V384" s="34" t="str">
        <f>+IF(I384=0,"",'Ark1'!X2629)</f>
        <v/>
      </c>
      <c r="W384" s="34" t="str">
        <f>+IF(I384=0,"",'Ark1'!Y2629)</f>
        <v/>
      </c>
      <c r="X384" s="34" t="str">
        <f>+IF(I384=0,"",'Ark1'!Z2629)</f>
        <v/>
      </c>
      <c r="Y384" s="29" t="str">
        <f>+IF(I384=0,"",'Ark1'!Z2629)</f>
        <v/>
      </c>
      <c r="Z384" s="27" t="str">
        <f>+IF(I384=0,"",'Ark1'!AC2629)</f>
        <v/>
      </c>
      <c r="AA384" s="34" t="str">
        <f>+IF(I384=0,"",'Ark1'!AE2629)</f>
        <v/>
      </c>
      <c r="AB384" s="29" t="str">
        <f t="shared" si="52"/>
        <v/>
      </c>
      <c r="AC384" s="29" t="str">
        <f t="shared" si="53"/>
        <v/>
      </c>
      <c r="AD384" s="213"/>
      <c r="AG384" s="29"/>
      <c r="AH384" s="27"/>
      <c r="AK384" s="27"/>
      <c r="AL384" s="27"/>
      <c r="AM384" s="27"/>
      <c r="AO384" s="27"/>
    </row>
    <row r="385" spans="1:58" ht="15.6">
      <c r="A385" s="213"/>
      <c r="B385" s="289">
        <f>+'Ark1'!C2630</f>
        <v>2023</v>
      </c>
      <c r="C385" s="28">
        <f>+'Ark1'!L2630</f>
        <v>14</v>
      </c>
      <c r="D385" s="28" t="s">
        <v>405</v>
      </c>
      <c r="E385" s="28">
        <f>+'Ark1'!H2630</f>
        <v>1</v>
      </c>
      <c r="F385" s="28">
        <f>+'Ark1'!J2630</f>
        <v>643</v>
      </c>
      <c r="G385" s="28" t="str">
        <f>VLOOKUP(F385,RNR!$A$1:$B$26,2)</f>
        <v>Bjerka</v>
      </c>
      <c r="H385" s="28" t="str">
        <f>+IF(I385=0,"",'Ark1'!Q2630)</f>
        <v/>
      </c>
      <c r="I385" s="336">
        <f>+'Ark1'!R2630</f>
        <v>0</v>
      </c>
      <c r="J385" s="29" t="str">
        <f>+IF(I385=0,"",'Ark1'!AF2630)</f>
        <v/>
      </c>
      <c r="L385" s="29" t="str">
        <f>+IF(I385=0,"",'Ark1'!AG2630)</f>
        <v/>
      </c>
      <c r="S385" s="27" t="str">
        <f>+IF(I385=0,"",'Ark1'!T2630)</f>
        <v/>
      </c>
      <c r="T385" s="32" t="str">
        <f>+IF(I385=0,"",'Ark1'!U2630)</f>
        <v/>
      </c>
      <c r="U385" s="34" t="str">
        <f>+IF(I385=0,"",'Ark1'!W2630)</f>
        <v/>
      </c>
      <c r="V385" s="34" t="str">
        <f>+IF(I385=0,"",'Ark1'!X2630)</f>
        <v/>
      </c>
      <c r="W385" s="34" t="str">
        <f>+IF(I385=0,"",'Ark1'!Y2630)</f>
        <v/>
      </c>
      <c r="X385" s="34" t="str">
        <f>+IF(I385=0,"",'Ark1'!Z2630)</f>
        <v/>
      </c>
      <c r="Y385" s="29" t="str">
        <f>+IF(I385=0,"",'Ark1'!Z2630)</f>
        <v/>
      </c>
      <c r="Z385" s="27" t="str">
        <f>+IF(I385=0,"",'Ark1'!AC2630)</f>
        <v/>
      </c>
      <c r="AA385" s="34" t="str">
        <f>+IF(I385=0,"",'Ark1'!AE2630)</f>
        <v/>
      </c>
      <c r="AB385" s="29" t="str">
        <f t="shared" si="52"/>
        <v/>
      </c>
      <c r="AC385" s="29" t="str">
        <f t="shared" si="53"/>
        <v/>
      </c>
      <c r="AD385" s="213"/>
      <c r="AG385" s="29"/>
      <c r="AH385" s="27"/>
      <c r="AK385" s="27"/>
      <c r="AL385" s="27"/>
      <c r="AM385" s="27"/>
      <c r="AO385" s="27"/>
    </row>
    <row r="386" spans="1:58" ht="15.6">
      <c r="A386" s="213"/>
      <c r="B386" s="289">
        <f>+'Ark1'!C2631</f>
        <v>2023</v>
      </c>
      <c r="C386" s="28">
        <f>+'Ark1'!L2631</f>
        <v>14</v>
      </c>
      <c r="D386" s="28" t="s">
        <v>405</v>
      </c>
      <c r="E386" s="28">
        <f>+'Ark1'!H2631</f>
        <v>2</v>
      </c>
      <c r="F386" s="28">
        <f>+'Ark1'!J2631</f>
        <v>704</v>
      </c>
      <c r="G386" s="28" t="str">
        <f>VLOOKUP(F386,RNR!$A$1:$B$26,2)</f>
        <v>Øre Vilt</v>
      </c>
      <c r="H386" s="28" t="str">
        <f>+IF(I386=0,"",'Ark1'!Q2631)</f>
        <v/>
      </c>
      <c r="I386" s="336">
        <f>+'Ark1'!R2631</f>
        <v>0</v>
      </c>
      <c r="J386" s="29" t="str">
        <f>+IF(I386=0,"",'Ark1'!AF2631)</f>
        <v/>
      </c>
      <c r="L386" s="29" t="str">
        <f>+IF(I386=0,"",'Ark1'!AG2631)</f>
        <v/>
      </c>
      <c r="S386" s="27" t="str">
        <f>+IF(I386=0,"",'Ark1'!T2631)</f>
        <v/>
      </c>
      <c r="T386" s="32" t="str">
        <f>+IF(I386=0,"",'Ark1'!U2631)</f>
        <v/>
      </c>
      <c r="U386" s="34" t="str">
        <f>+IF(I386=0,"",'Ark1'!W2631)</f>
        <v/>
      </c>
      <c r="V386" s="34" t="str">
        <f>+IF(I386=0,"",'Ark1'!X2631)</f>
        <v/>
      </c>
      <c r="W386" s="34" t="str">
        <f>+IF(I386=0,"",'Ark1'!Y2631)</f>
        <v/>
      </c>
      <c r="X386" s="34" t="str">
        <f>+IF(I386=0,"",'Ark1'!Z2631)</f>
        <v/>
      </c>
      <c r="Y386" s="29" t="str">
        <f>+IF(I386=0,"",'Ark1'!Z2631)</f>
        <v/>
      </c>
      <c r="Z386" s="27" t="str">
        <f>+IF(I386=0,"",'Ark1'!AC2631)</f>
        <v/>
      </c>
      <c r="AA386" s="34" t="str">
        <f>+IF(I386=0,"",'Ark1'!AE2631)</f>
        <v/>
      </c>
      <c r="AB386" s="29" t="str">
        <f t="shared" si="52"/>
        <v/>
      </c>
      <c r="AC386" s="29" t="str">
        <f t="shared" si="53"/>
        <v/>
      </c>
      <c r="AD386" s="213"/>
      <c r="AG386" s="29"/>
      <c r="AH386" s="27"/>
      <c r="AK386" s="27"/>
      <c r="AL386" s="27"/>
      <c r="AM386" s="27"/>
      <c r="AO386" s="27"/>
    </row>
    <row r="387" spans="1:58" ht="15.6">
      <c r="A387" s="213"/>
      <c r="B387" s="289">
        <f>+'Ark1'!C2632</f>
        <v>2023</v>
      </c>
      <c r="C387" s="28">
        <f>+'Ark1'!L2632</f>
        <v>14</v>
      </c>
      <c r="D387" s="28" t="s">
        <v>405</v>
      </c>
      <c r="E387" s="28">
        <f>+'Ark1'!H2632</f>
        <v>1</v>
      </c>
      <c r="F387" s="28">
        <f>+'Ark1'!J2632</f>
        <v>802</v>
      </c>
      <c r="G387" s="28" t="str">
        <f>VLOOKUP(F387,RNR!$A$1:$B$26,2)</f>
        <v>Karasjok</v>
      </c>
      <c r="H387" s="28" t="str">
        <f>+IF(I387=0,"",'Ark1'!Q2632)</f>
        <v/>
      </c>
      <c r="I387" s="336">
        <f>+'Ark1'!R2632</f>
        <v>0</v>
      </c>
      <c r="J387" s="29" t="str">
        <f>+IF(I387=0,"",'Ark1'!AF2632)</f>
        <v/>
      </c>
      <c r="L387" s="29" t="str">
        <f>+IF(I387=0,"",'Ark1'!AG2632)</f>
        <v/>
      </c>
      <c r="S387" s="27" t="str">
        <f>+IF(I387=0,"",'Ark1'!T2632)</f>
        <v/>
      </c>
      <c r="T387" s="32" t="str">
        <f>+IF(I387=0,"",'Ark1'!U2632)</f>
        <v/>
      </c>
      <c r="U387" s="34" t="str">
        <f>+IF(I387=0,"",'Ark1'!W2632)</f>
        <v/>
      </c>
      <c r="V387" s="34" t="str">
        <f>+IF(I387=0,"",'Ark1'!X2632)</f>
        <v/>
      </c>
      <c r="W387" s="34" t="str">
        <f>+IF(I387=0,"",'Ark1'!Y2632)</f>
        <v/>
      </c>
      <c r="X387" s="34" t="str">
        <f>+IF(I387=0,"",'Ark1'!Z2632)</f>
        <v/>
      </c>
      <c r="Y387" s="29" t="str">
        <f>+IF(I387=0,"",'Ark1'!Z2632)</f>
        <v/>
      </c>
      <c r="Z387" s="27" t="str">
        <f>+IF(I387=0,"",'Ark1'!AC2632)</f>
        <v/>
      </c>
      <c r="AA387" s="34" t="str">
        <f>+IF(I387=0,"",'Ark1'!AE2632)</f>
        <v/>
      </c>
      <c r="AB387" s="29" t="str">
        <f t="shared" si="52"/>
        <v/>
      </c>
      <c r="AC387" s="29" t="str">
        <f t="shared" si="53"/>
        <v/>
      </c>
      <c r="AD387" s="213"/>
      <c r="AG387" s="29"/>
      <c r="AH387" s="27"/>
      <c r="AK387" s="27"/>
      <c r="AL387" s="27"/>
      <c r="AM387" s="27"/>
      <c r="AO387" s="27"/>
    </row>
    <row r="388" spans="1:58" ht="19.8">
      <c r="A388" s="213"/>
      <c r="B388" s="213"/>
      <c r="C388" s="213"/>
      <c r="D388" s="213"/>
      <c r="E388" s="213"/>
      <c r="F388" s="213"/>
      <c r="G388" s="213"/>
      <c r="H388" s="213"/>
      <c r="I388" s="329"/>
      <c r="J388" s="214"/>
      <c r="K388" s="214"/>
      <c r="L388" s="214"/>
      <c r="M388" s="214"/>
      <c r="N388" s="214"/>
      <c r="O388" s="214"/>
      <c r="P388" s="214"/>
      <c r="Q388" s="214"/>
      <c r="R388" s="214"/>
      <c r="S388" s="213"/>
      <c r="T388" s="213"/>
      <c r="U388" s="215"/>
      <c r="V388" s="215"/>
      <c r="W388" s="215"/>
      <c r="X388" s="215"/>
      <c r="Y388" s="215"/>
      <c r="Z388" s="213"/>
      <c r="AA388" s="215"/>
      <c r="AB388" s="215"/>
      <c r="AC388" s="215"/>
      <c r="AD388" s="213"/>
      <c r="AE388" s="216"/>
      <c r="AG388" s="29"/>
      <c r="AH388" s="27"/>
      <c r="AI388" s="217"/>
      <c r="AJ388" s="28"/>
      <c r="AN388" s="28"/>
      <c r="BF388" s="228"/>
    </row>
    <row r="389" spans="1:58" ht="22.8">
      <c r="A389" s="213"/>
      <c r="B389" s="213"/>
      <c r="C389" s="213"/>
      <c r="D389" s="257" t="str">
        <f>+D391</f>
        <v>E+</v>
      </c>
      <c r="E389" s="213"/>
      <c r="F389" s="213"/>
      <c r="G389" s="213"/>
      <c r="H389" s="213"/>
      <c r="I389" s="482">
        <f>SUM(I391:I414)</f>
        <v>0</v>
      </c>
      <c r="J389" s="214"/>
      <c r="K389" s="214"/>
      <c r="L389" s="214"/>
      <c r="M389" s="214"/>
      <c r="N389" s="214"/>
      <c r="O389" s="214"/>
      <c r="P389" s="214"/>
      <c r="Q389" s="214"/>
      <c r="R389" s="214"/>
      <c r="S389" s="213"/>
      <c r="T389" s="260">
        <f>+Klasse!O22</f>
        <v>0</v>
      </c>
      <c r="U389" s="215"/>
      <c r="V389" s="215"/>
      <c r="W389" s="215"/>
      <c r="X389" s="215"/>
      <c r="Y389" s="215"/>
      <c r="Z389" s="213"/>
      <c r="AA389" s="215"/>
      <c r="AB389" s="215"/>
      <c r="AC389" s="215"/>
      <c r="AD389" s="215"/>
      <c r="AE389" s="216"/>
      <c r="AG389" s="29"/>
      <c r="AH389" s="27"/>
      <c r="AI389" s="217"/>
      <c r="AJ389" s="28"/>
      <c r="AN389" s="28"/>
      <c r="BF389" s="228"/>
    </row>
    <row r="390" spans="1:58" ht="19.8">
      <c r="A390" s="213"/>
      <c r="B390" s="213"/>
      <c r="C390" s="213"/>
      <c r="D390" s="213"/>
      <c r="E390" s="563"/>
      <c r="F390" s="564"/>
      <c r="G390" s="213"/>
      <c r="H390" s="230"/>
      <c r="I390" s="329"/>
      <c r="J390" s="214"/>
      <c r="K390" s="214"/>
      <c r="L390" s="214"/>
      <c r="M390" s="214"/>
      <c r="N390" s="214"/>
      <c r="O390" s="214"/>
      <c r="P390" s="214"/>
      <c r="Q390" s="214"/>
      <c r="R390" s="214"/>
      <c r="S390" s="230"/>
      <c r="T390" s="214"/>
      <c r="U390" s="215"/>
      <c r="V390" s="215"/>
      <c r="W390" s="215"/>
      <c r="X390" s="215"/>
      <c r="Y390" s="231"/>
      <c r="Z390" s="213"/>
      <c r="AA390" s="231"/>
      <c r="AB390" s="231"/>
      <c r="AC390" s="229"/>
      <c r="AD390" s="213"/>
      <c r="AE390" s="216"/>
      <c r="AG390" s="29"/>
      <c r="AH390" s="27"/>
      <c r="AI390" s="217"/>
      <c r="AJ390" s="28"/>
      <c r="AN390" s="28"/>
      <c r="BF390" s="228"/>
    </row>
    <row r="391" spans="1:58" ht="15.6">
      <c r="A391" s="213"/>
      <c r="B391" s="289">
        <f>+'Ark1'!C2633</f>
        <v>2023</v>
      </c>
      <c r="C391" s="28">
        <f>+'Ark1'!L2633</f>
        <v>15</v>
      </c>
      <c r="D391" s="28" t="s">
        <v>40</v>
      </c>
      <c r="E391" s="28">
        <f>+'Ark1'!H2633</f>
        <v>1</v>
      </c>
      <c r="F391" s="28">
        <f>+'Ark1'!J2633</f>
        <v>103</v>
      </c>
      <c r="G391" s="28" t="str">
        <f>VLOOKUP(F391,RNR!$A$1:$B$26,2)</f>
        <v>Rudshøgda</v>
      </c>
      <c r="H391" s="28" t="str">
        <f>+IF(I391=0,"",'Ark1'!Q2633)</f>
        <v/>
      </c>
      <c r="I391" s="336">
        <f>+'Ark1'!R2633</f>
        <v>0</v>
      </c>
      <c r="J391" s="29" t="str">
        <f>+IF(I391=0,"",'Ark1'!AF2633)</f>
        <v/>
      </c>
      <c r="L391" s="29" t="str">
        <f>+IF(I391=0,"",'Ark1'!AG2633)</f>
        <v/>
      </c>
      <c r="S391" s="27" t="str">
        <f>+IF(I391=0,"",'Ark1'!T2633)</f>
        <v/>
      </c>
      <c r="T391" s="32" t="str">
        <f>+IF(I391=0,"",'Ark1'!U2633)</f>
        <v/>
      </c>
      <c r="U391" s="34" t="str">
        <f>+IF(I391=0,"",'Ark1'!W2633)</f>
        <v/>
      </c>
      <c r="V391" s="34" t="str">
        <f>+IF(I391=0,"",'Ark1'!X2633)</f>
        <v/>
      </c>
      <c r="W391" s="34" t="str">
        <f>+IF(I391=0,"",'Ark1'!Y2633)</f>
        <v/>
      </c>
      <c r="X391" s="34" t="str">
        <f>+IF(I391=0,"",'Ark1'!Z2633)</f>
        <v/>
      </c>
      <c r="Y391" s="29" t="str">
        <f>+IF(I391=0,"",'Ark1'!Z2633)</f>
        <v/>
      </c>
      <c r="Z391" s="27" t="str">
        <f>+IF(I391=0,"",'Ark1'!AC2633)</f>
        <v/>
      </c>
      <c r="AA391" s="34" t="str">
        <f>+IF(I391=0,"",'Ark1'!AE2633)</f>
        <v/>
      </c>
      <c r="AB391" s="29" t="str">
        <f>IF(I391=0,"",T391/C391)</f>
        <v/>
      </c>
      <c r="AC391" s="29" t="str">
        <f>IF(I391=0,"",I391/H391)</f>
        <v/>
      </c>
      <c r="AD391" s="213"/>
      <c r="AG391" s="29"/>
      <c r="AH391" s="27"/>
      <c r="AK391" s="27"/>
      <c r="AL391" s="27"/>
      <c r="AM391" s="27"/>
      <c r="AO391" s="27"/>
    </row>
    <row r="392" spans="1:58" ht="15.6">
      <c r="A392" s="213"/>
      <c r="B392" s="289">
        <f>+'Ark1'!C2634</f>
        <v>2023</v>
      </c>
      <c r="C392" s="28">
        <f>+'Ark1'!L2634</f>
        <v>15</v>
      </c>
      <c r="D392" s="28" t="s">
        <v>40</v>
      </c>
      <c r="E392" s="28">
        <f>+'Ark1'!H2634</f>
        <v>2</v>
      </c>
      <c r="F392" s="28">
        <f>+'Ark1'!J2634</f>
        <v>106</v>
      </c>
      <c r="G392" s="28" t="str">
        <f>VLOOKUP(F392,RNR!$A$1:$B$26,2)</f>
        <v>Furuseth</v>
      </c>
      <c r="H392" s="28" t="str">
        <f>+IF(I392=0,"",'Ark1'!Q2634)</f>
        <v/>
      </c>
      <c r="I392" s="336">
        <f>+'Ark1'!R2634</f>
        <v>0</v>
      </c>
      <c r="J392" s="29" t="str">
        <f>+IF(I392=0,"",'Ark1'!AF2634)</f>
        <v/>
      </c>
      <c r="L392" s="29" t="str">
        <f>+IF(I392=0,"",'Ark1'!AG2634)</f>
        <v/>
      </c>
      <c r="S392" s="27" t="str">
        <f>+IF(I392=0,"",'Ark1'!T2634)</f>
        <v/>
      </c>
      <c r="T392" s="32" t="str">
        <f>+IF(I392=0,"",'Ark1'!U2634)</f>
        <v/>
      </c>
      <c r="U392" s="34" t="str">
        <f>+IF(I392=0,"",'Ark1'!W2634)</f>
        <v/>
      </c>
      <c r="V392" s="34" t="str">
        <f>+IF(I392=0,"",'Ark1'!X2634)</f>
        <v/>
      </c>
      <c r="W392" s="34" t="str">
        <f>+IF(I392=0,"",'Ark1'!Y2634)</f>
        <v/>
      </c>
      <c r="X392" s="34" t="str">
        <f>+IF(I392=0,"",'Ark1'!Z2634)</f>
        <v/>
      </c>
      <c r="Y392" s="29" t="str">
        <f>+IF(I392=0,"",'Ark1'!Z2634)</f>
        <v/>
      </c>
      <c r="Z392" s="27" t="str">
        <f>+IF(I392=0,"",'Ark1'!AC2634)</f>
        <v/>
      </c>
      <c r="AA392" s="34" t="str">
        <f>+IF(I392=0,"",'Ark1'!AE2634)</f>
        <v/>
      </c>
      <c r="AB392" s="29" t="str">
        <f>IF(I392=0,"",T392/C392)</f>
        <v/>
      </c>
      <c r="AC392" s="29" t="str">
        <f>IF(I392=0,"",I392/H392)</f>
        <v/>
      </c>
      <c r="AD392" s="213"/>
      <c r="AG392" s="29"/>
      <c r="AH392" s="27"/>
      <c r="AK392" s="27"/>
      <c r="AL392" s="27"/>
      <c r="AM392" s="27"/>
      <c r="AO392" s="27"/>
    </row>
    <row r="393" spans="1:58" s="240" customFormat="1" ht="15.6">
      <c r="A393" s="213"/>
      <c r="B393" s="289">
        <f>+'Ark1'!C2635</f>
        <v>2023</v>
      </c>
      <c r="C393" s="28">
        <f>+'Ark1'!L2635</f>
        <v>15</v>
      </c>
      <c r="D393" s="28" t="s">
        <v>40</v>
      </c>
      <c r="E393" s="28">
        <f>+'Ark1'!H2635</f>
        <v>1</v>
      </c>
      <c r="F393" s="28">
        <f>+'Ark1'!J2635</f>
        <v>110</v>
      </c>
      <c r="G393" s="28" t="str">
        <f>VLOOKUP(F393,RNR!$A$1:$B$26,2)</f>
        <v>Gol</v>
      </c>
      <c r="H393" s="28" t="str">
        <f>+IF(I393=0,"",'Ark1'!Q2635)</f>
        <v/>
      </c>
      <c r="I393" s="336">
        <f>+'Ark1'!R2635</f>
        <v>0</v>
      </c>
      <c r="J393" s="29" t="str">
        <f>+IF(I393=0,"",'Ark1'!AF2635)</f>
        <v/>
      </c>
      <c r="K393" s="29"/>
      <c r="L393" s="29" t="str">
        <f>+IF(I393=0,"",'Ark1'!AG2635)</f>
        <v/>
      </c>
      <c r="M393" s="29"/>
      <c r="N393" s="29"/>
      <c r="O393" s="29"/>
      <c r="P393" s="29"/>
      <c r="Q393" s="29"/>
      <c r="R393" s="29"/>
      <c r="S393" s="27" t="str">
        <f>+IF(I393=0,"",'Ark1'!T2635)</f>
        <v/>
      </c>
      <c r="T393" s="32" t="str">
        <f>+IF(I393=0,"",'Ark1'!U2635)</f>
        <v/>
      </c>
      <c r="U393" s="34" t="str">
        <f>+IF(I393=0,"",'Ark1'!W2635)</f>
        <v/>
      </c>
      <c r="V393" s="34" t="str">
        <f>+IF(I393=0,"",'Ark1'!X2635)</f>
        <v/>
      </c>
      <c r="W393" s="34" t="str">
        <f>+IF(I393=0,"",'Ark1'!Y2635)</f>
        <v/>
      </c>
      <c r="X393" s="34" t="str">
        <f>+IF(I393=0,"",'Ark1'!Z2635)</f>
        <v/>
      </c>
      <c r="Y393" s="29" t="str">
        <f>+IF(I393=0,"",'Ark1'!Z2635)</f>
        <v/>
      </c>
      <c r="Z393" s="27" t="str">
        <f>+IF(I393=0,"",'Ark1'!AC2635)</f>
        <v/>
      </c>
      <c r="AA393" s="34" t="str">
        <f>+IF(I393=0,"",'Ark1'!AE2635)</f>
        <v/>
      </c>
      <c r="AB393" s="29" t="str">
        <f t="shared" ref="AB393:AB414" si="54">IF(I393=0,"",T393/C393)</f>
        <v/>
      </c>
      <c r="AC393" s="29" t="str">
        <f t="shared" ref="AC393:AC414" si="55">IF(I393=0,"",I393/H393)</f>
        <v/>
      </c>
      <c r="AD393" s="213"/>
      <c r="AE393" s="29"/>
      <c r="AF393" s="29"/>
      <c r="AG393" s="29"/>
      <c r="AH393" s="27"/>
      <c r="AI393" s="29"/>
      <c r="AJ393" s="29"/>
      <c r="AK393" s="28"/>
      <c r="AL393" s="28"/>
      <c r="AM393" s="28"/>
      <c r="AN393" s="29"/>
      <c r="AO393" s="28"/>
      <c r="AP393" s="28"/>
    </row>
    <row r="394" spans="1:58" s="240" customFormat="1" ht="15.6">
      <c r="A394" s="213"/>
      <c r="B394" s="289">
        <f>+'Ark1'!C2636</f>
        <v>2023</v>
      </c>
      <c r="C394" s="28">
        <f>+'Ark1'!L2636</f>
        <v>15</v>
      </c>
      <c r="D394" s="28" t="s">
        <v>40</v>
      </c>
      <c r="E394" s="28">
        <f>+'Ark1'!H2636</f>
        <v>1</v>
      </c>
      <c r="F394" s="28">
        <f>+'Ark1'!J2636</f>
        <v>111</v>
      </c>
      <c r="G394" s="28" t="str">
        <f>VLOOKUP(F394,RNR!$A$1:$B$26,2)</f>
        <v>Forus</v>
      </c>
      <c r="H394" s="28" t="str">
        <f>+IF(I394=0,"",'Ark1'!Q2636)</f>
        <v/>
      </c>
      <c r="I394" s="336">
        <f>+'Ark1'!R2636</f>
        <v>0</v>
      </c>
      <c r="J394" s="29" t="str">
        <f>+IF(I394=0,"",'Ark1'!AF2636)</f>
        <v/>
      </c>
      <c r="K394" s="29"/>
      <c r="L394" s="29" t="str">
        <f>+IF(I394=0,"",'Ark1'!AG2636)</f>
        <v/>
      </c>
      <c r="M394" s="29"/>
      <c r="N394" s="29"/>
      <c r="O394" s="29"/>
      <c r="P394" s="29"/>
      <c r="Q394" s="29"/>
      <c r="R394" s="29"/>
      <c r="S394" s="27" t="str">
        <f>+IF(I394=0,"",'Ark1'!T2636)</f>
        <v/>
      </c>
      <c r="T394" s="32" t="str">
        <f>+IF(I394=0,"",'Ark1'!U2636)</f>
        <v/>
      </c>
      <c r="U394" s="34" t="str">
        <f>+IF(I394=0,"",'Ark1'!W2636)</f>
        <v/>
      </c>
      <c r="V394" s="34" t="str">
        <f>+IF(I394=0,"",'Ark1'!X2636)</f>
        <v/>
      </c>
      <c r="W394" s="34" t="str">
        <f>+IF(I394=0,"",'Ark1'!Y2636)</f>
        <v/>
      </c>
      <c r="X394" s="34" t="str">
        <f>+IF(I394=0,"",'Ark1'!Z2636)</f>
        <v/>
      </c>
      <c r="Y394" s="29" t="str">
        <f>+IF(I394=0,"",'Ark1'!Z2636)</f>
        <v/>
      </c>
      <c r="Z394" s="27" t="str">
        <f>+IF(I394=0,"",'Ark1'!AC2636)</f>
        <v/>
      </c>
      <c r="AA394" s="34" t="str">
        <f>+IF(I394=0,"",'Ark1'!AE2636)</f>
        <v/>
      </c>
      <c r="AB394" s="29" t="str">
        <f t="shared" si="54"/>
        <v/>
      </c>
      <c r="AC394" s="29" t="str">
        <f t="shared" si="55"/>
        <v/>
      </c>
      <c r="AD394" s="213"/>
      <c r="AE394" s="29"/>
      <c r="AF394" s="29"/>
      <c r="AG394" s="29"/>
      <c r="AH394" s="27"/>
      <c r="AI394" s="29"/>
      <c r="AJ394" s="29"/>
      <c r="AK394" s="28"/>
      <c r="AL394" s="28"/>
      <c r="AM394" s="28"/>
      <c r="AN394" s="29"/>
      <c r="AO394" s="28"/>
      <c r="AP394" s="28"/>
    </row>
    <row r="395" spans="1:58" ht="15.6">
      <c r="A395" s="213"/>
      <c r="B395" s="289">
        <f>+'Ark1'!C2637</f>
        <v>2023</v>
      </c>
      <c r="C395" s="28">
        <f>+'Ark1'!L2637</f>
        <v>15</v>
      </c>
      <c r="D395" s="28" t="s">
        <v>40</v>
      </c>
      <c r="E395" s="28">
        <f>+'Ark1'!H2637</f>
        <v>1</v>
      </c>
      <c r="F395" s="28">
        <f>+'Ark1'!J2637</f>
        <v>116</v>
      </c>
      <c r="G395" s="28" t="str">
        <f>VLOOKUP(F395,RNR!$A$1:$B$26,2)</f>
        <v>Sandeid</v>
      </c>
      <c r="H395" s="28" t="str">
        <f>+IF(I395=0,"",'Ark1'!Q2637)</f>
        <v/>
      </c>
      <c r="I395" s="336">
        <f>+'Ark1'!R2637</f>
        <v>0</v>
      </c>
      <c r="J395" s="29" t="str">
        <f>+IF(I395=0,"",'Ark1'!AF2637)</f>
        <v/>
      </c>
      <c r="L395" s="29" t="str">
        <f>+IF(I395=0,"",'Ark1'!AG2637)</f>
        <v/>
      </c>
      <c r="S395" s="27" t="str">
        <f>+IF(I395=0,"",'Ark1'!T2637)</f>
        <v/>
      </c>
      <c r="T395" s="32" t="str">
        <f>+IF(I395=0,"",'Ark1'!U2637)</f>
        <v/>
      </c>
      <c r="U395" s="34" t="str">
        <f>+IF(I395=0,"",'Ark1'!W2637)</f>
        <v/>
      </c>
      <c r="V395" s="34" t="str">
        <f>+IF(I395=0,"",'Ark1'!X2637)</f>
        <v/>
      </c>
      <c r="W395" s="34" t="str">
        <f>+IF(I395=0,"",'Ark1'!Y2637)</f>
        <v/>
      </c>
      <c r="X395" s="34" t="str">
        <f>+IF(I395=0,"",'Ark1'!Z2637)</f>
        <v/>
      </c>
      <c r="Y395" s="29" t="str">
        <f>+IF(I395=0,"",'Ark1'!Z2637)</f>
        <v/>
      </c>
      <c r="Z395" s="27" t="str">
        <f>+IF(I395=0,"",'Ark1'!AC2637)</f>
        <v/>
      </c>
      <c r="AA395" s="34" t="str">
        <f>+IF(I395=0,"",'Ark1'!AE2637)</f>
        <v/>
      </c>
      <c r="AB395" s="29" t="str">
        <f t="shared" si="54"/>
        <v/>
      </c>
      <c r="AC395" s="29" t="str">
        <f t="shared" si="55"/>
        <v/>
      </c>
      <c r="AD395" s="213"/>
      <c r="AG395" s="29"/>
      <c r="AH395" s="27"/>
    </row>
    <row r="396" spans="1:58" ht="15.6">
      <c r="A396" s="213"/>
      <c r="B396" s="289">
        <f>+'Ark1'!C2638</f>
        <v>2023</v>
      </c>
      <c r="C396" s="28">
        <f>+'Ark1'!L2638</f>
        <v>15</v>
      </c>
      <c r="D396" s="28" t="s">
        <v>40</v>
      </c>
      <c r="E396" s="28">
        <f>+'Ark1'!H2638</f>
        <v>2</v>
      </c>
      <c r="F396" s="28">
        <f>+'Ark1'!J2638</f>
        <v>117</v>
      </c>
      <c r="G396" s="28" t="str">
        <f>VLOOKUP(F396,RNR!$A$1:$B$26,2)</f>
        <v>Jæren</v>
      </c>
      <c r="H396" s="28" t="str">
        <f>+IF(I396=0,"",'Ark1'!Q2638)</f>
        <v/>
      </c>
      <c r="I396" s="336">
        <f>+'Ark1'!R2638</f>
        <v>0</v>
      </c>
      <c r="J396" s="29" t="str">
        <f>+IF(I396=0,"",'Ark1'!AF2638)</f>
        <v/>
      </c>
      <c r="L396" s="29" t="str">
        <f>+IF(I396=0,"",'Ark1'!AG2638)</f>
        <v/>
      </c>
      <c r="S396" s="27" t="str">
        <f>+IF(I396=0,"",'Ark1'!T2638)</f>
        <v/>
      </c>
      <c r="T396" s="32" t="str">
        <f>+IF(I396=0,"",'Ark1'!U2638)</f>
        <v/>
      </c>
      <c r="U396" s="34" t="str">
        <f>+IF(I396=0,"",'Ark1'!W2638)</f>
        <v/>
      </c>
      <c r="V396" s="34" t="str">
        <f>+IF(I396=0,"",'Ark1'!X2638)</f>
        <v/>
      </c>
      <c r="W396" s="34" t="str">
        <f>+IF(I396=0,"",'Ark1'!Y2638)</f>
        <v/>
      </c>
      <c r="X396" s="34" t="str">
        <f>+IF(I396=0,"",'Ark1'!Z2638)</f>
        <v/>
      </c>
      <c r="Y396" s="29" t="str">
        <f>+IF(I396=0,"",'Ark1'!Z2638)</f>
        <v/>
      </c>
      <c r="Z396" s="27" t="str">
        <f>+IF(I396=0,"",'Ark1'!AC2638)</f>
        <v/>
      </c>
      <c r="AA396" s="34" t="str">
        <f>+IF(I396=0,"",'Ark1'!AE2638)</f>
        <v/>
      </c>
      <c r="AB396" s="29" t="str">
        <f t="shared" si="54"/>
        <v/>
      </c>
      <c r="AC396" s="29" t="str">
        <f t="shared" si="55"/>
        <v/>
      </c>
      <c r="AD396" s="213"/>
      <c r="AG396" s="29"/>
      <c r="AH396" s="27"/>
    </row>
    <row r="397" spans="1:58" ht="15.6">
      <c r="A397" s="213"/>
      <c r="B397" s="289">
        <f>+'Ark1'!C2639</f>
        <v>2023</v>
      </c>
      <c r="C397" s="28">
        <f>+'Ark1'!L2639</f>
        <v>15</v>
      </c>
      <c r="D397" s="28" t="s">
        <v>40</v>
      </c>
      <c r="E397" s="28">
        <f>+'Ark1'!H2639</f>
        <v>1</v>
      </c>
      <c r="F397" s="28">
        <f>+'Ark1'!J2639</f>
        <v>134</v>
      </c>
      <c r="G397" s="28" t="str">
        <f>VLOOKUP(F397,RNR!$A$1:$B$26,2)</f>
        <v>Førde</v>
      </c>
      <c r="H397" s="28" t="str">
        <f>+IF(I397=0,"",'Ark1'!Q2639)</f>
        <v/>
      </c>
      <c r="I397" s="336">
        <f>+'Ark1'!R2639</f>
        <v>0</v>
      </c>
      <c r="J397" s="29" t="str">
        <f>+IF(I397=0,"",'Ark1'!AF2639)</f>
        <v/>
      </c>
      <c r="L397" s="29" t="str">
        <f>+IF(I397=0,"",'Ark1'!AG2639)</f>
        <v/>
      </c>
      <c r="S397" s="27" t="str">
        <f>+IF(I397=0,"",'Ark1'!T2639)</f>
        <v/>
      </c>
      <c r="T397" s="32" t="str">
        <f>+IF(I397=0,"",'Ark1'!U2639)</f>
        <v/>
      </c>
      <c r="U397" s="34" t="str">
        <f>+IF(I397=0,"",'Ark1'!W2639)</f>
        <v/>
      </c>
      <c r="V397" s="34" t="str">
        <f>+IF(I397=0,"",'Ark1'!X2639)</f>
        <v/>
      </c>
      <c r="W397" s="34" t="str">
        <f>+IF(I397=0,"",'Ark1'!Y2639)</f>
        <v/>
      </c>
      <c r="X397" s="34" t="str">
        <f>+IF(I397=0,"",'Ark1'!Z2639)</f>
        <v/>
      </c>
      <c r="Y397" s="29" t="str">
        <f>+IF(I397=0,"",'Ark1'!Z2639)</f>
        <v/>
      </c>
      <c r="Z397" s="27" t="str">
        <f>+IF(I397=0,"",'Ark1'!AC2639)</f>
        <v/>
      </c>
      <c r="AA397" s="34" t="str">
        <f>+IF(I397=0,"",'Ark1'!AE2639)</f>
        <v/>
      </c>
      <c r="AB397" s="29" t="str">
        <f t="shared" si="54"/>
        <v/>
      </c>
      <c r="AC397" s="29" t="str">
        <f t="shared" si="55"/>
        <v/>
      </c>
      <c r="AD397" s="213"/>
      <c r="AG397" s="29"/>
      <c r="AH397" s="27"/>
    </row>
    <row r="398" spans="1:58" ht="15.6">
      <c r="A398" s="213"/>
      <c r="B398" s="289">
        <f>+'Ark1'!C2640</f>
        <v>2023</v>
      </c>
      <c r="C398" s="28">
        <f>+'Ark1'!L2640</f>
        <v>15</v>
      </c>
      <c r="D398" s="28" t="s">
        <v>40</v>
      </c>
      <c r="E398" s="28">
        <f>+'Ark1'!H2640</f>
        <v>2</v>
      </c>
      <c r="F398" s="28">
        <f>+'Ark1'!J2640</f>
        <v>141</v>
      </c>
      <c r="G398" s="28" t="str">
        <f>VLOOKUP(F398,RNR!$A$1:$B$26,2)</f>
        <v>Ølen</v>
      </c>
      <c r="H398" s="28" t="str">
        <f>+IF(I398=0,"",'Ark1'!Q2640)</f>
        <v/>
      </c>
      <c r="I398" s="336">
        <f>+'Ark1'!R2640</f>
        <v>0</v>
      </c>
      <c r="J398" s="29" t="str">
        <f>+IF(I398=0,"",'Ark1'!AF2640)</f>
        <v/>
      </c>
      <c r="L398" s="29" t="str">
        <f>+IF(I398=0,"",'Ark1'!AG2640)</f>
        <v/>
      </c>
      <c r="S398" s="27" t="str">
        <f>+IF(I398=0,"",'Ark1'!T2640)</f>
        <v/>
      </c>
      <c r="T398" s="32" t="str">
        <f>+IF(I398=0,"",'Ark1'!U2640)</f>
        <v/>
      </c>
      <c r="U398" s="34" t="str">
        <f>+IF(I398=0,"",'Ark1'!W2640)</f>
        <v/>
      </c>
      <c r="V398" s="34" t="str">
        <f>+IF(I398=0,"",'Ark1'!X2640)</f>
        <v/>
      </c>
      <c r="W398" s="34" t="str">
        <f>+IF(I398=0,"",'Ark1'!Y2640)</f>
        <v/>
      </c>
      <c r="X398" s="34" t="str">
        <f>+IF(I398=0,"",'Ark1'!Z2640)</f>
        <v/>
      </c>
      <c r="Y398" s="29" t="str">
        <f>+IF(I398=0,"",'Ark1'!Z2640)</f>
        <v/>
      </c>
      <c r="Z398" s="27" t="str">
        <f>+IF(I398=0,"",'Ark1'!AC2640)</f>
        <v/>
      </c>
      <c r="AA398" s="34" t="str">
        <f>+IF(I398=0,"",'Ark1'!AE2640)</f>
        <v/>
      </c>
      <c r="AB398" s="29" t="str">
        <f t="shared" si="54"/>
        <v/>
      </c>
      <c r="AC398" s="29" t="str">
        <f t="shared" si="55"/>
        <v/>
      </c>
      <c r="AD398" s="213"/>
      <c r="AG398" s="29"/>
      <c r="AH398" s="27"/>
    </row>
    <row r="399" spans="1:58" ht="15.6">
      <c r="A399" s="213"/>
      <c r="B399" s="289">
        <f>+'Ark1'!C2641</f>
        <v>2023</v>
      </c>
      <c r="C399" s="28">
        <f>+'Ark1'!L2641</f>
        <v>15</v>
      </c>
      <c r="D399" s="28" t="s">
        <v>40</v>
      </c>
      <c r="E399" s="28">
        <f>+'Ark1'!H2641</f>
        <v>2</v>
      </c>
      <c r="F399" s="28">
        <f>+'Ark1'!J2641</f>
        <v>143</v>
      </c>
      <c r="G399" s="28" t="str">
        <f>VLOOKUP(F399,RNR!$A$1:$B$26,2)</f>
        <v>Nordfjord</v>
      </c>
      <c r="H399" s="28" t="str">
        <f>+IF(I399=0,"",'Ark1'!Q2641)</f>
        <v/>
      </c>
      <c r="I399" s="336">
        <f>+'Ark1'!R2641</f>
        <v>0</v>
      </c>
      <c r="J399" s="29" t="str">
        <f>+IF(I399=0,"",'Ark1'!AF2641)</f>
        <v/>
      </c>
      <c r="L399" s="29" t="str">
        <f>+IF(I399=0,"",'Ark1'!AG2641)</f>
        <v/>
      </c>
      <c r="S399" s="27" t="str">
        <f>+IF(I399=0,"",'Ark1'!T2641)</f>
        <v/>
      </c>
      <c r="T399" s="32" t="str">
        <f>+IF(I399=0,"",'Ark1'!U2641)</f>
        <v/>
      </c>
      <c r="U399" s="34" t="str">
        <f>+IF(I399=0,"",'Ark1'!W2641)</f>
        <v/>
      </c>
      <c r="V399" s="34" t="str">
        <f>+IF(I399=0,"",'Ark1'!X2641)</f>
        <v/>
      </c>
      <c r="W399" s="34" t="str">
        <f>+IF(I399=0,"",'Ark1'!Y2641)</f>
        <v/>
      </c>
      <c r="X399" s="34" t="str">
        <f>+IF(I399=0,"",'Ark1'!Z2641)</f>
        <v/>
      </c>
      <c r="Y399" s="29" t="str">
        <f>+IF(I399=0,"",'Ark1'!Z2641)</f>
        <v/>
      </c>
      <c r="Z399" s="27" t="str">
        <f>+IF(I399=0,"",'Ark1'!AC2641)</f>
        <v/>
      </c>
      <c r="AA399" s="34" t="str">
        <f>+IF(I399=0,"",'Ark1'!AE2641)</f>
        <v/>
      </c>
      <c r="AB399" s="29" t="str">
        <f t="shared" si="54"/>
        <v/>
      </c>
      <c r="AC399" s="29" t="str">
        <f t="shared" si="55"/>
        <v/>
      </c>
      <c r="AD399" s="213"/>
      <c r="AG399" s="29"/>
      <c r="AH399" s="27"/>
    </row>
    <row r="400" spans="1:58" ht="15.6">
      <c r="A400" s="213"/>
      <c r="B400" s="289">
        <f>+'Ark1'!C2642</f>
        <v>2023</v>
      </c>
      <c r="C400" s="28">
        <f>+'Ark1'!L2642</f>
        <v>15</v>
      </c>
      <c r="D400" s="28" t="s">
        <v>40</v>
      </c>
      <c r="E400" s="28">
        <f>+'Ark1'!H2642</f>
        <v>2</v>
      </c>
      <c r="F400" s="28">
        <f>+'Ark1'!J2642</f>
        <v>147</v>
      </c>
      <c r="G400" s="28" t="str">
        <f>VLOOKUP(F400,RNR!$A$1:$B$26,2)</f>
        <v>Midt-Norge</v>
      </c>
      <c r="H400" s="28" t="str">
        <f>+IF(I400=0,"",'Ark1'!Q2642)</f>
        <v/>
      </c>
      <c r="I400" s="336">
        <f>+'Ark1'!R2642</f>
        <v>0</v>
      </c>
      <c r="J400" s="29" t="str">
        <f>+IF(I400=0,"",'Ark1'!AF2642)</f>
        <v/>
      </c>
      <c r="L400" s="29" t="str">
        <f>+IF(I400=0,"",'Ark1'!AG2642)</f>
        <v/>
      </c>
      <c r="S400" s="27" t="str">
        <f>+IF(I400=0,"",'Ark1'!T2642)</f>
        <v/>
      </c>
      <c r="T400" s="32" t="str">
        <f>+IF(I400=0,"",'Ark1'!U2642)</f>
        <v/>
      </c>
      <c r="U400" s="34" t="str">
        <f>+IF(I400=0,"",'Ark1'!W2642)</f>
        <v/>
      </c>
      <c r="V400" s="34" t="str">
        <f>+IF(I400=0,"",'Ark1'!X2642)</f>
        <v/>
      </c>
      <c r="W400" s="34" t="str">
        <f>+IF(I400=0,"",'Ark1'!Y2642)</f>
        <v/>
      </c>
      <c r="X400" s="34" t="str">
        <f>+IF(I400=0,"",'Ark1'!Z2642)</f>
        <v/>
      </c>
      <c r="Y400" s="29" t="str">
        <f>+IF(I400=0,"",'Ark1'!Z2642)</f>
        <v/>
      </c>
      <c r="Z400" s="27" t="str">
        <f>+IF(I400=0,"",'Ark1'!AC2642)</f>
        <v/>
      </c>
      <c r="AA400" s="34" t="str">
        <f>+IF(I400=0,"",'Ark1'!AE2642)</f>
        <v/>
      </c>
      <c r="AB400" s="29" t="str">
        <f t="shared" si="54"/>
        <v/>
      </c>
      <c r="AC400" s="29" t="str">
        <f t="shared" si="55"/>
        <v/>
      </c>
      <c r="AD400" s="213"/>
      <c r="AG400" s="29"/>
      <c r="AH400" s="27"/>
    </row>
    <row r="401" spans="1:70" ht="15.6">
      <c r="A401" s="213"/>
      <c r="B401" s="289">
        <f>+'Ark1'!C2643</f>
        <v>2023</v>
      </c>
      <c r="C401" s="28">
        <f>+'Ark1'!L2643</f>
        <v>15</v>
      </c>
      <c r="D401" s="28" t="s">
        <v>40</v>
      </c>
      <c r="E401" s="28">
        <f>+'Ark1'!H2643</f>
        <v>1</v>
      </c>
      <c r="F401" s="28">
        <f>+'Ark1'!J2643</f>
        <v>155</v>
      </c>
      <c r="G401" s="28" t="str">
        <f>VLOOKUP(F401,RNR!$A$1:$B$26,2)</f>
        <v>Målselv</v>
      </c>
      <c r="H401" s="28" t="str">
        <f>+IF(I401=0,"",'Ark1'!Q2643)</f>
        <v/>
      </c>
      <c r="I401" s="336">
        <f>+'Ark1'!R2643</f>
        <v>0</v>
      </c>
      <c r="J401" s="29" t="str">
        <f>+IF(I401=0,"",'Ark1'!AF2643)</f>
        <v/>
      </c>
      <c r="L401" s="29" t="str">
        <f>+IF(I401=0,"",'Ark1'!AG2643)</f>
        <v/>
      </c>
      <c r="S401" s="27" t="str">
        <f>+IF(I401=0,"",'Ark1'!T2643)</f>
        <v/>
      </c>
      <c r="T401" s="32" t="str">
        <f>+IF(I401=0,"",'Ark1'!U2643)</f>
        <v/>
      </c>
      <c r="U401" s="34" t="str">
        <f>+IF(I401=0,"",'Ark1'!W2643)</f>
        <v/>
      </c>
      <c r="V401" s="34" t="str">
        <f>+IF(I401=0,"",'Ark1'!X2643)</f>
        <v/>
      </c>
      <c r="W401" s="34" t="str">
        <f>+IF(I401=0,"",'Ark1'!Y2643)</f>
        <v/>
      </c>
      <c r="X401" s="34" t="str">
        <f>+IF(I401=0,"",'Ark1'!Z2643)</f>
        <v/>
      </c>
      <c r="Y401" s="29" t="str">
        <f>+IF(I401=0,"",'Ark1'!Z2643)</f>
        <v/>
      </c>
      <c r="Z401" s="27" t="str">
        <f>+IF(I401=0,"",'Ark1'!AC2643)</f>
        <v/>
      </c>
      <c r="AA401" s="34" t="str">
        <f>+IF(I401=0,"",'Ark1'!AE2643)</f>
        <v/>
      </c>
      <c r="AB401" s="29" t="str">
        <f t="shared" si="54"/>
        <v/>
      </c>
      <c r="AC401" s="29" t="str">
        <f t="shared" si="55"/>
        <v/>
      </c>
      <c r="AD401" s="213"/>
      <c r="AG401" s="29"/>
      <c r="AH401" s="27"/>
    </row>
    <row r="402" spans="1:70" ht="15.6">
      <c r="A402" s="213"/>
      <c r="B402" s="289">
        <f>+'Ark1'!C2644</f>
        <v>2023</v>
      </c>
      <c r="C402" s="28">
        <f>+'Ark1'!L2644</f>
        <v>15</v>
      </c>
      <c r="D402" s="28" t="s">
        <v>40</v>
      </c>
      <c r="E402" s="28">
        <f>+'Ark1'!H2644</f>
        <v>2</v>
      </c>
      <c r="F402" s="28">
        <f>+'Ark1'!J2644</f>
        <v>160</v>
      </c>
      <c r="G402" s="28" t="str">
        <f>VLOOKUP(F402,RNR!$A$1:$B$26,2)</f>
        <v>Oslo</v>
      </c>
      <c r="H402" s="28" t="str">
        <f>+IF(I402=0,"",'Ark1'!Q2644)</f>
        <v/>
      </c>
      <c r="I402" s="336">
        <f>+'Ark1'!R2644</f>
        <v>0</v>
      </c>
      <c r="J402" s="29" t="str">
        <f>+IF(I402=0,"",'Ark1'!AF2644)</f>
        <v/>
      </c>
      <c r="L402" s="29" t="str">
        <f>+IF(I402=0,"",'Ark1'!AG2644)</f>
        <v/>
      </c>
      <c r="S402" s="27" t="str">
        <f>+IF(I402=0,"",'Ark1'!T2644)</f>
        <v/>
      </c>
      <c r="T402" s="32" t="str">
        <f>+IF(I402=0,"",'Ark1'!U2644)</f>
        <v/>
      </c>
      <c r="U402" s="34" t="str">
        <f>+IF(I402=0,"",'Ark1'!W2644)</f>
        <v/>
      </c>
      <c r="V402" s="34" t="str">
        <f>+IF(I402=0,"",'Ark1'!X2644)</f>
        <v/>
      </c>
      <c r="W402" s="34" t="str">
        <f>+IF(I402=0,"",'Ark1'!Y2644)</f>
        <v/>
      </c>
      <c r="X402" s="34" t="str">
        <f>+IF(I402=0,"",'Ark1'!Z2644)</f>
        <v/>
      </c>
      <c r="Y402" s="29" t="str">
        <f>+IF(I402=0,"",'Ark1'!Z2644)</f>
        <v/>
      </c>
      <c r="Z402" s="27" t="str">
        <f>+IF(I402=0,"",'Ark1'!AC2644)</f>
        <v/>
      </c>
      <c r="AA402" s="34" t="str">
        <f>+IF(I402=0,"",'Ark1'!AE2644)</f>
        <v/>
      </c>
      <c r="AB402" s="29" t="str">
        <f t="shared" si="54"/>
        <v/>
      </c>
      <c r="AC402" s="29" t="str">
        <f t="shared" si="55"/>
        <v/>
      </c>
      <c r="AD402" s="213"/>
      <c r="AG402" s="29"/>
      <c r="AH402" s="27"/>
    </row>
    <row r="403" spans="1:70" ht="15.6">
      <c r="A403" s="213"/>
      <c r="B403" s="289">
        <f>+'Ark1'!C2645</f>
        <v>2023</v>
      </c>
      <c r="C403" s="28">
        <f>+'Ark1'!L2645</f>
        <v>15</v>
      </c>
      <c r="D403" s="28" t="s">
        <v>40</v>
      </c>
      <c r="E403" s="28">
        <f>+'Ark1'!H2645</f>
        <v>1</v>
      </c>
      <c r="F403" s="28">
        <f>+'Ark1'!J2645</f>
        <v>171</v>
      </c>
      <c r="G403" s="28" t="str">
        <f>VLOOKUP(F403,RNR!$A$1:$B$26,2)</f>
        <v>Prima</v>
      </c>
      <c r="H403" s="28" t="str">
        <f>+IF(I403=0,"",'Ark1'!Q2645)</f>
        <v/>
      </c>
      <c r="I403" s="336">
        <f>+'Ark1'!R2645</f>
        <v>0</v>
      </c>
      <c r="J403" s="29" t="str">
        <f>+IF(I403=0,"",'Ark1'!AF2645)</f>
        <v/>
      </c>
      <c r="L403" s="29" t="str">
        <f>+IF(I403=0,"",'Ark1'!AG2645)</f>
        <v/>
      </c>
      <c r="S403" s="27" t="str">
        <f>+IF(I403=0,"",'Ark1'!T2645)</f>
        <v/>
      </c>
      <c r="T403" s="32" t="str">
        <f>+IF(I403=0,"",'Ark1'!U2645)</f>
        <v/>
      </c>
      <c r="U403" s="34" t="str">
        <f>+IF(I403=0,"",'Ark1'!W2645)</f>
        <v/>
      </c>
      <c r="V403" s="34" t="str">
        <f>+IF(I403=0,"",'Ark1'!X2645)</f>
        <v/>
      </c>
      <c r="W403" s="34" t="str">
        <f>+IF(I403=0,"",'Ark1'!Y2645)</f>
        <v/>
      </c>
      <c r="X403" s="34" t="str">
        <f>+IF(I403=0,"",'Ark1'!Z2645)</f>
        <v/>
      </c>
      <c r="Y403" s="29" t="str">
        <f>+IF(I403=0,"",'Ark1'!Z2645)</f>
        <v/>
      </c>
      <c r="Z403" s="27" t="str">
        <f>+IF(I403=0,"",'Ark1'!AC2645)</f>
        <v/>
      </c>
      <c r="AA403" s="34" t="str">
        <f>+IF(I403=0,"",'Ark1'!AE2645)</f>
        <v/>
      </c>
      <c r="AB403" s="29" t="str">
        <f t="shared" si="54"/>
        <v/>
      </c>
      <c r="AC403" s="29" t="str">
        <f t="shared" si="55"/>
        <v/>
      </c>
      <c r="AD403" s="213"/>
      <c r="AG403" s="29"/>
      <c r="AH403" s="27"/>
    </row>
    <row r="404" spans="1:70" ht="15.6">
      <c r="A404" s="213"/>
      <c r="B404" s="289">
        <f>+'Ark1'!C2646</f>
        <v>2023</v>
      </c>
      <c r="C404" s="28">
        <f>+'Ark1'!L2646</f>
        <v>15</v>
      </c>
      <c r="D404" s="28" t="s">
        <v>40</v>
      </c>
      <c r="E404" s="28">
        <f>+'Ark1'!H2646</f>
        <v>2</v>
      </c>
      <c r="F404" s="28">
        <f>+'Ark1'!J2646</f>
        <v>175</v>
      </c>
      <c r="G404" s="28" t="str">
        <f>VLOOKUP(F404,RNR!$A$1:$B$26,2)</f>
        <v>Ole Ringdal</v>
      </c>
      <c r="H404" s="28" t="str">
        <f>+IF(I404=0,"",'Ark1'!Q2646)</f>
        <v/>
      </c>
      <c r="I404" s="336">
        <f>+'Ark1'!R2646</f>
        <v>0</v>
      </c>
      <c r="J404" s="29" t="str">
        <f>+IF(I404=0,"",'Ark1'!AF2646)</f>
        <v/>
      </c>
      <c r="L404" s="29" t="str">
        <f>+IF(I404=0,"",'Ark1'!AG2646)</f>
        <v/>
      </c>
      <c r="S404" s="27" t="str">
        <f>+IF(I404=0,"",'Ark1'!T2646)</f>
        <v/>
      </c>
      <c r="T404" s="32" t="str">
        <f>+IF(I404=0,"",'Ark1'!U2646)</f>
        <v/>
      </c>
      <c r="U404" s="34" t="str">
        <f>+IF(I404=0,"",'Ark1'!W2646)</f>
        <v/>
      </c>
      <c r="V404" s="34" t="str">
        <f>+IF(I404=0,"",'Ark1'!X2646)</f>
        <v/>
      </c>
      <c r="W404" s="34" t="str">
        <f>+IF(I404=0,"",'Ark1'!Y2646)</f>
        <v/>
      </c>
      <c r="X404" s="34" t="str">
        <f>+IF(I404=0,"",'Ark1'!Z2646)</f>
        <v/>
      </c>
      <c r="Y404" s="29" t="str">
        <f>+IF(I404=0,"",'Ark1'!Z2646)</f>
        <v/>
      </c>
      <c r="Z404" s="27" t="str">
        <f>+IF(I404=0,"",'Ark1'!AC2646)</f>
        <v/>
      </c>
      <c r="AA404" s="34" t="str">
        <f>+IF(I404=0,"",'Ark1'!AE2646)</f>
        <v/>
      </c>
      <c r="AB404" s="29" t="str">
        <f t="shared" si="54"/>
        <v/>
      </c>
      <c r="AC404" s="29" t="str">
        <f t="shared" si="55"/>
        <v/>
      </c>
      <c r="AD404" s="213"/>
      <c r="AG404" s="29"/>
      <c r="AH404" s="27"/>
    </row>
    <row r="405" spans="1:70" ht="15.6">
      <c r="A405" s="213"/>
      <c r="B405" s="289">
        <f>+'Ark1'!C2647</f>
        <v>2023</v>
      </c>
      <c r="C405" s="28">
        <f>+'Ark1'!L2647</f>
        <v>15</v>
      </c>
      <c r="D405" s="28" t="s">
        <v>40</v>
      </c>
      <c r="E405" s="28">
        <f>+'Ark1'!H2647</f>
        <v>2</v>
      </c>
      <c r="F405" s="28">
        <f>+'Ark1'!J2647</f>
        <v>177</v>
      </c>
      <c r="G405" s="28" t="str">
        <f>VLOOKUP(F405,RNR!$A$1:$B$26,2)</f>
        <v>Slakthuset</v>
      </c>
      <c r="H405" s="28" t="str">
        <f>+IF(I405=0,"",'Ark1'!Q2647)</f>
        <v/>
      </c>
      <c r="I405" s="336">
        <f>+'Ark1'!R2647</f>
        <v>0</v>
      </c>
      <c r="J405" s="29" t="str">
        <f>+IF(I405=0,"",'Ark1'!AF2647)</f>
        <v/>
      </c>
      <c r="L405" s="29" t="str">
        <f>+IF(I405=0,"",'Ark1'!AG2647)</f>
        <v/>
      </c>
      <c r="S405" s="27" t="str">
        <f>+IF(I405=0,"",'Ark1'!T2647)</f>
        <v/>
      </c>
      <c r="T405" s="32" t="str">
        <f>+IF(I405=0,"",'Ark1'!U2647)</f>
        <v/>
      </c>
      <c r="U405" s="34" t="str">
        <f>+IF(I405=0,"",'Ark1'!W2647)</f>
        <v/>
      </c>
      <c r="V405" s="34" t="str">
        <f>+IF(I405=0,"",'Ark1'!X2647)</f>
        <v/>
      </c>
      <c r="W405" s="34" t="str">
        <f>+IF(I405=0,"",'Ark1'!Y2647)</f>
        <v/>
      </c>
      <c r="X405" s="34" t="str">
        <f>+IF(I405=0,"",'Ark1'!Z2647)</f>
        <v/>
      </c>
      <c r="Y405" s="29" t="str">
        <f>+IF(I405=0,"",'Ark1'!Z2647)</f>
        <v/>
      </c>
      <c r="Z405" s="27" t="str">
        <f>+IF(I405=0,"",'Ark1'!AC2647)</f>
        <v/>
      </c>
      <c r="AA405" s="34" t="str">
        <f>+IF(I405=0,"",'Ark1'!AE2647)</f>
        <v/>
      </c>
      <c r="AB405" s="29" t="str">
        <f t="shared" si="54"/>
        <v/>
      </c>
      <c r="AC405" s="29" t="str">
        <f t="shared" si="55"/>
        <v/>
      </c>
      <c r="AD405" s="213"/>
      <c r="AG405" s="29"/>
      <c r="AH405" s="27"/>
    </row>
    <row r="406" spans="1:70" ht="15.6">
      <c r="A406" s="213"/>
      <c r="B406" s="289">
        <f>+'Ark1'!C2648</f>
        <v>2023</v>
      </c>
      <c r="C406" s="28">
        <f>+'Ark1'!L2648</f>
        <v>15</v>
      </c>
      <c r="D406" s="28" t="s">
        <v>40</v>
      </c>
      <c r="E406" s="28">
        <f>+'Ark1'!H2648</f>
        <v>2</v>
      </c>
      <c r="F406" s="28">
        <f>+'Ark1'!J2648</f>
        <v>178</v>
      </c>
      <c r="G406" s="28" t="str">
        <f>VLOOKUP(F406,RNR!$A$1:$B$26,2)</f>
        <v>Røros</v>
      </c>
      <c r="H406" s="28" t="str">
        <f>+IF(I406=0,"",'Ark1'!Q2648)</f>
        <v/>
      </c>
      <c r="I406" s="336">
        <f>+'Ark1'!R2648</f>
        <v>0</v>
      </c>
      <c r="J406" s="29" t="str">
        <f>+IF(I406=0,"",'Ark1'!AF2648)</f>
        <v/>
      </c>
      <c r="L406" s="29" t="str">
        <f>+IF(I406=0,"",'Ark1'!AG2648)</f>
        <v/>
      </c>
      <c r="S406" s="27" t="str">
        <f>+IF(I406=0,"",'Ark1'!T2648)</f>
        <v/>
      </c>
      <c r="T406" s="32" t="str">
        <f>+IF(I406=0,"",'Ark1'!U2648)</f>
        <v/>
      </c>
      <c r="U406" s="34" t="str">
        <f>+IF(I406=0,"",'Ark1'!W2648)</f>
        <v/>
      </c>
      <c r="V406" s="34" t="str">
        <f>+IF(I406=0,"",'Ark1'!X2648)</f>
        <v/>
      </c>
      <c r="W406" s="34" t="str">
        <f>+IF(I406=0,"",'Ark1'!Y2648)</f>
        <v/>
      </c>
      <c r="X406" s="34" t="str">
        <f>+IF(I406=0,"",'Ark1'!Z2648)</f>
        <v/>
      </c>
      <c r="Y406" s="29" t="str">
        <f>+IF(I406=0,"",'Ark1'!Z2648)</f>
        <v/>
      </c>
      <c r="Z406" s="27" t="str">
        <f>+IF(I406=0,"",'Ark1'!AC2648)</f>
        <v/>
      </c>
      <c r="AA406" s="34" t="str">
        <f>+IF(I406=0,"",'Ark1'!AE2648)</f>
        <v/>
      </c>
      <c r="AB406" s="29" t="str">
        <f t="shared" si="54"/>
        <v/>
      </c>
      <c r="AC406" s="29" t="str">
        <f t="shared" si="55"/>
        <v/>
      </c>
      <c r="AD406" s="213"/>
      <c r="AG406" s="29"/>
      <c r="AH406" s="27"/>
    </row>
    <row r="407" spans="1:70" ht="15.6">
      <c r="A407" s="213"/>
      <c r="B407" s="289">
        <f>+'Ark1'!C2649</f>
        <v>2023</v>
      </c>
      <c r="C407" s="28">
        <f>+'Ark1'!L2649</f>
        <v>15</v>
      </c>
      <c r="D407" s="28" t="s">
        <v>40</v>
      </c>
      <c r="E407" s="28">
        <f>+'Ark1'!H2649</f>
        <v>2</v>
      </c>
      <c r="F407" s="28">
        <f>+'Ark1'!J2649</f>
        <v>181</v>
      </c>
      <c r="G407" s="28" t="str">
        <f>VLOOKUP(F407,RNR!$A$1:$B$26,2)</f>
        <v>Horns</v>
      </c>
      <c r="H407" s="28" t="str">
        <f>+IF(I407=0,"",'Ark1'!Q2649)</f>
        <v/>
      </c>
      <c r="I407" s="336">
        <f>+'Ark1'!R2649</f>
        <v>0</v>
      </c>
      <c r="J407" s="29" t="str">
        <f>+IF(I407=0,"",'Ark1'!AF2649)</f>
        <v/>
      </c>
      <c r="L407" s="29" t="str">
        <f>+IF(I407=0,"",'Ark1'!AG2649)</f>
        <v/>
      </c>
      <c r="S407" s="27" t="str">
        <f>+IF(I407=0,"",'Ark1'!T2649)</f>
        <v/>
      </c>
      <c r="T407" s="32" t="str">
        <f>+IF(I407=0,"",'Ark1'!U2649)</f>
        <v/>
      </c>
      <c r="U407" s="34" t="str">
        <f>+IF(I407=0,"",'Ark1'!W2649)</f>
        <v/>
      </c>
      <c r="V407" s="34" t="str">
        <f>+IF(I407=0,"",'Ark1'!X2649)</f>
        <v/>
      </c>
      <c r="W407" s="34" t="str">
        <f>+IF(I407=0,"",'Ark1'!Y2649)</f>
        <v/>
      </c>
      <c r="X407" s="34" t="str">
        <f>+IF(I407=0,"",'Ark1'!Z2649)</f>
        <v/>
      </c>
      <c r="Y407" s="29" t="str">
        <f>+IF(I407=0,"",'Ark1'!Z2649)</f>
        <v/>
      </c>
      <c r="Z407" s="27" t="str">
        <f>+IF(I407=0,"",'Ark1'!AC2649)</f>
        <v/>
      </c>
      <c r="AA407" s="34" t="str">
        <f>+IF(I407=0,"",'Ark1'!AE2649)</f>
        <v/>
      </c>
      <c r="AB407" s="29" t="str">
        <f t="shared" si="54"/>
        <v/>
      </c>
      <c r="AC407" s="29" t="str">
        <f t="shared" si="55"/>
        <v/>
      </c>
      <c r="AD407" s="213"/>
      <c r="AG407" s="29"/>
      <c r="AH407" s="27"/>
    </row>
    <row r="408" spans="1:70" ht="15.6">
      <c r="A408" s="213"/>
      <c r="B408" s="289">
        <f>+'Ark1'!C2650</f>
        <v>2023</v>
      </c>
      <c r="C408" s="28">
        <f>+'Ark1'!L2650</f>
        <v>15</v>
      </c>
      <c r="D408" s="28" t="s">
        <v>40</v>
      </c>
      <c r="E408" s="28">
        <f>+'Ark1'!H2650</f>
        <v>1</v>
      </c>
      <c r="F408" s="28">
        <f>+'Ark1'!J2650</f>
        <v>262</v>
      </c>
      <c r="G408" s="28" t="str">
        <f>VLOOKUP(F408,RNR!$A$1:$B$26,2)</f>
        <v>Strilalam</v>
      </c>
      <c r="H408" s="28" t="str">
        <f>+IF(I408=0,"",'Ark1'!Q2650)</f>
        <v/>
      </c>
      <c r="I408" s="336">
        <f>+'Ark1'!R2650</f>
        <v>0</v>
      </c>
      <c r="J408" s="29" t="str">
        <f>+IF(I408=0,"",'Ark1'!AF2650)</f>
        <v/>
      </c>
      <c r="L408" s="29" t="str">
        <f>+IF(I408=0,"",'Ark1'!AG2650)</f>
        <v/>
      </c>
      <c r="S408" s="27" t="str">
        <f>+IF(I408=0,"",'Ark1'!T2650)</f>
        <v/>
      </c>
      <c r="T408" s="32" t="str">
        <f>+IF(I408=0,"",'Ark1'!U2650)</f>
        <v/>
      </c>
      <c r="U408" s="34" t="str">
        <f>+IF(I408=0,"",'Ark1'!W2650)</f>
        <v/>
      </c>
      <c r="V408" s="34" t="str">
        <f>+IF(I408=0,"",'Ark1'!X2650)</f>
        <v/>
      </c>
      <c r="W408" s="34" t="str">
        <f>+IF(I408=0,"",'Ark1'!Y2650)</f>
        <v/>
      </c>
      <c r="X408" s="34" t="str">
        <f>+IF(I408=0,"",'Ark1'!Z2650)</f>
        <v/>
      </c>
      <c r="Y408" s="29" t="str">
        <f>+IF(I408=0,"",'Ark1'!Z2650)</f>
        <v/>
      </c>
      <c r="Z408" s="27" t="str">
        <f>+IF(I408=0,"",'Ark1'!AC2650)</f>
        <v/>
      </c>
      <c r="AA408" s="34" t="str">
        <f>+IF(I408=0,"",'Ark1'!AE2650)</f>
        <v/>
      </c>
      <c r="AB408" s="29" t="str">
        <f t="shared" si="54"/>
        <v/>
      </c>
      <c r="AC408" s="29" t="str">
        <f t="shared" si="55"/>
        <v/>
      </c>
      <c r="AD408" s="213"/>
      <c r="AG408" s="29"/>
      <c r="AH408" s="27"/>
    </row>
    <row r="409" spans="1:70" ht="15.6">
      <c r="A409" s="213"/>
      <c r="B409" s="289">
        <f>+'Ark1'!C2651</f>
        <v>2023</v>
      </c>
      <c r="C409" s="28">
        <f>+'Ark1'!L2651</f>
        <v>15</v>
      </c>
      <c r="D409" s="28" t="s">
        <v>40</v>
      </c>
      <c r="E409" s="28">
        <f>+'Ark1'!H2651</f>
        <v>1</v>
      </c>
      <c r="F409" s="28">
        <f>+'Ark1'!J2651</f>
        <v>309</v>
      </c>
      <c r="G409" s="28" t="str">
        <f>VLOOKUP(F409,RNR!$A$1:$B$26,2)</f>
        <v>Malvik</v>
      </c>
      <c r="H409" s="28" t="str">
        <f>+IF(I409=0,"",'Ark1'!Q2651)</f>
        <v/>
      </c>
      <c r="I409" s="336">
        <f>+'Ark1'!R2651</f>
        <v>0</v>
      </c>
      <c r="J409" s="29" t="str">
        <f>+IF(I409=0,"",'Ark1'!AF2651)</f>
        <v/>
      </c>
      <c r="L409" s="29" t="str">
        <f>+IF(I409=0,"",'Ark1'!AG2651)</f>
        <v/>
      </c>
      <c r="S409" s="27" t="str">
        <f>+IF(I409=0,"",'Ark1'!T2651)</f>
        <v/>
      </c>
      <c r="T409" s="32" t="str">
        <f>+IF(I409=0,"",'Ark1'!U2651)</f>
        <v/>
      </c>
      <c r="U409" s="34" t="str">
        <f>+IF(I409=0,"",'Ark1'!W2651)</f>
        <v/>
      </c>
      <c r="V409" s="34" t="str">
        <f>+IF(I409=0,"",'Ark1'!X2651)</f>
        <v/>
      </c>
      <c r="W409" s="34" t="str">
        <f>+IF(I409=0,"",'Ark1'!Y2651)</f>
        <v/>
      </c>
      <c r="X409" s="34" t="str">
        <f>+IF(I409=0,"",'Ark1'!Z2651)</f>
        <v/>
      </c>
      <c r="Y409" s="29" t="str">
        <f>+IF(I409=0,"",'Ark1'!Z2651)</f>
        <v/>
      </c>
      <c r="Z409" s="27" t="str">
        <f>+IF(I409=0,"",'Ark1'!AC2651)</f>
        <v/>
      </c>
      <c r="AA409" s="34" t="str">
        <f>+IF(I409=0,"",'Ark1'!AE2651)</f>
        <v/>
      </c>
      <c r="AB409" s="29" t="str">
        <f t="shared" si="54"/>
        <v/>
      </c>
      <c r="AC409" s="29" t="str">
        <f t="shared" si="55"/>
        <v/>
      </c>
      <c r="AD409" s="213"/>
      <c r="AG409" s="29"/>
      <c r="AH409" s="27"/>
    </row>
    <row r="410" spans="1:70" s="29" customFormat="1" ht="15.6">
      <c r="A410" s="213"/>
      <c r="B410" s="289">
        <f>+'Ark1'!C2652</f>
        <v>2023</v>
      </c>
      <c r="C410" s="28">
        <f>+'Ark1'!L2652</f>
        <v>15</v>
      </c>
      <c r="D410" s="28" t="s">
        <v>40</v>
      </c>
      <c r="E410" s="28">
        <f>+'Ark1'!H2652</f>
        <v>2</v>
      </c>
      <c r="F410" s="28">
        <f>+'Ark1'!J2652</f>
        <v>470</v>
      </c>
      <c r="G410" s="28" t="str">
        <f>VLOOKUP(F410,RNR!$A$1:$B$26,2)</f>
        <v>Jens Eide</v>
      </c>
      <c r="H410" s="28" t="str">
        <f>+IF(I410=0,"",'Ark1'!Q2652)</f>
        <v/>
      </c>
      <c r="I410" s="336">
        <f>+'Ark1'!R2652</f>
        <v>0</v>
      </c>
      <c r="J410" s="29" t="str">
        <f>+IF(I410=0,"",'Ark1'!AF2652)</f>
        <v/>
      </c>
      <c r="L410" s="29" t="str">
        <f>+IF(I410=0,"",'Ark1'!AG2652)</f>
        <v/>
      </c>
      <c r="S410" s="27" t="str">
        <f>+IF(I410=0,"",'Ark1'!T2652)</f>
        <v/>
      </c>
      <c r="T410" s="32" t="str">
        <f>+IF(I410=0,"",'Ark1'!U2652)</f>
        <v/>
      </c>
      <c r="U410" s="34" t="str">
        <f>+IF(I410=0,"",'Ark1'!W2652)</f>
        <v/>
      </c>
      <c r="V410" s="34" t="str">
        <f>+IF(I410=0,"",'Ark1'!X2652)</f>
        <v/>
      </c>
      <c r="W410" s="34" t="str">
        <f>+IF(I410=0,"",'Ark1'!Y2652)</f>
        <v/>
      </c>
      <c r="X410" s="34" t="str">
        <f>+IF(I410=0,"",'Ark1'!Z2652)</f>
        <v/>
      </c>
      <c r="Y410" s="29" t="str">
        <f>+IF(I410=0,"",'Ark1'!Z2652)</f>
        <v/>
      </c>
      <c r="Z410" s="27" t="str">
        <f>+IF(I410=0,"",'Ark1'!AC2652)</f>
        <v/>
      </c>
      <c r="AA410" s="34" t="str">
        <f>+IF(I410=0,"",'Ark1'!AE2652)</f>
        <v/>
      </c>
      <c r="AB410" s="29" t="str">
        <f t="shared" si="54"/>
        <v/>
      </c>
      <c r="AC410" s="29" t="str">
        <f t="shared" si="55"/>
        <v/>
      </c>
      <c r="AD410" s="213"/>
      <c r="AH410" s="27"/>
      <c r="AK410" s="28"/>
      <c r="AL410" s="28"/>
      <c r="AM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</row>
    <row r="411" spans="1:70" s="29" customFormat="1" ht="15.6">
      <c r="A411" s="213"/>
      <c r="B411" s="289">
        <f>+'Ark1'!C2653</f>
        <v>2023</v>
      </c>
      <c r="C411" s="28">
        <f>+'Ark1'!L2653</f>
        <v>15</v>
      </c>
      <c r="D411" s="28" t="s">
        <v>40</v>
      </c>
      <c r="E411" s="28">
        <f>+'Ark1'!H2653</f>
        <v>2</v>
      </c>
      <c r="F411" s="28">
        <f>+'Ark1'!J2653</f>
        <v>629</v>
      </c>
      <c r="G411" s="28" t="str">
        <f>VLOOKUP(F411,RNR!$A$1:$B$26,2)</f>
        <v>Bø</v>
      </c>
      <c r="H411" s="28" t="str">
        <f>+IF(I411=0,"",'Ark1'!Q2653)</f>
        <v/>
      </c>
      <c r="I411" s="336">
        <f>+'Ark1'!R2653</f>
        <v>0</v>
      </c>
      <c r="J411" s="29" t="str">
        <f>+IF(I411=0,"",'Ark1'!AF2653)</f>
        <v/>
      </c>
      <c r="L411" s="29" t="str">
        <f>+IF(I411=0,"",'Ark1'!AG2653)</f>
        <v/>
      </c>
      <c r="S411" s="27" t="str">
        <f>+IF(I411=0,"",'Ark1'!T2653)</f>
        <v/>
      </c>
      <c r="T411" s="32" t="str">
        <f>+IF(I411=0,"",'Ark1'!U2653)</f>
        <v/>
      </c>
      <c r="U411" s="34" t="str">
        <f>+IF(I411=0,"",'Ark1'!W2653)</f>
        <v/>
      </c>
      <c r="V411" s="34" t="str">
        <f>+IF(I411=0,"",'Ark1'!X2653)</f>
        <v/>
      </c>
      <c r="W411" s="34" t="str">
        <f>+IF(I411=0,"",'Ark1'!Y2653)</f>
        <v/>
      </c>
      <c r="X411" s="34" t="str">
        <f>+IF(I411=0,"",'Ark1'!Z2653)</f>
        <v/>
      </c>
      <c r="Y411" s="29" t="str">
        <f>+IF(I411=0,"",'Ark1'!Z2653)</f>
        <v/>
      </c>
      <c r="Z411" s="27" t="str">
        <f>+IF(I411=0,"",'Ark1'!AC2653)</f>
        <v/>
      </c>
      <c r="AA411" s="34" t="str">
        <f>+IF(I411=0,"",'Ark1'!AE2653)</f>
        <v/>
      </c>
      <c r="AB411" s="29" t="str">
        <f t="shared" si="54"/>
        <v/>
      </c>
      <c r="AC411" s="29" t="str">
        <f t="shared" si="55"/>
        <v/>
      </c>
      <c r="AD411" s="213"/>
      <c r="AH411" s="27"/>
      <c r="AK411" s="28"/>
      <c r="AL411" s="28"/>
      <c r="AM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</row>
    <row r="412" spans="1:70" s="29" customFormat="1" ht="15.6">
      <c r="A412" s="213"/>
      <c r="B412" s="289">
        <f>+'Ark1'!C2654</f>
        <v>2023</v>
      </c>
      <c r="C412" s="28">
        <f>+'Ark1'!L2654</f>
        <v>15</v>
      </c>
      <c r="D412" s="28" t="s">
        <v>40</v>
      </c>
      <c r="E412" s="28">
        <f>+'Ark1'!H2654</f>
        <v>1</v>
      </c>
      <c r="F412" s="28">
        <f>+'Ark1'!J2654</f>
        <v>643</v>
      </c>
      <c r="G412" s="28" t="str">
        <f>VLOOKUP(F412,RNR!$A$1:$B$26,2)</f>
        <v>Bjerka</v>
      </c>
      <c r="H412" s="28" t="str">
        <f>+IF(I412=0,"",'Ark1'!Q2654)</f>
        <v/>
      </c>
      <c r="I412" s="336">
        <f>+'Ark1'!R2654</f>
        <v>0</v>
      </c>
      <c r="J412" s="29" t="str">
        <f>+IF(I412=0,"",'Ark1'!AF2654)</f>
        <v/>
      </c>
      <c r="L412" s="29" t="str">
        <f>+IF(I412=0,"",'Ark1'!AG2654)</f>
        <v/>
      </c>
      <c r="S412" s="27" t="str">
        <f>+IF(I412=0,"",'Ark1'!T2654)</f>
        <v/>
      </c>
      <c r="T412" s="32" t="str">
        <f>+IF(I412=0,"",'Ark1'!U2654)</f>
        <v/>
      </c>
      <c r="U412" s="34" t="str">
        <f>+IF(I412=0,"",'Ark1'!W2654)</f>
        <v/>
      </c>
      <c r="V412" s="34" t="str">
        <f>+IF(I412=0,"",'Ark1'!X2654)</f>
        <v/>
      </c>
      <c r="W412" s="34" t="str">
        <f>+IF(I412=0,"",'Ark1'!Y2654)</f>
        <v/>
      </c>
      <c r="X412" s="34" t="str">
        <f>+IF(I412=0,"",'Ark1'!Z2654)</f>
        <v/>
      </c>
      <c r="Y412" s="29" t="str">
        <f>+IF(I412=0,"",'Ark1'!Z2654)</f>
        <v/>
      </c>
      <c r="Z412" s="27" t="str">
        <f>+IF(I412=0,"",'Ark1'!AC2654)</f>
        <v/>
      </c>
      <c r="AA412" s="34" t="str">
        <f>+IF(I412=0,"",'Ark1'!AE2654)</f>
        <v/>
      </c>
      <c r="AB412" s="29" t="str">
        <f t="shared" si="54"/>
        <v/>
      </c>
      <c r="AC412" s="29" t="str">
        <f t="shared" si="55"/>
        <v/>
      </c>
      <c r="AD412" s="213"/>
      <c r="AH412" s="27"/>
      <c r="AK412" s="28"/>
      <c r="AL412" s="28"/>
      <c r="AM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</row>
    <row r="413" spans="1:70" s="29" customFormat="1" ht="15.6">
      <c r="A413" s="213"/>
      <c r="B413" s="289">
        <f>+'Ark1'!C2655</f>
        <v>2023</v>
      </c>
      <c r="C413" s="28">
        <f>+'Ark1'!L2655</f>
        <v>15</v>
      </c>
      <c r="D413" s="28" t="s">
        <v>40</v>
      </c>
      <c r="E413" s="28">
        <f>+'Ark1'!H2655</f>
        <v>2</v>
      </c>
      <c r="F413" s="28">
        <f>+'Ark1'!J2655</f>
        <v>704</v>
      </c>
      <c r="G413" s="28" t="str">
        <f>VLOOKUP(F413,RNR!$A$1:$B$26,2)</f>
        <v>Øre Vilt</v>
      </c>
      <c r="H413" s="28" t="str">
        <f>+IF(I413=0,"",'Ark1'!Q2655)</f>
        <v/>
      </c>
      <c r="I413" s="336">
        <f>+'Ark1'!R2655</f>
        <v>0</v>
      </c>
      <c r="J413" s="29" t="str">
        <f>+IF(I413=0,"",'Ark1'!AF2655)</f>
        <v/>
      </c>
      <c r="L413" s="29" t="str">
        <f>+IF(I413=0,"",'Ark1'!AG2655)</f>
        <v/>
      </c>
      <c r="S413" s="27" t="str">
        <f>+IF(I413=0,"",'Ark1'!T2655)</f>
        <v/>
      </c>
      <c r="T413" s="32" t="str">
        <f>+IF(I413=0,"",'Ark1'!U2655)</f>
        <v/>
      </c>
      <c r="U413" s="34" t="str">
        <f>+IF(I413=0,"",'Ark1'!W2655)</f>
        <v/>
      </c>
      <c r="V413" s="34" t="str">
        <f>+IF(I413=0,"",'Ark1'!X2655)</f>
        <v/>
      </c>
      <c r="W413" s="34" t="str">
        <f>+IF(I413=0,"",'Ark1'!Y2655)</f>
        <v/>
      </c>
      <c r="X413" s="34" t="str">
        <f>+IF(I413=0,"",'Ark1'!Z2655)</f>
        <v/>
      </c>
      <c r="Y413" s="29" t="str">
        <f>+IF(I413=0,"",'Ark1'!Z2655)</f>
        <v/>
      </c>
      <c r="Z413" s="27" t="str">
        <f>+IF(I413=0,"",'Ark1'!AC2655)</f>
        <v/>
      </c>
      <c r="AA413" s="34" t="str">
        <f>+IF(I413=0,"",'Ark1'!AE2655)</f>
        <v/>
      </c>
      <c r="AB413" s="29" t="str">
        <f t="shared" si="54"/>
        <v/>
      </c>
      <c r="AC413" s="29" t="str">
        <f t="shared" si="55"/>
        <v/>
      </c>
      <c r="AD413" s="213"/>
      <c r="AH413" s="27"/>
      <c r="AK413" s="28"/>
      <c r="AL413" s="28"/>
      <c r="AM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</row>
    <row r="414" spans="1:70" s="29" customFormat="1" ht="15.6">
      <c r="A414" s="213"/>
      <c r="B414" s="289">
        <f>+'Ark1'!C2656</f>
        <v>2023</v>
      </c>
      <c r="C414" s="28">
        <f>+'Ark1'!L2656</f>
        <v>15</v>
      </c>
      <c r="D414" s="28" t="s">
        <v>40</v>
      </c>
      <c r="E414" s="28">
        <f>+'Ark1'!H2656</f>
        <v>1</v>
      </c>
      <c r="F414" s="28">
        <f>+'Ark1'!J2656</f>
        <v>802</v>
      </c>
      <c r="G414" s="28" t="str">
        <f>VLOOKUP(F414,RNR!$A$1:$B$26,2)</f>
        <v>Karasjok</v>
      </c>
      <c r="H414" s="28" t="str">
        <f>+IF(I414=0,"",'Ark1'!Q2656)</f>
        <v/>
      </c>
      <c r="I414" s="336">
        <f>+'Ark1'!R2656</f>
        <v>0</v>
      </c>
      <c r="J414" s="29" t="str">
        <f>+IF(I414=0,"",'Ark1'!AF2656)</f>
        <v/>
      </c>
      <c r="L414" s="29" t="str">
        <f>+IF(I414=0,"",'Ark1'!AG2656)</f>
        <v/>
      </c>
      <c r="S414" s="27" t="str">
        <f>+IF(I414=0,"",'Ark1'!T2656)</f>
        <v/>
      </c>
      <c r="T414" s="32" t="str">
        <f>+IF(I414=0,"",'Ark1'!U2656)</f>
        <v/>
      </c>
      <c r="U414" s="34" t="str">
        <f>+IF(I414=0,"",'Ark1'!W2656)</f>
        <v/>
      </c>
      <c r="V414" s="34" t="str">
        <f>+IF(I414=0,"",'Ark1'!X2656)</f>
        <v/>
      </c>
      <c r="W414" s="34" t="str">
        <f>+IF(I414=0,"",'Ark1'!Y2656)</f>
        <v/>
      </c>
      <c r="X414" s="34" t="str">
        <f>+IF(I414=0,"",'Ark1'!Z2656)</f>
        <v/>
      </c>
      <c r="Y414" s="29" t="str">
        <f>+IF(I414=0,"",'Ark1'!Z2656)</f>
        <v/>
      </c>
      <c r="Z414" s="27" t="str">
        <f>+IF(I414=0,"",'Ark1'!AC2656)</f>
        <v/>
      </c>
      <c r="AA414" s="34" t="str">
        <f>+IF(I414=0,"",'Ark1'!AE2656)</f>
        <v/>
      </c>
      <c r="AB414" s="29" t="str">
        <f t="shared" si="54"/>
        <v/>
      </c>
      <c r="AC414" s="29" t="str">
        <f t="shared" si="55"/>
        <v/>
      </c>
      <c r="AD414" s="213"/>
      <c r="AH414" s="27"/>
      <c r="AK414" s="28"/>
      <c r="AL414" s="28"/>
      <c r="AM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</row>
    <row r="415" spans="1:70" s="29" customFormat="1">
      <c r="A415" s="213"/>
      <c r="B415" s="213"/>
      <c r="C415" s="213"/>
      <c r="D415" s="213"/>
      <c r="E415" s="213"/>
      <c r="F415" s="213"/>
      <c r="G415" s="213"/>
      <c r="H415" s="213"/>
      <c r="I415" s="213"/>
      <c r="J415" s="213"/>
      <c r="K415" s="213"/>
      <c r="L415" s="213"/>
      <c r="M415" s="213"/>
      <c r="N415" s="213"/>
      <c r="O415" s="213"/>
      <c r="P415" s="214"/>
      <c r="Q415" s="214"/>
      <c r="R415" s="213"/>
      <c r="S415" s="213"/>
      <c r="T415" s="213"/>
      <c r="U415" s="213"/>
      <c r="V415" s="213"/>
      <c r="W415" s="213"/>
      <c r="X415" s="213"/>
      <c r="Y415" s="213"/>
      <c r="Z415" s="213"/>
      <c r="AA415" s="213"/>
      <c r="AB415" s="213"/>
      <c r="AC415" s="213"/>
      <c r="AD415" s="213"/>
      <c r="AH415" s="27"/>
      <c r="AK415" s="28"/>
      <c r="AL415" s="28"/>
      <c r="AM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</row>
    <row r="416" spans="1:70" s="29" customFormat="1">
      <c r="A416" s="485"/>
      <c r="B416" s="485"/>
      <c r="C416" s="485"/>
      <c r="D416" s="485"/>
      <c r="E416" s="485"/>
      <c r="F416" s="485"/>
      <c r="G416" s="485"/>
      <c r="H416" s="485"/>
      <c r="I416" s="485"/>
      <c r="J416" s="485"/>
      <c r="K416" s="485"/>
      <c r="L416" s="485"/>
      <c r="M416" s="485"/>
      <c r="N416" s="485"/>
      <c r="O416" s="485"/>
      <c r="P416" s="506"/>
      <c r="Q416" s="506"/>
      <c r="R416" s="485"/>
      <c r="S416" s="485"/>
      <c r="T416" s="485"/>
      <c r="U416" s="485"/>
      <c r="V416" s="485"/>
      <c r="W416" s="485"/>
      <c r="X416" s="485"/>
      <c r="Y416" s="485"/>
      <c r="Z416" s="485"/>
      <c r="AA416" s="485"/>
      <c r="AB416" s="485"/>
      <c r="AC416" s="485"/>
      <c r="AD416" s="485"/>
      <c r="AH416" s="27"/>
      <c r="AK416" s="28"/>
      <c r="AL416" s="28"/>
      <c r="AM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</row>
    <row r="417" spans="1:70" s="29" customFormat="1" ht="15.6">
      <c r="A417" s="485"/>
      <c r="B417" s="485"/>
      <c r="C417" s="485"/>
      <c r="D417" s="486" t="str">
        <f>+D419</f>
        <v>P-</v>
      </c>
      <c r="E417" s="485"/>
      <c r="F417" s="485"/>
      <c r="G417" s="485"/>
      <c r="H417" s="485"/>
      <c r="I417" s="485"/>
      <c r="J417" s="485"/>
      <c r="K417" s="485"/>
      <c r="L417" s="485"/>
      <c r="M417" s="485"/>
      <c r="N417" s="485"/>
      <c r="O417" s="485"/>
      <c r="P417" s="506"/>
      <c r="Q417" s="506"/>
      <c r="R417" s="485"/>
      <c r="S417" s="485"/>
      <c r="T417" s="485"/>
      <c r="U417" s="485"/>
      <c r="V417" s="485"/>
      <c r="W417" s="485"/>
      <c r="X417" s="485"/>
      <c r="Y417" s="485"/>
      <c r="Z417" s="485"/>
      <c r="AA417" s="485"/>
      <c r="AB417" s="485"/>
      <c r="AC417" s="485"/>
      <c r="AD417" s="485"/>
      <c r="AH417" s="27"/>
      <c r="AK417" s="28"/>
      <c r="AL417" s="28"/>
      <c r="AM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</row>
    <row r="418" spans="1:70" s="29" customFormat="1">
      <c r="A418" s="485"/>
      <c r="B418" s="485"/>
      <c r="C418" s="485"/>
      <c r="D418" s="485"/>
      <c r="E418" s="485"/>
      <c r="F418" s="485"/>
      <c r="G418" s="485"/>
      <c r="H418" s="485"/>
      <c r="I418" s="485"/>
      <c r="J418" s="485"/>
      <c r="K418" s="485"/>
      <c r="L418" s="485"/>
      <c r="M418" s="485"/>
      <c r="N418" s="485"/>
      <c r="O418" s="485"/>
      <c r="P418" s="506"/>
      <c r="Q418" s="506"/>
      <c r="R418" s="485"/>
      <c r="S418" s="485"/>
      <c r="T418" s="485"/>
      <c r="U418" s="485"/>
      <c r="V418" s="485"/>
      <c r="W418" s="485"/>
      <c r="X418" s="485"/>
      <c r="Y418" s="485"/>
      <c r="Z418" s="485"/>
      <c r="AA418" s="485"/>
      <c r="AB418" s="485"/>
      <c r="AC418" s="485"/>
      <c r="AD418" s="485"/>
      <c r="AH418" s="27"/>
      <c r="AK418" s="28"/>
      <c r="AL418" s="28"/>
      <c r="AM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</row>
    <row r="419" spans="1:70" ht="19.8" customHeight="1">
      <c r="A419" s="485"/>
      <c r="B419" s="289">
        <f>+'Ark1'!C2657</f>
        <v>2022</v>
      </c>
      <c r="C419" s="28">
        <f>+'Ark1'!L2657</f>
        <v>1</v>
      </c>
      <c r="D419" s="28" t="str">
        <f>VLOOKUP(C419,RNR!$F$12:$G$26,2)</f>
        <v>P-</v>
      </c>
      <c r="E419" s="28">
        <f>+'Ark1'!H2657</f>
        <v>1</v>
      </c>
      <c r="F419" s="28">
        <f>+'Ark1'!J2657</f>
        <v>103</v>
      </c>
      <c r="G419" s="28" t="str">
        <f>VLOOKUP(F419,RNR!$A$1:$B$26,2)</f>
        <v>Rudshøgda</v>
      </c>
      <c r="H419" s="28" t="str">
        <f>+IF(I419=0,"",'Ark1'!Q2657)</f>
        <v/>
      </c>
      <c r="I419" s="336">
        <f>+'Ark1'!R2657</f>
        <v>0</v>
      </c>
      <c r="J419" s="29" t="str">
        <f>+IF(I419=0,"",'Ark1'!AF2657)</f>
        <v/>
      </c>
      <c r="L419" s="29" t="str">
        <f>+IF(I419=0,"",'Ark1'!AG2657)</f>
        <v/>
      </c>
      <c r="S419" s="27" t="str">
        <f>+IF(I419=0,"",'Ark1'!T2657)</f>
        <v/>
      </c>
      <c r="T419" s="32" t="str">
        <f>+IF(I419=0,"",'Ark1'!U2657)</f>
        <v/>
      </c>
      <c r="U419" s="34" t="str">
        <f>+IF(I419=0,"",'Ark1'!W2657)</f>
        <v/>
      </c>
      <c r="V419" s="34" t="str">
        <f>+IF(I419=0,"",'Ark1'!X2657)</f>
        <v/>
      </c>
      <c r="W419" s="34" t="str">
        <f>+IF(I419=0,"",'Ark1'!Y2657)</f>
        <v/>
      </c>
      <c r="X419" s="34" t="str">
        <f>+IF(I419=0,"",'Ark1'!Z2657)</f>
        <v/>
      </c>
      <c r="Y419" s="29" t="str">
        <f>+IF(I419=0,"",'Ark1'!Z2657)</f>
        <v/>
      </c>
      <c r="Z419" s="27" t="str">
        <f>+IF(I419=0,"",'Ark1'!AC2657)</f>
        <v/>
      </c>
      <c r="AA419" s="34" t="str">
        <f>+IF(I419=0,"",'Ark1'!AE2657)</f>
        <v/>
      </c>
      <c r="AB419" s="29" t="str">
        <f t="shared" ref="AB419:AB446" si="56">IF(I419=0,"",T419/C419)</f>
        <v/>
      </c>
      <c r="AC419" s="29" t="str">
        <f t="shared" ref="AC419:AC446" si="57">IF(I419=0,"",I419/H419)</f>
        <v/>
      </c>
      <c r="AD419" s="485"/>
      <c r="AE419" s="216"/>
      <c r="AG419" s="29"/>
      <c r="AH419" s="27"/>
      <c r="AI419" s="217"/>
      <c r="AJ419" s="28"/>
      <c r="AN419" s="28"/>
      <c r="BF419" s="228"/>
    </row>
    <row r="420" spans="1:70" s="29" customFormat="1" ht="15.6">
      <c r="A420" s="485"/>
      <c r="B420" s="289">
        <f>+'Ark1'!C2658</f>
        <v>2022</v>
      </c>
      <c r="C420" s="28">
        <f>+'Ark1'!L2658</f>
        <v>1</v>
      </c>
      <c r="D420" s="28" t="str">
        <f>VLOOKUP(C420,RNR!$F$12:$G$26,2)</f>
        <v>P-</v>
      </c>
      <c r="E420" s="28">
        <f>+'Ark1'!H2658</f>
        <v>2</v>
      </c>
      <c r="F420" s="28">
        <f>+'Ark1'!J2658</f>
        <v>106</v>
      </c>
      <c r="G420" s="28" t="str">
        <f>VLOOKUP(F420,RNR!$A$1:$B$26,2)</f>
        <v>Furuseth</v>
      </c>
      <c r="H420" s="28" t="str">
        <f>+IF(I420=0,"",'Ark1'!Q2658)</f>
        <v/>
      </c>
      <c r="I420" s="336">
        <f>+'Ark1'!R2658</f>
        <v>0</v>
      </c>
      <c r="J420" s="29" t="str">
        <f>+IF(I420=0,"",'Ark1'!AF2658)</f>
        <v/>
      </c>
      <c r="L420" s="29" t="str">
        <f>+IF(I420=0,"",'Ark1'!AG2658)</f>
        <v/>
      </c>
      <c r="S420" s="27" t="str">
        <f>+IF(I420=0,"",'Ark1'!T2658)</f>
        <v/>
      </c>
      <c r="T420" s="32" t="str">
        <f>+IF(I420=0,"",'Ark1'!U2658)</f>
        <v/>
      </c>
      <c r="U420" s="34" t="str">
        <f>+IF(I420=0,"",'Ark1'!W2658)</f>
        <v/>
      </c>
      <c r="V420" s="34" t="str">
        <f>+IF(I420=0,"",'Ark1'!X2658)</f>
        <v/>
      </c>
      <c r="W420" s="34" t="str">
        <f>+IF(I420=0,"",'Ark1'!Y2658)</f>
        <v/>
      </c>
      <c r="X420" s="34" t="str">
        <f>+IF(I420=0,"",'Ark1'!Z2658)</f>
        <v/>
      </c>
      <c r="Y420" s="29" t="str">
        <f>+IF(I420=0,"",'Ark1'!Z2658)</f>
        <v/>
      </c>
      <c r="Z420" s="27" t="str">
        <f>+IF(I420=0,"",'Ark1'!AC2658)</f>
        <v/>
      </c>
      <c r="AA420" s="34" t="str">
        <f>+IF(I420=0,"",'Ark1'!AE2658)</f>
        <v/>
      </c>
      <c r="AB420" s="29" t="str">
        <f t="shared" si="56"/>
        <v/>
      </c>
      <c r="AC420" s="29" t="str">
        <f t="shared" si="57"/>
        <v/>
      </c>
      <c r="AD420" s="485"/>
      <c r="AH420" s="27"/>
      <c r="AK420" s="28"/>
      <c r="AL420" s="28"/>
      <c r="AM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</row>
    <row r="421" spans="1:70" s="29" customFormat="1" ht="15.6">
      <c r="A421" s="485"/>
      <c r="B421" s="289">
        <f>+'Ark1'!C2659</f>
        <v>2022</v>
      </c>
      <c r="C421" s="28">
        <f>+'Ark1'!L2659</f>
        <v>1</v>
      </c>
      <c r="D421" s="28" t="str">
        <f>VLOOKUP(C421,RNR!$F$12:$G$26,2)</f>
        <v>P-</v>
      </c>
      <c r="E421" s="28">
        <f>+'Ark1'!H2659</f>
        <v>1</v>
      </c>
      <c r="F421" s="28">
        <f>+'Ark1'!J2659</f>
        <v>110</v>
      </c>
      <c r="G421" s="28" t="str">
        <f>VLOOKUP(F421,RNR!$A$1:$B$26,2)</f>
        <v>Gol</v>
      </c>
      <c r="H421" s="28">
        <f>+IF(I421=0,"",'Ark1'!Q2659)</f>
        <v>29</v>
      </c>
      <c r="I421" s="336">
        <f>+'Ark1'!R2659</f>
        <v>62</v>
      </c>
      <c r="J421" s="29">
        <f>+IF(I421=0,"",'Ark1'!AF2659)</f>
        <v>1.2245704127987362</v>
      </c>
      <c r="L421" s="29">
        <f>+IF(I421=0,"",'Ark1'!AG2659)</f>
        <v>1.358825628449736</v>
      </c>
      <c r="S421" s="27">
        <f>+IF(I421=0,"",'Ark1'!T2659)</f>
        <v>2.4838709677419355</v>
      </c>
      <c r="T421" s="32">
        <f>+IF(I421=0,"",'Ark1'!U2659)</f>
        <v>11.546774193548391</v>
      </c>
      <c r="U421" s="34">
        <f>+IF(I421=0,"",'Ark1'!W2659)</f>
        <v>0</v>
      </c>
      <c r="V421" s="34">
        <f>+IF(I421=0,"",'Ark1'!X2659)</f>
        <v>33.870967741935488</v>
      </c>
      <c r="W421" s="34">
        <f>+IF(I421=0,"",'Ark1'!Y2659)</f>
        <v>0</v>
      </c>
      <c r="X421" s="34">
        <f>+IF(I421=0,"",'Ark1'!Z2659)</f>
        <v>6.3138025386765548</v>
      </c>
      <c r="Y421" s="29">
        <f>+IF(I421=0,"",'Ark1'!Z2659)</f>
        <v>6.3138025386765548</v>
      </c>
      <c r="Z421" s="27">
        <f>+IF(I421=0,"",'Ark1'!AC2659)</f>
        <v>0</v>
      </c>
      <c r="AA421" s="34">
        <f>+IF(I421=0,"",'Ark1'!AE2659)</f>
        <v>0</v>
      </c>
      <c r="AB421" s="29">
        <f t="shared" si="56"/>
        <v>11.546774193548391</v>
      </c>
      <c r="AC421" s="29">
        <f t="shared" si="57"/>
        <v>2.1379310344827585</v>
      </c>
      <c r="AD421" s="485"/>
      <c r="AH421" s="27"/>
      <c r="AK421" s="28"/>
      <c r="AL421" s="28"/>
      <c r="AM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</row>
    <row r="422" spans="1:70" s="29" customFormat="1" ht="15.6">
      <c r="A422" s="485"/>
      <c r="B422" s="289">
        <f>+'Ark1'!C2660</f>
        <v>2022</v>
      </c>
      <c r="C422" s="28">
        <f>+'Ark1'!L2660</f>
        <v>1</v>
      </c>
      <c r="D422" s="28" t="str">
        <f>VLOOKUP(C422,RNR!$F$12:$G$26,2)</f>
        <v>P-</v>
      </c>
      <c r="E422" s="28">
        <f>+'Ark1'!H2660</f>
        <v>1</v>
      </c>
      <c r="F422" s="28">
        <f>+'Ark1'!J2660</f>
        <v>111</v>
      </c>
      <c r="G422" s="28" t="str">
        <f>VLOOKUP(F422,RNR!$A$1:$B$26,2)</f>
        <v>Forus</v>
      </c>
      <c r="H422" s="28" t="str">
        <f>+IF(I422=0,"",'Ark1'!Q2660)</f>
        <v/>
      </c>
      <c r="I422" s="336">
        <f>+'Ark1'!R2660</f>
        <v>0</v>
      </c>
      <c r="J422" s="29" t="str">
        <f>+IF(I422=0,"",'Ark1'!AF2660)</f>
        <v/>
      </c>
      <c r="L422" s="29" t="str">
        <f>+IF(I422=0,"",'Ark1'!AG2660)</f>
        <v/>
      </c>
      <c r="S422" s="27" t="str">
        <f>+IF(I422=0,"",'Ark1'!T2660)</f>
        <v/>
      </c>
      <c r="T422" s="32" t="str">
        <f>+IF(I422=0,"",'Ark1'!U2660)</f>
        <v/>
      </c>
      <c r="U422" s="34" t="str">
        <f>+IF(I422=0,"",'Ark1'!W2660)</f>
        <v/>
      </c>
      <c r="V422" s="34" t="str">
        <f>+IF(I422=0,"",'Ark1'!X2660)</f>
        <v/>
      </c>
      <c r="W422" s="34" t="str">
        <f>+IF(I422=0,"",'Ark1'!Y2660)</f>
        <v/>
      </c>
      <c r="X422" s="34" t="str">
        <f>+IF(I422=0,"",'Ark1'!Z2660)</f>
        <v/>
      </c>
      <c r="Y422" s="29" t="str">
        <f>+IF(I422=0,"",'Ark1'!Z2660)</f>
        <v/>
      </c>
      <c r="Z422" s="27" t="str">
        <f>+IF(I422=0,"",'Ark1'!AC2660)</f>
        <v/>
      </c>
      <c r="AA422" s="34" t="str">
        <f>+IF(I422=0,"",'Ark1'!AE2660)</f>
        <v/>
      </c>
      <c r="AB422" s="29" t="str">
        <f t="shared" si="56"/>
        <v/>
      </c>
      <c r="AC422" s="29" t="str">
        <f t="shared" si="57"/>
        <v/>
      </c>
      <c r="AD422" s="485"/>
      <c r="AH422" s="27"/>
      <c r="AK422" s="28"/>
      <c r="AL422" s="28"/>
      <c r="AM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</row>
    <row r="423" spans="1:70" s="29" customFormat="1" ht="15.6">
      <c r="A423" s="485"/>
      <c r="B423" s="289">
        <f>+'Ark1'!C2661</f>
        <v>2022</v>
      </c>
      <c r="C423" s="28">
        <f>+'Ark1'!L2661</f>
        <v>1</v>
      </c>
      <c r="D423" s="28" t="str">
        <f>VLOOKUP(C423,RNR!$F$12:$G$26,2)</f>
        <v>P-</v>
      </c>
      <c r="E423" s="28">
        <f>+'Ark1'!H2661</f>
        <v>1</v>
      </c>
      <c r="F423" s="28">
        <f>+'Ark1'!J2661</f>
        <v>116</v>
      </c>
      <c r="G423" s="28" t="str">
        <f>VLOOKUP(F423,RNR!$A$1:$B$26,2)</f>
        <v>Sandeid</v>
      </c>
      <c r="H423" s="28">
        <f>+IF(I423=0,"",'Ark1'!Q2661)</f>
        <v>1</v>
      </c>
      <c r="I423" s="336">
        <f>+'Ark1'!R2661</f>
        <v>1</v>
      </c>
      <c r="J423" s="29">
        <f>+IF(I423=0,"",'Ark1'!AF2661)</f>
        <v>7.2358900144717769E-2</v>
      </c>
      <c r="L423" s="29">
        <f>+IF(I423=0,"",'Ark1'!AG2661)</f>
        <v>7.1752845559057518E-2</v>
      </c>
      <c r="S423" s="27">
        <f>+IF(I423=0,"",'Ark1'!T2661)</f>
        <v>2</v>
      </c>
      <c r="T423" s="32">
        <f>+IF(I423=0,"",'Ark1'!U2661)</f>
        <v>12.200000000000003</v>
      </c>
      <c r="U423" s="34">
        <f>+IF(I423=0,"",'Ark1'!W2661)</f>
        <v>0</v>
      </c>
      <c r="V423" s="34">
        <f>+IF(I423=0,"",'Ark1'!X2661)</f>
        <v>0</v>
      </c>
      <c r="W423" s="34">
        <f>+IF(I423=0,"",'Ark1'!Y2661)</f>
        <v>0</v>
      </c>
      <c r="X423" s="34">
        <f>+IF(I423=0,"",'Ark1'!Z2661)</f>
        <v>0</v>
      </c>
      <c r="Y423" s="29">
        <f>+IF(I423=0,"",'Ark1'!Z2661)</f>
        <v>0</v>
      </c>
      <c r="Z423" s="27">
        <f>+IF(I423=0,"",'Ark1'!AC2661)</f>
        <v>0</v>
      </c>
      <c r="AA423" s="34">
        <f>+IF(I423=0,"",'Ark1'!AE2661)</f>
        <v>0</v>
      </c>
      <c r="AB423" s="29">
        <f t="shared" si="56"/>
        <v>12.200000000000003</v>
      </c>
      <c r="AC423" s="29">
        <f t="shared" si="57"/>
        <v>1</v>
      </c>
      <c r="AD423" s="485"/>
      <c r="AH423" s="27"/>
      <c r="AK423" s="28"/>
      <c r="AL423" s="28"/>
      <c r="AM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</row>
    <row r="424" spans="1:70" s="29" customFormat="1" ht="15.6">
      <c r="A424" s="485"/>
      <c r="B424" s="289">
        <f>+'Ark1'!C2662</f>
        <v>2022</v>
      </c>
      <c r="C424" s="28">
        <f>+'Ark1'!L2662</f>
        <v>1</v>
      </c>
      <c r="D424" s="28" t="str">
        <f>VLOOKUP(C424,RNR!$F$12:$G$26,2)</f>
        <v>P-</v>
      </c>
      <c r="E424" s="28">
        <f>+'Ark1'!H2662</f>
        <v>2</v>
      </c>
      <c r="F424" s="28">
        <f>+'Ark1'!J2662</f>
        <v>117</v>
      </c>
      <c r="G424" s="28" t="str">
        <f>VLOOKUP(F424,RNR!$A$1:$B$26,2)</f>
        <v>Jæren</v>
      </c>
      <c r="H424" s="28" t="str">
        <f>+IF(I424=0,"",'Ark1'!Q2662)</f>
        <v/>
      </c>
      <c r="I424" s="336">
        <f>+'Ark1'!R2662</f>
        <v>0</v>
      </c>
      <c r="J424" s="29" t="str">
        <f>+IF(I424=0,"",'Ark1'!AF2662)</f>
        <v/>
      </c>
      <c r="L424" s="29" t="str">
        <f>+IF(I424=0,"",'Ark1'!AG2662)</f>
        <v/>
      </c>
      <c r="S424" s="27" t="str">
        <f>+IF(I424=0,"",'Ark1'!T2662)</f>
        <v/>
      </c>
      <c r="T424" s="32" t="str">
        <f>+IF(I424=0,"",'Ark1'!U2662)</f>
        <v/>
      </c>
      <c r="U424" s="34" t="str">
        <f>+IF(I424=0,"",'Ark1'!W2662)</f>
        <v/>
      </c>
      <c r="V424" s="34" t="str">
        <f>+IF(I424=0,"",'Ark1'!X2662)</f>
        <v/>
      </c>
      <c r="W424" s="34" t="str">
        <f>+IF(I424=0,"",'Ark1'!Y2662)</f>
        <v/>
      </c>
      <c r="X424" s="34" t="str">
        <f>+IF(I424=0,"",'Ark1'!Z2662)</f>
        <v/>
      </c>
      <c r="Y424" s="29" t="str">
        <f>+IF(I424=0,"",'Ark1'!Z2662)</f>
        <v/>
      </c>
      <c r="Z424" s="27" t="str">
        <f>+IF(I424=0,"",'Ark1'!AC2662)</f>
        <v/>
      </c>
      <c r="AA424" s="34" t="str">
        <f>+IF(I424=0,"",'Ark1'!AE2662)</f>
        <v/>
      </c>
      <c r="AB424" s="29" t="str">
        <f t="shared" si="56"/>
        <v/>
      </c>
      <c r="AC424" s="29" t="str">
        <f t="shared" si="57"/>
        <v/>
      </c>
      <c r="AD424" s="485"/>
      <c r="AH424" s="27"/>
      <c r="AK424" s="28"/>
      <c r="AL424" s="28"/>
      <c r="AM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</row>
    <row r="425" spans="1:70" s="29" customFormat="1" ht="15.6">
      <c r="A425" s="485"/>
      <c r="B425" s="289">
        <f>+'Ark1'!C2663</f>
        <v>2022</v>
      </c>
      <c r="C425" s="28">
        <f>+'Ark1'!L2663</f>
        <v>1</v>
      </c>
      <c r="D425" s="28" t="str">
        <f>VLOOKUP(C425,RNR!$F$12:$G$26,2)</f>
        <v>P-</v>
      </c>
      <c r="E425" s="28">
        <f>+'Ark1'!H2663</f>
        <v>1</v>
      </c>
      <c r="F425" s="28">
        <f>+'Ark1'!J2663</f>
        <v>134</v>
      </c>
      <c r="G425" s="28" t="str">
        <f>VLOOKUP(F425,RNR!$A$1:$B$26,2)</f>
        <v>Førde</v>
      </c>
      <c r="H425" s="28">
        <f>+IF(I425=0,"",'Ark1'!Q2663)</f>
        <v>6</v>
      </c>
      <c r="I425" s="336">
        <f>+'Ark1'!R2663</f>
        <v>8</v>
      </c>
      <c r="J425" s="29">
        <f>+IF(I425=0,"",'Ark1'!AF2663)</f>
        <v>0.15779092702169625</v>
      </c>
      <c r="L425" s="29">
        <f>+IF(I425=0,"",'Ark1'!AG2663)</f>
        <v>0.22978072051878359</v>
      </c>
      <c r="S425" s="27">
        <f>+IF(I425=0,"",'Ark1'!T2663)</f>
        <v>2.75</v>
      </c>
      <c r="T425" s="32">
        <f>+IF(I425=0,"",'Ark1'!U2663)</f>
        <v>17.650000000000006</v>
      </c>
      <c r="U425" s="34">
        <f>+IF(I425=0,"",'Ark1'!W2663)</f>
        <v>0</v>
      </c>
      <c r="V425" s="34">
        <f>+IF(I425=0,"",'Ark1'!X2663)</f>
        <v>87.5</v>
      </c>
      <c r="W425" s="34">
        <f>+IF(I425=0,"",'Ark1'!Y2663)</f>
        <v>0</v>
      </c>
      <c r="X425" s="34">
        <f>+IF(I425=0,"",'Ark1'!Z2663)</f>
        <v>1.8861336113859724</v>
      </c>
      <c r="Y425" s="29">
        <f>+IF(I425=0,"",'Ark1'!Z2663)</f>
        <v>1.8861336113859724</v>
      </c>
      <c r="Z425" s="27">
        <f>+IF(I425=0,"",'Ark1'!AC2663)</f>
        <v>0</v>
      </c>
      <c r="AA425" s="34">
        <f>+IF(I425=0,"",'Ark1'!AE2663)</f>
        <v>0</v>
      </c>
      <c r="AB425" s="29">
        <f t="shared" si="56"/>
        <v>17.650000000000006</v>
      </c>
      <c r="AC425" s="29">
        <f t="shared" si="57"/>
        <v>1.3333333333333333</v>
      </c>
      <c r="AD425" s="485"/>
      <c r="AH425" s="27"/>
      <c r="AK425" s="28"/>
      <c r="AL425" s="28"/>
      <c r="AM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</row>
    <row r="426" spans="1:70" s="29" customFormat="1" ht="15.6">
      <c r="A426" s="485"/>
      <c r="B426" s="289">
        <f>+'Ark1'!C2664</f>
        <v>2022</v>
      </c>
      <c r="C426" s="28">
        <f>+'Ark1'!L2664</f>
        <v>1</v>
      </c>
      <c r="D426" s="28" t="str">
        <f>VLOOKUP(C426,RNR!$F$12:$G$26,2)</f>
        <v>P-</v>
      </c>
      <c r="E426" s="28">
        <f>+'Ark1'!H2664</f>
        <v>2</v>
      </c>
      <c r="F426" s="28">
        <f>+'Ark1'!J2664</f>
        <v>141</v>
      </c>
      <c r="G426" s="28" t="str">
        <f>VLOOKUP(F426,RNR!$A$1:$B$26,2)</f>
        <v>Ølen</v>
      </c>
      <c r="H426" s="28">
        <f>+IF(I426=0,"",'Ark1'!Q2664)</f>
        <v>2</v>
      </c>
      <c r="I426" s="336">
        <f>+'Ark1'!R2664</f>
        <v>8</v>
      </c>
      <c r="J426" s="29">
        <f>+IF(I426=0,"",'Ark1'!AF2664)</f>
        <v>0.55826936496859725</v>
      </c>
      <c r="L426" s="29">
        <f>+IF(I426=0,"",'Ark1'!AG2664)</f>
        <v>0.2160762557722902</v>
      </c>
      <c r="S426" s="27">
        <f>+IF(I426=0,"",'Ark1'!T2664)</f>
        <v>2</v>
      </c>
      <c r="T426" s="32">
        <f>+IF(I426=0,"",'Ark1'!U2664)</f>
        <v>5.9249999999999998</v>
      </c>
      <c r="U426" s="34">
        <f>+IF(I426=0,"",'Ark1'!W2664)</f>
        <v>0</v>
      </c>
      <c r="V426" s="34">
        <f>+IF(I426=0,"",'Ark1'!X2664)</f>
        <v>0</v>
      </c>
      <c r="W426" s="34">
        <f>+IF(I426=0,"",'Ark1'!Y2664)</f>
        <v>0</v>
      </c>
      <c r="X426" s="34">
        <f>+IF(I426=0,"",'Ark1'!Z2664)</f>
        <v>0.90795098986674916</v>
      </c>
      <c r="Y426" s="29">
        <f>+IF(I426=0,"",'Ark1'!Z2664)</f>
        <v>0.90795098986674916</v>
      </c>
      <c r="Z426" s="27">
        <f>+IF(I426=0,"",'Ark1'!AC2664)</f>
        <v>0</v>
      </c>
      <c r="AA426" s="34">
        <f>+IF(I426=0,"",'Ark1'!AE2664)</f>
        <v>0</v>
      </c>
      <c r="AB426" s="29">
        <f t="shared" si="56"/>
        <v>5.9249999999999998</v>
      </c>
      <c r="AC426" s="29">
        <f t="shared" si="57"/>
        <v>4</v>
      </c>
      <c r="AD426" s="485"/>
      <c r="AH426" s="27"/>
      <c r="AK426" s="28"/>
      <c r="AL426" s="28"/>
      <c r="AM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</row>
    <row r="427" spans="1:70" s="29" customFormat="1" ht="15.6">
      <c r="A427" s="485"/>
      <c r="B427" s="289">
        <f>+'Ark1'!C2665</f>
        <v>2022</v>
      </c>
      <c r="C427" s="28">
        <f>+'Ark1'!L2665</f>
        <v>1</v>
      </c>
      <c r="D427" s="28" t="str">
        <f>VLOOKUP(C427,RNR!$F$12:$G$26,2)</f>
        <v>P-</v>
      </c>
      <c r="E427" s="28">
        <f>+'Ark1'!H2665</f>
        <v>2</v>
      </c>
      <c r="F427" s="28">
        <f>+'Ark1'!J2665</f>
        <v>143</v>
      </c>
      <c r="G427" s="28" t="str">
        <f>VLOOKUP(F427,RNR!$A$1:$B$26,2)</f>
        <v>Nordfjord</v>
      </c>
      <c r="H427" s="28">
        <f>+IF(I427=0,"",'Ark1'!Q2665)</f>
        <v>1</v>
      </c>
      <c r="I427" s="336">
        <f>+'Ark1'!R2665</f>
        <v>1</v>
      </c>
      <c r="J427" s="29">
        <f>+IF(I427=0,"",'Ark1'!AF2665)</f>
        <v>0.28774494288262886</v>
      </c>
      <c r="L427" s="29">
        <f>+IF(I427=0,"",'Ark1'!AG2665)</f>
        <v>0.21899538334056737</v>
      </c>
      <c r="S427" s="27">
        <f>+IF(I427=0,"",'Ark1'!T2665)</f>
        <v>2</v>
      </c>
      <c r="T427" s="32">
        <f>+IF(I427=0,"",'Ark1'!U2665)</f>
        <v>11.1</v>
      </c>
      <c r="U427" s="34">
        <f>+IF(I427=0,"",'Ark1'!W2665)</f>
        <v>0</v>
      </c>
      <c r="V427" s="34">
        <f>+IF(I427=0,"",'Ark1'!X2665)</f>
        <v>0</v>
      </c>
      <c r="W427" s="34">
        <f>+IF(I427=0,"",'Ark1'!Y2665)</f>
        <v>0</v>
      </c>
      <c r="X427" s="34">
        <f>+IF(I427=0,"",'Ark1'!Z2665)</f>
        <v>0</v>
      </c>
      <c r="Y427" s="29">
        <f>+IF(I427=0,"",'Ark1'!Z2665)</f>
        <v>0</v>
      </c>
      <c r="Z427" s="27">
        <f>+IF(I427=0,"",'Ark1'!AC2665)</f>
        <v>0</v>
      </c>
      <c r="AA427" s="34">
        <f>+IF(I427=0,"",'Ark1'!AE2665)</f>
        <v>0</v>
      </c>
      <c r="AB427" s="29">
        <f t="shared" si="56"/>
        <v>11.1</v>
      </c>
      <c r="AC427" s="29">
        <f t="shared" si="57"/>
        <v>1</v>
      </c>
      <c r="AD427" s="485"/>
      <c r="AH427" s="27"/>
      <c r="AK427" s="28"/>
      <c r="AL427" s="28"/>
      <c r="AM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</row>
    <row r="428" spans="1:70" s="29" customFormat="1" ht="15.6">
      <c r="A428" s="485"/>
      <c r="B428" s="289">
        <f>+'Ark1'!C2666</f>
        <v>2022</v>
      </c>
      <c r="C428" s="28">
        <f>+'Ark1'!L2666</f>
        <v>1</v>
      </c>
      <c r="D428" s="28" t="str">
        <f>VLOOKUP(C428,RNR!$F$12:$G$26,2)</f>
        <v>P-</v>
      </c>
      <c r="E428" s="28">
        <f>+'Ark1'!H2666</f>
        <v>2</v>
      </c>
      <c r="F428" s="28">
        <f>+'Ark1'!J2666</f>
        <v>147</v>
      </c>
      <c r="G428" s="28" t="str">
        <f>VLOOKUP(F428,RNR!$A$1:$B$26,2)</f>
        <v>Midt-Norge</v>
      </c>
      <c r="H428" s="28">
        <f>+IF(I428=0,"",'Ark1'!Q2666)</f>
        <v>2</v>
      </c>
      <c r="I428" s="336">
        <f>+'Ark1'!R2666</f>
        <v>22</v>
      </c>
      <c r="J428" s="29">
        <f>+IF(I428=0,"",'Ark1'!AF2666)</f>
        <v>12.222222222222221</v>
      </c>
      <c r="L428" s="29">
        <f>+IF(I428=0,"",'Ark1'!AG2666)</f>
        <v>4.9107677566175587</v>
      </c>
      <c r="S428" s="27">
        <f>+IF(I428=0,"",'Ark1'!T2666)</f>
        <v>2</v>
      </c>
      <c r="T428" s="32">
        <f>+IF(I428=0,"",'Ark1'!U2666)</f>
        <v>3.7272727272727262</v>
      </c>
      <c r="U428" s="34">
        <f>+IF(I428=0,"",'Ark1'!W2666)</f>
        <v>0</v>
      </c>
      <c r="V428" s="34">
        <f>+IF(I428=0,"",'Ark1'!X2666)</f>
        <v>0</v>
      </c>
      <c r="W428" s="34">
        <f>+IF(I428=0,"",'Ark1'!Y2666)</f>
        <v>0</v>
      </c>
      <c r="X428" s="34">
        <f>+IF(I428=0,"",'Ark1'!Z2666)</f>
        <v>0.79038645218757309</v>
      </c>
      <c r="Y428" s="29">
        <f>+IF(I428=0,"",'Ark1'!Z2666)</f>
        <v>0.79038645218757309</v>
      </c>
      <c r="Z428" s="27">
        <f>+IF(I428=0,"",'Ark1'!AC2666)</f>
        <v>0</v>
      </c>
      <c r="AA428" s="34">
        <f>+IF(I428=0,"",'Ark1'!AE2666)</f>
        <v>0</v>
      </c>
      <c r="AB428" s="29">
        <f t="shared" si="56"/>
        <v>3.7272727272727262</v>
      </c>
      <c r="AC428" s="29">
        <f t="shared" si="57"/>
        <v>11</v>
      </c>
      <c r="AD428" s="485"/>
      <c r="AH428" s="27"/>
      <c r="AK428" s="28"/>
      <c r="AL428" s="28"/>
      <c r="AM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</row>
    <row r="429" spans="1:70" s="29" customFormat="1" ht="15.6">
      <c r="A429" s="485"/>
      <c r="B429" s="289">
        <f>+'Ark1'!C2667</f>
        <v>2022</v>
      </c>
      <c r="C429" s="28">
        <f>+'Ark1'!L2667</f>
        <v>1</v>
      </c>
      <c r="D429" s="28" t="str">
        <f>VLOOKUP(C429,RNR!$F$12:$G$26,2)</f>
        <v>P-</v>
      </c>
      <c r="E429" s="28">
        <f>+'Ark1'!H2667</f>
        <v>1</v>
      </c>
      <c r="F429" s="28">
        <f>+'Ark1'!J2667</f>
        <v>155</v>
      </c>
      <c r="G429" s="28" t="str">
        <f>VLOOKUP(F429,RNR!$A$1:$B$26,2)</f>
        <v>Målselv</v>
      </c>
      <c r="H429" s="28">
        <f>+IF(I429=0,"",'Ark1'!Q2667)</f>
        <v>21</v>
      </c>
      <c r="I429" s="336">
        <f>+'Ark1'!R2667</f>
        <v>90</v>
      </c>
      <c r="J429" s="29">
        <f>+IF(I429=0,"",'Ark1'!AF2667)</f>
        <v>3.2526201662450314</v>
      </c>
      <c r="L429" s="29">
        <f>+IF(I429=0,"",'Ark1'!AG2667)</f>
        <v>1.9198359211922111</v>
      </c>
      <c r="S429" s="27">
        <f>+IF(I429=0,"",'Ark1'!T2667)</f>
        <v>2.2999999999999998</v>
      </c>
      <c r="T429" s="32">
        <f>+IF(I429=0,"",'Ark1'!U2667)</f>
        <v>9.6663333333333359</v>
      </c>
      <c r="U429" s="34">
        <f>+IF(I429=0,"",'Ark1'!W2667)</f>
        <v>0</v>
      </c>
      <c r="V429" s="34">
        <f>+IF(I429=0,"",'Ark1'!X2667)</f>
        <v>12.222222222222221</v>
      </c>
      <c r="W429" s="34">
        <f>+IF(I429=0,"",'Ark1'!Y2667)</f>
        <v>0</v>
      </c>
      <c r="X429" s="34">
        <f>+IF(I429=0,"",'Ark1'!Z2667)</f>
        <v>4.9228023748899572</v>
      </c>
      <c r="Y429" s="29">
        <f>+IF(I429=0,"",'Ark1'!Z2667)</f>
        <v>4.9228023748899572</v>
      </c>
      <c r="Z429" s="27">
        <f>+IF(I429=0,"",'Ark1'!AC2667)</f>
        <v>0</v>
      </c>
      <c r="AA429" s="34">
        <f>+IF(I429=0,"",'Ark1'!AE2667)</f>
        <v>0</v>
      </c>
      <c r="AB429" s="29">
        <f t="shared" si="56"/>
        <v>9.6663333333333359</v>
      </c>
      <c r="AC429" s="29">
        <f t="shared" si="57"/>
        <v>4.2857142857142856</v>
      </c>
      <c r="AD429" s="485"/>
      <c r="AH429" s="27"/>
      <c r="AK429" s="28"/>
      <c r="AL429" s="28"/>
      <c r="AM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</row>
    <row r="430" spans="1:70" s="29" customFormat="1" ht="15.6">
      <c r="A430" s="485"/>
      <c r="B430" s="289">
        <f>+'Ark1'!C2668</f>
        <v>2022</v>
      </c>
      <c r="C430" s="28">
        <f>+'Ark1'!L2668</f>
        <v>1</v>
      </c>
      <c r="D430" s="28" t="str">
        <f>VLOOKUP(C430,RNR!$F$12:$G$26,2)</f>
        <v>P-</v>
      </c>
      <c r="E430" s="28">
        <f>+'Ark1'!H2668</f>
        <v>2</v>
      </c>
      <c r="F430" s="28">
        <f>+'Ark1'!J2668</f>
        <v>160</v>
      </c>
      <c r="G430" s="28" t="str">
        <f>VLOOKUP(F430,RNR!$A$1:$B$26,2)</f>
        <v>Oslo</v>
      </c>
      <c r="H430" s="28" t="str">
        <f>+IF(I430=0,"",'Ark1'!Q2668)</f>
        <v/>
      </c>
      <c r="I430" s="336">
        <f>+'Ark1'!R2668</f>
        <v>0</v>
      </c>
      <c r="J430" s="29" t="str">
        <f>+IF(I430=0,"",'Ark1'!AF2668)</f>
        <v/>
      </c>
      <c r="L430" s="29" t="str">
        <f>+IF(I430=0,"",'Ark1'!AG2668)</f>
        <v/>
      </c>
      <c r="S430" s="27" t="str">
        <f>+IF(I430=0,"",'Ark1'!T2668)</f>
        <v/>
      </c>
      <c r="T430" s="32" t="str">
        <f>+IF(I430=0,"",'Ark1'!U2668)</f>
        <v/>
      </c>
      <c r="U430" s="34" t="str">
        <f>+IF(I430=0,"",'Ark1'!W2668)</f>
        <v/>
      </c>
      <c r="V430" s="34" t="str">
        <f>+IF(I430=0,"",'Ark1'!X2668)</f>
        <v/>
      </c>
      <c r="W430" s="34" t="str">
        <f>+IF(I430=0,"",'Ark1'!Y2668)</f>
        <v/>
      </c>
      <c r="X430" s="34" t="str">
        <f>+IF(I430=0,"",'Ark1'!Z2668)</f>
        <v/>
      </c>
      <c r="Y430" s="29" t="str">
        <f>+IF(I430=0,"",'Ark1'!Z2668)</f>
        <v/>
      </c>
      <c r="Z430" s="27" t="str">
        <f>+IF(I430=0,"",'Ark1'!AC2668)</f>
        <v/>
      </c>
      <c r="AA430" s="34" t="str">
        <f>+IF(I430=0,"",'Ark1'!AE2668)</f>
        <v/>
      </c>
      <c r="AB430" s="29" t="str">
        <f t="shared" si="56"/>
        <v/>
      </c>
      <c r="AC430" s="29" t="str">
        <f t="shared" si="57"/>
        <v/>
      </c>
      <c r="AD430" s="485"/>
      <c r="AH430" s="27"/>
      <c r="AK430" s="28"/>
      <c r="AL430" s="28"/>
      <c r="AM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</row>
    <row r="431" spans="1:70" s="29" customFormat="1" ht="15.6">
      <c r="A431" s="485"/>
      <c r="B431" s="289">
        <f>+'Ark1'!C2669</f>
        <v>2022</v>
      </c>
      <c r="C431" s="28">
        <f>+'Ark1'!L2669</f>
        <v>1</v>
      </c>
      <c r="D431" s="28" t="str">
        <f>VLOOKUP(C431,RNR!$F$12:$G$26,2)</f>
        <v>P-</v>
      </c>
      <c r="E431" s="28">
        <f>+'Ark1'!H2669</f>
        <v>1</v>
      </c>
      <c r="F431" s="28">
        <f>+'Ark1'!J2669</f>
        <v>171</v>
      </c>
      <c r="G431" s="28" t="str">
        <f>VLOOKUP(F431,RNR!$A$1:$B$26,2)</f>
        <v>Prima</v>
      </c>
      <c r="H431" s="28" t="str">
        <f>+IF(I431=0,"",'Ark1'!Q2669)</f>
        <v/>
      </c>
      <c r="I431" s="336">
        <f>+'Ark1'!R2669</f>
        <v>0</v>
      </c>
      <c r="J431" s="29" t="str">
        <f>+IF(I431=0,"",'Ark1'!AF2669)</f>
        <v/>
      </c>
      <c r="L431" s="29" t="str">
        <f>+IF(I431=0,"",'Ark1'!AG2669)</f>
        <v/>
      </c>
      <c r="S431" s="27" t="str">
        <f>+IF(I431=0,"",'Ark1'!T2669)</f>
        <v/>
      </c>
      <c r="T431" s="32" t="str">
        <f>+IF(I431=0,"",'Ark1'!U2669)</f>
        <v/>
      </c>
      <c r="U431" s="34" t="str">
        <f>+IF(I431=0,"",'Ark1'!W2669)</f>
        <v/>
      </c>
      <c r="V431" s="34" t="str">
        <f>+IF(I431=0,"",'Ark1'!X2669)</f>
        <v/>
      </c>
      <c r="W431" s="34" t="str">
        <f>+IF(I431=0,"",'Ark1'!Y2669)</f>
        <v/>
      </c>
      <c r="X431" s="34" t="str">
        <f>+IF(I431=0,"",'Ark1'!Z2669)</f>
        <v/>
      </c>
      <c r="Y431" s="29" t="str">
        <f>+IF(I431=0,"",'Ark1'!Z2669)</f>
        <v/>
      </c>
      <c r="Z431" s="27" t="str">
        <f>+IF(I431=0,"",'Ark1'!AC2669)</f>
        <v/>
      </c>
      <c r="AA431" s="34" t="str">
        <f>+IF(I431=0,"",'Ark1'!AE2669)</f>
        <v/>
      </c>
      <c r="AB431" s="29" t="str">
        <f t="shared" si="56"/>
        <v/>
      </c>
      <c r="AC431" s="29" t="str">
        <f t="shared" si="57"/>
        <v/>
      </c>
      <c r="AD431" s="485"/>
      <c r="AH431" s="27"/>
      <c r="AK431" s="28"/>
      <c r="AL431" s="28"/>
      <c r="AM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</row>
    <row r="432" spans="1:70" s="29" customFormat="1" ht="15.6">
      <c r="A432" s="485"/>
      <c r="B432" s="289">
        <f>+'Ark1'!C2670</f>
        <v>2022</v>
      </c>
      <c r="C432" s="28">
        <f>+'Ark1'!L2670</f>
        <v>1</v>
      </c>
      <c r="D432" s="28" t="str">
        <f>VLOOKUP(C432,RNR!$F$12:$G$26,2)</f>
        <v>P-</v>
      </c>
      <c r="E432" s="28">
        <f>+'Ark1'!H2670</f>
        <v>2</v>
      </c>
      <c r="F432" s="28">
        <f>+'Ark1'!J2670</f>
        <v>175</v>
      </c>
      <c r="G432" s="28" t="str">
        <f>VLOOKUP(F432,RNR!$A$1:$B$26,2)</f>
        <v>Ole Ringdal</v>
      </c>
      <c r="H432" s="28">
        <f>+IF(I432=0,"",'Ark1'!Q2670)</f>
        <v>12</v>
      </c>
      <c r="I432" s="336">
        <f>+'Ark1'!R2670</f>
        <v>60</v>
      </c>
      <c r="J432" s="29">
        <f>+IF(I432=0,"",'Ark1'!AF2670)</f>
        <v>3.2467532467532458</v>
      </c>
      <c r="L432" s="29">
        <f>+IF(I432=0,"",'Ark1'!AG2670)</f>
        <v>2.6281785256168404</v>
      </c>
      <c r="S432" s="27">
        <f>+IF(I432=0,"",'Ark1'!T2670)</f>
        <v>2.2000000000000002</v>
      </c>
      <c r="T432" s="32">
        <f>+IF(I432=0,"",'Ark1'!U2670)</f>
        <v>9.2883333333333304</v>
      </c>
      <c r="U432" s="34">
        <f>+IF(I432=0,"",'Ark1'!W2670)</f>
        <v>0</v>
      </c>
      <c r="V432" s="34">
        <f>+IF(I432=0,"",'Ark1'!X2670)</f>
        <v>18.333333333333329</v>
      </c>
      <c r="W432" s="34">
        <f>+IF(I432=0,"",'Ark1'!Y2670)</f>
        <v>3.3333333333333344</v>
      </c>
      <c r="X432" s="34">
        <f>+IF(I432=0,"",'Ark1'!Z2670)</f>
        <v>5.6564149914548878</v>
      </c>
      <c r="Y432" s="29">
        <f>+IF(I432=0,"",'Ark1'!Z2670)</f>
        <v>5.6564149914548878</v>
      </c>
      <c r="Z432" s="27">
        <f>+IF(I432=0,"",'Ark1'!AC2670)</f>
        <v>0</v>
      </c>
      <c r="AA432" s="34">
        <f>+IF(I432=0,"",'Ark1'!AE2670)</f>
        <v>0</v>
      </c>
      <c r="AB432" s="29">
        <f t="shared" si="56"/>
        <v>9.2883333333333304</v>
      </c>
      <c r="AC432" s="29">
        <f t="shared" si="57"/>
        <v>5</v>
      </c>
      <c r="AD432" s="485"/>
      <c r="AH432" s="27"/>
      <c r="AK432" s="28"/>
      <c r="AL432" s="28"/>
      <c r="AM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</row>
    <row r="433" spans="1:70" s="29" customFormat="1" ht="15.6">
      <c r="A433" s="485"/>
      <c r="B433" s="289">
        <f>+'Ark1'!C2671</f>
        <v>2022</v>
      </c>
      <c r="C433" s="28">
        <f>+'Ark1'!L2671</f>
        <v>1</v>
      </c>
      <c r="D433" s="28" t="str">
        <f>VLOOKUP(C433,RNR!$F$12:$G$26,2)</f>
        <v>P-</v>
      </c>
      <c r="E433" s="28">
        <f>+'Ark1'!H2671</f>
        <v>2</v>
      </c>
      <c r="F433" s="28">
        <f>+'Ark1'!J2671</f>
        <v>177</v>
      </c>
      <c r="G433" s="28" t="str">
        <f>VLOOKUP(F433,RNR!$A$1:$B$26,2)</f>
        <v>Slakthuset</v>
      </c>
      <c r="H433" s="28">
        <f>+IF(I433=0,"",'Ark1'!Q2671)</f>
        <v>1</v>
      </c>
      <c r="I433" s="336">
        <f>+'Ark1'!R2671</f>
        <v>7</v>
      </c>
      <c r="J433" s="29">
        <f>+IF(I433=0,"",'Ark1'!AF2671)</f>
        <v>1.1475409836065575</v>
      </c>
      <c r="L433" s="29">
        <f>+IF(I433=0,"",'Ark1'!AG2671)</f>
        <v>0.43153485085549914</v>
      </c>
      <c r="S433" s="27">
        <f>+IF(I433=0,"",'Ark1'!T2671)</f>
        <v>2</v>
      </c>
      <c r="T433" s="32">
        <f>+IF(I433=0,"",'Ark1'!U2671)</f>
        <v>4.8857142857142879</v>
      </c>
      <c r="U433" s="34">
        <f>+IF(I433=0,"",'Ark1'!W2671)</f>
        <v>0</v>
      </c>
      <c r="V433" s="34">
        <f>+IF(I433=0,"",'Ark1'!X2671)</f>
        <v>0</v>
      </c>
      <c r="W433" s="34">
        <f>+IF(I433=0,"",'Ark1'!Y2671)</f>
        <v>0</v>
      </c>
      <c r="X433" s="34">
        <f>+IF(I433=0,"",'Ark1'!Z2671)</f>
        <v>0.54883922035138255</v>
      </c>
      <c r="Y433" s="29">
        <f>+IF(I433=0,"",'Ark1'!Z2671)</f>
        <v>0.54883922035138255</v>
      </c>
      <c r="Z433" s="27">
        <f>+IF(I433=0,"",'Ark1'!AC2671)</f>
        <v>0</v>
      </c>
      <c r="AA433" s="34">
        <f>+IF(I433=0,"",'Ark1'!AE2671)</f>
        <v>0</v>
      </c>
      <c r="AB433" s="29">
        <f t="shared" si="56"/>
        <v>4.8857142857142879</v>
      </c>
      <c r="AC433" s="29">
        <f t="shared" si="57"/>
        <v>7</v>
      </c>
      <c r="AD433" s="485"/>
      <c r="AH433" s="27"/>
      <c r="AK433" s="28"/>
      <c r="AL433" s="28"/>
      <c r="AM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</row>
    <row r="434" spans="1:70" s="29" customFormat="1" ht="15.6">
      <c r="A434" s="485"/>
      <c r="B434" s="289">
        <f>+'Ark1'!C2672</f>
        <v>2022</v>
      </c>
      <c r="C434" s="28">
        <f>+'Ark1'!L2672</f>
        <v>1</v>
      </c>
      <c r="D434" s="28" t="str">
        <f>VLOOKUP(C434,RNR!$F$12:$G$26,2)</f>
        <v>P-</v>
      </c>
      <c r="E434" s="28">
        <f>+'Ark1'!H2672</f>
        <v>2</v>
      </c>
      <c r="F434" s="28">
        <f>+'Ark1'!J2672</f>
        <v>178</v>
      </c>
      <c r="G434" s="28" t="str">
        <f>VLOOKUP(F434,RNR!$A$1:$B$26,2)</f>
        <v>Røros</v>
      </c>
      <c r="H434" s="28">
        <f>+IF(I434=0,"",'Ark1'!Q2672)</f>
        <v>2</v>
      </c>
      <c r="I434" s="336">
        <f>+'Ark1'!R2672</f>
        <v>2</v>
      </c>
      <c r="J434" s="29">
        <f>+IF(I434=0,"",'Ark1'!AF2672)</f>
        <v>0.23364485981308403</v>
      </c>
      <c r="L434" s="29">
        <f>+IF(I434=0,"",'Ark1'!AG2672)</f>
        <v>0.13215300783866479</v>
      </c>
      <c r="S434" s="27">
        <f>+IF(I434=0,"",'Ark1'!T2672)</f>
        <v>2</v>
      </c>
      <c r="T434" s="32">
        <f>+IF(I434=0,"",'Ark1'!U2672)</f>
        <v>7.3</v>
      </c>
      <c r="U434" s="34">
        <f>+IF(I434=0,"",'Ark1'!W2672)</f>
        <v>0</v>
      </c>
      <c r="V434" s="34">
        <f>+IF(I434=0,"",'Ark1'!X2672)</f>
        <v>0</v>
      </c>
      <c r="W434" s="34">
        <f>+IF(I434=0,"",'Ark1'!Y2672)</f>
        <v>0</v>
      </c>
      <c r="X434" s="34">
        <f>+IF(I434=0,"",'Ark1'!Z2672)</f>
        <v>4.2000000000000011</v>
      </c>
      <c r="Y434" s="29">
        <f>+IF(I434=0,"",'Ark1'!Z2672)</f>
        <v>4.2000000000000011</v>
      </c>
      <c r="Z434" s="27">
        <f>+IF(I434=0,"",'Ark1'!AC2672)</f>
        <v>0</v>
      </c>
      <c r="AA434" s="34">
        <f>+IF(I434=0,"",'Ark1'!AE2672)</f>
        <v>0</v>
      </c>
      <c r="AB434" s="29">
        <f t="shared" si="56"/>
        <v>7.3</v>
      </c>
      <c r="AC434" s="29">
        <f t="shared" si="57"/>
        <v>1</v>
      </c>
      <c r="AD434" s="485"/>
      <c r="AH434" s="27"/>
      <c r="AK434" s="28"/>
      <c r="AL434" s="28"/>
      <c r="AM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</row>
    <row r="435" spans="1:70" s="29" customFormat="1" ht="15.6">
      <c r="A435" s="485"/>
      <c r="B435" s="289">
        <f>+'Ark1'!C2673</f>
        <v>2022</v>
      </c>
      <c r="C435" s="28">
        <f>+'Ark1'!L2673</f>
        <v>1</v>
      </c>
      <c r="D435" s="28" t="str">
        <f>VLOOKUP(C435,RNR!$F$12:$G$26,2)</f>
        <v>P-</v>
      </c>
      <c r="E435" s="28">
        <f>+'Ark1'!H2673</f>
        <v>2</v>
      </c>
      <c r="F435" s="28">
        <f>+'Ark1'!J2673</f>
        <v>181</v>
      </c>
      <c r="G435" s="28" t="str">
        <f>VLOOKUP(F435,RNR!$A$1:$B$26,2)</f>
        <v>Horns</v>
      </c>
      <c r="H435" s="28">
        <f>+IF(I435=0,"",'Ark1'!Q2673)</f>
        <v>1</v>
      </c>
      <c r="I435" s="336">
        <f>+'Ark1'!R2673</f>
        <v>1</v>
      </c>
      <c r="J435" s="29">
        <f>+IF(I435=0,"",'Ark1'!AF2673)</f>
        <v>0.1477104874446086</v>
      </c>
      <c r="L435" s="29">
        <f>+IF(I435=0,"",'Ark1'!AG2673)</f>
        <v>3.9728175640355454E-2</v>
      </c>
      <c r="S435" s="27">
        <f>+IF(I435=0,"",'Ark1'!T2673)</f>
        <v>2</v>
      </c>
      <c r="T435" s="32">
        <f>+IF(I435=0,"",'Ark1'!U2673)</f>
        <v>3.8</v>
      </c>
      <c r="U435" s="34">
        <f>+IF(I435=0,"",'Ark1'!W2673)</f>
        <v>0</v>
      </c>
      <c r="V435" s="34">
        <f>+IF(I435=0,"",'Ark1'!X2673)</f>
        <v>0</v>
      </c>
      <c r="W435" s="34">
        <f>+IF(I435=0,"",'Ark1'!Y2673)</f>
        <v>0</v>
      </c>
      <c r="X435" s="34">
        <f>+IF(I435=0,"",'Ark1'!Z2673)</f>
        <v>0</v>
      </c>
      <c r="Y435" s="29">
        <f>+IF(I435=0,"",'Ark1'!Z2673)</f>
        <v>0</v>
      </c>
      <c r="Z435" s="27">
        <f>+IF(I435=0,"",'Ark1'!AC2673)</f>
        <v>0</v>
      </c>
      <c r="AA435" s="34">
        <f>+IF(I435=0,"",'Ark1'!AE2673)</f>
        <v>0</v>
      </c>
      <c r="AB435" s="29">
        <f t="shared" si="56"/>
        <v>3.8</v>
      </c>
      <c r="AC435" s="29">
        <f t="shared" si="57"/>
        <v>1</v>
      </c>
      <c r="AD435" s="485"/>
      <c r="AH435" s="27"/>
      <c r="AK435" s="28"/>
      <c r="AL435" s="28"/>
      <c r="AM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</row>
    <row r="436" spans="1:70" s="29" customFormat="1" ht="15.6">
      <c r="A436" s="485"/>
      <c r="B436" s="289">
        <f>+'Ark1'!C2674</f>
        <v>2022</v>
      </c>
      <c r="C436" s="28">
        <f>+'Ark1'!L2674</f>
        <v>1</v>
      </c>
      <c r="D436" s="28" t="str">
        <f>VLOOKUP(C436,RNR!$F$12:$G$26,2)</f>
        <v>P-</v>
      </c>
      <c r="E436" s="28">
        <f>+'Ark1'!H2674</f>
        <v>1</v>
      </c>
      <c r="F436" s="28">
        <f>+'Ark1'!J2674</f>
        <v>262</v>
      </c>
      <c r="G436" s="28" t="str">
        <f>VLOOKUP(F436,RNR!$A$1:$B$26,2)</f>
        <v>Strilalam</v>
      </c>
      <c r="H436" s="28" t="str">
        <f>+IF(I436=0,"",'Ark1'!Q2674)</f>
        <v/>
      </c>
      <c r="I436" s="336">
        <f>+'Ark1'!R2674</f>
        <v>0</v>
      </c>
      <c r="J436" s="29" t="str">
        <f>+IF(I436=0,"",'Ark1'!AF2674)</f>
        <v/>
      </c>
      <c r="L436" s="29" t="str">
        <f>+IF(I436=0,"",'Ark1'!AG2674)</f>
        <v/>
      </c>
      <c r="S436" s="27" t="str">
        <f>+IF(I436=0,"",'Ark1'!T2674)</f>
        <v/>
      </c>
      <c r="T436" s="32" t="str">
        <f>+IF(I436=0,"",'Ark1'!U2674)</f>
        <v/>
      </c>
      <c r="U436" s="34" t="str">
        <f>+IF(I436=0,"",'Ark1'!W2674)</f>
        <v/>
      </c>
      <c r="V436" s="34" t="str">
        <f>+IF(I436=0,"",'Ark1'!X2674)</f>
        <v/>
      </c>
      <c r="W436" s="34" t="str">
        <f>+IF(I436=0,"",'Ark1'!Y2674)</f>
        <v/>
      </c>
      <c r="X436" s="34" t="str">
        <f>+IF(I436=0,"",'Ark1'!Z2674)</f>
        <v/>
      </c>
      <c r="Y436" s="29" t="str">
        <f>+IF(I436=0,"",'Ark1'!Z2674)</f>
        <v/>
      </c>
      <c r="Z436" s="27" t="str">
        <f>+IF(I436=0,"",'Ark1'!AC2674)</f>
        <v/>
      </c>
      <c r="AA436" s="34" t="str">
        <f>+IF(I436=0,"",'Ark1'!AE2674)</f>
        <v/>
      </c>
      <c r="AB436" s="29" t="str">
        <f t="shared" si="56"/>
        <v/>
      </c>
      <c r="AC436" s="29" t="str">
        <f t="shared" si="57"/>
        <v/>
      </c>
      <c r="AD436" s="485"/>
      <c r="AH436" s="27"/>
      <c r="AK436" s="28"/>
      <c r="AL436" s="28"/>
      <c r="AM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</row>
    <row r="437" spans="1:70" s="29" customFormat="1" ht="15.6">
      <c r="A437" s="485"/>
      <c r="B437" s="289">
        <f>+'Ark1'!C2675</f>
        <v>2022</v>
      </c>
      <c r="C437" s="28">
        <f>+'Ark1'!L2675</f>
        <v>1</v>
      </c>
      <c r="D437" s="28" t="str">
        <f>VLOOKUP(C437,RNR!$F$12:$G$26,2)</f>
        <v>P-</v>
      </c>
      <c r="E437" s="28">
        <f>+'Ark1'!H2675</f>
        <v>1</v>
      </c>
      <c r="F437" s="28">
        <f>+'Ark1'!J2675</f>
        <v>309</v>
      </c>
      <c r="G437" s="28" t="str">
        <f>VLOOKUP(F437,RNR!$A$1:$B$26,2)</f>
        <v>Malvik</v>
      </c>
      <c r="H437" s="28">
        <f>+IF(I437=0,"",'Ark1'!Q2675)</f>
        <v>3</v>
      </c>
      <c r="I437" s="336">
        <f>+'Ark1'!R2675</f>
        <v>7</v>
      </c>
      <c r="J437" s="29">
        <f>+IF(I437=0,"",'Ark1'!AF2675)</f>
        <v>0.5577689243027889</v>
      </c>
      <c r="L437" s="29">
        <f>+IF(I437=0,"",'Ark1'!AG2675)</f>
        <v>0.39224891904376075</v>
      </c>
      <c r="S437" s="27">
        <f>+IF(I437=0,"",'Ark1'!T2675)</f>
        <v>2</v>
      </c>
      <c r="T437" s="32">
        <f>+IF(I437=0,"",'Ark1'!U2675)</f>
        <v>7.4</v>
      </c>
      <c r="U437" s="34">
        <f>+IF(I437=0,"",'Ark1'!W2675)</f>
        <v>0</v>
      </c>
      <c r="V437" s="34">
        <f>+IF(I437=0,"",'Ark1'!X2675)</f>
        <v>0</v>
      </c>
      <c r="W437" s="34">
        <f>+IF(I437=0,"",'Ark1'!Y2675)</f>
        <v>0</v>
      </c>
      <c r="X437" s="34">
        <f>+IF(I437=0,"",'Ark1'!Z2675)</f>
        <v>4.0984317558235448</v>
      </c>
      <c r="Y437" s="29">
        <f>+IF(I437=0,"",'Ark1'!Z2675)</f>
        <v>4.0984317558235448</v>
      </c>
      <c r="Z437" s="27">
        <f>+IF(I437=0,"",'Ark1'!AC2675)</f>
        <v>0</v>
      </c>
      <c r="AA437" s="34">
        <f>+IF(I437=0,"",'Ark1'!AE2675)</f>
        <v>0</v>
      </c>
      <c r="AB437" s="29">
        <f t="shared" si="56"/>
        <v>7.4</v>
      </c>
      <c r="AC437" s="29">
        <f t="shared" si="57"/>
        <v>2.3333333333333335</v>
      </c>
      <c r="AD437" s="485"/>
      <c r="AH437" s="27"/>
      <c r="AK437" s="28"/>
      <c r="AL437" s="28"/>
      <c r="AM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</row>
    <row r="438" spans="1:70" s="29" customFormat="1" ht="15.6">
      <c r="A438" s="485"/>
      <c r="B438" s="289">
        <f>+'Ark1'!C2676</f>
        <v>2022</v>
      </c>
      <c r="C438" s="28">
        <f>+'Ark1'!L2676</f>
        <v>1</v>
      </c>
      <c r="D438" s="28" t="str">
        <f>VLOOKUP(C438,RNR!$F$12:$G$26,2)</f>
        <v>P-</v>
      </c>
      <c r="E438" s="28">
        <f>+'Ark1'!H2676</f>
        <v>2</v>
      </c>
      <c r="F438" s="28">
        <f>+'Ark1'!J2676</f>
        <v>470</v>
      </c>
      <c r="G438" s="28" t="str">
        <f>VLOOKUP(F438,RNR!$A$1:$B$26,2)</f>
        <v>Jens Eide</v>
      </c>
      <c r="H438" s="28">
        <f>+IF(I438=0,"",'Ark1'!Q2676)</f>
        <v>2</v>
      </c>
      <c r="I438" s="336">
        <f>+'Ark1'!R2676</f>
        <v>2</v>
      </c>
      <c r="J438" s="29">
        <f>+IF(I438=0,"",'Ark1'!AF2676)</f>
        <v>0.14970059880239525</v>
      </c>
      <c r="L438" s="29">
        <f>+IF(I438=0,"",'Ark1'!AG2676)</f>
        <v>6.1068460123088655E-2</v>
      </c>
      <c r="S438" s="27">
        <f>+IF(I438=0,"",'Ark1'!T2676)</f>
        <v>3.5</v>
      </c>
      <c r="T438" s="32">
        <f>+IF(I438=0,"",'Ark1'!U2676)</f>
        <v>3.85</v>
      </c>
      <c r="U438" s="34">
        <f>+IF(I438=0,"",'Ark1'!W2676)</f>
        <v>0</v>
      </c>
      <c r="V438" s="34">
        <f>+IF(I438=0,"",'Ark1'!X2676)</f>
        <v>0</v>
      </c>
      <c r="W438" s="34">
        <f>+IF(I438=0,"",'Ark1'!Y2676)</f>
        <v>0</v>
      </c>
      <c r="X438" s="34">
        <f>+IF(I438=0,"",'Ark1'!Z2676)</f>
        <v>1.1499999999999992</v>
      </c>
      <c r="Y438" s="29">
        <f>+IF(I438=0,"",'Ark1'!Z2676)</f>
        <v>1.1499999999999992</v>
      </c>
      <c r="Z438" s="27">
        <f>+IF(I438=0,"",'Ark1'!AC2676)</f>
        <v>0</v>
      </c>
      <c r="AA438" s="34">
        <f>+IF(I438=0,"",'Ark1'!AE2676)</f>
        <v>0</v>
      </c>
      <c r="AB438" s="29">
        <f t="shared" si="56"/>
        <v>3.85</v>
      </c>
      <c r="AC438" s="29">
        <f t="shared" si="57"/>
        <v>1</v>
      </c>
      <c r="AD438" s="485"/>
      <c r="AH438" s="27"/>
      <c r="AK438" s="28"/>
      <c r="AL438" s="28"/>
      <c r="AM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</row>
    <row r="439" spans="1:70" s="29" customFormat="1" ht="15.6">
      <c r="A439" s="485"/>
      <c r="B439" s="289">
        <f>+'Ark1'!C2677</f>
        <v>2022</v>
      </c>
      <c r="C439" s="28">
        <f>+'Ark1'!L2677</f>
        <v>1</v>
      </c>
      <c r="D439" s="28" t="str">
        <f>VLOOKUP(C439,RNR!$F$12:$G$26,2)</f>
        <v>P-</v>
      </c>
      <c r="E439" s="28">
        <f>+'Ark1'!H2677</f>
        <v>2</v>
      </c>
      <c r="F439" s="28">
        <f>+'Ark1'!J2677</f>
        <v>629</v>
      </c>
      <c r="G439" s="28" t="str">
        <f>VLOOKUP(F439,RNR!$A$1:$B$26,2)</f>
        <v>Bø</v>
      </c>
      <c r="H439" s="28" t="str">
        <f>+IF(I439=0,"",'Ark1'!Q2677)</f>
        <v/>
      </c>
      <c r="I439" s="336">
        <f>+'Ark1'!R2677</f>
        <v>0</v>
      </c>
      <c r="J439" s="29" t="str">
        <f>+IF(I439=0,"",'Ark1'!AF2677)</f>
        <v/>
      </c>
      <c r="L439" s="29" t="str">
        <f>+IF(I439=0,"",'Ark1'!AG2677)</f>
        <v/>
      </c>
      <c r="S439" s="27" t="str">
        <f>+IF(I439=0,"",'Ark1'!T2677)</f>
        <v/>
      </c>
      <c r="T439" s="32" t="str">
        <f>+IF(I439=0,"",'Ark1'!U2677)</f>
        <v/>
      </c>
      <c r="U439" s="34" t="str">
        <f>+IF(I439=0,"",'Ark1'!W2677)</f>
        <v/>
      </c>
      <c r="V439" s="34" t="str">
        <f>+IF(I439=0,"",'Ark1'!X2677)</f>
        <v/>
      </c>
      <c r="W439" s="34" t="str">
        <f>+IF(I439=0,"",'Ark1'!Y2677)</f>
        <v/>
      </c>
      <c r="X439" s="34" t="str">
        <f>+IF(I439=0,"",'Ark1'!Z2677)</f>
        <v/>
      </c>
      <c r="Y439" s="29" t="str">
        <f>+IF(I439=0,"",'Ark1'!Z2677)</f>
        <v/>
      </c>
      <c r="Z439" s="27" t="str">
        <f>+IF(I439=0,"",'Ark1'!AC2677)</f>
        <v/>
      </c>
      <c r="AA439" s="34" t="str">
        <f>+IF(I439=0,"",'Ark1'!AE2677)</f>
        <v/>
      </c>
      <c r="AB439" s="29" t="str">
        <f t="shared" si="56"/>
        <v/>
      </c>
      <c r="AC439" s="29" t="str">
        <f t="shared" si="57"/>
        <v/>
      </c>
      <c r="AD439" s="485"/>
      <c r="AH439" s="27"/>
      <c r="AK439" s="28"/>
      <c r="AL439" s="28"/>
      <c r="AM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</row>
    <row r="440" spans="1:70" s="29" customFormat="1" ht="15.6">
      <c r="A440" s="485"/>
      <c r="B440" s="289">
        <f>+'Ark1'!C2678</f>
        <v>2022</v>
      </c>
      <c r="C440" s="28">
        <f>+'Ark1'!L2678</f>
        <v>1</v>
      </c>
      <c r="D440" s="28" t="str">
        <f>VLOOKUP(C440,RNR!$F$12:$G$26,2)</f>
        <v>P-</v>
      </c>
      <c r="E440" s="28">
        <f>+'Ark1'!H2678</f>
        <v>1</v>
      </c>
      <c r="F440" s="28">
        <f>+'Ark1'!J2678</f>
        <v>643</v>
      </c>
      <c r="G440" s="28" t="str">
        <f>VLOOKUP(F440,RNR!$A$1:$B$26,2)</f>
        <v>Bjerka</v>
      </c>
      <c r="H440" s="28">
        <f>+IF(I440=0,"",'Ark1'!Q2678)</f>
        <v>2</v>
      </c>
      <c r="I440" s="336">
        <f>+'Ark1'!R2678</f>
        <v>4</v>
      </c>
      <c r="J440" s="29">
        <f>+IF(I440=0,"",'Ark1'!AF2678)</f>
        <v>0.55020632737276476</v>
      </c>
      <c r="L440" s="29">
        <f>+IF(I440=0,"",'Ark1'!AG2678)</f>
        <v>0.18449168971963381</v>
      </c>
      <c r="S440" s="27">
        <f>+IF(I440=0,"",'Ark1'!T2678)</f>
        <v>2</v>
      </c>
      <c r="T440" s="32">
        <f>+IF(I440=0,"",'Ark1'!U2678)</f>
        <v>4.5250000000000004</v>
      </c>
      <c r="U440" s="34">
        <f>+IF(I440=0,"",'Ark1'!W2678)</f>
        <v>0</v>
      </c>
      <c r="V440" s="34">
        <f>+IF(I440=0,"",'Ark1'!X2678)</f>
        <v>0</v>
      </c>
      <c r="W440" s="34">
        <f>+IF(I440=0,"",'Ark1'!Y2678)</f>
        <v>0</v>
      </c>
      <c r="X440" s="34">
        <f>+IF(I440=0,"",'Ark1'!Z2678)</f>
        <v>0.40233692348577504</v>
      </c>
      <c r="Y440" s="29">
        <f>+IF(I440=0,"",'Ark1'!Z2678)</f>
        <v>0.40233692348577504</v>
      </c>
      <c r="Z440" s="27">
        <f>+IF(I440=0,"",'Ark1'!AC2678)</f>
        <v>0</v>
      </c>
      <c r="AA440" s="34">
        <f>+IF(I440=0,"",'Ark1'!AE2678)</f>
        <v>0</v>
      </c>
      <c r="AB440" s="29">
        <f t="shared" si="56"/>
        <v>4.5250000000000004</v>
      </c>
      <c r="AC440" s="29">
        <f t="shared" si="57"/>
        <v>2</v>
      </c>
      <c r="AD440" s="485"/>
      <c r="AH440" s="27"/>
      <c r="AK440" s="28"/>
      <c r="AL440" s="28"/>
      <c r="AM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</row>
    <row r="441" spans="1:70" s="29" customFormat="1" ht="15.6">
      <c r="A441" s="485"/>
      <c r="B441" s="289">
        <f>+'Ark1'!C2679</f>
        <v>2022</v>
      </c>
      <c r="C441" s="28">
        <f>+'Ark1'!L2679</f>
        <v>1</v>
      </c>
      <c r="D441" s="28" t="str">
        <f>VLOOKUP(C441,RNR!$F$12:$G$26,2)</f>
        <v>P-</v>
      </c>
      <c r="E441" s="28">
        <f>+'Ark1'!H2679</f>
        <v>2</v>
      </c>
      <c r="F441" s="28">
        <f>+'Ark1'!J2679</f>
        <v>704</v>
      </c>
      <c r="G441" s="28" t="str">
        <f>VLOOKUP(F441,RNR!$A$1:$B$26,2)</f>
        <v>Øre Vilt</v>
      </c>
      <c r="H441" s="28" t="str">
        <f>+IF(I441=0,"",'Ark1'!Q2679)</f>
        <v/>
      </c>
      <c r="I441" s="336">
        <f>+'Ark1'!R2679</f>
        <v>0</v>
      </c>
      <c r="J441" s="29" t="str">
        <f>+IF(I441=0,"",'Ark1'!AF2679)</f>
        <v/>
      </c>
      <c r="L441" s="29" t="str">
        <f>+IF(I441=0,"",'Ark1'!AG2679)</f>
        <v/>
      </c>
      <c r="S441" s="27" t="str">
        <f>+IF(I441=0,"",'Ark1'!T2679)</f>
        <v/>
      </c>
      <c r="T441" s="32" t="str">
        <f>+IF(I441=0,"",'Ark1'!U2679)</f>
        <v/>
      </c>
      <c r="U441" s="34" t="str">
        <f>+IF(I441=0,"",'Ark1'!W2679)</f>
        <v/>
      </c>
      <c r="V441" s="34" t="str">
        <f>+IF(I441=0,"",'Ark1'!X2679)</f>
        <v/>
      </c>
      <c r="W441" s="34" t="str">
        <f>+IF(I441=0,"",'Ark1'!Y2679)</f>
        <v/>
      </c>
      <c r="X441" s="34" t="str">
        <f>+IF(I441=0,"",'Ark1'!Z2679)</f>
        <v/>
      </c>
      <c r="Y441" s="29" t="str">
        <f>+IF(I441=0,"",'Ark1'!Z2679)</f>
        <v/>
      </c>
      <c r="Z441" s="27" t="str">
        <f>+IF(I441=0,"",'Ark1'!AC2679)</f>
        <v/>
      </c>
      <c r="AA441" s="34" t="str">
        <f>+IF(I441=0,"",'Ark1'!AE2679)</f>
        <v/>
      </c>
      <c r="AB441" s="29" t="str">
        <f t="shared" si="56"/>
        <v/>
      </c>
      <c r="AC441" s="29" t="str">
        <f t="shared" si="57"/>
        <v/>
      </c>
      <c r="AD441" s="485"/>
      <c r="AH441" s="27"/>
      <c r="AK441" s="28"/>
      <c r="AL441" s="28"/>
      <c r="AM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</row>
    <row r="442" spans="1:70" s="29" customFormat="1" ht="15.6">
      <c r="A442" s="485"/>
      <c r="B442" s="289">
        <f>+'Ark1'!C2680</f>
        <v>2022</v>
      </c>
      <c r="C442" s="28">
        <f>+'Ark1'!L2680</f>
        <v>1</v>
      </c>
      <c r="D442" s="28" t="str">
        <f>VLOOKUP(C442,RNR!$F$12:$G$26,2)</f>
        <v>P-</v>
      </c>
      <c r="E442" s="28">
        <f>+'Ark1'!H2680</f>
        <v>1</v>
      </c>
      <c r="F442" s="28">
        <f>+'Ark1'!J2680</f>
        <v>802</v>
      </c>
      <c r="G442" s="28" t="str">
        <f>VLOOKUP(F442,RNR!$A$1:$B$26,2)</f>
        <v>Karasjok</v>
      </c>
      <c r="H442" s="28" t="str">
        <f>+IF(I442=0,"",'Ark1'!Q2680)</f>
        <v/>
      </c>
      <c r="I442" s="336">
        <f>+'Ark1'!R2680</f>
        <v>0</v>
      </c>
      <c r="J442" s="29" t="str">
        <f>+IF(I442=0,"",'Ark1'!AF2680)</f>
        <v/>
      </c>
      <c r="L442" s="29" t="str">
        <f>+IF(I442=0,"",'Ark1'!AG2680)</f>
        <v/>
      </c>
      <c r="S442" s="27" t="str">
        <f>+IF(I442=0,"",'Ark1'!T2680)</f>
        <v/>
      </c>
      <c r="T442" s="32" t="str">
        <f>+IF(I442=0,"",'Ark1'!U2680)</f>
        <v/>
      </c>
      <c r="U442" s="34" t="str">
        <f>+IF(I442=0,"",'Ark1'!W2680)</f>
        <v/>
      </c>
      <c r="V442" s="34" t="str">
        <f>+IF(I442=0,"",'Ark1'!X2680)</f>
        <v/>
      </c>
      <c r="W442" s="34" t="str">
        <f>+IF(I442=0,"",'Ark1'!Y2680)</f>
        <v/>
      </c>
      <c r="X442" s="34" t="str">
        <f>+IF(I442=0,"",'Ark1'!Z2680)</f>
        <v/>
      </c>
      <c r="Y442" s="29" t="str">
        <f>+IF(I442=0,"",'Ark1'!Z2680)</f>
        <v/>
      </c>
      <c r="Z442" s="27" t="str">
        <f>+IF(I442=0,"",'Ark1'!AC2680)</f>
        <v/>
      </c>
      <c r="AA442" s="34" t="str">
        <f>+IF(I442=0,"",'Ark1'!AE2680)</f>
        <v/>
      </c>
      <c r="AB442" s="29" t="str">
        <f t="shared" si="56"/>
        <v/>
      </c>
      <c r="AC442" s="29" t="str">
        <f t="shared" si="57"/>
        <v/>
      </c>
      <c r="AD442" s="485"/>
      <c r="AH442" s="27"/>
      <c r="AK442" s="28"/>
      <c r="AL442" s="28"/>
      <c r="AM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</row>
    <row r="443" spans="1:70" s="29" customFormat="1">
      <c r="A443" s="485"/>
      <c r="B443" s="485"/>
      <c r="C443" s="485"/>
      <c r="D443" s="485"/>
      <c r="E443" s="485"/>
      <c r="F443" s="485"/>
      <c r="G443" s="485"/>
      <c r="H443" s="485"/>
      <c r="I443" s="485"/>
      <c r="J443" s="485"/>
      <c r="K443" s="485"/>
      <c r="L443" s="485"/>
      <c r="M443" s="485"/>
      <c r="N443" s="485"/>
      <c r="O443" s="485"/>
      <c r="P443" s="506"/>
      <c r="Q443" s="506"/>
      <c r="R443" s="485"/>
      <c r="S443" s="485"/>
      <c r="T443" s="485"/>
      <c r="U443" s="485"/>
      <c r="V443" s="485"/>
      <c r="W443" s="485"/>
      <c r="X443" s="485"/>
      <c r="Y443" s="485"/>
      <c r="Z443" s="485"/>
      <c r="AA443" s="485"/>
      <c r="AB443" s="485"/>
      <c r="AC443" s="485"/>
      <c r="AD443" s="485"/>
      <c r="AH443" s="27"/>
      <c r="AK443" s="28"/>
      <c r="AL443" s="28"/>
      <c r="AM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</row>
    <row r="444" spans="1:70" s="29" customFormat="1" ht="15.6">
      <c r="A444" s="485"/>
      <c r="B444" s="485"/>
      <c r="C444" s="485"/>
      <c r="D444" s="486" t="str">
        <f>+D446</f>
        <v>P</v>
      </c>
      <c r="E444" s="485"/>
      <c r="F444" s="485"/>
      <c r="G444" s="485"/>
      <c r="H444" s="485"/>
      <c r="I444" s="485"/>
      <c r="J444" s="485"/>
      <c r="K444" s="485"/>
      <c r="L444" s="485"/>
      <c r="M444" s="485"/>
      <c r="N444" s="485"/>
      <c r="O444" s="485"/>
      <c r="P444" s="506"/>
      <c r="Q444" s="506"/>
      <c r="R444" s="485"/>
      <c r="S444" s="485"/>
      <c r="T444" s="485"/>
      <c r="U444" s="485"/>
      <c r="V444" s="485"/>
      <c r="W444" s="485"/>
      <c r="X444" s="485"/>
      <c r="Y444" s="485"/>
      <c r="Z444" s="485"/>
      <c r="AA444" s="485"/>
      <c r="AB444" s="485"/>
      <c r="AC444" s="485"/>
      <c r="AD444" s="485"/>
      <c r="AH444" s="27"/>
      <c r="AK444" s="28"/>
      <c r="AL444" s="28"/>
      <c r="AM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</row>
    <row r="445" spans="1:70" s="29" customFormat="1">
      <c r="A445" s="485"/>
      <c r="B445" s="485"/>
      <c r="C445" s="485"/>
      <c r="D445" s="485"/>
      <c r="E445" s="485"/>
      <c r="F445" s="485"/>
      <c r="G445" s="485"/>
      <c r="H445" s="485"/>
      <c r="I445" s="485"/>
      <c r="J445" s="485"/>
      <c r="K445" s="485"/>
      <c r="L445" s="485"/>
      <c r="M445" s="485"/>
      <c r="N445" s="485"/>
      <c r="O445" s="485"/>
      <c r="P445" s="506"/>
      <c r="Q445" s="506"/>
      <c r="R445" s="485"/>
      <c r="S445" s="485"/>
      <c r="T445" s="485"/>
      <c r="U445" s="485"/>
      <c r="V445" s="485"/>
      <c r="W445" s="485"/>
      <c r="X445" s="485"/>
      <c r="Y445" s="485"/>
      <c r="Z445" s="485"/>
      <c r="AA445" s="485"/>
      <c r="AB445" s="485"/>
      <c r="AC445" s="485"/>
      <c r="AD445" s="485"/>
      <c r="AH445" s="27"/>
      <c r="AK445" s="28"/>
      <c r="AL445" s="28"/>
      <c r="AM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</row>
    <row r="446" spans="1:70" s="29" customFormat="1" ht="15.6">
      <c r="A446" s="485"/>
      <c r="B446" s="289">
        <f>+'Ark1'!C2681</f>
        <v>2022</v>
      </c>
      <c r="C446" s="28">
        <f>+'Ark1'!L2681</f>
        <v>2</v>
      </c>
      <c r="D446" s="28" t="str">
        <f>VLOOKUP(C446,RNR!$F$12:$G$26,2)</f>
        <v>P</v>
      </c>
      <c r="E446" s="28">
        <f>+'Ark1'!H2681</f>
        <v>1</v>
      </c>
      <c r="F446" s="28">
        <f>+'Ark1'!J2681</f>
        <v>103</v>
      </c>
      <c r="G446" s="28" t="str">
        <f>VLOOKUP(F446,RNR!$A$1:$B$26,2)</f>
        <v>Rudshøgda</v>
      </c>
      <c r="H446" s="28">
        <f>+IF(I446=0,"",'Ark1'!Q2681)</f>
        <v>5</v>
      </c>
      <c r="I446" s="336">
        <f>+'Ark1'!R2681</f>
        <v>21</v>
      </c>
      <c r="J446" s="29">
        <f>+IF(I446=0,"",'Ark1'!AF2681)</f>
        <v>3.75</v>
      </c>
      <c r="L446" s="29">
        <f>+IF(I446=0,"",'Ark1'!AG2681)</f>
        <v>2.3456538179897484</v>
      </c>
      <c r="S446" s="27">
        <f>+IF(I446=0,"",'Ark1'!T2681)</f>
        <v>2.2857142857142847</v>
      </c>
      <c r="T446" s="32">
        <f>+IF(I446=0,"",'Ark1'!U2681)</f>
        <v>9.3047619047619019</v>
      </c>
      <c r="U446" s="34">
        <f>+IF(I446=0,"",'Ark1'!W2681)</f>
        <v>0</v>
      </c>
      <c r="V446" s="34">
        <f>+IF(I446=0,"",'Ark1'!X2681)</f>
        <v>9.5238095238095273</v>
      </c>
      <c r="W446" s="34">
        <f>+IF(I446=0,"",'Ark1'!Y2681)</f>
        <v>0</v>
      </c>
      <c r="X446" s="34">
        <f>+IF(I446=0,"",'Ark1'!Z2681)</f>
        <v>4.0616060851502676</v>
      </c>
      <c r="Y446" s="29">
        <f>+IF(I446=0,"",'Ark1'!Z2681)</f>
        <v>4.0616060851502676</v>
      </c>
      <c r="Z446" s="27">
        <f>+IF(I446=0,"",'Ark1'!AC2681)</f>
        <v>0</v>
      </c>
      <c r="AA446" s="34">
        <f>+IF(I446=0,"",'Ark1'!AE2681)</f>
        <v>0</v>
      </c>
      <c r="AB446" s="29">
        <f t="shared" si="56"/>
        <v>4.652380952380951</v>
      </c>
      <c r="AC446" s="29">
        <f t="shared" si="57"/>
        <v>4.2</v>
      </c>
      <c r="AD446" s="485"/>
      <c r="AH446" s="27"/>
      <c r="AK446" s="28"/>
      <c r="AL446" s="28"/>
      <c r="AM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</row>
    <row r="447" spans="1:70" s="29" customFormat="1" ht="15.6">
      <c r="A447" s="485"/>
      <c r="B447" s="289">
        <f>+'Ark1'!C2682</f>
        <v>2022</v>
      </c>
      <c r="C447" s="28">
        <f>+'Ark1'!L2682</f>
        <v>2</v>
      </c>
      <c r="D447" s="28" t="str">
        <f>VLOOKUP(C447,RNR!$F$12:$G$26,2)</f>
        <v>P</v>
      </c>
      <c r="E447" s="28">
        <f>+'Ark1'!H2682</f>
        <v>2</v>
      </c>
      <c r="F447" s="28">
        <f>+'Ark1'!J2682</f>
        <v>106</v>
      </c>
      <c r="G447" s="28" t="str">
        <f>VLOOKUP(F447,RNR!$A$1:$B$26,2)</f>
        <v>Furuseth</v>
      </c>
      <c r="H447" s="28" t="str">
        <f>+IF(I447=0,"",'Ark1'!Q2682)</f>
        <v/>
      </c>
      <c r="I447" s="336">
        <f>+'Ark1'!R2682</f>
        <v>0</v>
      </c>
      <c r="J447" s="29" t="str">
        <f>+IF(I447=0,"",'Ark1'!AF2682)</f>
        <v/>
      </c>
      <c r="L447" s="29" t="str">
        <f>+IF(I447=0,"",'Ark1'!AG2682)</f>
        <v/>
      </c>
      <c r="S447" s="27" t="str">
        <f>+IF(I447=0,"",'Ark1'!T2682)</f>
        <v/>
      </c>
      <c r="T447" s="32" t="str">
        <f>+IF(I447=0,"",'Ark1'!U2682)</f>
        <v/>
      </c>
      <c r="U447" s="34" t="str">
        <f>+IF(I447=0,"",'Ark1'!W2682)</f>
        <v/>
      </c>
      <c r="V447" s="34" t="str">
        <f>+IF(I447=0,"",'Ark1'!X2682)</f>
        <v/>
      </c>
      <c r="W447" s="34" t="str">
        <f>+IF(I447=0,"",'Ark1'!Y2682)</f>
        <v/>
      </c>
      <c r="X447" s="34" t="str">
        <f>+IF(I447=0,"",'Ark1'!Z2682)</f>
        <v/>
      </c>
      <c r="Y447" s="29" t="str">
        <f>+IF(I447=0,"",'Ark1'!Z2682)</f>
        <v/>
      </c>
      <c r="Z447" s="27" t="str">
        <f>+IF(I447=0,"",'Ark1'!AC2682)</f>
        <v/>
      </c>
      <c r="AA447" s="34" t="str">
        <f>+IF(I447=0,"",'Ark1'!AE2682)</f>
        <v/>
      </c>
      <c r="AB447" s="29" t="str">
        <f t="shared" ref="AB447:AB449" si="58">IF(I447=0,"",T447/C447)</f>
        <v/>
      </c>
      <c r="AC447" s="29" t="str">
        <f t="shared" ref="AC447:AC449" si="59">IF(I447=0,"",I447/H447)</f>
        <v/>
      </c>
      <c r="AD447" s="485"/>
      <c r="AH447" s="27"/>
      <c r="AK447" s="28"/>
      <c r="AL447" s="28"/>
      <c r="AM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</row>
    <row r="448" spans="1:70" s="29" customFormat="1" ht="15.6">
      <c r="A448" s="485"/>
      <c r="B448" s="289">
        <f>+'Ark1'!C2683</f>
        <v>2022</v>
      </c>
      <c r="C448" s="28">
        <f>+'Ark1'!L2683</f>
        <v>2</v>
      </c>
      <c r="D448" s="28" t="str">
        <f>VLOOKUP(C448,RNR!$F$12:$G$26,2)</f>
        <v>P</v>
      </c>
      <c r="E448" s="28">
        <f>+'Ark1'!H2683</f>
        <v>1</v>
      </c>
      <c r="F448" s="28">
        <f>+'Ark1'!J2683</f>
        <v>110</v>
      </c>
      <c r="G448" s="28" t="str">
        <f>VLOOKUP(F448,RNR!$A$1:$B$26,2)</f>
        <v>Gol</v>
      </c>
      <c r="H448" s="28">
        <f>+IF(I448=0,"",'Ark1'!Q2683)</f>
        <v>40</v>
      </c>
      <c r="I448" s="336">
        <f>+'Ark1'!R2683</f>
        <v>176</v>
      </c>
      <c r="J448" s="29">
        <f>+IF(I448=0,"",'Ark1'!AF2683)</f>
        <v>3.4761998814931858</v>
      </c>
      <c r="L448" s="29">
        <f>+IF(I448=0,"",'Ark1'!AG2683)</f>
        <v>4.6961955160082924</v>
      </c>
      <c r="S448" s="27">
        <f>+IF(I448=0,"",'Ark1'!T2683)</f>
        <v>3.1931818181818183</v>
      </c>
      <c r="T448" s="32">
        <f>+IF(I448=0,"",'Ark1'!U2683)</f>
        <v>14.057954545454544</v>
      </c>
      <c r="U448" s="34">
        <f>+IF(I448=0,"",'Ark1'!W2683)</f>
        <v>0</v>
      </c>
      <c r="V448" s="34">
        <f>+IF(I448=0,"",'Ark1'!X2683)</f>
        <v>49.431818181818173</v>
      </c>
      <c r="W448" s="34">
        <f>+IF(I448=0,"",'Ark1'!Y2683)</f>
        <v>4.5454545454545459</v>
      </c>
      <c r="X448" s="34">
        <f>+IF(I448=0,"",'Ark1'!Z2683)</f>
        <v>6.8929595436692592</v>
      </c>
      <c r="Y448" s="29">
        <f>+IF(I448=0,"",'Ark1'!Z2683)</f>
        <v>6.8929595436692592</v>
      </c>
      <c r="Z448" s="27">
        <f>+IF(I448=0,"",'Ark1'!AC2683)</f>
        <v>0</v>
      </c>
      <c r="AA448" s="34">
        <f>+IF(I448=0,"",'Ark1'!AE2683)</f>
        <v>0</v>
      </c>
      <c r="AB448" s="29">
        <f t="shared" si="58"/>
        <v>7.0289772727272721</v>
      </c>
      <c r="AC448" s="29">
        <f t="shared" si="59"/>
        <v>4.4000000000000004</v>
      </c>
      <c r="AD448" s="485"/>
      <c r="AH448" s="27"/>
      <c r="AK448" s="28"/>
      <c r="AL448" s="28"/>
      <c r="AM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</row>
    <row r="449" spans="1:70" s="29" customFormat="1" ht="15.6">
      <c r="A449" s="485"/>
      <c r="B449" s="289">
        <f>+'Ark1'!C2684</f>
        <v>2022</v>
      </c>
      <c r="C449" s="28">
        <f>+'Ark1'!L2684</f>
        <v>2</v>
      </c>
      <c r="D449" s="28" t="str">
        <f>VLOOKUP(C449,RNR!$F$12:$G$26,2)</f>
        <v>P</v>
      </c>
      <c r="E449" s="28">
        <f>+'Ark1'!H2684</f>
        <v>1</v>
      </c>
      <c r="F449" s="28">
        <f>+'Ark1'!J2684</f>
        <v>111</v>
      </c>
      <c r="G449" s="28" t="str">
        <f>VLOOKUP(F449,RNR!$A$1:$B$26,2)</f>
        <v>Forus</v>
      </c>
      <c r="H449" s="28">
        <f>+IF(I449=0,"",'Ark1'!Q2684)</f>
        <v>5</v>
      </c>
      <c r="I449" s="336">
        <f>+'Ark1'!R2684</f>
        <v>13</v>
      </c>
      <c r="J449" s="29">
        <f>+IF(I449=0,"",'Ark1'!AF2684)</f>
        <v>6.8421052631578956</v>
      </c>
      <c r="L449" s="29">
        <f>+IF(I449=0,"",'Ark1'!AG2684)</f>
        <v>5.9568151902988227</v>
      </c>
      <c r="S449" s="27">
        <f>+IF(I449=0,"",'Ark1'!T2684)</f>
        <v>3.3846153846153846</v>
      </c>
      <c r="T449" s="32">
        <f>+IF(I449=0,"",'Ark1'!U2684)</f>
        <v>16.361538461538466</v>
      </c>
      <c r="U449" s="34">
        <f>+IF(I449=0,"",'Ark1'!W2684)</f>
        <v>0</v>
      </c>
      <c r="V449" s="34">
        <f>+IF(I449=0,"",'Ark1'!X2684)</f>
        <v>69.230769230769269</v>
      </c>
      <c r="W449" s="34">
        <f>+IF(I449=0,"",'Ark1'!Y2684)</f>
        <v>7.6923076923076898</v>
      </c>
      <c r="X449" s="34">
        <f>+IF(I449=0,"",'Ark1'!Z2684)</f>
        <v>4.480133662418563</v>
      </c>
      <c r="Y449" s="29">
        <f>+IF(I449=0,"",'Ark1'!Z2684)</f>
        <v>4.480133662418563</v>
      </c>
      <c r="Z449" s="27">
        <f>+IF(I449=0,"",'Ark1'!AC2684)</f>
        <v>0</v>
      </c>
      <c r="AA449" s="34">
        <f>+IF(I449=0,"",'Ark1'!AE2684)</f>
        <v>0</v>
      </c>
      <c r="AB449" s="29">
        <f t="shared" si="58"/>
        <v>8.1807692307692328</v>
      </c>
      <c r="AC449" s="29">
        <f t="shared" si="59"/>
        <v>2.6</v>
      </c>
      <c r="AD449" s="485"/>
      <c r="AH449" s="27"/>
      <c r="AK449" s="28"/>
      <c r="AL449" s="28"/>
      <c r="AM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</row>
    <row r="450" spans="1:70" s="29" customFormat="1" ht="15.6">
      <c r="A450" s="485"/>
      <c r="B450" s="289">
        <f>+'Ark1'!C2685</f>
        <v>2022</v>
      </c>
      <c r="C450" s="28">
        <f>+'Ark1'!L2685</f>
        <v>2</v>
      </c>
      <c r="D450" s="28" t="str">
        <f>VLOOKUP(C450,RNR!$F$12:$G$26,2)</f>
        <v>P</v>
      </c>
      <c r="E450" s="28">
        <f>+'Ark1'!H2685</f>
        <v>1</v>
      </c>
      <c r="F450" s="28">
        <f>+'Ark1'!J2685</f>
        <v>116</v>
      </c>
      <c r="G450" s="28" t="str">
        <f>VLOOKUP(F450,RNR!$A$1:$B$26,2)</f>
        <v>Sandeid</v>
      </c>
      <c r="H450" s="28">
        <f>+IF(I450=0,"",'Ark1'!Q2685)</f>
        <v>9</v>
      </c>
      <c r="I450" s="336">
        <f>+'Ark1'!R2685</f>
        <v>26</v>
      </c>
      <c r="J450" s="29">
        <f>+IF(I450=0,"",'Ark1'!AF2685)</f>
        <v>1.8813314037626625</v>
      </c>
      <c r="L450" s="29">
        <f>+IF(I450=0,"",'Ark1'!AG2685)</f>
        <v>1.4885774763112676</v>
      </c>
      <c r="S450" s="27">
        <f>+IF(I450=0,"",'Ark1'!T2685)</f>
        <v>2.3461538461538471</v>
      </c>
      <c r="T450" s="32">
        <f>+IF(I450=0,"",'Ark1'!U2685)</f>
        <v>9.7346153846153829</v>
      </c>
      <c r="U450" s="34">
        <f>+IF(I450=0,"",'Ark1'!W2685)</f>
        <v>0</v>
      </c>
      <c r="V450" s="34">
        <f>+IF(I450=0,"",'Ark1'!X2685)</f>
        <v>15.38461538461538</v>
      </c>
      <c r="W450" s="34">
        <f>+IF(I450=0,"",'Ark1'!Y2685)</f>
        <v>0</v>
      </c>
      <c r="X450" s="34">
        <f>+IF(I450=0,"",'Ark1'!Z2685)</f>
        <v>5.0092946154502336</v>
      </c>
      <c r="Y450" s="29">
        <f>+IF(I450=0,"",'Ark1'!Z2685)</f>
        <v>5.0092946154502336</v>
      </c>
      <c r="Z450" s="27">
        <f>+IF(I450=0,"",'Ark1'!AC2685)</f>
        <v>0</v>
      </c>
      <c r="AA450" s="34">
        <f>+IF(I450=0,"",'Ark1'!AE2685)</f>
        <v>0</v>
      </c>
      <c r="AB450" s="29">
        <f t="shared" ref="AB450:AB515" si="60">IF(I450=0,"",T450/C450)</f>
        <v>4.8673076923076914</v>
      </c>
      <c r="AC450" s="29">
        <f t="shared" ref="AC450:AC515" si="61">IF(I450=0,"",I450/H450)</f>
        <v>2.8888888888888888</v>
      </c>
      <c r="AD450" s="485"/>
      <c r="AH450" s="27"/>
      <c r="AK450" s="28"/>
      <c r="AL450" s="28"/>
      <c r="AM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</row>
    <row r="451" spans="1:70" s="29" customFormat="1" ht="15.6">
      <c r="A451" s="485"/>
      <c r="B451" s="289">
        <f>+'Ark1'!C2686</f>
        <v>2022</v>
      </c>
      <c r="C451" s="28">
        <f>+'Ark1'!L2686</f>
        <v>2</v>
      </c>
      <c r="D451" s="28" t="str">
        <f>VLOOKUP(C451,RNR!$F$12:$G$26,2)</f>
        <v>P</v>
      </c>
      <c r="E451" s="28">
        <f>+'Ark1'!H2686</f>
        <v>2</v>
      </c>
      <c r="F451" s="28">
        <f>+'Ark1'!J2686</f>
        <v>117</v>
      </c>
      <c r="G451" s="28" t="str">
        <f>VLOOKUP(F451,RNR!$A$1:$B$26,2)</f>
        <v>Jæren</v>
      </c>
      <c r="H451" s="28">
        <f>+IF(I451=0,"",'Ark1'!Q2686)</f>
        <v>4</v>
      </c>
      <c r="I451" s="336">
        <f>+'Ark1'!R2686</f>
        <v>9</v>
      </c>
      <c r="J451" s="29">
        <f>+IF(I451=0,"",'Ark1'!AF2686)</f>
        <v>1.8442622950819672</v>
      </c>
      <c r="L451" s="29">
        <f>+IF(I451=0,"",'Ark1'!AG2686)</f>
        <v>1.9544579208757056</v>
      </c>
      <c r="S451" s="27">
        <f>+IF(I451=0,"",'Ark1'!T2686)</f>
        <v>3.1111111111111112</v>
      </c>
      <c r="T451" s="32">
        <f>+IF(I451=0,"",'Ark1'!U2686)</f>
        <v>12.855555555555556</v>
      </c>
      <c r="U451" s="34">
        <f>+IF(I451=0,"",'Ark1'!W2686)</f>
        <v>0</v>
      </c>
      <c r="V451" s="34">
        <f>+IF(I451=0,"",'Ark1'!X2686)</f>
        <v>22.222222222222225</v>
      </c>
      <c r="W451" s="34">
        <f>+IF(I451=0,"",'Ark1'!Y2686)</f>
        <v>0</v>
      </c>
      <c r="X451" s="34">
        <f>+IF(I451=0,"",'Ark1'!Z2686)</f>
        <v>4.6262802699147425</v>
      </c>
      <c r="Y451" s="29">
        <f>+IF(I451=0,"",'Ark1'!Z2686)</f>
        <v>4.6262802699147425</v>
      </c>
      <c r="Z451" s="27">
        <f>+IF(I451=0,"",'Ark1'!AC2686)</f>
        <v>0</v>
      </c>
      <c r="AA451" s="34">
        <f>+IF(I451=0,"",'Ark1'!AE2686)</f>
        <v>0</v>
      </c>
      <c r="AB451" s="29">
        <f t="shared" si="60"/>
        <v>6.427777777777778</v>
      </c>
      <c r="AC451" s="29">
        <f t="shared" si="61"/>
        <v>2.25</v>
      </c>
      <c r="AD451" s="485"/>
      <c r="AH451" s="27"/>
      <c r="AK451" s="28"/>
      <c r="AL451" s="28"/>
      <c r="AM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</row>
    <row r="452" spans="1:70" s="29" customFormat="1" ht="15.6">
      <c r="A452" s="485"/>
      <c r="B452" s="289">
        <f>+'Ark1'!C2687</f>
        <v>2022</v>
      </c>
      <c r="C452" s="28">
        <f>+'Ark1'!L2687</f>
        <v>2</v>
      </c>
      <c r="D452" s="28" t="str">
        <f>VLOOKUP(C452,RNR!$F$12:$G$26,2)</f>
        <v>P</v>
      </c>
      <c r="E452" s="28">
        <f>+'Ark1'!H2687</f>
        <v>1</v>
      </c>
      <c r="F452" s="28">
        <f>+'Ark1'!J2687</f>
        <v>134</v>
      </c>
      <c r="G452" s="28" t="str">
        <f>VLOOKUP(F452,RNR!$A$1:$B$26,2)</f>
        <v>Førde</v>
      </c>
      <c r="H452" s="28">
        <f>+IF(I452=0,"",'Ark1'!Q2687)</f>
        <v>39</v>
      </c>
      <c r="I452" s="336">
        <f>+'Ark1'!R2687</f>
        <v>91</v>
      </c>
      <c r="J452" s="29">
        <f>+IF(I452=0,"",'Ark1'!AF2687)</f>
        <v>1.7948717948717952</v>
      </c>
      <c r="L452" s="29">
        <f>+IF(I452=0,"",'Ark1'!AG2687)</f>
        <v>2.0433234298710699</v>
      </c>
      <c r="S452" s="27">
        <f>+IF(I452=0,"",'Ark1'!T2687)</f>
        <v>2.6263736263736264</v>
      </c>
      <c r="T452" s="32">
        <f>+IF(I452=0,"",'Ark1'!U2687)</f>
        <v>13.798021978021977</v>
      </c>
      <c r="U452" s="34">
        <f>+IF(I452=0,"",'Ark1'!W2687)</f>
        <v>0</v>
      </c>
      <c r="V452" s="34">
        <f>+IF(I452=0,"",'Ark1'!X2687)</f>
        <v>46.15384615384616</v>
      </c>
      <c r="W452" s="34">
        <f>+IF(I452=0,"",'Ark1'!Y2687)</f>
        <v>4.3956043956043942</v>
      </c>
      <c r="X452" s="34">
        <f>+IF(I452=0,"",'Ark1'!Z2687)</f>
        <v>6.1240258646356098</v>
      </c>
      <c r="Y452" s="29">
        <f>+IF(I452=0,"",'Ark1'!Z2687)</f>
        <v>6.1240258646356098</v>
      </c>
      <c r="Z452" s="27">
        <f>+IF(I452=0,"",'Ark1'!AC2687)</f>
        <v>0</v>
      </c>
      <c r="AA452" s="34">
        <f>+IF(I452=0,"",'Ark1'!AE2687)</f>
        <v>0</v>
      </c>
      <c r="AB452" s="29">
        <f t="shared" si="60"/>
        <v>6.8990109890109883</v>
      </c>
      <c r="AC452" s="29">
        <f t="shared" si="61"/>
        <v>2.3333333333333335</v>
      </c>
      <c r="AD452" s="485"/>
      <c r="AH452" s="27"/>
      <c r="AK452" s="28"/>
      <c r="AL452" s="28"/>
      <c r="AM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</row>
    <row r="453" spans="1:70" s="29" customFormat="1" ht="15.6">
      <c r="A453" s="485"/>
      <c r="B453" s="289">
        <f>+'Ark1'!C2688</f>
        <v>2022</v>
      </c>
      <c r="C453" s="28">
        <f>+'Ark1'!L2688</f>
        <v>2</v>
      </c>
      <c r="D453" s="28" t="str">
        <f>VLOOKUP(C453,RNR!$F$12:$G$26,2)</f>
        <v>P</v>
      </c>
      <c r="E453" s="28">
        <f>+'Ark1'!H2688</f>
        <v>2</v>
      </c>
      <c r="F453" s="28">
        <f>+'Ark1'!J2688</f>
        <v>141</v>
      </c>
      <c r="G453" s="28" t="str">
        <f>VLOOKUP(F453,RNR!$A$1:$B$26,2)</f>
        <v>Ølen</v>
      </c>
      <c r="H453" s="28">
        <f>+IF(I453=0,"",'Ark1'!Q2688)</f>
        <v>16</v>
      </c>
      <c r="I453" s="336">
        <f>+'Ark1'!R2688</f>
        <v>38</v>
      </c>
      <c r="J453" s="29">
        <f>+IF(I453=0,"",'Ark1'!AF2688)</f>
        <v>2.6517794836008366</v>
      </c>
      <c r="L453" s="29">
        <f>+IF(I453=0,"",'Ark1'!AG2688)</f>
        <v>1.4414200859746458</v>
      </c>
      <c r="S453" s="27">
        <f>+IF(I453=0,"",'Ark1'!T2688)</f>
        <v>2.8684210526315779</v>
      </c>
      <c r="T453" s="32">
        <f>+IF(I453=0,"",'Ark1'!U2688)</f>
        <v>8.3210526315789508</v>
      </c>
      <c r="U453" s="34">
        <f>+IF(I453=0,"",'Ark1'!W2688)</f>
        <v>0</v>
      </c>
      <c r="V453" s="34">
        <f>+IF(I453=0,"",'Ark1'!X2688)</f>
        <v>13.157894736842103</v>
      </c>
      <c r="W453" s="34">
        <f>+IF(I453=0,"",'Ark1'!Y2688)</f>
        <v>0</v>
      </c>
      <c r="X453" s="34">
        <f>+IF(I453=0,"",'Ark1'!Z2688)</f>
        <v>4.4780257571211468</v>
      </c>
      <c r="Y453" s="29">
        <f>+IF(I453=0,"",'Ark1'!Z2688)</f>
        <v>4.4780257571211468</v>
      </c>
      <c r="Z453" s="27">
        <f>+IF(I453=0,"",'Ark1'!AC2688)</f>
        <v>0</v>
      </c>
      <c r="AA453" s="34">
        <f>+IF(I453=0,"",'Ark1'!AE2688)</f>
        <v>0</v>
      </c>
      <c r="AB453" s="29">
        <f t="shared" si="60"/>
        <v>4.1605263157894754</v>
      </c>
      <c r="AC453" s="29">
        <f t="shared" si="61"/>
        <v>2.375</v>
      </c>
      <c r="AD453" s="485"/>
      <c r="AH453" s="27"/>
      <c r="AK453" s="28"/>
      <c r="AL453" s="28"/>
      <c r="AM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</row>
    <row r="454" spans="1:70" s="29" customFormat="1" ht="15.6">
      <c r="A454" s="485"/>
      <c r="B454" s="289">
        <f>+'Ark1'!C2689</f>
        <v>2022</v>
      </c>
      <c r="C454" s="28">
        <f>+'Ark1'!L2689</f>
        <v>2</v>
      </c>
      <c r="D454" s="28" t="str">
        <f>VLOOKUP(C454,RNR!$F$12:$G$26,2)</f>
        <v>P</v>
      </c>
      <c r="E454" s="28">
        <f>+'Ark1'!H2689</f>
        <v>2</v>
      </c>
      <c r="F454" s="28">
        <f>+'Ark1'!J2689</f>
        <v>143</v>
      </c>
      <c r="G454" s="28" t="str">
        <f>VLOOKUP(F454,RNR!$A$1:$B$26,2)</f>
        <v>Nordfjord</v>
      </c>
      <c r="H454" s="28">
        <f>+IF(I454=0,"",'Ark1'!Q2689)</f>
        <v>4</v>
      </c>
      <c r="I454" s="336">
        <f>+'Ark1'!R2689</f>
        <v>11.53</v>
      </c>
      <c r="J454" s="29">
        <f>+IF(I454=0,"",'Ark1'!AF2689)</f>
        <v>3.3176991914367111</v>
      </c>
      <c r="L454" s="29">
        <f>+IF(I454=0,"",'Ark1'!AG2689)</f>
        <v>3.3263623091188905</v>
      </c>
      <c r="S454" s="27">
        <f>+IF(I454=0,"",'Ark1'!T2689)</f>
        <v>2.601908065915004</v>
      </c>
      <c r="T454" s="32">
        <f>+IF(I454=0,"",'Ark1'!U2689)</f>
        <v>14.622723330442325</v>
      </c>
      <c r="U454" s="34">
        <f>+IF(I454=0,"",'Ark1'!W2689)</f>
        <v>0</v>
      </c>
      <c r="V454" s="34">
        <f>+IF(I454=0,"",'Ark1'!X2689)</f>
        <v>69.384215091066793</v>
      </c>
      <c r="W454" s="34">
        <f>+IF(I454=0,"",'Ark1'!Y2689)</f>
        <v>0</v>
      </c>
      <c r="X454" s="34">
        <f>+IF(I454=0,"",'Ark1'!Z2689)</f>
        <v>5.5784302510566839</v>
      </c>
      <c r="Y454" s="29">
        <f>+IF(I454=0,"",'Ark1'!Z2689)</f>
        <v>5.5784302510566839</v>
      </c>
      <c r="Z454" s="27">
        <f>+IF(I454=0,"",'Ark1'!AC2689)</f>
        <v>0</v>
      </c>
      <c r="AA454" s="34">
        <f>+IF(I454=0,"",'Ark1'!AE2689)</f>
        <v>0</v>
      </c>
      <c r="AB454" s="29">
        <f t="shared" si="60"/>
        <v>7.3113616652211624</v>
      </c>
      <c r="AC454" s="29">
        <f t="shared" si="61"/>
        <v>2.8824999999999998</v>
      </c>
      <c r="AD454" s="485"/>
      <c r="AH454" s="27"/>
      <c r="AK454" s="28"/>
      <c r="AL454" s="28"/>
      <c r="AM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</row>
    <row r="455" spans="1:70" s="29" customFormat="1" ht="15.6">
      <c r="A455" s="485"/>
      <c r="B455" s="289">
        <f>+'Ark1'!C2690</f>
        <v>2022</v>
      </c>
      <c r="C455" s="28">
        <f>+'Ark1'!L2690</f>
        <v>2</v>
      </c>
      <c r="D455" s="28" t="str">
        <f>VLOOKUP(C455,RNR!$F$12:$G$26,2)</f>
        <v>P</v>
      </c>
      <c r="E455" s="28">
        <f>+'Ark1'!H2690</f>
        <v>2</v>
      </c>
      <c r="F455" s="28">
        <f>+'Ark1'!J2690</f>
        <v>147</v>
      </c>
      <c r="G455" s="28" t="str">
        <f>VLOOKUP(F455,RNR!$A$1:$B$26,2)</f>
        <v>Midt-Norge</v>
      </c>
      <c r="H455" s="28">
        <f>+IF(I455=0,"",'Ark1'!Q2690)</f>
        <v>4</v>
      </c>
      <c r="I455" s="336">
        <f>+'Ark1'!R2690</f>
        <v>29</v>
      </c>
      <c r="J455" s="29">
        <f>+IF(I455=0,"",'Ark1'!AF2690)</f>
        <v>16.111111111111111</v>
      </c>
      <c r="L455" s="29">
        <f>+IF(I455=0,"",'Ark1'!AG2690)</f>
        <v>8.0428793867529027</v>
      </c>
      <c r="S455" s="27">
        <f>+IF(I455=0,"",'Ark1'!T2690)</f>
        <v>2.1034482758620694</v>
      </c>
      <c r="T455" s="32">
        <f>+IF(I455=0,"",'Ark1'!U2690)</f>
        <v>4.6310344827586221</v>
      </c>
      <c r="U455" s="34">
        <f>+IF(I455=0,"",'Ark1'!W2690)</f>
        <v>0</v>
      </c>
      <c r="V455" s="34">
        <f>+IF(I455=0,"",'Ark1'!X2690)</f>
        <v>0</v>
      </c>
      <c r="W455" s="34">
        <f>+IF(I455=0,"",'Ark1'!Y2690)</f>
        <v>0</v>
      </c>
      <c r="X455" s="34">
        <f>+IF(I455=0,"",'Ark1'!Z2690)</f>
        <v>1.8315441851779632</v>
      </c>
      <c r="Y455" s="29">
        <f>+IF(I455=0,"",'Ark1'!Z2690)</f>
        <v>1.8315441851779632</v>
      </c>
      <c r="Z455" s="27">
        <f>+IF(I455=0,"",'Ark1'!AC2690)</f>
        <v>0</v>
      </c>
      <c r="AA455" s="34">
        <f>+IF(I455=0,"",'Ark1'!AE2690)</f>
        <v>0</v>
      </c>
      <c r="AB455" s="29">
        <f t="shared" si="60"/>
        <v>2.315517241379311</v>
      </c>
      <c r="AC455" s="29">
        <f t="shared" si="61"/>
        <v>7.25</v>
      </c>
      <c r="AD455" s="485"/>
      <c r="AH455" s="27"/>
      <c r="AK455" s="28"/>
      <c r="AL455" s="28"/>
      <c r="AM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</row>
    <row r="456" spans="1:70" s="29" customFormat="1" ht="15.6">
      <c r="A456" s="485"/>
      <c r="B456" s="289">
        <f>+'Ark1'!C2691</f>
        <v>2022</v>
      </c>
      <c r="C456" s="28">
        <f>+'Ark1'!L2691</f>
        <v>2</v>
      </c>
      <c r="D456" s="28" t="str">
        <f>VLOOKUP(C456,RNR!$F$12:$G$26,2)</f>
        <v>P</v>
      </c>
      <c r="E456" s="28">
        <f>+'Ark1'!H2691</f>
        <v>1</v>
      </c>
      <c r="F456" s="28">
        <f>+'Ark1'!J2691</f>
        <v>155</v>
      </c>
      <c r="G456" s="28" t="str">
        <f>VLOOKUP(F456,RNR!$A$1:$B$26,2)</f>
        <v>Målselv</v>
      </c>
      <c r="H456" s="28">
        <f>+IF(I456=0,"",'Ark1'!Q2691)</f>
        <v>41</v>
      </c>
      <c r="I456" s="336">
        <f>+'Ark1'!R2691</f>
        <v>197</v>
      </c>
      <c r="J456" s="29">
        <f>+IF(I456=0,"",'Ark1'!AF2691)</f>
        <v>7.1196241416696786</v>
      </c>
      <c r="L456" s="29">
        <f>+IF(I456=0,"",'Ark1'!AG2691)</f>
        <v>5.4006184732982474</v>
      </c>
      <c r="S456" s="27">
        <f>+IF(I456=0,"",'Ark1'!T2691)</f>
        <v>2.4720812182741123</v>
      </c>
      <c r="T456" s="32">
        <f>+IF(I456=0,"",'Ark1'!U2691)</f>
        <v>12.422741116751272</v>
      </c>
      <c r="U456" s="34">
        <f>+IF(I456=0,"",'Ark1'!W2691)</f>
        <v>0</v>
      </c>
      <c r="V456" s="34">
        <f>+IF(I456=0,"",'Ark1'!X2691)</f>
        <v>32.994923857868024</v>
      </c>
      <c r="W456" s="34">
        <f>+IF(I456=0,"",'Ark1'!Y2691)</f>
        <v>1.5228426395939083</v>
      </c>
      <c r="X456" s="34">
        <f>+IF(I456=0,"",'Ark1'!Z2691)</f>
        <v>5.3601770558476067</v>
      </c>
      <c r="Y456" s="29">
        <f>+IF(I456=0,"",'Ark1'!Z2691)</f>
        <v>5.3601770558476067</v>
      </c>
      <c r="Z456" s="27">
        <f>+IF(I456=0,"",'Ark1'!AC2691)</f>
        <v>0</v>
      </c>
      <c r="AA456" s="34">
        <f>+IF(I456=0,"",'Ark1'!AE2691)</f>
        <v>0</v>
      </c>
      <c r="AB456" s="29">
        <f t="shared" si="60"/>
        <v>6.211370558375636</v>
      </c>
      <c r="AC456" s="29">
        <f t="shared" si="61"/>
        <v>4.8048780487804876</v>
      </c>
      <c r="AD456" s="485"/>
      <c r="AH456" s="27"/>
      <c r="AK456" s="28"/>
      <c r="AL456" s="28"/>
      <c r="AM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</row>
    <row r="457" spans="1:70" s="29" customFormat="1" ht="15.6">
      <c r="A457" s="485"/>
      <c r="B457" s="289">
        <f>+'Ark1'!C2692</f>
        <v>2022</v>
      </c>
      <c r="C457" s="28">
        <f>+'Ark1'!L2692</f>
        <v>2</v>
      </c>
      <c r="D457" s="28" t="str">
        <f>VLOOKUP(C457,RNR!$F$12:$G$26,2)</f>
        <v>P</v>
      </c>
      <c r="E457" s="28">
        <f>+'Ark1'!H2692</f>
        <v>2</v>
      </c>
      <c r="F457" s="28">
        <f>+'Ark1'!J2692</f>
        <v>160</v>
      </c>
      <c r="G457" s="28" t="str">
        <f>VLOOKUP(F457,RNR!$A$1:$B$26,2)</f>
        <v>Oslo</v>
      </c>
      <c r="H457" s="28">
        <f>+IF(I457=0,"",'Ark1'!Q2692)</f>
        <v>6</v>
      </c>
      <c r="I457" s="336">
        <f>+'Ark1'!R2692</f>
        <v>21</v>
      </c>
      <c r="J457" s="29">
        <f>+IF(I457=0,"",'Ark1'!AF2692)</f>
        <v>5.1094890510948909</v>
      </c>
      <c r="L457" s="29">
        <f>+IF(I457=0,"",'Ark1'!AG2692)</f>
        <v>4.0494612770265412</v>
      </c>
      <c r="S457" s="27">
        <f>+IF(I457=0,"",'Ark1'!T2692)</f>
        <v>2.4285714285714279</v>
      </c>
      <c r="T457" s="32">
        <f>+IF(I457=0,"",'Ark1'!U2692)</f>
        <v>10.666666666666664</v>
      </c>
      <c r="U457" s="34">
        <f>+IF(I457=0,"",'Ark1'!W2692)</f>
        <v>0</v>
      </c>
      <c r="V457" s="34">
        <f>+IF(I457=0,"",'Ark1'!X2692)</f>
        <v>19.047619047619055</v>
      </c>
      <c r="W457" s="34">
        <f>+IF(I457=0,"",'Ark1'!Y2692)</f>
        <v>0</v>
      </c>
      <c r="X457" s="34">
        <f>+IF(I457=0,"",'Ark1'!Z2692)</f>
        <v>5.3660603029227314</v>
      </c>
      <c r="Y457" s="29">
        <f>+IF(I457=0,"",'Ark1'!Z2692)</f>
        <v>5.3660603029227314</v>
      </c>
      <c r="Z457" s="27">
        <f>+IF(I457=0,"",'Ark1'!AC2692)</f>
        <v>0</v>
      </c>
      <c r="AA457" s="34">
        <f>+IF(I457=0,"",'Ark1'!AE2692)</f>
        <v>0</v>
      </c>
      <c r="AB457" s="29">
        <f t="shared" si="60"/>
        <v>5.3333333333333321</v>
      </c>
      <c r="AC457" s="29">
        <f t="shared" si="61"/>
        <v>3.5</v>
      </c>
      <c r="AD457" s="485"/>
      <c r="AH457" s="27"/>
      <c r="AK457" s="28"/>
      <c r="AL457" s="28"/>
      <c r="AM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</row>
    <row r="458" spans="1:70" s="29" customFormat="1" ht="15.6">
      <c r="A458" s="485"/>
      <c r="B458" s="289">
        <f>+'Ark1'!C2693</f>
        <v>2022</v>
      </c>
      <c r="C458" s="28">
        <f>+'Ark1'!L2693</f>
        <v>2</v>
      </c>
      <c r="D458" s="28" t="str">
        <f>VLOOKUP(C458,RNR!$F$12:$G$26,2)</f>
        <v>P</v>
      </c>
      <c r="E458" s="28">
        <f>+'Ark1'!H2693</f>
        <v>1</v>
      </c>
      <c r="F458" s="28">
        <f>+'Ark1'!J2693</f>
        <v>171</v>
      </c>
      <c r="G458" s="28" t="str">
        <f>VLOOKUP(F458,RNR!$A$1:$B$26,2)</f>
        <v>Prima</v>
      </c>
      <c r="H458" s="28" t="str">
        <f>+IF(I458=0,"",'Ark1'!Q2693)</f>
        <v/>
      </c>
      <c r="I458" s="336">
        <f>+'Ark1'!R2693</f>
        <v>0</v>
      </c>
      <c r="J458" s="29" t="str">
        <f>+IF(I458=0,"",'Ark1'!AF2693)</f>
        <v/>
      </c>
      <c r="L458" s="29" t="str">
        <f>+IF(I458=0,"",'Ark1'!AG2693)</f>
        <v/>
      </c>
      <c r="S458" s="27" t="str">
        <f>+IF(I458=0,"",'Ark1'!T2693)</f>
        <v/>
      </c>
      <c r="T458" s="32" t="str">
        <f>+IF(I458=0,"",'Ark1'!U2693)</f>
        <v/>
      </c>
      <c r="U458" s="34" t="str">
        <f>+IF(I458=0,"",'Ark1'!W2693)</f>
        <v/>
      </c>
      <c r="V458" s="34" t="str">
        <f>+IF(I458=0,"",'Ark1'!X2693)</f>
        <v/>
      </c>
      <c r="W458" s="34" t="str">
        <f>+IF(I458=0,"",'Ark1'!Y2693)</f>
        <v/>
      </c>
      <c r="X458" s="34" t="str">
        <f>+IF(I458=0,"",'Ark1'!Z2693)</f>
        <v/>
      </c>
      <c r="Y458" s="29" t="str">
        <f>+IF(I458=0,"",'Ark1'!Z2693)</f>
        <v/>
      </c>
      <c r="Z458" s="27" t="str">
        <f>+IF(I458=0,"",'Ark1'!AC2693)</f>
        <v/>
      </c>
      <c r="AA458" s="34" t="str">
        <f>+IF(I458=0,"",'Ark1'!AE2693)</f>
        <v/>
      </c>
      <c r="AB458" s="29" t="str">
        <f t="shared" si="60"/>
        <v/>
      </c>
      <c r="AC458" s="29" t="str">
        <f t="shared" si="61"/>
        <v/>
      </c>
      <c r="AD458" s="485"/>
      <c r="AH458" s="27"/>
      <c r="AK458" s="28"/>
      <c r="AL458" s="28"/>
      <c r="AM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</row>
    <row r="459" spans="1:70" s="29" customFormat="1" ht="15.6">
      <c r="A459" s="485"/>
      <c r="B459" s="289">
        <f>+'Ark1'!C2694</f>
        <v>2022</v>
      </c>
      <c r="C459" s="28">
        <f>+'Ark1'!L2694</f>
        <v>2</v>
      </c>
      <c r="D459" s="28" t="str">
        <f>VLOOKUP(C459,RNR!$F$12:$G$26,2)</f>
        <v>P</v>
      </c>
      <c r="E459" s="28">
        <f>+'Ark1'!H2694</f>
        <v>2</v>
      </c>
      <c r="F459" s="28">
        <f>+'Ark1'!J2694</f>
        <v>175</v>
      </c>
      <c r="G459" s="28" t="str">
        <f>VLOOKUP(F459,RNR!$A$1:$B$26,2)</f>
        <v>Ole Ringdal</v>
      </c>
      <c r="H459" s="28">
        <f>+IF(I459=0,"",'Ark1'!Q2694)</f>
        <v>17</v>
      </c>
      <c r="I459" s="336">
        <f>+'Ark1'!R2694</f>
        <v>112</v>
      </c>
      <c r="J459" s="29">
        <f>+IF(I459=0,"",'Ark1'!AF2694)</f>
        <v>6.0606060606060606</v>
      </c>
      <c r="L459" s="29">
        <f>+IF(I459=0,"",'Ark1'!AG2694)</f>
        <v>5.7609597826907111</v>
      </c>
      <c r="S459" s="27">
        <f>+IF(I459=0,"",'Ark1'!T2694)</f>
        <v>2.8303571428571423</v>
      </c>
      <c r="T459" s="32">
        <f>+IF(I459=0,"",'Ark1'!U2694)</f>
        <v>10.90714285714286</v>
      </c>
      <c r="U459" s="34">
        <f>+IF(I459=0,"",'Ark1'!W2694)</f>
        <v>0</v>
      </c>
      <c r="V459" s="34">
        <f>+IF(I459=0,"",'Ark1'!X2694)</f>
        <v>25</v>
      </c>
      <c r="W459" s="34">
        <f>+IF(I459=0,"",'Ark1'!Y2694)</f>
        <v>4.4642857142857153</v>
      </c>
      <c r="X459" s="34">
        <f>+IF(I459=0,"",'Ark1'!Z2694)</f>
        <v>6.4010143488260889</v>
      </c>
      <c r="Y459" s="29">
        <f>+IF(I459=0,"",'Ark1'!Z2694)</f>
        <v>6.4010143488260889</v>
      </c>
      <c r="Z459" s="27">
        <f>+IF(I459=0,"",'Ark1'!AC2694)</f>
        <v>0</v>
      </c>
      <c r="AA459" s="34">
        <f>+IF(I459=0,"",'Ark1'!AE2694)</f>
        <v>0</v>
      </c>
      <c r="AB459" s="29">
        <f t="shared" si="60"/>
        <v>5.4535714285714301</v>
      </c>
      <c r="AC459" s="29">
        <f t="shared" si="61"/>
        <v>6.5882352941176467</v>
      </c>
      <c r="AD459" s="485"/>
      <c r="AH459" s="27"/>
      <c r="AK459" s="28"/>
      <c r="AL459" s="28"/>
      <c r="AM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</row>
    <row r="460" spans="1:70" s="29" customFormat="1" ht="15.6">
      <c r="A460" s="485"/>
      <c r="B460" s="289">
        <f>+'Ark1'!C2695</f>
        <v>2022</v>
      </c>
      <c r="C460" s="28">
        <f>+'Ark1'!L2695</f>
        <v>2</v>
      </c>
      <c r="D460" s="28" t="str">
        <f>VLOOKUP(C460,RNR!$F$12:$G$26,2)</f>
        <v>P</v>
      </c>
      <c r="E460" s="28">
        <f>+'Ark1'!H2695</f>
        <v>2</v>
      </c>
      <c r="F460" s="28">
        <f>+'Ark1'!J2695</f>
        <v>177</v>
      </c>
      <c r="G460" s="28" t="str">
        <f>VLOOKUP(F460,RNR!$A$1:$B$26,2)</f>
        <v>Slakthuset</v>
      </c>
      <c r="H460" s="28">
        <f>+IF(I460=0,"",'Ark1'!Q2695)</f>
        <v>13</v>
      </c>
      <c r="I460" s="336">
        <f>+'Ark1'!R2695</f>
        <v>65</v>
      </c>
      <c r="J460" s="29">
        <f>+IF(I460=0,"",'Ark1'!AF2695)</f>
        <v>10.655737704918032</v>
      </c>
      <c r="L460" s="29">
        <f>+IF(I460=0,"",'Ark1'!AG2695)</f>
        <v>6.2143542118810897</v>
      </c>
      <c r="S460" s="27">
        <f>+IF(I460=0,"",'Ark1'!T2695)</f>
        <v>2.1538461538461529</v>
      </c>
      <c r="T460" s="32">
        <f>+IF(I460=0,"",'Ark1'!U2695)</f>
        <v>7.5769230769230749</v>
      </c>
      <c r="U460" s="34">
        <f>+IF(I460=0,"",'Ark1'!W2695)</f>
        <v>0</v>
      </c>
      <c r="V460" s="34">
        <f>+IF(I460=0,"",'Ark1'!X2695)</f>
        <v>7.6923076923076898</v>
      </c>
      <c r="W460" s="34">
        <f>+IF(I460=0,"",'Ark1'!Y2695)</f>
        <v>0</v>
      </c>
      <c r="X460" s="34">
        <f>+IF(I460=0,"",'Ark1'!Z2695)</f>
        <v>3.7190887730430906</v>
      </c>
      <c r="Y460" s="29">
        <f>+IF(I460=0,"",'Ark1'!Z2695)</f>
        <v>3.7190887730430906</v>
      </c>
      <c r="Z460" s="27">
        <f>+IF(I460=0,"",'Ark1'!AC2695)</f>
        <v>0</v>
      </c>
      <c r="AA460" s="34">
        <f>+IF(I460=0,"",'Ark1'!AE2695)</f>
        <v>0</v>
      </c>
      <c r="AB460" s="29">
        <f t="shared" si="60"/>
        <v>3.7884615384615374</v>
      </c>
      <c r="AC460" s="29">
        <f t="shared" si="61"/>
        <v>5</v>
      </c>
      <c r="AD460" s="485"/>
      <c r="AH460" s="27"/>
      <c r="AK460" s="28"/>
      <c r="AL460" s="28"/>
      <c r="AM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</row>
    <row r="461" spans="1:70" s="29" customFormat="1" ht="15.6">
      <c r="A461" s="485"/>
      <c r="B461" s="289">
        <f>+'Ark1'!C2696</f>
        <v>2022</v>
      </c>
      <c r="C461" s="28">
        <f>+'Ark1'!L2696</f>
        <v>2</v>
      </c>
      <c r="D461" s="28" t="str">
        <f>VLOOKUP(C461,RNR!$F$12:$G$26,2)</f>
        <v>P</v>
      </c>
      <c r="E461" s="28">
        <f>+'Ark1'!H2696</f>
        <v>2</v>
      </c>
      <c r="F461" s="28">
        <f>+'Ark1'!J2696</f>
        <v>178</v>
      </c>
      <c r="G461" s="28" t="str">
        <f>VLOOKUP(F461,RNR!$A$1:$B$26,2)</f>
        <v>Røros</v>
      </c>
      <c r="H461" s="28">
        <f>+IF(I461=0,"",'Ark1'!Q2696)</f>
        <v>5</v>
      </c>
      <c r="I461" s="336">
        <f>+'Ark1'!R2696</f>
        <v>12</v>
      </c>
      <c r="J461" s="29">
        <f>+IF(I461=0,"",'Ark1'!AF2696)</f>
        <v>1.4018691588785048</v>
      </c>
      <c r="L461" s="29">
        <f>+IF(I461=0,"",'Ark1'!AG2696)</f>
        <v>1.0092507105487072</v>
      </c>
      <c r="S461" s="27">
        <f>+IF(I461=0,"",'Ark1'!T2696)</f>
        <v>2.5</v>
      </c>
      <c r="T461" s="32">
        <f>+IF(I461=0,"",'Ark1'!U2696)</f>
        <v>9.2916666666666696</v>
      </c>
      <c r="U461" s="34">
        <f>+IF(I461=0,"",'Ark1'!W2696)</f>
        <v>0</v>
      </c>
      <c r="V461" s="34">
        <f>+IF(I461=0,"",'Ark1'!X2696)</f>
        <v>0</v>
      </c>
      <c r="W461" s="34">
        <f>+IF(I461=0,"",'Ark1'!Y2696)</f>
        <v>0</v>
      </c>
      <c r="X461" s="34">
        <f>+IF(I461=0,"",'Ark1'!Z2696)</f>
        <v>4.4167216977703641</v>
      </c>
      <c r="Y461" s="29">
        <f>+IF(I461=0,"",'Ark1'!Z2696)</f>
        <v>4.4167216977703641</v>
      </c>
      <c r="Z461" s="27">
        <f>+IF(I461=0,"",'Ark1'!AC2696)</f>
        <v>0</v>
      </c>
      <c r="AA461" s="34">
        <f>+IF(I461=0,"",'Ark1'!AE2696)</f>
        <v>0</v>
      </c>
      <c r="AB461" s="29">
        <f t="shared" si="60"/>
        <v>4.6458333333333348</v>
      </c>
      <c r="AC461" s="29">
        <f t="shared" si="61"/>
        <v>2.4</v>
      </c>
      <c r="AD461" s="485"/>
      <c r="AH461" s="27"/>
      <c r="AK461" s="28"/>
      <c r="AL461" s="28"/>
      <c r="AM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</row>
    <row r="462" spans="1:70" s="29" customFormat="1" ht="15.6">
      <c r="A462" s="485"/>
      <c r="B462" s="289">
        <f>+'Ark1'!C2697</f>
        <v>2022</v>
      </c>
      <c r="C462" s="28">
        <f>+'Ark1'!L2697</f>
        <v>2</v>
      </c>
      <c r="D462" s="28" t="str">
        <f>VLOOKUP(C462,RNR!$F$12:$G$26,2)</f>
        <v>P</v>
      </c>
      <c r="E462" s="28">
        <f>+'Ark1'!H2697</f>
        <v>2</v>
      </c>
      <c r="F462" s="28">
        <f>+'Ark1'!J2697</f>
        <v>181</v>
      </c>
      <c r="G462" s="28" t="str">
        <f>VLOOKUP(F462,RNR!$A$1:$B$26,2)</f>
        <v>Horns</v>
      </c>
      <c r="H462" s="28">
        <f>+IF(I462=0,"",'Ark1'!Q2697)</f>
        <v>5</v>
      </c>
      <c r="I462" s="336">
        <f>+'Ark1'!R2697</f>
        <v>11</v>
      </c>
      <c r="J462" s="29">
        <f>+IF(I462=0,"",'Ark1'!AF2697)</f>
        <v>1.6248153618906938</v>
      </c>
      <c r="L462" s="29">
        <f>+IF(I462=0,"",'Ark1'!AG2697)</f>
        <v>0.96079456351280768</v>
      </c>
      <c r="S462" s="27">
        <f>+IF(I462=0,"",'Ark1'!T2697)</f>
        <v>3.0909090909090904</v>
      </c>
      <c r="T462" s="32">
        <f>+IF(I462=0,"",'Ark1'!U2697)</f>
        <v>8.3545454545454554</v>
      </c>
      <c r="U462" s="34">
        <f>+IF(I462=0,"",'Ark1'!W2697)</f>
        <v>0</v>
      </c>
      <c r="V462" s="34">
        <f>+IF(I462=0,"",'Ark1'!X2697)</f>
        <v>9.0909090909090917</v>
      </c>
      <c r="W462" s="34">
        <f>+IF(I462=0,"",'Ark1'!Y2697)</f>
        <v>0</v>
      </c>
      <c r="X462" s="34">
        <f>+IF(I462=0,"",'Ark1'!Z2697)</f>
        <v>4.610139740805268</v>
      </c>
      <c r="Y462" s="29">
        <f>+IF(I462=0,"",'Ark1'!Z2697)</f>
        <v>4.610139740805268</v>
      </c>
      <c r="Z462" s="27">
        <f>+IF(I462=0,"",'Ark1'!AC2697)</f>
        <v>0</v>
      </c>
      <c r="AA462" s="34">
        <f>+IF(I462=0,"",'Ark1'!AE2697)</f>
        <v>0</v>
      </c>
      <c r="AB462" s="29">
        <f t="shared" si="60"/>
        <v>4.1772727272727277</v>
      </c>
      <c r="AC462" s="29">
        <f t="shared" si="61"/>
        <v>2.2000000000000002</v>
      </c>
      <c r="AD462" s="485"/>
      <c r="AH462" s="27"/>
      <c r="AK462" s="28"/>
      <c r="AL462" s="28"/>
      <c r="AM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</row>
    <row r="463" spans="1:70" s="29" customFormat="1" ht="15.6">
      <c r="A463" s="485"/>
      <c r="B463" s="289">
        <f>+'Ark1'!C2698</f>
        <v>2022</v>
      </c>
      <c r="C463" s="28">
        <f>+'Ark1'!L2698</f>
        <v>2</v>
      </c>
      <c r="D463" s="28" t="str">
        <f>VLOOKUP(C463,RNR!$F$12:$G$26,2)</f>
        <v>P</v>
      </c>
      <c r="E463" s="28">
        <f>+'Ark1'!H2698</f>
        <v>1</v>
      </c>
      <c r="F463" s="28">
        <f>+'Ark1'!J2698</f>
        <v>262</v>
      </c>
      <c r="G463" s="28" t="str">
        <f>VLOOKUP(F463,RNR!$A$1:$B$26,2)</f>
        <v>Strilalam</v>
      </c>
      <c r="H463" s="28" t="str">
        <f>+IF(I463=0,"",'Ark1'!Q2698)</f>
        <v/>
      </c>
      <c r="I463" s="336">
        <f>+'Ark1'!R2698</f>
        <v>0</v>
      </c>
      <c r="J463" s="29" t="str">
        <f>+IF(I463=0,"",'Ark1'!AF2698)</f>
        <v/>
      </c>
      <c r="L463" s="29" t="str">
        <f>+IF(I463=0,"",'Ark1'!AG2698)</f>
        <v/>
      </c>
      <c r="S463" s="27" t="str">
        <f>+IF(I463=0,"",'Ark1'!T2698)</f>
        <v/>
      </c>
      <c r="T463" s="32" t="str">
        <f>+IF(I463=0,"",'Ark1'!U2698)</f>
        <v/>
      </c>
      <c r="U463" s="34" t="str">
        <f>+IF(I463=0,"",'Ark1'!W2698)</f>
        <v/>
      </c>
      <c r="V463" s="34" t="str">
        <f>+IF(I463=0,"",'Ark1'!X2698)</f>
        <v/>
      </c>
      <c r="W463" s="34" t="str">
        <f>+IF(I463=0,"",'Ark1'!Y2698)</f>
        <v/>
      </c>
      <c r="X463" s="34" t="str">
        <f>+IF(I463=0,"",'Ark1'!Z2698)</f>
        <v/>
      </c>
      <c r="Y463" s="29" t="str">
        <f>+IF(I463=0,"",'Ark1'!Z2698)</f>
        <v/>
      </c>
      <c r="Z463" s="27" t="str">
        <f>+IF(I463=0,"",'Ark1'!AC2698)</f>
        <v/>
      </c>
      <c r="AA463" s="34" t="str">
        <f>+IF(I463=0,"",'Ark1'!AE2698)</f>
        <v/>
      </c>
      <c r="AB463" s="29" t="str">
        <f t="shared" si="60"/>
        <v/>
      </c>
      <c r="AC463" s="29" t="str">
        <f t="shared" si="61"/>
        <v/>
      </c>
      <c r="AD463" s="485"/>
      <c r="AH463" s="27"/>
      <c r="AK463" s="28"/>
      <c r="AL463" s="28"/>
      <c r="AM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</row>
    <row r="464" spans="1:70" s="29" customFormat="1" ht="15.6">
      <c r="A464" s="485"/>
      <c r="B464" s="289">
        <f>+'Ark1'!C2699</f>
        <v>2022</v>
      </c>
      <c r="C464" s="28">
        <f>+'Ark1'!L2699</f>
        <v>2</v>
      </c>
      <c r="D464" s="28" t="str">
        <f>VLOOKUP(C464,RNR!$F$12:$G$26,2)</f>
        <v>P</v>
      </c>
      <c r="E464" s="28">
        <f>+'Ark1'!H2699</f>
        <v>1</v>
      </c>
      <c r="F464" s="28">
        <f>+'Ark1'!J2699</f>
        <v>309</v>
      </c>
      <c r="G464" s="28" t="str">
        <f>VLOOKUP(F464,RNR!$A$1:$B$26,2)</f>
        <v>Malvik</v>
      </c>
      <c r="H464" s="28">
        <f>+IF(I464=0,"",'Ark1'!Q2699)</f>
        <v>10</v>
      </c>
      <c r="I464" s="336">
        <f>+'Ark1'!R2699</f>
        <v>38</v>
      </c>
      <c r="J464" s="29">
        <f>+IF(I464=0,"",'Ark1'!AF2699)</f>
        <v>3.0278884462151394</v>
      </c>
      <c r="L464" s="29">
        <f>+IF(I464=0,"",'Ark1'!AG2699)</f>
        <v>2.2247631740358473</v>
      </c>
      <c r="S464" s="27">
        <f>+IF(I464=0,"",'Ark1'!T2699)</f>
        <v>2.6315789473684221</v>
      </c>
      <c r="T464" s="32">
        <f>+IF(I464=0,"",'Ark1'!U2699)</f>
        <v>7.7315789473684227</v>
      </c>
      <c r="U464" s="34">
        <f>+IF(I464=0,"",'Ark1'!W2699)</f>
        <v>0</v>
      </c>
      <c r="V464" s="34">
        <f>+IF(I464=0,"",'Ark1'!X2699)</f>
        <v>10.526315789473689</v>
      </c>
      <c r="W464" s="34">
        <f>+IF(I464=0,"",'Ark1'!Y2699)</f>
        <v>0</v>
      </c>
      <c r="X464" s="34">
        <f>+IF(I464=0,"",'Ark1'!Z2699)</f>
        <v>5.2681818127498552</v>
      </c>
      <c r="Y464" s="29">
        <f>+IF(I464=0,"",'Ark1'!Z2699)</f>
        <v>5.2681818127498552</v>
      </c>
      <c r="Z464" s="27">
        <f>+IF(I464=0,"",'Ark1'!AC2699)</f>
        <v>0</v>
      </c>
      <c r="AA464" s="34">
        <f>+IF(I464=0,"",'Ark1'!AE2699)</f>
        <v>0</v>
      </c>
      <c r="AB464" s="29">
        <f t="shared" si="60"/>
        <v>3.8657894736842113</v>
      </c>
      <c r="AC464" s="29">
        <f t="shared" si="61"/>
        <v>3.8</v>
      </c>
      <c r="AD464" s="485"/>
      <c r="AH464" s="27"/>
      <c r="AK464" s="28"/>
      <c r="AL464" s="28"/>
      <c r="AM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</row>
    <row r="465" spans="1:70" s="29" customFormat="1" ht="15.6">
      <c r="A465" s="485"/>
      <c r="B465" s="289">
        <f>+'Ark1'!C2700</f>
        <v>2022</v>
      </c>
      <c r="C465" s="28">
        <f>+'Ark1'!L2700</f>
        <v>2</v>
      </c>
      <c r="D465" s="28" t="str">
        <f>VLOOKUP(C465,RNR!$F$12:$G$26,2)</f>
        <v>P</v>
      </c>
      <c r="E465" s="28">
        <f>+'Ark1'!H2700</f>
        <v>2</v>
      </c>
      <c r="F465" s="28">
        <f>+'Ark1'!J2700</f>
        <v>470</v>
      </c>
      <c r="G465" s="28" t="str">
        <f>VLOOKUP(F465,RNR!$A$1:$B$26,2)</f>
        <v>Jens Eide</v>
      </c>
      <c r="H465" s="28">
        <f>+IF(I465=0,"",'Ark1'!Q2700)</f>
        <v>8</v>
      </c>
      <c r="I465" s="336">
        <f>+'Ark1'!R2700</f>
        <v>30</v>
      </c>
      <c r="J465" s="29">
        <f>+IF(I465=0,"",'Ark1'!AF2700)</f>
        <v>2.2455089820359282</v>
      </c>
      <c r="L465" s="29">
        <f>+IF(I465=0,"",'Ark1'!AG2700)</f>
        <v>1.6314002918596544</v>
      </c>
      <c r="S465" s="27">
        <f>+IF(I465=0,"",'Ark1'!T2700)</f>
        <v>2.1</v>
      </c>
      <c r="T465" s="32">
        <f>+IF(I465=0,"",'Ark1'!U2700)</f>
        <v>6.8566666666666647</v>
      </c>
      <c r="U465" s="34">
        <f>+IF(I465=0,"",'Ark1'!W2700)</f>
        <v>0</v>
      </c>
      <c r="V465" s="34">
        <f>+IF(I465=0,"",'Ark1'!X2700)</f>
        <v>10</v>
      </c>
      <c r="W465" s="34">
        <f>+IF(I465=0,"",'Ark1'!Y2700)</f>
        <v>0</v>
      </c>
      <c r="X465" s="34">
        <f>+IF(I465=0,"",'Ark1'!Z2700)</f>
        <v>4.9966444295702654</v>
      </c>
      <c r="Y465" s="29">
        <f>+IF(I465=0,"",'Ark1'!Z2700)</f>
        <v>4.9966444295702654</v>
      </c>
      <c r="Z465" s="27">
        <f>+IF(I465=0,"",'Ark1'!AC2700)</f>
        <v>0</v>
      </c>
      <c r="AA465" s="34">
        <f>+IF(I465=0,"",'Ark1'!AE2700)</f>
        <v>0</v>
      </c>
      <c r="AB465" s="29">
        <f t="shared" si="60"/>
        <v>3.4283333333333323</v>
      </c>
      <c r="AC465" s="29">
        <f t="shared" si="61"/>
        <v>3.75</v>
      </c>
      <c r="AD465" s="485"/>
      <c r="AH465" s="27"/>
      <c r="AK465" s="28"/>
      <c r="AL465" s="28"/>
      <c r="AM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</row>
    <row r="466" spans="1:70" s="29" customFormat="1" ht="15.6">
      <c r="A466" s="485"/>
      <c r="B466" s="289">
        <f>+'Ark1'!C2701</f>
        <v>2022</v>
      </c>
      <c r="C466" s="28">
        <f>+'Ark1'!L2701</f>
        <v>2</v>
      </c>
      <c r="D466" s="28" t="str">
        <f>VLOOKUP(C466,RNR!$F$12:$G$26,2)</f>
        <v>P</v>
      </c>
      <c r="E466" s="28">
        <f>+'Ark1'!H2701</f>
        <v>2</v>
      </c>
      <c r="F466" s="28">
        <f>+'Ark1'!J2701</f>
        <v>629</v>
      </c>
      <c r="G466" s="28" t="str">
        <f>VLOOKUP(F466,RNR!$A$1:$B$26,2)</f>
        <v>Bø</v>
      </c>
      <c r="H466" s="28">
        <f>+IF(I466=0,"",'Ark1'!Q2701)</f>
        <v>4</v>
      </c>
      <c r="I466" s="336">
        <f>+'Ark1'!R2701</f>
        <v>4</v>
      </c>
      <c r="J466" s="29">
        <f>+IF(I466=0,"",'Ark1'!AF2701)</f>
        <v>0.9852216748768472</v>
      </c>
      <c r="L466" s="29">
        <f>+IF(I466=0,"",'Ark1'!AG2701)</f>
        <v>0.54105413180606499</v>
      </c>
      <c r="S466" s="27">
        <f>+IF(I466=0,"",'Ark1'!T2701)</f>
        <v>2</v>
      </c>
      <c r="T466" s="32">
        <f>+IF(I466=0,"",'Ark1'!U2701)</f>
        <v>10.25</v>
      </c>
      <c r="U466" s="34">
        <f>+IF(I466=0,"",'Ark1'!W2701)</f>
        <v>0</v>
      </c>
      <c r="V466" s="34">
        <f>+IF(I466=0,"",'Ark1'!X2701)</f>
        <v>25</v>
      </c>
      <c r="W466" s="34">
        <f>+IF(I466=0,"",'Ark1'!Y2701)</f>
        <v>0</v>
      </c>
      <c r="X466" s="34">
        <f>+IF(I466=0,"",'Ark1'!Z2701)</f>
        <v>5.7803546603993068</v>
      </c>
      <c r="Y466" s="29">
        <f>+IF(I466=0,"",'Ark1'!Z2701)</f>
        <v>5.7803546603993068</v>
      </c>
      <c r="Z466" s="27">
        <f>+IF(I466=0,"",'Ark1'!AC2701)</f>
        <v>0</v>
      </c>
      <c r="AA466" s="34">
        <f>+IF(I466=0,"",'Ark1'!AE2701)</f>
        <v>0</v>
      </c>
      <c r="AB466" s="29">
        <f t="shared" si="60"/>
        <v>5.125</v>
      </c>
      <c r="AC466" s="29">
        <f t="shared" si="61"/>
        <v>1</v>
      </c>
      <c r="AD466" s="485"/>
      <c r="AH466" s="27"/>
      <c r="AK466" s="28"/>
      <c r="AL466" s="28"/>
      <c r="AM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</row>
    <row r="467" spans="1:70" s="29" customFormat="1" ht="15.6">
      <c r="A467" s="485"/>
      <c r="B467" s="289">
        <f>+'Ark1'!C2702</f>
        <v>2022</v>
      </c>
      <c r="C467" s="28">
        <f>+'Ark1'!L2702</f>
        <v>2</v>
      </c>
      <c r="D467" s="28" t="str">
        <f>VLOOKUP(C467,RNR!$F$12:$G$26,2)</f>
        <v>P</v>
      </c>
      <c r="E467" s="28">
        <f>+'Ark1'!H2702</f>
        <v>1</v>
      </c>
      <c r="F467" s="28">
        <f>+'Ark1'!J2702</f>
        <v>643</v>
      </c>
      <c r="G467" s="28" t="str">
        <f>VLOOKUP(F467,RNR!$A$1:$B$26,2)</f>
        <v>Bjerka</v>
      </c>
      <c r="H467" s="28">
        <f>+IF(I467=0,"",'Ark1'!Q2702)</f>
        <v>12</v>
      </c>
      <c r="I467" s="336">
        <f>+'Ark1'!R2702</f>
        <v>58</v>
      </c>
      <c r="J467" s="29">
        <f>+IF(I467=0,"",'Ark1'!AF2702)</f>
        <v>7.9779917469050883</v>
      </c>
      <c r="L467" s="29">
        <f>+IF(I467=0,"",'Ark1'!AG2702)</f>
        <v>5.6805093193785616</v>
      </c>
      <c r="S467" s="27">
        <f>+IF(I467=0,"",'Ark1'!T2702)</f>
        <v>2.6206896551724128</v>
      </c>
      <c r="T467" s="32">
        <f>+IF(I467=0,"",'Ark1'!U2702)</f>
        <v>9.608620689655174</v>
      </c>
      <c r="U467" s="34">
        <f>+IF(I467=0,"",'Ark1'!W2702)</f>
        <v>0</v>
      </c>
      <c r="V467" s="34">
        <f>+IF(I467=0,"",'Ark1'!X2702)</f>
        <v>15.51724137931034</v>
      </c>
      <c r="W467" s="34">
        <f>+IF(I467=0,"",'Ark1'!Y2702)</f>
        <v>1.7241379310344827</v>
      </c>
      <c r="X467" s="34">
        <f>+IF(I467=0,"",'Ark1'!Z2702)</f>
        <v>5.3818752174426763</v>
      </c>
      <c r="Y467" s="29">
        <f>+IF(I467=0,"",'Ark1'!Z2702)</f>
        <v>5.3818752174426763</v>
      </c>
      <c r="Z467" s="27">
        <f>+IF(I467=0,"",'Ark1'!AC2702)</f>
        <v>0</v>
      </c>
      <c r="AA467" s="34">
        <f>+IF(I467=0,"",'Ark1'!AE2702)</f>
        <v>0</v>
      </c>
      <c r="AB467" s="29">
        <f t="shared" si="60"/>
        <v>4.804310344827587</v>
      </c>
      <c r="AC467" s="29">
        <f t="shared" si="61"/>
        <v>4.833333333333333</v>
      </c>
      <c r="AD467" s="485"/>
      <c r="AH467" s="27"/>
      <c r="AK467" s="28"/>
      <c r="AL467" s="28"/>
      <c r="AM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</row>
    <row r="468" spans="1:70" s="29" customFormat="1" ht="15.6">
      <c r="A468" s="485"/>
      <c r="B468" s="289">
        <f>+'Ark1'!C2703</f>
        <v>2022</v>
      </c>
      <c r="C468" s="28">
        <f>+'Ark1'!L2703</f>
        <v>2</v>
      </c>
      <c r="D468" s="28" t="str">
        <f>VLOOKUP(C468,RNR!$F$12:$G$26,2)</f>
        <v>P</v>
      </c>
      <c r="E468" s="28">
        <f>+'Ark1'!H2703</f>
        <v>2</v>
      </c>
      <c r="F468" s="28">
        <f>+'Ark1'!J2703</f>
        <v>704</v>
      </c>
      <c r="G468" s="28" t="str">
        <f>VLOOKUP(F468,RNR!$A$1:$B$26,2)</f>
        <v>Øre Vilt</v>
      </c>
      <c r="H468" s="28">
        <f>+IF(I468=0,"",'Ark1'!Q2703)</f>
        <v>2</v>
      </c>
      <c r="I468" s="336">
        <f>+'Ark1'!R2703</f>
        <v>5</v>
      </c>
      <c r="J468" s="29">
        <f>+IF(I468=0,"",'Ark1'!AF2703)</f>
        <v>7.0422535211267601</v>
      </c>
      <c r="L468" s="29">
        <f>+IF(I468=0,"",'Ark1'!AG2703)</f>
        <v>5.5859410024208733</v>
      </c>
      <c r="S468" s="27">
        <f>+IF(I468=0,"",'Ark1'!T2703)</f>
        <v>4.4000000000000004</v>
      </c>
      <c r="T468" s="32">
        <f>+IF(I468=0,"",'Ark1'!U2703)</f>
        <v>12.46</v>
      </c>
      <c r="U468" s="34">
        <f>+IF(I468=0,"",'Ark1'!W2703)</f>
        <v>0</v>
      </c>
      <c r="V468" s="34">
        <f>+IF(I468=0,"",'Ark1'!X2703)</f>
        <v>20</v>
      </c>
      <c r="W468" s="34">
        <f>+IF(I468=0,"",'Ark1'!Y2703)</f>
        <v>0</v>
      </c>
      <c r="X468" s="34">
        <f>+IF(I468=0,"",'Ark1'!Z2703)</f>
        <v>5.3455027827137149</v>
      </c>
      <c r="Y468" s="29">
        <f>+IF(I468=0,"",'Ark1'!Z2703)</f>
        <v>5.3455027827137149</v>
      </c>
      <c r="Z468" s="27">
        <f>+IF(I468=0,"",'Ark1'!AC2703)</f>
        <v>0</v>
      </c>
      <c r="AA468" s="34">
        <f>+IF(I468=0,"",'Ark1'!AE2703)</f>
        <v>0</v>
      </c>
      <c r="AB468" s="29">
        <f t="shared" si="60"/>
        <v>6.23</v>
      </c>
      <c r="AC468" s="29">
        <f t="shared" si="61"/>
        <v>2.5</v>
      </c>
      <c r="AD468" s="485"/>
      <c r="AH468" s="27"/>
      <c r="AK468" s="28"/>
      <c r="AL468" s="28"/>
      <c r="AM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</row>
    <row r="469" spans="1:70" s="29" customFormat="1" ht="15.6">
      <c r="A469" s="485"/>
      <c r="B469" s="289">
        <f>+'Ark1'!C2704</f>
        <v>2022</v>
      </c>
      <c r="C469" s="28">
        <f>+'Ark1'!L2704</f>
        <v>2</v>
      </c>
      <c r="D469" s="28" t="str">
        <f>VLOOKUP(C469,RNR!$F$12:$G$26,2)</f>
        <v>P</v>
      </c>
      <c r="E469" s="28">
        <f>+'Ark1'!H2704</f>
        <v>1</v>
      </c>
      <c r="F469" s="28">
        <f>+'Ark1'!J2704</f>
        <v>802</v>
      </c>
      <c r="G469" s="28" t="str">
        <f>VLOOKUP(F469,RNR!$A$1:$B$26,2)</f>
        <v>Karasjok</v>
      </c>
      <c r="H469" s="28" t="str">
        <f>+IF(I469=0,"",'Ark1'!Q2704)</f>
        <v/>
      </c>
      <c r="I469" s="336">
        <f>+'Ark1'!R2704</f>
        <v>0</v>
      </c>
      <c r="J469" s="29" t="str">
        <f>+IF(I469=0,"",'Ark1'!AF2704)</f>
        <v/>
      </c>
      <c r="L469" s="29" t="str">
        <f>+IF(I469=0,"",'Ark1'!AG2704)</f>
        <v/>
      </c>
      <c r="S469" s="27" t="str">
        <f>+IF(I469=0,"",'Ark1'!T2704)</f>
        <v/>
      </c>
      <c r="T469" s="32" t="str">
        <f>+IF(I469=0,"",'Ark1'!U2704)</f>
        <v/>
      </c>
      <c r="U469" s="34" t="str">
        <f>+IF(I469=0,"",'Ark1'!W2704)</f>
        <v/>
      </c>
      <c r="V469" s="34" t="str">
        <f>+IF(I469=0,"",'Ark1'!X2704)</f>
        <v/>
      </c>
      <c r="W469" s="34" t="str">
        <f>+IF(I469=0,"",'Ark1'!Y2704)</f>
        <v/>
      </c>
      <c r="X469" s="34" t="str">
        <f>+IF(I469=0,"",'Ark1'!Z2704)</f>
        <v/>
      </c>
      <c r="Y469" s="29" t="str">
        <f>+IF(I469=0,"",'Ark1'!Z2704)</f>
        <v/>
      </c>
      <c r="Z469" s="27" t="str">
        <f>+IF(I469=0,"",'Ark1'!AC2704)</f>
        <v/>
      </c>
      <c r="AA469" s="34" t="str">
        <f>+IF(I469=0,"",'Ark1'!AE2704)</f>
        <v/>
      </c>
      <c r="AB469" s="29" t="str">
        <f t="shared" si="60"/>
        <v/>
      </c>
      <c r="AC469" s="29" t="str">
        <f t="shared" si="61"/>
        <v/>
      </c>
      <c r="AD469" s="485"/>
      <c r="AH469" s="27"/>
      <c r="AK469" s="28"/>
      <c r="AL469" s="28"/>
      <c r="AM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</row>
    <row r="470" spans="1:70" s="29" customFormat="1">
      <c r="A470" s="485"/>
      <c r="B470" s="485"/>
      <c r="C470" s="485"/>
      <c r="D470" s="485"/>
      <c r="E470" s="485"/>
      <c r="F470" s="485"/>
      <c r="G470" s="485"/>
      <c r="H470" s="485"/>
      <c r="I470" s="485"/>
      <c r="J470" s="485"/>
      <c r="K470" s="485"/>
      <c r="L470" s="485"/>
      <c r="M470" s="485"/>
      <c r="N470" s="485"/>
      <c r="O470" s="485"/>
      <c r="P470" s="506"/>
      <c r="Q470" s="506"/>
      <c r="R470" s="485"/>
      <c r="S470" s="485"/>
      <c r="T470" s="485"/>
      <c r="U470" s="485"/>
      <c r="V470" s="485"/>
      <c r="W470" s="485"/>
      <c r="X470" s="485"/>
      <c r="Y470" s="485"/>
      <c r="Z470" s="485"/>
      <c r="AA470" s="485"/>
      <c r="AB470" s="485"/>
      <c r="AC470" s="485"/>
      <c r="AD470" s="485"/>
      <c r="AH470" s="27"/>
      <c r="AK470" s="28"/>
      <c r="AL470" s="28"/>
      <c r="AM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</row>
    <row r="471" spans="1:70" s="29" customFormat="1" ht="15.6">
      <c r="A471" s="485"/>
      <c r="B471" s="485"/>
      <c r="C471" s="485"/>
      <c r="D471" s="486" t="str">
        <f>+D473</f>
        <v>P+</v>
      </c>
      <c r="E471" s="485"/>
      <c r="F471" s="485"/>
      <c r="G471" s="485"/>
      <c r="H471" s="485"/>
      <c r="I471" s="485"/>
      <c r="J471" s="485"/>
      <c r="K471" s="485"/>
      <c r="L471" s="485"/>
      <c r="M471" s="485"/>
      <c r="N471" s="485"/>
      <c r="O471" s="485"/>
      <c r="P471" s="506"/>
      <c r="Q471" s="506"/>
      <c r="R471" s="485"/>
      <c r="S471" s="485"/>
      <c r="T471" s="485"/>
      <c r="U471" s="485"/>
      <c r="V471" s="485"/>
      <c r="W471" s="485"/>
      <c r="X471" s="485"/>
      <c r="Y471" s="485"/>
      <c r="Z471" s="485"/>
      <c r="AA471" s="485"/>
      <c r="AB471" s="485"/>
      <c r="AC471" s="485"/>
      <c r="AD471" s="485"/>
      <c r="AH471" s="27"/>
      <c r="AK471" s="28"/>
      <c r="AL471" s="28"/>
      <c r="AM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</row>
    <row r="472" spans="1:70" s="29" customFormat="1">
      <c r="A472" s="485"/>
      <c r="B472" s="485"/>
      <c r="C472" s="485"/>
      <c r="D472" s="485"/>
      <c r="E472" s="485"/>
      <c r="F472" s="485"/>
      <c r="G472" s="485"/>
      <c r="H472" s="485"/>
      <c r="I472" s="485"/>
      <c r="J472" s="485"/>
      <c r="K472" s="485"/>
      <c r="L472" s="485"/>
      <c r="M472" s="485"/>
      <c r="N472" s="485"/>
      <c r="O472" s="485"/>
      <c r="P472" s="506"/>
      <c r="Q472" s="506"/>
      <c r="R472" s="485"/>
      <c r="S472" s="485"/>
      <c r="T472" s="485"/>
      <c r="U472" s="485"/>
      <c r="V472" s="485"/>
      <c r="W472" s="485"/>
      <c r="X472" s="485"/>
      <c r="Y472" s="485"/>
      <c r="Z472" s="485"/>
      <c r="AA472" s="485"/>
      <c r="AB472" s="485"/>
      <c r="AC472" s="485"/>
      <c r="AD472" s="485"/>
      <c r="AH472" s="27"/>
      <c r="AK472" s="28"/>
      <c r="AL472" s="28"/>
      <c r="AM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</row>
    <row r="473" spans="1:70" s="29" customFormat="1" ht="15.6">
      <c r="A473" s="485"/>
      <c r="B473" s="289">
        <f>+'Ark1'!C2705</f>
        <v>2022</v>
      </c>
      <c r="C473" s="28">
        <f>+'Ark1'!L2705</f>
        <v>3</v>
      </c>
      <c r="D473" s="28" t="str">
        <f>VLOOKUP(C473,RNR!$F$12:$G$26,2)</f>
        <v>P+</v>
      </c>
      <c r="E473" s="28">
        <f>+'Ark1'!H2705</f>
        <v>1</v>
      </c>
      <c r="F473" s="28">
        <f>+'Ark1'!J2705</f>
        <v>103</v>
      </c>
      <c r="G473" s="28" t="str">
        <f>VLOOKUP(F473,RNR!$A$1:$B$26,2)</f>
        <v>Rudshøgda</v>
      </c>
      <c r="H473" s="28">
        <f>+IF(I473=0,"",'Ark1'!Q2705)</f>
        <v>6</v>
      </c>
      <c r="I473" s="336">
        <f>+'Ark1'!R2705</f>
        <v>24</v>
      </c>
      <c r="J473" s="29">
        <f>+IF(I473=0,"",'Ark1'!AF2705)</f>
        <v>4.2857142857142847</v>
      </c>
      <c r="L473" s="29">
        <f>+IF(I473=0,"",'Ark1'!AG2705)</f>
        <v>3.3300121244132854</v>
      </c>
      <c r="S473" s="27">
        <f>+IF(I473=0,"",'Ark1'!T2705)</f>
        <v>2.625</v>
      </c>
      <c r="T473" s="32">
        <f>+IF(I473=0,"",'Ark1'!U2705)</f>
        <v>11.55833333333333</v>
      </c>
      <c r="U473" s="34">
        <f>+IF(I473=0,"",'Ark1'!W2705)</f>
        <v>0</v>
      </c>
      <c r="V473" s="34">
        <f>+IF(I473=0,"",'Ark1'!X2705)</f>
        <v>20.833333333333329</v>
      </c>
      <c r="W473" s="34">
        <f>+IF(I473=0,"",'Ark1'!Y2705)</f>
        <v>0</v>
      </c>
      <c r="X473" s="34">
        <f>+IF(I473=0,"",'Ark1'!Z2705)</f>
        <v>4.9936556972044315</v>
      </c>
      <c r="Y473" s="29">
        <f>+IF(I473=0,"",'Ark1'!Z2705)</f>
        <v>4.9936556972044315</v>
      </c>
      <c r="Z473" s="27">
        <f>+IF(I473=0,"",'Ark1'!AC2705)</f>
        <v>0</v>
      </c>
      <c r="AA473" s="34">
        <f>+IF(I473=0,"",'Ark1'!AE2705)</f>
        <v>0</v>
      </c>
      <c r="AB473" s="29">
        <f t="shared" si="60"/>
        <v>3.8527777777777765</v>
      </c>
      <c r="AC473" s="29">
        <f t="shared" si="61"/>
        <v>4</v>
      </c>
      <c r="AD473" s="485"/>
      <c r="AH473" s="27"/>
      <c r="AK473" s="28"/>
      <c r="AL473" s="28"/>
      <c r="AM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</row>
    <row r="474" spans="1:70" s="29" customFormat="1" ht="15.6">
      <c r="A474" s="485"/>
      <c r="B474" s="289">
        <f>+'Ark1'!C2706</f>
        <v>2022</v>
      </c>
      <c r="C474" s="28">
        <f>+'Ark1'!L2706</f>
        <v>3</v>
      </c>
      <c r="D474" s="28" t="str">
        <f>VLOOKUP(C474,RNR!$F$12:$G$26,2)</f>
        <v>P+</v>
      </c>
      <c r="E474" s="28">
        <f>+'Ark1'!H2706</f>
        <v>2</v>
      </c>
      <c r="F474" s="28">
        <f>+'Ark1'!J2706</f>
        <v>106</v>
      </c>
      <c r="G474" s="28" t="str">
        <f>VLOOKUP(F474,RNR!$A$1:$B$26,2)</f>
        <v>Furuseth</v>
      </c>
      <c r="H474" s="28" t="str">
        <f>+IF(I474=0,"",'Ark1'!Q2706)</f>
        <v/>
      </c>
      <c r="I474" s="336">
        <f>+'Ark1'!R2706</f>
        <v>0</v>
      </c>
      <c r="J474" s="29" t="str">
        <f>+IF(I474=0,"",'Ark1'!AF2706)</f>
        <v/>
      </c>
      <c r="L474" s="29" t="str">
        <f>+IF(I474=0,"",'Ark1'!AG2706)</f>
        <v/>
      </c>
      <c r="S474" s="27" t="str">
        <f>+IF(I474=0,"",'Ark1'!T2706)</f>
        <v/>
      </c>
      <c r="T474" s="32" t="str">
        <f>+IF(I474=0,"",'Ark1'!U2706)</f>
        <v/>
      </c>
      <c r="U474" s="34" t="str">
        <f>+IF(I474=0,"",'Ark1'!W2706)</f>
        <v/>
      </c>
      <c r="V474" s="34" t="str">
        <f>+IF(I474=0,"",'Ark1'!X2706)</f>
        <v/>
      </c>
      <c r="W474" s="34" t="str">
        <f>+IF(I474=0,"",'Ark1'!Y2706)</f>
        <v/>
      </c>
      <c r="X474" s="34" t="str">
        <f>+IF(I474=0,"",'Ark1'!Z2706)</f>
        <v/>
      </c>
      <c r="Y474" s="29" t="str">
        <f>+IF(I474=0,"",'Ark1'!Z2706)</f>
        <v/>
      </c>
      <c r="Z474" s="27" t="str">
        <f>+IF(I474=0,"",'Ark1'!AC2706)</f>
        <v/>
      </c>
      <c r="AA474" s="34" t="str">
        <f>+IF(I474=0,"",'Ark1'!AE2706)</f>
        <v/>
      </c>
      <c r="AB474" s="29" t="str">
        <f t="shared" si="60"/>
        <v/>
      </c>
      <c r="AC474" s="29" t="str">
        <f t="shared" si="61"/>
        <v/>
      </c>
      <c r="AD474" s="485"/>
      <c r="AH474" s="27"/>
      <c r="AK474" s="28"/>
      <c r="AL474" s="28"/>
      <c r="AM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</row>
    <row r="475" spans="1:70" s="29" customFormat="1" ht="15.6">
      <c r="A475" s="485"/>
      <c r="B475" s="289">
        <f>+'Ark1'!C2707</f>
        <v>2022</v>
      </c>
      <c r="C475" s="28">
        <f>+'Ark1'!L2707</f>
        <v>3</v>
      </c>
      <c r="D475" s="28" t="str">
        <f>VLOOKUP(C475,RNR!$F$12:$G$26,2)</f>
        <v>P+</v>
      </c>
      <c r="E475" s="28">
        <f>+'Ark1'!H2707</f>
        <v>1</v>
      </c>
      <c r="F475" s="28">
        <f>+'Ark1'!J2707</f>
        <v>110</v>
      </c>
      <c r="G475" s="28" t="str">
        <f>VLOOKUP(F475,RNR!$A$1:$B$26,2)</f>
        <v>Gol</v>
      </c>
      <c r="H475" s="28">
        <f>+IF(I475=0,"",'Ark1'!Q2707)</f>
        <v>53</v>
      </c>
      <c r="I475" s="336">
        <f>+'Ark1'!R2707</f>
        <v>310</v>
      </c>
      <c r="J475" s="29">
        <f>+IF(I475=0,"",'Ark1'!AF2707)</f>
        <v>6.1228520639936805</v>
      </c>
      <c r="L475" s="29">
        <f>+IF(I475=0,"",'Ark1'!AG2707)</f>
        <v>7.2259382141474253</v>
      </c>
      <c r="S475" s="27">
        <f>+IF(I475=0,"",'Ark1'!T2707)</f>
        <v>3.6645161290322577</v>
      </c>
      <c r="T475" s="32">
        <f>+IF(I475=0,"",'Ark1'!U2707)</f>
        <v>12.28064516129032</v>
      </c>
      <c r="U475" s="34">
        <f>+IF(I475=0,"",'Ark1'!W2707)</f>
        <v>0</v>
      </c>
      <c r="V475" s="34">
        <f>+IF(I475=0,"",'Ark1'!X2707)</f>
        <v>37.096774193548391</v>
      </c>
      <c r="W475" s="34">
        <f>+IF(I475=0,"",'Ark1'!Y2707)</f>
        <v>5.4838709677419359</v>
      </c>
      <c r="X475" s="34">
        <f>+IF(I475=0,"",'Ark1'!Z2707)</f>
        <v>7.2846998014104996</v>
      </c>
      <c r="Y475" s="29">
        <f>+IF(I475=0,"",'Ark1'!Z2707)</f>
        <v>7.2846998014104996</v>
      </c>
      <c r="Z475" s="27">
        <f>+IF(I475=0,"",'Ark1'!AC2707)</f>
        <v>0</v>
      </c>
      <c r="AA475" s="34">
        <f>+IF(I475=0,"",'Ark1'!AE2707)</f>
        <v>0</v>
      </c>
      <c r="AB475" s="29">
        <f t="shared" si="60"/>
        <v>4.0935483870967735</v>
      </c>
      <c r="AC475" s="29">
        <f t="shared" si="61"/>
        <v>5.8490566037735849</v>
      </c>
      <c r="AD475" s="485"/>
      <c r="AH475" s="27"/>
      <c r="AK475" s="28"/>
      <c r="AL475" s="28"/>
      <c r="AM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</row>
    <row r="476" spans="1:70" s="29" customFormat="1" ht="15.6">
      <c r="A476" s="485"/>
      <c r="B476" s="289">
        <f>+'Ark1'!C2708</f>
        <v>2022</v>
      </c>
      <c r="C476" s="28">
        <f>+'Ark1'!L2708</f>
        <v>3</v>
      </c>
      <c r="D476" s="28" t="str">
        <f>VLOOKUP(C476,RNR!$F$12:$G$26,2)</f>
        <v>P+</v>
      </c>
      <c r="E476" s="28">
        <f>+'Ark1'!H2708</f>
        <v>1</v>
      </c>
      <c r="F476" s="28">
        <f>+'Ark1'!J2708</f>
        <v>111</v>
      </c>
      <c r="G476" s="28" t="str">
        <f>VLOOKUP(F476,RNR!$A$1:$B$26,2)</f>
        <v>Forus</v>
      </c>
      <c r="H476" s="28">
        <f>+IF(I476=0,"",'Ark1'!Q2708)</f>
        <v>4</v>
      </c>
      <c r="I476" s="336">
        <f>+'Ark1'!R2708</f>
        <v>15</v>
      </c>
      <c r="J476" s="29">
        <f>+IF(I476=0,"",'Ark1'!AF2708)</f>
        <v>7.8947368421052637</v>
      </c>
      <c r="L476" s="29">
        <f>+IF(I476=0,"",'Ark1'!AG2708)</f>
        <v>7.5643431259976994</v>
      </c>
      <c r="S476" s="27">
        <f>+IF(I476=0,"",'Ark1'!T2708)</f>
        <v>4.5999999999999996</v>
      </c>
      <c r="T476" s="32">
        <f>+IF(I476=0,"",'Ark1'!U2708)</f>
        <v>18.006666666666661</v>
      </c>
      <c r="U476" s="34">
        <f>+IF(I476=0,"",'Ark1'!W2708)</f>
        <v>0</v>
      </c>
      <c r="V476" s="34">
        <f>+IF(I476=0,"",'Ark1'!X2708)</f>
        <v>73.333333333333314</v>
      </c>
      <c r="W476" s="34">
        <f>+IF(I476=0,"",'Ark1'!Y2708)</f>
        <v>13.333333333333337</v>
      </c>
      <c r="X476" s="34">
        <f>+IF(I476=0,"",'Ark1'!Z2708)</f>
        <v>5.2795791078035474</v>
      </c>
      <c r="Y476" s="29">
        <f>+IF(I476=0,"",'Ark1'!Z2708)</f>
        <v>5.2795791078035474</v>
      </c>
      <c r="Z476" s="27">
        <f>+IF(I476=0,"",'Ark1'!AC2708)</f>
        <v>0</v>
      </c>
      <c r="AA476" s="34">
        <f>+IF(I476=0,"",'Ark1'!AE2708)</f>
        <v>0</v>
      </c>
      <c r="AB476" s="29">
        <f t="shared" si="60"/>
        <v>6.0022222222222199</v>
      </c>
      <c r="AC476" s="29">
        <f t="shared" si="61"/>
        <v>3.75</v>
      </c>
      <c r="AD476" s="485"/>
      <c r="AH476" s="27"/>
      <c r="AK476" s="28"/>
      <c r="AL476" s="28"/>
      <c r="AM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</row>
    <row r="477" spans="1:70" s="29" customFormat="1" ht="15.6">
      <c r="A477" s="485"/>
      <c r="B477" s="289">
        <f>+'Ark1'!C2709</f>
        <v>2022</v>
      </c>
      <c r="C477" s="28">
        <f>+'Ark1'!L2709</f>
        <v>3</v>
      </c>
      <c r="D477" s="28" t="str">
        <f>VLOOKUP(C477,RNR!$F$12:$G$26,2)</f>
        <v>P+</v>
      </c>
      <c r="E477" s="28">
        <f>+'Ark1'!H2709</f>
        <v>1</v>
      </c>
      <c r="F477" s="28">
        <f>+'Ark1'!J2709</f>
        <v>116</v>
      </c>
      <c r="G477" s="28" t="str">
        <f>VLOOKUP(F477,RNR!$A$1:$B$26,2)</f>
        <v>Sandeid</v>
      </c>
      <c r="H477" s="28">
        <f>+IF(I477=0,"",'Ark1'!Q2709)</f>
        <v>14</v>
      </c>
      <c r="I477" s="336">
        <f>+'Ark1'!R2709</f>
        <v>90</v>
      </c>
      <c r="J477" s="29">
        <f>+IF(I477=0,"",'Ark1'!AF2709)</f>
        <v>6.5123010130246017</v>
      </c>
      <c r="L477" s="29">
        <f>+IF(I477=0,"",'Ark1'!AG2709)</f>
        <v>4.8469635313221744</v>
      </c>
      <c r="S477" s="27">
        <f>+IF(I477=0,"",'Ark1'!T2709)</f>
        <v>2.7333333333333338</v>
      </c>
      <c r="T477" s="32">
        <f>+IF(I477=0,"",'Ark1'!U2709)</f>
        <v>9.1568888888888882</v>
      </c>
      <c r="U477" s="34">
        <f>+IF(I477=0,"",'Ark1'!W2709)</f>
        <v>0</v>
      </c>
      <c r="V477" s="34">
        <f>+IF(I477=0,"",'Ark1'!X2709)</f>
        <v>18.888888888888889</v>
      </c>
      <c r="W477" s="34">
        <f>+IF(I477=0,"",'Ark1'!Y2709)</f>
        <v>0</v>
      </c>
      <c r="X477" s="34">
        <f>+IF(I477=0,"",'Ark1'!Z2709)</f>
        <v>5.6772050330822381</v>
      </c>
      <c r="Y477" s="29">
        <f>+IF(I477=0,"",'Ark1'!Z2709)</f>
        <v>5.6772050330822381</v>
      </c>
      <c r="Z477" s="27">
        <f>+IF(I477=0,"",'Ark1'!AC2709)</f>
        <v>0</v>
      </c>
      <c r="AA477" s="34">
        <f>+IF(I477=0,"",'Ark1'!AE2709)</f>
        <v>0</v>
      </c>
      <c r="AB477" s="29">
        <f t="shared" si="60"/>
        <v>3.0522962962962961</v>
      </c>
      <c r="AC477" s="29">
        <f t="shared" si="61"/>
        <v>6.4285714285714288</v>
      </c>
      <c r="AD477" s="485"/>
      <c r="AH477" s="27"/>
      <c r="AK477" s="28"/>
      <c r="AL477" s="28"/>
      <c r="AM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</row>
    <row r="478" spans="1:70" s="29" customFormat="1" ht="15.6">
      <c r="A478" s="485"/>
      <c r="B478" s="289">
        <f>+'Ark1'!C2710</f>
        <v>2022</v>
      </c>
      <c r="C478" s="28">
        <f>+'Ark1'!L2710</f>
        <v>3</v>
      </c>
      <c r="D478" s="28" t="str">
        <f>VLOOKUP(C478,RNR!$F$12:$G$26,2)</f>
        <v>P+</v>
      </c>
      <c r="E478" s="28">
        <f>+'Ark1'!H2710</f>
        <v>2</v>
      </c>
      <c r="F478" s="28">
        <f>+'Ark1'!J2710</f>
        <v>117</v>
      </c>
      <c r="G478" s="28" t="str">
        <f>VLOOKUP(F478,RNR!$A$1:$B$26,2)</f>
        <v>Jæren</v>
      </c>
      <c r="H478" s="28">
        <f>+IF(I478=0,"",'Ark1'!Q2710)</f>
        <v>5</v>
      </c>
      <c r="I478" s="336">
        <f>+'Ark1'!R2710</f>
        <v>38</v>
      </c>
      <c r="J478" s="29">
        <f>+IF(I478=0,"",'Ark1'!AF2710)</f>
        <v>7.7868852459016402</v>
      </c>
      <c r="L478" s="29">
        <f>+IF(I478=0,"",'Ark1'!AG2710)</f>
        <v>7.9698638467515757</v>
      </c>
      <c r="S478" s="27">
        <f>+IF(I478=0,"",'Ark1'!T2710)</f>
        <v>3.0526315789473686</v>
      </c>
      <c r="T478" s="32">
        <f>+IF(I478=0,"",'Ark1'!U2710)</f>
        <v>12.41578947368421</v>
      </c>
      <c r="U478" s="34">
        <f>+IF(I478=0,"",'Ark1'!W2710)</f>
        <v>0</v>
      </c>
      <c r="V478" s="34">
        <f>+IF(I478=0,"",'Ark1'!X2710)</f>
        <v>31.578947368421055</v>
      </c>
      <c r="W478" s="34">
        <f>+IF(I478=0,"",'Ark1'!Y2710)</f>
        <v>0</v>
      </c>
      <c r="X478" s="34">
        <f>+IF(I478=0,"",'Ark1'!Z2710)</f>
        <v>5.8088193526282241</v>
      </c>
      <c r="Y478" s="29">
        <f>+IF(I478=0,"",'Ark1'!Z2710)</f>
        <v>5.8088193526282241</v>
      </c>
      <c r="Z478" s="27">
        <f>+IF(I478=0,"",'Ark1'!AC2710)</f>
        <v>0</v>
      </c>
      <c r="AA478" s="34">
        <f>+IF(I478=0,"",'Ark1'!AE2710)</f>
        <v>0</v>
      </c>
      <c r="AB478" s="29">
        <f t="shared" si="60"/>
        <v>4.1385964912280704</v>
      </c>
      <c r="AC478" s="29">
        <f t="shared" si="61"/>
        <v>7.6</v>
      </c>
      <c r="AD478" s="485"/>
      <c r="AH478" s="27"/>
      <c r="AK478" s="28"/>
      <c r="AL478" s="28"/>
      <c r="AM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</row>
    <row r="479" spans="1:70" s="29" customFormat="1" ht="15.6">
      <c r="A479" s="485"/>
      <c r="B479" s="289">
        <f>+'Ark1'!C2711</f>
        <v>2022</v>
      </c>
      <c r="C479" s="28">
        <f>+'Ark1'!L2711</f>
        <v>3</v>
      </c>
      <c r="D479" s="28" t="str">
        <f>VLOOKUP(C479,RNR!$F$12:$G$26,2)</f>
        <v>P+</v>
      </c>
      <c r="E479" s="28">
        <f>+'Ark1'!H2711</f>
        <v>1</v>
      </c>
      <c r="F479" s="28">
        <f>+'Ark1'!J2711</f>
        <v>134</v>
      </c>
      <c r="G479" s="28" t="str">
        <f>VLOOKUP(F479,RNR!$A$1:$B$26,2)</f>
        <v>Førde</v>
      </c>
      <c r="H479" s="28">
        <f>+IF(I479=0,"",'Ark1'!Q2711)</f>
        <v>71</v>
      </c>
      <c r="I479" s="336">
        <f>+'Ark1'!R2711</f>
        <v>380</v>
      </c>
      <c r="J479" s="29">
        <f>+IF(I479=0,"",'Ark1'!AF2711)</f>
        <v>7.4950690335305694</v>
      </c>
      <c r="L479" s="29">
        <f>+IF(I479=0,"",'Ark1'!AG2711)</f>
        <v>7.3999806997213504</v>
      </c>
      <c r="S479" s="27">
        <f>+IF(I479=0,"",'Ark1'!T2711)</f>
        <v>3.5631578947368436</v>
      </c>
      <c r="T479" s="32">
        <f>+IF(I479=0,"",'Ark1'!U2711)</f>
        <v>11.966526315789476</v>
      </c>
      <c r="U479" s="34">
        <f>+IF(I479=0,"",'Ark1'!W2711)</f>
        <v>0</v>
      </c>
      <c r="V479" s="34">
        <f>+IF(I479=0,"",'Ark1'!X2711)</f>
        <v>33.421052631578945</v>
      </c>
      <c r="W479" s="34">
        <f>+IF(I479=0,"",'Ark1'!Y2711)</f>
        <v>2.8947368421052642</v>
      </c>
      <c r="X479" s="34">
        <f>+IF(I479=0,"",'Ark1'!Z2711)</f>
        <v>6.3829473093995137</v>
      </c>
      <c r="Y479" s="29">
        <f>+IF(I479=0,"",'Ark1'!Z2711)</f>
        <v>6.3829473093995137</v>
      </c>
      <c r="Z479" s="27">
        <f>+IF(I479=0,"",'Ark1'!AC2711)</f>
        <v>0</v>
      </c>
      <c r="AA479" s="34">
        <f>+IF(I479=0,"",'Ark1'!AE2711)</f>
        <v>0</v>
      </c>
      <c r="AB479" s="29">
        <f t="shared" si="60"/>
        <v>3.9888421052631586</v>
      </c>
      <c r="AC479" s="29">
        <f t="shared" si="61"/>
        <v>5.352112676056338</v>
      </c>
      <c r="AD479" s="485"/>
      <c r="AH479" s="27"/>
      <c r="AK479" s="28"/>
      <c r="AL479" s="28"/>
      <c r="AM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</row>
    <row r="480" spans="1:70" s="29" customFormat="1" ht="15.6">
      <c r="A480" s="485"/>
      <c r="B480" s="289">
        <f>+'Ark1'!C2712</f>
        <v>2022</v>
      </c>
      <c r="C480" s="28">
        <f>+'Ark1'!L2712</f>
        <v>3</v>
      </c>
      <c r="D480" s="28" t="str">
        <f>VLOOKUP(C480,RNR!$F$12:$G$26,2)</f>
        <v>P+</v>
      </c>
      <c r="E480" s="28">
        <f>+'Ark1'!H2712</f>
        <v>2</v>
      </c>
      <c r="F480" s="28">
        <f>+'Ark1'!J2712</f>
        <v>141</v>
      </c>
      <c r="G480" s="28" t="str">
        <f>VLOOKUP(F480,RNR!$A$1:$B$26,2)</f>
        <v>Ølen</v>
      </c>
      <c r="H480" s="28">
        <f>+IF(I480=0,"",'Ark1'!Q2712)</f>
        <v>30</v>
      </c>
      <c r="I480" s="336">
        <f>+'Ark1'!R2712</f>
        <v>96</v>
      </c>
      <c r="J480" s="29">
        <f>+IF(I480=0,"",'Ark1'!AF2712)</f>
        <v>6.6992323796231679</v>
      </c>
      <c r="L480" s="29">
        <f>+IF(I480=0,"",'Ark1'!AG2712)</f>
        <v>4.5385130853774722</v>
      </c>
      <c r="S480" s="27">
        <f>+IF(I480=0,"",'Ark1'!T2712)</f>
        <v>3.5</v>
      </c>
      <c r="T480" s="32">
        <f>+IF(I480=0,"",'Ark1'!U2712)</f>
        <v>10.370833333333337</v>
      </c>
      <c r="U480" s="34">
        <f>+IF(I480=0,"",'Ark1'!W2712)</f>
        <v>0</v>
      </c>
      <c r="V480" s="34">
        <f>+IF(I480=0,"",'Ark1'!X2712)</f>
        <v>27.083333333333325</v>
      </c>
      <c r="W480" s="34">
        <f>+IF(I480=0,"",'Ark1'!Y2712)</f>
        <v>2.0833333333333339</v>
      </c>
      <c r="X480" s="34">
        <f>+IF(I480=0,"",'Ark1'!Z2712)</f>
        <v>6.0962576749091602</v>
      </c>
      <c r="Y480" s="29">
        <f>+IF(I480=0,"",'Ark1'!Z2712)</f>
        <v>6.0962576749091602</v>
      </c>
      <c r="Z480" s="27">
        <f>+IF(I480=0,"",'Ark1'!AC2712)</f>
        <v>0</v>
      </c>
      <c r="AA480" s="34">
        <f>+IF(I480=0,"",'Ark1'!AE2712)</f>
        <v>0</v>
      </c>
      <c r="AB480" s="29">
        <f t="shared" si="60"/>
        <v>3.4569444444444457</v>
      </c>
      <c r="AC480" s="29">
        <f t="shared" si="61"/>
        <v>3.2</v>
      </c>
      <c r="AD480" s="485"/>
      <c r="AH480" s="27"/>
      <c r="AK480" s="28"/>
      <c r="AL480" s="28"/>
      <c r="AM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</row>
    <row r="481" spans="1:70" s="29" customFormat="1" ht="15.6">
      <c r="A481" s="485"/>
      <c r="B481" s="289">
        <f>+'Ark1'!C2713</f>
        <v>2022</v>
      </c>
      <c r="C481" s="28">
        <f>+'Ark1'!L2713</f>
        <v>3</v>
      </c>
      <c r="D481" s="28" t="str">
        <f>VLOOKUP(C481,RNR!$F$12:$G$26,2)</f>
        <v>P+</v>
      </c>
      <c r="E481" s="28">
        <f>+'Ark1'!H2713</f>
        <v>2</v>
      </c>
      <c r="F481" s="28">
        <f>+'Ark1'!J2713</f>
        <v>143</v>
      </c>
      <c r="G481" s="28" t="str">
        <f>VLOOKUP(F481,RNR!$A$1:$B$26,2)</f>
        <v>Nordfjord</v>
      </c>
      <c r="H481" s="28">
        <f>+IF(I481=0,"",'Ark1'!Q2713)</f>
        <v>5</v>
      </c>
      <c r="I481" s="336">
        <f>+'Ark1'!R2713</f>
        <v>16</v>
      </c>
      <c r="J481" s="29">
        <f>+IF(I481=0,"",'Ark1'!AF2713)</f>
        <v>4.6039190861220627</v>
      </c>
      <c r="L481" s="29">
        <f>+IF(I481=0,"",'Ark1'!AG2713)</f>
        <v>4.2477212642544302</v>
      </c>
      <c r="S481" s="27">
        <f>+IF(I481=0,"",'Ark1'!T2713)</f>
        <v>3.5</v>
      </c>
      <c r="T481" s="32">
        <f>+IF(I481=0,"",'Ark1'!U2713)</f>
        <v>13.456250000000001</v>
      </c>
      <c r="U481" s="34">
        <f>+IF(I481=0,"",'Ark1'!W2713)</f>
        <v>0</v>
      </c>
      <c r="V481" s="34">
        <f>+IF(I481=0,"",'Ark1'!X2713)</f>
        <v>43.75</v>
      </c>
      <c r="W481" s="34">
        <f>+IF(I481=0,"",'Ark1'!Y2713)</f>
        <v>0</v>
      </c>
      <c r="X481" s="34">
        <f>+IF(I481=0,"",'Ark1'!Z2713)</f>
        <v>6.585777170349755</v>
      </c>
      <c r="Y481" s="29">
        <f>+IF(I481=0,"",'Ark1'!Z2713)</f>
        <v>6.585777170349755</v>
      </c>
      <c r="Z481" s="27">
        <f>+IF(I481=0,"",'Ark1'!AC2713)</f>
        <v>0</v>
      </c>
      <c r="AA481" s="34">
        <f>+IF(I481=0,"",'Ark1'!AE2713)</f>
        <v>0</v>
      </c>
      <c r="AB481" s="29">
        <f t="shared" si="60"/>
        <v>4.4854166666666666</v>
      </c>
      <c r="AC481" s="29">
        <f t="shared" si="61"/>
        <v>3.2</v>
      </c>
      <c r="AD481" s="485"/>
      <c r="AG481" s="34"/>
      <c r="AK481" s="28"/>
      <c r="AL481" s="28"/>
      <c r="AM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</row>
    <row r="482" spans="1:70" s="29" customFormat="1" ht="15.6">
      <c r="A482" s="485"/>
      <c r="B482" s="289">
        <f>+'Ark1'!C2714</f>
        <v>2022</v>
      </c>
      <c r="C482" s="28">
        <f>+'Ark1'!L2714</f>
        <v>3</v>
      </c>
      <c r="D482" s="28" t="str">
        <f>VLOOKUP(C482,RNR!$F$12:$G$26,2)</f>
        <v>P+</v>
      </c>
      <c r="E482" s="28">
        <f>+'Ark1'!H2714</f>
        <v>2</v>
      </c>
      <c r="F482" s="28">
        <f>+'Ark1'!J2714</f>
        <v>147</v>
      </c>
      <c r="G482" s="28" t="str">
        <f>VLOOKUP(F482,RNR!$A$1:$B$26,2)</f>
        <v>Midt-Norge</v>
      </c>
      <c r="H482" s="28">
        <f>+IF(I482=0,"",'Ark1'!Q2714)</f>
        <v>4</v>
      </c>
      <c r="I482" s="336">
        <f>+'Ark1'!R2714</f>
        <v>20</v>
      </c>
      <c r="J482" s="29">
        <f>+IF(I482=0,"",'Ark1'!AF2714)</f>
        <v>11.111111111111112</v>
      </c>
      <c r="L482" s="29">
        <f>+IF(I482=0,"",'Ark1'!AG2714)</f>
        <v>6.0246736136064207</v>
      </c>
      <c r="S482" s="27">
        <f>+IF(I482=0,"",'Ark1'!T2714)</f>
        <v>2.15</v>
      </c>
      <c r="T482" s="32">
        <f>+IF(I482=0,"",'Ark1'!U2714)</f>
        <v>5.0300000000000011</v>
      </c>
      <c r="U482" s="34">
        <f>+IF(I482=0,"",'Ark1'!W2714)</f>
        <v>0</v>
      </c>
      <c r="V482" s="34">
        <f>+IF(I482=0,"",'Ark1'!X2714)</f>
        <v>0</v>
      </c>
      <c r="W482" s="34">
        <f>+IF(I482=0,"",'Ark1'!Y2714)</f>
        <v>0</v>
      </c>
      <c r="X482" s="34">
        <f>+IF(I482=0,"",'Ark1'!Z2714)</f>
        <v>0.72670489196096688</v>
      </c>
      <c r="Y482" s="29">
        <f>+IF(I482=0,"",'Ark1'!Z2714)</f>
        <v>0.72670489196096688</v>
      </c>
      <c r="Z482" s="27">
        <f>+IF(I482=0,"",'Ark1'!AC2714)</f>
        <v>0</v>
      </c>
      <c r="AA482" s="34">
        <f>+IF(I482=0,"",'Ark1'!AE2714)</f>
        <v>0</v>
      </c>
      <c r="AB482" s="29">
        <f t="shared" si="60"/>
        <v>1.676666666666667</v>
      </c>
      <c r="AC482" s="29">
        <f t="shared" si="61"/>
        <v>5</v>
      </c>
      <c r="AD482" s="485"/>
      <c r="AG482" s="34"/>
      <c r="AK482" s="28"/>
      <c r="AL482" s="28"/>
      <c r="AM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</row>
    <row r="483" spans="1:70" s="29" customFormat="1" ht="15.6">
      <c r="A483" s="485"/>
      <c r="B483" s="289">
        <f>+'Ark1'!C2715</f>
        <v>2022</v>
      </c>
      <c r="C483" s="28">
        <f>+'Ark1'!L2715</f>
        <v>3</v>
      </c>
      <c r="D483" s="28" t="str">
        <f>VLOOKUP(C483,RNR!$F$12:$G$26,2)</f>
        <v>P+</v>
      </c>
      <c r="E483" s="28">
        <f>+'Ark1'!H2715</f>
        <v>1</v>
      </c>
      <c r="F483" s="28">
        <f>+'Ark1'!J2715</f>
        <v>155</v>
      </c>
      <c r="G483" s="28" t="str">
        <f>VLOOKUP(F483,RNR!$A$1:$B$26,2)</f>
        <v>Målselv</v>
      </c>
      <c r="H483" s="28">
        <f>+IF(I483=0,"",'Ark1'!Q2715)</f>
        <v>48</v>
      </c>
      <c r="I483" s="336">
        <f>+'Ark1'!R2715</f>
        <v>236</v>
      </c>
      <c r="J483" s="29">
        <f>+IF(I483=0,"",'Ark1'!AF2715)</f>
        <v>8.5290928803758614</v>
      </c>
      <c r="L483" s="29">
        <f>+IF(I483=0,"",'Ark1'!AG2715)</f>
        <v>7.4807110523027713</v>
      </c>
      <c r="S483" s="27">
        <f>+IF(I483=0,"",'Ark1'!T2715)</f>
        <v>3.1694915254237279</v>
      </c>
      <c r="T483" s="32">
        <f>+IF(I483=0,"",'Ark1'!U2715)</f>
        <v>14.363855932203387</v>
      </c>
      <c r="U483" s="34">
        <f>+IF(I483=0,"",'Ark1'!W2715)</f>
        <v>0</v>
      </c>
      <c r="V483" s="34">
        <f>+IF(I483=0,"",'Ark1'!X2715)</f>
        <v>50.847457627118636</v>
      </c>
      <c r="W483" s="34">
        <f>+IF(I483=0,"",'Ark1'!Y2715)</f>
        <v>2.5423728813559321</v>
      </c>
      <c r="X483" s="34">
        <f>+IF(I483=0,"",'Ark1'!Z2715)</f>
        <v>5.764530053868774</v>
      </c>
      <c r="Y483" s="29">
        <f>+IF(I483=0,"",'Ark1'!Z2715)</f>
        <v>5.764530053868774</v>
      </c>
      <c r="Z483" s="27">
        <f>+IF(I483=0,"",'Ark1'!AC2715)</f>
        <v>0</v>
      </c>
      <c r="AA483" s="34">
        <f>+IF(I483=0,"",'Ark1'!AE2715)</f>
        <v>0</v>
      </c>
      <c r="AB483" s="29">
        <f t="shared" si="60"/>
        <v>4.7879519774011294</v>
      </c>
      <c r="AC483" s="29">
        <f t="shared" si="61"/>
        <v>4.916666666666667</v>
      </c>
      <c r="AD483" s="485"/>
      <c r="AG483" s="34"/>
      <c r="AK483" s="28"/>
      <c r="AL483" s="28"/>
      <c r="AM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</row>
    <row r="484" spans="1:70" s="29" customFormat="1" ht="15.6">
      <c r="A484" s="485"/>
      <c r="B484" s="289">
        <f>+'Ark1'!C2716</f>
        <v>2022</v>
      </c>
      <c r="C484" s="28">
        <f>+'Ark1'!L2716</f>
        <v>3</v>
      </c>
      <c r="D484" s="28" t="str">
        <f>VLOOKUP(C484,RNR!$F$12:$G$26,2)</f>
        <v>P+</v>
      </c>
      <c r="E484" s="28">
        <f>+'Ark1'!H2716</f>
        <v>2</v>
      </c>
      <c r="F484" s="28">
        <f>+'Ark1'!J2716</f>
        <v>160</v>
      </c>
      <c r="G484" s="28" t="str">
        <f>VLOOKUP(F484,RNR!$A$1:$B$26,2)</f>
        <v>Oslo</v>
      </c>
      <c r="H484" s="28">
        <f>+IF(I484=0,"",'Ark1'!Q2716)</f>
        <v>7</v>
      </c>
      <c r="I484" s="336">
        <f>+'Ark1'!R2716</f>
        <v>23</v>
      </c>
      <c r="J484" s="29">
        <f>+IF(I484=0,"",'Ark1'!AF2716)</f>
        <v>5.5961070559610704</v>
      </c>
      <c r="L484" s="29">
        <f>+IF(I484=0,"",'Ark1'!AG2716)</f>
        <v>4.2212018222575773</v>
      </c>
      <c r="S484" s="27">
        <f>+IF(I484=0,"",'Ark1'!T2716)</f>
        <v>3.4347826086956532</v>
      </c>
      <c r="T484" s="32">
        <f>+IF(I484=0,"",'Ark1'!U2716)</f>
        <v>10.152173913043478</v>
      </c>
      <c r="U484" s="34">
        <f>+IF(I484=0,"",'Ark1'!W2716)</f>
        <v>0</v>
      </c>
      <c r="V484" s="34">
        <f>+IF(I484=0,"",'Ark1'!X2716)</f>
        <v>17.391304347826086</v>
      </c>
      <c r="W484" s="34">
        <f>+IF(I484=0,"",'Ark1'!Y2716)</f>
        <v>0</v>
      </c>
      <c r="X484" s="34">
        <f>+IF(I484=0,"",'Ark1'!Z2716)</f>
        <v>4.9950296656835356</v>
      </c>
      <c r="Y484" s="29">
        <f>+IF(I484=0,"",'Ark1'!Z2716)</f>
        <v>4.9950296656835356</v>
      </c>
      <c r="Z484" s="27">
        <f>+IF(I484=0,"",'Ark1'!AC2716)</f>
        <v>0</v>
      </c>
      <c r="AA484" s="34">
        <f>+IF(I484=0,"",'Ark1'!AE2716)</f>
        <v>0</v>
      </c>
      <c r="AB484" s="29">
        <f t="shared" si="60"/>
        <v>3.3840579710144927</v>
      </c>
      <c r="AC484" s="29">
        <f t="shared" si="61"/>
        <v>3.2857142857142856</v>
      </c>
      <c r="AD484" s="485"/>
      <c r="AG484" s="34"/>
      <c r="AK484" s="28"/>
      <c r="AL484" s="28"/>
      <c r="AM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</row>
    <row r="485" spans="1:70" s="29" customFormat="1" ht="15.6">
      <c r="A485" s="485"/>
      <c r="B485" s="289">
        <f>+'Ark1'!C2717</f>
        <v>2022</v>
      </c>
      <c r="C485" s="28">
        <f>+'Ark1'!L2717</f>
        <v>3</v>
      </c>
      <c r="D485" s="28" t="str">
        <f>VLOOKUP(C485,RNR!$F$12:$G$26,2)</f>
        <v>P+</v>
      </c>
      <c r="E485" s="28">
        <f>+'Ark1'!H2717</f>
        <v>1</v>
      </c>
      <c r="F485" s="28">
        <f>+'Ark1'!J2717</f>
        <v>171</v>
      </c>
      <c r="G485" s="28" t="str">
        <f>VLOOKUP(F485,RNR!$A$1:$B$26,2)</f>
        <v>Prima</v>
      </c>
      <c r="H485" s="28" t="str">
        <f>+IF(I485=0,"",'Ark1'!Q2717)</f>
        <v/>
      </c>
      <c r="I485" s="336">
        <f>+'Ark1'!R2717</f>
        <v>0</v>
      </c>
      <c r="J485" s="29" t="str">
        <f>+IF(I485=0,"",'Ark1'!AF2717)</f>
        <v/>
      </c>
      <c r="L485" s="29" t="str">
        <f>+IF(I485=0,"",'Ark1'!AG2717)</f>
        <v/>
      </c>
      <c r="S485" s="27" t="str">
        <f>+IF(I485=0,"",'Ark1'!T2717)</f>
        <v/>
      </c>
      <c r="T485" s="32" t="str">
        <f>+IF(I485=0,"",'Ark1'!U2717)</f>
        <v/>
      </c>
      <c r="U485" s="34" t="str">
        <f>+IF(I485=0,"",'Ark1'!W2717)</f>
        <v/>
      </c>
      <c r="V485" s="34" t="str">
        <f>+IF(I485=0,"",'Ark1'!X2717)</f>
        <v/>
      </c>
      <c r="W485" s="34" t="str">
        <f>+IF(I485=0,"",'Ark1'!Y2717)</f>
        <v/>
      </c>
      <c r="X485" s="34" t="str">
        <f>+IF(I485=0,"",'Ark1'!Z2717)</f>
        <v/>
      </c>
      <c r="Y485" s="29" t="str">
        <f>+IF(I485=0,"",'Ark1'!Z2717)</f>
        <v/>
      </c>
      <c r="Z485" s="27" t="str">
        <f>+IF(I485=0,"",'Ark1'!AC2717)</f>
        <v/>
      </c>
      <c r="AA485" s="34" t="str">
        <f>+IF(I485=0,"",'Ark1'!AE2717)</f>
        <v/>
      </c>
      <c r="AB485" s="29" t="str">
        <f t="shared" si="60"/>
        <v/>
      </c>
      <c r="AC485" s="29" t="str">
        <f t="shared" si="61"/>
        <v/>
      </c>
      <c r="AD485" s="485"/>
      <c r="AG485" s="34"/>
      <c r="AK485" s="28"/>
      <c r="AL485" s="28"/>
      <c r="AM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</row>
    <row r="486" spans="1:70" s="29" customFormat="1" ht="15.6">
      <c r="A486" s="485"/>
      <c r="B486" s="289">
        <f>+'Ark1'!C2718</f>
        <v>2022</v>
      </c>
      <c r="C486" s="28">
        <f>+'Ark1'!L2718</f>
        <v>3</v>
      </c>
      <c r="D486" s="28" t="str">
        <f>VLOOKUP(C486,RNR!$F$12:$G$26,2)</f>
        <v>P+</v>
      </c>
      <c r="E486" s="28">
        <f>+'Ark1'!H2718</f>
        <v>2</v>
      </c>
      <c r="F486" s="28">
        <f>+'Ark1'!J2718</f>
        <v>175</v>
      </c>
      <c r="G486" s="28" t="str">
        <f>VLOOKUP(F486,RNR!$A$1:$B$26,2)</f>
        <v>Ole Ringdal</v>
      </c>
      <c r="H486" s="28">
        <f>+IF(I486=0,"",'Ark1'!Q2718)</f>
        <v>23</v>
      </c>
      <c r="I486" s="336">
        <f>+'Ark1'!R2718</f>
        <v>298</v>
      </c>
      <c r="J486" s="29">
        <f>+IF(I486=0,"",'Ark1'!AF2718)</f>
        <v>16.125541125541123</v>
      </c>
      <c r="L486" s="29">
        <f>+IF(I486=0,"",'Ark1'!AG2718)</f>
        <v>16.760827737116124</v>
      </c>
      <c r="S486" s="27">
        <f>+IF(I486=0,"",'Ark1'!T2718)</f>
        <v>3.5939597315436242</v>
      </c>
      <c r="T486" s="32">
        <f>+IF(I486=0,"",'Ark1'!U2718)</f>
        <v>11.926510067114091</v>
      </c>
      <c r="U486" s="34">
        <f>+IF(I486=0,"",'Ark1'!W2718)</f>
        <v>0</v>
      </c>
      <c r="V486" s="34">
        <f>+IF(I486=0,"",'Ark1'!X2718)</f>
        <v>32.550335570469798</v>
      </c>
      <c r="W486" s="34">
        <f>+IF(I486=0,"",'Ark1'!Y2718)</f>
        <v>4.6979865771812088</v>
      </c>
      <c r="X486" s="34">
        <f>+IF(I486=0,"",'Ark1'!Z2718)</f>
        <v>6.0078026922907508</v>
      </c>
      <c r="Y486" s="29">
        <f>+IF(I486=0,"",'Ark1'!Z2718)</f>
        <v>6.0078026922907508</v>
      </c>
      <c r="Z486" s="27">
        <f>+IF(I486=0,"",'Ark1'!AC2718)</f>
        <v>0</v>
      </c>
      <c r="AA486" s="34">
        <f>+IF(I486=0,"",'Ark1'!AE2718)</f>
        <v>0</v>
      </c>
      <c r="AB486" s="29">
        <f t="shared" si="60"/>
        <v>3.975503355704697</v>
      </c>
      <c r="AC486" s="29">
        <f t="shared" si="61"/>
        <v>12.956521739130435</v>
      </c>
      <c r="AD486" s="485"/>
      <c r="AG486" s="34"/>
      <c r="AK486" s="28"/>
      <c r="AL486" s="28"/>
      <c r="AM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</row>
    <row r="487" spans="1:70" s="29" customFormat="1" ht="15.6">
      <c r="A487" s="485"/>
      <c r="B487" s="289">
        <f>+'Ark1'!C2719</f>
        <v>2022</v>
      </c>
      <c r="C487" s="28">
        <f>+'Ark1'!L2719</f>
        <v>3</v>
      </c>
      <c r="D487" s="28" t="str">
        <f>VLOOKUP(C487,RNR!$F$12:$G$26,2)</f>
        <v>P+</v>
      </c>
      <c r="E487" s="28">
        <f>+'Ark1'!H2719</f>
        <v>2</v>
      </c>
      <c r="F487" s="28">
        <f>+'Ark1'!J2719</f>
        <v>177</v>
      </c>
      <c r="G487" s="28" t="str">
        <f>VLOOKUP(F487,RNR!$A$1:$B$26,2)</f>
        <v>Slakthuset</v>
      </c>
      <c r="H487" s="28">
        <f>+IF(I487=0,"",'Ark1'!Q2719)</f>
        <v>12</v>
      </c>
      <c r="I487" s="336">
        <f>+'Ark1'!R2719</f>
        <v>42</v>
      </c>
      <c r="J487" s="29">
        <f>+IF(I487=0,"",'Ark1'!AF2719)</f>
        <v>6.8852459016393421</v>
      </c>
      <c r="L487" s="29">
        <f>+IF(I487=0,"",'Ark1'!AG2719)</f>
        <v>5.5481249684550553</v>
      </c>
      <c r="S487" s="27">
        <f>+IF(I487=0,"",'Ark1'!T2719)</f>
        <v>2.5</v>
      </c>
      <c r="T487" s="32">
        <f>+IF(I487=0,"",'Ark1'!U2719)</f>
        <v>10.469047619047616</v>
      </c>
      <c r="U487" s="34">
        <f>+IF(I487=0,"",'Ark1'!W2719)</f>
        <v>0</v>
      </c>
      <c r="V487" s="34">
        <f>+IF(I487=0,"",'Ark1'!X2719)</f>
        <v>16.666666666666671</v>
      </c>
      <c r="W487" s="34">
        <f>+IF(I487=0,"",'Ark1'!Y2719)</f>
        <v>2.3809523809523818</v>
      </c>
      <c r="X487" s="34">
        <f>+IF(I487=0,"",'Ark1'!Z2719)</f>
        <v>4.2950962124174756</v>
      </c>
      <c r="Y487" s="29">
        <f>+IF(I487=0,"",'Ark1'!Z2719)</f>
        <v>4.2950962124174756</v>
      </c>
      <c r="Z487" s="27">
        <f>+IF(I487=0,"",'Ark1'!AC2719)</f>
        <v>0</v>
      </c>
      <c r="AA487" s="34">
        <f>+IF(I487=0,"",'Ark1'!AE2719)</f>
        <v>0</v>
      </c>
      <c r="AB487" s="29">
        <f t="shared" si="60"/>
        <v>3.4896825396825388</v>
      </c>
      <c r="AC487" s="29">
        <f t="shared" si="61"/>
        <v>3.5</v>
      </c>
      <c r="AD487" s="485"/>
      <c r="AG487" s="34"/>
      <c r="AK487" s="28"/>
      <c r="AL487" s="28"/>
      <c r="AM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</row>
    <row r="488" spans="1:70" s="29" customFormat="1" ht="15.6">
      <c r="A488" s="485"/>
      <c r="B488" s="289">
        <f>+'Ark1'!C2720</f>
        <v>2022</v>
      </c>
      <c r="C488" s="28">
        <f>+'Ark1'!L2720</f>
        <v>3</v>
      </c>
      <c r="D488" s="28" t="str">
        <f>VLOOKUP(C488,RNR!$F$12:$G$26,2)</f>
        <v>P+</v>
      </c>
      <c r="E488" s="28">
        <f>+'Ark1'!H2720</f>
        <v>2</v>
      </c>
      <c r="F488" s="28">
        <f>+'Ark1'!J2720</f>
        <v>178</v>
      </c>
      <c r="G488" s="28" t="str">
        <f>VLOOKUP(F488,RNR!$A$1:$B$26,2)</f>
        <v>Røros</v>
      </c>
      <c r="H488" s="28">
        <f>+IF(I488=0,"",'Ark1'!Q2720)</f>
        <v>8</v>
      </c>
      <c r="I488" s="336">
        <f>+'Ark1'!R2720</f>
        <v>59</v>
      </c>
      <c r="J488" s="29">
        <f>+IF(I488=0,"",'Ark1'!AF2720)</f>
        <v>6.8925233644859798</v>
      </c>
      <c r="L488" s="29">
        <f>+IF(I488=0,"",'Ark1'!AG2720)</f>
        <v>4.2307065660131427</v>
      </c>
      <c r="S488" s="27">
        <f>+IF(I488=0,"",'Ark1'!T2720)</f>
        <v>2.6101694915254239</v>
      </c>
      <c r="T488" s="32">
        <f>+IF(I488=0,"",'Ark1'!U2720)</f>
        <v>7.9220338983050844</v>
      </c>
      <c r="U488" s="34">
        <f>+IF(I488=0,"",'Ark1'!W2720)</f>
        <v>0</v>
      </c>
      <c r="V488" s="34">
        <f>+IF(I488=0,"",'Ark1'!X2720)</f>
        <v>11.864406779661016</v>
      </c>
      <c r="W488" s="34">
        <f>+IF(I488=0,"",'Ark1'!Y2720)</f>
        <v>0</v>
      </c>
      <c r="X488" s="34">
        <f>+IF(I488=0,"",'Ark1'!Z2720)</f>
        <v>4.7484544424550652</v>
      </c>
      <c r="Y488" s="29">
        <f>+IF(I488=0,"",'Ark1'!Z2720)</f>
        <v>4.7484544424550652</v>
      </c>
      <c r="Z488" s="27">
        <f>+IF(I488=0,"",'Ark1'!AC2720)</f>
        <v>0</v>
      </c>
      <c r="AA488" s="34">
        <f>+IF(I488=0,"",'Ark1'!AE2720)</f>
        <v>0</v>
      </c>
      <c r="AB488" s="29">
        <f t="shared" si="60"/>
        <v>2.6406779661016948</v>
      </c>
      <c r="AC488" s="29">
        <f t="shared" si="61"/>
        <v>7.375</v>
      </c>
      <c r="AD488" s="485"/>
      <c r="AG488" s="34"/>
      <c r="AK488" s="28"/>
      <c r="AL488" s="28"/>
      <c r="AM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</row>
    <row r="489" spans="1:70" s="29" customFormat="1" ht="15.6">
      <c r="A489" s="485"/>
      <c r="B489" s="289">
        <f>+'Ark1'!C2721</f>
        <v>2022</v>
      </c>
      <c r="C489" s="28">
        <f>+'Ark1'!L2721</f>
        <v>3</v>
      </c>
      <c r="D489" s="28" t="str">
        <f>VLOOKUP(C489,RNR!$F$12:$G$26,2)</f>
        <v>P+</v>
      </c>
      <c r="E489" s="28">
        <f>+'Ark1'!H2721</f>
        <v>2</v>
      </c>
      <c r="F489" s="28">
        <f>+'Ark1'!J2721</f>
        <v>181</v>
      </c>
      <c r="G489" s="28" t="str">
        <f>VLOOKUP(F489,RNR!$A$1:$B$26,2)</f>
        <v>Horns</v>
      </c>
      <c r="H489" s="28">
        <f>+IF(I489=0,"",'Ark1'!Q2721)</f>
        <v>9</v>
      </c>
      <c r="I489" s="336">
        <f>+'Ark1'!R2721</f>
        <v>23</v>
      </c>
      <c r="J489" s="29">
        <f>+IF(I489=0,"",'Ark1'!AF2721)</f>
        <v>3.397341211225998</v>
      </c>
      <c r="L489" s="29">
        <f>+IF(I489=0,"",'Ark1'!AG2721)</f>
        <v>2.1693674856246736</v>
      </c>
      <c r="S489" s="27">
        <f>+IF(I489=0,"",'Ark1'!T2721)</f>
        <v>2.7826086956521738</v>
      </c>
      <c r="T489" s="32">
        <f>+IF(I489=0,"",'Ark1'!U2721)</f>
        <v>9.0217391304347831</v>
      </c>
      <c r="U489" s="34">
        <f>+IF(I489=0,"",'Ark1'!W2721)</f>
        <v>0</v>
      </c>
      <c r="V489" s="34">
        <f>+IF(I489=0,"",'Ark1'!X2721)</f>
        <v>13.043478260869565</v>
      </c>
      <c r="W489" s="34">
        <f>+IF(I489=0,"",'Ark1'!Y2721)</f>
        <v>0</v>
      </c>
      <c r="X489" s="34">
        <f>+IF(I489=0,"",'Ark1'!Z2721)</f>
        <v>5.2919920241928722</v>
      </c>
      <c r="Y489" s="29">
        <f>+IF(I489=0,"",'Ark1'!Z2721)</f>
        <v>5.2919920241928722</v>
      </c>
      <c r="Z489" s="27">
        <f>+IF(I489=0,"",'Ark1'!AC2721)</f>
        <v>0</v>
      </c>
      <c r="AA489" s="34">
        <f>+IF(I489=0,"",'Ark1'!AE2721)</f>
        <v>0</v>
      </c>
      <c r="AB489" s="29">
        <f t="shared" si="60"/>
        <v>3.0072463768115942</v>
      </c>
      <c r="AC489" s="29">
        <f t="shared" si="61"/>
        <v>2.5555555555555554</v>
      </c>
      <c r="AD489" s="485"/>
      <c r="AG489" s="34"/>
      <c r="AK489" s="28"/>
      <c r="AL489" s="28"/>
      <c r="AM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</row>
    <row r="490" spans="1:70" s="29" customFormat="1" ht="15.6">
      <c r="A490" s="485"/>
      <c r="B490" s="289">
        <f>+'Ark1'!C2722</f>
        <v>2022</v>
      </c>
      <c r="C490" s="28">
        <f>+'Ark1'!L2722</f>
        <v>3</v>
      </c>
      <c r="D490" s="28" t="str">
        <f>VLOOKUP(C490,RNR!$F$12:$G$26,2)</f>
        <v>P+</v>
      </c>
      <c r="E490" s="28">
        <f>+'Ark1'!H2722</f>
        <v>1</v>
      </c>
      <c r="F490" s="28">
        <f>+'Ark1'!J2722</f>
        <v>262</v>
      </c>
      <c r="G490" s="28" t="str">
        <f>VLOOKUP(F490,RNR!$A$1:$B$26,2)</f>
        <v>Strilalam</v>
      </c>
      <c r="H490" s="28" t="str">
        <f>+IF(I490=0,"",'Ark1'!Q2722)</f>
        <v/>
      </c>
      <c r="I490" s="336">
        <f>+'Ark1'!R2722</f>
        <v>0</v>
      </c>
      <c r="J490" s="29" t="str">
        <f>+IF(I490=0,"",'Ark1'!AF2722)</f>
        <v/>
      </c>
      <c r="L490" s="29" t="str">
        <f>+IF(I490=0,"",'Ark1'!AG2722)</f>
        <v/>
      </c>
      <c r="S490" s="27" t="str">
        <f>+IF(I490=0,"",'Ark1'!T2722)</f>
        <v/>
      </c>
      <c r="T490" s="32" t="str">
        <f>+IF(I490=0,"",'Ark1'!U2722)</f>
        <v/>
      </c>
      <c r="U490" s="34" t="str">
        <f>+IF(I490=0,"",'Ark1'!W2722)</f>
        <v/>
      </c>
      <c r="V490" s="34" t="str">
        <f>+IF(I490=0,"",'Ark1'!X2722)</f>
        <v/>
      </c>
      <c r="W490" s="34" t="str">
        <f>+IF(I490=0,"",'Ark1'!Y2722)</f>
        <v/>
      </c>
      <c r="X490" s="34" t="str">
        <f>+IF(I490=0,"",'Ark1'!Z2722)</f>
        <v/>
      </c>
      <c r="Y490" s="29" t="str">
        <f>+IF(I490=0,"",'Ark1'!Z2722)</f>
        <v/>
      </c>
      <c r="Z490" s="27" t="str">
        <f>+IF(I490=0,"",'Ark1'!AC2722)</f>
        <v/>
      </c>
      <c r="AA490" s="34" t="str">
        <f>+IF(I490=0,"",'Ark1'!AE2722)</f>
        <v/>
      </c>
      <c r="AB490" s="29" t="str">
        <f t="shared" si="60"/>
        <v/>
      </c>
      <c r="AC490" s="29" t="str">
        <f t="shared" si="61"/>
        <v/>
      </c>
      <c r="AD490" s="485"/>
      <c r="AG490" s="34"/>
      <c r="AK490" s="28"/>
      <c r="AL490" s="28"/>
      <c r="AM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</row>
    <row r="491" spans="1:70" s="29" customFormat="1" ht="15.6">
      <c r="A491" s="485"/>
      <c r="B491" s="289">
        <f>+'Ark1'!C2723</f>
        <v>2022</v>
      </c>
      <c r="C491" s="28">
        <f>+'Ark1'!L2723</f>
        <v>3</v>
      </c>
      <c r="D491" s="28" t="str">
        <f>VLOOKUP(C491,RNR!$F$12:$G$26,2)</f>
        <v>P+</v>
      </c>
      <c r="E491" s="28">
        <f>+'Ark1'!H2723</f>
        <v>1</v>
      </c>
      <c r="F491" s="28">
        <f>+'Ark1'!J2723</f>
        <v>309</v>
      </c>
      <c r="G491" s="28" t="str">
        <f>VLOOKUP(F491,RNR!$A$1:$B$26,2)</f>
        <v>Malvik</v>
      </c>
      <c r="H491" s="28">
        <f>+IF(I491=0,"",'Ark1'!Q2723)</f>
        <v>10</v>
      </c>
      <c r="I491" s="336">
        <f>+'Ark1'!R2723</f>
        <v>47</v>
      </c>
      <c r="J491" s="29">
        <f>+IF(I491=0,"",'Ark1'!AF2723)</f>
        <v>3.7450199203187249</v>
      </c>
      <c r="L491" s="29">
        <f>+IF(I491=0,"",'Ark1'!AG2723)</f>
        <v>3.4643606266895848</v>
      </c>
      <c r="S491" s="27">
        <f>+IF(I491=0,"",'Ark1'!T2723)</f>
        <v>3.1489361702127656</v>
      </c>
      <c r="T491" s="32">
        <f>+IF(I491=0,"",'Ark1'!U2723)</f>
        <v>9.734042553191486</v>
      </c>
      <c r="U491" s="34">
        <f>+IF(I491=0,"",'Ark1'!W2723)</f>
        <v>0</v>
      </c>
      <c r="V491" s="34">
        <f>+IF(I491=0,"",'Ark1'!X2723)</f>
        <v>21.276595744680854</v>
      </c>
      <c r="W491" s="34">
        <f>+IF(I491=0,"",'Ark1'!Y2723)</f>
        <v>2.1276595744680855</v>
      </c>
      <c r="X491" s="34">
        <f>+IF(I491=0,"",'Ark1'!Z2723)</f>
        <v>6.3711542958885437</v>
      </c>
      <c r="Y491" s="29">
        <f>+IF(I491=0,"",'Ark1'!Z2723)</f>
        <v>6.3711542958885437</v>
      </c>
      <c r="Z491" s="27">
        <f>+IF(I491=0,"",'Ark1'!AC2723)</f>
        <v>0</v>
      </c>
      <c r="AA491" s="34">
        <f>+IF(I491=0,"",'Ark1'!AE2723)</f>
        <v>0</v>
      </c>
      <c r="AB491" s="29">
        <f t="shared" si="60"/>
        <v>3.2446808510638285</v>
      </c>
      <c r="AC491" s="29">
        <f t="shared" si="61"/>
        <v>4.7</v>
      </c>
      <c r="AD491" s="485"/>
      <c r="AG491" s="34"/>
      <c r="AK491" s="28"/>
      <c r="AL491" s="28"/>
      <c r="AM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</row>
    <row r="492" spans="1:70" ht="15.6">
      <c r="A492" s="485"/>
      <c r="B492" s="289">
        <f>+'Ark1'!C2724</f>
        <v>2022</v>
      </c>
      <c r="C492" s="28">
        <f>+'Ark1'!L2724</f>
        <v>3</v>
      </c>
      <c r="D492" s="28" t="str">
        <f>VLOOKUP(C492,RNR!$F$12:$G$26,2)</f>
        <v>P+</v>
      </c>
      <c r="E492" s="28">
        <f>+'Ark1'!H2724</f>
        <v>2</v>
      </c>
      <c r="F492" s="28">
        <f>+'Ark1'!J2724</f>
        <v>470</v>
      </c>
      <c r="G492" s="28" t="str">
        <f>VLOOKUP(F492,RNR!$A$1:$B$26,2)</f>
        <v>Jens Eide</v>
      </c>
      <c r="H492" s="28">
        <f>+IF(I492=0,"",'Ark1'!Q2724)</f>
        <v>6</v>
      </c>
      <c r="I492" s="336">
        <f>+'Ark1'!R2724</f>
        <v>23</v>
      </c>
      <c r="J492" s="29">
        <f>+IF(I492=0,"",'Ark1'!AF2724)</f>
        <v>1.721556886227545</v>
      </c>
      <c r="L492" s="29">
        <f>+IF(I492=0,"",'Ark1'!AG2724)</f>
        <v>1.7265719180255066</v>
      </c>
      <c r="S492" s="27">
        <f>+IF(I492=0,"",'Ark1'!T2724)</f>
        <v>2.3913043478260874</v>
      </c>
      <c r="T492" s="32">
        <f>+IF(I492=0,"",'Ark1'!U2724)</f>
        <v>9.465217391304348</v>
      </c>
      <c r="U492" s="34">
        <f>+IF(I492=0,"",'Ark1'!W2724)</f>
        <v>0</v>
      </c>
      <c r="V492" s="34">
        <f>+IF(I492=0,"",'Ark1'!X2724)</f>
        <v>26.086956521739129</v>
      </c>
      <c r="W492" s="34">
        <f>+IF(I492=0,"",'Ark1'!Y2724)</f>
        <v>4.3478260869565215</v>
      </c>
      <c r="X492" s="34">
        <f>+IF(I492=0,"",'Ark1'!Z2724)</f>
        <v>7.1569734127633806</v>
      </c>
      <c r="Y492" s="29">
        <f>+IF(I492=0,"",'Ark1'!Z2724)</f>
        <v>7.1569734127633806</v>
      </c>
      <c r="Z492" s="27">
        <f>+IF(I492=0,"",'Ark1'!AC2724)</f>
        <v>0</v>
      </c>
      <c r="AA492" s="34">
        <f>+IF(I492=0,"",'Ark1'!AE2724)</f>
        <v>0</v>
      </c>
      <c r="AB492" s="29">
        <f t="shared" si="60"/>
        <v>3.155072463768116</v>
      </c>
      <c r="AC492" s="29">
        <f t="shared" si="61"/>
        <v>3.8333333333333335</v>
      </c>
      <c r="AD492" s="485"/>
    </row>
    <row r="493" spans="1:70" ht="15.6">
      <c r="A493" s="485"/>
      <c r="B493" s="289">
        <f>+'Ark1'!C2725</f>
        <v>2022</v>
      </c>
      <c r="C493" s="28">
        <f>+'Ark1'!L2725</f>
        <v>3</v>
      </c>
      <c r="D493" s="28" t="str">
        <f>VLOOKUP(C493,RNR!$F$12:$G$26,2)</f>
        <v>P+</v>
      </c>
      <c r="E493" s="28">
        <f>+'Ark1'!H2725</f>
        <v>2</v>
      </c>
      <c r="F493" s="28">
        <f>+'Ark1'!J2725</f>
        <v>629</v>
      </c>
      <c r="G493" s="28" t="str">
        <f>VLOOKUP(F493,RNR!$A$1:$B$26,2)</f>
        <v>Bø</v>
      </c>
      <c r="H493" s="28">
        <f>+IF(I493=0,"",'Ark1'!Q2725)</f>
        <v>5</v>
      </c>
      <c r="I493" s="336">
        <f>+'Ark1'!R2725</f>
        <v>9</v>
      </c>
      <c r="J493" s="29">
        <f>+IF(I493=0,"",'Ark1'!AF2725)</f>
        <v>2.2167487684729066</v>
      </c>
      <c r="L493" s="29">
        <f>+IF(I493=0,"",'Ark1'!AG2725)</f>
        <v>1.3671514159782523</v>
      </c>
      <c r="S493" s="27">
        <f>+IF(I493=0,"",'Ark1'!T2725)</f>
        <v>2</v>
      </c>
      <c r="T493" s="32">
        <f>+IF(I493=0,"",'Ark1'!U2725)</f>
        <v>11.511111111111109</v>
      </c>
      <c r="U493" s="34">
        <f>+IF(I493=0,"",'Ark1'!W2725)</f>
        <v>0</v>
      </c>
      <c r="V493" s="34">
        <f>+IF(I493=0,"",'Ark1'!X2725)</f>
        <v>22.222222222222225</v>
      </c>
      <c r="W493" s="34">
        <f>+IF(I493=0,"",'Ark1'!Y2725)</f>
        <v>0</v>
      </c>
      <c r="X493" s="34">
        <f>+IF(I493=0,"",'Ark1'!Z2725)</f>
        <v>4.7350805330343588</v>
      </c>
      <c r="Y493" s="29">
        <f>+IF(I493=0,"",'Ark1'!Z2725)</f>
        <v>4.7350805330343588</v>
      </c>
      <c r="Z493" s="27">
        <f>+IF(I493=0,"",'Ark1'!AC2725)</f>
        <v>0</v>
      </c>
      <c r="AA493" s="34">
        <f>+IF(I493=0,"",'Ark1'!AE2725)</f>
        <v>0</v>
      </c>
      <c r="AB493" s="29">
        <f t="shared" si="60"/>
        <v>3.8370370370370366</v>
      </c>
      <c r="AC493" s="29">
        <f t="shared" si="61"/>
        <v>1.8</v>
      </c>
      <c r="AD493" s="485"/>
    </row>
    <row r="494" spans="1:70" ht="15.6">
      <c r="A494" s="485"/>
      <c r="B494" s="289">
        <f>+'Ark1'!C2726</f>
        <v>2022</v>
      </c>
      <c r="C494" s="28">
        <f>+'Ark1'!L2726</f>
        <v>3</v>
      </c>
      <c r="D494" s="28" t="str">
        <f>VLOOKUP(C494,RNR!$F$12:$G$26,2)</f>
        <v>P+</v>
      </c>
      <c r="E494" s="28">
        <f>+'Ark1'!H2726</f>
        <v>1</v>
      </c>
      <c r="F494" s="28">
        <f>+'Ark1'!J2726</f>
        <v>643</v>
      </c>
      <c r="G494" s="28" t="str">
        <f>VLOOKUP(F494,RNR!$A$1:$B$26,2)</f>
        <v>Bjerka</v>
      </c>
      <c r="H494" s="28">
        <f>+IF(I494=0,"",'Ark1'!Q2726)</f>
        <v>14</v>
      </c>
      <c r="I494" s="336">
        <f>+'Ark1'!R2726</f>
        <v>125</v>
      </c>
      <c r="J494" s="29">
        <f>+IF(I494=0,"",'Ark1'!AF2726)</f>
        <v>17.1939477303989</v>
      </c>
      <c r="L494" s="29">
        <f>+IF(I494=0,"",'Ark1'!AG2726)</f>
        <v>12.80229625899779</v>
      </c>
      <c r="S494" s="27">
        <f>+IF(I494=0,"",'Ark1'!T2726)</f>
        <v>3.464</v>
      </c>
      <c r="T494" s="32">
        <f>+IF(I494=0,"",'Ark1'!U2726)</f>
        <v>10.048</v>
      </c>
      <c r="U494" s="34">
        <f>+IF(I494=0,"",'Ark1'!W2726)</f>
        <v>0</v>
      </c>
      <c r="V494" s="34">
        <f>+IF(I494=0,"",'Ark1'!X2726)</f>
        <v>23.2</v>
      </c>
      <c r="W494" s="34">
        <f>+IF(I494=0,"",'Ark1'!Y2726)</f>
        <v>1.6</v>
      </c>
      <c r="X494" s="34">
        <f>+IF(I494=0,"",'Ark1'!Z2726)</f>
        <v>5.2647598235817021</v>
      </c>
      <c r="Y494" s="29">
        <f>+IF(I494=0,"",'Ark1'!Z2726)</f>
        <v>5.2647598235817021</v>
      </c>
      <c r="Z494" s="27">
        <f>+IF(I494=0,"",'Ark1'!AC2726)</f>
        <v>0</v>
      </c>
      <c r="AA494" s="34">
        <f>+IF(I494=0,"",'Ark1'!AE2726)</f>
        <v>0</v>
      </c>
      <c r="AB494" s="29">
        <f t="shared" si="60"/>
        <v>3.3493333333333335</v>
      </c>
      <c r="AC494" s="29">
        <f t="shared" si="61"/>
        <v>8.9285714285714288</v>
      </c>
      <c r="AD494" s="485"/>
    </row>
    <row r="495" spans="1:70" ht="15.6">
      <c r="A495" s="485"/>
      <c r="B495" s="289">
        <f>+'Ark1'!C2727</f>
        <v>2022</v>
      </c>
      <c r="C495" s="28">
        <f>+'Ark1'!L2727</f>
        <v>3</v>
      </c>
      <c r="D495" s="28" t="str">
        <f>VLOOKUP(C495,RNR!$F$12:$G$26,2)</f>
        <v>P+</v>
      </c>
      <c r="E495" s="28">
        <f>+'Ark1'!H2727</f>
        <v>2</v>
      </c>
      <c r="F495" s="28">
        <f>+'Ark1'!J2727</f>
        <v>704</v>
      </c>
      <c r="G495" s="28" t="str">
        <f>VLOOKUP(F495,RNR!$A$1:$B$26,2)</f>
        <v>Øre Vilt</v>
      </c>
      <c r="H495" s="28">
        <f>+IF(I495=0,"",'Ark1'!Q2727)</f>
        <v>1</v>
      </c>
      <c r="I495" s="336">
        <f>+'Ark1'!R2727</f>
        <v>3</v>
      </c>
      <c r="J495" s="29">
        <f>+IF(I495=0,"",'Ark1'!AF2727)</f>
        <v>4.2253521126760551</v>
      </c>
      <c r="L495" s="29">
        <f>+IF(I495=0,"",'Ark1'!AG2727)</f>
        <v>2.4657042948085706</v>
      </c>
      <c r="S495" s="27">
        <f>+IF(I495=0,"",'Ark1'!T2727)</f>
        <v>4</v>
      </c>
      <c r="T495" s="32">
        <f>+IF(I495=0,"",'Ark1'!U2727)</f>
        <v>9.1666666666666643</v>
      </c>
      <c r="U495" s="34">
        <f>+IF(I495=0,"",'Ark1'!W2727)</f>
        <v>0</v>
      </c>
      <c r="V495" s="34">
        <f>+IF(I495=0,"",'Ark1'!X2727)</f>
        <v>0</v>
      </c>
      <c r="W495" s="34">
        <f>+IF(I495=0,"",'Ark1'!Y2727)</f>
        <v>0</v>
      </c>
      <c r="X495" s="34">
        <f>+IF(I495=0,"",'Ark1'!Z2727)</f>
        <v>1.8116904322268279</v>
      </c>
      <c r="Y495" s="29">
        <f>+IF(I495=0,"",'Ark1'!Z2727)</f>
        <v>1.8116904322268279</v>
      </c>
      <c r="Z495" s="27">
        <f>+IF(I495=0,"",'Ark1'!AC2727)</f>
        <v>0</v>
      </c>
      <c r="AA495" s="34">
        <f>+IF(I495=0,"",'Ark1'!AE2727)</f>
        <v>0</v>
      </c>
      <c r="AB495" s="29">
        <f t="shared" si="60"/>
        <v>3.0555555555555549</v>
      </c>
      <c r="AC495" s="29">
        <f t="shared" si="61"/>
        <v>3</v>
      </c>
      <c r="AD495" s="485"/>
    </row>
    <row r="496" spans="1:70" ht="15.6">
      <c r="A496" s="485"/>
      <c r="B496" s="289">
        <f>+'Ark1'!C2728</f>
        <v>2022</v>
      </c>
      <c r="C496" s="28">
        <f>+'Ark1'!L2728</f>
        <v>3</v>
      </c>
      <c r="D496" s="28" t="str">
        <f>VLOOKUP(C496,RNR!$F$12:$G$26,2)</f>
        <v>P+</v>
      </c>
      <c r="E496" s="28">
        <f>+'Ark1'!H2728</f>
        <v>1</v>
      </c>
      <c r="F496" s="28">
        <f>+'Ark1'!J2728</f>
        <v>802</v>
      </c>
      <c r="G496" s="28" t="str">
        <f>VLOOKUP(F496,RNR!$A$1:$B$26,2)</f>
        <v>Karasjok</v>
      </c>
      <c r="H496" s="28" t="str">
        <f>+IF(I496=0,"",'Ark1'!Q2728)</f>
        <v/>
      </c>
      <c r="I496" s="336">
        <f>+'Ark1'!R2728</f>
        <v>0</v>
      </c>
      <c r="J496" s="29" t="str">
        <f>+IF(I496=0,"",'Ark1'!AF2728)</f>
        <v/>
      </c>
      <c r="L496" s="29" t="str">
        <f>+IF(I496=0,"",'Ark1'!AG2728)</f>
        <v/>
      </c>
      <c r="S496" s="27" t="str">
        <f>+IF(I496=0,"",'Ark1'!T2728)</f>
        <v/>
      </c>
      <c r="T496" s="32" t="str">
        <f>+IF(I496=0,"",'Ark1'!U2728)</f>
        <v/>
      </c>
      <c r="U496" s="34" t="str">
        <f>+IF(I496=0,"",'Ark1'!W2728)</f>
        <v/>
      </c>
      <c r="V496" s="34" t="str">
        <f>+IF(I496=0,"",'Ark1'!X2728)</f>
        <v/>
      </c>
      <c r="W496" s="34" t="str">
        <f>+IF(I496=0,"",'Ark1'!Y2728)</f>
        <v/>
      </c>
      <c r="X496" s="34" t="str">
        <f>+IF(I496=0,"",'Ark1'!Z2728)</f>
        <v/>
      </c>
      <c r="Y496" s="29" t="str">
        <f>+IF(I496=0,"",'Ark1'!Z2728)</f>
        <v/>
      </c>
      <c r="Z496" s="27" t="str">
        <f>+IF(I496=0,"",'Ark1'!AC2728)</f>
        <v/>
      </c>
      <c r="AA496" s="34" t="str">
        <f>+IF(I496=0,"",'Ark1'!AE2728)</f>
        <v/>
      </c>
      <c r="AB496" s="29" t="str">
        <f t="shared" si="60"/>
        <v/>
      </c>
      <c r="AC496" s="29" t="str">
        <f t="shared" si="61"/>
        <v/>
      </c>
      <c r="AD496" s="485"/>
    </row>
    <row r="497" spans="1:70" s="29" customFormat="1">
      <c r="A497" s="485"/>
      <c r="B497" s="485"/>
      <c r="C497" s="485"/>
      <c r="D497" s="485"/>
      <c r="E497" s="485"/>
      <c r="F497" s="485"/>
      <c r="G497" s="485"/>
      <c r="H497" s="485"/>
      <c r="I497" s="485"/>
      <c r="J497" s="485"/>
      <c r="K497" s="485"/>
      <c r="L497" s="485"/>
      <c r="M497" s="485"/>
      <c r="N497" s="485"/>
      <c r="O497" s="485"/>
      <c r="P497" s="506"/>
      <c r="Q497" s="506"/>
      <c r="R497" s="485"/>
      <c r="S497" s="485"/>
      <c r="T497" s="485"/>
      <c r="U497" s="485"/>
      <c r="V497" s="485"/>
      <c r="W497" s="485"/>
      <c r="X497" s="485"/>
      <c r="Y497" s="485"/>
      <c r="Z497" s="485"/>
      <c r="AA497" s="485"/>
      <c r="AB497" s="485"/>
      <c r="AC497" s="485"/>
      <c r="AD497" s="485"/>
      <c r="AH497" s="27"/>
      <c r="AK497" s="28"/>
      <c r="AL497" s="28"/>
      <c r="AM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</row>
    <row r="498" spans="1:70" s="29" customFormat="1" ht="15.6">
      <c r="A498" s="485"/>
      <c r="B498" s="485"/>
      <c r="C498" s="485"/>
      <c r="D498" s="486" t="str">
        <f>+D500</f>
        <v>O-</v>
      </c>
      <c r="E498" s="485"/>
      <c r="F498" s="485"/>
      <c r="G498" s="485"/>
      <c r="H498" s="485"/>
      <c r="I498" s="485"/>
      <c r="J498" s="485"/>
      <c r="K498" s="485"/>
      <c r="L498" s="485"/>
      <c r="M498" s="485"/>
      <c r="N498" s="485"/>
      <c r="O498" s="485"/>
      <c r="P498" s="506"/>
      <c r="Q498" s="506"/>
      <c r="R498" s="485"/>
      <c r="S498" s="485"/>
      <c r="T498" s="485"/>
      <c r="U498" s="485"/>
      <c r="V498" s="485"/>
      <c r="W498" s="485"/>
      <c r="X498" s="485"/>
      <c r="Y498" s="485"/>
      <c r="Z498" s="485"/>
      <c r="AA498" s="485"/>
      <c r="AB498" s="485"/>
      <c r="AC498" s="485"/>
      <c r="AD498" s="485"/>
      <c r="AH498" s="27"/>
      <c r="AK498" s="28"/>
      <c r="AL498" s="28"/>
      <c r="AM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</row>
    <row r="499" spans="1:70" s="29" customFormat="1">
      <c r="A499" s="485"/>
      <c r="B499" s="485"/>
      <c r="C499" s="485"/>
      <c r="D499" s="485"/>
      <c r="E499" s="485"/>
      <c r="F499" s="485"/>
      <c r="G499" s="485"/>
      <c r="H499" s="485"/>
      <c r="I499" s="485"/>
      <c r="J499" s="485"/>
      <c r="K499" s="485"/>
      <c r="L499" s="485"/>
      <c r="M499" s="485"/>
      <c r="N499" s="485"/>
      <c r="O499" s="485"/>
      <c r="P499" s="506"/>
      <c r="Q499" s="506"/>
      <c r="R499" s="485"/>
      <c r="S499" s="485"/>
      <c r="T499" s="485"/>
      <c r="U499" s="485"/>
      <c r="V499" s="485"/>
      <c r="W499" s="485"/>
      <c r="X499" s="485"/>
      <c r="Y499" s="485"/>
      <c r="Z499" s="485"/>
      <c r="AA499" s="485"/>
      <c r="AB499" s="485"/>
      <c r="AC499" s="485"/>
      <c r="AD499" s="485"/>
      <c r="AH499" s="27"/>
      <c r="AK499" s="28"/>
      <c r="AL499" s="28"/>
      <c r="AM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</row>
    <row r="500" spans="1:70" ht="15.6">
      <c r="A500" s="485"/>
      <c r="B500" s="289">
        <f>+'Ark1'!C2729</f>
        <v>2022</v>
      </c>
      <c r="C500" s="28">
        <f>+'Ark1'!L2729</f>
        <v>4</v>
      </c>
      <c r="D500" s="28" t="str">
        <f>VLOOKUP(C500,RNR!$F$12:$G$26,2)</f>
        <v>O-</v>
      </c>
      <c r="E500" s="28">
        <f>+'Ark1'!H2729</f>
        <v>1</v>
      </c>
      <c r="F500" s="28">
        <f>+'Ark1'!J2729</f>
        <v>103</v>
      </c>
      <c r="G500" s="28" t="str">
        <f>VLOOKUP(F500,RNR!$A$1:$B$26,2)</f>
        <v>Rudshøgda</v>
      </c>
      <c r="H500" s="28">
        <f>+IF(I500=0,"",'Ark1'!Q2729)</f>
        <v>11</v>
      </c>
      <c r="I500" s="336">
        <f>+'Ark1'!R2729</f>
        <v>43</v>
      </c>
      <c r="J500" s="29">
        <f>+IF(I500=0,"",'Ark1'!AF2729)</f>
        <v>7.6785714285714306</v>
      </c>
      <c r="L500" s="29">
        <f>+IF(I500=0,"",'Ark1'!AG2729)</f>
        <v>7.4331056504567696</v>
      </c>
      <c r="S500" s="27">
        <f>+IF(I500=0,"",'Ark1'!T2729)</f>
        <v>3.2558139534883721</v>
      </c>
      <c r="T500" s="32">
        <f>+IF(I500=0,"",'Ark1'!U2729)</f>
        <v>14.400000000000002</v>
      </c>
      <c r="U500" s="34">
        <f>+IF(I500=0,"",'Ark1'!W2729)</f>
        <v>0</v>
      </c>
      <c r="V500" s="34">
        <f>+IF(I500=0,"",'Ark1'!X2729)</f>
        <v>39.534883720930225</v>
      </c>
      <c r="W500" s="34">
        <f>+IF(I500=0,"",'Ark1'!Y2729)</f>
        <v>6.9767441860465107</v>
      </c>
      <c r="X500" s="34">
        <f>+IF(I500=0,"",'Ark1'!Z2729)</f>
        <v>6.8419703404454157</v>
      </c>
      <c r="Y500" s="29">
        <f>+IF(I500=0,"",'Ark1'!Z2729)</f>
        <v>6.8419703404454157</v>
      </c>
      <c r="Z500" s="27">
        <f>+IF(I500=0,"",'Ark1'!AC2729)</f>
        <v>0</v>
      </c>
      <c r="AA500" s="34">
        <f>+IF(I500=0,"",'Ark1'!AE2729)</f>
        <v>0</v>
      </c>
      <c r="AB500" s="29">
        <f t="shared" si="60"/>
        <v>3.6000000000000005</v>
      </c>
      <c r="AC500" s="29">
        <f t="shared" si="61"/>
        <v>3.9090909090909092</v>
      </c>
      <c r="AD500" s="485"/>
    </row>
    <row r="501" spans="1:70" ht="15.6">
      <c r="A501" s="485"/>
      <c r="B501" s="289">
        <f>+'Ark1'!C2730</f>
        <v>2022</v>
      </c>
      <c r="C501" s="28">
        <f>+'Ark1'!L2730</f>
        <v>4</v>
      </c>
      <c r="D501" s="28" t="str">
        <f>VLOOKUP(C501,RNR!$F$12:$G$26,2)</f>
        <v>O-</v>
      </c>
      <c r="E501" s="28">
        <f>+'Ark1'!H2730</f>
        <v>2</v>
      </c>
      <c r="F501" s="28">
        <f>+'Ark1'!J2730</f>
        <v>106</v>
      </c>
      <c r="G501" s="28" t="str">
        <f>VLOOKUP(F501,RNR!$A$1:$B$26,2)</f>
        <v>Furuseth</v>
      </c>
      <c r="H501" s="28" t="str">
        <f>+IF(I501=0,"",'Ark1'!Q2730)</f>
        <v/>
      </c>
      <c r="I501" s="336">
        <f>+'Ark1'!R2730</f>
        <v>0</v>
      </c>
      <c r="J501" s="29" t="str">
        <f>+IF(I501=0,"",'Ark1'!AF2730)</f>
        <v/>
      </c>
      <c r="L501" s="29" t="str">
        <f>+IF(I501=0,"",'Ark1'!AG2730)</f>
        <v/>
      </c>
      <c r="S501" s="27" t="str">
        <f>+IF(I501=0,"",'Ark1'!T2730)</f>
        <v/>
      </c>
      <c r="T501" s="32" t="str">
        <f>+IF(I501=0,"",'Ark1'!U2730)</f>
        <v/>
      </c>
      <c r="U501" s="34" t="str">
        <f>+IF(I501=0,"",'Ark1'!W2730)</f>
        <v/>
      </c>
      <c r="V501" s="34" t="str">
        <f>+IF(I501=0,"",'Ark1'!X2730)</f>
        <v/>
      </c>
      <c r="W501" s="34" t="str">
        <f>+IF(I501=0,"",'Ark1'!Y2730)</f>
        <v/>
      </c>
      <c r="X501" s="34" t="str">
        <f>+IF(I501=0,"",'Ark1'!Z2730)</f>
        <v/>
      </c>
      <c r="Y501" s="29" t="str">
        <f>+IF(I501=0,"",'Ark1'!Z2730)</f>
        <v/>
      </c>
      <c r="Z501" s="27" t="str">
        <f>+IF(I501=0,"",'Ark1'!AC2730)</f>
        <v/>
      </c>
      <c r="AA501" s="34" t="str">
        <f>+IF(I501=0,"",'Ark1'!AE2730)</f>
        <v/>
      </c>
      <c r="AB501" s="29" t="str">
        <f t="shared" si="60"/>
        <v/>
      </c>
      <c r="AC501" s="29" t="str">
        <f t="shared" si="61"/>
        <v/>
      </c>
      <c r="AD501" s="485"/>
    </row>
    <row r="502" spans="1:70" ht="15.6">
      <c r="A502" s="485"/>
      <c r="B502" s="289">
        <f>+'Ark1'!C2731</f>
        <v>2022</v>
      </c>
      <c r="C502" s="28">
        <f>+'Ark1'!L2731</f>
        <v>4</v>
      </c>
      <c r="D502" s="28" t="str">
        <f>VLOOKUP(C502,RNR!$F$12:$G$26,2)</f>
        <v>O-</v>
      </c>
      <c r="E502" s="28">
        <f>+'Ark1'!H2731</f>
        <v>1</v>
      </c>
      <c r="F502" s="28">
        <f>+'Ark1'!J2731</f>
        <v>110</v>
      </c>
      <c r="G502" s="28" t="str">
        <f>VLOOKUP(F502,RNR!$A$1:$B$26,2)</f>
        <v>Gol</v>
      </c>
      <c r="H502" s="28">
        <f>+IF(I502=0,"",'Ark1'!Q2731)</f>
        <v>65</v>
      </c>
      <c r="I502" s="336">
        <f>+'Ark1'!R2731</f>
        <v>707</v>
      </c>
      <c r="J502" s="29">
        <f>+IF(I502=0,"",'Ark1'!AF2731)</f>
        <v>13.96405293304365</v>
      </c>
      <c r="L502" s="29">
        <f>+IF(I502=0,"",'Ark1'!AG2731)</f>
        <v>12.824474425455344</v>
      </c>
      <c r="S502" s="27">
        <f>+IF(I502=0,"",'Ark1'!T2731)</f>
        <v>4.4398868458274388</v>
      </c>
      <c r="T502" s="32">
        <f>+IF(I502=0,"",'Ark1'!U2731)</f>
        <v>9.5567185289957521</v>
      </c>
      <c r="U502" s="34">
        <f>+IF(I502=0,"",'Ark1'!W2731)</f>
        <v>0</v>
      </c>
      <c r="V502" s="34">
        <f>+IF(I502=0,"",'Ark1'!X2731)</f>
        <v>19.943422913719942</v>
      </c>
      <c r="W502" s="34">
        <f>+IF(I502=0,"",'Ark1'!Y2731)</f>
        <v>5.3748231966053757</v>
      </c>
      <c r="X502" s="34">
        <f>+IF(I502=0,"",'Ark1'!Z2731)</f>
        <v>6.5887903162617922</v>
      </c>
      <c r="Y502" s="29">
        <f>+IF(I502=0,"",'Ark1'!Z2731)</f>
        <v>6.5887903162617922</v>
      </c>
      <c r="Z502" s="27">
        <f>+IF(I502=0,"",'Ark1'!AC2731)</f>
        <v>0</v>
      </c>
      <c r="AA502" s="34">
        <f>+IF(I502=0,"",'Ark1'!AE2731)</f>
        <v>0</v>
      </c>
      <c r="AB502" s="29">
        <f t="shared" si="60"/>
        <v>2.389179632248938</v>
      </c>
      <c r="AC502" s="29">
        <f t="shared" si="61"/>
        <v>10.876923076923077</v>
      </c>
      <c r="AD502" s="485"/>
    </row>
    <row r="503" spans="1:70" ht="15.6">
      <c r="A503" s="485"/>
      <c r="B503" s="289">
        <f>+'Ark1'!C2732</f>
        <v>2022</v>
      </c>
      <c r="C503" s="28">
        <f>+'Ark1'!L2732</f>
        <v>4</v>
      </c>
      <c r="D503" s="28" t="str">
        <f>VLOOKUP(C503,RNR!$F$12:$G$26,2)</f>
        <v>O-</v>
      </c>
      <c r="E503" s="28">
        <f>+'Ark1'!H2732</f>
        <v>1</v>
      </c>
      <c r="F503" s="28">
        <f>+'Ark1'!J2732</f>
        <v>111</v>
      </c>
      <c r="G503" s="28" t="str">
        <f>VLOOKUP(F503,RNR!$A$1:$B$26,2)</f>
        <v>Forus</v>
      </c>
      <c r="H503" s="28">
        <f>+IF(I503=0,"",'Ark1'!Q2732)</f>
        <v>5</v>
      </c>
      <c r="I503" s="336">
        <f>+'Ark1'!R2732</f>
        <v>11</v>
      </c>
      <c r="J503" s="29">
        <f>+IF(I503=0,"",'Ark1'!AF2732)</f>
        <v>5.7894736842105283</v>
      </c>
      <c r="L503" s="29">
        <f>+IF(I503=0,"",'Ark1'!AG2732)</f>
        <v>5.839191195003778</v>
      </c>
      <c r="S503" s="27">
        <f>+IF(I503=0,"",'Ark1'!T2732)</f>
        <v>3.3636363636363642</v>
      </c>
      <c r="T503" s="32">
        <f>+IF(I503=0,"",'Ark1'!U2732)</f>
        <v>18.954545454545453</v>
      </c>
      <c r="U503" s="34">
        <f>+IF(I503=0,"",'Ark1'!W2732)</f>
        <v>0</v>
      </c>
      <c r="V503" s="34">
        <f>+IF(I503=0,"",'Ark1'!X2732)</f>
        <v>72.727272727272734</v>
      </c>
      <c r="W503" s="34">
        <f>+IF(I503=0,"",'Ark1'!Y2732)</f>
        <v>27.272727272727277</v>
      </c>
      <c r="X503" s="34">
        <f>+IF(I503=0,"",'Ark1'!Z2732)</f>
        <v>9.1721281000811175</v>
      </c>
      <c r="Y503" s="29">
        <f>+IF(I503=0,"",'Ark1'!Z2732)</f>
        <v>9.1721281000811175</v>
      </c>
      <c r="Z503" s="27">
        <f>+IF(I503=0,"",'Ark1'!AC2732)</f>
        <v>0</v>
      </c>
      <c r="AA503" s="34">
        <f>+IF(I503=0,"",'Ark1'!AE2732)</f>
        <v>0</v>
      </c>
      <c r="AB503" s="29">
        <f t="shared" si="60"/>
        <v>4.7386363636363633</v>
      </c>
      <c r="AC503" s="29">
        <f t="shared" si="61"/>
        <v>2.2000000000000002</v>
      </c>
      <c r="AD503" s="485"/>
    </row>
    <row r="504" spans="1:70" ht="15.6">
      <c r="A504" s="485"/>
      <c r="B504" s="289">
        <f>+'Ark1'!C2733</f>
        <v>2022</v>
      </c>
      <c r="C504" s="28">
        <f>+'Ark1'!L2733</f>
        <v>4</v>
      </c>
      <c r="D504" s="28" t="str">
        <f>VLOOKUP(C504,RNR!$F$12:$G$26,2)</f>
        <v>O-</v>
      </c>
      <c r="E504" s="28">
        <f>+'Ark1'!H2733</f>
        <v>1</v>
      </c>
      <c r="F504" s="28">
        <f>+'Ark1'!J2733</f>
        <v>116</v>
      </c>
      <c r="G504" s="28" t="str">
        <f>VLOOKUP(F504,RNR!$A$1:$B$26,2)</f>
        <v>Sandeid</v>
      </c>
      <c r="H504" s="28">
        <f>+IF(I504=0,"",'Ark1'!Q2733)</f>
        <v>21</v>
      </c>
      <c r="I504" s="336">
        <f>+'Ark1'!R2733</f>
        <v>210</v>
      </c>
      <c r="J504" s="29">
        <f>+IF(I504=0,"",'Ark1'!AF2733)</f>
        <v>15.19536903039074</v>
      </c>
      <c r="L504" s="29">
        <f>+IF(I504=0,"",'Ark1'!AG2733)</f>
        <v>11.807577688629102</v>
      </c>
      <c r="S504" s="27">
        <f>+IF(I504=0,"",'Ark1'!T2733)</f>
        <v>3.1857142857142846</v>
      </c>
      <c r="T504" s="32">
        <f>+IF(I504=0,"",'Ark1'!U2733)</f>
        <v>9.5600952380952346</v>
      </c>
      <c r="U504" s="34">
        <f>+IF(I504=0,"",'Ark1'!W2733)</f>
        <v>0</v>
      </c>
      <c r="V504" s="34">
        <f>+IF(I504=0,"",'Ark1'!X2733)</f>
        <v>15.714285714285712</v>
      </c>
      <c r="W504" s="34">
        <f>+IF(I504=0,"",'Ark1'!Y2733)</f>
        <v>4.7619047619047636</v>
      </c>
      <c r="X504" s="34">
        <f>+IF(I504=0,"",'Ark1'!Z2733)</f>
        <v>5.8642994945993641</v>
      </c>
      <c r="Y504" s="29">
        <f>+IF(I504=0,"",'Ark1'!Z2733)</f>
        <v>5.8642994945993641</v>
      </c>
      <c r="Z504" s="27">
        <f>+IF(I504=0,"",'Ark1'!AC2733)</f>
        <v>0</v>
      </c>
      <c r="AA504" s="34">
        <f>+IF(I504=0,"",'Ark1'!AE2733)</f>
        <v>0</v>
      </c>
      <c r="AB504" s="29">
        <f t="shared" si="60"/>
        <v>2.3900238095238087</v>
      </c>
      <c r="AC504" s="29">
        <f t="shared" si="61"/>
        <v>10</v>
      </c>
      <c r="AD504" s="485"/>
    </row>
    <row r="505" spans="1:70" ht="15.6">
      <c r="A505" s="485"/>
      <c r="B505" s="289">
        <f>+'Ark1'!C2734</f>
        <v>2022</v>
      </c>
      <c r="C505" s="28">
        <f>+'Ark1'!L2734</f>
        <v>4</v>
      </c>
      <c r="D505" s="28" t="str">
        <f>VLOOKUP(C505,RNR!$F$12:$G$26,2)</f>
        <v>O-</v>
      </c>
      <c r="E505" s="28">
        <f>+'Ark1'!H2734</f>
        <v>2</v>
      </c>
      <c r="F505" s="28">
        <f>+'Ark1'!J2734</f>
        <v>117</v>
      </c>
      <c r="G505" s="28" t="str">
        <f>VLOOKUP(F505,RNR!$A$1:$B$26,2)</f>
        <v>Jæren</v>
      </c>
      <c r="H505" s="28">
        <f>+IF(I505=0,"",'Ark1'!Q2734)</f>
        <v>8</v>
      </c>
      <c r="I505" s="336">
        <f>+'Ark1'!R2734</f>
        <v>101</v>
      </c>
      <c r="J505" s="29">
        <f>+IF(I505=0,"",'Ark1'!AF2734)</f>
        <v>20.696721311475407</v>
      </c>
      <c r="L505" s="29">
        <f>+IF(I505=0,"",'Ark1'!AG2734)</f>
        <v>20.819960133788303</v>
      </c>
      <c r="S505" s="27">
        <f>+IF(I505=0,"",'Ark1'!T2734)</f>
        <v>3.5742574257425739</v>
      </c>
      <c r="T505" s="32">
        <f>+IF(I505=0,"",'Ark1'!U2734)</f>
        <v>12.202970297029704</v>
      </c>
      <c r="U505" s="34">
        <f>+IF(I505=0,"",'Ark1'!W2734)</f>
        <v>0</v>
      </c>
      <c r="V505" s="34">
        <f>+IF(I505=0,"",'Ark1'!X2734)</f>
        <v>30.693069306930695</v>
      </c>
      <c r="W505" s="34">
        <f>+IF(I505=0,"",'Ark1'!Y2734)</f>
        <v>0.99009900990099009</v>
      </c>
      <c r="X505" s="34">
        <f>+IF(I505=0,"",'Ark1'!Z2734)</f>
        <v>5.9895198148915858</v>
      </c>
      <c r="Y505" s="29">
        <f>+IF(I505=0,"",'Ark1'!Z2734)</f>
        <v>5.9895198148915858</v>
      </c>
      <c r="Z505" s="27">
        <f>+IF(I505=0,"",'Ark1'!AC2734)</f>
        <v>0</v>
      </c>
      <c r="AA505" s="34">
        <f>+IF(I505=0,"",'Ark1'!AE2734)</f>
        <v>0</v>
      </c>
      <c r="AB505" s="29">
        <f t="shared" si="60"/>
        <v>3.0507425742574261</v>
      </c>
      <c r="AC505" s="29">
        <f t="shared" si="61"/>
        <v>12.625</v>
      </c>
      <c r="AD505" s="485"/>
    </row>
    <row r="506" spans="1:70" ht="15.6">
      <c r="A506" s="485"/>
      <c r="B506" s="289">
        <f>+'Ark1'!C2735</f>
        <v>2022</v>
      </c>
      <c r="C506" s="28">
        <f>+'Ark1'!L2735</f>
        <v>4</v>
      </c>
      <c r="D506" s="28" t="str">
        <f>VLOOKUP(C506,RNR!$F$12:$G$26,2)</f>
        <v>O-</v>
      </c>
      <c r="E506" s="28">
        <f>+'Ark1'!H2735</f>
        <v>1</v>
      </c>
      <c r="F506" s="28">
        <f>+'Ark1'!J2735</f>
        <v>134</v>
      </c>
      <c r="G506" s="28" t="str">
        <f>VLOOKUP(F506,RNR!$A$1:$B$26,2)</f>
        <v>Førde</v>
      </c>
      <c r="H506" s="28">
        <f>+IF(I506=0,"",'Ark1'!Q2735)</f>
        <v>93</v>
      </c>
      <c r="I506" s="336">
        <f>+'Ark1'!R2735</f>
        <v>869</v>
      </c>
      <c r="J506" s="29">
        <f>+IF(I506=0,"",'Ark1'!AF2735)</f>
        <v>17.140039447731755</v>
      </c>
      <c r="L506" s="29">
        <f>+IF(I506=0,"",'Ark1'!AG2735)</f>
        <v>15.167333904096497</v>
      </c>
      <c r="S506" s="27">
        <f>+IF(I506=0,"",'Ark1'!T2735)</f>
        <v>4.3647871116225536</v>
      </c>
      <c r="T506" s="32">
        <f>+IF(I506=0,"",'Ark1'!U2735)</f>
        <v>10.725327963176062</v>
      </c>
      <c r="U506" s="34">
        <f>+IF(I506=0,"",'Ark1'!W2735)</f>
        <v>0</v>
      </c>
      <c r="V506" s="34">
        <f>+IF(I506=0,"",'Ark1'!X2735)</f>
        <v>26.237054085155354</v>
      </c>
      <c r="W506" s="34">
        <f>+IF(I506=0,"",'Ark1'!Y2735)</f>
        <v>4.3728423475258946</v>
      </c>
      <c r="X506" s="34">
        <f>+IF(I506=0,"",'Ark1'!Z2735)</f>
        <v>6.3123891763249045</v>
      </c>
      <c r="Y506" s="29">
        <f>+IF(I506=0,"",'Ark1'!Z2735)</f>
        <v>6.3123891763249045</v>
      </c>
      <c r="Z506" s="27">
        <f>+IF(I506=0,"",'Ark1'!AC2735)</f>
        <v>0</v>
      </c>
      <c r="AA506" s="34">
        <f>+IF(I506=0,"",'Ark1'!AE2735)</f>
        <v>0</v>
      </c>
      <c r="AB506" s="29">
        <f t="shared" si="60"/>
        <v>2.6813319907940154</v>
      </c>
      <c r="AC506" s="29">
        <f t="shared" si="61"/>
        <v>9.344086021505376</v>
      </c>
      <c r="AD506" s="485"/>
    </row>
    <row r="507" spans="1:70" ht="15.6">
      <c r="A507" s="485"/>
      <c r="B507" s="289">
        <f>+'Ark1'!C2736</f>
        <v>2022</v>
      </c>
      <c r="C507" s="28">
        <f>+'Ark1'!L2736</f>
        <v>4</v>
      </c>
      <c r="D507" s="28" t="str">
        <f>VLOOKUP(C507,RNR!$F$12:$G$26,2)</f>
        <v>O-</v>
      </c>
      <c r="E507" s="28">
        <f>+'Ark1'!H2736</f>
        <v>2</v>
      </c>
      <c r="F507" s="28">
        <f>+'Ark1'!J2736</f>
        <v>141</v>
      </c>
      <c r="G507" s="28" t="str">
        <f>VLOOKUP(F507,RNR!$A$1:$B$26,2)</f>
        <v>Ølen</v>
      </c>
      <c r="H507" s="28">
        <f>+IF(I507=0,"",'Ark1'!Q2736)</f>
        <v>47</v>
      </c>
      <c r="I507" s="336">
        <f>+'Ark1'!R2736</f>
        <v>177</v>
      </c>
      <c r="J507" s="29">
        <f>+IF(I507=0,"",'Ark1'!AF2736)</f>
        <v>12.351709699930217</v>
      </c>
      <c r="L507" s="29">
        <f>+IF(I507=0,"",'Ark1'!AG2736)</f>
        <v>9.8460570641892389</v>
      </c>
      <c r="S507" s="27">
        <f>+IF(I507=0,"",'Ark1'!T2736)</f>
        <v>4.2542372881355925</v>
      </c>
      <c r="T507" s="32">
        <f>+IF(I507=0,"",'Ark1'!U2736)</f>
        <v>12.202824858757063</v>
      </c>
      <c r="U507" s="34">
        <f>+IF(I507=0,"",'Ark1'!W2736)</f>
        <v>0</v>
      </c>
      <c r="V507" s="34">
        <f>+IF(I507=0,"",'Ark1'!X2736)</f>
        <v>32.768361581920907</v>
      </c>
      <c r="W507" s="34">
        <f>+IF(I507=0,"",'Ark1'!Y2736)</f>
        <v>2.8248587570621462</v>
      </c>
      <c r="X507" s="34">
        <f>+IF(I507=0,"",'Ark1'!Z2736)</f>
        <v>6.2377602580671683</v>
      </c>
      <c r="Y507" s="29">
        <f>+IF(I507=0,"",'Ark1'!Z2736)</f>
        <v>6.2377602580671683</v>
      </c>
      <c r="Z507" s="27">
        <f>+IF(I507=0,"",'Ark1'!AC2736)</f>
        <v>0</v>
      </c>
      <c r="AA507" s="34">
        <f>+IF(I507=0,"",'Ark1'!AE2736)</f>
        <v>0</v>
      </c>
      <c r="AB507" s="29">
        <f t="shared" si="60"/>
        <v>3.0507062146892658</v>
      </c>
      <c r="AC507" s="29">
        <f t="shared" si="61"/>
        <v>3.7659574468085109</v>
      </c>
      <c r="AD507" s="485"/>
    </row>
    <row r="508" spans="1:70" ht="15.6">
      <c r="A508" s="485"/>
      <c r="B508" s="289">
        <f>+'Ark1'!C2737</f>
        <v>2022</v>
      </c>
      <c r="C508" s="28">
        <f>+'Ark1'!L2737</f>
        <v>4</v>
      </c>
      <c r="D508" s="28" t="str">
        <f>VLOOKUP(C508,RNR!$F$12:$G$26,2)</f>
        <v>O-</v>
      </c>
      <c r="E508" s="28">
        <f>+'Ark1'!H2737</f>
        <v>2</v>
      </c>
      <c r="F508" s="28">
        <f>+'Ark1'!J2737</f>
        <v>143</v>
      </c>
      <c r="G508" s="28" t="str">
        <f>VLOOKUP(F508,RNR!$A$1:$B$26,2)</f>
        <v>Nordfjord</v>
      </c>
      <c r="H508" s="28">
        <f>+IF(I508=0,"",'Ark1'!Q2737)</f>
        <v>6</v>
      </c>
      <c r="I508" s="336">
        <f>+'Ark1'!R2737</f>
        <v>15</v>
      </c>
      <c r="J508" s="29">
        <f>+IF(I508=0,"",'Ark1'!AF2737)</f>
        <v>4.3161741432394329</v>
      </c>
      <c r="L508" s="29">
        <f>+IF(I508=0,"",'Ark1'!AG2737)</f>
        <v>4.7192518644201567</v>
      </c>
      <c r="S508" s="27">
        <f>+IF(I508=0,"",'Ark1'!T2737)</f>
        <v>3.8</v>
      </c>
      <c r="T508" s="32">
        <f>+IF(I508=0,"",'Ark1'!U2737)</f>
        <v>15.946666666666667</v>
      </c>
      <c r="U508" s="34">
        <f>+IF(I508=0,"",'Ark1'!W2737)</f>
        <v>0</v>
      </c>
      <c r="V508" s="34">
        <f>+IF(I508=0,"",'Ark1'!X2737)</f>
        <v>66.666666666666686</v>
      </c>
      <c r="W508" s="34">
        <f>+IF(I508=0,"",'Ark1'!Y2737)</f>
        <v>6.6666666666666687</v>
      </c>
      <c r="X508" s="34">
        <f>+IF(I508=0,"",'Ark1'!Z2737)</f>
        <v>5.7480276810591517</v>
      </c>
      <c r="Y508" s="29">
        <f>+IF(I508=0,"",'Ark1'!Z2737)</f>
        <v>5.7480276810591517</v>
      </c>
      <c r="Z508" s="27">
        <f>+IF(I508=0,"",'Ark1'!AC2737)</f>
        <v>0</v>
      </c>
      <c r="AA508" s="34">
        <f>+IF(I508=0,"",'Ark1'!AE2737)</f>
        <v>0</v>
      </c>
      <c r="AB508" s="29">
        <f t="shared" si="60"/>
        <v>3.9866666666666668</v>
      </c>
      <c r="AC508" s="29">
        <f t="shared" si="61"/>
        <v>2.5</v>
      </c>
      <c r="AD508" s="485"/>
    </row>
    <row r="509" spans="1:70" ht="15.6">
      <c r="A509" s="485"/>
      <c r="B509" s="289">
        <f>+'Ark1'!C2738</f>
        <v>2022</v>
      </c>
      <c r="C509" s="28">
        <f>+'Ark1'!L2738</f>
        <v>4</v>
      </c>
      <c r="D509" s="28" t="str">
        <f>VLOOKUP(C509,RNR!$F$12:$G$26,2)</f>
        <v>O-</v>
      </c>
      <c r="E509" s="28">
        <f>+'Ark1'!H2738</f>
        <v>2</v>
      </c>
      <c r="F509" s="28">
        <f>+'Ark1'!J2738</f>
        <v>147</v>
      </c>
      <c r="G509" s="28" t="str">
        <f>VLOOKUP(F509,RNR!$A$1:$B$26,2)</f>
        <v>Midt-Norge</v>
      </c>
      <c r="H509" s="28">
        <f>+IF(I509=0,"",'Ark1'!Q2738)</f>
        <v>2</v>
      </c>
      <c r="I509" s="336">
        <f>+'Ark1'!R2738</f>
        <v>13</v>
      </c>
      <c r="J509" s="29">
        <f>+IF(I509=0,"",'Ark1'!AF2738)</f>
        <v>7.2222222222222223</v>
      </c>
      <c r="L509" s="29">
        <f>+IF(I509=0,"",'Ark1'!AG2738)</f>
        <v>4.7131392981195344</v>
      </c>
      <c r="S509" s="27">
        <f>+IF(I509=0,"",'Ark1'!T2738)</f>
        <v>2.2307692307692304</v>
      </c>
      <c r="T509" s="32">
        <f>+IF(I509=0,"",'Ark1'!U2738)</f>
        <v>6.0538461538461519</v>
      </c>
      <c r="U509" s="34">
        <f>+IF(I509=0,"",'Ark1'!W2738)</f>
        <v>0</v>
      </c>
      <c r="V509" s="34">
        <f>+IF(I509=0,"",'Ark1'!X2738)</f>
        <v>0</v>
      </c>
      <c r="W509" s="34">
        <f>+IF(I509=0,"",'Ark1'!Y2738)</f>
        <v>0</v>
      </c>
      <c r="X509" s="34">
        <f>+IF(I509=0,"",'Ark1'!Z2738)</f>
        <v>0.83814390596161381</v>
      </c>
      <c r="Y509" s="29">
        <f>+IF(I509=0,"",'Ark1'!Z2738)</f>
        <v>0.83814390596161381</v>
      </c>
      <c r="Z509" s="27">
        <f>+IF(I509=0,"",'Ark1'!AC2738)</f>
        <v>0</v>
      </c>
      <c r="AA509" s="34">
        <f>+IF(I509=0,"",'Ark1'!AE2738)</f>
        <v>0</v>
      </c>
      <c r="AB509" s="29">
        <f t="shared" si="60"/>
        <v>1.513461538461538</v>
      </c>
      <c r="AC509" s="29">
        <f t="shared" si="61"/>
        <v>6.5</v>
      </c>
      <c r="AD509" s="485"/>
    </row>
    <row r="510" spans="1:70" ht="15.6">
      <c r="A510" s="485"/>
      <c r="B510" s="289">
        <f>+'Ark1'!C2739</f>
        <v>2022</v>
      </c>
      <c r="C510" s="28">
        <f>+'Ark1'!L2739</f>
        <v>4</v>
      </c>
      <c r="D510" s="28" t="str">
        <f>VLOOKUP(C510,RNR!$F$12:$G$26,2)</f>
        <v>O-</v>
      </c>
      <c r="E510" s="28">
        <f>+'Ark1'!H2739</f>
        <v>1</v>
      </c>
      <c r="F510" s="28">
        <f>+'Ark1'!J2739</f>
        <v>155</v>
      </c>
      <c r="G510" s="28" t="str">
        <f>VLOOKUP(F510,RNR!$A$1:$B$26,2)</f>
        <v>Målselv</v>
      </c>
      <c r="H510" s="28">
        <f>+IF(I510=0,"",'Ark1'!Q2739)</f>
        <v>52</v>
      </c>
      <c r="I510" s="336">
        <f>+'Ark1'!R2739</f>
        <v>344</v>
      </c>
      <c r="J510" s="29">
        <f>+IF(I510=0,"",'Ark1'!AF2739)</f>
        <v>12.432237079869896</v>
      </c>
      <c r="L510" s="29">
        <f>+IF(I510=0,"",'Ark1'!AG2739)</f>
        <v>11.176655049419839</v>
      </c>
      <c r="S510" s="27">
        <f>+IF(I510=0,"",'Ark1'!T2739)</f>
        <v>3.5174418604651176</v>
      </c>
      <c r="T510" s="32">
        <f>+IF(I510=0,"",'Ark1'!U2739)</f>
        <v>14.722906976744197</v>
      </c>
      <c r="U510" s="34">
        <f>+IF(I510=0,"",'Ark1'!W2739)</f>
        <v>0</v>
      </c>
      <c r="V510" s="34">
        <f>+IF(I510=0,"",'Ark1'!X2739)</f>
        <v>47.383720930232549</v>
      </c>
      <c r="W510" s="34">
        <f>+IF(I510=0,"",'Ark1'!Y2739)</f>
        <v>6.9767441860465107</v>
      </c>
      <c r="X510" s="34">
        <f>+IF(I510=0,"",'Ark1'!Z2739)</f>
        <v>6.0435386631295636</v>
      </c>
      <c r="Y510" s="29">
        <f>+IF(I510=0,"",'Ark1'!Z2739)</f>
        <v>6.0435386631295636</v>
      </c>
      <c r="Z510" s="27">
        <f>+IF(I510=0,"",'Ark1'!AC2739)</f>
        <v>0</v>
      </c>
      <c r="AA510" s="34">
        <f>+IF(I510=0,"",'Ark1'!AE2739)</f>
        <v>0</v>
      </c>
      <c r="AB510" s="29">
        <f t="shared" si="60"/>
        <v>3.6807267441860492</v>
      </c>
      <c r="AC510" s="29">
        <f t="shared" si="61"/>
        <v>6.615384615384615</v>
      </c>
      <c r="AD510" s="485"/>
    </row>
    <row r="511" spans="1:70" ht="15.6">
      <c r="A511" s="485"/>
      <c r="B511" s="289">
        <f>+'Ark1'!C2740</f>
        <v>2022</v>
      </c>
      <c r="C511" s="28">
        <f>+'Ark1'!L2740</f>
        <v>4</v>
      </c>
      <c r="D511" s="28" t="str">
        <f>VLOOKUP(C511,RNR!$F$12:$G$26,2)</f>
        <v>O-</v>
      </c>
      <c r="E511" s="28">
        <f>+'Ark1'!H2740</f>
        <v>2</v>
      </c>
      <c r="F511" s="28">
        <f>+'Ark1'!J2740</f>
        <v>160</v>
      </c>
      <c r="G511" s="28" t="str">
        <f>VLOOKUP(F511,RNR!$A$1:$B$26,2)</f>
        <v>Oslo</v>
      </c>
      <c r="H511" s="28">
        <f>+IF(I511=0,"",'Ark1'!Q2740)</f>
        <v>5</v>
      </c>
      <c r="I511" s="336">
        <f>+'Ark1'!R2740</f>
        <v>10</v>
      </c>
      <c r="J511" s="29">
        <f>+IF(I511=0,"",'Ark1'!AF2740)</f>
        <v>2.4330900243309004</v>
      </c>
      <c r="L511" s="29">
        <f>+IF(I511=0,"",'Ark1'!AG2740)</f>
        <v>2.003037095957771</v>
      </c>
      <c r="S511" s="27">
        <f>+IF(I511=0,"",'Ark1'!T2740)</f>
        <v>3.8</v>
      </c>
      <c r="T511" s="32">
        <f>+IF(I511=0,"",'Ark1'!U2740)</f>
        <v>11.08</v>
      </c>
      <c r="U511" s="34">
        <f>+IF(I511=0,"",'Ark1'!W2740)</f>
        <v>0</v>
      </c>
      <c r="V511" s="34">
        <f>+IF(I511=0,"",'Ark1'!X2740)</f>
        <v>20</v>
      </c>
      <c r="W511" s="34">
        <f>+IF(I511=0,"",'Ark1'!Y2740)</f>
        <v>10</v>
      </c>
      <c r="X511" s="34">
        <f>+IF(I511=0,"",'Ark1'!Z2740)</f>
        <v>5.7325038159603503</v>
      </c>
      <c r="Y511" s="29">
        <f>+IF(I511=0,"",'Ark1'!Z2740)</f>
        <v>5.7325038159603503</v>
      </c>
      <c r="Z511" s="27">
        <f>+IF(I511=0,"",'Ark1'!AC2740)</f>
        <v>0</v>
      </c>
      <c r="AA511" s="34">
        <f>+IF(I511=0,"",'Ark1'!AE2740)</f>
        <v>0</v>
      </c>
      <c r="AB511" s="29">
        <f t="shared" si="60"/>
        <v>2.77</v>
      </c>
      <c r="AC511" s="29">
        <f t="shared" si="61"/>
        <v>2</v>
      </c>
      <c r="AD511" s="485"/>
    </row>
    <row r="512" spans="1:70" ht="15.6">
      <c r="A512" s="485"/>
      <c r="B512" s="289">
        <f>+'Ark1'!C2741</f>
        <v>2022</v>
      </c>
      <c r="C512" s="28">
        <f>+'Ark1'!L2741</f>
        <v>4</v>
      </c>
      <c r="D512" s="28" t="str">
        <f>VLOOKUP(C512,RNR!$F$12:$G$26,2)</f>
        <v>O-</v>
      </c>
      <c r="E512" s="28">
        <f>+'Ark1'!H2741</f>
        <v>1</v>
      </c>
      <c r="F512" s="28">
        <f>+'Ark1'!J2741</f>
        <v>171</v>
      </c>
      <c r="G512" s="28" t="str">
        <f>VLOOKUP(F512,RNR!$A$1:$B$26,2)</f>
        <v>Prima</v>
      </c>
      <c r="H512" s="28" t="str">
        <f>+IF(I512=0,"",'Ark1'!Q2741)</f>
        <v/>
      </c>
      <c r="I512" s="336">
        <f>+'Ark1'!R2741</f>
        <v>0</v>
      </c>
      <c r="J512" s="29" t="str">
        <f>+IF(I512=0,"",'Ark1'!AF2741)</f>
        <v/>
      </c>
      <c r="L512" s="29" t="str">
        <f>+IF(I512=0,"",'Ark1'!AG2741)</f>
        <v/>
      </c>
      <c r="S512" s="27" t="str">
        <f>+IF(I512=0,"",'Ark1'!T2741)</f>
        <v/>
      </c>
      <c r="T512" s="32" t="str">
        <f>+IF(I512=0,"",'Ark1'!U2741)</f>
        <v/>
      </c>
      <c r="U512" s="34" t="str">
        <f>+IF(I512=0,"",'Ark1'!W2741)</f>
        <v/>
      </c>
      <c r="V512" s="34" t="str">
        <f>+IF(I512=0,"",'Ark1'!X2741)</f>
        <v/>
      </c>
      <c r="W512" s="34" t="str">
        <f>+IF(I512=0,"",'Ark1'!Y2741)</f>
        <v/>
      </c>
      <c r="X512" s="34" t="str">
        <f>+IF(I512=0,"",'Ark1'!Z2741)</f>
        <v/>
      </c>
      <c r="Y512" s="29" t="str">
        <f>+IF(I512=0,"",'Ark1'!Z2741)</f>
        <v/>
      </c>
      <c r="Z512" s="27" t="str">
        <f>+IF(I512=0,"",'Ark1'!AC2741)</f>
        <v/>
      </c>
      <c r="AA512" s="34" t="str">
        <f>+IF(I512=0,"",'Ark1'!AE2741)</f>
        <v/>
      </c>
      <c r="AB512" s="29" t="str">
        <f t="shared" si="60"/>
        <v/>
      </c>
      <c r="AC512" s="29" t="str">
        <f t="shared" si="61"/>
        <v/>
      </c>
      <c r="AD512" s="485"/>
    </row>
    <row r="513" spans="1:70" ht="15.6">
      <c r="A513" s="485"/>
      <c r="B513" s="289">
        <f>+'Ark1'!C2742</f>
        <v>2022</v>
      </c>
      <c r="C513" s="28">
        <f>+'Ark1'!L2742</f>
        <v>4</v>
      </c>
      <c r="D513" s="28" t="str">
        <f>VLOOKUP(C513,RNR!$F$12:$G$26,2)</f>
        <v>O-</v>
      </c>
      <c r="E513" s="28">
        <f>+'Ark1'!H2742</f>
        <v>2</v>
      </c>
      <c r="F513" s="28">
        <f>+'Ark1'!J2742</f>
        <v>175</v>
      </c>
      <c r="G513" s="28" t="str">
        <f>VLOOKUP(F513,RNR!$A$1:$B$26,2)</f>
        <v>Ole Ringdal</v>
      </c>
      <c r="H513" s="28">
        <f>+IF(I513=0,"",'Ark1'!Q2742)</f>
        <v>25</v>
      </c>
      <c r="I513" s="336">
        <f>+'Ark1'!R2742</f>
        <v>424</v>
      </c>
      <c r="J513" s="29">
        <f>+IF(I513=0,"",'Ark1'!AF2742)</f>
        <v>22.943722943722939</v>
      </c>
      <c r="L513" s="29">
        <f>+IF(I513=0,"",'Ark1'!AG2742)</f>
        <v>22.404361276692075</v>
      </c>
      <c r="S513" s="27">
        <f>+IF(I513=0,"",'Ark1'!T2742)</f>
        <v>4.327830188679247</v>
      </c>
      <c r="T513" s="32">
        <f>+IF(I513=0,"",'Ark1'!U2742)</f>
        <v>11.204716981132078</v>
      </c>
      <c r="U513" s="34">
        <f>+IF(I513=0,"",'Ark1'!W2742)</f>
        <v>0</v>
      </c>
      <c r="V513" s="34">
        <f>+IF(I513=0,"",'Ark1'!X2742)</f>
        <v>25.943396226415096</v>
      </c>
      <c r="W513" s="34">
        <f>+IF(I513=0,"",'Ark1'!Y2742)</f>
        <v>5.896226415094338</v>
      </c>
      <c r="X513" s="34">
        <f>+IF(I513=0,"",'Ark1'!Z2742)</f>
        <v>7.4423777910054563</v>
      </c>
      <c r="Y513" s="29">
        <f>+IF(I513=0,"",'Ark1'!Z2742)</f>
        <v>7.4423777910054563</v>
      </c>
      <c r="Z513" s="27">
        <f>+IF(I513=0,"",'Ark1'!AC2742)</f>
        <v>0</v>
      </c>
      <c r="AA513" s="34">
        <f>+IF(I513=0,"",'Ark1'!AE2742)</f>
        <v>0</v>
      </c>
      <c r="AB513" s="29">
        <f t="shared" si="60"/>
        <v>2.8011792452830195</v>
      </c>
      <c r="AC513" s="29">
        <f t="shared" si="61"/>
        <v>16.96</v>
      </c>
      <c r="AD513" s="485"/>
    </row>
    <row r="514" spans="1:70" ht="15.6">
      <c r="A514" s="485"/>
      <c r="B514" s="289">
        <f>+'Ark1'!C2743</f>
        <v>2022</v>
      </c>
      <c r="C514" s="28">
        <f>+'Ark1'!L2743</f>
        <v>4</v>
      </c>
      <c r="D514" s="28" t="str">
        <f>VLOOKUP(C514,RNR!$F$12:$G$26,2)</f>
        <v>O-</v>
      </c>
      <c r="E514" s="28">
        <f>+'Ark1'!H2743</f>
        <v>2</v>
      </c>
      <c r="F514" s="28">
        <f>+'Ark1'!J2743</f>
        <v>177</v>
      </c>
      <c r="G514" s="28" t="str">
        <f>VLOOKUP(F514,RNR!$A$1:$B$26,2)</f>
        <v>Slakthuset</v>
      </c>
      <c r="H514" s="28">
        <f>+IF(I514=0,"",'Ark1'!Q2743)</f>
        <v>22</v>
      </c>
      <c r="I514" s="336">
        <f>+'Ark1'!R2743</f>
        <v>79</v>
      </c>
      <c r="J514" s="29">
        <f>+IF(I514=0,"",'Ark1'!AF2743)</f>
        <v>12.950819672131148</v>
      </c>
      <c r="L514" s="29">
        <f>+IF(I514=0,"",'Ark1'!AG2743)</f>
        <v>10.624337556150007</v>
      </c>
      <c r="S514" s="27">
        <f>+IF(I514=0,"",'Ark1'!T2743)</f>
        <v>3.0632911392405058</v>
      </c>
      <c r="T514" s="32">
        <f>+IF(I514=0,"",'Ark1'!U2743)</f>
        <v>10.658227848101273</v>
      </c>
      <c r="U514" s="34">
        <f>+IF(I514=0,"",'Ark1'!W2743)</f>
        <v>0</v>
      </c>
      <c r="V514" s="34">
        <f>+IF(I514=0,"",'Ark1'!X2743)</f>
        <v>13.92405063291139</v>
      </c>
      <c r="W514" s="34">
        <f>+IF(I514=0,"",'Ark1'!Y2743)</f>
        <v>0</v>
      </c>
      <c r="X514" s="34">
        <f>+IF(I514=0,"",'Ark1'!Z2743)</f>
        <v>3.5467798765061498</v>
      </c>
      <c r="Y514" s="29">
        <f>+IF(I514=0,"",'Ark1'!Z2743)</f>
        <v>3.5467798765061498</v>
      </c>
      <c r="Z514" s="27">
        <f>+IF(I514=0,"",'Ark1'!AC2743)</f>
        <v>0</v>
      </c>
      <c r="AA514" s="34">
        <f>+IF(I514=0,"",'Ark1'!AE2743)</f>
        <v>0</v>
      </c>
      <c r="AB514" s="29">
        <f t="shared" si="60"/>
        <v>2.6645569620253182</v>
      </c>
      <c r="AC514" s="29">
        <f t="shared" si="61"/>
        <v>3.5909090909090908</v>
      </c>
      <c r="AD514" s="485"/>
    </row>
    <row r="515" spans="1:70" ht="15.6">
      <c r="A515" s="485"/>
      <c r="B515" s="289">
        <f>+'Ark1'!C2744</f>
        <v>2022</v>
      </c>
      <c r="C515" s="28">
        <f>+'Ark1'!L2744</f>
        <v>4</v>
      </c>
      <c r="D515" s="28" t="str">
        <f>VLOOKUP(C515,RNR!$F$12:$G$26,2)</f>
        <v>O-</v>
      </c>
      <c r="E515" s="28">
        <f>+'Ark1'!H2744</f>
        <v>2</v>
      </c>
      <c r="F515" s="28">
        <f>+'Ark1'!J2744</f>
        <v>178</v>
      </c>
      <c r="G515" s="28" t="str">
        <f>VLOOKUP(F515,RNR!$A$1:$B$26,2)</f>
        <v>Røros</v>
      </c>
      <c r="H515" s="28">
        <f>+IF(I515=0,"",'Ark1'!Q2744)</f>
        <v>12</v>
      </c>
      <c r="I515" s="336">
        <f>+'Ark1'!R2744</f>
        <v>184</v>
      </c>
      <c r="J515" s="29">
        <f>+IF(I515=0,"",'Ark1'!AF2744)</f>
        <v>21.495327102803746</v>
      </c>
      <c r="L515" s="29">
        <f>+IF(I515=0,"",'Ark1'!AG2744)</f>
        <v>18.141168377414516</v>
      </c>
      <c r="S515" s="27">
        <f>+IF(I515=0,"",'Ark1'!T2744)</f>
        <v>4.0543478260869561</v>
      </c>
      <c r="T515" s="32">
        <f>+IF(I515=0,"",'Ark1'!U2744)</f>
        <v>10.892391304347829</v>
      </c>
      <c r="U515" s="34">
        <f>+IF(I515=0,"",'Ark1'!W2744)</f>
        <v>0</v>
      </c>
      <c r="V515" s="34">
        <f>+IF(I515=0,"",'Ark1'!X2744)</f>
        <v>15.217391304347824</v>
      </c>
      <c r="W515" s="34">
        <f>+IF(I515=0,"",'Ark1'!Y2744)</f>
        <v>0</v>
      </c>
      <c r="X515" s="34">
        <f>+IF(I515=0,"",'Ark1'!Z2744)</f>
        <v>4.4835868234486851</v>
      </c>
      <c r="Y515" s="29">
        <f>+IF(I515=0,"",'Ark1'!Z2744)</f>
        <v>4.4835868234486851</v>
      </c>
      <c r="Z515" s="27">
        <f>+IF(I515=0,"",'Ark1'!AC2744)</f>
        <v>0</v>
      </c>
      <c r="AA515" s="34">
        <f>+IF(I515=0,"",'Ark1'!AE2744)</f>
        <v>0</v>
      </c>
      <c r="AB515" s="29">
        <f t="shared" si="60"/>
        <v>2.7230978260869572</v>
      </c>
      <c r="AC515" s="29">
        <f t="shared" si="61"/>
        <v>15.333333333333334</v>
      </c>
      <c r="AD515" s="485"/>
    </row>
    <row r="516" spans="1:70" ht="15.6">
      <c r="A516" s="485"/>
      <c r="B516" s="289">
        <f>+'Ark1'!C2745</f>
        <v>2022</v>
      </c>
      <c r="C516" s="28">
        <f>+'Ark1'!L2745</f>
        <v>4</v>
      </c>
      <c r="D516" s="28" t="str">
        <f>VLOOKUP(C516,RNR!$F$12:$G$26,2)</f>
        <v>O-</v>
      </c>
      <c r="E516" s="28">
        <f>+'Ark1'!H2745</f>
        <v>2</v>
      </c>
      <c r="F516" s="28">
        <f>+'Ark1'!J2745</f>
        <v>181</v>
      </c>
      <c r="G516" s="28" t="str">
        <f>VLOOKUP(F516,RNR!$A$1:$B$26,2)</f>
        <v>Horns</v>
      </c>
      <c r="H516" s="28">
        <f>+IF(I516=0,"",'Ark1'!Q2745)</f>
        <v>14</v>
      </c>
      <c r="I516" s="336">
        <f>+'Ark1'!R2745</f>
        <v>62</v>
      </c>
      <c r="J516" s="29">
        <f>+IF(I516=0,"",'Ark1'!AF2745)</f>
        <v>9.1580502215657305</v>
      </c>
      <c r="L516" s="29">
        <f>+IF(I516=0,"",'Ark1'!AG2745)</f>
        <v>6.0407736539466796</v>
      </c>
      <c r="S516" s="27">
        <f>+IF(I516=0,"",'Ark1'!T2745)</f>
        <v>3.4516129032258061</v>
      </c>
      <c r="T516" s="32">
        <f>+IF(I516=0,"",'Ark1'!U2745)</f>
        <v>9.3193548387096801</v>
      </c>
      <c r="U516" s="34">
        <f>+IF(I516=0,"",'Ark1'!W2745)</f>
        <v>0</v>
      </c>
      <c r="V516" s="34">
        <f>+IF(I516=0,"",'Ark1'!X2745)</f>
        <v>17.741935483870972</v>
      </c>
      <c r="W516" s="34">
        <f>+IF(I516=0,"",'Ark1'!Y2745)</f>
        <v>0</v>
      </c>
      <c r="X516" s="34">
        <f>+IF(I516=0,"",'Ark1'!Z2745)</f>
        <v>5.5555505145080621</v>
      </c>
      <c r="Y516" s="29">
        <f>+IF(I516=0,"",'Ark1'!Z2745)</f>
        <v>5.5555505145080621</v>
      </c>
      <c r="Z516" s="27">
        <f>+IF(I516=0,"",'Ark1'!AC2745)</f>
        <v>0</v>
      </c>
      <c r="AA516" s="34">
        <f>+IF(I516=0,"",'Ark1'!AE2745)</f>
        <v>0</v>
      </c>
      <c r="AB516" s="29">
        <f t="shared" ref="AB516:AB583" si="62">IF(I516=0,"",T516/C516)</f>
        <v>2.32983870967742</v>
      </c>
      <c r="AC516" s="29">
        <f t="shared" ref="AC516:AC583" si="63">IF(I516=0,"",I516/H516)</f>
        <v>4.4285714285714288</v>
      </c>
      <c r="AD516" s="485"/>
    </row>
    <row r="517" spans="1:70" ht="15.6">
      <c r="A517" s="485"/>
      <c r="B517" s="289">
        <f>+'Ark1'!C2746</f>
        <v>2022</v>
      </c>
      <c r="C517" s="28">
        <f>+'Ark1'!L2746</f>
        <v>4</v>
      </c>
      <c r="D517" s="28" t="str">
        <f>VLOOKUP(C517,RNR!$F$12:$G$26,2)</f>
        <v>O-</v>
      </c>
      <c r="E517" s="28">
        <f>+'Ark1'!H2746</f>
        <v>1</v>
      </c>
      <c r="F517" s="28">
        <f>+'Ark1'!J2746</f>
        <v>262</v>
      </c>
      <c r="G517" s="28" t="str">
        <f>VLOOKUP(F517,RNR!$A$1:$B$26,2)</f>
        <v>Strilalam</v>
      </c>
      <c r="H517" s="28" t="str">
        <f>+IF(I517=0,"",'Ark1'!Q2746)</f>
        <v/>
      </c>
      <c r="I517" s="336">
        <f>+'Ark1'!R2746</f>
        <v>0</v>
      </c>
      <c r="J517" s="29" t="str">
        <f>+IF(I517=0,"",'Ark1'!AF2746)</f>
        <v/>
      </c>
      <c r="L517" s="29" t="str">
        <f>+IF(I517=0,"",'Ark1'!AG2746)</f>
        <v/>
      </c>
      <c r="S517" s="27" t="str">
        <f>+IF(I517=0,"",'Ark1'!T2746)</f>
        <v/>
      </c>
      <c r="T517" s="32" t="str">
        <f>+IF(I517=0,"",'Ark1'!U2746)</f>
        <v/>
      </c>
      <c r="U517" s="34" t="str">
        <f>+IF(I517=0,"",'Ark1'!W2746)</f>
        <v/>
      </c>
      <c r="V517" s="34" t="str">
        <f>+IF(I517=0,"",'Ark1'!X2746)</f>
        <v/>
      </c>
      <c r="W517" s="34" t="str">
        <f>+IF(I517=0,"",'Ark1'!Y2746)</f>
        <v/>
      </c>
      <c r="X517" s="34" t="str">
        <f>+IF(I517=0,"",'Ark1'!Z2746)</f>
        <v/>
      </c>
      <c r="Y517" s="29" t="str">
        <f>+IF(I517=0,"",'Ark1'!Z2746)</f>
        <v/>
      </c>
      <c r="Z517" s="27" t="str">
        <f>+IF(I517=0,"",'Ark1'!AC2746)</f>
        <v/>
      </c>
      <c r="AA517" s="34" t="str">
        <f>+IF(I517=0,"",'Ark1'!AE2746)</f>
        <v/>
      </c>
      <c r="AB517" s="29" t="str">
        <f t="shared" si="62"/>
        <v/>
      </c>
      <c r="AC517" s="29" t="str">
        <f t="shared" si="63"/>
        <v/>
      </c>
      <c r="AD517" s="485"/>
    </row>
    <row r="518" spans="1:70" ht="15.6">
      <c r="A518" s="485"/>
      <c r="B518" s="289">
        <f>+'Ark1'!C2747</f>
        <v>2022</v>
      </c>
      <c r="C518" s="28">
        <f>+'Ark1'!L2747</f>
        <v>4</v>
      </c>
      <c r="D518" s="28" t="str">
        <f>VLOOKUP(C518,RNR!$F$12:$G$26,2)</f>
        <v>O-</v>
      </c>
      <c r="E518" s="28">
        <f>+'Ark1'!H2747</f>
        <v>1</v>
      </c>
      <c r="F518" s="28">
        <f>+'Ark1'!J2747</f>
        <v>309</v>
      </c>
      <c r="G518" s="28" t="str">
        <f>VLOOKUP(F518,RNR!$A$1:$B$26,2)</f>
        <v>Malvik</v>
      </c>
      <c r="H518" s="28">
        <f>+IF(I518=0,"",'Ark1'!Q2747)</f>
        <v>18</v>
      </c>
      <c r="I518" s="336">
        <f>+'Ark1'!R2747</f>
        <v>83</v>
      </c>
      <c r="J518" s="29">
        <f>+IF(I518=0,"",'Ark1'!AF2747)</f>
        <v>6.6135458167330707</v>
      </c>
      <c r="L518" s="29">
        <f>+IF(I518=0,"",'Ark1'!AG2747)</f>
        <v>6.1835997546551154</v>
      </c>
      <c r="S518" s="27">
        <f>+IF(I518=0,"",'Ark1'!T2747)</f>
        <v>3.4819277108433728</v>
      </c>
      <c r="T518" s="32">
        <f>+IF(I518=0,"",'Ark1'!U2747)</f>
        <v>9.8385542168674682</v>
      </c>
      <c r="U518" s="34">
        <f>+IF(I518=0,"",'Ark1'!W2747)</f>
        <v>0</v>
      </c>
      <c r="V518" s="34">
        <f>+IF(I518=0,"",'Ark1'!X2747)</f>
        <v>24.096385542168672</v>
      </c>
      <c r="W518" s="34">
        <f>+IF(I518=0,"",'Ark1'!Y2747)</f>
        <v>3.6144578313253009</v>
      </c>
      <c r="X518" s="34">
        <f>+IF(I518=0,"",'Ark1'!Z2747)</f>
        <v>6.0449287981556399</v>
      </c>
      <c r="Y518" s="29">
        <f>+IF(I518=0,"",'Ark1'!Z2747)</f>
        <v>6.0449287981556399</v>
      </c>
      <c r="Z518" s="27">
        <f>+IF(I518=0,"",'Ark1'!AC2747)</f>
        <v>0</v>
      </c>
      <c r="AA518" s="34">
        <f>+IF(I518=0,"",'Ark1'!AE2747)</f>
        <v>0</v>
      </c>
      <c r="AB518" s="29">
        <f t="shared" si="62"/>
        <v>2.4596385542168671</v>
      </c>
      <c r="AC518" s="29">
        <f t="shared" si="63"/>
        <v>4.6111111111111107</v>
      </c>
      <c r="AD518" s="485"/>
    </row>
    <row r="519" spans="1:70" ht="15.6">
      <c r="A519" s="485"/>
      <c r="B519" s="289">
        <f>+'Ark1'!C2748</f>
        <v>2022</v>
      </c>
      <c r="C519" s="28">
        <f>+'Ark1'!L2748</f>
        <v>4</v>
      </c>
      <c r="D519" s="28" t="str">
        <f>VLOOKUP(C519,RNR!$F$12:$G$26,2)</f>
        <v>O-</v>
      </c>
      <c r="E519" s="28">
        <f>+'Ark1'!H2748</f>
        <v>2</v>
      </c>
      <c r="F519" s="28">
        <f>+'Ark1'!J2748</f>
        <v>470</v>
      </c>
      <c r="G519" s="28" t="str">
        <f>VLOOKUP(F519,RNR!$A$1:$B$26,2)</f>
        <v>Jens Eide</v>
      </c>
      <c r="H519" s="28">
        <f>+IF(I519=0,"",'Ark1'!Q2748)</f>
        <v>9</v>
      </c>
      <c r="I519" s="336">
        <f>+'Ark1'!R2748</f>
        <v>51</v>
      </c>
      <c r="J519" s="29">
        <f>+IF(I519=0,"",'Ark1'!AF2748)</f>
        <v>3.8173652694610793</v>
      </c>
      <c r="L519" s="29">
        <f>+IF(I519=0,"",'Ark1'!AG2748)</f>
        <v>3.5633843030264596</v>
      </c>
      <c r="S519" s="27">
        <f>+IF(I519=0,"",'Ark1'!T2748)</f>
        <v>3.5294117647058822</v>
      </c>
      <c r="T519" s="32">
        <f>+IF(I519=0,"",'Ark1'!U2748)</f>
        <v>8.8098039215686299</v>
      </c>
      <c r="U519" s="34">
        <f>+IF(I519=0,"",'Ark1'!W2748)</f>
        <v>0</v>
      </c>
      <c r="V519" s="34">
        <f>+IF(I519=0,"",'Ark1'!X2748)</f>
        <v>21.568627450980397</v>
      </c>
      <c r="W519" s="34">
        <f>+IF(I519=0,"",'Ark1'!Y2748)</f>
        <v>0</v>
      </c>
      <c r="X519" s="34">
        <f>+IF(I519=0,"",'Ark1'!Z2748)</f>
        <v>6.2913963942040896</v>
      </c>
      <c r="Y519" s="29">
        <f>+IF(I519=0,"",'Ark1'!Z2748)</f>
        <v>6.2913963942040896</v>
      </c>
      <c r="Z519" s="27">
        <f>+IF(I519=0,"",'Ark1'!AC2748)</f>
        <v>0</v>
      </c>
      <c r="AA519" s="34">
        <f>+IF(I519=0,"",'Ark1'!AE2748)</f>
        <v>0</v>
      </c>
      <c r="AB519" s="29">
        <f t="shared" si="62"/>
        <v>2.2024509803921575</v>
      </c>
      <c r="AC519" s="29">
        <f t="shared" si="63"/>
        <v>5.666666666666667</v>
      </c>
      <c r="AD519" s="485"/>
    </row>
    <row r="520" spans="1:70" ht="15.6">
      <c r="A520" s="485"/>
      <c r="B520" s="289">
        <f>+'Ark1'!C2749</f>
        <v>2022</v>
      </c>
      <c r="C520" s="28">
        <f>+'Ark1'!L2749</f>
        <v>4</v>
      </c>
      <c r="D520" s="28" t="str">
        <f>VLOOKUP(C520,RNR!$F$12:$G$26,2)</f>
        <v>O-</v>
      </c>
      <c r="E520" s="28">
        <f>+'Ark1'!H2749</f>
        <v>2</v>
      </c>
      <c r="F520" s="28">
        <f>+'Ark1'!J2749</f>
        <v>629</v>
      </c>
      <c r="G520" s="28" t="str">
        <f>VLOOKUP(F520,RNR!$A$1:$B$26,2)</f>
        <v>Bø</v>
      </c>
      <c r="H520" s="28">
        <f>+IF(I520=0,"",'Ark1'!Q2749)</f>
        <v>6</v>
      </c>
      <c r="I520" s="336">
        <f>+'Ark1'!R2749</f>
        <v>26</v>
      </c>
      <c r="J520" s="29">
        <f>+IF(I520=0,"",'Ark1'!AF2749)</f>
        <v>6.4039408866995089</v>
      </c>
      <c r="L520" s="29">
        <f>+IF(I520=0,"",'Ark1'!AG2749)</f>
        <v>4.2307793818786452</v>
      </c>
      <c r="S520" s="27">
        <f>+IF(I520=0,"",'Ark1'!T2749)</f>
        <v>3.0384615384615379</v>
      </c>
      <c r="T520" s="32">
        <f>+IF(I520=0,"",'Ark1'!U2749)</f>
        <v>12.330769230769237</v>
      </c>
      <c r="U520" s="34">
        <f>+IF(I520=0,"",'Ark1'!W2749)</f>
        <v>0</v>
      </c>
      <c r="V520" s="34">
        <f>+IF(I520=0,"",'Ark1'!X2749)</f>
        <v>26.92307692307692</v>
      </c>
      <c r="W520" s="34">
        <f>+IF(I520=0,"",'Ark1'!Y2749)</f>
        <v>0</v>
      </c>
      <c r="X520" s="34">
        <f>+IF(I520=0,"",'Ark1'!Z2749)</f>
        <v>5.0788224885127136</v>
      </c>
      <c r="Y520" s="29">
        <f>+IF(I520=0,"",'Ark1'!Z2749)</f>
        <v>5.0788224885127136</v>
      </c>
      <c r="Z520" s="27">
        <f>+IF(I520=0,"",'Ark1'!AC2749)</f>
        <v>0</v>
      </c>
      <c r="AA520" s="34">
        <f>+IF(I520=0,"",'Ark1'!AE2749)</f>
        <v>0</v>
      </c>
      <c r="AB520" s="29">
        <f t="shared" si="62"/>
        <v>3.0826923076923092</v>
      </c>
      <c r="AC520" s="29">
        <f t="shared" si="63"/>
        <v>4.333333333333333</v>
      </c>
      <c r="AD520" s="485"/>
    </row>
    <row r="521" spans="1:70" ht="15.6">
      <c r="A521" s="485"/>
      <c r="B521" s="289">
        <f>+'Ark1'!C2750</f>
        <v>2022</v>
      </c>
      <c r="C521" s="28">
        <f>+'Ark1'!L2750</f>
        <v>4</v>
      </c>
      <c r="D521" s="28" t="str">
        <f>VLOOKUP(C521,RNR!$F$12:$G$26,2)</f>
        <v>O-</v>
      </c>
      <c r="E521" s="28">
        <f>+'Ark1'!H2750</f>
        <v>1</v>
      </c>
      <c r="F521" s="28">
        <f>+'Ark1'!J2750</f>
        <v>643</v>
      </c>
      <c r="G521" s="28" t="str">
        <f>VLOOKUP(F521,RNR!$A$1:$B$26,2)</f>
        <v>Bjerka</v>
      </c>
      <c r="H521" s="28">
        <f>+IF(I521=0,"",'Ark1'!Q2750)</f>
        <v>19</v>
      </c>
      <c r="I521" s="336">
        <f>+'Ark1'!R2750</f>
        <v>176</v>
      </c>
      <c r="J521" s="29">
        <f>+IF(I521=0,"",'Ark1'!AF2750)</f>
        <v>24.209078404401655</v>
      </c>
      <c r="L521" s="29">
        <f>+IF(I521=0,"",'Ark1'!AG2750)</f>
        <v>16.821361079796219</v>
      </c>
      <c r="S521" s="27">
        <f>+IF(I521=0,"",'Ark1'!T2750)</f>
        <v>4.1477272727272716</v>
      </c>
      <c r="T521" s="32">
        <f>+IF(I521=0,"",'Ark1'!U2750)</f>
        <v>9.3767045454545439</v>
      </c>
      <c r="U521" s="34">
        <f>+IF(I521=0,"",'Ark1'!W2750)</f>
        <v>0</v>
      </c>
      <c r="V521" s="34">
        <f>+IF(I521=0,"",'Ark1'!X2750)</f>
        <v>15.340909090909092</v>
      </c>
      <c r="W521" s="34">
        <f>+IF(I521=0,"",'Ark1'!Y2750)</f>
        <v>1.7045454545454548</v>
      </c>
      <c r="X521" s="34">
        <f>+IF(I521=0,"",'Ark1'!Z2750)</f>
        <v>5.0838505945053276</v>
      </c>
      <c r="Y521" s="29">
        <f>+IF(I521=0,"",'Ark1'!Z2750)</f>
        <v>5.0838505945053276</v>
      </c>
      <c r="Z521" s="27">
        <f>+IF(I521=0,"",'Ark1'!AC2750)</f>
        <v>0</v>
      </c>
      <c r="AA521" s="34">
        <f>+IF(I521=0,"",'Ark1'!AE2750)</f>
        <v>0</v>
      </c>
      <c r="AB521" s="29">
        <f t="shared" si="62"/>
        <v>2.344176136363636</v>
      </c>
      <c r="AC521" s="29">
        <f t="shared" si="63"/>
        <v>9.2631578947368425</v>
      </c>
      <c r="AD521" s="485"/>
    </row>
    <row r="522" spans="1:70" ht="15.6">
      <c r="A522" s="485"/>
      <c r="B522" s="289">
        <f>+'Ark1'!C2751</f>
        <v>2022</v>
      </c>
      <c r="C522" s="28">
        <f>+'Ark1'!L2751</f>
        <v>4</v>
      </c>
      <c r="D522" s="28" t="str">
        <f>VLOOKUP(C522,RNR!$F$12:$G$26,2)</f>
        <v>O-</v>
      </c>
      <c r="E522" s="28">
        <f>+'Ark1'!H2751</f>
        <v>2</v>
      </c>
      <c r="F522" s="28">
        <f>+'Ark1'!J2751</f>
        <v>704</v>
      </c>
      <c r="G522" s="28" t="str">
        <f>VLOOKUP(F522,RNR!$A$1:$B$26,2)</f>
        <v>Øre Vilt</v>
      </c>
      <c r="H522" s="28">
        <f>+IF(I522=0,"",'Ark1'!Q2751)</f>
        <v>2</v>
      </c>
      <c r="I522" s="336">
        <f>+'Ark1'!R2751</f>
        <v>12</v>
      </c>
      <c r="J522" s="29">
        <f>+IF(I522=0,"",'Ark1'!AF2751)</f>
        <v>16.901408450704221</v>
      </c>
      <c r="L522" s="29">
        <f>+IF(I522=0,"",'Ark1'!AG2751)</f>
        <v>12.785797543261898</v>
      </c>
      <c r="S522" s="27">
        <f>+IF(I522=0,"",'Ark1'!T2751)</f>
        <v>5</v>
      </c>
      <c r="T522" s="32">
        <f>+IF(I522=0,"",'Ark1'!U2751)</f>
        <v>11.883333333333329</v>
      </c>
      <c r="U522" s="34">
        <f>+IF(I522=0,"",'Ark1'!W2751)</f>
        <v>0</v>
      </c>
      <c r="V522" s="34">
        <f>+IF(I522=0,"",'Ark1'!X2751)</f>
        <v>16.666666666666671</v>
      </c>
      <c r="W522" s="34">
        <f>+IF(I522=0,"",'Ark1'!Y2751)</f>
        <v>0</v>
      </c>
      <c r="X522" s="34">
        <f>+IF(I522=0,"",'Ark1'!Z2751)</f>
        <v>3.3426120857131423</v>
      </c>
      <c r="Y522" s="29">
        <f>+IF(I522=0,"",'Ark1'!Z2751)</f>
        <v>3.3426120857131423</v>
      </c>
      <c r="Z522" s="27">
        <f>+IF(I522=0,"",'Ark1'!AC2751)</f>
        <v>0</v>
      </c>
      <c r="AA522" s="34">
        <f>+IF(I522=0,"",'Ark1'!AE2751)</f>
        <v>0</v>
      </c>
      <c r="AB522" s="29">
        <f t="shared" si="62"/>
        <v>2.9708333333333323</v>
      </c>
      <c r="AC522" s="29">
        <f t="shared" si="63"/>
        <v>6</v>
      </c>
      <c r="AD522" s="485"/>
    </row>
    <row r="523" spans="1:70" ht="15.6">
      <c r="A523" s="485"/>
      <c r="B523" s="289">
        <f>+'Ark1'!C2752</f>
        <v>2022</v>
      </c>
      <c r="C523" s="28">
        <f>+'Ark1'!L2752</f>
        <v>4</v>
      </c>
      <c r="D523" s="28" t="str">
        <f>VLOOKUP(C523,RNR!$F$12:$G$26,2)</f>
        <v>O-</v>
      </c>
      <c r="E523" s="28">
        <f>+'Ark1'!H2752</f>
        <v>1</v>
      </c>
      <c r="F523" s="28">
        <f>+'Ark1'!J2752</f>
        <v>802</v>
      </c>
      <c r="G523" s="28" t="str">
        <f>VLOOKUP(F523,RNR!$A$1:$B$26,2)</f>
        <v>Karasjok</v>
      </c>
      <c r="H523" s="28" t="str">
        <f>+IF(I523=0,"",'Ark1'!Q2752)</f>
        <v/>
      </c>
      <c r="I523" s="336">
        <f>+'Ark1'!R2752</f>
        <v>0</v>
      </c>
      <c r="J523" s="29" t="str">
        <f>+IF(I523=0,"",'Ark1'!AF2752)</f>
        <v/>
      </c>
      <c r="L523" s="29" t="str">
        <f>+IF(I523=0,"",'Ark1'!AG2752)</f>
        <v/>
      </c>
      <c r="S523" s="27" t="str">
        <f>+IF(I523=0,"",'Ark1'!T2752)</f>
        <v/>
      </c>
      <c r="T523" s="32" t="str">
        <f>+IF(I523=0,"",'Ark1'!U2752)</f>
        <v/>
      </c>
      <c r="U523" s="34" t="str">
        <f>+IF(I523=0,"",'Ark1'!W2752)</f>
        <v/>
      </c>
      <c r="V523" s="34" t="str">
        <f>+IF(I523=0,"",'Ark1'!X2752)</f>
        <v/>
      </c>
      <c r="W523" s="34" t="str">
        <f>+IF(I523=0,"",'Ark1'!Y2752)</f>
        <v/>
      </c>
      <c r="X523" s="34" t="str">
        <f>+IF(I523=0,"",'Ark1'!Z2752)</f>
        <v/>
      </c>
      <c r="Y523" s="29" t="str">
        <f>+IF(I523=0,"",'Ark1'!Z2752)</f>
        <v/>
      </c>
      <c r="Z523" s="27" t="str">
        <f>+IF(I523=0,"",'Ark1'!AC2752)</f>
        <v/>
      </c>
      <c r="AA523" s="34" t="str">
        <f>+IF(I523=0,"",'Ark1'!AE2752)</f>
        <v/>
      </c>
      <c r="AB523" s="29" t="str">
        <f t="shared" si="62"/>
        <v/>
      </c>
      <c r="AC523" s="29" t="str">
        <f t="shared" si="63"/>
        <v/>
      </c>
      <c r="AD523" s="485"/>
    </row>
    <row r="524" spans="1:70" s="29" customFormat="1">
      <c r="A524" s="485"/>
      <c r="B524" s="485"/>
      <c r="C524" s="485"/>
      <c r="D524" s="485"/>
      <c r="E524" s="485"/>
      <c r="F524" s="485"/>
      <c r="G524" s="485"/>
      <c r="H524" s="485"/>
      <c r="I524" s="485"/>
      <c r="J524" s="485"/>
      <c r="K524" s="485"/>
      <c r="L524" s="485"/>
      <c r="M524" s="485"/>
      <c r="N524" s="485"/>
      <c r="O524" s="485"/>
      <c r="P524" s="506"/>
      <c r="Q524" s="506"/>
      <c r="R524" s="485"/>
      <c r="S524" s="485"/>
      <c r="T524" s="485"/>
      <c r="U524" s="485"/>
      <c r="V524" s="485"/>
      <c r="W524" s="485"/>
      <c r="X524" s="485"/>
      <c r="Y524" s="485"/>
      <c r="Z524" s="485"/>
      <c r="AA524" s="485"/>
      <c r="AB524" s="485"/>
      <c r="AC524" s="485"/>
      <c r="AD524" s="485"/>
      <c r="AH524" s="27"/>
      <c r="AK524" s="28"/>
      <c r="AL524" s="28"/>
      <c r="AM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</row>
    <row r="525" spans="1:70" s="29" customFormat="1" ht="15.6">
      <c r="A525" s="485"/>
      <c r="B525" s="485"/>
      <c r="C525" s="485"/>
      <c r="D525" s="486" t="str">
        <f>+D527</f>
        <v>O</v>
      </c>
      <c r="E525" s="485"/>
      <c r="F525" s="485"/>
      <c r="G525" s="485"/>
      <c r="H525" s="485"/>
      <c r="I525" s="485"/>
      <c r="J525" s="485"/>
      <c r="K525" s="485"/>
      <c r="L525" s="485"/>
      <c r="M525" s="485"/>
      <c r="N525" s="485"/>
      <c r="O525" s="485"/>
      <c r="P525" s="506"/>
      <c r="Q525" s="506"/>
      <c r="R525" s="485"/>
      <c r="S525" s="485"/>
      <c r="T525" s="485"/>
      <c r="U525" s="485"/>
      <c r="V525" s="485"/>
      <c r="W525" s="485"/>
      <c r="X525" s="485"/>
      <c r="Y525" s="485"/>
      <c r="Z525" s="485"/>
      <c r="AA525" s="485"/>
      <c r="AB525" s="485"/>
      <c r="AC525" s="485"/>
      <c r="AD525" s="485"/>
      <c r="AH525" s="27"/>
      <c r="AK525" s="28"/>
      <c r="AL525" s="28"/>
      <c r="AM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</row>
    <row r="526" spans="1:70" s="29" customFormat="1">
      <c r="A526" s="485"/>
      <c r="B526" s="485"/>
      <c r="C526" s="485"/>
      <c r="D526" s="485"/>
      <c r="E526" s="485"/>
      <c r="F526" s="485"/>
      <c r="G526" s="485"/>
      <c r="H526" s="485"/>
      <c r="I526" s="485"/>
      <c r="J526" s="485"/>
      <c r="K526" s="485"/>
      <c r="L526" s="485"/>
      <c r="M526" s="485"/>
      <c r="N526" s="485"/>
      <c r="O526" s="485"/>
      <c r="P526" s="506"/>
      <c r="Q526" s="506"/>
      <c r="R526" s="485"/>
      <c r="S526" s="485"/>
      <c r="T526" s="485"/>
      <c r="U526" s="485"/>
      <c r="V526" s="485"/>
      <c r="W526" s="485"/>
      <c r="X526" s="485"/>
      <c r="Y526" s="485"/>
      <c r="Z526" s="485"/>
      <c r="AA526" s="485"/>
      <c r="AB526" s="485"/>
      <c r="AC526" s="485"/>
      <c r="AD526" s="485"/>
      <c r="AH526" s="27"/>
      <c r="AK526" s="28"/>
      <c r="AL526" s="28"/>
      <c r="AM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</row>
    <row r="527" spans="1:70" ht="15.6">
      <c r="A527" s="485"/>
      <c r="B527" s="289">
        <f>+'Ark1'!C2753</f>
        <v>2022</v>
      </c>
      <c r="C527" s="28">
        <f>+'Ark1'!L2753</f>
        <v>5</v>
      </c>
      <c r="D527" s="28" t="str">
        <f>VLOOKUP(C527,RNR!$F$12:$G$26,2)</f>
        <v>O</v>
      </c>
      <c r="E527" s="28">
        <f>+'Ark1'!H2753</f>
        <v>1</v>
      </c>
      <c r="F527" s="28">
        <f>+'Ark1'!J2753</f>
        <v>103</v>
      </c>
      <c r="G527" s="28" t="str">
        <f>VLOOKUP(F527,RNR!$A$1:$B$26,2)</f>
        <v>Rudshøgda</v>
      </c>
      <c r="H527" s="28">
        <f>+IF(I527=0,"",'Ark1'!Q2753)</f>
        <v>14</v>
      </c>
      <c r="I527" s="336">
        <f>+'Ark1'!R2753</f>
        <v>45</v>
      </c>
      <c r="J527" s="29">
        <f>+IF(I527=0,"",'Ark1'!AF2753)</f>
        <v>8.0357142857142883</v>
      </c>
      <c r="L527" s="29">
        <f>+IF(I527=0,"",'Ark1'!AG2753)</f>
        <v>7.9408904841362258</v>
      </c>
      <c r="S527" s="27">
        <f>+IF(I527=0,"",'Ark1'!T2753)</f>
        <v>4</v>
      </c>
      <c r="T527" s="32">
        <f>+IF(I527=0,"",'Ark1'!U2753)</f>
        <v>14.699999999999996</v>
      </c>
      <c r="U527" s="34">
        <f>+IF(I527=0,"",'Ark1'!W2753)</f>
        <v>0</v>
      </c>
      <c r="V527" s="34">
        <f>+IF(I527=0,"",'Ark1'!X2753)</f>
        <v>37.777777777777779</v>
      </c>
      <c r="W527" s="34">
        <f>+IF(I527=0,"",'Ark1'!Y2753)</f>
        <v>8.8888888888888893</v>
      </c>
      <c r="X527" s="34">
        <f>+IF(I527=0,"",'Ark1'!Z2753)</f>
        <v>7.4287130633628484</v>
      </c>
      <c r="Y527" s="29">
        <f>+IF(I527=0,"",'Ark1'!Z2753)</f>
        <v>7.4287130633628484</v>
      </c>
      <c r="Z527" s="27">
        <f>+IF(I527=0,"",'Ark1'!AC2753)</f>
        <v>0</v>
      </c>
      <c r="AA527" s="34">
        <f>+IF(I527=0,"",'Ark1'!AE2753)</f>
        <v>0</v>
      </c>
      <c r="AB527" s="29">
        <f t="shared" si="62"/>
        <v>2.9399999999999991</v>
      </c>
      <c r="AC527" s="29">
        <f t="shared" si="63"/>
        <v>3.2142857142857144</v>
      </c>
      <c r="AD527" s="485"/>
    </row>
    <row r="528" spans="1:70" ht="15.6">
      <c r="A528" s="485"/>
      <c r="B528" s="289">
        <f>+'Ark1'!C2754</f>
        <v>2022</v>
      </c>
      <c r="C528" s="28">
        <f>+'Ark1'!L2754</f>
        <v>5</v>
      </c>
      <c r="D528" s="28" t="str">
        <f>VLOOKUP(C528,RNR!$F$12:$G$26,2)</f>
        <v>O</v>
      </c>
      <c r="E528" s="28">
        <f>+'Ark1'!H2754</f>
        <v>2</v>
      </c>
      <c r="F528" s="28">
        <f>+'Ark1'!J2754</f>
        <v>106</v>
      </c>
      <c r="G528" s="28" t="str">
        <f>VLOOKUP(F528,RNR!$A$1:$B$26,2)</f>
        <v>Furuseth</v>
      </c>
      <c r="H528" s="28">
        <f>+IF(I528=0,"",'Ark1'!Q2754)</f>
        <v>7</v>
      </c>
      <c r="I528" s="336">
        <f>+'Ark1'!R2754</f>
        <v>55</v>
      </c>
      <c r="J528" s="29">
        <f>+IF(I528=0,"",'Ark1'!AF2754)</f>
        <v>16.36904761904762</v>
      </c>
      <c r="L528" s="29">
        <f>+IF(I528=0,"",'Ark1'!AG2754)</f>
        <v>8.9885810824563936</v>
      </c>
      <c r="S528" s="27">
        <f>+IF(I528=0,"",'Ark1'!T2754)</f>
        <v>2.436363636363637</v>
      </c>
      <c r="T528" s="32">
        <f>+IF(I528=0,"",'Ark1'!U2754)</f>
        <v>8.0290909090909111</v>
      </c>
      <c r="U528" s="34">
        <f>+IF(I528=0,"",'Ark1'!W2754)</f>
        <v>0</v>
      </c>
      <c r="V528" s="34">
        <f>+IF(I528=0,"",'Ark1'!X2754)</f>
        <v>12.727272727272728</v>
      </c>
      <c r="W528" s="34">
        <f>+IF(I528=0,"",'Ark1'!Y2754)</f>
        <v>0</v>
      </c>
      <c r="X528" s="34">
        <f>+IF(I528=0,"",'Ark1'!Z2754)</f>
        <v>4.590134588134652</v>
      </c>
      <c r="Y528" s="29">
        <f>+IF(I528=0,"",'Ark1'!Z2754)</f>
        <v>4.590134588134652</v>
      </c>
      <c r="Z528" s="27">
        <f>+IF(I528=0,"",'Ark1'!AC2754)</f>
        <v>0</v>
      </c>
      <c r="AA528" s="34">
        <f>+IF(I528=0,"",'Ark1'!AE2754)</f>
        <v>0</v>
      </c>
      <c r="AB528" s="29">
        <f t="shared" si="62"/>
        <v>1.6058181818181823</v>
      </c>
      <c r="AC528" s="29">
        <f t="shared" si="63"/>
        <v>7.8571428571428568</v>
      </c>
      <c r="AD528" s="485"/>
    </row>
    <row r="529" spans="1:30" ht="15.6">
      <c r="A529" s="485"/>
      <c r="B529" s="289">
        <f>+'Ark1'!C2755</f>
        <v>2022</v>
      </c>
      <c r="C529" s="28">
        <f>+'Ark1'!L2755</f>
        <v>5</v>
      </c>
      <c r="D529" s="28" t="str">
        <f>VLOOKUP(C529,RNR!$F$12:$G$26,2)</f>
        <v>O</v>
      </c>
      <c r="E529" s="28">
        <f>+'Ark1'!H2755</f>
        <v>1</v>
      </c>
      <c r="F529" s="28">
        <f>+'Ark1'!J2755</f>
        <v>110</v>
      </c>
      <c r="G529" s="28" t="str">
        <f>VLOOKUP(F529,RNR!$A$1:$B$26,2)</f>
        <v>Gol</v>
      </c>
      <c r="H529" s="28">
        <f>+IF(I529=0,"",'Ark1'!Q2755)</f>
        <v>90</v>
      </c>
      <c r="I529" s="336">
        <f>+'Ark1'!R2755</f>
        <v>2110</v>
      </c>
      <c r="J529" s="29">
        <f>+IF(I529=0,"",'Ark1'!AF2755)</f>
        <v>41.674896306537626</v>
      </c>
      <c r="L529" s="29">
        <f>+IF(I529=0,"",'Ark1'!AG2755)</f>
        <v>36.673676858017039</v>
      </c>
      <c r="S529" s="27">
        <f>+IF(I529=0,"",'Ark1'!T2755)</f>
        <v>5.4706161137440761</v>
      </c>
      <c r="T529" s="32">
        <f>+IF(I529=0,"",'Ark1'!U2755)</f>
        <v>9.1571563981042576</v>
      </c>
      <c r="U529" s="34">
        <f>+IF(I529=0,"",'Ark1'!W2755)</f>
        <v>0.52132701421800942</v>
      </c>
      <c r="V529" s="34">
        <f>+IF(I529=0,"",'Ark1'!X2755)</f>
        <v>13.838862559241702</v>
      </c>
      <c r="W529" s="34">
        <f>+IF(I529=0,"",'Ark1'!Y2755)</f>
        <v>5.5450236966824624</v>
      </c>
      <c r="X529" s="34">
        <f>+IF(I529=0,"",'Ark1'!Z2755)</f>
        <v>6.085486071719691</v>
      </c>
      <c r="Y529" s="29">
        <f>+IF(I529=0,"",'Ark1'!Z2755)</f>
        <v>6.085486071719691</v>
      </c>
      <c r="Z529" s="27">
        <f>+IF(I529=0,"",'Ark1'!AC2755)</f>
        <v>0</v>
      </c>
      <c r="AA529" s="34">
        <f>+IF(I529=0,"",'Ark1'!AE2755)</f>
        <v>0</v>
      </c>
      <c r="AB529" s="29">
        <f t="shared" si="62"/>
        <v>1.8314312796208516</v>
      </c>
      <c r="AC529" s="29">
        <f t="shared" si="63"/>
        <v>23.444444444444443</v>
      </c>
      <c r="AD529" s="485"/>
    </row>
    <row r="530" spans="1:30" ht="15.6">
      <c r="A530" s="485"/>
      <c r="B530" s="289">
        <f>+'Ark1'!C2756</f>
        <v>2022</v>
      </c>
      <c r="C530" s="28">
        <f>+'Ark1'!L2756</f>
        <v>5</v>
      </c>
      <c r="D530" s="28" t="str">
        <f>VLOOKUP(C530,RNR!$F$12:$G$26,2)</f>
        <v>O</v>
      </c>
      <c r="E530" s="28">
        <f>+'Ark1'!H2756</f>
        <v>1</v>
      </c>
      <c r="F530" s="28">
        <f>+'Ark1'!J2756</f>
        <v>111</v>
      </c>
      <c r="G530" s="28" t="str">
        <f>VLOOKUP(F530,RNR!$A$1:$B$26,2)</f>
        <v>Forus</v>
      </c>
      <c r="H530" s="28">
        <f>+IF(I530=0,"",'Ark1'!Q2756)</f>
        <v>9</v>
      </c>
      <c r="I530" s="336">
        <f>+'Ark1'!R2756</f>
        <v>66</v>
      </c>
      <c r="J530" s="29">
        <f>+IF(I530=0,"",'Ark1'!AF2756)</f>
        <v>34.736842105263158</v>
      </c>
      <c r="L530" s="29">
        <f>+IF(I530=0,"",'Ark1'!AG2756)</f>
        <v>34.533844904360485</v>
      </c>
      <c r="S530" s="27">
        <f>+IF(I530=0,"",'Ark1'!T2756)</f>
        <v>4.2272727272727284</v>
      </c>
      <c r="T530" s="32">
        <f>+IF(I530=0,"",'Ark1'!U2756)</f>
        <v>18.683333333333337</v>
      </c>
      <c r="U530" s="34">
        <f>+IF(I530=0,"",'Ark1'!W2756)</f>
        <v>0</v>
      </c>
      <c r="V530" s="34">
        <f>+IF(I530=0,"",'Ark1'!X2756)</f>
        <v>60.606060606060609</v>
      </c>
      <c r="W530" s="34">
        <f>+IF(I530=0,"",'Ark1'!Y2756)</f>
        <v>28.787878787878793</v>
      </c>
      <c r="X530" s="34">
        <f>+IF(I530=0,"",'Ark1'!Z2756)</f>
        <v>6.8125904683085672</v>
      </c>
      <c r="Y530" s="29">
        <f>+IF(I530=0,"",'Ark1'!Z2756)</f>
        <v>6.8125904683085672</v>
      </c>
      <c r="Z530" s="27">
        <f>+IF(I530=0,"",'Ark1'!AC2756)</f>
        <v>0</v>
      </c>
      <c r="AA530" s="34">
        <f>+IF(I530=0,"",'Ark1'!AE2756)</f>
        <v>0</v>
      </c>
      <c r="AB530" s="29">
        <f t="shared" si="62"/>
        <v>3.7366666666666672</v>
      </c>
      <c r="AC530" s="29">
        <f t="shared" si="63"/>
        <v>7.333333333333333</v>
      </c>
      <c r="AD530" s="485"/>
    </row>
    <row r="531" spans="1:30" ht="15.6">
      <c r="A531" s="485"/>
      <c r="B531" s="289">
        <f>+'Ark1'!C2757</f>
        <v>2022</v>
      </c>
      <c r="C531" s="28">
        <f>+'Ark1'!L2757</f>
        <v>5</v>
      </c>
      <c r="D531" s="28" t="str">
        <f>VLOOKUP(C531,RNR!$F$12:$G$26,2)</f>
        <v>O</v>
      </c>
      <c r="E531" s="28">
        <f>+'Ark1'!H2757</f>
        <v>1</v>
      </c>
      <c r="F531" s="28">
        <f>+'Ark1'!J2757</f>
        <v>116</v>
      </c>
      <c r="G531" s="28" t="str">
        <f>VLOOKUP(F531,RNR!$A$1:$B$26,2)</f>
        <v>Sandeid</v>
      </c>
      <c r="H531" s="28">
        <f>+IF(I531=0,"",'Ark1'!Q2757)</f>
        <v>33</v>
      </c>
      <c r="I531" s="336">
        <f>+'Ark1'!R2757</f>
        <v>407</v>
      </c>
      <c r="J531" s="29">
        <f>+IF(I531=0,"",'Ark1'!AF2757)</f>
        <v>29.45007235890014</v>
      </c>
      <c r="L531" s="29">
        <f>+IF(I531=0,"",'Ark1'!AG2757)</f>
        <v>26.75545983281588</v>
      </c>
      <c r="S531" s="27">
        <f>+IF(I531=0,"",'Ark1'!T2757)</f>
        <v>4.3882063882063891</v>
      </c>
      <c r="T531" s="32">
        <f>+IF(I531=0,"",'Ark1'!U2757)</f>
        <v>11.177346437346451</v>
      </c>
      <c r="U531" s="34">
        <f>+IF(I531=0,"",'Ark1'!W2757)</f>
        <v>0</v>
      </c>
      <c r="V531" s="34">
        <f>+IF(I531=0,"",'Ark1'!X2757)</f>
        <v>19.656019656019655</v>
      </c>
      <c r="W531" s="34">
        <f>+IF(I531=0,"",'Ark1'!Y2757)</f>
        <v>6.3882063882063891</v>
      </c>
      <c r="X531" s="34">
        <f>+IF(I531=0,"",'Ark1'!Z2757)</f>
        <v>6.2486051778519913</v>
      </c>
      <c r="Y531" s="29">
        <f>+IF(I531=0,"",'Ark1'!Z2757)</f>
        <v>6.2486051778519913</v>
      </c>
      <c r="Z531" s="27">
        <f>+IF(I531=0,"",'Ark1'!AC2757)</f>
        <v>0</v>
      </c>
      <c r="AA531" s="34">
        <f>+IF(I531=0,"",'Ark1'!AE2757)</f>
        <v>0</v>
      </c>
      <c r="AB531" s="29">
        <f t="shared" si="62"/>
        <v>2.2354692874692903</v>
      </c>
      <c r="AC531" s="29">
        <f t="shared" si="63"/>
        <v>12.333333333333334</v>
      </c>
      <c r="AD531" s="485"/>
    </row>
    <row r="532" spans="1:30" ht="15.6">
      <c r="A532" s="485"/>
      <c r="B532" s="289">
        <f>+'Ark1'!C2758</f>
        <v>2022</v>
      </c>
      <c r="C532" s="28">
        <f>+'Ark1'!L2758</f>
        <v>5</v>
      </c>
      <c r="D532" s="28" t="str">
        <f>VLOOKUP(C532,RNR!$F$12:$G$26,2)</f>
        <v>O</v>
      </c>
      <c r="E532" s="28">
        <f>+'Ark1'!H2758</f>
        <v>2</v>
      </c>
      <c r="F532" s="28">
        <f>+'Ark1'!J2758</f>
        <v>117</v>
      </c>
      <c r="G532" s="28" t="str">
        <f>VLOOKUP(F532,RNR!$A$1:$B$26,2)</f>
        <v>Jæren</v>
      </c>
      <c r="H532" s="28">
        <f>+IF(I532=0,"",'Ark1'!Q2758)</f>
        <v>10</v>
      </c>
      <c r="I532" s="336">
        <f>+'Ark1'!R2758</f>
        <v>139</v>
      </c>
      <c r="J532" s="29">
        <f>+IF(I532=0,"",'Ark1'!AF2758)</f>
        <v>28.483606557377048</v>
      </c>
      <c r="L532" s="29">
        <f>+IF(I532=0,"",'Ark1'!AG2758)</f>
        <v>26.450217912767322</v>
      </c>
      <c r="S532" s="27">
        <f>+IF(I532=0,"",'Ark1'!T2758)</f>
        <v>4.0143884892086339</v>
      </c>
      <c r="T532" s="32">
        <f>+IF(I532=0,"",'Ark1'!U2758)</f>
        <v>11.26474820143885</v>
      </c>
      <c r="U532" s="34">
        <f>+IF(I532=0,"",'Ark1'!W2758)</f>
        <v>0</v>
      </c>
      <c r="V532" s="34">
        <f>+IF(I532=0,"",'Ark1'!X2758)</f>
        <v>23.021582733812945</v>
      </c>
      <c r="W532" s="34">
        <f>+IF(I532=0,"",'Ark1'!Y2758)</f>
        <v>1.4388489208633091</v>
      </c>
      <c r="X532" s="34">
        <f>+IF(I532=0,"",'Ark1'!Z2758)</f>
        <v>5.4279699732149052</v>
      </c>
      <c r="Y532" s="29">
        <f>+IF(I532=0,"",'Ark1'!Z2758)</f>
        <v>5.4279699732149052</v>
      </c>
      <c r="Z532" s="27">
        <f>+IF(I532=0,"",'Ark1'!AC2758)</f>
        <v>0</v>
      </c>
      <c r="AA532" s="34">
        <f>+IF(I532=0,"",'Ark1'!AE2758)</f>
        <v>0</v>
      </c>
      <c r="AB532" s="29">
        <f t="shared" si="62"/>
        <v>2.25294964028777</v>
      </c>
      <c r="AC532" s="29">
        <f t="shared" si="63"/>
        <v>13.9</v>
      </c>
      <c r="AD532" s="485"/>
    </row>
    <row r="533" spans="1:30" ht="15.6">
      <c r="A533" s="485"/>
      <c r="B533" s="289">
        <f>+'Ark1'!C2759</f>
        <v>2022</v>
      </c>
      <c r="C533" s="28">
        <f>+'Ark1'!L2759</f>
        <v>5</v>
      </c>
      <c r="D533" s="28" t="str">
        <f>VLOOKUP(C533,RNR!$F$12:$G$26,2)</f>
        <v>O</v>
      </c>
      <c r="E533" s="28">
        <f>+'Ark1'!H2759</f>
        <v>1</v>
      </c>
      <c r="F533" s="28">
        <f>+'Ark1'!J2759</f>
        <v>134</v>
      </c>
      <c r="G533" s="28" t="str">
        <f>VLOOKUP(F533,RNR!$A$1:$B$26,2)</f>
        <v>Førde</v>
      </c>
      <c r="H533" s="28">
        <f>+IF(I533=0,"",'Ark1'!Q2759)</f>
        <v>110</v>
      </c>
      <c r="I533" s="336">
        <f>+'Ark1'!R2759</f>
        <v>1766</v>
      </c>
      <c r="J533" s="29">
        <f>+IF(I533=0,"",'Ark1'!AF2759)</f>
        <v>34.832347140039445</v>
      </c>
      <c r="L533" s="29">
        <f>+IF(I533=0,"",'Ark1'!AG2759)</f>
        <v>30.875791640961481</v>
      </c>
      <c r="S533" s="27">
        <f>+IF(I533=0,"",'Ark1'!T2759)</f>
        <v>4.8912797281993194</v>
      </c>
      <c r="T533" s="32">
        <f>+IF(I533=0,"",'Ark1'!U2759)</f>
        <v>10.743567383918467</v>
      </c>
      <c r="U533" s="34">
        <f>+IF(I533=0,"",'Ark1'!W2759)</f>
        <v>0</v>
      </c>
      <c r="V533" s="34">
        <f>+IF(I533=0,"",'Ark1'!X2759)</f>
        <v>25.028312570781424</v>
      </c>
      <c r="W533" s="34">
        <f>+IF(I533=0,"",'Ark1'!Y2759)</f>
        <v>5.3227633069082678</v>
      </c>
      <c r="X533" s="34">
        <f>+IF(I533=0,"",'Ark1'!Z2759)</f>
        <v>6.6166941021295322</v>
      </c>
      <c r="Y533" s="29">
        <f>+IF(I533=0,"",'Ark1'!Z2759)</f>
        <v>6.6166941021295322</v>
      </c>
      <c r="Z533" s="27">
        <f>+IF(I533=0,"",'Ark1'!AC2759)</f>
        <v>0</v>
      </c>
      <c r="AA533" s="34">
        <f>+IF(I533=0,"",'Ark1'!AE2759)</f>
        <v>0</v>
      </c>
      <c r="AB533" s="29">
        <f t="shared" si="62"/>
        <v>2.1487134767836933</v>
      </c>
      <c r="AC533" s="29">
        <f t="shared" si="63"/>
        <v>16.054545454545455</v>
      </c>
      <c r="AD533" s="485"/>
    </row>
    <row r="534" spans="1:30" ht="15.6">
      <c r="A534" s="485"/>
      <c r="B534" s="289">
        <f>+'Ark1'!C2760</f>
        <v>2022</v>
      </c>
      <c r="C534" s="28">
        <f>+'Ark1'!L2760</f>
        <v>5</v>
      </c>
      <c r="D534" s="28" t="str">
        <f>VLOOKUP(C534,RNR!$F$12:$G$26,2)</f>
        <v>O</v>
      </c>
      <c r="E534" s="28">
        <f>+'Ark1'!H2760</f>
        <v>2</v>
      </c>
      <c r="F534" s="28">
        <f>+'Ark1'!J2760</f>
        <v>141</v>
      </c>
      <c r="G534" s="28" t="str">
        <f>VLOOKUP(F534,RNR!$A$1:$B$26,2)</f>
        <v>Ølen</v>
      </c>
      <c r="H534" s="28">
        <f>+IF(I534=0,"",'Ark1'!Q2760)</f>
        <v>70</v>
      </c>
      <c r="I534" s="336">
        <f>+'Ark1'!R2760</f>
        <v>444</v>
      </c>
      <c r="J534" s="29">
        <f>+IF(I534=0,"",'Ark1'!AF2760)</f>
        <v>30.983949755757152</v>
      </c>
      <c r="L534" s="29">
        <f>+IF(I534=0,"",'Ark1'!AG2760)</f>
        <v>24.572064166442544</v>
      </c>
      <c r="S534" s="27">
        <f>+IF(I534=0,"",'Ark1'!T2760)</f>
        <v>5.1013513513513509</v>
      </c>
      <c r="T534" s="32">
        <f>+IF(I534=0,"",'Ark1'!U2760)</f>
        <v>12.140315315315322</v>
      </c>
      <c r="U534" s="34">
        <f>+IF(I534=0,"",'Ark1'!W2760)</f>
        <v>0</v>
      </c>
      <c r="V534" s="34">
        <f>+IF(I534=0,"",'Ark1'!X2760)</f>
        <v>30.630630630630623</v>
      </c>
      <c r="W534" s="34">
        <f>+IF(I534=0,"",'Ark1'!Y2760)</f>
        <v>6.3063063063063058</v>
      </c>
      <c r="X534" s="34">
        <f>+IF(I534=0,"",'Ark1'!Z2760)</f>
        <v>6.6055307763655948</v>
      </c>
      <c r="Y534" s="29">
        <f>+IF(I534=0,"",'Ark1'!Z2760)</f>
        <v>6.6055307763655948</v>
      </c>
      <c r="Z534" s="27">
        <f>+IF(I534=0,"",'Ark1'!AC2760)</f>
        <v>0</v>
      </c>
      <c r="AA534" s="34">
        <f>+IF(I534=0,"",'Ark1'!AE2760)</f>
        <v>0</v>
      </c>
      <c r="AB534" s="29">
        <f t="shared" si="62"/>
        <v>2.4280630630630644</v>
      </c>
      <c r="AC534" s="29">
        <f t="shared" si="63"/>
        <v>6.3428571428571425</v>
      </c>
      <c r="AD534" s="485"/>
    </row>
    <row r="535" spans="1:30" ht="15.6">
      <c r="A535" s="485"/>
      <c r="B535" s="289">
        <f>+'Ark1'!C2761</f>
        <v>2022</v>
      </c>
      <c r="C535" s="28">
        <f>+'Ark1'!L2761</f>
        <v>5</v>
      </c>
      <c r="D535" s="28" t="str">
        <f>VLOOKUP(C535,RNR!$F$12:$G$26,2)</f>
        <v>O</v>
      </c>
      <c r="E535" s="28">
        <f>+'Ark1'!H2761</f>
        <v>2</v>
      </c>
      <c r="F535" s="28">
        <f>+'Ark1'!J2761</f>
        <v>143</v>
      </c>
      <c r="G535" s="28" t="str">
        <f>VLOOKUP(F535,RNR!$A$1:$B$26,2)</f>
        <v>Nordfjord</v>
      </c>
      <c r="H535" s="28">
        <f>+IF(I535=0,"",'Ark1'!Q2761)</f>
        <v>15</v>
      </c>
      <c r="I535" s="336">
        <f>+'Ark1'!R2761</f>
        <v>87</v>
      </c>
      <c r="J535" s="29">
        <f>+IF(I535=0,"",'Ark1'!AF2761)</f>
        <v>25.033810030788711</v>
      </c>
      <c r="L535" s="29">
        <f>+IF(I535=0,"",'Ark1'!AG2761)</f>
        <v>28.015625616541062</v>
      </c>
      <c r="S535" s="27">
        <f>+IF(I535=0,"",'Ark1'!T2761)</f>
        <v>3.8965517241379306</v>
      </c>
      <c r="T535" s="32">
        <f>+IF(I535=0,"",'Ark1'!U2761)</f>
        <v>16.321839080459775</v>
      </c>
      <c r="U535" s="34">
        <f>+IF(I535=0,"",'Ark1'!W2761)</f>
        <v>0</v>
      </c>
      <c r="V535" s="34">
        <f>+IF(I535=0,"",'Ark1'!X2761)</f>
        <v>52.8735632183908</v>
      </c>
      <c r="W535" s="34">
        <f>+IF(I535=0,"",'Ark1'!Y2761)</f>
        <v>12.643678160919537</v>
      </c>
      <c r="X535" s="34">
        <f>+IF(I535=0,"",'Ark1'!Z2761)</f>
        <v>6.7749610897191195</v>
      </c>
      <c r="Y535" s="29">
        <f>+IF(I535=0,"",'Ark1'!Z2761)</f>
        <v>6.7749610897191195</v>
      </c>
      <c r="Z535" s="27">
        <f>+IF(I535=0,"",'Ark1'!AC2761)</f>
        <v>0</v>
      </c>
      <c r="AA535" s="34">
        <f>+IF(I535=0,"",'Ark1'!AE2761)</f>
        <v>0</v>
      </c>
      <c r="AB535" s="29">
        <f t="shared" si="62"/>
        <v>3.2643678160919549</v>
      </c>
      <c r="AC535" s="29">
        <f t="shared" si="63"/>
        <v>5.8</v>
      </c>
      <c r="AD535" s="485"/>
    </row>
    <row r="536" spans="1:30" ht="15.6">
      <c r="A536" s="485"/>
      <c r="B536" s="289">
        <f>+'Ark1'!C2762</f>
        <v>2022</v>
      </c>
      <c r="C536" s="28">
        <f>+'Ark1'!L2762</f>
        <v>5</v>
      </c>
      <c r="D536" s="28" t="str">
        <f>VLOOKUP(C536,RNR!$F$12:$G$26,2)</f>
        <v>O</v>
      </c>
      <c r="E536" s="28">
        <f>+'Ark1'!H2762</f>
        <v>2</v>
      </c>
      <c r="F536" s="28">
        <f>+'Ark1'!J2762</f>
        <v>147</v>
      </c>
      <c r="G536" s="28" t="str">
        <f>VLOOKUP(F536,RNR!$A$1:$B$26,2)</f>
        <v>Midt-Norge</v>
      </c>
      <c r="H536" s="28">
        <f>+IF(I536=0,"",'Ark1'!Q2762)</f>
        <v>8</v>
      </c>
      <c r="I536" s="336">
        <f>+'Ark1'!R2762</f>
        <v>23</v>
      </c>
      <c r="J536" s="29">
        <f>+IF(I536=0,"",'Ark1'!AF2762)</f>
        <v>12.777777777777779</v>
      </c>
      <c r="L536" s="29">
        <f>+IF(I536=0,"",'Ark1'!AG2762)</f>
        <v>12.282908132710501</v>
      </c>
      <c r="S536" s="27">
        <f>+IF(I536=0,"",'Ark1'!T2762)</f>
        <v>3.6956521739130439</v>
      </c>
      <c r="T536" s="32">
        <f>+IF(I536=0,"",'Ark1'!U2762)</f>
        <v>8.9173913043478255</v>
      </c>
      <c r="U536" s="34">
        <f>+IF(I536=0,"",'Ark1'!W2762)</f>
        <v>0</v>
      </c>
      <c r="V536" s="34">
        <f>+IF(I536=0,"",'Ark1'!X2762)</f>
        <v>4.3478260869565215</v>
      </c>
      <c r="W536" s="34">
        <f>+IF(I536=0,"",'Ark1'!Y2762)</f>
        <v>0</v>
      </c>
      <c r="X536" s="34">
        <f>+IF(I536=0,"",'Ark1'!Z2762)</f>
        <v>3.6680349168497215</v>
      </c>
      <c r="Y536" s="29">
        <f>+IF(I536=0,"",'Ark1'!Z2762)</f>
        <v>3.6680349168497215</v>
      </c>
      <c r="Z536" s="27">
        <f>+IF(I536=0,"",'Ark1'!AC2762)</f>
        <v>0</v>
      </c>
      <c r="AA536" s="34">
        <f>+IF(I536=0,"",'Ark1'!AE2762)</f>
        <v>0</v>
      </c>
      <c r="AB536" s="29">
        <f t="shared" si="62"/>
        <v>1.7834782608695652</v>
      </c>
      <c r="AC536" s="29">
        <f t="shared" si="63"/>
        <v>2.875</v>
      </c>
      <c r="AD536" s="485"/>
    </row>
    <row r="537" spans="1:30" ht="15.6">
      <c r="A537" s="485"/>
      <c r="B537" s="289">
        <f>+'Ark1'!C2763</f>
        <v>2022</v>
      </c>
      <c r="C537" s="28">
        <f>+'Ark1'!L2763</f>
        <v>5</v>
      </c>
      <c r="D537" s="28" t="str">
        <f>VLOOKUP(C537,RNR!$F$12:$G$26,2)</f>
        <v>O</v>
      </c>
      <c r="E537" s="28">
        <f>+'Ark1'!H2763</f>
        <v>1</v>
      </c>
      <c r="F537" s="28">
        <f>+'Ark1'!J2763</f>
        <v>155</v>
      </c>
      <c r="G537" s="28" t="str">
        <f>VLOOKUP(F537,RNR!$A$1:$B$26,2)</f>
        <v>Målselv</v>
      </c>
      <c r="H537" s="28">
        <f>+IF(I537=0,"",'Ark1'!Q2763)</f>
        <v>55</v>
      </c>
      <c r="I537" s="336">
        <f>+'Ark1'!R2763</f>
        <v>920</v>
      </c>
      <c r="J537" s="29">
        <f>+IF(I537=0,"",'Ark1'!AF2763)</f>
        <v>33.249006143838095</v>
      </c>
      <c r="L537" s="29">
        <f>+IF(I537=0,"",'Ark1'!AG2763)</f>
        <v>32.443477088395561</v>
      </c>
      <c r="S537" s="27">
        <f>+IF(I537=0,"",'Ark1'!T2763)</f>
        <v>4.1065217391304349</v>
      </c>
      <c r="T537" s="32">
        <f>+IF(I537=0,"",'Ark1'!U2763)</f>
        <v>15.980108695652149</v>
      </c>
      <c r="U537" s="34">
        <f>+IF(I537=0,"",'Ark1'!W2763)</f>
        <v>0</v>
      </c>
      <c r="V537" s="34">
        <f>+IF(I537=0,"",'Ark1'!X2763)</f>
        <v>49.673913043478258</v>
      </c>
      <c r="W537" s="34">
        <f>+IF(I537=0,"",'Ark1'!Y2763)</f>
        <v>16.847826086956523</v>
      </c>
      <c r="X537" s="34">
        <f>+IF(I537=0,"",'Ark1'!Z2763)</f>
        <v>6.6901515214149017</v>
      </c>
      <c r="Y537" s="29">
        <f>+IF(I537=0,"",'Ark1'!Z2763)</f>
        <v>6.6901515214149017</v>
      </c>
      <c r="Z537" s="27">
        <f>+IF(I537=0,"",'Ark1'!AC2763)</f>
        <v>0</v>
      </c>
      <c r="AA537" s="34">
        <f>+IF(I537=0,"",'Ark1'!AE2763)</f>
        <v>0</v>
      </c>
      <c r="AB537" s="29">
        <f t="shared" si="62"/>
        <v>3.1960217391304298</v>
      </c>
      <c r="AC537" s="29">
        <f t="shared" si="63"/>
        <v>16.727272727272727</v>
      </c>
      <c r="AD537" s="485"/>
    </row>
    <row r="538" spans="1:30" ht="15.6">
      <c r="A538" s="485"/>
      <c r="B538" s="289">
        <f>+'Ark1'!C2764</f>
        <v>2022</v>
      </c>
      <c r="C538" s="28">
        <f>+'Ark1'!L2764</f>
        <v>5</v>
      </c>
      <c r="D538" s="28" t="str">
        <f>VLOOKUP(C538,RNR!$F$12:$G$26,2)</f>
        <v>O</v>
      </c>
      <c r="E538" s="28">
        <f>+'Ark1'!H2764</f>
        <v>2</v>
      </c>
      <c r="F538" s="28">
        <f>+'Ark1'!J2764</f>
        <v>160</v>
      </c>
      <c r="G538" s="28" t="str">
        <f>VLOOKUP(F538,RNR!$A$1:$B$26,2)</f>
        <v>Oslo</v>
      </c>
      <c r="H538" s="28">
        <f>+IF(I538=0,"",'Ark1'!Q2764)</f>
        <v>18</v>
      </c>
      <c r="I538" s="336">
        <f>+'Ark1'!R2764</f>
        <v>138</v>
      </c>
      <c r="J538" s="29">
        <f>+IF(I538=0,"",'Ark1'!AF2764)</f>
        <v>33.576642335766408</v>
      </c>
      <c r="L538" s="29">
        <f>+IF(I538=0,"",'Ark1'!AG2764)</f>
        <v>27.901511316798043</v>
      </c>
      <c r="S538" s="27">
        <f>+IF(I538=0,"",'Ark1'!T2764)</f>
        <v>4.2173913043478253</v>
      </c>
      <c r="T538" s="32">
        <f>+IF(I538=0,"",'Ark1'!U2764)</f>
        <v>11.184057971014498</v>
      </c>
      <c r="U538" s="34">
        <f>+IF(I538=0,"",'Ark1'!W2764)</f>
        <v>0</v>
      </c>
      <c r="V538" s="34">
        <f>+IF(I538=0,"",'Ark1'!X2764)</f>
        <v>17.391304347826086</v>
      </c>
      <c r="W538" s="34">
        <f>+IF(I538=0,"",'Ark1'!Y2764)</f>
        <v>3.6231884057971007</v>
      </c>
      <c r="X538" s="34">
        <f>+IF(I538=0,"",'Ark1'!Z2764)</f>
        <v>5.1385195857242012</v>
      </c>
      <c r="Y538" s="29">
        <f>+IF(I538=0,"",'Ark1'!Z2764)</f>
        <v>5.1385195857242012</v>
      </c>
      <c r="Z538" s="27">
        <f>+IF(I538=0,"",'Ark1'!AC2764)</f>
        <v>0</v>
      </c>
      <c r="AA538" s="34">
        <f>+IF(I538=0,"",'Ark1'!AE2764)</f>
        <v>0</v>
      </c>
      <c r="AB538" s="29">
        <f t="shared" si="62"/>
        <v>2.2368115942028997</v>
      </c>
      <c r="AC538" s="29">
        <f t="shared" si="63"/>
        <v>7.666666666666667</v>
      </c>
      <c r="AD538" s="485"/>
    </row>
    <row r="539" spans="1:30" ht="15.6">
      <c r="A539" s="485"/>
      <c r="B539" s="289">
        <f>+'Ark1'!C2765</f>
        <v>2022</v>
      </c>
      <c r="C539" s="28">
        <f>+'Ark1'!L2765</f>
        <v>5</v>
      </c>
      <c r="D539" s="28" t="str">
        <f>VLOOKUP(C539,RNR!$F$12:$G$26,2)</f>
        <v>O</v>
      </c>
      <c r="E539" s="28">
        <f>+'Ark1'!H2765</f>
        <v>1</v>
      </c>
      <c r="F539" s="28">
        <f>+'Ark1'!J2765</f>
        <v>171</v>
      </c>
      <c r="G539" s="28" t="str">
        <f>VLOOKUP(F539,RNR!$A$1:$B$26,2)</f>
        <v>Prima</v>
      </c>
      <c r="H539" s="28" t="str">
        <f>+IF(I539=0,"",'Ark1'!Q2765)</f>
        <v/>
      </c>
      <c r="I539" s="336">
        <f>+'Ark1'!R2765</f>
        <v>0</v>
      </c>
      <c r="J539" s="29" t="str">
        <f>+IF(I539=0,"",'Ark1'!AF2765)</f>
        <v/>
      </c>
      <c r="L539" s="29" t="str">
        <f>+IF(I539=0,"",'Ark1'!AG2765)</f>
        <v/>
      </c>
      <c r="S539" s="27" t="str">
        <f>+IF(I539=0,"",'Ark1'!T2765)</f>
        <v/>
      </c>
      <c r="T539" s="32" t="str">
        <f>+IF(I539=0,"",'Ark1'!U2765)</f>
        <v/>
      </c>
      <c r="U539" s="34" t="str">
        <f>+IF(I539=0,"",'Ark1'!W2765)</f>
        <v/>
      </c>
      <c r="V539" s="34" t="str">
        <f>+IF(I539=0,"",'Ark1'!X2765)</f>
        <v/>
      </c>
      <c r="W539" s="34" t="str">
        <f>+IF(I539=0,"",'Ark1'!Y2765)</f>
        <v/>
      </c>
      <c r="X539" s="34" t="str">
        <f>+IF(I539=0,"",'Ark1'!Z2765)</f>
        <v/>
      </c>
      <c r="Y539" s="29" t="str">
        <f>+IF(I539=0,"",'Ark1'!Z2765)</f>
        <v/>
      </c>
      <c r="Z539" s="27" t="str">
        <f>+IF(I539=0,"",'Ark1'!AC2765)</f>
        <v/>
      </c>
      <c r="AA539" s="34" t="str">
        <f>+IF(I539=0,"",'Ark1'!AE2765)</f>
        <v/>
      </c>
      <c r="AB539" s="29" t="str">
        <f t="shared" si="62"/>
        <v/>
      </c>
      <c r="AC539" s="29" t="str">
        <f t="shared" si="63"/>
        <v/>
      </c>
      <c r="AD539" s="485"/>
    </row>
    <row r="540" spans="1:30" ht="15.6">
      <c r="A540" s="485"/>
      <c r="B540" s="289">
        <f>+'Ark1'!C2766</f>
        <v>2022</v>
      </c>
      <c r="C540" s="28">
        <f>+'Ark1'!L2766</f>
        <v>5</v>
      </c>
      <c r="D540" s="28" t="str">
        <f>VLOOKUP(C540,RNR!$F$12:$G$26,2)</f>
        <v>O</v>
      </c>
      <c r="E540" s="28">
        <f>+'Ark1'!H2766</f>
        <v>2</v>
      </c>
      <c r="F540" s="28">
        <f>+'Ark1'!J2766</f>
        <v>175</v>
      </c>
      <c r="G540" s="28" t="str">
        <f>VLOOKUP(F540,RNR!$A$1:$B$26,2)</f>
        <v>Ole Ringdal</v>
      </c>
      <c r="H540" s="28">
        <f>+IF(I540=0,"",'Ark1'!Q2766)</f>
        <v>28</v>
      </c>
      <c r="I540" s="336">
        <f>+'Ark1'!R2766</f>
        <v>713</v>
      </c>
      <c r="J540" s="29">
        <f>+IF(I540=0,"",'Ark1'!AF2766)</f>
        <v>38.582251082251069</v>
      </c>
      <c r="L540" s="29">
        <f>+IF(I540=0,"",'Ark1'!AG2766)</f>
        <v>35.533464121331022</v>
      </c>
      <c r="S540" s="27">
        <f>+IF(I540=0,"",'Ark1'!T2766)</f>
        <v>5.004207573632538</v>
      </c>
      <c r="T540" s="32">
        <f>+IF(I540=0,"",'Ark1'!U2766)</f>
        <v>10.567741935483868</v>
      </c>
      <c r="U540" s="34">
        <f>+IF(I540=0,"",'Ark1'!W2766)</f>
        <v>0.14025245441795237</v>
      </c>
      <c r="V540" s="34">
        <f>+IF(I540=0,"",'Ark1'!X2766)</f>
        <v>22.720897615708282</v>
      </c>
      <c r="W540" s="34">
        <f>+IF(I540=0,"",'Ark1'!Y2766)</f>
        <v>8.9761570827489496</v>
      </c>
      <c r="X540" s="34">
        <f>+IF(I540=0,"",'Ark1'!Z2766)</f>
        <v>7.373134400641594</v>
      </c>
      <c r="Y540" s="29">
        <f>+IF(I540=0,"",'Ark1'!Z2766)</f>
        <v>7.373134400641594</v>
      </c>
      <c r="Z540" s="27">
        <f>+IF(I540=0,"",'Ark1'!AC2766)</f>
        <v>0</v>
      </c>
      <c r="AA540" s="34">
        <f>+IF(I540=0,"",'Ark1'!AE2766)</f>
        <v>0</v>
      </c>
      <c r="AB540" s="29">
        <f t="shared" si="62"/>
        <v>2.1135483870967735</v>
      </c>
      <c r="AC540" s="29">
        <f t="shared" si="63"/>
        <v>25.464285714285715</v>
      </c>
      <c r="AD540" s="485"/>
    </row>
    <row r="541" spans="1:30" ht="15.6">
      <c r="A541" s="485"/>
      <c r="B541" s="289">
        <f>+'Ark1'!C2767</f>
        <v>2022</v>
      </c>
      <c r="C541" s="28">
        <f>+'Ark1'!L2767</f>
        <v>5</v>
      </c>
      <c r="D541" s="28" t="str">
        <f>VLOOKUP(C541,RNR!$F$12:$G$26,2)</f>
        <v>O</v>
      </c>
      <c r="E541" s="28">
        <f>+'Ark1'!H2767</f>
        <v>2</v>
      </c>
      <c r="F541" s="28">
        <f>+'Ark1'!J2767</f>
        <v>177</v>
      </c>
      <c r="G541" s="28" t="str">
        <f>VLOOKUP(F541,RNR!$A$1:$B$26,2)</f>
        <v>Slakthuset</v>
      </c>
      <c r="H541" s="28">
        <f>+IF(I541=0,"",'Ark1'!Q2767)</f>
        <v>30</v>
      </c>
      <c r="I541" s="336">
        <f>+'Ark1'!R2767</f>
        <v>187</v>
      </c>
      <c r="J541" s="29">
        <f>+IF(I541=0,"",'Ark1'!AF2767)</f>
        <v>30.655737704918025</v>
      </c>
      <c r="L541" s="29">
        <f>+IF(I541=0,"",'Ark1'!AG2767)</f>
        <v>30.409327209407959</v>
      </c>
      <c r="S541" s="27">
        <f>+IF(I541=0,"",'Ark1'!T2767)</f>
        <v>3.7272727272727271</v>
      </c>
      <c r="T541" s="32">
        <f>+IF(I541=0,"",'Ark1'!U2767)</f>
        <v>12.887700534759352</v>
      </c>
      <c r="U541" s="34">
        <f>+IF(I541=0,"",'Ark1'!W2767)</f>
        <v>0</v>
      </c>
      <c r="V541" s="34">
        <f>+IF(I541=0,"",'Ark1'!X2767)</f>
        <v>20.320855614973265</v>
      </c>
      <c r="W541" s="34">
        <f>+IF(I541=0,"",'Ark1'!Y2767)</f>
        <v>5.882352941176471</v>
      </c>
      <c r="X541" s="34">
        <f>+IF(I541=0,"",'Ark1'!Z2767)</f>
        <v>4.951271489715162</v>
      </c>
      <c r="Y541" s="29">
        <f>+IF(I541=0,"",'Ark1'!Z2767)</f>
        <v>4.951271489715162</v>
      </c>
      <c r="Z541" s="27">
        <f>+IF(I541=0,"",'Ark1'!AC2767)</f>
        <v>0</v>
      </c>
      <c r="AA541" s="34">
        <f>+IF(I541=0,"",'Ark1'!AE2767)</f>
        <v>0</v>
      </c>
      <c r="AB541" s="29">
        <f t="shared" si="62"/>
        <v>2.5775401069518704</v>
      </c>
      <c r="AC541" s="29">
        <f t="shared" si="63"/>
        <v>6.2333333333333334</v>
      </c>
      <c r="AD541" s="485"/>
    </row>
    <row r="542" spans="1:30" ht="15.6">
      <c r="A542" s="485"/>
      <c r="B542" s="289">
        <f>+'Ark1'!C2768</f>
        <v>2022</v>
      </c>
      <c r="C542" s="28">
        <f>+'Ark1'!L2768</f>
        <v>5</v>
      </c>
      <c r="D542" s="28" t="str">
        <f>VLOOKUP(C542,RNR!$F$12:$G$26,2)</f>
        <v>O</v>
      </c>
      <c r="E542" s="28">
        <f>+'Ark1'!H2768</f>
        <v>2</v>
      </c>
      <c r="F542" s="28">
        <f>+'Ark1'!J2768</f>
        <v>178</v>
      </c>
      <c r="G542" s="28" t="str">
        <f>VLOOKUP(F542,RNR!$A$1:$B$26,2)</f>
        <v>Røros</v>
      </c>
      <c r="H542" s="28">
        <f>+IF(I542=0,"",'Ark1'!Q2768)</f>
        <v>14</v>
      </c>
      <c r="I542" s="336">
        <f>+'Ark1'!R2768</f>
        <v>358</v>
      </c>
      <c r="J542" s="29">
        <f>+IF(I542=0,"",'Ark1'!AF2768)</f>
        <v>41.822429906542062</v>
      </c>
      <c r="L542" s="29">
        <f>+IF(I542=0,"",'Ark1'!AG2768)</f>
        <v>40.529336157424993</v>
      </c>
      <c r="S542" s="27">
        <f>+IF(I542=0,"",'Ark1'!T2768)</f>
        <v>4.5055865921787719</v>
      </c>
      <c r="T542" s="32">
        <f>+IF(I542=0,"",'Ark1'!U2768)</f>
        <v>12.507262569832401</v>
      </c>
      <c r="U542" s="34">
        <f>+IF(I542=0,"",'Ark1'!W2768)</f>
        <v>0</v>
      </c>
      <c r="V542" s="34">
        <f>+IF(I542=0,"",'Ark1'!X2768)</f>
        <v>14.80446927374302</v>
      </c>
      <c r="W542" s="34">
        <f>+IF(I542=0,"",'Ark1'!Y2768)</f>
        <v>1.6759776536312851</v>
      </c>
      <c r="X542" s="34">
        <f>+IF(I542=0,"",'Ark1'!Z2768)</f>
        <v>3.8543891824987377</v>
      </c>
      <c r="Y542" s="29">
        <f>+IF(I542=0,"",'Ark1'!Z2768)</f>
        <v>3.8543891824987377</v>
      </c>
      <c r="Z542" s="27">
        <f>+IF(I542=0,"",'Ark1'!AC2768)</f>
        <v>0</v>
      </c>
      <c r="AA542" s="34">
        <f>+IF(I542=0,"",'Ark1'!AE2768)</f>
        <v>0</v>
      </c>
      <c r="AB542" s="29">
        <f t="shared" si="62"/>
        <v>2.5014525139664801</v>
      </c>
      <c r="AC542" s="29">
        <f t="shared" si="63"/>
        <v>25.571428571428573</v>
      </c>
      <c r="AD542" s="485"/>
    </row>
    <row r="543" spans="1:30" ht="15.6">
      <c r="A543" s="485"/>
      <c r="B543" s="289">
        <f>+'Ark1'!C2769</f>
        <v>2022</v>
      </c>
      <c r="C543" s="28">
        <f>+'Ark1'!L2769</f>
        <v>5</v>
      </c>
      <c r="D543" s="28" t="str">
        <f>VLOOKUP(C543,RNR!$F$12:$G$26,2)</f>
        <v>O</v>
      </c>
      <c r="E543" s="28">
        <f>+'Ark1'!H2769</f>
        <v>2</v>
      </c>
      <c r="F543" s="28">
        <f>+'Ark1'!J2769</f>
        <v>181</v>
      </c>
      <c r="G543" s="28" t="str">
        <f>VLOOKUP(F543,RNR!$A$1:$B$26,2)</f>
        <v>Horns</v>
      </c>
      <c r="H543" s="28">
        <f>+IF(I543=0,"",'Ark1'!Q2769)</f>
        <v>19</v>
      </c>
      <c r="I543" s="336">
        <f>+'Ark1'!R2769</f>
        <v>194</v>
      </c>
      <c r="J543" s="29">
        <f>+IF(I543=0,"",'Ark1'!AF2769)</f>
        <v>28.655834564254057</v>
      </c>
      <c r="L543" s="29">
        <f>+IF(I543=0,"",'Ark1'!AG2769)</f>
        <v>23.273392577104033</v>
      </c>
      <c r="S543" s="27">
        <f>+IF(I543=0,"",'Ark1'!T2769)</f>
        <v>4.1494845360824755</v>
      </c>
      <c r="T543" s="32">
        <f>+IF(I543=0,"",'Ark1'!U2769)</f>
        <v>11.47474226804124</v>
      </c>
      <c r="U543" s="34">
        <f>+IF(I543=0,"",'Ark1'!W2769)</f>
        <v>0</v>
      </c>
      <c r="V543" s="34">
        <f>+IF(I543=0,"",'Ark1'!X2769)</f>
        <v>30.412371134020621</v>
      </c>
      <c r="W543" s="34">
        <f>+IF(I543=0,"",'Ark1'!Y2769)</f>
        <v>2.577319587628867</v>
      </c>
      <c r="X543" s="34">
        <f>+IF(I543=0,"",'Ark1'!Z2769)</f>
        <v>6.1545332538503192</v>
      </c>
      <c r="Y543" s="29">
        <f>+IF(I543=0,"",'Ark1'!Z2769)</f>
        <v>6.1545332538503192</v>
      </c>
      <c r="Z543" s="27">
        <f>+IF(I543=0,"",'Ark1'!AC2769)</f>
        <v>0</v>
      </c>
      <c r="AA543" s="34">
        <f>+IF(I543=0,"",'Ark1'!AE2769)</f>
        <v>0</v>
      </c>
      <c r="AB543" s="29">
        <f t="shared" si="62"/>
        <v>2.2949484536082481</v>
      </c>
      <c r="AC543" s="29">
        <f t="shared" si="63"/>
        <v>10.210526315789474</v>
      </c>
      <c r="AD543" s="485"/>
    </row>
    <row r="544" spans="1:30" ht="15.6">
      <c r="A544" s="485"/>
      <c r="B544" s="289">
        <f>+'Ark1'!C2770</f>
        <v>2022</v>
      </c>
      <c r="C544" s="28">
        <f>+'Ark1'!L2770</f>
        <v>5</v>
      </c>
      <c r="D544" s="28" t="str">
        <f>VLOOKUP(C544,RNR!$F$12:$G$26,2)</f>
        <v>O</v>
      </c>
      <c r="E544" s="28">
        <f>+'Ark1'!H2770</f>
        <v>1</v>
      </c>
      <c r="F544" s="28">
        <f>+'Ark1'!J2770</f>
        <v>262</v>
      </c>
      <c r="G544" s="28" t="str">
        <f>VLOOKUP(F544,RNR!$A$1:$B$26,2)</f>
        <v>Strilalam</v>
      </c>
      <c r="H544" s="28" t="str">
        <f>+IF(I544=0,"",'Ark1'!Q2770)</f>
        <v/>
      </c>
      <c r="I544" s="336">
        <f>+'Ark1'!R2770</f>
        <v>0</v>
      </c>
      <c r="J544" s="29" t="str">
        <f>+IF(I544=0,"",'Ark1'!AF2770)</f>
        <v/>
      </c>
      <c r="L544" s="29" t="str">
        <f>+IF(I544=0,"",'Ark1'!AG2770)</f>
        <v/>
      </c>
      <c r="S544" s="27" t="str">
        <f>+IF(I544=0,"",'Ark1'!T2770)</f>
        <v/>
      </c>
      <c r="T544" s="32" t="str">
        <f>+IF(I544=0,"",'Ark1'!U2770)</f>
        <v/>
      </c>
      <c r="U544" s="34" t="str">
        <f>+IF(I544=0,"",'Ark1'!W2770)</f>
        <v/>
      </c>
      <c r="V544" s="34" t="str">
        <f>+IF(I544=0,"",'Ark1'!X2770)</f>
        <v/>
      </c>
      <c r="W544" s="34" t="str">
        <f>+IF(I544=0,"",'Ark1'!Y2770)</f>
        <v/>
      </c>
      <c r="X544" s="34" t="str">
        <f>+IF(I544=0,"",'Ark1'!Z2770)</f>
        <v/>
      </c>
      <c r="Y544" s="29" t="str">
        <f>+IF(I544=0,"",'Ark1'!Z2770)</f>
        <v/>
      </c>
      <c r="Z544" s="27" t="str">
        <f>+IF(I544=0,"",'Ark1'!AC2770)</f>
        <v/>
      </c>
      <c r="AA544" s="34" t="str">
        <f>+IF(I544=0,"",'Ark1'!AE2770)</f>
        <v/>
      </c>
      <c r="AB544" s="29" t="str">
        <f t="shared" si="62"/>
        <v/>
      </c>
      <c r="AC544" s="29" t="str">
        <f t="shared" si="63"/>
        <v/>
      </c>
      <c r="AD544" s="485"/>
    </row>
    <row r="545" spans="1:70" ht="15.6">
      <c r="A545" s="485"/>
      <c r="B545" s="289">
        <f>+'Ark1'!C2771</f>
        <v>2022</v>
      </c>
      <c r="C545" s="28">
        <f>+'Ark1'!L2771</f>
        <v>5</v>
      </c>
      <c r="D545" s="28" t="str">
        <f>VLOOKUP(C545,RNR!$F$12:$G$26,2)</f>
        <v>O</v>
      </c>
      <c r="E545" s="28">
        <f>+'Ark1'!H2771</f>
        <v>1</v>
      </c>
      <c r="F545" s="28">
        <f>+'Ark1'!J2771</f>
        <v>309</v>
      </c>
      <c r="G545" s="28" t="str">
        <f>VLOOKUP(F545,RNR!$A$1:$B$26,2)</f>
        <v>Malvik</v>
      </c>
      <c r="H545" s="28">
        <f>+IF(I545=0,"",'Ark1'!Q2771)</f>
        <v>35</v>
      </c>
      <c r="I545" s="336">
        <f>+'Ark1'!R2771</f>
        <v>210</v>
      </c>
      <c r="J545" s="29">
        <f>+IF(I545=0,"",'Ark1'!AF2771)</f>
        <v>16.733067729083661</v>
      </c>
      <c r="L545" s="29">
        <f>+IF(I545=0,"",'Ark1'!AG2771)</f>
        <v>17.188529369448499</v>
      </c>
      <c r="S545" s="27">
        <f>+IF(I545=0,"",'Ark1'!T2771)</f>
        <v>4.6142857142857121</v>
      </c>
      <c r="T545" s="32">
        <f>+IF(I545=0,"",'Ark1'!U2771)</f>
        <v>10.809047619047616</v>
      </c>
      <c r="U545" s="34">
        <f>+IF(I545=0,"",'Ark1'!W2771)</f>
        <v>2.3809523809523818</v>
      </c>
      <c r="V545" s="34">
        <f>+IF(I545=0,"",'Ark1'!X2771)</f>
        <v>24.285714285714281</v>
      </c>
      <c r="W545" s="34">
        <f>+IF(I545=0,"",'Ark1'!Y2771)</f>
        <v>5.2380952380952381</v>
      </c>
      <c r="X545" s="34">
        <f>+IF(I545=0,"",'Ark1'!Z2771)</f>
        <v>6.4914056037208319</v>
      </c>
      <c r="Y545" s="29">
        <f>+IF(I545=0,"",'Ark1'!Z2771)</f>
        <v>6.4914056037208319</v>
      </c>
      <c r="Z545" s="27">
        <f>+IF(I545=0,"",'Ark1'!AC2771)</f>
        <v>0</v>
      </c>
      <c r="AA545" s="34">
        <f>+IF(I545=0,"",'Ark1'!AE2771)</f>
        <v>0</v>
      </c>
      <c r="AB545" s="29">
        <f t="shared" si="62"/>
        <v>2.1618095238095232</v>
      </c>
      <c r="AC545" s="29">
        <f t="shared" si="63"/>
        <v>6</v>
      </c>
      <c r="AD545" s="485"/>
    </row>
    <row r="546" spans="1:70" ht="15.6">
      <c r="A546" s="485"/>
      <c r="B546" s="289">
        <f>+'Ark1'!C2772</f>
        <v>2022</v>
      </c>
      <c r="C546" s="28">
        <f>+'Ark1'!L2772</f>
        <v>5</v>
      </c>
      <c r="D546" s="28" t="str">
        <f>VLOOKUP(C546,RNR!$F$12:$G$26,2)</f>
        <v>O</v>
      </c>
      <c r="E546" s="28">
        <f>+'Ark1'!H2772</f>
        <v>2</v>
      </c>
      <c r="F546" s="28">
        <f>+'Ark1'!J2772</f>
        <v>470</v>
      </c>
      <c r="G546" s="28" t="str">
        <f>VLOOKUP(F546,RNR!$A$1:$B$26,2)</f>
        <v>Jens Eide</v>
      </c>
      <c r="H546" s="28">
        <f>+IF(I546=0,"",'Ark1'!Q2772)</f>
        <v>18</v>
      </c>
      <c r="I546" s="336">
        <f>+'Ark1'!R2772</f>
        <v>324</v>
      </c>
      <c r="J546" s="29">
        <f>+IF(I546=0,"",'Ark1'!AF2772)</f>
        <v>24.251497005988032</v>
      </c>
      <c r="L546" s="29">
        <f>+IF(I546=0,"",'Ark1'!AG2772)</f>
        <v>24.346488166994476</v>
      </c>
      <c r="S546" s="27">
        <f>+IF(I546=0,"",'Ark1'!T2772)</f>
        <v>4.083333333333333</v>
      </c>
      <c r="T546" s="32">
        <f>+IF(I546=0,"",'Ark1'!U2772)</f>
        <v>9.4746913580246872</v>
      </c>
      <c r="U546" s="34">
        <f>+IF(I546=0,"",'Ark1'!W2772)</f>
        <v>0</v>
      </c>
      <c r="V546" s="34">
        <f>+IF(I546=0,"",'Ark1'!X2772)</f>
        <v>22.839506172839503</v>
      </c>
      <c r="W546" s="34">
        <f>+IF(I546=0,"",'Ark1'!Y2772)</f>
        <v>3.0864197530864201</v>
      </c>
      <c r="X546" s="34">
        <f>+IF(I546=0,"",'Ark1'!Z2772)</f>
        <v>6.7431154807122899</v>
      </c>
      <c r="Y546" s="29">
        <f>+IF(I546=0,"",'Ark1'!Z2772)</f>
        <v>6.7431154807122899</v>
      </c>
      <c r="Z546" s="27">
        <f>+IF(I546=0,"",'Ark1'!AC2772)</f>
        <v>0</v>
      </c>
      <c r="AA546" s="34">
        <f>+IF(I546=0,"",'Ark1'!AE2772)</f>
        <v>0</v>
      </c>
      <c r="AB546" s="29">
        <f t="shared" si="62"/>
        <v>1.8949382716049374</v>
      </c>
      <c r="AC546" s="29">
        <f t="shared" si="63"/>
        <v>18</v>
      </c>
      <c r="AD546" s="485"/>
    </row>
    <row r="547" spans="1:70" ht="15.6">
      <c r="A547" s="485"/>
      <c r="B547" s="289">
        <f>+'Ark1'!C2773</f>
        <v>2022</v>
      </c>
      <c r="C547" s="28">
        <f>+'Ark1'!L2773</f>
        <v>5</v>
      </c>
      <c r="D547" s="28" t="str">
        <f>VLOOKUP(C547,RNR!$F$12:$G$26,2)</f>
        <v>O</v>
      </c>
      <c r="E547" s="28">
        <f>+'Ark1'!H2773</f>
        <v>2</v>
      </c>
      <c r="F547" s="28">
        <f>+'Ark1'!J2773</f>
        <v>629</v>
      </c>
      <c r="G547" s="28" t="str">
        <f>VLOOKUP(F547,RNR!$A$1:$B$26,2)</f>
        <v>Bø</v>
      </c>
      <c r="H547" s="28">
        <f>+IF(I547=0,"",'Ark1'!Q2773)</f>
        <v>8</v>
      </c>
      <c r="I547" s="336">
        <f>+'Ark1'!R2773</f>
        <v>104</v>
      </c>
      <c r="J547" s="29">
        <f>+IF(I547=0,"",'Ark1'!AF2773)</f>
        <v>25.615763546798032</v>
      </c>
      <c r="L547" s="29">
        <f>+IF(I547=0,"",'Ark1'!AG2773)</f>
        <v>21.494365119163874</v>
      </c>
      <c r="S547" s="27">
        <f>+IF(I547=0,"",'Ark1'!T2773)</f>
        <v>4.3076923076923057</v>
      </c>
      <c r="T547" s="32">
        <f>+IF(I547=0,"",'Ark1'!U2773)</f>
        <v>15.661538461538457</v>
      </c>
      <c r="U547" s="34">
        <f>+IF(I547=0,"",'Ark1'!W2773)</f>
        <v>0</v>
      </c>
      <c r="V547" s="34">
        <f>+IF(I547=0,"",'Ark1'!X2773)</f>
        <v>51.923076923076913</v>
      </c>
      <c r="W547" s="34">
        <f>+IF(I547=0,"",'Ark1'!Y2773)</f>
        <v>6.7307692307692308</v>
      </c>
      <c r="X547" s="34">
        <f>+IF(I547=0,"",'Ark1'!Z2773)</f>
        <v>5.4269857707767244</v>
      </c>
      <c r="Y547" s="29">
        <f>+IF(I547=0,"",'Ark1'!Z2773)</f>
        <v>5.4269857707767244</v>
      </c>
      <c r="Z547" s="27">
        <f>+IF(I547=0,"",'Ark1'!AC2773)</f>
        <v>0</v>
      </c>
      <c r="AA547" s="34">
        <f>+IF(I547=0,"",'Ark1'!AE2773)</f>
        <v>0</v>
      </c>
      <c r="AB547" s="29">
        <f t="shared" si="62"/>
        <v>3.1323076923076916</v>
      </c>
      <c r="AC547" s="29">
        <f t="shared" si="63"/>
        <v>13</v>
      </c>
      <c r="AD547" s="485"/>
    </row>
    <row r="548" spans="1:70" ht="15.6">
      <c r="A548" s="485"/>
      <c r="B548" s="289">
        <f>+'Ark1'!C2774</f>
        <v>2022</v>
      </c>
      <c r="C548" s="28">
        <f>+'Ark1'!L2774</f>
        <v>5</v>
      </c>
      <c r="D548" s="28" t="str">
        <f>VLOOKUP(C548,RNR!$F$12:$G$26,2)</f>
        <v>O</v>
      </c>
      <c r="E548" s="28">
        <f>+'Ark1'!H2774</f>
        <v>1</v>
      </c>
      <c r="F548" s="28">
        <f>+'Ark1'!J2774</f>
        <v>643</v>
      </c>
      <c r="G548" s="28" t="str">
        <f>VLOOKUP(F548,RNR!$A$1:$B$26,2)</f>
        <v>Bjerka</v>
      </c>
      <c r="H548" s="28">
        <f>+IF(I548=0,"",'Ark1'!Q2774)</f>
        <v>21</v>
      </c>
      <c r="I548" s="336">
        <f>+'Ark1'!R2774</f>
        <v>213</v>
      </c>
      <c r="J548" s="29">
        <f>+IF(I548=0,"",'Ark1'!AF2774)</f>
        <v>29.298486932599733</v>
      </c>
      <c r="L548" s="29">
        <f>+IF(I548=0,"",'Ark1'!AG2774)</f>
        <v>31.896676499428182</v>
      </c>
      <c r="S548" s="27">
        <f>+IF(I548=0,"",'Ark1'!T2774)</f>
        <v>4.774647887323944</v>
      </c>
      <c r="T548" s="32">
        <f>+IF(I548=0,"",'Ark1'!U2774)</f>
        <v>14.691549295774649</v>
      </c>
      <c r="U548" s="34">
        <f>+IF(I548=0,"",'Ark1'!W2774)</f>
        <v>0.46948356807511754</v>
      </c>
      <c r="V548" s="34">
        <f>+IF(I548=0,"",'Ark1'!X2774)</f>
        <v>40.845070422535208</v>
      </c>
      <c r="W548" s="34">
        <f>+IF(I548=0,"",'Ark1'!Y2774)</f>
        <v>13.615023474178408</v>
      </c>
      <c r="X548" s="34">
        <f>+IF(I548=0,"",'Ark1'!Z2774)</f>
        <v>6.8697420486976872</v>
      </c>
      <c r="Y548" s="29">
        <f>+IF(I548=0,"",'Ark1'!Z2774)</f>
        <v>6.8697420486976872</v>
      </c>
      <c r="Z548" s="27">
        <f>+IF(I548=0,"",'Ark1'!AC2774)</f>
        <v>0</v>
      </c>
      <c r="AA548" s="34">
        <f>+IF(I548=0,"",'Ark1'!AE2774)</f>
        <v>0</v>
      </c>
      <c r="AB548" s="29">
        <f t="shared" si="62"/>
        <v>2.9383098591549297</v>
      </c>
      <c r="AC548" s="29">
        <f t="shared" si="63"/>
        <v>10.142857142857142</v>
      </c>
      <c r="AD548" s="485"/>
    </row>
    <row r="549" spans="1:70" ht="15.6">
      <c r="A549" s="485"/>
      <c r="B549" s="289">
        <f>+'Ark1'!C2775</f>
        <v>2022</v>
      </c>
      <c r="C549" s="28">
        <f>+'Ark1'!L2775</f>
        <v>5</v>
      </c>
      <c r="D549" s="28" t="str">
        <f>VLOOKUP(C549,RNR!$F$12:$G$26,2)</f>
        <v>O</v>
      </c>
      <c r="E549" s="28">
        <f>+'Ark1'!H2775</f>
        <v>2</v>
      </c>
      <c r="F549" s="28">
        <f>+'Ark1'!J2775</f>
        <v>704</v>
      </c>
      <c r="G549" s="28" t="str">
        <f>VLOOKUP(F549,RNR!$A$1:$B$26,2)</f>
        <v>Øre Vilt</v>
      </c>
      <c r="H549" s="28">
        <f>+IF(I549=0,"",'Ark1'!Q2775)</f>
        <v>5</v>
      </c>
      <c r="I549" s="336">
        <f>+'Ark1'!R2775</f>
        <v>37</v>
      </c>
      <c r="J549" s="29">
        <f>+IF(I549=0,"",'Ark1'!AF2775)</f>
        <v>52.112676056338032</v>
      </c>
      <c r="L549" s="29">
        <f>+IF(I549=0,"",'Ark1'!AG2775)</f>
        <v>49.520308437191773</v>
      </c>
      <c r="S549" s="27">
        <f>+IF(I549=0,"",'Ark1'!T2775)</f>
        <v>5.0810810810810798</v>
      </c>
      <c r="T549" s="32">
        <f>+IF(I549=0,"",'Ark1'!U2775)</f>
        <v>14.92702702702703</v>
      </c>
      <c r="U549" s="34">
        <f>+IF(I549=0,"",'Ark1'!W2775)</f>
        <v>2.7027027027027031</v>
      </c>
      <c r="V549" s="34">
        <f>+IF(I549=0,"",'Ark1'!X2775)</f>
        <v>29.729729729729719</v>
      </c>
      <c r="W549" s="34">
        <f>+IF(I549=0,"",'Ark1'!Y2775)</f>
        <v>8.1081081081081106</v>
      </c>
      <c r="X549" s="34">
        <f>+IF(I549=0,"",'Ark1'!Z2775)</f>
        <v>6.8827889008252718</v>
      </c>
      <c r="Y549" s="29">
        <f>+IF(I549=0,"",'Ark1'!Z2775)</f>
        <v>6.8827889008252718</v>
      </c>
      <c r="Z549" s="27">
        <f>+IF(I549=0,"",'Ark1'!AC2775)</f>
        <v>0</v>
      </c>
      <c r="AA549" s="34">
        <f>+IF(I549=0,"",'Ark1'!AE2775)</f>
        <v>0</v>
      </c>
      <c r="AB549" s="29">
        <f t="shared" si="62"/>
        <v>2.9854054054054062</v>
      </c>
      <c r="AC549" s="29">
        <f t="shared" si="63"/>
        <v>7.4</v>
      </c>
      <c r="AD549" s="485"/>
    </row>
    <row r="550" spans="1:70" ht="15.6">
      <c r="A550" s="485"/>
      <c r="B550" s="289">
        <f>+'Ark1'!C2776</f>
        <v>2022</v>
      </c>
      <c r="C550" s="28">
        <f>+'Ark1'!L2776</f>
        <v>5</v>
      </c>
      <c r="D550" s="28" t="str">
        <f>VLOOKUP(C550,RNR!$F$12:$G$26,2)</f>
        <v>O</v>
      </c>
      <c r="E550" s="28">
        <f>+'Ark1'!H2776</f>
        <v>1</v>
      </c>
      <c r="F550" s="28">
        <f>+'Ark1'!J2776</f>
        <v>802</v>
      </c>
      <c r="G550" s="28" t="str">
        <f>VLOOKUP(F550,RNR!$A$1:$B$26,2)</f>
        <v>Karasjok</v>
      </c>
      <c r="H550" s="28" t="str">
        <f>+IF(I550=0,"",'Ark1'!Q2776)</f>
        <v/>
      </c>
      <c r="I550" s="336">
        <f>+'Ark1'!R2776</f>
        <v>0</v>
      </c>
      <c r="J550" s="29" t="str">
        <f>+IF(I550=0,"",'Ark1'!AF2776)</f>
        <v/>
      </c>
      <c r="L550" s="29" t="str">
        <f>+IF(I550=0,"",'Ark1'!AG2776)</f>
        <v/>
      </c>
      <c r="S550" s="27" t="str">
        <f>+IF(I550=0,"",'Ark1'!T2776)</f>
        <v/>
      </c>
      <c r="T550" s="32" t="str">
        <f>+IF(I550=0,"",'Ark1'!U2776)</f>
        <v/>
      </c>
      <c r="U550" s="34" t="str">
        <f>+IF(I550=0,"",'Ark1'!W2776)</f>
        <v/>
      </c>
      <c r="V550" s="34" t="str">
        <f>+IF(I550=0,"",'Ark1'!X2776)</f>
        <v/>
      </c>
      <c r="W550" s="34" t="str">
        <f>+IF(I550=0,"",'Ark1'!Y2776)</f>
        <v/>
      </c>
      <c r="X550" s="34" t="str">
        <f>+IF(I550=0,"",'Ark1'!Z2776)</f>
        <v/>
      </c>
      <c r="Y550" s="29" t="str">
        <f>+IF(I550=0,"",'Ark1'!Z2776)</f>
        <v/>
      </c>
      <c r="Z550" s="27" t="str">
        <f>+IF(I550=0,"",'Ark1'!AC2776)</f>
        <v/>
      </c>
      <c r="AA550" s="34" t="str">
        <f>+IF(I550=0,"",'Ark1'!AE2776)</f>
        <v/>
      </c>
      <c r="AB550" s="29" t="str">
        <f t="shared" si="62"/>
        <v/>
      </c>
      <c r="AC550" s="29" t="str">
        <f t="shared" si="63"/>
        <v/>
      </c>
      <c r="AD550" s="485"/>
    </row>
    <row r="551" spans="1:70" s="29" customFormat="1">
      <c r="A551" s="485"/>
      <c r="B551" s="485"/>
      <c r="C551" s="485"/>
      <c r="D551" s="485"/>
      <c r="E551" s="485"/>
      <c r="F551" s="485"/>
      <c r="G551" s="485"/>
      <c r="H551" s="485"/>
      <c r="I551" s="485"/>
      <c r="J551" s="485"/>
      <c r="K551" s="485"/>
      <c r="L551" s="485"/>
      <c r="M551" s="485"/>
      <c r="N551" s="485"/>
      <c r="O551" s="485"/>
      <c r="P551" s="506"/>
      <c r="Q551" s="506"/>
      <c r="R551" s="485"/>
      <c r="S551" s="485"/>
      <c r="T551" s="485"/>
      <c r="U551" s="485"/>
      <c r="V551" s="485"/>
      <c r="W551" s="485"/>
      <c r="X551" s="485"/>
      <c r="Y551" s="485"/>
      <c r="Z551" s="485"/>
      <c r="AA551" s="485"/>
      <c r="AB551" s="485"/>
      <c r="AC551" s="485"/>
      <c r="AD551" s="485"/>
      <c r="AH551" s="27"/>
      <c r="AK551" s="28"/>
      <c r="AL551" s="28"/>
      <c r="AM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</row>
    <row r="552" spans="1:70" s="29" customFormat="1" ht="15.6">
      <c r="A552" s="485"/>
      <c r="B552" s="485"/>
      <c r="C552" s="485"/>
      <c r="D552" s="486" t="str">
        <f>+D554</f>
        <v>O+</v>
      </c>
      <c r="E552" s="485"/>
      <c r="F552" s="485"/>
      <c r="G552" s="485"/>
      <c r="H552" s="485"/>
      <c r="I552" s="485"/>
      <c r="J552" s="485"/>
      <c r="K552" s="485"/>
      <c r="L552" s="485"/>
      <c r="M552" s="485"/>
      <c r="N552" s="485"/>
      <c r="O552" s="485"/>
      <c r="P552" s="506"/>
      <c r="Q552" s="506"/>
      <c r="R552" s="485"/>
      <c r="S552" s="485"/>
      <c r="T552" s="485"/>
      <c r="U552" s="485"/>
      <c r="V552" s="485"/>
      <c r="W552" s="485"/>
      <c r="X552" s="485"/>
      <c r="Y552" s="485"/>
      <c r="Z552" s="485"/>
      <c r="AA552" s="485"/>
      <c r="AB552" s="485"/>
      <c r="AC552" s="485"/>
      <c r="AD552" s="485"/>
      <c r="AH552" s="27"/>
      <c r="AK552" s="28"/>
      <c r="AL552" s="28"/>
      <c r="AM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</row>
    <row r="553" spans="1:70" s="29" customFormat="1">
      <c r="A553" s="485"/>
      <c r="B553" s="485"/>
      <c r="C553" s="485"/>
      <c r="D553" s="485"/>
      <c r="E553" s="485"/>
      <c r="F553" s="485"/>
      <c r="G553" s="485"/>
      <c r="H553" s="485"/>
      <c r="I553" s="485"/>
      <c r="J553" s="485"/>
      <c r="K553" s="485"/>
      <c r="L553" s="485"/>
      <c r="M553" s="485"/>
      <c r="N553" s="485"/>
      <c r="O553" s="485"/>
      <c r="P553" s="506"/>
      <c r="Q553" s="506"/>
      <c r="R553" s="485"/>
      <c r="S553" s="485"/>
      <c r="T553" s="485"/>
      <c r="U553" s="485"/>
      <c r="V553" s="485"/>
      <c r="W553" s="485"/>
      <c r="X553" s="485"/>
      <c r="Y553" s="485"/>
      <c r="Z553" s="485"/>
      <c r="AA553" s="485"/>
      <c r="AB553" s="485"/>
      <c r="AC553" s="485"/>
      <c r="AD553" s="485"/>
      <c r="AH553" s="27"/>
      <c r="AK553" s="28"/>
      <c r="AL553" s="28"/>
      <c r="AM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</row>
    <row r="554" spans="1:70" ht="15.6">
      <c r="A554" s="485">
        <v>1</v>
      </c>
      <c r="B554" s="289">
        <f>+'Ark1'!C2777</f>
        <v>2022</v>
      </c>
      <c r="C554" s="28">
        <f>+'Ark1'!L2777</f>
        <v>6</v>
      </c>
      <c r="D554" s="28" t="str">
        <f>VLOOKUP(C554,RNR!$F$12:$G$26,2)</f>
        <v>O+</v>
      </c>
      <c r="E554" s="28">
        <f>+'Ark1'!H2777</f>
        <v>1</v>
      </c>
      <c r="F554" s="28">
        <f>+'Ark1'!J2777</f>
        <v>103</v>
      </c>
      <c r="G554" s="28" t="str">
        <f>VLOOKUP(F554,RNR!$A$1:$B$26,2)</f>
        <v>Rudshøgda</v>
      </c>
      <c r="H554" s="28">
        <f>+IF(I554=0,"",'Ark1'!Q2777)</f>
        <v>24</v>
      </c>
      <c r="I554" s="336">
        <f>+'Ark1'!R2777</f>
        <v>147</v>
      </c>
      <c r="J554" s="29">
        <f>+IF(I554=0,"",'Ark1'!AF2777)</f>
        <v>26.25</v>
      </c>
      <c r="L554" s="29">
        <f>+IF(I554=0,"",'Ark1'!AG2777)</f>
        <v>23.750645234865512</v>
      </c>
      <c r="S554" s="27">
        <f>+IF(I554=0,"",'Ark1'!T2777)</f>
        <v>4.0408163265306127</v>
      </c>
      <c r="T554" s="32">
        <f>+IF(I554=0,"",'Ark1'!U2777)</f>
        <v>13.459183673469399</v>
      </c>
      <c r="U554" s="34">
        <f>+IF(I554=0,"",'Ark1'!W2777)</f>
        <v>0</v>
      </c>
      <c r="V554" s="34">
        <f>+IF(I554=0,"",'Ark1'!X2777)</f>
        <v>25.85034013605442</v>
      </c>
      <c r="W554" s="34">
        <f>+IF(I554=0,"",'Ark1'!Y2777)</f>
        <v>5.4421768707482991</v>
      </c>
      <c r="X554" s="34">
        <f>+IF(I554=0,"",'Ark1'!Z2777)</f>
        <v>4.9730396281484239</v>
      </c>
      <c r="Y554" s="29">
        <f>+IF(I554=0,"",'Ark1'!Z2777)</f>
        <v>4.9730396281484239</v>
      </c>
      <c r="Z554" s="27">
        <f>+IF(I554=0,"",'Ark1'!AC2777)</f>
        <v>0</v>
      </c>
      <c r="AA554" s="34">
        <f>+IF(I554=0,"",'Ark1'!AE2777)</f>
        <v>0</v>
      </c>
      <c r="AB554" s="29">
        <f t="shared" si="62"/>
        <v>2.2431972789115666</v>
      </c>
      <c r="AC554" s="29">
        <f t="shared" si="63"/>
        <v>6.125</v>
      </c>
      <c r="AD554" s="485"/>
    </row>
    <row r="555" spans="1:70" ht="15.6">
      <c r="A555" s="485">
        <f>1+A554</f>
        <v>2</v>
      </c>
      <c r="B555" s="289">
        <f>+'Ark1'!C2778</f>
        <v>2022</v>
      </c>
      <c r="C555" s="28">
        <f>+'Ark1'!L2778</f>
        <v>6</v>
      </c>
      <c r="D555" s="28" t="str">
        <f>VLOOKUP(C555,RNR!$F$12:$G$26,2)</f>
        <v>O+</v>
      </c>
      <c r="E555" s="28">
        <f>+'Ark1'!H2778</f>
        <v>2</v>
      </c>
      <c r="F555" s="28">
        <f>+'Ark1'!J2778</f>
        <v>106</v>
      </c>
      <c r="G555" s="28" t="str">
        <f>VLOOKUP(F555,RNR!$A$1:$B$26,2)</f>
        <v>Furuseth</v>
      </c>
      <c r="H555" s="28" t="str">
        <f>+IF(I555=0,"",'Ark1'!Q2778)</f>
        <v/>
      </c>
      <c r="I555" s="336">
        <f>+'Ark1'!R2778</f>
        <v>0</v>
      </c>
      <c r="J555" s="29" t="str">
        <f>+IF(I555=0,"",'Ark1'!AF2778)</f>
        <v/>
      </c>
      <c r="L555" s="29" t="str">
        <f>+IF(I555=0,"",'Ark1'!AG2778)</f>
        <v/>
      </c>
      <c r="S555" s="27" t="str">
        <f>+IF(I555=0,"",'Ark1'!T2778)</f>
        <v/>
      </c>
      <c r="T555" s="32" t="str">
        <f>+IF(I555=0,"",'Ark1'!U2778)</f>
        <v/>
      </c>
      <c r="U555" s="34" t="str">
        <f>+IF(I555=0,"",'Ark1'!W2778)</f>
        <v/>
      </c>
      <c r="V555" s="34" t="str">
        <f>+IF(I555=0,"",'Ark1'!X2778)</f>
        <v/>
      </c>
      <c r="W555" s="34" t="str">
        <f>+IF(I555=0,"",'Ark1'!Y2778)</f>
        <v/>
      </c>
      <c r="X555" s="34" t="str">
        <f>+IF(I555=0,"",'Ark1'!Z2778)</f>
        <v/>
      </c>
      <c r="Y555" s="29" t="str">
        <f>+IF(I555=0,"",'Ark1'!Z2778)</f>
        <v/>
      </c>
      <c r="Z555" s="27" t="str">
        <f>+IF(I555=0,"",'Ark1'!AC2778)</f>
        <v/>
      </c>
      <c r="AA555" s="34" t="str">
        <f>+IF(I555=0,"",'Ark1'!AE2778)</f>
        <v/>
      </c>
      <c r="AB555" s="29" t="str">
        <f t="shared" si="62"/>
        <v/>
      </c>
      <c r="AC555" s="29" t="str">
        <f t="shared" si="63"/>
        <v/>
      </c>
      <c r="AD555" s="485"/>
    </row>
    <row r="556" spans="1:70" ht="15.6">
      <c r="A556" s="485">
        <f t="shared" ref="A556:A577" si="64">1+A555</f>
        <v>3</v>
      </c>
      <c r="B556" s="289">
        <f>+'Ark1'!C2779</f>
        <v>2022</v>
      </c>
      <c r="C556" s="28">
        <f>+'Ark1'!L2779</f>
        <v>6</v>
      </c>
      <c r="D556" s="28" t="str">
        <f>VLOOKUP(C556,RNR!$F$12:$G$26,2)</f>
        <v>O+</v>
      </c>
      <c r="E556" s="28">
        <f>+'Ark1'!H2779</f>
        <v>1</v>
      </c>
      <c r="F556" s="28">
        <f>+'Ark1'!J2779</f>
        <v>110</v>
      </c>
      <c r="G556" s="28" t="str">
        <f>VLOOKUP(F556,RNR!$A$1:$B$26,2)</f>
        <v>Gol</v>
      </c>
      <c r="H556" s="28">
        <f>+IF(I556=0,"",'Ark1'!Q2779)</f>
        <v>86</v>
      </c>
      <c r="I556" s="336">
        <f>+'Ark1'!R2779</f>
        <v>1425</v>
      </c>
      <c r="J556" s="29">
        <f>+IF(I556=0,"",'Ark1'!AF2779)</f>
        <v>28.145368358680624</v>
      </c>
      <c r="L556" s="29">
        <f>+IF(I556=0,"",'Ark1'!AG2779)</f>
        <v>28.645995459825553</v>
      </c>
      <c r="S556" s="27">
        <f>+IF(I556=0,"",'Ark1'!T2779)</f>
        <v>6.2757894736842115</v>
      </c>
      <c r="T556" s="32">
        <f>+IF(I556=0,"",'Ark1'!U2779)</f>
        <v>10.59101754385965</v>
      </c>
      <c r="U556" s="34">
        <f>+IF(I556=0,"",'Ark1'!W2779)</f>
        <v>1.4736842105263157</v>
      </c>
      <c r="V556" s="34">
        <f>+IF(I556=0,"",'Ark1'!X2779)</f>
        <v>15.087719298245609</v>
      </c>
      <c r="W556" s="34">
        <f>+IF(I556=0,"",'Ark1'!Y2779)</f>
        <v>9.7543859649122808</v>
      </c>
      <c r="X556" s="34">
        <f>+IF(I556=0,"",'Ark1'!Z2779)</f>
        <v>7.0822122138352688</v>
      </c>
      <c r="Y556" s="29">
        <f>+IF(I556=0,"",'Ark1'!Z2779)</f>
        <v>7.0822122138352688</v>
      </c>
      <c r="Z556" s="27">
        <f>+IF(I556=0,"",'Ark1'!AC2779)</f>
        <v>0</v>
      </c>
      <c r="AA556" s="34">
        <f>+IF(I556=0,"",'Ark1'!AE2779)</f>
        <v>0</v>
      </c>
      <c r="AB556" s="29">
        <f t="shared" si="62"/>
        <v>1.7651695906432749</v>
      </c>
      <c r="AC556" s="29">
        <f t="shared" si="63"/>
        <v>16.569767441860463</v>
      </c>
      <c r="AD556" s="485"/>
    </row>
    <row r="557" spans="1:70" ht="15.6">
      <c r="A557" s="485">
        <f t="shared" si="64"/>
        <v>4</v>
      </c>
      <c r="B557" s="289">
        <f>+'Ark1'!C2780</f>
        <v>2022</v>
      </c>
      <c r="C557" s="28">
        <f>+'Ark1'!L2780</f>
        <v>6</v>
      </c>
      <c r="D557" s="28" t="str">
        <f>VLOOKUP(C557,RNR!$F$12:$G$26,2)</f>
        <v>O+</v>
      </c>
      <c r="E557" s="28">
        <f>+'Ark1'!H2780</f>
        <v>1</v>
      </c>
      <c r="F557" s="28">
        <f>+'Ark1'!J2780</f>
        <v>111</v>
      </c>
      <c r="G557" s="28" t="str">
        <f>VLOOKUP(F557,RNR!$A$1:$B$26,2)</f>
        <v>Forus</v>
      </c>
      <c r="H557" s="28">
        <f>+IF(I557=0,"",'Ark1'!Q2780)</f>
        <v>10</v>
      </c>
      <c r="I557" s="336">
        <f>+'Ark1'!R2780</f>
        <v>56</v>
      </c>
      <c r="J557" s="29">
        <f>+IF(I557=0,"",'Ark1'!AF2780)</f>
        <v>29.473684210526311</v>
      </c>
      <c r="L557" s="29">
        <f>+IF(I557=0,"",'Ark1'!AG2780)</f>
        <v>28.565827428795476</v>
      </c>
      <c r="S557" s="27">
        <f>+IF(I557=0,"",'Ark1'!T2780)</f>
        <v>5.2678571428571441</v>
      </c>
      <c r="T557" s="32">
        <f>+IF(I557=0,"",'Ark1'!U2780)</f>
        <v>18.21428571428573</v>
      </c>
      <c r="U557" s="34">
        <f>+IF(I557=0,"",'Ark1'!W2780)</f>
        <v>0</v>
      </c>
      <c r="V557" s="34">
        <f>+IF(I557=0,"",'Ark1'!X2780)</f>
        <v>57.142857142857153</v>
      </c>
      <c r="W557" s="34">
        <f>+IF(I557=0,"",'Ark1'!Y2780)</f>
        <v>21.428571428571423</v>
      </c>
      <c r="X557" s="34">
        <f>+IF(I557=0,"",'Ark1'!Z2780)</f>
        <v>6.6083396599466884</v>
      </c>
      <c r="Y557" s="29">
        <f>+IF(I557=0,"",'Ark1'!Z2780)</f>
        <v>6.6083396599466884</v>
      </c>
      <c r="Z557" s="27">
        <f>+IF(I557=0,"",'Ark1'!AC2780)</f>
        <v>0</v>
      </c>
      <c r="AA557" s="34">
        <f>+IF(I557=0,"",'Ark1'!AE2780)</f>
        <v>0</v>
      </c>
      <c r="AB557" s="29">
        <f t="shared" si="62"/>
        <v>3.0357142857142883</v>
      </c>
      <c r="AC557" s="29">
        <f t="shared" si="63"/>
        <v>5.6</v>
      </c>
      <c r="AD557" s="485"/>
    </row>
    <row r="558" spans="1:70" ht="15.6">
      <c r="A558" s="485" t="e">
        <f>1+#REF!</f>
        <v>#REF!</v>
      </c>
      <c r="B558" s="289">
        <f>+'Ark1'!C2781</f>
        <v>2022</v>
      </c>
      <c r="C558" s="28">
        <f>+'Ark1'!L2781</f>
        <v>6</v>
      </c>
      <c r="D558" s="28" t="str">
        <f>VLOOKUP(C558,RNR!$F$12:$G$26,2)</f>
        <v>O+</v>
      </c>
      <c r="E558" s="28">
        <f>+'Ark1'!H2781</f>
        <v>1</v>
      </c>
      <c r="F558" s="28">
        <f>+'Ark1'!J2781</f>
        <v>116</v>
      </c>
      <c r="G558" s="28" t="str">
        <f>VLOOKUP(F558,RNR!$A$1:$B$26,2)</f>
        <v>Sandeid</v>
      </c>
      <c r="H558" s="28">
        <f>+IF(I558=0,"",'Ark1'!Q2781)</f>
        <v>44</v>
      </c>
      <c r="I558" s="336">
        <f>+'Ark1'!R2781</f>
        <v>625</v>
      </c>
      <c r="J558" s="29">
        <f>+IF(I558=0,"",'Ark1'!AF2781)</f>
        <v>45.224312590448626</v>
      </c>
      <c r="L558" s="29">
        <f>+IF(I558=0,"",'Ark1'!AG2781)</f>
        <v>51.986642207964437</v>
      </c>
      <c r="S558" s="27">
        <f>+IF(I558=0,"",'Ark1'!T2781)</f>
        <v>5.2015999999999991</v>
      </c>
      <c r="T558" s="32">
        <f>+IF(I558=0,"",'Ark1'!U2781)</f>
        <v>14.142704000000002</v>
      </c>
      <c r="U558" s="34">
        <f>+IF(I558=0,"",'Ark1'!W2781)</f>
        <v>0.32</v>
      </c>
      <c r="V558" s="34">
        <f>+IF(I558=0,"",'Ark1'!X2781)</f>
        <v>29.6</v>
      </c>
      <c r="W558" s="34">
        <f>+IF(I558=0,"",'Ark1'!Y2781)</f>
        <v>14.4</v>
      </c>
      <c r="X558" s="34">
        <f>+IF(I558=0,"",'Ark1'!Z2781)</f>
        <v>7.6367347504272898</v>
      </c>
      <c r="Y558" s="29">
        <f>+IF(I558=0,"",'Ark1'!Z2781)</f>
        <v>7.6367347504272898</v>
      </c>
      <c r="Z558" s="27">
        <f>+IF(I558=0,"",'Ark1'!AC2781)</f>
        <v>0</v>
      </c>
      <c r="AA558" s="34">
        <f>+IF(I558=0,"",'Ark1'!AE2781)</f>
        <v>0</v>
      </c>
      <c r="AB558" s="29">
        <f t="shared" si="62"/>
        <v>2.3571173333333335</v>
      </c>
      <c r="AC558" s="29">
        <f t="shared" si="63"/>
        <v>14.204545454545455</v>
      </c>
      <c r="AD558" s="485"/>
    </row>
    <row r="559" spans="1:70" ht="15.6">
      <c r="A559" s="485" t="e">
        <f t="shared" si="64"/>
        <v>#REF!</v>
      </c>
      <c r="B559" s="289">
        <f>+'Ark1'!C2782</f>
        <v>2022</v>
      </c>
      <c r="C559" s="28">
        <f>+'Ark1'!L2782</f>
        <v>6</v>
      </c>
      <c r="D559" s="28" t="str">
        <f>VLOOKUP(C559,RNR!$F$12:$G$26,2)</f>
        <v>O+</v>
      </c>
      <c r="E559" s="28">
        <f>+'Ark1'!H2782</f>
        <v>2</v>
      </c>
      <c r="F559" s="28">
        <f>+'Ark1'!J2782</f>
        <v>117</v>
      </c>
      <c r="G559" s="28" t="str">
        <f>VLOOKUP(F559,RNR!$A$1:$B$26,2)</f>
        <v>Jæren</v>
      </c>
      <c r="H559" s="28">
        <f>+IF(I559=0,"",'Ark1'!Q2782)</f>
        <v>10</v>
      </c>
      <c r="I559" s="336">
        <f>+'Ark1'!R2782</f>
        <v>164</v>
      </c>
      <c r="J559" s="29">
        <f>+IF(I559=0,"",'Ark1'!AF2782)</f>
        <v>33.606557377049178</v>
      </c>
      <c r="L559" s="29">
        <f>+IF(I559=0,"",'Ark1'!AG2782)</f>
        <v>33.208892192303786</v>
      </c>
      <c r="S559" s="27">
        <f>+IF(I559=0,"",'Ark1'!T2782)</f>
        <v>4.7560975609756087</v>
      </c>
      <c r="T559" s="32">
        <f>+IF(I559=0,"",'Ark1'!U2782)</f>
        <v>11.987195121951228</v>
      </c>
      <c r="U559" s="34">
        <f>+IF(I559=0,"",'Ark1'!W2782)</f>
        <v>0</v>
      </c>
      <c r="V559" s="34">
        <f>+IF(I559=0,"",'Ark1'!X2782)</f>
        <v>16.463414634146343</v>
      </c>
      <c r="W559" s="34">
        <f>+IF(I559=0,"",'Ark1'!Y2782)</f>
        <v>3.6585365853658542</v>
      </c>
      <c r="X559" s="34">
        <f>+IF(I559=0,"",'Ark1'!Z2782)</f>
        <v>4.3661971437983391</v>
      </c>
      <c r="Y559" s="29">
        <f>+IF(I559=0,"",'Ark1'!Z2782)</f>
        <v>4.3661971437983391</v>
      </c>
      <c r="Z559" s="27">
        <f>+IF(I559=0,"",'Ark1'!AC2782)</f>
        <v>0</v>
      </c>
      <c r="AA559" s="34">
        <f>+IF(I559=0,"",'Ark1'!AE2782)</f>
        <v>0</v>
      </c>
      <c r="AB559" s="29">
        <f t="shared" si="62"/>
        <v>1.9978658536585379</v>
      </c>
      <c r="AC559" s="29">
        <f t="shared" si="63"/>
        <v>16.399999999999999</v>
      </c>
      <c r="AD559" s="485"/>
    </row>
    <row r="560" spans="1:70" ht="15.6">
      <c r="A560" s="485" t="e">
        <f t="shared" si="64"/>
        <v>#REF!</v>
      </c>
      <c r="B560" s="289">
        <f>+'Ark1'!C2783</f>
        <v>2022</v>
      </c>
      <c r="C560" s="28">
        <f>+'Ark1'!L2783</f>
        <v>6</v>
      </c>
      <c r="D560" s="28" t="str">
        <f>VLOOKUP(C560,RNR!$F$12:$G$26,2)</f>
        <v>O+</v>
      </c>
      <c r="E560" s="28">
        <f>+'Ark1'!H2783</f>
        <v>1</v>
      </c>
      <c r="F560" s="28">
        <f>+'Ark1'!J2783</f>
        <v>134</v>
      </c>
      <c r="G560" s="28" t="str">
        <f>VLOOKUP(F560,RNR!$A$1:$B$26,2)</f>
        <v>Førde</v>
      </c>
      <c r="H560" s="28">
        <f>+IF(I560=0,"",'Ark1'!Q2783)</f>
        <v>110</v>
      </c>
      <c r="I560" s="336">
        <f>+'Ark1'!R2783</f>
        <v>1537</v>
      </c>
      <c r="J560" s="29">
        <f>+IF(I560=0,"",'Ark1'!AF2783)</f>
        <v>30.315581854043391</v>
      </c>
      <c r="L560" s="29">
        <f>+IF(I560=0,"",'Ark1'!AG2783)</f>
        <v>32.694069916154426</v>
      </c>
      <c r="S560" s="27">
        <f>+IF(I560=0,"",'Ark1'!T2783)</f>
        <v>5.1541964866623289</v>
      </c>
      <c r="T560" s="32">
        <f>+IF(I560=0,"",'Ark1'!U2783)</f>
        <v>13.071223162003898</v>
      </c>
      <c r="U560" s="34">
        <f>+IF(I560=0,"",'Ark1'!W2783)</f>
        <v>6.5061808718282349E-2</v>
      </c>
      <c r="V560" s="34">
        <f>+IF(I560=0,"",'Ark1'!X2783)</f>
        <v>32.400780741704629</v>
      </c>
      <c r="W560" s="34">
        <f>+IF(I560=0,"",'Ark1'!Y2783)</f>
        <v>16.330513988288875</v>
      </c>
      <c r="X560" s="34">
        <f>+IF(I560=0,"",'Ark1'!Z2783)</f>
        <v>8.1161966431851056</v>
      </c>
      <c r="Y560" s="29">
        <f>+IF(I560=0,"",'Ark1'!Z2783)</f>
        <v>8.1161966431851056</v>
      </c>
      <c r="Z560" s="27">
        <f>+IF(I560=0,"",'Ark1'!AC2783)</f>
        <v>0</v>
      </c>
      <c r="AA560" s="34">
        <f>+IF(I560=0,"",'Ark1'!AE2783)</f>
        <v>0</v>
      </c>
      <c r="AB560" s="29">
        <f t="shared" si="62"/>
        <v>2.1785371936673164</v>
      </c>
      <c r="AC560" s="29">
        <f t="shared" si="63"/>
        <v>13.972727272727273</v>
      </c>
      <c r="AD560" s="485"/>
    </row>
    <row r="561" spans="1:30" ht="15.6">
      <c r="A561" s="485" t="e">
        <f t="shared" si="64"/>
        <v>#REF!</v>
      </c>
      <c r="B561" s="289">
        <f>+'Ark1'!C2784</f>
        <v>2022</v>
      </c>
      <c r="C561" s="28">
        <f>+'Ark1'!L2784</f>
        <v>6</v>
      </c>
      <c r="D561" s="28" t="str">
        <f>VLOOKUP(C561,RNR!$F$12:$G$26,2)</f>
        <v>O+</v>
      </c>
      <c r="E561" s="28">
        <f>+'Ark1'!H2784</f>
        <v>2</v>
      </c>
      <c r="F561" s="28">
        <f>+'Ark1'!J2784</f>
        <v>141</v>
      </c>
      <c r="G561" s="28" t="str">
        <f>VLOOKUP(F561,RNR!$A$1:$B$26,2)</f>
        <v>Ølen</v>
      </c>
      <c r="H561" s="28">
        <f>+IF(I561=0,"",'Ark1'!Q2784)</f>
        <v>78</v>
      </c>
      <c r="I561" s="336">
        <f>+'Ark1'!R2784</f>
        <v>493</v>
      </c>
      <c r="J561" s="29">
        <f>+IF(I561=0,"",'Ark1'!AF2784)</f>
        <v>34.403349616189814</v>
      </c>
      <c r="L561" s="29">
        <f>+IF(I561=0,"",'Ark1'!AG2784)</f>
        <v>39.249750418248873</v>
      </c>
      <c r="S561" s="27">
        <f>+IF(I561=0,"",'Ark1'!T2784)</f>
        <v>6.0831643002028404</v>
      </c>
      <c r="T561" s="32">
        <f>+IF(I561=0,"",'Ark1'!U2784)</f>
        <v>17.464705882352948</v>
      </c>
      <c r="U561" s="34">
        <f>+IF(I561=0,"",'Ark1'!W2784)</f>
        <v>1.0141987829614607</v>
      </c>
      <c r="V561" s="34">
        <f>+IF(I561=0,"",'Ark1'!X2784)</f>
        <v>52.332657200811369</v>
      </c>
      <c r="W561" s="34">
        <f>+IF(I561=0,"",'Ark1'!Y2784)</f>
        <v>30.020283975659225</v>
      </c>
      <c r="X561" s="34">
        <f>+IF(I561=0,"",'Ark1'!Z2784)</f>
        <v>8.0058429324799647</v>
      </c>
      <c r="Y561" s="29">
        <f>+IF(I561=0,"",'Ark1'!Z2784)</f>
        <v>8.0058429324799647</v>
      </c>
      <c r="Z561" s="27">
        <f>+IF(I561=0,"",'Ark1'!AC2784)</f>
        <v>0</v>
      </c>
      <c r="AA561" s="34">
        <f>+IF(I561=0,"",'Ark1'!AE2784)</f>
        <v>0</v>
      </c>
      <c r="AB561" s="29">
        <f t="shared" si="62"/>
        <v>2.9107843137254914</v>
      </c>
      <c r="AC561" s="29">
        <f t="shared" si="63"/>
        <v>6.3205128205128203</v>
      </c>
      <c r="AD561" s="485"/>
    </row>
    <row r="562" spans="1:30" ht="15.6">
      <c r="A562" s="485" t="e">
        <f t="shared" si="64"/>
        <v>#REF!</v>
      </c>
      <c r="B562" s="289">
        <f>+'Ark1'!C2785</f>
        <v>2022</v>
      </c>
      <c r="C562" s="28">
        <f>+'Ark1'!L2785</f>
        <v>6</v>
      </c>
      <c r="D562" s="28" t="str">
        <f>VLOOKUP(C562,RNR!$F$12:$G$26,2)</f>
        <v>O+</v>
      </c>
      <c r="E562" s="28">
        <f>+'Ark1'!H2785</f>
        <v>2</v>
      </c>
      <c r="F562" s="28">
        <f>+'Ark1'!J2785</f>
        <v>143</v>
      </c>
      <c r="G562" s="28" t="str">
        <f>VLOOKUP(F562,RNR!$A$1:$B$26,2)</f>
        <v>Nordfjord</v>
      </c>
      <c r="H562" s="28">
        <f>+IF(I562=0,"",'Ark1'!Q2785)</f>
        <v>17</v>
      </c>
      <c r="I562" s="336">
        <f>+'Ark1'!R2785</f>
        <v>137</v>
      </c>
      <c r="J562" s="29">
        <f>+IF(I562=0,"",'Ark1'!AF2785)</f>
        <v>39.421057174920151</v>
      </c>
      <c r="L562" s="29">
        <f>+IF(I562=0,"",'Ark1'!AG2785)</f>
        <v>34.770942666614054</v>
      </c>
      <c r="S562" s="27">
        <f>+IF(I562=0,"",'Ark1'!T2785)</f>
        <v>4.7591240875912408</v>
      </c>
      <c r="T562" s="32">
        <f>+IF(I562=0,"",'Ark1'!U2785)</f>
        <v>12.864233576642331</v>
      </c>
      <c r="U562" s="34">
        <f>+IF(I562=0,"",'Ark1'!W2785)</f>
        <v>0</v>
      </c>
      <c r="V562" s="34">
        <f>+IF(I562=0,"",'Ark1'!X2785)</f>
        <v>27.737226277372265</v>
      </c>
      <c r="W562" s="34">
        <f>+IF(I562=0,"",'Ark1'!Y2785)</f>
        <v>9.4890510948905114</v>
      </c>
      <c r="X562" s="34">
        <f>+IF(I562=0,"",'Ark1'!Z2785)</f>
        <v>6.0409156895953906</v>
      </c>
      <c r="Y562" s="29">
        <f>+IF(I562=0,"",'Ark1'!Z2785)</f>
        <v>6.0409156895953906</v>
      </c>
      <c r="Z562" s="27">
        <f>+IF(I562=0,"",'Ark1'!AC2785)</f>
        <v>0</v>
      </c>
      <c r="AA562" s="34">
        <f>+IF(I562=0,"",'Ark1'!AE2785)</f>
        <v>0</v>
      </c>
      <c r="AB562" s="29">
        <f t="shared" si="62"/>
        <v>2.1440389294403883</v>
      </c>
      <c r="AC562" s="29">
        <f t="shared" si="63"/>
        <v>8.0588235294117645</v>
      </c>
      <c r="AD562" s="485"/>
    </row>
    <row r="563" spans="1:30" ht="15.6">
      <c r="A563" s="485" t="e">
        <f t="shared" si="64"/>
        <v>#REF!</v>
      </c>
      <c r="B563" s="289">
        <f>+'Ark1'!C2786</f>
        <v>2022</v>
      </c>
      <c r="C563" s="28">
        <f>+'Ark1'!L2786</f>
        <v>6</v>
      </c>
      <c r="D563" s="28" t="str">
        <f>VLOOKUP(C563,RNR!$F$12:$G$26,2)</f>
        <v>O+</v>
      </c>
      <c r="E563" s="28">
        <f>+'Ark1'!H2786</f>
        <v>2</v>
      </c>
      <c r="F563" s="28">
        <f>+'Ark1'!J2786</f>
        <v>147</v>
      </c>
      <c r="G563" s="28" t="str">
        <f>VLOOKUP(F563,RNR!$A$1:$B$26,2)</f>
        <v>Midt-Norge</v>
      </c>
      <c r="H563" s="28">
        <f>+IF(I563=0,"",'Ark1'!Q2786)</f>
        <v>8</v>
      </c>
      <c r="I563" s="336">
        <f>+'Ark1'!R2786</f>
        <v>43</v>
      </c>
      <c r="J563" s="29">
        <f>+IF(I563=0,"",'Ark1'!AF2786)</f>
        <v>23.888888888888889</v>
      </c>
      <c r="L563" s="29">
        <f>+IF(I563=0,"",'Ark1'!AG2786)</f>
        <v>32.165528805845014</v>
      </c>
      <c r="S563" s="27">
        <f>+IF(I563=0,"",'Ark1'!T2786)</f>
        <v>4.4418604651162781</v>
      </c>
      <c r="T563" s="32">
        <f>+IF(I563=0,"",'Ark1'!U2786)</f>
        <v>12.490697674418611</v>
      </c>
      <c r="U563" s="34">
        <f>+IF(I563=0,"",'Ark1'!W2786)</f>
        <v>0</v>
      </c>
      <c r="V563" s="34">
        <f>+IF(I563=0,"",'Ark1'!X2786)</f>
        <v>32.558139534883722</v>
      </c>
      <c r="W563" s="34">
        <f>+IF(I563=0,"",'Ark1'!Y2786)</f>
        <v>2.3255813953488378</v>
      </c>
      <c r="X563" s="34">
        <f>+IF(I563=0,"",'Ark1'!Z2786)</f>
        <v>4.8951715153213158</v>
      </c>
      <c r="Y563" s="29">
        <f>+IF(I563=0,"",'Ark1'!Z2786)</f>
        <v>4.8951715153213158</v>
      </c>
      <c r="Z563" s="27">
        <f>+IF(I563=0,"",'Ark1'!AC2786)</f>
        <v>0</v>
      </c>
      <c r="AA563" s="34">
        <f>+IF(I563=0,"",'Ark1'!AE2786)</f>
        <v>0</v>
      </c>
      <c r="AB563" s="29">
        <f t="shared" si="62"/>
        <v>2.081782945736435</v>
      </c>
      <c r="AC563" s="29">
        <f t="shared" si="63"/>
        <v>5.375</v>
      </c>
      <c r="AD563" s="485"/>
    </row>
    <row r="564" spans="1:30" ht="15.6">
      <c r="A564" s="485" t="e">
        <f t="shared" si="64"/>
        <v>#REF!</v>
      </c>
      <c r="B564" s="289">
        <f>+'Ark1'!C2787</f>
        <v>2022</v>
      </c>
      <c r="C564" s="28">
        <f>+'Ark1'!L2787</f>
        <v>6</v>
      </c>
      <c r="D564" s="28" t="str">
        <f>VLOOKUP(C564,RNR!$F$12:$G$26,2)</f>
        <v>O+</v>
      </c>
      <c r="E564" s="28">
        <f>+'Ark1'!H2787</f>
        <v>1</v>
      </c>
      <c r="F564" s="28">
        <f>+'Ark1'!J2787</f>
        <v>155</v>
      </c>
      <c r="G564" s="28" t="str">
        <f>VLOOKUP(F564,RNR!$A$1:$B$26,2)</f>
        <v>Målselv</v>
      </c>
      <c r="H564" s="28">
        <f>+IF(I564=0,"",'Ark1'!Q2787)</f>
        <v>55</v>
      </c>
      <c r="I564" s="336">
        <f>+'Ark1'!R2787</f>
        <v>829</v>
      </c>
      <c r="J564" s="29">
        <f>+IF(I564=0,"",'Ark1'!AF2787)</f>
        <v>29.960245753523672</v>
      </c>
      <c r="L564" s="29">
        <f>+IF(I564=0,"",'Ark1'!AG2787)</f>
        <v>33.64374693394943</v>
      </c>
      <c r="S564" s="27">
        <f>+IF(I564=0,"",'Ark1'!T2787)</f>
        <v>5.2279855247285889</v>
      </c>
      <c r="T564" s="32">
        <f>+IF(I564=0,"",'Ark1'!U2787)</f>
        <v>18.390349819059111</v>
      </c>
      <c r="U564" s="34">
        <f>+IF(I564=0,"",'Ark1'!W2787)</f>
        <v>1.4475271411338964</v>
      </c>
      <c r="V564" s="34">
        <f>+IF(I564=0,"",'Ark1'!X2787)</f>
        <v>57.056694813027754</v>
      </c>
      <c r="W564" s="34">
        <f>+IF(I564=0,"",'Ark1'!Y2787)</f>
        <v>33.293124246079607</v>
      </c>
      <c r="X564" s="34">
        <f>+IF(I564=0,"",'Ark1'!Z2787)</f>
        <v>7.6165773587421395</v>
      </c>
      <c r="Y564" s="29">
        <f>+IF(I564=0,"",'Ark1'!Z2787)</f>
        <v>7.6165773587421395</v>
      </c>
      <c r="Z564" s="27">
        <f>+IF(I564=0,"",'Ark1'!AC2787)</f>
        <v>0</v>
      </c>
      <c r="AA564" s="34">
        <f>+IF(I564=0,"",'Ark1'!AE2787)</f>
        <v>0</v>
      </c>
      <c r="AB564" s="29">
        <f t="shared" si="62"/>
        <v>3.0650583031765186</v>
      </c>
      <c r="AC564" s="29">
        <f t="shared" si="63"/>
        <v>15.072727272727272</v>
      </c>
      <c r="AD564" s="485"/>
    </row>
    <row r="565" spans="1:30" ht="15.6">
      <c r="A565" s="485" t="e">
        <f t="shared" si="64"/>
        <v>#REF!</v>
      </c>
      <c r="B565" s="289">
        <f>+'Ark1'!C2788</f>
        <v>2022</v>
      </c>
      <c r="C565" s="28">
        <f>+'Ark1'!L2788</f>
        <v>6</v>
      </c>
      <c r="D565" s="28" t="str">
        <f>VLOOKUP(C565,RNR!$F$12:$G$26,2)</f>
        <v>O+</v>
      </c>
      <c r="E565" s="28">
        <f>+'Ark1'!H2788</f>
        <v>2</v>
      </c>
      <c r="F565" s="28">
        <f>+'Ark1'!J2788</f>
        <v>160</v>
      </c>
      <c r="G565" s="28" t="str">
        <f>VLOOKUP(F565,RNR!$A$1:$B$26,2)</f>
        <v>Oslo</v>
      </c>
      <c r="H565" s="28">
        <f>+IF(I565=0,"",'Ark1'!Q2788)</f>
        <v>19</v>
      </c>
      <c r="I565" s="336">
        <f>+'Ark1'!R2788</f>
        <v>149</v>
      </c>
      <c r="J565" s="29">
        <f>+IF(I565=0,"",'Ark1'!AF2788)</f>
        <v>36.253041362530411</v>
      </c>
      <c r="L565" s="29">
        <f>+IF(I565=0,"",'Ark1'!AG2788)</f>
        <v>41.4545520283462</v>
      </c>
      <c r="S565" s="27">
        <f>+IF(I565=0,"",'Ark1'!T2788)</f>
        <v>5.9865771812080526</v>
      </c>
      <c r="T565" s="32">
        <f>+IF(I565=0,"",'Ark1'!U2788)</f>
        <v>15.389932885906028</v>
      </c>
      <c r="U565" s="34">
        <f>+IF(I565=0,"",'Ark1'!W2788)</f>
        <v>3.3557046979865781</v>
      </c>
      <c r="V565" s="34">
        <f>+IF(I565=0,"",'Ark1'!X2788)</f>
        <v>34.899328859060411</v>
      </c>
      <c r="W565" s="34">
        <f>+IF(I565=0,"",'Ark1'!Y2788)</f>
        <v>16.778523489932891</v>
      </c>
      <c r="X565" s="34">
        <f>+IF(I565=0,"",'Ark1'!Z2788)</f>
        <v>7.0773838203436847</v>
      </c>
      <c r="Y565" s="29">
        <f>+IF(I565=0,"",'Ark1'!Z2788)</f>
        <v>7.0773838203436847</v>
      </c>
      <c r="Z565" s="27">
        <f>+IF(I565=0,"",'Ark1'!AC2788)</f>
        <v>0</v>
      </c>
      <c r="AA565" s="34">
        <f>+IF(I565=0,"",'Ark1'!AE2788)</f>
        <v>0</v>
      </c>
      <c r="AB565" s="29">
        <f t="shared" si="62"/>
        <v>2.5649888143176711</v>
      </c>
      <c r="AC565" s="29">
        <f t="shared" si="63"/>
        <v>7.8421052631578947</v>
      </c>
      <c r="AD565" s="485"/>
    </row>
    <row r="566" spans="1:30" ht="15.6">
      <c r="A566" s="485" t="e">
        <f t="shared" si="64"/>
        <v>#REF!</v>
      </c>
      <c r="B566" s="289">
        <f>+'Ark1'!C2789</f>
        <v>2022</v>
      </c>
      <c r="C566" s="28">
        <f>+'Ark1'!L2789</f>
        <v>6</v>
      </c>
      <c r="D566" s="28" t="str">
        <f>VLOOKUP(C566,RNR!$F$12:$G$26,2)</f>
        <v>O+</v>
      </c>
      <c r="E566" s="28">
        <f>+'Ark1'!H2789</f>
        <v>1</v>
      </c>
      <c r="F566" s="28">
        <f>+'Ark1'!J2789</f>
        <v>171</v>
      </c>
      <c r="G566" s="28" t="str">
        <f>VLOOKUP(F566,RNR!$A$1:$B$26,2)</f>
        <v>Prima</v>
      </c>
      <c r="H566" s="28" t="str">
        <f>+IF(I566=0,"",'Ark1'!Q2789)</f>
        <v/>
      </c>
      <c r="I566" s="336">
        <f>+'Ark1'!R2789</f>
        <v>0</v>
      </c>
      <c r="J566" s="29" t="str">
        <f>+IF(I566=0,"",'Ark1'!AF2789)</f>
        <v/>
      </c>
      <c r="L566" s="29" t="str">
        <f>+IF(I566=0,"",'Ark1'!AG2789)</f>
        <v/>
      </c>
      <c r="S566" s="27" t="str">
        <f>+IF(I566=0,"",'Ark1'!T2789)</f>
        <v/>
      </c>
      <c r="T566" s="32" t="str">
        <f>+IF(I566=0,"",'Ark1'!U2789)</f>
        <v/>
      </c>
      <c r="U566" s="34" t="str">
        <f>+IF(I566=0,"",'Ark1'!W2789)</f>
        <v/>
      </c>
      <c r="V566" s="34" t="str">
        <f>+IF(I566=0,"",'Ark1'!X2789)</f>
        <v/>
      </c>
      <c r="W566" s="34" t="str">
        <f>+IF(I566=0,"",'Ark1'!Y2789)</f>
        <v/>
      </c>
      <c r="X566" s="34" t="str">
        <f>+IF(I566=0,"",'Ark1'!Z2789)</f>
        <v/>
      </c>
      <c r="Y566" s="29" t="str">
        <f>+IF(I566=0,"",'Ark1'!Z2789)</f>
        <v/>
      </c>
      <c r="Z566" s="27" t="str">
        <f>+IF(I566=0,"",'Ark1'!AC2789)</f>
        <v/>
      </c>
      <c r="AA566" s="34" t="str">
        <f>+IF(I566=0,"",'Ark1'!AE2789)</f>
        <v/>
      </c>
      <c r="AB566" s="29" t="str">
        <f t="shared" si="62"/>
        <v/>
      </c>
      <c r="AC566" s="29" t="str">
        <f t="shared" si="63"/>
        <v/>
      </c>
      <c r="AD566" s="485"/>
    </row>
    <row r="567" spans="1:30" ht="15.6">
      <c r="A567" s="485" t="e">
        <f t="shared" si="64"/>
        <v>#REF!</v>
      </c>
      <c r="B567" s="289">
        <f>+'Ark1'!C2790</f>
        <v>2022</v>
      </c>
      <c r="C567" s="28">
        <f>+'Ark1'!L2790</f>
        <v>6</v>
      </c>
      <c r="D567" s="28" t="str">
        <f>VLOOKUP(C567,RNR!$F$12:$G$26,2)</f>
        <v>O+</v>
      </c>
      <c r="E567" s="28">
        <f>+'Ark1'!H2790</f>
        <v>2</v>
      </c>
      <c r="F567" s="28">
        <f>+'Ark1'!J2790</f>
        <v>175</v>
      </c>
      <c r="G567" s="28" t="str">
        <f>VLOOKUP(F567,RNR!$A$1:$B$26,2)</f>
        <v>Ole Ringdal</v>
      </c>
      <c r="H567" s="28">
        <f>+IF(I567=0,"",'Ark1'!Q2790)</f>
        <v>22</v>
      </c>
      <c r="I567" s="336">
        <f>+'Ark1'!R2790</f>
        <v>227</v>
      </c>
      <c r="J567" s="29">
        <f>+IF(I567=0,"",'Ark1'!AF2790)</f>
        <v>12.283549783549782</v>
      </c>
      <c r="L567" s="29">
        <f>+IF(I567=0,"",'Ark1'!AG2790)</f>
        <v>15.286633215121098</v>
      </c>
      <c r="S567" s="27">
        <f>+IF(I567=0,"",'Ark1'!T2790)</f>
        <v>5.779735682819382</v>
      </c>
      <c r="T567" s="32">
        <f>+IF(I567=0,"",'Ark1'!U2790)</f>
        <v>14.279735682819371</v>
      </c>
      <c r="U567" s="34">
        <f>+IF(I567=0,"",'Ark1'!W2790)</f>
        <v>1.3215859030837007</v>
      </c>
      <c r="V567" s="34">
        <f>+IF(I567=0,"",'Ark1'!X2790)</f>
        <v>34.801762114537446</v>
      </c>
      <c r="W567" s="34">
        <f>+IF(I567=0,"",'Ark1'!Y2790)</f>
        <v>24.229074889867842</v>
      </c>
      <c r="X567" s="34">
        <f>+IF(I567=0,"",'Ark1'!Z2790)</f>
        <v>8.6939208048482755</v>
      </c>
      <c r="Y567" s="29">
        <f>+IF(I567=0,"",'Ark1'!Z2790)</f>
        <v>8.6939208048482755</v>
      </c>
      <c r="Z567" s="27">
        <f>+IF(I567=0,"",'Ark1'!AC2790)</f>
        <v>0</v>
      </c>
      <c r="AA567" s="34">
        <f>+IF(I567=0,"",'Ark1'!AE2790)</f>
        <v>0</v>
      </c>
      <c r="AB567" s="29">
        <f t="shared" si="62"/>
        <v>2.3799559471365619</v>
      </c>
      <c r="AC567" s="29">
        <f t="shared" si="63"/>
        <v>10.318181818181818</v>
      </c>
      <c r="AD567" s="485"/>
    </row>
    <row r="568" spans="1:30" ht="15.6">
      <c r="A568" s="485" t="e">
        <f t="shared" si="64"/>
        <v>#REF!</v>
      </c>
      <c r="B568" s="289">
        <f>+'Ark1'!C2791</f>
        <v>2022</v>
      </c>
      <c r="C568" s="28">
        <f>+'Ark1'!L2791</f>
        <v>6</v>
      </c>
      <c r="D568" s="28" t="str">
        <f>VLOOKUP(C568,RNR!$F$12:$G$26,2)</f>
        <v>O+</v>
      </c>
      <c r="E568" s="28">
        <f>+'Ark1'!H2791</f>
        <v>2</v>
      </c>
      <c r="F568" s="28">
        <f>+'Ark1'!J2791</f>
        <v>177</v>
      </c>
      <c r="G568" s="28" t="str">
        <f>VLOOKUP(F568,RNR!$A$1:$B$26,2)</f>
        <v>Slakthuset</v>
      </c>
      <c r="H568" s="28">
        <f>+IF(I568=0,"",'Ark1'!Q2791)</f>
        <v>24</v>
      </c>
      <c r="I568" s="336">
        <f>+'Ark1'!R2791</f>
        <v>198</v>
      </c>
      <c r="J568" s="29">
        <f>+IF(I568=0,"",'Ark1'!AF2791)</f>
        <v>32.459016393442631</v>
      </c>
      <c r="L568" s="29">
        <f>+IF(I568=0,"",'Ark1'!AG2791)</f>
        <v>36.667844344622225</v>
      </c>
      <c r="S568" s="27">
        <f>+IF(I568=0,"",'Ark1'!T2791)</f>
        <v>4.8737373737373746</v>
      </c>
      <c r="T568" s="32">
        <f>+IF(I568=0,"",'Ark1'!U2791)</f>
        <v>14.67676767676768</v>
      </c>
      <c r="U568" s="34">
        <f>+IF(I568=0,"",'Ark1'!W2791)</f>
        <v>0</v>
      </c>
      <c r="V568" s="34">
        <f>+IF(I568=0,"",'Ark1'!X2791)</f>
        <v>26.262626262626263</v>
      </c>
      <c r="W568" s="34">
        <f>+IF(I568=0,"",'Ark1'!Y2791)</f>
        <v>9.0909090909090917</v>
      </c>
      <c r="X568" s="34">
        <f>+IF(I568=0,"",'Ark1'!Z2791)</f>
        <v>5.122712907423618</v>
      </c>
      <c r="Y568" s="29">
        <f>+IF(I568=0,"",'Ark1'!Z2791)</f>
        <v>5.122712907423618</v>
      </c>
      <c r="Z568" s="27">
        <f>+IF(I568=0,"",'Ark1'!AC2791)</f>
        <v>0</v>
      </c>
      <c r="AA568" s="34">
        <f>+IF(I568=0,"",'Ark1'!AE2791)</f>
        <v>0</v>
      </c>
      <c r="AB568" s="29">
        <f t="shared" si="62"/>
        <v>2.4461279461279468</v>
      </c>
      <c r="AC568" s="29">
        <f t="shared" si="63"/>
        <v>8.25</v>
      </c>
      <c r="AD568" s="485"/>
    </row>
    <row r="569" spans="1:30" ht="15.6">
      <c r="A569" s="485" t="e">
        <f t="shared" si="64"/>
        <v>#REF!</v>
      </c>
      <c r="B569" s="289">
        <f>+'Ark1'!C2792</f>
        <v>2022</v>
      </c>
      <c r="C569" s="28">
        <f>+'Ark1'!L2792</f>
        <v>6</v>
      </c>
      <c r="D569" s="28" t="str">
        <f>VLOOKUP(C569,RNR!$F$12:$G$26,2)</f>
        <v>O+</v>
      </c>
      <c r="E569" s="28">
        <f>+'Ark1'!H2792</f>
        <v>2</v>
      </c>
      <c r="F569" s="28">
        <f>+'Ark1'!J2792</f>
        <v>178</v>
      </c>
      <c r="G569" s="28" t="str">
        <f>VLOOKUP(F569,RNR!$A$1:$B$26,2)</f>
        <v>Røros</v>
      </c>
      <c r="H569" s="28">
        <f>+IF(I569=0,"",'Ark1'!Q2792)</f>
        <v>16</v>
      </c>
      <c r="I569" s="336">
        <f>+'Ark1'!R2792</f>
        <v>208</v>
      </c>
      <c r="J569" s="29">
        <f>+IF(I569=0,"",'Ark1'!AF2792)</f>
        <v>24.299065420560744</v>
      </c>
      <c r="L569" s="29">
        <f>+IF(I569=0,"",'Ark1'!AG2792)</f>
        <v>30.008689512844192</v>
      </c>
      <c r="S569" s="27">
        <f>+IF(I569=0,"",'Ark1'!T2792)</f>
        <v>5.2019230769230758</v>
      </c>
      <c r="T569" s="32">
        <f>+IF(I569=0,"",'Ark1'!U2792)</f>
        <v>15.938942307692304</v>
      </c>
      <c r="U569" s="34">
        <f>+IF(I569=0,"",'Ark1'!W2792)</f>
        <v>0.96153846153846112</v>
      </c>
      <c r="V569" s="34">
        <f>+IF(I569=0,"",'Ark1'!X2792)</f>
        <v>33.653846153846153</v>
      </c>
      <c r="W569" s="34">
        <f>+IF(I569=0,"",'Ark1'!Y2792)</f>
        <v>14.90384615384615</v>
      </c>
      <c r="X569" s="34">
        <f>+IF(I569=0,"",'Ark1'!Z2792)</f>
        <v>6.0794003402203751</v>
      </c>
      <c r="Y569" s="29">
        <f>+IF(I569=0,"",'Ark1'!Z2792)</f>
        <v>6.0794003402203751</v>
      </c>
      <c r="Z569" s="27">
        <f>+IF(I569=0,"",'Ark1'!AC2792)</f>
        <v>0</v>
      </c>
      <c r="AA569" s="34">
        <f>+IF(I569=0,"",'Ark1'!AE2792)</f>
        <v>0</v>
      </c>
      <c r="AB569" s="29">
        <f t="shared" si="62"/>
        <v>2.6564903846153842</v>
      </c>
      <c r="AC569" s="29">
        <f t="shared" si="63"/>
        <v>13</v>
      </c>
      <c r="AD569" s="485"/>
    </row>
    <row r="570" spans="1:30" ht="15.6">
      <c r="A570" s="485" t="e">
        <f t="shared" si="64"/>
        <v>#REF!</v>
      </c>
      <c r="B570" s="289">
        <f>+'Ark1'!C2793</f>
        <v>2022</v>
      </c>
      <c r="C570" s="28">
        <f>+'Ark1'!L2793</f>
        <v>6</v>
      </c>
      <c r="D570" s="28" t="str">
        <f>VLOOKUP(C570,RNR!$F$12:$G$26,2)</f>
        <v>O+</v>
      </c>
      <c r="E570" s="28">
        <f>+'Ark1'!H2793</f>
        <v>2</v>
      </c>
      <c r="F570" s="28">
        <f>+'Ark1'!J2793</f>
        <v>181</v>
      </c>
      <c r="G570" s="28" t="str">
        <f>VLOOKUP(F570,RNR!$A$1:$B$26,2)</f>
        <v>Horns</v>
      </c>
      <c r="H570" s="28">
        <f>+IF(I570=0,"",'Ark1'!Q2793)</f>
        <v>21</v>
      </c>
      <c r="I570" s="336">
        <f>+'Ark1'!R2793</f>
        <v>290</v>
      </c>
      <c r="J570" s="29">
        <f>+IF(I570=0,"",'Ark1'!AF2793)</f>
        <v>42.836041358936498</v>
      </c>
      <c r="L570" s="29">
        <f>+IF(I570=0,"",'Ark1'!AG2793)</f>
        <v>41.509670674333506</v>
      </c>
      <c r="S570" s="27">
        <f>+IF(I570=0,"",'Ark1'!T2793)</f>
        <v>5.2586206896551744</v>
      </c>
      <c r="T570" s="32">
        <f>+IF(I570=0,"",'Ark1'!U2793)</f>
        <v>13.691034482758623</v>
      </c>
      <c r="U570" s="34">
        <f>+IF(I570=0,"",'Ark1'!W2793)</f>
        <v>0</v>
      </c>
      <c r="V570" s="34">
        <f>+IF(I570=0,"",'Ark1'!X2793)</f>
        <v>38.965517241379303</v>
      </c>
      <c r="W570" s="34">
        <f>+IF(I570=0,"",'Ark1'!Y2793)</f>
        <v>9.6551724137931032</v>
      </c>
      <c r="X570" s="34">
        <f>+IF(I570=0,"",'Ark1'!Z2793)</f>
        <v>7.0117381114555748</v>
      </c>
      <c r="Y570" s="29">
        <f>+IF(I570=0,"",'Ark1'!Z2793)</f>
        <v>7.0117381114555748</v>
      </c>
      <c r="Z570" s="27">
        <f>+IF(I570=0,"",'Ark1'!AC2793)</f>
        <v>0</v>
      </c>
      <c r="AA570" s="34">
        <f>+IF(I570=0,"",'Ark1'!AE2793)</f>
        <v>0</v>
      </c>
      <c r="AB570" s="29">
        <f t="shared" si="62"/>
        <v>2.2818390804597706</v>
      </c>
      <c r="AC570" s="29">
        <f t="shared" si="63"/>
        <v>13.80952380952381</v>
      </c>
      <c r="AD570" s="485"/>
    </row>
    <row r="571" spans="1:30" ht="15.6">
      <c r="A571" s="485" t="e">
        <f t="shared" si="64"/>
        <v>#REF!</v>
      </c>
      <c r="B571" s="289">
        <f>+'Ark1'!C2794</f>
        <v>2022</v>
      </c>
      <c r="C571" s="28">
        <f>+'Ark1'!L2794</f>
        <v>6</v>
      </c>
      <c r="D571" s="28" t="str">
        <f>VLOOKUP(C571,RNR!$F$12:$G$26,2)</f>
        <v>O+</v>
      </c>
      <c r="E571" s="28">
        <f>+'Ark1'!H2794</f>
        <v>1</v>
      </c>
      <c r="F571" s="28">
        <f>+'Ark1'!J2794</f>
        <v>262</v>
      </c>
      <c r="G571" s="28" t="str">
        <f>VLOOKUP(F571,RNR!$A$1:$B$26,2)</f>
        <v>Strilalam</v>
      </c>
      <c r="H571" s="28" t="str">
        <f>+IF(I571=0,"",'Ark1'!Q2794)</f>
        <v/>
      </c>
      <c r="I571" s="336">
        <f>+'Ark1'!R2794</f>
        <v>0</v>
      </c>
      <c r="J571" s="29" t="str">
        <f>+IF(I571=0,"",'Ark1'!AF2794)</f>
        <v/>
      </c>
      <c r="L571" s="29" t="str">
        <f>+IF(I571=0,"",'Ark1'!AG2794)</f>
        <v/>
      </c>
      <c r="S571" s="27" t="str">
        <f>+IF(I571=0,"",'Ark1'!T2794)</f>
        <v/>
      </c>
      <c r="T571" s="32" t="str">
        <f>+IF(I571=0,"",'Ark1'!U2794)</f>
        <v/>
      </c>
      <c r="U571" s="34" t="str">
        <f>+IF(I571=0,"",'Ark1'!W2794)</f>
        <v/>
      </c>
      <c r="V571" s="34" t="str">
        <f>+IF(I571=0,"",'Ark1'!X2794)</f>
        <v/>
      </c>
      <c r="W571" s="34" t="str">
        <f>+IF(I571=0,"",'Ark1'!Y2794)</f>
        <v/>
      </c>
      <c r="X571" s="34" t="str">
        <f>+IF(I571=0,"",'Ark1'!Z2794)</f>
        <v/>
      </c>
      <c r="Y571" s="29" t="str">
        <f>+IF(I571=0,"",'Ark1'!Z2794)</f>
        <v/>
      </c>
      <c r="Z571" s="27" t="str">
        <f>+IF(I571=0,"",'Ark1'!AC2794)</f>
        <v/>
      </c>
      <c r="AA571" s="34" t="str">
        <f>+IF(I571=0,"",'Ark1'!AE2794)</f>
        <v/>
      </c>
      <c r="AB571" s="29" t="str">
        <f t="shared" si="62"/>
        <v/>
      </c>
      <c r="AC571" s="29" t="str">
        <f t="shared" si="63"/>
        <v/>
      </c>
      <c r="AD571" s="485"/>
    </row>
    <row r="572" spans="1:30" ht="15.6">
      <c r="A572" s="485" t="e">
        <f t="shared" si="64"/>
        <v>#REF!</v>
      </c>
      <c r="B572" s="289">
        <f>+'Ark1'!C2795</f>
        <v>2022</v>
      </c>
      <c r="C572" s="28">
        <f>+'Ark1'!L2795</f>
        <v>6</v>
      </c>
      <c r="D572" s="28" t="str">
        <f>VLOOKUP(C572,RNR!$F$12:$G$26,2)</f>
        <v>O+</v>
      </c>
      <c r="E572" s="28">
        <f>+'Ark1'!H2795</f>
        <v>1</v>
      </c>
      <c r="F572" s="28">
        <f>+'Ark1'!J2795</f>
        <v>309</v>
      </c>
      <c r="G572" s="28" t="str">
        <f>VLOOKUP(F572,RNR!$A$1:$B$26,2)</f>
        <v>Malvik</v>
      </c>
      <c r="H572" s="28">
        <f>+IF(I572=0,"",'Ark1'!Q2795)</f>
        <v>41</v>
      </c>
      <c r="I572" s="336">
        <f>+'Ark1'!R2795</f>
        <v>488</v>
      </c>
      <c r="J572" s="29">
        <f>+IF(I572=0,"",'Ark1'!AF2795)</f>
        <v>38.884462151394409</v>
      </c>
      <c r="L572" s="29">
        <f>+IF(I572=0,"",'Ark1'!AG2795)</f>
        <v>39.225649141671539</v>
      </c>
      <c r="S572" s="27">
        <f>+IF(I572=0,"",'Ark1'!T2795)</f>
        <v>5.018442622950821</v>
      </c>
      <c r="T572" s="32">
        <f>+IF(I572=0,"",'Ark1'!U2795)</f>
        <v>10.614959016393451</v>
      </c>
      <c r="U572" s="34">
        <f>+IF(I572=0,"",'Ark1'!W2795)</f>
        <v>2.0491803278688523</v>
      </c>
      <c r="V572" s="34">
        <f>+IF(I572=0,"",'Ark1'!X2795)</f>
        <v>17.622950819672131</v>
      </c>
      <c r="W572" s="34">
        <f>+IF(I572=0,"",'Ark1'!Y2795)</f>
        <v>6.3524590163934418</v>
      </c>
      <c r="X572" s="34">
        <f>+IF(I572=0,"",'Ark1'!Z2795)</f>
        <v>6.1407668927510244</v>
      </c>
      <c r="Y572" s="29">
        <f>+IF(I572=0,"",'Ark1'!Z2795)</f>
        <v>6.1407668927510244</v>
      </c>
      <c r="Z572" s="27">
        <f>+IF(I572=0,"",'Ark1'!AC2795)</f>
        <v>0</v>
      </c>
      <c r="AA572" s="34">
        <f>+IF(I572=0,"",'Ark1'!AE2795)</f>
        <v>0</v>
      </c>
      <c r="AB572" s="29">
        <f t="shared" si="62"/>
        <v>1.7691598360655751</v>
      </c>
      <c r="AC572" s="29">
        <f t="shared" si="63"/>
        <v>11.902439024390244</v>
      </c>
      <c r="AD572" s="485"/>
    </row>
    <row r="573" spans="1:30" ht="15.6">
      <c r="A573" s="485" t="e">
        <f t="shared" si="64"/>
        <v>#REF!</v>
      </c>
      <c r="B573" s="289">
        <f>+'Ark1'!C2796</f>
        <v>2022</v>
      </c>
      <c r="C573" s="28">
        <f>+'Ark1'!L2796</f>
        <v>6</v>
      </c>
      <c r="D573" s="28" t="str">
        <f>VLOOKUP(C573,RNR!$F$12:$G$26,2)</f>
        <v>O+</v>
      </c>
      <c r="E573" s="28">
        <f>+'Ark1'!H2796</f>
        <v>2</v>
      </c>
      <c r="F573" s="28">
        <f>+'Ark1'!J2796</f>
        <v>470</v>
      </c>
      <c r="G573" s="28" t="str">
        <f>VLOOKUP(F573,RNR!$A$1:$B$26,2)</f>
        <v>Jens Eide</v>
      </c>
      <c r="H573" s="28">
        <f>+IF(I573=0,"",'Ark1'!Q2796)</f>
        <v>14</v>
      </c>
      <c r="I573" s="336">
        <f>+'Ark1'!R2796</f>
        <v>392</v>
      </c>
      <c r="J573" s="29">
        <f>+IF(I573=0,"",'Ark1'!AF2796)</f>
        <v>29.341317365269461</v>
      </c>
      <c r="L573" s="29">
        <f>+IF(I573=0,"",'Ark1'!AG2796)</f>
        <v>23.541494829008311</v>
      </c>
      <c r="S573" s="27">
        <f>+IF(I573=0,"",'Ark1'!T2796)</f>
        <v>4.5025510204081627</v>
      </c>
      <c r="T573" s="32">
        <f>+IF(I573=0,"",'Ark1'!U2796)</f>
        <v>7.5721938775510242</v>
      </c>
      <c r="U573" s="34">
        <f>+IF(I573=0,"",'Ark1'!W2796)</f>
        <v>0</v>
      </c>
      <c r="V573" s="34">
        <f>+IF(I573=0,"",'Ark1'!X2796)</f>
        <v>14.540816326530612</v>
      </c>
      <c r="W573" s="34">
        <f>+IF(I573=0,"",'Ark1'!Y2796)</f>
        <v>0.76530612244897955</v>
      </c>
      <c r="X573" s="34">
        <f>+IF(I573=0,"",'Ark1'!Z2796)</f>
        <v>5.5341073504670222</v>
      </c>
      <c r="Y573" s="29">
        <f>+IF(I573=0,"",'Ark1'!Z2796)</f>
        <v>5.5341073504670222</v>
      </c>
      <c r="Z573" s="27">
        <f>+IF(I573=0,"",'Ark1'!AC2796)</f>
        <v>0</v>
      </c>
      <c r="AA573" s="34">
        <f>+IF(I573=0,"",'Ark1'!AE2796)</f>
        <v>0</v>
      </c>
      <c r="AB573" s="29">
        <f t="shared" si="62"/>
        <v>1.2620323129251707</v>
      </c>
      <c r="AC573" s="29">
        <f t="shared" si="63"/>
        <v>28</v>
      </c>
      <c r="AD573" s="485"/>
    </row>
    <row r="574" spans="1:30" ht="15.6">
      <c r="A574" s="485" t="e">
        <f t="shared" si="64"/>
        <v>#REF!</v>
      </c>
      <c r="B574" s="289">
        <f>+'Ark1'!C2797</f>
        <v>2022</v>
      </c>
      <c r="C574" s="28">
        <f>+'Ark1'!L2797</f>
        <v>6</v>
      </c>
      <c r="D574" s="28" t="str">
        <f>VLOOKUP(C574,RNR!$F$12:$G$26,2)</f>
        <v>O+</v>
      </c>
      <c r="E574" s="28">
        <f>+'Ark1'!H2797</f>
        <v>2</v>
      </c>
      <c r="F574" s="28">
        <f>+'Ark1'!J2797</f>
        <v>629</v>
      </c>
      <c r="G574" s="28" t="str">
        <f>VLOOKUP(F574,RNR!$A$1:$B$26,2)</f>
        <v>Bø</v>
      </c>
      <c r="H574" s="28">
        <f>+IF(I574=0,"",'Ark1'!Q2797)</f>
        <v>8</v>
      </c>
      <c r="I574" s="336">
        <f>+'Ark1'!R2797</f>
        <v>204</v>
      </c>
      <c r="J574" s="29">
        <f>+IF(I574=0,"",'Ark1'!AF2797)</f>
        <v>50.24630541871921</v>
      </c>
      <c r="L574" s="29">
        <f>+IF(I574=0,"",'Ark1'!AG2797)</f>
        <v>51.423896117606702</v>
      </c>
      <c r="S574" s="27">
        <f>+IF(I574=0,"",'Ark1'!T2797)</f>
        <v>6.0294117647058814</v>
      </c>
      <c r="T574" s="32">
        <f>+IF(I574=0,"",'Ark1'!U2797)</f>
        <v>19.101960784313736</v>
      </c>
      <c r="U574" s="34">
        <f>+IF(I574=0,"",'Ark1'!W2797)</f>
        <v>4.4117647058823524</v>
      </c>
      <c r="V574" s="34">
        <f>+IF(I574=0,"",'Ark1'!X2797)</f>
        <v>65.196078431372555</v>
      </c>
      <c r="W574" s="34">
        <f>+IF(I574=0,"",'Ark1'!Y2797)</f>
        <v>34.313725490196092</v>
      </c>
      <c r="X574" s="34">
        <f>+IF(I574=0,"",'Ark1'!Z2797)</f>
        <v>6.2997507014502485</v>
      </c>
      <c r="Y574" s="29">
        <f>+IF(I574=0,"",'Ark1'!Z2797)</f>
        <v>6.2997507014502485</v>
      </c>
      <c r="Z574" s="27">
        <f>+IF(I574=0,"",'Ark1'!AC2797)</f>
        <v>0</v>
      </c>
      <c r="AA574" s="34">
        <f>+IF(I574=0,"",'Ark1'!AE2797)</f>
        <v>0</v>
      </c>
      <c r="AB574" s="29">
        <f t="shared" si="62"/>
        <v>3.1836601307189558</v>
      </c>
      <c r="AC574" s="29">
        <f t="shared" si="63"/>
        <v>25.5</v>
      </c>
      <c r="AD574" s="485"/>
    </row>
    <row r="575" spans="1:30" ht="15.6">
      <c r="A575" s="485" t="e">
        <f t="shared" si="64"/>
        <v>#REF!</v>
      </c>
      <c r="B575" s="289">
        <f>+'Ark1'!C2798</f>
        <v>2022</v>
      </c>
      <c r="C575" s="28">
        <f>+'Ark1'!L2798</f>
        <v>6</v>
      </c>
      <c r="D575" s="28" t="str">
        <f>VLOOKUP(C575,RNR!$F$12:$G$26,2)</f>
        <v>O+</v>
      </c>
      <c r="E575" s="28">
        <f>+'Ark1'!H2798</f>
        <v>1</v>
      </c>
      <c r="F575" s="28">
        <f>+'Ark1'!J2798</f>
        <v>643</v>
      </c>
      <c r="G575" s="28" t="str">
        <f>VLOOKUP(F575,RNR!$A$1:$B$26,2)</f>
        <v>Bjerka</v>
      </c>
      <c r="H575" s="28">
        <f>+IF(I575=0,"",'Ark1'!Q2798)</f>
        <v>22</v>
      </c>
      <c r="I575" s="336">
        <f>+'Ark1'!R2798</f>
        <v>128</v>
      </c>
      <c r="J575" s="29">
        <f>+IF(I575=0,"",'Ark1'!AF2798)</f>
        <v>17.606602475928469</v>
      </c>
      <c r="L575" s="29">
        <f>+IF(I575=0,"",'Ark1'!AG2798)</f>
        <v>26.571288200482329</v>
      </c>
      <c r="S575" s="27">
        <f>+IF(I575=0,"",'Ark1'!T2798)</f>
        <v>5.9140625</v>
      </c>
      <c r="T575" s="32">
        <f>+IF(I575=0,"",'Ark1'!U2798)</f>
        <v>20.365937499999998</v>
      </c>
      <c r="U575" s="34">
        <f>+IF(I575=0,"",'Ark1'!W2798)</f>
        <v>2.34375</v>
      </c>
      <c r="V575" s="34">
        <f>+IF(I575=0,"",'Ark1'!X2798)</f>
        <v>69.53125</v>
      </c>
      <c r="W575" s="34">
        <f>+IF(I575=0,"",'Ark1'!Y2798)</f>
        <v>31.25</v>
      </c>
      <c r="X575" s="34">
        <f>+IF(I575=0,"",'Ark1'!Z2798)</f>
        <v>7.4689655238255028</v>
      </c>
      <c r="Y575" s="29">
        <f>+IF(I575=0,"",'Ark1'!Z2798)</f>
        <v>7.4689655238255028</v>
      </c>
      <c r="Z575" s="27">
        <f>+IF(I575=0,"",'Ark1'!AC2798)</f>
        <v>0</v>
      </c>
      <c r="AA575" s="34">
        <f>+IF(I575=0,"",'Ark1'!AE2798)</f>
        <v>0</v>
      </c>
      <c r="AB575" s="29">
        <f t="shared" si="62"/>
        <v>3.3943229166666664</v>
      </c>
      <c r="AC575" s="29">
        <f t="shared" si="63"/>
        <v>5.8181818181818183</v>
      </c>
      <c r="AD575" s="485"/>
    </row>
    <row r="576" spans="1:30" ht="15.6">
      <c r="A576" s="485" t="e">
        <f t="shared" si="64"/>
        <v>#REF!</v>
      </c>
      <c r="B576" s="289">
        <f>+'Ark1'!C2799</f>
        <v>2022</v>
      </c>
      <c r="C576" s="28">
        <f>+'Ark1'!L2799</f>
        <v>6</v>
      </c>
      <c r="D576" s="28" t="str">
        <f>VLOOKUP(C576,RNR!$F$12:$G$26,2)</f>
        <v>O+</v>
      </c>
      <c r="E576" s="28">
        <f>+'Ark1'!H2799</f>
        <v>2</v>
      </c>
      <c r="F576" s="28">
        <f>+'Ark1'!J2799</f>
        <v>704</v>
      </c>
      <c r="G576" s="28" t="str">
        <f>VLOOKUP(F576,RNR!$A$1:$B$26,2)</f>
        <v>Øre Vilt</v>
      </c>
      <c r="H576" s="28">
        <f>+IF(I576=0,"",'Ark1'!Q2799)</f>
        <v>5</v>
      </c>
      <c r="I576" s="336">
        <f>+'Ark1'!R2799</f>
        <v>12</v>
      </c>
      <c r="J576" s="29">
        <f>+IF(I576=0,"",'Ark1'!AF2799)</f>
        <v>16.901408450704221</v>
      </c>
      <c r="L576" s="29">
        <f>+IF(I576=0,"",'Ark1'!AG2799)</f>
        <v>24.002510535281992</v>
      </c>
      <c r="S576" s="27">
        <f>+IF(I576=0,"",'Ark1'!T2799)</f>
        <v>6.25</v>
      </c>
      <c r="T576" s="32">
        <f>+IF(I576=0,"",'Ark1'!U2799)</f>
        <v>22.308333333333341</v>
      </c>
      <c r="U576" s="34">
        <f>+IF(I576=0,"",'Ark1'!W2799)</f>
        <v>8.3333333333333357</v>
      </c>
      <c r="V576" s="34">
        <f>+IF(I576=0,"",'Ark1'!X2799)</f>
        <v>91.666666666666686</v>
      </c>
      <c r="W576" s="34">
        <f>+IF(I576=0,"",'Ark1'!Y2799)</f>
        <v>50</v>
      </c>
      <c r="X576" s="34">
        <f>+IF(I576=0,"",'Ark1'!Z2799)</f>
        <v>4.380916634170906</v>
      </c>
      <c r="Y576" s="29">
        <f>+IF(I576=0,"",'Ark1'!Z2799)</f>
        <v>4.380916634170906</v>
      </c>
      <c r="Z576" s="27">
        <f>+IF(I576=0,"",'Ark1'!AC2799)</f>
        <v>0</v>
      </c>
      <c r="AA576" s="34">
        <f>+IF(I576=0,"",'Ark1'!AE2799)</f>
        <v>0</v>
      </c>
      <c r="AB576" s="29">
        <f t="shared" si="62"/>
        <v>3.7180555555555568</v>
      </c>
      <c r="AC576" s="29">
        <f t="shared" si="63"/>
        <v>2.4</v>
      </c>
      <c r="AD576" s="485"/>
    </row>
    <row r="577" spans="1:70" ht="15.6">
      <c r="A577" s="485" t="e">
        <f t="shared" si="64"/>
        <v>#REF!</v>
      </c>
      <c r="B577" s="289">
        <f>+'Ark1'!C2800</f>
        <v>2022</v>
      </c>
      <c r="C577" s="28">
        <f>+'Ark1'!L2800</f>
        <v>6</v>
      </c>
      <c r="D577" s="28" t="str">
        <f>VLOOKUP(C577,RNR!$F$12:$G$26,2)</f>
        <v>O+</v>
      </c>
      <c r="E577" s="28">
        <f>+'Ark1'!H2800</f>
        <v>1</v>
      </c>
      <c r="F577" s="28">
        <f>+'Ark1'!J2800</f>
        <v>802</v>
      </c>
      <c r="G577" s="28" t="str">
        <f>VLOOKUP(F577,RNR!$A$1:$B$26,2)</f>
        <v>Karasjok</v>
      </c>
      <c r="H577" s="28" t="str">
        <f>+IF(I577=0,"",'Ark1'!Q2800)</f>
        <v/>
      </c>
      <c r="I577" s="336">
        <f>+'Ark1'!R2800</f>
        <v>0</v>
      </c>
      <c r="J577" s="29" t="str">
        <f>+IF(I577=0,"",'Ark1'!AF2800)</f>
        <v/>
      </c>
      <c r="L577" s="29" t="str">
        <f>+IF(I577=0,"",'Ark1'!AG2800)</f>
        <v/>
      </c>
      <c r="S577" s="27" t="str">
        <f>+IF(I577=0,"",'Ark1'!T2800)</f>
        <v/>
      </c>
      <c r="T577" s="32" t="str">
        <f>+IF(I577=0,"",'Ark1'!U2800)</f>
        <v/>
      </c>
      <c r="U577" s="34" t="str">
        <f>+IF(I577=0,"",'Ark1'!W2800)</f>
        <v/>
      </c>
      <c r="V577" s="34" t="str">
        <f>+IF(I577=0,"",'Ark1'!X2800)</f>
        <v/>
      </c>
      <c r="W577" s="34" t="str">
        <f>+IF(I577=0,"",'Ark1'!Y2800)</f>
        <v/>
      </c>
      <c r="X577" s="34" t="str">
        <f>+IF(I577=0,"",'Ark1'!Z2800)</f>
        <v/>
      </c>
      <c r="Y577" s="29" t="str">
        <f>+IF(I577=0,"",'Ark1'!Z2800)</f>
        <v/>
      </c>
      <c r="Z577" s="27" t="str">
        <f>+IF(I577=0,"",'Ark1'!AC2800)</f>
        <v/>
      </c>
      <c r="AA577" s="34" t="str">
        <f>+IF(I577=0,"",'Ark1'!AE2800)</f>
        <v/>
      </c>
      <c r="AB577" s="29" t="str">
        <f t="shared" si="62"/>
        <v/>
      </c>
      <c r="AC577" s="29" t="str">
        <f t="shared" si="63"/>
        <v/>
      </c>
      <c r="AD577" s="485"/>
    </row>
    <row r="578" spans="1:70" s="29" customFormat="1">
      <c r="A578" s="485"/>
      <c r="B578" s="485"/>
      <c r="C578" s="485"/>
      <c r="D578" s="485"/>
      <c r="E578" s="485"/>
      <c r="F578" s="485"/>
      <c r="G578" s="485"/>
      <c r="H578" s="485"/>
      <c r="I578" s="485"/>
      <c r="J578" s="485"/>
      <c r="K578" s="485"/>
      <c r="L578" s="485"/>
      <c r="M578" s="485"/>
      <c r="N578" s="485"/>
      <c r="O578" s="485"/>
      <c r="P578" s="506"/>
      <c r="Q578" s="506"/>
      <c r="R578" s="485"/>
      <c r="S578" s="485"/>
      <c r="T578" s="485"/>
      <c r="U578" s="485"/>
      <c r="V578" s="485"/>
      <c r="W578" s="485"/>
      <c r="X578" s="485"/>
      <c r="Y578" s="485"/>
      <c r="Z578" s="485"/>
      <c r="AA578" s="485"/>
      <c r="AB578" s="485"/>
      <c r="AC578" s="485"/>
      <c r="AD578" s="485"/>
      <c r="AH578" s="27"/>
      <c r="AK578" s="28"/>
      <c r="AL578" s="28"/>
      <c r="AM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</row>
    <row r="579" spans="1:70" s="29" customFormat="1" ht="15.6">
      <c r="A579" s="485"/>
      <c r="B579" s="485"/>
      <c r="C579" s="485"/>
      <c r="D579" s="486" t="str">
        <f>+D581</f>
        <v>R-</v>
      </c>
      <c r="E579" s="485"/>
      <c r="F579" s="485"/>
      <c r="G579" s="485"/>
      <c r="H579" s="485"/>
      <c r="I579" s="485"/>
      <c r="J579" s="485"/>
      <c r="K579" s="485"/>
      <c r="L579" s="485"/>
      <c r="M579" s="485"/>
      <c r="N579" s="485"/>
      <c r="O579" s="485"/>
      <c r="P579" s="506"/>
      <c r="Q579" s="506"/>
      <c r="R579" s="485"/>
      <c r="S579" s="485"/>
      <c r="T579" s="485"/>
      <c r="U579" s="485"/>
      <c r="V579" s="485"/>
      <c r="W579" s="485"/>
      <c r="X579" s="485"/>
      <c r="Y579" s="485"/>
      <c r="Z579" s="485"/>
      <c r="AA579" s="485"/>
      <c r="AB579" s="485"/>
      <c r="AC579" s="485"/>
      <c r="AD579" s="485"/>
      <c r="AH579" s="27"/>
      <c r="AK579" s="28"/>
      <c r="AL579" s="28"/>
      <c r="AM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</row>
    <row r="580" spans="1:70" s="29" customFormat="1">
      <c r="A580" s="485"/>
      <c r="B580" s="485"/>
      <c r="C580" s="485"/>
      <c r="D580" s="485"/>
      <c r="E580" s="485"/>
      <c r="F580" s="485"/>
      <c r="G580" s="485"/>
      <c r="H580" s="485"/>
      <c r="I580" s="485"/>
      <c r="J580" s="485"/>
      <c r="K580" s="485"/>
      <c r="L580" s="485"/>
      <c r="M580" s="485"/>
      <c r="N580" s="485"/>
      <c r="O580" s="485"/>
      <c r="P580" s="506"/>
      <c r="Q580" s="506"/>
      <c r="R580" s="485"/>
      <c r="S580" s="485"/>
      <c r="T580" s="485"/>
      <c r="U580" s="485"/>
      <c r="V580" s="485"/>
      <c r="W580" s="485"/>
      <c r="X580" s="485"/>
      <c r="Y580" s="485"/>
      <c r="Z580" s="485"/>
      <c r="AA580" s="485"/>
      <c r="AB580" s="485"/>
      <c r="AC580" s="485"/>
      <c r="AD580" s="485"/>
      <c r="AH580" s="27"/>
      <c r="AK580" s="28"/>
      <c r="AL580" s="28"/>
      <c r="AM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</row>
    <row r="581" spans="1:70" ht="15.6">
      <c r="A581" s="485"/>
      <c r="B581" s="289">
        <f>+'Ark1'!C2801</f>
        <v>2022</v>
      </c>
      <c r="C581" s="28">
        <f>+'Ark1'!L2801</f>
        <v>7</v>
      </c>
      <c r="D581" s="28" t="str">
        <f>VLOOKUP(C581,RNR!$F$12:$G$26,2)</f>
        <v>R-</v>
      </c>
      <c r="E581" s="28">
        <f>+'Ark1'!H2801</f>
        <v>1</v>
      </c>
      <c r="F581" s="28">
        <f>+'Ark1'!J2801</f>
        <v>103</v>
      </c>
      <c r="G581" s="28" t="str">
        <f>VLOOKUP(F581,RNR!$A$1:$B$26,2)</f>
        <v>Rudshøgda</v>
      </c>
      <c r="H581" s="28" t="str">
        <f>+IF(I581=0,"",'Ark1'!Q2801)</f>
        <v/>
      </c>
      <c r="I581" s="336">
        <f>+'Ark1'!R2801</f>
        <v>0</v>
      </c>
      <c r="J581" s="29" t="str">
        <f>+IF(I581=0,"",'Ark1'!AF2801)</f>
        <v/>
      </c>
      <c r="L581" s="29" t="str">
        <f>+IF(I581=0,"",'Ark1'!AG2801)</f>
        <v/>
      </c>
      <c r="S581" s="27" t="str">
        <f>+IF(I581=0,"",'Ark1'!T2801)</f>
        <v/>
      </c>
      <c r="T581" s="32" t="str">
        <f>+IF(I581=0,"",'Ark1'!U2801)</f>
        <v/>
      </c>
      <c r="U581" s="34" t="str">
        <f>+IF(I581=0,"",'Ark1'!W2801)</f>
        <v/>
      </c>
      <c r="V581" s="34" t="str">
        <f>+IF(I581=0,"",'Ark1'!X2801)</f>
        <v/>
      </c>
      <c r="W581" s="34" t="str">
        <f>+IF(I581=0,"",'Ark1'!Y2801)</f>
        <v/>
      </c>
      <c r="X581" s="34" t="str">
        <f>+IF(I581=0,"",'Ark1'!Z2801)</f>
        <v/>
      </c>
      <c r="Y581" s="29" t="str">
        <f>+IF(I581=0,"",'Ark1'!Z2801)</f>
        <v/>
      </c>
      <c r="Z581" s="27" t="str">
        <f>+IF(I581=0,"",'Ark1'!AC2801)</f>
        <v/>
      </c>
      <c r="AA581" s="34" t="str">
        <f>+IF(I581=0,"",'Ark1'!AE2801)</f>
        <v/>
      </c>
      <c r="AB581" s="29" t="str">
        <f t="shared" si="62"/>
        <v/>
      </c>
      <c r="AC581" s="29" t="str">
        <f t="shared" si="63"/>
        <v/>
      </c>
      <c r="AD581" s="485"/>
    </row>
    <row r="582" spans="1:70" ht="15.6">
      <c r="A582" s="485"/>
      <c r="B582" s="289">
        <f>+'Ark1'!C2802</f>
        <v>2022</v>
      </c>
      <c r="C582" s="28">
        <f>+'Ark1'!L2802</f>
        <v>7</v>
      </c>
      <c r="D582" s="28" t="str">
        <f>VLOOKUP(C582,RNR!$F$12:$G$26,2)</f>
        <v>R-</v>
      </c>
      <c r="E582" s="28">
        <f>+'Ark1'!H2802</f>
        <v>2</v>
      </c>
      <c r="F582" s="28">
        <f>+'Ark1'!J2802</f>
        <v>106</v>
      </c>
      <c r="G582" s="28" t="str">
        <f>VLOOKUP(F582,RNR!$A$1:$B$26,2)</f>
        <v>Furuseth</v>
      </c>
      <c r="H582" s="28" t="str">
        <f>+IF(I582=0,"",'Ark1'!Q2802)</f>
        <v/>
      </c>
      <c r="I582" s="336">
        <f>+'Ark1'!R2802</f>
        <v>0</v>
      </c>
      <c r="J582" s="29" t="str">
        <f>+IF(I582=0,"",'Ark1'!AF2802)</f>
        <v/>
      </c>
      <c r="L582" s="29" t="str">
        <f>+IF(I582=0,"",'Ark1'!AG2802)</f>
        <v/>
      </c>
      <c r="S582" s="27" t="str">
        <f>+IF(I582=0,"",'Ark1'!T2802)</f>
        <v/>
      </c>
      <c r="T582" s="32" t="str">
        <f>+IF(I582=0,"",'Ark1'!U2802)</f>
        <v/>
      </c>
      <c r="U582" s="34" t="str">
        <f>+IF(I582=0,"",'Ark1'!W2802)</f>
        <v/>
      </c>
      <c r="V582" s="34" t="str">
        <f>+IF(I582=0,"",'Ark1'!X2802)</f>
        <v/>
      </c>
      <c r="W582" s="34" t="str">
        <f>+IF(I582=0,"",'Ark1'!Y2802)</f>
        <v/>
      </c>
      <c r="X582" s="34" t="str">
        <f>+IF(I582=0,"",'Ark1'!Z2802)</f>
        <v/>
      </c>
      <c r="Y582" s="29" t="str">
        <f>+IF(I582=0,"",'Ark1'!Z2802)</f>
        <v/>
      </c>
      <c r="Z582" s="27" t="str">
        <f>+IF(I582=0,"",'Ark1'!AC2802)</f>
        <v/>
      </c>
      <c r="AA582" s="34" t="str">
        <f>+IF(I582=0,"",'Ark1'!AE2802)</f>
        <v/>
      </c>
      <c r="AB582" s="29" t="str">
        <f t="shared" si="62"/>
        <v/>
      </c>
      <c r="AC582" s="29" t="str">
        <f t="shared" si="63"/>
        <v/>
      </c>
      <c r="AD582" s="485"/>
    </row>
    <row r="583" spans="1:70" ht="15.6">
      <c r="A583" s="485"/>
      <c r="B583" s="289">
        <f>+'Ark1'!C2803</f>
        <v>2022</v>
      </c>
      <c r="C583" s="28">
        <f>+'Ark1'!L2803</f>
        <v>7</v>
      </c>
      <c r="D583" s="28" t="str">
        <f>VLOOKUP(C583,RNR!$F$12:$G$26,2)</f>
        <v>R-</v>
      </c>
      <c r="E583" s="28">
        <f>+'Ark1'!H2803</f>
        <v>1</v>
      </c>
      <c r="F583" s="28">
        <f>+'Ark1'!J2803</f>
        <v>110</v>
      </c>
      <c r="G583" s="28" t="str">
        <f>VLOOKUP(F583,RNR!$A$1:$B$26,2)</f>
        <v>Gol</v>
      </c>
      <c r="H583" s="28" t="str">
        <f>+IF(I583=0,"",'Ark1'!Q2803)</f>
        <v/>
      </c>
      <c r="I583" s="336">
        <f>+'Ark1'!R2803</f>
        <v>0</v>
      </c>
      <c r="J583" s="29" t="str">
        <f>+IF(I583=0,"",'Ark1'!AF2803)</f>
        <v/>
      </c>
      <c r="L583" s="29" t="str">
        <f>+IF(I583=0,"",'Ark1'!AG2803)</f>
        <v/>
      </c>
      <c r="S583" s="27" t="str">
        <f>+IF(I583=0,"",'Ark1'!T2803)</f>
        <v/>
      </c>
      <c r="T583" s="32" t="str">
        <f>+IF(I583=0,"",'Ark1'!U2803)</f>
        <v/>
      </c>
      <c r="U583" s="34" t="str">
        <f>+IF(I583=0,"",'Ark1'!W2803)</f>
        <v/>
      </c>
      <c r="V583" s="34" t="str">
        <f>+IF(I583=0,"",'Ark1'!X2803)</f>
        <v/>
      </c>
      <c r="W583" s="34" t="str">
        <f>+IF(I583=0,"",'Ark1'!Y2803)</f>
        <v/>
      </c>
      <c r="X583" s="34" t="str">
        <f>+IF(I583=0,"",'Ark1'!Z2803)</f>
        <v/>
      </c>
      <c r="Y583" s="29" t="str">
        <f>+IF(I583=0,"",'Ark1'!Z2803)</f>
        <v/>
      </c>
      <c r="Z583" s="27" t="str">
        <f>+IF(I583=0,"",'Ark1'!AC2803)</f>
        <v/>
      </c>
      <c r="AA583" s="34" t="str">
        <f>+IF(I583=0,"",'Ark1'!AE2803)</f>
        <v/>
      </c>
      <c r="AB583" s="29" t="str">
        <f t="shared" si="62"/>
        <v/>
      </c>
      <c r="AC583" s="29" t="str">
        <f t="shared" si="63"/>
        <v/>
      </c>
      <c r="AD583" s="485"/>
    </row>
    <row r="584" spans="1:70" ht="15.6">
      <c r="A584" s="485"/>
      <c r="B584" s="289">
        <f>+'Ark1'!C2804</f>
        <v>2022</v>
      </c>
      <c r="C584" s="28">
        <f>+'Ark1'!L2804</f>
        <v>7</v>
      </c>
      <c r="D584" s="28" t="str">
        <f>VLOOKUP(C584,RNR!$F$12:$G$26,2)</f>
        <v>R-</v>
      </c>
      <c r="E584" s="28">
        <f>+'Ark1'!H2804</f>
        <v>1</v>
      </c>
      <c r="F584" s="28">
        <f>+'Ark1'!J2804</f>
        <v>111</v>
      </c>
      <c r="G584" s="28" t="str">
        <f>VLOOKUP(F584,RNR!$A$1:$B$26,2)</f>
        <v>Forus</v>
      </c>
      <c r="H584" s="28" t="str">
        <f>+IF(I584=0,"",'Ark1'!Q2804)</f>
        <v/>
      </c>
      <c r="I584" s="336">
        <f>+'Ark1'!R2804</f>
        <v>0</v>
      </c>
      <c r="J584" s="29" t="str">
        <f>+IF(I584=0,"",'Ark1'!AF2804)</f>
        <v/>
      </c>
      <c r="L584" s="29" t="str">
        <f>+IF(I584=0,"",'Ark1'!AG2804)</f>
        <v/>
      </c>
      <c r="S584" s="27" t="str">
        <f>+IF(I584=0,"",'Ark1'!T2804)</f>
        <v/>
      </c>
      <c r="T584" s="32" t="str">
        <f>+IF(I584=0,"",'Ark1'!U2804)</f>
        <v/>
      </c>
      <c r="U584" s="34" t="str">
        <f>+IF(I584=0,"",'Ark1'!W2804)</f>
        <v/>
      </c>
      <c r="V584" s="34" t="str">
        <f>+IF(I584=0,"",'Ark1'!X2804)</f>
        <v/>
      </c>
      <c r="W584" s="34" t="str">
        <f>+IF(I584=0,"",'Ark1'!Y2804)</f>
        <v/>
      </c>
      <c r="X584" s="34" t="str">
        <f>+IF(I584=0,"",'Ark1'!Z2804)</f>
        <v/>
      </c>
      <c r="Y584" s="29" t="str">
        <f>+IF(I584=0,"",'Ark1'!Z2804)</f>
        <v/>
      </c>
      <c r="Z584" s="27" t="str">
        <f>+IF(I584=0,"",'Ark1'!AC2804)</f>
        <v/>
      </c>
      <c r="AA584" s="34" t="str">
        <f>+IF(I584=0,"",'Ark1'!AE2804)</f>
        <v/>
      </c>
      <c r="AB584" s="29" t="str">
        <f t="shared" ref="AB584:AB648" si="65">IF(I584=0,"",T584/C584)</f>
        <v/>
      </c>
      <c r="AC584" s="29" t="str">
        <f t="shared" ref="AC584:AC648" si="66">IF(I584=0,"",I584/H584)</f>
        <v/>
      </c>
      <c r="AD584" s="485"/>
    </row>
    <row r="585" spans="1:70" ht="15.6">
      <c r="A585" s="485"/>
      <c r="B585" s="289">
        <f>+'Ark1'!C2805</f>
        <v>2022</v>
      </c>
      <c r="C585" s="28">
        <f>+'Ark1'!L2805</f>
        <v>7</v>
      </c>
      <c r="D585" s="28" t="str">
        <f>VLOOKUP(C585,RNR!$F$12:$G$26,2)</f>
        <v>R-</v>
      </c>
      <c r="E585" s="28">
        <f>+'Ark1'!H2805</f>
        <v>1</v>
      </c>
      <c r="F585" s="28">
        <f>+'Ark1'!J2805</f>
        <v>116</v>
      </c>
      <c r="G585" s="28" t="str">
        <f>VLOOKUP(F585,RNR!$A$1:$B$26,2)</f>
        <v>Sandeid</v>
      </c>
      <c r="H585" s="28" t="str">
        <f>+IF(I585=0,"",'Ark1'!Q2805)</f>
        <v/>
      </c>
      <c r="I585" s="336">
        <f>+'Ark1'!R2805</f>
        <v>0</v>
      </c>
      <c r="J585" s="29" t="str">
        <f>+IF(I585=0,"",'Ark1'!AF2805)</f>
        <v/>
      </c>
      <c r="L585" s="29" t="str">
        <f>+IF(I585=0,"",'Ark1'!AG2805)</f>
        <v/>
      </c>
      <c r="S585" s="27" t="str">
        <f>+IF(I585=0,"",'Ark1'!T2805)</f>
        <v/>
      </c>
      <c r="T585" s="32" t="str">
        <f>+IF(I585=0,"",'Ark1'!U2805)</f>
        <v/>
      </c>
      <c r="U585" s="34" t="str">
        <f>+IF(I585=0,"",'Ark1'!W2805)</f>
        <v/>
      </c>
      <c r="V585" s="34" t="str">
        <f>+IF(I585=0,"",'Ark1'!X2805)</f>
        <v/>
      </c>
      <c r="W585" s="34" t="str">
        <f>+IF(I585=0,"",'Ark1'!Y2805)</f>
        <v/>
      </c>
      <c r="X585" s="34" t="str">
        <f>+IF(I585=0,"",'Ark1'!Z2805)</f>
        <v/>
      </c>
      <c r="Y585" s="29" t="str">
        <f>+IF(I585=0,"",'Ark1'!Z2805)</f>
        <v/>
      </c>
      <c r="Z585" s="27" t="str">
        <f>+IF(I585=0,"",'Ark1'!AC2805)</f>
        <v/>
      </c>
      <c r="AA585" s="34" t="str">
        <f>+IF(I585=0,"",'Ark1'!AE2805)</f>
        <v/>
      </c>
      <c r="AB585" s="29" t="str">
        <f t="shared" si="65"/>
        <v/>
      </c>
      <c r="AC585" s="29" t="str">
        <f t="shared" si="66"/>
        <v/>
      </c>
      <c r="AD585" s="485"/>
    </row>
    <row r="586" spans="1:70" ht="15.6">
      <c r="A586" s="485"/>
      <c r="B586" s="289">
        <f>+'Ark1'!C2806</f>
        <v>2022</v>
      </c>
      <c r="C586" s="28">
        <f>+'Ark1'!L2806</f>
        <v>7</v>
      </c>
      <c r="D586" s="28" t="str">
        <f>VLOOKUP(C586,RNR!$F$12:$G$26,2)</f>
        <v>R-</v>
      </c>
      <c r="E586" s="28">
        <f>+'Ark1'!H2806</f>
        <v>2</v>
      </c>
      <c r="F586" s="28">
        <f>+'Ark1'!J2806</f>
        <v>117</v>
      </c>
      <c r="G586" s="28" t="str">
        <f>VLOOKUP(F586,RNR!$A$1:$B$26,2)</f>
        <v>Jæren</v>
      </c>
      <c r="H586" s="28" t="str">
        <f>+IF(I586=0,"",'Ark1'!Q2806)</f>
        <v/>
      </c>
      <c r="I586" s="336">
        <f>+'Ark1'!R2806</f>
        <v>0</v>
      </c>
      <c r="J586" s="29" t="str">
        <f>+IF(I586=0,"",'Ark1'!AF2806)</f>
        <v/>
      </c>
      <c r="L586" s="29" t="str">
        <f>+IF(I586=0,"",'Ark1'!AG2806)</f>
        <v/>
      </c>
      <c r="S586" s="27" t="str">
        <f>+IF(I586=0,"",'Ark1'!T2806)</f>
        <v/>
      </c>
      <c r="T586" s="32" t="str">
        <f>+IF(I586=0,"",'Ark1'!U2806)</f>
        <v/>
      </c>
      <c r="U586" s="34" t="str">
        <f>+IF(I586=0,"",'Ark1'!W2806)</f>
        <v/>
      </c>
      <c r="V586" s="34" t="str">
        <f>+IF(I586=0,"",'Ark1'!X2806)</f>
        <v/>
      </c>
      <c r="W586" s="34" t="str">
        <f>+IF(I586=0,"",'Ark1'!Y2806)</f>
        <v/>
      </c>
      <c r="X586" s="34" t="str">
        <f>+IF(I586=0,"",'Ark1'!Z2806)</f>
        <v/>
      </c>
      <c r="Y586" s="29" t="str">
        <f>+IF(I586=0,"",'Ark1'!Z2806)</f>
        <v/>
      </c>
      <c r="Z586" s="27" t="str">
        <f>+IF(I586=0,"",'Ark1'!AC2806)</f>
        <v/>
      </c>
      <c r="AA586" s="34" t="str">
        <f>+IF(I586=0,"",'Ark1'!AE2806)</f>
        <v/>
      </c>
      <c r="AB586" s="29" t="str">
        <f t="shared" si="65"/>
        <v/>
      </c>
      <c r="AC586" s="29" t="str">
        <f t="shared" si="66"/>
        <v/>
      </c>
      <c r="AD586" s="485"/>
    </row>
    <row r="587" spans="1:70" ht="15.6">
      <c r="A587" s="485"/>
      <c r="B587" s="289">
        <f>+'Ark1'!C2807</f>
        <v>2022</v>
      </c>
      <c r="C587" s="28">
        <f>+'Ark1'!L2807</f>
        <v>7</v>
      </c>
      <c r="D587" s="28" t="str">
        <f>VLOOKUP(C587,RNR!$F$12:$G$26,2)</f>
        <v>R-</v>
      </c>
      <c r="E587" s="28">
        <f>+'Ark1'!H2807</f>
        <v>1</v>
      </c>
      <c r="F587" s="28">
        <f>+'Ark1'!J2807</f>
        <v>134</v>
      </c>
      <c r="G587" s="28" t="str">
        <f>VLOOKUP(F587,RNR!$A$1:$B$26,2)</f>
        <v>Førde</v>
      </c>
      <c r="H587" s="28" t="str">
        <f>+IF(I587=0,"",'Ark1'!Q2807)</f>
        <v/>
      </c>
      <c r="I587" s="336">
        <f>+'Ark1'!R2807</f>
        <v>0</v>
      </c>
      <c r="J587" s="29" t="str">
        <f>+IF(I587=0,"",'Ark1'!AF2807)</f>
        <v/>
      </c>
      <c r="L587" s="29" t="str">
        <f>+IF(I587=0,"",'Ark1'!AG2807)</f>
        <v/>
      </c>
      <c r="S587" s="27" t="str">
        <f>+IF(I587=0,"",'Ark1'!T2807)</f>
        <v/>
      </c>
      <c r="T587" s="32" t="str">
        <f>+IF(I587=0,"",'Ark1'!U2807)</f>
        <v/>
      </c>
      <c r="U587" s="34" t="str">
        <f>+IF(I587=0,"",'Ark1'!W2807)</f>
        <v/>
      </c>
      <c r="V587" s="34" t="str">
        <f>+IF(I587=0,"",'Ark1'!X2807)</f>
        <v/>
      </c>
      <c r="W587" s="34" t="str">
        <f>+IF(I587=0,"",'Ark1'!Y2807)</f>
        <v/>
      </c>
      <c r="X587" s="34" t="str">
        <f>+IF(I587=0,"",'Ark1'!Z2807)</f>
        <v/>
      </c>
      <c r="Y587" s="29" t="str">
        <f>+IF(I587=0,"",'Ark1'!Z2807)</f>
        <v/>
      </c>
      <c r="Z587" s="27" t="str">
        <f>+IF(I587=0,"",'Ark1'!AC2807)</f>
        <v/>
      </c>
      <c r="AA587" s="34" t="str">
        <f>+IF(I587=0,"",'Ark1'!AE2807)</f>
        <v/>
      </c>
      <c r="AB587" s="29" t="str">
        <f t="shared" si="65"/>
        <v/>
      </c>
      <c r="AC587" s="29" t="str">
        <f t="shared" si="66"/>
        <v/>
      </c>
      <c r="AD587" s="485"/>
    </row>
    <row r="588" spans="1:70" ht="15.6">
      <c r="A588" s="485"/>
      <c r="B588" s="289">
        <f>+'Ark1'!C2808</f>
        <v>2022</v>
      </c>
      <c r="C588" s="28">
        <f>+'Ark1'!L2808</f>
        <v>7</v>
      </c>
      <c r="D588" s="28" t="str">
        <f>VLOOKUP(C588,RNR!$F$12:$G$26,2)</f>
        <v>R-</v>
      </c>
      <c r="E588" s="28">
        <f>+'Ark1'!H2808</f>
        <v>2</v>
      </c>
      <c r="F588" s="28">
        <f>+'Ark1'!J2808</f>
        <v>141</v>
      </c>
      <c r="G588" s="28" t="str">
        <f>VLOOKUP(F588,RNR!$A$1:$B$26,2)</f>
        <v>Ølen</v>
      </c>
      <c r="H588" s="28" t="str">
        <f>+IF(I588=0,"",'Ark1'!Q2808)</f>
        <v/>
      </c>
      <c r="I588" s="336">
        <f>+'Ark1'!R2808</f>
        <v>0</v>
      </c>
      <c r="J588" s="29" t="str">
        <f>+IF(I588=0,"",'Ark1'!AF2808)</f>
        <v/>
      </c>
      <c r="L588" s="29" t="str">
        <f>+IF(I588=0,"",'Ark1'!AG2808)</f>
        <v/>
      </c>
      <c r="S588" s="27" t="str">
        <f>+IF(I588=0,"",'Ark1'!T2808)</f>
        <v/>
      </c>
      <c r="T588" s="32" t="str">
        <f>+IF(I588=0,"",'Ark1'!U2808)</f>
        <v/>
      </c>
      <c r="U588" s="34" t="str">
        <f>+IF(I588=0,"",'Ark1'!W2808)</f>
        <v/>
      </c>
      <c r="V588" s="34" t="str">
        <f>+IF(I588=0,"",'Ark1'!X2808)</f>
        <v/>
      </c>
      <c r="W588" s="34" t="str">
        <f>+IF(I588=0,"",'Ark1'!Y2808)</f>
        <v/>
      </c>
      <c r="X588" s="34" t="str">
        <f>+IF(I588=0,"",'Ark1'!Z2808)</f>
        <v/>
      </c>
      <c r="Y588" s="29" t="str">
        <f>+IF(I588=0,"",'Ark1'!Z2808)</f>
        <v/>
      </c>
      <c r="Z588" s="27" t="str">
        <f>+IF(I588=0,"",'Ark1'!AC2808)</f>
        <v/>
      </c>
      <c r="AA588" s="34" t="str">
        <f>+IF(I588=0,"",'Ark1'!AE2808)</f>
        <v/>
      </c>
      <c r="AB588" s="29" t="str">
        <f t="shared" si="65"/>
        <v/>
      </c>
      <c r="AC588" s="29" t="str">
        <f t="shared" si="66"/>
        <v/>
      </c>
      <c r="AD588" s="485"/>
    </row>
    <row r="589" spans="1:70" ht="15.6">
      <c r="A589" s="485"/>
      <c r="B589" s="289">
        <f>+'Ark1'!C2809</f>
        <v>2022</v>
      </c>
      <c r="C589" s="28">
        <f>+'Ark1'!L2809</f>
        <v>7</v>
      </c>
      <c r="D589" s="28" t="str">
        <f>VLOOKUP(C589,RNR!$F$12:$G$26,2)</f>
        <v>R-</v>
      </c>
      <c r="E589" s="28">
        <f>+'Ark1'!H2809</f>
        <v>2</v>
      </c>
      <c r="F589" s="28">
        <f>+'Ark1'!J2809</f>
        <v>143</v>
      </c>
      <c r="G589" s="28" t="str">
        <f>VLOOKUP(F589,RNR!$A$1:$B$26,2)</f>
        <v>Nordfjord</v>
      </c>
      <c r="H589" s="28" t="str">
        <f>+IF(I589=0,"",'Ark1'!Q2809)</f>
        <v/>
      </c>
      <c r="I589" s="336">
        <f>+'Ark1'!R2809</f>
        <v>0</v>
      </c>
      <c r="J589" s="29" t="str">
        <f>+IF(I589=0,"",'Ark1'!AF2809)</f>
        <v/>
      </c>
      <c r="L589" s="29" t="str">
        <f>+IF(I589=0,"",'Ark1'!AG2809)</f>
        <v/>
      </c>
      <c r="S589" s="27" t="str">
        <f>+IF(I589=0,"",'Ark1'!T2809)</f>
        <v/>
      </c>
      <c r="T589" s="32" t="str">
        <f>+IF(I589=0,"",'Ark1'!U2809)</f>
        <v/>
      </c>
      <c r="U589" s="34" t="str">
        <f>+IF(I589=0,"",'Ark1'!W2809)</f>
        <v/>
      </c>
      <c r="V589" s="34" t="str">
        <f>+IF(I589=0,"",'Ark1'!X2809)</f>
        <v/>
      </c>
      <c r="W589" s="34" t="str">
        <f>+IF(I589=0,"",'Ark1'!Y2809)</f>
        <v/>
      </c>
      <c r="X589" s="34" t="str">
        <f>+IF(I589=0,"",'Ark1'!Z2809)</f>
        <v/>
      </c>
      <c r="Y589" s="29" t="str">
        <f>+IF(I589=0,"",'Ark1'!Z2809)</f>
        <v/>
      </c>
      <c r="Z589" s="27" t="str">
        <f>+IF(I589=0,"",'Ark1'!AC2809)</f>
        <v/>
      </c>
      <c r="AA589" s="34" t="str">
        <f>+IF(I589=0,"",'Ark1'!AE2809)</f>
        <v/>
      </c>
      <c r="AB589" s="29" t="str">
        <f t="shared" si="65"/>
        <v/>
      </c>
      <c r="AC589" s="29" t="str">
        <f t="shared" si="66"/>
        <v/>
      </c>
      <c r="AD589" s="485"/>
    </row>
    <row r="590" spans="1:70" ht="15.6">
      <c r="A590" s="485"/>
      <c r="B590" s="289">
        <f>+'Ark1'!C2810</f>
        <v>2022</v>
      </c>
      <c r="C590" s="28">
        <f>+'Ark1'!L2810</f>
        <v>7</v>
      </c>
      <c r="D590" s="28" t="str">
        <f>VLOOKUP(C590,RNR!$F$12:$G$26,2)</f>
        <v>R-</v>
      </c>
      <c r="E590" s="28">
        <f>+'Ark1'!H2810</f>
        <v>2</v>
      </c>
      <c r="F590" s="28">
        <f>+'Ark1'!J2810</f>
        <v>147</v>
      </c>
      <c r="G590" s="28" t="str">
        <f>VLOOKUP(F590,RNR!$A$1:$B$26,2)</f>
        <v>Midt-Norge</v>
      </c>
      <c r="H590" s="28" t="str">
        <f>+IF(I590=0,"",'Ark1'!Q2810)</f>
        <v/>
      </c>
      <c r="I590" s="336">
        <f>+'Ark1'!R2810</f>
        <v>0</v>
      </c>
      <c r="J590" s="29" t="str">
        <f>+IF(I590=0,"",'Ark1'!AF2810)</f>
        <v/>
      </c>
      <c r="L590" s="29" t="str">
        <f>+IF(I590=0,"",'Ark1'!AG2810)</f>
        <v/>
      </c>
      <c r="S590" s="27" t="str">
        <f>+IF(I590=0,"",'Ark1'!T2810)</f>
        <v/>
      </c>
      <c r="T590" s="32" t="str">
        <f>+IF(I590=0,"",'Ark1'!U2810)</f>
        <v/>
      </c>
      <c r="U590" s="34" t="str">
        <f>+IF(I590=0,"",'Ark1'!W2810)</f>
        <v/>
      </c>
      <c r="V590" s="34" t="str">
        <f>+IF(I590=0,"",'Ark1'!X2810)</f>
        <v/>
      </c>
      <c r="W590" s="34" t="str">
        <f>+IF(I590=0,"",'Ark1'!Y2810)</f>
        <v/>
      </c>
      <c r="X590" s="34" t="str">
        <f>+IF(I590=0,"",'Ark1'!Z2810)</f>
        <v/>
      </c>
      <c r="Y590" s="29" t="str">
        <f>+IF(I590=0,"",'Ark1'!Z2810)</f>
        <v/>
      </c>
      <c r="Z590" s="27" t="str">
        <f>+IF(I590=0,"",'Ark1'!AC2810)</f>
        <v/>
      </c>
      <c r="AA590" s="34" t="str">
        <f>+IF(I590=0,"",'Ark1'!AE2810)</f>
        <v/>
      </c>
      <c r="AB590" s="29" t="str">
        <f t="shared" si="65"/>
        <v/>
      </c>
      <c r="AC590" s="29" t="str">
        <f t="shared" si="66"/>
        <v/>
      </c>
      <c r="AD590" s="485"/>
    </row>
    <row r="591" spans="1:70" ht="15.6">
      <c r="A591" s="485"/>
      <c r="B591" s="289">
        <f>+'Ark1'!C2811</f>
        <v>2022</v>
      </c>
      <c r="C591" s="28">
        <f>+'Ark1'!L2811</f>
        <v>7</v>
      </c>
      <c r="D591" s="28" t="str">
        <f>VLOOKUP(C591,RNR!$F$12:$G$26,2)</f>
        <v>R-</v>
      </c>
      <c r="E591" s="28">
        <f>+'Ark1'!H2811</f>
        <v>1</v>
      </c>
      <c r="F591" s="28">
        <f>+'Ark1'!J2811</f>
        <v>155</v>
      </c>
      <c r="G591" s="28" t="str">
        <f>VLOOKUP(F591,RNR!$A$1:$B$26,2)</f>
        <v>Målselv</v>
      </c>
      <c r="H591" s="28" t="str">
        <f>+IF(I591=0,"",'Ark1'!Q2811)</f>
        <v/>
      </c>
      <c r="I591" s="336">
        <f>+'Ark1'!R2811</f>
        <v>0</v>
      </c>
      <c r="J591" s="29" t="str">
        <f>+IF(I591=0,"",'Ark1'!AF2811)</f>
        <v/>
      </c>
      <c r="L591" s="29" t="str">
        <f>+IF(I591=0,"",'Ark1'!AG2811)</f>
        <v/>
      </c>
      <c r="S591" s="27" t="str">
        <f>+IF(I591=0,"",'Ark1'!T2811)</f>
        <v/>
      </c>
      <c r="T591" s="32" t="str">
        <f>+IF(I591=0,"",'Ark1'!U2811)</f>
        <v/>
      </c>
      <c r="U591" s="34" t="str">
        <f>+IF(I591=0,"",'Ark1'!W2811)</f>
        <v/>
      </c>
      <c r="V591" s="34" t="str">
        <f>+IF(I591=0,"",'Ark1'!X2811)</f>
        <v/>
      </c>
      <c r="W591" s="34" t="str">
        <f>+IF(I591=0,"",'Ark1'!Y2811)</f>
        <v/>
      </c>
      <c r="X591" s="34" t="str">
        <f>+IF(I591=0,"",'Ark1'!Z2811)</f>
        <v/>
      </c>
      <c r="Y591" s="29" t="str">
        <f>+IF(I591=0,"",'Ark1'!Z2811)</f>
        <v/>
      </c>
      <c r="Z591" s="27" t="str">
        <f>+IF(I591=0,"",'Ark1'!AC2811)</f>
        <v/>
      </c>
      <c r="AA591" s="34" t="str">
        <f>+IF(I591=0,"",'Ark1'!AE2811)</f>
        <v/>
      </c>
      <c r="AB591" s="29" t="str">
        <f t="shared" si="65"/>
        <v/>
      </c>
      <c r="AC591" s="29" t="str">
        <f t="shared" si="66"/>
        <v/>
      </c>
      <c r="AD591" s="485"/>
    </row>
    <row r="592" spans="1:70" ht="15.6">
      <c r="A592" s="485"/>
      <c r="B592" s="289">
        <f>+'Ark1'!C2812</f>
        <v>2022</v>
      </c>
      <c r="C592" s="28">
        <f>+'Ark1'!L2812</f>
        <v>7</v>
      </c>
      <c r="D592" s="28" t="str">
        <f>VLOOKUP(C592,RNR!$F$12:$G$26,2)</f>
        <v>R-</v>
      </c>
      <c r="E592" s="28">
        <f>+'Ark1'!H2812</f>
        <v>2</v>
      </c>
      <c r="F592" s="28">
        <f>+'Ark1'!J2812</f>
        <v>160</v>
      </c>
      <c r="G592" s="28" t="str">
        <f>VLOOKUP(F592,RNR!$A$1:$B$26,2)</f>
        <v>Oslo</v>
      </c>
      <c r="H592" s="28" t="str">
        <f>+IF(I592=0,"",'Ark1'!Q2812)</f>
        <v/>
      </c>
      <c r="I592" s="336">
        <f>+'Ark1'!R2812</f>
        <v>0</v>
      </c>
      <c r="J592" s="29" t="str">
        <f>+IF(I592=0,"",'Ark1'!AF2812)</f>
        <v/>
      </c>
      <c r="L592" s="29" t="str">
        <f>+IF(I592=0,"",'Ark1'!AG2812)</f>
        <v/>
      </c>
      <c r="S592" s="27" t="str">
        <f>+IF(I592=0,"",'Ark1'!T2812)</f>
        <v/>
      </c>
      <c r="T592" s="32" t="str">
        <f>+IF(I592=0,"",'Ark1'!U2812)</f>
        <v/>
      </c>
      <c r="U592" s="34" t="str">
        <f>+IF(I592=0,"",'Ark1'!W2812)</f>
        <v/>
      </c>
      <c r="V592" s="34" t="str">
        <f>+IF(I592=0,"",'Ark1'!X2812)</f>
        <v/>
      </c>
      <c r="W592" s="34" t="str">
        <f>+IF(I592=0,"",'Ark1'!Y2812)</f>
        <v/>
      </c>
      <c r="X592" s="34" t="str">
        <f>+IF(I592=0,"",'Ark1'!Z2812)</f>
        <v/>
      </c>
      <c r="Y592" s="29" t="str">
        <f>+IF(I592=0,"",'Ark1'!Z2812)</f>
        <v/>
      </c>
      <c r="Z592" s="27" t="str">
        <f>+IF(I592=0,"",'Ark1'!AC2812)</f>
        <v/>
      </c>
      <c r="AA592" s="34" t="str">
        <f>+IF(I592=0,"",'Ark1'!AE2812)</f>
        <v/>
      </c>
      <c r="AB592" s="29" t="str">
        <f t="shared" si="65"/>
        <v/>
      </c>
      <c r="AC592" s="29" t="str">
        <f t="shared" si="66"/>
        <v/>
      </c>
      <c r="AD592" s="485"/>
    </row>
    <row r="593" spans="1:70" ht="15.6">
      <c r="A593" s="485"/>
      <c r="B593" s="289">
        <f>+'Ark1'!C2813</f>
        <v>2022</v>
      </c>
      <c r="C593" s="28">
        <f>+'Ark1'!L2813</f>
        <v>7</v>
      </c>
      <c r="D593" s="28" t="str">
        <f>VLOOKUP(C593,RNR!$F$12:$G$26,2)</f>
        <v>R-</v>
      </c>
      <c r="E593" s="28">
        <f>+'Ark1'!H2813</f>
        <v>1</v>
      </c>
      <c r="F593" s="28">
        <f>+'Ark1'!J2813</f>
        <v>171</v>
      </c>
      <c r="G593" s="28" t="str">
        <f>VLOOKUP(F593,RNR!$A$1:$B$26,2)</f>
        <v>Prima</v>
      </c>
      <c r="H593" s="28" t="str">
        <f>+IF(I593=0,"",'Ark1'!Q2813)</f>
        <v/>
      </c>
      <c r="I593" s="336">
        <f>+'Ark1'!R2813</f>
        <v>0</v>
      </c>
      <c r="J593" s="29" t="str">
        <f>+IF(I593=0,"",'Ark1'!AF2813)</f>
        <v/>
      </c>
      <c r="L593" s="29" t="str">
        <f>+IF(I593=0,"",'Ark1'!AG2813)</f>
        <v/>
      </c>
      <c r="S593" s="27" t="str">
        <f>+IF(I593=0,"",'Ark1'!T2813)</f>
        <v/>
      </c>
      <c r="T593" s="32" t="str">
        <f>+IF(I593=0,"",'Ark1'!U2813)</f>
        <v/>
      </c>
      <c r="U593" s="34" t="str">
        <f>+IF(I593=0,"",'Ark1'!W2813)</f>
        <v/>
      </c>
      <c r="V593" s="34" t="str">
        <f>+IF(I593=0,"",'Ark1'!X2813)</f>
        <v/>
      </c>
      <c r="W593" s="34" t="str">
        <f>+IF(I593=0,"",'Ark1'!Y2813)</f>
        <v/>
      </c>
      <c r="X593" s="34" t="str">
        <f>+IF(I593=0,"",'Ark1'!Z2813)</f>
        <v/>
      </c>
      <c r="Y593" s="29" t="str">
        <f>+IF(I593=0,"",'Ark1'!Z2813)</f>
        <v/>
      </c>
      <c r="Z593" s="27" t="str">
        <f>+IF(I593=0,"",'Ark1'!AC2813)</f>
        <v/>
      </c>
      <c r="AA593" s="34" t="str">
        <f>+IF(I593=0,"",'Ark1'!AE2813)</f>
        <v/>
      </c>
      <c r="AB593" s="29" t="str">
        <f t="shared" si="65"/>
        <v/>
      </c>
      <c r="AC593" s="29" t="str">
        <f t="shared" si="66"/>
        <v/>
      </c>
      <c r="AD593" s="485"/>
    </row>
    <row r="594" spans="1:70" ht="15.6">
      <c r="A594" s="485"/>
      <c r="B594" s="289">
        <f>+'Ark1'!C2814</f>
        <v>2022</v>
      </c>
      <c r="C594" s="28">
        <f>+'Ark1'!L2814</f>
        <v>7</v>
      </c>
      <c r="D594" s="28" t="str">
        <f>VLOOKUP(C594,RNR!$F$12:$G$26,2)</f>
        <v>R-</v>
      </c>
      <c r="E594" s="28">
        <f>+'Ark1'!H2814</f>
        <v>2</v>
      </c>
      <c r="F594" s="28">
        <f>+'Ark1'!J2814</f>
        <v>175</v>
      </c>
      <c r="G594" s="28" t="str">
        <f>VLOOKUP(F594,RNR!$A$1:$B$26,2)</f>
        <v>Ole Ringdal</v>
      </c>
      <c r="H594" s="28" t="str">
        <f>+IF(I594=0,"",'Ark1'!Q2814)</f>
        <v/>
      </c>
      <c r="I594" s="336">
        <f>+'Ark1'!R2814</f>
        <v>0</v>
      </c>
      <c r="J594" s="29" t="str">
        <f>+IF(I594=0,"",'Ark1'!AF2814)</f>
        <v/>
      </c>
      <c r="L594" s="29" t="str">
        <f>+IF(I594=0,"",'Ark1'!AG2814)</f>
        <v/>
      </c>
      <c r="S594" s="27" t="str">
        <f>+IF(I594=0,"",'Ark1'!T2814)</f>
        <v/>
      </c>
      <c r="T594" s="32" t="str">
        <f>+IF(I594=0,"",'Ark1'!U2814)</f>
        <v/>
      </c>
      <c r="U594" s="34" t="str">
        <f>+IF(I594=0,"",'Ark1'!W2814)</f>
        <v/>
      </c>
      <c r="V594" s="34" t="str">
        <f>+IF(I594=0,"",'Ark1'!X2814)</f>
        <v/>
      </c>
      <c r="W594" s="34" t="str">
        <f>+IF(I594=0,"",'Ark1'!Y2814)</f>
        <v/>
      </c>
      <c r="X594" s="34" t="str">
        <f>+IF(I594=0,"",'Ark1'!Z2814)</f>
        <v/>
      </c>
      <c r="Y594" s="29" t="str">
        <f>+IF(I594=0,"",'Ark1'!Z2814)</f>
        <v/>
      </c>
      <c r="Z594" s="27" t="str">
        <f>+IF(I594=0,"",'Ark1'!AC2814)</f>
        <v/>
      </c>
      <c r="AA594" s="34" t="str">
        <f>+IF(I594=0,"",'Ark1'!AE2814)</f>
        <v/>
      </c>
      <c r="AB594" s="29" t="str">
        <f t="shared" si="65"/>
        <v/>
      </c>
      <c r="AC594" s="29" t="str">
        <f t="shared" si="66"/>
        <v/>
      </c>
      <c r="AD594" s="485"/>
    </row>
    <row r="595" spans="1:70" ht="15.6">
      <c r="A595" s="485"/>
      <c r="B595" s="289">
        <f>+'Ark1'!C2815</f>
        <v>2022</v>
      </c>
      <c r="C595" s="28">
        <f>+'Ark1'!L2815</f>
        <v>7</v>
      </c>
      <c r="D595" s="28" t="str">
        <f>VLOOKUP(C595,RNR!$F$12:$G$26,2)</f>
        <v>R-</v>
      </c>
      <c r="E595" s="28">
        <f>+'Ark1'!H2815</f>
        <v>2</v>
      </c>
      <c r="F595" s="28">
        <f>+'Ark1'!J2815</f>
        <v>177</v>
      </c>
      <c r="G595" s="28" t="str">
        <f>VLOOKUP(F595,RNR!$A$1:$B$26,2)</f>
        <v>Slakthuset</v>
      </c>
      <c r="H595" s="28" t="str">
        <f>+IF(I595=0,"",'Ark1'!Q2815)</f>
        <v/>
      </c>
      <c r="I595" s="336">
        <f>+'Ark1'!R2815</f>
        <v>0</v>
      </c>
      <c r="J595" s="29" t="str">
        <f>+IF(I595=0,"",'Ark1'!AF2815)</f>
        <v/>
      </c>
      <c r="L595" s="29" t="str">
        <f>+IF(I595=0,"",'Ark1'!AG2815)</f>
        <v/>
      </c>
      <c r="S595" s="27" t="str">
        <f>+IF(I595=0,"",'Ark1'!T2815)</f>
        <v/>
      </c>
      <c r="T595" s="32" t="str">
        <f>+IF(I595=0,"",'Ark1'!U2815)</f>
        <v/>
      </c>
      <c r="U595" s="34" t="str">
        <f>+IF(I595=0,"",'Ark1'!W2815)</f>
        <v/>
      </c>
      <c r="V595" s="34" t="str">
        <f>+IF(I595=0,"",'Ark1'!X2815)</f>
        <v/>
      </c>
      <c r="W595" s="34" t="str">
        <f>+IF(I595=0,"",'Ark1'!Y2815)</f>
        <v/>
      </c>
      <c r="X595" s="34" t="str">
        <f>+IF(I595=0,"",'Ark1'!Z2815)</f>
        <v/>
      </c>
      <c r="Y595" s="29" t="str">
        <f>+IF(I595=0,"",'Ark1'!Z2815)</f>
        <v/>
      </c>
      <c r="Z595" s="27" t="str">
        <f>+IF(I595=0,"",'Ark1'!AC2815)</f>
        <v/>
      </c>
      <c r="AA595" s="34" t="str">
        <f>+IF(I595=0,"",'Ark1'!AE2815)</f>
        <v/>
      </c>
      <c r="AB595" s="29" t="str">
        <f t="shared" si="65"/>
        <v/>
      </c>
      <c r="AC595" s="29" t="str">
        <f t="shared" si="66"/>
        <v/>
      </c>
      <c r="AD595" s="485"/>
    </row>
    <row r="596" spans="1:70" ht="15.6">
      <c r="A596" s="485"/>
      <c r="B596" s="289">
        <f>+'Ark1'!C2816</f>
        <v>2022</v>
      </c>
      <c r="C596" s="28">
        <f>+'Ark1'!L2816</f>
        <v>7</v>
      </c>
      <c r="D596" s="28" t="str">
        <f>VLOOKUP(C596,RNR!$F$12:$G$26,2)</f>
        <v>R-</v>
      </c>
      <c r="E596" s="28">
        <f>+'Ark1'!H2816</f>
        <v>2</v>
      </c>
      <c r="F596" s="28">
        <f>+'Ark1'!J2816</f>
        <v>178</v>
      </c>
      <c r="G596" s="28" t="str">
        <f>VLOOKUP(F596,RNR!$A$1:$B$26,2)</f>
        <v>Røros</v>
      </c>
      <c r="H596" s="28" t="str">
        <f>+IF(I596=0,"",'Ark1'!Q2816)</f>
        <v/>
      </c>
      <c r="I596" s="336">
        <f>+'Ark1'!R2816</f>
        <v>0</v>
      </c>
      <c r="J596" s="29" t="str">
        <f>+IF(I596=0,"",'Ark1'!AF2816)</f>
        <v/>
      </c>
      <c r="L596" s="29" t="str">
        <f>+IF(I596=0,"",'Ark1'!AG2816)</f>
        <v/>
      </c>
      <c r="S596" s="27" t="str">
        <f>+IF(I596=0,"",'Ark1'!T2816)</f>
        <v/>
      </c>
      <c r="T596" s="32" t="str">
        <f>+IF(I596=0,"",'Ark1'!U2816)</f>
        <v/>
      </c>
      <c r="U596" s="34" t="str">
        <f>+IF(I596=0,"",'Ark1'!W2816)</f>
        <v/>
      </c>
      <c r="V596" s="34" t="str">
        <f>+IF(I596=0,"",'Ark1'!X2816)</f>
        <v/>
      </c>
      <c r="W596" s="34" t="str">
        <f>+IF(I596=0,"",'Ark1'!Y2816)</f>
        <v/>
      </c>
      <c r="X596" s="34" t="str">
        <f>+IF(I596=0,"",'Ark1'!Z2816)</f>
        <v/>
      </c>
      <c r="Y596" s="29" t="str">
        <f>+IF(I596=0,"",'Ark1'!Z2816)</f>
        <v/>
      </c>
      <c r="Z596" s="27" t="str">
        <f>+IF(I596=0,"",'Ark1'!AC2816)</f>
        <v/>
      </c>
      <c r="AA596" s="34" t="str">
        <f>+IF(I596=0,"",'Ark1'!AE2816)</f>
        <v/>
      </c>
      <c r="AB596" s="29" t="str">
        <f t="shared" si="65"/>
        <v/>
      </c>
      <c r="AC596" s="29" t="str">
        <f t="shared" si="66"/>
        <v/>
      </c>
      <c r="AD596" s="485"/>
    </row>
    <row r="597" spans="1:70" ht="15.6">
      <c r="A597" s="485"/>
      <c r="B597" s="289">
        <f>+'Ark1'!C2817</f>
        <v>2022</v>
      </c>
      <c r="C597" s="28">
        <f>+'Ark1'!L2817</f>
        <v>7</v>
      </c>
      <c r="D597" s="28" t="str">
        <f>VLOOKUP(C597,RNR!$F$12:$G$26,2)</f>
        <v>R-</v>
      </c>
      <c r="E597" s="28">
        <f>+'Ark1'!H2817</f>
        <v>2</v>
      </c>
      <c r="F597" s="28">
        <f>+'Ark1'!J2817</f>
        <v>181</v>
      </c>
      <c r="G597" s="28" t="str">
        <f>VLOOKUP(F597,RNR!$A$1:$B$26,2)</f>
        <v>Horns</v>
      </c>
      <c r="H597" s="28" t="str">
        <f>+IF(I597=0,"",'Ark1'!Q2817)</f>
        <v/>
      </c>
      <c r="I597" s="336">
        <f>+'Ark1'!R2817</f>
        <v>0</v>
      </c>
      <c r="J597" s="29" t="str">
        <f>+IF(I597=0,"",'Ark1'!AF2817)</f>
        <v/>
      </c>
      <c r="L597" s="29" t="str">
        <f>+IF(I597=0,"",'Ark1'!AG2817)</f>
        <v/>
      </c>
      <c r="S597" s="27" t="str">
        <f>+IF(I597=0,"",'Ark1'!T2817)</f>
        <v/>
      </c>
      <c r="T597" s="32" t="str">
        <f>+IF(I597=0,"",'Ark1'!U2817)</f>
        <v/>
      </c>
      <c r="U597" s="34" t="str">
        <f>+IF(I597=0,"",'Ark1'!W2817)</f>
        <v/>
      </c>
      <c r="V597" s="34" t="str">
        <f>+IF(I597=0,"",'Ark1'!X2817)</f>
        <v/>
      </c>
      <c r="W597" s="34" t="str">
        <f>+IF(I597=0,"",'Ark1'!Y2817)</f>
        <v/>
      </c>
      <c r="X597" s="34" t="str">
        <f>+IF(I597=0,"",'Ark1'!Z2817)</f>
        <v/>
      </c>
      <c r="Y597" s="29" t="str">
        <f>+IF(I597=0,"",'Ark1'!Z2817)</f>
        <v/>
      </c>
      <c r="Z597" s="27" t="str">
        <f>+IF(I597=0,"",'Ark1'!AC2817)</f>
        <v/>
      </c>
      <c r="AA597" s="34" t="str">
        <f>+IF(I597=0,"",'Ark1'!AE2817)</f>
        <v/>
      </c>
      <c r="AB597" s="29" t="str">
        <f t="shared" si="65"/>
        <v/>
      </c>
      <c r="AC597" s="29" t="str">
        <f t="shared" si="66"/>
        <v/>
      </c>
      <c r="AD597" s="485"/>
    </row>
    <row r="598" spans="1:70" ht="15.6">
      <c r="A598" s="485"/>
      <c r="B598" s="289">
        <f>+'Ark1'!C2818</f>
        <v>2022</v>
      </c>
      <c r="C598" s="28">
        <f>+'Ark1'!L2818</f>
        <v>7</v>
      </c>
      <c r="D598" s="28" t="str">
        <f>VLOOKUP(C598,RNR!$F$12:$G$26,2)</f>
        <v>R-</v>
      </c>
      <c r="E598" s="28">
        <f>+'Ark1'!H2818</f>
        <v>1</v>
      </c>
      <c r="F598" s="28">
        <f>+'Ark1'!J2818</f>
        <v>262</v>
      </c>
      <c r="G598" s="28" t="str">
        <f>VLOOKUP(F598,RNR!$A$1:$B$26,2)</f>
        <v>Strilalam</v>
      </c>
      <c r="H598" s="28" t="str">
        <f>+IF(I598=0,"",'Ark1'!Q2818)</f>
        <v/>
      </c>
      <c r="I598" s="336">
        <f>+'Ark1'!R2818</f>
        <v>0</v>
      </c>
      <c r="J598" s="29" t="str">
        <f>+IF(I598=0,"",'Ark1'!AF2818)</f>
        <v/>
      </c>
      <c r="L598" s="29" t="str">
        <f>+IF(I598=0,"",'Ark1'!AG2818)</f>
        <v/>
      </c>
      <c r="S598" s="27" t="str">
        <f>+IF(I598=0,"",'Ark1'!T2818)</f>
        <v/>
      </c>
      <c r="T598" s="32" t="str">
        <f>+IF(I598=0,"",'Ark1'!U2818)</f>
        <v/>
      </c>
      <c r="U598" s="34" t="str">
        <f>+IF(I598=0,"",'Ark1'!W2818)</f>
        <v/>
      </c>
      <c r="V598" s="34" t="str">
        <f>+IF(I598=0,"",'Ark1'!X2818)</f>
        <v/>
      </c>
      <c r="W598" s="34" t="str">
        <f>+IF(I598=0,"",'Ark1'!Y2818)</f>
        <v/>
      </c>
      <c r="X598" s="34" t="str">
        <f>+IF(I598=0,"",'Ark1'!Z2818)</f>
        <v/>
      </c>
      <c r="Y598" s="29" t="str">
        <f>+IF(I598=0,"",'Ark1'!Z2818)</f>
        <v/>
      </c>
      <c r="Z598" s="27" t="str">
        <f>+IF(I598=0,"",'Ark1'!AC2818)</f>
        <v/>
      </c>
      <c r="AA598" s="34" t="str">
        <f>+IF(I598=0,"",'Ark1'!AE2818)</f>
        <v/>
      </c>
      <c r="AB598" s="29" t="str">
        <f t="shared" si="65"/>
        <v/>
      </c>
      <c r="AC598" s="29" t="str">
        <f t="shared" si="66"/>
        <v/>
      </c>
      <c r="AD598" s="485"/>
    </row>
    <row r="599" spans="1:70" ht="15.6">
      <c r="A599" s="485"/>
      <c r="B599" s="289">
        <f>+'Ark1'!C2819</f>
        <v>2022</v>
      </c>
      <c r="C599" s="28">
        <f>+'Ark1'!L2819</f>
        <v>7</v>
      </c>
      <c r="D599" s="28" t="str">
        <f>VLOOKUP(C599,RNR!$F$12:$G$26,2)</f>
        <v>R-</v>
      </c>
      <c r="E599" s="28">
        <f>+'Ark1'!H2819</f>
        <v>1</v>
      </c>
      <c r="F599" s="28">
        <f>+'Ark1'!J2819</f>
        <v>309</v>
      </c>
      <c r="G599" s="28" t="str">
        <f>VLOOKUP(F599,RNR!$A$1:$B$26,2)</f>
        <v>Malvik</v>
      </c>
      <c r="H599" s="28" t="str">
        <f>+IF(I599=0,"",'Ark1'!Q2819)</f>
        <v/>
      </c>
      <c r="I599" s="336">
        <f>+'Ark1'!R2819</f>
        <v>0</v>
      </c>
      <c r="J599" s="29" t="str">
        <f>+IF(I599=0,"",'Ark1'!AF2819)</f>
        <v/>
      </c>
      <c r="L599" s="29" t="str">
        <f>+IF(I599=0,"",'Ark1'!AG2819)</f>
        <v/>
      </c>
      <c r="S599" s="27" t="str">
        <f>+IF(I599=0,"",'Ark1'!T2819)</f>
        <v/>
      </c>
      <c r="T599" s="32" t="str">
        <f>+IF(I599=0,"",'Ark1'!U2819)</f>
        <v/>
      </c>
      <c r="U599" s="34" t="str">
        <f>+IF(I599=0,"",'Ark1'!W2819)</f>
        <v/>
      </c>
      <c r="V599" s="34" t="str">
        <f>+IF(I599=0,"",'Ark1'!X2819)</f>
        <v/>
      </c>
      <c r="W599" s="34" t="str">
        <f>+IF(I599=0,"",'Ark1'!Y2819)</f>
        <v/>
      </c>
      <c r="X599" s="34" t="str">
        <f>+IF(I599=0,"",'Ark1'!Z2819)</f>
        <v/>
      </c>
      <c r="Y599" s="29" t="str">
        <f>+IF(I599=0,"",'Ark1'!Z2819)</f>
        <v/>
      </c>
      <c r="Z599" s="27" t="str">
        <f>+IF(I599=0,"",'Ark1'!AC2819)</f>
        <v/>
      </c>
      <c r="AA599" s="34" t="str">
        <f>+IF(I599=0,"",'Ark1'!AE2819)</f>
        <v/>
      </c>
      <c r="AB599" s="29" t="str">
        <f t="shared" si="65"/>
        <v/>
      </c>
      <c r="AC599" s="29" t="str">
        <f t="shared" si="66"/>
        <v/>
      </c>
      <c r="AD599" s="485"/>
    </row>
    <row r="600" spans="1:70" ht="15.6">
      <c r="A600" s="485"/>
      <c r="B600" s="289">
        <f>+'Ark1'!C2820</f>
        <v>2022</v>
      </c>
      <c r="C600" s="28">
        <f>+'Ark1'!L2820</f>
        <v>7</v>
      </c>
      <c r="D600" s="28" t="str">
        <f>VLOOKUP(C600,RNR!$F$12:$G$26,2)</f>
        <v>R-</v>
      </c>
      <c r="E600" s="28">
        <f>+'Ark1'!H2820</f>
        <v>2</v>
      </c>
      <c r="F600" s="28">
        <f>+'Ark1'!J2820</f>
        <v>470</v>
      </c>
      <c r="G600" s="28" t="str">
        <f>VLOOKUP(F600,RNR!$A$1:$B$26,2)</f>
        <v>Jens Eide</v>
      </c>
      <c r="H600" s="28" t="str">
        <f>+IF(I600=0,"",'Ark1'!Q2820)</f>
        <v/>
      </c>
      <c r="I600" s="336">
        <f>+'Ark1'!R2820</f>
        <v>0</v>
      </c>
      <c r="J600" s="29" t="str">
        <f>+IF(I600=0,"",'Ark1'!AF2820)</f>
        <v/>
      </c>
      <c r="L600" s="29" t="str">
        <f>+IF(I600=0,"",'Ark1'!AG2820)</f>
        <v/>
      </c>
      <c r="S600" s="27" t="str">
        <f>+IF(I600=0,"",'Ark1'!T2820)</f>
        <v/>
      </c>
      <c r="T600" s="32" t="str">
        <f>+IF(I600=0,"",'Ark1'!U2820)</f>
        <v/>
      </c>
      <c r="U600" s="34" t="str">
        <f>+IF(I600=0,"",'Ark1'!W2820)</f>
        <v/>
      </c>
      <c r="V600" s="34" t="str">
        <f>+IF(I600=0,"",'Ark1'!X2820)</f>
        <v/>
      </c>
      <c r="W600" s="34" t="str">
        <f>+IF(I600=0,"",'Ark1'!Y2820)</f>
        <v/>
      </c>
      <c r="X600" s="34" t="str">
        <f>+IF(I600=0,"",'Ark1'!Z2820)</f>
        <v/>
      </c>
      <c r="Y600" s="29" t="str">
        <f>+IF(I600=0,"",'Ark1'!Z2820)</f>
        <v/>
      </c>
      <c r="Z600" s="27" t="str">
        <f>+IF(I600=0,"",'Ark1'!AC2820)</f>
        <v/>
      </c>
      <c r="AA600" s="34" t="str">
        <f>+IF(I600=0,"",'Ark1'!AE2820)</f>
        <v/>
      </c>
      <c r="AB600" s="29" t="str">
        <f t="shared" si="65"/>
        <v/>
      </c>
      <c r="AC600" s="29" t="str">
        <f t="shared" si="66"/>
        <v/>
      </c>
      <c r="AD600" s="485"/>
    </row>
    <row r="601" spans="1:70" ht="15.6">
      <c r="A601" s="485"/>
      <c r="B601" s="289">
        <f>+'Ark1'!C2821</f>
        <v>2022</v>
      </c>
      <c r="C601" s="28">
        <f>+'Ark1'!L2821</f>
        <v>7</v>
      </c>
      <c r="D601" s="28" t="str">
        <f>VLOOKUP(C601,RNR!$F$12:$G$26,2)</f>
        <v>R-</v>
      </c>
      <c r="E601" s="28">
        <f>+'Ark1'!H2821</f>
        <v>2</v>
      </c>
      <c r="F601" s="28">
        <f>+'Ark1'!J2821</f>
        <v>629</v>
      </c>
      <c r="G601" s="28" t="str">
        <f>VLOOKUP(F601,RNR!$A$1:$B$26,2)</f>
        <v>Bø</v>
      </c>
      <c r="H601" s="28" t="str">
        <f>+IF(I601=0,"",'Ark1'!Q2821)</f>
        <v/>
      </c>
      <c r="I601" s="336">
        <f>+'Ark1'!R2821</f>
        <v>0</v>
      </c>
      <c r="J601" s="29" t="str">
        <f>+IF(I601=0,"",'Ark1'!AF2821)</f>
        <v/>
      </c>
      <c r="L601" s="29" t="str">
        <f>+IF(I601=0,"",'Ark1'!AG2821)</f>
        <v/>
      </c>
      <c r="S601" s="27" t="str">
        <f>+IF(I601=0,"",'Ark1'!T2821)</f>
        <v/>
      </c>
      <c r="T601" s="32" t="str">
        <f>+IF(I601=0,"",'Ark1'!U2821)</f>
        <v/>
      </c>
      <c r="U601" s="34" t="str">
        <f>+IF(I601=0,"",'Ark1'!W2821)</f>
        <v/>
      </c>
      <c r="V601" s="34" t="str">
        <f>+IF(I601=0,"",'Ark1'!X2821)</f>
        <v/>
      </c>
      <c r="W601" s="34" t="str">
        <f>+IF(I601=0,"",'Ark1'!Y2821)</f>
        <v/>
      </c>
      <c r="X601" s="34" t="str">
        <f>+IF(I601=0,"",'Ark1'!Z2821)</f>
        <v/>
      </c>
      <c r="Y601" s="29" t="str">
        <f>+IF(I601=0,"",'Ark1'!Z2821)</f>
        <v/>
      </c>
      <c r="Z601" s="27" t="str">
        <f>+IF(I601=0,"",'Ark1'!AC2821)</f>
        <v/>
      </c>
      <c r="AA601" s="34" t="str">
        <f>+IF(I601=0,"",'Ark1'!AE2821)</f>
        <v/>
      </c>
      <c r="AB601" s="29" t="str">
        <f t="shared" si="65"/>
        <v/>
      </c>
      <c r="AC601" s="29" t="str">
        <f t="shared" si="66"/>
        <v/>
      </c>
      <c r="AD601" s="485"/>
    </row>
    <row r="602" spans="1:70" ht="15.6">
      <c r="A602" s="485"/>
      <c r="B602" s="289">
        <f>+'Ark1'!C2822</f>
        <v>2022</v>
      </c>
      <c r="C602" s="28">
        <f>+'Ark1'!L2822</f>
        <v>7</v>
      </c>
      <c r="D602" s="28" t="str">
        <f>VLOOKUP(C602,RNR!$F$12:$G$26,2)</f>
        <v>R-</v>
      </c>
      <c r="E602" s="28">
        <f>+'Ark1'!H2822</f>
        <v>1</v>
      </c>
      <c r="F602" s="28">
        <f>+'Ark1'!J2822</f>
        <v>643</v>
      </c>
      <c r="G602" s="28" t="str">
        <f>VLOOKUP(F602,RNR!$A$1:$B$26,2)</f>
        <v>Bjerka</v>
      </c>
      <c r="H602" s="28" t="str">
        <f>+IF(I602=0,"",'Ark1'!Q2822)</f>
        <v/>
      </c>
      <c r="I602" s="336">
        <f>+'Ark1'!R2822</f>
        <v>0</v>
      </c>
      <c r="J602" s="29" t="str">
        <f>+IF(I602=0,"",'Ark1'!AF2822)</f>
        <v/>
      </c>
      <c r="L602" s="29" t="str">
        <f>+IF(I602=0,"",'Ark1'!AG2822)</f>
        <v/>
      </c>
      <c r="S602" s="27" t="str">
        <f>+IF(I602=0,"",'Ark1'!T2822)</f>
        <v/>
      </c>
      <c r="T602" s="32" t="str">
        <f>+IF(I602=0,"",'Ark1'!U2822)</f>
        <v/>
      </c>
      <c r="U602" s="34" t="str">
        <f>+IF(I602=0,"",'Ark1'!W2822)</f>
        <v/>
      </c>
      <c r="V602" s="34" t="str">
        <f>+IF(I602=0,"",'Ark1'!X2822)</f>
        <v/>
      </c>
      <c r="W602" s="34" t="str">
        <f>+IF(I602=0,"",'Ark1'!Y2822)</f>
        <v/>
      </c>
      <c r="X602" s="34" t="str">
        <f>+IF(I602=0,"",'Ark1'!Z2822)</f>
        <v/>
      </c>
      <c r="Y602" s="29" t="str">
        <f>+IF(I602=0,"",'Ark1'!Z2822)</f>
        <v/>
      </c>
      <c r="Z602" s="27" t="str">
        <f>+IF(I602=0,"",'Ark1'!AC2822)</f>
        <v/>
      </c>
      <c r="AA602" s="34" t="str">
        <f>+IF(I602=0,"",'Ark1'!AE2822)</f>
        <v/>
      </c>
      <c r="AB602" s="29" t="str">
        <f t="shared" si="65"/>
        <v/>
      </c>
      <c r="AC602" s="29" t="str">
        <f t="shared" si="66"/>
        <v/>
      </c>
      <c r="AD602" s="485"/>
    </row>
    <row r="603" spans="1:70" ht="15.6">
      <c r="A603" s="485"/>
      <c r="B603" s="289">
        <f>+'Ark1'!C2823</f>
        <v>2022</v>
      </c>
      <c r="C603" s="28">
        <f>+'Ark1'!L2823</f>
        <v>7</v>
      </c>
      <c r="D603" s="28" t="str">
        <f>VLOOKUP(C603,RNR!$F$12:$G$26,2)</f>
        <v>R-</v>
      </c>
      <c r="E603" s="28">
        <f>+'Ark1'!H2823</f>
        <v>2</v>
      </c>
      <c r="F603" s="28">
        <f>+'Ark1'!J2823</f>
        <v>704</v>
      </c>
      <c r="G603" s="28" t="str">
        <f>VLOOKUP(F603,RNR!$A$1:$B$26,2)</f>
        <v>Øre Vilt</v>
      </c>
      <c r="H603" s="28" t="str">
        <f>+IF(I603=0,"",'Ark1'!Q2823)</f>
        <v/>
      </c>
      <c r="I603" s="336">
        <f>+'Ark1'!R2823</f>
        <v>0</v>
      </c>
      <c r="J603" s="29" t="str">
        <f>+IF(I603=0,"",'Ark1'!AF2823)</f>
        <v/>
      </c>
      <c r="L603" s="29" t="str">
        <f>+IF(I603=0,"",'Ark1'!AG2823)</f>
        <v/>
      </c>
      <c r="S603" s="27" t="str">
        <f>+IF(I603=0,"",'Ark1'!T2823)</f>
        <v/>
      </c>
      <c r="T603" s="32" t="str">
        <f>+IF(I603=0,"",'Ark1'!U2823)</f>
        <v/>
      </c>
      <c r="U603" s="34" t="str">
        <f>+IF(I603=0,"",'Ark1'!W2823)</f>
        <v/>
      </c>
      <c r="V603" s="34" t="str">
        <f>+IF(I603=0,"",'Ark1'!X2823)</f>
        <v/>
      </c>
      <c r="W603" s="34" t="str">
        <f>+IF(I603=0,"",'Ark1'!Y2823)</f>
        <v/>
      </c>
      <c r="X603" s="34" t="str">
        <f>+IF(I603=0,"",'Ark1'!Z2823)</f>
        <v/>
      </c>
      <c r="Y603" s="29" t="str">
        <f>+IF(I603=0,"",'Ark1'!Z2823)</f>
        <v/>
      </c>
      <c r="Z603" s="27" t="str">
        <f>+IF(I603=0,"",'Ark1'!AC2823)</f>
        <v/>
      </c>
      <c r="AA603" s="34" t="str">
        <f>+IF(I603=0,"",'Ark1'!AE2823)</f>
        <v/>
      </c>
      <c r="AB603" s="29" t="str">
        <f t="shared" si="65"/>
        <v/>
      </c>
      <c r="AC603" s="29" t="str">
        <f t="shared" si="66"/>
        <v/>
      </c>
      <c r="AD603" s="485"/>
    </row>
    <row r="604" spans="1:70" ht="15.6">
      <c r="A604" s="485"/>
      <c r="B604" s="289">
        <f>+'Ark1'!C2824</f>
        <v>2022</v>
      </c>
      <c r="C604" s="28">
        <f>+'Ark1'!L2824</f>
        <v>7</v>
      </c>
      <c r="D604" s="28" t="str">
        <f>VLOOKUP(C604,RNR!$F$12:$G$26,2)</f>
        <v>R-</v>
      </c>
      <c r="E604" s="28">
        <f>+'Ark1'!H2824</f>
        <v>1</v>
      </c>
      <c r="F604" s="28">
        <f>+'Ark1'!J2824</f>
        <v>802</v>
      </c>
      <c r="G604" s="28" t="str">
        <f>VLOOKUP(F604,RNR!$A$1:$B$26,2)</f>
        <v>Karasjok</v>
      </c>
      <c r="H604" s="28" t="str">
        <f>+IF(I604=0,"",'Ark1'!Q2824)</f>
        <v/>
      </c>
      <c r="I604" s="336">
        <f>+'Ark1'!R2824</f>
        <v>0</v>
      </c>
      <c r="J604" s="29" t="str">
        <f>+IF(I604=0,"",'Ark1'!AF2824)</f>
        <v/>
      </c>
      <c r="L604" s="29" t="str">
        <f>+IF(I604=0,"",'Ark1'!AG2824)</f>
        <v/>
      </c>
      <c r="S604" s="27" t="str">
        <f>+IF(I604=0,"",'Ark1'!T2824)</f>
        <v/>
      </c>
      <c r="T604" s="32" t="str">
        <f>+IF(I604=0,"",'Ark1'!U2824)</f>
        <v/>
      </c>
      <c r="U604" s="34" t="str">
        <f>+IF(I604=0,"",'Ark1'!W2824)</f>
        <v/>
      </c>
      <c r="V604" s="34" t="str">
        <f>+IF(I604=0,"",'Ark1'!X2824)</f>
        <v/>
      </c>
      <c r="W604" s="34" t="str">
        <f>+IF(I604=0,"",'Ark1'!Y2824)</f>
        <v/>
      </c>
      <c r="X604" s="34" t="str">
        <f>+IF(I604=0,"",'Ark1'!Z2824)</f>
        <v/>
      </c>
      <c r="Y604" s="29" t="str">
        <f>+IF(I604=0,"",'Ark1'!Z2824)</f>
        <v/>
      </c>
      <c r="Z604" s="27" t="str">
        <f>+IF(I604=0,"",'Ark1'!AC2824)</f>
        <v/>
      </c>
      <c r="AA604" s="34" t="str">
        <f>+IF(I604=0,"",'Ark1'!AE2824)</f>
        <v/>
      </c>
      <c r="AB604" s="29" t="str">
        <f t="shared" si="65"/>
        <v/>
      </c>
      <c r="AC604" s="29" t="str">
        <f t="shared" si="66"/>
        <v/>
      </c>
      <c r="AD604" s="485"/>
    </row>
    <row r="605" spans="1:70" s="29" customFormat="1">
      <c r="A605" s="485"/>
      <c r="B605" s="485"/>
      <c r="C605" s="485"/>
      <c r="D605" s="485"/>
      <c r="E605" s="485"/>
      <c r="F605" s="485"/>
      <c r="G605" s="485"/>
      <c r="H605" s="485"/>
      <c r="I605" s="485"/>
      <c r="J605" s="485"/>
      <c r="K605" s="485"/>
      <c r="L605" s="485"/>
      <c r="M605" s="485"/>
      <c r="N605" s="485"/>
      <c r="O605" s="485"/>
      <c r="P605" s="506"/>
      <c r="Q605" s="506"/>
      <c r="R605" s="485"/>
      <c r="S605" s="485"/>
      <c r="T605" s="485"/>
      <c r="U605" s="485"/>
      <c r="V605" s="485"/>
      <c r="W605" s="485"/>
      <c r="X605" s="485"/>
      <c r="Y605" s="485"/>
      <c r="Z605" s="485"/>
      <c r="AA605" s="485"/>
      <c r="AB605" s="485"/>
      <c r="AC605" s="485"/>
      <c r="AD605" s="485"/>
      <c r="AH605" s="27"/>
      <c r="AK605" s="28"/>
      <c r="AL605" s="28"/>
      <c r="AM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</row>
    <row r="606" spans="1:70" s="29" customFormat="1" ht="15.6">
      <c r="A606" s="485"/>
      <c r="B606" s="485"/>
      <c r="C606" s="485"/>
      <c r="D606" s="486" t="str">
        <f>+D608</f>
        <v>R</v>
      </c>
      <c r="E606" s="485"/>
      <c r="F606" s="485"/>
      <c r="G606" s="485"/>
      <c r="H606" s="485"/>
      <c r="I606" s="485"/>
      <c r="J606" s="485"/>
      <c r="K606" s="485"/>
      <c r="L606" s="485"/>
      <c r="M606" s="485"/>
      <c r="N606" s="485"/>
      <c r="O606" s="485"/>
      <c r="P606" s="506"/>
      <c r="Q606" s="506"/>
      <c r="R606" s="485"/>
      <c r="S606" s="485"/>
      <c r="T606" s="485"/>
      <c r="U606" s="485"/>
      <c r="V606" s="485"/>
      <c r="W606" s="485"/>
      <c r="X606" s="485"/>
      <c r="Y606" s="485"/>
      <c r="Z606" s="485"/>
      <c r="AA606" s="485"/>
      <c r="AB606" s="485"/>
      <c r="AC606" s="485"/>
      <c r="AD606" s="485"/>
      <c r="AH606" s="27"/>
      <c r="AK606" s="28"/>
      <c r="AL606" s="28"/>
      <c r="AM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</row>
    <row r="607" spans="1:70" s="29" customFormat="1">
      <c r="A607" s="485"/>
      <c r="B607" s="485"/>
      <c r="C607" s="485"/>
      <c r="D607" s="485"/>
      <c r="E607" s="485"/>
      <c r="F607" s="485"/>
      <c r="G607" s="485"/>
      <c r="H607" s="485"/>
      <c r="I607" s="485"/>
      <c r="J607" s="485"/>
      <c r="K607" s="485"/>
      <c r="L607" s="485"/>
      <c r="M607" s="485"/>
      <c r="N607" s="485"/>
      <c r="O607" s="485"/>
      <c r="P607" s="506"/>
      <c r="Q607" s="506"/>
      <c r="R607" s="485"/>
      <c r="S607" s="485"/>
      <c r="T607" s="485"/>
      <c r="U607" s="485"/>
      <c r="V607" s="485"/>
      <c r="W607" s="485"/>
      <c r="X607" s="485"/>
      <c r="Y607" s="485"/>
      <c r="Z607" s="485"/>
      <c r="AA607" s="485"/>
      <c r="AB607" s="485"/>
      <c r="AC607" s="485"/>
      <c r="AD607" s="485"/>
      <c r="AH607" s="27"/>
      <c r="AK607" s="28"/>
      <c r="AL607" s="28"/>
      <c r="AM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</row>
    <row r="608" spans="1:70" ht="15.6">
      <c r="A608" s="485"/>
      <c r="B608" s="289">
        <f>+'Ark1'!C2825</f>
        <v>2022</v>
      </c>
      <c r="C608" s="28">
        <f>+'Ark1'!L2825</f>
        <v>8</v>
      </c>
      <c r="D608" s="28" t="str">
        <f>VLOOKUP(C608,RNR!$F$12:$G$26,2)</f>
        <v>R</v>
      </c>
      <c r="E608" s="28">
        <f>+'Ark1'!H2825</f>
        <v>1</v>
      </c>
      <c r="F608" s="28">
        <f>+'Ark1'!J2825</f>
        <v>103</v>
      </c>
      <c r="G608" s="28" t="str">
        <f>VLOOKUP(F608,RNR!$A$1:$B$26,2)</f>
        <v>Rudshøgda</v>
      </c>
      <c r="H608" s="28">
        <f>+IF(I608=0,"",'Ark1'!Q2825)</f>
        <v>29</v>
      </c>
      <c r="I608" s="336">
        <f>+'Ark1'!R2825</f>
        <v>274</v>
      </c>
      <c r="J608" s="29">
        <f>+IF(I608=0,"",'Ark1'!AF2825)</f>
        <v>48.928571428571438</v>
      </c>
      <c r="L608" s="29">
        <f>+IF(I608=0,"",'Ark1'!AG2825)</f>
        <v>52.436286808398222</v>
      </c>
      <c r="S608" s="27">
        <f>+IF(I608=0,"",'Ark1'!T2825)</f>
        <v>5.3284671532846684</v>
      </c>
      <c r="T608" s="32">
        <f>+IF(I608=0,"",'Ark1'!U2825)</f>
        <v>15.941970802919702</v>
      </c>
      <c r="U608" s="34">
        <f>+IF(I608=0,"",'Ark1'!W2825)</f>
        <v>2.1897810218978111</v>
      </c>
      <c r="V608" s="34">
        <f>+IF(I608=0,"",'Ark1'!X2825)</f>
        <v>31.751824817518241</v>
      </c>
      <c r="W608" s="34">
        <f>+IF(I608=0,"",'Ark1'!Y2825)</f>
        <v>17.518248175182489</v>
      </c>
      <c r="X608" s="34">
        <f>+IF(I608=0,"",'Ark1'!Z2825)</f>
        <v>7.2359774625522428</v>
      </c>
      <c r="Y608" s="29">
        <f>+IF(I608=0,"",'Ark1'!Z2825)</f>
        <v>7.2359774625522428</v>
      </c>
      <c r="Z608" s="27">
        <f>+IF(I608=0,"",'Ark1'!AC2825)</f>
        <v>0</v>
      </c>
      <c r="AA608" s="34">
        <f>+IF(I608=0,"",'Ark1'!AE2825)</f>
        <v>0</v>
      </c>
      <c r="AB608" s="29">
        <f t="shared" si="65"/>
        <v>1.9927463503649627</v>
      </c>
      <c r="AC608" s="29">
        <f t="shared" si="66"/>
        <v>9.4482758620689662</v>
      </c>
      <c r="AD608" s="485"/>
    </row>
    <row r="609" spans="1:30" ht="15.6">
      <c r="A609" s="485"/>
      <c r="B609" s="289">
        <f>+'Ark1'!C2826</f>
        <v>2022</v>
      </c>
      <c r="C609" s="28">
        <f>+'Ark1'!L2826</f>
        <v>8</v>
      </c>
      <c r="D609" s="28" t="str">
        <f>VLOOKUP(C609,RNR!$F$12:$G$26,2)</f>
        <v>R</v>
      </c>
      <c r="E609" s="28">
        <f>+'Ark1'!H2826</f>
        <v>2</v>
      </c>
      <c r="F609" s="28">
        <f>+'Ark1'!J2826</f>
        <v>106</v>
      </c>
      <c r="G609" s="28" t="str">
        <f>VLOOKUP(F609,RNR!$A$1:$B$26,2)</f>
        <v>Furuseth</v>
      </c>
      <c r="H609" s="28">
        <f>+IF(I609=0,"",'Ark1'!Q2826)</f>
        <v>14</v>
      </c>
      <c r="I609" s="336">
        <f>+'Ark1'!R2826</f>
        <v>166</v>
      </c>
      <c r="J609" s="29">
        <f>+IF(I609=0,"",'Ark1'!AF2826)</f>
        <v>49.404761904761912</v>
      </c>
      <c r="L609" s="29">
        <f>+IF(I609=0,"",'Ark1'!AG2826)</f>
        <v>45.901605976103745</v>
      </c>
      <c r="S609" s="27">
        <f>+IF(I609=0,"",'Ark1'!T2826)</f>
        <v>4.5843373493975905</v>
      </c>
      <c r="T609" s="32">
        <f>+IF(I609=0,"",'Ark1'!U2826)</f>
        <v>13.584939759036139</v>
      </c>
      <c r="U609" s="34">
        <f>+IF(I609=0,"",'Ark1'!W2826)</f>
        <v>1.8072289156626504</v>
      </c>
      <c r="V609" s="34">
        <f>+IF(I609=0,"",'Ark1'!X2826)</f>
        <v>34.337349397590351</v>
      </c>
      <c r="W609" s="34">
        <f>+IF(I609=0,"",'Ark1'!Y2826)</f>
        <v>10.843373493975903</v>
      </c>
      <c r="X609" s="34">
        <f>+IF(I609=0,"",'Ark1'!Z2826)</f>
        <v>6.9698975590981913</v>
      </c>
      <c r="Y609" s="29">
        <f>+IF(I609=0,"",'Ark1'!Z2826)</f>
        <v>6.9698975590981913</v>
      </c>
      <c r="Z609" s="27">
        <f>+IF(I609=0,"",'Ark1'!AC2826)</f>
        <v>0</v>
      </c>
      <c r="AA609" s="34">
        <f>+IF(I609=0,"",'Ark1'!AE2826)</f>
        <v>0</v>
      </c>
      <c r="AB609" s="29">
        <f t="shared" si="65"/>
        <v>1.6981174698795174</v>
      </c>
      <c r="AC609" s="29">
        <f t="shared" si="66"/>
        <v>11.857142857142858</v>
      </c>
      <c r="AD609" s="485"/>
    </row>
    <row r="610" spans="1:30" ht="15.6">
      <c r="A610" s="485"/>
      <c r="B610" s="289">
        <f>+'Ark1'!C2827</f>
        <v>2022</v>
      </c>
      <c r="C610" s="28">
        <f>+'Ark1'!L2827</f>
        <v>8</v>
      </c>
      <c r="D610" s="28" t="str">
        <f>VLOOKUP(C610,RNR!$F$12:$G$26,2)</f>
        <v>R</v>
      </c>
      <c r="E610" s="28">
        <f>+'Ark1'!H2827</f>
        <v>1</v>
      </c>
      <c r="F610" s="28">
        <f>+'Ark1'!J2827</f>
        <v>110</v>
      </c>
      <c r="G610" s="28" t="str">
        <f>VLOOKUP(F610,RNR!$A$1:$B$26,2)</f>
        <v>Gol</v>
      </c>
      <c r="H610" s="28">
        <f>+IF(I610=0,"",'Ark1'!Q2827)</f>
        <v>52</v>
      </c>
      <c r="I610" s="336">
        <f>+'Ark1'!R2827</f>
        <v>273</v>
      </c>
      <c r="J610" s="29">
        <f>+IF(I610=0,"",'Ark1'!AF2827)</f>
        <v>5.3920600434524992</v>
      </c>
      <c r="L610" s="29">
        <f>+IF(I610=0,"",'Ark1'!AG2827)</f>
        <v>8.5748938980966312</v>
      </c>
      <c r="S610" s="27">
        <f>+IF(I610=0,"",'Ark1'!T2827)</f>
        <v>7.5164835164835182</v>
      </c>
      <c r="T610" s="32">
        <f>+IF(I610=0,"",'Ark1'!U2827)</f>
        <v>16.548351648351659</v>
      </c>
      <c r="U610" s="34">
        <f>+IF(I610=0,"",'Ark1'!W2827)</f>
        <v>16.849816849816847</v>
      </c>
      <c r="V610" s="34">
        <f>+IF(I610=0,"",'Ark1'!X2827)</f>
        <v>35.897435897435905</v>
      </c>
      <c r="W610" s="34">
        <f>+IF(I610=0,"",'Ark1'!Y2827)</f>
        <v>29.304029304029299</v>
      </c>
      <c r="X610" s="34">
        <f>+IF(I610=0,"",'Ark1'!Z2827)</f>
        <v>10.986402144536278</v>
      </c>
      <c r="Y610" s="29">
        <f>+IF(I610=0,"",'Ark1'!Z2827)</f>
        <v>10.986402144536278</v>
      </c>
      <c r="Z610" s="27">
        <f>+IF(I610=0,"",'Ark1'!AC2827)</f>
        <v>0</v>
      </c>
      <c r="AA610" s="34">
        <f>+IF(I610=0,"",'Ark1'!AE2827)</f>
        <v>0</v>
      </c>
      <c r="AB610" s="29">
        <f t="shared" si="65"/>
        <v>2.0685439560439574</v>
      </c>
      <c r="AC610" s="29">
        <f t="shared" si="66"/>
        <v>5.25</v>
      </c>
      <c r="AD610" s="485"/>
    </row>
    <row r="611" spans="1:30" ht="15.6">
      <c r="A611" s="485"/>
      <c r="B611" s="289">
        <f>+'Ark1'!C2828</f>
        <v>2022</v>
      </c>
      <c r="C611" s="28">
        <f>+'Ark1'!L2828</f>
        <v>8</v>
      </c>
      <c r="D611" s="28" t="str">
        <f>VLOOKUP(C611,RNR!$F$12:$G$26,2)</f>
        <v>R</v>
      </c>
      <c r="E611" s="28">
        <f>+'Ark1'!H2828</f>
        <v>1</v>
      </c>
      <c r="F611" s="28">
        <f>+'Ark1'!J2828</f>
        <v>111</v>
      </c>
      <c r="G611" s="28" t="str">
        <f>VLOOKUP(F611,RNR!$A$1:$B$26,2)</f>
        <v>Forus</v>
      </c>
      <c r="H611" s="28">
        <f>+IF(I611=0,"",'Ark1'!Q2828)</f>
        <v>7</v>
      </c>
      <c r="I611" s="336">
        <f>+'Ark1'!R2828</f>
        <v>29</v>
      </c>
      <c r="J611" s="29">
        <f>+IF(I611=0,"",'Ark1'!AF2828)</f>
        <v>15.263157894736844</v>
      </c>
      <c r="L611" s="29">
        <f>+IF(I611=0,"",'Ark1'!AG2828)</f>
        <v>17.539978155543729</v>
      </c>
      <c r="S611" s="27">
        <f>+IF(I611=0,"",'Ark1'!T2828)</f>
        <v>6.0344827586206886</v>
      </c>
      <c r="T611" s="32">
        <f>+IF(I611=0,"",'Ark1'!U2828)</f>
        <v>21.596551724137935</v>
      </c>
      <c r="U611" s="34">
        <f>+IF(I611=0,"",'Ark1'!W2828)</f>
        <v>0</v>
      </c>
      <c r="V611" s="34">
        <f>+IF(I611=0,"",'Ark1'!X2828)</f>
        <v>65.517241379310363</v>
      </c>
      <c r="W611" s="34">
        <f>+IF(I611=0,"",'Ark1'!Y2828)</f>
        <v>41.379310344827594</v>
      </c>
      <c r="X611" s="34">
        <f>+IF(I611=0,"",'Ark1'!Z2828)</f>
        <v>7.4264430971300799</v>
      </c>
      <c r="Y611" s="29">
        <f>+IF(I611=0,"",'Ark1'!Z2828)</f>
        <v>7.4264430971300799</v>
      </c>
      <c r="Z611" s="27">
        <f>+IF(I611=0,"",'Ark1'!AC2828)</f>
        <v>0</v>
      </c>
      <c r="AA611" s="34">
        <f>+IF(I611=0,"",'Ark1'!AE2828)</f>
        <v>0</v>
      </c>
      <c r="AB611" s="29">
        <f t="shared" si="65"/>
        <v>2.6995689655172419</v>
      </c>
      <c r="AC611" s="29">
        <f t="shared" si="66"/>
        <v>4.1428571428571432</v>
      </c>
      <c r="AD611" s="485"/>
    </row>
    <row r="612" spans="1:30" ht="15.6">
      <c r="A612" s="485"/>
      <c r="B612" s="289">
        <f>+'Ark1'!C2829</f>
        <v>2022</v>
      </c>
      <c r="C612" s="28">
        <f>+'Ark1'!L2829</f>
        <v>8</v>
      </c>
      <c r="D612" s="28" t="str">
        <f>VLOOKUP(C612,RNR!$F$12:$G$26,2)</f>
        <v>R</v>
      </c>
      <c r="E612" s="28">
        <f>+'Ark1'!H2829</f>
        <v>1</v>
      </c>
      <c r="F612" s="28">
        <f>+'Ark1'!J2829</f>
        <v>116</v>
      </c>
      <c r="G612" s="28" t="str">
        <f>VLOOKUP(F612,RNR!$A$1:$B$26,2)</f>
        <v>Sandeid</v>
      </c>
      <c r="H612" s="28">
        <f>+IF(I612=0,"",'Ark1'!Q2829)</f>
        <v>10</v>
      </c>
      <c r="I612" s="336">
        <f>+'Ark1'!R2829</f>
        <v>23</v>
      </c>
      <c r="J612" s="29">
        <f>+IF(I612=0,"",'Ark1'!AF2829)</f>
        <v>1.6642547033285098</v>
      </c>
      <c r="L612" s="29">
        <f>+IF(I612=0,"",'Ark1'!AG2829)</f>
        <v>3.0430264173980639</v>
      </c>
      <c r="S612" s="27">
        <f>+IF(I612=0,"",'Ark1'!T2829)</f>
        <v>7.0869565217391308</v>
      </c>
      <c r="T612" s="32">
        <f>+IF(I612=0,"",'Ark1'!U2829)</f>
        <v>22.495652173913044</v>
      </c>
      <c r="U612" s="34">
        <f>+IF(I612=0,"",'Ark1'!W2829)</f>
        <v>13.043478260869565</v>
      </c>
      <c r="V612" s="34">
        <f>+IF(I612=0,"",'Ark1'!X2829)</f>
        <v>56.521739130434781</v>
      </c>
      <c r="W612" s="34">
        <f>+IF(I612=0,"",'Ark1'!Y2829)</f>
        <v>39.130434782608695</v>
      </c>
      <c r="X612" s="34">
        <f>+IF(I612=0,"",'Ark1'!Z2829)</f>
        <v>9.8806564762042015</v>
      </c>
      <c r="Y612" s="29">
        <f>+IF(I612=0,"",'Ark1'!Z2829)</f>
        <v>9.8806564762042015</v>
      </c>
      <c r="Z612" s="27">
        <f>+IF(I612=0,"",'Ark1'!AC2829)</f>
        <v>0</v>
      </c>
      <c r="AA612" s="34">
        <f>+IF(I612=0,"",'Ark1'!AE2829)</f>
        <v>0</v>
      </c>
      <c r="AB612" s="29">
        <f t="shared" si="65"/>
        <v>2.8119565217391305</v>
      </c>
      <c r="AC612" s="29">
        <f t="shared" si="66"/>
        <v>2.2999999999999998</v>
      </c>
      <c r="AD612" s="485"/>
    </row>
    <row r="613" spans="1:30" ht="15.6">
      <c r="A613" s="485"/>
      <c r="B613" s="289">
        <f>+'Ark1'!C2830</f>
        <v>2022</v>
      </c>
      <c r="C613" s="28">
        <f>+'Ark1'!L2830</f>
        <v>8</v>
      </c>
      <c r="D613" s="28" t="str">
        <f>VLOOKUP(C613,RNR!$F$12:$G$26,2)</f>
        <v>R</v>
      </c>
      <c r="E613" s="28">
        <f>+'Ark1'!H2830</f>
        <v>2</v>
      </c>
      <c r="F613" s="28">
        <f>+'Ark1'!J2830</f>
        <v>117</v>
      </c>
      <c r="G613" s="28" t="str">
        <f>VLOOKUP(F613,RNR!$A$1:$B$26,2)</f>
        <v>Jæren</v>
      </c>
      <c r="H613" s="28">
        <f>+IF(I613=0,"",'Ark1'!Q2830)</f>
        <v>7</v>
      </c>
      <c r="I613" s="336">
        <f>+'Ark1'!R2830</f>
        <v>37</v>
      </c>
      <c r="J613" s="29">
        <f>+IF(I613=0,"",'Ark1'!AF2830)</f>
        <v>7.5819672131147504</v>
      </c>
      <c r="L613" s="29">
        <f>+IF(I613=0,"",'Ark1'!AG2830)</f>
        <v>9.5966079935132935</v>
      </c>
      <c r="S613" s="27">
        <f>+IF(I613=0,"",'Ark1'!T2830)</f>
        <v>6.2162162162162176</v>
      </c>
      <c r="T613" s="32">
        <f>+IF(I613=0,"",'Ark1'!U2830)</f>
        <v>15.35405405405406</v>
      </c>
      <c r="U613" s="34">
        <f>+IF(I613=0,"",'Ark1'!W2830)</f>
        <v>8.1081081081081106</v>
      </c>
      <c r="V613" s="34">
        <f>+IF(I613=0,"",'Ark1'!X2830)</f>
        <v>24.324324324324326</v>
      </c>
      <c r="W613" s="34">
        <f>+IF(I613=0,"",'Ark1'!Y2830)</f>
        <v>21.621621621621625</v>
      </c>
      <c r="X613" s="34">
        <f>+IF(I613=0,"",'Ark1'!Z2830)</f>
        <v>8.0718260298731419</v>
      </c>
      <c r="Y613" s="29">
        <f>+IF(I613=0,"",'Ark1'!Z2830)</f>
        <v>8.0718260298731419</v>
      </c>
      <c r="Z613" s="27">
        <f>+IF(I613=0,"",'Ark1'!AC2830)</f>
        <v>0</v>
      </c>
      <c r="AA613" s="34">
        <f>+IF(I613=0,"",'Ark1'!AE2830)</f>
        <v>0</v>
      </c>
      <c r="AB613" s="29">
        <f t="shared" si="65"/>
        <v>1.9192567567567576</v>
      </c>
      <c r="AC613" s="29">
        <f t="shared" si="66"/>
        <v>5.2857142857142856</v>
      </c>
      <c r="AD613" s="485"/>
    </row>
    <row r="614" spans="1:30" ht="15.6">
      <c r="A614" s="485"/>
      <c r="B614" s="289">
        <f>+'Ark1'!C2831</f>
        <v>2022</v>
      </c>
      <c r="C614" s="28">
        <f>+'Ark1'!L2831</f>
        <v>8</v>
      </c>
      <c r="D614" s="28" t="str">
        <f>VLOOKUP(C614,RNR!$F$12:$G$26,2)</f>
        <v>R</v>
      </c>
      <c r="E614" s="28">
        <f>+'Ark1'!H2831</f>
        <v>1</v>
      </c>
      <c r="F614" s="28">
        <f>+'Ark1'!J2831</f>
        <v>134</v>
      </c>
      <c r="G614" s="28" t="str">
        <f>VLOOKUP(F614,RNR!$A$1:$B$26,2)</f>
        <v>Førde</v>
      </c>
      <c r="H614" s="28">
        <f>+IF(I614=0,"",'Ark1'!Q2831)</f>
        <v>80</v>
      </c>
      <c r="I614" s="336">
        <f>+'Ark1'!R2831</f>
        <v>419</v>
      </c>
      <c r="J614" s="29">
        <f>+IF(I614=0,"",'Ark1'!AF2831)</f>
        <v>8.2642998027613412</v>
      </c>
      <c r="L614" s="29">
        <f>+IF(I614=0,"",'Ark1'!AG2831)</f>
        <v>11.589719688676411</v>
      </c>
      <c r="S614" s="27">
        <f>+IF(I614=0,"",'Ark1'!T2831)</f>
        <v>5.7804295942720785</v>
      </c>
      <c r="T614" s="32">
        <f>+IF(I614=0,"",'Ark1'!U2831)</f>
        <v>16.997303102625295</v>
      </c>
      <c r="U614" s="34">
        <f>+IF(I614=0,"",'Ark1'!W2831)</f>
        <v>2.3866348448687345</v>
      </c>
      <c r="V614" s="34">
        <f>+IF(I614=0,"",'Ark1'!X2831)</f>
        <v>47.016706443914089</v>
      </c>
      <c r="W614" s="34">
        <f>+IF(I614=0,"",'Ark1'!Y2831)</f>
        <v>33.890214797136039</v>
      </c>
      <c r="X614" s="34">
        <f>+IF(I614=0,"",'Ark1'!Z2831)</f>
        <v>9.7762316185695486</v>
      </c>
      <c r="Y614" s="29">
        <f>+IF(I614=0,"",'Ark1'!Z2831)</f>
        <v>9.7762316185695486</v>
      </c>
      <c r="Z614" s="27">
        <f>+IF(I614=0,"",'Ark1'!AC2831)</f>
        <v>0</v>
      </c>
      <c r="AA614" s="34">
        <f>+IF(I614=0,"",'Ark1'!AE2831)</f>
        <v>0</v>
      </c>
      <c r="AB614" s="29">
        <f t="shared" si="65"/>
        <v>2.1246628878281619</v>
      </c>
      <c r="AC614" s="29">
        <f t="shared" si="66"/>
        <v>5.2374999999999998</v>
      </c>
      <c r="AD614" s="485"/>
    </row>
    <row r="615" spans="1:30" ht="15.6">
      <c r="A615" s="485"/>
      <c r="B615" s="289">
        <f>+'Ark1'!C2832</f>
        <v>2022</v>
      </c>
      <c r="C615" s="28">
        <f>+'Ark1'!L2832</f>
        <v>8</v>
      </c>
      <c r="D615" s="28" t="str">
        <f>VLOOKUP(C615,RNR!$F$12:$G$26,2)</f>
        <v>R</v>
      </c>
      <c r="E615" s="28">
        <f>+'Ark1'!H2832</f>
        <v>2</v>
      </c>
      <c r="F615" s="28">
        <f>+'Ark1'!J2832</f>
        <v>141</v>
      </c>
      <c r="G615" s="28" t="str">
        <f>VLOOKUP(F615,RNR!$A$1:$B$26,2)</f>
        <v>Ølen</v>
      </c>
      <c r="H615" s="28">
        <f>+IF(I615=0,"",'Ark1'!Q2832)</f>
        <v>41</v>
      </c>
      <c r="I615" s="336">
        <f>+'Ark1'!R2832</f>
        <v>177</v>
      </c>
      <c r="J615" s="29">
        <f>+IF(I615=0,"",'Ark1'!AF2832)</f>
        <v>12.351709699930217</v>
      </c>
      <c r="L615" s="29">
        <f>+IF(I615=0,"",'Ark1'!AG2832)</f>
        <v>20.136118923994943</v>
      </c>
      <c r="S615" s="27">
        <f>+IF(I615=0,"",'Ark1'!T2832)</f>
        <v>7.937853107344635</v>
      </c>
      <c r="T615" s="32">
        <f>+IF(I615=0,"",'Ark1'!U2832)</f>
        <v>24.955932203389825</v>
      </c>
      <c r="U615" s="34">
        <f>+IF(I615=0,"",'Ark1'!W2832)</f>
        <v>20.338983050847457</v>
      </c>
      <c r="V615" s="34">
        <f>+IF(I615=0,"",'Ark1'!X2832)</f>
        <v>80.790960451977412</v>
      </c>
      <c r="W615" s="34">
        <f>+IF(I615=0,"",'Ark1'!Y2832)</f>
        <v>65.536723163841813</v>
      </c>
      <c r="X615" s="34">
        <f>+IF(I615=0,"",'Ark1'!Z2832)</f>
        <v>7.88507718478985</v>
      </c>
      <c r="Y615" s="29">
        <f>+IF(I615=0,"",'Ark1'!Z2832)</f>
        <v>7.88507718478985</v>
      </c>
      <c r="Z615" s="27">
        <f>+IF(I615=0,"",'Ark1'!AC2832)</f>
        <v>0</v>
      </c>
      <c r="AA615" s="34">
        <f>+IF(I615=0,"",'Ark1'!AE2832)</f>
        <v>0</v>
      </c>
      <c r="AB615" s="29">
        <f t="shared" si="65"/>
        <v>3.1194915254237281</v>
      </c>
      <c r="AC615" s="29">
        <f t="shared" si="66"/>
        <v>4.3170731707317076</v>
      </c>
      <c r="AD615" s="485"/>
    </row>
    <row r="616" spans="1:30" ht="15.6">
      <c r="A616" s="485"/>
      <c r="B616" s="289">
        <f>+'Ark1'!C2833</f>
        <v>2022</v>
      </c>
      <c r="C616" s="28">
        <f>+'Ark1'!L2833</f>
        <v>8</v>
      </c>
      <c r="D616" s="28" t="str">
        <f>VLOOKUP(C616,RNR!$F$12:$G$26,2)</f>
        <v>R</v>
      </c>
      <c r="E616" s="28">
        <f>+'Ark1'!H2833</f>
        <v>2</v>
      </c>
      <c r="F616" s="28">
        <f>+'Ark1'!J2833</f>
        <v>143</v>
      </c>
      <c r="G616" s="28" t="str">
        <f>VLOOKUP(F616,RNR!$A$1:$B$26,2)</f>
        <v>Nordfjord</v>
      </c>
      <c r="H616" s="28">
        <f>+IF(I616=0,"",'Ark1'!Q2833)</f>
        <v>15</v>
      </c>
      <c r="I616" s="336">
        <f>+'Ark1'!R2833</f>
        <v>80</v>
      </c>
      <c r="J616" s="29">
        <f>+IF(I616=0,"",'Ark1'!AF2833)</f>
        <v>23.019595430610313</v>
      </c>
      <c r="L616" s="29">
        <f>+IF(I616=0,"",'Ark1'!AG2833)</f>
        <v>24.701100895710844</v>
      </c>
      <c r="S616" s="27">
        <f>+IF(I616=0,"",'Ark1'!T2833)</f>
        <v>5.5625</v>
      </c>
      <c r="T616" s="32">
        <f>+IF(I616=0,"",'Ark1'!U2833)</f>
        <v>15.65</v>
      </c>
      <c r="U616" s="34">
        <f>+IF(I616=0,"",'Ark1'!W2833)</f>
        <v>3.75</v>
      </c>
      <c r="V616" s="34">
        <f>+IF(I616=0,"",'Ark1'!X2833)</f>
        <v>30</v>
      </c>
      <c r="W616" s="34">
        <f>+IF(I616=0,"",'Ark1'!Y2833)</f>
        <v>18.75</v>
      </c>
      <c r="X616" s="34">
        <f>+IF(I616=0,"",'Ark1'!Z2833)</f>
        <v>8.875880238038361</v>
      </c>
      <c r="Y616" s="29">
        <f>+IF(I616=0,"",'Ark1'!Z2833)</f>
        <v>8.875880238038361</v>
      </c>
      <c r="Z616" s="27">
        <f>+IF(I616=0,"",'Ark1'!AC2833)</f>
        <v>0</v>
      </c>
      <c r="AA616" s="34">
        <f>+IF(I616=0,"",'Ark1'!AE2833)</f>
        <v>0</v>
      </c>
      <c r="AB616" s="29">
        <f t="shared" si="65"/>
        <v>1.95625</v>
      </c>
      <c r="AC616" s="29">
        <f t="shared" si="66"/>
        <v>5.333333333333333</v>
      </c>
      <c r="AD616" s="485"/>
    </row>
    <row r="617" spans="1:30" ht="15.6">
      <c r="A617" s="485"/>
      <c r="B617" s="289">
        <f>+'Ark1'!C2834</f>
        <v>2022</v>
      </c>
      <c r="C617" s="28">
        <f>+'Ark1'!L2834</f>
        <v>8</v>
      </c>
      <c r="D617" s="28" t="str">
        <f>VLOOKUP(C617,RNR!$F$12:$G$26,2)</f>
        <v>R</v>
      </c>
      <c r="E617" s="28">
        <f>+'Ark1'!H2834</f>
        <v>2</v>
      </c>
      <c r="F617" s="28">
        <f>+'Ark1'!J2834</f>
        <v>147</v>
      </c>
      <c r="G617" s="28" t="str">
        <f>VLOOKUP(F617,RNR!$A$1:$B$26,2)</f>
        <v>Midt-Norge</v>
      </c>
      <c r="H617" s="28">
        <f>+IF(I617=0,"",'Ark1'!Q2834)</f>
        <v>7</v>
      </c>
      <c r="I617" s="336">
        <f>+'Ark1'!R2834</f>
        <v>26</v>
      </c>
      <c r="J617" s="29">
        <f>+IF(I617=0,"",'Ark1'!AF2834)</f>
        <v>14.444444444444445</v>
      </c>
      <c r="L617" s="29">
        <f>+IF(I617=0,"",'Ark1'!AG2834)</f>
        <v>27.24877230806084</v>
      </c>
      <c r="S617" s="27">
        <f>+IF(I617=0,"",'Ark1'!T2834)</f>
        <v>7.4230769230769251</v>
      </c>
      <c r="T617" s="32">
        <f>+IF(I617=0,"",'Ark1'!U2834)</f>
        <v>17.499999999999996</v>
      </c>
      <c r="U617" s="34">
        <f>+IF(I617=0,"",'Ark1'!W2834)</f>
        <v>15.38461538461538</v>
      </c>
      <c r="V617" s="34">
        <f>+IF(I617=0,"",'Ark1'!X2834)</f>
        <v>61.538461538461519</v>
      </c>
      <c r="W617" s="34">
        <f>+IF(I617=0,"",'Ark1'!Y2834)</f>
        <v>15.38461538461538</v>
      </c>
      <c r="X617" s="34">
        <f>+IF(I617=0,"",'Ark1'!Z2834)</f>
        <v>4.5715676489833159</v>
      </c>
      <c r="Y617" s="29">
        <f>+IF(I617=0,"",'Ark1'!Z2834)</f>
        <v>4.5715676489833159</v>
      </c>
      <c r="Z617" s="27">
        <f>+IF(I617=0,"",'Ark1'!AC2834)</f>
        <v>0</v>
      </c>
      <c r="AA617" s="34">
        <f>+IF(I617=0,"",'Ark1'!AE2834)</f>
        <v>0</v>
      </c>
      <c r="AB617" s="29">
        <f t="shared" si="65"/>
        <v>2.1874999999999996</v>
      </c>
      <c r="AC617" s="29">
        <f t="shared" si="66"/>
        <v>3.7142857142857144</v>
      </c>
      <c r="AD617" s="485"/>
    </row>
    <row r="618" spans="1:30" ht="15.6">
      <c r="A618" s="485"/>
      <c r="B618" s="289">
        <f>+'Ark1'!C2835</f>
        <v>2022</v>
      </c>
      <c r="C618" s="28">
        <f>+'Ark1'!L2835</f>
        <v>8</v>
      </c>
      <c r="D618" s="28" t="str">
        <f>VLOOKUP(C618,RNR!$F$12:$G$26,2)</f>
        <v>R</v>
      </c>
      <c r="E618" s="28">
        <f>+'Ark1'!H2835</f>
        <v>1</v>
      </c>
      <c r="F618" s="28">
        <f>+'Ark1'!J2835</f>
        <v>155</v>
      </c>
      <c r="G618" s="28" t="str">
        <f>VLOOKUP(F618,RNR!$A$1:$B$26,2)</f>
        <v>Målselv</v>
      </c>
      <c r="H618" s="28">
        <f>+IF(I618=0,"",'Ark1'!Q2835)</f>
        <v>40</v>
      </c>
      <c r="I618" s="336">
        <f>+'Ark1'!R2835</f>
        <v>151</v>
      </c>
      <c r="J618" s="29">
        <f>+IF(I618=0,"",'Ark1'!AF2835)</f>
        <v>5.457173834477774</v>
      </c>
      <c r="L618" s="29">
        <f>+IF(I618=0,"",'Ark1'!AG2835)</f>
        <v>7.9349554814419436</v>
      </c>
      <c r="S618" s="27">
        <f>+IF(I618=0,"",'Ark1'!T2835)</f>
        <v>7.4635761589403948</v>
      </c>
      <c r="T618" s="32">
        <f>+IF(I618=0,"",'Ark1'!U2835)</f>
        <v>23.812649006622525</v>
      </c>
      <c r="U618" s="34">
        <f>+IF(I618=0,"",'Ark1'!W2835)</f>
        <v>23.841059602649004</v>
      </c>
      <c r="V618" s="34">
        <f>+IF(I618=0,"",'Ark1'!X2835)</f>
        <v>70.19867549668875</v>
      </c>
      <c r="W618" s="34">
        <f>+IF(I618=0,"",'Ark1'!Y2835)</f>
        <v>61.589403973509938</v>
      </c>
      <c r="X618" s="34">
        <f>+IF(I618=0,"",'Ark1'!Z2835)</f>
        <v>8.6292732730615551</v>
      </c>
      <c r="Y618" s="29">
        <f>+IF(I618=0,"",'Ark1'!Z2835)</f>
        <v>8.6292732730615551</v>
      </c>
      <c r="Z618" s="27">
        <f>+IF(I618=0,"",'Ark1'!AC2835)</f>
        <v>0</v>
      </c>
      <c r="AA618" s="34">
        <f>+IF(I618=0,"",'Ark1'!AE2835)</f>
        <v>0</v>
      </c>
      <c r="AB618" s="29">
        <f t="shared" si="65"/>
        <v>2.9765811258278156</v>
      </c>
      <c r="AC618" s="29">
        <f t="shared" si="66"/>
        <v>3.7749999999999999</v>
      </c>
      <c r="AD618" s="485"/>
    </row>
    <row r="619" spans="1:30" ht="15.6">
      <c r="A619" s="485"/>
      <c r="B619" s="289">
        <f>+'Ark1'!C2836</f>
        <v>2022</v>
      </c>
      <c r="C619" s="28">
        <f>+'Ark1'!L2836</f>
        <v>8</v>
      </c>
      <c r="D619" s="28" t="str">
        <f>VLOOKUP(C619,RNR!$F$12:$G$26,2)</f>
        <v>R</v>
      </c>
      <c r="E619" s="28">
        <f>+'Ark1'!H2836</f>
        <v>2</v>
      </c>
      <c r="F619" s="28">
        <f>+'Ark1'!J2836</f>
        <v>160</v>
      </c>
      <c r="G619" s="28" t="str">
        <f>VLOOKUP(F619,RNR!$A$1:$B$26,2)</f>
        <v>Oslo</v>
      </c>
      <c r="H619" s="28">
        <f>+IF(I619=0,"",'Ark1'!Q2836)</f>
        <v>14</v>
      </c>
      <c r="I619" s="336">
        <f>+'Ark1'!R2836</f>
        <v>70</v>
      </c>
      <c r="J619" s="29">
        <f>+IF(I619=0,"",'Ark1'!AF2836)</f>
        <v>17.031630170316305</v>
      </c>
      <c r="L619" s="29">
        <f>+IF(I619=0,"",'Ark1'!AG2836)</f>
        <v>20.370236459613864</v>
      </c>
      <c r="S619" s="27">
        <f>+IF(I619=0,"",'Ark1'!T2836)</f>
        <v>6.3285714285714301</v>
      </c>
      <c r="T619" s="32">
        <f>+IF(I619=0,"",'Ark1'!U2836)</f>
        <v>16.097142857142849</v>
      </c>
      <c r="U619" s="34">
        <f>+IF(I619=0,"",'Ark1'!W2836)</f>
        <v>2.8571428571428577</v>
      </c>
      <c r="V619" s="34">
        <f>+IF(I619=0,"",'Ark1'!X2836)</f>
        <v>38.571428571428562</v>
      </c>
      <c r="W619" s="34">
        <f>+IF(I619=0,"",'Ark1'!Y2836)</f>
        <v>17.142857142857139</v>
      </c>
      <c r="X619" s="34">
        <f>+IF(I619=0,"",'Ark1'!Z2836)</f>
        <v>7.7451361959540579</v>
      </c>
      <c r="Y619" s="29">
        <f>+IF(I619=0,"",'Ark1'!Z2836)</f>
        <v>7.7451361959540579</v>
      </c>
      <c r="Z619" s="27">
        <f>+IF(I619=0,"",'Ark1'!AC2836)</f>
        <v>0</v>
      </c>
      <c r="AA619" s="34">
        <f>+IF(I619=0,"",'Ark1'!AE2836)</f>
        <v>0</v>
      </c>
      <c r="AB619" s="29">
        <f t="shared" si="65"/>
        <v>2.0121428571428561</v>
      </c>
      <c r="AC619" s="29">
        <f t="shared" si="66"/>
        <v>5</v>
      </c>
      <c r="AD619" s="485"/>
    </row>
    <row r="620" spans="1:30" ht="15.6">
      <c r="A620" s="485"/>
      <c r="B620" s="289">
        <f>+'Ark1'!C2837</f>
        <v>2022</v>
      </c>
      <c r="C620" s="28">
        <f>+'Ark1'!L2837</f>
        <v>8</v>
      </c>
      <c r="D620" s="28" t="str">
        <f>VLOOKUP(C620,RNR!$F$12:$G$26,2)</f>
        <v>R</v>
      </c>
      <c r="E620" s="28">
        <f>+'Ark1'!H2837</f>
        <v>1</v>
      </c>
      <c r="F620" s="28">
        <f>+'Ark1'!J2837</f>
        <v>171</v>
      </c>
      <c r="G620" s="28" t="str">
        <f>VLOOKUP(F620,RNR!$A$1:$B$26,2)</f>
        <v>Prima</v>
      </c>
      <c r="H620" s="28" t="str">
        <f>+IF(I620=0,"",'Ark1'!Q2837)</f>
        <v/>
      </c>
      <c r="I620" s="336">
        <f>+'Ark1'!R2837</f>
        <v>0</v>
      </c>
      <c r="J620" s="29" t="str">
        <f>+IF(I620=0,"",'Ark1'!AF2837)</f>
        <v/>
      </c>
      <c r="L620" s="29" t="str">
        <f>+IF(I620=0,"",'Ark1'!AG2837)</f>
        <v/>
      </c>
      <c r="S620" s="27" t="str">
        <f>+IF(I620=0,"",'Ark1'!T2837)</f>
        <v/>
      </c>
      <c r="T620" s="32" t="str">
        <f>+IF(I620=0,"",'Ark1'!U2837)</f>
        <v/>
      </c>
      <c r="U620" s="34" t="str">
        <f>+IF(I620=0,"",'Ark1'!W2837)</f>
        <v/>
      </c>
      <c r="V620" s="34" t="str">
        <f>+IF(I620=0,"",'Ark1'!X2837)</f>
        <v/>
      </c>
      <c r="W620" s="34" t="str">
        <f>+IF(I620=0,"",'Ark1'!Y2837)</f>
        <v/>
      </c>
      <c r="X620" s="34" t="str">
        <f>+IF(I620=0,"",'Ark1'!Z2837)</f>
        <v/>
      </c>
      <c r="Y620" s="29" t="str">
        <f>+IF(I620=0,"",'Ark1'!Z2837)</f>
        <v/>
      </c>
      <c r="Z620" s="27" t="str">
        <f>+IF(I620=0,"",'Ark1'!AC2837)</f>
        <v/>
      </c>
      <c r="AA620" s="34" t="str">
        <f>+IF(I620=0,"",'Ark1'!AE2837)</f>
        <v/>
      </c>
      <c r="AB620" s="29" t="str">
        <f t="shared" si="65"/>
        <v/>
      </c>
      <c r="AC620" s="29" t="str">
        <f t="shared" si="66"/>
        <v/>
      </c>
      <c r="AD620" s="485"/>
    </row>
    <row r="621" spans="1:30" ht="15.6">
      <c r="A621" s="485"/>
      <c r="B621" s="289">
        <f>+'Ark1'!C2838</f>
        <v>2022</v>
      </c>
      <c r="C621" s="28">
        <f>+'Ark1'!L2838</f>
        <v>8</v>
      </c>
      <c r="D621" s="28" t="str">
        <f>VLOOKUP(C621,RNR!$F$12:$G$26,2)</f>
        <v>R</v>
      </c>
      <c r="E621" s="28">
        <f>+'Ark1'!H2838</f>
        <v>2</v>
      </c>
      <c r="F621" s="28">
        <f>+'Ark1'!J2838</f>
        <v>175</v>
      </c>
      <c r="G621" s="28" t="str">
        <f>VLOOKUP(F621,RNR!$A$1:$B$26,2)</f>
        <v>Ole Ringdal</v>
      </c>
      <c r="H621" s="28">
        <f>+IF(I621=0,"",'Ark1'!Q2838)</f>
        <v>8</v>
      </c>
      <c r="I621" s="336">
        <f>+'Ark1'!R2838</f>
        <v>14</v>
      </c>
      <c r="J621" s="29">
        <f>+IF(I621=0,"",'Ark1'!AF2838)</f>
        <v>0.75757575757575757</v>
      </c>
      <c r="L621" s="29">
        <f>+IF(I621=0,"",'Ark1'!AG2838)</f>
        <v>1.625575341432129</v>
      </c>
      <c r="S621" s="27">
        <f>+IF(I621=0,"",'Ark1'!T2838)</f>
        <v>8</v>
      </c>
      <c r="T621" s="32">
        <f>+IF(I621=0,"",'Ark1'!U2838)</f>
        <v>24.621428571428577</v>
      </c>
      <c r="U621" s="34">
        <f>+IF(I621=0,"",'Ark1'!W2838)</f>
        <v>14.285714285714288</v>
      </c>
      <c r="V621" s="34">
        <f>+IF(I621=0,"",'Ark1'!X2838)</f>
        <v>85.714285714285694</v>
      </c>
      <c r="W621" s="34">
        <f>+IF(I621=0,"",'Ark1'!Y2838)</f>
        <v>64.285714285714306</v>
      </c>
      <c r="X621" s="34">
        <f>+IF(I621=0,"",'Ark1'!Z2838)</f>
        <v>8.4778011444535437</v>
      </c>
      <c r="Y621" s="29">
        <f>+IF(I621=0,"",'Ark1'!Z2838)</f>
        <v>8.4778011444535437</v>
      </c>
      <c r="Z621" s="27">
        <f>+IF(I621=0,"",'Ark1'!AC2838)</f>
        <v>0</v>
      </c>
      <c r="AA621" s="34">
        <f>+IF(I621=0,"",'Ark1'!AE2838)</f>
        <v>0</v>
      </c>
      <c r="AB621" s="29">
        <f t="shared" si="65"/>
        <v>3.0776785714285722</v>
      </c>
      <c r="AC621" s="29">
        <f t="shared" si="66"/>
        <v>1.75</v>
      </c>
      <c r="AD621" s="485"/>
    </row>
    <row r="622" spans="1:30" ht="15.6">
      <c r="A622" s="485"/>
      <c r="B622" s="289">
        <f>+'Ark1'!C2839</f>
        <v>2022</v>
      </c>
      <c r="C622" s="28">
        <f>+'Ark1'!L2839</f>
        <v>8</v>
      </c>
      <c r="D622" s="28" t="str">
        <f>VLOOKUP(C622,RNR!$F$12:$G$26,2)</f>
        <v>R</v>
      </c>
      <c r="E622" s="28">
        <f>+'Ark1'!H2839</f>
        <v>2</v>
      </c>
      <c r="F622" s="28">
        <f>+'Ark1'!J2839</f>
        <v>177</v>
      </c>
      <c r="G622" s="28" t="str">
        <f>VLOOKUP(F622,RNR!$A$1:$B$26,2)</f>
        <v>Slakthuset</v>
      </c>
      <c r="H622" s="28">
        <f>+IF(I622=0,"",'Ark1'!Q2839)</f>
        <v>13</v>
      </c>
      <c r="I622" s="336">
        <f>+'Ark1'!R2839</f>
        <v>32</v>
      </c>
      <c r="J622" s="29">
        <f>+IF(I622=0,"",'Ark1'!AF2839)</f>
        <v>5.2459016393442628</v>
      </c>
      <c r="L622" s="29">
        <f>+IF(I622=0,"",'Ark1'!AG2839)</f>
        <v>10.104476858628171</v>
      </c>
      <c r="S622" s="27">
        <f>+IF(I622=0,"",'Ark1'!T2839)</f>
        <v>6.96875</v>
      </c>
      <c r="T622" s="32">
        <f>+IF(I622=0,"",'Ark1'!U2839)</f>
        <v>25.024999999999995</v>
      </c>
      <c r="U622" s="34">
        <f>+IF(I622=0,"",'Ark1'!W2839)</f>
        <v>9.375</v>
      </c>
      <c r="V622" s="34">
        <f>+IF(I622=0,"",'Ark1'!X2839)</f>
        <v>84.375</v>
      </c>
      <c r="W622" s="34">
        <f>+IF(I622=0,"",'Ark1'!Y2839)</f>
        <v>59.375</v>
      </c>
      <c r="X622" s="34">
        <f>+IF(I622=0,"",'Ark1'!Z2839)</f>
        <v>7.7556833999332673</v>
      </c>
      <c r="Y622" s="29">
        <f>+IF(I622=0,"",'Ark1'!Z2839)</f>
        <v>7.7556833999332673</v>
      </c>
      <c r="Z622" s="27">
        <f>+IF(I622=0,"",'Ark1'!AC2839)</f>
        <v>0</v>
      </c>
      <c r="AA622" s="34">
        <f>+IF(I622=0,"",'Ark1'!AE2839)</f>
        <v>0</v>
      </c>
      <c r="AB622" s="29">
        <f t="shared" si="65"/>
        <v>3.1281249999999994</v>
      </c>
      <c r="AC622" s="29">
        <f t="shared" si="66"/>
        <v>2.4615384615384617</v>
      </c>
      <c r="AD622" s="485"/>
    </row>
    <row r="623" spans="1:30" ht="15.6">
      <c r="A623" s="485"/>
      <c r="B623" s="289">
        <f>+'Ark1'!C2840</f>
        <v>2022</v>
      </c>
      <c r="C623" s="28">
        <f>+'Ark1'!L2840</f>
        <v>8</v>
      </c>
      <c r="D623" s="28" t="str">
        <f>VLOOKUP(C623,RNR!$F$12:$G$26,2)</f>
        <v>R</v>
      </c>
      <c r="E623" s="28">
        <f>+'Ark1'!H2840</f>
        <v>2</v>
      </c>
      <c r="F623" s="28">
        <f>+'Ark1'!J2840</f>
        <v>178</v>
      </c>
      <c r="G623" s="28" t="str">
        <f>VLOOKUP(F623,RNR!$A$1:$B$26,2)</f>
        <v>Røros</v>
      </c>
      <c r="H623" s="28">
        <f>+IF(I623=0,"",'Ark1'!Q2840)</f>
        <v>8</v>
      </c>
      <c r="I623" s="336">
        <f>+'Ark1'!R2840</f>
        <v>32</v>
      </c>
      <c r="J623" s="29">
        <f>+IF(I623=0,"",'Ark1'!AF2840)</f>
        <v>3.7383177570093449</v>
      </c>
      <c r="L623" s="29">
        <f>+IF(I623=0,"",'Ark1'!AG2840)</f>
        <v>5.8011549810822078</v>
      </c>
      <c r="S623" s="27">
        <f>+IF(I623=0,"",'Ark1'!T2840)</f>
        <v>6.3125</v>
      </c>
      <c r="T623" s="32">
        <f>+IF(I623=0,"",'Ark1'!U2840)</f>
        <v>20.028124999999999</v>
      </c>
      <c r="U623" s="34">
        <f>+IF(I623=0,"",'Ark1'!W2840)</f>
        <v>6.25</v>
      </c>
      <c r="V623" s="34">
        <f>+IF(I623=0,"",'Ark1'!X2840)</f>
        <v>59.375</v>
      </c>
      <c r="W623" s="34">
        <f>+IF(I623=0,"",'Ark1'!Y2840)</f>
        <v>46.875</v>
      </c>
      <c r="X623" s="34">
        <f>+IF(I623=0,"",'Ark1'!Z2840)</f>
        <v>7.710351579816253</v>
      </c>
      <c r="Y623" s="29">
        <f>+IF(I623=0,"",'Ark1'!Z2840)</f>
        <v>7.710351579816253</v>
      </c>
      <c r="Z623" s="27">
        <f>+IF(I623=0,"",'Ark1'!AC2840)</f>
        <v>0</v>
      </c>
      <c r="AA623" s="34">
        <f>+IF(I623=0,"",'Ark1'!AE2840)</f>
        <v>0</v>
      </c>
      <c r="AB623" s="29">
        <f t="shared" si="65"/>
        <v>2.5035156249999999</v>
      </c>
      <c r="AC623" s="29">
        <f t="shared" si="66"/>
        <v>4</v>
      </c>
      <c r="AD623" s="485"/>
    </row>
    <row r="624" spans="1:30" ht="15.6">
      <c r="A624" s="485"/>
      <c r="B624" s="289">
        <f>+'Ark1'!C2841</f>
        <v>2022</v>
      </c>
      <c r="C624" s="28">
        <f>+'Ark1'!L2841</f>
        <v>8</v>
      </c>
      <c r="D624" s="28" t="str">
        <f>VLOOKUP(C624,RNR!$F$12:$G$26,2)</f>
        <v>R</v>
      </c>
      <c r="E624" s="28">
        <f>+'Ark1'!H2841</f>
        <v>2</v>
      </c>
      <c r="F624" s="28">
        <f>+'Ark1'!J2841</f>
        <v>181</v>
      </c>
      <c r="G624" s="28" t="str">
        <f>VLOOKUP(F624,RNR!$A$1:$B$26,2)</f>
        <v>Horns</v>
      </c>
      <c r="H624" s="28">
        <f>+IF(I624=0,"",'Ark1'!Q2841)</f>
        <v>14</v>
      </c>
      <c r="I624" s="336">
        <f>+'Ark1'!R2841</f>
        <v>96</v>
      </c>
      <c r="J624" s="29">
        <f>+IF(I624=0,"",'Ark1'!AF2841)</f>
        <v>14.180206794682421</v>
      </c>
      <c r="L624" s="29">
        <f>+IF(I624=0,"",'Ark1'!AG2841)</f>
        <v>26.006272869837943</v>
      </c>
      <c r="S624" s="27">
        <f>+IF(I624=0,"",'Ark1'!T2841)</f>
        <v>7.03125</v>
      </c>
      <c r="T624" s="32">
        <f>+IF(I624=0,"",'Ark1'!U2841)</f>
        <v>25.911458333333325</v>
      </c>
      <c r="U624" s="34">
        <f>+IF(I624=0,"",'Ark1'!W2841)</f>
        <v>11.458333333333336</v>
      </c>
      <c r="V624" s="34">
        <f>+IF(I624=0,"",'Ark1'!X2841)</f>
        <v>93.75</v>
      </c>
      <c r="W624" s="34">
        <f>+IF(I624=0,"",'Ark1'!Y2841)</f>
        <v>72.916666666666686</v>
      </c>
      <c r="X624" s="34">
        <f>+IF(I624=0,"",'Ark1'!Z2841)</f>
        <v>6.1662196311784623</v>
      </c>
      <c r="Y624" s="29">
        <f>+IF(I624=0,"",'Ark1'!Z2841)</f>
        <v>6.1662196311784623</v>
      </c>
      <c r="Z624" s="27">
        <f>+IF(I624=0,"",'Ark1'!AC2841)</f>
        <v>0</v>
      </c>
      <c r="AA624" s="34">
        <f>+IF(I624=0,"",'Ark1'!AE2841)</f>
        <v>0</v>
      </c>
      <c r="AB624" s="29">
        <f t="shared" si="65"/>
        <v>3.2389322916666656</v>
      </c>
      <c r="AC624" s="29">
        <f t="shared" si="66"/>
        <v>6.8571428571428568</v>
      </c>
      <c r="AD624" s="485"/>
    </row>
    <row r="625" spans="1:70" ht="15.6">
      <c r="A625" s="485"/>
      <c r="B625" s="289">
        <f>+'Ark1'!C2842</f>
        <v>2022</v>
      </c>
      <c r="C625" s="28">
        <f>+'Ark1'!L2842</f>
        <v>8</v>
      </c>
      <c r="D625" s="28" t="str">
        <f>VLOOKUP(C625,RNR!$F$12:$G$26,2)</f>
        <v>R</v>
      </c>
      <c r="E625" s="28">
        <f>+'Ark1'!H2842</f>
        <v>1</v>
      </c>
      <c r="F625" s="28">
        <f>+'Ark1'!J2842</f>
        <v>262</v>
      </c>
      <c r="G625" s="28" t="str">
        <f>VLOOKUP(F625,RNR!$A$1:$B$26,2)</f>
        <v>Strilalam</v>
      </c>
      <c r="H625" s="28" t="str">
        <f>+IF(I625=0,"",'Ark1'!Q2842)</f>
        <v/>
      </c>
      <c r="I625" s="336">
        <f>+'Ark1'!R2842</f>
        <v>0</v>
      </c>
      <c r="J625" s="29" t="str">
        <f>+IF(I625=0,"",'Ark1'!AF2842)</f>
        <v/>
      </c>
      <c r="L625" s="29" t="str">
        <f>+IF(I625=0,"",'Ark1'!AG2842)</f>
        <v/>
      </c>
      <c r="S625" s="27" t="str">
        <f>+IF(I625=0,"",'Ark1'!T2842)</f>
        <v/>
      </c>
      <c r="T625" s="32" t="str">
        <f>+IF(I625=0,"",'Ark1'!U2842)</f>
        <v/>
      </c>
      <c r="U625" s="34" t="str">
        <f>+IF(I625=0,"",'Ark1'!W2842)</f>
        <v/>
      </c>
      <c r="V625" s="34" t="str">
        <f>+IF(I625=0,"",'Ark1'!X2842)</f>
        <v/>
      </c>
      <c r="W625" s="34" t="str">
        <f>+IF(I625=0,"",'Ark1'!Y2842)</f>
        <v/>
      </c>
      <c r="X625" s="34" t="str">
        <f>+IF(I625=0,"",'Ark1'!Z2842)</f>
        <v/>
      </c>
      <c r="Y625" s="29" t="str">
        <f>+IF(I625=0,"",'Ark1'!Z2842)</f>
        <v/>
      </c>
      <c r="Z625" s="27" t="str">
        <f>+IF(I625=0,"",'Ark1'!AC2842)</f>
        <v/>
      </c>
      <c r="AA625" s="34" t="str">
        <f>+IF(I625=0,"",'Ark1'!AE2842)</f>
        <v/>
      </c>
      <c r="AB625" s="29" t="str">
        <f t="shared" si="65"/>
        <v/>
      </c>
      <c r="AC625" s="29" t="str">
        <f t="shared" si="66"/>
        <v/>
      </c>
      <c r="AD625" s="485"/>
    </row>
    <row r="626" spans="1:70" ht="15.6">
      <c r="A626" s="485"/>
      <c r="B626" s="289">
        <f>+'Ark1'!C2843</f>
        <v>2022</v>
      </c>
      <c r="C626" s="28">
        <f>+'Ark1'!L2843</f>
        <v>8</v>
      </c>
      <c r="D626" s="28" t="str">
        <f>VLOOKUP(C626,RNR!$F$12:$G$26,2)</f>
        <v>R</v>
      </c>
      <c r="E626" s="28">
        <f>+'Ark1'!H2843</f>
        <v>1</v>
      </c>
      <c r="F626" s="28">
        <f>+'Ark1'!J2843</f>
        <v>309</v>
      </c>
      <c r="G626" s="28" t="str">
        <f>VLOOKUP(F626,RNR!$A$1:$B$26,2)</f>
        <v>Malvik</v>
      </c>
      <c r="H626" s="28">
        <f>+IF(I626=0,"",'Ark1'!Q2843)</f>
        <v>31</v>
      </c>
      <c r="I626" s="336">
        <f>+'Ark1'!R2843</f>
        <v>360</v>
      </c>
      <c r="J626" s="29">
        <f>+IF(I626=0,"",'Ark1'!AF2843)</f>
        <v>28.685258964143433</v>
      </c>
      <c r="L626" s="29">
        <f>+IF(I626=0,"",'Ark1'!AG2843)</f>
        <v>29.553457166872391</v>
      </c>
      <c r="S626" s="27">
        <f>+IF(I626=0,"",'Ark1'!T2843)</f>
        <v>5.6749999999999998</v>
      </c>
      <c r="T626" s="32">
        <f>+IF(I626=0,"",'Ark1'!U2843)</f>
        <v>10.841111111111116</v>
      </c>
      <c r="U626" s="34">
        <f>+IF(I626=0,"",'Ark1'!W2843)</f>
        <v>1.9444444444444444</v>
      </c>
      <c r="V626" s="34">
        <f>+IF(I626=0,"",'Ark1'!X2843)</f>
        <v>12.222222222222221</v>
      </c>
      <c r="W626" s="34">
        <f>+IF(I626=0,"",'Ark1'!Y2843)</f>
        <v>4.7222222222222223</v>
      </c>
      <c r="X626" s="34">
        <f>+IF(I626=0,"",'Ark1'!Z2843)</f>
        <v>5.8671049920428606</v>
      </c>
      <c r="Y626" s="29">
        <f>+IF(I626=0,"",'Ark1'!Z2843)</f>
        <v>5.8671049920428606</v>
      </c>
      <c r="Z626" s="27">
        <f>+IF(I626=0,"",'Ark1'!AC2843)</f>
        <v>0</v>
      </c>
      <c r="AA626" s="34">
        <f>+IF(I626=0,"",'Ark1'!AE2843)</f>
        <v>0</v>
      </c>
      <c r="AB626" s="29">
        <f t="shared" si="65"/>
        <v>1.3551388888888896</v>
      </c>
      <c r="AC626" s="29">
        <f t="shared" si="66"/>
        <v>11.612903225806452</v>
      </c>
      <c r="AD626" s="485"/>
    </row>
    <row r="627" spans="1:70" ht="15.6">
      <c r="A627" s="485"/>
      <c r="B627" s="289">
        <f>+'Ark1'!C2844</f>
        <v>2022</v>
      </c>
      <c r="C627" s="28">
        <f>+'Ark1'!L2844</f>
        <v>8</v>
      </c>
      <c r="D627" s="28" t="str">
        <f>VLOOKUP(C627,RNR!$F$12:$G$26,2)</f>
        <v>R</v>
      </c>
      <c r="E627" s="28">
        <f>+'Ark1'!H2844</f>
        <v>2</v>
      </c>
      <c r="F627" s="28">
        <f>+'Ark1'!J2844</f>
        <v>470</v>
      </c>
      <c r="G627" s="28" t="str">
        <f>VLOOKUP(F627,RNR!$A$1:$B$26,2)</f>
        <v>Jens Eide</v>
      </c>
      <c r="H627" s="28">
        <f>+IF(I627=0,"",'Ark1'!Q2844)</f>
        <v>22</v>
      </c>
      <c r="I627" s="336">
        <f>+'Ark1'!R2844</f>
        <v>514</v>
      </c>
      <c r="J627" s="29">
        <f>+IF(I627=0,"",'Ark1'!AF2844)</f>
        <v>38.473053892215574</v>
      </c>
      <c r="L627" s="29">
        <f>+IF(I627=0,"",'Ark1'!AG2844)</f>
        <v>45.129592030962513</v>
      </c>
      <c r="S627" s="27">
        <f>+IF(I627=0,"",'Ark1'!T2844)</f>
        <v>5.2918287937743189</v>
      </c>
      <c r="T627" s="32">
        <f>+IF(I627=0,"",'Ark1'!U2844)</f>
        <v>11.070622568093382</v>
      </c>
      <c r="U627" s="34">
        <f>+IF(I627=0,"",'Ark1'!W2844)</f>
        <v>1.1673151750972763</v>
      </c>
      <c r="V627" s="34">
        <f>+IF(I627=0,"",'Ark1'!X2844)</f>
        <v>27.042801556420233</v>
      </c>
      <c r="W627" s="34">
        <f>+IF(I627=0,"",'Ark1'!Y2844)</f>
        <v>13.424124513618672</v>
      </c>
      <c r="X627" s="34">
        <f>+IF(I627=0,"",'Ark1'!Z2844)</f>
        <v>8.2100614936272311</v>
      </c>
      <c r="Y627" s="29">
        <f>+IF(I627=0,"",'Ark1'!Z2844)</f>
        <v>8.2100614936272311</v>
      </c>
      <c r="Z627" s="27">
        <f>+IF(I627=0,"",'Ark1'!AC2844)</f>
        <v>0</v>
      </c>
      <c r="AA627" s="34">
        <f>+IF(I627=0,"",'Ark1'!AE2844)</f>
        <v>0</v>
      </c>
      <c r="AB627" s="29">
        <f t="shared" si="65"/>
        <v>1.3838278210116728</v>
      </c>
      <c r="AC627" s="29">
        <f t="shared" si="66"/>
        <v>23.363636363636363</v>
      </c>
      <c r="AD627" s="485"/>
    </row>
    <row r="628" spans="1:70" ht="15.6">
      <c r="A628" s="485"/>
      <c r="B628" s="289">
        <f>+'Ark1'!C2845</f>
        <v>2022</v>
      </c>
      <c r="C628" s="28">
        <f>+'Ark1'!L2845</f>
        <v>8</v>
      </c>
      <c r="D628" s="28" t="str">
        <f>VLOOKUP(C628,RNR!$F$12:$G$26,2)</f>
        <v>R</v>
      </c>
      <c r="E628" s="28">
        <f>+'Ark1'!H2845</f>
        <v>2</v>
      </c>
      <c r="F628" s="28">
        <f>+'Ark1'!J2845</f>
        <v>629</v>
      </c>
      <c r="G628" s="28" t="str">
        <f>VLOOKUP(F628,RNR!$A$1:$B$26,2)</f>
        <v>Bø</v>
      </c>
      <c r="H628" s="28">
        <f>+IF(I628=0,"",'Ark1'!Q2845)</f>
        <v>5</v>
      </c>
      <c r="I628" s="336">
        <f>+'Ark1'!R2845</f>
        <v>59</v>
      </c>
      <c r="J628" s="29">
        <f>+IF(I628=0,"",'Ark1'!AF2845)</f>
        <v>14.532019704433498</v>
      </c>
      <c r="L628" s="29">
        <f>+IF(I628=0,"",'Ark1'!AG2845)</f>
        <v>20.942753833566464</v>
      </c>
      <c r="S628" s="27">
        <f>+IF(I628=0,"",'Ark1'!T2845)</f>
        <v>7.9491525423728815</v>
      </c>
      <c r="T628" s="32">
        <f>+IF(I628=0,"",'Ark1'!U2845)</f>
        <v>26.898305084745761</v>
      </c>
      <c r="U628" s="34">
        <f>+IF(I628=0,"",'Ark1'!W2845)</f>
        <v>30.50847457627118</v>
      </c>
      <c r="V628" s="34">
        <f>+IF(I628=0,"",'Ark1'!X2845)</f>
        <v>88.13559322033899</v>
      </c>
      <c r="W628" s="34">
        <f>+IF(I628=0,"",'Ark1'!Y2845)</f>
        <v>83.050847457627114</v>
      </c>
      <c r="X628" s="34">
        <f>+IF(I628=0,"",'Ark1'!Z2845)</f>
        <v>6.913668395763886</v>
      </c>
      <c r="Y628" s="29">
        <f>+IF(I628=0,"",'Ark1'!Z2845)</f>
        <v>6.913668395763886</v>
      </c>
      <c r="Z628" s="27">
        <f>+IF(I628=0,"",'Ark1'!AC2845)</f>
        <v>0</v>
      </c>
      <c r="AA628" s="34">
        <f>+IF(I628=0,"",'Ark1'!AE2845)</f>
        <v>0</v>
      </c>
      <c r="AB628" s="29">
        <f t="shared" si="65"/>
        <v>3.3622881355932202</v>
      </c>
      <c r="AC628" s="29">
        <f t="shared" si="66"/>
        <v>11.8</v>
      </c>
      <c r="AD628" s="485"/>
    </row>
    <row r="629" spans="1:70" ht="15.6">
      <c r="A629" s="485"/>
      <c r="B629" s="289">
        <f>+'Ark1'!C2846</f>
        <v>2022</v>
      </c>
      <c r="C629" s="28">
        <f>+'Ark1'!L2846</f>
        <v>8</v>
      </c>
      <c r="D629" s="28" t="str">
        <f>VLOOKUP(C629,RNR!$F$12:$G$26,2)</f>
        <v>R</v>
      </c>
      <c r="E629" s="28">
        <f>+'Ark1'!H2846</f>
        <v>1</v>
      </c>
      <c r="F629" s="28">
        <f>+'Ark1'!J2846</f>
        <v>643</v>
      </c>
      <c r="G629" s="28" t="str">
        <f>VLOOKUP(F629,RNR!$A$1:$B$26,2)</f>
        <v>Bjerka</v>
      </c>
      <c r="H629" s="28">
        <f>+IF(I629=0,"",'Ark1'!Q2846)</f>
        <v>12</v>
      </c>
      <c r="I629" s="336">
        <f>+'Ark1'!R2846</f>
        <v>23</v>
      </c>
      <c r="J629" s="29">
        <f>+IF(I629=0,"",'Ark1'!AF2846)</f>
        <v>3.1636863823933994</v>
      </c>
      <c r="L629" s="29">
        <f>+IF(I629=0,"",'Ark1'!AG2846)</f>
        <v>6.0433769521972884</v>
      </c>
      <c r="S629" s="27">
        <f>+IF(I629=0,"",'Ark1'!T2846)</f>
        <v>7.6086956521739122</v>
      </c>
      <c r="T629" s="32">
        <f>+IF(I629=0,"",'Ark1'!U2846)</f>
        <v>25.778260869565223</v>
      </c>
      <c r="U629" s="34">
        <f>+IF(I629=0,"",'Ark1'!W2846)</f>
        <v>26.086956521739129</v>
      </c>
      <c r="V629" s="34">
        <f>+IF(I629=0,"",'Ark1'!X2846)</f>
        <v>91.304347826086953</v>
      </c>
      <c r="W629" s="34">
        <f>+IF(I629=0,"",'Ark1'!Y2846)</f>
        <v>60.869565217391298</v>
      </c>
      <c r="X629" s="34">
        <f>+IF(I629=0,"",'Ark1'!Z2846)</f>
        <v>7.1571160406202354</v>
      </c>
      <c r="Y629" s="29">
        <f>+IF(I629=0,"",'Ark1'!Z2846)</f>
        <v>7.1571160406202354</v>
      </c>
      <c r="Z629" s="27">
        <f>+IF(I629=0,"",'Ark1'!AC2846)</f>
        <v>0</v>
      </c>
      <c r="AA629" s="34">
        <f>+IF(I629=0,"",'Ark1'!AE2846)</f>
        <v>0</v>
      </c>
      <c r="AB629" s="29">
        <f t="shared" si="65"/>
        <v>3.2222826086956529</v>
      </c>
      <c r="AC629" s="29">
        <f t="shared" si="66"/>
        <v>1.9166666666666667</v>
      </c>
      <c r="AD629" s="485"/>
    </row>
    <row r="630" spans="1:70" ht="15.6">
      <c r="A630" s="485"/>
      <c r="B630" s="289">
        <f>+'Ark1'!C2847</f>
        <v>2022</v>
      </c>
      <c r="C630" s="28">
        <f>+'Ark1'!L2847</f>
        <v>8</v>
      </c>
      <c r="D630" s="28" t="str">
        <f>VLOOKUP(C630,RNR!$F$12:$G$26,2)</f>
        <v>R</v>
      </c>
      <c r="E630" s="28">
        <f>+'Ark1'!H2847</f>
        <v>2</v>
      </c>
      <c r="F630" s="28">
        <f>+'Ark1'!J2847</f>
        <v>704</v>
      </c>
      <c r="G630" s="28" t="str">
        <f>VLOOKUP(F630,RNR!$A$1:$B$26,2)</f>
        <v>Øre Vilt</v>
      </c>
      <c r="H630" s="28">
        <f>+IF(I630=0,"",'Ark1'!Q2847)</f>
        <v>2</v>
      </c>
      <c r="I630" s="336">
        <f>+'Ark1'!R2847</f>
        <v>2</v>
      </c>
      <c r="J630" s="29">
        <f>+IF(I630=0,"",'Ark1'!AF2847)</f>
        <v>2.8169014084507031</v>
      </c>
      <c r="L630" s="29">
        <f>+IF(I630=0,"",'Ark1'!AG2847)</f>
        <v>5.6397381870348751</v>
      </c>
      <c r="S630" s="27">
        <f>+IF(I630=0,"",'Ark1'!T2847)</f>
        <v>9.5</v>
      </c>
      <c r="T630" s="32">
        <f>+IF(I630=0,"",'Ark1'!U2847)</f>
        <v>31.45</v>
      </c>
      <c r="U630" s="34">
        <f>+IF(I630=0,"",'Ark1'!W2847)</f>
        <v>50</v>
      </c>
      <c r="V630" s="34">
        <f>+IF(I630=0,"",'Ark1'!X2847)</f>
        <v>100</v>
      </c>
      <c r="W630" s="34">
        <f>+IF(I630=0,"",'Ark1'!Y2847)</f>
        <v>100</v>
      </c>
      <c r="X630" s="34">
        <f>+IF(I630=0,"",'Ark1'!Z2847)</f>
        <v>6.5499999999999936</v>
      </c>
      <c r="Y630" s="29">
        <f>+IF(I630=0,"",'Ark1'!Z2847)</f>
        <v>6.5499999999999936</v>
      </c>
      <c r="Z630" s="27">
        <f>+IF(I630=0,"",'Ark1'!AC2847)</f>
        <v>0</v>
      </c>
      <c r="AA630" s="34">
        <f>+IF(I630=0,"",'Ark1'!AE2847)</f>
        <v>0</v>
      </c>
      <c r="AB630" s="29">
        <f t="shared" si="65"/>
        <v>3.9312499999999999</v>
      </c>
      <c r="AC630" s="29">
        <f t="shared" si="66"/>
        <v>1</v>
      </c>
      <c r="AD630" s="485"/>
    </row>
    <row r="631" spans="1:70" ht="15.6">
      <c r="A631" s="485"/>
      <c r="B631" s="289">
        <f>+'Ark1'!C2848</f>
        <v>2022</v>
      </c>
      <c r="C631" s="28">
        <f>+'Ark1'!L2848</f>
        <v>8</v>
      </c>
      <c r="D631" s="28" t="str">
        <f>VLOOKUP(C631,RNR!$F$12:$G$26,2)</f>
        <v>R</v>
      </c>
      <c r="E631" s="28">
        <f>+'Ark1'!H2848</f>
        <v>1</v>
      </c>
      <c r="F631" s="28">
        <f>+'Ark1'!J2848</f>
        <v>802</v>
      </c>
      <c r="G631" s="28" t="str">
        <f>VLOOKUP(F631,RNR!$A$1:$B$26,2)</f>
        <v>Karasjok</v>
      </c>
      <c r="H631" s="28" t="str">
        <f>+IF(I631=0,"",'Ark1'!Q2848)</f>
        <v/>
      </c>
      <c r="I631" s="336">
        <f>+'Ark1'!R2848</f>
        <v>0</v>
      </c>
      <c r="J631" s="29" t="str">
        <f>+IF(I631=0,"",'Ark1'!AF2848)</f>
        <v/>
      </c>
      <c r="L631" s="29" t="str">
        <f>+IF(I631=0,"",'Ark1'!AG2848)</f>
        <v/>
      </c>
      <c r="S631" s="27" t="str">
        <f>+IF(I631=0,"",'Ark1'!T2848)</f>
        <v/>
      </c>
      <c r="T631" s="32" t="str">
        <f>+IF(I631=0,"",'Ark1'!U2848)</f>
        <v/>
      </c>
      <c r="U631" s="34" t="str">
        <f>+IF(I631=0,"",'Ark1'!W2848)</f>
        <v/>
      </c>
      <c r="V631" s="34" t="str">
        <f>+IF(I631=0,"",'Ark1'!X2848)</f>
        <v/>
      </c>
      <c r="W631" s="34" t="str">
        <f>+IF(I631=0,"",'Ark1'!Y2848)</f>
        <v/>
      </c>
      <c r="X631" s="34" t="str">
        <f>+IF(I631=0,"",'Ark1'!Z2848)</f>
        <v/>
      </c>
      <c r="Y631" s="29" t="str">
        <f>+IF(I631=0,"",'Ark1'!Z2848)</f>
        <v/>
      </c>
      <c r="Z631" s="27" t="str">
        <f>+IF(I631=0,"",'Ark1'!AC2848)</f>
        <v/>
      </c>
      <c r="AA631" s="34" t="str">
        <f>+IF(I631=0,"",'Ark1'!AE2848)</f>
        <v/>
      </c>
      <c r="AB631" s="29" t="str">
        <f t="shared" si="65"/>
        <v/>
      </c>
      <c r="AC631" s="29" t="str">
        <f t="shared" si="66"/>
        <v/>
      </c>
      <c r="AD631" s="485"/>
    </row>
    <row r="632" spans="1:70" s="29" customFormat="1">
      <c r="A632" s="485"/>
      <c r="B632" s="485"/>
      <c r="C632" s="485"/>
      <c r="D632" s="485"/>
      <c r="E632" s="485"/>
      <c r="F632" s="485"/>
      <c r="G632" s="485"/>
      <c r="H632" s="485"/>
      <c r="I632" s="485"/>
      <c r="J632" s="485"/>
      <c r="K632" s="485"/>
      <c r="L632" s="485"/>
      <c r="M632" s="485"/>
      <c r="N632" s="485"/>
      <c r="O632" s="485"/>
      <c r="P632" s="506"/>
      <c r="Q632" s="506"/>
      <c r="R632" s="485"/>
      <c r="S632" s="485"/>
      <c r="T632" s="485"/>
      <c r="U632" s="485"/>
      <c r="V632" s="485"/>
      <c r="W632" s="485"/>
      <c r="X632" s="485"/>
      <c r="Y632" s="485"/>
      <c r="Z632" s="485"/>
      <c r="AA632" s="485"/>
      <c r="AB632" s="485"/>
      <c r="AC632" s="485"/>
      <c r="AD632" s="485"/>
      <c r="AH632" s="27"/>
      <c r="AK632" s="28"/>
      <c r="AL632" s="28"/>
      <c r="AM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</row>
    <row r="633" spans="1:70" s="29" customFormat="1" ht="15.6">
      <c r="A633" s="485"/>
      <c r="B633" s="485"/>
      <c r="C633" s="485"/>
      <c r="D633" s="486" t="str">
        <f>+D635</f>
        <v>R+</v>
      </c>
      <c r="E633" s="485"/>
      <c r="F633" s="485"/>
      <c r="G633" s="485"/>
      <c r="H633" s="485"/>
      <c r="I633" s="485"/>
      <c r="J633" s="485"/>
      <c r="K633" s="485"/>
      <c r="L633" s="485"/>
      <c r="M633" s="485"/>
      <c r="N633" s="485"/>
      <c r="O633" s="485"/>
      <c r="P633" s="506"/>
      <c r="Q633" s="506"/>
      <c r="R633" s="485"/>
      <c r="S633" s="485"/>
      <c r="T633" s="485"/>
      <c r="U633" s="485"/>
      <c r="V633" s="485"/>
      <c r="W633" s="485"/>
      <c r="X633" s="485"/>
      <c r="Y633" s="485"/>
      <c r="Z633" s="485"/>
      <c r="AA633" s="485"/>
      <c r="AB633" s="485"/>
      <c r="AC633" s="485"/>
      <c r="AD633" s="485"/>
      <c r="AH633" s="27"/>
      <c r="AK633" s="28"/>
      <c r="AL633" s="28"/>
      <c r="AM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</row>
    <row r="634" spans="1:70" s="29" customFormat="1">
      <c r="A634" s="485"/>
      <c r="B634" s="485"/>
      <c r="C634" s="485"/>
      <c r="D634" s="485"/>
      <c r="E634" s="485"/>
      <c r="F634" s="485"/>
      <c r="G634" s="485"/>
      <c r="H634" s="485"/>
      <c r="I634" s="485"/>
      <c r="J634" s="485"/>
      <c r="K634" s="485"/>
      <c r="L634" s="485"/>
      <c r="M634" s="485"/>
      <c r="N634" s="485"/>
      <c r="O634" s="485"/>
      <c r="P634" s="506"/>
      <c r="Q634" s="506"/>
      <c r="R634" s="485"/>
      <c r="S634" s="485"/>
      <c r="T634" s="485"/>
      <c r="U634" s="485"/>
      <c r="V634" s="485"/>
      <c r="W634" s="485"/>
      <c r="X634" s="485"/>
      <c r="Y634" s="485"/>
      <c r="Z634" s="485"/>
      <c r="AA634" s="485"/>
      <c r="AB634" s="485"/>
      <c r="AC634" s="485"/>
      <c r="AD634" s="485"/>
      <c r="AH634" s="27"/>
      <c r="AK634" s="28"/>
      <c r="AL634" s="28"/>
      <c r="AM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</row>
    <row r="635" spans="1:70" ht="15.6">
      <c r="A635" s="485"/>
      <c r="B635" s="289">
        <f>+'Ark1'!C2849</f>
        <v>2022</v>
      </c>
      <c r="C635" s="28">
        <f>+'Ark1'!L2849</f>
        <v>9</v>
      </c>
      <c r="D635" s="28" t="str">
        <f>VLOOKUP(C635,RNR!$F$12:$G$26,2)</f>
        <v>R+</v>
      </c>
      <c r="E635" s="28">
        <f>+'Ark1'!H2849</f>
        <v>1</v>
      </c>
      <c r="F635" s="28">
        <f>+'Ark1'!J2849</f>
        <v>103</v>
      </c>
      <c r="G635" s="28" t="str">
        <f>VLOOKUP(F635,RNR!$A$1:$B$26,2)</f>
        <v>Rudshøgda</v>
      </c>
      <c r="H635" s="28" t="str">
        <f>+IF(I635=0,"",'Ark1'!Q2849)</f>
        <v/>
      </c>
      <c r="I635" s="336">
        <f>+'Ark1'!R2849</f>
        <v>0</v>
      </c>
      <c r="J635" s="29" t="str">
        <f>+IF(I635=0,"",'Ark1'!AF2849)</f>
        <v/>
      </c>
      <c r="L635" s="29" t="str">
        <f>+IF(I635=0,"",'Ark1'!AG2849)</f>
        <v/>
      </c>
      <c r="S635" s="27" t="str">
        <f>+IF(I635=0,"",'Ark1'!T2849)</f>
        <v/>
      </c>
      <c r="T635" s="32" t="str">
        <f>+IF(I635=0,"",'Ark1'!U2849)</f>
        <v/>
      </c>
      <c r="U635" s="34" t="str">
        <f>+IF(I635=0,"",'Ark1'!W2849)</f>
        <v/>
      </c>
      <c r="V635" s="34" t="str">
        <f>+IF(I635=0,"",'Ark1'!X2849)</f>
        <v/>
      </c>
      <c r="W635" s="34" t="str">
        <f>+IF(I635=0,"",'Ark1'!Y2849)</f>
        <v/>
      </c>
      <c r="X635" s="34" t="str">
        <f>+IF(I635=0,"",'Ark1'!Z2849)</f>
        <v/>
      </c>
      <c r="Y635" s="29" t="str">
        <f>+IF(I635=0,"",'Ark1'!Z2849)</f>
        <v/>
      </c>
      <c r="Z635" s="27" t="str">
        <f>+IF(I635=0,"",'Ark1'!AC2849)</f>
        <v/>
      </c>
      <c r="AA635" s="34" t="str">
        <f>+IF(I635=0,"",'Ark1'!AE2849)</f>
        <v/>
      </c>
      <c r="AB635" s="29" t="str">
        <f t="shared" si="65"/>
        <v/>
      </c>
      <c r="AC635" s="29" t="str">
        <f t="shared" si="66"/>
        <v/>
      </c>
      <c r="AD635" s="485"/>
    </row>
    <row r="636" spans="1:70" ht="15.6">
      <c r="A636" s="485"/>
      <c r="B636" s="289">
        <f>+'Ark1'!C2850</f>
        <v>2022</v>
      </c>
      <c r="C636" s="28">
        <f>+'Ark1'!L2850</f>
        <v>9</v>
      </c>
      <c r="D636" s="28" t="str">
        <f>VLOOKUP(C636,RNR!$F$12:$G$26,2)</f>
        <v>R+</v>
      </c>
      <c r="E636" s="28">
        <f>+'Ark1'!H2850</f>
        <v>2</v>
      </c>
      <c r="F636" s="28">
        <f>+'Ark1'!J2850</f>
        <v>106</v>
      </c>
      <c r="G636" s="28" t="str">
        <f>VLOOKUP(F636,RNR!$A$1:$B$26,2)</f>
        <v>Furuseth</v>
      </c>
      <c r="H636" s="28" t="str">
        <f>+IF(I636=0,"",'Ark1'!Q2850)</f>
        <v/>
      </c>
      <c r="I636" s="336">
        <f>+'Ark1'!R2850</f>
        <v>0</v>
      </c>
      <c r="J636" s="29" t="str">
        <f>+IF(I636=0,"",'Ark1'!AF2850)</f>
        <v/>
      </c>
      <c r="L636" s="29" t="str">
        <f>+IF(I636=0,"",'Ark1'!AG2850)</f>
        <v/>
      </c>
      <c r="S636" s="27" t="str">
        <f>+IF(I636=0,"",'Ark1'!T2850)</f>
        <v/>
      </c>
      <c r="T636" s="32" t="str">
        <f>+IF(I636=0,"",'Ark1'!U2850)</f>
        <v/>
      </c>
      <c r="U636" s="34" t="str">
        <f>+IF(I636=0,"",'Ark1'!W2850)</f>
        <v/>
      </c>
      <c r="V636" s="34" t="str">
        <f>+IF(I636=0,"",'Ark1'!X2850)</f>
        <v/>
      </c>
      <c r="W636" s="34" t="str">
        <f>+IF(I636=0,"",'Ark1'!Y2850)</f>
        <v/>
      </c>
      <c r="X636" s="34" t="str">
        <f>+IF(I636=0,"",'Ark1'!Z2850)</f>
        <v/>
      </c>
      <c r="Y636" s="29" t="str">
        <f>+IF(I636=0,"",'Ark1'!Z2850)</f>
        <v/>
      </c>
      <c r="Z636" s="27" t="str">
        <f>+IF(I636=0,"",'Ark1'!AC2850)</f>
        <v/>
      </c>
      <c r="AA636" s="34" t="str">
        <f>+IF(I636=0,"",'Ark1'!AE2850)</f>
        <v/>
      </c>
      <c r="AB636" s="29" t="str">
        <f t="shared" si="65"/>
        <v/>
      </c>
      <c r="AC636" s="29" t="str">
        <f t="shared" si="66"/>
        <v/>
      </c>
      <c r="AD636" s="485"/>
    </row>
    <row r="637" spans="1:70" ht="15.6">
      <c r="A637" s="485"/>
      <c r="B637" s="289">
        <f>+'Ark1'!C2851</f>
        <v>2022</v>
      </c>
      <c r="C637" s="28">
        <f>+'Ark1'!L2851</f>
        <v>9</v>
      </c>
      <c r="D637" s="28" t="str">
        <f>VLOOKUP(C637,RNR!$F$12:$G$26,2)</f>
        <v>R+</v>
      </c>
      <c r="E637" s="28">
        <f>+'Ark1'!H2851</f>
        <v>1</v>
      </c>
      <c r="F637" s="28">
        <f>+'Ark1'!J2851</f>
        <v>110</v>
      </c>
      <c r="G637" s="28" t="str">
        <f>VLOOKUP(F637,RNR!$A$1:$B$26,2)</f>
        <v>Gol</v>
      </c>
      <c r="H637" s="28" t="str">
        <f>+IF(I637=0,"",'Ark1'!Q2851)</f>
        <v/>
      </c>
      <c r="I637" s="336">
        <f>+'Ark1'!R2851</f>
        <v>0</v>
      </c>
      <c r="J637" s="29" t="str">
        <f>+IF(I637=0,"",'Ark1'!AF2851)</f>
        <v/>
      </c>
      <c r="L637" s="29" t="str">
        <f>+IF(I637=0,"",'Ark1'!AG2851)</f>
        <v/>
      </c>
      <c r="S637" s="27" t="str">
        <f>+IF(I637=0,"",'Ark1'!T2851)</f>
        <v/>
      </c>
      <c r="T637" s="32" t="str">
        <f>+IF(I637=0,"",'Ark1'!U2851)</f>
        <v/>
      </c>
      <c r="U637" s="34" t="str">
        <f>+IF(I637=0,"",'Ark1'!W2851)</f>
        <v/>
      </c>
      <c r="V637" s="34" t="str">
        <f>+IF(I637=0,"",'Ark1'!X2851)</f>
        <v/>
      </c>
      <c r="W637" s="34" t="str">
        <f>+IF(I637=0,"",'Ark1'!Y2851)</f>
        <v/>
      </c>
      <c r="X637" s="34" t="str">
        <f>+IF(I637=0,"",'Ark1'!Z2851)</f>
        <v/>
      </c>
      <c r="Y637" s="29" t="str">
        <f>+IF(I637=0,"",'Ark1'!Z2851)</f>
        <v/>
      </c>
      <c r="Z637" s="27" t="str">
        <f>+IF(I637=0,"",'Ark1'!AC2851)</f>
        <v/>
      </c>
      <c r="AA637" s="34" t="str">
        <f>+IF(I637=0,"",'Ark1'!AE2851)</f>
        <v/>
      </c>
      <c r="AB637" s="29" t="str">
        <f t="shared" si="65"/>
        <v/>
      </c>
      <c r="AC637" s="29" t="str">
        <f t="shared" si="66"/>
        <v/>
      </c>
      <c r="AD637" s="485"/>
    </row>
    <row r="638" spans="1:70" ht="15.6">
      <c r="A638" s="485"/>
      <c r="B638" s="289">
        <f>+'Ark1'!C2852</f>
        <v>2022</v>
      </c>
      <c r="C638" s="28">
        <f>+'Ark1'!L2852</f>
        <v>9</v>
      </c>
      <c r="D638" s="28" t="str">
        <f>VLOOKUP(C638,RNR!$F$12:$G$26,2)</f>
        <v>R+</v>
      </c>
      <c r="E638" s="28">
        <f>+'Ark1'!H2852</f>
        <v>1</v>
      </c>
      <c r="F638" s="28">
        <f>+'Ark1'!J2852</f>
        <v>111</v>
      </c>
      <c r="G638" s="28" t="str">
        <f>VLOOKUP(F638,RNR!$A$1:$B$26,2)</f>
        <v>Forus</v>
      </c>
      <c r="H638" s="28" t="str">
        <f>+IF(I638=0,"",'Ark1'!Q2852)</f>
        <v/>
      </c>
      <c r="I638" s="336">
        <f>+'Ark1'!R2852</f>
        <v>0</v>
      </c>
      <c r="J638" s="29" t="str">
        <f>+IF(I638=0,"",'Ark1'!AF2852)</f>
        <v/>
      </c>
      <c r="L638" s="29" t="str">
        <f>+IF(I638=0,"",'Ark1'!AG2852)</f>
        <v/>
      </c>
      <c r="S638" s="27" t="str">
        <f>+IF(I638=0,"",'Ark1'!T2852)</f>
        <v/>
      </c>
      <c r="T638" s="32" t="str">
        <f>+IF(I638=0,"",'Ark1'!U2852)</f>
        <v/>
      </c>
      <c r="U638" s="34" t="str">
        <f>+IF(I638=0,"",'Ark1'!W2852)</f>
        <v/>
      </c>
      <c r="V638" s="34" t="str">
        <f>+IF(I638=0,"",'Ark1'!X2852)</f>
        <v/>
      </c>
      <c r="W638" s="34" t="str">
        <f>+IF(I638=0,"",'Ark1'!Y2852)</f>
        <v/>
      </c>
      <c r="X638" s="34" t="str">
        <f>+IF(I638=0,"",'Ark1'!Z2852)</f>
        <v/>
      </c>
      <c r="Y638" s="29" t="str">
        <f>+IF(I638=0,"",'Ark1'!Z2852)</f>
        <v/>
      </c>
      <c r="Z638" s="27" t="str">
        <f>+IF(I638=0,"",'Ark1'!AC2852)</f>
        <v/>
      </c>
      <c r="AA638" s="34" t="str">
        <f>+IF(I638=0,"",'Ark1'!AE2852)</f>
        <v/>
      </c>
      <c r="AB638" s="29" t="str">
        <f t="shared" si="65"/>
        <v/>
      </c>
      <c r="AC638" s="29" t="str">
        <f t="shared" si="66"/>
        <v/>
      </c>
      <c r="AD638" s="485"/>
    </row>
    <row r="639" spans="1:70" ht="15.6">
      <c r="A639" s="485"/>
      <c r="B639" s="289">
        <f>+'Ark1'!C2853</f>
        <v>2022</v>
      </c>
      <c r="C639" s="28">
        <f>+'Ark1'!L2853</f>
        <v>9</v>
      </c>
      <c r="D639" s="28" t="str">
        <f>VLOOKUP(C639,RNR!$F$12:$G$26,2)</f>
        <v>R+</v>
      </c>
      <c r="E639" s="28">
        <f>+'Ark1'!H2853</f>
        <v>1</v>
      </c>
      <c r="F639" s="28">
        <f>+'Ark1'!J2853</f>
        <v>116</v>
      </c>
      <c r="G639" s="28" t="str">
        <f>VLOOKUP(F639,RNR!$A$1:$B$26,2)</f>
        <v>Sandeid</v>
      </c>
      <c r="H639" s="28" t="str">
        <f>+IF(I639=0,"",'Ark1'!Q2853)</f>
        <v/>
      </c>
      <c r="I639" s="336">
        <f>+'Ark1'!R2853</f>
        <v>0</v>
      </c>
      <c r="J639" s="29" t="str">
        <f>+IF(I639=0,"",'Ark1'!AF2853)</f>
        <v/>
      </c>
      <c r="L639" s="29" t="str">
        <f>+IF(I639=0,"",'Ark1'!AG2853)</f>
        <v/>
      </c>
      <c r="S639" s="27" t="str">
        <f>+IF(I639=0,"",'Ark1'!T2853)</f>
        <v/>
      </c>
      <c r="T639" s="32" t="str">
        <f>+IF(I639=0,"",'Ark1'!U2853)</f>
        <v/>
      </c>
      <c r="U639" s="34" t="str">
        <f>+IF(I639=0,"",'Ark1'!W2853)</f>
        <v/>
      </c>
      <c r="V639" s="34" t="str">
        <f>+IF(I639=0,"",'Ark1'!X2853)</f>
        <v/>
      </c>
      <c r="W639" s="34" t="str">
        <f>+IF(I639=0,"",'Ark1'!Y2853)</f>
        <v/>
      </c>
      <c r="X639" s="34" t="str">
        <f>+IF(I639=0,"",'Ark1'!Z2853)</f>
        <v/>
      </c>
      <c r="Y639" s="29" t="str">
        <f>+IF(I639=0,"",'Ark1'!Z2853)</f>
        <v/>
      </c>
      <c r="Z639" s="27" t="str">
        <f>+IF(I639=0,"",'Ark1'!AC2853)</f>
        <v/>
      </c>
      <c r="AA639" s="34" t="str">
        <f>+IF(I639=0,"",'Ark1'!AE2853)</f>
        <v/>
      </c>
      <c r="AB639" s="29" t="str">
        <f t="shared" si="65"/>
        <v/>
      </c>
      <c r="AC639" s="29" t="str">
        <f t="shared" si="66"/>
        <v/>
      </c>
      <c r="AD639" s="485"/>
    </row>
    <row r="640" spans="1:70" ht="15.6">
      <c r="A640" s="485"/>
      <c r="B640" s="289">
        <f>+'Ark1'!C2854</f>
        <v>2022</v>
      </c>
      <c r="C640" s="28">
        <f>+'Ark1'!L2854</f>
        <v>9</v>
      </c>
      <c r="D640" s="28" t="str">
        <f>VLOOKUP(C640,RNR!$F$12:$G$26,2)</f>
        <v>R+</v>
      </c>
      <c r="E640" s="28">
        <f>+'Ark1'!H2854</f>
        <v>2</v>
      </c>
      <c r="F640" s="28">
        <f>+'Ark1'!J2854</f>
        <v>117</v>
      </c>
      <c r="G640" s="28" t="str">
        <f>VLOOKUP(F640,RNR!$A$1:$B$26,2)</f>
        <v>Jæren</v>
      </c>
      <c r="H640" s="28" t="str">
        <f>+IF(I640=0,"",'Ark1'!Q2854)</f>
        <v/>
      </c>
      <c r="I640" s="336">
        <f>+'Ark1'!R2854</f>
        <v>0</v>
      </c>
      <c r="J640" s="29" t="str">
        <f>+IF(I640=0,"",'Ark1'!AF2854)</f>
        <v/>
      </c>
      <c r="L640" s="29" t="str">
        <f>+IF(I640=0,"",'Ark1'!AG2854)</f>
        <v/>
      </c>
      <c r="S640" s="27" t="str">
        <f>+IF(I640=0,"",'Ark1'!T2854)</f>
        <v/>
      </c>
      <c r="T640" s="32" t="str">
        <f>+IF(I640=0,"",'Ark1'!U2854)</f>
        <v/>
      </c>
      <c r="U640" s="34" t="str">
        <f>+IF(I640=0,"",'Ark1'!W2854)</f>
        <v/>
      </c>
      <c r="V640" s="34" t="str">
        <f>+IF(I640=0,"",'Ark1'!X2854)</f>
        <v/>
      </c>
      <c r="W640" s="34" t="str">
        <f>+IF(I640=0,"",'Ark1'!Y2854)</f>
        <v/>
      </c>
      <c r="X640" s="34" t="str">
        <f>+IF(I640=0,"",'Ark1'!Z2854)</f>
        <v/>
      </c>
      <c r="Y640" s="29" t="str">
        <f>+IF(I640=0,"",'Ark1'!Z2854)</f>
        <v/>
      </c>
      <c r="Z640" s="27" t="str">
        <f>+IF(I640=0,"",'Ark1'!AC2854)</f>
        <v/>
      </c>
      <c r="AA640" s="34" t="str">
        <f>+IF(I640=0,"",'Ark1'!AE2854)</f>
        <v/>
      </c>
      <c r="AB640" s="29" t="str">
        <f t="shared" si="65"/>
        <v/>
      </c>
      <c r="AC640" s="29" t="str">
        <f t="shared" si="66"/>
        <v/>
      </c>
      <c r="AD640" s="485"/>
    </row>
    <row r="641" spans="1:30" ht="15.6">
      <c r="A641" s="485"/>
      <c r="B641" s="289">
        <f>+'Ark1'!C2855</f>
        <v>2022</v>
      </c>
      <c r="C641" s="28">
        <f>+'Ark1'!L2855</f>
        <v>9</v>
      </c>
      <c r="D641" s="28" t="str">
        <f>VLOOKUP(C641,RNR!$F$12:$G$26,2)</f>
        <v>R+</v>
      </c>
      <c r="E641" s="28">
        <f>+'Ark1'!H2855</f>
        <v>1</v>
      </c>
      <c r="F641" s="28">
        <f>+'Ark1'!J2855</f>
        <v>134</v>
      </c>
      <c r="G641" s="28" t="str">
        <f>VLOOKUP(F641,RNR!$A$1:$B$26,2)</f>
        <v>Førde</v>
      </c>
      <c r="H641" s="28" t="str">
        <f>+IF(I641=0,"",'Ark1'!Q2855)</f>
        <v/>
      </c>
      <c r="I641" s="336">
        <f>+'Ark1'!R2855</f>
        <v>0</v>
      </c>
      <c r="J641" s="29" t="str">
        <f>+IF(I641=0,"",'Ark1'!AF2855)</f>
        <v/>
      </c>
      <c r="L641" s="29" t="str">
        <f>+IF(I641=0,"",'Ark1'!AG2855)</f>
        <v/>
      </c>
      <c r="S641" s="27" t="str">
        <f>+IF(I641=0,"",'Ark1'!T2855)</f>
        <v/>
      </c>
      <c r="T641" s="32" t="str">
        <f>+IF(I641=0,"",'Ark1'!U2855)</f>
        <v/>
      </c>
      <c r="U641" s="34" t="str">
        <f>+IF(I641=0,"",'Ark1'!W2855)</f>
        <v/>
      </c>
      <c r="V641" s="34" t="str">
        <f>+IF(I641=0,"",'Ark1'!X2855)</f>
        <v/>
      </c>
      <c r="W641" s="34" t="str">
        <f>+IF(I641=0,"",'Ark1'!Y2855)</f>
        <v/>
      </c>
      <c r="X641" s="34" t="str">
        <f>+IF(I641=0,"",'Ark1'!Z2855)</f>
        <v/>
      </c>
      <c r="Y641" s="29" t="str">
        <f>+IF(I641=0,"",'Ark1'!Z2855)</f>
        <v/>
      </c>
      <c r="Z641" s="27" t="str">
        <f>+IF(I641=0,"",'Ark1'!AC2855)</f>
        <v/>
      </c>
      <c r="AA641" s="34" t="str">
        <f>+IF(I641=0,"",'Ark1'!AE2855)</f>
        <v/>
      </c>
      <c r="AB641" s="29" t="str">
        <f t="shared" si="65"/>
        <v/>
      </c>
      <c r="AC641" s="29" t="str">
        <f t="shared" si="66"/>
        <v/>
      </c>
      <c r="AD641" s="485"/>
    </row>
    <row r="642" spans="1:30" ht="15.6">
      <c r="A642" s="485"/>
      <c r="B642" s="289">
        <f>+'Ark1'!C2856</f>
        <v>2022</v>
      </c>
      <c r="C642" s="28">
        <f>+'Ark1'!L2856</f>
        <v>9</v>
      </c>
      <c r="D642" s="28" t="str">
        <f>VLOOKUP(C642,RNR!$F$12:$G$26,2)</f>
        <v>R+</v>
      </c>
      <c r="E642" s="28">
        <f>+'Ark1'!H2856</f>
        <v>2</v>
      </c>
      <c r="F642" s="28">
        <f>+'Ark1'!J2856</f>
        <v>141</v>
      </c>
      <c r="G642" s="28" t="str">
        <f>VLOOKUP(F642,RNR!$A$1:$B$26,2)</f>
        <v>Ølen</v>
      </c>
      <c r="H642" s="28" t="str">
        <f>+IF(I642=0,"",'Ark1'!Q2856)</f>
        <v/>
      </c>
      <c r="I642" s="336">
        <f>+'Ark1'!R2856</f>
        <v>0</v>
      </c>
      <c r="J642" s="29" t="str">
        <f>+IF(I642=0,"",'Ark1'!AF2856)</f>
        <v/>
      </c>
      <c r="L642" s="29" t="str">
        <f>+IF(I642=0,"",'Ark1'!AG2856)</f>
        <v/>
      </c>
      <c r="S642" s="27" t="str">
        <f>+IF(I642=0,"",'Ark1'!T2856)</f>
        <v/>
      </c>
      <c r="T642" s="32" t="str">
        <f>+IF(I642=0,"",'Ark1'!U2856)</f>
        <v/>
      </c>
      <c r="U642" s="34" t="str">
        <f>+IF(I642=0,"",'Ark1'!W2856)</f>
        <v/>
      </c>
      <c r="V642" s="34" t="str">
        <f>+IF(I642=0,"",'Ark1'!X2856)</f>
        <v/>
      </c>
      <c r="W642" s="34" t="str">
        <f>+IF(I642=0,"",'Ark1'!Y2856)</f>
        <v/>
      </c>
      <c r="X642" s="34" t="str">
        <f>+IF(I642=0,"",'Ark1'!Z2856)</f>
        <v/>
      </c>
      <c r="Y642" s="29" t="str">
        <f>+IF(I642=0,"",'Ark1'!Z2856)</f>
        <v/>
      </c>
      <c r="Z642" s="27" t="str">
        <f>+IF(I642=0,"",'Ark1'!AC2856)</f>
        <v/>
      </c>
      <c r="AA642" s="34" t="str">
        <f>+IF(I642=0,"",'Ark1'!AE2856)</f>
        <v/>
      </c>
      <c r="AB642" s="29" t="str">
        <f t="shared" si="65"/>
        <v/>
      </c>
      <c r="AC642" s="29" t="str">
        <f t="shared" si="66"/>
        <v/>
      </c>
      <c r="AD642" s="485"/>
    </row>
    <row r="643" spans="1:30" ht="15.6">
      <c r="A643" s="485"/>
      <c r="B643" s="289">
        <f>+'Ark1'!C2857</f>
        <v>2022</v>
      </c>
      <c r="C643" s="28">
        <f>+'Ark1'!L2857</f>
        <v>9</v>
      </c>
      <c r="D643" s="28" t="str">
        <f>VLOOKUP(C643,RNR!$F$12:$G$26,2)</f>
        <v>R+</v>
      </c>
      <c r="E643" s="28">
        <f>+'Ark1'!H2857</f>
        <v>2</v>
      </c>
      <c r="F643" s="28">
        <f>+'Ark1'!J2857</f>
        <v>143</v>
      </c>
      <c r="G643" s="28" t="str">
        <f>VLOOKUP(F643,RNR!$A$1:$B$26,2)</f>
        <v>Nordfjord</v>
      </c>
      <c r="H643" s="28" t="str">
        <f>+IF(I643=0,"",'Ark1'!Q2857)</f>
        <v/>
      </c>
      <c r="I643" s="336">
        <f>+'Ark1'!R2857</f>
        <v>0</v>
      </c>
      <c r="J643" s="29" t="str">
        <f>+IF(I643=0,"",'Ark1'!AF2857)</f>
        <v/>
      </c>
      <c r="L643" s="29" t="str">
        <f>+IF(I643=0,"",'Ark1'!AG2857)</f>
        <v/>
      </c>
      <c r="S643" s="27" t="str">
        <f>+IF(I643=0,"",'Ark1'!T2857)</f>
        <v/>
      </c>
      <c r="T643" s="32" t="str">
        <f>+IF(I643=0,"",'Ark1'!U2857)</f>
        <v/>
      </c>
      <c r="U643" s="34" t="str">
        <f>+IF(I643=0,"",'Ark1'!W2857)</f>
        <v/>
      </c>
      <c r="V643" s="34" t="str">
        <f>+IF(I643=0,"",'Ark1'!X2857)</f>
        <v/>
      </c>
      <c r="W643" s="34" t="str">
        <f>+IF(I643=0,"",'Ark1'!Y2857)</f>
        <v/>
      </c>
      <c r="X643" s="34" t="str">
        <f>+IF(I643=0,"",'Ark1'!Z2857)</f>
        <v/>
      </c>
      <c r="Y643" s="29" t="str">
        <f>+IF(I643=0,"",'Ark1'!Z2857)</f>
        <v/>
      </c>
      <c r="Z643" s="27" t="str">
        <f>+IF(I643=0,"",'Ark1'!AC2857)</f>
        <v/>
      </c>
      <c r="AA643" s="34" t="str">
        <f>+IF(I643=0,"",'Ark1'!AE2857)</f>
        <v/>
      </c>
      <c r="AB643" s="29" t="str">
        <f t="shared" si="65"/>
        <v/>
      </c>
      <c r="AC643" s="29" t="str">
        <f t="shared" si="66"/>
        <v/>
      </c>
      <c r="AD643" s="485"/>
    </row>
    <row r="644" spans="1:30" ht="15.6">
      <c r="A644" s="485"/>
      <c r="B644" s="289">
        <f>+'Ark1'!C2858</f>
        <v>2022</v>
      </c>
      <c r="C644" s="28">
        <f>+'Ark1'!L2858</f>
        <v>9</v>
      </c>
      <c r="D644" s="28" t="str">
        <f>VLOOKUP(C644,RNR!$F$12:$G$26,2)</f>
        <v>R+</v>
      </c>
      <c r="E644" s="28">
        <f>+'Ark1'!H2858</f>
        <v>2</v>
      </c>
      <c r="F644" s="28">
        <f>+'Ark1'!J2858</f>
        <v>147</v>
      </c>
      <c r="G644" s="28" t="str">
        <f>VLOOKUP(F644,RNR!$A$1:$B$26,2)</f>
        <v>Midt-Norge</v>
      </c>
      <c r="H644" s="28" t="str">
        <f>+IF(I644=0,"",'Ark1'!Q2858)</f>
        <v/>
      </c>
      <c r="I644" s="336">
        <f>+'Ark1'!R2858</f>
        <v>0</v>
      </c>
      <c r="J644" s="29" t="str">
        <f>+IF(I644=0,"",'Ark1'!AF2858)</f>
        <v/>
      </c>
      <c r="L644" s="29" t="str">
        <f>+IF(I644=0,"",'Ark1'!AG2858)</f>
        <v/>
      </c>
      <c r="S644" s="27" t="str">
        <f>+IF(I644=0,"",'Ark1'!T2858)</f>
        <v/>
      </c>
      <c r="T644" s="32" t="str">
        <f>+IF(I644=0,"",'Ark1'!U2858)</f>
        <v/>
      </c>
      <c r="U644" s="34" t="str">
        <f>+IF(I644=0,"",'Ark1'!W2858)</f>
        <v/>
      </c>
      <c r="V644" s="34" t="str">
        <f>+IF(I644=0,"",'Ark1'!X2858)</f>
        <v/>
      </c>
      <c r="W644" s="34" t="str">
        <f>+IF(I644=0,"",'Ark1'!Y2858)</f>
        <v/>
      </c>
      <c r="X644" s="34" t="str">
        <f>+IF(I644=0,"",'Ark1'!Z2858)</f>
        <v/>
      </c>
      <c r="Y644" s="29" t="str">
        <f>+IF(I644=0,"",'Ark1'!Z2858)</f>
        <v/>
      </c>
      <c r="Z644" s="27" t="str">
        <f>+IF(I644=0,"",'Ark1'!AC2858)</f>
        <v/>
      </c>
      <c r="AA644" s="34" t="str">
        <f>+IF(I644=0,"",'Ark1'!AE2858)</f>
        <v/>
      </c>
      <c r="AB644" s="29" t="str">
        <f t="shared" si="65"/>
        <v/>
      </c>
      <c r="AC644" s="29" t="str">
        <f t="shared" si="66"/>
        <v/>
      </c>
      <c r="AD644" s="485"/>
    </row>
    <row r="645" spans="1:30" ht="15.6">
      <c r="A645" s="485"/>
      <c r="B645" s="289">
        <f>+'Ark1'!C2859</f>
        <v>2022</v>
      </c>
      <c r="C645" s="28">
        <f>+'Ark1'!L2859</f>
        <v>9</v>
      </c>
      <c r="D645" s="28" t="str">
        <f>VLOOKUP(C645,RNR!$F$12:$G$26,2)</f>
        <v>R+</v>
      </c>
      <c r="E645" s="28">
        <f>+'Ark1'!H2859</f>
        <v>1</v>
      </c>
      <c r="F645" s="28">
        <f>+'Ark1'!J2859</f>
        <v>155</v>
      </c>
      <c r="G645" s="28" t="str">
        <f>VLOOKUP(F645,RNR!$A$1:$B$26,2)</f>
        <v>Målselv</v>
      </c>
      <c r="H645" s="28" t="str">
        <f>+IF(I645=0,"",'Ark1'!Q2859)</f>
        <v/>
      </c>
      <c r="I645" s="336">
        <f>+'Ark1'!R2859</f>
        <v>0</v>
      </c>
      <c r="J645" s="29" t="str">
        <f>+IF(I645=0,"",'Ark1'!AF2859)</f>
        <v/>
      </c>
      <c r="L645" s="29" t="str">
        <f>+IF(I645=0,"",'Ark1'!AG2859)</f>
        <v/>
      </c>
      <c r="S645" s="27" t="str">
        <f>+IF(I645=0,"",'Ark1'!T2859)</f>
        <v/>
      </c>
      <c r="T645" s="32" t="str">
        <f>+IF(I645=0,"",'Ark1'!U2859)</f>
        <v/>
      </c>
      <c r="U645" s="34" t="str">
        <f>+IF(I645=0,"",'Ark1'!W2859)</f>
        <v/>
      </c>
      <c r="V645" s="34" t="str">
        <f>+IF(I645=0,"",'Ark1'!X2859)</f>
        <v/>
      </c>
      <c r="W645" s="34" t="str">
        <f>+IF(I645=0,"",'Ark1'!Y2859)</f>
        <v/>
      </c>
      <c r="X645" s="34" t="str">
        <f>+IF(I645=0,"",'Ark1'!Z2859)</f>
        <v/>
      </c>
      <c r="Y645" s="29" t="str">
        <f>+IF(I645=0,"",'Ark1'!Z2859)</f>
        <v/>
      </c>
      <c r="Z645" s="27" t="str">
        <f>+IF(I645=0,"",'Ark1'!AC2859)</f>
        <v/>
      </c>
      <c r="AA645" s="34" t="str">
        <f>+IF(I645=0,"",'Ark1'!AE2859)</f>
        <v/>
      </c>
      <c r="AB645" s="29" t="str">
        <f t="shared" si="65"/>
        <v/>
      </c>
      <c r="AC645" s="29" t="str">
        <f t="shared" si="66"/>
        <v/>
      </c>
      <c r="AD645" s="485"/>
    </row>
    <row r="646" spans="1:30" ht="15.6">
      <c r="A646" s="485"/>
      <c r="B646" s="289">
        <f>+'Ark1'!C2860</f>
        <v>2022</v>
      </c>
      <c r="C646" s="28">
        <f>+'Ark1'!L2860</f>
        <v>9</v>
      </c>
      <c r="D646" s="28" t="str">
        <f>VLOOKUP(C646,RNR!$F$12:$G$26,2)</f>
        <v>R+</v>
      </c>
      <c r="E646" s="28">
        <f>+'Ark1'!H2860</f>
        <v>2</v>
      </c>
      <c r="F646" s="28">
        <f>+'Ark1'!J2860</f>
        <v>160</v>
      </c>
      <c r="G646" s="28" t="str">
        <f>VLOOKUP(F646,RNR!$A$1:$B$26,2)</f>
        <v>Oslo</v>
      </c>
      <c r="H646" s="28" t="str">
        <f>+IF(I646=0,"",'Ark1'!Q2860)</f>
        <v/>
      </c>
      <c r="I646" s="336">
        <f>+'Ark1'!R2860</f>
        <v>0</v>
      </c>
      <c r="J646" s="29" t="str">
        <f>+IF(I646=0,"",'Ark1'!AF2860)</f>
        <v/>
      </c>
      <c r="L646" s="29" t="str">
        <f>+IF(I646=0,"",'Ark1'!AG2860)</f>
        <v/>
      </c>
      <c r="S646" s="27" t="str">
        <f>+IF(I646=0,"",'Ark1'!T2860)</f>
        <v/>
      </c>
      <c r="T646" s="32" t="str">
        <f>+IF(I646=0,"",'Ark1'!U2860)</f>
        <v/>
      </c>
      <c r="U646" s="34" t="str">
        <f>+IF(I646=0,"",'Ark1'!W2860)</f>
        <v/>
      </c>
      <c r="V646" s="34" t="str">
        <f>+IF(I646=0,"",'Ark1'!X2860)</f>
        <v/>
      </c>
      <c r="W646" s="34" t="str">
        <f>+IF(I646=0,"",'Ark1'!Y2860)</f>
        <v/>
      </c>
      <c r="X646" s="34" t="str">
        <f>+IF(I646=0,"",'Ark1'!Z2860)</f>
        <v/>
      </c>
      <c r="Y646" s="29" t="str">
        <f>+IF(I646=0,"",'Ark1'!Z2860)</f>
        <v/>
      </c>
      <c r="Z646" s="27" t="str">
        <f>+IF(I646=0,"",'Ark1'!AC2860)</f>
        <v/>
      </c>
      <c r="AA646" s="34" t="str">
        <f>+IF(I646=0,"",'Ark1'!AE2860)</f>
        <v/>
      </c>
      <c r="AB646" s="29" t="str">
        <f t="shared" si="65"/>
        <v/>
      </c>
      <c r="AC646" s="29" t="str">
        <f t="shared" si="66"/>
        <v/>
      </c>
      <c r="AD646" s="485"/>
    </row>
    <row r="647" spans="1:30" ht="15.6">
      <c r="A647" s="485"/>
      <c r="B647" s="289">
        <f>+'Ark1'!C2861</f>
        <v>2022</v>
      </c>
      <c r="C647" s="28">
        <f>+'Ark1'!L2861</f>
        <v>9</v>
      </c>
      <c r="D647" s="28" t="str">
        <f>VLOOKUP(C647,RNR!$F$12:$G$26,2)</f>
        <v>R+</v>
      </c>
      <c r="E647" s="28">
        <f>+'Ark1'!H2861</f>
        <v>1</v>
      </c>
      <c r="F647" s="28">
        <f>+'Ark1'!J2861</f>
        <v>171</v>
      </c>
      <c r="G647" s="28" t="str">
        <f>VLOOKUP(F647,RNR!$A$1:$B$26,2)</f>
        <v>Prima</v>
      </c>
      <c r="H647" s="28" t="str">
        <f>+IF(I647=0,"",'Ark1'!Q2861)</f>
        <v/>
      </c>
      <c r="I647" s="336">
        <f>+'Ark1'!R2861</f>
        <v>0</v>
      </c>
      <c r="J647" s="29" t="str">
        <f>+IF(I647=0,"",'Ark1'!AF2861)</f>
        <v/>
      </c>
      <c r="L647" s="29" t="str">
        <f>+IF(I647=0,"",'Ark1'!AG2861)</f>
        <v/>
      </c>
      <c r="S647" s="27" t="str">
        <f>+IF(I647=0,"",'Ark1'!T2861)</f>
        <v/>
      </c>
      <c r="T647" s="32" t="str">
        <f>+IF(I647=0,"",'Ark1'!U2861)</f>
        <v/>
      </c>
      <c r="U647" s="34" t="str">
        <f>+IF(I647=0,"",'Ark1'!W2861)</f>
        <v/>
      </c>
      <c r="V647" s="34" t="str">
        <f>+IF(I647=0,"",'Ark1'!X2861)</f>
        <v/>
      </c>
      <c r="W647" s="34" t="str">
        <f>+IF(I647=0,"",'Ark1'!Y2861)</f>
        <v/>
      </c>
      <c r="X647" s="34" t="str">
        <f>+IF(I647=0,"",'Ark1'!Z2861)</f>
        <v/>
      </c>
      <c r="Y647" s="29" t="str">
        <f>+IF(I647=0,"",'Ark1'!Z2861)</f>
        <v/>
      </c>
      <c r="Z647" s="27" t="str">
        <f>+IF(I647=0,"",'Ark1'!AC2861)</f>
        <v/>
      </c>
      <c r="AA647" s="34" t="str">
        <f>+IF(I647=0,"",'Ark1'!AE2861)</f>
        <v/>
      </c>
      <c r="AB647" s="29" t="str">
        <f t="shared" si="65"/>
        <v/>
      </c>
      <c r="AC647" s="29" t="str">
        <f t="shared" si="66"/>
        <v/>
      </c>
      <c r="AD647" s="485"/>
    </row>
    <row r="648" spans="1:30" ht="15.6">
      <c r="A648" s="485"/>
      <c r="B648" s="289">
        <f>+'Ark1'!C2862</f>
        <v>2022</v>
      </c>
      <c r="C648" s="28">
        <f>+'Ark1'!L2862</f>
        <v>9</v>
      </c>
      <c r="D648" s="28" t="str">
        <f>VLOOKUP(C648,RNR!$F$12:$G$26,2)</f>
        <v>R+</v>
      </c>
      <c r="E648" s="28">
        <f>+'Ark1'!H2862</f>
        <v>2</v>
      </c>
      <c r="F648" s="28">
        <f>+'Ark1'!J2862</f>
        <v>175</v>
      </c>
      <c r="G648" s="28" t="str">
        <f>VLOOKUP(F648,RNR!$A$1:$B$26,2)</f>
        <v>Ole Ringdal</v>
      </c>
      <c r="H648" s="28" t="str">
        <f>+IF(I648=0,"",'Ark1'!Q2862)</f>
        <v/>
      </c>
      <c r="I648" s="336">
        <f>+'Ark1'!R2862</f>
        <v>0</v>
      </c>
      <c r="J648" s="29" t="str">
        <f>+IF(I648=0,"",'Ark1'!AF2862)</f>
        <v/>
      </c>
      <c r="L648" s="29" t="str">
        <f>+IF(I648=0,"",'Ark1'!AG2862)</f>
        <v/>
      </c>
      <c r="S648" s="27" t="str">
        <f>+IF(I648=0,"",'Ark1'!T2862)</f>
        <v/>
      </c>
      <c r="T648" s="32" t="str">
        <f>+IF(I648=0,"",'Ark1'!U2862)</f>
        <v/>
      </c>
      <c r="U648" s="34" t="str">
        <f>+IF(I648=0,"",'Ark1'!W2862)</f>
        <v/>
      </c>
      <c r="V648" s="34" t="str">
        <f>+IF(I648=0,"",'Ark1'!X2862)</f>
        <v/>
      </c>
      <c r="W648" s="34" t="str">
        <f>+IF(I648=0,"",'Ark1'!Y2862)</f>
        <v/>
      </c>
      <c r="X648" s="34" t="str">
        <f>+IF(I648=0,"",'Ark1'!Z2862)</f>
        <v/>
      </c>
      <c r="Y648" s="29" t="str">
        <f>+IF(I648=0,"",'Ark1'!Z2862)</f>
        <v/>
      </c>
      <c r="Z648" s="27" t="str">
        <f>+IF(I648=0,"",'Ark1'!AC2862)</f>
        <v/>
      </c>
      <c r="AA648" s="34" t="str">
        <f>+IF(I648=0,"",'Ark1'!AE2862)</f>
        <v/>
      </c>
      <c r="AB648" s="29" t="str">
        <f t="shared" si="65"/>
        <v/>
      </c>
      <c r="AC648" s="29" t="str">
        <f t="shared" si="66"/>
        <v/>
      </c>
      <c r="AD648" s="485"/>
    </row>
    <row r="649" spans="1:30" ht="15.6">
      <c r="A649" s="485"/>
      <c r="B649" s="289">
        <f>+'Ark1'!C2863</f>
        <v>2022</v>
      </c>
      <c r="C649" s="28">
        <f>+'Ark1'!L2863</f>
        <v>9</v>
      </c>
      <c r="D649" s="28" t="str">
        <f>VLOOKUP(C649,RNR!$F$12:$G$26,2)</f>
        <v>R+</v>
      </c>
      <c r="E649" s="28">
        <f>+'Ark1'!H2863</f>
        <v>2</v>
      </c>
      <c r="F649" s="28">
        <f>+'Ark1'!J2863</f>
        <v>177</v>
      </c>
      <c r="G649" s="28" t="str">
        <f>VLOOKUP(F649,RNR!$A$1:$B$26,2)</f>
        <v>Slakthuset</v>
      </c>
      <c r="H649" s="28" t="str">
        <f>+IF(I649=0,"",'Ark1'!Q2863)</f>
        <v/>
      </c>
      <c r="I649" s="336">
        <f>+'Ark1'!R2863</f>
        <v>0</v>
      </c>
      <c r="J649" s="29" t="str">
        <f>+IF(I649=0,"",'Ark1'!AF2863)</f>
        <v/>
      </c>
      <c r="L649" s="29" t="str">
        <f>+IF(I649=0,"",'Ark1'!AG2863)</f>
        <v/>
      </c>
      <c r="S649" s="27" t="str">
        <f>+IF(I649=0,"",'Ark1'!T2863)</f>
        <v/>
      </c>
      <c r="T649" s="32" t="str">
        <f>+IF(I649=0,"",'Ark1'!U2863)</f>
        <v/>
      </c>
      <c r="U649" s="34" t="str">
        <f>+IF(I649=0,"",'Ark1'!W2863)</f>
        <v/>
      </c>
      <c r="V649" s="34" t="str">
        <f>+IF(I649=0,"",'Ark1'!X2863)</f>
        <v/>
      </c>
      <c r="W649" s="34" t="str">
        <f>+IF(I649=0,"",'Ark1'!Y2863)</f>
        <v/>
      </c>
      <c r="X649" s="34" t="str">
        <f>+IF(I649=0,"",'Ark1'!Z2863)</f>
        <v/>
      </c>
      <c r="Y649" s="29" t="str">
        <f>+IF(I649=0,"",'Ark1'!Z2863)</f>
        <v/>
      </c>
      <c r="Z649" s="27" t="str">
        <f>+IF(I649=0,"",'Ark1'!AC2863)</f>
        <v/>
      </c>
      <c r="AA649" s="34" t="str">
        <f>+IF(I649=0,"",'Ark1'!AE2863)</f>
        <v/>
      </c>
      <c r="AB649" s="29" t="str">
        <f t="shared" ref="AB649:AB716" si="67">IF(I649=0,"",T649/C649)</f>
        <v/>
      </c>
      <c r="AC649" s="29" t="str">
        <f t="shared" ref="AC649:AC716" si="68">IF(I649=0,"",I649/H649)</f>
        <v/>
      </c>
      <c r="AD649" s="485"/>
    </row>
    <row r="650" spans="1:30" ht="15.6">
      <c r="A650" s="485"/>
      <c r="B650" s="289">
        <f>+'Ark1'!C2864</f>
        <v>2022</v>
      </c>
      <c r="C650" s="28">
        <f>+'Ark1'!L2864</f>
        <v>9</v>
      </c>
      <c r="D650" s="28" t="str">
        <f>VLOOKUP(C650,RNR!$F$12:$G$26,2)</f>
        <v>R+</v>
      </c>
      <c r="E650" s="28">
        <f>+'Ark1'!H2864</f>
        <v>2</v>
      </c>
      <c r="F650" s="28">
        <f>+'Ark1'!J2864</f>
        <v>178</v>
      </c>
      <c r="G650" s="28" t="str">
        <f>VLOOKUP(F650,RNR!$A$1:$B$26,2)</f>
        <v>Røros</v>
      </c>
      <c r="H650" s="28" t="str">
        <f>+IF(I650=0,"",'Ark1'!Q2864)</f>
        <v/>
      </c>
      <c r="I650" s="336">
        <f>+'Ark1'!R2864</f>
        <v>0</v>
      </c>
      <c r="J650" s="29" t="str">
        <f>+IF(I650=0,"",'Ark1'!AF2864)</f>
        <v/>
      </c>
      <c r="L650" s="29" t="str">
        <f>+IF(I650=0,"",'Ark1'!AG2864)</f>
        <v/>
      </c>
      <c r="S650" s="27" t="str">
        <f>+IF(I650=0,"",'Ark1'!T2864)</f>
        <v/>
      </c>
      <c r="T650" s="32" t="str">
        <f>+IF(I650=0,"",'Ark1'!U2864)</f>
        <v/>
      </c>
      <c r="U650" s="34" t="str">
        <f>+IF(I650=0,"",'Ark1'!W2864)</f>
        <v/>
      </c>
      <c r="V650" s="34" t="str">
        <f>+IF(I650=0,"",'Ark1'!X2864)</f>
        <v/>
      </c>
      <c r="W650" s="34" t="str">
        <f>+IF(I650=0,"",'Ark1'!Y2864)</f>
        <v/>
      </c>
      <c r="X650" s="34" t="str">
        <f>+IF(I650=0,"",'Ark1'!Z2864)</f>
        <v/>
      </c>
      <c r="Y650" s="29" t="str">
        <f>+IF(I650=0,"",'Ark1'!Z2864)</f>
        <v/>
      </c>
      <c r="Z650" s="27" t="str">
        <f>+IF(I650=0,"",'Ark1'!AC2864)</f>
        <v/>
      </c>
      <c r="AA650" s="34" t="str">
        <f>+IF(I650=0,"",'Ark1'!AE2864)</f>
        <v/>
      </c>
      <c r="AB650" s="29" t="str">
        <f t="shared" si="67"/>
        <v/>
      </c>
      <c r="AC650" s="29" t="str">
        <f t="shared" si="68"/>
        <v/>
      </c>
      <c r="AD650" s="485"/>
    </row>
    <row r="651" spans="1:30" ht="15.6">
      <c r="A651" s="485"/>
      <c r="B651" s="289">
        <f>+'Ark1'!C2865</f>
        <v>2022</v>
      </c>
      <c r="C651" s="28">
        <f>+'Ark1'!L2865</f>
        <v>9</v>
      </c>
      <c r="D651" s="28" t="str">
        <f>VLOOKUP(C651,RNR!$F$12:$G$26,2)</f>
        <v>R+</v>
      </c>
      <c r="E651" s="28">
        <f>+'Ark1'!H2865</f>
        <v>2</v>
      </c>
      <c r="F651" s="28">
        <f>+'Ark1'!J2865</f>
        <v>181</v>
      </c>
      <c r="G651" s="28" t="str">
        <f>VLOOKUP(F651,RNR!$A$1:$B$26,2)</f>
        <v>Horns</v>
      </c>
      <c r="H651" s="28" t="str">
        <f>+IF(I651=0,"",'Ark1'!Q2865)</f>
        <v/>
      </c>
      <c r="I651" s="336">
        <f>+'Ark1'!R2865</f>
        <v>0</v>
      </c>
      <c r="J651" s="29" t="str">
        <f>+IF(I651=0,"",'Ark1'!AF2865)</f>
        <v/>
      </c>
      <c r="L651" s="29" t="str">
        <f>+IF(I651=0,"",'Ark1'!AG2865)</f>
        <v/>
      </c>
      <c r="S651" s="27" t="str">
        <f>+IF(I651=0,"",'Ark1'!T2865)</f>
        <v/>
      </c>
      <c r="T651" s="32" t="str">
        <f>+IF(I651=0,"",'Ark1'!U2865)</f>
        <v/>
      </c>
      <c r="U651" s="34" t="str">
        <f>+IF(I651=0,"",'Ark1'!W2865)</f>
        <v/>
      </c>
      <c r="V651" s="34" t="str">
        <f>+IF(I651=0,"",'Ark1'!X2865)</f>
        <v/>
      </c>
      <c r="W651" s="34" t="str">
        <f>+IF(I651=0,"",'Ark1'!Y2865)</f>
        <v/>
      </c>
      <c r="X651" s="34" t="str">
        <f>+IF(I651=0,"",'Ark1'!Z2865)</f>
        <v/>
      </c>
      <c r="Y651" s="29" t="str">
        <f>+IF(I651=0,"",'Ark1'!Z2865)</f>
        <v/>
      </c>
      <c r="Z651" s="27" t="str">
        <f>+IF(I651=0,"",'Ark1'!AC2865)</f>
        <v/>
      </c>
      <c r="AA651" s="34" t="str">
        <f>+IF(I651=0,"",'Ark1'!AE2865)</f>
        <v/>
      </c>
      <c r="AB651" s="29" t="str">
        <f t="shared" si="67"/>
        <v/>
      </c>
      <c r="AC651" s="29" t="str">
        <f t="shared" si="68"/>
        <v/>
      </c>
      <c r="AD651" s="485"/>
    </row>
    <row r="652" spans="1:30" ht="15.6">
      <c r="A652" s="485"/>
      <c r="B652" s="289">
        <f>+'Ark1'!C2866</f>
        <v>2022</v>
      </c>
      <c r="C652" s="28">
        <f>+'Ark1'!L2866</f>
        <v>9</v>
      </c>
      <c r="D652" s="28" t="str">
        <f>VLOOKUP(C652,RNR!$F$12:$G$26,2)</f>
        <v>R+</v>
      </c>
      <c r="E652" s="28">
        <f>+'Ark1'!H2866</f>
        <v>1</v>
      </c>
      <c r="F652" s="28">
        <f>+'Ark1'!J2866</f>
        <v>262</v>
      </c>
      <c r="G652" s="28" t="str">
        <f>VLOOKUP(F652,RNR!$A$1:$B$26,2)</f>
        <v>Strilalam</v>
      </c>
      <c r="H652" s="28" t="str">
        <f>+IF(I652=0,"",'Ark1'!Q2866)</f>
        <v/>
      </c>
      <c r="I652" s="336">
        <f>+'Ark1'!R2866</f>
        <v>0</v>
      </c>
      <c r="J652" s="29" t="str">
        <f>+IF(I652=0,"",'Ark1'!AF2866)</f>
        <v/>
      </c>
      <c r="L652" s="29" t="str">
        <f>+IF(I652=0,"",'Ark1'!AG2866)</f>
        <v/>
      </c>
      <c r="S652" s="27" t="str">
        <f>+IF(I652=0,"",'Ark1'!T2866)</f>
        <v/>
      </c>
      <c r="T652" s="32" t="str">
        <f>+IF(I652=0,"",'Ark1'!U2866)</f>
        <v/>
      </c>
      <c r="U652" s="34" t="str">
        <f>+IF(I652=0,"",'Ark1'!W2866)</f>
        <v/>
      </c>
      <c r="V652" s="34" t="str">
        <f>+IF(I652=0,"",'Ark1'!X2866)</f>
        <v/>
      </c>
      <c r="W652" s="34" t="str">
        <f>+IF(I652=0,"",'Ark1'!Y2866)</f>
        <v/>
      </c>
      <c r="X652" s="34" t="str">
        <f>+IF(I652=0,"",'Ark1'!Z2866)</f>
        <v/>
      </c>
      <c r="Y652" s="29" t="str">
        <f>+IF(I652=0,"",'Ark1'!Z2866)</f>
        <v/>
      </c>
      <c r="Z652" s="27" t="str">
        <f>+IF(I652=0,"",'Ark1'!AC2866)</f>
        <v/>
      </c>
      <c r="AA652" s="34" t="str">
        <f>+IF(I652=0,"",'Ark1'!AE2866)</f>
        <v/>
      </c>
      <c r="AB652" s="29" t="str">
        <f t="shared" si="67"/>
        <v/>
      </c>
      <c r="AC652" s="29" t="str">
        <f t="shared" si="68"/>
        <v/>
      </c>
      <c r="AD652" s="485"/>
    </row>
    <row r="653" spans="1:30" ht="15.6">
      <c r="A653" s="485"/>
      <c r="B653" s="289">
        <f>+'Ark1'!C2867</f>
        <v>2022</v>
      </c>
      <c r="C653" s="28">
        <f>+'Ark1'!L2867</f>
        <v>9</v>
      </c>
      <c r="D653" s="28" t="str">
        <f>VLOOKUP(C653,RNR!$F$12:$G$26,2)</f>
        <v>R+</v>
      </c>
      <c r="E653" s="28">
        <f>+'Ark1'!H2867</f>
        <v>1</v>
      </c>
      <c r="F653" s="28">
        <f>+'Ark1'!J2867</f>
        <v>309</v>
      </c>
      <c r="G653" s="28" t="str">
        <f>VLOOKUP(F653,RNR!$A$1:$B$26,2)</f>
        <v>Malvik</v>
      </c>
      <c r="H653" s="28" t="str">
        <f>+IF(I653=0,"",'Ark1'!Q2867)</f>
        <v/>
      </c>
      <c r="I653" s="336">
        <f>+'Ark1'!R2867</f>
        <v>0</v>
      </c>
      <c r="J653" s="29" t="str">
        <f>+IF(I653=0,"",'Ark1'!AF2867)</f>
        <v/>
      </c>
      <c r="L653" s="29" t="str">
        <f>+IF(I653=0,"",'Ark1'!AG2867)</f>
        <v/>
      </c>
      <c r="S653" s="27" t="str">
        <f>+IF(I653=0,"",'Ark1'!T2867)</f>
        <v/>
      </c>
      <c r="T653" s="32" t="str">
        <f>+IF(I653=0,"",'Ark1'!U2867)</f>
        <v/>
      </c>
      <c r="U653" s="34" t="str">
        <f>+IF(I653=0,"",'Ark1'!W2867)</f>
        <v/>
      </c>
      <c r="V653" s="34" t="str">
        <f>+IF(I653=0,"",'Ark1'!X2867)</f>
        <v/>
      </c>
      <c r="W653" s="34" t="str">
        <f>+IF(I653=0,"",'Ark1'!Y2867)</f>
        <v/>
      </c>
      <c r="X653" s="34" t="str">
        <f>+IF(I653=0,"",'Ark1'!Z2867)</f>
        <v/>
      </c>
      <c r="Y653" s="29" t="str">
        <f>+IF(I653=0,"",'Ark1'!Z2867)</f>
        <v/>
      </c>
      <c r="Z653" s="27" t="str">
        <f>+IF(I653=0,"",'Ark1'!AC2867)</f>
        <v/>
      </c>
      <c r="AA653" s="34" t="str">
        <f>+IF(I653=0,"",'Ark1'!AE2867)</f>
        <v/>
      </c>
      <c r="AB653" s="29" t="str">
        <f t="shared" si="67"/>
        <v/>
      </c>
      <c r="AC653" s="29" t="str">
        <f t="shared" si="68"/>
        <v/>
      </c>
      <c r="AD653" s="485"/>
    </row>
    <row r="654" spans="1:30" ht="15.6">
      <c r="A654" s="485"/>
      <c r="B654" s="289">
        <f>+'Ark1'!C2868</f>
        <v>2022</v>
      </c>
      <c r="C654" s="28">
        <f>+'Ark1'!L2868</f>
        <v>9</v>
      </c>
      <c r="D654" s="28" t="str">
        <f>VLOOKUP(C654,RNR!$F$12:$G$26,2)</f>
        <v>R+</v>
      </c>
      <c r="E654" s="28">
        <f>+'Ark1'!H2868</f>
        <v>2</v>
      </c>
      <c r="F654" s="28">
        <f>+'Ark1'!J2868</f>
        <v>470</v>
      </c>
      <c r="G654" s="28" t="str">
        <f>VLOOKUP(F654,RNR!$A$1:$B$26,2)</f>
        <v>Jens Eide</v>
      </c>
      <c r="H654" s="28" t="str">
        <f>+IF(I654=0,"",'Ark1'!Q2868)</f>
        <v/>
      </c>
      <c r="I654" s="336">
        <f>+'Ark1'!R2868</f>
        <v>0</v>
      </c>
      <c r="J654" s="29" t="str">
        <f>+IF(I654=0,"",'Ark1'!AF2868)</f>
        <v/>
      </c>
      <c r="L654" s="29" t="str">
        <f>+IF(I654=0,"",'Ark1'!AG2868)</f>
        <v/>
      </c>
      <c r="S654" s="27" t="str">
        <f>+IF(I654=0,"",'Ark1'!T2868)</f>
        <v/>
      </c>
      <c r="T654" s="32" t="str">
        <f>+IF(I654=0,"",'Ark1'!U2868)</f>
        <v/>
      </c>
      <c r="U654" s="34" t="str">
        <f>+IF(I654=0,"",'Ark1'!W2868)</f>
        <v/>
      </c>
      <c r="V654" s="34" t="str">
        <f>+IF(I654=0,"",'Ark1'!X2868)</f>
        <v/>
      </c>
      <c r="W654" s="34" t="str">
        <f>+IF(I654=0,"",'Ark1'!Y2868)</f>
        <v/>
      </c>
      <c r="X654" s="34" t="str">
        <f>+IF(I654=0,"",'Ark1'!Z2868)</f>
        <v/>
      </c>
      <c r="Y654" s="29" t="str">
        <f>+IF(I654=0,"",'Ark1'!Z2868)</f>
        <v/>
      </c>
      <c r="Z654" s="27" t="str">
        <f>+IF(I654=0,"",'Ark1'!AC2868)</f>
        <v/>
      </c>
      <c r="AA654" s="34" t="str">
        <f>+IF(I654=0,"",'Ark1'!AE2868)</f>
        <v/>
      </c>
      <c r="AB654" s="29" t="str">
        <f t="shared" si="67"/>
        <v/>
      </c>
      <c r="AC654" s="29" t="str">
        <f t="shared" si="68"/>
        <v/>
      </c>
      <c r="AD654" s="485"/>
    </row>
    <row r="655" spans="1:30" ht="15.6">
      <c r="A655" s="485"/>
      <c r="B655" s="289">
        <f>+'Ark1'!C2869</f>
        <v>2022</v>
      </c>
      <c r="C655" s="28">
        <f>+'Ark1'!L2869</f>
        <v>9</v>
      </c>
      <c r="D655" s="28" t="str">
        <f>VLOOKUP(C655,RNR!$F$12:$G$26,2)</f>
        <v>R+</v>
      </c>
      <c r="E655" s="28">
        <f>+'Ark1'!H2869</f>
        <v>2</v>
      </c>
      <c r="F655" s="28">
        <f>+'Ark1'!J2869</f>
        <v>629</v>
      </c>
      <c r="G655" s="28" t="str">
        <f>VLOOKUP(F655,RNR!$A$1:$B$26,2)</f>
        <v>Bø</v>
      </c>
      <c r="H655" s="28" t="str">
        <f>+IF(I655=0,"",'Ark1'!Q2869)</f>
        <v/>
      </c>
      <c r="I655" s="336">
        <f>+'Ark1'!R2869</f>
        <v>0</v>
      </c>
      <c r="J655" s="29" t="str">
        <f>+IF(I655=0,"",'Ark1'!AF2869)</f>
        <v/>
      </c>
      <c r="L655" s="29" t="str">
        <f>+IF(I655=0,"",'Ark1'!AG2869)</f>
        <v/>
      </c>
      <c r="S655" s="27" t="str">
        <f>+IF(I655=0,"",'Ark1'!T2869)</f>
        <v/>
      </c>
      <c r="T655" s="32" t="str">
        <f>+IF(I655=0,"",'Ark1'!U2869)</f>
        <v/>
      </c>
      <c r="U655" s="34" t="str">
        <f>+IF(I655=0,"",'Ark1'!W2869)</f>
        <v/>
      </c>
      <c r="V655" s="34" t="str">
        <f>+IF(I655=0,"",'Ark1'!X2869)</f>
        <v/>
      </c>
      <c r="W655" s="34" t="str">
        <f>+IF(I655=0,"",'Ark1'!Y2869)</f>
        <v/>
      </c>
      <c r="X655" s="34" t="str">
        <f>+IF(I655=0,"",'Ark1'!Z2869)</f>
        <v/>
      </c>
      <c r="Y655" s="29" t="str">
        <f>+IF(I655=0,"",'Ark1'!Z2869)</f>
        <v/>
      </c>
      <c r="Z655" s="27" t="str">
        <f>+IF(I655=0,"",'Ark1'!AC2869)</f>
        <v/>
      </c>
      <c r="AA655" s="34" t="str">
        <f>+IF(I655=0,"",'Ark1'!AE2869)</f>
        <v/>
      </c>
      <c r="AB655" s="29" t="str">
        <f t="shared" si="67"/>
        <v/>
      </c>
      <c r="AC655" s="29" t="str">
        <f t="shared" si="68"/>
        <v/>
      </c>
      <c r="AD655" s="485"/>
    </row>
    <row r="656" spans="1:30" ht="15.6">
      <c r="A656" s="485"/>
      <c r="B656" s="289">
        <f>+'Ark1'!C2870</f>
        <v>2022</v>
      </c>
      <c r="C656" s="28">
        <f>+'Ark1'!L2870</f>
        <v>9</v>
      </c>
      <c r="D656" s="28" t="str">
        <f>VLOOKUP(C656,RNR!$F$12:$G$26,2)</f>
        <v>R+</v>
      </c>
      <c r="E656" s="28">
        <f>+'Ark1'!H2870</f>
        <v>1</v>
      </c>
      <c r="F656" s="28">
        <f>+'Ark1'!J2870</f>
        <v>643</v>
      </c>
      <c r="G656" s="28" t="str">
        <f>VLOOKUP(F656,RNR!$A$1:$B$26,2)</f>
        <v>Bjerka</v>
      </c>
      <c r="H656" s="28" t="str">
        <f>+IF(I656=0,"",'Ark1'!Q2870)</f>
        <v/>
      </c>
      <c r="I656" s="336">
        <f>+'Ark1'!R2870</f>
        <v>0</v>
      </c>
      <c r="J656" s="29" t="str">
        <f>+IF(I656=0,"",'Ark1'!AF2870)</f>
        <v/>
      </c>
      <c r="L656" s="29" t="str">
        <f>+IF(I656=0,"",'Ark1'!AG2870)</f>
        <v/>
      </c>
      <c r="S656" s="27" t="str">
        <f>+IF(I656=0,"",'Ark1'!T2870)</f>
        <v/>
      </c>
      <c r="T656" s="32" t="str">
        <f>+IF(I656=0,"",'Ark1'!U2870)</f>
        <v/>
      </c>
      <c r="U656" s="34" t="str">
        <f>+IF(I656=0,"",'Ark1'!W2870)</f>
        <v/>
      </c>
      <c r="V656" s="34" t="str">
        <f>+IF(I656=0,"",'Ark1'!X2870)</f>
        <v/>
      </c>
      <c r="W656" s="34" t="str">
        <f>+IF(I656=0,"",'Ark1'!Y2870)</f>
        <v/>
      </c>
      <c r="X656" s="34" t="str">
        <f>+IF(I656=0,"",'Ark1'!Z2870)</f>
        <v/>
      </c>
      <c r="Y656" s="29" t="str">
        <f>+IF(I656=0,"",'Ark1'!Z2870)</f>
        <v/>
      </c>
      <c r="Z656" s="27" t="str">
        <f>+IF(I656=0,"",'Ark1'!AC2870)</f>
        <v/>
      </c>
      <c r="AA656" s="34" t="str">
        <f>+IF(I656=0,"",'Ark1'!AE2870)</f>
        <v/>
      </c>
      <c r="AB656" s="29" t="str">
        <f t="shared" si="67"/>
        <v/>
      </c>
      <c r="AC656" s="29" t="str">
        <f t="shared" si="68"/>
        <v/>
      </c>
      <c r="AD656" s="485"/>
    </row>
    <row r="657" spans="1:70" ht="15.6">
      <c r="A657" s="485"/>
      <c r="B657" s="289">
        <f>+'Ark1'!C2871</f>
        <v>2022</v>
      </c>
      <c r="C657" s="28">
        <f>+'Ark1'!L2871</f>
        <v>9</v>
      </c>
      <c r="D657" s="28" t="str">
        <f>VLOOKUP(C657,RNR!$F$12:$G$26,2)</f>
        <v>R+</v>
      </c>
      <c r="E657" s="28">
        <f>+'Ark1'!H2871</f>
        <v>2</v>
      </c>
      <c r="F657" s="28">
        <f>+'Ark1'!J2871</f>
        <v>704</v>
      </c>
      <c r="G657" s="28" t="str">
        <f>VLOOKUP(F657,RNR!$A$1:$B$26,2)</f>
        <v>Øre Vilt</v>
      </c>
      <c r="H657" s="28" t="str">
        <f>+IF(I657=0,"",'Ark1'!Q2871)</f>
        <v/>
      </c>
      <c r="I657" s="336">
        <f>+'Ark1'!R2871</f>
        <v>0</v>
      </c>
      <c r="J657" s="29" t="str">
        <f>+IF(I657=0,"",'Ark1'!AF2871)</f>
        <v/>
      </c>
      <c r="L657" s="29" t="str">
        <f>+IF(I657=0,"",'Ark1'!AG2871)</f>
        <v/>
      </c>
      <c r="S657" s="27" t="str">
        <f>+IF(I657=0,"",'Ark1'!T2871)</f>
        <v/>
      </c>
      <c r="T657" s="32" t="str">
        <f>+IF(I657=0,"",'Ark1'!U2871)</f>
        <v/>
      </c>
      <c r="U657" s="34" t="str">
        <f>+IF(I657=0,"",'Ark1'!W2871)</f>
        <v/>
      </c>
      <c r="V657" s="34" t="str">
        <f>+IF(I657=0,"",'Ark1'!X2871)</f>
        <v/>
      </c>
      <c r="W657" s="34" t="str">
        <f>+IF(I657=0,"",'Ark1'!Y2871)</f>
        <v/>
      </c>
      <c r="X657" s="34" t="str">
        <f>+IF(I657=0,"",'Ark1'!Z2871)</f>
        <v/>
      </c>
      <c r="Y657" s="29" t="str">
        <f>+IF(I657=0,"",'Ark1'!Z2871)</f>
        <v/>
      </c>
      <c r="Z657" s="27" t="str">
        <f>+IF(I657=0,"",'Ark1'!AC2871)</f>
        <v/>
      </c>
      <c r="AA657" s="34" t="str">
        <f>+IF(I657=0,"",'Ark1'!AE2871)</f>
        <v/>
      </c>
      <c r="AB657" s="29" t="str">
        <f t="shared" si="67"/>
        <v/>
      </c>
      <c r="AC657" s="29" t="str">
        <f t="shared" si="68"/>
        <v/>
      </c>
      <c r="AD657" s="485"/>
    </row>
    <row r="658" spans="1:70" ht="15.6">
      <c r="A658" s="485"/>
      <c r="B658" s="289">
        <f>+'Ark1'!C2872</f>
        <v>2022</v>
      </c>
      <c r="C658" s="28">
        <f>+'Ark1'!L2872</f>
        <v>9</v>
      </c>
      <c r="D658" s="28" t="str">
        <f>VLOOKUP(C658,RNR!$F$12:$G$26,2)</f>
        <v>R+</v>
      </c>
      <c r="E658" s="28">
        <f>+'Ark1'!H2872</f>
        <v>1</v>
      </c>
      <c r="F658" s="28">
        <f>+'Ark1'!J2872</f>
        <v>802</v>
      </c>
      <c r="G658" s="28" t="str">
        <f>VLOOKUP(F658,RNR!$A$1:$B$26,2)</f>
        <v>Karasjok</v>
      </c>
      <c r="H658" s="28" t="str">
        <f>+IF(I658=0,"",'Ark1'!Q2872)</f>
        <v/>
      </c>
      <c r="I658" s="336">
        <f>+'Ark1'!R2872</f>
        <v>0</v>
      </c>
      <c r="J658" s="29" t="str">
        <f>+IF(I658=0,"",'Ark1'!AF2872)</f>
        <v/>
      </c>
      <c r="L658" s="29" t="str">
        <f>+IF(I658=0,"",'Ark1'!AG2872)</f>
        <v/>
      </c>
      <c r="S658" s="27" t="str">
        <f>+IF(I658=0,"",'Ark1'!T2872)</f>
        <v/>
      </c>
      <c r="T658" s="32" t="str">
        <f>+IF(I658=0,"",'Ark1'!U2872)</f>
        <v/>
      </c>
      <c r="U658" s="34" t="str">
        <f>+IF(I658=0,"",'Ark1'!W2872)</f>
        <v/>
      </c>
      <c r="V658" s="34" t="str">
        <f>+IF(I658=0,"",'Ark1'!X2872)</f>
        <v/>
      </c>
      <c r="W658" s="34" t="str">
        <f>+IF(I658=0,"",'Ark1'!Y2872)</f>
        <v/>
      </c>
      <c r="X658" s="34" t="str">
        <f>+IF(I658=0,"",'Ark1'!Z2872)</f>
        <v/>
      </c>
      <c r="Y658" s="29" t="str">
        <f>+IF(I658=0,"",'Ark1'!Z2872)</f>
        <v/>
      </c>
      <c r="Z658" s="27" t="str">
        <f>+IF(I658=0,"",'Ark1'!AC2872)</f>
        <v/>
      </c>
      <c r="AA658" s="34" t="str">
        <f>+IF(I658=0,"",'Ark1'!AE2872)</f>
        <v/>
      </c>
      <c r="AB658" s="29" t="str">
        <f t="shared" si="67"/>
        <v/>
      </c>
      <c r="AC658" s="29" t="str">
        <f t="shared" si="68"/>
        <v/>
      </c>
      <c r="AD658" s="485"/>
    </row>
    <row r="659" spans="1:70" s="29" customFormat="1">
      <c r="A659" s="485"/>
      <c r="B659" s="485"/>
      <c r="C659" s="485"/>
      <c r="D659" s="485"/>
      <c r="E659" s="485"/>
      <c r="F659" s="485"/>
      <c r="G659" s="485"/>
      <c r="H659" s="485"/>
      <c r="I659" s="485"/>
      <c r="J659" s="485"/>
      <c r="K659" s="485"/>
      <c r="L659" s="485"/>
      <c r="M659" s="485"/>
      <c r="N659" s="485"/>
      <c r="O659" s="485"/>
      <c r="P659" s="506"/>
      <c r="Q659" s="506"/>
      <c r="R659" s="485"/>
      <c r="S659" s="485"/>
      <c r="T659" s="485"/>
      <c r="U659" s="485"/>
      <c r="V659" s="485"/>
      <c r="W659" s="485"/>
      <c r="X659" s="485"/>
      <c r="Y659" s="485"/>
      <c r="Z659" s="485"/>
      <c r="AA659" s="485"/>
      <c r="AB659" s="485"/>
      <c r="AC659" s="485"/>
      <c r="AD659" s="485"/>
      <c r="AH659" s="27"/>
      <c r="AK659" s="28"/>
      <c r="AL659" s="28"/>
      <c r="AM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</row>
    <row r="660" spans="1:70" s="29" customFormat="1" ht="15.6">
      <c r="A660" s="485"/>
      <c r="B660" s="485"/>
      <c r="C660" s="485"/>
      <c r="D660" s="486" t="str">
        <f>+D662</f>
        <v>U-</v>
      </c>
      <c r="E660" s="485"/>
      <c r="F660" s="485"/>
      <c r="G660" s="485"/>
      <c r="H660" s="485"/>
      <c r="I660" s="485"/>
      <c r="J660" s="485"/>
      <c r="K660" s="485"/>
      <c r="L660" s="485"/>
      <c r="M660" s="485"/>
      <c r="N660" s="485"/>
      <c r="O660" s="485"/>
      <c r="P660" s="506"/>
      <c r="Q660" s="506"/>
      <c r="R660" s="485"/>
      <c r="S660" s="485"/>
      <c r="T660" s="485"/>
      <c r="U660" s="485"/>
      <c r="V660" s="485"/>
      <c r="W660" s="485"/>
      <c r="X660" s="485"/>
      <c r="Y660" s="485"/>
      <c r="Z660" s="485"/>
      <c r="AA660" s="485"/>
      <c r="AB660" s="485"/>
      <c r="AC660" s="485"/>
      <c r="AD660" s="485"/>
      <c r="AH660" s="27"/>
      <c r="AK660" s="28"/>
      <c r="AL660" s="28"/>
      <c r="AM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</row>
    <row r="661" spans="1:70" s="29" customFormat="1">
      <c r="A661" s="485"/>
      <c r="B661" s="485"/>
      <c r="C661" s="485"/>
      <c r="D661" s="485"/>
      <c r="E661" s="485"/>
      <c r="F661" s="485"/>
      <c r="G661" s="485"/>
      <c r="H661" s="485"/>
      <c r="I661" s="485"/>
      <c r="J661" s="485"/>
      <c r="K661" s="485"/>
      <c r="L661" s="485"/>
      <c r="M661" s="485"/>
      <c r="N661" s="485"/>
      <c r="O661" s="485"/>
      <c r="P661" s="506"/>
      <c r="Q661" s="506"/>
      <c r="R661" s="485"/>
      <c r="S661" s="485"/>
      <c r="T661" s="485"/>
      <c r="U661" s="485"/>
      <c r="V661" s="485"/>
      <c r="W661" s="485"/>
      <c r="X661" s="485"/>
      <c r="Y661" s="485"/>
      <c r="Z661" s="485"/>
      <c r="AA661" s="485"/>
      <c r="AB661" s="485"/>
      <c r="AC661" s="485"/>
      <c r="AD661" s="485"/>
      <c r="AH661" s="27"/>
      <c r="AK661" s="28"/>
      <c r="AL661" s="28"/>
      <c r="AM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</row>
    <row r="662" spans="1:70" ht="15.6">
      <c r="A662" s="485"/>
      <c r="B662" s="289">
        <f>+'Ark1'!C2873</f>
        <v>2022</v>
      </c>
      <c r="C662" s="28">
        <f>+'Ark1'!L2873</f>
        <v>10</v>
      </c>
      <c r="D662" s="28" t="str">
        <f>VLOOKUP(C662,RNR!$F$12:$G$26,2)</f>
        <v>U-</v>
      </c>
      <c r="E662" s="28">
        <f>+'Ark1'!H2873</f>
        <v>1</v>
      </c>
      <c r="F662" s="28">
        <f>+'Ark1'!J2873</f>
        <v>103</v>
      </c>
      <c r="G662" s="28" t="str">
        <f>VLOOKUP(F662,RNR!$A$1:$B$26,2)</f>
        <v>Rudshøgda</v>
      </c>
      <c r="H662" s="28" t="str">
        <f>+IF(I662=0,"",'Ark1'!Q2873)</f>
        <v/>
      </c>
      <c r="I662" s="336">
        <f>+'Ark1'!R2873</f>
        <v>0</v>
      </c>
      <c r="J662" s="29" t="str">
        <f>+IF(I662=0,"",'Ark1'!AF2873)</f>
        <v/>
      </c>
      <c r="L662" s="29" t="str">
        <f>+IF(I662=0,"",'Ark1'!AG2873)</f>
        <v/>
      </c>
      <c r="S662" s="27" t="str">
        <f>+IF(I662=0,"",'Ark1'!T2873)</f>
        <v/>
      </c>
      <c r="T662" s="32" t="str">
        <f>+IF(I662=0,"",'Ark1'!U2873)</f>
        <v/>
      </c>
      <c r="U662" s="34" t="str">
        <f>+IF(I662=0,"",'Ark1'!W2873)</f>
        <v/>
      </c>
      <c r="V662" s="34" t="str">
        <f>+IF(I662=0,"",'Ark1'!X2873)</f>
        <v/>
      </c>
      <c r="W662" s="34" t="str">
        <f>+IF(I662=0,"",'Ark1'!Y2873)</f>
        <v/>
      </c>
      <c r="X662" s="34" t="str">
        <f>+IF(I662=0,"",'Ark1'!Z2873)</f>
        <v/>
      </c>
      <c r="Y662" s="29" t="str">
        <f>+IF(I662=0,"",'Ark1'!Z2873)</f>
        <v/>
      </c>
      <c r="Z662" s="27" t="str">
        <f>+IF(I662=0,"",'Ark1'!AC2873)</f>
        <v/>
      </c>
      <c r="AA662" s="34" t="str">
        <f>+IF(I662=0,"",'Ark1'!AE2873)</f>
        <v/>
      </c>
      <c r="AB662" s="29" t="str">
        <f t="shared" si="67"/>
        <v/>
      </c>
      <c r="AC662" s="29" t="str">
        <f t="shared" si="68"/>
        <v/>
      </c>
      <c r="AD662" s="485"/>
    </row>
    <row r="663" spans="1:70" ht="15.6">
      <c r="A663" s="485"/>
      <c r="B663" s="289">
        <f>+'Ark1'!C2874</f>
        <v>2022</v>
      </c>
      <c r="C663" s="28">
        <f>+'Ark1'!L2874</f>
        <v>10</v>
      </c>
      <c r="D663" s="28" t="str">
        <f>VLOOKUP(C663,RNR!$F$12:$G$26,2)</f>
        <v>U-</v>
      </c>
      <c r="E663" s="28">
        <f>+'Ark1'!H2874</f>
        <v>2</v>
      </c>
      <c r="F663" s="28">
        <f>+'Ark1'!J2874</f>
        <v>106</v>
      </c>
      <c r="G663" s="28" t="str">
        <f>VLOOKUP(F663,RNR!$A$1:$B$26,2)</f>
        <v>Furuseth</v>
      </c>
      <c r="H663" s="28" t="str">
        <f>+IF(I663=0,"",'Ark1'!Q2874)</f>
        <v/>
      </c>
      <c r="I663" s="336">
        <f>+'Ark1'!R2874</f>
        <v>0</v>
      </c>
      <c r="J663" s="29" t="str">
        <f>+IF(I663=0,"",'Ark1'!AF2874)</f>
        <v/>
      </c>
      <c r="L663" s="29" t="str">
        <f>+IF(I663=0,"",'Ark1'!AG2874)</f>
        <v/>
      </c>
      <c r="S663" s="27" t="str">
        <f>+IF(I663=0,"",'Ark1'!T2874)</f>
        <v/>
      </c>
      <c r="T663" s="32" t="str">
        <f>+IF(I663=0,"",'Ark1'!U2874)</f>
        <v/>
      </c>
      <c r="U663" s="34" t="str">
        <f>+IF(I663=0,"",'Ark1'!W2874)</f>
        <v/>
      </c>
      <c r="V663" s="34" t="str">
        <f>+IF(I663=0,"",'Ark1'!X2874)</f>
        <v/>
      </c>
      <c r="W663" s="34" t="str">
        <f>+IF(I663=0,"",'Ark1'!Y2874)</f>
        <v/>
      </c>
      <c r="X663" s="34" t="str">
        <f>+IF(I663=0,"",'Ark1'!Z2874)</f>
        <v/>
      </c>
      <c r="Y663" s="29" t="str">
        <f>+IF(I663=0,"",'Ark1'!Z2874)</f>
        <v/>
      </c>
      <c r="Z663" s="27" t="str">
        <f>+IF(I663=0,"",'Ark1'!AC2874)</f>
        <v/>
      </c>
      <c r="AA663" s="34" t="str">
        <f>+IF(I663=0,"",'Ark1'!AE2874)</f>
        <v/>
      </c>
      <c r="AB663" s="29" t="str">
        <f t="shared" si="67"/>
        <v/>
      </c>
      <c r="AC663" s="29" t="str">
        <f t="shared" si="68"/>
        <v/>
      </c>
      <c r="AD663" s="485"/>
    </row>
    <row r="664" spans="1:70" ht="15.6">
      <c r="A664" s="485"/>
      <c r="B664" s="289">
        <f>+'Ark1'!C2875</f>
        <v>2022</v>
      </c>
      <c r="C664" s="28">
        <f>+'Ark1'!L2875</f>
        <v>10</v>
      </c>
      <c r="D664" s="28" t="str">
        <f>VLOOKUP(C664,RNR!$F$12:$G$26,2)</f>
        <v>U-</v>
      </c>
      <c r="E664" s="28">
        <f>+'Ark1'!H2875</f>
        <v>1</v>
      </c>
      <c r="F664" s="28">
        <f>+'Ark1'!J2875</f>
        <v>110</v>
      </c>
      <c r="G664" s="28" t="str">
        <f>VLOOKUP(F664,RNR!$A$1:$B$26,2)</f>
        <v>Gol</v>
      </c>
      <c r="H664" s="28" t="str">
        <f>+IF(I664=0,"",'Ark1'!Q2875)</f>
        <v/>
      </c>
      <c r="I664" s="336">
        <f>+'Ark1'!R2875</f>
        <v>0</v>
      </c>
      <c r="J664" s="29" t="str">
        <f>+IF(I664=0,"",'Ark1'!AF2875)</f>
        <v/>
      </c>
      <c r="L664" s="29" t="str">
        <f>+IF(I664=0,"",'Ark1'!AG2875)</f>
        <v/>
      </c>
      <c r="S664" s="27" t="str">
        <f>+IF(I664=0,"",'Ark1'!T2875)</f>
        <v/>
      </c>
      <c r="T664" s="32" t="str">
        <f>+IF(I664=0,"",'Ark1'!U2875)</f>
        <v/>
      </c>
      <c r="U664" s="34" t="str">
        <f>+IF(I664=0,"",'Ark1'!W2875)</f>
        <v/>
      </c>
      <c r="V664" s="34" t="str">
        <f>+IF(I664=0,"",'Ark1'!X2875)</f>
        <v/>
      </c>
      <c r="W664" s="34" t="str">
        <f>+IF(I664=0,"",'Ark1'!Y2875)</f>
        <v/>
      </c>
      <c r="X664" s="34" t="str">
        <f>+IF(I664=0,"",'Ark1'!Z2875)</f>
        <v/>
      </c>
      <c r="Y664" s="29" t="str">
        <f>+IF(I664=0,"",'Ark1'!Z2875)</f>
        <v/>
      </c>
      <c r="Z664" s="27" t="str">
        <f>+IF(I664=0,"",'Ark1'!AC2875)</f>
        <v/>
      </c>
      <c r="AA664" s="34" t="str">
        <f>+IF(I664=0,"",'Ark1'!AE2875)</f>
        <v/>
      </c>
      <c r="AB664" s="29" t="str">
        <f t="shared" si="67"/>
        <v/>
      </c>
      <c r="AC664" s="29" t="str">
        <f t="shared" si="68"/>
        <v/>
      </c>
      <c r="AD664" s="485"/>
    </row>
    <row r="665" spans="1:70" ht="15.6">
      <c r="A665" s="485"/>
      <c r="B665" s="289">
        <f>+'Ark1'!C2876</f>
        <v>2022</v>
      </c>
      <c r="C665" s="28">
        <f>+'Ark1'!L2876</f>
        <v>10</v>
      </c>
      <c r="D665" s="28" t="str">
        <f>VLOOKUP(C665,RNR!$F$12:$G$26,2)</f>
        <v>U-</v>
      </c>
      <c r="E665" s="28">
        <f>+'Ark1'!H2876</f>
        <v>1</v>
      </c>
      <c r="F665" s="28">
        <f>+'Ark1'!J2876</f>
        <v>111</v>
      </c>
      <c r="G665" s="28" t="str">
        <f>VLOOKUP(F665,RNR!$A$1:$B$26,2)</f>
        <v>Forus</v>
      </c>
      <c r="H665" s="28" t="str">
        <f>+IF(I665=0,"",'Ark1'!Q2876)</f>
        <v/>
      </c>
      <c r="I665" s="336">
        <f>+'Ark1'!R2876</f>
        <v>0</v>
      </c>
      <c r="J665" s="29" t="str">
        <f>+IF(I665=0,"",'Ark1'!AF2876)</f>
        <v/>
      </c>
      <c r="L665" s="29" t="str">
        <f>+IF(I665=0,"",'Ark1'!AG2876)</f>
        <v/>
      </c>
      <c r="S665" s="27" t="str">
        <f>+IF(I665=0,"",'Ark1'!T2876)</f>
        <v/>
      </c>
      <c r="T665" s="32" t="str">
        <f>+IF(I665=0,"",'Ark1'!U2876)</f>
        <v/>
      </c>
      <c r="U665" s="34" t="str">
        <f>+IF(I665=0,"",'Ark1'!W2876)</f>
        <v/>
      </c>
      <c r="V665" s="34" t="str">
        <f>+IF(I665=0,"",'Ark1'!X2876)</f>
        <v/>
      </c>
      <c r="W665" s="34" t="str">
        <f>+IF(I665=0,"",'Ark1'!Y2876)</f>
        <v/>
      </c>
      <c r="X665" s="34" t="str">
        <f>+IF(I665=0,"",'Ark1'!Z2876)</f>
        <v/>
      </c>
      <c r="Y665" s="29" t="str">
        <f>+IF(I665=0,"",'Ark1'!Z2876)</f>
        <v/>
      </c>
      <c r="Z665" s="27" t="str">
        <f>+IF(I665=0,"",'Ark1'!AC2876)</f>
        <v/>
      </c>
      <c r="AA665" s="34" t="str">
        <f>+IF(I665=0,"",'Ark1'!AE2876)</f>
        <v/>
      </c>
      <c r="AB665" s="29" t="str">
        <f t="shared" si="67"/>
        <v/>
      </c>
      <c r="AC665" s="29" t="str">
        <f t="shared" si="68"/>
        <v/>
      </c>
      <c r="AD665" s="485"/>
    </row>
    <row r="666" spans="1:70" ht="15.6">
      <c r="A666" s="485"/>
      <c r="B666" s="289">
        <f>+'Ark1'!C2877</f>
        <v>2022</v>
      </c>
      <c r="C666" s="28">
        <f>+'Ark1'!L2877</f>
        <v>10</v>
      </c>
      <c r="D666" s="28" t="str">
        <f>VLOOKUP(C666,RNR!$F$12:$G$26,2)</f>
        <v>U-</v>
      </c>
      <c r="E666" s="28">
        <f>+'Ark1'!H2877</f>
        <v>1</v>
      </c>
      <c r="F666" s="28">
        <f>+'Ark1'!J2877</f>
        <v>116</v>
      </c>
      <c r="G666" s="28" t="str">
        <f>VLOOKUP(F666,RNR!$A$1:$B$26,2)</f>
        <v>Sandeid</v>
      </c>
      <c r="H666" s="28" t="str">
        <f>+IF(I666=0,"",'Ark1'!Q2877)</f>
        <v/>
      </c>
      <c r="I666" s="336">
        <f>+'Ark1'!R2877</f>
        <v>0</v>
      </c>
      <c r="J666" s="29" t="str">
        <f>+IF(I666=0,"",'Ark1'!AF2877)</f>
        <v/>
      </c>
      <c r="L666" s="29" t="str">
        <f>+IF(I666=0,"",'Ark1'!AG2877)</f>
        <v/>
      </c>
      <c r="S666" s="27" t="str">
        <f>+IF(I666=0,"",'Ark1'!T2877)</f>
        <v/>
      </c>
      <c r="T666" s="32" t="str">
        <f>+IF(I666=0,"",'Ark1'!U2877)</f>
        <v/>
      </c>
      <c r="U666" s="34" t="str">
        <f>+IF(I666=0,"",'Ark1'!W2877)</f>
        <v/>
      </c>
      <c r="V666" s="34" t="str">
        <f>+IF(I666=0,"",'Ark1'!X2877)</f>
        <v/>
      </c>
      <c r="W666" s="34" t="str">
        <f>+IF(I666=0,"",'Ark1'!Y2877)</f>
        <v/>
      </c>
      <c r="X666" s="34" t="str">
        <f>+IF(I666=0,"",'Ark1'!Z2877)</f>
        <v/>
      </c>
      <c r="Y666" s="29" t="str">
        <f>+IF(I666=0,"",'Ark1'!Z2877)</f>
        <v/>
      </c>
      <c r="Z666" s="27" t="str">
        <f>+IF(I666=0,"",'Ark1'!AC2877)</f>
        <v/>
      </c>
      <c r="AA666" s="34" t="str">
        <f>+IF(I666=0,"",'Ark1'!AE2877)</f>
        <v/>
      </c>
      <c r="AB666" s="29" t="str">
        <f t="shared" si="67"/>
        <v/>
      </c>
      <c r="AC666" s="29" t="str">
        <f t="shared" si="68"/>
        <v/>
      </c>
      <c r="AD666" s="485"/>
    </row>
    <row r="667" spans="1:70" ht="15.6">
      <c r="A667" s="485"/>
      <c r="B667" s="289">
        <f>+'Ark1'!C2878</f>
        <v>2022</v>
      </c>
      <c r="C667" s="28">
        <f>+'Ark1'!L2878</f>
        <v>10</v>
      </c>
      <c r="D667" s="28" t="str">
        <f>VLOOKUP(C667,RNR!$F$12:$G$26,2)</f>
        <v>U-</v>
      </c>
      <c r="E667" s="28">
        <f>+'Ark1'!H2878</f>
        <v>2</v>
      </c>
      <c r="F667" s="28">
        <f>+'Ark1'!J2878</f>
        <v>117</v>
      </c>
      <c r="G667" s="28" t="str">
        <f>VLOOKUP(F667,RNR!$A$1:$B$26,2)</f>
        <v>Jæren</v>
      </c>
      <c r="H667" s="28" t="str">
        <f>+IF(I667=0,"",'Ark1'!Q2878)</f>
        <v/>
      </c>
      <c r="I667" s="336">
        <f>+'Ark1'!R2878</f>
        <v>0</v>
      </c>
      <c r="J667" s="29" t="str">
        <f>+IF(I667=0,"",'Ark1'!AF2878)</f>
        <v/>
      </c>
      <c r="L667" s="29" t="str">
        <f>+IF(I667=0,"",'Ark1'!AG2878)</f>
        <v/>
      </c>
      <c r="S667" s="27" t="str">
        <f>+IF(I667=0,"",'Ark1'!T2878)</f>
        <v/>
      </c>
      <c r="T667" s="32" t="str">
        <f>+IF(I667=0,"",'Ark1'!U2878)</f>
        <v/>
      </c>
      <c r="U667" s="34" t="str">
        <f>+IF(I667=0,"",'Ark1'!W2878)</f>
        <v/>
      </c>
      <c r="V667" s="34" t="str">
        <f>+IF(I667=0,"",'Ark1'!X2878)</f>
        <v/>
      </c>
      <c r="W667" s="34" t="str">
        <f>+IF(I667=0,"",'Ark1'!Y2878)</f>
        <v/>
      </c>
      <c r="X667" s="34" t="str">
        <f>+IF(I667=0,"",'Ark1'!Z2878)</f>
        <v/>
      </c>
      <c r="Y667" s="29" t="str">
        <f>+IF(I667=0,"",'Ark1'!Z2878)</f>
        <v/>
      </c>
      <c r="Z667" s="27" t="str">
        <f>+IF(I667=0,"",'Ark1'!AC2878)</f>
        <v/>
      </c>
      <c r="AA667" s="34" t="str">
        <f>+IF(I667=0,"",'Ark1'!AE2878)</f>
        <v/>
      </c>
      <c r="AB667" s="29" t="str">
        <f t="shared" si="67"/>
        <v/>
      </c>
      <c r="AC667" s="29" t="str">
        <f t="shared" si="68"/>
        <v/>
      </c>
      <c r="AD667" s="485"/>
    </row>
    <row r="668" spans="1:70" ht="15.6">
      <c r="A668" s="485"/>
      <c r="B668" s="289">
        <f>+'Ark1'!C2879</f>
        <v>2022</v>
      </c>
      <c r="C668" s="28">
        <f>+'Ark1'!L2879</f>
        <v>10</v>
      </c>
      <c r="D668" s="28" t="str">
        <f>VLOOKUP(C668,RNR!$F$12:$G$26,2)</f>
        <v>U-</v>
      </c>
      <c r="E668" s="28">
        <f>+'Ark1'!H2879</f>
        <v>1</v>
      </c>
      <c r="F668" s="28">
        <f>+'Ark1'!J2879</f>
        <v>134</v>
      </c>
      <c r="G668" s="28" t="str">
        <f>VLOOKUP(F668,RNR!$A$1:$B$26,2)</f>
        <v>Førde</v>
      </c>
      <c r="H668" s="28" t="str">
        <f>+IF(I668=0,"",'Ark1'!Q2879)</f>
        <v/>
      </c>
      <c r="I668" s="336">
        <f>+'Ark1'!R2879</f>
        <v>0</v>
      </c>
      <c r="J668" s="29" t="str">
        <f>+IF(I668=0,"",'Ark1'!AF2879)</f>
        <v/>
      </c>
      <c r="L668" s="29" t="str">
        <f>+IF(I668=0,"",'Ark1'!AG2879)</f>
        <v/>
      </c>
      <c r="S668" s="27" t="str">
        <f>+IF(I668=0,"",'Ark1'!T2879)</f>
        <v/>
      </c>
      <c r="T668" s="32" t="str">
        <f>+IF(I668=0,"",'Ark1'!U2879)</f>
        <v/>
      </c>
      <c r="U668" s="34" t="str">
        <f>+IF(I668=0,"",'Ark1'!W2879)</f>
        <v/>
      </c>
      <c r="V668" s="34" t="str">
        <f>+IF(I668=0,"",'Ark1'!X2879)</f>
        <v/>
      </c>
      <c r="W668" s="34" t="str">
        <f>+IF(I668=0,"",'Ark1'!Y2879)</f>
        <v/>
      </c>
      <c r="X668" s="34" t="str">
        <f>+IF(I668=0,"",'Ark1'!Z2879)</f>
        <v/>
      </c>
      <c r="Y668" s="29" t="str">
        <f>+IF(I668=0,"",'Ark1'!Z2879)</f>
        <v/>
      </c>
      <c r="Z668" s="27" t="str">
        <f>+IF(I668=0,"",'Ark1'!AC2879)</f>
        <v/>
      </c>
      <c r="AA668" s="34" t="str">
        <f>+IF(I668=0,"",'Ark1'!AE2879)</f>
        <v/>
      </c>
      <c r="AB668" s="29" t="str">
        <f t="shared" si="67"/>
        <v/>
      </c>
      <c r="AC668" s="29" t="str">
        <f t="shared" si="68"/>
        <v/>
      </c>
      <c r="AD668" s="485"/>
    </row>
    <row r="669" spans="1:70" ht="15.6">
      <c r="A669" s="485"/>
      <c r="B669" s="289">
        <f>+'Ark1'!C2880</f>
        <v>2022</v>
      </c>
      <c r="C669" s="28">
        <f>+'Ark1'!L2880</f>
        <v>10</v>
      </c>
      <c r="D669" s="28" t="str">
        <f>VLOOKUP(C669,RNR!$F$12:$G$26,2)</f>
        <v>U-</v>
      </c>
      <c r="E669" s="28">
        <f>+'Ark1'!H2880</f>
        <v>2</v>
      </c>
      <c r="F669" s="28">
        <f>+'Ark1'!J2880</f>
        <v>141</v>
      </c>
      <c r="G669" s="28" t="str">
        <f>VLOOKUP(F669,RNR!$A$1:$B$26,2)</f>
        <v>Ølen</v>
      </c>
      <c r="H669" s="28" t="str">
        <f>+IF(I669=0,"",'Ark1'!Q2880)</f>
        <v/>
      </c>
      <c r="I669" s="336">
        <f>+'Ark1'!R2880</f>
        <v>0</v>
      </c>
      <c r="J669" s="29" t="str">
        <f>+IF(I669=0,"",'Ark1'!AF2880)</f>
        <v/>
      </c>
      <c r="L669" s="29" t="str">
        <f>+IF(I669=0,"",'Ark1'!AG2880)</f>
        <v/>
      </c>
      <c r="S669" s="27" t="str">
        <f>+IF(I669=0,"",'Ark1'!T2880)</f>
        <v/>
      </c>
      <c r="T669" s="32" t="str">
        <f>+IF(I669=0,"",'Ark1'!U2880)</f>
        <v/>
      </c>
      <c r="U669" s="34" t="str">
        <f>+IF(I669=0,"",'Ark1'!W2880)</f>
        <v/>
      </c>
      <c r="V669" s="34" t="str">
        <f>+IF(I669=0,"",'Ark1'!X2880)</f>
        <v/>
      </c>
      <c r="W669" s="34" t="str">
        <f>+IF(I669=0,"",'Ark1'!Y2880)</f>
        <v/>
      </c>
      <c r="X669" s="34" t="str">
        <f>+IF(I669=0,"",'Ark1'!Z2880)</f>
        <v/>
      </c>
      <c r="Y669" s="29" t="str">
        <f>+IF(I669=0,"",'Ark1'!Z2880)</f>
        <v/>
      </c>
      <c r="Z669" s="27" t="str">
        <f>+IF(I669=0,"",'Ark1'!AC2880)</f>
        <v/>
      </c>
      <c r="AA669" s="34" t="str">
        <f>+IF(I669=0,"",'Ark1'!AE2880)</f>
        <v/>
      </c>
      <c r="AB669" s="29" t="str">
        <f t="shared" si="67"/>
        <v/>
      </c>
      <c r="AC669" s="29" t="str">
        <f t="shared" si="68"/>
        <v/>
      </c>
      <c r="AD669" s="485"/>
    </row>
    <row r="670" spans="1:70" ht="15.6">
      <c r="A670" s="485"/>
      <c r="B670" s="289">
        <f>+'Ark1'!C2881</f>
        <v>2022</v>
      </c>
      <c r="C670" s="28">
        <f>+'Ark1'!L2881</f>
        <v>10</v>
      </c>
      <c r="D670" s="28" t="str">
        <f>VLOOKUP(C670,RNR!$F$12:$G$26,2)</f>
        <v>U-</v>
      </c>
      <c r="E670" s="28">
        <f>+'Ark1'!H2881</f>
        <v>2</v>
      </c>
      <c r="F670" s="28">
        <f>+'Ark1'!J2881</f>
        <v>143</v>
      </c>
      <c r="G670" s="28" t="str">
        <f>VLOOKUP(F670,RNR!$A$1:$B$26,2)</f>
        <v>Nordfjord</v>
      </c>
      <c r="H670" s="28" t="str">
        <f>+IF(I670=0,"",'Ark1'!Q2881)</f>
        <v/>
      </c>
      <c r="I670" s="336">
        <f>+'Ark1'!R2881</f>
        <v>0</v>
      </c>
      <c r="J670" s="29" t="str">
        <f>+IF(I670=0,"",'Ark1'!AF2881)</f>
        <v/>
      </c>
      <c r="L670" s="29" t="str">
        <f>+IF(I670=0,"",'Ark1'!AG2881)</f>
        <v/>
      </c>
      <c r="S670" s="27" t="str">
        <f>+IF(I670=0,"",'Ark1'!T2881)</f>
        <v/>
      </c>
      <c r="T670" s="32" t="str">
        <f>+IF(I670=0,"",'Ark1'!U2881)</f>
        <v/>
      </c>
      <c r="U670" s="34" t="str">
        <f>+IF(I670=0,"",'Ark1'!W2881)</f>
        <v/>
      </c>
      <c r="V670" s="34" t="str">
        <f>+IF(I670=0,"",'Ark1'!X2881)</f>
        <v/>
      </c>
      <c r="W670" s="34" t="str">
        <f>+IF(I670=0,"",'Ark1'!Y2881)</f>
        <v/>
      </c>
      <c r="X670" s="34" t="str">
        <f>+IF(I670=0,"",'Ark1'!Z2881)</f>
        <v/>
      </c>
      <c r="Y670" s="29" t="str">
        <f>+IF(I670=0,"",'Ark1'!Z2881)</f>
        <v/>
      </c>
      <c r="Z670" s="27" t="str">
        <f>+IF(I670=0,"",'Ark1'!AC2881)</f>
        <v/>
      </c>
      <c r="AA670" s="34" t="str">
        <f>+IF(I670=0,"",'Ark1'!AE2881)</f>
        <v/>
      </c>
      <c r="AB670" s="29" t="str">
        <f t="shared" si="67"/>
        <v/>
      </c>
      <c r="AC670" s="29" t="str">
        <f t="shared" si="68"/>
        <v/>
      </c>
      <c r="AD670" s="485"/>
    </row>
    <row r="671" spans="1:70" ht="15.6">
      <c r="A671" s="485"/>
      <c r="B671" s="289">
        <f>+'Ark1'!C2882</f>
        <v>2022</v>
      </c>
      <c r="C671" s="28">
        <f>+'Ark1'!L2882</f>
        <v>10</v>
      </c>
      <c r="D671" s="28" t="str">
        <f>VLOOKUP(C671,RNR!$F$12:$G$26,2)</f>
        <v>U-</v>
      </c>
      <c r="E671" s="28">
        <f>+'Ark1'!H2882</f>
        <v>2</v>
      </c>
      <c r="F671" s="28">
        <f>+'Ark1'!J2882</f>
        <v>147</v>
      </c>
      <c r="G671" s="28" t="str">
        <f>VLOOKUP(F671,RNR!$A$1:$B$26,2)</f>
        <v>Midt-Norge</v>
      </c>
      <c r="H671" s="28" t="str">
        <f>+IF(I671=0,"",'Ark1'!Q2882)</f>
        <v/>
      </c>
      <c r="I671" s="336">
        <f>+'Ark1'!R2882</f>
        <v>0</v>
      </c>
      <c r="J671" s="29" t="str">
        <f>+IF(I671=0,"",'Ark1'!AF2882)</f>
        <v/>
      </c>
      <c r="L671" s="29" t="str">
        <f>+IF(I671=0,"",'Ark1'!AG2882)</f>
        <v/>
      </c>
      <c r="S671" s="27" t="str">
        <f>+IF(I671=0,"",'Ark1'!T2882)</f>
        <v/>
      </c>
      <c r="T671" s="32" t="str">
        <f>+IF(I671=0,"",'Ark1'!U2882)</f>
        <v/>
      </c>
      <c r="U671" s="34" t="str">
        <f>+IF(I671=0,"",'Ark1'!W2882)</f>
        <v/>
      </c>
      <c r="V671" s="34" t="str">
        <f>+IF(I671=0,"",'Ark1'!X2882)</f>
        <v/>
      </c>
      <c r="W671" s="34" t="str">
        <f>+IF(I671=0,"",'Ark1'!Y2882)</f>
        <v/>
      </c>
      <c r="X671" s="34" t="str">
        <f>+IF(I671=0,"",'Ark1'!Z2882)</f>
        <v/>
      </c>
      <c r="Y671" s="29" t="str">
        <f>+IF(I671=0,"",'Ark1'!Z2882)</f>
        <v/>
      </c>
      <c r="Z671" s="27" t="str">
        <f>+IF(I671=0,"",'Ark1'!AC2882)</f>
        <v/>
      </c>
      <c r="AA671" s="34" t="str">
        <f>+IF(I671=0,"",'Ark1'!AE2882)</f>
        <v/>
      </c>
      <c r="AB671" s="29" t="str">
        <f t="shared" si="67"/>
        <v/>
      </c>
      <c r="AC671" s="29" t="str">
        <f t="shared" si="68"/>
        <v/>
      </c>
      <c r="AD671" s="485"/>
    </row>
    <row r="672" spans="1:70" ht="15.6">
      <c r="A672" s="485"/>
      <c r="B672" s="289">
        <f>+'Ark1'!C2883</f>
        <v>2022</v>
      </c>
      <c r="C672" s="28">
        <f>+'Ark1'!L2883</f>
        <v>10</v>
      </c>
      <c r="D672" s="28" t="str">
        <f>VLOOKUP(C672,RNR!$F$12:$G$26,2)</f>
        <v>U-</v>
      </c>
      <c r="E672" s="28">
        <f>+'Ark1'!H2883</f>
        <v>1</v>
      </c>
      <c r="F672" s="28">
        <f>+'Ark1'!J2883</f>
        <v>155</v>
      </c>
      <c r="G672" s="28" t="str">
        <f>VLOOKUP(F672,RNR!$A$1:$B$26,2)</f>
        <v>Målselv</v>
      </c>
      <c r="H672" s="28" t="str">
        <f>+IF(I672=0,"",'Ark1'!Q2883)</f>
        <v/>
      </c>
      <c r="I672" s="336">
        <f>+'Ark1'!R2883</f>
        <v>0</v>
      </c>
      <c r="J672" s="29" t="str">
        <f>+IF(I672=0,"",'Ark1'!AF2883)</f>
        <v/>
      </c>
      <c r="L672" s="29" t="str">
        <f>+IF(I672=0,"",'Ark1'!AG2883)</f>
        <v/>
      </c>
      <c r="S672" s="27" t="str">
        <f>+IF(I672=0,"",'Ark1'!T2883)</f>
        <v/>
      </c>
      <c r="T672" s="32" t="str">
        <f>+IF(I672=0,"",'Ark1'!U2883)</f>
        <v/>
      </c>
      <c r="U672" s="34" t="str">
        <f>+IF(I672=0,"",'Ark1'!W2883)</f>
        <v/>
      </c>
      <c r="V672" s="34" t="str">
        <f>+IF(I672=0,"",'Ark1'!X2883)</f>
        <v/>
      </c>
      <c r="W672" s="34" t="str">
        <f>+IF(I672=0,"",'Ark1'!Y2883)</f>
        <v/>
      </c>
      <c r="X672" s="34" t="str">
        <f>+IF(I672=0,"",'Ark1'!Z2883)</f>
        <v/>
      </c>
      <c r="Y672" s="29" t="str">
        <f>+IF(I672=0,"",'Ark1'!Z2883)</f>
        <v/>
      </c>
      <c r="Z672" s="27" t="str">
        <f>+IF(I672=0,"",'Ark1'!AC2883)</f>
        <v/>
      </c>
      <c r="AA672" s="34" t="str">
        <f>+IF(I672=0,"",'Ark1'!AE2883)</f>
        <v/>
      </c>
      <c r="AB672" s="29" t="str">
        <f t="shared" si="67"/>
        <v/>
      </c>
      <c r="AC672" s="29" t="str">
        <f t="shared" si="68"/>
        <v/>
      </c>
      <c r="AD672" s="485"/>
    </row>
    <row r="673" spans="1:70" ht="15.6">
      <c r="A673" s="485"/>
      <c r="B673" s="289">
        <f>+'Ark1'!C2884</f>
        <v>2022</v>
      </c>
      <c r="C673" s="28">
        <f>+'Ark1'!L2884</f>
        <v>10</v>
      </c>
      <c r="D673" s="28" t="str">
        <f>VLOOKUP(C673,RNR!$F$12:$G$26,2)</f>
        <v>U-</v>
      </c>
      <c r="E673" s="28">
        <f>+'Ark1'!H2884</f>
        <v>2</v>
      </c>
      <c r="F673" s="28">
        <f>+'Ark1'!J2884</f>
        <v>160</v>
      </c>
      <c r="G673" s="28" t="str">
        <f>VLOOKUP(F673,RNR!$A$1:$B$26,2)</f>
        <v>Oslo</v>
      </c>
      <c r="H673" s="28" t="str">
        <f>+IF(I673=0,"",'Ark1'!Q2884)</f>
        <v/>
      </c>
      <c r="I673" s="336">
        <f>+'Ark1'!R2884</f>
        <v>0</v>
      </c>
      <c r="J673" s="29" t="str">
        <f>+IF(I673=0,"",'Ark1'!AF2884)</f>
        <v/>
      </c>
      <c r="L673" s="29" t="str">
        <f>+IF(I673=0,"",'Ark1'!AG2884)</f>
        <v/>
      </c>
      <c r="S673" s="27" t="str">
        <f>+IF(I673=0,"",'Ark1'!T2884)</f>
        <v/>
      </c>
      <c r="T673" s="32" t="str">
        <f>+IF(I673=0,"",'Ark1'!U2884)</f>
        <v/>
      </c>
      <c r="U673" s="34" t="str">
        <f>+IF(I673=0,"",'Ark1'!W2884)</f>
        <v/>
      </c>
      <c r="V673" s="34" t="str">
        <f>+IF(I673=0,"",'Ark1'!X2884)</f>
        <v/>
      </c>
      <c r="W673" s="34" t="str">
        <f>+IF(I673=0,"",'Ark1'!Y2884)</f>
        <v/>
      </c>
      <c r="X673" s="34" t="str">
        <f>+IF(I673=0,"",'Ark1'!Z2884)</f>
        <v/>
      </c>
      <c r="Y673" s="29" t="str">
        <f>+IF(I673=0,"",'Ark1'!Z2884)</f>
        <v/>
      </c>
      <c r="Z673" s="27" t="str">
        <f>+IF(I673=0,"",'Ark1'!AC2884)</f>
        <v/>
      </c>
      <c r="AA673" s="34" t="str">
        <f>+IF(I673=0,"",'Ark1'!AE2884)</f>
        <v/>
      </c>
      <c r="AB673" s="29" t="str">
        <f t="shared" si="67"/>
        <v/>
      </c>
      <c r="AC673" s="29" t="str">
        <f t="shared" si="68"/>
        <v/>
      </c>
      <c r="AD673" s="485"/>
    </row>
    <row r="674" spans="1:70" ht="15.6">
      <c r="A674" s="485"/>
      <c r="B674" s="289">
        <f>+'Ark1'!C2885</f>
        <v>2022</v>
      </c>
      <c r="C674" s="28">
        <f>+'Ark1'!L2885</f>
        <v>10</v>
      </c>
      <c r="D674" s="28" t="str">
        <f>VLOOKUP(C674,RNR!$F$12:$G$26,2)</f>
        <v>U-</v>
      </c>
      <c r="E674" s="28">
        <f>+'Ark1'!H2885</f>
        <v>1</v>
      </c>
      <c r="F674" s="28">
        <f>+'Ark1'!J2885</f>
        <v>171</v>
      </c>
      <c r="G674" s="28" t="str">
        <f>VLOOKUP(F674,RNR!$A$1:$B$26,2)</f>
        <v>Prima</v>
      </c>
      <c r="H674" s="28" t="str">
        <f>+IF(I674=0,"",'Ark1'!Q2885)</f>
        <v/>
      </c>
      <c r="I674" s="336">
        <f>+'Ark1'!R2885</f>
        <v>0</v>
      </c>
      <c r="J674" s="29" t="str">
        <f>+IF(I674=0,"",'Ark1'!AF2885)</f>
        <v/>
      </c>
      <c r="L674" s="29" t="str">
        <f>+IF(I674=0,"",'Ark1'!AG2885)</f>
        <v/>
      </c>
      <c r="S674" s="27" t="str">
        <f>+IF(I674=0,"",'Ark1'!T2885)</f>
        <v/>
      </c>
      <c r="T674" s="32" t="str">
        <f>+IF(I674=0,"",'Ark1'!U2885)</f>
        <v/>
      </c>
      <c r="U674" s="34" t="str">
        <f>+IF(I674=0,"",'Ark1'!W2885)</f>
        <v/>
      </c>
      <c r="V674" s="34" t="str">
        <f>+IF(I674=0,"",'Ark1'!X2885)</f>
        <v/>
      </c>
      <c r="W674" s="34" t="str">
        <f>+IF(I674=0,"",'Ark1'!Y2885)</f>
        <v/>
      </c>
      <c r="X674" s="34" t="str">
        <f>+IF(I674=0,"",'Ark1'!Z2885)</f>
        <v/>
      </c>
      <c r="Y674" s="29" t="str">
        <f>+IF(I674=0,"",'Ark1'!Z2885)</f>
        <v/>
      </c>
      <c r="Z674" s="27" t="str">
        <f>+IF(I674=0,"",'Ark1'!AC2885)</f>
        <v/>
      </c>
      <c r="AA674" s="34" t="str">
        <f>+IF(I674=0,"",'Ark1'!AE2885)</f>
        <v/>
      </c>
      <c r="AB674" s="29" t="str">
        <f t="shared" si="67"/>
        <v/>
      </c>
      <c r="AC674" s="29" t="str">
        <f t="shared" si="68"/>
        <v/>
      </c>
      <c r="AD674" s="485"/>
    </row>
    <row r="675" spans="1:70" ht="15.6">
      <c r="A675" s="485"/>
      <c r="B675" s="289">
        <f>+'Ark1'!C2886</f>
        <v>2022</v>
      </c>
      <c r="C675" s="28">
        <f>+'Ark1'!L2886</f>
        <v>10</v>
      </c>
      <c r="D675" s="28" t="str">
        <f>VLOOKUP(C675,RNR!$F$12:$G$26,2)</f>
        <v>U-</v>
      </c>
      <c r="E675" s="28">
        <f>+'Ark1'!H2886</f>
        <v>2</v>
      </c>
      <c r="F675" s="28">
        <f>+'Ark1'!J2886</f>
        <v>175</v>
      </c>
      <c r="G675" s="28" t="str">
        <f>VLOOKUP(F675,RNR!$A$1:$B$26,2)</f>
        <v>Ole Ringdal</v>
      </c>
      <c r="H675" s="28" t="str">
        <f>+IF(I675=0,"",'Ark1'!Q2886)</f>
        <v/>
      </c>
      <c r="I675" s="336">
        <f>+'Ark1'!R2886</f>
        <v>0</v>
      </c>
      <c r="J675" s="29" t="str">
        <f>+IF(I675=0,"",'Ark1'!AF2886)</f>
        <v/>
      </c>
      <c r="L675" s="29" t="str">
        <f>+IF(I675=0,"",'Ark1'!AG2886)</f>
        <v/>
      </c>
      <c r="S675" s="27" t="str">
        <f>+IF(I675=0,"",'Ark1'!T2886)</f>
        <v/>
      </c>
      <c r="T675" s="32" t="str">
        <f>+IF(I675=0,"",'Ark1'!U2886)</f>
        <v/>
      </c>
      <c r="U675" s="34" t="str">
        <f>+IF(I675=0,"",'Ark1'!W2886)</f>
        <v/>
      </c>
      <c r="V675" s="34" t="str">
        <f>+IF(I675=0,"",'Ark1'!X2886)</f>
        <v/>
      </c>
      <c r="W675" s="34" t="str">
        <f>+IF(I675=0,"",'Ark1'!Y2886)</f>
        <v/>
      </c>
      <c r="X675" s="34" t="str">
        <f>+IF(I675=0,"",'Ark1'!Z2886)</f>
        <v/>
      </c>
      <c r="Y675" s="29" t="str">
        <f>+IF(I675=0,"",'Ark1'!Z2886)</f>
        <v/>
      </c>
      <c r="Z675" s="27" t="str">
        <f>+IF(I675=0,"",'Ark1'!AC2886)</f>
        <v/>
      </c>
      <c r="AA675" s="34" t="str">
        <f>+IF(I675=0,"",'Ark1'!AE2886)</f>
        <v/>
      </c>
      <c r="AB675" s="29" t="str">
        <f t="shared" si="67"/>
        <v/>
      </c>
      <c r="AC675" s="29" t="str">
        <f t="shared" si="68"/>
        <v/>
      </c>
      <c r="AD675" s="485"/>
    </row>
    <row r="676" spans="1:70" ht="15.6">
      <c r="A676" s="485"/>
      <c r="B676" s="289">
        <f>+'Ark1'!C2887</f>
        <v>2022</v>
      </c>
      <c r="C676" s="28">
        <f>+'Ark1'!L2887</f>
        <v>10</v>
      </c>
      <c r="D676" s="28" t="str">
        <f>VLOOKUP(C676,RNR!$F$12:$G$26,2)</f>
        <v>U-</v>
      </c>
      <c r="E676" s="28">
        <f>+'Ark1'!H2887</f>
        <v>2</v>
      </c>
      <c r="F676" s="28">
        <f>+'Ark1'!J2887</f>
        <v>177</v>
      </c>
      <c r="G676" s="28" t="str">
        <f>VLOOKUP(F676,RNR!$A$1:$B$26,2)</f>
        <v>Slakthuset</v>
      </c>
      <c r="H676" s="28" t="str">
        <f>+IF(I676=0,"",'Ark1'!Q2887)</f>
        <v/>
      </c>
      <c r="I676" s="336">
        <f>+'Ark1'!R2887</f>
        <v>0</v>
      </c>
      <c r="J676" s="29" t="str">
        <f>+IF(I676=0,"",'Ark1'!AF2887)</f>
        <v/>
      </c>
      <c r="L676" s="29" t="str">
        <f>+IF(I676=0,"",'Ark1'!AG2887)</f>
        <v/>
      </c>
      <c r="S676" s="27" t="str">
        <f>+IF(I676=0,"",'Ark1'!T2887)</f>
        <v/>
      </c>
      <c r="T676" s="32" t="str">
        <f>+IF(I676=0,"",'Ark1'!U2887)</f>
        <v/>
      </c>
      <c r="U676" s="34" t="str">
        <f>+IF(I676=0,"",'Ark1'!W2887)</f>
        <v/>
      </c>
      <c r="V676" s="34" t="str">
        <f>+IF(I676=0,"",'Ark1'!X2887)</f>
        <v/>
      </c>
      <c r="W676" s="34" t="str">
        <f>+IF(I676=0,"",'Ark1'!Y2887)</f>
        <v/>
      </c>
      <c r="X676" s="34" t="str">
        <f>+IF(I676=0,"",'Ark1'!Z2887)</f>
        <v/>
      </c>
      <c r="Y676" s="29" t="str">
        <f>+IF(I676=0,"",'Ark1'!Z2887)</f>
        <v/>
      </c>
      <c r="Z676" s="27" t="str">
        <f>+IF(I676=0,"",'Ark1'!AC2887)</f>
        <v/>
      </c>
      <c r="AA676" s="34" t="str">
        <f>+IF(I676=0,"",'Ark1'!AE2887)</f>
        <v/>
      </c>
      <c r="AB676" s="29" t="str">
        <f t="shared" si="67"/>
        <v/>
      </c>
      <c r="AC676" s="29" t="str">
        <f t="shared" si="68"/>
        <v/>
      </c>
      <c r="AD676" s="485"/>
    </row>
    <row r="677" spans="1:70" ht="15.6">
      <c r="A677" s="485"/>
      <c r="B677" s="289">
        <f>+'Ark1'!C2888</f>
        <v>2022</v>
      </c>
      <c r="C677" s="28">
        <f>+'Ark1'!L2888</f>
        <v>10</v>
      </c>
      <c r="D677" s="28" t="str">
        <f>VLOOKUP(C677,RNR!$F$12:$G$26,2)</f>
        <v>U-</v>
      </c>
      <c r="E677" s="28">
        <f>+'Ark1'!H2888</f>
        <v>2</v>
      </c>
      <c r="F677" s="28">
        <f>+'Ark1'!J2888</f>
        <v>178</v>
      </c>
      <c r="G677" s="28" t="str">
        <f>VLOOKUP(F677,RNR!$A$1:$B$26,2)</f>
        <v>Røros</v>
      </c>
      <c r="H677" s="28" t="str">
        <f>+IF(I677=0,"",'Ark1'!Q2888)</f>
        <v/>
      </c>
      <c r="I677" s="336">
        <f>+'Ark1'!R2888</f>
        <v>0</v>
      </c>
      <c r="J677" s="29" t="str">
        <f>+IF(I677=0,"",'Ark1'!AF2888)</f>
        <v/>
      </c>
      <c r="L677" s="29" t="str">
        <f>+IF(I677=0,"",'Ark1'!AG2888)</f>
        <v/>
      </c>
      <c r="S677" s="27" t="str">
        <f>+IF(I677=0,"",'Ark1'!T2888)</f>
        <v/>
      </c>
      <c r="T677" s="32" t="str">
        <f>+IF(I677=0,"",'Ark1'!U2888)</f>
        <v/>
      </c>
      <c r="U677" s="34" t="str">
        <f>+IF(I677=0,"",'Ark1'!W2888)</f>
        <v/>
      </c>
      <c r="V677" s="34" t="str">
        <f>+IF(I677=0,"",'Ark1'!X2888)</f>
        <v/>
      </c>
      <c r="W677" s="34" t="str">
        <f>+IF(I677=0,"",'Ark1'!Y2888)</f>
        <v/>
      </c>
      <c r="X677" s="34" t="str">
        <f>+IF(I677=0,"",'Ark1'!Z2888)</f>
        <v/>
      </c>
      <c r="Y677" s="29" t="str">
        <f>+IF(I677=0,"",'Ark1'!Z2888)</f>
        <v/>
      </c>
      <c r="Z677" s="27" t="str">
        <f>+IF(I677=0,"",'Ark1'!AC2888)</f>
        <v/>
      </c>
      <c r="AA677" s="34" t="str">
        <f>+IF(I677=0,"",'Ark1'!AE2888)</f>
        <v/>
      </c>
      <c r="AB677" s="29" t="str">
        <f t="shared" si="67"/>
        <v/>
      </c>
      <c r="AC677" s="29" t="str">
        <f t="shared" si="68"/>
        <v/>
      </c>
      <c r="AD677" s="485"/>
    </row>
    <row r="678" spans="1:70" ht="15.6">
      <c r="A678" s="485"/>
      <c r="B678" s="289">
        <f>+'Ark1'!C2889</f>
        <v>2022</v>
      </c>
      <c r="C678" s="28">
        <f>+'Ark1'!L2889</f>
        <v>10</v>
      </c>
      <c r="D678" s="28" t="str">
        <f>VLOOKUP(C678,RNR!$F$12:$G$26,2)</f>
        <v>U-</v>
      </c>
      <c r="E678" s="28">
        <f>+'Ark1'!H2889</f>
        <v>2</v>
      </c>
      <c r="F678" s="28">
        <f>+'Ark1'!J2889</f>
        <v>181</v>
      </c>
      <c r="G678" s="28" t="str">
        <f>VLOOKUP(F678,RNR!$A$1:$B$26,2)</f>
        <v>Horns</v>
      </c>
      <c r="H678" s="28" t="str">
        <f>+IF(I678=0,"",'Ark1'!Q2889)</f>
        <v/>
      </c>
      <c r="I678" s="336">
        <f>+'Ark1'!R2889</f>
        <v>0</v>
      </c>
      <c r="J678" s="29" t="str">
        <f>+IF(I678=0,"",'Ark1'!AF2889)</f>
        <v/>
      </c>
      <c r="L678" s="29" t="str">
        <f>+IF(I678=0,"",'Ark1'!AG2889)</f>
        <v/>
      </c>
      <c r="S678" s="27" t="str">
        <f>+IF(I678=0,"",'Ark1'!T2889)</f>
        <v/>
      </c>
      <c r="T678" s="32" t="str">
        <f>+IF(I678=0,"",'Ark1'!U2889)</f>
        <v/>
      </c>
      <c r="U678" s="34" t="str">
        <f>+IF(I678=0,"",'Ark1'!W2889)</f>
        <v/>
      </c>
      <c r="V678" s="34" t="str">
        <f>+IF(I678=0,"",'Ark1'!X2889)</f>
        <v/>
      </c>
      <c r="W678" s="34" t="str">
        <f>+IF(I678=0,"",'Ark1'!Y2889)</f>
        <v/>
      </c>
      <c r="X678" s="34" t="str">
        <f>+IF(I678=0,"",'Ark1'!Z2889)</f>
        <v/>
      </c>
      <c r="Y678" s="29" t="str">
        <f>+IF(I678=0,"",'Ark1'!Z2889)</f>
        <v/>
      </c>
      <c r="Z678" s="27" t="str">
        <f>+IF(I678=0,"",'Ark1'!AC2889)</f>
        <v/>
      </c>
      <c r="AA678" s="34" t="str">
        <f>+IF(I678=0,"",'Ark1'!AE2889)</f>
        <v/>
      </c>
      <c r="AB678" s="29" t="str">
        <f t="shared" si="67"/>
        <v/>
      </c>
      <c r="AC678" s="29" t="str">
        <f t="shared" si="68"/>
        <v/>
      </c>
      <c r="AD678" s="485"/>
    </row>
    <row r="679" spans="1:70" ht="15.6">
      <c r="A679" s="485"/>
      <c r="B679" s="289">
        <f>+'Ark1'!C2890</f>
        <v>2022</v>
      </c>
      <c r="C679" s="28">
        <f>+'Ark1'!L2890</f>
        <v>10</v>
      </c>
      <c r="D679" s="28" t="str">
        <f>VLOOKUP(C679,RNR!$F$12:$G$26,2)</f>
        <v>U-</v>
      </c>
      <c r="E679" s="28">
        <f>+'Ark1'!H2890</f>
        <v>1</v>
      </c>
      <c r="F679" s="28">
        <f>+'Ark1'!J2890</f>
        <v>262</v>
      </c>
      <c r="G679" s="28" t="str">
        <f>VLOOKUP(F679,RNR!$A$1:$B$26,2)</f>
        <v>Strilalam</v>
      </c>
      <c r="H679" s="28" t="str">
        <f>+IF(I679=0,"",'Ark1'!Q2890)</f>
        <v/>
      </c>
      <c r="I679" s="336">
        <f>+'Ark1'!R2890</f>
        <v>0</v>
      </c>
      <c r="J679" s="29" t="str">
        <f>+IF(I679=0,"",'Ark1'!AF2890)</f>
        <v/>
      </c>
      <c r="L679" s="29" t="str">
        <f>+IF(I679=0,"",'Ark1'!AG2890)</f>
        <v/>
      </c>
      <c r="S679" s="27" t="str">
        <f>+IF(I679=0,"",'Ark1'!T2890)</f>
        <v/>
      </c>
      <c r="T679" s="32" t="str">
        <f>+IF(I679=0,"",'Ark1'!U2890)</f>
        <v/>
      </c>
      <c r="U679" s="34" t="str">
        <f>+IF(I679=0,"",'Ark1'!W2890)</f>
        <v/>
      </c>
      <c r="V679" s="34" t="str">
        <f>+IF(I679=0,"",'Ark1'!X2890)</f>
        <v/>
      </c>
      <c r="W679" s="34" t="str">
        <f>+IF(I679=0,"",'Ark1'!Y2890)</f>
        <v/>
      </c>
      <c r="X679" s="34" t="str">
        <f>+IF(I679=0,"",'Ark1'!Z2890)</f>
        <v/>
      </c>
      <c r="Y679" s="29" t="str">
        <f>+IF(I679=0,"",'Ark1'!Z2890)</f>
        <v/>
      </c>
      <c r="Z679" s="27" t="str">
        <f>+IF(I679=0,"",'Ark1'!AC2890)</f>
        <v/>
      </c>
      <c r="AA679" s="34" t="str">
        <f>+IF(I679=0,"",'Ark1'!AE2890)</f>
        <v/>
      </c>
      <c r="AB679" s="29" t="str">
        <f t="shared" si="67"/>
        <v/>
      </c>
      <c r="AC679" s="29" t="str">
        <f t="shared" si="68"/>
        <v/>
      </c>
      <c r="AD679" s="485"/>
    </row>
    <row r="680" spans="1:70" ht="15.6">
      <c r="A680" s="485"/>
      <c r="B680" s="289">
        <f>+'Ark1'!C2891</f>
        <v>2022</v>
      </c>
      <c r="C680" s="28">
        <f>+'Ark1'!L2891</f>
        <v>10</v>
      </c>
      <c r="D680" s="28" t="str">
        <f>VLOOKUP(C680,RNR!$F$12:$G$26,2)</f>
        <v>U-</v>
      </c>
      <c r="E680" s="28">
        <f>+'Ark1'!H2891</f>
        <v>1</v>
      </c>
      <c r="F680" s="28">
        <f>+'Ark1'!J2891</f>
        <v>309</v>
      </c>
      <c r="G680" s="28" t="str">
        <f>VLOOKUP(F680,RNR!$A$1:$B$26,2)</f>
        <v>Malvik</v>
      </c>
      <c r="H680" s="28" t="str">
        <f>+IF(I680=0,"",'Ark1'!Q2891)</f>
        <v/>
      </c>
      <c r="I680" s="336">
        <f>+'Ark1'!R2891</f>
        <v>0</v>
      </c>
      <c r="J680" s="29" t="str">
        <f>+IF(I680=0,"",'Ark1'!AF2891)</f>
        <v/>
      </c>
      <c r="L680" s="29" t="str">
        <f>+IF(I680=0,"",'Ark1'!AG2891)</f>
        <v/>
      </c>
      <c r="S680" s="27" t="str">
        <f>+IF(I680=0,"",'Ark1'!T2891)</f>
        <v/>
      </c>
      <c r="T680" s="32" t="str">
        <f>+IF(I680=0,"",'Ark1'!U2891)</f>
        <v/>
      </c>
      <c r="U680" s="34" t="str">
        <f>+IF(I680=0,"",'Ark1'!W2891)</f>
        <v/>
      </c>
      <c r="V680" s="34" t="str">
        <f>+IF(I680=0,"",'Ark1'!X2891)</f>
        <v/>
      </c>
      <c r="W680" s="34" t="str">
        <f>+IF(I680=0,"",'Ark1'!Y2891)</f>
        <v/>
      </c>
      <c r="X680" s="34" t="str">
        <f>+IF(I680=0,"",'Ark1'!Z2891)</f>
        <v/>
      </c>
      <c r="Y680" s="29" t="str">
        <f>+IF(I680=0,"",'Ark1'!Z2891)</f>
        <v/>
      </c>
      <c r="Z680" s="27" t="str">
        <f>+IF(I680=0,"",'Ark1'!AC2891)</f>
        <v/>
      </c>
      <c r="AA680" s="34" t="str">
        <f>+IF(I680=0,"",'Ark1'!AE2891)</f>
        <v/>
      </c>
      <c r="AB680" s="29" t="str">
        <f t="shared" si="67"/>
        <v/>
      </c>
      <c r="AC680" s="29" t="str">
        <f t="shared" si="68"/>
        <v/>
      </c>
      <c r="AD680" s="485"/>
    </row>
    <row r="681" spans="1:70" ht="15.6">
      <c r="A681" s="485"/>
      <c r="B681" s="289">
        <f>+'Ark1'!C2892</f>
        <v>2022</v>
      </c>
      <c r="C681" s="28">
        <f>+'Ark1'!L2892</f>
        <v>10</v>
      </c>
      <c r="D681" s="28" t="str">
        <f>VLOOKUP(C681,RNR!$F$12:$G$26,2)</f>
        <v>U-</v>
      </c>
      <c r="E681" s="28">
        <f>+'Ark1'!H2892</f>
        <v>2</v>
      </c>
      <c r="F681" s="28">
        <f>+'Ark1'!J2892</f>
        <v>470</v>
      </c>
      <c r="G681" s="28" t="str">
        <f>VLOOKUP(F681,RNR!$A$1:$B$26,2)</f>
        <v>Jens Eide</v>
      </c>
      <c r="H681" s="28" t="str">
        <f>+IF(I681=0,"",'Ark1'!Q2892)</f>
        <v/>
      </c>
      <c r="I681" s="336">
        <f>+'Ark1'!R2892</f>
        <v>0</v>
      </c>
      <c r="J681" s="29" t="str">
        <f>+IF(I681=0,"",'Ark1'!AF2892)</f>
        <v/>
      </c>
      <c r="L681" s="29" t="str">
        <f>+IF(I681=0,"",'Ark1'!AG2892)</f>
        <v/>
      </c>
      <c r="S681" s="27" t="str">
        <f>+IF(I681=0,"",'Ark1'!T2892)</f>
        <v/>
      </c>
      <c r="T681" s="32" t="str">
        <f>+IF(I681=0,"",'Ark1'!U2892)</f>
        <v/>
      </c>
      <c r="U681" s="34" t="str">
        <f>+IF(I681=0,"",'Ark1'!W2892)</f>
        <v/>
      </c>
      <c r="V681" s="34" t="str">
        <f>+IF(I681=0,"",'Ark1'!X2892)</f>
        <v/>
      </c>
      <c r="W681" s="34" t="str">
        <f>+IF(I681=0,"",'Ark1'!Y2892)</f>
        <v/>
      </c>
      <c r="X681" s="34" t="str">
        <f>+IF(I681=0,"",'Ark1'!Z2892)</f>
        <v/>
      </c>
      <c r="Y681" s="29" t="str">
        <f>+IF(I681=0,"",'Ark1'!Z2892)</f>
        <v/>
      </c>
      <c r="Z681" s="27" t="str">
        <f>+IF(I681=0,"",'Ark1'!AC2892)</f>
        <v/>
      </c>
      <c r="AA681" s="34" t="str">
        <f>+IF(I681=0,"",'Ark1'!AE2892)</f>
        <v/>
      </c>
      <c r="AB681" s="29" t="str">
        <f t="shared" si="67"/>
        <v/>
      </c>
      <c r="AC681" s="29" t="str">
        <f t="shared" si="68"/>
        <v/>
      </c>
      <c r="AD681" s="485"/>
    </row>
    <row r="682" spans="1:70" ht="15.6">
      <c r="A682" s="485"/>
      <c r="B682" s="289">
        <f>+'Ark1'!C2893</f>
        <v>2022</v>
      </c>
      <c r="C682" s="28">
        <f>+'Ark1'!L2893</f>
        <v>10</v>
      </c>
      <c r="D682" s="28" t="str">
        <f>VLOOKUP(C682,RNR!$F$12:$G$26,2)</f>
        <v>U-</v>
      </c>
      <c r="E682" s="28">
        <f>+'Ark1'!H2893</f>
        <v>1</v>
      </c>
      <c r="F682" s="28">
        <f>+'Ark1'!J2893</f>
        <v>629</v>
      </c>
      <c r="G682" s="28" t="str">
        <f>VLOOKUP(F682,RNR!$A$1:$B$26,2)</f>
        <v>Bø</v>
      </c>
      <c r="H682" s="28" t="str">
        <f>+IF(I682=0,"",'Ark1'!Q2893)</f>
        <v/>
      </c>
      <c r="I682" s="336">
        <f>+'Ark1'!R2893</f>
        <v>0</v>
      </c>
      <c r="J682" s="29" t="str">
        <f>+IF(I682=0,"",'Ark1'!AF2893)</f>
        <v/>
      </c>
      <c r="L682" s="29" t="str">
        <f>+IF(I682=0,"",'Ark1'!AG2893)</f>
        <v/>
      </c>
      <c r="S682" s="27" t="str">
        <f>+IF(I682=0,"",'Ark1'!T2893)</f>
        <v/>
      </c>
      <c r="T682" s="32" t="str">
        <f>+IF(I682=0,"",'Ark1'!U2893)</f>
        <v/>
      </c>
      <c r="U682" s="34" t="str">
        <f>+IF(I682=0,"",'Ark1'!W2893)</f>
        <v/>
      </c>
      <c r="V682" s="34" t="str">
        <f>+IF(I682=0,"",'Ark1'!X2893)</f>
        <v/>
      </c>
      <c r="W682" s="34" t="str">
        <f>+IF(I682=0,"",'Ark1'!Y2893)</f>
        <v/>
      </c>
      <c r="X682" s="34" t="str">
        <f>+IF(I682=0,"",'Ark1'!Z2893)</f>
        <v/>
      </c>
      <c r="Y682" s="29" t="str">
        <f>+IF(I682=0,"",'Ark1'!Z2893)</f>
        <v/>
      </c>
      <c r="Z682" s="27" t="str">
        <f>+IF(I682=0,"",'Ark1'!AC2893)</f>
        <v/>
      </c>
      <c r="AA682" s="34" t="str">
        <f>+IF(I682=0,"",'Ark1'!AE2893)</f>
        <v/>
      </c>
      <c r="AB682" s="29" t="str">
        <f t="shared" si="67"/>
        <v/>
      </c>
      <c r="AC682" s="29" t="str">
        <f t="shared" si="68"/>
        <v/>
      </c>
      <c r="AD682" s="485"/>
    </row>
    <row r="683" spans="1:70" ht="15.6">
      <c r="A683" s="485"/>
      <c r="B683" s="289">
        <f>+'Ark1'!C2894</f>
        <v>2022</v>
      </c>
      <c r="C683" s="28">
        <f>+'Ark1'!L2894</f>
        <v>10</v>
      </c>
      <c r="D683" s="28" t="str">
        <f>VLOOKUP(C683,RNR!$F$12:$G$26,2)</f>
        <v>U-</v>
      </c>
      <c r="E683" s="28">
        <f>+'Ark1'!H2894</f>
        <v>1</v>
      </c>
      <c r="F683" s="28">
        <f>+'Ark1'!J2894</f>
        <v>643</v>
      </c>
      <c r="G683" s="28" t="str">
        <f>VLOOKUP(F683,RNR!$A$1:$B$26,2)</f>
        <v>Bjerka</v>
      </c>
      <c r="H683" s="28" t="str">
        <f>+IF(I683=0,"",'Ark1'!Q2894)</f>
        <v/>
      </c>
      <c r="I683" s="336">
        <f>+'Ark1'!R2894</f>
        <v>0</v>
      </c>
      <c r="J683" s="29" t="str">
        <f>+IF(I683=0,"",'Ark1'!AF2894)</f>
        <v/>
      </c>
      <c r="L683" s="29" t="str">
        <f>+IF(I683=0,"",'Ark1'!AG2894)</f>
        <v/>
      </c>
      <c r="S683" s="27" t="str">
        <f>+IF(I683=0,"",'Ark1'!T2894)</f>
        <v/>
      </c>
      <c r="T683" s="32" t="str">
        <f>+IF(I683=0,"",'Ark1'!U2894)</f>
        <v/>
      </c>
      <c r="U683" s="34" t="str">
        <f>+IF(I683=0,"",'Ark1'!W2894)</f>
        <v/>
      </c>
      <c r="V683" s="34" t="str">
        <f>+IF(I683=0,"",'Ark1'!X2894)</f>
        <v/>
      </c>
      <c r="W683" s="34" t="str">
        <f>+IF(I683=0,"",'Ark1'!Y2894)</f>
        <v/>
      </c>
      <c r="X683" s="34" t="str">
        <f>+IF(I683=0,"",'Ark1'!Z2894)</f>
        <v/>
      </c>
      <c r="Y683" s="29" t="str">
        <f>+IF(I683=0,"",'Ark1'!Z2894)</f>
        <v/>
      </c>
      <c r="Z683" s="27" t="str">
        <f>+IF(I683=0,"",'Ark1'!AC2894)</f>
        <v/>
      </c>
      <c r="AA683" s="34" t="str">
        <f>+IF(I683=0,"",'Ark1'!AE2894)</f>
        <v/>
      </c>
      <c r="AB683" s="29" t="str">
        <f t="shared" si="67"/>
        <v/>
      </c>
      <c r="AC683" s="29" t="str">
        <f t="shared" si="68"/>
        <v/>
      </c>
      <c r="AD683" s="485"/>
    </row>
    <row r="684" spans="1:70" ht="15.6">
      <c r="A684" s="485"/>
      <c r="B684" s="289">
        <f>+'Ark1'!C2895</f>
        <v>2022</v>
      </c>
      <c r="C684" s="28">
        <f>+'Ark1'!L2895</f>
        <v>10</v>
      </c>
      <c r="D684" s="28" t="str">
        <f>VLOOKUP(C684,RNR!$F$12:$G$26,2)</f>
        <v>U-</v>
      </c>
      <c r="E684" s="28">
        <f>+'Ark1'!H2895</f>
        <v>2</v>
      </c>
      <c r="F684" s="28">
        <f>+'Ark1'!J2895</f>
        <v>704</v>
      </c>
      <c r="G684" s="28" t="str">
        <f>VLOOKUP(F684,RNR!$A$1:$B$26,2)</f>
        <v>Øre Vilt</v>
      </c>
      <c r="H684" s="28" t="str">
        <f>+IF(I684=0,"",'Ark1'!Q2895)</f>
        <v/>
      </c>
      <c r="I684" s="336">
        <f>+'Ark1'!R2895</f>
        <v>0</v>
      </c>
      <c r="J684" s="29" t="str">
        <f>+IF(I684=0,"",'Ark1'!AF2895)</f>
        <v/>
      </c>
      <c r="L684" s="29" t="str">
        <f>+IF(I684=0,"",'Ark1'!AG2895)</f>
        <v/>
      </c>
      <c r="S684" s="27" t="str">
        <f>+IF(I684=0,"",'Ark1'!T2895)</f>
        <v/>
      </c>
      <c r="T684" s="32" t="str">
        <f>+IF(I684=0,"",'Ark1'!U2895)</f>
        <v/>
      </c>
      <c r="U684" s="34" t="str">
        <f>+IF(I684=0,"",'Ark1'!W2895)</f>
        <v/>
      </c>
      <c r="V684" s="34" t="str">
        <f>+IF(I684=0,"",'Ark1'!X2895)</f>
        <v/>
      </c>
      <c r="W684" s="34" t="str">
        <f>+IF(I684=0,"",'Ark1'!Y2895)</f>
        <v/>
      </c>
      <c r="X684" s="34" t="str">
        <f>+IF(I684=0,"",'Ark1'!Z2895)</f>
        <v/>
      </c>
      <c r="Y684" s="29" t="str">
        <f>+IF(I684=0,"",'Ark1'!Z2895)</f>
        <v/>
      </c>
      <c r="Z684" s="27" t="str">
        <f>+IF(I684=0,"",'Ark1'!AC2895)</f>
        <v/>
      </c>
      <c r="AA684" s="34" t="str">
        <f>+IF(I684=0,"",'Ark1'!AE2895)</f>
        <v/>
      </c>
      <c r="AB684" s="29" t="str">
        <f t="shared" si="67"/>
        <v/>
      </c>
      <c r="AC684" s="29" t="str">
        <f t="shared" si="68"/>
        <v/>
      </c>
      <c r="AD684" s="485"/>
    </row>
    <row r="685" spans="1:70" ht="15.6">
      <c r="A685" s="485"/>
      <c r="B685" s="289">
        <f>+'Ark1'!C2896</f>
        <v>2022</v>
      </c>
      <c r="C685" s="28">
        <f>+'Ark1'!L2896</f>
        <v>10</v>
      </c>
      <c r="D685" s="28" t="str">
        <f>VLOOKUP(C685,RNR!$F$12:$G$26,2)</f>
        <v>U-</v>
      </c>
      <c r="E685" s="28">
        <f>+'Ark1'!H2896</f>
        <v>1</v>
      </c>
      <c r="F685" s="28">
        <f>+'Ark1'!J2896</f>
        <v>802</v>
      </c>
      <c r="G685" s="28" t="str">
        <f>VLOOKUP(F685,RNR!$A$1:$B$26,2)</f>
        <v>Karasjok</v>
      </c>
      <c r="H685" s="28" t="str">
        <f>+IF(I685=0,"",'Ark1'!Q2896)</f>
        <v/>
      </c>
      <c r="I685" s="336">
        <f>+'Ark1'!R2896</f>
        <v>0</v>
      </c>
      <c r="J685" s="29" t="str">
        <f>+IF(I685=0,"",'Ark1'!AF2896)</f>
        <v/>
      </c>
      <c r="L685" s="29" t="str">
        <f>+IF(I685=0,"",'Ark1'!AG2896)</f>
        <v/>
      </c>
      <c r="S685" s="27" t="str">
        <f>+IF(I685=0,"",'Ark1'!T2896)</f>
        <v/>
      </c>
      <c r="T685" s="32" t="str">
        <f>+IF(I685=0,"",'Ark1'!U2896)</f>
        <v/>
      </c>
      <c r="U685" s="34" t="str">
        <f>+IF(I685=0,"",'Ark1'!W2896)</f>
        <v/>
      </c>
      <c r="V685" s="34" t="str">
        <f>+IF(I685=0,"",'Ark1'!X2896)</f>
        <v/>
      </c>
      <c r="W685" s="34" t="str">
        <f>+IF(I685=0,"",'Ark1'!Y2896)</f>
        <v/>
      </c>
      <c r="X685" s="34" t="str">
        <f>+IF(I685=0,"",'Ark1'!Z2896)</f>
        <v/>
      </c>
      <c r="Y685" s="29" t="str">
        <f>+IF(I685=0,"",'Ark1'!Z2896)</f>
        <v/>
      </c>
      <c r="Z685" s="27" t="str">
        <f>+IF(I685=0,"",'Ark1'!AC2896)</f>
        <v/>
      </c>
      <c r="AA685" s="34" t="str">
        <f>+IF(I685=0,"",'Ark1'!AE2896)</f>
        <v/>
      </c>
      <c r="AB685" s="29" t="str">
        <f t="shared" si="67"/>
        <v/>
      </c>
      <c r="AC685" s="29" t="str">
        <f t="shared" si="68"/>
        <v/>
      </c>
      <c r="AD685" s="485"/>
    </row>
    <row r="686" spans="1:70" s="29" customFormat="1">
      <c r="A686" s="485"/>
      <c r="B686" s="485"/>
      <c r="C686" s="485"/>
      <c r="D686" s="485"/>
      <c r="E686" s="485"/>
      <c r="F686" s="485"/>
      <c r="G686" s="485"/>
      <c r="H686" s="485"/>
      <c r="I686" s="485"/>
      <c r="J686" s="485"/>
      <c r="K686" s="485"/>
      <c r="L686" s="485"/>
      <c r="M686" s="485"/>
      <c r="N686" s="485"/>
      <c r="O686" s="485"/>
      <c r="P686" s="506"/>
      <c r="Q686" s="506"/>
      <c r="R686" s="485"/>
      <c r="S686" s="485"/>
      <c r="T686" s="485"/>
      <c r="U686" s="485"/>
      <c r="V686" s="485"/>
      <c r="W686" s="485"/>
      <c r="X686" s="485"/>
      <c r="Y686" s="485"/>
      <c r="Z686" s="485"/>
      <c r="AA686" s="485"/>
      <c r="AB686" s="485"/>
      <c r="AC686" s="485"/>
      <c r="AD686" s="485"/>
      <c r="AH686" s="27"/>
      <c r="AK686" s="28"/>
      <c r="AL686" s="28"/>
      <c r="AM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</row>
    <row r="687" spans="1:70" s="29" customFormat="1" ht="15.6">
      <c r="A687" s="485"/>
      <c r="B687" s="485"/>
      <c r="C687" s="485"/>
      <c r="D687" s="486" t="str">
        <f>+D689</f>
        <v>U</v>
      </c>
      <c r="E687" s="485"/>
      <c r="F687" s="485"/>
      <c r="G687" s="485"/>
      <c r="H687" s="485"/>
      <c r="I687" s="485"/>
      <c r="J687" s="485"/>
      <c r="K687" s="485"/>
      <c r="L687" s="485"/>
      <c r="M687" s="485"/>
      <c r="N687" s="485"/>
      <c r="O687" s="485"/>
      <c r="P687" s="506"/>
      <c r="Q687" s="506"/>
      <c r="R687" s="485"/>
      <c r="S687" s="485"/>
      <c r="T687" s="485"/>
      <c r="U687" s="485"/>
      <c r="V687" s="485"/>
      <c r="W687" s="485"/>
      <c r="X687" s="485"/>
      <c r="Y687" s="485"/>
      <c r="Z687" s="485"/>
      <c r="AA687" s="485"/>
      <c r="AB687" s="485"/>
      <c r="AC687" s="485"/>
      <c r="AD687" s="485"/>
      <c r="AH687" s="27"/>
      <c r="AK687" s="28"/>
      <c r="AL687" s="28"/>
      <c r="AM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</row>
    <row r="688" spans="1:70" s="29" customFormat="1">
      <c r="A688" s="485"/>
      <c r="B688" s="485"/>
      <c r="C688" s="485"/>
      <c r="D688" s="485"/>
      <c r="E688" s="485"/>
      <c r="F688" s="485"/>
      <c r="G688" s="485"/>
      <c r="H688" s="485"/>
      <c r="I688" s="485"/>
      <c r="J688" s="485"/>
      <c r="K688" s="485"/>
      <c r="L688" s="485"/>
      <c r="M688" s="485"/>
      <c r="N688" s="485"/>
      <c r="O688" s="485"/>
      <c r="P688" s="506"/>
      <c r="Q688" s="506"/>
      <c r="R688" s="485"/>
      <c r="S688" s="485"/>
      <c r="T688" s="485"/>
      <c r="U688" s="485"/>
      <c r="V688" s="485"/>
      <c r="W688" s="485"/>
      <c r="X688" s="485"/>
      <c r="Y688" s="485"/>
      <c r="Z688" s="485"/>
      <c r="AA688" s="485"/>
      <c r="AB688" s="485"/>
      <c r="AC688" s="485"/>
      <c r="AD688" s="485"/>
      <c r="AH688" s="27"/>
      <c r="AK688" s="28"/>
      <c r="AL688" s="28"/>
      <c r="AM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</row>
    <row r="689" spans="1:30" ht="15.6">
      <c r="A689" s="485"/>
      <c r="B689" s="289">
        <f>+'Ark1'!C2897</f>
        <v>2022</v>
      </c>
      <c r="C689" s="28">
        <f>+'Ark1'!L2897</f>
        <v>11</v>
      </c>
      <c r="D689" s="28" t="str">
        <f>VLOOKUP(C689,RNR!$F$12:$G$26,2)</f>
        <v>U</v>
      </c>
      <c r="E689" s="28">
        <f>+'Ark1'!H2897</f>
        <v>1</v>
      </c>
      <c r="F689" s="28">
        <f>+'Ark1'!J2897</f>
        <v>103</v>
      </c>
      <c r="G689" s="28" t="str">
        <f>VLOOKUP(F689,RNR!$A$1:$B$26,2)</f>
        <v>Rudshøgda</v>
      </c>
      <c r="H689" s="28">
        <f>+IF(I689=0,"",'Ark1'!Q2897)</f>
        <v>4</v>
      </c>
      <c r="I689" s="336">
        <f>+'Ark1'!R2897</f>
        <v>6</v>
      </c>
      <c r="J689" s="29">
        <f>+IF(I689=0,"",'Ark1'!AF2897)</f>
        <v>1.0714285714285712</v>
      </c>
      <c r="L689" s="29">
        <f>+IF(I689=0,"",'Ark1'!AG2897)</f>
        <v>2.7634058797402257</v>
      </c>
      <c r="S689" s="27">
        <f>+IF(I689=0,"",'Ark1'!T2897)</f>
        <v>10</v>
      </c>
      <c r="T689" s="32">
        <f>+IF(I689=0,"",'Ark1'!U2897)</f>
        <v>38.366666666666653</v>
      </c>
      <c r="U689" s="34">
        <f>+IF(I689=0,"",'Ark1'!W2897)</f>
        <v>50</v>
      </c>
      <c r="V689" s="34">
        <f>+IF(I689=0,"",'Ark1'!X2897)</f>
        <v>100</v>
      </c>
      <c r="W689" s="34">
        <f>+IF(I689=0,"",'Ark1'!Y2897)</f>
        <v>100</v>
      </c>
      <c r="X689" s="34">
        <f>+IF(I689=0,"",'Ark1'!Z2897)</f>
        <v>6.5106749948749236</v>
      </c>
      <c r="Y689" s="29">
        <f>+IF(I689=0,"",'Ark1'!Z2897)</f>
        <v>6.5106749948749236</v>
      </c>
      <c r="Z689" s="27">
        <f>+IF(I689=0,"",'Ark1'!AC2897)</f>
        <v>0</v>
      </c>
      <c r="AA689" s="34">
        <f>+IF(I689=0,"",'Ark1'!AE2897)</f>
        <v>0</v>
      </c>
      <c r="AB689" s="29">
        <f t="shared" si="67"/>
        <v>3.4878787878787865</v>
      </c>
      <c r="AC689" s="29">
        <f t="shared" si="68"/>
        <v>1.5</v>
      </c>
      <c r="AD689" s="485"/>
    </row>
    <row r="690" spans="1:30" ht="15.6">
      <c r="A690" s="485"/>
      <c r="B690" s="289">
        <f>+'Ark1'!C2898</f>
        <v>2022</v>
      </c>
      <c r="C690" s="28">
        <f>+'Ark1'!L2898</f>
        <v>11</v>
      </c>
      <c r="D690" s="28" t="str">
        <f>VLOOKUP(C690,RNR!$F$12:$G$26,2)</f>
        <v>U</v>
      </c>
      <c r="E690" s="28">
        <f>+'Ark1'!H2898</f>
        <v>2</v>
      </c>
      <c r="F690" s="28">
        <f>+'Ark1'!J2898</f>
        <v>106</v>
      </c>
      <c r="G690" s="28" t="str">
        <f>VLOOKUP(F690,RNR!$A$1:$B$26,2)</f>
        <v>Furuseth</v>
      </c>
      <c r="H690" s="28">
        <f>+IF(I690=0,"",'Ark1'!Q2898)</f>
        <v>13</v>
      </c>
      <c r="I690" s="336">
        <f>+'Ark1'!R2898</f>
        <v>115</v>
      </c>
      <c r="J690" s="29">
        <f>+IF(I690=0,"",'Ark1'!AF2898)</f>
        <v>34.226190476190474</v>
      </c>
      <c r="L690" s="29">
        <f>+IF(I690=0,"",'Ark1'!AG2898)</f>
        <v>45.109812941439891</v>
      </c>
      <c r="S690" s="27">
        <f>+IF(I690=0,"",'Ark1'!T2898)</f>
        <v>5.8608695652173912</v>
      </c>
      <c r="T690" s="32">
        <f>+IF(I690=0,"",'Ark1'!U2898)</f>
        <v>19.271304347826089</v>
      </c>
      <c r="U690" s="34">
        <f>+IF(I690=0,"",'Ark1'!W2898)</f>
        <v>6.9565217391304346</v>
      </c>
      <c r="V690" s="34">
        <f>+IF(I690=0,"",'Ark1'!X2898)</f>
        <v>54.782608695652179</v>
      </c>
      <c r="W690" s="34">
        <f>+IF(I690=0,"",'Ark1'!Y2898)</f>
        <v>28.695652173913043</v>
      </c>
      <c r="X690" s="34">
        <f>+IF(I690=0,"",'Ark1'!Z2898)</f>
        <v>9.0473514281194074</v>
      </c>
      <c r="Y690" s="29">
        <f>+IF(I690=0,"",'Ark1'!Z2898)</f>
        <v>9.0473514281194074</v>
      </c>
      <c r="Z690" s="27">
        <f>+IF(I690=0,"",'Ark1'!AC2898)</f>
        <v>0</v>
      </c>
      <c r="AA690" s="34">
        <f>+IF(I690=0,"",'Ark1'!AE2898)</f>
        <v>0</v>
      </c>
      <c r="AB690" s="29">
        <f t="shared" si="67"/>
        <v>1.7519367588932808</v>
      </c>
      <c r="AC690" s="29">
        <f t="shared" si="68"/>
        <v>8.8461538461538467</v>
      </c>
      <c r="AD690" s="485"/>
    </row>
    <row r="691" spans="1:30" ht="15.6">
      <c r="A691" s="485"/>
      <c r="B691" s="289">
        <f>+'Ark1'!C2899</f>
        <v>2022</v>
      </c>
      <c r="C691" s="28">
        <f>+'Ark1'!L2899</f>
        <v>11</v>
      </c>
      <c r="D691" s="28" t="str">
        <f>VLOOKUP(C691,RNR!$F$12:$G$26,2)</f>
        <v>U</v>
      </c>
      <c r="E691" s="28">
        <f>+'Ark1'!H2899</f>
        <v>1</v>
      </c>
      <c r="F691" s="28">
        <f>+'Ark1'!J2899</f>
        <v>110</v>
      </c>
      <c r="G691" s="28" t="str">
        <f>VLOOKUP(F691,RNR!$A$1:$B$26,2)</f>
        <v>Gol</v>
      </c>
      <c r="H691" s="28" t="str">
        <f>+IF(I691=0,"",'Ark1'!Q2899)</f>
        <v/>
      </c>
      <c r="I691" s="336">
        <f>+'Ark1'!R2899</f>
        <v>0</v>
      </c>
      <c r="J691" s="29" t="str">
        <f>+IF(I691=0,"",'Ark1'!AF2899)</f>
        <v/>
      </c>
      <c r="L691" s="29" t="str">
        <f>+IF(I691=0,"",'Ark1'!AG2899)</f>
        <v/>
      </c>
      <c r="S691" s="27" t="str">
        <f>+IF(I691=0,"",'Ark1'!T2899)</f>
        <v/>
      </c>
      <c r="T691" s="32" t="str">
        <f>+IF(I691=0,"",'Ark1'!U2899)</f>
        <v/>
      </c>
      <c r="U691" s="34" t="str">
        <f>+IF(I691=0,"",'Ark1'!W2899)</f>
        <v/>
      </c>
      <c r="V691" s="34" t="str">
        <f>+IF(I691=0,"",'Ark1'!X2899)</f>
        <v/>
      </c>
      <c r="W691" s="34" t="str">
        <f>+IF(I691=0,"",'Ark1'!Y2899)</f>
        <v/>
      </c>
      <c r="X691" s="34" t="str">
        <f>+IF(I691=0,"",'Ark1'!Z2899)</f>
        <v/>
      </c>
      <c r="Y691" s="29" t="str">
        <f>+IF(I691=0,"",'Ark1'!Z2899)</f>
        <v/>
      </c>
      <c r="Z691" s="27" t="str">
        <f>+IF(I691=0,"",'Ark1'!AC2899)</f>
        <v/>
      </c>
      <c r="AA691" s="34" t="str">
        <f>+IF(I691=0,"",'Ark1'!AE2899)</f>
        <v/>
      </c>
      <c r="AB691" s="29" t="str">
        <f t="shared" si="67"/>
        <v/>
      </c>
      <c r="AC691" s="29" t="str">
        <f t="shared" si="68"/>
        <v/>
      </c>
      <c r="AD691" s="485"/>
    </row>
    <row r="692" spans="1:30" ht="15.6">
      <c r="A692" s="485"/>
      <c r="B692" s="289">
        <f>+'Ark1'!C2900</f>
        <v>2022</v>
      </c>
      <c r="C692" s="28">
        <f>+'Ark1'!L2900</f>
        <v>11</v>
      </c>
      <c r="D692" s="28" t="str">
        <f>VLOOKUP(C692,RNR!$F$12:$G$26,2)</f>
        <v>U</v>
      </c>
      <c r="E692" s="28">
        <f>+'Ark1'!H2900</f>
        <v>1</v>
      </c>
      <c r="F692" s="28">
        <f>+'Ark1'!J2900</f>
        <v>111</v>
      </c>
      <c r="G692" s="28" t="str">
        <f>VLOOKUP(F692,RNR!$A$1:$B$26,2)</f>
        <v>Forus</v>
      </c>
      <c r="H692" s="28" t="str">
        <f>+IF(I692=0,"",'Ark1'!Q2900)</f>
        <v/>
      </c>
      <c r="I692" s="336">
        <f>+'Ark1'!R2900</f>
        <v>0</v>
      </c>
      <c r="J692" s="29" t="str">
        <f>+IF(I692=0,"",'Ark1'!AF2900)</f>
        <v/>
      </c>
      <c r="L692" s="29" t="str">
        <f>+IF(I692=0,"",'Ark1'!AG2900)</f>
        <v/>
      </c>
      <c r="S692" s="27" t="str">
        <f>+IF(I692=0,"",'Ark1'!T2900)</f>
        <v/>
      </c>
      <c r="T692" s="32" t="str">
        <f>+IF(I692=0,"",'Ark1'!U2900)</f>
        <v/>
      </c>
      <c r="U692" s="34" t="str">
        <f>+IF(I692=0,"",'Ark1'!W2900)</f>
        <v/>
      </c>
      <c r="V692" s="34" t="str">
        <f>+IF(I692=0,"",'Ark1'!X2900)</f>
        <v/>
      </c>
      <c r="W692" s="34" t="str">
        <f>+IF(I692=0,"",'Ark1'!Y2900)</f>
        <v/>
      </c>
      <c r="X692" s="34" t="str">
        <f>+IF(I692=0,"",'Ark1'!Z2900)</f>
        <v/>
      </c>
      <c r="Y692" s="29" t="str">
        <f>+IF(I692=0,"",'Ark1'!Z2900)</f>
        <v/>
      </c>
      <c r="Z692" s="27" t="str">
        <f>+IF(I692=0,"",'Ark1'!AC2900)</f>
        <v/>
      </c>
      <c r="AA692" s="34" t="str">
        <f>+IF(I692=0,"",'Ark1'!AE2900)</f>
        <v/>
      </c>
      <c r="AB692" s="29" t="str">
        <f t="shared" si="67"/>
        <v/>
      </c>
      <c r="AC692" s="29" t="str">
        <f t="shared" si="68"/>
        <v/>
      </c>
      <c r="AD692" s="485"/>
    </row>
    <row r="693" spans="1:30" ht="15.6">
      <c r="A693" s="485"/>
      <c r="B693" s="289">
        <f>+'Ark1'!C2901</f>
        <v>2022</v>
      </c>
      <c r="C693" s="28">
        <f>+'Ark1'!L2901</f>
        <v>11</v>
      </c>
      <c r="D693" s="28" t="str">
        <f>VLOOKUP(C693,RNR!$F$12:$G$26,2)</f>
        <v>U</v>
      </c>
      <c r="E693" s="28">
        <f>+'Ark1'!H2901</f>
        <v>1</v>
      </c>
      <c r="F693" s="28">
        <f>+'Ark1'!J2901</f>
        <v>116</v>
      </c>
      <c r="G693" s="28" t="str">
        <f>VLOOKUP(F693,RNR!$A$1:$B$26,2)</f>
        <v>Sandeid</v>
      </c>
      <c r="H693" s="28" t="str">
        <f>+IF(I693=0,"",'Ark1'!Q2901)</f>
        <v/>
      </c>
      <c r="I693" s="336">
        <f>+'Ark1'!R2901</f>
        <v>0</v>
      </c>
      <c r="J693" s="29" t="str">
        <f>+IF(I693=0,"",'Ark1'!AF2901)</f>
        <v/>
      </c>
      <c r="L693" s="29" t="str">
        <f>+IF(I693=0,"",'Ark1'!AG2901)</f>
        <v/>
      </c>
      <c r="S693" s="27" t="str">
        <f>+IF(I693=0,"",'Ark1'!T2901)</f>
        <v/>
      </c>
      <c r="T693" s="32" t="str">
        <f>+IF(I693=0,"",'Ark1'!U2901)</f>
        <v/>
      </c>
      <c r="U693" s="34" t="str">
        <f>+IF(I693=0,"",'Ark1'!W2901)</f>
        <v/>
      </c>
      <c r="V693" s="34" t="str">
        <f>+IF(I693=0,"",'Ark1'!X2901)</f>
        <v/>
      </c>
      <c r="W693" s="34" t="str">
        <f>+IF(I693=0,"",'Ark1'!Y2901)</f>
        <v/>
      </c>
      <c r="X693" s="34" t="str">
        <f>+IF(I693=0,"",'Ark1'!Z2901)</f>
        <v/>
      </c>
      <c r="Y693" s="29" t="str">
        <f>+IF(I693=0,"",'Ark1'!Z2901)</f>
        <v/>
      </c>
      <c r="Z693" s="27" t="str">
        <f>+IF(I693=0,"",'Ark1'!AC2901)</f>
        <v/>
      </c>
      <c r="AA693" s="34" t="str">
        <f>+IF(I693=0,"",'Ark1'!AE2901)</f>
        <v/>
      </c>
      <c r="AB693" s="29" t="str">
        <f t="shared" si="67"/>
        <v/>
      </c>
      <c r="AC693" s="29" t="str">
        <f t="shared" si="68"/>
        <v/>
      </c>
      <c r="AD693" s="485"/>
    </row>
    <row r="694" spans="1:30" ht="15.6">
      <c r="A694" s="485"/>
      <c r="B694" s="289">
        <f>+'Ark1'!C2902</f>
        <v>2022</v>
      </c>
      <c r="C694" s="28">
        <f>+'Ark1'!L2902</f>
        <v>11</v>
      </c>
      <c r="D694" s="28" t="str">
        <f>VLOOKUP(C694,RNR!$F$12:$G$26,2)</f>
        <v>U</v>
      </c>
      <c r="E694" s="28">
        <f>+'Ark1'!H2902</f>
        <v>2</v>
      </c>
      <c r="F694" s="28">
        <f>+'Ark1'!J2902</f>
        <v>117</v>
      </c>
      <c r="G694" s="28" t="str">
        <f>VLOOKUP(F694,RNR!$A$1:$B$26,2)</f>
        <v>Jæren</v>
      </c>
      <c r="H694" s="28" t="str">
        <f>+IF(I694=0,"",'Ark1'!Q2902)</f>
        <v/>
      </c>
      <c r="I694" s="336">
        <f>+'Ark1'!R2902</f>
        <v>0</v>
      </c>
      <c r="J694" s="29" t="str">
        <f>+IF(I694=0,"",'Ark1'!AF2902)</f>
        <v/>
      </c>
      <c r="L694" s="29" t="str">
        <f>+IF(I694=0,"",'Ark1'!AG2902)</f>
        <v/>
      </c>
      <c r="S694" s="27" t="str">
        <f>+IF(I694=0,"",'Ark1'!T2902)</f>
        <v/>
      </c>
      <c r="T694" s="32" t="str">
        <f>+IF(I694=0,"",'Ark1'!U2902)</f>
        <v/>
      </c>
      <c r="U694" s="34" t="str">
        <f>+IF(I694=0,"",'Ark1'!W2902)</f>
        <v/>
      </c>
      <c r="V694" s="34" t="str">
        <f>+IF(I694=0,"",'Ark1'!X2902)</f>
        <v/>
      </c>
      <c r="W694" s="34" t="str">
        <f>+IF(I694=0,"",'Ark1'!Y2902)</f>
        <v/>
      </c>
      <c r="X694" s="34" t="str">
        <f>+IF(I694=0,"",'Ark1'!Z2902)</f>
        <v/>
      </c>
      <c r="Y694" s="29" t="str">
        <f>+IF(I694=0,"",'Ark1'!Z2902)</f>
        <v/>
      </c>
      <c r="Z694" s="27" t="str">
        <f>+IF(I694=0,"",'Ark1'!AC2902)</f>
        <v/>
      </c>
      <c r="AA694" s="34" t="str">
        <f>+IF(I694=0,"",'Ark1'!AE2902)</f>
        <v/>
      </c>
      <c r="AB694" s="29" t="str">
        <f t="shared" si="67"/>
        <v/>
      </c>
      <c r="AC694" s="29" t="str">
        <f t="shared" si="68"/>
        <v/>
      </c>
      <c r="AD694" s="485"/>
    </row>
    <row r="695" spans="1:30" ht="15.6">
      <c r="A695" s="485"/>
      <c r="B695" s="289">
        <f>+'Ark1'!C2903</f>
        <v>2022</v>
      </c>
      <c r="C695" s="28">
        <f>+'Ark1'!L2903</f>
        <v>11</v>
      </c>
      <c r="D695" s="28" t="str">
        <f>VLOOKUP(C695,RNR!$F$12:$G$26,2)</f>
        <v>U</v>
      </c>
      <c r="E695" s="28">
        <f>+'Ark1'!H2903</f>
        <v>1</v>
      </c>
      <c r="F695" s="28">
        <f>+'Ark1'!J2903</f>
        <v>134</v>
      </c>
      <c r="G695" s="28" t="str">
        <f>VLOOKUP(F695,RNR!$A$1:$B$26,2)</f>
        <v>Førde</v>
      </c>
      <c r="H695" s="28" t="str">
        <f>+IF(I695=0,"",'Ark1'!Q2903)</f>
        <v/>
      </c>
      <c r="I695" s="336">
        <f>+'Ark1'!R2903</f>
        <v>0</v>
      </c>
      <c r="J695" s="29" t="str">
        <f>+IF(I695=0,"",'Ark1'!AF2903)</f>
        <v/>
      </c>
      <c r="L695" s="29" t="str">
        <f>+IF(I695=0,"",'Ark1'!AG2903)</f>
        <v/>
      </c>
      <c r="S695" s="27" t="str">
        <f>+IF(I695=0,"",'Ark1'!T2903)</f>
        <v/>
      </c>
      <c r="T695" s="32" t="str">
        <f>+IF(I695=0,"",'Ark1'!U2903)</f>
        <v/>
      </c>
      <c r="U695" s="34" t="str">
        <f>+IF(I695=0,"",'Ark1'!W2903)</f>
        <v/>
      </c>
      <c r="V695" s="34" t="str">
        <f>+IF(I695=0,"",'Ark1'!X2903)</f>
        <v/>
      </c>
      <c r="W695" s="34" t="str">
        <f>+IF(I695=0,"",'Ark1'!Y2903)</f>
        <v/>
      </c>
      <c r="X695" s="34" t="str">
        <f>+IF(I695=0,"",'Ark1'!Z2903)</f>
        <v/>
      </c>
      <c r="Y695" s="29" t="str">
        <f>+IF(I695=0,"",'Ark1'!Z2903)</f>
        <v/>
      </c>
      <c r="Z695" s="27" t="str">
        <f>+IF(I695=0,"",'Ark1'!AC2903)</f>
        <v/>
      </c>
      <c r="AA695" s="34" t="str">
        <f>+IF(I695=0,"",'Ark1'!AE2903)</f>
        <v/>
      </c>
      <c r="AB695" s="29" t="str">
        <f t="shared" si="67"/>
        <v/>
      </c>
      <c r="AC695" s="29" t="str">
        <f t="shared" si="68"/>
        <v/>
      </c>
      <c r="AD695" s="485"/>
    </row>
    <row r="696" spans="1:30" ht="15.6">
      <c r="A696" s="485"/>
      <c r="B696" s="289">
        <f>+'Ark1'!C2904</f>
        <v>2022</v>
      </c>
      <c r="C696" s="28">
        <f>+'Ark1'!L2904</f>
        <v>11</v>
      </c>
      <c r="D696" s="28" t="str">
        <f>VLOOKUP(C696,RNR!$F$12:$G$26,2)</f>
        <v>U</v>
      </c>
      <c r="E696" s="28">
        <f>+'Ark1'!H2904</f>
        <v>2</v>
      </c>
      <c r="F696" s="28">
        <f>+'Ark1'!J2904</f>
        <v>141</v>
      </c>
      <c r="G696" s="28" t="str">
        <f>VLOOKUP(F696,RNR!$A$1:$B$26,2)</f>
        <v>Ølen</v>
      </c>
      <c r="H696" s="28" t="str">
        <f>+IF(I696=0,"",'Ark1'!Q2904)</f>
        <v/>
      </c>
      <c r="I696" s="336">
        <f>+'Ark1'!R2904</f>
        <v>0</v>
      </c>
      <c r="J696" s="29" t="str">
        <f>+IF(I696=0,"",'Ark1'!AF2904)</f>
        <v/>
      </c>
      <c r="L696" s="29" t="str">
        <f>+IF(I696=0,"",'Ark1'!AG2904)</f>
        <v/>
      </c>
      <c r="S696" s="27" t="str">
        <f>+IF(I696=0,"",'Ark1'!T2904)</f>
        <v/>
      </c>
      <c r="T696" s="32" t="str">
        <f>+IF(I696=0,"",'Ark1'!U2904)</f>
        <v/>
      </c>
      <c r="U696" s="34" t="str">
        <f>+IF(I696=0,"",'Ark1'!W2904)</f>
        <v/>
      </c>
      <c r="V696" s="34" t="str">
        <f>+IF(I696=0,"",'Ark1'!X2904)</f>
        <v/>
      </c>
      <c r="W696" s="34" t="str">
        <f>+IF(I696=0,"",'Ark1'!Y2904)</f>
        <v/>
      </c>
      <c r="X696" s="34" t="str">
        <f>+IF(I696=0,"",'Ark1'!Z2904)</f>
        <v/>
      </c>
      <c r="Y696" s="29" t="str">
        <f>+IF(I696=0,"",'Ark1'!Z2904)</f>
        <v/>
      </c>
      <c r="Z696" s="27" t="str">
        <f>+IF(I696=0,"",'Ark1'!AC2904)</f>
        <v/>
      </c>
      <c r="AA696" s="34" t="str">
        <f>+IF(I696=0,"",'Ark1'!AE2904)</f>
        <v/>
      </c>
      <c r="AB696" s="29" t="str">
        <f t="shared" si="67"/>
        <v/>
      </c>
      <c r="AC696" s="29" t="str">
        <f t="shared" si="68"/>
        <v/>
      </c>
      <c r="AD696" s="485"/>
    </row>
    <row r="697" spans="1:30" ht="15.6">
      <c r="A697" s="485"/>
      <c r="B697" s="289">
        <f>+'Ark1'!C2905</f>
        <v>2022</v>
      </c>
      <c r="C697" s="28">
        <f>+'Ark1'!L2905</f>
        <v>11</v>
      </c>
      <c r="D697" s="28" t="str">
        <f>VLOOKUP(C697,RNR!$F$12:$G$26,2)</f>
        <v>U</v>
      </c>
      <c r="E697" s="28">
        <f>+'Ark1'!H2905</f>
        <v>2</v>
      </c>
      <c r="F697" s="28">
        <f>+'Ark1'!J2905</f>
        <v>143</v>
      </c>
      <c r="G697" s="28" t="str">
        <f>VLOOKUP(F697,RNR!$A$1:$B$26,2)</f>
        <v>Nordfjord</v>
      </c>
      <c r="H697" s="28" t="str">
        <f>+IF(I697=0,"",'Ark1'!Q2905)</f>
        <v/>
      </c>
      <c r="I697" s="336">
        <f>+'Ark1'!R2905</f>
        <v>0</v>
      </c>
      <c r="J697" s="29" t="str">
        <f>+IF(I697=0,"",'Ark1'!AF2905)</f>
        <v/>
      </c>
      <c r="L697" s="29" t="str">
        <f>+IF(I697=0,"",'Ark1'!AG2905)</f>
        <v/>
      </c>
      <c r="S697" s="27" t="str">
        <f>+IF(I697=0,"",'Ark1'!T2905)</f>
        <v/>
      </c>
      <c r="T697" s="32" t="str">
        <f>+IF(I697=0,"",'Ark1'!U2905)</f>
        <v/>
      </c>
      <c r="U697" s="34" t="str">
        <f>+IF(I697=0,"",'Ark1'!W2905)</f>
        <v/>
      </c>
      <c r="V697" s="34" t="str">
        <f>+IF(I697=0,"",'Ark1'!X2905)</f>
        <v/>
      </c>
      <c r="W697" s="34" t="str">
        <f>+IF(I697=0,"",'Ark1'!Y2905)</f>
        <v/>
      </c>
      <c r="X697" s="34" t="str">
        <f>+IF(I697=0,"",'Ark1'!Z2905)</f>
        <v/>
      </c>
      <c r="Y697" s="29" t="str">
        <f>+IF(I697=0,"",'Ark1'!Z2905)</f>
        <v/>
      </c>
      <c r="Z697" s="27" t="str">
        <f>+IF(I697=0,"",'Ark1'!AC2905)</f>
        <v/>
      </c>
      <c r="AA697" s="34" t="str">
        <f>+IF(I697=0,"",'Ark1'!AE2905)</f>
        <v/>
      </c>
      <c r="AB697" s="29" t="str">
        <f t="shared" si="67"/>
        <v/>
      </c>
      <c r="AC697" s="29" t="str">
        <f t="shared" si="68"/>
        <v/>
      </c>
      <c r="AD697" s="485"/>
    </row>
    <row r="698" spans="1:30" ht="15.6">
      <c r="A698" s="485"/>
      <c r="B698" s="289">
        <f>+'Ark1'!C2906</f>
        <v>2022</v>
      </c>
      <c r="C698" s="28">
        <f>+'Ark1'!L2906</f>
        <v>11</v>
      </c>
      <c r="D698" s="28" t="str">
        <f>VLOOKUP(C698,RNR!$F$12:$G$26,2)</f>
        <v>U</v>
      </c>
      <c r="E698" s="28">
        <f>+'Ark1'!H2906</f>
        <v>2</v>
      </c>
      <c r="F698" s="28">
        <f>+'Ark1'!J2906</f>
        <v>147</v>
      </c>
      <c r="G698" s="28" t="str">
        <f>VLOOKUP(F698,RNR!$A$1:$B$26,2)</f>
        <v>Midt-Norge</v>
      </c>
      <c r="H698" s="28">
        <f>+IF(I698=0,"",'Ark1'!Q2906)</f>
        <v>2</v>
      </c>
      <c r="I698" s="336">
        <f>+'Ark1'!R2906</f>
        <v>4</v>
      </c>
      <c r="J698" s="29">
        <f>+IF(I698=0,"",'Ark1'!AF2906)</f>
        <v>2.2222222222222223</v>
      </c>
      <c r="L698" s="29">
        <f>+IF(I698=0,"",'Ark1'!AG2906)</f>
        <v>4.6113306982872189</v>
      </c>
      <c r="S698" s="27">
        <f>+IF(I698=0,"",'Ark1'!T2906)</f>
        <v>6.5</v>
      </c>
      <c r="T698" s="32">
        <f>+IF(I698=0,"",'Ark1'!U2906)</f>
        <v>19.25</v>
      </c>
      <c r="U698" s="34">
        <f>+IF(I698=0,"",'Ark1'!W2906)</f>
        <v>0</v>
      </c>
      <c r="V698" s="34">
        <f>+IF(I698=0,"",'Ark1'!X2906)</f>
        <v>75</v>
      </c>
      <c r="W698" s="34">
        <f>+IF(I698=0,"",'Ark1'!Y2906)</f>
        <v>25</v>
      </c>
      <c r="X698" s="34">
        <f>+IF(I698=0,"",'Ark1'!Z2906)</f>
        <v>5.702850164610676</v>
      </c>
      <c r="Y698" s="29">
        <f>+IF(I698=0,"",'Ark1'!Z2906)</f>
        <v>5.702850164610676</v>
      </c>
      <c r="Z698" s="27">
        <f>+IF(I698=0,"",'Ark1'!AC2906)</f>
        <v>0</v>
      </c>
      <c r="AA698" s="34">
        <f>+IF(I698=0,"",'Ark1'!AE2906)</f>
        <v>0</v>
      </c>
      <c r="AB698" s="29">
        <f t="shared" si="67"/>
        <v>1.75</v>
      </c>
      <c r="AC698" s="29">
        <f t="shared" si="68"/>
        <v>2</v>
      </c>
      <c r="AD698" s="485"/>
    </row>
    <row r="699" spans="1:30" ht="15.6">
      <c r="A699" s="485"/>
      <c r="B699" s="289">
        <f>+'Ark1'!C2907</f>
        <v>2022</v>
      </c>
      <c r="C699" s="28">
        <f>+'Ark1'!L2907</f>
        <v>11</v>
      </c>
      <c r="D699" s="28" t="str">
        <f>VLOOKUP(C699,RNR!$F$12:$G$26,2)</f>
        <v>U</v>
      </c>
      <c r="E699" s="28">
        <f>+'Ark1'!H2907</f>
        <v>1</v>
      </c>
      <c r="F699" s="28">
        <f>+'Ark1'!J2907</f>
        <v>155</v>
      </c>
      <c r="G699" s="28" t="str">
        <f>VLOOKUP(F699,RNR!$A$1:$B$26,2)</f>
        <v>Målselv</v>
      </c>
      <c r="H699" s="28" t="str">
        <f>+IF(I699=0,"",'Ark1'!Q2907)</f>
        <v/>
      </c>
      <c r="I699" s="336">
        <f>+'Ark1'!R2907</f>
        <v>0</v>
      </c>
      <c r="J699" s="29" t="str">
        <f>+IF(I699=0,"",'Ark1'!AF2907)</f>
        <v/>
      </c>
      <c r="L699" s="29" t="str">
        <f>+IF(I699=0,"",'Ark1'!AG2907)</f>
        <v/>
      </c>
      <c r="S699" s="27" t="str">
        <f>+IF(I699=0,"",'Ark1'!T2907)</f>
        <v/>
      </c>
      <c r="T699" s="32" t="str">
        <f>+IF(I699=0,"",'Ark1'!U2907)</f>
        <v/>
      </c>
      <c r="U699" s="34" t="str">
        <f>+IF(I699=0,"",'Ark1'!W2907)</f>
        <v/>
      </c>
      <c r="V699" s="34" t="str">
        <f>+IF(I699=0,"",'Ark1'!X2907)</f>
        <v/>
      </c>
      <c r="W699" s="34" t="str">
        <f>+IF(I699=0,"",'Ark1'!Y2907)</f>
        <v/>
      </c>
      <c r="X699" s="34" t="str">
        <f>+IF(I699=0,"",'Ark1'!Z2907)</f>
        <v/>
      </c>
      <c r="Y699" s="29" t="str">
        <f>+IF(I699=0,"",'Ark1'!Z2907)</f>
        <v/>
      </c>
      <c r="Z699" s="27" t="str">
        <f>+IF(I699=0,"",'Ark1'!AC2907)</f>
        <v/>
      </c>
      <c r="AA699" s="34" t="str">
        <f>+IF(I699=0,"",'Ark1'!AE2907)</f>
        <v/>
      </c>
      <c r="AB699" s="29" t="str">
        <f t="shared" si="67"/>
        <v/>
      </c>
      <c r="AC699" s="29" t="str">
        <f t="shared" si="68"/>
        <v/>
      </c>
      <c r="AD699" s="485"/>
    </row>
    <row r="700" spans="1:30" ht="15.6">
      <c r="A700" s="485"/>
      <c r="B700" s="289">
        <f>+'Ark1'!C2908</f>
        <v>2022</v>
      </c>
      <c r="C700" s="28">
        <f>+'Ark1'!L2908</f>
        <v>11</v>
      </c>
      <c r="D700" s="28" t="str">
        <f>VLOOKUP(C700,RNR!$F$12:$G$26,2)</f>
        <v>U</v>
      </c>
      <c r="E700" s="28">
        <f>+'Ark1'!H2908</f>
        <v>2</v>
      </c>
      <c r="F700" s="28">
        <f>+'Ark1'!J2908</f>
        <v>160</v>
      </c>
      <c r="G700" s="28" t="str">
        <f>VLOOKUP(F700,RNR!$A$1:$B$26,2)</f>
        <v>Oslo</v>
      </c>
      <c r="H700" s="28" t="str">
        <f>+IF(I700=0,"",'Ark1'!Q2908)</f>
        <v/>
      </c>
      <c r="I700" s="336">
        <f>+'Ark1'!R2908</f>
        <v>0</v>
      </c>
      <c r="J700" s="29" t="str">
        <f>+IF(I700=0,"",'Ark1'!AF2908)</f>
        <v/>
      </c>
      <c r="L700" s="29" t="str">
        <f>+IF(I700=0,"",'Ark1'!AG2908)</f>
        <v/>
      </c>
      <c r="S700" s="27" t="str">
        <f>+IF(I700=0,"",'Ark1'!T2908)</f>
        <v/>
      </c>
      <c r="T700" s="32" t="str">
        <f>+IF(I700=0,"",'Ark1'!U2908)</f>
        <v/>
      </c>
      <c r="U700" s="34" t="str">
        <f>+IF(I700=0,"",'Ark1'!W2908)</f>
        <v/>
      </c>
      <c r="V700" s="34" t="str">
        <f>+IF(I700=0,"",'Ark1'!X2908)</f>
        <v/>
      </c>
      <c r="W700" s="34" t="str">
        <f>+IF(I700=0,"",'Ark1'!Y2908)</f>
        <v/>
      </c>
      <c r="X700" s="34" t="str">
        <f>+IF(I700=0,"",'Ark1'!Z2908)</f>
        <v/>
      </c>
      <c r="Y700" s="29" t="str">
        <f>+IF(I700=0,"",'Ark1'!Z2908)</f>
        <v/>
      </c>
      <c r="Z700" s="27" t="str">
        <f>+IF(I700=0,"",'Ark1'!AC2908)</f>
        <v/>
      </c>
      <c r="AA700" s="34" t="str">
        <f>+IF(I700=0,"",'Ark1'!AE2908)</f>
        <v/>
      </c>
      <c r="AB700" s="29" t="str">
        <f t="shared" si="67"/>
        <v/>
      </c>
      <c r="AC700" s="29" t="str">
        <f t="shared" si="68"/>
        <v/>
      </c>
      <c r="AD700" s="485"/>
    </row>
    <row r="701" spans="1:30" ht="15.6">
      <c r="A701" s="485"/>
      <c r="B701" s="289">
        <f>+'Ark1'!C2909</f>
        <v>2022</v>
      </c>
      <c r="C701" s="28">
        <f>+'Ark1'!L2909</f>
        <v>11</v>
      </c>
      <c r="D701" s="28" t="str">
        <f>VLOOKUP(C701,RNR!$F$12:$G$26,2)</f>
        <v>U</v>
      </c>
      <c r="E701" s="28">
        <f>+'Ark1'!H2909</f>
        <v>1</v>
      </c>
      <c r="F701" s="28">
        <f>+'Ark1'!J2909</f>
        <v>171</v>
      </c>
      <c r="G701" s="28" t="str">
        <f>VLOOKUP(F701,RNR!$A$1:$B$26,2)</f>
        <v>Prima</v>
      </c>
      <c r="H701" s="28" t="str">
        <f>+IF(I701=0,"",'Ark1'!Q2909)</f>
        <v/>
      </c>
      <c r="I701" s="336">
        <f>+'Ark1'!R2909</f>
        <v>0</v>
      </c>
      <c r="J701" s="29" t="str">
        <f>+IF(I701=0,"",'Ark1'!AF2909)</f>
        <v/>
      </c>
      <c r="L701" s="29" t="str">
        <f>+IF(I701=0,"",'Ark1'!AG2909)</f>
        <v/>
      </c>
      <c r="S701" s="27" t="str">
        <f>+IF(I701=0,"",'Ark1'!T2909)</f>
        <v/>
      </c>
      <c r="T701" s="32" t="str">
        <f>+IF(I701=0,"",'Ark1'!U2909)</f>
        <v/>
      </c>
      <c r="U701" s="34" t="str">
        <f>+IF(I701=0,"",'Ark1'!W2909)</f>
        <v/>
      </c>
      <c r="V701" s="34" t="str">
        <f>+IF(I701=0,"",'Ark1'!X2909)</f>
        <v/>
      </c>
      <c r="W701" s="34" t="str">
        <f>+IF(I701=0,"",'Ark1'!Y2909)</f>
        <v/>
      </c>
      <c r="X701" s="34" t="str">
        <f>+IF(I701=0,"",'Ark1'!Z2909)</f>
        <v/>
      </c>
      <c r="Y701" s="29" t="str">
        <f>+IF(I701=0,"",'Ark1'!Z2909)</f>
        <v/>
      </c>
      <c r="Z701" s="27" t="str">
        <f>+IF(I701=0,"",'Ark1'!AC2909)</f>
        <v/>
      </c>
      <c r="AA701" s="34" t="str">
        <f>+IF(I701=0,"",'Ark1'!AE2909)</f>
        <v/>
      </c>
      <c r="AB701" s="29" t="str">
        <f t="shared" si="67"/>
        <v/>
      </c>
      <c r="AC701" s="29" t="str">
        <f t="shared" si="68"/>
        <v/>
      </c>
      <c r="AD701" s="485"/>
    </row>
    <row r="702" spans="1:30" ht="15.6">
      <c r="A702" s="485"/>
      <c r="B702" s="289">
        <f>+'Ark1'!C2910</f>
        <v>2022</v>
      </c>
      <c r="C702" s="28">
        <f>+'Ark1'!L2910</f>
        <v>11</v>
      </c>
      <c r="D702" s="28" t="str">
        <f>VLOOKUP(C702,RNR!$F$12:$G$26,2)</f>
        <v>U</v>
      </c>
      <c r="E702" s="28">
        <f>+'Ark1'!H2910</f>
        <v>2</v>
      </c>
      <c r="F702" s="28">
        <f>+'Ark1'!J2910</f>
        <v>175</v>
      </c>
      <c r="G702" s="28" t="str">
        <f>VLOOKUP(F702,RNR!$A$1:$B$26,2)</f>
        <v>Ole Ringdal</v>
      </c>
      <c r="H702" s="28" t="str">
        <f>+IF(I702=0,"",'Ark1'!Q2910)</f>
        <v/>
      </c>
      <c r="I702" s="336">
        <f>+'Ark1'!R2910</f>
        <v>0</v>
      </c>
      <c r="J702" s="29" t="str">
        <f>+IF(I702=0,"",'Ark1'!AF2910)</f>
        <v/>
      </c>
      <c r="L702" s="29" t="str">
        <f>+IF(I702=0,"",'Ark1'!AG2910)</f>
        <v/>
      </c>
      <c r="S702" s="27" t="str">
        <f>+IF(I702=0,"",'Ark1'!T2910)</f>
        <v/>
      </c>
      <c r="T702" s="32" t="str">
        <f>+IF(I702=0,"",'Ark1'!U2910)</f>
        <v/>
      </c>
      <c r="U702" s="34" t="str">
        <f>+IF(I702=0,"",'Ark1'!W2910)</f>
        <v/>
      </c>
      <c r="V702" s="34" t="str">
        <f>+IF(I702=0,"",'Ark1'!X2910)</f>
        <v/>
      </c>
      <c r="W702" s="34" t="str">
        <f>+IF(I702=0,"",'Ark1'!Y2910)</f>
        <v/>
      </c>
      <c r="X702" s="34" t="str">
        <f>+IF(I702=0,"",'Ark1'!Z2910)</f>
        <v/>
      </c>
      <c r="Y702" s="29" t="str">
        <f>+IF(I702=0,"",'Ark1'!Z2910)</f>
        <v/>
      </c>
      <c r="Z702" s="27" t="str">
        <f>+IF(I702=0,"",'Ark1'!AC2910)</f>
        <v/>
      </c>
      <c r="AA702" s="34" t="str">
        <f>+IF(I702=0,"",'Ark1'!AE2910)</f>
        <v/>
      </c>
      <c r="AB702" s="29" t="str">
        <f t="shared" si="67"/>
        <v/>
      </c>
      <c r="AC702" s="29" t="str">
        <f t="shared" si="68"/>
        <v/>
      </c>
      <c r="AD702" s="485"/>
    </row>
    <row r="703" spans="1:30" ht="15.6">
      <c r="A703" s="485"/>
      <c r="B703" s="289">
        <f>+'Ark1'!C2911</f>
        <v>2022</v>
      </c>
      <c r="C703" s="28">
        <f>+'Ark1'!L2911</f>
        <v>11</v>
      </c>
      <c r="D703" s="28" t="str">
        <f>VLOOKUP(C703,RNR!$F$12:$G$26,2)</f>
        <v>U</v>
      </c>
      <c r="E703" s="28">
        <f>+'Ark1'!H2911</f>
        <v>2</v>
      </c>
      <c r="F703" s="28">
        <f>+'Ark1'!J2911</f>
        <v>177</v>
      </c>
      <c r="G703" s="28" t="str">
        <f>VLOOKUP(F703,RNR!$A$1:$B$26,2)</f>
        <v>Slakthuset</v>
      </c>
      <c r="H703" s="28" t="str">
        <f>+IF(I703=0,"",'Ark1'!Q2911)</f>
        <v/>
      </c>
      <c r="I703" s="336">
        <f>+'Ark1'!R2911</f>
        <v>0</v>
      </c>
      <c r="J703" s="29" t="str">
        <f>+IF(I703=0,"",'Ark1'!AF2911)</f>
        <v/>
      </c>
      <c r="L703" s="29" t="str">
        <f>+IF(I703=0,"",'Ark1'!AG2911)</f>
        <v/>
      </c>
      <c r="S703" s="27" t="str">
        <f>+IF(I703=0,"",'Ark1'!T2911)</f>
        <v/>
      </c>
      <c r="T703" s="32" t="str">
        <f>+IF(I703=0,"",'Ark1'!U2911)</f>
        <v/>
      </c>
      <c r="U703" s="34" t="str">
        <f>+IF(I703=0,"",'Ark1'!W2911)</f>
        <v/>
      </c>
      <c r="V703" s="34" t="str">
        <f>+IF(I703=0,"",'Ark1'!X2911)</f>
        <v/>
      </c>
      <c r="W703" s="34" t="str">
        <f>+IF(I703=0,"",'Ark1'!Y2911)</f>
        <v/>
      </c>
      <c r="X703" s="34" t="str">
        <f>+IF(I703=0,"",'Ark1'!Z2911)</f>
        <v/>
      </c>
      <c r="Y703" s="29" t="str">
        <f>+IF(I703=0,"",'Ark1'!Z2911)</f>
        <v/>
      </c>
      <c r="Z703" s="27" t="str">
        <f>+IF(I703=0,"",'Ark1'!AC2911)</f>
        <v/>
      </c>
      <c r="AA703" s="34" t="str">
        <f>+IF(I703=0,"",'Ark1'!AE2911)</f>
        <v/>
      </c>
      <c r="AB703" s="29" t="str">
        <f t="shared" si="67"/>
        <v/>
      </c>
      <c r="AC703" s="29" t="str">
        <f t="shared" si="68"/>
        <v/>
      </c>
      <c r="AD703" s="485"/>
    </row>
    <row r="704" spans="1:30" ht="15.6">
      <c r="A704" s="485"/>
      <c r="B704" s="289">
        <f>+'Ark1'!C2912</f>
        <v>2022</v>
      </c>
      <c r="C704" s="28">
        <f>+'Ark1'!L2912</f>
        <v>11</v>
      </c>
      <c r="D704" s="28" t="str">
        <f>VLOOKUP(C704,RNR!$F$12:$G$26,2)</f>
        <v>U</v>
      </c>
      <c r="E704" s="28">
        <f>+'Ark1'!H2912</f>
        <v>2</v>
      </c>
      <c r="F704" s="28">
        <f>+'Ark1'!J2912</f>
        <v>178</v>
      </c>
      <c r="G704" s="28" t="str">
        <f>VLOOKUP(F704,RNR!$A$1:$B$26,2)</f>
        <v>Røros</v>
      </c>
      <c r="H704" s="28">
        <f>+IF(I704=0,"",'Ark1'!Q2912)</f>
        <v>1</v>
      </c>
      <c r="I704" s="336">
        <f>+'Ark1'!R2912</f>
        <v>1</v>
      </c>
      <c r="J704" s="29">
        <f>+IF(I704=0,"",'Ark1'!AF2912)</f>
        <v>0.11682242990654201</v>
      </c>
      <c r="L704" s="29">
        <f>+IF(I704=0,"",'Ark1'!AG2912)</f>
        <v>0.14754068683357777</v>
      </c>
      <c r="S704" s="27">
        <f>+IF(I704=0,"",'Ark1'!T2912)</f>
        <v>5</v>
      </c>
      <c r="T704" s="32">
        <f>+IF(I704=0,"",'Ark1'!U2912)</f>
        <v>16.3</v>
      </c>
      <c r="U704" s="34">
        <f>+IF(I704=0,"",'Ark1'!W2912)</f>
        <v>0</v>
      </c>
      <c r="V704" s="34">
        <f>+IF(I704=0,"",'Ark1'!X2912)</f>
        <v>100</v>
      </c>
      <c r="W704" s="34">
        <f>+IF(I704=0,"",'Ark1'!Y2912)</f>
        <v>0</v>
      </c>
      <c r="X704" s="34">
        <f>+IF(I704=0,"",'Ark1'!Z2912)</f>
        <v>0</v>
      </c>
      <c r="Y704" s="29">
        <f>+IF(I704=0,"",'Ark1'!Z2912)</f>
        <v>0</v>
      </c>
      <c r="Z704" s="27">
        <f>+IF(I704=0,"",'Ark1'!AC2912)</f>
        <v>0</v>
      </c>
      <c r="AA704" s="34">
        <f>+IF(I704=0,"",'Ark1'!AE2912)</f>
        <v>0</v>
      </c>
      <c r="AB704" s="29">
        <f t="shared" si="67"/>
        <v>1.4818181818181819</v>
      </c>
      <c r="AC704" s="29">
        <f t="shared" si="68"/>
        <v>1</v>
      </c>
      <c r="AD704" s="485"/>
    </row>
    <row r="705" spans="1:70" ht="15.6">
      <c r="A705" s="485"/>
      <c r="B705" s="289">
        <f>+'Ark1'!C2913</f>
        <v>2022</v>
      </c>
      <c r="C705" s="28">
        <f>+'Ark1'!L2913</f>
        <v>11</v>
      </c>
      <c r="D705" s="28" t="str">
        <f>VLOOKUP(C705,RNR!$F$12:$G$26,2)</f>
        <v>U</v>
      </c>
      <c r="E705" s="28">
        <f>+'Ark1'!H2913</f>
        <v>2</v>
      </c>
      <c r="F705" s="28">
        <f>+'Ark1'!J2913</f>
        <v>181</v>
      </c>
      <c r="G705" s="28" t="str">
        <f>VLOOKUP(F705,RNR!$A$1:$B$26,2)</f>
        <v>Horns</v>
      </c>
      <c r="H705" s="28" t="str">
        <f>+IF(I705=0,"",'Ark1'!Q2913)</f>
        <v/>
      </c>
      <c r="I705" s="336">
        <f>+'Ark1'!R2913</f>
        <v>0</v>
      </c>
      <c r="J705" s="29" t="str">
        <f>+IF(I705=0,"",'Ark1'!AF2913)</f>
        <v/>
      </c>
      <c r="L705" s="29" t="str">
        <f>+IF(I705=0,"",'Ark1'!AG2913)</f>
        <v/>
      </c>
      <c r="S705" s="27" t="str">
        <f>+IF(I705=0,"",'Ark1'!T2913)</f>
        <v/>
      </c>
      <c r="T705" s="32" t="str">
        <f>+IF(I705=0,"",'Ark1'!U2913)</f>
        <v/>
      </c>
      <c r="U705" s="34" t="str">
        <f>+IF(I705=0,"",'Ark1'!W2913)</f>
        <v/>
      </c>
      <c r="V705" s="34" t="str">
        <f>+IF(I705=0,"",'Ark1'!X2913)</f>
        <v/>
      </c>
      <c r="W705" s="34" t="str">
        <f>+IF(I705=0,"",'Ark1'!Y2913)</f>
        <v/>
      </c>
      <c r="X705" s="34" t="str">
        <f>+IF(I705=0,"",'Ark1'!Z2913)</f>
        <v/>
      </c>
      <c r="Y705" s="29" t="str">
        <f>+IF(I705=0,"",'Ark1'!Z2913)</f>
        <v/>
      </c>
      <c r="Z705" s="27" t="str">
        <f>+IF(I705=0,"",'Ark1'!AC2913)</f>
        <v/>
      </c>
      <c r="AA705" s="34" t="str">
        <f>+IF(I705=0,"",'Ark1'!AE2913)</f>
        <v/>
      </c>
      <c r="AB705" s="29" t="str">
        <f t="shared" si="67"/>
        <v/>
      </c>
      <c r="AC705" s="29" t="str">
        <f t="shared" si="68"/>
        <v/>
      </c>
      <c r="AD705" s="485"/>
    </row>
    <row r="706" spans="1:70" ht="15.6">
      <c r="A706" s="485"/>
      <c r="B706" s="289">
        <f>+'Ark1'!C2914</f>
        <v>2022</v>
      </c>
      <c r="C706" s="28">
        <f>+'Ark1'!L2914</f>
        <v>11</v>
      </c>
      <c r="D706" s="28" t="str">
        <f>VLOOKUP(C706,RNR!$F$12:$G$26,2)</f>
        <v>U</v>
      </c>
      <c r="E706" s="28">
        <f>+'Ark1'!H2914</f>
        <v>1</v>
      </c>
      <c r="F706" s="28">
        <f>+'Ark1'!J2914</f>
        <v>262</v>
      </c>
      <c r="G706" s="28" t="str">
        <f>VLOOKUP(F706,RNR!$A$1:$B$26,2)</f>
        <v>Strilalam</v>
      </c>
      <c r="H706" s="28" t="str">
        <f>+IF(I706=0,"",'Ark1'!Q2914)</f>
        <v/>
      </c>
      <c r="I706" s="336">
        <f>+'Ark1'!R2914</f>
        <v>0</v>
      </c>
      <c r="J706" s="29" t="str">
        <f>+IF(I706=0,"",'Ark1'!AF2914)</f>
        <v/>
      </c>
      <c r="L706" s="29" t="str">
        <f>+IF(I706=0,"",'Ark1'!AG2914)</f>
        <v/>
      </c>
      <c r="S706" s="27" t="str">
        <f>+IF(I706=0,"",'Ark1'!T2914)</f>
        <v/>
      </c>
      <c r="T706" s="32" t="str">
        <f>+IF(I706=0,"",'Ark1'!U2914)</f>
        <v/>
      </c>
      <c r="U706" s="34" t="str">
        <f>+IF(I706=0,"",'Ark1'!W2914)</f>
        <v/>
      </c>
      <c r="V706" s="34" t="str">
        <f>+IF(I706=0,"",'Ark1'!X2914)</f>
        <v/>
      </c>
      <c r="W706" s="34" t="str">
        <f>+IF(I706=0,"",'Ark1'!Y2914)</f>
        <v/>
      </c>
      <c r="X706" s="34" t="str">
        <f>+IF(I706=0,"",'Ark1'!Z2914)</f>
        <v/>
      </c>
      <c r="Y706" s="29" t="str">
        <f>+IF(I706=0,"",'Ark1'!Z2914)</f>
        <v/>
      </c>
      <c r="Z706" s="27" t="str">
        <f>+IF(I706=0,"",'Ark1'!AC2914)</f>
        <v/>
      </c>
      <c r="AA706" s="34" t="str">
        <f>+IF(I706=0,"",'Ark1'!AE2914)</f>
        <v/>
      </c>
      <c r="AB706" s="29" t="str">
        <f t="shared" si="67"/>
        <v/>
      </c>
      <c r="AC706" s="29" t="str">
        <f t="shared" si="68"/>
        <v/>
      </c>
      <c r="AD706" s="485"/>
    </row>
    <row r="707" spans="1:70" ht="15.6">
      <c r="A707" s="485"/>
      <c r="B707" s="289">
        <f>+'Ark1'!C2915</f>
        <v>2022</v>
      </c>
      <c r="C707" s="28">
        <f>+'Ark1'!L2915</f>
        <v>11</v>
      </c>
      <c r="D707" s="28" t="str">
        <f>VLOOKUP(C707,RNR!$F$12:$G$26,2)</f>
        <v>U</v>
      </c>
      <c r="E707" s="28">
        <f>+'Ark1'!H2915</f>
        <v>1</v>
      </c>
      <c r="F707" s="28">
        <f>+'Ark1'!J2915</f>
        <v>309</v>
      </c>
      <c r="G707" s="28" t="str">
        <f>VLOOKUP(F707,RNR!$A$1:$B$26,2)</f>
        <v>Malvik</v>
      </c>
      <c r="H707" s="28">
        <f>+IF(I707=0,"",'Ark1'!Q2915)</f>
        <v>3</v>
      </c>
      <c r="I707" s="336">
        <f>+'Ark1'!R2915</f>
        <v>22</v>
      </c>
      <c r="J707" s="29">
        <f>+IF(I707=0,"",'Ark1'!AF2915)</f>
        <v>1.7529880478087652</v>
      </c>
      <c r="L707" s="29">
        <f>+IF(I707=0,"",'Ark1'!AG2915)</f>
        <v>1.7673918475832773</v>
      </c>
      <c r="S707" s="27">
        <f>+IF(I707=0,"",'Ark1'!T2915)</f>
        <v>5.8181818181818192</v>
      </c>
      <c r="T707" s="32">
        <f>+IF(I707=0,"",'Ark1'!U2915)</f>
        <v>10.609090909090909</v>
      </c>
      <c r="U707" s="34">
        <f>+IF(I707=0,"",'Ark1'!W2915)</f>
        <v>13.636363636363638</v>
      </c>
      <c r="V707" s="34">
        <f>+IF(I707=0,"",'Ark1'!X2915)</f>
        <v>18.181818181818183</v>
      </c>
      <c r="W707" s="34">
        <f>+IF(I707=0,"",'Ark1'!Y2915)</f>
        <v>13.636363636363638</v>
      </c>
      <c r="X707" s="34">
        <f>+IF(I707=0,"",'Ark1'!Z2915)</f>
        <v>7.0453665683656688</v>
      </c>
      <c r="Y707" s="29">
        <f>+IF(I707=0,"",'Ark1'!Z2915)</f>
        <v>7.0453665683656688</v>
      </c>
      <c r="Z707" s="27">
        <f>+IF(I707=0,"",'Ark1'!AC2915)</f>
        <v>0</v>
      </c>
      <c r="AA707" s="34">
        <f>+IF(I707=0,"",'Ark1'!AE2915)</f>
        <v>0</v>
      </c>
      <c r="AB707" s="29">
        <f t="shared" si="67"/>
        <v>0.96446280991735545</v>
      </c>
      <c r="AC707" s="29">
        <f t="shared" si="68"/>
        <v>7.333333333333333</v>
      </c>
      <c r="AD707" s="485"/>
    </row>
    <row r="708" spans="1:70" ht="15.6">
      <c r="A708" s="485"/>
      <c r="B708" s="289">
        <f>+'Ark1'!C2916</f>
        <v>2022</v>
      </c>
      <c r="C708" s="28">
        <f>+'Ark1'!L2916</f>
        <v>11</v>
      </c>
      <c r="D708" s="28" t="str">
        <f>VLOOKUP(C708,RNR!$F$12:$G$26,2)</f>
        <v>U</v>
      </c>
      <c r="E708" s="28">
        <f>+'Ark1'!H2916</f>
        <v>2</v>
      </c>
      <c r="F708" s="28">
        <f>+'Ark1'!J2916</f>
        <v>470</v>
      </c>
      <c r="G708" s="28" t="str">
        <f>VLOOKUP(F708,RNR!$A$1:$B$26,2)</f>
        <v>Jens Eide</v>
      </c>
      <c r="H708" s="28" t="str">
        <f>+IF(I708=0,"",'Ark1'!Q2916)</f>
        <v/>
      </c>
      <c r="I708" s="336">
        <f>+'Ark1'!R2916</f>
        <v>0</v>
      </c>
      <c r="J708" s="29" t="str">
        <f>+IF(I708=0,"",'Ark1'!AF2916)</f>
        <v/>
      </c>
      <c r="L708" s="29" t="str">
        <f>+IF(I708=0,"",'Ark1'!AG2916)</f>
        <v/>
      </c>
      <c r="S708" s="27" t="str">
        <f>+IF(I708=0,"",'Ark1'!T2916)</f>
        <v/>
      </c>
      <c r="T708" s="32" t="str">
        <f>+IF(I708=0,"",'Ark1'!U2916)</f>
        <v/>
      </c>
      <c r="U708" s="34" t="str">
        <f>+IF(I708=0,"",'Ark1'!W2916)</f>
        <v/>
      </c>
      <c r="V708" s="34" t="str">
        <f>+IF(I708=0,"",'Ark1'!X2916)</f>
        <v/>
      </c>
      <c r="W708" s="34" t="str">
        <f>+IF(I708=0,"",'Ark1'!Y2916)</f>
        <v/>
      </c>
      <c r="X708" s="34" t="str">
        <f>+IF(I708=0,"",'Ark1'!Z2916)</f>
        <v/>
      </c>
      <c r="Y708" s="29" t="str">
        <f>+IF(I708=0,"",'Ark1'!Z2916)</f>
        <v/>
      </c>
      <c r="Z708" s="27" t="str">
        <f>+IF(I708=0,"",'Ark1'!AC2916)</f>
        <v/>
      </c>
      <c r="AA708" s="34" t="str">
        <f>+IF(I708=0,"",'Ark1'!AE2916)</f>
        <v/>
      </c>
      <c r="AB708" s="29" t="str">
        <f t="shared" si="67"/>
        <v/>
      </c>
      <c r="AC708" s="29" t="str">
        <f t="shared" si="68"/>
        <v/>
      </c>
      <c r="AD708" s="485"/>
    </row>
    <row r="709" spans="1:70" ht="15.6">
      <c r="A709" s="485"/>
      <c r="B709" s="289">
        <f>+'Ark1'!C2917</f>
        <v>2022</v>
      </c>
      <c r="C709" s="28">
        <f>+'Ark1'!L2917</f>
        <v>11</v>
      </c>
      <c r="D709" s="28" t="str">
        <f>VLOOKUP(C709,RNR!$F$12:$G$26,2)</f>
        <v>U</v>
      </c>
      <c r="E709" s="28">
        <f>+'Ark1'!H2917</f>
        <v>2</v>
      </c>
      <c r="F709" s="28">
        <f>+'Ark1'!J2917</f>
        <v>629</v>
      </c>
      <c r="G709" s="28" t="str">
        <f>VLOOKUP(F709,RNR!$A$1:$B$26,2)</f>
        <v>Bø</v>
      </c>
      <c r="H709" s="28" t="str">
        <f>+IF(I709=0,"",'Ark1'!Q2917)</f>
        <v/>
      </c>
      <c r="I709" s="336">
        <f>+'Ark1'!R2917</f>
        <v>0</v>
      </c>
      <c r="J709" s="29" t="str">
        <f>+IF(I709=0,"",'Ark1'!AF2917)</f>
        <v/>
      </c>
      <c r="L709" s="29" t="str">
        <f>+IF(I709=0,"",'Ark1'!AG2917)</f>
        <v/>
      </c>
      <c r="S709" s="27" t="str">
        <f>+IF(I709=0,"",'Ark1'!T2917)</f>
        <v/>
      </c>
      <c r="T709" s="32" t="str">
        <f>+IF(I709=0,"",'Ark1'!U2917)</f>
        <v/>
      </c>
      <c r="U709" s="34" t="str">
        <f>+IF(I709=0,"",'Ark1'!W2917)</f>
        <v/>
      </c>
      <c r="V709" s="34" t="str">
        <f>+IF(I709=0,"",'Ark1'!X2917)</f>
        <v/>
      </c>
      <c r="W709" s="34" t="str">
        <f>+IF(I709=0,"",'Ark1'!Y2917)</f>
        <v/>
      </c>
      <c r="X709" s="34" t="str">
        <f>+IF(I709=0,"",'Ark1'!Z2917)</f>
        <v/>
      </c>
      <c r="Y709" s="29" t="str">
        <f>+IF(I709=0,"",'Ark1'!Z2917)</f>
        <v/>
      </c>
      <c r="Z709" s="27" t="str">
        <f>+IF(I709=0,"",'Ark1'!AC2917)</f>
        <v/>
      </c>
      <c r="AA709" s="34" t="str">
        <f>+IF(I709=0,"",'Ark1'!AE2917)</f>
        <v/>
      </c>
      <c r="AB709" s="29" t="str">
        <f t="shared" si="67"/>
        <v/>
      </c>
      <c r="AC709" s="29" t="str">
        <f t="shared" si="68"/>
        <v/>
      </c>
      <c r="AD709" s="485"/>
    </row>
    <row r="710" spans="1:70" ht="15.6">
      <c r="A710" s="485"/>
      <c r="B710" s="289">
        <f>+'Ark1'!C2918</f>
        <v>2022</v>
      </c>
      <c r="C710" s="28">
        <f>+'Ark1'!L2918</f>
        <v>11</v>
      </c>
      <c r="D710" s="28" t="str">
        <f>VLOOKUP(C710,RNR!$F$12:$G$26,2)</f>
        <v>U</v>
      </c>
      <c r="E710" s="28">
        <f>+'Ark1'!H2918</f>
        <v>1</v>
      </c>
      <c r="F710" s="28">
        <f>+'Ark1'!J2918</f>
        <v>643</v>
      </c>
      <c r="G710" s="28" t="str">
        <f>VLOOKUP(F710,RNR!$A$1:$B$26,2)</f>
        <v>Bjerka</v>
      </c>
      <c r="H710" s="28" t="str">
        <f>+IF(I710=0,"",'Ark1'!Q2918)</f>
        <v/>
      </c>
      <c r="I710" s="336">
        <f>+'Ark1'!R2918</f>
        <v>0</v>
      </c>
      <c r="J710" s="29" t="str">
        <f>+IF(I710=0,"",'Ark1'!AF2918)</f>
        <v/>
      </c>
      <c r="L710" s="29" t="str">
        <f>+IF(I710=0,"",'Ark1'!AG2918)</f>
        <v/>
      </c>
      <c r="S710" s="27" t="str">
        <f>+IF(I710=0,"",'Ark1'!T2918)</f>
        <v/>
      </c>
      <c r="T710" s="32" t="str">
        <f>+IF(I710=0,"",'Ark1'!U2918)</f>
        <v/>
      </c>
      <c r="U710" s="34" t="str">
        <f>+IF(I710=0,"",'Ark1'!W2918)</f>
        <v/>
      </c>
      <c r="V710" s="34" t="str">
        <f>+IF(I710=0,"",'Ark1'!X2918)</f>
        <v/>
      </c>
      <c r="W710" s="34" t="str">
        <f>+IF(I710=0,"",'Ark1'!Y2918)</f>
        <v/>
      </c>
      <c r="X710" s="34" t="str">
        <f>+IF(I710=0,"",'Ark1'!Z2918)</f>
        <v/>
      </c>
      <c r="Y710" s="29" t="str">
        <f>+IF(I710=0,"",'Ark1'!Z2918)</f>
        <v/>
      </c>
      <c r="Z710" s="27" t="str">
        <f>+IF(I710=0,"",'Ark1'!AC2918)</f>
        <v/>
      </c>
      <c r="AA710" s="34" t="str">
        <f>+IF(I710=0,"",'Ark1'!AE2918)</f>
        <v/>
      </c>
      <c r="AB710" s="29" t="str">
        <f t="shared" si="67"/>
        <v/>
      </c>
      <c r="AC710" s="29" t="str">
        <f t="shared" si="68"/>
        <v/>
      </c>
      <c r="AD710" s="485"/>
    </row>
    <row r="711" spans="1:70" ht="15.6">
      <c r="A711" s="485"/>
      <c r="B711" s="289">
        <f>+'Ark1'!C2919</f>
        <v>2022</v>
      </c>
      <c r="C711" s="28">
        <f>+'Ark1'!L2919</f>
        <v>11</v>
      </c>
      <c r="D711" s="28" t="str">
        <f>VLOOKUP(C711,RNR!$F$12:$G$26,2)</f>
        <v>U</v>
      </c>
      <c r="E711" s="28">
        <f>+'Ark1'!H2919</f>
        <v>2</v>
      </c>
      <c r="F711" s="28">
        <f>+'Ark1'!J2919</f>
        <v>704</v>
      </c>
      <c r="G711" s="28" t="str">
        <f>VLOOKUP(F711,RNR!$A$1:$B$26,2)</f>
        <v>Øre Vilt</v>
      </c>
      <c r="H711" s="28" t="str">
        <f>+IF(I711=0,"",'Ark1'!Q2919)</f>
        <v/>
      </c>
      <c r="I711" s="336">
        <f>+'Ark1'!R2919</f>
        <v>0</v>
      </c>
      <c r="J711" s="29" t="str">
        <f>+IF(I711=0,"",'Ark1'!AF2919)</f>
        <v/>
      </c>
      <c r="L711" s="29" t="str">
        <f>+IF(I711=0,"",'Ark1'!AG2919)</f>
        <v/>
      </c>
      <c r="S711" s="27" t="str">
        <f>+IF(I711=0,"",'Ark1'!T2919)</f>
        <v/>
      </c>
      <c r="T711" s="32" t="str">
        <f>+IF(I711=0,"",'Ark1'!U2919)</f>
        <v/>
      </c>
      <c r="U711" s="34" t="str">
        <f>+IF(I711=0,"",'Ark1'!W2919)</f>
        <v/>
      </c>
      <c r="V711" s="34" t="str">
        <f>+IF(I711=0,"",'Ark1'!X2919)</f>
        <v/>
      </c>
      <c r="W711" s="34" t="str">
        <f>+IF(I711=0,"",'Ark1'!Y2919)</f>
        <v/>
      </c>
      <c r="X711" s="34" t="str">
        <f>+IF(I711=0,"",'Ark1'!Z2919)</f>
        <v/>
      </c>
      <c r="Y711" s="29" t="str">
        <f>+IF(I711=0,"",'Ark1'!Z2919)</f>
        <v/>
      </c>
      <c r="Z711" s="27" t="str">
        <f>+IF(I711=0,"",'Ark1'!AC2919)</f>
        <v/>
      </c>
      <c r="AA711" s="34" t="str">
        <f>+IF(I711=0,"",'Ark1'!AE2919)</f>
        <v/>
      </c>
      <c r="AB711" s="29" t="str">
        <f t="shared" si="67"/>
        <v/>
      </c>
      <c r="AC711" s="29" t="str">
        <f t="shared" si="68"/>
        <v/>
      </c>
      <c r="AD711" s="485"/>
    </row>
    <row r="712" spans="1:70" ht="15.6">
      <c r="A712" s="485"/>
      <c r="B712" s="289">
        <f>+'Ark1'!C2920</f>
        <v>2022</v>
      </c>
      <c r="C712" s="28">
        <f>+'Ark1'!L2920</f>
        <v>11</v>
      </c>
      <c r="D712" s="28" t="str">
        <f>VLOOKUP(C712,RNR!$F$12:$G$26,2)</f>
        <v>U</v>
      </c>
      <c r="E712" s="28">
        <f>+'Ark1'!H2920</f>
        <v>1</v>
      </c>
      <c r="F712" s="28">
        <f>+'Ark1'!J2920</f>
        <v>802</v>
      </c>
      <c r="G712" s="28" t="str">
        <f>VLOOKUP(F712,RNR!$A$1:$B$26,2)</f>
        <v>Karasjok</v>
      </c>
      <c r="H712" s="28" t="str">
        <f>+IF(I712=0,"",'Ark1'!Q2920)</f>
        <v/>
      </c>
      <c r="I712" s="336">
        <f>+'Ark1'!R2920</f>
        <v>0</v>
      </c>
      <c r="J712" s="29" t="str">
        <f>+IF(I712=0,"",'Ark1'!AF2920)</f>
        <v/>
      </c>
      <c r="L712" s="29" t="str">
        <f>+IF(I712=0,"",'Ark1'!AG2920)</f>
        <v/>
      </c>
      <c r="S712" s="27" t="str">
        <f>+IF(I712=0,"",'Ark1'!T2920)</f>
        <v/>
      </c>
      <c r="T712" s="32" t="str">
        <f>+IF(I712=0,"",'Ark1'!U2920)</f>
        <v/>
      </c>
      <c r="U712" s="34" t="str">
        <f>+IF(I712=0,"",'Ark1'!W2920)</f>
        <v/>
      </c>
      <c r="V712" s="34" t="str">
        <f>+IF(I712=0,"",'Ark1'!X2920)</f>
        <v/>
      </c>
      <c r="W712" s="34" t="str">
        <f>+IF(I712=0,"",'Ark1'!Y2920)</f>
        <v/>
      </c>
      <c r="X712" s="34" t="str">
        <f>+IF(I712=0,"",'Ark1'!Z2920)</f>
        <v/>
      </c>
      <c r="Y712" s="29" t="str">
        <f>+IF(I712=0,"",'Ark1'!Z2920)</f>
        <v/>
      </c>
      <c r="Z712" s="27" t="str">
        <f>+IF(I712=0,"",'Ark1'!AC2920)</f>
        <v/>
      </c>
      <c r="AA712" s="34" t="str">
        <f>+IF(I712=0,"",'Ark1'!AE2920)</f>
        <v/>
      </c>
      <c r="AB712" s="29" t="str">
        <f t="shared" si="67"/>
        <v/>
      </c>
      <c r="AC712" s="29" t="str">
        <f t="shared" si="68"/>
        <v/>
      </c>
      <c r="AD712" s="485"/>
    </row>
    <row r="713" spans="1:70" s="29" customFormat="1">
      <c r="A713" s="485"/>
      <c r="B713" s="485"/>
      <c r="C713" s="485"/>
      <c r="D713" s="485"/>
      <c r="E713" s="485"/>
      <c r="F713" s="485"/>
      <c r="G713" s="485"/>
      <c r="H713" s="485"/>
      <c r="I713" s="485"/>
      <c r="J713" s="485"/>
      <c r="K713" s="485"/>
      <c r="L713" s="485"/>
      <c r="M713" s="485"/>
      <c r="N713" s="485"/>
      <c r="O713" s="485"/>
      <c r="P713" s="506"/>
      <c r="Q713" s="506"/>
      <c r="R713" s="485"/>
      <c r="S713" s="485"/>
      <c r="T713" s="485"/>
      <c r="U713" s="485"/>
      <c r="V713" s="485"/>
      <c r="W713" s="485"/>
      <c r="X713" s="485"/>
      <c r="Y713" s="485"/>
      <c r="Z713" s="485"/>
      <c r="AA713" s="485"/>
      <c r="AB713" s="485"/>
      <c r="AC713" s="485"/>
      <c r="AD713" s="485"/>
      <c r="AH713" s="27"/>
      <c r="AK713" s="28"/>
      <c r="AL713" s="28"/>
      <c r="AM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</row>
    <row r="714" spans="1:70" s="29" customFormat="1" ht="15.6">
      <c r="A714" s="485"/>
      <c r="B714" s="485"/>
      <c r="C714" s="485"/>
      <c r="D714" s="486" t="str">
        <f>+D716</f>
        <v>U+</v>
      </c>
      <c r="E714" s="485"/>
      <c r="F714" s="485"/>
      <c r="G714" s="485"/>
      <c r="H714" s="485"/>
      <c r="I714" s="485"/>
      <c r="J714" s="485"/>
      <c r="K714" s="485"/>
      <c r="L714" s="485"/>
      <c r="M714" s="485"/>
      <c r="N714" s="485"/>
      <c r="O714" s="485"/>
      <c r="P714" s="506"/>
      <c r="Q714" s="506"/>
      <c r="R714" s="485"/>
      <c r="S714" s="485"/>
      <c r="T714" s="485"/>
      <c r="U714" s="485"/>
      <c r="V714" s="485"/>
      <c r="W714" s="485"/>
      <c r="X714" s="485"/>
      <c r="Y714" s="485"/>
      <c r="Z714" s="485"/>
      <c r="AA714" s="485"/>
      <c r="AB714" s="485"/>
      <c r="AC714" s="485"/>
      <c r="AD714" s="485"/>
      <c r="AH714" s="27"/>
      <c r="AK714" s="28"/>
      <c r="AL714" s="28"/>
      <c r="AM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</row>
    <row r="715" spans="1:70" s="29" customFormat="1">
      <c r="A715" s="485"/>
      <c r="B715" s="485"/>
      <c r="C715" s="485"/>
      <c r="D715" s="485"/>
      <c r="E715" s="485"/>
      <c r="F715" s="485"/>
      <c r="G715" s="485"/>
      <c r="H715" s="485"/>
      <c r="I715" s="485"/>
      <c r="J715" s="485"/>
      <c r="K715" s="485"/>
      <c r="L715" s="485"/>
      <c r="M715" s="485"/>
      <c r="N715" s="485"/>
      <c r="O715" s="485"/>
      <c r="P715" s="506"/>
      <c r="Q715" s="506"/>
      <c r="R715" s="485"/>
      <c r="S715" s="485"/>
      <c r="T715" s="485"/>
      <c r="U715" s="485"/>
      <c r="V715" s="485"/>
      <c r="W715" s="485"/>
      <c r="X715" s="485"/>
      <c r="Y715" s="485"/>
      <c r="Z715" s="485"/>
      <c r="AA715" s="485"/>
      <c r="AB715" s="485"/>
      <c r="AC715" s="485"/>
      <c r="AD715" s="485"/>
      <c r="AH715" s="27"/>
      <c r="AK715" s="28"/>
      <c r="AL715" s="28"/>
      <c r="AM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</row>
    <row r="716" spans="1:70" ht="15.6">
      <c r="A716" s="485"/>
      <c r="B716" s="289">
        <f>+'Ark1'!C2921</f>
        <v>2022</v>
      </c>
      <c r="C716" s="28">
        <f>+'Ark1'!L2921</f>
        <v>12</v>
      </c>
      <c r="D716" s="28" t="str">
        <f>VLOOKUP(C716,RNR!$F$12:$G$26,2)</f>
        <v>U+</v>
      </c>
      <c r="E716" s="28">
        <f>+'Ark1'!H2921</f>
        <v>1</v>
      </c>
      <c r="F716" s="28">
        <f>+'Ark1'!J2921</f>
        <v>103</v>
      </c>
      <c r="G716" s="28" t="str">
        <f>VLOOKUP(F716,RNR!$A$1:$B$26,2)</f>
        <v>Rudshøgda</v>
      </c>
      <c r="H716" s="28" t="str">
        <f>+IF(I716=0,"",'Ark1'!Q2921)</f>
        <v/>
      </c>
      <c r="I716" s="336">
        <f>+'Ark1'!R2921</f>
        <v>0</v>
      </c>
      <c r="J716" s="29" t="str">
        <f>+IF(I716=0,"",'Ark1'!AF2921)</f>
        <v/>
      </c>
      <c r="L716" s="29" t="str">
        <f>+IF(I716=0,"",'Ark1'!AG2921)</f>
        <v/>
      </c>
      <c r="S716" s="27" t="str">
        <f>+IF(I716=0,"",'Ark1'!T2921)</f>
        <v/>
      </c>
      <c r="T716" s="32" t="str">
        <f>+IF(I716=0,"",'Ark1'!U2921)</f>
        <v/>
      </c>
      <c r="U716" s="34" t="str">
        <f>+IF(I716=0,"",'Ark1'!W2921)</f>
        <v/>
      </c>
      <c r="V716" s="34" t="str">
        <f>+IF(I716=0,"",'Ark1'!X2921)</f>
        <v/>
      </c>
      <c r="W716" s="34" t="str">
        <f>+IF(I716=0,"",'Ark1'!Y2921)</f>
        <v/>
      </c>
      <c r="X716" s="34" t="str">
        <f>+IF(I716=0,"",'Ark1'!Z2921)</f>
        <v/>
      </c>
      <c r="Y716" s="29" t="str">
        <f>+IF(I716=0,"",'Ark1'!Z2921)</f>
        <v/>
      </c>
      <c r="Z716" s="27" t="str">
        <f>+IF(I716=0,"",'Ark1'!AC2921)</f>
        <v/>
      </c>
      <c r="AA716" s="34" t="str">
        <f>+IF(I716=0,"",'Ark1'!AE2921)</f>
        <v/>
      </c>
      <c r="AB716" s="29" t="str">
        <f t="shared" si="67"/>
        <v/>
      </c>
      <c r="AC716" s="29" t="str">
        <f t="shared" si="68"/>
        <v/>
      </c>
      <c r="AD716" s="485"/>
    </row>
    <row r="717" spans="1:70" ht="15.6">
      <c r="A717" s="485"/>
      <c r="B717" s="289">
        <f>+'Ark1'!C2922</f>
        <v>2022</v>
      </c>
      <c r="C717" s="28">
        <f>+'Ark1'!L2922</f>
        <v>12</v>
      </c>
      <c r="D717" s="28" t="str">
        <f>VLOOKUP(C717,RNR!$F$12:$G$26,2)</f>
        <v>U+</v>
      </c>
      <c r="E717" s="28">
        <f>+'Ark1'!H2922</f>
        <v>2</v>
      </c>
      <c r="F717" s="28">
        <f>+'Ark1'!J2922</f>
        <v>106</v>
      </c>
      <c r="G717" s="28" t="str">
        <f>VLOOKUP(F717,RNR!$A$1:$B$26,2)</f>
        <v>Furuseth</v>
      </c>
      <c r="H717" s="28" t="str">
        <f>+IF(I717=0,"",'Ark1'!Q2922)</f>
        <v/>
      </c>
      <c r="I717" s="336">
        <f>+'Ark1'!R2922</f>
        <v>0</v>
      </c>
      <c r="J717" s="29" t="str">
        <f>+IF(I717=0,"",'Ark1'!AF2922)</f>
        <v/>
      </c>
      <c r="L717" s="29" t="str">
        <f>+IF(I717=0,"",'Ark1'!AG2922)</f>
        <v/>
      </c>
      <c r="S717" s="27" t="str">
        <f>+IF(I717=0,"",'Ark1'!T2922)</f>
        <v/>
      </c>
      <c r="T717" s="32" t="str">
        <f>+IF(I717=0,"",'Ark1'!U2922)</f>
        <v/>
      </c>
      <c r="U717" s="34" t="str">
        <f>+IF(I717=0,"",'Ark1'!W2922)</f>
        <v/>
      </c>
      <c r="V717" s="34" t="str">
        <f>+IF(I717=0,"",'Ark1'!X2922)</f>
        <v/>
      </c>
      <c r="W717" s="34" t="str">
        <f>+IF(I717=0,"",'Ark1'!Y2922)</f>
        <v/>
      </c>
      <c r="X717" s="34" t="str">
        <f>+IF(I717=0,"",'Ark1'!Z2922)</f>
        <v/>
      </c>
      <c r="Y717" s="29" t="str">
        <f>+IF(I717=0,"",'Ark1'!Z2922)</f>
        <v/>
      </c>
      <c r="Z717" s="27" t="str">
        <f>+IF(I717=0,"",'Ark1'!AC2922)</f>
        <v/>
      </c>
      <c r="AA717" s="34" t="str">
        <f>+IF(I717=0,"",'Ark1'!AE2922)</f>
        <v/>
      </c>
      <c r="AB717" s="29" t="str">
        <f t="shared" ref="AB717:AB722" si="69">IF(I717=0,"",T717/C717)</f>
        <v/>
      </c>
      <c r="AC717" s="29" t="str">
        <f t="shared" ref="AC717:AC722" si="70">IF(I717=0,"",I717/H717)</f>
        <v/>
      </c>
      <c r="AD717" s="485"/>
    </row>
    <row r="718" spans="1:70" ht="15.6">
      <c r="A718" s="485"/>
      <c r="B718" s="289">
        <f>+'Ark1'!C2923</f>
        <v>2022</v>
      </c>
      <c r="C718" s="28">
        <f>+'Ark1'!L2923</f>
        <v>12</v>
      </c>
      <c r="D718" s="28" t="str">
        <f>VLOOKUP(C718,RNR!$F$12:$G$26,2)</f>
        <v>U+</v>
      </c>
      <c r="E718" s="28">
        <f>+'Ark1'!H2923</f>
        <v>1</v>
      </c>
      <c r="F718" s="28">
        <f>+'Ark1'!J2923</f>
        <v>110</v>
      </c>
      <c r="G718" s="28" t="str">
        <f>VLOOKUP(F718,RNR!$A$1:$B$26,2)</f>
        <v>Gol</v>
      </c>
      <c r="H718" s="28" t="str">
        <f>+IF(I718=0,"",'Ark1'!Q2923)</f>
        <v/>
      </c>
      <c r="I718" s="336">
        <f>+'Ark1'!R2923</f>
        <v>0</v>
      </c>
      <c r="J718" s="29" t="str">
        <f>+IF(I718=0,"",'Ark1'!AF2923)</f>
        <v/>
      </c>
      <c r="L718" s="29" t="str">
        <f>+IF(I718=0,"",'Ark1'!AG2923)</f>
        <v/>
      </c>
      <c r="S718" s="27" t="str">
        <f>+IF(I718=0,"",'Ark1'!T2923)</f>
        <v/>
      </c>
      <c r="T718" s="32" t="str">
        <f>+IF(I718=0,"",'Ark1'!U2923)</f>
        <v/>
      </c>
      <c r="U718" s="34" t="str">
        <f>+IF(I718=0,"",'Ark1'!W2923)</f>
        <v/>
      </c>
      <c r="V718" s="34" t="str">
        <f>+IF(I718=0,"",'Ark1'!X2923)</f>
        <v/>
      </c>
      <c r="W718" s="34" t="str">
        <f>+IF(I718=0,"",'Ark1'!Y2923)</f>
        <v/>
      </c>
      <c r="X718" s="34" t="str">
        <f>+IF(I718=0,"",'Ark1'!Z2923)</f>
        <v/>
      </c>
      <c r="Y718" s="29" t="str">
        <f>+IF(I718=0,"",'Ark1'!Z2923)</f>
        <v/>
      </c>
      <c r="Z718" s="27" t="str">
        <f>+IF(I718=0,"",'Ark1'!AC2923)</f>
        <v/>
      </c>
      <c r="AA718" s="34" t="str">
        <f>+IF(I718=0,"",'Ark1'!AE2923)</f>
        <v/>
      </c>
      <c r="AB718" s="29" t="str">
        <f t="shared" si="69"/>
        <v/>
      </c>
      <c r="AC718" s="29" t="str">
        <f t="shared" si="70"/>
        <v/>
      </c>
      <c r="AD718" s="485"/>
    </row>
    <row r="719" spans="1:70" ht="15.6">
      <c r="A719" s="485"/>
      <c r="B719" s="289">
        <f>+'Ark1'!C2924</f>
        <v>2022</v>
      </c>
      <c r="C719" s="28">
        <f>+'Ark1'!L2924</f>
        <v>12</v>
      </c>
      <c r="D719" s="28" t="str">
        <f>VLOOKUP(C719,RNR!$F$12:$G$26,2)</f>
        <v>U+</v>
      </c>
      <c r="E719" s="28">
        <f>+'Ark1'!H2924</f>
        <v>1</v>
      </c>
      <c r="F719" s="28">
        <f>+'Ark1'!J2924</f>
        <v>111</v>
      </c>
      <c r="G719" s="28" t="str">
        <f>VLOOKUP(F719,RNR!$A$1:$B$26,2)</f>
        <v>Forus</v>
      </c>
      <c r="H719" s="28" t="str">
        <f>+IF(I719=0,"",'Ark1'!Q2924)</f>
        <v/>
      </c>
      <c r="I719" s="336">
        <f>+'Ark1'!R2924</f>
        <v>0</v>
      </c>
      <c r="J719" s="29" t="str">
        <f>+IF(I719=0,"",'Ark1'!AF2924)</f>
        <v/>
      </c>
      <c r="L719" s="29" t="str">
        <f>+IF(I719=0,"",'Ark1'!AG2924)</f>
        <v/>
      </c>
      <c r="S719" s="27" t="str">
        <f>+IF(I719=0,"",'Ark1'!T2924)</f>
        <v/>
      </c>
      <c r="T719" s="32" t="str">
        <f>+IF(I719=0,"",'Ark1'!U2924)</f>
        <v/>
      </c>
      <c r="U719" s="34" t="str">
        <f>+IF(I719=0,"",'Ark1'!W2924)</f>
        <v/>
      </c>
      <c r="V719" s="34" t="str">
        <f>+IF(I719=0,"",'Ark1'!X2924)</f>
        <v/>
      </c>
      <c r="W719" s="34" t="str">
        <f>+IF(I719=0,"",'Ark1'!Y2924)</f>
        <v/>
      </c>
      <c r="X719" s="34" t="str">
        <f>+IF(I719=0,"",'Ark1'!Z2924)</f>
        <v/>
      </c>
      <c r="Y719" s="29" t="str">
        <f>+IF(I719=0,"",'Ark1'!Z2924)</f>
        <v/>
      </c>
      <c r="Z719" s="27" t="str">
        <f>+IF(I719=0,"",'Ark1'!AC2924)</f>
        <v/>
      </c>
      <c r="AA719" s="34" t="str">
        <f>+IF(I719=0,"",'Ark1'!AE2924)</f>
        <v/>
      </c>
      <c r="AB719" s="29" t="str">
        <f t="shared" si="69"/>
        <v/>
      </c>
      <c r="AC719" s="29" t="str">
        <f t="shared" si="70"/>
        <v/>
      </c>
      <c r="AD719" s="485"/>
    </row>
    <row r="720" spans="1:70" ht="15.6">
      <c r="A720" s="485"/>
      <c r="B720" s="289">
        <f>+'Ark1'!C2925</f>
        <v>2022</v>
      </c>
      <c r="C720" s="28">
        <f>+'Ark1'!L2925</f>
        <v>12</v>
      </c>
      <c r="D720" s="28" t="str">
        <f>VLOOKUP(C720,RNR!$F$12:$G$26,2)</f>
        <v>U+</v>
      </c>
      <c r="E720" s="28">
        <f>+'Ark1'!H2925</f>
        <v>1</v>
      </c>
      <c r="F720" s="28">
        <f>+'Ark1'!J2925</f>
        <v>116</v>
      </c>
      <c r="G720" s="28" t="str">
        <f>VLOOKUP(F720,RNR!$A$1:$B$26,2)</f>
        <v>Sandeid</v>
      </c>
      <c r="H720" s="28" t="str">
        <f>+IF(I720=0,"",'Ark1'!Q2925)</f>
        <v/>
      </c>
      <c r="I720" s="336">
        <f>+'Ark1'!R2925</f>
        <v>0</v>
      </c>
      <c r="J720" s="29" t="str">
        <f>+IF(I720=0,"",'Ark1'!AF2925)</f>
        <v/>
      </c>
      <c r="L720" s="29" t="str">
        <f>+IF(I720=0,"",'Ark1'!AG2925)</f>
        <v/>
      </c>
      <c r="S720" s="27" t="str">
        <f>+IF(I720=0,"",'Ark1'!T2925)</f>
        <v/>
      </c>
      <c r="T720" s="32" t="str">
        <f>+IF(I720=0,"",'Ark1'!U2925)</f>
        <v/>
      </c>
      <c r="U720" s="34" t="str">
        <f>+IF(I720=0,"",'Ark1'!W2925)</f>
        <v/>
      </c>
      <c r="V720" s="34" t="str">
        <f>+IF(I720=0,"",'Ark1'!X2925)</f>
        <v/>
      </c>
      <c r="W720" s="34" t="str">
        <f>+IF(I720=0,"",'Ark1'!Y2925)</f>
        <v/>
      </c>
      <c r="X720" s="34" t="str">
        <f>+IF(I720=0,"",'Ark1'!Z2925)</f>
        <v/>
      </c>
      <c r="Y720" s="29" t="str">
        <f>+IF(I720=0,"",'Ark1'!Z2925)</f>
        <v/>
      </c>
      <c r="Z720" s="27" t="str">
        <f>+IF(I720=0,"",'Ark1'!AC2925)</f>
        <v/>
      </c>
      <c r="AA720" s="34" t="str">
        <f>+IF(I720=0,"",'Ark1'!AE2925)</f>
        <v/>
      </c>
      <c r="AB720" s="29" t="str">
        <f t="shared" si="69"/>
        <v/>
      </c>
      <c r="AC720" s="29" t="str">
        <f t="shared" si="70"/>
        <v/>
      </c>
      <c r="AD720" s="485"/>
    </row>
    <row r="721" spans="1:30" ht="15.6">
      <c r="A721" s="485"/>
      <c r="B721" s="289">
        <f>+'Ark1'!C2926</f>
        <v>2022</v>
      </c>
      <c r="C721" s="28">
        <f>+'Ark1'!L2926</f>
        <v>12</v>
      </c>
      <c r="D721" s="28" t="str">
        <f>VLOOKUP(C721,RNR!$F$12:$G$26,2)</f>
        <v>U+</v>
      </c>
      <c r="E721" s="28">
        <f>+'Ark1'!H2926</f>
        <v>2</v>
      </c>
      <c r="F721" s="28">
        <f>+'Ark1'!J2926</f>
        <v>117</v>
      </c>
      <c r="G721" s="28" t="str">
        <f>VLOOKUP(F721,RNR!$A$1:$B$26,2)</f>
        <v>Jæren</v>
      </c>
      <c r="H721" s="28" t="str">
        <f>+IF(I721=0,"",'Ark1'!Q2926)</f>
        <v/>
      </c>
      <c r="I721" s="336">
        <f>+'Ark1'!R2926</f>
        <v>0</v>
      </c>
      <c r="J721" s="29" t="str">
        <f>+IF(I721=0,"",'Ark1'!AF2926)</f>
        <v/>
      </c>
      <c r="L721" s="29" t="str">
        <f>+IF(I721=0,"",'Ark1'!AG2926)</f>
        <v/>
      </c>
      <c r="S721" s="27" t="str">
        <f>+IF(I721=0,"",'Ark1'!T2926)</f>
        <v/>
      </c>
      <c r="T721" s="32" t="str">
        <f>+IF(I721=0,"",'Ark1'!U2926)</f>
        <v/>
      </c>
      <c r="U721" s="34" t="str">
        <f>+IF(I721=0,"",'Ark1'!W2926)</f>
        <v/>
      </c>
      <c r="V721" s="34" t="str">
        <f>+IF(I721=0,"",'Ark1'!X2926)</f>
        <v/>
      </c>
      <c r="W721" s="34" t="str">
        <f>+IF(I721=0,"",'Ark1'!Y2926)</f>
        <v/>
      </c>
      <c r="X721" s="34" t="str">
        <f>+IF(I721=0,"",'Ark1'!Z2926)</f>
        <v/>
      </c>
      <c r="Y721" s="29" t="str">
        <f>+IF(I721=0,"",'Ark1'!Z2926)</f>
        <v/>
      </c>
      <c r="Z721" s="27" t="str">
        <f>+IF(I721=0,"",'Ark1'!AC2926)</f>
        <v/>
      </c>
      <c r="AA721" s="34" t="str">
        <f>+IF(I721=0,"",'Ark1'!AE2926)</f>
        <v/>
      </c>
      <c r="AB721" s="29" t="str">
        <f t="shared" si="69"/>
        <v/>
      </c>
      <c r="AC721" s="29" t="str">
        <f t="shared" si="70"/>
        <v/>
      </c>
      <c r="AD721" s="485"/>
    </row>
    <row r="722" spans="1:30" ht="15.6">
      <c r="A722" s="485"/>
      <c r="B722" s="289">
        <f>+'Ark1'!C2927</f>
        <v>2022</v>
      </c>
      <c r="C722" s="28">
        <f>+'Ark1'!L2927</f>
        <v>12</v>
      </c>
      <c r="D722" s="28" t="str">
        <f>VLOOKUP(C722,RNR!$F$12:$G$26,2)</f>
        <v>U+</v>
      </c>
      <c r="E722" s="28">
        <f>+'Ark1'!H2927</f>
        <v>1</v>
      </c>
      <c r="F722" s="28">
        <f>+'Ark1'!J2927</f>
        <v>134</v>
      </c>
      <c r="G722" s="28" t="str">
        <f>VLOOKUP(F722,RNR!$A$1:$B$26,2)</f>
        <v>Førde</v>
      </c>
      <c r="H722" s="28" t="str">
        <f>+IF(I722=0,"",'Ark1'!Q2927)</f>
        <v/>
      </c>
      <c r="I722" s="336">
        <f>+'Ark1'!R2927</f>
        <v>0</v>
      </c>
      <c r="J722" s="29" t="str">
        <f>+IF(I722=0,"",'Ark1'!AF2927)</f>
        <v/>
      </c>
      <c r="L722" s="29" t="str">
        <f>+IF(I722=0,"",'Ark1'!AG2927)</f>
        <v/>
      </c>
      <c r="S722" s="27" t="str">
        <f>+IF(I722=0,"",'Ark1'!T2927)</f>
        <v/>
      </c>
      <c r="T722" s="32" t="str">
        <f>+IF(I722=0,"",'Ark1'!U2927)</f>
        <v/>
      </c>
      <c r="U722" s="34" t="str">
        <f>+IF(I722=0,"",'Ark1'!W2927)</f>
        <v/>
      </c>
      <c r="V722" s="34" t="str">
        <f>+IF(I722=0,"",'Ark1'!X2927)</f>
        <v/>
      </c>
      <c r="W722" s="34" t="str">
        <f>+IF(I722=0,"",'Ark1'!Y2927)</f>
        <v/>
      </c>
      <c r="X722" s="34" t="str">
        <f>+IF(I722=0,"",'Ark1'!Z2927)</f>
        <v/>
      </c>
      <c r="Y722" s="29" t="str">
        <f>+IF(I722=0,"",'Ark1'!Z2927)</f>
        <v/>
      </c>
      <c r="Z722" s="27" t="str">
        <f>+IF(I722=0,"",'Ark1'!AC2927)</f>
        <v/>
      </c>
      <c r="AA722" s="34" t="str">
        <f>+IF(I722=0,"",'Ark1'!AE2927)</f>
        <v/>
      </c>
      <c r="AB722" s="29" t="str">
        <f t="shared" si="69"/>
        <v/>
      </c>
      <c r="AC722" s="29" t="str">
        <f t="shared" si="70"/>
        <v/>
      </c>
      <c r="AD722" s="485"/>
    </row>
    <row r="723" spans="1:30" ht="15.6">
      <c r="A723" s="485"/>
      <c r="B723" s="289">
        <f>+'Ark1'!C2928</f>
        <v>2022</v>
      </c>
      <c r="C723" s="28">
        <f>+'Ark1'!L2928</f>
        <v>12</v>
      </c>
      <c r="D723" s="28" t="str">
        <f>VLOOKUP(C723,RNR!$F$12:$G$26,2)</f>
        <v>U+</v>
      </c>
      <c r="E723" s="28">
        <f>+'Ark1'!H2928</f>
        <v>2</v>
      </c>
      <c r="F723" s="28">
        <f>+'Ark1'!J2928</f>
        <v>141</v>
      </c>
      <c r="G723" s="28" t="str">
        <f>VLOOKUP(F723,RNR!$A$1:$B$26,2)</f>
        <v>Ølen</v>
      </c>
      <c r="H723" s="28" t="str">
        <f>+IF(I723=0,"",'Ark1'!Q2928)</f>
        <v/>
      </c>
      <c r="I723" s="336">
        <f>+'Ark1'!R2928</f>
        <v>0</v>
      </c>
      <c r="J723" s="29" t="str">
        <f>+IF(I723=0,"",'Ark1'!AF2928)</f>
        <v/>
      </c>
      <c r="L723" s="29" t="str">
        <f>+IF(I723=0,"",'Ark1'!AG2928)</f>
        <v/>
      </c>
      <c r="S723" s="27" t="str">
        <f>+IF(I723=0,"",'Ark1'!T2928)</f>
        <v/>
      </c>
      <c r="T723" s="32" t="str">
        <f>+IF(I723=0,"",'Ark1'!U2928)</f>
        <v/>
      </c>
      <c r="U723" s="34" t="str">
        <f>+IF(I723=0,"",'Ark1'!W2928)</f>
        <v/>
      </c>
      <c r="V723" s="34" t="str">
        <f>+IF(I723=0,"",'Ark1'!X2928)</f>
        <v/>
      </c>
      <c r="W723" s="34" t="str">
        <f>+IF(I723=0,"",'Ark1'!Y2928)</f>
        <v/>
      </c>
      <c r="X723" s="34" t="str">
        <f>+IF(I723=0,"",'Ark1'!Z2928)</f>
        <v/>
      </c>
      <c r="Y723" s="29" t="str">
        <f>+IF(I723=0,"",'Ark1'!Z2928)</f>
        <v/>
      </c>
      <c r="Z723" s="27" t="str">
        <f>+IF(I723=0,"",'Ark1'!AC2928)</f>
        <v/>
      </c>
      <c r="AA723" s="34" t="str">
        <f>+IF(I723=0,"",'Ark1'!AE2928)</f>
        <v/>
      </c>
      <c r="AB723" s="29" t="str">
        <f t="shared" ref="AB723:AB790" si="71">IF(I723=0,"",T723/C723)</f>
        <v/>
      </c>
      <c r="AC723" s="29" t="str">
        <f t="shared" ref="AC723:AC790" si="72">IF(I723=0,"",I723/H723)</f>
        <v/>
      </c>
      <c r="AD723" s="485"/>
    </row>
    <row r="724" spans="1:30" ht="15.6">
      <c r="A724" s="485"/>
      <c r="B724" s="289">
        <f>+'Ark1'!C2929</f>
        <v>2022</v>
      </c>
      <c r="C724" s="28">
        <f>+'Ark1'!L2929</f>
        <v>12</v>
      </c>
      <c r="D724" s="28" t="str">
        <f>VLOOKUP(C724,RNR!$F$12:$G$26,2)</f>
        <v>U+</v>
      </c>
      <c r="E724" s="28">
        <f>+'Ark1'!H2929</f>
        <v>2</v>
      </c>
      <c r="F724" s="28">
        <f>+'Ark1'!J2929</f>
        <v>143</v>
      </c>
      <c r="G724" s="28" t="str">
        <f>VLOOKUP(F724,RNR!$A$1:$B$26,2)</f>
        <v>Nordfjord</v>
      </c>
      <c r="H724" s="28" t="str">
        <f>+IF(I724=0,"",'Ark1'!Q2929)</f>
        <v/>
      </c>
      <c r="I724" s="336">
        <f>+'Ark1'!R2929</f>
        <v>0</v>
      </c>
      <c r="J724" s="29" t="str">
        <f>+IF(I724=0,"",'Ark1'!AF2929)</f>
        <v/>
      </c>
      <c r="L724" s="29" t="str">
        <f>+IF(I724=0,"",'Ark1'!AG2929)</f>
        <v/>
      </c>
      <c r="S724" s="27" t="str">
        <f>+IF(I724=0,"",'Ark1'!T2929)</f>
        <v/>
      </c>
      <c r="T724" s="32" t="str">
        <f>+IF(I724=0,"",'Ark1'!U2929)</f>
        <v/>
      </c>
      <c r="U724" s="34" t="str">
        <f>+IF(I724=0,"",'Ark1'!W2929)</f>
        <v/>
      </c>
      <c r="V724" s="34" t="str">
        <f>+IF(I724=0,"",'Ark1'!X2929)</f>
        <v/>
      </c>
      <c r="W724" s="34" t="str">
        <f>+IF(I724=0,"",'Ark1'!Y2929)</f>
        <v/>
      </c>
      <c r="X724" s="34" t="str">
        <f>+IF(I724=0,"",'Ark1'!Z2929)</f>
        <v/>
      </c>
      <c r="Y724" s="29" t="str">
        <f>+IF(I724=0,"",'Ark1'!Z2929)</f>
        <v/>
      </c>
      <c r="Z724" s="27" t="str">
        <f>+IF(I724=0,"",'Ark1'!AC2929)</f>
        <v/>
      </c>
      <c r="AA724" s="34" t="str">
        <f>+IF(I724=0,"",'Ark1'!AE2929)</f>
        <v/>
      </c>
      <c r="AB724" s="29" t="str">
        <f t="shared" si="71"/>
        <v/>
      </c>
      <c r="AC724" s="29" t="str">
        <f t="shared" si="72"/>
        <v/>
      </c>
      <c r="AD724" s="485"/>
    </row>
    <row r="725" spans="1:30" ht="15.6">
      <c r="A725" s="485"/>
      <c r="B725" s="289">
        <f>+'Ark1'!C2930</f>
        <v>2022</v>
      </c>
      <c r="C725" s="28">
        <f>+'Ark1'!L2930</f>
        <v>12</v>
      </c>
      <c r="D725" s="28" t="str">
        <f>VLOOKUP(C725,RNR!$F$12:$G$26,2)</f>
        <v>U+</v>
      </c>
      <c r="E725" s="28">
        <f>+'Ark1'!H2930</f>
        <v>2</v>
      </c>
      <c r="F725" s="28">
        <f>+'Ark1'!J2930</f>
        <v>147</v>
      </c>
      <c r="G725" s="28" t="str">
        <f>VLOOKUP(F725,RNR!$A$1:$B$26,2)</f>
        <v>Midt-Norge</v>
      </c>
      <c r="H725" s="28" t="str">
        <f>+IF(I725=0,"",'Ark1'!Q2930)</f>
        <v/>
      </c>
      <c r="I725" s="336">
        <f>+'Ark1'!R2930</f>
        <v>0</v>
      </c>
      <c r="J725" s="29" t="str">
        <f>+IF(I725=0,"",'Ark1'!AF2930)</f>
        <v/>
      </c>
      <c r="L725" s="29" t="str">
        <f>+IF(I725=0,"",'Ark1'!AG2930)</f>
        <v/>
      </c>
      <c r="S725" s="27" t="str">
        <f>+IF(I725=0,"",'Ark1'!T2930)</f>
        <v/>
      </c>
      <c r="T725" s="32" t="str">
        <f>+IF(I725=0,"",'Ark1'!U2930)</f>
        <v/>
      </c>
      <c r="U725" s="34" t="str">
        <f>+IF(I725=0,"",'Ark1'!W2930)</f>
        <v/>
      </c>
      <c r="V725" s="34" t="str">
        <f>+IF(I725=0,"",'Ark1'!X2930)</f>
        <v/>
      </c>
      <c r="W725" s="34" t="str">
        <f>+IF(I725=0,"",'Ark1'!Y2930)</f>
        <v/>
      </c>
      <c r="X725" s="34" t="str">
        <f>+IF(I725=0,"",'Ark1'!Z2930)</f>
        <v/>
      </c>
      <c r="Y725" s="29" t="str">
        <f>+IF(I725=0,"",'Ark1'!Z2930)</f>
        <v/>
      </c>
      <c r="Z725" s="27" t="str">
        <f>+IF(I725=0,"",'Ark1'!AC2930)</f>
        <v/>
      </c>
      <c r="AA725" s="34" t="str">
        <f>+IF(I725=0,"",'Ark1'!AE2930)</f>
        <v/>
      </c>
      <c r="AB725" s="29" t="str">
        <f t="shared" si="71"/>
        <v/>
      </c>
      <c r="AC725" s="29" t="str">
        <f t="shared" si="72"/>
        <v/>
      </c>
      <c r="AD725" s="485"/>
    </row>
    <row r="726" spans="1:30" ht="15.6">
      <c r="A726" s="485"/>
      <c r="B726" s="289">
        <f>+'Ark1'!C2931</f>
        <v>2022</v>
      </c>
      <c r="C726" s="28">
        <f>+'Ark1'!L2931</f>
        <v>12</v>
      </c>
      <c r="D726" s="28" t="str">
        <f>VLOOKUP(C726,RNR!$F$12:$G$26,2)</f>
        <v>U+</v>
      </c>
      <c r="E726" s="28">
        <f>+'Ark1'!H2931</f>
        <v>1</v>
      </c>
      <c r="F726" s="28">
        <f>+'Ark1'!J2931</f>
        <v>155</v>
      </c>
      <c r="G726" s="28" t="str">
        <f>VLOOKUP(F726,RNR!$A$1:$B$26,2)</f>
        <v>Målselv</v>
      </c>
      <c r="H726" s="28" t="str">
        <f>+IF(I726=0,"",'Ark1'!Q2931)</f>
        <v/>
      </c>
      <c r="I726" s="336">
        <f>+'Ark1'!R2931</f>
        <v>0</v>
      </c>
      <c r="J726" s="29" t="str">
        <f>+IF(I726=0,"",'Ark1'!AF2931)</f>
        <v/>
      </c>
      <c r="L726" s="29" t="str">
        <f>+IF(I726=0,"",'Ark1'!AG2931)</f>
        <v/>
      </c>
      <c r="S726" s="27" t="str">
        <f>+IF(I726=0,"",'Ark1'!T2931)</f>
        <v/>
      </c>
      <c r="T726" s="32" t="str">
        <f>+IF(I726=0,"",'Ark1'!U2931)</f>
        <v/>
      </c>
      <c r="U726" s="34" t="str">
        <f>+IF(I726=0,"",'Ark1'!W2931)</f>
        <v/>
      </c>
      <c r="V726" s="34" t="str">
        <f>+IF(I726=0,"",'Ark1'!X2931)</f>
        <v/>
      </c>
      <c r="W726" s="34" t="str">
        <f>+IF(I726=0,"",'Ark1'!Y2931)</f>
        <v/>
      </c>
      <c r="X726" s="34" t="str">
        <f>+IF(I726=0,"",'Ark1'!Z2931)</f>
        <v/>
      </c>
      <c r="Y726" s="29" t="str">
        <f>+IF(I726=0,"",'Ark1'!Z2931)</f>
        <v/>
      </c>
      <c r="Z726" s="27" t="str">
        <f>+IF(I726=0,"",'Ark1'!AC2931)</f>
        <v/>
      </c>
      <c r="AA726" s="34" t="str">
        <f>+IF(I726=0,"",'Ark1'!AE2931)</f>
        <v/>
      </c>
      <c r="AB726" s="29" t="str">
        <f t="shared" si="71"/>
        <v/>
      </c>
      <c r="AC726" s="29" t="str">
        <f t="shared" si="72"/>
        <v/>
      </c>
      <c r="AD726" s="485"/>
    </row>
    <row r="727" spans="1:30" ht="15.6">
      <c r="A727" s="485"/>
      <c r="B727" s="289">
        <f>+'Ark1'!C2932</f>
        <v>2022</v>
      </c>
      <c r="C727" s="28">
        <f>+'Ark1'!L2932</f>
        <v>12</v>
      </c>
      <c r="D727" s="28" t="str">
        <f>VLOOKUP(C727,RNR!$F$12:$G$26,2)</f>
        <v>U+</v>
      </c>
      <c r="E727" s="28">
        <f>+'Ark1'!H2932</f>
        <v>2</v>
      </c>
      <c r="F727" s="28">
        <f>+'Ark1'!J2932</f>
        <v>160</v>
      </c>
      <c r="G727" s="28" t="str">
        <f>VLOOKUP(F727,RNR!$A$1:$B$26,2)</f>
        <v>Oslo</v>
      </c>
      <c r="H727" s="28" t="str">
        <f>+IF(I727=0,"",'Ark1'!Q2932)</f>
        <v/>
      </c>
      <c r="I727" s="336">
        <f>+'Ark1'!R2932</f>
        <v>0</v>
      </c>
      <c r="J727" s="29" t="str">
        <f>+IF(I727=0,"",'Ark1'!AF2932)</f>
        <v/>
      </c>
      <c r="L727" s="29" t="str">
        <f>+IF(I727=0,"",'Ark1'!AG2932)</f>
        <v/>
      </c>
      <c r="S727" s="27" t="str">
        <f>+IF(I727=0,"",'Ark1'!T2932)</f>
        <v/>
      </c>
      <c r="T727" s="32" t="str">
        <f>+IF(I727=0,"",'Ark1'!U2932)</f>
        <v/>
      </c>
      <c r="U727" s="34" t="str">
        <f>+IF(I727=0,"",'Ark1'!W2932)</f>
        <v/>
      </c>
      <c r="V727" s="34" t="str">
        <f>+IF(I727=0,"",'Ark1'!X2932)</f>
        <v/>
      </c>
      <c r="W727" s="34" t="str">
        <f>+IF(I727=0,"",'Ark1'!Y2932)</f>
        <v/>
      </c>
      <c r="X727" s="34" t="str">
        <f>+IF(I727=0,"",'Ark1'!Z2932)</f>
        <v/>
      </c>
      <c r="Y727" s="29" t="str">
        <f>+IF(I727=0,"",'Ark1'!Z2932)</f>
        <v/>
      </c>
      <c r="Z727" s="27" t="str">
        <f>+IF(I727=0,"",'Ark1'!AC2932)</f>
        <v/>
      </c>
      <c r="AA727" s="34" t="str">
        <f>+IF(I727=0,"",'Ark1'!AE2932)</f>
        <v/>
      </c>
      <c r="AB727" s="29" t="str">
        <f t="shared" si="71"/>
        <v/>
      </c>
      <c r="AC727" s="29" t="str">
        <f t="shared" si="72"/>
        <v/>
      </c>
      <c r="AD727" s="485"/>
    </row>
    <row r="728" spans="1:30" ht="15.6">
      <c r="A728" s="485"/>
      <c r="B728" s="289">
        <f>+'Ark1'!C2933</f>
        <v>2022</v>
      </c>
      <c r="C728" s="28">
        <f>+'Ark1'!L2933</f>
        <v>12</v>
      </c>
      <c r="D728" s="28" t="str">
        <f>VLOOKUP(C728,RNR!$F$12:$G$26,2)</f>
        <v>U+</v>
      </c>
      <c r="E728" s="28">
        <f>+'Ark1'!H2933</f>
        <v>1</v>
      </c>
      <c r="F728" s="28">
        <f>+'Ark1'!J2933</f>
        <v>171</v>
      </c>
      <c r="G728" s="28" t="str">
        <f>VLOOKUP(F728,RNR!$A$1:$B$26,2)</f>
        <v>Prima</v>
      </c>
      <c r="H728" s="28" t="str">
        <f>+IF(I728=0,"",'Ark1'!Q2933)</f>
        <v/>
      </c>
      <c r="I728" s="336">
        <f>+'Ark1'!R2933</f>
        <v>0</v>
      </c>
      <c r="J728" s="29" t="str">
        <f>+IF(I728=0,"",'Ark1'!AF2933)</f>
        <v/>
      </c>
      <c r="L728" s="29" t="str">
        <f>+IF(I728=0,"",'Ark1'!AG2933)</f>
        <v/>
      </c>
      <c r="S728" s="27" t="str">
        <f>+IF(I728=0,"",'Ark1'!T2933)</f>
        <v/>
      </c>
      <c r="T728" s="32" t="str">
        <f>+IF(I728=0,"",'Ark1'!U2933)</f>
        <v/>
      </c>
      <c r="U728" s="34" t="str">
        <f>+IF(I728=0,"",'Ark1'!W2933)</f>
        <v/>
      </c>
      <c r="V728" s="34" t="str">
        <f>+IF(I728=0,"",'Ark1'!X2933)</f>
        <v/>
      </c>
      <c r="W728" s="34" t="str">
        <f>+IF(I728=0,"",'Ark1'!Y2933)</f>
        <v/>
      </c>
      <c r="X728" s="34" t="str">
        <f>+IF(I728=0,"",'Ark1'!Z2933)</f>
        <v/>
      </c>
      <c r="Y728" s="29" t="str">
        <f>+IF(I728=0,"",'Ark1'!Z2933)</f>
        <v/>
      </c>
      <c r="Z728" s="27" t="str">
        <f>+IF(I728=0,"",'Ark1'!AC2933)</f>
        <v/>
      </c>
      <c r="AA728" s="34" t="str">
        <f>+IF(I728=0,"",'Ark1'!AE2933)</f>
        <v/>
      </c>
      <c r="AB728" s="29" t="str">
        <f t="shared" si="71"/>
        <v/>
      </c>
      <c r="AC728" s="29" t="str">
        <f t="shared" si="72"/>
        <v/>
      </c>
      <c r="AD728" s="485"/>
    </row>
    <row r="729" spans="1:30" ht="15.6">
      <c r="A729" s="485"/>
      <c r="B729" s="289">
        <f>+'Ark1'!C2934</f>
        <v>2022</v>
      </c>
      <c r="C729" s="28">
        <f>+'Ark1'!L2934</f>
        <v>12</v>
      </c>
      <c r="D729" s="28" t="str">
        <f>VLOOKUP(C729,RNR!$F$12:$G$26,2)</f>
        <v>U+</v>
      </c>
      <c r="E729" s="28">
        <f>+'Ark1'!H2934</f>
        <v>2</v>
      </c>
      <c r="F729" s="28">
        <f>+'Ark1'!J2934</f>
        <v>175</v>
      </c>
      <c r="G729" s="28" t="str">
        <f>VLOOKUP(F729,RNR!$A$1:$B$26,2)</f>
        <v>Ole Ringdal</v>
      </c>
      <c r="H729" s="28" t="str">
        <f>+IF(I729=0,"",'Ark1'!Q2934)</f>
        <v/>
      </c>
      <c r="I729" s="336">
        <f>+'Ark1'!R2934</f>
        <v>0</v>
      </c>
      <c r="J729" s="29" t="str">
        <f>+IF(I729=0,"",'Ark1'!AF2934)</f>
        <v/>
      </c>
      <c r="L729" s="29" t="str">
        <f>+IF(I729=0,"",'Ark1'!AG2934)</f>
        <v/>
      </c>
      <c r="S729" s="27" t="str">
        <f>+IF(I729=0,"",'Ark1'!T2934)</f>
        <v/>
      </c>
      <c r="T729" s="32" t="str">
        <f>+IF(I729=0,"",'Ark1'!U2934)</f>
        <v/>
      </c>
      <c r="U729" s="34" t="str">
        <f>+IF(I729=0,"",'Ark1'!W2934)</f>
        <v/>
      </c>
      <c r="V729" s="34" t="str">
        <f>+IF(I729=0,"",'Ark1'!X2934)</f>
        <v/>
      </c>
      <c r="W729" s="34" t="str">
        <f>+IF(I729=0,"",'Ark1'!Y2934)</f>
        <v/>
      </c>
      <c r="X729" s="34" t="str">
        <f>+IF(I729=0,"",'Ark1'!Z2934)</f>
        <v/>
      </c>
      <c r="Y729" s="29" t="str">
        <f>+IF(I729=0,"",'Ark1'!Z2934)</f>
        <v/>
      </c>
      <c r="Z729" s="27" t="str">
        <f>+IF(I729=0,"",'Ark1'!AC2934)</f>
        <v/>
      </c>
      <c r="AA729" s="34" t="str">
        <f>+IF(I729=0,"",'Ark1'!AE2934)</f>
        <v/>
      </c>
      <c r="AB729" s="29" t="str">
        <f t="shared" si="71"/>
        <v/>
      </c>
      <c r="AC729" s="29" t="str">
        <f t="shared" si="72"/>
        <v/>
      </c>
      <c r="AD729" s="485"/>
    </row>
    <row r="730" spans="1:30" ht="15.6">
      <c r="A730" s="485"/>
      <c r="B730" s="289">
        <f>+'Ark1'!C2935</f>
        <v>2022</v>
      </c>
      <c r="C730" s="28">
        <f>+'Ark1'!L2935</f>
        <v>12</v>
      </c>
      <c r="D730" s="28" t="str">
        <f>VLOOKUP(C730,RNR!$F$12:$G$26,2)</f>
        <v>U+</v>
      </c>
      <c r="E730" s="28">
        <f>+'Ark1'!H2935</f>
        <v>2</v>
      </c>
      <c r="F730" s="28">
        <f>+'Ark1'!J2935</f>
        <v>177</v>
      </c>
      <c r="G730" s="28" t="str">
        <f>VLOOKUP(F730,RNR!$A$1:$B$26,2)</f>
        <v>Slakthuset</v>
      </c>
      <c r="H730" s="28" t="str">
        <f>+IF(I730=0,"",'Ark1'!Q2935)</f>
        <v/>
      </c>
      <c r="I730" s="336">
        <f>+'Ark1'!R2935</f>
        <v>0</v>
      </c>
      <c r="J730" s="29" t="str">
        <f>+IF(I730=0,"",'Ark1'!AF2935)</f>
        <v/>
      </c>
      <c r="L730" s="29" t="str">
        <f>+IF(I730=0,"",'Ark1'!AG2935)</f>
        <v/>
      </c>
      <c r="S730" s="27" t="str">
        <f>+IF(I730=0,"",'Ark1'!T2935)</f>
        <v/>
      </c>
      <c r="T730" s="32" t="str">
        <f>+IF(I730=0,"",'Ark1'!U2935)</f>
        <v/>
      </c>
      <c r="U730" s="34" t="str">
        <f>+IF(I730=0,"",'Ark1'!W2935)</f>
        <v/>
      </c>
      <c r="V730" s="34" t="str">
        <f>+IF(I730=0,"",'Ark1'!X2935)</f>
        <v/>
      </c>
      <c r="W730" s="34" t="str">
        <f>+IF(I730=0,"",'Ark1'!Y2935)</f>
        <v/>
      </c>
      <c r="X730" s="34" t="str">
        <f>+IF(I730=0,"",'Ark1'!Z2935)</f>
        <v/>
      </c>
      <c r="Y730" s="29" t="str">
        <f>+IF(I730=0,"",'Ark1'!Z2935)</f>
        <v/>
      </c>
      <c r="Z730" s="27" t="str">
        <f>+IF(I730=0,"",'Ark1'!AC2935)</f>
        <v/>
      </c>
      <c r="AA730" s="34" t="str">
        <f>+IF(I730=0,"",'Ark1'!AE2935)</f>
        <v/>
      </c>
      <c r="AB730" s="29" t="str">
        <f t="shared" si="71"/>
        <v/>
      </c>
      <c r="AC730" s="29" t="str">
        <f t="shared" si="72"/>
        <v/>
      </c>
      <c r="AD730" s="485"/>
    </row>
    <row r="731" spans="1:30" ht="15.6">
      <c r="A731" s="485"/>
      <c r="B731" s="289">
        <f>+'Ark1'!C2936</f>
        <v>2022</v>
      </c>
      <c r="C731" s="28">
        <f>+'Ark1'!L2936</f>
        <v>12</v>
      </c>
      <c r="D731" s="28" t="str">
        <f>VLOOKUP(C731,RNR!$F$12:$G$26,2)</f>
        <v>U+</v>
      </c>
      <c r="E731" s="28">
        <f>+'Ark1'!H2936</f>
        <v>2</v>
      </c>
      <c r="F731" s="28">
        <f>+'Ark1'!J2936</f>
        <v>178</v>
      </c>
      <c r="G731" s="28" t="str">
        <f>VLOOKUP(F731,RNR!$A$1:$B$26,2)</f>
        <v>Røros</v>
      </c>
      <c r="H731" s="28" t="str">
        <f>+IF(I731=0,"",'Ark1'!Q2936)</f>
        <v/>
      </c>
      <c r="I731" s="336">
        <f>+'Ark1'!R2936</f>
        <v>0</v>
      </c>
      <c r="J731" s="29" t="str">
        <f>+IF(I731=0,"",'Ark1'!AF2936)</f>
        <v/>
      </c>
      <c r="L731" s="29" t="str">
        <f>+IF(I731=0,"",'Ark1'!AG2936)</f>
        <v/>
      </c>
      <c r="S731" s="27" t="str">
        <f>+IF(I731=0,"",'Ark1'!T2936)</f>
        <v/>
      </c>
      <c r="T731" s="32" t="str">
        <f>+IF(I731=0,"",'Ark1'!U2936)</f>
        <v/>
      </c>
      <c r="U731" s="34" t="str">
        <f>+IF(I731=0,"",'Ark1'!W2936)</f>
        <v/>
      </c>
      <c r="V731" s="34" t="str">
        <f>+IF(I731=0,"",'Ark1'!X2936)</f>
        <v/>
      </c>
      <c r="W731" s="34" t="str">
        <f>+IF(I731=0,"",'Ark1'!Y2936)</f>
        <v/>
      </c>
      <c r="X731" s="34" t="str">
        <f>+IF(I731=0,"",'Ark1'!Z2936)</f>
        <v/>
      </c>
      <c r="Y731" s="29" t="str">
        <f>+IF(I731=0,"",'Ark1'!Z2936)</f>
        <v/>
      </c>
      <c r="Z731" s="27" t="str">
        <f>+IF(I731=0,"",'Ark1'!AC2936)</f>
        <v/>
      </c>
      <c r="AA731" s="34" t="str">
        <f>+IF(I731=0,"",'Ark1'!AE2936)</f>
        <v/>
      </c>
      <c r="AB731" s="29" t="str">
        <f t="shared" si="71"/>
        <v/>
      </c>
      <c r="AC731" s="29" t="str">
        <f t="shared" si="72"/>
        <v/>
      </c>
      <c r="AD731" s="485"/>
    </row>
    <row r="732" spans="1:30" ht="15.6">
      <c r="A732" s="485"/>
      <c r="B732" s="289">
        <f>+'Ark1'!C2937</f>
        <v>2022</v>
      </c>
      <c r="C732" s="28">
        <f>+'Ark1'!L2937</f>
        <v>12</v>
      </c>
      <c r="D732" s="28" t="str">
        <f>VLOOKUP(C732,RNR!$F$12:$G$26,2)</f>
        <v>U+</v>
      </c>
      <c r="E732" s="28">
        <f>+'Ark1'!H2937</f>
        <v>2</v>
      </c>
      <c r="F732" s="28">
        <f>+'Ark1'!J2937</f>
        <v>181</v>
      </c>
      <c r="G732" s="28" t="str">
        <f>VLOOKUP(F732,RNR!$A$1:$B$26,2)</f>
        <v>Horns</v>
      </c>
      <c r="H732" s="28" t="str">
        <f>+IF(I732=0,"",'Ark1'!Q2937)</f>
        <v/>
      </c>
      <c r="I732" s="336">
        <f>+'Ark1'!R2937</f>
        <v>0</v>
      </c>
      <c r="J732" s="29" t="str">
        <f>+IF(I732=0,"",'Ark1'!AF2937)</f>
        <v/>
      </c>
      <c r="L732" s="29" t="str">
        <f>+IF(I732=0,"",'Ark1'!AG2937)</f>
        <v/>
      </c>
      <c r="S732" s="27" t="str">
        <f>+IF(I732=0,"",'Ark1'!T2937)</f>
        <v/>
      </c>
      <c r="T732" s="32" t="str">
        <f>+IF(I732=0,"",'Ark1'!U2937)</f>
        <v/>
      </c>
      <c r="U732" s="34" t="str">
        <f>+IF(I732=0,"",'Ark1'!W2937)</f>
        <v/>
      </c>
      <c r="V732" s="34" t="str">
        <f>+IF(I732=0,"",'Ark1'!X2937)</f>
        <v/>
      </c>
      <c r="W732" s="34" t="str">
        <f>+IF(I732=0,"",'Ark1'!Y2937)</f>
        <v/>
      </c>
      <c r="X732" s="34" t="str">
        <f>+IF(I732=0,"",'Ark1'!Z2937)</f>
        <v/>
      </c>
      <c r="Y732" s="29" t="str">
        <f>+IF(I732=0,"",'Ark1'!Z2937)</f>
        <v/>
      </c>
      <c r="Z732" s="27" t="str">
        <f>+IF(I732=0,"",'Ark1'!AC2937)</f>
        <v/>
      </c>
      <c r="AA732" s="34" t="str">
        <f>+IF(I732=0,"",'Ark1'!AE2937)</f>
        <v/>
      </c>
      <c r="AB732" s="29" t="str">
        <f t="shared" si="71"/>
        <v/>
      </c>
      <c r="AC732" s="29" t="str">
        <f t="shared" si="72"/>
        <v/>
      </c>
      <c r="AD732" s="485"/>
    </row>
    <row r="733" spans="1:30" ht="15.6">
      <c r="A733" s="485"/>
      <c r="B733" s="289">
        <f>+'Ark1'!C2938</f>
        <v>2022</v>
      </c>
      <c r="C733" s="28">
        <f>+'Ark1'!L2938</f>
        <v>12</v>
      </c>
      <c r="D733" s="28" t="str">
        <f>VLOOKUP(C733,RNR!$F$12:$G$26,2)</f>
        <v>U+</v>
      </c>
      <c r="E733" s="28">
        <f>+'Ark1'!H2938</f>
        <v>1</v>
      </c>
      <c r="F733" s="28">
        <f>+'Ark1'!J2938</f>
        <v>262</v>
      </c>
      <c r="G733" s="28" t="str">
        <f>VLOOKUP(F733,RNR!$A$1:$B$26,2)</f>
        <v>Strilalam</v>
      </c>
      <c r="H733" s="28" t="str">
        <f>+IF(I733=0,"",'Ark1'!Q2938)</f>
        <v/>
      </c>
      <c r="I733" s="336">
        <f>+'Ark1'!R2938</f>
        <v>0</v>
      </c>
      <c r="J733" s="29" t="str">
        <f>+IF(I733=0,"",'Ark1'!AF2938)</f>
        <v/>
      </c>
      <c r="L733" s="29" t="str">
        <f>+IF(I733=0,"",'Ark1'!AG2938)</f>
        <v/>
      </c>
      <c r="S733" s="27" t="str">
        <f>+IF(I733=0,"",'Ark1'!T2938)</f>
        <v/>
      </c>
      <c r="T733" s="32" t="str">
        <f>+IF(I733=0,"",'Ark1'!U2938)</f>
        <v/>
      </c>
      <c r="U733" s="34" t="str">
        <f>+IF(I733=0,"",'Ark1'!W2938)</f>
        <v/>
      </c>
      <c r="V733" s="34" t="str">
        <f>+IF(I733=0,"",'Ark1'!X2938)</f>
        <v/>
      </c>
      <c r="W733" s="34" t="str">
        <f>+IF(I733=0,"",'Ark1'!Y2938)</f>
        <v/>
      </c>
      <c r="X733" s="34" t="str">
        <f>+IF(I733=0,"",'Ark1'!Z2938)</f>
        <v/>
      </c>
      <c r="Y733" s="29" t="str">
        <f>+IF(I733=0,"",'Ark1'!Z2938)</f>
        <v/>
      </c>
      <c r="Z733" s="27" t="str">
        <f>+IF(I733=0,"",'Ark1'!AC2938)</f>
        <v/>
      </c>
      <c r="AA733" s="34" t="str">
        <f>+IF(I733=0,"",'Ark1'!AE2938)</f>
        <v/>
      </c>
      <c r="AB733" s="29" t="str">
        <f t="shared" si="71"/>
        <v/>
      </c>
      <c r="AC733" s="29" t="str">
        <f t="shared" si="72"/>
        <v/>
      </c>
      <c r="AD733" s="485"/>
    </row>
    <row r="734" spans="1:30" ht="15.6">
      <c r="A734" s="485"/>
      <c r="B734" s="289">
        <f>+'Ark1'!C2939</f>
        <v>2022</v>
      </c>
      <c r="C734" s="28">
        <f>+'Ark1'!L2939</f>
        <v>12</v>
      </c>
      <c r="D734" s="28" t="str">
        <f>VLOOKUP(C734,RNR!$F$12:$G$26,2)</f>
        <v>U+</v>
      </c>
      <c r="E734" s="28">
        <f>+'Ark1'!H2939</f>
        <v>1</v>
      </c>
      <c r="F734" s="28">
        <f>+'Ark1'!J2939</f>
        <v>309</v>
      </c>
      <c r="G734" s="28" t="str">
        <f>VLOOKUP(F734,RNR!$A$1:$B$26,2)</f>
        <v>Malvik</v>
      </c>
      <c r="H734" s="28" t="str">
        <f>+IF(I734=0,"",'Ark1'!Q2939)</f>
        <v/>
      </c>
      <c r="I734" s="336">
        <f>+'Ark1'!R2939</f>
        <v>0</v>
      </c>
      <c r="J734" s="29" t="str">
        <f>+IF(I734=0,"",'Ark1'!AF2939)</f>
        <v/>
      </c>
      <c r="L734" s="29" t="str">
        <f>+IF(I734=0,"",'Ark1'!AG2939)</f>
        <v/>
      </c>
      <c r="S734" s="27" t="str">
        <f>+IF(I734=0,"",'Ark1'!T2939)</f>
        <v/>
      </c>
      <c r="T734" s="32" t="str">
        <f>+IF(I734=0,"",'Ark1'!U2939)</f>
        <v/>
      </c>
      <c r="U734" s="34" t="str">
        <f>+IF(I734=0,"",'Ark1'!W2939)</f>
        <v/>
      </c>
      <c r="V734" s="34" t="str">
        <f>+IF(I734=0,"",'Ark1'!X2939)</f>
        <v/>
      </c>
      <c r="W734" s="34" t="str">
        <f>+IF(I734=0,"",'Ark1'!Y2939)</f>
        <v/>
      </c>
      <c r="X734" s="34" t="str">
        <f>+IF(I734=0,"",'Ark1'!Z2939)</f>
        <v/>
      </c>
      <c r="Y734" s="29" t="str">
        <f>+IF(I734=0,"",'Ark1'!Z2939)</f>
        <v/>
      </c>
      <c r="Z734" s="27" t="str">
        <f>+IF(I734=0,"",'Ark1'!AC2939)</f>
        <v/>
      </c>
      <c r="AA734" s="34" t="str">
        <f>+IF(I734=0,"",'Ark1'!AE2939)</f>
        <v/>
      </c>
      <c r="AB734" s="29" t="str">
        <f t="shared" si="71"/>
        <v/>
      </c>
      <c r="AC734" s="29" t="str">
        <f t="shared" si="72"/>
        <v/>
      </c>
      <c r="AD734" s="485"/>
    </row>
    <row r="735" spans="1:30" ht="15.6">
      <c r="A735" s="485"/>
      <c r="B735" s="289">
        <f>+'Ark1'!C2940</f>
        <v>2022</v>
      </c>
      <c r="C735" s="28">
        <f>+'Ark1'!L2940</f>
        <v>12</v>
      </c>
      <c r="D735" s="28" t="str">
        <f>VLOOKUP(C735,RNR!$F$12:$G$26,2)</f>
        <v>U+</v>
      </c>
      <c r="E735" s="28">
        <f>+'Ark1'!H2940</f>
        <v>2</v>
      </c>
      <c r="F735" s="28">
        <f>+'Ark1'!J2940</f>
        <v>470</v>
      </c>
      <c r="G735" s="28" t="str">
        <f>VLOOKUP(F735,RNR!$A$1:$B$26,2)</f>
        <v>Jens Eide</v>
      </c>
      <c r="H735" s="28" t="str">
        <f>+IF(I735=0,"",'Ark1'!Q2940)</f>
        <v/>
      </c>
      <c r="I735" s="336">
        <f>+'Ark1'!R2940</f>
        <v>0</v>
      </c>
      <c r="J735" s="29" t="str">
        <f>+IF(I735=0,"",'Ark1'!AF2940)</f>
        <v/>
      </c>
      <c r="L735" s="29" t="str">
        <f>+IF(I735=0,"",'Ark1'!AG2940)</f>
        <v/>
      </c>
      <c r="S735" s="27" t="str">
        <f>+IF(I735=0,"",'Ark1'!T2940)</f>
        <v/>
      </c>
      <c r="T735" s="32" t="str">
        <f>+IF(I735=0,"",'Ark1'!U2940)</f>
        <v/>
      </c>
      <c r="U735" s="34" t="str">
        <f>+IF(I735=0,"",'Ark1'!W2940)</f>
        <v/>
      </c>
      <c r="V735" s="34" t="str">
        <f>+IF(I735=0,"",'Ark1'!X2940)</f>
        <v/>
      </c>
      <c r="W735" s="34" t="str">
        <f>+IF(I735=0,"",'Ark1'!Y2940)</f>
        <v/>
      </c>
      <c r="X735" s="34" t="str">
        <f>+IF(I735=0,"",'Ark1'!Z2940)</f>
        <v/>
      </c>
      <c r="Y735" s="29" t="str">
        <f>+IF(I735=0,"",'Ark1'!Z2940)</f>
        <v/>
      </c>
      <c r="Z735" s="27" t="str">
        <f>+IF(I735=0,"",'Ark1'!AC2940)</f>
        <v/>
      </c>
      <c r="AA735" s="34" t="str">
        <f>+IF(I735=0,"",'Ark1'!AE2940)</f>
        <v/>
      </c>
      <c r="AB735" s="29" t="str">
        <f t="shared" si="71"/>
        <v/>
      </c>
      <c r="AC735" s="29" t="str">
        <f t="shared" si="72"/>
        <v/>
      </c>
      <c r="AD735" s="485"/>
    </row>
    <row r="736" spans="1:30" ht="15.6">
      <c r="A736" s="485"/>
      <c r="B736" s="289">
        <f>+'Ark1'!C2941</f>
        <v>2022</v>
      </c>
      <c r="C736" s="28">
        <f>+'Ark1'!L2941</f>
        <v>12</v>
      </c>
      <c r="D736" s="28" t="str">
        <f>VLOOKUP(C736,RNR!$F$12:$G$26,2)</f>
        <v>U+</v>
      </c>
      <c r="E736" s="28">
        <f>+'Ark1'!H2941</f>
        <v>2</v>
      </c>
      <c r="F736" s="28">
        <f>+'Ark1'!J2941</f>
        <v>629</v>
      </c>
      <c r="G736" s="28" t="str">
        <f>VLOOKUP(F736,RNR!$A$1:$B$26,2)</f>
        <v>Bø</v>
      </c>
      <c r="H736" s="28" t="str">
        <f>+IF(I736=0,"",'Ark1'!Q2941)</f>
        <v/>
      </c>
      <c r="I736" s="336">
        <f>+'Ark1'!R2941</f>
        <v>0</v>
      </c>
      <c r="J736" s="29" t="str">
        <f>+IF(I736=0,"",'Ark1'!AF2941)</f>
        <v/>
      </c>
      <c r="L736" s="29" t="str">
        <f>+IF(I736=0,"",'Ark1'!AG2941)</f>
        <v/>
      </c>
      <c r="S736" s="27" t="str">
        <f>+IF(I736=0,"",'Ark1'!T2941)</f>
        <v/>
      </c>
      <c r="T736" s="32" t="str">
        <f>+IF(I736=0,"",'Ark1'!U2941)</f>
        <v/>
      </c>
      <c r="U736" s="34" t="str">
        <f>+IF(I736=0,"",'Ark1'!W2941)</f>
        <v/>
      </c>
      <c r="V736" s="34" t="str">
        <f>+IF(I736=0,"",'Ark1'!X2941)</f>
        <v/>
      </c>
      <c r="W736" s="34" t="str">
        <f>+IF(I736=0,"",'Ark1'!Y2941)</f>
        <v/>
      </c>
      <c r="X736" s="34" t="str">
        <f>+IF(I736=0,"",'Ark1'!Z2941)</f>
        <v/>
      </c>
      <c r="Y736" s="29" t="str">
        <f>+IF(I736=0,"",'Ark1'!Z2941)</f>
        <v/>
      </c>
      <c r="Z736" s="27" t="str">
        <f>+IF(I736=0,"",'Ark1'!AC2941)</f>
        <v/>
      </c>
      <c r="AA736" s="34" t="str">
        <f>+IF(I736=0,"",'Ark1'!AE2941)</f>
        <v/>
      </c>
      <c r="AB736" s="29" t="str">
        <f t="shared" si="71"/>
        <v/>
      </c>
      <c r="AC736" s="29" t="str">
        <f t="shared" si="72"/>
        <v/>
      </c>
      <c r="AD736" s="485"/>
    </row>
    <row r="737" spans="1:70" ht="15.6">
      <c r="A737" s="485"/>
      <c r="B737" s="289">
        <f>+'Ark1'!C2942</f>
        <v>2022</v>
      </c>
      <c r="C737" s="28">
        <f>+'Ark1'!L2942</f>
        <v>12</v>
      </c>
      <c r="D737" s="28" t="str">
        <f>VLOOKUP(C737,RNR!$F$12:$G$26,2)</f>
        <v>U+</v>
      </c>
      <c r="E737" s="28">
        <f>+'Ark1'!H2942</f>
        <v>1</v>
      </c>
      <c r="F737" s="28">
        <f>+'Ark1'!J2942</f>
        <v>643</v>
      </c>
      <c r="G737" s="28" t="str">
        <f>VLOOKUP(F737,RNR!$A$1:$B$26,2)</f>
        <v>Bjerka</v>
      </c>
      <c r="H737" s="28" t="str">
        <f>+IF(I737=0,"",'Ark1'!Q2942)</f>
        <v/>
      </c>
      <c r="I737" s="336">
        <f>+'Ark1'!R2942</f>
        <v>0</v>
      </c>
      <c r="J737" s="29" t="str">
        <f>+IF(I737=0,"",'Ark1'!AF2942)</f>
        <v/>
      </c>
      <c r="L737" s="29" t="str">
        <f>+IF(I737=0,"",'Ark1'!AG2942)</f>
        <v/>
      </c>
      <c r="S737" s="27" t="str">
        <f>+IF(I737=0,"",'Ark1'!T2942)</f>
        <v/>
      </c>
      <c r="T737" s="32" t="str">
        <f>+IF(I737=0,"",'Ark1'!U2942)</f>
        <v/>
      </c>
      <c r="U737" s="34" t="str">
        <f>+IF(I737=0,"",'Ark1'!W2942)</f>
        <v/>
      </c>
      <c r="V737" s="34" t="str">
        <f>+IF(I737=0,"",'Ark1'!X2942)</f>
        <v/>
      </c>
      <c r="W737" s="34" t="str">
        <f>+IF(I737=0,"",'Ark1'!Y2942)</f>
        <v/>
      </c>
      <c r="X737" s="34" t="str">
        <f>+IF(I737=0,"",'Ark1'!Z2942)</f>
        <v/>
      </c>
      <c r="Y737" s="29" t="str">
        <f>+IF(I737=0,"",'Ark1'!Z2942)</f>
        <v/>
      </c>
      <c r="Z737" s="27" t="str">
        <f>+IF(I737=0,"",'Ark1'!AC2942)</f>
        <v/>
      </c>
      <c r="AA737" s="34" t="str">
        <f>+IF(I737=0,"",'Ark1'!AE2942)</f>
        <v/>
      </c>
      <c r="AB737" s="29" t="str">
        <f t="shared" si="71"/>
        <v/>
      </c>
      <c r="AC737" s="29" t="str">
        <f t="shared" si="72"/>
        <v/>
      </c>
      <c r="AD737" s="485"/>
    </row>
    <row r="738" spans="1:70" ht="15.6">
      <c r="A738" s="485"/>
      <c r="B738" s="289">
        <f>+'Ark1'!C2943</f>
        <v>2022</v>
      </c>
      <c r="C738" s="28">
        <f>+'Ark1'!L2943</f>
        <v>12</v>
      </c>
      <c r="D738" s="28" t="str">
        <f>VLOOKUP(C738,RNR!$F$12:$G$26,2)</f>
        <v>U+</v>
      </c>
      <c r="E738" s="28">
        <f>+'Ark1'!H2943</f>
        <v>2</v>
      </c>
      <c r="F738" s="28">
        <f>+'Ark1'!J2943</f>
        <v>704</v>
      </c>
      <c r="G738" s="28" t="str">
        <f>VLOOKUP(F738,RNR!$A$1:$B$26,2)</f>
        <v>Øre Vilt</v>
      </c>
      <c r="H738" s="28" t="str">
        <f>+IF(I738=0,"",'Ark1'!Q2943)</f>
        <v/>
      </c>
      <c r="I738" s="336">
        <f>+'Ark1'!R2943</f>
        <v>0</v>
      </c>
      <c r="J738" s="29" t="str">
        <f>+IF(I738=0,"",'Ark1'!AF2943)</f>
        <v/>
      </c>
      <c r="L738" s="29" t="str">
        <f>+IF(I738=0,"",'Ark1'!AG2943)</f>
        <v/>
      </c>
      <c r="S738" s="27" t="str">
        <f>+IF(I738=0,"",'Ark1'!T2943)</f>
        <v/>
      </c>
      <c r="T738" s="32" t="str">
        <f>+IF(I738=0,"",'Ark1'!U2943)</f>
        <v/>
      </c>
      <c r="U738" s="34" t="str">
        <f>+IF(I738=0,"",'Ark1'!W2943)</f>
        <v/>
      </c>
      <c r="V738" s="34" t="str">
        <f>+IF(I738=0,"",'Ark1'!X2943)</f>
        <v/>
      </c>
      <c r="W738" s="34" t="str">
        <f>+IF(I738=0,"",'Ark1'!Y2943)</f>
        <v/>
      </c>
      <c r="X738" s="34" t="str">
        <f>+IF(I738=0,"",'Ark1'!Z2943)</f>
        <v/>
      </c>
      <c r="Y738" s="29" t="str">
        <f>+IF(I738=0,"",'Ark1'!Z2943)</f>
        <v/>
      </c>
      <c r="Z738" s="27" t="str">
        <f>+IF(I738=0,"",'Ark1'!AC2943)</f>
        <v/>
      </c>
      <c r="AA738" s="34" t="str">
        <f>+IF(I738=0,"",'Ark1'!AE2943)</f>
        <v/>
      </c>
      <c r="AB738" s="29" t="str">
        <f t="shared" si="71"/>
        <v/>
      </c>
      <c r="AC738" s="29" t="str">
        <f t="shared" si="72"/>
        <v/>
      </c>
      <c r="AD738" s="485"/>
    </row>
    <row r="739" spans="1:70" ht="15.6">
      <c r="A739" s="485"/>
      <c r="B739" s="289">
        <f>+'Ark1'!C2944</f>
        <v>2022</v>
      </c>
      <c r="C739" s="28">
        <f>+'Ark1'!L2944</f>
        <v>12</v>
      </c>
      <c r="D739" s="28" t="str">
        <f>VLOOKUP(C739,RNR!$F$12:$G$26,2)</f>
        <v>U+</v>
      </c>
      <c r="E739" s="28">
        <f>+'Ark1'!H2944</f>
        <v>1</v>
      </c>
      <c r="F739" s="28">
        <f>+'Ark1'!J2944</f>
        <v>802</v>
      </c>
      <c r="G739" s="28" t="str">
        <f>VLOOKUP(F739,RNR!$A$1:$B$26,2)</f>
        <v>Karasjok</v>
      </c>
      <c r="H739" s="28" t="str">
        <f>+IF(I739=0,"",'Ark1'!Q2944)</f>
        <v/>
      </c>
      <c r="I739" s="336">
        <f>+'Ark1'!R2944</f>
        <v>0</v>
      </c>
      <c r="J739" s="29" t="str">
        <f>+IF(I739=0,"",'Ark1'!AF2944)</f>
        <v/>
      </c>
      <c r="L739" s="29" t="str">
        <f>+IF(I739=0,"",'Ark1'!AG2944)</f>
        <v/>
      </c>
      <c r="S739" s="27" t="str">
        <f>+IF(I739=0,"",'Ark1'!T2944)</f>
        <v/>
      </c>
      <c r="T739" s="32" t="str">
        <f>+IF(I739=0,"",'Ark1'!U2944)</f>
        <v/>
      </c>
      <c r="U739" s="34" t="str">
        <f>+IF(I739=0,"",'Ark1'!W2944)</f>
        <v/>
      </c>
      <c r="V739" s="34" t="str">
        <f>+IF(I739=0,"",'Ark1'!X2944)</f>
        <v/>
      </c>
      <c r="W739" s="34" t="str">
        <f>+IF(I739=0,"",'Ark1'!Y2944)</f>
        <v/>
      </c>
      <c r="X739" s="34" t="str">
        <f>+IF(I739=0,"",'Ark1'!Z2944)</f>
        <v/>
      </c>
      <c r="Y739" s="29" t="str">
        <f>+IF(I739=0,"",'Ark1'!Z2944)</f>
        <v/>
      </c>
      <c r="Z739" s="27" t="str">
        <f>+IF(I739=0,"",'Ark1'!AC2944)</f>
        <v/>
      </c>
      <c r="AA739" s="34" t="str">
        <f>+IF(I739=0,"",'Ark1'!AE2944)</f>
        <v/>
      </c>
      <c r="AB739" s="29" t="str">
        <f t="shared" si="71"/>
        <v/>
      </c>
      <c r="AC739" s="29" t="str">
        <f t="shared" si="72"/>
        <v/>
      </c>
      <c r="AD739" s="485"/>
    </row>
    <row r="740" spans="1:70" s="29" customFormat="1">
      <c r="A740" s="485"/>
      <c r="B740" s="485"/>
      <c r="C740" s="485"/>
      <c r="D740" s="485"/>
      <c r="E740" s="485"/>
      <c r="F740" s="485"/>
      <c r="G740" s="485"/>
      <c r="H740" s="485"/>
      <c r="I740" s="485"/>
      <c r="J740" s="485"/>
      <c r="K740" s="485"/>
      <c r="L740" s="485"/>
      <c r="M740" s="485"/>
      <c r="N740" s="485"/>
      <c r="O740" s="485"/>
      <c r="P740" s="506"/>
      <c r="Q740" s="506"/>
      <c r="R740" s="485"/>
      <c r="S740" s="485"/>
      <c r="T740" s="485"/>
      <c r="U740" s="485"/>
      <c r="V740" s="485"/>
      <c r="W740" s="485"/>
      <c r="X740" s="485"/>
      <c r="Y740" s="485"/>
      <c r="Z740" s="485"/>
      <c r="AA740" s="485"/>
      <c r="AB740" s="485"/>
      <c r="AC740" s="485"/>
      <c r="AD740" s="485"/>
      <c r="AH740" s="27"/>
      <c r="AK740" s="28"/>
      <c r="AL740" s="28"/>
      <c r="AM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</row>
    <row r="741" spans="1:70" s="29" customFormat="1" ht="15.6">
      <c r="A741" s="485"/>
      <c r="B741" s="485"/>
      <c r="C741" s="485"/>
      <c r="D741" s="486" t="str">
        <f>+D743</f>
        <v>E-</v>
      </c>
      <c r="E741" s="485"/>
      <c r="F741" s="485"/>
      <c r="G741" s="485"/>
      <c r="H741" s="485"/>
      <c r="I741" s="485"/>
      <c r="J741" s="485"/>
      <c r="K741" s="485"/>
      <c r="L741" s="485"/>
      <c r="M741" s="485"/>
      <c r="N741" s="485"/>
      <c r="O741" s="485"/>
      <c r="P741" s="506"/>
      <c r="Q741" s="506"/>
      <c r="R741" s="485"/>
      <c r="S741" s="485"/>
      <c r="T741" s="485"/>
      <c r="U741" s="485"/>
      <c r="V741" s="485"/>
      <c r="W741" s="485"/>
      <c r="X741" s="485"/>
      <c r="Y741" s="485"/>
      <c r="Z741" s="485"/>
      <c r="AA741" s="485"/>
      <c r="AB741" s="485"/>
      <c r="AC741" s="485"/>
      <c r="AD741" s="485"/>
      <c r="AH741" s="27"/>
      <c r="AK741" s="28"/>
      <c r="AL741" s="28"/>
      <c r="AM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</row>
    <row r="742" spans="1:70" s="29" customFormat="1">
      <c r="A742" s="485"/>
      <c r="B742" s="485"/>
      <c r="C742" s="485"/>
      <c r="D742" s="485"/>
      <c r="E742" s="485"/>
      <c r="F742" s="485"/>
      <c r="G742" s="485"/>
      <c r="H742" s="485"/>
      <c r="I742" s="485"/>
      <c r="J742" s="485"/>
      <c r="K742" s="485"/>
      <c r="L742" s="485"/>
      <c r="M742" s="485"/>
      <c r="N742" s="485"/>
      <c r="O742" s="485"/>
      <c r="P742" s="506"/>
      <c r="Q742" s="506"/>
      <c r="R742" s="485"/>
      <c r="S742" s="485"/>
      <c r="T742" s="485"/>
      <c r="U742" s="485"/>
      <c r="V742" s="485"/>
      <c r="W742" s="485"/>
      <c r="X742" s="485"/>
      <c r="Y742" s="485"/>
      <c r="Z742" s="485"/>
      <c r="AA742" s="485"/>
      <c r="AB742" s="485"/>
      <c r="AC742" s="485"/>
      <c r="AD742" s="485"/>
      <c r="AH742" s="27"/>
      <c r="AK742" s="28"/>
      <c r="AL742" s="28"/>
      <c r="AM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</row>
    <row r="743" spans="1:70" ht="15.6">
      <c r="A743" s="485"/>
      <c r="B743" s="289">
        <f>+'Ark1'!C2945</f>
        <v>2022</v>
      </c>
      <c r="C743" s="28">
        <f>+'Ark1'!L2945</f>
        <v>13</v>
      </c>
      <c r="D743" s="28" t="str">
        <f>VLOOKUP(C743,RNR!$F$12:$G$26,2)</f>
        <v>E-</v>
      </c>
      <c r="E743" s="28">
        <f>+'Ark1'!H2945</f>
        <v>1</v>
      </c>
      <c r="F743" s="28">
        <f>+'Ark1'!J2945</f>
        <v>103</v>
      </c>
      <c r="G743" s="28" t="str">
        <f>VLOOKUP(F743,RNR!$A$1:$B$26,2)</f>
        <v>Rudshøgda</v>
      </c>
      <c r="H743" s="28" t="str">
        <f>+IF(I743=0,"",'Ark1'!Q2945)</f>
        <v/>
      </c>
      <c r="I743" s="336">
        <f>+'Ark1'!R2945</f>
        <v>0</v>
      </c>
      <c r="J743" s="29" t="str">
        <f>+IF(I743=0,"",'Ark1'!AF2945)</f>
        <v/>
      </c>
      <c r="L743" s="29" t="str">
        <f>+IF(I743=0,"",'Ark1'!AG2945)</f>
        <v/>
      </c>
      <c r="S743" s="27" t="str">
        <f>+IF(I743=0,"",'Ark1'!T2945)</f>
        <v/>
      </c>
      <c r="T743" s="32" t="str">
        <f>+IF(I743=0,"",'Ark1'!U2945)</f>
        <v/>
      </c>
      <c r="U743" s="34" t="str">
        <f>+IF(I743=0,"",'Ark1'!W2945)</f>
        <v/>
      </c>
      <c r="V743" s="34" t="str">
        <f>+IF(I743=0,"",'Ark1'!X2945)</f>
        <v/>
      </c>
      <c r="W743" s="34" t="str">
        <f>+IF(I743=0,"",'Ark1'!Y2945)</f>
        <v/>
      </c>
      <c r="X743" s="34" t="str">
        <f>+IF(I743=0,"",'Ark1'!Z2945)</f>
        <v/>
      </c>
      <c r="Y743" s="29" t="str">
        <f>+IF(I743=0,"",'Ark1'!Z2945)</f>
        <v/>
      </c>
      <c r="Z743" s="27" t="str">
        <f>+IF(I743=0,"",'Ark1'!AC2945)</f>
        <v/>
      </c>
      <c r="AA743" s="34" t="str">
        <f>+IF(I743=0,"",'Ark1'!AE2945)</f>
        <v/>
      </c>
      <c r="AB743" s="29" t="str">
        <f t="shared" si="71"/>
        <v/>
      </c>
      <c r="AC743" s="29" t="str">
        <f t="shared" si="72"/>
        <v/>
      </c>
      <c r="AD743" s="485"/>
    </row>
    <row r="744" spans="1:70" ht="15.6">
      <c r="A744" s="485"/>
      <c r="B744" s="289">
        <f>+'Ark1'!C2946</f>
        <v>2022</v>
      </c>
      <c r="C744" s="28">
        <f>+'Ark1'!L2946</f>
        <v>13</v>
      </c>
      <c r="D744" s="28" t="str">
        <f>VLOOKUP(C744,RNR!$F$12:$G$26,2)</f>
        <v>E-</v>
      </c>
      <c r="E744" s="28">
        <f>+'Ark1'!H2946</f>
        <v>2</v>
      </c>
      <c r="F744" s="28">
        <f>+'Ark1'!J2946</f>
        <v>106</v>
      </c>
      <c r="G744" s="28" t="str">
        <f>VLOOKUP(F744,RNR!$A$1:$B$26,2)</f>
        <v>Furuseth</v>
      </c>
      <c r="H744" s="28" t="str">
        <f>+IF(I744=0,"",'Ark1'!Q2946)</f>
        <v/>
      </c>
      <c r="I744" s="336">
        <f>+'Ark1'!R2946</f>
        <v>0</v>
      </c>
      <c r="J744" s="29" t="str">
        <f>+IF(I744=0,"",'Ark1'!AF2946)</f>
        <v/>
      </c>
      <c r="L744" s="29" t="str">
        <f>+IF(I744=0,"",'Ark1'!AG2946)</f>
        <v/>
      </c>
      <c r="S744" s="27" t="str">
        <f>+IF(I744=0,"",'Ark1'!T2946)</f>
        <v/>
      </c>
      <c r="T744" s="32" t="str">
        <f>+IF(I744=0,"",'Ark1'!U2946)</f>
        <v/>
      </c>
      <c r="U744" s="34" t="str">
        <f>+IF(I744=0,"",'Ark1'!W2946)</f>
        <v/>
      </c>
      <c r="V744" s="34" t="str">
        <f>+IF(I744=0,"",'Ark1'!X2946)</f>
        <v/>
      </c>
      <c r="W744" s="34" t="str">
        <f>+IF(I744=0,"",'Ark1'!Y2946)</f>
        <v/>
      </c>
      <c r="X744" s="34" t="str">
        <f>+IF(I744=0,"",'Ark1'!Z2946)</f>
        <v/>
      </c>
      <c r="Y744" s="29" t="str">
        <f>+IF(I744=0,"",'Ark1'!Z2946)</f>
        <v/>
      </c>
      <c r="Z744" s="27" t="str">
        <f>+IF(I744=0,"",'Ark1'!AC2946)</f>
        <v/>
      </c>
      <c r="AA744" s="34" t="str">
        <f>+IF(I744=0,"",'Ark1'!AE2946)</f>
        <v/>
      </c>
      <c r="AB744" s="29" t="str">
        <f t="shared" si="71"/>
        <v/>
      </c>
      <c r="AC744" s="29" t="str">
        <f t="shared" si="72"/>
        <v/>
      </c>
      <c r="AD744" s="485"/>
    </row>
    <row r="745" spans="1:70" ht="15.6">
      <c r="A745" s="485"/>
      <c r="B745" s="289">
        <f>+'Ark1'!C2947</f>
        <v>2022</v>
      </c>
      <c r="C745" s="28">
        <f>+'Ark1'!L2947</f>
        <v>13</v>
      </c>
      <c r="D745" s="28" t="str">
        <f>VLOOKUP(C745,RNR!$F$12:$G$26,2)</f>
        <v>E-</v>
      </c>
      <c r="E745" s="28">
        <f>+'Ark1'!H2947</f>
        <v>1</v>
      </c>
      <c r="F745" s="28">
        <f>+'Ark1'!J2947</f>
        <v>110</v>
      </c>
      <c r="G745" s="28" t="str">
        <f>VLOOKUP(F745,RNR!$A$1:$B$26,2)</f>
        <v>Gol</v>
      </c>
      <c r="H745" s="28" t="str">
        <f>+IF(I745=0,"",'Ark1'!Q2947)</f>
        <v/>
      </c>
      <c r="I745" s="336">
        <f>+'Ark1'!R2947</f>
        <v>0</v>
      </c>
      <c r="J745" s="29" t="str">
        <f>+IF(I745=0,"",'Ark1'!AF2947)</f>
        <v/>
      </c>
      <c r="L745" s="29" t="str">
        <f>+IF(I745=0,"",'Ark1'!AG2947)</f>
        <v/>
      </c>
      <c r="S745" s="27" t="str">
        <f>+IF(I745=0,"",'Ark1'!T2947)</f>
        <v/>
      </c>
      <c r="T745" s="32" t="str">
        <f>+IF(I745=0,"",'Ark1'!U2947)</f>
        <v/>
      </c>
      <c r="U745" s="34" t="str">
        <f>+IF(I745=0,"",'Ark1'!W2947)</f>
        <v/>
      </c>
      <c r="V745" s="34" t="str">
        <f>+IF(I745=0,"",'Ark1'!X2947)</f>
        <v/>
      </c>
      <c r="W745" s="34" t="str">
        <f>+IF(I745=0,"",'Ark1'!Y2947)</f>
        <v/>
      </c>
      <c r="X745" s="34" t="str">
        <f>+IF(I745=0,"",'Ark1'!Z2947)</f>
        <v/>
      </c>
      <c r="Y745" s="29" t="str">
        <f>+IF(I745=0,"",'Ark1'!Z2947)</f>
        <v/>
      </c>
      <c r="Z745" s="27" t="str">
        <f>+IF(I745=0,"",'Ark1'!AC2947)</f>
        <v/>
      </c>
      <c r="AA745" s="34" t="str">
        <f>+IF(I745=0,"",'Ark1'!AE2947)</f>
        <v/>
      </c>
      <c r="AB745" s="29" t="str">
        <f t="shared" si="71"/>
        <v/>
      </c>
      <c r="AC745" s="29" t="str">
        <f t="shared" si="72"/>
        <v/>
      </c>
      <c r="AD745" s="485"/>
    </row>
    <row r="746" spans="1:70" ht="15.6">
      <c r="A746" s="485"/>
      <c r="B746" s="289">
        <f>+'Ark1'!C2948</f>
        <v>2022</v>
      </c>
      <c r="C746" s="28">
        <f>+'Ark1'!L2948</f>
        <v>13</v>
      </c>
      <c r="D746" s="28" t="str">
        <f>VLOOKUP(C746,RNR!$F$12:$G$26,2)</f>
        <v>E-</v>
      </c>
      <c r="E746" s="28">
        <f>+'Ark1'!H2948</f>
        <v>1</v>
      </c>
      <c r="F746" s="28">
        <f>+'Ark1'!J2948</f>
        <v>111</v>
      </c>
      <c r="G746" s="28" t="str">
        <f>VLOOKUP(F746,RNR!$A$1:$B$26,2)</f>
        <v>Forus</v>
      </c>
      <c r="H746" s="28" t="str">
        <f>+IF(I746=0,"",'Ark1'!Q2948)</f>
        <v/>
      </c>
      <c r="I746" s="336">
        <f>+'Ark1'!R2948</f>
        <v>0</v>
      </c>
      <c r="J746" s="29" t="str">
        <f>+IF(I746=0,"",'Ark1'!AF2948)</f>
        <v/>
      </c>
      <c r="L746" s="29" t="str">
        <f>+IF(I746=0,"",'Ark1'!AG2948)</f>
        <v/>
      </c>
      <c r="S746" s="27" t="str">
        <f>+IF(I746=0,"",'Ark1'!T2948)</f>
        <v/>
      </c>
      <c r="T746" s="32" t="str">
        <f>+IF(I746=0,"",'Ark1'!U2948)</f>
        <v/>
      </c>
      <c r="U746" s="34" t="str">
        <f>+IF(I746=0,"",'Ark1'!W2948)</f>
        <v/>
      </c>
      <c r="V746" s="34" t="str">
        <f>+IF(I746=0,"",'Ark1'!X2948)</f>
        <v/>
      </c>
      <c r="W746" s="34" t="str">
        <f>+IF(I746=0,"",'Ark1'!Y2948)</f>
        <v/>
      </c>
      <c r="X746" s="34" t="str">
        <f>+IF(I746=0,"",'Ark1'!Z2948)</f>
        <v/>
      </c>
      <c r="Y746" s="29" t="str">
        <f>+IF(I746=0,"",'Ark1'!Z2948)</f>
        <v/>
      </c>
      <c r="Z746" s="27" t="str">
        <f>+IF(I746=0,"",'Ark1'!AC2948)</f>
        <v/>
      </c>
      <c r="AA746" s="34" t="str">
        <f>+IF(I746=0,"",'Ark1'!AE2948)</f>
        <v/>
      </c>
      <c r="AB746" s="29" t="str">
        <f t="shared" si="71"/>
        <v/>
      </c>
      <c r="AC746" s="29" t="str">
        <f t="shared" si="72"/>
        <v/>
      </c>
      <c r="AD746" s="485"/>
    </row>
    <row r="747" spans="1:70" ht="15.6">
      <c r="A747" s="485"/>
      <c r="B747" s="289">
        <f>+'Ark1'!C2949</f>
        <v>2022</v>
      </c>
      <c r="C747" s="28">
        <f>+'Ark1'!L2949</f>
        <v>13</v>
      </c>
      <c r="D747" s="28" t="str">
        <f>VLOOKUP(C747,RNR!$F$12:$G$26,2)</f>
        <v>E-</v>
      </c>
      <c r="E747" s="28">
        <f>+'Ark1'!H2949</f>
        <v>1</v>
      </c>
      <c r="F747" s="28">
        <f>+'Ark1'!J2949</f>
        <v>116</v>
      </c>
      <c r="G747" s="28" t="str">
        <f>VLOOKUP(F747,RNR!$A$1:$B$26,2)</f>
        <v>Sandeid</v>
      </c>
      <c r="H747" s="28" t="str">
        <f>+IF(I747=0,"",'Ark1'!Q2949)</f>
        <v/>
      </c>
      <c r="I747" s="336">
        <f>+'Ark1'!R2949</f>
        <v>0</v>
      </c>
      <c r="J747" s="29" t="str">
        <f>+IF(I747=0,"",'Ark1'!AF2949)</f>
        <v/>
      </c>
      <c r="L747" s="29" t="str">
        <f>+IF(I747=0,"",'Ark1'!AG2949)</f>
        <v/>
      </c>
      <c r="S747" s="27" t="str">
        <f>+IF(I747=0,"",'Ark1'!T2949)</f>
        <v/>
      </c>
      <c r="T747" s="32" t="str">
        <f>+IF(I747=0,"",'Ark1'!U2949)</f>
        <v/>
      </c>
      <c r="U747" s="34" t="str">
        <f>+IF(I747=0,"",'Ark1'!W2949)</f>
        <v/>
      </c>
      <c r="V747" s="34" t="str">
        <f>+IF(I747=0,"",'Ark1'!X2949)</f>
        <v/>
      </c>
      <c r="W747" s="34" t="str">
        <f>+IF(I747=0,"",'Ark1'!Y2949)</f>
        <v/>
      </c>
      <c r="X747" s="34" t="str">
        <f>+IF(I747=0,"",'Ark1'!Z2949)</f>
        <v/>
      </c>
      <c r="Y747" s="29" t="str">
        <f>+IF(I747=0,"",'Ark1'!Z2949)</f>
        <v/>
      </c>
      <c r="Z747" s="27" t="str">
        <f>+IF(I747=0,"",'Ark1'!AC2949)</f>
        <v/>
      </c>
      <c r="AA747" s="34" t="str">
        <f>+IF(I747=0,"",'Ark1'!AE2949)</f>
        <v/>
      </c>
      <c r="AB747" s="29" t="str">
        <f t="shared" si="71"/>
        <v/>
      </c>
      <c r="AC747" s="29" t="str">
        <f t="shared" si="72"/>
        <v/>
      </c>
      <c r="AD747" s="485"/>
    </row>
    <row r="748" spans="1:70" ht="15.6">
      <c r="A748" s="485"/>
      <c r="B748" s="289">
        <f>+'Ark1'!C2950</f>
        <v>2022</v>
      </c>
      <c r="C748" s="28">
        <f>+'Ark1'!L2950</f>
        <v>13</v>
      </c>
      <c r="D748" s="28" t="str">
        <f>VLOOKUP(C748,RNR!$F$12:$G$26,2)</f>
        <v>E-</v>
      </c>
      <c r="E748" s="28">
        <f>+'Ark1'!H2950</f>
        <v>2</v>
      </c>
      <c r="F748" s="28">
        <f>+'Ark1'!J2950</f>
        <v>117</v>
      </c>
      <c r="G748" s="28" t="str">
        <f>VLOOKUP(F748,RNR!$A$1:$B$26,2)</f>
        <v>Jæren</v>
      </c>
      <c r="H748" s="28" t="str">
        <f>+IF(I748=0,"",'Ark1'!Q2950)</f>
        <v/>
      </c>
      <c r="I748" s="336">
        <f>+'Ark1'!R2950</f>
        <v>0</v>
      </c>
      <c r="J748" s="29" t="str">
        <f>+IF(I748=0,"",'Ark1'!AF2950)</f>
        <v/>
      </c>
      <c r="L748" s="29" t="str">
        <f>+IF(I748=0,"",'Ark1'!AG2950)</f>
        <v/>
      </c>
      <c r="S748" s="27" t="str">
        <f>+IF(I748=0,"",'Ark1'!T2950)</f>
        <v/>
      </c>
      <c r="T748" s="32" t="str">
        <f>+IF(I748=0,"",'Ark1'!U2950)</f>
        <v/>
      </c>
      <c r="U748" s="34" t="str">
        <f>+IF(I748=0,"",'Ark1'!W2950)</f>
        <v/>
      </c>
      <c r="V748" s="34" t="str">
        <f>+IF(I748=0,"",'Ark1'!X2950)</f>
        <v/>
      </c>
      <c r="W748" s="34" t="str">
        <f>+IF(I748=0,"",'Ark1'!Y2950)</f>
        <v/>
      </c>
      <c r="X748" s="34" t="str">
        <f>+IF(I748=0,"",'Ark1'!Z2950)</f>
        <v/>
      </c>
      <c r="Y748" s="29" t="str">
        <f>+IF(I748=0,"",'Ark1'!Z2950)</f>
        <v/>
      </c>
      <c r="Z748" s="27" t="str">
        <f>+IF(I748=0,"",'Ark1'!AC2950)</f>
        <v/>
      </c>
      <c r="AA748" s="34" t="str">
        <f>+IF(I748=0,"",'Ark1'!AE2950)</f>
        <v/>
      </c>
      <c r="AB748" s="29" t="str">
        <f t="shared" si="71"/>
        <v/>
      </c>
      <c r="AC748" s="29" t="str">
        <f t="shared" si="72"/>
        <v/>
      </c>
      <c r="AD748" s="485"/>
    </row>
    <row r="749" spans="1:70" ht="15.6">
      <c r="A749" s="485"/>
      <c r="B749" s="289">
        <f>+'Ark1'!C2951</f>
        <v>2022</v>
      </c>
      <c r="C749" s="28">
        <f>+'Ark1'!L2951</f>
        <v>13</v>
      </c>
      <c r="D749" s="28" t="str">
        <f>VLOOKUP(C749,RNR!$F$12:$G$26,2)</f>
        <v>E-</v>
      </c>
      <c r="E749" s="28">
        <f>+'Ark1'!H2951</f>
        <v>1</v>
      </c>
      <c r="F749" s="28">
        <f>+'Ark1'!J2951</f>
        <v>134</v>
      </c>
      <c r="G749" s="28" t="str">
        <f>VLOOKUP(F749,RNR!$A$1:$B$26,2)</f>
        <v>Førde</v>
      </c>
      <c r="H749" s="28" t="str">
        <f>+IF(I749=0,"",'Ark1'!Q2951)</f>
        <v/>
      </c>
      <c r="I749" s="336">
        <f>+'Ark1'!R2951</f>
        <v>0</v>
      </c>
      <c r="J749" s="29" t="str">
        <f>+IF(I749=0,"",'Ark1'!AF2951)</f>
        <v/>
      </c>
      <c r="L749" s="29" t="str">
        <f>+IF(I749=0,"",'Ark1'!AG2951)</f>
        <v/>
      </c>
      <c r="S749" s="27" t="str">
        <f>+IF(I749=0,"",'Ark1'!T2951)</f>
        <v/>
      </c>
      <c r="T749" s="32" t="str">
        <f>+IF(I749=0,"",'Ark1'!U2951)</f>
        <v/>
      </c>
      <c r="U749" s="34" t="str">
        <f>+IF(I749=0,"",'Ark1'!W2951)</f>
        <v/>
      </c>
      <c r="V749" s="34" t="str">
        <f>+IF(I749=0,"",'Ark1'!X2951)</f>
        <v/>
      </c>
      <c r="W749" s="34" t="str">
        <f>+IF(I749=0,"",'Ark1'!Y2951)</f>
        <v/>
      </c>
      <c r="X749" s="34" t="str">
        <f>+IF(I749=0,"",'Ark1'!Z2951)</f>
        <v/>
      </c>
      <c r="Y749" s="29" t="str">
        <f>+IF(I749=0,"",'Ark1'!Z2951)</f>
        <v/>
      </c>
      <c r="Z749" s="27" t="str">
        <f>+IF(I749=0,"",'Ark1'!AC2951)</f>
        <v/>
      </c>
      <c r="AA749" s="34" t="str">
        <f>+IF(I749=0,"",'Ark1'!AE2951)</f>
        <v/>
      </c>
      <c r="AB749" s="29" t="str">
        <f t="shared" si="71"/>
        <v/>
      </c>
      <c r="AC749" s="29" t="str">
        <f t="shared" si="72"/>
        <v/>
      </c>
      <c r="AD749" s="485"/>
    </row>
    <row r="750" spans="1:70" ht="15.6">
      <c r="A750" s="485"/>
      <c r="B750" s="289">
        <f>+'Ark1'!C2952</f>
        <v>2022</v>
      </c>
      <c r="C750" s="28">
        <f>+'Ark1'!L2952</f>
        <v>13</v>
      </c>
      <c r="D750" s="28" t="str">
        <f>VLOOKUP(C750,RNR!$F$12:$G$26,2)</f>
        <v>E-</v>
      </c>
      <c r="E750" s="28">
        <f>+'Ark1'!H2952</f>
        <v>2</v>
      </c>
      <c r="F750" s="28">
        <f>+'Ark1'!J2952</f>
        <v>141</v>
      </c>
      <c r="G750" s="28" t="str">
        <f>VLOOKUP(F750,RNR!$A$1:$B$26,2)</f>
        <v>Ølen</v>
      </c>
      <c r="H750" s="28" t="str">
        <f>+IF(I750=0,"",'Ark1'!Q2952)</f>
        <v/>
      </c>
      <c r="I750" s="336">
        <f>+'Ark1'!R2952</f>
        <v>0</v>
      </c>
      <c r="J750" s="29" t="str">
        <f>+IF(I750=0,"",'Ark1'!AF2952)</f>
        <v/>
      </c>
      <c r="L750" s="29" t="str">
        <f>+IF(I750=0,"",'Ark1'!AG2952)</f>
        <v/>
      </c>
      <c r="S750" s="27" t="str">
        <f>+IF(I750=0,"",'Ark1'!T2952)</f>
        <v/>
      </c>
      <c r="T750" s="32" t="str">
        <f>+IF(I750=0,"",'Ark1'!U2952)</f>
        <v/>
      </c>
      <c r="U750" s="34" t="str">
        <f>+IF(I750=0,"",'Ark1'!W2952)</f>
        <v/>
      </c>
      <c r="V750" s="34" t="str">
        <f>+IF(I750=0,"",'Ark1'!X2952)</f>
        <v/>
      </c>
      <c r="W750" s="34" t="str">
        <f>+IF(I750=0,"",'Ark1'!Y2952)</f>
        <v/>
      </c>
      <c r="X750" s="34" t="str">
        <f>+IF(I750=0,"",'Ark1'!Z2952)</f>
        <v/>
      </c>
      <c r="Y750" s="29" t="str">
        <f>+IF(I750=0,"",'Ark1'!Z2952)</f>
        <v/>
      </c>
      <c r="Z750" s="27" t="str">
        <f>+IF(I750=0,"",'Ark1'!AC2952)</f>
        <v/>
      </c>
      <c r="AA750" s="34" t="str">
        <f>+IF(I750=0,"",'Ark1'!AE2952)</f>
        <v/>
      </c>
      <c r="AB750" s="29" t="str">
        <f t="shared" si="71"/>
        <v/>
      </c>
      <c r="AC750" s="29" t="str">
        <f t="shared" si="72"/>
        <v/>
      </c>
      <c r="AD750" s="485"/>
    </row>
    <row r="751" spans="1:70" ht="15.6">
      <c r="A751" s="485"/>
      <c r="B751" s="289">
        <f>+'Ark1'!C2953</f>
        <v>2022</v>
      </c>
      <c r="C751" s="28">
        <f>+'Ark1'!L2953</f>
        <v>13</v>
      </c>
      <c r="D751" s="28" t="str">
        <f>VLOOKUP(C751,RNR!$F$12:$G$26,2)</f>
        <v>E-</v>
      </c>
      <c r="E751" s="28">
        <f>+'Ark1'!H2953</f>
        <v>2</v>
      </c>
      <c r="F751" s="28">
        <f>+'Ark1'!J2953</f>
        <v>143</v>
      </c>
      <c r="G751" s="28" t="str">
        <f>VLOOKUP(F751,RNR!$A$1:$B$26,2)</f>
        <v>Nordfjord</v>
      </c>
      <c r="H751" s="28" t="str">
        <f>+IF(I751=0,"",'Ark1'!Q2953)</f>
        <v/>
      </c>
      <c r="I751" s="336">
        <f>+'Ark1'!R2953</f>
        <v>0</v>
      </c>
      <c r="J751" s="29" t="str">
        <f>+IF(I751=0,"",'Ark1'!AF2953)</f>
        <v/>
      </c>
      <c r="L751" s="29" t="str">
        <f>+IF(I751=0,"",'Ark1'!AG2953)</f>
        <v/>
      </c>
      <c r="S751" s="27" t="str">
        <f>+IF(I751=0,"",'Ark1'!T2953)</f>
        <v/>
      </c>
      <c r="T751" s="32" t="str">
        <f>+IF(I751=0,"",'Ark1'!U2953)</f>
        <v/>
      </c>
      <c r="U751" s="34" t="str">
        <f>+IF(I751=0,"",'Ark1'!W2953)</f>
        <v/>
      </c>
      <c r="V751" s="34" t="str">
        <f>+IF(I751=0,"",'Ark1'!X2953)</f>
        <v/>
      </c>
      <c r="W751" s="34" t="str">
        <f>+IF(I751=0,"",'Ark1'!Y2953)</f>
        <v/>
      </c>
      <c r="X751" s="34" t="str">
        <f>+IF(I751=0,"",'Ark1'!Z2953)</f>
        <v/>
      </c>
      <c r="Y751" s="29" t="str">
        <f>+IF(I751=0,"",'Ark1'!Z2953)</f>
        <v/>
      </c>
      <c r="Z751" s="27" t="str">
        <f>+IF(I751=0,"",'Ark1'!AC2953)</f>
        <v/>
      </c>
      <c r="AA751" s="34" t="str">
        <f>+IF(I751=0,"",'Ark1'!AE2953)</f>
        <v/>
      </c>
      <c r="AB751" s="29" t="str">
        <f t="shared" si="71"/>
        <v/>
      </c>
      <c r="AC751" s="29" t="str">
        <f t="shared" si="72"/>
        <v/>
      </c>
      <c r="AD751" s="485"/>
    </row>
    <row r="752" spans="1:70" ht="15.6">
      <c r="A752" s="485"/>
      <c r="B752" s="289">
        <f>+'Ark1'!C2954</f>
        <v>2022</v>
      </c>
      <c r="C752" s="28">
        <f>+'Ark1'!L2954</f>
        <v>13</v>
      </c>
      <c r="D752" s="28" t="str">
        <f>VLOOKUP(C752,RNR!$F$12:$G$26,2)</f>
        <v>E-</v>
      </c>
      <c r="E752" s="28">
        <f>+'Ark1'!H2954</f>
        <v>2</v>
      </c>
      <c r="F752" s="28">
        <f>+'Ark1'!J2954</f>
        <v>147</v>
      </c>
      <c r="G752" s="28" t="str">
        <f>VLOOKUP(F752,RNR!$A$1:$B$26,2)</f>
        <v>Midt-Norge</v>
      </c>
      <c r="H752" s="28" t="str">
        <f>+IF(I752=0,"",'Ark1'!Q2954)</f>
        <v/>
      </c>
      <c r="I752" s="336">
        <f>+'Ark1'!R2954</f>
        <v>0</v>
      </c>
      <c r="J752" s="29" t="str">
        <f>+IF(I752=0,"",'Ark1'!AF2954)</f>
        <v/>
      </c>
      <c r="L752" s="29" t="str">
        <f>+IF(I752=0,"",'Ark1'!AG2954)</f>
        <v/>
      </c>
      <c r="S752" s="27" t="str">
        <f>+IF(I752=0,"",'Ark1'!T2954)</f>
        <v/>
      </c>
      <c r="T752" s="32" t="str">
        <f>+IF(I752=0,"",'Ark1'!U2954)</f>
        <v/>
      </c>
      <c r="U752" s="34" t="str">
        <f>+IF(I752=0,"",'Ark1'!W2954)</f>
        <v/>
      </c>
      <c r="V752" s="34" t="str">
        <f>+IF(I752=0,"",'Ark1'!X2954)</f>
        <v/>
      </c>
      <c r="W752" s="34" t="str">
        <f>+IF(I752=0,"",'Ark1'!Y2954)</f>
        <v/>
      </c>
      <c r="X752" s="34" t="str">
        <f>+IF(I752=0,"",'Ark1'!Z2954)</f>
        <v/>
      </c>
      <c r="Y752" s="29" t="str">
        <f>+IF(I752=0,"",'Ark1'!Z2954)</f>
        <v/>
      </c>
      <c r="Z752" s="27" t="str">
        <f>+IF(I752=0,"",'Ark1'!AC2954)</f>
        <v/>
      </c>
      <c r="AA752" s="34" t="str">
        <f>+IF(I752=0,"",'Ark1'!AE2954)</f>
        <v/>
      </c>
      <c r="AB752" s="29" t="str">
        <f t="shared" si="71"/>
        <v/>
      </c>
      <c r="AC752" s="29" t="str">
        <f t="shared" si="72"/>
        <v/>
      </c>
      <c r="AD752" s="485"/>
    </row>
    <row r="753" spans="1:70" ht="15.6">
      <c r="A753" s="485"/>
      <c r="B753" s="289">
        <f>+'Ark1'!C2955</f>
        <v>2022</v>
      </c>
      <c r="C753" s="28">
        <f>+'Ark1'!L2955</f>
        <v>13</v>
      </c>
      <c r="D753" s="28" t="str">
        <f>VLOOKUP(C753,RNR!$F$12:$G$26,2)</f>
        <v>E-</v>
      </c>
      <c r="E753" s="28">
        <f>+'Ark1'!H2955</f>
        <v>1</v>
      </c>
      <c r="F753" s="28">
        <f>+'Ark1'!J2955</f>
        <v>155</v>
      </c>
      <c r="G753" s="28" t="str">
        <f>VLOOKUP(F753,RNR!$A$1:$B$26,2)</f>
        <v>Målselv</v>
      </c>
      <c r="H753" s="28" t="str">
        <f>+IF(I753=0,"",'Ark1'!Q2955)</f>
        <v/>
      </c>
      <c r="I753" s="336">
        <f>+'Ark1'!R2955</f>
        <v>0</v>
      </c>
      <c r="J753" s="29" t="str">
        <f>+IF(I753=0,"",'Ark1'!AF2955)</f>
        <v/>
      </c>
      <c r="L753" s="29" t="str">
        <f>+IF(I753=0,"",'Ark1'!AG2955)</f>
        <v/>
      </c>
      <c r="S753" s="27" t="str">
        <f>+IF(I753=0,"",'Ark1'!T2955)</f>
        <v/>
      </c>
      <c r="T753" s="32" t="str">
        <f>+IF(I753=0,"",'Ark1'!U2955)</f>
        <v/>
      </c>
      <c r="U753" s="34" t="str">
        <f>+IF(I753=0,"",'Ark1'!W2955)</f>
        <v/>
      </c>
      <c r="V753" s="34" t="str">
        <f>+IF(I753=0,"",'Ark1'!X2955)</f>
        <v/>
      </c>
      <c r="W753" s="34" t="str">
        <f>+IF(I753=0,"",'Ark1'!Y2955)</f>
        <v/>
      </c>
      <c r="X753" s="34" t="str">
        <f>+IF(I753=0,"",'Ark1'!Z2955)</f>
        <v/>
      </c>
      <c r="Y753" s="29" t="str">
        <f>+IF(I753=0,"",'Ark1'!Z2955)</f>
        <v/>
      </c>
      <c r="Z753" s="27" t="str">
        <f>+IF(I753=0,"",'Ark1'!AC2955)</f>
        <v/>
      </c>
      <c r="AA753" s="34" t="str">
        <f>+IF(I753=0,"",'Ark1'!AE2955)</f>
        <v/>
      </c>
      <c r="AB753" s="29" t="str">
        <f t="shared" si="71"/>
        <v/>
      </c>
      <c r="AC753" s="29" t="str">
        <f t="shared" si="72"/>
        <v/>
      </c>
      <c r="AD753" s="485"/>
    </row>
    <row r="754" spans="1:70" ht="15.6">
      <c r="A754" s="485"/>
      <c r="B754" s="289">
        <f>+'Ark1'!C2956</f>
        <v>2022</v>
      </c>
      <c r="C754" s="28">
        <f>+'Ark1'!L2956</f>
        <v>13</v>
      </c>
      <c r="D754" s="28" t="str">
        <f>VLOOKUP(C754,RNR!$F$12:$G$26,2)</f>
        <v>E-</v>
      </c>
      <c r="E754" s="28">
        <f>+'Ark1'!H2956</f>
        <v>2</v>
      </c>
      <c r="F754" s="28">
        <f>+'Ark1'!J2956</f>
        <v>160</v>
      </c>
      <c r="G754" s="28" t="str">
        <f>VLOOKUP(F754,RNR!$A$1:$B$26,2)</f>
        <v>Oslo</v>
      </c>
      <c r="H754" s="28" t="str">
        <f>+IF(I754=0,"",'Ark1'!Q2956)</f>
        <v/>
      </c>
      <c r="I754" s="336">
        <f>+'Ark1'!R2956</f>
        <v>0</v>
      </c>
      <c r="J754" s="29" t="str">
        <f>+IF(I754=0,"",'Ark1'!AF2956)</f>
        <v/>
      </c>
      <c r="L754" s="29" t="str">
        <f>+IF(I754=0,"",'Ark1'!AG2956)</f>
        <v/>
      </c>
      <c r="S754" s="27" t="str">
        <f>+IF(I754=0,"",'Ark1'!T2956)</f>
        <v/>
      </c>
      <c r="T754" s="32" t="str">
        <f>+IF(I754=0,"",'Ark1'!U2956)</f>
        <v/>
      </c>
      <c r="U754" s="34" t="str">
        <f>+IF(I754=0,"",'Ark1'!W2956)</f>
        <v/>
      </c>
      <c r="V754" s="34" t="str">
        <f>+IF(I754=0,"",'Ark1'!X2956)</f>
        <v/>
      </c>
      <c r="W754" s="34" t="str">
        <f>+IF(I754=0,"",'Ark1'!Y2956)</f>
        <v/>
      </c>
      <c r="X754" s="34" t="str">
        <f>+IF(I754=0,"",'Ark1'!Z2956)</f>
        <v/>
      </c>
      <c r="Y754" s="29" t="str">
        <f>+IF(I754=0,"",'Ark1'!Z2956)</f>
        <v/>
      </c>
      <c r="Z754" s="27" t="str">
        <f>+IF(I754=0,"",'Ark1'!AC2956)</f>
        <v/>
      </c>
      <c r="AA754" s="34" t="str">
        <f>+IF(I754=0,"",'Ark1'!AE2956)</f>
        <v/>
      </c>
      <c r="AB754" s="29" t="str">
        <f t="shared" si="71"/>
        <v/>
      </c>
      <c r="AC754" s="29" t="str">
        <f t="shared" si="72"/>
        <v/>
      </c>
      <c r="AD754" s="485"/>
    </row>
    <row r="755" spans="1:70" ht="15.6">
      <c r="A755" s="485"/>
      <c r="B755" s="289">
        <f>+'Ark1'!C2957</f>
        <v>2022</v>
      </c>
      <c r="C755" s="28">
        <f>+'Ark1'!L2957</f>
        <v>13</v>
      </c>
      <c r="D755" s="28" t="str">
        <f>VLOOKUP(C755,RNR!$F$12:$G$26,2)</f>
        <v>E-</v>
      </c>
      <c r="E755" s="28">
        <f>+'Ark1'!H2957</f>
        <v>1</v>
      </c>
      <c r="F755" s="28">
        <f>+'Ark1'!J2957</f>
        <v>171</v>
      </c>
      <c r="G755" s="28" t="str">
        <f>VLOOKUP(F755,RNR!$A$1:$B$26,2)</f>
        <v>Prima</v>
      </c>
      <c r="H755" s="28" t="str">
        <f>+IF(I755=0,"",'Ark1'!Q2957)</f>
        <v/>
      </c>
      <c r="I755" s="336">
        <f>+'Ark1'!R2957</f>
        <v>0</v>
      </c>
      <c r="J755" s="29" t="str">
        <f>+IF(I755=0,"",'Ark1'!AF2957)</f>
        <v/>
      </c>
      <c r="L755" s="29" t="str">
        <f>+IF(I755=0,"",'Ark1'!AG2957)</f>
        <v/>
      </c>
      <c r="S755" s="27" t="str">
        <f>+IF(I755=0,"",'Ark1'!T2957)</f>
        <v/>
      </c>
      <c r="T755" s="32" t="str">
        <f>+IF(I755=0,"",'Ark1'!U2957)</f>
        <v/>
      </c>
      <c r="U755" s="34" t="str">
        <f>+IF(I755=0,"",'Ark1'!W2957)</f>
        <v/>
      </c>
      <c r="V755" s="34" t="str">
        <f>+IF(I755=0,"",'Ark1'!X2957)</f>
        <v/>
      </c>
      <c r="W755" s="34" t="str">
        <f>+IF(I755=0,"",'Ark1'!Y2957)</f>
        <v/>
      </c>
      <c r="X755" s="34" t="str">
        <f>+IF(I755=0,"",'Ark1'!Z2957)</f>
        <v/>
      </c>
      <c r="Y755" s="29" t="str">
        <f>+IF(I755=0,"",'Ark1'!Z2957)</f>
        <v/>
      </c>
      <c r="Z755" s="27" t="str">
        <f>+IF(I755=0,"",'Ark1'!AC2957)</f>
        <v/>
      </c>
      <c r="AA755" s="34" t="str">
        <f>+IF(I755=0,"",'Ark1'!AE2957)</f>
        <v/>
      </c>
      <c r="AB755" s="29" t="str">
        <f t="shared" si="71"/>
        <v/>
      </c>
      <c r="AC755" s="29" t="str">
        <f t="shared" si="72"/>
        <v/>
      </c>
      <c r="AD755" s="485"/>
    </row>
    <row r="756" spans="1:70" ht="15.6">
      <c r="A756" s="485"/>
      <c r="B756" s="289">
        <f>+'Ark1'!C2958</f>
        <v>2022</v>
      </c>
      <c r="C756" s="28">
        <f>+'Ark1'!L2958</f>
        <v>13</v>
      </c>
      <c r="D756" s="28" t="str">
        <f>VLOOKUP(C756,RNR!$F$12:$G$26,2)</f>
        <v>E-</v>
      </c>
      <c r="E756" s="28">
        <f>+'Ark1'!H2958</f>
        <v>2</v>
      </c>
      <c r="F756" s="28">
        <f>+'Ark1'!J2958</f>
        <v>175</v>
      </c>
      <c r="G756" s="28" t="str">
        <f>VLOOKUP(F756,RNR!$A$1:$B$26,2)</f>
        <v>Ole Ringdal</v>
      </c>
      <c r="H756" s="28" t="str">
        <f>+IF(I756=0,"",'Ark1'!Q2958)</f>
        <v/>
      </c>
      <c r="I756" s="336">
        <f>+'Ark1'!R2958</f>
        <v>0</v>
      </c>
      <c r="J756" s="29" t="str">
        <f>+IF(I756=0,"",'Ark1'!AF2958)</f>
        <v/>
      </c>
      <c r="L756" s="29" t="str">
        <f>+IF(I756=0,"",'Ark1'!AG2958)</f>
        <v/>
      </c>
      <c r="S756" s="27" t="str">
        <f>+IF(I756=0,"",'Ark1'!T2958)</f>
        <v/>
      </c>
      <c r="T756" s="32" t="str">
        <f>+IF(I756=0,"",'Ark1'!U2958)</f>
        <v/>
      </c>
      <c r="U756" s="34" t="str">
        <f>+IF(I756=0,"",'Ark1'!W2958)</f>
        <v/>
      </c>
      <c r="V756" s="34" t="str">
        <f>+IF(I756=0,"",'Ark1'!X2958)</f>
        <v/>
      </c>
      <c r="W756" s="34" t="str">
        <f>+IF(I756=0,"",'Ark1'!Y2958)</f>
        <v/>
      </c>
      <c r="X756" s="34" t="str">
        <f>+IF(I756=0,"",'Ark1'!Z2958)</f>
        <v/>
      </c>
      <c r="Y756" s="29" t="str">
        <f>+IF(I756=0,"",'Ark1'!Z2958)</f>
        <v/>
      </c>
      <c r="Z756" s="27" t="str">
        <f>+IF(I756=0,"",'Ark1'!AC2958)</f>
        <v/>
      </c>
      <c r="AA756" s="34" t="str">
        <f>+IF(I756=0,"",'Ark1'!AE2958)</f>
        <v/>
      </c>
      <c r="AB756" s="29" t="str">
        <f t="shared" si="71"/>
        <v/>
      </c>
      <c r="AC756" s="29" t="str">
        <f t="shared" si="72"/>
        <v/>
      </c>
      <c r="AD756" s="485"/>
    </row>
    <row r="757" spans="1:70" ht="15.6">
      <c r="A757" s="485"/>
      <c r="B757" s="289">
        <f>+'Ark1'!C2959</f>
        <v>2022</v>
      </c>
      <c r="C757" s="28">
        <f>+'Ark1'!L2959</f>
        <v>13</v>
      </c>
      <c r="D757" s="28" t="str">
        <f>VLOOKUP(C757,RNR!$F$12:$G$26,2)</f>
        <v>E-</v>
      </c>
      <c r="E757" s="28">
        <f>+'Ark1'!H2959</f>
        <v>2</v>
      </c>
      <c r="F757" s="28">
        <f>+'Ark1'!J2959</f>
        <v>177</v>
      </c>
      <c r="G757" s="28" t="str">
        <f>VLOOKUP(F757,RNR!$A$1:$B$26,2)</f>
        <v>Slakthuset</v>
      </c>
      <c r="H757" s="28" t="str">
        <f>+IF(I757=0,"",'Ark1'!Q2959)</f>
        <v/>
      </c>
      <c r="I757" s="336">
        <f>+'Ark1'!R2959</f>
        <v>0</v>
      </c>
      <c r="J757" s="29" t="str">
        <f>+IF(I757=0,"",'Ark1'!AF2959)</f>
        <v/>
      </c>
      <c r="L757" s="29" t="str">
        <f>+IF(I757=0,"",'Ark1'!AG2959)</f>
        <v/>
      </c>
      <c r="S757" s="27" t="str">
        <f>+IF(I757=0,"",'Ark1'!T2959)</f>
        <v/>
      </c>
      <c r="T757" s="32" t="str">
        <f>+IF(I757=0,"",'Ark1'!U2959)</f>
        <v/>
      </c>
      <c r="U757" s="34" t="str">
        <f>+IF(I757=0,"",'Ark1'!W2959)</f>
        <v/>
      </c>
      <c r="V757" s="34" t="str">
        <f>+IF(I757=0,"",'Ark1'!X2959)</f>
        <v/>
      </c>
      <c r="W757" s="34" t="str">
        <f>+IF(I757=0,"",'Ark1'!Y2959)</f>
        <v/>
      </c>
      <c r="X757" s="34" t="str">
        <f>+IF(I757=0,"",'Ark1'!Z2959)</f>
        <v/>
      </c>
      <c r="Y757" s="29" t="str">
        <f>+IF(I757=0,"",'Ark1'!Z2959)</f>
        <v/>
      </c>
      <c r="Z757" s="27" t="str">
        <f>+IF(I757=0,"",'Ark1'!AC2959)</f>
        <v/>
      </c>
      <c r="AA757" s="34" t="str">
        <f>+IF(I757=0,"",'Ark1'!AE2959)</f>
        <v/>
      </c>
      <c r="AB757" s="29" t="str">
        <f t="shared" si="71"/>
        <v/>
      </c>
      <c r="AC757" s="29" t="str">
        <f t="shared" si="72"/>
        <v/>
      </c>
      <c r="AD757" s="485"/>
    </row>
    <row r="758" spans="1:70" ht="15.6">
      <c r="A758" s="485"/>
      <c r="B758" s="289">
        <f>+'Ark1'!C2960</f>
        <v>2022</v>
      </c>
      <c r="C758" s="28">
        <f>+'Ark1'!L2960</f>
        <v>13</v>
      </c>
      <c r="D758" s="28" t="str">
        <f>VLOOKUP(C758,RNR!$F$12:$G$26,2)</f>
        <v>E-</v>
      </c>
      <c r="E758" s="28">
        <f>+'Ark1'!H2960</f>
        <v>2</v>
      </c>
      <c r="F758" s="28">
        <f>+'Ark1'!J2960</f>
        <v>178</v>
      </c>
      <c r="G758" s="28" t="str">
        <f>VLOOKUP(F758,RNR!$A$1:$B$26,2)</f>
        <v>Røros</v>
      </c>
      <c r="H758" s="28" t="str">
        <f>+IF(I758=0,"",'Ark1'!Q2960)</f>
        <v/>
      </c>
      <c r="I758" s="336">
        <f>+'Ark1'!R2960</f>
        <v>0</v>
      </c>
      <c r="J758" s="29" t="str">
        <f>+IF(I758=0,"",'Ark1'!AF2960)</f>
        <v/>
      </c>
      <c r="L758" s="29" t="str">
        <f>+IF(I758=0,"",'Ark1'!AG2960)</f>
        <v/>
      </c>
      <c r="S758" s="27" t="str">
        <f>+IF(I758=0,"",'Ark1'!T2960)</f>
        <v/>
      </c>
      <c r="T758" s="32" t="str">
        <f>+IF(I758=0,"",'Ark1'!U2960)</f>
        <v/>
      </c>
      <c r="U758" s="34" t="str">
        <f>+IF(I758=0,"",'Ark1'!W2960)</f>
        <v/>
      </c>
      <c r="V758" s="34" t="str">
        <f>+IF(I758=0,"",'Ark1'!X2960)</f>
        <v/>
      </c>
      <c r="W758" s="34" t="str">
        <f>+IF(I758=0,"",'Ark1'!Y2960)</f>
        <v/>
      </c>
      <c r="X758" s="34" t="str">
        <f>+IF(I758=0,"",'Ark1'!Z2960)</f>
        <v/>
      </c>
      <c r="Y758" s="29" t="str">
        <f>+IF(I758=0,"",'Ark1'!Z2960)</f>
        <v/>
      </c>
      <c r="Z758" s="27" t="str">
        <f>+IF(I758=0,"",'Ark1'!AC2960)</f>
        <v/>
      </c>
      <c r="AA758" s="34" t="str">
        <f>+IF(I758=0,"",'Ark1'!AE2960)</f>
        <v/>
      </c>
      <c r="AB758" s="29" t="str">
        <f t="shared" si="71"/>
        <v/>
      </c>
      <c r="AC758" s="29" t="str">
        <f t="shared" si="72"/>
        <v/>
      </c>
      <c r="AD758" s="485"/>
    </row>
    <row r="759" spans="1:70" ht="15.6">
      <c r="A759" s="485"/>
      <c r="B759" s="289">
        <f>+'Ark1'!C2961</f>
        <v>2022</v>
      </c>
      <c r="C759" s="28">
        <f>+'Ark1'!L2961</f>
        <v>13</v>
      </c>
      <c r="D759" s="28" t="str">
        <f>VLOOKUP(C759,RNR!$F$12:$G$26,2)</f>
        <v>E-</v>
      </c>
      <c r="E759" s="28">
        <f>+'Ark1'!H2961</f>
        <v>2</v>
      </c>
      <c r="F759" s="28">
        <f>+'Ark1'!J2961</f>
        <v>181</v>
      </c>
      <c r="G759" s="28" t="str">
        <f>VLOOKUP(F759,RNR!$A$1:$B$26,2)</f>
        <v>Horns</v>
      </c>
      <c r="H759" s="28" t="str">
        <f>+IF(I759=0,"",'Ark1'!Q2961)</f>
        <v/>
      </c>
      <c r="I759" s="336">
        <f>+'Ark1'!R2961</f>
        <v>0</v>
      </c>
      <c r="J759" s="29" t="str">
        <f>+IF(I759=0,"",'Ark1'!AF2961)</f>
        <v/>
      </c>
      <c r="L759" s="29" t="str">
        <f>+IF(I759=0,"",'Ark1'!AG2961)</f>
        <v/>
      </c>
      <c r="S759" s="27" t="str">
        <f>+IF(I759=0,"",'Ark1'!T2961)</f>
        <v/>
      </c>
      <c r="T759" s="32" t="str">
        <f>+IF(I759=0,"",'Ark1'!U2961)</f>
        <v/>
      </c>
      <c r="U759" s="34" t="str">
        <f>+IF(I759=0,"",'Ark1'!W2961)</f>
        <v/>
      </c>
      <c r="V759" s="34" t="str">
        <f>+IF(I759=0,"",'Ark1'!X2961)</f>
        <v/>
      </c>
      <c r="W759" s="34" t="str">
        <f>+IF(I759=0,"",'Ark1'!Y2961)</f>
        <v/>
      </c>
      <c r="X759" s="34" t="str">
        <f>+IF(I759=0,"",'Ark1'!Z2961)</f>
        <v/>
      </c>
      <c r="Y759" s="29" t="str">
        <f>+IF(I759=0,"",'Ark1'!Z2961)</f>
        <v/>
      </c>
      <c r="Z759" s="27" t="str">
        <f>+IF(I759=0,"",'Ark1'!AC2961)</f>
        <v/>
      </c>
      <c r="AA759" s="34" t="str">
        <f>+IF(I759=0,"",'Ark1'!AE2961)</f>
        <v/>
      </c>
      <c r="AB759" s="29" t="str">
        <f t="shared" si="71"/>
        <v/>
      </c>
      <c r="AC759" s="29" t="str">
        <f t="shared" si="72"/>
        <v/>
      </c>
      <c r="AD759" s="485"/>
    </row>
    <row r="760" spans="1:70" ht="15.6">
      <c r="A760" s="485"/>
      <c r="B760" s="289">
        <f>+'Ark1'!C2962</f>
        <v>2022</v>
      </c>
      <c r="C760" s="28">
        <f>+'Ark1'!L2962</f>
        <v>13</v>
      </c>
      <c r="D760" s="28" t="str">
        <f>VLOOKUP(C760,RNR!$F$12:$G$26,2)</f>
        <v>E-</v>
      </c>
      <c r="E760" s="28">
        <f>+'Ark1'!H2962</f>
        <v>1</v>
      </c>
      <c r="F760" s="28">
        <f>+'Ark1'!J2962</f>
        <v>262</v>
      </c>
      <c r="G760" s="28" t="str">
        <f>VLOOKUP(F760,RNR!$A$1:$B$26,2)</f>
        <v>Strilalam</v>
      </c>
      <c r="H760" s="28" t="str">
        <f>+IF(I760=0,"",'Ark1'!Q2962)</f>
        <v/>
      </c>
      <c r="I760" s="336">
        <f>+'Ark1'!R2962</f>
        <v>0</v>
      </c>
      <c r="J760" s="29" t="str">
        <f>+IF(I760=0,"",'Ark1'!AF2962)</f>
        <v/>
      </c>
      <c r="L760" s="29" t="str">
        <f>+IF(I760=0,"",'Ark1'!AG2962)</f>
        <v/>
      </c>
      <c r="S760" s="27" t="str">
        <f>+IF(I760=0,"",'Ark1'!T2962)</f>
        <v/>
      </c>
      <c r="T760" s="32" t="str">
        <f>+IF(I760=0,"",'Ark1'!U2962)</f>
        <v/>
      </c>
      <c r="U760" s="34" t="str">
        <f>+IF(I760=0,"",'Ark1'!W2962)</f>
        <v/>
      </c>
      <c r="V760" s="34" t="str">
        <f>+IF(I760=0,"",'Ark1'!X2962)</f>
        <v/>
      </c>
      <c r="W760" s="34" t="str">
        <f>+IF(I760=0,"",'Ark1'!Y2962)</f>
        <v/>
      </c>
      <c r="X760" s="34" t="str">
        <f>+IF(I760=0,"",'Ark1'!Z2962)</f>
        <v/>
      </c>
      <c r="Y760" s="29" t="str">
        <f>+IF(I760=0,"",'Ark1'!Z2962)</f>
        <v/>
      </c>
      <c r="Z760" s="27" t="str">
        <f>+IF(I760=0,"",'Ark1'!AC2962)</f>
        <v/>
      </c>
      <c r="AA760" s="34" t="str">
        <f>+IF(I760=0,"",'Ark1'!AE2962)</f>
        <v/>
      </c>
      <c r="AB760" s="29" t="str">
        <f t="shared" si="71"/>
        <v/>
      </c>
      <c r="AC760" s="29" t="str">
        <f t="shared" si="72"/>
        <v/>
      </c>
      <c r="AD760" s="485"/>
    </row>
    <row r="761" spans="1:70" ht="15.6">
      <c r="A761" s="485"/>
      <c r="B761" s="289">
        <f>+'Ark1'!C2963</f>
        <v>2022</v>
      </c>
      <c r="C761" s="28">
        <f>+'Ark1'!L2963</f>
        <v>13</v>
      </c>
      <c r="D761" s="28" t="str">
        <f>VLOOKUP(C761,RNR!$F$12:$G$26,2)</f>
        <v>E-</v>
      </c>
      <c r="E761" s="28">
        <f>+'Ark1'!H2963</f>
        <v>1</v>
      </c>
      <c r="F761" s="28">
        <f>+'Ark1'!J2963</f>
        <v>309</v>
      </c>
      <c r="G761" s="28" t="str">
        <f>VLOOKUP(F761,RNR!$A$1:$B$26,2)</f>
        <v>Malvik</v>
      </c>
      <c r="H761" s="28" t="str">
        <f>+IF(I761=0,"",'Ark1'!Q2963)</f>
        <v/>
      </c>
      <c r="I761" s="336">
        <f>+'Ark1'!R2963</f>
        <v>0</v>
      </c>
      <c r="J761" s="29" t="str">
        <f>+IF(I761=0,"",'Ark1'!AF2963)</f>
        <v/>
      </c>
      <c r="L761" s="29" t="str">
        <f>+IF(I761=0,"",'Ark1'!AG2963)</f>
        <v/>
      </c>
      <c r="S761" s="27" t="str">
        <f>+IF(I761=0,"",'Ark1'!T2963)</f>
        <v/>
      </c>
      <c r="T761" s="32" t="str">
        <f>+IF(I761=0,"",'Ark1'!U2963)</f>
        <v/>
      </c>
      <c r="U761" s="34" t="str">
        <f>+IF(I761=0,"",'Ark1'!W2963)</f>
        <v/>
      </c>
      <c r="V761" s="34" t="str">
        <f>+IF(I761=0,"",'Ark1'!X2963)</f>
        <v/>
      </c>
      <c r="W761" s="34" t="str">
        <f>+IF(I761=0,"",'Ark1'!Y2963)</f>
        <v/>
      </c>
      <c r="X761" s="34" t="str">
        <f>+IF(I761=0,"",'Ark1'!Z2963)</f>
        <v/>
      </c>
      <c r="Y761" s="29" t="str">
        <f>+IF(I761=0,"",'Ark1'!Z2963)</f>
        <v/>
      </c>
      <c r="Z761" s="27" t="str">
        <f>+IF(I761=0,"",'Ark1'!AC2963)</f>
        <v/>
      </c>
      <c r="AA761" s="34" t="str">
        <f>+IF(I761=0,"",'Ark1'!AE2963)</f>
        <v/>
      </c>
      <c r="AB761" s="29" t="str">
        <f t="shared" si="71"/>
        <v/>
      </c>
      <c r="AC761" s="29" t="str">
        <f t="shared" si="72"/>
        <v/>
      </c>
      <c r="AD761" s="485"/>
    </row>
    <row r="762" spans="1:70" ht="15.6">
      <c r="A762" s="485"/>
      <c r="B762" s="289">
        <f>+'Ark1'!C2964</f>
        <v>2022</v>
      </c>
      <c r="C762" s="28">
        <f>+'Ark1'!L2964</f>
        <v>13</v>
      </c>
      <c r="D762" s="28" t="str">
        <f>VLOOKUP(C762,RNR!$F$12:$G$26,2)</f>
        <v>E-</v>
      </c>
      <c r="E762" s="28">
        <f>+'Ark1'!H2964</f>
        <v>2</v>
      </c>
      <c r="F762" s="28">
        <f>+'Ark1'!J2964</f>
        <v>470</v>
      </c>
      <c r="G762" s="28" t="str">
        <f>VLOOKUP(F762,RNR!$A$1:$B$26,2)</f>
        <v>Jens Eide</v>
      </c>
      <c r="H762" s="28" t="str">
        <f>+IF(I762=0,"",'Ark1'!Q2964)</f>
        <v/>
      </c>
      <c r="I762" s="336">
        <f>+'Ark1'!R2964</f>
        <v>0</v>
      </c>
      <c r="J762" s="29" t="str">
        <f>+IF(I762=0,"",'Ark1'!AF2964)</f>
        <v/>
      </c>
      <c r="L762" s="29" t="str">
        <f>+IF(I762=0,"",'Ark1'!AG2964)</f>
        <v/>
      </c>
      <c r="S762" s="27" t="str">
        <f>+IF(I762=0,"",'Ark1'!T2964)</f>
        <v/>
      </c>
      <c r="T762" s="32" t="str">
        <f>+IF(I762=0,"",'Ark1'!U2964)</f>
        <v/>
      </c>
      <c r="U762" s="34" t="str">
        <f>+IF(I762=0,"",'Ark1'!W2964)</f>
        <v/>
      </c>
      <c r="V762" s="34" t="str">
        <f>+IF(I762=0,"",'Ark1'!X2964)</f>
        <v/>
      </c>
      <c r="W762" s="34" t="str">
        <f>+IF(I762=0,"",'Ark1'!Y2964)</f>
        <v/>
      </c>
      <c r="X762" s="34" t="str">
        <f>+IF(I762=0,"",'Ark1'!Z2964)</f>
        <v/>
      </c>
      <c r="Y762" s="29" t="str">
        <f>+IF(I762=0,"",'Ark1'!Z2964)</f>
        <v/>
      </c>
      <c r="Z762" s="27" t="str">
        <f>+IF(I762=0,"",'Ark1'!AC2964)</f>
        <v/>
      </c>
      <c r="AA762" s="34" t="str">
        <f>+IF(I762=0,"",'Ark1'!AE2964)</f>
        <v/>
      </c>
      <c r="AB762" s="29" t="str">
        <f t="shared" si="71"/>
        <v/>
      </c>
      <c r="AC762" s="29" t="str">
        <f t="shared" si="72"/>
        <v/>
      </c>
      <c r="AD762" s="485"/>
    </row>
    <row r="763" spans="1:70" ht="15.6">
      <c r="A763" s="485"/>
      <c r="B763" s="289">
        <f>+'Ark1'!C2965</f>
        <v>2022</v>
      </c>
      <c r="C763" s="28">
        <f>+'Ark1'!L2965</f>
        <v>13</v>
      </c>
      <c r="D763" s="28" t="str">
        <f>VLOOKUP(C763,RNR!$F$12:$G$26,2)</f>
        <v>E-</v>
      </c>
      <c r="E763" s="28">
        <f>+'Ark1'!H2965</f>
        <v>2</v>
      </c>
      <c r="F763" s="28">
        <f>+'Ark1'!J2965</f>
        <v>629</v>
      </c>
      <c r="G763" s="28" t="str">
        <f>VLOOKUP(F763,RNR!$A$1:$B$26,2)</f>
        <v>Bø</v>
      </c>
      <c r="H763" s="28" t="str">
        <f>+IF(I763=0,"",'Ark1'!Q2965)</f>
        <v/>
      </c>
      <c r="I763" s="336">
        <f>+'Ark1'!R2965</f>
        <v>0</v>
      </c>
      <c r="J763" s="29" t="str">
        <f>+IF(I763=0,"",'Ark1'!AF2965)</f>
        <v/>
      </c>
      <c r="L763" s="29" t="str">
        <f>+IF(I763=0,"",'Ark1'!AG2965)</f>
        <v/>
      </c>
      <c r="S763" s="27" t="str">
        <f>+IF(I763=0,"",'Ark1'!T2965)</f>
        <v/>
      </c>
      <c r="T763" s="32" t="str">
        <f>+IF(I763=0,"",'Ark1'!U2965)</f>
        <v/>
      </c>
      <c r="U763" s="34" t="str">
        <f>+IF(I763=0,"",'Ark1'!W2965)</f>
        <v/>
      </c>
      <c r="V763" s="34" t="str">
        <f>+IF(I763=0,"",'Ark1'!X2965)</f>
        <v/>
      </c>
      <c r="W763" s="34" t="str">
        <f>+IF(I763=0,"",'Ark1'!Y2965)</f>
        <v/>
      </c>
      <c r="X763" s="34" t="str">
        <f>+IF(I763=0,"",'Ark1'!Z2965)</f>
        <v/>
      </c>
      <c r="Y763" s="29" t="str">
        <f>+IF(I763=0,"",'Ark1'!Z2965)</f>
        <v/>
      </c>
      <c r="Z763" s="27" t="str">
        <f>+IF(I763=0,"",'Ark1'!AC2965)</f>
        <v/>
      </c>
      <c r="AA763" s="34" t="str">
        <f>+IF(I763=0,"",'Ark1'!AE2965)</f>
        <v/>
      </c>
      <c r="AB763" s="29" t="str">
        <f t="shared" si="71"/>
        <v/>
      </c>
      <c r="AC763" s="29" t="str">
        <f t="shared" si="72"/>
        <v/>
      </c>
      <c r="AD763" s="485"/>
    </row>
    <row r="764" spans="1:70" ht="15.6">
      <c r="A764" s="485"/>
      <c r="B764" s="289">
        <f>+'Ark1'!C2966</f>
        <v>2022</v>
      </c>
      <c r="C764" s="28">
        <f>+'Ark1'!L2966</f>
        <v>13</v>
      </c>
      <c r="D764" s="28" t="str">
        <f>VLOOKUP(C764,RNR!$F$12:$G$26,2)</f>
        <v>E-</v>
      </c>
      <c r="E764" s="28">
        <f>+'Ark1'!H2966</f>
        <v>1</v>
      </c>
      <c r="F764" s="28">
        <f>+'Ark1'!J2966</f>
        <v>643</v>
      </c>
      <c r="G764" s="28" t="str">
        <f>VLOOKUP(F764,RNR!$A$1:$B$26,2)</f>
        <v>Bjerka</v>
      </c>
      <c r="H764" s="28" t="str">
        <f>+IF(I764=0,"",'Ark1'!Q2966)</f>
        <v/>
      </c>
      <c r="I764" s="336">
        <f>+'Ark1'!R2966</f>
        <v>0</v>
      </c>
      <c r="J764" s="29" t="str">
        <f>+IF(I764=0,"",'Ark1'!AF2966)</f>
        <v/>
      </c>
      <c r="L764" s="29" t="str">
        <f>+IF(I764=0,"",'Ark1'!AG2966)</f>
        <v/>
      </c>
      <c r="S764" s="27" t="str">
        <f>+IF(I764=0,"",'Ark1'!T2966)</f>
        <v/>
      </c>
      <c r="T764" s="32" t="str">
        <f>+IF(I764=0,"",'Ark1'!U2966)</f>
        <v/>
      </c>
      <c r="U764" s="34" t="str">
        <f>+IF(I764=0,"",'Ark1'!W2966)</f>
        <v/>
      </c>
      <c r="V764" s="34" t="str">
        <f>+IF(I764=0,"",'Ark1'!X2966)</f>
        <v/>
      </c>
      <c r="W764" s="34" t="str">
        <f>+IF(I764=0,"",'Ark1'!Y2966)</f>
        <v/>
      </c>
      <c r="X764" s="34" t="str">
        <f>+IF(I764=0,"",'Ark1'!Z2966)</f>
        <v/>
      </c>
      <c r="Y764" s="29" t="str">
        <f>+IF(I764=0,"",'Ark1'!Z2966)</f>
        <v/>
      </c>
      <c r="Z764" s="27" t="str">
        <f>+IF(I764=0,"",'Ark1'!AC2966)</f>
        <v/>
      </c>
      <c r="AA764" s="34" t="str">
        <f>+IF(I764=0,"",'Ark1'!AE2966)</f>
        <v/>
      </c>
      <c r="AB764" s="29" t="str">
        <f t="shared" si="71"/>
        <v/>
      </c>
      <c r="AC764" s="29" t="str">
        <f t="shared" si="72"/>
        <v/>
      </c>
      <c r="AD764" s="485"/>
    </row>
    <row r="765" spans="1:70" ht="15.6">
      <c r="A765" s="485"/>
      <c r="B765" s="289">
        <f>+'Ark1'!C2967</f>
        <v>2022</v>
      </c>
      <c r="C765" s="28">
        <f>+'Ark1'!L2967</f>
        <v>13</v>
      </c>
      <c r="D765" s="28" t="str">
        <f>VLOOKUP(C765,RNR!$F$12:$G$26,2)</f>
        <v>E-</v>
      </c>
      <c r="E765" s="28">
        <f>+'Ark1'!H2967</f>
        <v>2</v>
      </c>
      <c r="F765" s="28">
        <f>+'Ark1'!J2967</f>
        <v>704</v>
      </c>
      <c r="G765" s="28" t="str">
        <f>VLOOKUP(F765,RNR!$A$1:$B$26,2)</f>
        <v>Øre Vilt</v>
      </c>
      <c r="H765" s="28" t="str">
        <f>+IF(I765=0,"",'Ark1'!Q2967)</f>
        <v/>
      </c>
      <c r="I765" s="336">
        <f>+'Ark1'!R2967</f>
        <v>0</v>
      </c>
      <c r="J765" s="29" t="str">
        <f>+IF(I765=0,"",'Ark1'!AF2967)</f>
        <v/>
      </c>
      <c r="L765" s="29" t="str">
        <f>+IF(I765=0,"",'Ark1'!AG2967)</f>
        <v/>
      </c>
      <c r="S765" s="27" t="str">
        <f>+IF(I765=0,"",'Ark1'!T2967)</f>
        <v/>
      </c>
      <c r="T765" s="32" t="str">
        <f>+IF(I765=0,"",'Ark1'!U2967)</f>
        <v/>
      </c>
      <c r="U765" s="34" t="str">
        <f>+IF(I765=0,"",'Ark1'!W2967)</f>
        <v/>
      </c>
      <c r="V765" s="34" t="str">
        <f>+IF(I765=0,"",'Ark1'!X2967)</f>
        <v/>
      </c>
      <c r="W765" s="34" t="str">
        <f>+IF(I765=0,"",'Ark1'!Y2967)</f>
        <v/>
      </c>
      <c r="X765" s="34" t="str">
        <f>+IF(I765=0,"",'Ark1'!Z2967)</f>
        <v/>
      </c>
      <c r="Y765" s="29" t="str">
        <f>+IF(I765=0,"",'Ark1'!Z2967)</f>
        <v/>
      </c>
      <c r="Z765" s="27" t="str">
        <f>+IF(I765=0,"",'Ark1'!AC2967)</f>
        <v/>
      </c>
      <c r="AA765" s="34" t="str">
        <f>+IF(I765=0,"",'Ark1'!AE2967)</f>
        <v/>
      </c>
      <c r="AB765" s="29" t="str">
        <f t="shared" si="71"/>
        <v/>
      </c>
      <c r="AC765" s="29" t="str">
        <f t="shared" si="72"/>
        <v/>
      </c>
      <c r="AD765" s="485"/>
    </row>
    <row r="766" spans="1:70" ht="15.6">
      <c r="A766" s="485"/>
      <c r="B766" s="289">
        <f>+'Ark1'!C2968</f>
        <v>2022</v>
      </c>
      <c r="C766" s="28">
        <f>+'Ark1'!L2968</f>
        <v>13</v>
      </c>
      <c r="D766" s="28" t="str">
        <f>VLOOKUP(C766,RNR!$F$12:$G$26,2)</f>
        <v>E-</v>
      </c>
      <c r="E766" s="28">
        <f>+'Ark1'!H2968</f>
        <v>1</v>
      </c>
      <c r="F766" s="28">
        <f>+'Ark1'!J2968</f>
        <v>802</v>
      </c>
      <c r="G766" s="28" t="str">
        <f>VLOOKUP(F766,RNR!$A$1:$B$26,2)</f>
        <v>Karasjok</v>
      </c>
      <c r="H766" s="28" t="str">
        <f>+IF(I766=0,"",'Ark1'!Q2968)</f>
        <v/>
      </c>
      <c r="I766" s="336">
        <f>+'Ark1'!R2968</f>
        <v>0</v>
      </c>
      <c r="J766" s="29" t="str">
        <f>+IF(I766=0,"",'Ark1'!AF2968)</f>
        <v/>
      </c>
      <c r="L766" s="29" t="str">
        <f>+IF(I766=0,"",'Ark1'!AG2968)</f>
        <v/>
      </c>
      <c r="S766" s="27" t="str">
        <f>+IF(I766=0,"",'Ark1'!T2968)</f>
        <v/>
      </c>
      <c r="T766" s="32" t="str">
        <f>+IF(I766=0,"",'Ark1'!U2968)</f>
        <v/>
      </c>
      <c r="U766" s="34" t="str">
        <f>+IF(I766=0,"",'Ark1'!W2968)</f>
        <v/>
      </c>
      <c r="V766" s="34" t="str">
        <f>+IF(I766=0,"",'Ark1'!X2968)</f>
        <v/>
      </c>
      <c r="W766" s="34" t="str">
        <f>+IF(I766=0,"",'Ark1'!Y2968)</f>
        <v/>
      </c>
      <c r="X766" s="34" t="str">
        <f>+IF(I766=0,"",'Ark1'!Z2968)</f>
        <v/>
      </c>
      <c r="Y766" s="29" t="str">
        <f>+IF(I766=0,"",'Ark1'!Z2968)</f>
        <v/>
      </c>
      <c r="Z766" s="27" t="str">
        <f>+IF(I766=0,"",'Ark1'!AC2968)</f>
        <v/>
      </c>
      <c r="AA766" s="34" t="str">
        <f>+IF(I766=0,"",'Ark1'!AE2968)</f>
        <v/>
      </c>
      <c r="AB766" s="29" t="str">
        <f t="shared" si="71"/>
        <v/>
      </c>
      <c r="AC766" s="29" t="str">
        <f t="shared" si="72"/>
        <v/>
      </c>
      <c r="AD766" s="485"/>
    </row>
    <row r="767" spans="1:70" s="29" customFormat="1">
      <c r="A767" s="485"/>
      <c r="B767" s="485"/>
      <c r="C767" s="485"/>
      <c r="D767" s="485"/>
      <c r="E767" s="485"/>
      <c r="F767" s="485"/>
      <c r="G767" s="485"/>
      <c r="H767" s="485"/>
      <c r="I767" s="485"/>
      <c r="J767" s="485"/>
      <c r="K767" s="485"/>
      <c r="L767" s="485"/>
      <c r="M767" s="485"/>
      <c r="N767" s="485"/>
      <c r="O767" s="485"/>
      <c r="P767" s="506"/>
      <c r="Q767" s="506"/>
      <c r="R767" s="485"/>
      <c r="S767" s="485"/>
      <c r="T767" s="485"/>
      <c r="U767" s="485"/>
      <c r="V767" s="485"/>
      <c r="W767" s="485"/>
      <c r="X767" s="485"/>
      <c r="Y767" s="485"/>
      <c r="Z767" s="485"/>
      <c r="AA767" s="485"/>
      <c r="AB767" s="485"/>
      <c r="AC767" s="485"/>
      <c r="AD767" s="485"/>
      <c r="AH767" s="27"/>
      <c r="AK767" s="28"/>
      <c r="AL767" s="28"/>
      <c r="AM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</row>
    <row r="768" spans="1:70" s="29" customFormat="1" ht="15.6">
      <c r="A768" s="485"/>
      <c r="B768" s="485"/>
      <c r="C768" s="485"/>
      <c r="D768" s="486" t="str">
        <f>+D770</f>
        <v>E</v>
      </c>
      <c r="E768" s="485"/>
      <c r="F768" s="485"/>
      <c r="G768" s="485"/>
      <c r="H768" s="485"/>
      <c r="I768" s="485"/>
      <c r="J768" s="485"/>
      <c r="K768" s="485"/>
      <c r="L768" s="485"/>
      <c r="M768" s="485"/>
      <c r="N768" s="485"/>
      <c r="O768" s="485"/>
      <c r="P768" s="506"/>
      <c r="Q768" s="506"/>
      <c r="R768" s="485"/>
      <c r="S768" s="485"/>
      <c r="T768" s="485"/>
      <c r="U768" s="485"/>
      <c r="V768" s="485"/>
      <c r="W768" s="485"/>
      <c r="X768" s="485"/>
      <c r="Y768" s="485"/>
      <c r="Z768" s="485"/>
      <c r="AA768" s="485"/>
      <c r="AB768" s="485"/>
      <c r="AC768" s="485"/>
      <c r="AD768" s="485"/>
      <c r="AH768" s="27"/>
      <c r="AK768" s="28"/>
      <c r="AL768" s="28"/>
      <c r="AM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</row>
    <row r="769" spans="1:70" s="29" customFormat="1">
      <c r="A769" s="485"/>
      <c r="B769" s="485"/>
      <c r="C769" s="485"/>
      <c r="D769" s="485"/>
      <c r="E769" s="485"/>
      <c r="F769" s="485"/>
      <c r="G769" s="485"/>
      <c r="H769" s="485"/>
      <c r="I769" s="485"/>
      <c r="J769" s="485"/>
      <c r="K769" s="485"/>
      <c r="L769" s="485"/>
      <c r="M769" s="485"/>
      <c r="N769" s="485"/>
      <c r="O769" s="485"/>
      <c r="P769" s="506"/>
      <c r="Q769" s="506"/>
      <c r="R769" s="485"/>
      <c r="S769" s="485"/>
      <c r="T769" s="485"/>
      <c r="U769" s="485"/>
      <c r="V769" s="485"/>
      <c r="W769" s="485"/>
      <c r="X769" s="485"/>
      <c r="Y769" s="485"/>
      <c r="Z769" s="485"/>
      <c r="AA769" s="485"/>
      <c r="AB769" s="485"/>
      <c r="AC769" s="485"/>
      <c r="AD769" s="485"/>
      <c r="AH769" s="27"/>
      <c r="AK769" s="28"/>
      <c r="AL769" s="28"/>
      <c r="AM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</row>
    <row r="770" spans="1:70" ht="15.6">
      <c r="A770" s="485"/>
      <c r="B770" s="289">
        <f>+'Ark1'!C2969</f>
        <v>2022</v>
      </c>
      <c r="C770" s="28">
        <f>+'Ark1'!L2969</f>
        <v>14</v>
      </c>
      <c r="D770" s="28" t="str">
        <f>VLOOKUP(C770,RNR!$F$12:$G$26,2)</f>
        <v>E</v>
      </c>
      <c r="E770" s="28">
        <f>+'Ark1'!H2969</f>
        <v>1</v>
      </c>
      <c r="F770" s="28">
        <f>+'Ark1'!J2969</f>
        <v>103</v>
      </c>
      <c r="G770" s="28" t="str">
        <f>VLOOKUP(F770,RNR!$A$1:$B$26,2)</f>
        <v>Rudshøgda</v>
      </c>
      <c r="H770" s="28" t="str">
        <f>+IF(I770=0,"",'Ark1'!Q2969)</f>
        <v/>
      </c>
      <c r="I770" s="336">
        <f>+'Ark1'!R2969</f>
        <v>0</v>
      </c>
      <c r="J770" s="29" t="str">
        <f>+IF(I770=0,"",'Ark1'!AF2969)</f>
        <v/>
      </c>
      <c r="L770" s="29" t="str">
        <f>+IF(I770=0,"",'Ark1'!AG2969)</f>
        <v/>
      </c>
      <c r="S770" s="27" t="str">
        <f>+IF(I770=0,"",'Ark1'!T2969)</f>
        <v/>
      </c>
      <c r="T770" s="32" t="str">
        <f>+IF(I770=0,"",'Ark1'!U2969)</f>
        <v/>
      </c>
      <c r="U770" s="34" t="str">
        <f>+IF(I770=0,"",'Ark1'!W2969)</f>
        <v/>
      </c>
      <c r="V770" s="34" t="str">
        <f>+IF(I770=0,"",'Ark1'!X2969)</f>
        <v/>
      </c>
      <c r="W770" s="34" t="str">
        <f>+IF(I770=0,"",'Ark1'!Y2969)</f>
        <v/>
      </c>
      <c r="X770" s="34" t="str">
        <f>+IF(I770=0,"",'Ark1'!Z2969)</f>
        <v/>
      </c>
      <c r="Y770" s="29" t="str">
        <f>+IF(I770=0,"",'Ark1'!Z2969)</f>
        <v/>
      </c>
      <c r="Z770" s="27" t="str">
        <f>+IF(I770=0,"",'Ark1'!AC2969)</f>
        <v/>
      </c>
      <c r="AA770" s="34" t="str">
        <f>+IF(I770=0,"",'Ark1'!AE2969)</f>
        <v/>
      </c>
      <c r="AB770" s="29" t="str">
        <f t="shared" si="71"/>
        <v/>
      </c>
      <c r="AC770" s="29" t="str">
        <f t="shared" si="72"/>
        <v/>
      </c>
      <c r="AD770" s="485"/>
    </row>
    <row r="771" spans="1:70" ht="15.6">
      <c r="A771" s="485"/>
      <c r="B771" s="289">
        <f>+'Ark1'!C2970</f>
        <v>2022</v>
      </c>
      <c r="C771" s="28">
        <f>+'Ark1'!L2970</f>
        <v>14</v>
      </c>
      <c r="D771" s="28" t="str">
        <f>VLOOKUP(C771,RNR!$F$12:$G$26,2)</f>
        <v>E</v>
      </c>
      <c r="E771" s="28">
        <f>+'Ark1'!H2970</f>
        <v>2</v>
      </c>
      <c r="F771" s="28">
        <f>+'Ark1'!J2970</f>
        <v>106</v>
      </c>
      <c r="G771" s="28" t="str">
        <f>VLOOKUP(F771,RNR!$A$1:$B$26,2)</f>
        <v>Furuseth</v>
      </c>
      <c r="H771" s="28" t="str">
        <f>+IF(I771=0,"",'Ark1'!Q2970)</f>
        <v/>
      </c>
      <c r="I771" s="336">
        <f>+'Ark1'!R2970</f>
        <v>0</v>
      </c>
      <c r="J771" s="29" t="str">
        <f>+IF(I771=0,"",'Ark1'!AF2970)</f>
        <v/>
      </c>
      <c r="L771" s="29" t="str">
        <f>+IF(I771=0,"",'Ark1'!AG2970)</f>
        <v/>
      </c>
      <c r="S771" s="27" t="str">
        <f>+IF(I771=0,"",'Ark1'!T2970)</f>
        <v/>
      </c>
      <c r="T771" s="32" t="str">
        <f>+IF(I771=0,"",'Ark1'!U2970)</f>
        <v/>
      </c>
      <c r="U771" s="34" t="str">
        <f>+IF(I771=0,"",'Ark1'!W2970)</f>
        <v/>
      </c>
      <c r="V771" s="34" t="str">
        <f>+IF(I771=0,"",'Ark1'!X2970)</f>
        <v/>
      </c>
      <c r="W771" s="34" t="str">
        <f>+IF(I771=0,"",'Ark1'!Y2970)</f>
        <v/>
      </c>
      <c r="X771" s="34" t="str">
        <f>+IF(I771=0,"",'Ark1'!Z2970)</f>
        <v/>
      </c>
      <c r="Y771" s="29" t="str">
        <f>+IF(I771=0,"",'Ark1'!Z2970)</f>
        <v/>
      </c>
      <c r="Z771" s="27" t="str">
        <f>+IF(I771=0,"",'Ark1'!AC2970)</f>
        <v/>
      </c>
      <c r="AA771" s="34" t="str">
        <f>+IF(I771=0,"",'Ark1'!AE2970)</f>
        <v/>
      </c>
      <c r="AB771" s="29" t="str">
        <f t="shared" si="71"/>
        <v/>
      </c>
      <c r="AC771" s="29" t="str">
        <f t="shared" si="72"/>
        <v/>
      </c>
      <c r="AD771" s="485"/>
    </row>
    <row r="772" spans="1:70" ht="15.6">
      <c r="A772" s="485"/>
      <c r="B772" s="289">
        <f>+'Ark1'!C2971</f>
        <v>2022</v>
      </c>
      <c r="C772" s="28">
        <f>+'Ark1'!L2971</f>
        <v>14</v>
      </c>
      <c r="D772" s="28" t="str">
        <f>VLOOKUP(C772,RNR!$F$12:$G$26,2)</f>
        <v>E</v>
      </c>
      <c r="E772" s="28">
        <f>+'Ark1'!H2971</f>
        <v>1</v>
      </c>
      <c r="F772" s="28">
        <f>+'Ark1'!J2971</f>
        <v>110</v>
      </c>
      <c r="G772" s="28" t="str">
        <f>VLOOKUP(F772,RNR!$A$1:$B$26,2)</f>
        <v>Gol</v>
      </c>
      <c r="H772" s="28" t="str">
        <f>+IF(I772=0,"",'Ark1'!Q2971)</f>
        <v/>
      </c>
      <c r="I772" s="336">
        <f>+'Ark1'!R2971</f>
        <v>0</v>
      </c>
      <c r="J772" s="29" t="str">
        <f>+IF(I772=0,"",'Ark1'!AF2971)</f>
        <v/>
      </c>
      <c r="L772" s="29" t="str">
        <f>+IF(I772=0,"",'Ark1'!AG2971)</f>
        <v/>
      </c>
      <c r="S772" s="27" t="str">
        <f>+IF(I772=0,"",'Ark1'!T2971)</f>
        <v/>
      </c>
      <c r="T772" s="32" t="str">
        <f>+IF(I772=0,"",'Ark1'!U2971)</f>
        <v/>
      </c>
      <c r="U772" s="34" t="str">
        <f>+IF(I772=0,"",'Ark1'!W2971)</f>
        <v/>
      </c>
      <c r="V772" s="34" t="str">
        <f>+IF(I772=0,"",'Ark1'!X2971)</f>
        <v/>
      </c>
      <c r="W772" s="34" t="str">
        <f>+IF(I772=0,"",'Ark1'!Y2971)</f>
        <v/>
      </c>
      <c r="X772" s="34" t="str">
        <f>+IF(I772=0,"",'Ark1'!Z2971)</f>
        <v/>
      </c>
      <c r="Y772" s="29" t="str">
        <f>+IF(I772=0,"",'Ark1'!Z2971)</f>
        <v/>
      </c>
      <c r="Z772" s="27" t="str">
        <f>+IF(I772=0,"",'Ark1'!AC2971)</f>
        <v/>
      </c>
      <c r="AA772" s="34" t="str">
        <f>+IF(I772=0,"",'Ark1'!AE2971)</f>
        <v/>
      </c>
      <c r="AB772" s="29" t="str">
        <f t="shared" si="71"/>
        <v/>
      </c>
      <c r="AC772" s="29" t="str">
        <f t="shared" si="72"/>
        <v/>
      </c>
      <c r="AD772" s="485"/>
    </row>
    <row r="773" spans="1:70" ht="15.6">
      <c r="A773" s="485"/>
      <c r="B773" s="289">
        <f>+'Ark1'!C2972</f>
        <v>2022</v>
      </c>
      <c r="C773" s="28">
        <f>+'Ark1'!L2972</f>
        <v>14</v>
      </c>
      <c r="D773" s="28" t="str">
        <f>VLOOKUP(C773,RNR!$F$12:$G$26,2)</f>
        <v>E</v>
      </c>
      <c r="E773" s="28">
        <f>+'Ark1'!H2972</f>
        <v>1</v>
      </c>
      <c r="F773" s="28">
        <f>+'Ark1'!J2972</f>
        <v>111</v>
      </c>
      <c r="G773" s="28" t="str">
        <f>VLOOKUP(F773,RNR!$A$1:$B$26,2)</f>
        <v>Forus</v>
      </c>
      <c r="H773" s="28" t="str">
        <f>+IF(I773=0,"",'Ark1'!Q2972)</f>
        <v/>
      </c>
      <c r="I773" s="336">
        <f>+'Ark1'!R2972</f>
        <v>0</v>
      </c>
      <c r="J773" s="29" t="str">
        <f>+IF(I773=0,"",'Ark1'!AF2972)</f>
        <v/>
      </c>
      <c r="L773" s="29" t="str">
        <f>+IF(I773=0,"",'Ark1'!AG2972)</f>
        <v/>
      </c>
      <c r="S773" s="27" t="str">
        <f>+IF(I773=0,"",'Ark1'!T2972)</f>
        <v/>
      </c>
      <c r="T773" s="32" t="str">
        <f>+IF(I773=0,"",'Ark1'!U2972)</f>
        <v/>
      </c>
      <c r="U773" s="34" t="str">
        <f>+IF(I773=0,"",'Ark1'!W2972)</f>
        <v/>
      </c>
      <c r="V773" s="34" t="str">
        <f>+IF(I773=0,"",'Ark1'!X2972)</f>
        <v/>
      </c>
      <c r="W773" s="34" t="str">
        <f>+IF(I773=0,"",'Ark1'!Y2972)</f>
        <v/>
      </c>
      <c r="X773" s="34" t="str">
        <f>+IF(I773=0,"",'Ark1'!Z2972)</f>
        <v/>
      </c>
      <c r="Y773" s="29" t="str">
        <f>+IF(I773=0,"",'Ark1'!Z2972)</f>
        <v/>
      </c>
      <c r="Z773" s="27" t="str">
        <f>+IF(I773=0,"",'Ark1'!AC2972)</f>
        <v/>
      </c>
      <c r="AA773" s="34" t="str">
        <f>+IF(I773=0,"",'Ark1'!AE2972)</f>
        <v/>
      </c>
      <c r="AB773" s="29" t="str">
        <f t="shared" si="71"/>
        <v/>
      </c>
      <c r="AC773" s="29" t="str">
        <f t="shared" si="72"/>
        <v/>
      </c>
      <c r="AD773" s="485"/>
    </row>
    <row r="774" spans="1:70" ht="15.6">
      <c r="A774" s="485"/>
      <c r="B774" s="289">
        <f>+'Ark1'!C2973</f>
        <v>2022</v>
      </c>
      <c r="C774" s="28">
        <f>+'Ark1'!L2973</f>
        <v>14</v>
      </c>
      <c r="D774" s="28" t="str">
        <f>VLOOKUP(C774,RNR!$F$12:$G$26,2)</f>
        <v>E</v>
      </c>
      <c r="E774" s="28">
        <f>+'Ark1'!H2973</f>
        <v>1</v>
      </c>
      <c r="F774" s="28">
        <f>+'Ark1'!J2973</f>
        <v>116</v>
      </c>
      <c r="G774" s="28" t="str">
        <f>VLOOKUP(F774,RNR!$A$1:$B$26,2)</f>
        <v>Sandeid</v>
      </c>
      <c r="H774" s="28" t="str">
        <f>+IF(I774=0,"",'Ark1'!Q2973)</f>
        <v/>
      </c>
      <c r="I774" s="336">
        <f>+'Ark1'!R2973</f>
        <v>0</v>
      </c>
      <c r="J774" s="29" t="str">
        <f>+IF(I774=0,"",'Ark1'!AF2973)</f>
        <v/>
      </c>
      <c r="L774" s="29" t="str">
        <f>+IF(I774=0,"",'Ark1'!AG2973)</f>
        <v/>
      </c>
      <c r="S774" s="27" t="str">
        <f>+IF(I774=0,"",'Ark1'!T2973)</f>
        <v/>
      </c>
      <c r="T774" s="32" t="str">
        <f>+IF(I774=0,"",'Ark1'!U2973)</f>
        <v/>
      </c>
      <c r="U774" s="34" t="str">
        <f>+IF(I774=0,"",'Ark1'!W2973)</f>
        <v/>
      </c>
      <c r="V774" s="34" t="str">
        <f>+IF(I774=0,"",'Ark1'!X2973)</f>
        <v/>
      </c>
      <c r="W774" s="34" t="str">
        <f>+IF(I774=0,"",'Ark1'!Y2973)</f>
        <v/>
      </c>
      <c r="X774" s="34" t="str">
        <f>+IF(I774=0,"",'Ark1'!Z2973)</f>
        <v/>
      </c>
      <c r="Y774" s="29" t="str">
        <f>+IF(I774=0,"",'Ark1'!Z2973)</f>
        <v/>
      </c>
      <c r="Z774" s="27" t="str">
        <f>+IF(I774=0,"",'Ark1'!AC2973)</f>
        <v/>
      </c>
      <c r="AA774" s="34" t="str">
        <f>+IF(I774=0,"",'Ark1'!AE2973)</f>
        <v/>
      </c>
      <c r="AB774" s="29" t="str">
        <f t="shared" si="71"/>
        <v/>
      </c>
      <c r="AC774" s="29" t="str">
        <f t="shared" si="72"/>
        <v/>
      </c>
      <c r="AD774" s="485"/>
    </row>
    <row r="775" spans="1:70" ht="15.6">
      <c r="A775" s="485"/>
      <c r="B775" s="289">
        <f>+'Ark1'!C2974</f>
        <v>2022</v>
      </c>
      <c r="C775" s="28">
        <f>+'Ark1'!L2974</f>
        <v>14</v>
      </c>
      <c r="D775" s="28" t="str">
        <f>VLOOKUP(C775,RNR!$F$12:$G$26,2)</f>
        <v>E</v>
      </c>
      <c r="E775" s="28">
        <f>+'Ark1'!H2974</f>
        <v>2</v>
      </c>
      <c r="F775" s="28">
        <f>+'Ark1'!J2974</f>
        <v>117</v>
      </c>
      <c r="G775" s="28" t="str">
        <f>VLOOKUP(F775,RNR!$A$1:$B$26,2)</f>
        <v>Jæren</v>
      </c>
      <c r="H775" s="28" t="str">
        <f>+IF(I775=0,"",'Ark1'!Q2974)</f>
        <v/>
      </c>
      <c r="I775" s="336">
        <f>+'Ark1'!R2974</f>
        <v>0</v>
      </c>
      <c r="J775" s="29" t="str">
        <f>+IF(I775=0,"",'Ark1'!AF2974)</f>
        <v/>
      </c>
      <c r="L775" s="29" t="str">
        <f>+IF(I775=0,"",'Ark1'!AG2974)</f>
        <v/>
      </c>
      <c r="S775" s="27" t="str">
        <f>+IF(I775=0,"",'Ark1'!T2974)</f>
        <v/>
      </c>
      <c r="T775" s="32" t="str">
        <f>+IF(I775=0,"",'Ark1'!U2974)</f>
        <v/>
      </c>
      <c r="U775" s="34" t="str">
        <f>+IF(I775=0,"",'Ark1'!W2974)</f>
        <v/>
      </c>
      <c r="V775" s="34" t="str">
        <f>+IF(I775=0,"",'Ark1'!X2974)</f>
        <v/>
      </c>
      <c r="W775" s="34" t="str">
        <f>+IF(I775=0,"",'Ark1'!Y2974)</f>
        <v/>
      </c>
      <c r="X775" s="34" t="str">
        <f>+IF(I775=0,"",'Ark1'!Z2974)</f>
        <v/>
      </c>
      <c r="Y775" s="29" t="str">
        <f>+IF(I775=0,"",'Ark1'!Z2974)</f>
        <v/>
      </c>
      <c r="Z775" s="27" t="str">
        <f>+IF(I775=0,"",'Ark1'!AC2974)</f>
        <v/>
      </c>
      <c r="AA775" s="34" t="str">
        <f>+IF(I775=0,"",'Ark1'!AE2974)</f>
        <v/>
      </c>
      <c r="AB775" s="29" t="str">
        <f t="shared" si="71"/>
        <v/>
      </c>
      <c r="AC775" s="29" t="str">
        <f t="shared" si="72"/>
        <v/>
      </c>
      <c r="AD775" s="485"/>
    </row>
    <row r="776" spans="1:70" ht="15.6">
      <c r="A776" s="485"/>
      <c r="B776" s="289">
        <f>+'Ark1'!C2975</f>
        <v>2022</v>
      </c>
      <c r="C776" s="28">
        <f>+'Ark1'!L2975</f>
        <v>14</v>
      </c>
      <c r="D776" s="28" t="str">
        <f>VLOOKUP(C776,RNR!$F$12:$G$26,2)</f>
        <v>E</v>
      </c>
      <c r="E776" s="28">
        <f>+'Ark1'!H2975</f>
        <v>1</v>
      </c>
      <c r="F776" s="28">
        <f>+'Ark1'!J2975</f>
        <v>134</v>
      </c>
      <c r="G776" s="28" t="str">
        <f>VLOOKUP(F776,RNR!$A$1:$B$26,2)</f>
        <v>Førde</v>
      </c>
      <c r="H776" s="28" t="str">
        <f>+IF(I776=0,"",'Ark1'!Q2975)</f>
        <v/>
      </c>
      <c r="I776" s="336">
        <f>+'Ark1'!R2975</f>
        <v>0</v>
      </c>
      <c r="J776" s="29" t="str">
        <f>+IF(I776=0,"",'Ark1'!AF2975)</f>
        <v/>
      </c>
      <c r="L776" s="29" t="str">
        <f>+IF(I776=0,"",'Ark1'!AG2975)</f>
        <v/>
      </c>
      <c r="S776" s="27" t="str">
        <f>+IF(I776=0,"",'Ark1'!T2975)</f>
        <v/>
      </c>
      <c r="T776" s="32" t="str">
        <f>+IF(I776=0,"",'Ark1'!U2975)</f>
        <v/>
      </c>
      <c r="U776" s="34" t="str">
        <f>+IF(I776=0,"",'Ark1'!W2975)</f>
        <v/>
      </c>
      <c r="V776" s="34" t="str">
        <f>+IF(I776=0,"",'Ark1'!X2975)</f>
        <v/>
      </c>
      <c r="W776" s="34" t="str">
        <f>+IF(I776=0,"",'Ark1'!Y2975)</f>
        <v/>
      </c>
      <c r="X776" s="34" t="str">
        <f>+IF(I776=0,"",'Ark1'!Z2975)</f>
        <v/>
      </c>
      <c r="Y776" s="29" t="str">
        <f>+IF(I776=0,"",'Ark1'!Z2975)</f>
        <v/>
      </c>
      <c r="Z776" s="27" t="str">
        <f>+IF(I776=0,"",'Ark1'!AC2975)</f>
        <v/>
      </c>
      <c r="AA776" s="34" t="str">
        <f>+IF(I776=0,"",'Ark1'!AE2975)</f>
        <v/>
      </c>
      <c r="AB776" s="29" t="str">
        <f t="shared" si="71"/>
        <v/>
      </c>
      <c r="AC776" s="29" t="str">
        <f t="shared" si="72"/>
        <v/>
      </c>
      <c r="AD776" s="485"/>
    </row>
    <row r="777" spans="1:70" ht="15.6">
      <c r="A777" s="485"/>
      <c r="B777" s="289">
        <f>+'Ark1'!C2976</f>
        <v>2022</v>
      </c>
      <c r="C777" s="28">
        <f>+'Ark1'!L2976</f>
        <v>14</v>
      </c>
      <c r="D777" s="28" t="str">
        <f>VLOOKUP(C777,RNR!$F$12:$G$26,2)</f>
        <v>E</v>
      </c>
      <c r="E777" s="28">
        <f>+'Ark1'!H2976</f>
        <v>2</v>
      </c>
      <c r="F777" s="28">
        <f>+'Ark1'!J2976</f>
        <v>141</v>
      </c>
      <c r="G777" s="28" t="str">
        <f>VLOOKUP(F777,RNR!$A$1:$B$26,2)</f>
        <v>Ølen</v>
      </c>
      <c r="H777" s="28" t="str">
        <f>+IF(I777=0,"",'Ark1'!Q2976)</f>
        <v/>
      </c>
      <c r="I777" s="336">
        <f>+'Ark1'!R2976</f>
        <v>0</v>
      </c>
      <c r="J777" s="29" t="str">
        <f>+IF(I777=0,"",'Ark1'!AF2976)</f>
        <v/>
      </c>
      <c r="L777" s="29" t="str">
        <f>+IF(I777=0,"",'Ark1'!AG2976)</f>
        <v/>
      </c>
      <c r="S777" s="27" t="str">
        <f>+IF(I777=0,"",'Ark1'!T2976)</f>
        <v/>
      </c>
      <c r="T777" s="32" t="str">
        <f>+IF(I777=0,"",'Ark1'!U2976)</f>
        <v/>
      </c>
      <c r="U777" s="34" t="str">
        <f>+IF(I777=0,"",'Ark1'!W2976)</f>
        <v/>
      </c>
      <c r="V777" s="34" t="str">
        <f>+IF(I777=0,"",'Ark1'!X2976)</f>
        <v/>
      </c>
      <c r="W777" s="34" t="str">
        <f>+IF(I777=0,"",'Ark1'!Y2976)</f>
        <v/>
      </c>
      <c r="X777" s="34" t="str">
        <f>+IF(I777=0,"",'Ark1'!Z2976)</f>
        <v/>
      </c>
      <c r="Y777" s="29" t="str">
        <f>+IF(I777=0,"",'Ark1'!Z2976)</f>
        <v/>
      </c>
      <c r="Z777" s="27" t="str">
        <f>+IF(I777=0,"",'Ark1'!AC2976)</f>
        <v/>
      </c>
      <c r="AA777" s="34" t="str">
        <f>+IF(I777=0,"",'Ark1'!AE2976)</f>
        <v/>
      </c>
      <c r="AB777" s="29" t="str">
        <f t="shared" si="71"/>
        <v/>
      </c>
      <c r="AC777" s="29" t="str">
        <f t="shared" si="72"/>
        <v/>
      </c>
      <c r="AD777" s="485"/>
    </row>
    <row r="778" spans="1:70" ht="15.6">
      <c r="A778" s="485"/>
      <c r="B778" s="289">
        <f>+'Ark1'!C2977</f>
        <v>2022</v>
      </c>
      <c r="C778" s="28">
        <f>+'Ark1'!L2977</f>
        <v>14</v>
      </c>
      <c r="D778" s="28" t="str">
        <f>VLOOKUP(C778,RNR!$F$12:$G$26,2)</f>
        <v>E</v>
      </c>
      <c r="E778" s="28">
        <f>+'Ark1'!H2977</f>
        <v>2</v>
      </c>
      <c r="F778" s="28">
        <f>+'Ark1'!J2977</f>
        <v>143</v>
      </c>
      <c r="G778" s="28" t="str">
        <f>VLOOKUP(F778,RNR!$A$1:$B$26,2)</f>
        <v>Nordfjord</v>
      </c>
      <c r="H778" s="28" t="str">
        <f>+IF(I778=0,"",'Ark1'!Q2977)</f>
        <v/>
      </c>
      <c r="I778" s="336">
        <f>+'Ark1'!R2977</f>
        <v>0</v>
      </c>
      <c r="J778" s="29" t="str">
        <f>+IF(I778=0,"",'Ark1'!AF2977)</f>
        <v/>
      </c>
      <c r="L778" s="29" t="str">
        <f>+IF(I778=0,"",'Ark1'!AG2977)</f>
        <v/>
      </c>
      <c r="S778" s="27" t="str">
        <f>+IF(I778=0,"",'Ark1'!T2977)</f>
        <v/>
      </c>
      <c r="T778" s="32" t="str">
        <f>+IF(I778=0,"",'Ark1'!U2977)</f>
        <v/>
      </c>
      <c r="U778" s="34" t="str">
        <f>+IF(I778=0,"",'Ark1'!W2977)</f>
        <v/>
      </c>
      <c r="V778" s="34" t="str">
        <f>+IF(I778=0,"",'Ark1'!X2977)</f>
        <v/>
      </c>
      <c r="W778" s="34" t="str">
        <f>+IF(I778=0,"",'Ark1'!Y2977)</f>
        <v/>
      </c>
      <c r="X778" s="34" t="str">
        <f>+IF(I778=0,"",'Ark1'!Z2977)</f>
        <v/>
      </c>
      <c r="Y778" s="29" t="str">
        <f>+IF(I778=0,"",'Ark1'!Z2977)</f>
        <v/>
      </c>
      <c r="Z778" s="27" t="str">
        <f>+IF(I778=0,"",'Ark1'!AC2977)</f>
        <v/>
      </c>
      <c r="AA778" s="34" t="str">
        <f>+IF(I778=0,"",'Ark1'!AE2977)</f>
        <v/>
      </c>
      <c r="AB778" s="29" t="str">
        <f t="shared" si="71"/>
        <v/>
      </c>
      <c r="AC778" s="29" t="str">
        <f t="shared" si="72"/>
        <v/>
      </c>
      <c r="AD778" s="485"/>
    </row>
    <row r="779" spans="1:70" ht="15.6">
      <c r="A779" s="485"/>
      <c r="B779" s="289">
        <f>+'Ark1'!C2978</f>
        <v>2022</v>
      </c>
      <c r="C779" s="28">
        <f>+'Ark1'!L2978</f>
        <v>14</v>
      </c>
      <c r="D779" s="28" t="str">
        <f>VLOOKUP(C779,RNR!$F$12:$G$26,2)</f>
        <v>E</v>
      </c>
      <c r="E779" s="28">
        <f>+'Ark1'!H2978</f>
        <v>2</v>
      </c>
      <c r="F779" s="28">
        <f>+'Ark1'!J2978</f>
        <v>147</v>
      </c>
      <c r="G779" s="28" t="str">
        <f>VLOOKUP(F779,RNR!$A$1:$B$26,2)</f>
        <v>Midt-Norge</v>
      </c>
      <c r="H779" s="28" t="str">
        <f>+IF(I779=0,"",'Ark1'!Q2978)</f>
        <v/>
      </c>
      <c r="I779" s="336">
        <f>+'Ark1'!R2978</f>
        <v>0</v>
      </c>
      <c r="J779" s="29" t="str">
        <f>+IF(I779=0,"",'Ark1'!AF2978)</f>
        <v/>
      </c>
      <c r="L779" s="29" t="str">
        <f>+IF(I779=0,"",'Ark1'!AG2978)</f>
        <v/>
      </c>
      <c r="S779" s="27" t="str">
        <f>+IF(I779=0,"",'Ark1'!T2978)</f>
        <v/>
      </c>
      <c r="T779" s="32" t="str">
        <f>+IF(I779=0,"",'Ark1'!U2978)</f>
        <v/>
      </c>
      <c r="U779" s="34" t="str">
        <f>+IF(I779=0,"",'Ark1'!W2978)</f>
        <v/>
      </c>
      <c r="V779" s="34" t="str">
        <f>+IF(I779=0,"",'Ark1'!X2978)</f>
        <v/>
      </c>
      <c r="W779" s="34" t="str">
        <f>+IF(I779=0,"",'Ark1'!Y2978)</f>
        <v/>
      </c>
      <c r="X779" s="34" t="str">
        <f>+IF(I779=0,"",'Ark1'!Z2978)</f>
        <v/>
      </c>
      <c r="Y779" s="29" t="str">
        <f>+IF(I779=0,"",'Ark1'!Z2978)</f>
        <v/>
      </c>
      <c r="Z779" s="27" t="str">
        <f>+IF(I779=0,"",'Ark1'!AC2978)</f>
        <v/>
      </c>
      <c r="AA779" s="34" t="str">
        <f>+IF(I779=0,"",'Ark1'!AE2978)</f>
        <v/>
      </c>
      <c r="AB779" s="29" t="str">
        <f t="shared" si="71"/>
        <v/>
      </c>
      <c r="AC779" s="29" t="str">
        <f t="shared" si="72"/>
        <v/>
      </c>
      <c r="AD779" s="485"/>
    </row>
    <row r="780" spans="1:70" ht="15.6">
      <c r="A780" s="485"/>
      <c r="B780" s="289">
        <f>+'Ark1'!C2979</f>
        <v>2022</v>
      </c>
      <c r="C780" s="28">
        <f>+'Ark1'!L2979</f>
        <v>14</v>
      </c>
      <c r="D780" s="28" t="str">
        <f>VLOOKUP(C780,RNR!$F$12:$G$26,2)</f>
        <v>E</v>
      </c>
      <c r="E780" s="28">
        <f>+'Ark1'!H2979</f>
        <v>1</v>
      </c>
      <c r="F780" s="28">
        <f>+'Ark1'!J2979</f>
        <v>155</v>
      </c>
      <c r="G780" s="28" t="str">
        <f>VLOOKUP(F780,RNR!$A$1:$B$26,2)</f>
        <v>Målselv</v>
      </c>
      <c r="H780" s="28" t="str">
        <f>+IF(I780=0,"",'Ark1'!Q2979)</f>
        <v/>
      </c>
      <c r="I780" s="336">
        <f>+'Ark1'!R2979</f>
        <v>0</v>
      </c>
      <c r="J780" s="29" t="str">
        <f>+IF(I780=0,"",'Ark1'!AF2979)</f>
        <v/>
      </c>
      <c r="L780" s="29" t="str">
        <f>+IF(I780=0,"",'Ark1'!AG2979)</f>
        <v/>
      </c>
      <c r="S780" s="27" t="str">
        <f>+IF(I780=0,"",'Ark1'!T2979)</f>
        <v/>
      </c>
      <c r="T780" s="32" t="str">
        <f>+IF(I780=0,"",'Ark1'!U2979)</f>
        <v/>
      </c>
      <c r="U780" s="34" t="str">
        <f>+IF(I780=0,"",'Ark1'!W2979)</f>
        <v/>
      </c>
      <c r="V780" s="34" t="str">
        <f>+IF(I780=0,"",'Ark1'!X2979)</f>
        <v/>
      </c>
      <c r="W780" s="34" t="str">
        <f>+IF(I780=0,"",'Ark1'!Y2979)</f>
        <v/>
      </c>
      <c r="X780" s="34" t="str">
        <f>+IF(I780=0,"",'Ark1'!Z2979)</f>
        <v/>
      </c>
      <c r="Y780" s="29" t="str">
        <f>+IF(I780=0,"",'Ark1'!Z2979)</f>
        <v/>
      </c>
      <c r="Z780" s="27" t="str">
        <f>+IF(I780=0,"",'Ark1'!AC2979)</f>
        <v/>
      </c>
      <c r="AA780" s="34" t="str">
        <f>+IF(I780=0,"",'Ark1'!AE2979)</f>
        <v/>
      </c>
      <c r="AB780" s="29" t="str">
        <f t="shared" si="71"/>
        <v/>
      </c>
      <c r="AC780" s="29" t="str">
        <f t="shared" si="72"/>
        <v/>
      </c>
      <c r="AD780" s="485"/>
    </row>
    <row r="781" spans="1:70" ht="15.6">
      <c r="A781" s="485"/>
      <c r="B781" s="289">
        <f>+'Ark1'!C2980</f>
        <v>2022</v>
      </c>
      <c r="C781" s="28">
        <f>+'Ark1'!L2980</f>
        <v>14</v>
      </c>
      <c r="D781" s="28" t="str">
        <f>VLOOKUP(C781,RNR!$F$12:$G$26,2)</f>
        <v>E</v>
      </c>
      <c r="E781" s="28">
        <f>+'Ark1'!H2980</f>
        <v>2</v>
      </c>
      <c r="F781" s="28">
        <f>+'Ark1'!J2980</f>
        <v>160</v>
      </c>
      <c r="G781" s="28" t="str">
        <f>VLOOKUP(F781,RNR!$A$1:$B$26,2)</f>
        <v>Oslo</v>
      </c>
      <c r="H781" s="28" t="str">
        <f>+IF(I781=0,"",'Ark1'!Q2980)</f>
        <v/>
      </c>
      <c r="I781" s="336">
        <f>+'Ark1'!R2980</f>
        <v>0</v>
      </c>
      <c r="J781" s="29" t="str">
        <f>+IF(I781=0,"",'Ark1'!AF2980)</f>
        <v/>
      </c>
      <c r="L781" s="29" t="str">
        <f>+IF(I781=0,"",'Ark1'!AG2980)</f>
        <v/>
      </c>
      <c r="S781" s="27" t="str">
        <f>+IF(I781=0,"",'Ark1'!T2980)</f>
        <v/>
      </c>
      <c r="T781" s="32" t="str">
        <f>+IF(I781=0,"",'Ark1'!U2980)</f>
        <v/>
      </c>
      <c r="U781" s="34" t="str">
        <f>+IF(I781=0,"",'Ark1'!W2980)</f>
        <v/>
      </c>
      <c r="V781" s="34" t="str">
        <f>+IF(I781=0,"",'Ark1'!X2980)</f>
        <v/>
      </c>
      <c r="W781" s="34" t="str">
        <f>+IF(I781=0,"",'Ark1'!Y2980)</f>
        <v/>
      </c>
      <c r="X781" s="34" t="str">
        <f>+IF(I781=0,"",'Ark1'!Z2980)</f>
        <v/>
      </c>
      <c r="Y781" s="29" t="str">
        <f>+IF(I781=0,"",'Ark1'!Z2980)</f>
        <v/>
      </c>
      <c r="Z781" s="27" t="str">
        <f>+IF(I781=0,"",'Ark1'!AC2980)</f>
        <v/>
      </c>
      <c r="AA781" s="34" t="str">
        <f>+IF(I781=0,"",'Ark1'!AE2980)</f>
        <v/>
      </c>
      <c r="AB781" s="29" t="str">
        <f t="shared" si="71"/>
        <v/>
      </c>
      <c r="AC781" s="29" t="str">
        <f t="shared" si="72"/>
        <v/>
      </c>
      <c r="AD781" s="485"/>
    </row>
    <row r="782" spans="1:70" ht="15.6">
      <c r="A782" s="485"/>
      <c r="B782" s="289">
        <f>+'Ark1'!C2981</f>
        <v>2022</v>
      </c>
      <c r="C782" s="28">
        <f>+'Ark1'!L2981</f>
        <v>14</v>
      </c>
      <c r="D782" s="28" t="str">
        <f>VLOOKUP(C782,RNR!$F$12:$G$26,2)</f>
        <v>E</v>
      </c>
      <c r="E782" s="28">
        <f>+'Ark1'!H2981</f>
        <v>1</v>
      </c>
      <c r="F782" s="28">
        <f>+'Ark1'!J2981</f>
        <v>171</v>
      </c>
      <c r="G782" s="28" t="str">
        <f>VLOOKUP(F782,RNR!$A$1:$B$26,2)</f>
        <v>Prima</v>
      </c>
      <c r="H782" s="28" t="str">
        <f>+IF(I782=0,"",'Ark1'!Q2981)</f>
        <v/>
      </c>
      <c r="I782" s="336">
        <f>+'Ark1'!R2981</f>
        <v>0</v>
      </c>
      <c r="J782" s="29" t="str">
        <f>+IF(I782=0,"",'Ark1'!AF2981)</f>
        <v/>
      </c>
      <c r="L782" s="29" t="str">
        <f>+IF(I782=0,"",'Ark1'!AG2981)</f>
        <v/>
      </c>
      <c r="S782" s="27" t="str">
        <f>+IF(I782=0,"",'Ark1'!T2981)</f>
        <v/>
      </c>
      <c r="T782" s="32" t="str">
        <f>+IF(I782=0,"",'Ark1'!U2981)</f>
        <v/>
      </c>
      <c r="U782" s="34" t="str">
        <f>+IF(I782=0,"",'Ark1'!W2981)</f>
        <v/>
      </c>
      <c r="V782" s="34" t="str">
        <f>+IF(I782=0,"",'Ark1'!X2981)</f>
        <v/>
      </c>
      <c r="W782" s="34" t="str">
        <f>+IF(I782=0,"",'Ark1'!Y2981)</f>
        <v/>
      </c>
      <c r="X782" s="34" t="str">
        <f>+IF(I782=0,"",'Ark1'!Z2981)</f>
        <v/>
      </c>
      <c r="Y782" s="29" t="str">
        <f>+IF(I782=0,"",'Ark1'!Z2981)</f>
        <v/>
      </c>
      <c r="Z782" s="27" t="str">
        <f>+IF(I782=0,"",'Ark1'!AC2981)</f>
        <v/>
      </c>
      <c r="AA782" s="34" t="str">
        <f>+IF(I782=0,"",'Ark1'!AE2981)</f>
        <v/>
      </c>
      <c r="AB782" s="29" t="str">
        <f t="shared" si="71"/>
        <v/>
      </c>
      <c r="AC782" s="29" t="str">
        <f t="shared" si="72"/>
        <v/>
      </c>
      <c r="AD782" s="485"/>
    </row>
    <row r="783" spans="1:70" ht="15.6">
      <c r="A783" s="485"/>
      <c r="B783" s="289">
        <f>+'Ark1'!C2982</f>
        <v>2022</v>
      </c>
      <c r="C783" s="28">
        <f>+'Ark1'!L2982</f>
        <v>14</v>
      </c>
      <c r="D783" s="28" t="str">
        <f>VLOOKUP(C783,RNR!$F$12:$G$26,2)</f>
        <v>E</v>
      </c>
      <c r="E783" s="28">
        <f>+'Ark1'!H2982</f>
        <v>2</v>
      </c>
      <c r="F783" s="28">
        <f>+'Ark1'!J2982</f>
        <v>175</v>
      </c>
      <c r="G783" s="28" t="str">
        <f>VLOOKUP(F783,RNR!$A$1:$B$26,2)</f>
        <v>Ole Ringdal</v>
      </c>
      <c r="H783" s="28" t="str">
        <f>+IF(I783=0,"",'Ark1'!Q2982)</f>
        <v/>
      </c>
      <c r="I783" s="336">
        <f>+'Ark1'!R2982</f>
        <v>0</v>
      </c>
      <c r="J783" s="29" t="str">
        <f>+IF(I783=0,"",'Ark1'!AF2982)</f>
        <v/>
      </c>
      <c r="L783" s="29" t="str">
        <f>+IF(I783=0,"",'Ark1'!AG2982)</f>
        <v/>
      </c>
      <c r="S783" s="27" t="str">
        <f>+IF(I783=0,"",'Ark1'!T2982)</f>
        <v/>
      </c>
      <c r="T783" s="32" t="str">
        <f>+IF(I783=0,"",'Ark1'!U2982)</f>
        <v/>
      </c>
      <c r="U783" s="34" t="str">
        <f>+IF(I783=0,"",'Ark1'!W2982)</f>
        <v/>
      </c>
      <c r="V783" s="34" t="str">
        <f>+IF(I783=0,"",'Ark1'!X2982)</f>
        <v/>
      </c>
      <c r="W783" s="34" t="str">
        <f>+IF(I783=0,"",'Ark1'!Y2982)</f>
        <v/>
      </c>
      <c r="X783" s="34" t="str">
        <f>+IF(I783=0,"",'Ark1'!Z2982)</f>
        <v/>
      </c>
      <c r="Y783" s="29" t="str">
        <f>+IF(I783=0,"",'Ark1'!Z2982)</f>
        <v/>
      </c>
      <c r="Z783" s="27" t="str">
        <f>+IF(I783=0,"",'Ark1'!AC2982)</f>
        <v/>
      </c>
      <c r="AA783" s="34" t="str">
        <f>+IF(I783=0,"",'Ark1'!AE2982)</f>
        <v/>
      </c>
      <c r="AB783" s="29" t="str">
        <f t="shared" si="71"/>
        <v/>
      </c>
      <c r="AC783" s="29" t="str">
        <f t="shared" si="72"/>
        <v/>
      </c>
      <c r="AD783" s="485"/>
    </row>
    <row r="784" spans="1:70" ht="15.6">
      <c r="A784" s="485"/>
      <c r="B784" s="289">
        <f>+'Ark1'!C2983</f>
        <v>2022</v>
      </c>
      <c r="C784" s="28">
        <f>+'Ark1'!L2983</f>
        <v>14</v>
      </c>
      <c r="D784" s="28" t="str">
        <f>VLOOKUP(C784,RNR!$F$12:$G$26,2)</f>
        <v>E</v>
      </c>
      <c r="E784" s="28">
        <f>+'Ark1'!H2983</f>
        <v>2</v>
      </c>
      <c r="F784" s="28">
        <f>+'Ark1'!J2983</f>
        <v>177</v>
      </c>
      <c r="G784" s="28" t="str">
        <f>VLOOKUP(F784,RNR!$A$1:$B$26,2)</f>
        <v>Slakthuset</v>
      </c>
      <c r="H784" s="28" t="str">
        <f>+IF(I784=0,"",'Ark1'!Q2983)</f>
        <v/>
      </c>
      <c r="I784" s="336">
        <f>+'Ark1'!R2983</f>
        <v>0</v>
      </c>
      <c r="J784" s="29" t="str">
        <f>+IF(I784=0,"",'Ark1'!AF2983)</f>
        <v/>
      </c>
      <c r="L784" s="29" t="str">
        <f>+IF(I784=0,"",'Ark1'!AG2983)</f>
        <v/>
      </c>
      <c r="S784" s="27" t="str">
        <f>+IF(I784=0,"",'Ark1'!T2983)</f>
        <v/>
      </c>
      <c r="T784" s="32" t="str">
        <f>+IF(I784=0,"",'Ark1'!U2983)</f>
        <v/>
      </c>
      <c r="U784" s="34" t="str">
        <f>+IF(I784=0,"",'Ark1'!W2983)</f>
        <v/>
      </c>
      <c r="V784" s="34" t="str">
        <f>+IF(I784=0,"",'Ark1'!X2983)</f>
        <v/>
      </c>
      <c r="W784" s="34" t="str">
        <f>+IF(I784=0,"",'Ark1'!Y2983)</f>
        <v/>
      </c>
      <c r="X784" s="34" t="str">
        <f>+IF(I784=0,"",'Ark1'!Z2983)</f>
        <v/>
      </c>
      <c r="Y784" s="29" t="str">
        <f>+IF(I784=0,"",'Ark1'!Z2983)</f>
        <v/>
      </c>
      <c r="Z784" s="27" t="str">
        <f>+IF(I784=0,"",'Ark1'!AC2983)</f>
        <v/>
      </c>
      <c r="AA784" s="34" t="str">
        <f>+IF(I784=0,"",'Ark1'!AE2983)</f>
        <v/>
      </c>
      <c r="AB784" s="29" t="str">
        <f t="shared" si="71"/>
        <v/>
      </c>
      <c r="AC784" s="29" t="str">
        <f t="shared" si="72"/>
        <v/>
      </c>
      <c r="AD784" s="485"/>
    </row>
    <row r="785" spans="1:70" ht="15.6">
      <c r="A785" s="485"/>
      <c r="B785" s="289">
        <f>+'Ark1'!C2984</f>
        <v>2022</v>
      </c>
      <c r="C785" s="28">
        <f>+'Ark1'!L2984</f>
        <v>14</v>
      </c>
      <c r="D785" s="28" t="str">
        <f>VLOOKUP(C785,RNR!$F$12:$G$26,2)</f>
        <v>E</v>
      </c>
      <c r="E785" s="28">
        <f>+'Ark1'!H2984</f>
        <v>2</v>
      </c>
      <c r="F785" s="28">
        <f>+'Ark1'!J2984</f>
        <v>178</v>
      </c>
      <c r="G785" s="28" t="str">
        <f>VLOOKUP(F785,RNR!$A$1:$B$26,2)</f>
        <v>Røros</v>
      </c>
      <c r="H785" s="28" t="str">
        <f>+IF(I785=0,"",'Ark1'!Q2984)</f>
        <v/>
      </c>
      <c r="I785" s="336">
        <f>+'Ark1'!R2984</f>
        <v>0</v>
      </c>
      <c r="J785" s="29" t="str">
        <f>+IF(I785=0,"",'Ark1'!AF2984)</f>
        <v/>
      </c>
      <c r="L785" s="29" t="str">
        <f>+IF(I785=0,"",'Ark1'!AG2984)</f>
        <v/>
      </c>
      <c r="S785" s="27" t="str">
        <f>+IF(I785=0,"",'Ark1'!T2984)</f>
        <v/>
      </c>
      <c r="T785" s="32" t="str">
        <f>+IF(I785=0,"",'Ark1'!U2984)</f>
        <v/>
      </c>
      <c r="U785" s="34" t="str">
        <f>+IF(I785=0,"",'Ark1'!W2984)</f>
        <v/>
      </c>
      <c r="V785" s="34" t="str">
        <f>+IF(I785=0,"",'Ark1'!X2984)</f>
        <v/>
      </c>
      <c r="W785" s="34" t="str">
        <f>+IF(I785=0,"",'Ark1'!Y2984)</f>
        <v/>
      </c>
      <c r="X785" s="34" t="str">
        <f>+IF(I785=0,"",'Ark1'!Z2984)</f>
        <v/>
      </c>
      <c r="Y785" s="29" t="str">
        <f>+IF(I785=0,"",'Ark1'!Z2984)</f>
        <v/>
      </c>
      <c r="Z785" s="27" t="str">
        <f>+IF(I785=0,"",'Ark1'!AC2984)</f>
        <v/>
      </c>
      <c r="AA785" s="34" t="str">
        <f>+IF(I785=0,"",'Ark1'!AE2984)</f>
        <v/>
      </c>
      <c r="AB785" s="29" t="str">
        <f t="shared" si="71"/>
        <v/>
      </c>
      <c r="AC785" s="29" t="str">
        <f t="shared" si="72"/>
        <v/>
      </c>
      <c r="AD785" s="485"/>
    </row>
    <row r="786" spans="1:70" ht="15.6">
      <c r="A786" s="485"/>
      <c r="B786" s="289">
        <f>+'Ark1'!C2985</f>
        <v>2022</v>
      </c>
      <c r="C786" s="28">
        <f>+'Ark1'!L2985</f>
        <v>14</v>
      </c>
      <c r="D786" s="28" t="str">
        <f>VLOOKUP(C786,RNR!$F$12:$G$26,2)</f>
        <v>E</v>
      </c>
      <c r="E786" s="28">
        <f>+'Ark1'!H2985</f>
        <v>2</v>
      </c>
      <c r="F786" s="28">
        <f>+'Ark1'!J2985</f>
        <v>181</v>
      </c>
      <c r="G786" s="28" t="str">
        <f>VLOOKUP(F786,RNR!$A$1:$B$26,2)</f>
        <v>Horns</v>
      </c>
      <c r="H786" s="28" t="str">
        <f>+IF(I786=0,"",'Ark1'!Q2985)</f>
        <v/>
      </c>
      <c r="I786" s="336">
        <f>+'Ark1'!R2985</f>
        <v>0</v>
      </c>
      <c r="J786" s="29" t="str">
        <f>+IF(I786=0,"",'Ark1'!AF2985)</f>
        <v/>
      </c>
      <c r="L786" s="29" t="str">
        <f>+IF(I786=0,"",'Ark1'!AG2985)</f>
        <v/>
      </c>
      <c r="S786" s="27" t="str">
        <f>+IF(I786=0,"",'Ark1'!T2985)</f>
        <v/>
      </c>
      <c r="T786" s="32" t="str">
        <f>+IF(I786=0,"",'Ark1'!U2985)</f>
        <v/>
      </c>
      <c r="U786" s="34" t="str">
        <f>+IF(I786=0,"",'Ark1'!W2985)</f>
        <v/>
      </c>
      <c r="V786" s="34" t="str">
        <f>+IF(I786=0,"",'Ark1'!X2985)</f>
        <v/>
      </c>
      <c r="W786" s="34" t="str">
        <f>+IF(I786=0,"",'Ark1'!Y2985)</f>
        <v/>
      </c>
      <c r="X786" s="34" t="str">
        <f>+IF(I786=0,"",'Ark1'!Z2985)</f>
        <v/>
      </c>
      <c r="Y786" s="29" t="str">
        <f>+IF(I786=0,"",'Ark1'!Z2985)</f>
        <v/>
      </c>
      <c r="Z786" s="27" t="str">
        <f>+IF(I786=0,"",'Ark1'!AC2985)</f>
        <v/>
      </c>
      <c r="AA786" s="34" t="str">
        <f>+IF(I786=0,"",'Ark1'!AE2985)</f>
        <v/>
      </c>
      <c r="AB786" s="29" t="str">
        <f t="shared" si="71"/>
        <v/>
      </c>
      <c r="AC786" s="29" t="str">
        <f t="shared" si="72"/>
        <v/>
      </c>
      <c r="AD786" s="485"/>
    </row>
    <row r="787" spans="1:70" ht="15.6">
      <c r="A787" s="485"/>
      <c r="B787" s="289">
        <f>+'Ark1'!C2986</f>
        <v>2022</v>
      </c>
      <c r="C787" s="28">
        <f>+'Ark1'!L2986</f>
        <v>14</v>
      </c>
      <c r="D787" s="28" t="str">
        <f>VLOOKUP(C787,RNR!$F$12:$G$26,2)</f>
        <v>E</v>
      </c>
      <c r="E787" s="28">
        <f>+'Ark1'!H2986</f>
        <v>1</v>
      </c>
      <c r="F787" s="28">
        <f>+'Ark1'!J2986</f>
        <v>262</v>
      </c>
      <c r="G787" s="28" t="str">
        <f>VLOOKUP(F787,RNR!$A$1:$B$26,2)</f>
        <v>Strilalam</v>
      </c>
      <c r="H787" s="28" t="str">
        <f>+IF(I787=0,"",'Ark1'!Q2986)</f>
        <v/>
      </c>
      <c r="I787" s="336">
        <f>+'Ark1'!R2986</f>
        <v>0</v>
      </c>
      <c r="J787" s="29" t="str">
        <f>+IF(I787=0,"",'Ark1'!AF2986)</f>
        <v/>
      </c>
      <c r="L787" s="29" t="str">
        <f>+IF(I787=0,"",'Ark1'!AG2986)</f>
        <v/>
      </c>
      <c r="S787" s="27" t="str">
        <f>+IF(I787=0,"",'Ark1'!T2986)</f>
        <v/>
      </c>
      <c r="T787" s="32" t="str">
        <f>+IF(I787=0,"",'Ark1'!U2986)</f>
        <v/>
      </c>
      <c r="U787" s="34" t="str">
        <f>+IF(I787=0,"",'Ark1'!W2986)</f>
        <v/>
      </c>
      <c r="V787" s="34" t="str">
        <f>+IF(I787=0,"",'Ark1'!X2986)</f>
        <v/>
      </c>
      <c r="W787" s="34" t="str">
        <f>+IF(I787=0,"",'Ark1'!Y2986)</f>
        <v/>
      </c>
      <c r="X787" s="34" t="str">
        <f>+IF(I787=0,"",'Ark1'!Z2986)</f>
        <v/>
      </c>
      <c r="Y787" s="29" t="str">
        <f>+IF(I787=0,"",'Ark1'!Z2986)</f>
        <v/>
      </c>
      <c r="Z787" s="27" t="str">
        <f>+IF(I787=0,"",'Ark1'!AC2986)</f>
        <v/>
      </c>
      <c r="AA787" s="34" t="str">
        <f>+IF(I787=0,"",'Ark1'!AE2986)</f>
        <v/>
      </c>
      <c r="AB787" s="29" t="str">
        <f t="shared" si="71"/>
        <v/>
      </c>
      <c r="AC787" s="29" t="str">
        <f t="shared" si="72"/>
        <v/>
      </c>
      <c r="AD787" s="485"/>
    </row>
    <row r="788" spans="1:70" ht="15.6">
      <c r="A788" s="485"/>
      <c r="B788" s="289">
        <f>+'Ark1'!C2987</f>
        <v>2022</v>
      </c>
      <c r="C788" s="28">
        <f>+'Ark1'!L2987</f>
        <v>14</v>
      </c>
      <c r="D788" s="28" t="str">
        <f>VLOOKUP(C788,RNR!$F$12:$G$26,2)</f>
        <v>E</v>
      </c>
      <c r="E788" s="28">
        <f>+'Ark1'!H2987</f>
        <v>1</v>
      </c>
      <c r="F788" s="28">
        <f>+'Ark1'!J2987</f>
        <v>309</v>
      </c>
      <c r="G788" s="28" t="str">
        <f>VLOOKUP(F788,RNR!$A$1:$B$26,2)</f>
        <v>Malvik</v>
      </c>
      <c r="H788" s="28" t="str">
        <f>+IF(I788=0,"",'Ark1'!Q2987)</f>
        <v/>
      </c>
      <c r="I788" s="336">
        <f>+'Ark1'!R2987</f>
        <v>0</v>
      </c>
      <c r="J788" s="29" t="str">
        <f>+IF(I788=0,"",'Ark1'!AF2987)</f>
        <v/>
      </c>
      <c r="L788" s="29" t="str">
        <f>+IF(I788=0,"",'Ark1'!AG2987)</f>
        <v/>
      </c>
      <c r="S788" s="27" t="str">
        <f>+IF(I788=0,"",'Ark1'!T2987)</f>
        <v/>
      </c>
      <c r="T788" s="32" t="str">
        <f>+IF(I788=0,"",'Ark1'!U2987)</f>
        <v/>
      </c>
      <c r="U788" s="34" t="str">
        <f>+IF(I788=0,"",'Ark1'!W2987)</f>
        <v/>
      </c>
      <c r="V788" s="34" t="str">
        <f>+IF(I788=0,"",'Ark1'!X2987)</f>
        <v/>
      </c>
      <c r="W788" s="34" t="str">
        <f>+IF(I788=0,"",'Ark1'!Y2987)</f>
        <v/>
      </c>
      <c r="X788" s="34" t="str">
        <f>+IF(I788=0,"",'Ark1'!Z2987)</f>
        <v/>
      </c>
      <c r="Y788" s="29" t="str">
        <f>+IF(I788=0,"",'Ark1'!Z2987)</f>
        <v/>
      </c>
      <c r="Z788" s="27" t="str">
        <f>+IF(I788=0,"",'Ark1'!AC2987)</f>
        <v/>
      </c>
      <c r="AA788" s="34" t="str">
        <f>+IF(I788=0,"",'Ark1'!AE2987)</f>
        <v/>
      </c>
      <c r="AB788" s="29" t="str">
        <f t="shared" si="71"/>
        <v/>
      </c>
      <c r="AC788" s="29" t="str">
        <f t="shared" si="72"/>
        <v/>
      </c>
      <c r="AD788" s="485"/>
    </row>
    <row r="789" spans="1:70" ht="15.6">
      <c r="A789" s="485"/>
      <c r="B789" s="289">
        <f>+'Ark1'!C2988</f>
        <v>2022</v>
      </c>
      <c r="C789" s="28">
        <f>+'Ark1'!L2988</f>
        <v>14</v>
      </c>
      <c r="D789" s="28" t="str">
        <f>VLOOKUP(C789,RNR!$F$12:$G$26,2)</f>
        <v>E</v>
      </c>
      <c r="E789" s="28">
        <f>+'Ark1'!H2988</f>
        <v>2</v>
      </c>
      <c r="F789" s="28">
        <f>+'Ark1'!J2988</f>
        <v>470</v>
      </c>
      <c r="G789" s="28" t="str">
        <f>VLOOKUP(F789,RNR!$A$1:$B$26,2)</f>
        <v>Jens Eide</v>
      </c>
      <c r="H789" s="28" t="str">
        <f>+IF(I789=0,"",'Ark1'!Q2988)</f>
        <v/>
      </c>
      <c r="I789" s="336">
        <f>+'Ark1'!R2988</f>
        <v>0</v>
      </c>
      <c r="J789" s="29" t="str">
        <f>+IF(I789=0,"",'Ark1'!AF2988)</f>
        <v/>
      </c>
      <c r="L789" s="29" t="str">
        <f>+IF(I789=0,"",'Ark1'!AG2988)</f>
        <v/>
      </c>
      <c r="S789" s="27" t="str">
        <f>+IF(I789=0,"",'Ark1'!T2988)</f>
        <v/>
      </c>
      <c r="T789" s="32" t="str">
        <f>+IF(I789=0,"",'Ark1'!U2988)</f>
        <v/>
      </c>
      <c r="U789" s="34" t="str">
        <f>+IF(I789=0,"",'Ark1'!W2988)</f>
        <v/>
      </c>
      <c r="V789" s="34" t="str">
        <f>+IF(I789=0,"",'Ark1'!X2988)</f>
        <v/>
      </c>
      <c r="W789" s="34" t="str">
        <f>+IF(I789=0,"",'Ark1'!Y2988)</f>
        <v/>
      </c>
      <c r="X789" s="34" t="str">
        <f>+IF(I789=0,"",'Ark1'!Z2988)</f>
        <v/>
      </c>
      <c r="Y789" s="29" t="str">
        <f>+IF(I789=0,"",'Ark1'!Z2988)</f>
        <v/>
      </c>
      <c r="Z789" s="27" t="str">
        <f>+IF(I789=0,"",'Ark1'!AC2988)</f>
        <v/>
      </c>
      <c r="AA789" s="34" t="str">
        <f>+IF(I789=0,"",'Ark1'!AE2988)</f>
        <v/>
      </c>
      <c r="AB789" s="29" t="str">
        <f t="shared" si="71"/>
        <v/>
      </c>
      <c r="AC789" s="29" t="str">
        <f t="shared" si="72"/>
        <v/>
      </c>
      <c r="AD789" s="485"/>
    </row>
    <row r="790" spans="1:70" ht="15.6">
      <c r="A790" s="485"/>
      <c r="B790" s="289">
        <f>+'Ark1'!C2989</f>
        <v>2022</v>
      </c>
      <c r="C790" s="28">
        <f>+'Ark1'!L2989</f>
        <v>14</v>
      </c>
      <c r="D790" s="28" t="str">
        <f>VLOOKUP(C790,RNR!$F$12:$G$26,2)</f>
        <v>E</v>
      </c>
      <c r="E790" s="28">
        <f>+'Ark1'!H2989</f>
        <v>2</v>
      </c>
      <c r="F790" s="28">
        <f>+'Ark1'!J2989</f>
        <v>629</v>
      </c>
      <c r="G790" s="28" t="str">
        <f>VLOOKUP(F790,RNR!$A$1:$B$26,2)</f>
        <v>Bø</v>
      </c>
      <c r="H790" s="28" t="str">
        <f>+IF(I790=0,"",'Ark1'!Q2989)</f>
        <v/>
      </c>
      <c r="I790" s="336">
        <f>+'Ark1'!R2989</f>
        <v>0</v>
      </c>
      <c r="J790" s="29" t="str">
        <f>+IF(I790=0,"",'Ark1'!AF2989)</f>
        <v/>
      </c>
      <c r="L790" s="29" t="str">
        <f>+IF(I790=0,"",'Ark1'!AG2989)</f>
        <v/>
      </c>
      <c r="S790" s="27" t="str">
        <f>+IF(I790=0,"",'Ark1'!T2989)</f>
        <v/>
      </c>
      <c r="T790" s="32" t="str">
        <f>+IF(I790=0,"",'Ark1'!U2989)</f>
        <v/>
      </c>
      <c r="U790" s="34" t="str">
        <f>+IF(I790=0,"",'Ark1'!W2989)</f>
        <v/>
      </c>
      <c r="V790" s="34" t="str">
        <f>+IF(I790=0,"",'Ark1'!X2989)</f>
        <v/>
      </c>
      <c r="W790" s="34" t="str">
        <f>+IF(I790=0,"",'Ark1'!Y2989)</f>
        <v/>
      </c>
      <c r="X790" s="34" t="str">
        <f>+IF(I790=0,"",'Ark1'!Z2989)</f>
        <v/>
      </c>
      <c r="Y790" s="29" t="str">
        <f>+IF(I790=0,"",'Ark1'!Z2989)</f>
        <v/>
      </c>
      <c r="Z790" s="27" t="str">
        <f>+IF(I790=0,"",'Ark1'!AC2989)</f>
        <v/>
      </c>
      <c r="AA790" s="34" t="str">
        <f>+IF(I790=0,"",'Ark1'!AE2989)</f>
        <v/>
      </c>
      <c r="AB790" s="29" t="str">
        <f t="shared" si="71"/>
        <v/>
      </c>
      <c r="AC790" s="29" t="str">
        <f t="shared" si="72"/>
        <v/>
      </c>
      <c r="AD790" s="485"/>
    </row>
    <row r="791" spans="1:70" ht="15.6">
      <c r="A791" s="485"/>
      <c r="B791" s="289">
        <f>+'Ark1'!C2990</f>
        <v>2022</v>
      </c>
      <c r="C791" s="28">
        <f>+'Ark1'!L2990</f>
        <v>14</v>
      </c>
      <c r="D791" s="28" t="str">
        <f>VLOOKUP(C791,RNR!$F$12:$G$26,2)</f>
        <v>E</v>
      </c>
      <c r="E791" s="28">
        <f>+'Ark1'!H2990</f>
        <v>1</v>
      </c>
      <c r="F791" s="28">
        <f>+'Ark1'!J2990</f>
        <v>643</v>
      </c>
      <c r="G791" s="28" t="str">
        <f>VLOOKUP(F791,RNR!$A$1:$B$26,2)</f>
        <v>Bjerka</v>
      </c>
      <c r="H791" s="28" t="str">
        <f>+IF(I791=0,"",'Ark1'!Q2990)</f>
        <v/>
      </c>
      <c r="I791" s="336">
        <f>+'Ark1'!R2990</f>
        <v>0</v>
      </c>
      <c r="J791" s="29" t="str">
        <f>+IF(I791=0,"",'Ark1'!AF2990)</f>
        <v/>
      </c>
      <c r="L791" s="29" t="str">
        <f>+IF(I791=0,"",'Ark1'!AG2990)</f>
        <v/>
      </c>
      <c r="S791" s="27" t="str">
        <f>+IF(I791=0,"",'Ark1'!T2990)</f>
        <v/>
      </c>
      <c r="T791" s="32" t="str">
        <f>+IF(I791=0,"",'Ark1'!U2990)</f>
        <v/>
      </c>
      <c r="U791" s="34" t="str">
        <f>+IF(I791=0,"",'Ark1'!W2990)</f>
        <v/>
      </c>
      <c r="V791" s="34" t="str">
        <f>+IF(I791=0,"",'Ark1'!X2990)</f>
        <v/>
      </c>
      <c r="W791" s="34" t="str">
        <f>+IF(I791=0,"",'Ark1'!Y2990)</f>
        <v/>
      </c>
      <c r="X791" s="34" t="str">
        <f>+IF(I791=0,"",'Ark1'!Z2990)</f>
        <v/>
      </c>
      <c r="Y791" s="29" t="str">
        <f>+IF(I791=0,"",'Ark1'!Z2990)</f>
        <v/>
      </c>
      <c r="Z791" s="27" t="str">
        <f>+IF(I791=0,"",'Ark1'!AC2990)</f>
        <v/>
      </c>
      <c r="AA791" s="34" t="str">
        <f>+IF(I791=0,"",'Ark1'!AE2990)</f>
        <v/>
      </c>
      <c r="AB791" s="29" t="str">
        <f t="shared" ref="AB791:AB820" si="73">IF(I791=0,"",T791/C791)</f>
        <v/>
      </c>
      <c r="AC791" s="29" t="str">
        <f t="shared" ref="AC791:AC820" si="74">IF(I791=0,"",I791/H791)</f>
        <v/>
      </c>
      <c r="AD791" s="485"/>
    </row>
    <row r="792" spans="1:70" ht="15.6">
      <c r="A792" s="485"/>
      <c r="B792" s="289">
        <f>+'Ark1'!C2991</f>
        <v>2022</v>
      </c>
      <c r="C792" s="28">
        <f>+'Ark1'!L2991</f>
        <v>14</v>
      </c>
      <c r="D792" s="28" t="str">
        <f>VLOOKUP(C792,RNR!$F$12:$G$26,2)</f>
        <v>E</v>
      </c>
      <c r="E792" s="28">
        <f>+'Ark1'!H2991</f>
        <v>2</v>
      </c>
      <c r="F792" s="28">
        <f>+'Ark1'!J2991</f>
        <v>704</v>
      </c>
      <c r="G792" s="28" t="str">
        <f>VLOOKUP(F792,RNR!$A$1:$B$26,2)</f>
        <v>Øre Vilt</v>
      </c>
      <c r="H792" s="28" t="str">
        <f>+IF(I792=0,"",'Ark1'!Q2991)</f>
        <v/>
      </c>
      <c r="I792" s="336">
        <f>+'Ark1'!R2991</f>
        <v>0</v>
      </c>
      <c r="J792" s="29" t="str">
        <f>+IF(I792=0,"",'Ark1'!AF2991)</f>
        <v/>
      </c>
      <c r="L792" s="29" t="str">
        <f>+IF(I792=0,"",'Ark1'!AG2991)</f>
        <v/>
      </c>
      <c r="S792" s="27" t="str">
        <f>+IF(I792=0,"",'Ark1'!T2991)</f>
        <v/>
      </c>
      <c r="T792" s="32" t="str">
        <f>+IF(I792=0,"",'Ark1'!U2991)</f>
        <v/>
      </c>
      <c r="U792" s="34" t="str">
        <f>+IF(I792=0,"",'Ark1'!W2991)</f>
        <v/>
      </c>
      <c r="V792" s="34" t="str">
        <f>+IF(I792=0,"",'Ark1'!X2991)</f>
        <v/>
      </c>
      <c r="W792" s="34" t="str">
        <f>+IF(I792=0,"",'Ark1'!Y2991)</f>
        <v/>
      </c>
      <c r="X792" s="34" t="str">
        <f>+IF(I792=0,"",'Ark1'!Z2991)</f>
        <v/>
      </c>
      <c r="Y792" s="29" t="str">
        <f>+IF(I792=0,"",'Ark1'!Z2991)</f>
        <v/>
      </c>
      <c r="Z792" s="27" t="str">
        <f>+IF(I792=0,"",'Ark1'!AC2991)</f>
        <v/>
      </c>
      <c r="AA792" s="34" t="str">
        <f>+IF(I792=0,"",'Ark1'!AE2991)</f>
        <v/>
      </c>
      <c r="AB792" s="29" t="str">
        <f t="shared" si="73"/>
        <v/>
      </c>
      <c r="AC792" s="29" t="str">
        <f t="shared" si="74"/>
        <v/>
      </c>
      <c r="AD792" s="485"/>
    </row>
    <row r="793" spans="1:70" ht="15.6">
      <c r="A793" s="485"/>
      <c r="B793" s="289">
        <f>+'Ark1'!C2992</f>
        <v>2022</v>
      </c>
      <c r="C793" s="28">
        <f>+'Ark1'!L2992</f>
        <v>14</v>
      </c>
      <c r="D793" s="28" t="str">
        <f>VLOOKUP(C793,RNR!$F$12:$G$26,2)</f>
        <v>E</v>
      </c>
      <c r="E793" s="28">
        <f>+'Ark1'!H2992</f>
        <v>1</v>
      </c>
      <c r="F793" s="28">
        <f>+'Ark1'!J2992</f>
        <v>802</v>
      </c>
      <c r="G793" s="28" t="str">
        <f>VLOOKUP(F793,RNR!$A$1:$B$26,2)</f>
        <v>Karasjok</v>
      </c>
      <c r="H793" s="28" t="str">
        <f>+IF(I793=0,"",'Ark1'!Q2992)</f>
        <v/>
      </c>
      <c r="I793" s="336">
        <f>+'Ark1'!R2992</f>
        <v>0</v>
      </c>
      <c r="J793" s="29" t="str">
        <f>+IF(I793=0,"",'Ark1'!AF2992)</f>
        <v/>
      </c>
      <c r="L793" s="29" t="str">
        <f>+IF(I793=0,"",'Ark1'!AG2992)</f>
        <v/>
      </c>
      <c r="S793" s="27" t="str">
        <f>+IF(I793=0,"",'Ark1'!T2992)</f>
        <v/>
      </c>
      <c r="T793" s="32" t="str">
        <f>+IF(I793=0,"",'Ark1'!U2992)</f>
        <v/>
      </c>
      <c r="U793" s="34" t="str">
        <f>+IF(I793=0,"",'Ark1'!W2992)</f>
        <v/>
      </c>
      <c r="V793" s="34" t="str">
        <f>+IF(I793=0,"",'Ark1'!X2992)</f>
        <v/>
      </c>
      <c r="W793" s="34" t="str">
        <f>+IF(I793=0,"",'Ark1'!Y2992)</f>
        <v/>
      </c>
      <c r="X793" s="34" t="str">
        <f>+IF(I793=0,"",'Ark1'!Z2992)</f>
        <v/>
      </c>
      <c r="Y793" s="29" t="str">
        <f>+IF(I793=0,"",'Ark1'!Z2992)</f>
        <v/>
      </c>
      <c r="Z793" s="27" t="str">
        <f>+IF(I793=0,"",'Ark1'!AC2992)</f>
        <v/>
      </c>
      <c r="AA793" s="34" t="str">
        <f>+IF(I793=0,"",'Ark1'!AE2992)</f>
        <v/>
      </c>
      <c r="AB793" s="29" t="str">
        <f t="shared" si="73"/>
        <v/>
      </c>
      <c r="AC793" s="29" t="str">
        <f t="shared" si="74"/>
        <v/>
      </c>
      <c r="AD793" s="485"/>
    </row>
    <row r="794" spans="1:70" s="29" customFormat="1">
      <c r="A794" s="485"/>
      <c r="B794" s="485"/>
      <c r="C794" s="485"/>
      <c r="D794" s="485"/>
      <c r="E794" s="485"/>
      <c r="F794" s="485"/>
      <c r="G794" s="485"/>
      <c r="H794" s="485"/>
      <c r="I794" s="485"/>
      <c r="J794" s="485"/>
      <c r="K794" s="485"/>
      <c r="L794" s="485"/>
      <c r="M794" s="485"/>
      <c r="N794" s="485"/>
      <c r="O794" s="485"/>
      <c r="P794" s="506"/>
      <c r="Q794" s="506"/>
      <c r="R794" s="485"/>
      <c r="S794" s="485"/>
      <c r="T794" s="485"/>
      <c r="U794" s="485"/>
      <c r="V794" s="485"/>
      <c r="W794" s="485"/>
      <c r="X794" s="485"/>
      <c r="Y794" s="485"/>
      <c r="Z794" s="485"/>
      <c r="AA794" s="485"/>
      <c r="AB794" s="485"/>
      <c r="AC794" s="485"/>
      <c r="AD794" s="485"/>
      <c r="AH794" s="27"/>
      <c r="AK794" s="28"/>
      <c r="AL794" s="28"/>
      <c r="AM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</row>
    <row r="795" spans="1:70" s="29" customFormat="1" ht="15.6">
      <c r="A795" s="485"/>
      <c r="B795" s="485"/>
      <c r="C795" s="485"/>
      <c r="D795" s="486" t="str">
        <f>+D797</f>
        <v>E+</v>
      </c>
      <c r="E795" s="485"/>
      <c r="F795" s="485"/>
      <c r="G795" s="485"/>
      <c r="H795" s="485"/>
      <c r="I795" s="485"/>
      <c r="J795" s="485"/>
      <c r="K795" s="485"/>
      <c r="L795" s="485"/>
      <c r="M795" s="485"/>
      <c r="N795" s="485"/>
      <c r="O795" s="485"/>
      <c r="P795" s="506"/>
      <c r="Q795" s="506"/>
      <c r="R795" s="485"/>
      <c r="S795" s="485"/>
      <c r="T795" s="485"/>
      <c r="U795" s="485"/>
      <c r="V795" s="485"/>
      <c r="W795" s="485"/>
      <c r="X795" s="485"/>
      <c r="Y795" s="485"/>
      <c r="Z795" s="485"/>
      <c r="AA795" s="485"/>
      <c r="AB795" s="485"/>
      <c r="AC795" s="485"/>
      <c r="AD795" s="485"/>
      <c r="AH795" s="27"/>
      <c r="AK795" s="28"/>
      <c r="AL795" s="28"/>
      <c r="AM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</row>
    <row r="796" spans="1:70" s="29" customFormat="1">
      <c r="A796" s="485"/>
      <c r="B796" s="485"/>
      <c r="C796" s="485"/>
      <c r="D796" s="485"/>
      <c r="E796" s="485"/>
      <c r="F796" s="485"/>
      <c r="G796" s="485"/>
      <c r="H796" s="485"/>
      <c r="I796" s="485"/>
      <c r="J796" s="485"/>
      <c r="K796" s="485"/>
      <c r="L796" s="485"/>
      <c r="M796" s="485"/>
      <c r="N796" s="485"/>
      <c r="O796" s="485"/>
      <c r="P796" s="506"/>
      <c r="Q796" s="506"/>
      <c r="R796" s="485"/>
      <c r="S796" s="485"/>
      <c r="T796" s="485"/>
      <c r="U796" s="485"/>
      <c r="V796" s="485"/>
      <c r="W796" s="485"/>
      <c r="X796" s="485"/>
      <c r="Y796" s="485"/>
      <c r="Z796" s="485"/>
      <c r="AA796" s="485"/>
      <c r="AB796" s="485"/>
      <c r="AC796" s="485"/>
      <c r="AD796" s="485"/>
      <c r="AH796" s="27"/>
      <c r="AK796" s="28"/>
      <c r="AL796" s="28"/>
      <c r="AM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</row>
    <row r="797" spans="1:70" ht="15.6">
      <c r="A797" s="485"/>
      <c r="B797" s="289">
        <f>+'Ark1'!C2993</f>
        <v>2022</v>
      </c>
      <c r="C797" s="28">
        <f>+'Ark1'!L2993</f>
        <v>15</v>
      </c>
      <c r="D797" s="28" t="str">
        <f>VLOOKUP(C797,RNR!$F$12:$G$26,2)</f>
        <v>E+</v>
      </c>
      <c r="E797" s="28">
        <f>+'Ark1'!H2993</f>
        <v>1</v>
      </c>
      <c r="F797" s="28">
        <f>+'Ark1'!J2993</f>
        <v>103</v>
      </c>
      <c r="G797" s="28" t="str">
        <f>VLOOKUP(F797,RNR!$A$1:$B$26,2)</f>
        <v>Rudshøgda</v>
      </c>
      <c r="H797" s="28" t="str">
        <f>+IF(I797=0,"",'Ark1'!Q2993)</f>
        <v/>
      </c>
      <c r="I797" s="336">
        <f>+'Ark1'!R2993</f>
        <v>0</v>
      </c>
      <c r="J797" s="29" t="str">
        <f>+IF(I797=0,"",'Ark1'!AF2993)</f>
        <v/>
      </c>
      <c r="L797" s="29" t="str">
        <f>+IF(I797=0,"",'Ark1'!AG2993)</f>
        <v/>
      </c>
      <c r="S797" s="27" t="str">
        <f>+IF(I797=0,"",'Ark1'!T2993)</f>
        <v/>
      </c>
      <c r="T797" s="32" t="str">
        <f>+IF(I797=0,"",'Ark1'!U2993)</f>
        <v/>
      </c>
      <c r="U797" s="34" t="str">
        <f>+IF(I797=0,"",'Ark1'!W2993)</f>
        <v/>
      </c>
      <c r="V797" s="34" t="str">
        <f>+IF(I797=0,"",'Ark1'!X2993)</f>
        <v/>
      </c>
      <c r="W797" s="34" t="str">
        <f>+IF(I797=0,"",'Ark1'!Y2993)</f>
        <v/>
      </c>
      <c r="X797" s="34" t="str">
        <f>+IF(I797=0,"",'Ark1'!Z2993)</f>
        <v/>
      </c>
      <c r="Y797" s="29" t="str">
        <f>+IF(I797=0,"",'Ark1'!Z2993)</f>
        <v/>
      </c>
      <c r="Z797" s="27" t="str">
        <f>+IF(I797=0,"",'Ark1'!AC2993)</f>
        <v/>
      </c>
      <c r="AA797" s="34" t="str">
        <f>+IF(I797=0,"",'Ark1'!AE2993)</f>
        <v/>
      </c>
      <c r="AB797" s="29" t="str">
        <f t="shared" si="73"/>
        <v/>
      </c>
      <c r="AC797" s="29" t="str">
        <f t="shared" si="74"/>
        <v/>
      </c>
      <c r="AD797" s="485"/>
    </row>
    <row r="798" spans="1:70" ht="15.6">
      <c r="A798" s="485"/>
      <c r="B798" s="289">
        <f>+'Ark1'!C2994</f>
        <v>2022</v>
      </c>
      <c r="C798" s="28">
        <f>+'Ark1'!L2994</f>
        <v>15</v>
      </c>
      <c r="D798" s="28" t="str">
        <f>VLOOKUP(C798,RNR!$F$12:$G$26,2)</f>
        <v>E+</v>
      </c>
      <c r="E798" s="28">
        <f>+'Ark1'!H2994</f>
        <v>2</v>
      </c>
      <c r="F798" s="28">
        <f>+'Ark1'!J2994</f>
        <v>106</v>
      </c>
      <c r="G798" s="28" t="str">
        <f>VLOOKUP(F798,RNR!$A$1:$B$26,2)</f>
        <v>Furuseth</v>
      </c>
      <c r="H798" s="28" t="str">
        <f>+IF(I798=0,"",'Ark1'!Q2994)</f>
        <v/>
      </c>
      <c r="I798" s="336">
        <f>+'Ark1'!R2994</f>
        <v>0</v>
      </c>
      <c r="J798" s="29" t="str">
        <f>+IF(I798=0,"",'Ark1'!AF2994)</f>
        <v/>
      </c>
      <c r="L798" s="29" t="str">
        <f>+IF(I798=0,"",'Ark1'!AG2994)</f>
        <v/>
      </c>
      <c r="S798" s="27" t="str">
        <f>+IF(I798=0,"",'Ark1'!T2994)</f>
        <v/>
      </c>
      <c r="T798" s="32" t="str">
        <f>+IF(I798=0,"",'Ark1'!U2994)</f>
        <v/>
      </c>
      <c r="U798" s="34" t="str">
        <f>+IF(I798=0,"",'Ark1'!W2994)</f>
        <v/>
      </c>
      <c r="V798" s="34" t="str">
        <f>+IF(I798=0,"",'Ark1'!X2994)</f>
        <v/>
      </c>
      <c r="W798" s="34" t="str">
        <f>+IF(I798=0,"",'Ark1'!Y2994)</f>
        <v/>
      </c>
      <c r="X798" s="34" t="str">
        <f>+IF(I798=0,"",'Ark1'!Z2994)</f>
        <v/>
      </c>
      <c r="Y798" s="29" t="str">
        <f>+IF(I798=0,"",'Ark1'!Z2994)</f>
        <v/>
      </c>
      <c r="Z798" s="27" t="str">
        <f>+IF(I798=0,"",'Ark1'!AC2994)</f>
        <v/>
      </c>
      <c r="AA798" s="34" t="str">
        <f>+IF(I798=0,"",'Ark1'!AE2994)</f>
        <v/>
      </c>
      <c r="AB798" s="29" t="str">
        <f t="shared" si="73"/>
        <v/>
      </c>
      <c r="AC798" s="29" t="str">
        <f t="shared" si="74"/>
        <v/>
      </c>
      <c r="AD798" s="485"/>
    </row>
    <row r="799" spans="1:70" ht="15.6">
      <c r="A799" s="485"/>
      <c r="B799" s="289">
        <f>+'Ark1'!C2995</f>
        <v>2022</v>
      </c>
      <c r="C799" s="28">
        <f>+'Ark1'!L2995</f>
        <v>15</v>
      </c>
      <c r="D799" s="28" t="str">
        <f>VLOOKUP(C799,RNR!$F$12:$G$26,2)</f>
        <v>E+</v>
      </c>
      <c r="E799" s="28">
        <f>+'Ark1'!H2995</f>
        <v>1</v>
      </c>
      <c r="F799" s="28">
        <f>+'Ark1'!J2995</f>
        <v>110</v>
      </c>
      <c r="G799" s="28" t="str">
        <f>VLOOKUP(F799,RNR!$A$1:$B$26,2)</f>
        <v>Gol</v>
      </c>
      <c r="H799" s="28" t="str">
        <f>+IF(I799=0,"",'Ark1'!Q2995)</f>
        <v/>
      </c>
      <c r="I799" s="336">
        <f>+'Ark1'!R2995</f>
        <v>0</v>
      </c>
      <c r="J799" s="29" t="str">
        <f>+IF(I799=0,"",'Ark1'!AF2995)</f>
        <v/>
      </c>
      <c r="L799" s="29" t="str">
        <f>+IF(I799=0,"",'Ark1'!AG2995)</f>
        <v/>
      </c>
      <c r="S799" s="27" t="str">
        <f>+IF(I799=0,"",'Ark1'!T2995)</f>
        <v/>
      </c>
      <c r="T799" s="32" t="str">
        <f>+IF(I799=0,"",'Ark1'!U2995)</f>
        <v/>
      </c>
      <c r="U799" s="34" t="str">
        <f>+IF(I799=0,"",'Ark1'!W2995)</f>
        <v/>
      </c>
      <c r="V799" s="34" t="str">
        <f>+IF(I799=0,"",'Ark1'!X2995)</f>
        <v/>
      </c>
      <c r="W799" s="34" t="str">
        <f>+IF(I799=0,"",'Ark1'!Y2995)</f>
        <v/>
      </c>
      <c r="X799" s="34" t="str">
        <f>+IF(I799=0,"",'Ark1'!Z2995)</f>
        <v/>
      </c>
      <c r="Y799" s="29" t="str">
        <f>+IF(I799=0,"",'Ark1'!Z2995)</f>
        <v/>
      </c>
      <c r="Z799" s="27" t="str">
        <f>+IF(I799=0,"",'Ark1'!AC2995)</f>
        <v/>
      </c>
      <c r="AA799" s="34" t="str">
        <f>+IF(I799=0,"",'Ark1'!AE2995)</f>
        <v/>
      </c>
      <c r="AB799" s="29" t="str">
        <f t="shared" si="73"/>
        <v/>
      </c>
      <c r="AC799" s="29" t="str">
        <f t="shared" si="74"/>
        <v/>
      </c>
      <c r="AD799" s="485"/>
    </row>
    <row r="800" spans="1:70" ht="15.6">
      <c r="A800" s="485"/>
      <c r="B800" s="289">
        <f>+'Ark1'!C2996</f>
        <v>2022</v>
      </c>
      <c r="C800" s="28">
        <f>+'Ark1'!L2996</f>
        <v>15</v>
      </c>
      <c r="D800" s="28" t="str">
        <f>VLOOKUP(C800,RNR!$F$12:$G$26,2)</f>
        <v>E+</v>
      </c>
      <c r="E800" s="28">
        <f>+'Ark1'!H2996</f>
        <v>1</v>
      </c>
      <c r="F800" s="28">
        <f>+'Ark1'!J2996</f>
        <v>111</v>
      </c>
      <c r="G800" s="28" t="str">
        <f>VLOOKUP(F800,RNR!$A$1:$B$26,2)</f>
        <v>Forus</v>
      </c>
      <c r="H800" s="28" t="str">
        <f>+IF(I800=0,"",'Ark1'!Q2996)</f>
        <v/>
      </c>
      <c r="I800" s="336">
        <f>+'Ark1'!R2996</f>
        <v>0</v>
      </c>
      <c r="J800" s="29" t="str">
        <f>+IF(I800=0,"",'Ark1'!AF2996)</f>
        <v/>
      </c>
      <c r="L800" s="29" t="str">
        <f>+IF(I800=0,"",'Ark1'!AG2996)</f>
        <v/>
      </c>
      <c r="S800" s="27" t="str">
        <f>+IF(I800=0,"",'Ark1'!T2996)</f>
        <v/>
      </c>
      <c r="T800" s="32" t="str">
        <f>+IF(I800=0,"",'Ark1'!U2996)</f>
        <v/>
      </c>
      <c r="U800" s="34" t="str">
        <f>+IF(I800=0,"",'Ark1'!W2996)</f>
        <v/>
      </c>
      <c r="V800" s="34" t="str">
        <f>+IF(I800=0,"",'Ark1'!X2996)</f>
        <v/>
      </c>
      <c r="W800" s="34" t="str">
        <f>+IF(I800=0,"",'Ark1'!Y2996)</f>
        <v/>
      </c>
      <c r="X800" s="34" t="str">
        <f>+IF(I800=0,"",'Ark1'!Z2996)</f>
        <v/>
      </c>
      <c r="Y800" s="29" t="str">
        <f>+IF(I800=0,"",'Ark1'!Z2996)</f>
        <v/>
      </c>
      <c r="Z800" s="27" t="str">
        <f>+IF(I800=0,"",'Ark1'!AC2996)</f>
        <v/>
      </c>
      <c r="AA800" s="34" t="str">
        <f>+IF(I800=0,"",'Ark1'!AE2996)</f>
        <v/>
      </c>
      <c r="AB800" s="29" t="str">
        <f t="shared" si="73"/>
        <v/>
      </c>
      <c r="AC800" s="29" t="str">
        <f t="shared" si="74"/>
        <v/>
      </c>
      <c r="AD800" s="485"/>
    </row>
    <row r="801" spans="1:30" ht="15.6">
      <c r="A801" s="485"/>
      <c r="B801" s="289">
        <f>+'Ark1'!C2997</f>
        <v>2022</v>
      </c>
      <c r="C801" s="28">
        <f>+'Ark1'!L2997</f>
        <v>15</v>
      </c>
      <c r="D801" s="28" t="str">
        <f>VLOOKUP(C801,RNR!$F$12:$G$26,2)</f>
        <v>E+</v>
      </c>
      <c r="E801" s="28">
        <f>+'Ark1'!H2997</f>
        <v>1</v>
      </c>
      <c r="F801" s="28">
        <f>+'Ark1'!J2997</f>
        <v>116</v>
      </c>
      <c r="G801" s="28" t="str">
        <f>VLOOKUP(F801,RNR!$A$1:$B$26,2)</f>
        <v>Sandeid</v>
      </c>
      <c r="H801" s="28" t="str">
        <f>+IF(I801=0,"",'Ark1'!Q2997)</f>
        <v/>
      </c>
      <c r="I801" s="336">
        <f>+'Ark1'!R2997</f>
        <v>0</v>
      </c>
      <c r="J801" s="29" t="str">
        <f>+IF(I801=0,"",'Ark1'!AF2997)</f>
        <v/>
      </c>
      <c r="L801" s="29" t="str">
        <f>+IF(I801=0,"",'Ark1'!AG2997)</f>
        <v/>
      </c>
      <c r="S801" s="27" t="str">
        <f>+IF(I801=0,"",'Ark1'!T2997)</f>
        <v/>
      </c>
      <c r="T801" s="32" t="str">
        <f>+IF(I801=0,"",'Ark1'!U2997)</f>
        <v/>
      </c>
      <c r="U801" s="34" t="str">
        <f>+IF(I801=0,"",'Ark1'!W2997)</f>
        <v/>
      </c>
      <c r="V801" s="34" t="str">
        <f>+IF(I801=0,"",'Ark1'!X2997)</f>
        <v/>
      </c>
      <c r="W801" s="34" t="str">
        <f>+IF(I801=0,"",'Ark1'!Y2997)</f>
        <v/>
      </c>
      <c r="X801" s="34" t="str">
        <f>+IF(I801=0,"",'Ark1'!Z2997)</f>
        <v/>
      </c>
      <c r="Y801" s="29" t="str">
        <f>+IF(I801=0,"",'Ark1'!Z2997)</f>
        <v/>
      </c>
      <c r="Z801" s="27" t="str">
        <f>+IF(I801=0,"",'Ark1'!AC2997)</f>
        <v/>
      </c>
      <c r="AA801" s="34" t="str">
        <f>+IF(I801=0,"",'Ark1'!AE2997)</f>
        <v/>
      </c>
      <c r="AB801" s="29" t="str">
        <f t="shared" si="73"/>
        <v/>
      </c>
      <c r="AC801" s="29" t="str">
        <f t="shared" si="74"/>
        <v/>
      </c>
      <c r="AD801" s="485"/>
    </row>
    <row r="802" spans="1:30" ht="15.6">
      <c r="A802" s="485"/>
      <c r="B802" s="289">
        <f>+'Ark1'!C2998</f>
        <v>2022</v>
      </c>
      <c r="C802" s="28">
        <f>+'Ark1'!L2998</f>
        <v>15</v>
      </c>
      <c r="D802" s="28" t="str">
        <f>VLOOKUP(C802,RNR!$F$12:$G$26,2)</f>
        <v>E+</v>
      </c>
      <c r="E802" s="28">
        <f>+'Ark1'!H2998</f>
        <v>2</v>
      </c>
      <c r="F802" s="28">
        <f>+'Ark1'!J2998</f>
        <v>117</v>
      </c>
      <c r="G802" s="28" t="str">
        <f>VLOOKUP(F802,RNR!$A$1:$B$26,2)</f>
        <v>Jæren</v>
      </c>
      <c r="H802" s="28" t="str">
        <f>+IF(I802=0,"",'Ark1'!Q2998)</f>
        <v/>
      </c>
      <c r="I802" s="336">
        <f>+'Ark1'!R2998</f>
        <v>0</v>
      </c>
      <c r="J802" s="29" t="str">
        <f>+IF(I802=0,"",'Ark1'!AF2998)</f>
        <v/>
      </c>
      <c r="L802" s="29" t="str">
        <f>+IF(I802=0,"",'Ark1'!AG2998)</f>
        <v/>
      </c>
      <c r="S802" s="27" t="str">
        <f>+IF(I802=0,"",'Ark1'!T2998)</f>
        <v/>
      </c>
      <c r="T802" s="32" t="str">
        <f>+IF(I802=0,"",'Ark1'!U2998)</f>
        <v/>
      </c>
      <c r="U802" s="34" t="str">
        <f>+IF(I802=0,"",'Ark1'!W2998)</f>
        <v/>
      </c>
      <c r="V802" s="34" t="str">
        <f>+IF(I802=0,"",'Ark1'!X2998)</f>
        <v/>
      </c>
      <c r="W802" s="34" t="str">
        <f>+IF(I802=0,"",'Ark1'!Y2998)</f>
        <v/>
      </c>
      <c r="X802" s="34" t="str">
        <f>+IF(I802=0,"",'Ark1'!Z2998)</f>
        <v/>
      </c>
      <c r="Y802" s="29" t="str">
        <f>+IF(I802=0,"",'Ark1'!Z2998)</f>
        <v/>
      </c>
      <c r="Z802" s="27" t="str">
        <f>+IF(I802=0,"",'Ark1'!AC2998)</f>
        <v/>
      </c>
      <c r="AA802" s="34" t="str">
        <f>+IF(I802=0,"",'Ark1'!AE2998)</f>
        <v/>
      </c>
      <c r="AB802" s="29" t="str">
        <f t="shared" si="73"/>
        <v/>
      </c>
      <c r="AC802" s="29" t="str">
        <f t="shared" si="74"/>
        <v/>
      </c>
      <c r="AD802" s="485"/>
    </row>
    <row r="803" spans="1:30" ht="15.6">
      <c r="A803" s="485"/>
      <c r="B803" s="289">
        <f>+'Ark1'!C2999</f>
        <v>2022</v>
      </c>
      <c r="C803" s="28">
        <f>+'Ark1'!L2999</f>
        <v>15</v>
      </c>
      <c r="D803" s="28" t="str">
        <f>VLOOKUP(C803,RNR!$F$12:$G$26,2)</f>
        <v>E+</v>
      </c>
      <c r="E803" s="28">
        <f>+'Ark1'!H2999</f>
        <v>1</v>
      </c>
      <c r="F803" s="28">
        <f>+'Ark1'!J2999</f>
        <v>134</v>
      </c>
      <c r="G803" s="28" t="str">
        <f>VLOOKUP(F803,RNR!$A$1:$B$26,2)</f>
        <v>Førde</v>
      </c>
      <c r="H803" s="28" t="str">
        <f>+IF(I803=0,"",'Ark1'!Q2999)</f>
        <v/>
      </c>
      <c r="I803" s="336">
        <f>+'Ark1'!R2999</f>
        <v>0</v>
      </c>
      <c r="J803" s="29" t="str">
        <f>+IF(I803=0,"",'Ark1'!AF2999)</f>
        <v/>
      </c>
      <c r="L803" s="29" t="str">
        <f>+IF(I803=0,"",'Ark1'!AG2999)</f>
        <v/>
      </c>
      <c r="S803" s="27" t="str">
        <f>+IF(I803=0,"",'Ark1'!T2999)</f>
        <v/>
      </c>
      <c r="T803" s="32" t="str">
        <f>+IF(I803=0,"",'Ark1'!U2999)</f>
        <v/>
      </c>
      <c r="U803" s="34" t="str">
        <f>+IF(I803=0,"",'Ark1'!W2999)</f>
        <v/>
      </c>
      <c r="V803" s="34" t="str">
        <f>+IF(I803=0,"",'Ark1'!X2999)</f>
        <v/>
      </c>
      <c r="W803" s="34" t="str">
        <f>+IF(I803=0,"",'Ark1'!Y2999)</f>
        <v/>
      </c>
      <c r="X803" s="34" t="str">
        <f>+IF(I803=0,"",'Ark1'!Z2999)</f>
        <v/>
      </c>
      <c r="Y803" s="29" t="str">
        <f>+IF(I803=0,"",'Ark1'!Z2999)</f>
        <v/>
      </c>
      <c r="Z803" s="27" t="str">
        <f>+IF(I803=0,"",'Ark1'!AC2999)</f>
        <v/>
      </c>
      <c r="AA803" s="34" t="str">
        <f>+IF(I803=0,"",'Ark1'!AE2999)</f>
        <v/>
      </c>
      <c r="AB803" s="29" t="str">
        <f t="shared" si="73"/>
        <v/>
      </c>
      <c r="AC803" s="29" t="str">
        <f t="shared" si="74"/>
        <v/>
      </c>
      <c r="AD803" s="485"/>
    </row>
    <row r="804" spans="1:30" ht="15.6">
      <c r="A804" s="485"/>
      <c r="B804" s="289">
        <f>+'Ark1'!C3000</f>
        <v>2022</v>
      </c>
      <c r="C804" s="28">
        <f>+'Ark1'!L3000</f>
        <v>15</v>
      </c>
      <c r="D804" s="28" t="str">
        <f>VLOOKUP(C804,RNR!$F$12:$G$26,2)</f>
        <v>E+</v>
      </c>
      <c r="E804" s="28">
        <f>+'Ark1'!H3000</f>
        <v>2</v>
      </c>
      <c r="F804" s="28">
        <f>+'Ark1'!J3000</f>
        <v>141</v>
      </c>
      <c r="G804" s="28" t="str">
        <f>VLOOKUP(F804,RNR!$A$1:$B$26,2)</f>
        <v>Ølen</v>
      </c>
      <c r="H804" s="28" t="str">
        <f>+IF(I804=0,"",'Ark1'!Q3000)</f>
        <v/>
      </c>
      <c r="I804" s="336">
        <f>+'Ark1'!R3000</f>
        <v>0</v>
      </c>
      <c r="J804" s="29" t="str">
        <f>+IF(I804=0,"",'Ark1'!AF3000)</f>
        <v/>
      </c>
      <c r="L804" s="29" t="str">
        <f>+IF(I804=0,"",'Ark1'!AG3000)</f>
        <v/>
      </c>
      <c r="S804" s="27" t="str">
        <f>+IF(I804=0,"",'Ark1'!T3000)</f>
        <v/>
      </c>
      <c r="T804" s="32" t="str">
        <f>+IF(I804=0,"",'Ark1'!U3000)</f>
        <v/>
      </c>
      <c r="U804" s="34" t="str">
        <f>+IF(I804=0,"",'Ark1'!W3000)</f>
        <v/>
      </c>
      <c r="V804" s="34" t="str">
        <f>+IF(I804=0,"",'Ark1'!X3000)</f>
        <v/>
      </c>
      <c r="W804" s="34" t="str">
        <f>+IF(I804=0,"",'Ark1'!Y3000)</f>
        <v/>
      </c>
      <c r="X804" s="34" t="str">
        <f>+IF(I804=0,"",'Ark1'!Z3000)</f>
        <v/>
      </c>
      <c r="Y804" s="29" t="str">
        <f>+IF(I804=0,"",'Ark1'!Z3000)</f>
        <v/>
      </c>
      <c r="Z804" s="27" t="str">
        <f>+IF(I804=0,"",'Ark1'!AC3000)</f>
        <v/>
      </c>
      <c r="AA804" s="34" t="str">
        <f>+IF(I804=0,"",'Ark1'!AE3000)</f>
        <v/>
      </c>
      <c r="AB804" s="29" t="str">
        <f t="shared" si="73"/>
        <v/>
      </c>
      <c r="AC804" s="29" t="str">
        <f t="shared" si="74"/>
        <v/>
      </c>
      <c r="AD804" s="485"/>
    </row>
    <row r="805" spans="1:30" ht="15.6">
      <c r="A805" s="485"/>
      <c r="B805" s="289">
        <f>+'Ark1'!C3001</f>
        <v>2022</v>
      </c>
      <c r="C805" s="28">
        <f>+'Ark1'!L3001</f>
        <v>15</v>
      </c>
      <c r="D805" s="28" t="str">
        <f>VLOOKUP(C805,RNR!$F$12:$G$26,2)</f>
        <v>E+</v>
      </c>
      <c r="E805" s="28">
        <f>+'Ark1'!H3001</f>
        <v>2</v>
      </c>
      <c r="F805" s="28">
        <f>+'Ark1'!J3001</f>
        <v>143</v>
      </c>
      <c r="G805" s="28" t="str">
        <f>VLOOKUP(F805,RNR!$A$1:$B$26,2)</f>
        <v>Nordfjord</v>
      </c>
      <c r="H805" s="28" t="str">
        <f>+IF(I805=0,"",'Ark1'!Q3001)</f>
        <v/>
      </c>
      <c r="I805" s="336">
        <f>+'Ark1'!R3001</f>
        <v>0</v>
      </c>
      <c r="J805" s="29" t="str">
        <f>+IF(I805=0,"",'Ark1'!AF3001)</f>
        <v/>
      </c>
      <c r="L805" s="29" t="str">
        <f>+IF(I805=0,"",'Ark1'!AG3001)</f>
        <v/>
      </c>
      <c r="S805" s="27" t="str">
        <f>+IF(I805=0,"",'Ark1'!T3001)</f>
        <v/>
      </c>
      <c r="T805" s="32" t="str">
        <f>+IF(I805=0,"",'Ark1'!U3001)</f>
        <v/>
      </c>
      <c r="U805" s="34" t="str">
        <f>+IF(I805=0,"",'Ark1'!W3001)</f>
        <v/>
      </c>
      <c r="V805" s="34" t="str">
        <f>+IF(I805=0,"",'Ark1'!X3001)</f>
        <v/>
      </c>
      <c r="W805" s="34" t="str">
        <f>+IF(I805=0,"",'Ark1'!Y3001)</f>
        <v/>
      </c>
      <c r="X805" s="34" t="str">
        <f>+IF(I805=0,"",'Ark1'!Z3001)</f>
        <v/>
      </c>
      <c r="Y805" s="29" t="str">
        <f>+IF(I805=0,"",'Ark1'!Z3001)</f>
        <v/>
      </c>
      <c r="Z805" s="27" t="str">
        <f>+IF(I805=0,"",'Ark1'!AC3001)</f>
        <v/>
      </c>
      <c r="AA805" s="34" t="str">
        <f>+IF(I805=0,"",'Ark1'!AE3001)</f>
        <v/>
      </c>
      <c r="AB805" s="29" t="str">
        <f t="shared" si="73"/>
        <v/>
      </c>
      <c r="AC805" s="29" t="str">
        <f t="shared" si="74"/>
        <v/>
      </c>
      <c r="AD805" s="485"/>
    </row>
    <row r="806" spans="1:30" ht="15.6">
      <c r="A806" s="485"/>
      <c r="B806" s="289">
        <f>+'Ark1'!C3002</f>
        <v>2022</v>
      </c>
      <c r="C806" s="28">
        <f>+'Ark1'!L3002</f>
        <v>15</v>
      </c>
      <c r="D806" s="28" t="str">
        <f>VLOOKUP(C806,RNR!$F$12:$G$26,2)</f>
        <v>E+</v>
      </c>
      <c r="E806" s="28">
        <f>+'Ark1'!H3002</f>
        <v>2</v>
      </c>
      <c r="F806" s="28">
        <f>+'Ark1'!J3002</f>
        <v>147</v>
      </c>
      <c r="G806" s="28" t="str">
        <f>VLOOKUP(F806,RNR!$A$1:$B$26,2)</f>
        <v>Midt-Norge</v>
      </c>
      <c r="H806" s="28" t="str">
        <f>+IF(I806=0,"",'Ark1'!Q3002)</f>
        <v/>
      </c>
      <c r="I806" s="336">
        <f>+'Ark1'!R3002</f>
        <v>0</v>
      </c>
      <c r="J806" s="29" t="str">
        <f>+IF(I806=0,"",'Ark1'!AF3002)</f>
        <v/>
      </c>
      <c r="L806" s="29" t="str">
        <f>+IF(I806=0,"",'Ark1'!AG3002)</f>
        <v/>
      </c>
      <c r="S806" s="27" t="str">
        <f>+IF(I806=0,"",'Ark1'!T3002)</f>
        <v/>
      </c>
      <c r="T806" s="32" t="str">
        <f>+IF(I806=0,"",'Ark1'!U3002)</f>
        <v/>
      </c>
      <c r="U806" s="34" t="str">
        <f>+IF(I806=0,"",'Ark1'!W3002)</f>
        <v/>
      </c>
      <c r="V806" s="34" t="str">
        <f>+IF(I806=0,"",'Ark1'!X3002)</f>
        <v/>
      </c>
      <c r="W806" s="34" t="str">
        <f>+IF(I806=0,"",'Ark1'!Y3002)</f>
        <v/>
      </c>
      <c r="X806" s="34" t="str">
        <f>+IF(I806=0,"",'Ark1'!Z3002)</f>
        <v/>
      </c>
      <c r="Y806" s="29" t="str">
        <f>+IF(I806=0,"",'Ark1'!Z3002)</f>
        <v/>
      </c>
      <c r="Z806" s="27" t="str">
        <f>+IF(I806=0,"",'Ark1'!AC3002)</f>
        <v/>
      </c>
      <c r="AA806" s="34" t="str">
        <f>+IF(I806=0,"",'Ark1'!AE3002)</f>
        <v/>
      </c>
      <c r="AB806" s="29" t="str">
        <f t="shared" si="73"/>
        <v/>
      </c>
      <c r="AC806" s="29" t="str">
        <f t="shared" si="74"/>
        <v/>
      </c>
      <c r="AD806" s="485"/>
    </row>
    <row r="807" spans="1:30" ht="15.6">
      <c r="A807" s="485"/>
      <c r="B807" s="289">
        <f>+'Ark1'!C3003</f>
        <v>2022</v>
      </c>
      <c r="C807" s="28">
        <f>+'Ark1'!L3003</f>
        <v>15</v>
      </c>
      <c r="D807" s="28" t="str">
        <f>VLOOKUP(C807,RNR!$F$12:$G$26,2)</f>
        <v>E+</v>
      </c>
      <c r="E807" s="28">
        <f>+'Ark1'!H3003</f>
        <v>1</v>
      </c>
      <c r="F807" s="28">
        <f>+'Ark1'!J3003</f>
        <v>155</v>
      </c>
      <c r="G807" s="28" t="str">
        <f>VLOOKUP(F807,RNR!$A$1:$B$26,2)</f>
        <v>Målselv</v>
      </c>
      <c r="H807" s="28" t="str">
        <f>+IF(I807=0,"",'Ark1'!Q3003)</f>
        <v/>
      </c>
      <c r="I807" s="336">
        <f>+'Ark1'!R3003</f>
        <v>0</v>
      </c>
      <c r="J807" s="29" t="str">
        <f>+IF(I807=0,"",'Ark1'!AF3003)</f>
        <v/>
      </c>
      <c r="L807" s="29" t="str">
        <f>+IF(I807=0,"",'Ark1'!AG3003)</f>
        <v/>
      </c>
      <c r="S807" s="27" t="str">
        <f>+IF(I807=0,"",'Ark1'!T3003)</f>
        <v/>
      </c>
      <c r="T807" s="32" t="str">
        <f>+IF(I807=0,"",'Ark1'!U3003)</f>
        <v/>
      </c>
      <c r="U807" s="34" t="str">
        <f>+IF(I807=0,"",'Ark1'!W3003)</f>
        <v/>
      </c>
      <c r="V807" s="34" t="str">
        <f>+IF(I807=0,"",'Ark1'!X3003)</f>
        <v/>
      </c>
      <c r="W807" s="34" t="str">
        <f>+IF(I807=0,"",'Ark1'!Y3003)</f>
        <v/>
      </c>
      <c r="X807" s="34" t="str">
        <f>+IF(I807=0,"",'Ark1'!Z3003)</f>
        <v/>
      </c>
      <c r="Y807" s="29" t="str">
        <f>+IF(I807=0,"",'Ark1'!Z3003)</f>
        <v/>
      </c>
      <c r="Z807" s="27" t="str">
        <f>+IF(I807=0,"",'Ark1'!AC3003)</f>
        <v/>
      </c>
      <c r="AA807" s="34" t="str">
        <f>+IF(I807=0,"",'Ark1'!AE3003)</f>
        <v/>
      </c>
      <c r="AB807" s="29" t="str">
        <f t="shared" si="73"/>
        <v/>
      </c>
      <c r="AC807" s="29" t="str">
        <f t="shared" si="74"/>
        <v/>
      </c>
      <c r="AD807" s="485"/>
    </row>
    <row r="808" spans="1:30" ht="15.6">
      <c r="A808" s="485"/>
      <c r="B808" s="289">
        <f>+'Ark1'!C3004</f>
        <v>2022</v>
      </c>
      <c r="C808" s="28">
        <f>+'Ark1'!L3004</f>
        <v>15</v>
      </c>
      <c r="D808" s="28" t="str">
        <f>VLOOKUP(C808,RNR!$F$12:$G$26,2)</f>
        <v>E+</v>
      </c>
      <c r="E808" s="28">
        <f>+'Ark1'!H3004</f>
        <v>2</v>
      </c>
      <c r="F808" s="28">
        <f>+'Ark1'!J3004</f>
        <v>160</v>
      </c>
      <c r="G808" s="28" t="str">
        <f>VLOOKUP(F808,RNR!$A$1:$B$26,2)</f>
        <v>Oslo</v>
      </c>
      <c r="H808" s="28" t="str">
        <f>+IF(I808=0,"",'Ark1'!Q3004)</f>
        <v/>
      </c>
      <c r="I808" s="336">
        <f>+'Ark1'!R3004</f>
        <v>0</v>
      </c>
      <c r="J808" s="29" t="str">
        <f>+IF(I808=0,"",'Ark1'!AF3004)</f>
        <v/>
      </c>
      <c r="L808" s="29" t="str">
        <f>+IF(I808=0,"",'Ark1'!AG3004)</f>
        <v/>
      </c>
      <c r="S808" s="27" t="str">
        <f>+IF(I808=0,"",'Ark1'!T3004)</f>
        <v/>
      </c>
      <c r="T808" s="32" t="str">
        <f>+IF(I808=0,"",'Ark1'!U3004)</f>
        <v/>
      </c>
      <c r="U808" s="34" t="str">
        <f>+IF(I808=0,"",'Ark1'!W3004)</f>
        <v/>
      </c>
      <c r="V808" s="34" t="str">
        <f>+IF(I808=0,"",'Ark1'!X3004)</f>
        <v/>
      </c>
      <c r="W808" s="34" t="str">
        <f>+IF(I808=0,"",'Ark1'!Y3004)</f>
        <v/>
      </c>
      <c r="X808" s="34" t="str">
        <f>+IF(I808=0,"",'Ark1'!Z3004)</f>
        <v/>
      </c>
      <c r="Y808" s="29" t="str">
        <f>+IF(I808=0,"",'Ark1'!Z3004)</f>
        <v/>
      </c>
      <c r="Z808" s="27" t="str">
        <f>+IF(I808=0,"",'Ark1'!AC3004)</f>
        <v/>
      </c>
      <c r="AA808" s="34" t="str">
        <f>+IF(I808=0,"",'Ark1'!AE3004)</f>
        <v/>
      </c>
      <c r="AB808" s="29" t="str">
        <f t="shared" si="73"/>
        <v/>
      </c>
      <c r="AC808" s="29" t="str">
        <f t="shared" si="74"/>
        <v/>
      </c>
      <c r="AD808" s="485"/>
    </row>
    <row r="809" spans="1:30" ht="15.6">
      <c r="A809" s="485"/>
      <c r="B809" s="289">
        <f>+'Ark1'!C3005</f>
        <v>2022</v>
      </c>
      <c r="C809" s="28">
        <f>+'Ark1'!L3005</f>
        <v>15</v>
      </c>
      <c r="D809" s="28" t="str">
        <f>VLOOKUP(C809,RNR!$F$12:$G$26,2)</f>
        <v>E+</v>
      </c>
      <c r="E809" s="28">
        <f>+'Ark1'!H3005</f>
        <v>1</v>
      </c>
      <c r="F809" s="28">
        <f>+'Ark1'!J3005</f>
        <v>171</v>
      </c>
      <c r="G809" s="28" t="str">
        <f>VLOOKUP(F809,RNR!$A$1:$B$26,2)</f>
        <v>Prima</v>
      </c>
      <c r="H809" s="28" t="str">
        <f>+IF(I809=0,"",'Ark1'!Q3005)</f>
        <v/>
      </c>
      <c r="I809" s="336">
        <f>+'Ark1'!R3005</f>
        <v>0</v>
      </c>
      <c r="J809" s="29" t="str">
        <f>+IF(I809=0,"",'Ark1'!AF3005)</f>
        <v/>
      </c>
      <c r="L809" s="29" t="str">
        <f>+IF(I809=0,"",'Ark1'!AG3005)</f>
        <v/>
      </c>
      <c r="S809" s="27" t="str">
        <f>+IF(I809=0,"",'Ark1'!T3005)</f>
        <v/>
      </c>
      <c r="T809" s="32" t="str">
        <f>+IF(I809=0,"",'Ark1'!U3005)</f>
        <v/>
      </c>
      <c r="U809" s="34" t="str">
        <f>+IF(I809=0,"",'Ark1'!W3005)</f>
        <v/>
      </c>
      <c r="V809" s="34" t="str">
        <f>+IF(I809=0,"",'Ark1'!X3005)</f>
        <v/>
      </c>
      <c r="W809" s="34" t="str">
        <f>+IF(I809=0,"",'Ark1'!Y3005)</f>
        <v/>
      </c>
      <c r="X809" s="34" t="str">
        <f>+IF(I809=0,"",'Ark1'!Z3005)</f>
        <v/>
      </c>
      <c r="Y809" s="29" t="str">
        <f>+IF(I809=0,"",'Ark1'!Z3005)</f>
        <v/>
      </c>
      <c r="Z809" s="27" t="str">
        <f>+IF(I809=0,"",'Ark1'!AC3005)</f>
        <v/>
      </c>
      <c r="AA809" s="34" t="str">
        <f>+IF(I809=0,"",'Ark1'!AE3005)</f>
        <v/>
      </c>
      <c r="AB809" s="29" t="str">
        <f t="shared" si="73"/>
        <v/>
      </c>
      <c r="AC809" s="29" t="str">
        <f t="shared" si="74"/>
        <v/>
      </c>
      <c r="AD809" s="485"/>
    </row>
    <row r="810" spans="1:30" ht="15.6">
      <c r="A810" s="485"/>
      <c r="B810" s="289">
        <f>+'Ark1'!C3006</f>
        <v>2022</v>
      </c>
      <c r="C810" s="28">
        <f>+'Ark1'!L3006</f>
        <v>15</v>
      </c>
      <c r="D810" s="28" t="str">
        <f>VLOOKUP(C810,RNR!$F$12:$G$26,2)</f>
        <v>E+</v>
      </c>
      <c r="E810" s="28">
        <f>+'Ark1'!H3006</f>
        <v>2</v>
      </c>
      <c r="F810" s="28">
        <f>+'Ark1'!J3006</f>
        <v>175</v>
      </c>
      <c r="G810" s="28" t="str">
        <f>VLOOKUP(F810,RNR!$A$1:$B$26,2)</f>
        <v>Ole Ringdal</v>
      </c>
      <c r="H810" s="28" t="str">
        <f>+IF(I810=0,"",'Ark1'!Q3006)</f>
        <v/>
      </c>
      <c r="I810" s="336">
        <f>+'Ark1'!R3006</f>
        <v>0</v>
      </c>
      <c r="J810" s="29" t="str">
        <f>+IF(I810=0,"",'Ark1'!AF3006)</f>
        <v/>
      </c>
      <c r="L810" s="29" t="str">
        <f>+IF(I810=0,"",'Ark1'!AG3006)</f>
        <v/>
      </c>
      <c r="S810" s="27" t="str">
        <f>+IF(I810=0,"",'Ark1'!T3006)</f>
        <v/>
      </c>
      <c r="T810" s="32" t="str">
        <f>+IF(I810=0,"",'Ark1'!U3006)</f>
        <v/>
      </c>
      <c r="U810" s="34" t="str">
        <f>+IF(I810=0,"",'Ark1'!W3006)</f>
        <v/>
      </c>
      <c r="V810" s="34" t="str">
        <f>+IF(I810=0,"",'Ark1'!X3006)</f>
        <v/>
      </c>
      <c r="W810" s="34" t="str">
        <f>+IF(I810=0,"",'Ark1'!Y3006)</f>
        <v/>
      </c>
      <c r="X810" s="34" t="str">
        <f>+IF(I810=0,"",'Ark1'!Z3006)</f>
        <v/>
      </c>
      <c r="Y810" s="29" t="str">
        <f>+IF(I810=0,"",'Ark1'!Z3006)</f>
        <v/>
      </c>
      <c r="Z810" s="27" t="str">
        <f>+IF(I810=0,"",'Ark1'!AC3006)</f>
        <v/>
      </c>
      <c r="AA810" s="34" t="str">
        <f>+IF(I810=0,"",'Ark1'!AE3006)</f>
        <v/>
      </c>
      <c r="AB810" s="29" t="str">
        <f t="shared" si="73"/>
        <v/>
      </c>
      <c r="AC810" s="29" t="str">
        <f t="shared" si="74"/>
        <v/>
      </c>
      <c r="AD810" s="485"/>
    </row>
    <row r="811" spans="1:30" ht="15.6">
      <c r="A811" s="485"/>
      <c r="B811" s="289">
        <f>+'Ark1'!C3007</f>
        <v>2022</v>
      </c>
      <c r="C811" s="28">
        <f>+'Ark1'!L3007</f>
        <v>15</v>
      </c>
      <c r="D811" s="28" t="str">
        <f>VLOOKUP(C811,RNR!$F$12:$G$26,2)</f>
        <v>E+</v>
      </c>
      <c r="E811" s="28">
        <f>+'Ark1'!H3007</f>
        <v>2</v>
      </c>
      <c r="F811" s="28">
        <f>+'Ark1'!J3007</f>
        <v>177</v>
      </c>
      <c r="G811" s="28" t="str">
        <f>VLOOKUP(F811,RNR!$A$1:$B$26,2)</f>
        <v>Slakthuset</v>
      </c>
      <c r="H811" s="28" t="str">
        <f>+IF(I811=0,"",'Ark1'!Q3007)</f>
        <v/>
      </c>
      <c r="I811" s="336">
        <f>+'Ark1'!R3007</f>
        <v>0</v>
      </c>
      <c r="J811" s="29" t="str">
        <f>+IF(I811=0,"",'Ark1'!AF3007)</f>
        <v/>
      </c>
      <c r="L811" s="29" t="str">
        <f>+IF(I811=0,"",'Ark1'!AG3007)</f>
        <v/>
      </c>
      <c r="S811" s="27" t="str">
        <f>+IF(I811=0,"",'Ark1'!T3007)</f>
        <v/>
      </c>
      <c r="T811" s="32" t="str">
        <f>+IF(I811=0,"",'Ark1'!U3007)</f>
        <v/>
      </c>
      <c r="U811" s="34" t="str">
        <f>+IF(I811=0,"",'Ark1'!W3007)</f>
        <v/>
      </c>
      <c r="V811" s="34" t="str">
        <f>+IF(I811=0,"",'Ark1'!X3007)</f>
        <v/>
      </c>
      <c r="W811" s="34" t="str">
        <f>+IF(I811=0,"",'Ark1'!Y3007)</f>
        <v/>
      </c>
      <c r="X811" s="34" t="str">
        <f>+IF(I811=0,"",'Ark1'!Z3007)</f>
        <v/>
      </c>
      <c r="Y811" s="29" t="str">
        <f>+IF(I811=0,"",'Ark1'!Z3007)</f>
        <v/>
      </c>
      <c r="Z811" s="27" t="str">
        <f>+IF(I811=0,"",'Ark1'!AC3007)</f>
        <v/>
      </c>
      <c r="AA811" s="34" t="str">
        <f>+IF(I811=0,"",'Ark1'!AE3007)</f>
        <v/>
      </c>
      <c r="AB811" s="29" t="str">
        <f t="shared" si="73"/>
        <v/>
      </c>
      <c r="AC811" s="29" t="str">
        <f t="shared" si="74"/>
        <v/>
      </c>
      <c r="AD811" s="485"/>
    </row>
    <row r="812" spans="1:30" ht="15.6">
      <c r="A812" s="485"/>
      <c r="B812" s="289">
        <f>+'Ark1'!C3008</f>
        <v>2022</v>
      </c>
      <c r="C812" s="28">
        <f>+'Ark1'!L3008</f>
        <v>15</v>
      </c>
      <c r="D812" s="28" t="str">
        <f>VLOOKUP(C812,RNR!$F$12:$G$26,2)</f>
        <v>E+</v>
      </c>
      <c r="E812" s="28">
        <f>+'Ark1'!H3008</f>
        <v>2</v>
      </c>
      <c r="F812" s="28">
        <f>+'Ark1'!J3008</f>
        <v>178</v>
      </c>
      <c r="G812" s="28" t="str">
        <f>VLOOKUP(F812,RNR!$A$1:$B$26,2)</f>
        <v>Røros</v>
      </c>
      <c r="H812" s="28" t="str">
        <f>+IF(I812=0,"",'Ark1'!Q3008)</f>
        <v/>
      </c>
      <c r="I812" s="336">
        <f>+'Ark1'!R3008</f>
        <v>0</v>
      </c>
      <c r="J812" s="29" t="str">
        <f>+IF(I812=0,"",'Ark1'!AF3008)</f>
        <v/>
      </c>
      <c r="L812" s="29" t="str">
        <f>+IF(I812=0,"",'Ark1'!AG3008)</f>
        <v/>
      </c>
      <c r="S812" s="27" t="str">
        <f>+IF(I812=0,"",'Ark1'!T3008)</f>
        <v/>
      </c>
      <c r="T812" s="32" t="str">
        <f>+IF(I812=0,"",'Ark1'!U3008)</f>
        <v/>
      </c>
      <c r="U812" s="34" t="str">
        <f>+IF(I812=0,"",'Ark1'!W3008)</f>
        <v/>
      </c>
      <c r="V812" s="34" t="str">
        <f>+IF(I812=0,"",'Ark1'!X3008)</f>
        <v/>
      </c>
      <c r="W812" s="34" t="str">
        <f>+IF(I812=0,"",'Ark1'!Y3008)</f>
        <v/>
      </c>
      <c r="X812" s="34" t="str">
        <f>+IF(I812=0,"",'Ark1'!Z3008)</f>
        <v/>
      </c>
      <c r="Y812" s="29" t="str">
        <f>+IF(I812=0,"",'Ark1'!Z3008)</f>
        <v/>
      </c>
      <c r="Z812" s="27" t="str">
        <f>+IF(I812=0,"",'Ark1'!AC3008)</f>
        <v/>
      </c>
      <c r="AA812" s="34" t="str">
        <f>+IF(I812=0,"",'Ark1'!AE3008)</f>
        <v/>
      </c>
      <c r="AB812" s="29" t="str">
        <f t="shared" si="73"/>
        <v/>
      </c>
      <c r="AC812" s="29" t="str">
        <f t="shared" si="74"/>
        <v/>
      </c>
      <c r="AD812" s="485"/>
    </row>
    <row r="813" spans="1:30" ht="15.6">
      <c r="A813" s="485"/>
      <c r="B813" s="289">
        <f>+'Ark1'!C3009</f>
        <v>2022</v>
      </c>
      <c r="C813" s="28">
        <f>+'Ark1'!L3009</f>
        <v>15</v>
      </c>
      <c r="D813" s="28" t="str">
        <f>VLOOKUP(C813,RNR!$F$12:$G$26,2)</f>
        <v>E+</v>
      </c>
      <c r="E813" s="28">
        <f>+'Ark1'!H3009</f>
        <v>2</v>
      </c>
      <c r="F813" s="28">
        <f>+'Ark1'!J3009</f>
        <v>181</v>
      </c>
      <c r="G813" s="28" t="str">
        <f>VLOOKUP(F813,RNR!$A$1:$B$26,2)</f>
        <v>Horns</v>
      </c>
      <c r="H813" s="28" t="str">
        <f>+IF(I813=0,"",'Ark1'!Q3009)</f>
        <v/>
      </c>
      <c r="I813" s="336">
        <f>+'Ark1'!R3009</f>
        <v>0</v>
      </c>
      <c r="J813" s="29" t="str">
        <f>+IF(I813=0,"",'Ark1'!AF3009)</f>
        <v/>
      </c>
      <c r="L813" s="29" t="str">
        <f>+IF(I813=0,"",'Ark1'!AG3009)</f>
        <v/>
      </c>
      <c r="S813" s="27" t="str">
        <f>+IF(I813=0,"",'Ark1'!T3009)</f>
        <v/>
      </c>
      <c r="T813" s="32" t="str">
        <f>+IF(I813=0,"",'Ark1'!U3009)</f>
        <v/>
      </c>
      <c r="U813" s="34" t="str">
        <f>+IF(I813=0,"",'Ark1'!W3009)</f>
        <v/>
      </c>
      <c r="V813" s="34" t="str">
        <f>+IF(I813=0,"",'Ark1'!X3009)</f>
        <v/>
      </c>
      <c r="W813" s="34" t="str">
        <f>+IF(I813=0,"",'Ark1'!Y3009)</f>
        <v/>
      </c>
      <c r="X813" s="34" t="str">
        <f>+IF(I813=0,"",'Ark1'!Z3009)</f>
        <v/>
      </c>
      <c r="Y813" s="29" t="str">
        <f>+IF(I813=0,"",'Ark1'!Z3009)</f>
        <v/>
      </c>
      <c r="Z813" s="27" t="str">
        <f>+IF(I813=0,"",'Ark1'!AC3009)</f>
        <v/>
      </c>
      <c r="AA813" s="34" t="str">
        <f>+IF(I813=0,"",'Ark1'!AE3009)</f>
        <v/>
      </c>
      <c r="AB813" s="29" t="str">
        <f t="shared" si="73"/>
        <v/>
      </c>
      <c r="AC813" s="29" t="str">
        <f t="shared" si="74"/>
        <v/>
      </c>
      <c r="AD813" s="485"/>
    </row>
    <row r="814" spans="1:30" ht="15.6">
      <c r="A814" s="485"/>
      <c r="B814" s="289">
        <f>+'Ark1'!C3010</f>
        <v>2022</v>
      </c>
      <c r="C814" s="28">
        <f>+'Ark1'!L3010</f>
        <v>15</v>
      </c>
      <c r="D814" s="28" t="str">
        <f>VLOOKUP(C814,RNR!$F$12:$G$26,2)</f>
        <v>E+</v>
      </c>
      <c r="E814" s="28">
        <f>+'Ark1'!H3010</f>
        <v>1</v>
      </c>
      <c r="F814" s="28">
        <f>+'Ark1'!J3010</f>
        <v>262</v>
      </c>
      <c r="G814" s="28" t="str">
        <f>VLOOKUP(F814,RNR!$A$1:$B$26,2)</f>
        <v>Strilalam</v>
      </c>
      <c r="H814" s="28" t="str">
        <f>+IF(I814=0,"",'Ark1'!Q3010)</f>
        <v/>
      </c>
      <c r="I814" s="336">
        <f>+'Ark1'!R3010</f>
        <v>0</v>
      </c>
      <c r="J814" s="29" t="str">
        <f>+IF(I814=0,"",'Ark1'!AF3010)</f>
        <v/>
      </c>
      <c r="L814" s="29" t="str">
        <f>+IF(I814=0,"",'Ark1'!AG3010)</f>
        <v/>
      </c>
      <c r="S814" s="27" t="str">
        <f>+IF(I814=0,"",'Ark1'!T3010)</f>
        <v/>
      </c>
      <c r="T814" s="32" t="str">
        <f>+IF(I814=0,"",'Ark1'!U3010)</f>
        <v/>
      </c>
      <c r="U814" s="34" t="str">
        <f>+IF(I814=0,"",'Ark1'!W3010)</f>
        <v/>
      </c>
      <c r="V814" s="34" t="str">
        <f>+IF(I814=0,"",'Ark1'!X3010)</f>
        <v/>
      </c>
      <c r="W814" s="34" t="str">
        <f>+IF(I814=0,"",'Ark1'!Y3010)</f>
        <v/>
      </c>
      <c r="X814" s="34" t="str">
        <f>+IF(I814=0,"",'Ark1'!Z3010)</f>
        <v/>
      </c>
      <c r="Y814" s="29" t="str">
        <f>+IF(I814=0,"",'Ark1'!Z3010)</f>
        <v/>
      </c>
      <c r="Z814" s="27" t="str">
        <f>+IF(I814=0,"",'Ark1'!AC3010)</f>
        <v/>
      </c>
      <c r="AA814" s="34" t="str">
        <f>+IF(I814=0,"",'Ark1'!AE3010)</f>
        <v/>
      </c>
      <c r="AB814" s="29" t="str">
        <f t="shared" si="73"/>
        <v/>
      </c>
      <c r="AC814" s="29" t="str">
        <f t="shared" si="74"/>
        <v/>
      </c>
      <c r="AD814" s="485"/>
    </row>
    <row r="815" spans="1:30" ht="15.6">
      <c r="A815" s="485"/>
      <c r="B815" s="289">
        <f>+'Ark1'!C3011</f>
        <v>2022</v>
      </c>
      <c r="C815" s="28">
        <f>+'Ark1'!L3011</f>
        <v>15</v>
      </c>
      <c r="D815" s="28" t="str">
        <f>VLOOKUP(C815,RNR!$F$12:$G$26,2)</f>
        <v>E+</v>
      </c>
      <c r="E815" s="28">
        <f>+'Ark1'!H3011</f>
        <v>1</v>
      </c>
      <c r="F815" s="28">
        <f>+'Ark1'!J3011</f>
        <v>309</v>
      </c>
      <c r="G815" s="28" t="str">
        <f>VLOOKUP(F815,RNR!$A$1:$B$26,2)</f>
        <v>Malvik</v>
      </c>
      <c r="H815" s="28" t="str">
        <f>+IF(I815=0,"",'Ark1'!Q3011)</f>
        <v/>
      </c>
      <c r="I815" s="336">
        <f>+'Ark1'!R3011</f>
        <v>0</v>
      </c>
      <c r="J815" s="29" t="str">
        <f>+IF(I815=0,"",'Ark1'!AF3011)</f>
        <v/>
      </c>
      <c r="L815" s="29" t="str">
        <f>+IF(I815=0,"",'Ark1'!AG3011)</f>
        <v/>
      </c>
      <c r="S815" s="27" t="str">
        <f>+IF(I815=0,"",'Ark1'!T3011)</f>
        <v/>
      </c>
      <c r="T815" s="32" t="str">
        <f>+IF(I815=0,"",'Ark1'!U3011)</f>
        <v/>
      </c>
      <c r="U815" s="34" t="str">
        <f>+IF(I815=0,"",'Ark1'!W3011)</f>
        <v/>
      </c>
      <c r="V815" s="34" t="str">
        <f>+IF(I815=0,"",'Ark1'!X3011)</f>
        <v/>
      </c>
      <c r="W815" s="34" t="str">
        <f>+IF(I815=0,"",'Ark1'!Y3011)</f>
        <v/>
      </c>
      <c r="X815" s="34" t="str">
        <f>+IF(I815=0,"",'Ark1'!Z3011)</f>
        <v/>
      </c>
      <c r="Y815" s="29" t="str">
        <f>+IF(I815=0,"",'Ark1'!Z3011)</f>
        <v/>
      </c>
      <c r="Z815" s="27" t="str">
        <f>+IF(I815=0,"",'Ark1'!AC3011)</f>
        <v/>
      </c>
      <c r="AA815" s="34" t="str">
        <f>+IF(I815=0,"",'Ark1'!AE3011)</f>
        <v/>
      </c>
      <c r="AB815" s="29" t="str">
        <f t="shared" si="73"/>
        <v/>
      </c>
      <c r="AC815" s="29" t="str">
        <f t="shared" si="74"/>
        <v/>
      </c>
      <c r="AD815" s="485"/>
    </row>
    <row r="816" spans="1:30" ht="15.6">
      <c r="A816" s="485"/>
      <c r="B816" s="289">
        <f>+'Ark1'!C3012</f>
        <v>2022</v>
      </c>
      <c r="C816" s="28">
        <f>+'Ark1'!L3012</f>
        <v>15</v>
      </c>
      <c r="D816" s="28" t="str">
        <f>VLOOKUP(C816,RNR!$F$12:$G$26,2)</f>
        <v>E+</v>
      </c>
      <c r="E816" s="28">
        <f>+'Ark1'!H3012</f>
        <v>2</v>
      </c>
      <c r="F816" s="28">
        <f>+'Ark1'!J3012</f>
        <v>470</v>
      </c>
      <c r="G816" s="28" t="str">
        <f>VLOOKUP(F816,RNR!$A$1:$B$26,2)</f>
        <v>Jens Eide</v>
      </c>
      <c r="H816" s="28" t="str">
        <f>+IF(I816=0,"",'Ark1'!Q3012)</f>
        <v/>
      </c>
      <c r="I816" s="336">
        <f>+'Ark1'!R3012</f>
        <v>0</v>
      </c>
      <c r="J816" s="29" t="str">
        <f>+IF(I816=0,"",'Ark1'!AF3012)</f>
        <v/>
      </c>
      <c r="L816" s="29" t="str">
        <f>+IF(I816=0,"",'Ark1'!AG3012)</f>
        <v/>
      </c>
      <c r="S816" s="27" t="str">
        <f>+IF(I816=0,"",'Ark1'!T3012)</f>
        <v/>
      </c>
      <c r="T816" s="32" t="str">
        <f>+IF(I816=0,"",'Ark1'!U3012)</f>
        <v/>
      </c>
      <c r="U816" s="34" t="str">
        <f>+IF(I816=0,"",'Ark1'!W3012)</f>
        <v/>
      </c>
      <c r="V816" s="34" t="str">
        <f>+IF(I816=0,"",'Ark1'!X3012)</f>
        <v/>
      </c>
      <c r="W816" s="34" t="str">
        <f>+IF(I816=0,"",'Ark1'!Y3012)</f>
        <v/>
      </c>
      <c r="X816" s="34" t="str">
        <f>+IF(I816=0,"",'Ark1'!Z3012)</f>
        <v/>
      </c>
      <c r="Y816" s="29" t="str">
        <f>+IF(I816=0,"",'Ark1'!Z3012)</f>
        <v/>
      </c>
      <c r="Z816" s="27" t="str">
        <f>+IF(I816=0,"",'Ark1'!AC3012)</f>
        <v/>
      </c>
      <c r="AA816" s="34" t="str">
        <f>+IF(I816=0,"",'Ark1'!AE3012)</f>
        <v/>
      </c>
      <c r="AB816" s="29" t="str">
        <f t="shared" si="73"/>
        <v/>
      </c>
      <c r="AC816" s="29" t="str">
        <f t="shared" si="74"/>
        <v/>
      </c>
      <c r="AD816" s="485"/>
    </row>
    <row r="817" spans="1:30" ht="15.6">
      <c r="A817" s="485"/>
      <c r="B817" s="289">
        <f>+'Ark1'!C3013</f>
        <v>2022</v>
      </c>
      <c r="C817" s="28">
        <f>+'Ark1'!L3013</f>
        <v>15</v>
      </c>
      <c r="D817" s="28" t="str">
        <f>VLOOKUP(C817,RNR!$F$12:$G$26,2)</f>
        <v>E+</v>
      </c>
      <c r="E817" s="28">
        <f>+'Ark1'!H3013</f>
        <v>2</v>
      </c>
      <c r="F817" s="28">
        <f>+'Ark1'!J3013</f>
        <v>629</v>
      </c>
      <c r="G817" s="28" t="str">
        <f>VLOOKUP(F817,RNR!$A$1:$B$26,2)</f>
        <v>Bø</v>
      </c>
      <c r="H817" s="28" t="str">
        <f>+IF(I817=0,"",'Ark1'!Q3013)</f>
        <v/>
      </c>
      <c r="I817" s="336">
        <f>+'Ark1'!R3013</f>
        <v>0</v>
      </c>
      <c r="J817" s="29" t="str">
        <f>+IF(I817=0,"",'Ark1'!AF3013)</f>
        <v/>
      </c>
      <c r="L817" s="29" t="str">
        <f>+IF(I817=0,"",'Ark1'!AG3013)</f>
        <v/>
      </c>
      <c r="S817" s="27" t="str">
        <f>+IF(I817=0,"",'Ark1'!T3013)</f>
        <v/>
      </c>
      <c r="T817" s="32" t="str">
        <f>+IF(I817=0,"",'Ark1'!U3013)</f>
        <v/>
      </c>
      <c r="U817" s="34" t="str">
        <f>+IF(I817=0,"",'Ark1'!W3013)</f>
        <v/>
      </c>
      <c r="V817" s="34" t="str">
        <f>+IF(I817=0,"",'Ark1'!X3013)</f>
        <v/>
      </c>
      <c r="W817" s="34" t="str">
        <f>+IF(I817=0,"",'Ark1'!Y3013)</f>
        <v/>
      </c>
      <c r="X817" s="34" t="str">
        <f>+IF(I817=0,"",'Ark1'!Z3013)</f>
        <v/>
      </c>
      <c r="Y817" s="29" t="str">
        <f>+IF(I817=0,"",'Ark1'!Z3013)</f>
        <v/>
      </c>
      <c r="Z817" s="27" t="str">
        <f>+IF(I817=0,"",'Ark1'!AC3013)</f>
        <v/>
      </c>
      <c r="AA817" s="34" t="str">
        <f>+IF(I817=0,"",'Ark1'!AE3013)</f>
        <v/>
      </c>
      <c r="AB817" s="29" t="str">
        <f t="shared" si="73"/>
        <v/>
      </c>
      <c r="AC817" s="29" t="str">
        <f t="shared" si="74"/>
        <v/>
      </c>
      <c r="AD817" s="485"/>
    </row>
    <row r="818" spans="1:30" ht="15.6">
      <c r="A818" s="485"/>
      <c r="B818" s="289">
        <f>+'Ark1'!C3014</f>
        <v>2022</v>
      </c>
      <c r="C818" s="28">
        <f>+'Ark1'!L3014</f>
        <v>15</v>
      </c>
      <c r="D818" s="28" t="str">
        <f>VLOOKUP(C818,RNR!$F$12:$G$26,2)</f>
        <v>E+</v>
      </c>
      <c r="E818" s="28">
        <f>+'Ark1'!H3014</f>
        <v>1</v>
      </c>
      <c r="F818" s="28">
        <f>+'Ark1'!J3014</f>
        <v>643</v>
      </c>
      <c r="G818" s="28" t="str">
        <f>VLOOKUP(F818,RNR!$A$1:$B$26,2)</f>
        <v>Bjerka</v>
      </c>
      <c r="H818" s="28" t="str">
        <f>+IF(I818=0,"",'Ark1'!Q3014)</f>
        <v/>
      </c>
      <c r="I818" s="336">
        <f>+'Ark1'!R3014</f>
        <v>0</v>
      </c>
      <c r="J818" s="29" t="str">
        <f>+IF(I818=0,"",'Ark1'!AF3014)</f>
        <v/>
      </c>
      <c r="L818" s="29" t="str">
        <f>+IF(I818=0,"",'Ark1'!AG3014)</f>
        <v/>
      </c>
      <c r="S818" s="27" t="str">
        <f>+IF(I818=0,"",'Ark1'!T3014)</f>
        <v/>
      </c>
      <c r="T818" s="32" t="str">
        <f>+IF(I818=0,"",'Ark1'!U3014)</f>
        <v/>
      </c>
      <c r="U818" s="34" t="str">
        <f>+IF(I818=0,"",'Ark1'!W3014)</f>
        <v/>
      </c>
      <c r="V818" s="34" t="str">
        <f>+IF(I818=0,"",'Ark1'!X3014)</f>
        <v/>
      </c>
      <c r="W818" s="34" t="str">
        <f>+IF(I818=0,"",'Ark1'!Y3014)</f>
        <v/>
      </c>
      <c r="X818" s="34" t="str">
        <f>+IF(I818=0,"",'Ark1'!Z3014)</f>
        <v/>
      </c>
      <c r="Y818" s="29" t="str">
        <f>+IF(I818=0,"",'Ark1'!Z3014)</f>
        <v/>
      </c>
      <c r="Z818" s="27" t="str">
        <f>+IF(I818=0,"",'Ark1'!AC3014)</f>
        <v/>
      </c>
      <c r="AA818" s="34" t="str">
        <f>+IF(I818=0,"",'Ark1'!AE3014)</f>
        <v/>
      </c>
      <c r="AB818" s="29" t="str">
        <f t="shared" si="73"/>
        <v/>
      </c>
      <c r="AC818" s="29" t="str">
        <f t="shared" si="74"/>
        <v/>
      </c>
      <c r="AD818" s="485"/>
    </row>
    <row r="819" spans="1:30" ht="15.6">
      <c r="A819" s="485"/>
      <c r="B819" s="289">
        <f>+'Ark1'!C3015</f>
        <v>2022</v>
      </c>
      <c r="C819" s="28">
        <f>+'Ark1'!L3015</f>
        <v>15</v>
      </c>
      <c r="D819" s="28" t="str">
        <f>VLOOKUP(C819,RNR!$F$12:$G$26,2)</f>
        <v>E+</v>
      </c>
      <c r="E819" s="28">
        <f>+'Ark1'!H3015</f>
        <v>2</v>
      </c>
      <c r="F819" s="28">
        <f>+'Ark1'!J3015</f>
        <v>704</v>
      </c>
      <c r="G819" s="28" t="str">
        <f>VLOOKUP(F819,RNR!$A$1:$B$26,2)</f>
        <v>Øre Vilt</v>
      </c>
      <c r="H819" s="28" t="str">
        <f>+IF(I819=0,"",'Ark1'!Q3015)</f>
        <v/>
      </c>
      <c r="I819" s="336">
        <f>+'Ark1'!R3015</f>
        <v>0</v>
      </c>
      <c r="J819" s="29" t="str">
        <f>+IF(I819=0,"",'Ark1'!AF3015)</f>
        <v/>
      </c>
      <c r="L819" s="29" t="str">
        <f>+IF(I819=0,"",'Ark1'!AG3015)</f>
        <v/>
      </c>
      <c r="S819" s="27" t="str">
        <f>+IF(I819=0,"",'Ark1'!T3015)</f>
        <v/>
      </c>
      <c r="T819" s="32" t="str">
        <f>+IF(I819=0,"",'Ark1'!U3015)</f>
        <v/>
      </c>
      <c r="U819" s="34" t="str">
        <f>+IF(I819=0,"",'Ark1'!W3015)</f>
        <v/>
      </c>
      <c r="V819" s="34" t="str">
        <f>+IF(I819=0,"",'Ark1'!X3015)</f>
        <v/>
      </c>
      <c r="W819" s="34" t="str">
        <f>+IF(I819=0,"",'Ark1'!Y3015)</f>
        <v/>
      </c>
      <c r="X819" s="34" t="str">
        <f>+IF(I819=0,"",'Ark1'!Z3015)</f>
        <v/>
      </c>
      <c r="Y819" s="29" t="str">
        <f>+IF(I819=0,"",'Ark1'!Z3015)</f>
        <v/>
      </c>
      <c r="Z819" s="27" t="str">
        <f>+IF(I819=0,"",'Ark1'!AC3015)</f>
        <v/>
      </c>
      <c r="AA819" s="34" t="str">
        <f>+IF(I819=0,"",'Ark1'!AE3015)</f>
        <v/>
      </c>
      <c r="AB819" s="29" t="str">
        <f t="shared" si="73"/>
        <v/>
      </c>
      <c r="AC819" s="29" t="str">
        <f t="shared" si="74"/>
        <v/>
      </c>
      <c r="AD819" s="485"/>
    </row>
    <row r="820" spans="1:30" ht="15.6">
      <c r="A820" s="485"/>
      <c r="B820" s="289">
        <f>+'Ark1'!C3016</f>
        <v>2022</v>
      </c>
      <c r="C820" s="28">
        <f>+'Ark1'!L3016</f>
        <v>15</v>
      </c>
      <c r="D820" s="28" t="str">
        <f>VLOOKUP(C820,RNR!$F$12:$G$26,2)</f>
        <v>E+</v>
      </c>
      <c r="E820" s="28">
        <f>+'Ark1'!H3016</f>
        <v>1</v>
      </c>
      <c r="F820" s="28">
        <f>+'Ark1'!J3016</f>
        <v>802</v>
      </c>
      <c r="G820" s="28" t="str">
        <f>VLOOKUP(F820,RNR!$A$1:$B$26,2)</f>
        <v>Karasjok</v>
      </c>
      <c r="H820" s="28" t="str">
        <f>+IF(I820=0,"",'Ark1'!Q3016)</f>
        <v/>
      </c>
      <c r="I820" s="336">
        <f>+'Ark1'!R3016</f>
        <v>0</v>
      </c>
      <c r="J820" s="29" t="str">
        <f>+IF(I820=0,"",'Ark1'!AF3016)</f>
        <v/>
      </c>
      <c r="L820" s="29" t="str">
        <f>+IF(I820=0,"",'Ark1'!AG3016)</f>
        <v/>
      </c>
      <c r="S820" s="27" t="str">
        <f>+IF(I820=0,"",'Ark1'!T3016)</f>
        <v/>
      </c>
      <c r="T820" s="32" t="str">
        <f>+IF(I820=0,"",'Ark1'!U3016)</f>
        <v/>
      </c>
      <c r="U820" s="34" t="str">
        <f>+IF(I820=0,"",'Ark1'!W3016)</f>
        <v/>
      </c>
      <c r="V820" s="34" t="str">
        <f>+IF(I820=0,"",'Ark1'!X3016)</f>
        <v/>
      </c>
      <c r="W820" s="34" t="str">
        <f>+IF(I820=0,"",'Ark1'!Y3016)</f>
        <v/>
      </c>
      <c r="X820" s="34" t="str">
        <f>+IF(I820=0,"",'Ark1'!Z3016)</f>
        <v/>
      </c>
      <c r="Y820" s="29" t="str">
        <f>+IF(I820=0,"",'Ark1'!Z3016)</f>
        <v/>
      </c>
      <c r="Z820" s="27" t="str">
        <f>+IF(I820=0,"",'Ark1'!AC3016)</f>
        <v/>
      </c>
      <c r="AA820" s="34" t="str">
        <f>+IF(I820=0,"",'Ark1'!AE3016)</f>
        <v/>
      </c>
      <c r="AB820" s="29" t="str">
        <f t="shared" si="73"/>
        <v/>
      </c>
      <c r="AC820" s="29" t="str">
        <f t="shared" si="74"/>
        <v/>
      </c>
      <c r="AD820" s="485"/>
    </row>
    <row r="821" spans="1:30">
      <c r="A821" s="485"/>
      <c r="B821" s="485"/>
      <c r="C821" s="485"/>
      <c r="D821" s="485"/>
      <c r="E821" s="485"/>
      <c r="F821" s="485"/>
      <c r="G821" s="485"/>
      <c r="H821" s="485"/>
      <c r="I821" s="485"/>
      <c r="J821" s="485"/>
      <c r="K821" s="485"/>
      <c r="L821" s="485"/>
      <c r="M821" s="485"/>
      <c r="N821" s="485"/>
      <c r="O821" s="485"/>
      <c r="P821" s="485"/>
      <c r="Q821" s="485"/>
      <c r="R821" s="485"/>
      <c r="S821" s="485"/>
      <c r="T821" s="485"/>
      <c r="U821" s="485"/>
      <c r="V821" s="485"/>
      <c r="W821" s="485"/>
      <c r="X821" s="485"/>
      <c r="Y821" s="485"/>
      <c r="Z821" s="485"/>
      <c r="AA821" s="485"/>
      <c r="AB821" s="485"/>
      <c r="AC821" s="485"/>
      <c r="AD821" s="485"/>
    </row>
    <row r="822" spans="1:30">
      <c r="A822" s="485"/>
      <c r="B822" s="485"/>
      <c r="C822" s="485"/>
      <c r="D822" s="485"/>
      <c r="E822" s="485"/>
      <c r="F822" s="485"/>
      <c r="G822" s="485"/>
      <c r="H822" s="485"/>
      <c r="I822" s="485"/>
      <c r="J822" s="485"/>
      <c r="K822" s="485"/>
      <c r="L822" s="485"/>
      <c r="M822" s="485"/>
      <c r="N822" s="485"/>
      <c r="O822" s="485"/>
      <c r="P822" s="485"/>
      <c r="Q822" s="485"/>
      <c r="R822" s="485"/>
      <c r="S822" s="485"/>
      <c r="T822" s="485"/>
      <c r="U822" s="485"/>
      <c r="V822" s="485"/>
      <c r="W822" s="485"/>
      <c r="X822" s="485"/>
      <c r="Y822" s="485"/>
      <c r="Z822" s="485"/>
      <c r="AA822" s="485"/>
      <c r="AB822" s="485"/>
      <c r="AC822" s="485"/>
      <c r="AD822" s="485"/>
    </row>
  </sheetData>
  <mergeCells count="4">
    <mergeCell ref="W4:X4"/>
    <mergeCell ref="E336:F336"/>
    <mergeCell ref="E363:F363"/>
    <mergeCell ref="E390:F390"/>
  </mergeCells>
  <conditionalFormatting sqref="K13:K38">
    <cfRule type="cellIs" dxfId="50" priority="2" operator="greaterThan">
      <formula>10</formula>
    </cfRule>
  </conditionalFormatting>
  <conditionalFormatting sqref="K40:K66">
    <cfRule type="cellIs" dxfId="49" priority="1" operator="greaterThan">
      <formula>10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5C2DD-6409-47DA-B481-F7503601277F}">
  <dimension ref="A15"/>
  <sheetViews>
    <sheetView topLeftCell="O33" workbookViewId="0">
      <selection activeCell="AC47" sqref="AC47"/>
    </sheetView>
  </sheetViews>
  <sheetFormatPr baseColWidth="10" defaultRowHeight="15"/>
  <sheetData>
    <row r="15" ht="14.7" customHeight="1"/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workbookViewId="0">
      <selection activeCell="B22" sqref="B2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D1F59-AF5F-4AA5-89BC-DF0BFC0DABE2}">
  <dimension ref="A1:H27"/>
  <sheetViews>
    <sheetView workbookViewId="0">
      <selection activeCell="C7" sqref="C7"/>
    </sheetView>
  </sheetViews>
  <sheetFormatPr baseColWidth="10" defaultRowHeight="15"/>
  <sheetData>
    <row r="1" spans="1:8">
      <c r="A1" s="53">
        <v>103</v>
      </c>
      <c r="B1" s="64" t="s">
        <v>52</v>
      </c>
      <c r="D1" s="3" t="s">
        <v>682</v>
      </c>
    </row>
    <row r="2" spans="1:8" ht="15.6">
      <c r="A2" s="53">
        <v>106</v>
      </c>
      <c r="B2" s="64" t="s">
        <v>53</v>
      </c>
      <c r="D2" s="65">
        <v>0</v>
      </c>
      <c r="E2" s="3" t="s">
        <v>62</v>
      </c>
      <c r="H2" s="3" t="s">
        <v>677</v>
      </c>
    </row>
    <row r="3" spans="1:8" ht="15.6">
      <c r="A3" s="53">
        <v>110</v>
      </c>
      <c r="B3" s="64" t="s">
        <v>47</v>
      </c>
      <c r="D3" s="65">
        <v>4</v>
      </c>
      <c r="E3" t="s">
        <v>63</v>
      </c>
      <c r="H3" s="3" t="s">
        <v>678</v>
      </c>
    </row>
    <row r="4" spans="1:8" ht="15.6">
      <c r="A4" s="53">
        <v>111</v>
      </c>
      <c r="B4" s="64" t="s">
        <v>54</v>
      </c>
      <c r="D4" s="65">
        <v>7</v>
      </c>
      <c r="E4" t="s">
        <v>64</v>
      </c>
    </row>
    <row r="5" spans="1:8" ht="15.6">
      <c r="A5" s="53">
        <v>116</v>
      </c>
      <c r="B5" s="64" t="s">
        <v>55</v>
      </c>
      <c r="D5" s="65">
        <v>9</v>
      </c>
      <c r="E5" t="s">
        <v>681</v>
      </c>
    </row>
    <row r="6" spans="1:8">
      <c r="A6" s="53">
        <v>117</v>
      </c>
      <c r="B6" s="64" t="s">
        <v>56</v>
      </c>
    </row>
    <row r="7" spans="1:8">
      <c r="A7" s="53">
        <v>123</v>
      </c>
      <c r="B7" s="64" t="s">
        <v>82</v>
      </c>
      <c r="D7" s="3" t="s">
        <v>669</v>
      </c>
    </row>
    <row r="8" spans="1:8" ht="15.6">
      <c r="A8" s="53">
        <v>134</v>
      </c>
      <c r="B8" s="64" t="s">
        <v>49</v>
      </c>
      <c r="D8" s="416">
        <v>186</v>
      </c>
      <c r="E8" s="417" t="s">
        <v>675</v>
      </c>
    </row>
    <row r="9" spans="1:8" ht="15.6">
      <c r="A9" s="53">
        <v>141</v>
      </c>
      <c r="B9" s="64" t="s">
        <v>48</v>
      </c>
      <c r="D9" s="416">
        <v>187</v>
      </c>
      <c r="E9" s="417" t="s">
        <v>676</v>
      </c>
    </row>
    <row r="10" spans="1:8">
      <c r="A10" s="53">
        <v>143</v>
      </c>
      <c r="B10" s="64" t="s">
        <v>57</v>
      </c>
    </row>
    <row r="11" spans="1:8">
      <c r="A11" s="53">
        <v>147</v>
      </c>
      <c r="B11" s="64" t="s">
        <v>3</v>
      </c>
      <c r="F11" s="3" t="s">
        <v>686</v>
      </c>
    </row>
    <row r="12" spans="1:8">
      <c r="A12" s="53">
        <v>155</v>
      </c>
      <c r="B12" s="64" t="s">
        <v>51</v>
      </c>
      <c r="D12">
        <v>1</v>
      </c>
      <c r="E12" s="3" t="s">
        <v>554</v>
      </c>
      <c r="F12">
        <f>+D12</f>
        <v>1</v>
      </c>
      <c r="G12" s="3" t="s">
        <v>28</v>
      </c>
    </row>
    <row r="13" spans="1:8">
      <c r="A13" s="53">
        <v>160</v>
      </c>
      <c r="B13" s="64" t="s">
        <v>46</v>
      </c>
      <c r="D13">
        <v>2</v>
      </c>
      <c r="E13" s="3" t="s">
        <v>555</v>
      </c>
      <c r="F13">
        <f t="shared" ref="F13:F23" si="0">+D13</f>
        <v>2</v>
      </c>
      <c r="G13" s="3" t="s">
        <v>29</v>
      </c>
    </row>
    <row r="14" spans="1:8">
      <c r="A14" s="53">
        <v>171</v>
      </c>
      <c r="B14" s="64" t="s">
        <v>486</v>
      </c>
      <c r="D14">
        <v>3</v>
      </c>
      <c r="E14" s="3" t="s">
        <v>556</v>
      </c>
      <c r="F14">
        <f t="shared" si="0"/>
        <v>3</v>
      </c>
      <c r="G14" s="3" t="s">
        <v>30</v>
      </c>
    </row>
    <row r="15" spans="1:8">
      <c r="A15" s="53">
        <v>175</v>
      </c>
      <c r="B15" s="64" t="s">
        <v>58</v>
      </c>
      <c r="D15">
        <v>4</v>
      </c>
      <c r="E15" s="3" t="s">
        <v>557</v>
      </c>
      <c r="F15">
        <f t="shared" si="0"/>
        <v>4</v>
      </c>
      <c r="G15" s="3" t="s">
        <v>31</v>
      </c>
    </row>
    <row r="16" spans="1:8">
      <c r="A16" s="53">
        <v>177</v>
      </c>
      <c r="B16" s="64" t="s">
        <v>661</v>
      </c>
      <c r="D16">
        <v>5</v>
      </c>
      <c r="E16" s="3" t="s">
        <v>453</v>
      </c>
      <c r="F16">
        <f t="shared" si="0"/>
        <v>5</v>
      </c>
      <c r="G16" s="3" t="s">
        <v>404</v>
      </c>
    </row>
    <row r="17" spans="1:7">
      <c r="A17" s="53">
        <v>178</v>
      </c>
      <c r="B17" s="64" t="s">
        <v>50</v>
      </c>
      <c r="D17">
        <v>6</v>
      </c>
      <c r="E17" s="3" t="s">
        <v>558</v>
      </c>
      <c r="F17">
        <f t="shared" si="0"/>
        <v>6</v>
      </c>
      <c r="G17" s="3" t="s">
        <v>32</v>
      </c>
    </row>
    <row r="18" spans="1:7">
      <c r="A18" s="53">
        <v>181</v>
      </c>
      <c r="B18" s="64" t="s">
        <v>59</v>
      </c>
      <c r="D18">
        <v>7</v>
      </c>
      <c r="E18" s="3" t="s">
        <v>559</v>
      </c>
      <c r="F18">
        <f t="shared" si="0"/>
        <v>7</v>
      </c>
      <c r="G18" s="3" t="s">
        <v>33</v>
      </c>
    </row>
    <row r="19" spans="1:7">
      <c r="A19" s="53">
        <v>262</v>
      </c>
      <c r="B19" s="64" t="s">
        <v>540</v>
      </c>
      <c r="D19">
        <v>8</v>
      </c>
      <c r="E19" s="3" t="s">
        <v>560</v>
      </c>
      <c r="F19">
        <f t="shared" si="0"/>
        <v>8</v>
      </c>
      <c r="G19" s="3" t="s">
        <v>34</v>
      </c>
    </row>
    <row r="20" spans="1:7">
      <c r="A20" s="53">
        <v>267</v>
      </c>
      <c r="B20" s="64" t="s">
        <v>657</v>
      </c>
      <c r="D20">
        <v>9</v>
      </c>
      <c r="E20" s="3" t="s">
        <v>561</v>
      </c>
      <c r="F20">
        <f t="shared" si="0"/>
        <v>9</v>
      </c>
      <c r="G20" s="3" t="s">
        <v>35</v>
      </c>
    </row>
    <row r="21" spans="1:7">
      <c r="A21" s="53">
        <v>309</v>
      </c>
      <c r="B21" s="64" t="s">
        <v>89</v>
      </c>
      <c r="D21">
        <v>10</v>
      </c>
      <c r="E21" s="3" t="s">
        <v>562</v>
      </c>
      <c r="F21">
        <f t="shared" si="0"/>
        <v>10</v>
      </c>
      <c r="G21" s="3" t="s">
        <v>36</v>
      </c>
    </row>
    <row r="22" spans="1:7">
      <c r="A22" s="53">
        <v>470</v>
      </c>
      <c r="B22" s="64" t="s">
        <v>60</v>
      </c>
      <c r="D22">
        <v>11</v>
      </c>
      <c r="E22" s="3" t="s">
        <v>563</v>
      </c>
      <c r="F22">
        <f t="shared" si="0"/>
        <v>11</v>
      </c>
      <c r="G22" s="3" t="s">
        <v>37</v>
      </c>
    </row>
    <row r="23" spans="1:7">
      <c r="A23" s="53">
        <v>629</v>
      </c>
      <c r="B23" s="64" t="s">
        <v>204</v>
      </c>
      <c r="D23">
        <v>12</v>
      </c>
      <c r="E23" s="3" t="s">
        <v>564</v>
      </c>
      <c r="F23">
        <f t="shared" si="0"/>
        <v>12</v>
      </c>
      <c r="G23" s="3" t="s">
        <v>38</v>
      </c>
    </row>
    <row r="24" spans="1:7">
      <c r="A24" s="53">
        <v>643</v>
      </c>
      <c r="B24" s="64" t="s">
        <v>85</v>
      </c>
      <c r="F24">
        <v>13</v>
      </c>
      <c r="G24" s="3" t="s">
        <v>39</v>
      </c>
    </row>
    <row r="25" spans="1:7">
      <c r="A25" s="53">
        <v>704</v>
      </c>
      <c r="B25" s="64" t="s">
        <v>88</v>
      </c>
      <c r="F25">
        <v>14</v>
      </c>
      <c r="G25" s="3" t="s">
        <v>405</v>
      </c>
    </row>
    <row r="26" spans="1:7">
      <c r="A26" s="53">
        <v>802</v>
      </c>
      <c r="B26" s="64" t="s">
        <v>83</v>
      </c>
      <c r="F26">
        <v>15</v>
      </c>
      <c r="G26" s="3" t="s">
        <v>40</v>
      </c>
    </row>
    <row r="27" spans="1:7">
      <c r="G27" s="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N183"/>
  <sheetViews>
    <sheetView zoomScale="95" zoomScaleNormal="95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A11" sqref="A11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customWidth="1"/>
    <col min="6" max="6" width="7" customWidth="1"/>
    <col min="7" max="8" width="5.36328125" style="92" customWidth="1"/>
    <col min="9" max="10" width="6.36328125" style="92" customWidth="1"/>
    <col min="11" max="11" width="2" style="92" customWidth="1"/>
    <col min="12" max="12" width="6.54296875" customWidth="1"/>
    <col min="13" max="13" width="5.36328125" customWidth="1"/>
    <col min="14" max="14" width="1.6328125" customWidth="1"/>
    <col min="15" max="15" width="5.36328125" customWidth="1"/>
    <col min="16" max="16" width="2.6328125" customWidth="1"/>
    <col min="17" max="17" width="7" customWidth="1"/>
    <col min="18" max="18" width="1.54296875" customWidth="1"/>
    <col min="19" max="19" width="7.08984375" style="92" customWidth="1"/>
    <col min="20" max="20" width="5" style="92" customWidth="1"/>
    <col min="21" max="21" width="1.81640625" style="92" customWidth="1"/>
    <col min="22" max="22" width="6.08984375" style="92" customWidth="1"/>
    <col min="23" max="23" width="6.90625" style="92" customWidth="1"/>
    <col min="24" max="24" width="5.453125" style="92" customWidth="1"/>
    <col min="25" max="25" width="6.54296875" customWidth="1"/>
    <col min="26" max="26" width="8" customWidth="1"/>
    <col min="27" max="27" width="8.1796875" style="11" customWidth="1"/>
    <col min="28" max="28" width="10" customWidth="1"/>
    <col min="29" max="29" width="10" style="11" customWidth="1"/>
    <col min="30" max="30" width="6.54296875" customWidth="1"/>
    <col min="42" max="42" width="14" customWidth="1"/>
    <col min="43" max="43" width="12.54296875" customWidth="1"/>
    <col min="44" max="44" width="10.90625" customWidth="1"/>
  </cols>
  <sheetData>
    <row r="1" spans="1:66">
      <c r="A1" s="47"/>
      <c r="B1" s="47"/>
      <c r="C1" s="47"/>
      <c r="D1" s="47"/>
      <c r="E1" s="47"/>
      <c r="F1" s="47"/>
      <c r="G1" s="90"/>
      <c r="H1" s="90"/>
      <c r="I1" s="90"/>
      <c r="J1" s="90"/>
      <c r="K1" s="90"/>
      <c r="L1" s="47"/>
      <c r="M1" s="47"/>
      <c r="N1" s="47"/>
      <c r="O1" s="47"/>
      <c r="P1" s="47"/>
      <c r="Q1" s="47"/>
      <c r="R1" s="47"/>
      <c r="S1" s="90"/>
      <c r="T1" s="90"/>
      <c r="U1" s="90"/>
      <c r="V1" s="90"/>
      <c r="W1" s="90"/>
      <c r="X1" s="90"/>
      <c r="Y1" s="47"/>
      <c r="Z1" s="47"/>
      <c r="AA1" s="71"/>
      <c r="AB1" s="47"/>
      <c r="AC1" s="71"/>
      <c r="AD1" s="47"/>
      <c r="AE1" s="4"/>
      <c r="AF1" s="4"/>
      <c r="AG1" s="4"/>
      <c r="AH1" s="4"/>
      <c r="AI1" s="4"/>
    </row>
    <row r="2" spans="1:66" s="180" customFormat="1" ht="31.8">
      <c r="A2" s="179"/>
      <c r="B2" s="179"/>
      <c r="C2" s="179"/>
      <c r="D2" s="141" t="s">
        <v>443</v>
      </c>
      <c r="E2" s="179"/>
      <c r="F2" s="179"/>
      <c r="G2" s="190"/>
      <c r="H2" s="190"/>
      <c r="I2" s="190"/>
      <c r="J2" s="190"/>
      <c r="K2" s="190"/>
      <c r="L2" s="179"/>
      <c r="M2" s="179"/>
      <c r="N2" s="179"/>
      <c r="O2" s="179"/>
      <c r="P2" s="179"/>
      <c r="Q2" s="179"/>
      <c r="R2" s="179"/>
      <c r="S2" s="169" t="str">
        <f>+År!B2</f>
        <v>ALL GEIT</v>
      </c>
      <c r="T2" s="190"/>
      <c r="U2" s="190"/>
      <c r="V2" s="190"/>
      <c r="W2" s="190"/>
      <c r="X2" s="190"/>
      <c r="Y2" s="179"/>
      <c r="Z2" s="179"/>
      <c r="AA2" s="195"/>
      <c r="AB2" s="179"/>
      <c r="AC2" s="195"/>
      <c r="AD2" s="179"/>
      <c r="AE2" s="4"/>
      <c r="AF2" s="4"/>
      <c r="AG2" s="4"/>
      <c r="AH2" s="4"/>
      <c r="AI2" s="4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</row>
    <row r="3" spans="1:66">
      <c r="A3" s="47"/>
      <c r="B3" s="47"/>
      <c r="C3" s="47"/>
      <c r="D3" s="47"/>
      <c r="E3" s="47"/>
      <c r="F3" s="47"/>
      <c r="G3" s="90"/>
      <c r="H3" s="90"/>
      <c r="I3" s="90"/>
      <c r="J3" s="90"/>
      <c r="K3" s="90"/>
      <c r="L3" s="47"/>
      <c r="M3" s="47"/>
      <c r="N3" s="47"/>
      <c r="O3" s="47"/>
      <c r="P3" s="47"/>
      <c r="Q3" s="47"/>
      <c r="R3" s="47"/>
      <c r="S3" s="90"/>
      <c r="T3" s="90"/>
      <c r="U3" s="90"/>
      <c r="V3" s="90"/>
      <c r="W3" s="90"/>
      <c r="X3" s="90"/>
      <c r="Y3" s="47"/>
      <c r="Z3" s="47"/>
      <c r="AA3" s="71"/>
      <c r="AB3" s="47"/>
      <c r="AC3" s="71"/>
      <c r="AD3" s="47"/>
      <c r="AE3" s="4"/>
      <c r="AF3" s="4"/>
      <c r="AG3" s="4"/>
      <c r="AH3" s="4"/>
      <c r="AI3" s="4"/>
    </row>
    <row r="4" spans="1:66">
      <c r="A4" s="47"/>
      <c r="B4" s="47"/>
      <c r="C4" s="47"/>
      <c r="D4" s="47"/>
      <c r="E4" s="47"/>
      <c r="F4" s="47"/>
      <c r="G4" s="90"/>
      <c r="H4" s="90"/>
      <c r="I4" s="90"/>
      <c r="J4" s="90"/>
      <c r="K4" s="90"/>
      <c r="L4" s="47"/>
      <c r="M4" s="47"/>
      <c r="N4" s="47"/>
      <c r="O4" s="47"/>
      <c r="P4" s="47"/>
      <c r="Q4" s="47"/>
      <c r="R4" s="47"/>
      <c r="S4" s="90"/>
      <c r="T4" s="90"/>
      <c r="U4" s="90"/>
      <c r="V4" s="90"/>
      <c r="W4" s="90"/>
      <c r="X4" s="90"/>
      <c r="Y4" s="47"/>
      <c r="Z4" s="47"/>
      <c r="AA4" s="71"/>
      <c r="AB4" s="47"/>
      <c r="AC4" s="71"/>
      <c r="AD4" s="47"/>
      <c r="AE4" s="4"/>
      <c r="AF4" s="4"/>
      <c r="AG4" s="4"/>
      <c r="AH4" s="4"/>
      <c r="AI4" s="4"/>
    </row>
    <row r="5" spans="1:66" s="181" customFormat="1" ht="19.8">
      <c r="A5" s="178"/>
      <c r="B5" s="178"/>
      <c r="C5" s="178"/>
      <c r="D5" s="178"/>
      <c r="E5" s="178" t="s">
        <v>5</v>
      </c>
      <c r="F5" s="181">
        <f>+År!P2</f>
        <v>52</v>
      </c>
      <c r="G5" s="203"/>
      <c r="H5" s="199"/>
      <c r="I5" s="203"/>
      <c r="J5" s="203"/>
      <c r="K5" s="203"/>
      <c r="L5" s="178"/>
      <c r="M5" s="182"/>
      <c r="N5" s="182"/>
      <c r="O5" s="182"/>
      <c r="P5" s="182"/>
      <c r="Q5" s="182"/>
      <c r="R5" s="182"/>
      <c r="S5" s="203" t="s">
        <v>429</v>
      </c>
      <c r="T5" s="199"/>
      <c r="U5" s="199"/>
      <c r="V5" s="203"/>
      <c r="W5" s="203"/>
      <c r="X5" s="565">
        <f>SUM(F11:F25)</f>
        <v>26730</v>
      </c>
      <c r="Y5" s="566"/>
      <c r="Z5" s="178"/>
      <c r="AA5" s="204"/>
      <c r="AB5" s="178"/>
      <c r="AC5" s="204"/>
      <c r="AD5" s="178"/>
      <c r="AE5" s="4"/>
      <c r="AF5" s="4"/>
      <c r="AG5" s="4"/>
      <c r="AH5" s="4"/>
      <c r="AI5" s="4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</row>
    <row r="6" spans="1:66" ht="21">
      <c r="A6" s="51"/>
      <c r="B6" s="51"/>
      <c r="C6" s="51"/>
      <c r="D6" s="51"/>
      <c r="E6" s="51"/>
      <c r="F6" s="51"/>
      <c r="G6" s="95"/>
      <c r="H6" s="95"/>
      <c r="I6" s="95"/>
      <c r="J6" s="95"/>
      <c r="K6" s="95"/>
      <c r="L6" s="51"/>
      <c r="M6" s="51"/>
      <c r="N6" s="51"/>
      <c r="O6" s="51"/>
      <c r="P6" s="51"/>
      <c r="Q6" s="51"/>
      <c r="R6" s="51"/>
      <c r="S6" s="174"/>
      <c r="T6" s="95"/>
      <c r="U6" s="95"/>
      <c r="V6" s="90"/>
      <c r="W6" s="90"/>
      <c r="X6" s="90"/>
      <c r="Y6" s="47"/>
      <c r="Z6" s="47"/>
      <c r="AA6" s="71"/>
      <c r="AB6" s="47"/>
      <c r="AC6" s="71"/>
      <c r="AD6" s="47"/>
      <c r="AE6" s="4"/>
      <c r="AF6" s="4"/>
      <c r="AG6" s="4"/>
      <c r="AH6" s="4"/>
      <c r="AI6" s="4"/>
    </row>
    <row r="7" spans="1:66" ht="21">
      <c r="A7" s="51"/>
      <c r="B7" s="51"/>
      <c r="C7" s="51"/>
      <c r="D7" s="51"/>
      <c r="E7" s="51"/>
      <c r="F7" s="51"/>
      <c r="G7" s="95"/>
      <c r="H7" s="90"/>
      <c r="I7" s="95"/>
      <c r="J7" s="95"/>
      <c r="K7" s="95"/>
      <c r="L7" s="51"/>
      <c r="M7" s="47"/>
      <c r="N7" s="47"/>
      <c r="O7" s="47"/>
      <c r="P7" s="47"/>
      <c r="Q7" s="47"/>
      <c r="R7" s="47"/>
      <c r="S7" s="174"/>
      <c r="T7" s="90"/>
      <c r="U7" s="90"/>
      <c r="V7" s="90"/>
      <c r="W7" s="90"/>
      <c r="X7" s="90"/>
      <c r="Y7" s="47"/>
      <c r="Z7" s="47"/>
      <c r="AA7" s="71"/>
      <c r="AB7" s="47"/>
      <c r="AC7" s="71"/>
      <c r="AD7" s="47"/>
      <c r="AE7" s="4"/>
      <c r="AF7" s="4"/>
      <c r="AG7" s="4"/>
      <c r="AH7" s="4"/>
      <c r="AI7" s="4"/>
    </row>
    <row r="8" spans="1:66" ht="15.6">
      <c r="A8" s="47"/>
      <c r="B8" s="47"/>
      <c r="C8" s="47"/>
      <c r="D8" s="47"/>
      <c r="E8" s="51" t="s">
        <v>2</v>
      </c>
      <c r="F8" s="47"/>
      <c r="G8" s="90"/>
      <c r="H8" s="90"/>
      <c r="I8" s="90"/>
      <c r="J8" s="95" t="s">
        <v>2</v>
      </c>
      <c r="K8" s="95"/>
      <c r="L8" s="47"/>
      <c r="M8" s="47"/>
      <c r="N8" s="47"/>
      <c r="O8" s="47"/>
      <c r="P8" s="47"/>
      <c r="Q8" s="47"/>
      <c r="R8" s="47"/>
      <c r="S8" s="90"/>
      <c r="T8" s="90"/>
      <c r="U8" s="90"/>
      <c r="V8" s="95" t="s">
        <v>516</v>
      </c>
      <c r="W8" s="90"/>
      <c r="X8" s="90"/>
      <c r="Y8" s="47"/>
      <c r="Z8" s="47"/>
      <c r="AA8" s="72" t="s">
        <v>547</v>
      </c>
      <c r="AB8" s="51" t="s">
        <v>81</v>
      </c>
      <c r="AC8" s="72" t="s">
        <v>2</v>
      </c>
      <c r="AD8" s="47"/>
      <c r="AE8" s="4"/>
      <c r="AF8" s="4"/>
      <c r="AG8" s="4"/>
      <c r="AH8" s="4"/>
      <c r="AI8" s="4"/>
    </row>
    <row r="9" spans="1:66" ht="15.6">
      <c r="A9" s="47"/>
      <c r="B9" s="47"/>
      <c r="C9" s="51" t="s">
        <v>417</v>
      </c>
      <c r="D9" s="47"/>
      <c r="E9" s="51" t="s">
        <v>492</v>
      </c>
      <c r="F9" s="51" t="s">
        <v>2</v>
      </c>
      <c r="G9" s="95" t="s">
        <v>2</v>
      </c>
      <c r="H9" s="209"/>
      <c r="I9" s="95" t="s">
        <v>1</v>
      </c>
      <c r="J9" s="95" t="s">
        <v>685</v>
      </c>
      <c r="K9" s="95"/>
      <c r="L9" s="51" t="s">
        <v>22</v>
      </c>
      <c r="M9" s="111"/>
      <c r="N9" s="111"/>
      <c r="O9" s="111" t="s">
        <v>22</v>
      </c>
      <c r="P9" s="111"/>
      <c r="Q9" s="111" t="s">
        <v>22</v>
      </c>
      <c r="R9" s="47"/>
      <c r="S9" s="95" t="s">
        <v>22</v>
      </c>
      <c r="T9" s="209"/>
      <c r="U9" s="209"/>
      <c r="V9" s="95" t="s">
        <v>545</v>
      </c>
      <c r="W9" s="95"/>
      <c r="X9" s="95"/>
      <c r="Y9" s="51" t="s">
        <v>430</v>
      </c>
      <c r="Z9" s="51"/>
      <c r="AA9" s="72" t="s">
        <v>489</v>
      </c>
      <c r="AB9" s="51" t="s">
        <v>432</v>
      </c>
      <c r="AC9" s="72" t="s">
        <v>434</v>
      </c>
      <c r="AD9" s="47"/>
      <c r="AE9" s="4"/>
      <c r="AF9" s="58"/>
      <c r="AG9" s="58"/>
      <c r="AH9" s="1"/>
      <c r="AI9" s="5"/>
    </row>
    <row r="10" spans="1:66" ht="15.6">
      <c r="A10" s="47"/>
      <c r="B10" s="51" t="s">
        <v>92</v>
      </c>
      <c r="C10" s="51" t="s">
        <v>418</v>
      </c>
      <c r="D10" s="48"/>
      <c r="E10" s="52" t="s">
        <v>493</v>
      </c>
      <c r="F10" s="52" t="s">
        <v>8</v>
      </c>
      <c r="G10" s="96" t="s">
        <v>407</v>
      </c>
      <c r="H10" s="209" t="s">
        <v>495</v>
      </c>
      <c r="I10" s="96" t="s">
        <v>407</v>
      </c>
      <c r="J10" s="96" t="s">
        <v>684</v>
      </c>
      <c r="K10" s="96"/>
      <c r="L10" s="52" t="s">
        <v>0</v>
      </c>
      <c r="M10" s="111" t="s">
        <v>495</v>
      </c>
      <c r="N10" s="111"/>
      <c r="O10" s="111" t="s">
        <v>665</v>
      </c>
      <c r="P10" s="111"/>
      <c r="Q10" s="111" t="s">
        <v>666</v>
      </c>
      <c r="R10" s="47"/>
      <c r="S10" s="96" t="s">
        <v>44</v>
      </c>
      <c r="T10" s="209" t="s">
        <v>495</v>
      </c>
      <c r="U10" s="209"/>
      <c r="V10" s="96" t="s">
        <v>533</v>
      </c>
      <c r="W10" s="96" t="s">
        <v>528</v>
      </c>
      <c r="X10" s="96" t="s">
        <v>529</v>
      </c>
      <c r="Y10" s="52" t="s">
        <v>1</v>
      </c>
      <c r="Z10" s="52" t="s">
        <v>0</v>
      </c>
      <c r="AA10" s="73" t="s">
        <v>43</v>
      </c>
      <c r="AB10" s="52" t="s">
        <v>433</v>
      </c>
      <c r="AC10" s="73" t="s">
        <v>71</v>
      </c>
      <c r="AD10" s="47"/>
      <c r="AE10" s="4"/>
      <c r="AF10" s="58"/>
      <c r="AG10" s="58"/>
      <c r="AH10" s="1"/>
      <c r="AI10" s="5"/>
    </row>
    <row r="11" spans="1:66" ht="15.6">
      <c r="A11" s="47"/>
      <c r="B11" s="65">
        <f>+'Ark1'!C1208</f>
        <v>2023</v>
      </c>
      <c r="C11" s="65">
        <f>+'Ark1'!M1208</f>
        <v>1</v>
      </c>
      <c r="D11" s="65" t="s">
        <v>95</v>
      </c>
      <c r="E11" s="65">
        <f>+'Ark1'!Q1208</f>
        <v>4</v>
      </c>
      <c r="F11" s="65">
        <f>+'Ark1'!R1208</f>
        <v>5</v>
      </c>
      <c r="G11" s="193">
        <f>+'Ark1'!AF1208</f>
        <v>1.8705574261129818E-2</v>
      </c>
      <c r="H11" s="210">
        <f t="shared" ref="H11:H25" si="0">+G11-G27</f>
        <v>1.8705574261129818E-2</v>
      </c>
      <c r="I11" s="193">
        <f>+'Ark1'!AG1208</f>
        <v>1.3053354984175824E-2</v>
      </c>
      <c r="J11" s="480">
        <f>+'Ark1'!AI1208</f>
        <v>4</v>
      </c>
      <c r="K11" s="96"/>
      <c r="L11" s="251">
        <f>+IF(F11=0,"",'Ark1'!S1208)</f>
        <v>2.8</v>
      </c>
      <c r="M11" s="112">
        <f t="shared" ref="M11:M25" si="1">+IF(F11=0,"",L11-L27)</f>
        <v>2.8</v>
      </c>
      <c r="N11" s="111"/>
      <c r="O11" s="305">
        <f>+IF(J11=0,"",'Ark1'!AJ1208)</f>
        <v>88.65</v>
      </c>
      <c r="P11" s="111"/>
      <c r="Q11" s="305">
        <f>+IF(J11=0,"",'Ark1'!AK1208)</f>
        <v>13.194849388463677</v>
      </c>
      <c r="R11" s="47"/>
      <c r="S11" s="249">
        <f>+IF(F11=0,"",'Ark1'!U1208)</f>
        <v>8.64</v>
      </c>
      <c r="T11" s="484">
        <f t="shared" ref="T11:T25" si="2">+IF(F11=0,"",S11-S27)</f>
        <v>8.64</v>
      </c>
      <c r="U11" s="209"/>
      <c r="V11" s="139">
        <f>+'Ark1'!X1208</f>
        <v>20</v>
      </c>
      <c r="W11" s="139">
        <f>+'Ark1'!Y1208</f>
        <v>0</v>
      </c>
      <c r="X11" s="139">
        <f>+'Ark1'!Z1208</f>
        <v>4.6456861710623549</v>
      </c>
      <c r="Y11" s="66">
        <f>+'Ark1'!Z1208</f>
        <v>4.6456861710623549</v>
      </c>
      <c r="Z11" s="66">
        <f>+'Ark1'!AB1208</f>
        <v>0</v>
      </c>
      <c r="AA11" s="140">
        <f>+'Ark1'!AD1208</f>
        <v>0</v>
      </c>
      <c r="AB11" s="66">
        <f>+IF(F11=0,"",S11/L11)</f>
        <v>3.0857142857142863</v>
      </c>
      <c r="AC11" s="140">
        <f>+IF(F11=0,"",F11/E11)</f>
        <v>1.25</v>
      </c>
      <c r="AD11" s="47"/>
      <c r="AE11" s="4"/>
      <c r="AF11" s="58"/>
      <c r="AG11" s="58"/>
      <c r="AH11" s="1"/>
      <c r="AI11" s="5"/>
    </row>
    <row r="12" spans="1:66" ht="15.6">
      <c r="A12" s="47"/>
      <c r="B12" s="65">
        <f>+'Ark1'!C1209</f>
        <v>2023</v>
      </c>
      <c r="C12" s="65">
        <f>+'Ark1'!M1209</f>
        <v>2</v>
      </c>
      <c r="D12" s="65" t="s">
        <v>96</v>
      </c>
      <c r="E12" s="65">
        <f>+'Ark1'!Q1209</f>
        <v>490</v>
      </c>
      <c r="F12" s="65">
        <f>+'Ark1'!R1209</f>
        <v>5499</v>
      </c>
      <c r="G12" s="193">
        <f>+'Ark1'!AF1209</f>
        <v>20.572390572390574</v>
      </c>
      <c r="H12" s="210">
        <f t="shared" si="0"/>
        <v>-0.51624038646520987</v>
      </c>
      <c r="I12" s="193">
        <f>+'Ark1'!AG1209</f>
        <v>14.955700176522425</v>
      </c>
      <c r="J12" s="480">
        <f>+'Ark1'!AI1209</f>
        <v>464</v>
      </c>
      <c r="K12" s="96"/>
      <c r="L12" s="251">
        <f>+IF(F12=0,"",'Ark1'!S1209)</f>
        <v>4.1183851609383524</v>
      </c>
      <c r="M12" s="112">
        <f t="shared" si="1"/>
        <v>7.9026950922185257E-2</v>
      </c>
      <c r="N12" s="111"/>
      <c r="O12" s="305">
        <f>+IF(J12=0,"",'Ark1'!AJ1209)</f>
        <v>89.431249999999878</v>
      </c>
      <c r="P12" s="111"/>
      <c r="Q12" s="305">
        <f>+IF(J12=0,"",'Ark1'!AK1209)</f>
        <v>12.405612058519411</v>
      </c>
      <c r="R12" s="47"/>
      <c r="S12" s="249">
        <f>+IF(F12=0,"",'Ark1'!U1209)</f>
        <v>9.0008728859792555</v>
      </c>
      <c r="T12" s="484">
        <f t="shared" si="2"/>
        <v>-0.35428784402676072</v>
      </c>
      <c r="U12" s="209"/>
      <c r="V12" s="139">
        <f>+'Ark1'!X1209</f>
        <v>11.456628477905076</v>
      </c>
      <c r="W12" s="139">
        <f>+'Ark1'!Y1209</f>
        <v>0.81833060556464821</v>
      </c>
      <c r="X12" s="139">
        <f>+'Ark1'!Z1209</f>
        <v>4.8880032805043951</v>
      </c>
      <c r="Y12" s="66">
        <f>+'Ark1'!Z1209</f>
        <v>4.8880032805043951</v>
      </c>
      <c r="Z12" s="66">
        <f>+'Ark1'!AB1209</f>
        <v>7.6270068767228513E-2</v>
      </c>
      <c r="AA12" s="140">
        <f>+'Ark1'!AD1209</f>
        <v>8.1951703757991687</v>
      </c>
      <c r="AB12" s="66">
        <f t="shared" ref="AB12:AB25" si="3">+IF(F12=0,"",S12/L12)</f>
        <v>2.1855345078818353</v>
      </c>
      <c r="AC12" s="140">
        <f t="shared" ref="AC12:AC24" si="4">+IF(F12=0,"",F12/E12)</f>
        <v>11.222448979591837</v>
      </c>
      <c r="AD12" s="47"/>
      <c r="AE12" s="4"/>
      <c r="AF12" s="58"/>
      <c r="AG12" s="58"/>
      <c r="AH12" s="1"/>
      <c r="AI12" s="5"/>
    </row>
    <row r="13" spans="1:66" ht="15.6">
      <c r="A13" s="47"/>
      <c r="B13" s="65">
        <f>+'Ark1'!C1210</f>
        <v>2023</v>
      </c>
      <c r="C13" s="65">
        <f>+'Ark1'!M1210</f>
        <v>3</v>
      </c>
      <c r="D13" s="65" t="s">
        <v>97</v>
      </c>
      <c r="E13" s="65">
        <f>+'Ark1'!Q1210</f>
        <v>101</v>
      </c>
      <c r="F13" s="65">
        <f>+'Ark1'!R1210</f>
        <v>474</v>
      </c>
      <c r="G13" s="193">
        <f>+'Ark1'!AF1210</f>
        <v>1.7732884399551061</v>
      </c>
      <c r="H13" s="210">
        <f t="shared" si="0"/>
        <v>1.2659187023306036</v>
      </c>
      <c r="I13" s="193">
        <f>+'Ark1'!AG1210</f>
        <v>1.3937478055557744</v>
      </c>
      <c r="J13" s="480">
        <f>+'Ark1'!AI1210</f>
        <v>311</v>
      </c>
      <c r="K13" s="96"/>
      <c r="L13" s="251">
        <f>+IF(F13=0,"",'Ark1'!S1210)</f>
        <v>4.5696202531645591</v>
      </c>
      <c r="M13" s="112">
        <f t="shared" si="1"/>
        <v>0.16810510164940773</v>
      </c>
      <c r="N13" s="111"/>
      <c r="O13" s="305">
        <f>+IF(J13=0,"",'Ark1'!AJ1210)</f>
        <v>88.377170418006401</v>
      </c>
      <c r="P13" s="111"/>
      <c r="Q13" s="305">
        <f>+IF(J13=0,"",'Ark1'!AK1210)</f>
        <v>13.409189532459502</v>
      </c>
      <c r="R13" s="47"/>
      <c r="S13" s="249">
        <f>+IF(F13=0,"",'Ark1'!U1210)</f>
        <v>9.7312236286919909</v>
      </c>
      <c r="T13" s="484">
        <f t="shared" si="2"/>
        <v>1.607211354047422E-2</v>
      </c>
      <c r="U13" s="209"/>
      <c r="V13" s="139">
        <f>+'Ark1'!X1210</f>
        <v>11.814345991561179</v>
      </c>
      <c r="W13" s="139">
        <f>+'Ark1'!Y1210</f>
        <v>0.42194092827004198</v>
      </c>
      <c r="X13" s="139">
        <f>+'Ark1'!Z1210</f>
        <v>4.4391901346141971</v>
      </c>
      <c r="Y13" s="66">
        <f>+'Ark1'!Z1210</f>
        <v>4.4391901346141971</v>
      </c>
      <c r="Z13" s="66">
        <f>+'Ark1'!AB1210</f>
        <v>0</v>
      </c>
      <c r="AA13" s="140">
        <f>+'Ark1'!AD1210</f>
        <v>0</v>
      </c>
      <c r="AB13" s="66">
        <f t="shared" si="3"/>
        <v>2.1295475530932602</v>
      </c>
      <c r="AC13" s="140">
        <f t="shared" si="4"/>
        <v>4.6930693069306928</v>
      </c>
      <c r="AD13" s="47"/>
      <c r="AE13" s="4"/>
      <c r="AF13" s="58"/>
      <c r="AG13" s="58"/>
      <c r="AH13" s="1"/>
      <c r="AI13" s="5"/>
    </row>
    <row r="14" spans="1:66" ht="15.6">
      <c r="A14" s="47"/>
      <c r="B14" s="65">
        <f>+'Ark1'!C1211</f>
        <v>2023</v>
      </c>
      <c r="C14" s="65">
        <f>+'Ark1'!M1211</f>
        <v>4</v>
      </c>
      <c r="D14" s="65" t="s">
        <v>98</v>
      </c>
      <c r="E14" s="65">
        <f>+'Ark1'!Q1211</f>
        <v>148</v>
      </c>
      <c r="F14" s="65">
        <f>+'Ark1'!R1211</f>
        <v>868</v>
      </c>
      <c r="G14" s="193">
        <f>+'Ark1'!AF1211</f>
        <v>3.2472876917321356</v>
      </c>
      <c r="H14" s="210">
        <f t="shared" si="0"/>
        <v>2.5362013170311282</v>
      </c>
      <c r="I14" s="193">
        <f>+'Ark1'!AG1211</f>
        <v>3.0975732241847225</v>
      </c>
      <c r="J14" s="480">
        <f>+'Ark1'!AI1211</f>
        <v>540</v>
      </c>
      <c r="K14" s="96"/>
      <c r="L14" s="251">
        <f>+IF(F14=0,"",'Ark1'!S1211)</f>
        <v>4.9009216589861762</v>
      </c>
      <c r="M14" s="112">
        <f t="shared" si="1"/>
        <v>-0.13691617885166263</v>
      </c>
      <c r="N14" s="111"/>
      <c r="O14" s="305">
        <f>+IF(J14=0,"",'Ark1'!AJ1211)</f>
        <v>93.555740740740646</v>
      </c>
      <c r="P14" s="111"/>
      <c r="Q14" s="305">
        <f>+IF(J14=0,"",'Ark1'!AK1211)</f>
        <v>13.643221609277971</v>
      </c>
      <c r="R14" s="47"/>
      <c r="S14" s="249">
        <f>+IF(F14=0,"",'Ark1'!U1211)</f>
        <v>11.810368663594462</v>
      </c>
      <c r="T14" s="484">
        <f t="shared" si="2"/>
        <v>-0.4399016066758179</v>
      </c>
      <c r="U14" s="209"/>
      <c r="V14" s="139">
        <f>+'Ark1'!X1211</f>
        <v>18.663594470046089</v>
      </c>
      <c r="W14" s="139">
        <f>+'Ark1'!Y1211</f>
        <v>1.8433179723502304</v>
      </c>
      <c r="X14" s="139">
        <f>+'Ark1'!Z1211</f>
        <v>4.7612087835629566</v>
      </c>
      <c r="Y14" s="66">
        <f>+'Ark1'!Z1211</f>
        <v>4.7612087835629566</v>
      </c>
      <c r="Z14" s="66">
        <f>+'Ark1'!AB1211</f>
        <v>0</v>
      </c>
      <c r="AA14" s="140">
        <f>+'Ark1'!AD1211</f>
        <v>0</v>
      </c>
      <c r="AB14" s="66">
        <f t="shared" si="3"/>
        <v>2.4098260460742806</v>
      </c>
      <c r="AC14" s="140">
        <f t="shared" si="4"/>
        <v>5.8648648648648649</v>
      </c>
      <c r="AD14" s="47"/>
      <c r="AE14" s="4"/>
      <c r="AF14" s="58"/>
      <c r="AG14" s="58"/>
      <c r="AH14" s="1"/>
      <c r="AI14" s="5"/>
      <c r="AK14" s="2"/>
      <c r="AL14" s="2"/>
      <c r="AM14" s="2"/>
    </row>
    <row r="15" spans="1:66" ht="15.6">
      <c r="A15" s="47"/>
      <c r="B15" s="65">
        <f>+'Ark1'!C1212</f>
        <v>2023</v>
      </c>
      <c r="C15" s="65">
        <f>+'Ark1'!M1212</f>
        <v>5</v>
      </c>
      <c r="D15" s="65" t="s">
        <v>99</v>
      </c>
      <c r="E15" s="65">
        <f>+'Ark1'!Q1212</f>
        <v>703</v>
      </c>
      <c r="F15" s="65">
        <f>+'Ark1'!R1212</f>
        <v>15242</v>
      </c>
      <c r="G15" s="193">
        <f>+'Ark1'!AF1212</f>
        <v>57.022072577628123</v>
      </c>
      <c r="H15" s="210">
        <f t="shared" si="0"/>
        <v>-6.1300849160883715</v>
      </c>
      <c r="I15" s="193">
        <f>+'Ark1'!AG1212</f>
        <v>53.34153801155108</v>
      </c>
      <c r="J15" s="480">
        <f>+'Ark1'!AI1212</f>
        <v>1243</v>
      </c>
      <c r="K15" s="96"/>
      <c r="L15" s="251">
        <f>+IF(F15=0,"",'Ark1'!S1212)</f>
        <v>5.4628657656475532</v>
      </c>
      <c r="M15" s="112">
        <f t="shared" si="1"/>
        <v>8.3194432719984057E-2</v>
      </c>
      <c r="N15" s="111"/>
      <c r="O15" s="305">
        <f>+IF(J15=0,"",'Ark1'!AJ1212)</f>
        <v>93.062992759453124</v>
      </c>
      <c r="P15" s="111"/>
      <c r="Q15" s="305">
        <f>+IF(J15=0,"",'Ark1'!AK1212)</f>
        <v>14.639441869098736</v>
      </c>
      <c r="R15" s="47"/>
      <c r="S15" s="249">
        <f>+IF(F15=0,"",'Ark1'!U1212)</f>
        <v>11.582043038971271</v>
      </c>
      <c r="T15" s="484">
        <f t="shared" si="2"/>
        <v>-0.25078654106523146</v>
      </c>
      <c r="U15" s="209"/>
      <c r="V15" s="139">
        <f>+'Ark1'!X1212</f>
        <v>25.42973363075712</v>
      </c>
      <c r="W15" s="139">
        <f>+'Ark1'!Y1212</f>
        <v>6.0818790185015104</v>
      </c>
      <c r="X15" s="139">
        <f>+'Ark1'!Z1212</f>
        <v>6.5733636775036652</v>
      </c>
      <c r="Y15" s="66">
        <f>+'Ark1'!Z1212</f>
        <v>6.5733636775036652</v>
      </c>
      <c r="Z15" s="66">
        <f>+'Ark1'!AB1212</f>
        <v>0.13430181957428022</v>
      </c>
      <c r="AA15" s="140">
        <f>+'Ark1'!AD1212</f>
        <v>3.9415647863909968</v>
      </c>
      <c r="AB15" s="66">
        <f t="shared" si="3"/>
        <v>2.1201405152224835</v>
      </c>
      <c r="AC15" s="140">
        <f t="shared" si="4"/>
        <v>21.681365576102419</v>
      </c>
      <c r="AD15" s="47"/>
      <c r="AE15" s="4"/>
      <c r="AF15" s="58"/>
      <c r="AG15" s="58"/>
      <c r="AH15" s="13"/>
      <c r="AI15" s="5"/>
      <c r="AK15" s="2"/>
      <c r="AL15" s="2"/>
      <c r="AM15" s="4"/>
      <c r="AN15" s="4"/>
      <c r="AO15" s="4"/>
    </row>
    <row r="16" spans="1:66" ht="15.6">
      <c r="A16" s="47"/>
      <c r="B16" s="65">
        <f>+'Ark1'!C1213</f>
        <v>2023</v>
      </c>
      <c r="C16" s="65">
        <f>+'Ark1'!M1213</f>
        <v>6</v>
      </c>
      <c r="D16" s="65" t="s">
        <v>100</v>
      </c>
      <c r="E16" s="65">
        <f>+'Ark1'!Q1213</f>
        <v>113</v>
      </c>
      <c r="F16" s="65">
        <f>+'Ark1'!R1213</f>
        <v>552</v>
      </c>
      <c r="G16" s="193">
        <f>+'Ark1'!AF1213</f>
        <v>2.0650953984287317</v>
      </c>
      <c r="H16" s="210">
        <f t="shared" si="0"/>
        <v>1.8460039208181511</v>
      </c>
      <c r="I16" s="193">
        <f>+'Ark1'!AG1213</f>
        <v>2.0518242365751389</v>
      </c>
      <c r="J16" s="480">
        <f>+'Ark1'!AI1213</f>
        <v>501</v>
      </c>
      <c r="K16" s="96"/>
      <c r="L16" s="251">
        <f>+IF(F16=0,"",'Ark1'!S1213)</f>
        <v>5.6594202898550723</v>
      </c>
      <c r="M16" s="112">
        <f t="shared" si="1"/>
        <v>-0.28794813119755958</v>
      </c>
      <c r="N16" s="111"/>
      <c r="O16" s="305">
        <f>+IF(J16=0,"",'Ark1'!AJ1213)</f>
        <v>90.061277445109852</v>
      </c>
      <c r="P16" s="111"/>
      <c r="Q16" s="305">
        <f>+IF(J16=0,"",'Ark1'!AK1213)</f>
        <v>15.212746101568197</v>
      </c>
      <c r="R16" s="47"/>
      <c r="S16" s="249">
        <f>+IF(F16=0,"",'Ark1'!U1213)</f>
        <v>12.301630434782613</v>
      </c>
      <c r="T16" s="484">
        <f t="shared" si="2"/>
        <v>-3.7755625476735268</v>
      </c>
      <c r="U16" s="209"/>
      <c r="V16" s="139">
        <f>+'Ark1'!X1213</f>
        <v>24.275362318840578</v>
      </c>
      <c r="W16" s="139">
        <f>+'Ark1'!Y1213</f>
        <v>5.6159420289855078</v>
      </c>
      <c r="X16" s="139">
        <f>+'Ark1'!Z1213</f>
        <v>5.9056483237906354</v>
      </c>
      <c r="Y16" s="66">
        <f>+'Ark1'!Z1213</f>
        <v>5.9056483237906354</v>
      </c>
      <c r="Z16" s="66">
        <f>+'Ark1'!AB1213</f>
        <v>0</v>
      </c>
      <c r="AA16" s="140">
        <f>+'Ark1'!AD1213</f>
        <v>0</v>
      </c>
      <c r="AB16" s="66">
        <f t="shared" si="3"/>
        <v>2.1736555697823312</v>
      </c>
      <c r="AC16" s="140">
        <f t="shared" si="4"/>
        <v>4.884955752212389</v>
      </c>
      <c r="AD16" s="47"/>
      <c r="AE16" s="4"/>
      <c r="AF16" s="58"/>
      <c r="AG16" s="58"/>
      <c r="AH16" s="1"/>
      <c r="AI16" s="5"/>
    </row>
    <row r="17" spans="1:41" ht="15.6">
      <c r="A17" s="47"/>
      <c r="B17" s="65">
        <f>+'Ark1'!C1214</f>
        <v>2023</v>
      </c>
      <c r="C17" s="65">
        <f>+'Ark1'!M1214</f>
        <v>7</v>
      </c>
      <c r="D17" s="65" t="s">
        <v>101</v>
      </c>
      <c r="E17" s="65">
        <f>+'Ark1'!Q1214</f>
        <v>89</v>
      </c>
      <c r="F17" s="65">
        <f>+'Ark1'!R1214</f>
        <v>369</v>
      </c>
      <c r="G17" s="193">
        <f>+'Ark1'!AF1214</f>
        <v>1.3804713804713804</v>
      </c>
      <c r="H17" s="210">
        <f t="shared" si="0"/>
        <v>1.3074408879345201</v>
      </c>
      <c r="I17" s="193">
        <f>+'Ark1'!AG1214</f>
        <v>1.6414896053596102</v>
      </c>
      <c r="J17" s="480">
        <f>+'Ark1'!AI1214</f>
        <v>330</v>
      </c>
      <c r="K17" s="96"/>
      <c r="L17" s="251">
        <f>+IF(F17=0,"",'Ark1'!S1214)</f>
        <v>5.9566395663956628</v>
      </c>
      <c r="M17" s="112">
        <f t="shared" si="1"/>
        <v>-0.46441306518328584</v>
      </c>
      <c r="N17" s="111"/>
      <c r="O17" s="305">
        <f>+IF(J17=0,"",'Ark1'!AJ1214)</f>
        <v>94.393939393939434</v>
      </c>
      <c r="P17" s="111"/>
      <c r="Q17" s="305">
        <f>+IF(J17=0,"",'Ark1'!AK1214)</f>
        <v>15.779395762623572</v>
      </c>
      <c r="R17" s="47"/>
      <c r="S17" s="249">
        <f>+IF(F17=0,"",'Ark1'!U1214)</f>
        <v>14.72222222222222</v>
      </c>
      <c r="T17" s="484">
        <f t="shared" si="2"/>
        <v>-3.0830409356725088</v>
      </c>
      <c r="U17" s="209"/>
      <c r="V17" s="139">
        <f>+'Ark1'!X1214</f>
        <v>38.211382113821138</v>
      </c>
      <c r="W17" s="139">
        <f>+'Ark1'!Y1214</f>
        <v>13.550135501355019</v>
      </c>
      <c r="X17" s="139">
        <f>+'Ark1'!Z1214</f>
        <v>7.0379917100726193</v>
      </c>
      <c r="Y17" s="66">
        <f>+'Ark1'!Z1214</f>
        <v>7.0379917100726193</v>
      </c>
      <c r="Z17" s="66">
        <f>+'Ark1'!AB1214</f>
        <v>0</v>
      </c>
      <c r="AA17" s="140">
        <f>+'Ark1'!AD1214</f>
        <v>0</v>
      </c>
      <c r="AB17" s="66">
        <f t="shared" si="3"/>
        <v>2.4715650591446772</v>
      </c>
      <c r="AC17" s="140">
        <f t="shared" si="4"/>
        <v>4.1460674157303368</v>
      </c>
      <c r="AD17" s="47"/>
      <c r="AE17" s="4"/>
      <c r="AF17" s="58"/>
      <c r="AG17" s="58"/>
      <c r="AH17" s="1"/>
      <c r="AI17" s="5"/>
    </row>
    <row r="18" spans="1:41" ht="15.6">
      <c r="A18" s="47"/>
      <c r="B18" s="65">
        <f>+'Ark1'!C1215</f>
        <v>2023</v>
      </c>
      <c r="C18" s="65">
        <f>+'Ark1'!M1215</f>
        <v>8</v>
      </c>
      <c r="D18" s="65" t="s">
        <v>102</v>
      </c>
      <c r="E18" s="65">
        <f>+'Ark1'!Q1215</f>
        <v>501</v>
      </c>
      <c r="F18" s="65">
        <f>+'Ark1'!R1215</f>
        <v>3345</v>
      </c>
      <c r="G18" s="193">
        <f>+'Ark1'!AF1215</f>
        <v>12.514029180695845</v>
      </c>
      <c r="H18" s="210">
        <f t="shared" si="0"/>
        <v>-0.52383559220046472</v>
      </c>
      <c r="I18" s="193">
        <f>+'Ark1'!AG1215</f>
        <v>20.125916529838065</v>
      </c>
      <c r="J18" s="480">
        <f>+'Ark1'!AI1215</f>
        <v>332</v>
      </c>
      <c r="K18" s="96"/>
      <c r="L18" s="251">
        <f>+IF(F18=0,"",'Ark1'!S1215)</f>
        <v>6.3659192825112116</v>
      </c>
      <c r="M18" s="112">
        <f t="shared" si="1"/>
        <v>0.1574876787376267</v>
      </c>
      <c r="N18" s="111"/>
      <c r="O18" s="305">
        <f>+IF(J18=0,"",'Ark1'!AJ1215)</f>
        <v>102.78463855421684</v>
      </c>
      <c r="P18" s="111"/>
      <c r="Q18" s="305">
        <f>+IF(J18=0,"",'Ark1'!AK1215)</f>
        <v>17.641361212342701</v>
      </c>
      <c r="R18" s="47"/>
      <c r="S18" s="249">
        <f>+IF(F18=0,"",'Ark1'!U1215)</f>
        <v>19.912286995515672</v>
      </c>
      <c r="T18" s="484">
        <f t="shared" si="2"/>
        <v>2.6196193628859277E-2</v>
      </c>
      <c r="U18" s="209"/>
      <c r="V18" s="139">
        <f>+'Ark1'!X1215</f>
        <v>69.267563527653223</v>
      </c>
      <c r="W18" s="139">
        <f>+'Ark1'!Y1215</f>
        <v>40.777279521674153</v>
      </c>
      <c r="X18" s="139">
        <f>+'Ark1'!Z1215</f>
        <v>8.2589105751145855</v>
      </c>
      <c r="Y18" s="66">
        <f>+'Ark1'!Z1215</f>
        <v>8.2589105751145855</v>
      </c>
      <c r="Z18" s="66">
        <f>+'Ark1'!AB1215</f>
        <v>0</v>
      </c>
      <c r="AA18" s="140">
        <f>+'Ark1'!AD1215</f>
        <v>0</v>
      </c>
      <c r="AB18" s="66">
        <f t="shared" si="3"/>
        <v>3.1279515356438394</v>
      </c>
      <c r="AC18" s="140">
        <f t="shared" si="4"/>
        <v>6.6766467065868262</v>
      </c>
      <c r="AD18" s="47"/>
      <c r="AE18" s="4"/>
      <c r="AF18" s="58"/>
      <c r="AG18" s="58"/>
      <c r="AH18" s="1"/>
      <c r="AI18" s="5"/>
      <c r="AK18" s="2"/>
      <c r="AL18" s="2"/>
      <c r="AM18" s="2"/>
    </row>
    <row r="19" spans="1:41" ht="15.6">
      <c r="A19" s="47"/>
      <c r="B19" s="65">
        <f>+'Ark1'!C1216</f>
        <v>2023</v>
      </c>
      <c r="C19" s="65">
        <f>+'Ark1'!M1216</f>
        <v>9</v>
      </c>
      <c r="D19" s="65" t="s">
        <v>103</v>
      </c>
      <c r="E19" s="65">
        <f>+'Ark1'!Q1216</f>
        <v>36</v>
      </c>
      <c r="F19" s="65">
        <f>+'Ark1'!R1216</f>
        <v>86</v>
      </c>
      <c r="G19" s="193">
        <f>+'Ark1'!AF1216</f>
        <v>0.32173587729143277</v>
      </c>
      <c r="H19" s="210">
        <f t="shared" si="0"/>
        <v>0.3102047468908759</v>
      </c>
      <c r="I19" s="193">
        <f>+'Ark1'!AG1216</f>
        <v>0.69457747921585555</v>
      </c>
      <c r="J19" s="480">
        <f>+'Ark1'!AI1216</f>
        <v>85</v>
      </c>
      <c r="K19" s="96"/>
      <c r="L19" s="251">
        <f>+IF(F19=0,"",'Ark1'!S1216)</f>
        <v>7.0697674418604688</v>
      </c>
      <c r="M19" s="112">
        <f t="shared" si="1"/>
        <v>-0.93023255813953121</v>
      </c>
      <c r="N19" s="111"/>
      <c r="O19" s="305">
        <f>+IF(J19=0,"",'Ark1'!AJ1216)</f>
        <v>108.75294117647064</v>
      </c>
      <c r="P19" s="111"/>
      <c r="Q19" s="305">
        <f>+IF(J19=0,"",'Ark1'!AK1216)</f>
        <v>20.209275262389376</v>
      </c>
      <c r="R19" s="47"/>
      <c r="S19" s="249">
        <f>+IF(F19=0,"",'Ark1'!U1216)</f>
        <v>26.729069767441857</v>
      </c>
      <c r="T19" s="484">
        <f t="shared" si="2"/>
        <v>5.8957364341085281</v>
      </c>
      <c r="U19" s="209"/>
      <c r="V19" s="139">
        <f>+'Ark1'!X1216</f>
        <v>89.534883720930196</v>
      </c>
      <c r="W19" s="139">
        <f>+'Ark1'!Y1216</f>
        <v>70.930232558139551</v>
      </c>
      <c r="X19" s="139">
        <f>+'Ark1'!Z1216</f>
        <v>7.9112205608600492</v>
      </c>
      <c r="Y19" s="66">
        <f>+'Ark1'!Z1216</f>
        <v>7.9112205608600492</v>
      </c>
      <c r="Z19" s="66">
        <f>+'Ark1'!AB1216</f>
        <v>0</v>
      </c>
      <c r="AA19" s="140">
        <f>+'Ark1'!AD1216</f>
        <v>0</v>
      </c>
      <c r="AB19" s="66">
        <f t="shared" si="3"/>
        <v>3.7807565789473658</v>
      </c>
      <c r="AC19" s="140">
        <f t="shared" si="4"/>
        <v>2.3888888888888888</v>
      </c>
      <c r="AD19" s="47"/>
      <c r="AE19" s="4"/>
      <c r="AF19" s="58"/>
      <c r="AG19" s="58"/>
      <c r="AH19" s="1"/>
      <c r="AI19" s="5"/>
      <c r="AK19" s="2"/>
      <c r="AL19" s="2"/>
      <c r="AM19" s="2"/>
    </row>
    <row r="20" spans="1:41" ht="15.6">
      <c r="A20" s="47"/>
      <c r="B20" s="65">
        <f>+'Ark1'!C1217</f>
        <v>2023</v>
      </c>
      <c r="C20" s="65">
        <f>+'Ark1'!M1217</f>
        <v>10</v>
      </c>
      <c r="D20" s="65" t="s">
        <v>104</v>
      </c>
      <c r="E20" s="65">
        <f>+'Ark1'!Q1217</f>
        <v>12</v>
      </c>
      <c r="F20" s="65">
        <f>+'Ark1'!R1217</f>
        <v>25</v>
      </c>
      <c r="G20" s="193">
        <f>+'Ark1'!AF1217</f>
        <v>9.3527871305649102E-2</v>
      </c>
      <c r="H20" s="210">
        <f t="shared" si="0"/>
        <v>9.3527871305649102E-2</v>
      </c>
      <c r="I20" s="193">
        <f>+'Ark1'!AG1217</f>
        <v>0.24798352859984024</v>
      </c>
      <c r="J20" s="480">
        <f>+'Ark1'!AI1217</f>
        <v>25</v>
      </c>
      <c r="K20" s="96"/>
      <c r="L20" s="251">
        <f>+IF(F20=0,"",'Ark1'!S1217)</f>
        <v>7.4800000000000013</v>
      </c>
      <c r="M20" s="112">
        <f t="shared" si="1"/>
        <v>7.4800000000000013</v>
      </c>
      <c r="N20" s="111"/>
      <c r="O20" s="305">
        <f>+IF(J20=0,"",'Ark1'!AJ1217)</f>
        <v>111.96</v>
      </c>
      <c r="P20" s="111"/>
      <c r="Q20" s="305">
        <f>+IF(J20=0,"",'Ark1'!AK1217)</f>
        <v>23.395726931759793</v>
      </c>
      <c r="R20" s="47"/>
      <c r="S20" s="249">
        <f>+IF(F20=0,"",'Ark1'!U1217)</f>
        <v>32.828000000000003</v>
      </c>
      <c r="T20" s="484">
        <f t="shared" si="2"/>
        <v>32.828000000000003</v>
      </c>
      <c r="U20" s="209"/>
      <c r="V20" s="139">
        <f>+'Ark1'!X1217</f>
        <v>100</v>
      </c>
      <c r="W20" s="139">
        <f>+'Ark1'!Y1217</f>
        <v>92</v>
      </c>
      <c r="X20" s="139">
        <f>+'Ark1'!Z1217</f>
        <v>6.2637701107240851</v>
      </c>
      <c r="Y20" s="66">
        <f>+'Ark1'!Z1217</f>
        <v>6.2637701107240851</v>
      </c>
      <c r="Z20" s="66">
        <f>+'Ark1'!AB1217</f>
        <v>0</v>
      </c>
      <c r="AA20" s="140">
        <f>+'Ark1'!AD1217</f>
        <v>0</v>
      </c>
      <c r="AB20" s="66">
        <f t="shared" si="3"/>
        <v>4.3887700534759357</v>
      </c>
      <c r="AC20" s="140">
        <f t="shared" si="4"/>
        <v>2.0833333333333335</v>
      </c>
      <c r="AD20" s="47"/>
      <c r="AE20" s="4"/>
      <c r="AF20" s="58"/>
      <c r="AG20" s="58"/>
      <c r="AH20" s="1"/>
      <c r="AI20" s="5"/>
      <c r="AK20" s="2"/>
      <c r="AL20" s="2"/>
      <c r="AM20" s="2"/>
    </row>
    <row r="21" spans="1:41" ht="15.6">
      <c r="A21" s="47"/>
      <c r="B21" s="65">
        <f>+'Ark1'!C1218</f>
        <v>2023</v>
      </c>
      <c r="C21" s="65">
        <f>+'Ark1'!M1218</f>
        <v>11</v>
      </c>
      <c r="D21" s="65" t="s">
        <v>105</v>
      </c>
      <c r="E21" s="65">
        <f>+'Ark1'!Q1218</f>
        <v>121</v>
      </c>
      <c r="F21" s="65">
        <f>+'Ark1'!R1218</f>
        <v>251</v>
      </c>
      <c r="G21" s="193">
        <f>+'Ark1'!AF1218</f>
        <v>0.93901982790871685</v>
      </c>
      <c r="H21" s="210">
        <f t="shared" si="0"/>
        <v>-0.22562434254752761</v>
      </c>
      <c r="I21" s="193">
        <f>+'Ark1'!AG1218</f>
        <v>2.2989314982894657</v>
      </c>
      <c r="J21" s="480">
        <f>+'Ark1'!AI1218</f>
        <v>34</v>
      </c>
      <c r="K21" s="96"/>
      <c r="L21" s="251">
        <f>+IF(F21=0,"",'Ark1'!S1218)</f>
        <v>7.4900398406374498</v>
      </c>
      <c r="M21" s="112">
        <f t="shared" si="1"/>
        <v>4.1194956148998152E-2</v>
      </c>
      <c r="N21" s="111"/>
      <c r="O21" s="305">
        <f>+IF(J21=0,"",'Ark1'!AJ1218)</f>
        <v>111.28235294117648</v>
      </c>
      <c r="P21" s="111"/>
      <c r="Q21" s="305">
        <f>+IF(J21=0,"",'Ark1'!AK1218)</f>
        <v>22.73426978598804</v>
      </c>
      <c r="R21" s="47"/>
      <c r="S21" s="249">
        <f>+IF(F21=0,"",'Ark1'!U1218)</f>
        <v>30.311952191235061</v>
      </c>
      <c r="T21" s="484">
        <f t="shared" si="2"/>
        <v>0.25396539255518036</v>
      </c>
      <c r="U21" s="209"/>
      <c r="V21" s="139">
        <f>+'Ark1'!X1218</f>
        <v>98.80478087649405</v>
      </c>
      <c r="W21" s="139">
        <f>+'Ark1'!Y1218</f>
        <v>93.625498007968133</v>
      </c>
      <c r="X21" s="139">
        <f>+'Ark1'!Z1218</f>
        <v>5.8902729404040324</v>
      </c>
      <c r="Y21" s="66">
        <f>+'Ark1'!Z1218</f>
        <v>5.8902729404040324</v>
      </c>
      <c r="Z21" s="66">
        <f>+'Ark1'!AB1218</f>
        <v>0</v>
      </c>
      <c r="AA21" s="140">
        <f>+'Ark1'!AD1218</f>
        <v>0</v>
      </c>
      <c r="AB21" s="66">
        <f t="shared" si="3"/>
        <v>4.0469680851063838</v>
      </c>
      <c r="AC21" s="140">
        <f t="shared" si="4"/>
        <v>2.0743801652892562</v>
      </c>
      <c r="AD21" s="47"/>
      <c r="AE21" s="4"/>
      <c r="AF21" s="58"/>
      <c r="AG21" s="58"/>
      <c r="AH21" s="1"/>
      <c r="AI21" s="5"/>
      <c r="AK21" s="2"/>
      <c r="AL21" s="2"/>
      <c r="AM21" s="2"/>
    </row>
    <row r="22" spans="1:41" ht="15.6">
      <c r="A22" s="47"/>
      <c r="B22" s="65">
        <f>+'Ark1'!C1219</f>
        <v>2023</v>
      </c>
      <c r="C22" s="65">
        <f>+'Ark1'!M1219</f>
        <v>12</v>
      </c>
      <c r="D22" s="65" t="s">
        <v>106</v>
      </c>
      <c r="E22" s="65">
        <f>+'Ark1'!Q1219</f>
        <v>5</v>
      </c>
      <c r="F22" s="65">
        <f>+'Ark1'!R1219</f>
        <v>5</v>
      </c>
      <c r="G22" s="193">
        <f>+'Ark1'!AF1219</f>
        <v>1.8705574261129818E-2</v>
      </c>
      <c r="H22" s="210">
        <f t="shared" si="0"/>
        <v>1.8705574261129818E-2</v>
      </c>
      <c r="I22" s="193">
        <f>+'Ark1'!AG1219</f>
        <v>4.4870907758104407E-2</v>
      </c>
      <c r="J22" s="480">
        <f>+'Ark1'!AI1219</f>
        <v>4</v>
      </c>
      <c r="K22" s="96"/>
      <c r="L22" s="251">
        <f>+IF(F22=0,"",'Ark1'!S1219)</f>
        <v>7.8</v>
      </c>
      <c r="M22" s="112">
        <f t="shared" si="1"/>
        <v>7.8</v>
      </c>
      <c r="N22" s="111"/>
      <c r="O22" s="305">
        <f>+IF(J22=0,"",'Ark1'!AJ1219)</f>
        <v>111.72499999999999</v>
      </c>
      <c r="P22" s="111"/>
      <c r="Q22" s="305">
        <f>+IF(J22=0,"",'Ark1'!AK1219)</f>
        <v>23.131349615521032</v>
      </c>
      <c r="R22" s="47"/>
      <c r="S22" s="249">
        <f>+IF(F22=0,"",'Ark1'!U1219)</f>
        <v>29.7</v>
      </c>
      <c r="T22" s="484">
        <f t="shared" si="2"/>
        <v>29.7</v>
      </c>
      <c r="U22" s="209"/>
      <c r="V22" s="139">
        <f>+'Ark1'!X1219</f>
        <v>100</v>
      </c>
      <c r="W22" s="139">
        <f>+'Ark1'!Y1219</f>
        <v>80</v>
      </c>
      <c r="X22" s="139">
        <f>+'Ark1'!Z1219</f>
        <v>4.9262561849745516</v>
      </c>
      <c r="Y22" s="66">
        <f>+'Ark1'!Z1219</f>
        <v>4.9262561849745516</v>
      </c>
      <c r="Z22" s="66">
        <f>+'Ark1'!AB1219</f>
        <v>0</v>
      </c>
      <c r="AA22" s="140">
        <f>+'Ark1'!AD1219</f>
        <v>0</v>
      </c>
      <c r="AB22" s="66">
        <f t="shared" si="3"/>
        <v>3.8076923076923075</v>
      </c>
      <c r="AC22" s="140">
        <f t="shared" si="4"/>
        <v>1</v>
      </c>
      <c r="AD22" s="47"/>
      <c r="AE22" s="4"/>
      <c r="AF22" s="58"/>
      <c r="AG22" s="58"/>
      <c r="AH22" s="13"/>
      <c r="AI22" s="5"/>
      <c r="AK22" s="2"/>
      <c r="AL22" s="2"/>
      <c r="AM22" s="4"/>
      <c r="AN22" s="4"/>
      <c r="AO22" s="4"/>
    </row>
    <row r="23" spans="1:41" ht="15.6">
      <c r="A23" s="47"/>
      <c r="B23" s="65">
        <f>+'Ark1'!C1220</f>
        <v>2023</v>
      </c>
      <c r="C23" s="65">
        <f>+'Ark1'!M1220</f>
        <v>13</v>
      </c>
      <c r="D23" s="65" t="s">
        <v>107</v>
      </c>
      <c r="E23" s="65">
        <f>+'Ark1'!Q1220</f>
        <v>0</v>
      </c>
      <c r="F23" s="65">
        <f>+'Ark1'!R1220</f>
        <v>0</v>
      </c>
      <c r="G23" s="193">
        <f>+'Ark1'!AF1220</f>
        <v>0</v>
      </c>
      <c r="H23" s="210">
        <f t="shared" si="0"/>
        <v>0</v>
      </c>
      <c r="I23" s="193">
        <f>+'Ark1'!AG1220</f>
        <v>0</v>
      </c>
      <c r="J23" s="480">
        <f>+'Ark1'!AI1220</f>
        <v>0</v>
      </c>
      <c r="K23" s="96"/>
      <c r="L23" s="251" t="str">
        <f>+IF(F23=0,"",'Ark1'!S1220)</f>
        <v/>
      </c>
      <c r="M23" s="112" t="str">
        <f t="shared" si="1"/>
        <v/>
      </c>
      <c r="N23" s="111"/>
      <c r="O23" s="305" t="str">
        <f>+IF(J23=0,"",'Ark1'!AJ1220)</f>
        <v/>
      </c>
      <c r="P23" s="111"/>
      <c r="Q23" s="305" t="str">
        <f>+IF(J23=0,"",'Ark1'!AK1220)</f>
        <v/>
      </c>
      <c r="R23" s="47"/>
      <c r="S23" s="249" t="str">
        <f>+IF(F23=0,"",'Ark1'!U1220)</f>
        <v/>
      </c>
      <c r="T23" s="484" t="str">
        <f t="shared" si="2"/>
        <v/>
      </c>
      <c r="U23" s="209"/>
      <c r="V23" s="139">
        <f>+'Ark1'!X1220</f>
        <v>0</v>
      </c>
      <c r="W23" s="139">
        <f>+'Ark1'!Y1220</f>
        <v>0</v>
      </c>
      <c r="X23" s="139">
        <f>+'Ark1'!Z1220</f>
        <v>0</v>
      </c>
      <c r="Y23" s="66">
        <f>+'Ark1'!Z1220</f>
        <v>0</v>
      </c>
      <c r="Z23" s="66">
        <f>+'Ark1'!AB1220</f>
        <v>0</v>
      </c>
      <c r="AA23" s="140">
        <f>+'Ark1'!AD1220</f>
        <v>0</v>
      </c>
      <c r="AB23" s="66" t="str">
        <f t="shared" si="3"/>
        <v/>
      </c>
      <c r="AC23" s="140" t="str">
        <f t="shared" si="4"/>
        <v/>
      </c>
      <c r="AD23" s="47"/>
      <c r="AE23" s="4"/>
      <c r="AF23" s="58"/>
      <c r="AG23" s="58"/>
      <c r="AH23" s="13"/>
      <c r="AI23" s="5"/>
      <c r="AK23" s="1"/>
      <c r="AL23" s="1"/>
      <c r="AM23" s="11"/>
      <c r="AN23" s="11"/>
      <c r="AO23" s="11"/>
    </row>
    <row r="24" spans="1:41" ht="15.6">
      <c r="A24" s="47"/>
      <c r="B24" s="65">
        <f>+'Ark1'!C1221</f>
        <v>2023</v>
      </c>
      <c r="C24" s="65">
        <f>+'Ark1'!M1221</f>
        <v>14</v>
      </c>
      <c r="D24" s="65" t="s">
        <v>108</v>
      </c>
      <c r="E24" s="65">
        <f>+'Ark1'!Q1221</f>
        <v>6</v>
      </c>
      <c r="F24" s="65">
        <f>+'Ark1'!R1221</f>
        <v>9</v>
      </c>
      <c r="G24" s="193">
        <f>+'Ark1'!AF1221</f>
        <v>3.3670033670033669E-2</v>
      </c>
      <c r="H24" s="210">
        <f t="shared" si="0"/>
        <v>-9.2335753163695633E-4</v>
      </c>
      <c r="I24" s="193">
        <f>+'Ark1'!AG1221</f>
        <v>9.2793641565749901E-2</v>
      </c>
      <c r="J24" s="480">
        <f>+'Ark1'!AI1221</f>
        <v>1</v>
      </c>
      <c r="K24" s="96"/>
      <c r="L24" s="251">
        <f>+IF(F24=0,"",'Ark1'!S1221)</f>
        <v>8.1111111111111107</v>
      </c>
      <c r="M24" s="112">
        <f t="shared" si="1"/>
        <v>-0.33333333333333393</v>
      </c>
      <c r="N24" s="111"/>
      <c r="O24" s="305">
        <f>+IF(J24=0,"",'Ark1'!AJ1221)</f>
        <v>108.6</v>
      </c>
      <c r="P24" s="111"/>
      <c r="Q24" s="305">
        <f>+IF(J24=0,"",'Ark1'!AK1221)</f>
        <v>27.091933382612854</v>
      </c>
      <c r="R24" s="47"/>
      <c r="S24" s="249">
        <f>+IF(F24=0,"",'Ark1'!U1221)</f>
        <v>34.12222222222222</v>
      </c>
      <c r="T24" s="484">
        <f t="shared" si="2"/>
        <v>-3.4777777777777814</v>
      </c>
      <c r="U24" s="209"/>
      <c r="V24" s="139">
        <f>+'Ark1'!X1221</f>
        <v>100</v>
      </c>
      <c r="W24" s="139">
        <f>+'Ark1'!Y1221</f>
        <v>100</v>
      </c>
      <c r="X24" s="139">
        <f>+'Ark1'!Z1221</f>
        <v>5.4531902543939532</v>
      </c>
      <c r="Y24" s="66">
        <f>+'Ark1'!Z1221</f>
        <v>5.4531902543939532</v>
      </c>
      <c r="Z24" s="66">
        <f>+'Ark1'!AB1221</f>
        <v>0</v>
      </c>
      <c r="AA24" s="140">
        <f>+'Ark1'!AD1221</f>
        <v>0</v>
      </c>
      <c r="AB24" s="66">
        <f t="shared" si="3"/>
        <v>4.2068493150684931</v>
      </c>
      <c r="AC24" s="140">
        <f t="shared" si="4"/>
        <v>1.5</v>
      </c>
      <c r="AD24" s="47"/>
      <c r="AE24" s="4"/>
      <c r="AF24" s="58"/>
      <c r="AG24" s="58"/>
      <c r="AH24" s="13"/>
      <c r="AI24" s="5"/>
      <c r="AK24" s="1"/>
      <c r="AL24" s="1"/>
      <c r="AM24" s="11"/>
      <c r="AN24" s="11"/>
      <c r="AO24" s="11"/>
    </row>
    <row r="25" spans="1:41" ht="15.6">
      <c r="A25" s="47"/>
      <c r="B25" s="65">
        <f>+'Ark1'!C1222</f>
        <v>2023</v>
      </c>
      <c r="C25" s="65">
        <f>+'Ark1'!M1222</f>
        <v>15</v>
      </c>
      <c r="D25" s="65" t="s">
        <v>109</v>
      </c>
      <c r="E25" s="65">
        <f>+'Ark1'!Q1222</f>
        <v>0</v>
      </c>
      <c r="F25" s="65">
        <f>+'Ark1'!R1222</f>
        <v>0</v>
      </c>
      <c r="G25" s="193">
        <f>+'Ark1'!AF1222</f>
        <v>0</v>
      </c>
      <c r="H25" s="210">
        <f t="shared" si="0"/>
        <v>0</v>
      </c>
      <c r="I25" s="193">
        <f>+'Ark1'!AG1222</f>
        <v>0</v>
      </c>
      <c r="J25" s="480">
        <f>+'Ark1'!AI1222</f>
        <v>0</v>
      </c>
      <c r="K25" s="96"/>
      <c r="L25" s="251" t="str">
        <f>+IF(F25=0,"",'Ark1'!S1222)</f>
        <v/>
      </c>
      <c r="M25" s="112" t="str">
        <f t="shared" si="1"/>
        <v/>
      </c>
      <c r="N25" s="111"/>
      <c r="O25" s="305" t="str">
        <f>+IF(J25=0,"",'Ark1'!AJ1222)</f>
        <v/>
      </c>
      <c r="P25" s="111"/>
      <c r="Q25" s="305" t="str">
        <f>+IF(J25=0,"",'Ark1'!AK1222)</f>
        <v/>
      </c>
      <c r="R25" s="47"/>
      <c r="S25" s="249" t="str">
        <f>+IF(F25=0,"",'Ark1'!U1222)</f>
        <v/>
      </c>
      <c r="T25" s="484" t="str">
        <f t="shared" si="2"/>
        <v/>
      </c>
      <c r="U25" s="209"/>
      <c r="V25" s="139">
        <f>+'Ark1'!X1222</f>
        <v>0</v>
      </c>
      <c r="W25" s="139">
        <f>+'Ark1'!Y1222</f>
        <v>0</v>
      </c>
      <c r="X25" s="139">
        <f>+'Ark1'!Z1222</f>
        <v>0</v>
      </c>
      <c r="Y25" s="66">
        <f>+'Ark1'!Z1222</f>
        <v>0</v>
      </c>
      <c r="Z25" s="66">
        <f>+'Ark1'!AB1222</f>
        <v>0</v>
      </c>
      <c r="AA25" s="140">
        <f>+'Ark1'!AD1222</f>
        <v>0</v>
      </c>
      <c r="AB25" s="66" t="str">
        <f t="shared" si="3"/>
        <v/>
      </c>
      <c r="AC25" s="140" t="str">
        <f>+IF(F25=0,"",F25/E25)</f>
        <v/>
      </c>
      <c r="AD25" s="47"/>
      <c r="AE25" s="4"/>
      <c r="AF25" s="58"/>
      <c r="AG25" s="58"/>
      <c r="AH25" s="13"/>
      <c r="AI25" s="5"/>
      <c r="AK25" s="1"/>
      <c r="AL25" s="1"/>
      <c r="AM25" s="11"/>
      <c r="AN25" s="11"/>
      <c r="AO25" s="11"/>
    </row>
    <row r="26" spans="1:41" ht="15.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"/>
      <c r="AF26" s="58"/>
      <c r="AG26" s="58"/>
      <c r="AH26" s="13"/>
      <c r="AI26" s="5"/>
      <c r="AK26" s="1"/>
      <c r="AL26" s="1"/>
      <c r="AM26" s="11"/>
      <c r="AN26" s="11"/>
      <c r="AO26" s="11"/>
    </row>
    <row r="27" spans="1:41" ht="15.6">
      <c r="A27" s="47"/>
      <c r="B27">
        <f>+'Ark1'!C1223</f>
        <v>2022</v>
      </c>
      <c r="C27">
        <f>+'Ark1'!M1223</f>
        <v>1</v>
      </c>
      <c r="D27" s="3" t="s">
        <v>95</v>
      </c>
      <c r="E27">
        <f>+'Ark1'!Q1223</f>
        <v>0</v>
      </c>
      <c r="F27">
        <f>+'Ark1'!R1223</f>
        <v>0</v>
      </c>
      <c r="G27" s="194">
        <f>+'Ark1'!AF1223</f>
        <v>0</v>
      </c>
      <c r="H27" s="194">
        <f t="shared" ref="H27:H41" si="5">+G27-G43</f>
        <v>0</v>
      </c>
      <c r="I27" s="194">
        <f>+'Ark1'!AG1223</f>
        <v>0</v>
      </c>
      <c r="J27" s="480">
        <f>+'Ark1'!AI1223</f>
        <v>0</v>
      </c>
      <c r="K27" s="96"/>
      <c r="L27" s="1">
        <f>+'Ark1'!S1223</f>
        <v>0</v>
      </c>
      <c r="M27" s="47"/>
      <c r="N27" s="111"/>
      <c r="O27" s="60"/>
      <c r="P27" s="111"/>
      <c r="Q27" s="60"/>
      <c r="R27" s="47"/>
      <c r="S27" s="92">
        <f>+'Ark1'!U1223</f>
        <v>0</v>
      </c>
      <c r="T27" s="194"/>
      <c r="U27" s="209"/>
      <c r="V27" s="92">
        <f>+'Ark1'!X1223</f>
        <v>0</v>
      </c>
      <c r="W27" s="92">
        <f>+'Ark1'!Y1223</f>
        <v>0</v>
      </c>
      <c r="X27" s="92">
        <f>+'Ark1'!Z1223</f>
        <v>0</v>
      </c>
      <c r="Y27" s="1">
        <f>+'Ark1'!Z1223</f>
        <v>0</v>
      </c>
      <c r="Z27" s="1">
        <f>+'Ark1'!AB1223</f>
        <v>0</v>
      </c>
      <c r="AA27" s="11">
        <f>+'Ark1'!AD1223</f>
        <v>0</v>
      </c>
      <c r="AB27" s="1" t="e">
        <f t="shared" ref="AB27" si="6">+S27/L27</f>
        <v>#DIV/0!</v>
      </c>
      <c r="AC27" s="11" t="e">
        <f t="shared" ref="AC27" si="7">+F27/E27</f>
        <v>#DIV/0!</v>
      </c>
      <c r="AD27" s="47"/>
      <c r="AE27" s="4"/>
      <c r="AF27" s="58"/>
      <c r="AG27" s="58"/>
      <c r="AH27" s="5"/>
      <c r="AI27" s="5"/>
      <c r="AK27" s="1"/>
      <c r="AL27" s="1"/>
      <c r="AM27" s="11"/>
      <c r="AN27" s="11"/>
      <c r="AO27" s="11"/>
    </row>
    <row r="28" spans="1:41" ht="15.6">
      <c r="A28" s="47"/>
      <c r="B28">
        <f>+'Ark1'!C1224</f>
        <v>2022</v>
      </c>
      <c r="C28">
        <f>+'Ark1'!M1224</f>
        <v>2</v>
      </c>
      <c r="D28" s="3" t="s">
        <v>96</v>
      </c>
      <c r="E28">
        <f>+'Ark1'!Q1224</f>
        <v>507</v>
      </c>
      <c r="F28">
        <f>+'Ark1'!R1224</f>
        <v>5486.53</v>
      </c>
      <c r="G28" s="194">
        <f>+'Ark1'!AF1224</f>
        <v>21.088630958855784</v>
      </c>
      <c r="H28" s="194">
        <f t="shared" si="5"/>
        <v>-4.5591337320081173</v>
      </c>
      <c r="I28" s="194">
        <f>+'Ark1'!AG1224</f>
        <v>15.672180301902625</v>
      </c>
      <c r="J28" s="480">
        <f>+'Ark1'!AI1224</f>
        <v>79</v>
      </c>
      <c r="K28" s="96"/>
      <c r="L28" s="1">
        <f>+'Ark1'!S1224</f>
        <v>4.0393582100161671</v>
      </c>
      <c r="M28" s="47"/>
      <c r="N28" s="111"/>
      <c r="O28" s="60"/>
      <c r="P28" s="111"/>
      <c r="Q28" s="60"/>
      <c r="R28" s="47"/>
      <c r="S28" s="92">
        <f>+'Ark1'!U1224</f>
        <v>9.3551607300060162</v>
      </c>
      <c r="T28" s="194"/>
      <c r="U28" s="209"/>
      <c r="V28" s="92">
        <f>+'Ark1'!X1224</f>
        <v>13.050142804286136</v>
      </c>
      <c r="W28" s="92">
        <f>+'Ark1'!Y1224</f>
        <v>1.1300402986951681</v>
      </c>
      <c r="X28" s="92">
        <f>+'Ark1'!Z1224</f>
        <v>4.9907856616073607</v>
      </c>
      <c r="Y28" s="1">
        <f>+'Ark1'!Z1224</f>
        <v>4.9907856616073607</v>
      </c>
      <c r="Z28" s="1">
        <f>+'Ark1'!AB1224</f>
        <v>1.7430910066987621E-2</v>
      </c>
      <c r="AA28" s="11">
        <f>+'Ark1'!AD1224</f>
        <v>0.27563316554411582</v>
      </c>
      <c r="AB28" s="1">
        <f t="shared" ref="AB28:AB92" si="8">+S28/L28</f>
        <v>2.3160017615690918</v>
      </c>
      <c r="AC28" s="11">
        <f t="shared" ref="AC28:AC92" si="9">+F28/E28</f>
        <v>10.821558185404339</v>
      </c>
      <c r="AD28" s="47"/>
      <c r="AE28" s="4"/>
      <c r="AF28" s="58"/>
      <c r="AG28" s="58"/>
      <c r="AH28" s="5"/>
      <c r="AI28" s="5"/>
      <c r="AK28" s="1"/>
      <c r="AL28" s="1"/>
      <c r="AM28" s="11"/>
      <c r="AN28" s="11"/>
      <c r="AO28" s="11"/>
    </row>
    <row r="29" spans="1:41" ht="15.6">
      <c r="A29" s="47"/>
      <c r="B29">
        <f>+'Ark1'!C1225</f>
        <v>2022</v>
      </c>
      <c r="C29">
        <f>+'Ark1'!M1225</f>
        <v>3</v>
      </c>
      <c r="D29" s="3" t="s">
        <v>97</v>
      </c>
      <c r="E29">
        <f>+'Ark1'!Q1225</f>
        <v>20</v>
      </c>
      <c r="F29">
        <f>+'Ark1'!R1225</f>
        <v>132</v>
      </c>
      <c r="G29" s="194">
        <f>+'Ark1'!AF1225</f>
        <v>0.50736973762450244</v>
      </c>
      <c r="H29" s="194">
        <f t="shared" si="5"/>
        <v>0.50736973762450244</v>
      </c>
      <c r="I29" s="194">
        <f>+'Ark1'!AG1225</f>
        <v>0.39156504646857904</v>
      </c>
      <c r="J29" s="480">
        <f>+'Ark1'!AI1225</f>
        <v>68</v>
      </c>
      <c r="K29" s="96"/>
      <c r="L29" s="1">
        <f>+'Ark1'!S1225</f>
        <v>4.4015151515151514</v>
      </c>
      <c r="M29" s="47"/>
      <c r="N29" s="111"/>
      <c r="O29" s="60"/>
      <c r="P29" s="111"/>
      <c r="Q29" s="60"/>
      <c r="R29" s="47"/>
      <c r="S29" s="92">
        <f>+'Ark1'!U1225</f>
        <v>9.7151515151515166</v>
      </c>
      <c r="T29" s="194"/>
      <c r="U29" s="209"/>
      <c r="V29" s="92">
        <f>+'Ark1'!X1225</f>
        <v>6.0606060606060606</v>
      </c>
      <c r="W29" s="92">
        <f>+'Ark1'!Y1225</f>
        <v>0</v>
      </c>
      <c r="X29" s="92">
        <f>+'Ark1'!Z1225</f>
        <v>3.0483846902035552</v>
      </c>
      <c r="Y29" s="1">
        <f>+'Ark1'!Z1225</f>
        <v>3.0483846902035552</v>
      </c>
      <c r="Z29" s="1">
        <f>+'Ark1'!AB1225</f>
        <v>0</v>
      </c>
      <c r="AA29" s="11">
        <f>+'Ark1'!AD1225</f>
        <v>0</v>
      </c>
      <c r="AB29" s="1">
        <f t="shared" si="8"/>
        <v>2.2072289156626512</v>
      </c>
      <c r="AC29" s="11">
        <f t="shared" si="9"/>
        <v>6.6</v>
      </c>
      <c r="AD29" s="47"/>
      <c r="AE29" s="4"/>
      <c r="AF29" s="58"/>
      <c r="AG29" s="58"/>
      <c r="AH29" s="5"/>
      <c r="AI29" s="5"/>
      <c r="AK29" s="1"/>
      <c r="AL29" s="1"/>
      <c r="AM29" s="11"/>
      <c r="AN29" s="11"/>
      <c r="AO29" s="11"/>
    </row>
    <row r="30" spans="1:41" ht="15.6">
      <c r="A30" s="47"/>
      <c r="B30">
        <f>+'Ark1'!C1226</f>
        <v>2022</v>
      </c>
      <c r="C30">
        <f>+'Ark1'!M1226</f>
        <v>4</v>
      </c>
      <c r="D30" s="3" t="s">
        <v>98</v>
      </c>
      <c r="E30">
        <f>+'Ark1'!Q1226</f>
        <v>21</v>
      </c>
      <c r="F30">
        <f>+'Ark1'!R1226</f>
        <v>185</v>
      </c>
      <c r="G30" s="194">
        <f>+'Ark1'!AF1226</f>
        <v>0.71108637470100733</v>
      </c>
      <c r="H30" s="194">
        <f t="shared" si="5"/>
        <v>0.71108637470100733</v>
      </c>
      <c r="I30" s="194">
        <f>+'Ark1'!AG1226</f>
        <v>0.69198679414515085</v>
      </c>
      <c r="J30" s="480">
        <f>+'Ark1'!AI1226</f>
        <v>127</v>
      </c>
      <c r="K30" s="96"/>
      <c r="L30" s="1">
        <f>+'Ark1'!S1226</f>
        <v>5.0378378378378388</v>
      </c>
      <c r="M30" s="47"/>
      <c r="N30" s="111"/>
      <c r="O30" s="60"/>
      <c r="P30" s="111"/>
      <c r="Q30" s="60"/>
      <c r="R30" s="47"/>
      <c r="S30" s="92">
        <f>+'Ark1'!U1226</f>
        <v>12.250270270270279</v>
      </c>
      <c r="T30" s="194"/>
      <c r="U30" s="209"/>
      <c r="V30" s="92">
        <f>+'Ark1'!X1226</f>
        <v>18.918918918918923</v>
      </c>
      <c r="W30" s="92">
        <f>+'Ark1'!Y1226</f>
        <v>1.0810810810810811</v>
      </c>
      <c r="X30" s="92">
        <f>+'Ark1'!Z1226</f>
        <v>4.0578136081275407</v>
      </c>
      <c r="Y30" s="1">
        <f>+'Ark1'!Z1226</f>
        <v>4.0578136081275407</v>
      </c>
      <c r="Z30" s="1">
        <f>+'Ark1'!AB1226</f>
        <v>0</v>
      </c>
      <c r="AA30" s="11">
        <f>+'Ark1'!AD1226</f>
        <v>0</v>
      </c>
      <c r="AB30" s="1">
        <f t="shared" si="8"/>
        <v>2.4316523605150229</v>
      </c>
      <c r="AC30" s="11">
        <f t="shared" si="9"/>
        <v>8.8095238095238102</v>
      </c>
      <c r="AD30" s="47"/>
      <c r="AE30" s="4"/>
      <c r="AF30" s="58"/>
      <c r="AG30" s="58"/>
      <c r="AH30" s="5"/>
      <c r="AI30" s="5"/>
      <c r="AK30" s="1"/>
      <c r="AL30" s="1"/>
      <c r="AM30" s="11"/>
      <c r="AN30" s="11"/>
      <c r="AO30" s="11"/>
    </row>
    <row r="31" spans="1:41" ht="15.6">
      <c r="A31" s="47"/>
      <c r="B31">
        <f>+'Ark1'!C1227</f>
        <v>2022</v>
      </c>
      <c r="C31">
        <f>+'Ark1'!M1227</f>
        <v>5</v>
      </c>
      <c r="D31" s="3" t="s">
        <v>99</v>
      </c>
      <c r="E31">
        <f>+'Ark1'!Q1227</f>
        <v>667</v>
      </c>
      <c r="F31">
        <f>+'Ark1'!R1227</f>
        <v>16430</v>
      </c>
      <c r="G31" s="194">
        <f>+'Ark1'!AF1227</f>
        <v>63.152157493716494</v>
      </c>
      <c r="H31" s="194">
        <f t="shared" si="5"/>
        <v>5.3840499315495052</v>
      </c>
      <c r="I31" s="194">
        <f>+'Ark1'!AG1227</f>
        <v>59.361734318047347</v>
      </c>
      <c r="J31" s="480">
        <f>+'Ark1'!AI1227</f>
        <v>133</v>
      </c>
      <c r="K31" s="96"/>
      <c r="L31" s="1">
        <f>+'Ark1'!S1227</f>
        <v>5.3796713329275692</v>
      </c>
      <c r="M31" s="47"/>
      <c r="N31" s="111"/>
      <c r="O31" s="60"/>
      <c r="P31" s="111"/>
      <c r="Q31" s="60"/>
      <c r="R31" s="47"/>
      <c r="S31" s="92">
        <f>+'Ark1'!U1227</f>
        <v>11.832829580036503</v>
      </c>
      <c r="T31" s="194"/>
      <c r="U31" s="209"/>
      <c r="V31" s="92">
        <f>+'Ark1'!X1227</f>
        <v>27.133292757151544</v>
      </c>
      <c r="W31" s="92">
        <f>+'Ark1'!Y1227</f>
        <v>7.1454656116859416</v>
      </c>
      <c r="X31" s="92">
        <f>+'Ark1'!Z1227</f>
        <v>6.7504142807103644</v>
      </c>
      <c r="Y31" s="1">
        <f>+'Ark1'!Z1227</f>
        <v>6.7504142807103644</v>
      </c>
      <c r="Z31" s="1">
        <f>+'Ark1'!AB1227</f>
        <v>3.9006591818647289E-2</v>
      </c>
      <c r="AA31" s="11">
        <f>+'Ark1'!AD1227</f>
        <v>-0.77055840982987278</v>
      </c>
      <c r="AB31" s="1">
        <f t="shared" si="8"/>
        <v>2.1995450739919424</v>
      </c>
      <c r="AC31" s="11">
        <f t="shared" si="9"/>
        <v>24.632683658170915</v>
      </c>
      <c r="AD31" s="47"/>
      <c r="AE31" s="4"/>
      <c r="AF31" s="58"/>
      <c r="AG31" s="58"/>
      <c r="AH31" s="5"/>
      <c r="AI31" s="5"/>
      <c r="AK31" s="1"/>
      <c r="AL31" s="1"/>
      <c r="AM31" s="11"/>
      <c r="AN31" s="11"/>
      <c r="AO31" s="11"/>
    </row>
    <row r="32" spans="1:41" ht="15.6">
      <c r="A32" s="47"/>
      <c r="B32">
        <f>+'Ark1'!C1228</f>
        <v>2022</v>
      </c>
      <c r="C32">
        <f>+'Ark1'!M1228</f>
        <v>6</v>
      </c>
      <c r="D32" s="3" t="s">
        <v>100</v>
      </c>
      <c r="E32">
        <f>+'Ark1'!Q1228</f>
        <v>15</v>
      </c>
      <c r="F32">
        <f>+'Ark1'!R1228</f>
        <v>57</v>
      </c>
      <c r="G32" s="194">
        <f>+'Ark1'!AF1228</f>
        <v>0.21909147761058065</v>
      </c>
      <c r="H32" s="194">
        <f t="shared" si="5"/>
        <v>0.21533686412926548</v>
      </c>
      <c r="I32" s="194">
        <f>+'Ark1'!AG1228</f>
        <v>0.2798114539798861</v>
      </c>
      <c r="J32" s="480">
        <f>+'Ark1'!AI1228</f>
        <v>47</v>
      </c>
      <c r="K32" s="96"/>
      <c r="L32" s="1">
        <f>+'Ark1'!S1228</f>
        <v>5.9473684210526319</v>
      </c>
      <c r="M32" s="47"/>
      <c r="N32" s="111"/>
      <c r="O32" s="60"/>
      <c r="P32" s="111"/>
      <c r="Q32" s="60"/>
      <c r="R32" s="47"/>
      <c r="S32" s="92">
        <f>+'Ark1'!U1228</f>
        <v>16.07719298245614</v>
      </c>
      <c r="T32" s="194"/>
      <c r="U32" s="209"/>
      <c r="V32" s="92">
        <f>+'Ark1'!X1228</f>
        <v>43.859649122807006</v>
      </c>
      <c r="W32" s="92">
        <f>+'Ark1'!Y1228</f>
        <v>7.0175438596491215</v>
      </c>
      <c r="X32" s="92">
        <f>+'Ark1'!Z1228</f>
        <v>5.6995850124052891</v>
      </c>
      <c r="Y32" s="1">
        <f>+'Ark1'!Z1228</f>
        <v>5.6995850124052891</v>
      </c>
      <c r="Z32" s="1">
        <f>+'Ark1'!AB1228</f>
        <v>0</v>
      </c>
      <c r="AA32" s="11">
        <f>+'Ark1'!AD1228</f>
        <v>0</v>
      </c>
      <c r="AB32" s="1">
        <f t="shared" si="8"/>
        <v>2.703244837758112</v>
      </c>
      <c r="AC32" s="11">
        <f t="shared" si="9"/>
        <v>3.8</v>
      </c>
      <c r="AD32" s="47"/>
      <c r="AE32" s="4"/>
      <c r="AF32" s="58"/>
      <c r="AG32" s="58"/>
      <c r="AH32" s="5"/>
      <c r="AI32" s="5"/>
      <c r="AK32" s="1"/>
      <c r="AL32" s="1"/>
      <c r="AM32" s="11"/>
      <c r="AN32" s="11"/>
      <c r="AO32" s="11"/>
    </row>
    <row r="33" spans="1:41" ht="15.6">
      <c r="A33" s="47"/>
      <c r="B33">
        <f>+'Ark1'!C1229</f>
        <v>2022</v>
      </c>
      <c r="C33">
        <f>+'Ark1'!M1229</f>
        <v>7</v>
      </c>
      <c r="D33" s="3" t="s">
        <v>101</v>
      </c>
      <c r="E33">
        <f>+'Ark1'!Q1229</f>
        <v>5</v>
      </c>
      <c r="F33">
        <f>+'Ark1'!R1229</f>
        <v>19</v>
      </c>
      <c r="G33" s="194">
        <f>+'Ark1'!AF1229</f>
        <v>7.3030492536860239E-2</v>
      </c>
      <c r="H33" s="194">
        <f t="shared" si="5"/>
        <v>6.9275879055545067E-2</v>
      </c>
      <c r="I33" s="194">
        <f>+'Ark1'!AG1229</f>
        <v>0.10329573863094221</v>
      </c>
      <c r="J33" s="480">
        <f>+'Ark1'!AI1229</f>
        <v>16</v>
      </c>
      <c r="K33" s="96"/>
      <c r="L33" s="1">
        <f>+'Ark1'!S1229</f>
        <v>6.4210526315789487</v>
      </c>
      <c r="M33" s="47"/>
      <c r="N33" s="111"/>
      <c r="O33" s="60"/>
      <c r="P33" s="111"/>
      <c r="Q33" s="60"/>
      <c r="R33" s="47"/>
      <c r="S33" s="92">
        <f>+'Ark1'!U1229</f>
        <v>17.805263157894728</v>
      </c>
      <c r="T33" s="194"/>
      <c r="U33" s="209"/>
      <c r="V33" s="92">
        <f>+'Ark1'!X1229</f>
        <v>47.368421052631589</v>
      </c>
      <c r="W33" s="92">
        <f>+'Ark1'!Y1229</f>
        <v>26.315789473684205</v>
      </c>
      <c r="X33" s="92">
        <f>+'Ark1'!Z1229</f>
        <v>6.8696490130374865</v>
      </c>
      <c r="Y33" s="1">
        <f>+'Ark1'!Z1229</f>
        <v>6.8696490130374865</v>
      </c>
      <c r="Z33" s="1">
        <f>+'Ark1'!AB1229</f>
        <v>0</v>
      </c>
      <c r="AA33" s="11">
        <f>+'Ark1'!AD1229</f>
        <v>0</v>
      </c>
      <c r="AB33" s="1">
        <f t="shared" si="8"/>
        <v>2.7729508196721291</v>
      </c>
      <c r="AC33" s="11">
        <f t="shared" si="9"/>
        <v>3.8</v>
      </c>
      <c r="AD33" s="47"/>
      <c r="AE33" s="4"/>
      <c r="AF33" s="58"/>
      <c r="AG33" s="58"/>
      <c r="AH33" s="5"/>
      <c r="AI33" s="5"/>
      <c r="AK33" s="13"/>
      <c r="AL33" s="13"/>
      <c r="AM33" s="11"/>
      <c r="AN33" s="11"/>
      <c r="AO33" s="11"/>
    </row>
    <row r="34" spans="1:41" ht="16.5" customHeight="1">
      <c r="A34" s="47"/>
      <c r="B34">
        <f>+'Ark1'!C1230</f>
        <v>2022</v>
      </c>
      <c r="C34">
        <f>+'Ark1'!M1230</f>
        <v>8</v>
      </c>
      <c r="D34" s="3" t="s">
        <v>102</v>
      </c>
      <c r="E34">
        <f>+'Ark1'!Q1230</f>
        <v>471</v>
      </c>
      <c r="F34">
        <f>+'Ark1'!R1230</f>
        <v>3392</v>
      </c>
      <c r="G34" s="194">
        <f>+'Ark1'!AF1230</f>
        <v>13.03786477289631</v>
      </c>
      <c r="H34" s="194">
        <f t="shared" si="5"/>
        <v>-2.1495467590235364</v>
      </c>
      <c r="I34" s="194">
        <f>+'Ark1'!AG1230</f>
        <v>20.596132134882954</v>
      </c>
      <c r="J34" s="480">
        <f>+'Ark1'!AI1230</f>
        <v>16</v>
      </c>
      <c r="K34" s="96"/>
      <c r="L34" s="1">
        <f>+'Ark1'!S1230</f>
        <v>6.2084316037735849</v>
      </c>
      <c r="M34" s="47"/>
      <c r="N34" s="111"/>
      <c r="O34" s="60"/>
      <c r="P34" s="111"/>
      <c r="Q34" s="60"/>
      <c r="R34" s="47"/>
      <c r="S34" s="92">
        <f>+'Ark1'!U1230</f>
        <v>19.886090801886812</v>
      </c>
      <c r="T34" s="194"/>
      <c r="U34" s="209"/>
      <c r="V34" s="92">
        <f>+'Ark1'!X1230</f>
        <v>66.479952830188694</v>
      </c>
      <c r="W34" s="92">
        <f>+'Ark1'!Y1230</f>
        <v>41.892688679245296</v>
      </c>
      <c r="X34" s="92">
        <f>+'Ark1'!Z1230</f>
        <v>8.6644847566307064</v>
      </c>
      <c r="Y34" s="1">
        <f>+'Ark1'!Z1230</f>
        <v>8.6644847566307064</v>
      </c>
      <c r="Z34" s="1">
        <f>+'Ark1'!AB1230</f>
        <v>0</v>
      </c>
      <c r="AA34" s="11">
        <f>+'Ark1'!AD1230</f>
        <v>0</v>
      </c>
      <c r="AB34" s="1">
        <f t="shared" si="8"/>
        <v>3.2030780188992862</v>
      </c>
      <c r="AC34" s="11">
        <f t="shared" si="9"/>
        <v>7.2016985138004248</v>
      </c>
      <c r="AD34" s="47"/>
      <c r="AE34" s="4"/>
      <c r="AF34" s="58"/>
      <c r="AG34" s="58"/>
      <c r="AH34" s="5"/>
      <c r="AI34" s="5"/>
      <c r="AK34" s="13"/>
      <c r="AL34" s="13"/>
      <c r="AM34" s="11"/>
      <c r="AN34" s="11"/>
      <c r="AO34" s="11"/>
    </row>
    <row r="35" spans="1:41" ht="16.5" customHeight="1">
      <c r="A35" s="47"/>
      <c r="B35">
        <f>+'Ark1'!C1231</f>
        <v>2022</v>
      </c>
      <c r="C35">
        <f>+'Ark1'!M1231</f>
        <v>9</v>
      </c>
      <c r="D35" s="3" t="s">
        <v>103</v>
      </c>
      <c r="E35">
        <f>+'Ark1'!Q1231</f>
        <v>2</v>
      </c>
      <c r="F35">
        <f>+'Ark1'!R1231</f>
        <v>3</v>
      </c>
      <c r="G35" s="194">
        <f>+'Ark1'!AF1231</f>
        <v>1.1531130400556878E-2</v>
      </c>
      <c r="H35" s="194">
        <f t="shared" si="5"/>
        <v>1.1531130400556878E-2</v>
      </c>
      <c r="I35" s="194">
        <f>+'Ark1'!AG1231</f>
        <v>1.9083605274708516E-2</v>
      </c>
      <c r="J35" s="480">
        <f>+'Ark1'!AI1231</f>
        <v>2</v>
      </c>
      <c r="K35" s="96"/>
      <c r="L35" s="1">
        <f>+'Ark1'!S1231</f>
        <v>8</v>
      </c>
      <c r="M35" s="47"/>
      <c r="N35" s="111"/>
      <c r="O35" s="60"/>
      <c r="P35" s="111"/>
      <c r="Q35" s="60"/>
      <c r="R35" s="47"/>
      <c r="S35" s="92">
        <f>+'Ark1'!U1231</f>
        <v>20.833333333333329</v>
      </c>
      <c r="T35" s="194"/>
      <c r="U35" s="209"/>
      <c r="V35" s="92">
        <f>+'Ark1'!X1231</f>
        <v>66.666666666666686</v>
      </c>
      <c r="W35" s="92">
        <f>+'Ark1'!Y1231</f>
        <v>66.666666666666686</v>
      </c>
      <c r="X35" s="92">
        <f>+'Ark1'!Z1231</f>
        <v>3.6307330144507022</v>
      </c>
      <c r="Y35" s="1">
        <f>+'Ark1'!Z1231</f>
        <v>3.6307330144507022</v>
      </c>
      <c r="Z35" s="1">
        <f>+'Ark1'!AB1231</f>
        <v>0</v>
      </c>
      <c r="AA35" s="11">
        <f>+'Ark1'!AD1231</f>
        <v>0</v>
      </c>
      <c r="AB35" s="1">
        <f t="shared" si="8"/>
        <v>2.6041666666666661</v>
      </c>
      <c r="AC35" s="11">
        <f t="shared" si="9"/>
        <v>1.5</v>
      </c>
      <c r="AD35" s="47"/>
      <c r="AE35" s="4"/>
      <c r="AF35" s="57"/>
      <c r="AG35" s="58"/>
      <c r="AH35" s="5"/>
      <c r="AI35" s="5"/>
      <c r="AK35" s="13"/>
      <c r="AL35" s="13"/>
      <c r="AM35" s="11"/>
      <c r="AN35" s="11"/>
      <c r="AO35" s="11"/>
    </row>
    <row r="36" spans="1:41" ht="15.6">
      <c r="A36" s="47"/>
      <c r="B36">
        <f>+'Ark1'!C1232</f>
        <v>2022</v>
      </c>
      <c r="C36">
        <f>+'Ark1'!M1232</f>
        <v>10</v>
      </c>
      <c r="D36" s="3" t="s">
        <v>104</v>
      </c>
      <c r="E36">
        <f>+'Ark1'!Q1232</f>
        <v>0</v>
      </c>
      <c r="F36">
        <f>+'Ark1'!R1232</f>
        <v>0</v>
      </c>
      <c r="G36" s="194">
        <f>+'Ark1'!AF1232</f>
        <v>0</v>
      </c>
      <c r="H36" s="194">
        <f t="shared" si="5"/>
        <v>0</v>
      </c>
      <c r="I36" s="194">
        <f>+'Ark1'!AG1232</f>
        <v>0</v>
      </c>
      <c r="J36" s="480">
        <f>+'Ark1'!AI1232</f>
        <v>0</v>
      </c>
      <c r="K36" s="96"/>
      <c r="L36" s="1">
        <f>+'Ark1'!S1232</f>
        <v>0</v>
      </c>
      <c r="M36" s="47"/>
      <c r="N36" s="111"/>
      <c r="O36" s="60"/>
      <c r="P36" s="111"/>
      <c r="Q36" s="60"/>
      <c r="R36" s="47"/>
      <c r="S36" s="92">
        <f>+'Ark1'!U1232</f>
        <v>0</v>
      </c>
      <c r="T36" s="194"/>
      <c r="U36" s="209"/>
      <c r="V36" s="92">
        <f>+'Ark1'!X1232</f>
        <v>0</v>
      </c>
      <c r="W36" s="92">
        <f>+'Ark1'!Y1232</f>
        <v>0</v>
      </c>
      <c r="X36" s="92">
        <f>+'Ark1'!Z1232</f>
        <v>0</v>
      </c>
      <c r="Y36" s="1">
        <f>+'Ark1'!Z1232</f>
        <v>0</v>
      </c>
      <c r="Z36" s="1">
        <f>+'Ark1'!AB1232</f>
        <v>0</v>
      </c>
      <c r="AA36" s="11">
        <f>+'Ark1'!AD1232</f>
        <v>0</v>
      </c>
      <c r="AB36" s="1" t="e">
        <f t="shared" si="8"/>
        <v>#DIV/0!</v>
      </c>
      <c r="AC36" s="11" t="e">
        <f t="shared" si="9"/>
        <v>#DIV/0!</v>
      </c>
      <c r="AD36" s="47"/>
      <c r="AG36" s="58"/>
      <c r="AK36" s="13"/>
      <c r="AL36" s="13"/>
      <c r="AM36" s="11"/>
      <c r="AN36" s="11"/>
      <c r="AO36" s="11"/>
    </row>
    <row r="37" spans="1:41" ht="17.25" customHeight="1">
      <c r="A37" s="47"/>
      <c r="B37">
        <f>+'Ark1'!C1233</f>
        <v>2022</v>
      </c>
      <c r="C37">
        <f>+'Ark1'!M1233</f>
        <v>11</v>
      </c>
      <c r="D37" s="3" t="s">
        <v>105</v>
      </c>
      <c r="E37">
        <f>+'Ark1'!Q1233</f>
        <v>126</v>
      </c>
      <c r="F37">
        <f>+'Ark1'!R1233</f>
        <v>303</v>
      </c>
      <c r="G37" s="194">
        <f>+'Ark1'!AF1233</f>
        <v>1.1646441704562445</v>
      </c>
      <c r="H37" s="194">
        <f t="shared" si="5"/>
        <v>-0.13820670756011832</v>
      </c>
      <c r="I37" s="194">
        <f>+'Ark1'!AG1233</f>
        <v>2.780884334268432</v>
      </c>
      <c r="J37" s="480">
        <f>+'Ark1'!AI1233</f>
        <v>1</v>
      </c>
      <c r="K37" s="96"/>
      <c r="L37" s="1">
        <f>+'Ark1'!S1233</f>
        <v>7.4488448844884516</v>
      </c>
      <c r="M37" s="47"/>
      <c r="N37" s="111"/>
      <c r="O37" s="60"/>
      <c r="P37" s="111"/>
      <c r="Q37" s="60"/>
      <c r="R37" s="47"/>
      <c r="S37" s="92">
        <f>+'Ark1'!U1233</f>
        <v>30.057986798679881</v>
      </c>
      <c r="T37" s="194"/>
      <c r="U37" s="209"/>
      <c r="V37" s="92">
        <f>+'Ark1'!X1233</f>
        <v>99.009900990099013</v>
      </c>
      <c r="W37" s="92">
        <f>+'Ark1'!Y1233</f>
        <v>92.079207920792101</v>
      </c>
      <c r="X37" s="92">
        <f>+'Ark1'!Z1233</f>
        <v>5.5532126912757027</v>
      </c>
      <c r="Y37" s="1">
        <f>+'Ark1'!Z1233</f>
        <v>5.5532126912757027</v>
      </c>
      <c r="Z37" s="1">
        <f>+'Ark1'!AB1233</f>
        <v>0</v>
      </c>
      <c r="AA37" s="11">
        <f>+'Ark1'!AD1233</f>
        <v>0</v>
      </c>
      <c r="AB37" s="1">
        <f t="shared" si="8"/>
        <v>4.0352547629596813</v>
      </c>
      <c r="AC37" s="11">
        <f t="shared" si="9"/>
        <v>2.4047619047619047</v>
      </c>
      <c r="AD37" s="47"/>
      <c r="AE37" s="2"/>
      <c r="AF37" s="57"/>
      <c r="AG37" s="58"/>
      <c r="AI37" s="5"/>
      <c r="AK37" s="13"/>
      <c r="AL37" s="13"/>
      <c r="AM37" s="11"/>
      <c r="AN37" s="11"/>
      <c r="AO37" s="11"/>
    </row>
    <row r="38" spans="1:41" ht="15.6">
      <c r="A38" s="47"/>
      <c r="B38">
        <f>+'Ark1'!C1234</f>
        <v>2022</v>
      </c>
      <c r="C38">
        <f>+'Ark1'!M1234</f>
        <v>12</v>
      </c>
      <c r="D38" s="3" t="s">
        <v>106</v>
      </c>
      <c r="E38">
        <f>+'Ark1'!Q1234</f>
        <v>0</v>
      </c>
      <c r="F38">
        <f>+'Ark1'!R1234</f>
        <v>0</v>
      </c>
      <c r="G38" s="194">
        <f>+'Ark1'!AF1234</f>
        <v>0</v>
      </c>
      <c r="H38" s="194">
        <f t="shared" si="5"/>
        <v>0</v>
      </c>
      <c r="I38" s="194">
        <f>+'Ark1'!AG1234</f>
        <v>0</v>
      </c>
      <c r="J38" s="480">
        <f>+'Ark1'!AI1234</f>
        <v>0</v>
      </c>
      <c r="K38" s="96"/>
      <c r="L38" s="1">
        <f>+'Ark1'!S1234</f>
        <v>0</v>
      </c>
      <c r="M38" s="47"/>
      <c r="N38" s="111"/>
      <c r="O38" s="60"/>
      <c r="P38" s="111"/>
      <c r="Q38" s="60"/>
      <c r="R38" s="47"/>
      <c r="S38" s="92">
        <f>+'Ark1'!U1234</f>
        <v>0</v>
      </c>
      <c r="T38" s="194"/>
      <c r="U38" s="209"/>
      <c r="V38" s="92">
        <f>+'Ark1'!X1234</f>
        <v>0</v>
      </c>
      <c r="W38" s="92">
        <f>+'Ark1'!Y1234</f>
        <v>0</v>
      </c>
      <c r="X38" s="92">
        <f>+'Ark1'!Z1234</f>
        <v>0</v>
      </c>
      <c r="Y38" s="1">
        <f>+'Ark1'!Z1234</f>
        <v>0</v>
      </c>
      <c r="Z38" s="1">
        <f>+'Ark1'!AB1234</f>
        <v>0</v>
      </c>
      <c r="AA38" s="11">
        <f>+'Ark1'!AD1234</f>
        <v>0</v>
      </c>
      <c r="AB38" s="1" t="e">
        <f t="shared" si="8"/>
        <v>#DIV/0!</v>
      </c>
      <c r="AC38" s="11" t="e">
        <f t="shared" si="9"/>
        <v>#DIV/0!</v>
      </c>
      <c r="AD38" s="47"/>
      <c r="AE38" s="2"/>
      <c r="AF38" s="57"/>
      <c r="AG38" s="58"/>
      <c r="AK38" s="13"/>
      <c r="AL38" s="13"/>
      <c r="AM38" s="11"/>
      <c r="AN38" s="11"/>
      <c r="AO38" s="11"/>
    </row>
    <row r="39" spans="1:41" ht="15.6">
      <c r="A39" s="47"/>
      <c r="B39">
        <f>+'Ark1'!C1235</f>
        <v>2022</v>
      </c>
      <c r="C39">
        <f>+'Ark1'!M1235</f>
        <v>13</v>
      </c>
      <c r="D39" s="3" t="s">
        <v>107</v>
      </c>
      <c r="E39">
        <f>+'Ark1'!Q1235</f>
        <v>0</v>
      </c>
      <c r="F39">
        <f>+'Ark1'!R1235</f>
        <v>0</v>
      </c>
      <c r="G39" s="194">
        <f>+'Ark1'!AF1235</f>
        <v>0</v>
      </c>
      <c r="H39" s="194">
        <f t="shared" si="5"/>
        <v>0</v>
      </c>
      <c r="I39" s="194">
        <f>+'Ark1'!AG1235</f>
        <v>0</v>
      </c>
      <c r="J39" s="480">
        <f>+'Ark1'!AI1235</f>
        <v>0</v>
      </c>
      <c r="K39" s="96"/>
      <c r="L39" s="1">
        <f>+'Ark1'!S1235</f>
        <v>0</v>
      </c>
      <c r="M39" s="47"/>
      <c r="N39" s="111"/>
      <c r="O39" s="60"/>
      <c r="P39" s="111"/>
      <c r="Q39" s="60"/>
      <c r="R39" s="47"/>
      <c r="S39" s="92">
        <f>+'Ark1'!U1235</f>
        <v>0</v>
      </c>
      <c r="T39" s="194"/>
      <c r="U39" s="209"/>
      <c r="V39" s="92">
        <f>+'Ark1'!X1235</f>
        <v>0</v>
      </c>
      <c r="W39" s="92">
        <f>+'Ark1'!Y1235</f>
        <v>0</v>
      </c>
      <c r="X39" s="92">
        <f>+'Ark1'!Z1235</f>
        <v>0</v>
      </c>
      <c r="Y39" s="1">
        <f>+'Ark1'!Z1235</f>
        <v>0</v>
      </c>
      <c r="Z39" s="1">
        <f>+'Ark1'!AB1235</f>
        <v>0</v>
      </c>
      <c r="AA39" s="11">
        <f>+'Ark1'!AD1235</f>
        <v>0</v>
      </c>
      <c r="AB39" s="1" t="e">
        <f t="shared" si="8"/>
        <v>#DIV/0!</v>
      </c>
      <c r="AC39" s="11" t="e">
        <f t="shared" si="9"/>
        <v>#DIV/0!</v>
      </c>
      <c r="AD39" s="47"/>
      <c r="AE39" s="14"/>
      <c r="AF39" s="13"/>
      <c r="AG39" s="58"/>
      <c r="AK39" s="13"/>
      <c r="AL39" s="13"/>
      <c r="AM39" s="11"/>
      <c r="AN39" s="11"/>
      <c r="AO39" s="11"/>
    </row>
    <row r="40" spans="1:41" ht="21">
      <c r="A40" s="47"/>
      <c r="B40">
        <f>+'Ark1'!C1236</f>
        <v>2022</v>
      </c>
      <c r="C40">
        <f>+'Ark1'!M1236</f>
        <v>14</v>
      </c>
      <c r="D40" s="3" t="s">
        <v>108</v>
      </c>
      <c r="E40">
        <f>+'Ark1'!Q1236</f>
        <v>8</v>
      </c>
      <c r="F40">
        <f>+'Ark1'!R1236</f>
        <v>9</v>
      </c>
      <c r="G40" s="194">
        <f>+'Ark1'!AF1236</f>
        <v>3.4593391201670626E-2</v>
      </c>
      <c r="H40" s="194">
        <f t="shared" si="5"/>
        <v>-5.1762718868578195E-2</v>
      </c>
      <c r="I40" s="194">
        <f>+'Ark1'!AG1236</f>
        <v>0.10332627239938177</v>
      </c>
      <c r="J40" s="480">
        <f>+'Ark1'!AI1236</f>
        <v>0</v>
      </c>
      <c r="K40" s="96"/>
      <c r="L40" s="1">
        <f>+'Ark1'!S1236</f>
        <v>8.4444444444444446</v>
      </c>
      <c r="M40" s="47"/>
      <c r="N40" s="111"/>
      <c r="O40" s="60"/>
      <c r="P40" s="111"/>
      <c r="Q40" s="60"/>
      <c r="R40" s="47"/>
      <c r="S40" s="92">
        <f>+'Ark1'!U1236</f>
        <v>37.6</v>
      </c>
      <c r="T40" s="194"/>
      <c r="U40" s="209"/>
      <c r="V40" s="92">
        <f>+'Ark1'!X1236</f>
        <v>100</v>
      </c>
      <c r="W40" s="92">
        <f>+'Ark1'!Y1236</f>
        <v>100</v>
      </c>
      <c r="X40" s="92">
        <f>+'Ark1'!Z1236</f>
        <v>5.1016337252557102</v>
      </c>
      <c r="Y40" s="1">
        <f>+'Ark1'!Z1236</f>
        <v>5.1016337252557102</v>
      </c>
      <c r="Z40" s="1">
        <f>+'Ark1'!AB1236</f>
        <v>0</v>
      </c>
      <c r="AA40" s="11">
        <f>+'Ark1'!AD1236</f>
        <v>0</v>
      </c>
      <c r="AB40" s="1">
        <f t="shared" si="8"/>
        <v>4.4526315789473685</v>
      </c>
      <c r="AC40" s="11">
        <f t="shared" si="9"/>
        <v>1.125</v>
      </c>
      <c r="AD40" s="47"/>
      <c r="AE40" s="2"/>
      <c r="AF40" s="5"/>
      <c r="AG40" s="58"/>
      <c r="AK40" s="56"/>
      <c r="AL40" s="56"/>
      <c r="AM40" s="11"/>
      <c r="AN40" s="11"/>
      <c r="AO40" s="11"/>
    </row>
    <row r="41" spans="1:41" ht="15.6">
      <c r="A41" s="47"/>
      <c r="B41">
        <f>+'Ark1'!C1237</f>
        <v>2022</v>
      </c>
      <c r="C41">
        <f>+'Ark1'!M1237</f>
        <v>15</v>
      </c>
      <c r="D41" s="3" t="s">
        <v>109</v>
      </c>
      <c r="E41">
        <f>+'Ark1'!Q1237</f>
        <v>0</v>
      </c>
      <c r="F41">
        <f>+'Ark1'!R1237</f>
        <v>0</v>
      </c>
      <c r="G41" s="194">
        <f>+'Ark1'!AF1237</f>
        <v>0</v>
      </c>
      <c r="H41" s="194">
        <f t="shared" si="5"/>
        <v>0</v>
      </c>
      <c r="I41" s="194">
        <f>+'Ark1'!AG1237</f>
        <v>0</v>
      </c>
      <c r="J41" s="480">
        <f>+'Ark1'!AI1237</f>
        <v>0</v>
      </c>
      <c r="K41" s="96"/>
      <c r="L41" s="1">
        <f>+'Ark1'!S1237</f>
        <v>0</v>
      </c>
      <c r="M41" s="47"/>
      <c r="N41" s="111"/>
      <c r="O41" s="60"/>
      <c r="P41" s="111"/>
      <c r="Q41" s="60"/>
      <c r="R41" s="47"/>
      <c r="S41" s="92">
        <f>+'Ark1'!U1237</f>
        <v>0</v>
      </c>
      <c r="T41" s="194"/>
      <c r="U41" s="209"/>
      <c r="V41" s="92">
        <f>+'Ark1'!X1237</f>
        <v>0</v>
      </c>
      <c r="W41" s="92">
        <f>+'Ark1'!Y1237</f>
        <v>0</v>
      </c>
      <c r="X41" s="92">
        <f>+'Ark1'!Z1237</f>
        <v>0</v>
      </c>
      <c r="Y41" s="1">
        <f>+'Ark1'!Z1237</f>
        <v>0</v>
      </c>
      <c r="Z41" s="1">
        <f>+'Ark1'!AB1237</f>
        <v>0</v>
      </c>
      <c r="AA41" s="11">
        <f>+'Ark1'!AD1237</f>
        <v>0</v>
      </c>
      <c r="AB41" s="1" t="e">
        <f t="shared" si="8"/>
        <v>#DIV/0!</v>
      </c>
      <c r="AC41" s="11" t="e">
        <f t="shared" si="9"/>
        <v>#DIV/0!</v>
      </c>
      <c r="AD41" s="47"/>
      <c r="AE41" s="4"/>
      <c r="AF41" s="4"/>
      <c r="AG41" s="58"/>
      <c r="AH41" s="4"/>
      <c r="AI41" s="4"/>
    </row>
    <row r="42" spans="1:41" ht="15.6">
      <c r="A42" s="47"/>
      <c r="B42" s="47"/>
      <c r="C42" s="47"/>
      <c r="D42" s="47"/>
      <c r="E42" s="47"/>
      <c r="F42" s="47"/>
      <c r="G42" s="47"/>
      <c r="H42" s="90"/>
      <c r="I42" s="47"/>
      <c r="J42" s="47"/>
      <c r="K42" s="96"/>
      <c r="L42" s="47"/>
      <c r="M42" s="47"/>
      <c r="N42" s="111"/>
      <c r="O42" s="47"/>
      <c r="P42" s="111"/>
      <c r="Q42" s="47"/>
      <c r="R42" s="47"/>
      <c r="S42" s="47"/>
      <c r="T42" s="47"/>
      <c r="U42" s="209"/>
      <c r="V42" s="47"/>
      <c r="W42" s="47"/>
      <c r="X42" s="47"/>
      <c r="Y42" s="47"/>
      <c r="Z42" s="47"/>
      <c r="AA42" s="47"/>
      <c r="AB42" s="47"/>
      <c r="AC42" s="47"/>
      <c r="AD42" s="47"/>
      <c r="AE42" s="4"/>
      <c r="AF42" s="4"/>
      <c r="AG42" s="58"/>
      <c r="AH42" s="4"/>
      <c r="AI42" s="4"/>
    </row>
    <row r="43" spans="1:41" ht="15.6">
      <c r="A43" s="47"/>
      <c r="B43" s="53">
        <f>+'Ark1'!C1238</f>
        <v>2021</v>
      </c>
      <c r="C43" s="53">
        <f>+'Ark1'!M1238</f>
        <v>1</v>
      </c>
      <c r="D43" s="54" t="s">
        <v>95</v>
      </c>
      <c r="E43" s="53">
        <f>+'Ark1'!Q1238</f>
        <v>0</v>
      </c>
      <c r="F43" s="53">
        <f>+'Ark1'!R1238</f>
        <v>0</v>
      </c>
      <c r="G43" s="176">
        <f>+'Ark1'!AF1238</f>
        <v>0</v>
      </c>
      <c r="H43" s="176">
        <f t="shared" ref="H43:H77" si="10">+G43-G58</f>
        <v>0</v>
      </c>
      <c r="I43" s="176">
        <f>+'Ark1'!AG1238</f>
        <v>0</v>
      </c>
      <c r="J43" s="176"/>
      <c r="K43" s="96"/>
      <c r="L43" s="55">
        <f>+'Ark1'!S1238</f>
        <v>0</v>
      </c>
      <c r="M43" s="59">
        <f t="shared" ref="M43:M77" si="11">+L43-L58</f>
        <v>0</v>
      </c>
      <c r="N43" s="111"/>
      <c r="O43" s="59"/>
      <c r="P43" s="111"/>
      <c r="Q43" s="59"/>
      <c r="R43" s="47"/>
      <c r="S43" s="155">
        <f>+'Ark1'!U1238</f>
        <v>0</v>
      </c>
      <c r="T43" s="176"/>
      <c r="U43" s="209"/>
      <c r="V43" s="155">
        <f>+'Ark1'!X1238</f>
        <v>0</v>
      </c>
      <c r="W43" s="155">
        <f>+'Ark1'!Y1238</f>
        <v>0</v>
      </c>
      <c r="X43" s="155">
        <f>+'Ark1'!Z1238</f>
        <v>0</v>
      </c>
      <c r="Y43" s="55">
        <f>+'Ark1'!Z1238</f>
        <v>0</v>
      </c>
      <c r="Z43" s="55">
        <f>+'Ark1'!AB1238</f>
        <v>0</v>
      </c>
      <c r="AA43" s="74">
        <f>+'Ark1'!AD1238</f>
        <v>0</v>
      </c>
      <c r="AB43" s="55" t="e">
        <f t="shared" si="8"/>
        <v>#DIV/0!</v>
      </c>
      <c r="AC43" s="74" t="e">
        <f t="shared" si="9"/>
        <v>#DIV/0!</v>
      </c>
      <c r="AD43" s="47"/>
      <c r="AE43" s="4"/>
      <c r="AF43" s="16"/>
      <c r="AG43" s="58"/>
      <c r="AH43" s="1"/>
      <c r="AI43" s="18"/>
      <c r="AK43" s="1"/>
      <c r="AL43" s="5"/>
    </row>
    <row r="44" spans="1:41" ht="15.6">
      <c r="A44" s="47"/>
      <c r="B44" s="53">
        <f>+'Ark1'!C1239</f>
        <v>2021</v>
      </c>
      <c r="C44" s="53">
        <f>+'Ark1'!M1239</f>
        <v>2</v>
      </c>
      <c r="D44" s="54" t="s">
        <v>96</v>
      </c>
      <c r="E44" s="53">
        <f>+'Ark1'!Q1239</f>
        <v>520</v>
      </c>
      <c r="F44" s="53">
        <f>+'Ark1'!R1239</f>
        <v>6831</v>
      </c>
      <c r="G44" s="176">
        <f>+'Ark1'!AF1239</f>
        <v>25.647764690863902</v>
      </c>
      <c r="H44" s="176">
        <f t="shared" si="10"/>
        <v>2.3987838997374524</v>
      </c>
      <c r="I44" s="176">
        <f>+'Ark1'!AG1239</f>
        <v>18.983699431065173</v>
      </c>
      <c r="J44" s="176"/>
      <c r="K44" s="96"/>
      <c r="L44" s="55">
        <f>+'Ark1'!S1239</f>
        <v>4.1087688478992828</v>
      </c>
      <c r="M44" s="59">
        <f t="shared" si="11"/>
        <v>-6.3269066792659423E-2</v>
      </c>
      <c r="N44" s="111"/>
      <c r="O44" s="59"/>
      <c r="P44" s="111"/>
      <c r="Q44" s="59"/>
      <c r="R44" s="47"/>
      <c r="S44" s="155">
        <f>+'Ark1'!U1239</f>
        <v>9.4161030595813529</v>
      </c>
      <c r="T44" s="176"/>
      <c r="U44" s="209"/>
      <c r="V44" s="155">
        <f>+'Ark1'!X1239</f>
        <v>13.497291758161319</v>
      </c>
      <c r="W44" s="155">
        <f>+'Ark1'!Y1239</f>
        <v>1.4492753623188404</v>
      </c>
      <c r="X44" s="155">
        <f>+'Ark1'!Z1239</f>
        <v>5.3252549856503242</v>
      </c>
      <c r="Y44" s="55">
        <f>+'Ark1'!Z1239</f>
        <v>5.3252549856503242</v>
      </c>
      <c r="Z44" s="55">
        <f>+'Ark1'!AB1239</f>
        <v>0</v>
      </c>
      <c r="AA44" s="74">
        <f>+'Ark1'!AD1239</f>
        <v>0</v>
      </c>
      <c r="AB44" s="55">
        <f t="shared" si="8"/>
        <v>2.2917091245947274</v>
      </c>
      <c r="AC44" s="74">
        <f t="shared" si="9"/>
        <v>13.136538461538462</v>
      </c>
      <c r="AD44" s="47"/>
      <c r="AE44" s="4"/>
      <c r="AF44" s="16"/>
      <c r="AG44" s="58"/>
      <c r="AH44" s="1"/>
      <c r="AI44" s="18"/>
    </row>
    <row r="45" spans="1:41" ht="15.6">
      <c r="A45" s="47"/>
      <c r="B45" s="53">
        <f>+'Ark1'!C1240</f>
        <v>2021</v>
      </c>
      <c r="C45" s="53">
        <f>+'Ark1'!M1240</f>
        <v>3</v>
      </c>
      <c r="D45" s="54" t="s">
        <v>97</v>
      </c>
      <c r="E45" s="53">
        <f>+'Ark1'!Q1240</f>
        <v>0</v>
      </c>
      <c r="F45" s="53">
        <f>+'Ark1'!R1240</f>
        <v>0</v>
      </c>
      <c r="G45" s="176">
        <f>+'Ark1'!AF1240</f>
        <v>0</v>
      </c>
      <c r="H45" s="176">
        <f t="shared" si="10"/>
        <v>-3.6728247695302463E-3</v>
      </c>
      <c r="I45" s="176">
        <f>+'Ark1'!AG1240</f>
        <v>0</v>
      </c>
      <c r="J45" s="176"/>
      <c r="K45" s="96"/>
      <c r="L45" s="55">
        <f>+'Ark1'!S1240</f>
        <v>0</v>
      </c>
      <c r="M45" s="59">
        <f t="shared" si="11"/>
        <v>-6</v>
      </c>
      <c r="N45" s="111"/>
      <c r="O45" s="59"/>
      <c r="P45" s="111"/>
      <c r="Q45" s="59"/>
      <c r="R45" s="47"/>
      <c r="S45" s="155">
        <f>+'Ark1'!U1240</f>
        <v>0</v>
      </c>
      <c r="T45" s="176"/>
      <c r="U45" s="209"/>
      <c r="V45" s="155">
        <f>+'Ark1'!X1240</f>
        <v>0</v>
      </c>
      <c r="W45" s="155">
        <f>+'Ark1'!Y1240</f>
        <v>0</v>
      </c>
      <c r="X45" s="155">
        <f>+'Ark1'!Z1240</f>
        <v>0</v>
      </c>
      <c r="Y45" s="55">
        <f>+'Ark1'!Z1240</f>
        <v>0</v>
      </c>
      <c r="Z45" s="55">
        <f>+'Ark1'!AB1240</f>
        <v>0</v>
      </c>
      <c r="AA45" s="74">
        <f>+'Ark1'!AD1240</f>
        <v>0</v>
      </c>
      <c r="AB45" s="55" t="e">
        <f t="shared" si="8"/>
        <v>#DIV/0!</v>
      </c>
      <c r="AC45" s="74" t="e">
        <f t="shared" si="9"/>
        <v>#DIV/0!</v>
      </c>
      <c r="AD45" s="47"/>
      <c r="AE45" s="4"/>
      <c r="AF45" s="16"/>
      <c r="AG45" s="58"/>
      <c r="AH45" s="1"/>
      <c r="AI45" s="18"/>
    </row>
    <row r="46" spans="1:41" ht="15.6">
      <c r="A46" s="47"/>
      <c r="B46" s="53">
        <f>+'Ark1'!C1241</f>
        <v>2021</v>
      </c>
      <c r="C46" s="53">
        <f>+'Ark1'!M1241</f>
        <v>4</v>
      </c>
      <c r="D46" s="54" t="s">
        <v>98</v>
      </c>
      <c r="E46" s="53">
        <f>+'Ark1'!Q1241</f>
        <v>0</v>
      </c>
      <c r="F46" s="53">
        <f>+'Ark1'!R1241</f>
        <v>0</v>
      </c>
      <c r="G46" s="176">
        <f>+'Ark1'!AF1241</f>
        <v>0</v>
      </c>
      <c r="H46" s="176">
        <f t="shared" si="10"/>
        <v>-3.6728247695302463E-3</v>
      </c>
      <c r="I46" s="176">
        <f>+'Ark1'!AG1241</f>
        <v>0</v>
      </c>
      <c r="J46" s="176"/>
      <c r="K46" s="96"/>
      <c r="L46" s="55">
        <f>+'Ark1'!S1241</f>
        <v>0</v>
      </c>
      <c r="M46" s="59">
        <f t="shared" si="11"/>
        <v>-4</v>
      </c>
      <c r="N46" s="111"/>
      <c r="O46" s="59"/>
      <c r="P46" s="111"/>
      <c r="Q46" s="59"/>
      <c r="R46" s="47"/>
      <c r="S46" s="155">
        <f>+'Ark1'!U1241</f>
        <v>0</v>
      </c>
      <c r="T46" s="176"/>
      <c r="U46" s="209"/>
      <c r="V46" s="155">
        <f>+'Ark1'!X1241</f>
        <v>0</v>
      </c>
      <c r="W46" s="155">
        <f>+'Ark1'!Y1241</f>
        <v>0</v>
      </c>
      <c r="X46" s="155">
        <f>+'Ark1'!Z1241</f>
        <v>0</v>
      </c>
      <c r="Y46" s="55">
        <f>+'Ark1'!Z1241</f>
        <v>0</v>
      </c>
      <c r="Z46" s="55">
        <f>+'Ark1'!AB1241</f>
        <v>0</v>
      </c>
      <c r="AA46" s="74">
        <f>+'Ark1'!AD1241</f>
        <v>0</v>
      </c>
      <c r="AB46" s="55" t="e">
        <f t="shared" si="8"/>
        <v>#DIV/0!</v>
      </c>
      <c r="AC46" s="74" t="e">
        <f t="shared" si="9"/>
        <v>#DIV/0!</v>
      </c>
      <c r="AD46" s="47"/>
      <c r="AE46" s="4"/>
      <c r="AF46" s="16"/>
      <c r="AG46" s="58"/>
      <c r="AH46" s="1"/>
      <c r="AI46" s="18"/>
    </row>
    <row r="47" spans="1:41" ht="15.6">
      <c r="A47" s="47"/>
      <c r="B47" s="53">
        <f>+'Ark1'!C1242</f>
        <v>2021</v>
      </c>
      <c r="C47" s="53">
        <f>+'Ark1'!M1242</f>
        <v>5</v>
      </c>
      <c r="D47" s="54" t="s">
        <v>99</v>
      </c>
      <c r="E47" s="53">
        <f>+'Ark1'!Q1242</f>
        <v>665</v>
      </c>
      <c r="F47" s="53">
        <f>+'Ark1'!R1242</f>
        <v>15385.9</v>
      </c>
      <c r="G47" s="176">
        <f>+'Ark1'!AF1242</f>
        <v>57.768107562166989</v>
      </c>
      <c r="H47" s="176">
        <f t="shared" si="10"/>
        <v>-0.41310961196165152</v>
      </c>
      <c r="I47" s="176">
        <f>+'Ark1'!AG1242</f>
        <v>54.970703553584322</v>
      </c>
      <c r="J47" s="176"/>
      <c r="K47" s="96"/>
      <c r="L47" s="55">
        <f>+'Ark1'!S1242</f>
        <v>5.3464340727549251</v>
      </c>
      <c r="M47" s="59">
        <f t="shared" si="11"/>
        <v>8.2183078499513229E-2</v>
      </c>
      <c r="N47" s="111"/>
      <c r="O47" s="59"/>
      <c r="P47" s="111"/>
      <c r="Q47" s="59"/>
      <c r="R47" s="47"/>
      <c r="S47" s="155">
        <f>+'Ark1'!U1242</f>
        <v>12.105508290057777</v>
      </c>
      <c r="T47" s="176"/>
      <c r="U47" s="209"/>
      <c r="V47" s="155">
        <f>+'Ark1'!X1242</f>
        <v>27.941166912562796</v>
      </c>
      <c r="W47" s="155">
        <f>+'Ark1'!Y1242</f>
        <v>8.1958156493932766</v>
      </c>
      <c r="X47" s="155">
        <f>+'Ark1'!Z1242</f>
        <v>6.8630463353950084</v>
      </c>
      <c r="Y47" s="55">
        <f>+'Ark1'!Z1242</f>
        <v>6.8630463353950084</v>
      </c>
      <c r="Z47" s="55">
        <f>+'Ark1'!AB1242</f>
        <v>4.2488812604719265E-3</v>
      </c>
      <c r="AA47" s="74">
        <f>+'Ark1'!AD1242</f>
        <v>-0.25941093116868247</v>
      </c>
      <c r="AB47" s="55">
        <f t="shared" si="8"/>
        <v>2.2642209976452619</v>
      </c>
      <c r="AC47" s="74">
        <f t="shared" si="9"/>
        <v>23.136691729323307</v>
      </c>
      <c r="AD47" s="47"/>
      <c r="AE47" s="4"/>
      <c r="AF47" s="16"/>
      <c r="AG47" s="58"/>
      <c r="AH47" s="13"/>
      <c r="AI47" s="18"/>
    </row>
    <row r="48" spans="1:41" ht="15.6">
      <c r="A48" s="47"/>
      <c r="B48" s="53">
        <f>+'Ark1'!C1243</f>
        <v>2021</v>
      </c>
      <c r="C48" s="53">
        <f>+'Ark1'!M1243</f>
        <v>6</v>
      </c>
      <c r="D48" s="54" t="s">
        <v>100</v>
      </c>
      <c r="E48" s="53">
        <f>+'Ark1'!Q1243</f>
        <v>1</v>
      </c>
      <c r="F48" s="53">
        <f>+'Ark1'!R1243</f>
        <v>1</v>
      </c>
      <c r="G48" s="176">
        <f>+'Ark1'!AF1243</f>
        <v>3.7546134813151665E-3</v>
      </c>
      <c r="H48" s="176">
        <f t="shared" si="10"/>
        <v>3.7546134813151665E-3</v>
      </c>
      <c r="I48" s="176">
        <f>+'Ark1'!AG1243</f>
        <v>4.5156137972011809E-3</v>
      </c>
      <c r="J48" s="176"/>
      <c r="K48" s="96"/>
      <c r="L48" s="55">
        <f>+'Ark1'!S1243</f>
        <v>5</v>
      </c>
      <c r="M48" s="59">
        <f t="shared" si="11"/>
        <v>5</v>
      </c>
      <c r="N48" s="111"/>
      <c r="O48" s="59"/>
      <c r="P48" s="111"/>
      <c r="Q48" s="59"/>
      <c r="R48" s="47"/>
      <c r="S48" s="155">
        <f>+'Ark1'!U1243</f>
        <v>15.3</v>
      </c>
      <c r="T48" s="176"/>
      <c r="U48" s="209"/>
      <c r="V48" s="155">
        <f>+'Ark1'!X1243</f>
        <v>0</v>
      </c>
      <c r="W48" s="155">
        <f>+'Ark1'!Y1243</f>
        <v>0</v>
      </c>
      <c r="X48" s="155">
        <f>+'Ark1'!Z1243</f>
        <v>0</v>
      </c>
      <c r="Y48" s="55">
        <f>+'Ark1'!Z1243</f>
        <v>0</v>
      </c>
      <c r="Z48" s="55">
        <f>+'Ark1'!AB1243</f>
        <v>0</v>
      </c>
      <c r="AA48" s="74">
        <f>+'Ark1'!AD1243</f>
        <v>0</v>
      </c>
      <c r="AB48" s="55">
        <f t="shared" si="8"/>
        <v>3.06</v>
      </c>
      <c r="AC48" s="74">
        <f t="shared" si="9"/>
        <v>1</v>
      </c>
      <c r="AD48" s="47"/>
      <c r="AE48" s="4"/>
      <c r="AF48" s="16"/>
      <c r="AG48" s="58"/>
      <c r="AH48" s="13"/>
      <c r="AI48" s="18"/>
    </row>
    <row r="49" spans="1:35" ht="15.6">
      <c r="A49" s="47"/>
      <c r="B49" s="53">
        <f>+'Ark1'!C1244</f>
        <v>2021</v>
      </c>
      <c r="C49" s="53">
        <f>+'Ark1'!M1244</f>
        <v>7</v>
      </c>
      <c r="D49" s="54" t="s">
        <v>101</v>
      </c>
      <c r="E49" s="53">
        <f>+'Ark1'!Q1244</f>
        <v>1</v>
      </c>
      <c r="F49" s="53">
        <f>+'Ark1'!R1244</f>
        <v>1</v>
      </c>
      <c r="G49" s="176">
        <f>+'Ark1'!AF1244</f>
        <v>3.7546134813151665E-3</v>
      </c>
      <c r="H49" s="176">
        <f t="shared" si="10"/>
        <v>3.7546134813151665E-3</v>
      </c>
      <c r="I49" s="176">
        <f>+'Ark1'!AG1244</f>
        <v>3.541657880157791E-3</v>
      </c>
      <c r="J49" s="176"/>
      <c r="K49" s="96"/>
      <c r="L49" s="55">
        <f>+'Ark1'!S1244</f>
        <v>6</v>
      </c>
      <c r="M49" s="59">
        <f t="shared" si="11"/>
        <v>6</v>
      </c>
      <c r="N49" s="111"/>
      <c r="O49" s="59"/>
      <c r="P49" s="111"/>
      <c r="Q49" s="59"/>
      <c r="R49" s="47"/>
      <c r="S49" s="155">
        <f>+'Ark1'!U1244</f>
        <v>12</v>
      </c>
      <c r="T49" s="176"/>
      <c r="U49" s="209"/>
      <c r="V49" s="155">
        <f>+'Ark1'!X1244</f>
        <v>0</v>
      </c>
      <c r="W49" s="155">
        <f>+'Ark1'!Y1244</f>
        <v>0</v>
      </c>
      <c r="X49" s="155">
        <f>+'Ark1'!Z1244</f>
        <v>0</v>
      </c>
      <c r="Y49" s="55">
        <f>+'Ark1'!Z1244</f>
        <v>0</v>
      </c>
      <c r="Z49" s="55">
        <f>+'Ark1'!AB1244</f>
        <v>0</v>
      </c>
      <c r="AA49" s="74">
        <f>+'Ark1'!AD1244</f>
        <v>0</v>
      </c>
      <c r="AB49" s="55">
        <f t="shared" si="8"/>
        <v>2</v>
      </c>
      <c r="AC49" s="74">
        <f t="shared" si="9"/>
        <v>1</v>
      </c>
      <c r="AD49" s="47"/>
      <c r="AE49" s="4"/>
      <c r="AF49" s="16"/>
      <c r="AG49" s="58"/>
      <c r="AH49" s="13"/>
      <c r="AI49" s="18"/>
    </row>
    <row r="50" spans="1:35" ht="15.6">
      <c r="A50" s="47"/>
      <c r="B50" s="53">
        <f>+'Ark1'!C1245</f>
        <v>2021</v>
      </c>
      <c r="C50" s="53">
        <f>+'Ark1'!M1245</f>
        <v>8</v>
      </c>
      <c r="D50" s="54" t="s">
        <v>102</v>
      </c>
      <c r="E50" s="53">
        <f>+'Ark1'!Q1245</f>
        <v>460</v>
      </c>
      <c r="F50" s="53">
        <f>+'Ark1'!R1245</f>
        <v>4045</v>
      </c>
      <c r="G50" s="176">
        <f>+'Ark1'!AF1245</f>
        <v>15.187411531919846</v>
      </c>
      <c r="H50" s="176">
        <f t="shared" si="10"/>
        <v>-1.9206062445520438</v>
      </c>
      <c r="I50" s="176">
        <f>+'Ark1'!AG1245</f>
        <v>22.6264332757411</v>
      </c>
      <c r="J50" s="176"/>
      <c r="K50" s="96"/>
      <c r="L50" s="55">
        <f>+'Ark1'!S1245</f>
        <v>6.071940667490729</v>
      </c>
      <c r="M50" s="59">
        <f t="shared" si="11"/>
        <v>0.23402739999395106</v>
      </c>
      <c r="N50" s="111"/>
      <c r="O50" s="59"/>
      <c r="P50" s="111"/>
      <c r="Q50" s="59"/>
      <c r="R50" s="47"/>
      <c r="S50" s="155">
        <f>+'Ark1'!U1245</f>
        <v>18.95274907292961</v>
      </c>
      <c r="T50" s="176"/>
      <c r="U50" s="209"/>
      <c r="V50" s="155">
        <f>+'Ark1'!X1245</f>
        <v>62.299134734239793</v>
      </c>
      <c r="W50" s="155">
        <f>+'Ark1'!Y1245</f>
        <v>38.739184177997529</v>
      </c>
      <c r="X50" s="155">
        <f>+'Ark1'!Z1245</f>
        <v>9.1501729452040479</v>
      </c>
      <c r="Y50" s="55">
        <f>+'Ark1'!Z1245</f>
        <v>9.1501729452040479</v>
      </c>
      <c r="Z50" s="55">
        <f>+'Ark1'!AB1245</f>
        <v>0</v>
      </c>
      <c r="AA50" s="74">
        <f>+'Ark1'!AD1245</f>
        <v>0</v>
      </c>
      <c r="AB50" s="55">
        <f t="shared" si="8"/>
        <v>3.1213659867269361</v>
      </c>
      <c r="AC50" s="74">
        <f t="shared" si="9"/>
        <v>8.7934782608695645</v>
      </c>
      <c r="AD50" s="47"/>
      <c r="AE50" s="4"/>
      <c r="AF50" s="16"/>
      <c r="AG50" s="58"/>
      <c r="AH50" s="13"/>
      <c r="AI50" s="18"/>
    </row>
    <row r="51" spans="1:35" ht="15.6">
      <c r="A51" s="47"/>
      <c r="B51" s="53">
        <f>+'Ark1'!C1246</f>
        <v>2021</v>
      </c>
      <c r="C51" s="53">
        <f>+'Ark1'!M1246</f>
        <v>9</v>
      </c>
      <c r="D51" s="54" t="s">
        <v>103</v>
      </c>
      <c r="E51" s="53">
        <f>+'Ark1'!Q1246</f>
        <v>0</v>
      </c>
      <c r="F51" s="53">
        <f>+'Ark1'!R1246</f>
        <v>0</v>
      </c>
      <c r="G51" s="176">
        <f>+'Ark1'!AF1246</f>
        <v>0</v>
      </c>
      <c r="H51" s="176">
        <f t="shared" si="10"/>
        <v>0</v>
      </c>
      <c r="I51" s="176">
        <f>+'Ark1'!AG1246</f>
        <v>0</v>
      </c>
      <c r="J51" s="176"/>
      <c r="K51" s="96"/>
      <c r="L51" s="55">
        <f>+'Ark1'!S1246</f>
        <v>0</v>
      </c>
      <c r="M51" s="59">
        <f t="shared" si="11"/>
        <v>0</v>
      </c>
      <c r="N51" s="111"/>
      <c r="O51" s="59"/>
      <c r="P51" s="111"/>
      <c r="Q51" s="59"/>
      <c r="R51" s="47"/>
      <c r="S51" s="155">
        <f>+'Ark1'!U1246</f>
        <v>0</v>
      </c>
      <c r="T51" s="176"/>
      <c r="U51" s="209"/>
      <c r="V51" s="155">
        <f>+'Ark1'!X1246</f>
        <v>0</v>
      </c>
      <c r="W51" s="155">
        <f>+'Ark1'!Y1246</f>
        <v>0</v>
      </c>
      <c r="X51" s="155">
        <f>+'Ark1'!Z1246</f>
        <v>0</v>
      </c>
      <c r="Y51" s="55">
        <f>+'Ark1'!Z1246</f>
        <v>0</v>
      </c>
      <c r="Z51" s="55">
        <f>+'Ark1'!AB1246</f>
        <v>0</v>
      </c>
      <c r="AA51" s="74">
        <f>+'Ark1'!AD1246</f>
        <v>0</v>
      </c>
      <c r="AB51" s="55" t="e">
        <f t="shared" si="8"/>
        <v>#DIV/0!</v>
      </c>
      <c r="AC51" s="74" t="e">
        <f t="shared" si="9"/>
        <v>#DIV/0!</v>
      </c>
      <c r="AD51" s="47"/>
      <c r="AE51" s="4"/>
      <c r="AF51" s="16"/>
      <c r="AG51" s="58"/>
      <c r="AH51" s="5"/>
      <c r="AI51" s="18"/>
    </row>
    <row r="52" spans="1:35" ht="15.6">
      <c r="A52" s="47"/>
      <c r="B52" s="53">
        <f>+'Ark1'!C1247</f>
        <v>2021</v>
      </c>
      <c r="C52" s="53">
        <f>+'Ark1'!M1247</f>
        <v>10</v>
      </c>
      <c r="D52" s="54" t="s">
        <v>104</v>
      </c>
      <c r="E52" s="53">
        <f>+'Ark1'!Q1247</f>
        <v>0</v>
      </c>
      <c r="F52" s="53">
        <f>+'Ark1'!R1247</f>
        <v>0</v>
      </c>
      <c r="G52" s="176">
        <f>+'Ark1'!AF1247</f>
        <v>0</v>
      </c>
      <c r="H52" s="176">
        <f t="shared" si="10"/>
        <v>0</v>
      </c>
      <c r="I52" s="176">
        <f>+'Ark1'!AG1247</f>
        <v>0</v>
      </c>
      <c r="J52" s="176"/>
      <c r="K52" s="96"/>
      <c r="L52" s="55">
        <f>+'Ark1'!S1247</f>
        <v>0</v>
      </c>
      <c r="M52" s="59">
        <f t="shared" si="11"/>
        <v>0</v>
      </c>
      <c r="N52" s="111"/>
      <c r="O52" s="59"/>
      <c r="P52" s="111"/>
      <c r="Q52" s="59"/>
      <c r="R52" s="47"/>
      <c r="S52" s="155">
        <f>+'Ark1'!U1247</f>
        <v>0</v>
      </c>
      <c r="T52" s="176"/>
      <c r="U52" s="209"/>
      <c r="V52" s="155">
        <f>+'Ark1'!X1247</f>
        <v>0</v>
      </c>
      <c r="W52" s="155">
        <f>+'Ark1'!Y1247</f>
        <v>0</v>
      </c>
      <c r="X52" s="155">
        <f>+'Ark1'!Z1247</f>
        <v>0</v>
      </c>
      <c r="Y52" s="55">
        <f>+'Ark1'!Z1247</f>
        <v>0</v>
      </c>
      <c r="Z52" s="55">
        <f>+'Ark1'!AB1247</f>
        <v>0</v>
      </c>
      <c r="AA52" s="74">
        <f>+'Ark1'!AD1247</f>
        <v>0</v>
      </c>
      <c r="AB52" s="55" t="e">
        <f t="shared" si="8"/>
        <v>#DIV/0!</v>
      </c>
      <c r="AC52" s="74" t="e">
        <f t="shared" si="9"/>
        <v>#DIV/0!</v>
      </c>
      <c r="AD52" s="47"/>
      <c r="AE52" s="4"/>
      <c r="AF52" s="16"/>
      <c r="AG52" s="58"/>
      <c r="AH52" s="5"/>
      <c r="AI52" s="18"/>
    </row>
    <row r="53" spans="1:35" ht="15.6">
      <c r="A53" s="47"/>
      <c r="B53" s="53">
        <f>+'Ark1'!C1248</f>
        <v>2021</v>
      </c>
      <c r="C53" s="53">
        <f>+'Ark1'!M1248</f>
        <v>11</v>
      </c>
      <c r="D53" s="54" t="s">
        <v>105</v>
      </c>
      <c r="E53" s="53">
        <f>+'Ark1'!Q1248</f>
        <v>127</v>
      </c>
      <c r="F53" s="53">
        <f>+'Ark1'!R1248</f>
        <v>347</v>
      </c>
      <c r="G53" s="176">
        <f>+'Ark1'!AF1248</f>
        <v>1.3028508780163628</v>
      </c>
      <c r="H53" s="176">
        <f t="shared" si="10"/>
        <v>-0.11118665825278229</v>
      </c>
      <c r="I53" s="176">
        <f>+'Ark1'!AG1248</f>
        <v>3.148280036645533</v>
      </c>
      <c r="J53" s="176"/>
      <c r="K53" s="96"/>
      <c r="L53" s="55">
        <f>+'Ark1'!S1248</f>
        <v>7.3631123919308354</v>
      </c>
      <c r="M53" s="59">
        <f t="shared" si="11"/>
        <v>0.29298252180096629</v>
      </c>
      <c r="N53" s="111"/>
      <c r="O53" s="59"/>
      <c r="P53" s="111"/>
      <c r="Q53" s="59"/>
      <c r="R53" s="47"/>
      <c r="S53" s="155">
        <f>+'Ark1'!U1248</f>
        <v>30.741037463976973</v>
      </c>
      <c r="T53" s="176"/>
      <c r="U53" s="209"/>
      <c r="V53" s="155">
        <f>+'Ark1'!X1248</f>
        <v>100</v>
      </c>
      <c r="W53" s="155">
        <f>+'Ark1'!Y1248</f>
        <v>94.2363112391931</v>
      </c>
      <c r="X53" s="155">
        <f>+'Ark1'!Z1248</f>
        <v>5.2644487675049438</v>
      </c>
      <c r="Y53" s="55">
        <f>+'Ark1'!Z1248</f>
        <v>5.2644487675049438</v>
      </c>
      <c r="Z53" s="55">
        <f>+'Ark1'!AB1248</f>
        <v>0</v>
      </c>
      <c r="AA53" s="74">
        <f>+'Ark1'!AD1248</f>
        <v>0</v>
      </c>
      <c r="AB53" s="55">
        <f t="shared" si="8"/>
        <v>4.175005870841491</v>
      </c>
      <c r="AC53" s="74">
        <f t="shared" si="9"/>
        <v>2.7322834645669292</v>
      </c>
      <c r="AD53" s="47"/>
      <c r="AE53" s="4"/>
      <c r="AF53" s="16"/>
      <c r="AG53" s="58"/>
      <c r="AH53" s="5"/>
      <c r="AI53" s="18"/>
    </row>
    <row r="54" spans="1:35" ht="15.6">
      <c r="A54" s="47"/>
      <c r="B54" s="53">
        <f>+'Ark1'!C1249</f>
        <v>2021</v>
      </c>
      <c r="C54" s="53">
        <f>+'Ark1'!M1249</f>
        <v>12</v>
      </c>
      <c r="D54" s="54" t="s">
        <v>106</v>
      </c>
      <c r="E54" s="53">
        <f>+'Ark1'!Q1249</f>
        <v>0</v>
      </c>
      <c r="F54" s="53">
        <f>+'Ark1'!R1249</f>
        <v>0</v>
      </c>
      <c r="G54" s="176">
        <f>+'Ark1'!AF1249</f>
        <v>0</v>
      </c>
      <c r="H54" s="176">
        <f t="shared" si="10"/>
        <v>0</v>
      </c>
      <c r="I54" s="176">
        <f>+'Ark1'!AG1249</f>
        <v>0</v>
      </c>
      <c r="J54" s="176"/>
      <c r="K54" s="96"/>
      <c r="L54" s="55">
        <f>+'Ark1'!S1249</f>
        <v>0</v>
      </c>
      <c r="M54" s="59">
        <f t="shared" si="11"/>
        <v>0</v>
      </c>
      <c r="N54" s="111"/>
      <c r="O54" s="59"/>
      <c r="P54" s="111"/>
      <c r="Q54" s="59"/>
      <c r="R54" s="47"/>
      <c r="S54" s="155">
        <f>+'Ark1'!U1249</f>
        <v>0</v>
      </c>
      <c r="T54" s="176"/>
      <c r="U54" s="209"/>
      <c r="V54" s="155">
        <f>+'Ark1'!X1249</f>
        <v>0</v>
      </c>
      <c r="W54" s="155">
        <f>+'Ark1'!Y1249</f>
        <v>0</v>
      </c>
      <c r="X54" s="155">
        <f>+'Ark1'!Z1249</f>
        <v>0</v>
      </c>
      <c r="Y54" s="55">
        <f>+'Ark1'!Z1249</f>
        <v>0</v>
      </c>
      <c r="Z54" s="55">
        <f>+'Ark1'!AB1249</f>
        <v>0</v>
      </c>
      <c r="AA54" s="74">
        <f>+'Ark1'!AD1249</f>
        <v>0</v>
      </c>
      <c r="AB54" s="55" t="e">
        <f t="shared" si="8"/>
        <v>#DIV/0!</v>
      </c>
      <c r="AC54" s="74" t="e">
        <f t="shared" si="9"/>
        <v>#DIV/0!</v>
      </c>
      <c r="AD54" s="47"/>
      <c r="AE54" s="4"/>
      <c r="AF54" s="16"/>
      <c r="AG54" s="58"/>
      <c r="AH54" s="5"/>
      <c r="AI54" s="18"/>
    </row>
    <row r="55" spans="1:35" ht="15.6">
      <c r="A55" s="47"/>
      <c r="B55" s="53">
        <f>+'Ark1'!C1250</f>
        <v>2021</v>
      </c>
      <c r="C55" s="53">
        <f>+'Ark1'!M1250</f>
        <v>13</v>
      </c>
      <c r="D55" s="54" t="s">
        <v>107</v>
      </c>
      <c r="E55" s="53">
        <f>+'Ark1'!Q1250</f>
        <v>0</v>
      </c>
      <c r="F55" s="53">
        <f>+'Ark1'!R1250</f>
        <v>0</v>
      </c>
      <c r="G55" s="176">
        <f>+'Ark1'!AF1250</f>
        <v>0</v>
      </c>
      <c r="H55" s="176">
        <f t="shared" si="10"/>
        <v>0</v>
      </c>
      <c r="I55" s="176">
        <f>+'Ark1'!AG1250</f>
        <v>0</v>
      </c>
      <c r="J55" s="176"/>
      <c r="K55" s="96"/>
      <c r="L55" s="55">
        <f>+'Ark1'!S1250</f>
        <v>0</v>
      </c>
      <c r="M55" s="59">
        <f t="shared" si="11"/>
        <v>0</v>
      </c>
      <c r="N55" s="111"/>
      <c r="O55" s="59"/>
      <c r="P55" s="111"/>
      <c r="Q55" s="59"/>
      <c r="R55" s="47"/>
      <c r="S55" s="155">
        <f>+'Ark1'!U1250</f>
        <v>0</v>
      </c>
      <c r="T55" s="176"/>
      <c r="U55" s="209"/>
      <c r="V55" s="155">
        <f>+'Ark1'!X1250</f>
        <v>0</v>
      </c>
      <c r="W55" s="155">
        <f>+'Ark1'!Y1250</f>
        <v>0</v>
      </c>
      <c r="X55" s="155">
        <f>+'Ark1'!Z1250</f>
        <v>0</v>
      </c>
      <c r="Y55" s="55">
        <f>+'Ark1'!Z1250</f>
        <v>0</v>
      </c>
      <c r="Z55" s="55">
        <f>+'Ark1'!AB1250</f>
        <v>0</v>
      </c>
      <c r="AA55" s="74">
        <f>+'Ark1'!AD1250</f>
        <v>0</v>
      </c>
      <c r="AB55" s="55" t="e">
        <f t="shared" si="8"/>
        <v>#DIV/0!</v>
      </c>
      <c r="AC55" s="74" t="e">
        <f t="shared" si="9"/>
        <v>#DIV/0!</v>
      </c>
      <c r="AD55" s="47"/>
      <c r="AE55" s="4"/>
      <c r="AF55" s="16"/>
      <c r="AG55" s="58"/>
      <c r="AH55" s="5"/>
      <c r="AI55" s="18"/>
    </row>
    <row r="56" spans="1:35" ht="15.6">
      <c r="A56" s="47"/>
      <c r="B56" s="53">
        <f>+'Ark1'!C1251</f>
        <v>2021</v>
      </c>
      <c r="C56" s="53">
        <f>+'Ark1'!M1251</f>
        <v>14</v>
      </c>
      <c r="D56" s="54" t="s">
        <v>108</v>
      </c>
      <c r="E56" s="53">
        <f>+'Ark1'!Q1251</f>
        <v>15</v>
      </c>
      <c r="F56" s="53">
        <f>+'Ark1'!R1251</f>
        <v>23</v>
      </c>
      <c r="G56" s="176">
        <f>+'Ark1'!AF1251</f>
        <v>8.635611007024882E-2</v>
      </c>
      <c r="H56" s="176">
        <f t="shared" si="10"/>
        <v>4.5955037605416124E-2</v>
      </c>
      <c r="I56" s="176">
        <f>+'Ark1'!AG1251</f>
        <v>0.26282643128650968</v>
      </c>
      <c r="J56" s="176"/>
      <c r="K56" s="96"/>
      <c r="L56" s="55">
        <f>+'Ark1'!S1251</f>
        <v>8.1304347826086936</v>
      </c>
      <c r="M56" s="59">
        <f t="shared" si="11"/>
        <v>0.4940711462450551</v>
      </c>
      <c r="N56" s="111"/>
      <c r="O56" s="59"/>
      <c r="P56" s="111"/>
      <c r="Q56" s="59"/>
      <c r="R56" s="47"/>
      <c r="S56" s="155">
        <f>+'Ark1'!U1251</f>
        <v>38.718260869565214</v>
      </c>
      <c r="T56" s="176"/>
      <c r="U56" s="209"/>
      <c r="V56" s="155">
        <f>+'Ark1'!X1251</f>
        <v>100</v>
      </c>
      <c r="W56" s="155">
        <f>+'Ark1'!Y1251</f>
        <v>100</v>
      </c>
      <c r="X56" s="155">
        <f>+'Ark1'!Z1251</f>
        <v>5.445383886474624</v>
      </c>
      <c r="Y56" s="55">
        <f>+'Ark1'!Z1251</f>
        <v>5.445383886474624</v>
      </c>
      <c r="Z56" s="55">
        <f>+'Ark1'!AB1251</f>
        <v>0</v>
      </c>
      <c r="AA56" s="74">
        <f>+'Ark1'!AD1251</f>
        <v>0</v>
      </c>
      <c r="AB56" s="55">
        <f t="shared" si="8"/>
        <v>4.7621390374331556</v>
      </c>
      <c r="AC56" s="74">
        <f t="shared" si="9"/>
        <v>1.5333333333333334</v>
      </c>
      <c r="AD56" s="47"/>
      <c r="AE56" s="4"/>
      <c r="AF56" s="16"/>
      <c r="AG56" s="58"/>
      <c r="AH56" s="5"/>
      <c r="AI56" s="18"/>
    </row>
    <row r="57" spans="1:35" ht="15.6">
      <c r="A57" s="47"/>
      <c r="B57" s="53">
        <f>+'Ark1'!C1252</f>
        <v>2021</v>
      </c>
      <c r="C57" s="53">
        <f>+'Ark1'!M1252</f>
        <v>15</v>
      </c>
      <c r="D57" s="54" t="s">
        <v>109</v>
      </c>
      <c r="E57" s="53">
        <f>+'Ark1'!Q1252</f>
        <v>0</v>
      </c>
      <c r="F57" s="53">
        <f>+'Ark1'!R1252</f>
        <v>0</v>
      </c>
      <c r="G57" s="176">
        <f>+'Ark1'!AF1252</f>
        <v>0</v>
      </c>
      <c r="H57" s="176">
        <f t="shared" si="10"/>
        <v>0</v>
      </c>
      <c r="I57" s="176">
        <f>+'Ark1'!AG1252</f>
        <v>0</v>
      </c>
      <c r="J57" s="176"/>
      <c r="K57" s="96"/>
      <c r="L57" s="55">
        <f>+'Ark1'!S1252</f>
        <v>0</v>
      </c>
      <c r="M57" s="59">
        <f t="shared" si="11"/>
        <v>0</v>
      </c>
      <c r="N57" s="111"/>
      <c r="O57" s="59"/>
      <c r="P57" s="111"/>
      <c r="Q57" s="59"/>
      <c r="R57" s="47"/>
      <c r="S57" s="155">
        <f>+'Ark1'!U1252</f>
        <v>0</v>
      </c>
      <c r="T57" s="176"/>
      <c r="U57" s="209"/>
      <c r="V57" s="155">
        <f>+'Ark1'!X1252</f>
        <v>0</v>
      </c>
      <c r="W57" s="155">
        <f>+'Ark1'!Y1252</f>
        <v>0</v>
      </c>
      <c r="X57" s="155">
        <f>+'Ark1'!Z1252</f>
        <v>0</v>
      </c>
      <c r="Y57" s="55">
        <f>+'Ark1'!Z1252</f>
        <v>0</v>
      </c>
      <c r="Z57" s="55">
        <f>+'Ark1'!AB1252</f>
        <v>0</v>
      </c>
      <c r="AA57" s="74">
        <f>+'Ark1'!AD1252</f>
        <v>0</v>
      </c>
      <c r="AB57" s="55" t="e">
        <f t="shared" si="8"/>
        <v>#DIV/0!</v>
      </c>
      <c r="AC57" s="74" t="e">
        <f t="shared" si="9"/>
        <v>#DIV/0!</v>
      </c>
      <c r="AD57" s="47"/>
      <c r="AE57" s="4"/>
      <c r="AF57" s="16"/>
      <c r="AG57" s="58"/>
      <c r="AH57" s="5"/>
      <c r="AI57" s="18"/>
    </row>
    <row r="58" spans="1:35" ht="15.6">
      <c r="A58" s="47"/>
      <c r="B58">
        <f>+'Ark1'!C1253</f>
        <v>2020</v>
      </c>
      <c r="C58">
        <f>+'Ark1'!M1253</f>
        <v>1</v>
      </c>
      <c r="D58" s="3" t="s">
        <v>95</v>
      </c>
      <c r="E58">
        <f>+'Ark1'!Q1253</f>
        <v>0</v>
      </c>
      <c r="F58">
        <f>+'Ark1'!R1253</f>
        <v>0</v>
      </c>
      <c r="G58" s="194">
        <f>+'Ark1'!AF1253</f>
        <v>0</v>
      </c>
      <c r="H58" s="194">
        <f t="shared" si="10"/>
        <v>0</v>
      </c>
      <c r="I58" s="194">
        <f>+'Ark1'!AG1253</f>
        <v>0</v>
      </c>
      <c r="J58" s="194"/>
      <c r="K58" s="96"/>
      <c r="L58" s="1">
        <f>+'Ark1'!S1253</f>
        <v>0</v>
      </c>
      <c r="M58" s="60">
        <f t="shared" si="11"/>
        <v>0</v>
      </c>
      <c r="N58" s="111"/>
      <c r="O58" s="60"/>
      <c r="P58" s="111"/>
      <c r="Q58" s="60"/>
      <c r="R58" s="47"/>
      <c r="S58" s="92">
        <f>+'Ark1'!U1253</f>
        <v>0</v>
      </c>
      <c r="T58" s="194"/>
      <c r="U58" s="209"/>
      <c r="V58" s="92">
        <f>+'Ark1'!X1253</f>
        <v>0</v>
      </c>
      <c r="W58" s="92">
        <f>+'Ark1'!Y1253</f>
        <v>0</v>
      </c>
      <c r="X58" s="92">
        <f>+'Ark1'!Z1253</f>
        <v>0</v>
      </c>
      <c r="Y58" s="1">
        <f>+'Ark1'!Z1253</f>
        <v>0</v>
      </c>
      <c r="Z58" s="1">
        <f>+'Ark1'!AB1253</f>
        <v>0</v>
      </c>
      <c r="AA58" s="11">
        <f>+'Ark1'!AD1253</f>
        <v>0</v>
      </c>
      <c r="AB58" s="1" t="e">
        <f t="shared" si="8"/>
        <v>#DIV/0!</v>
      </c>
      <c r="AC58" s="11" t="e">
        <f t="shared" si="9"/>
        <v>#DIV/0!</v>
      </c>
      <c r="AD58" s="47"/>
      <c r="AE58" s="4"/>
      <c r="AF58" s="16"/>
      <c r="AG58" s="58"/>
      <c r="AH58" s="5"/>
      <c r="AI58" s="18"/>
    </row>
    <row r="59" spans="1:35" ht="15.6">
      <c r="A59" s="47"/>
      <c r="B59">
        <f>+'Ark1'!C1254</f>
        <v>2020</v>
      </c>
      <c r="C59">
        <f>+'Ark1'!M1254</f>
        <v>2</v>
      </c>
      <c r="D59" s="3" t="s">
        <v>96</v>
      </c>
      <c r="E59">
        <f>+'Ark1'!Q1254</f>
        <v>528</v>
      </c>
      <c r="F59">
        <f>+'Ark1'!R1254</f>
        <v>6330</v>
      </c>
      <c r="G59" s="194">
        <f>+'Ark1'!AF1254</f>
        <v>23.248980791126449</v>
      </c>
      <c r="H59" s="194">
        <f t="shared" si="10"/>
        <v>-1.6388291110290751</v>
      </c>
      <c r="I59" s="194">
        <f>+'Ark1'!AG1254</f>
        <v>17.795021587020486</v>
      </c>
      <c r="J59" s="194"/>
      <c r="K59" s="96"/>
      <c r="L59" s="1">
        <f>+'Ark1'!S1254</f>
        <v>4.1720379146919422</v>
      </c>
      <c r="M59" s="60">
        <f t="shared" si="11"/>
        <v>0.1278463687268232</v>
      </c>
      <c r="N59" s="111"/>
      <c r="O59" s="60"/>
      <c r="P59" s="111"/>
      <c r="Q59" s="60"/>
      <c r="R59" s="47"/>
      <c r="S59" s="92">
        <f>+'Ark1'!U1254</f>
        <v>9.5908515007898938</v>
      </c>
      <c r="T59" s="194"/>
      <c r="U59" s="209"/>
      <c r="V59" s="92">
        <f>+'Ark1'!X1254</f>
        <v>15.1342812006319</v>
      </c>
      <c r="W59" s="92">
        <f>+'Ark1'!Y1254</f>
        <v>1.6429699842022119</v>
      </c>
      <c r="X59" s="92">
        <f>+'Ark1'!Z1254</f>
        <v>5.361110503527124</v>
      </c>
      <c r="Y59" s="1">
        <f>+'Ark1'!Z1254</f>
        <v>5.361110503527124</v>
      </c>
      <c r="Z59" s="1">
        <f>+'Ark1'!AB1254</f>
        <v>0</v>
      </c>
      <c r="AA59" s="11">
        <f>+'Ark1'!AD1254</f>
        <v>0</v>
      </c>
      <c r="AB59" s="1">
        <f t="shared" si="8"/>
        <v>2.2988409254420858</v>
      </c>
      <c r="AC59" s="11">
        <f t="shared" si="9"/>
        <v>11.988636363636363</v>
      </c>
      <c r="AD59" s="47"/>
      <c r="AE59" s="4"/>
      <c r="AF59" s="18"/>
      <c r="AG59" s="58"/>
      <c r="AH59" s="5"/>
      <c r="AI59" s="18"/>
    </row>
    <row r="60" spans="1:35" ht="15.6">
      <c r="A60" s="47"/>
      <c r="B60">
        <f>+'Ark1'!C1255</f>
        <v>2020</v>
      </c>
      <c r="C60">
        <f>+'Ark1'!M1255</f>
        <v>3</v>
      </c>
      <c r="D60" s="3" t="s">
        <v>97</v>
      </c>
      <c r="E60">
        <f>+'Ark1'!Q1255</f>
        <v>1</v>
      </c>
      <c r="F60">
        <f>+'Ark1'!R1255</f>
        <v>1</v>
      </c>
      <c r="G60" s="194">
        <f>+'Ark1'!AF1255</f>
        <v>3.6728247695302463E-3</v>
      </c>
      <c r="H60" s="194">
        <f t="shared" si="10"/>
        <v>-3.6839029579765589E-3</v>
      </c>
      <c r="I60" s="194">
        <f>+'Ark1'!AG1255</f>
        <v>8.8227533474141816E-3</v>
      </c>
      <c r="J60" s="194"/>
      <c r="K60" s="96"/>
      <c r="L60" s="1">
        <f>+'Ark1'!S1255</f>
        <v>6</v>
      </c>
      <c r="M60" s="60">
        <f t="shared" si="11"/>
        <v>3</v>
      </c>
      <c r="N60" s="111"/>
      <c r="O60" s="60"/>
      <c r="P60" s="111"/>
      <c r="Q60" s="60"/>
      <c r="R60" s="47"/>
      <c r="S60" s="92">
        <f>+'Ark1'!U1255</f>
        <v>30.1</v>
      </c>
      <c r="T60" s="194"/>
      <c r="U60" s="209"/>
      <c r="V60" s="92">
        <f>+'Ark1'!X1255</f>
        <v>100</v>
      </c>
      <c r="W60" s="92">
        <f>+'Ark1'!Y1255</f>
        <v>100</v>
      </c>
      <c r="X60" s="92">
        <f>+'Ark1'!Z1255</f>
        <v>0</v>
      </c>
      <c r="Y60" s="1">
        <f>+'Ark1'!Z1255</f>
        <v>0</v>
      </c>
      <c r="Z60" s="1">
        <f>+'Ark1'!AB1255</f>
        <v>0</v>
      </c>
      <c r="AA60" s="11">
        <f>+'Ark1'!AD1255</f>
        <v>0</v>
      </c>
      <c r="AB60" s="1">
        <f t="shared" si="8"/>
        <v>5.0166666666666666</v>
      </c>
      <c r="AC60" s="11">
        <f t="shared" si="9"/>
        <v>1</v>
      </c>
      <c r="AD60" s="47"/>
      <c r="AE60" s="13"/>
      <c r="AF60" s="13"/>
      <c r="AG60" s="58"/>
    </row>
    <row r="61" spans="1:35" ht="15.6">
      <c r="A61" s="47"/>
      <c r="B61">
        <f>+'Ark1'!C1256</f>
        <v>2020</v>
      </c>
      <c r="C61">
        <f>+'Ark1'!M1256</f>
        <v>4</v>
      </c>
      <c r="D61" s="3" t="s">
        <v>98</v>
      </c>
      <c r="E61">
        <f>+'Ark1'!Q1256</f>
        <v>1</v>
      </c>
      <c r="F61">
        <f>+'Ark1'!R1256</f>
        <v>1</v>
      </c>
      <c r="G61" s="194">
        <f>+'Ark1'!AF1256</f>
        <v>3.6728247695302463E-3</v>
      </c>
      <c r="H61" s="194">
        <f t="shared" si="10"/>
        <v>-1.4718994549236766E-2</v>
      </c>
      <c r="I61" s="194">
        <f>+'Ark1'!AG1256</f>
        <v>2.6966555081797505E-3</v>
      </c>
      <c r="J61" s="194"/>
      <c r="K61" s="96"/>
      <c r="L61" s="1">
        <f>+'Ark1'!S1256</f>
        <v>4</v>
      </c>
      <c r="M61" s="60">
        <f t="shared" si="11"/>
        <v>-1.5999999999999996</v>
      </c>
      <c r="N61" s="111"/>
      <c r="O61" s="60"/>
      <c r="P61" s="111"/>
      <c r="Q61" s="60"/>
      <c r="R61" s="47"/>
      <c r="S61" s="92">
        <f>+'Ark1'!U1256</f>
        <v>9.2000000000000011</v>
      </c>
      <c r="T61" s="194"/>
      <c r="U61" s="209"/>
      <c r="V61" s="92">
        <f>+'Ark1'!X1256</f>
        <v>0</v>
      </c>
      <c r="W61" s="92">
        <f>+'Ark1'!Y1256</f>
        <v>0</v>
      </c>
      <c r="X61" s="92">
        <f>+'Ark1'!Z1256</f>
        <v>0</v>
      </c>
      <c r="Y61" s="1">
        <f>+'Ark1'!Z1256</f>
        <v>0</v>
      </c>
      <c r="Z61" s="1">
        <f>+'Ark1'!AB1256</f>
        <v>0</v>
      </c>
      <c r="AA61" s="11">
        <f>+'Ark1'!AD1256</f>
        <v>0</v>
      </c>
      <c r="AB61" s="1">
        <f t="shared" si="8"/>
        <v>2.3000000000000003</v>
      </c>
      <c r="AC61" s="11">
        <f t="shared" si="9"/>
        <v>1</v>
      </c>
      <c r="AD61" s="47"/>
      <c r="AE61" s="5"/>
      <c r="AF61" s="18"/>
      <c r="AG61" s="58"/>
      <c r="AI61" s="18"/>
    </row>
    <row r="62" spans="1:35" ht="15.6">
      <c r="A62" s="47"/>
      <c r="B62">
        <f>+'Ark1'!C1257</f>
        <v>2020</v>
      </c>
      <c r="C62">
        <f>+'Ark1'!M1257</f>
        <v>5</v>
      </c>
      <c r="D62" s="3" t="s">
        <v>99</v>
      </c>
      <c r="E62">
        <f>+'Ark1'!Q1257</f>
        <v>669</v>
      </c>
      <c r="F62">
        <f>+'Ark1'!R1257</f>
        <v>15841</v>
      </c>
      <c r="G62" s="194">
        <f>+'Ark1'!AF1257</f>
        <v>58.181217174128641</v>
      </c>
      <c r="H62" s="194">
        <f t="shared" si="10"/>
        <v>-1.4303476018589905</v>
      </c>
      <c r="I62" s="194">
        <f>+'Ark1'!AG1257</f>
        <v>54.684498047181698</v>
      </c>
      <c r="J62" s="194"/>
      <c r="K62" s="96"/>
      <c r="L62" s="1">
        <f>+'Ark1'!S1257</f>
        <v>5.2642509942554119</v>
      </c>
      <c r="M62" s="60">
        <f t="shared" si="11"/>
        <v>4.2913218123117325E-2</v>
      </c>
      <c r="N62" s="111"/>
      <c r="O62" s="60"/>
      <c r="P62" s="111"/>
      <c r="Q62" s="60"/>
      <c r="R62" s="47"/>
      <c r="S62" s="92">
        <f>+'Ark1'!U1257</f>
        <v>11.777252698693248</v>
      </c>
      <c r="T62" s="194"/>
      <c r="U62" s="209"/>
      <c r="V62" s="92">
        <f>+'Ark1'!X1257</f>
        <v>27.529827662395061</v>
      </c>
      <c r="W62" s="92">
        <f>+'Ark1'!Y1257</f>
        <v>7.0386970519537906</v>
      </c>
      <c r="X62" s="92">
        <f>+'Ark1'!Z1257</f>
        <v>6.9006773807872381</v>
      </c>
      <c r="Y62" s="1">
        <f>+'Ark1'!Z1257</f>
        <v>6.9006773807872381</v>
      </c>
      <c r="Z62" s="1">
        <f>+'Ark1'!AB1257</f>
        <v>7.9442675925554068E-2</v>
      </c>
      <c r="AA62" s="11">
        <f>+'Ark1'!AD1257</f>
        <v>-0.50039277753560152</v>
      </c>
      <c r="AB62" s="1">
        <f t="shared" si="8"/>
        <v>2.2372133683490998</v>
      </c>
      <c r="AC62" s="11">
        <f t="shared" si="9"/>
        <v>23.678624813153959</v>
      </c>
      <c r="AD62" s="47"/>
      <c r="AE62" s="13"/>
      <c r="AF62" s="13"/>
      <c r="AG62" s="58"/>
    </row>
    <row r="63" spans="1:35" ht="15.6">
      <c r="A63" s="47"/>
      <c r="B63">
        <f>+'Ark1'!C1258</f>
        <v>2020</v>
      </c>
      <c r="C63">
        <f>+'Ark1'!M1258</f>
        <v>6</v>
      </c>
      <c r="D63" s="3" t="s">
        <v>100</v>
      </c>
      <c r="E63">
        <f>+'Ark1'!Q1258</f>
        <v>0</v>
      </c>
      <c r="F63">
        <f>+'Ark1'!R1258</f>
        <v>0</v>
      </c>
      <c r="G63" s="194">
        <f>+'Ark1'!AF1258</f>
        <v>0</v>
      </c>
      <c r="H63" s="194">
        <f t="shared" si="10"/>
        <v>0</v>
      </c>
      <c r="I63" s="194">
        <f>+'Ark1'!AG1258</f>
        <v>0</v>
      </c>
      <c r="J63" s="194"/>
      <c r="K63" s="96"/>
      <c r="L63" s="1">
        <f>+'Ark1'!S1258</f>
        <v>0</v>
      </c>
      <c r="M63" s="60">
        <f t="shared" si="11"/>
        <v>0</v>
      </c>
      <c r="N63" s="111"/>
      <c r="O63" s="60"/>
      <c r="P63" s="111"/>
      <c r="Q63" s="60"/>
      <c r="R63" s="47"/>
      <c r="S63" s="92">
        <f>+'Ark1'!U1258</f>
        <v>0</v>
      </c>
      <c r="T63" s="194"/>
      <c r="U63" s="209"/>
      <c r="V63" s="92">
        <f>+'Ark1'!X1258</f>
        <v>0</v>
      </c>
      <c r="W63" s="92">
        <f>+'Ark1'!Y1258</f>
        <v>0</v>
      </c>
      <c r="X63" s="92">
        <f>+'Ark1'!Z1258</f>
        <v>0</v>
      </c>
      <c r="Y63" s="1">
        <f>+'Ark1'!Z1258</f>
        <v>0</v>
      </c>
      <c r="Z63" s="1">
        <f>+'Ark1'!AB1258</f>
        <v>0</v>
      </c>
      <c r="AA63" s="11">
        <f>+'Ark1'!AD1258</f>
        <v>0</v>
      </c>
      <c r="AB63" s="1" t="e">
        <f t="shared" si="8"/>
        <v>#DIV/0!</v>
      </c>
      <c r="AC63" s="11" t="e">
        <f t="shared" si="9"/>
        <v>#DIV/0!</v>
      </c>
      <c r="AD63" s="47"/>
      <c r="AE63" s="13"/>
      <c r="AF63" s="13"/>
      <c r="AG63" s="58"/>
    </row>
    <row r="64" spans="1:35" ht="15.6">
      <c r="A64" s="47"/>
      <c r="B64">
        <f>+'Ark1'!C1259</f>
        <v>2020</v>
      </c>
      <c r="C64">
        <f>+'Ark1'!M1259</f>
        <v>7</v>
      </c>
      <c r="D64" s="3" t="s">
        <v>101</v>
      </c>
      <c r="E64">
        <f>+'Ark1'!Q1259</f>
        <v>0</v>
      </c>
      <c r="F64">
        <f>+'Ark1'!R1259</f>
        <v>0</v>
      </c>
      <c r="G64" s="194">
        <f>+'Ark1'!AF1259</f>
        <v>0</v>
      </c>
      <c r="H64" s="194">
        <f t="shared" si="10"/>
        <v>0</v>
      </c>
      <c r="I64" s="194">
        <f>+'Ark1'!AG1259</f>
        <v>0</v>
      </c>
      <c r="J64" s="194"/>
      <c r="K64" s="96"/>
      <c r="L64" s="1">
        <f>+'Ark1'!S1259</f>
        <v>0</v>
      </c>
      <c r="M64" s="60">
        <f t="shared" si="11"/>
        <v>0</v>
      </c>
      <c r="N64" s="111"/>
      <c r="O64" s="60"/>
      <c r="P64" s="111"/>
      <c r="Q64" s="60"/>
      <c r="R64" s="47"/>
      <c r="S64" s="92">
        <f>+'Ark1'!U1259</f>
        <v>0</v>
      </c>
      <c r="T64" s="194"/>
      <c r="U64" s="209"/>
      <c r="V64" s="92">
        <f>+'Ark1'!X1259</f>
        <v>0</v>
      </c>
      <c r="W64" s="92">
        <f>+'Ark1'!Y1259</f>
        <v>0</v>
      </c>
      <c r="X64" s="92">
        <f>+'Ark1'!Z1259</f>
        <v>0</v>
      </c>
      <c r="Y64" s="1">
        <f>+'Ark1'!Z1259</f>
        <v>0</v>
      </c>
      <c r="Z64" s="1">
        <f>+'Ark1'!AB1259</f>
        <v>0</v>
      </c>
      <c r="AA64" s="11">
        <f>+'Ark1'!AD1259</f>
        <v>0</v>
      </c>
      <c r="AB64" s="1" t="e">
        <f t="shared" si="8"/>
        <v>#DIV/0!</v>
      </c>
      <c r="AC64" s="11" t="e">
        <f t="shared" si="9"/>
        <v>#DIV/0!</v>
      </c>
      <c r="AD64" s="47"/>
      <c r="AE64" s="2"/>
      <c r="AF64" s="5"/>
      <c r="AG64" s="58"/>
    </row>
    <row r="65" spans="1:35" ht="15.6">
      <c r="A65" s="47"/>
      <c r="B65">
        <f>+'Ark1'!C1260</f>
        <v>2020</v>
      </c>
      <c r="C65">
        <f>+'Ark1'!M1260</f>
        <v>8</v>
      </c>
      <c r="D65" s="3" t="s">
        <v>102</v>
      </c>
      <c r="E65">
        <f>+'Ark1'!Q1260</f>
        <v>459</v>
      </c>
      <c r="F65">
        <f>+'Ark1'!R1260</f>
        <v>4658</v>
      </c>
      <c r="G65" s="194">
        <f>+'Ark1'!AF1260</f>
        <v>17.10801777647189</v>
      </c>
      <c r="H65" s="194">
        <f t="shared" si="10"/>
        <v>3.0603461807976498</v>
      </c>
      <c r="I65" s="194">
        <f>+'Ark1'!AG1260</f>
        <v>24.021065686600473</v>
      </c>
      <c r="J65" s="194"/>
      <c r="K65" s="96"/>
      <c r="L65" s="1">
        <f>+'Ark1'!S1260</f>
        <v>5.837913267496778</v>
      </c>
      <c r="M65" s="60">
        <f t="shared" si="11"/>
        <v>-0.10500372648070222</v>
      </c>
      <c r="N65" s="111"/>
      <c r="O65" s="60"/>
      <c r="P65" s="111"/>
      <c r="Q65" s="60"/>
      <c r="R65" s="47"/>
      <c r="S65" s="92">
        <f>+'Ark1'!U1260</f>
        <v>17.593617432374419</v>
      </c>
      <c r="T65" s="194"/>
      <c r="U65" s="209"/>
      <c r="V65" s="92">
        <f>+'Ark1'!X1260</f>
        <v>56.268784886217261</v>
      </c>
      <c r="W65" s="92">
        <f>+'Ark1'!Y1260</f>
        <v>35.229712322885341</v>
      </c>
      <c r="X65" s="92">
        <f>+'Ark1'!Z1260</f>
        <v>9.4000888897328281</v>
      </c>
      <c r="Y65" s="1">
        <f>+'Ark1'!Z1260</f>
        <v>9.4000888897328281</v>
      </c>
      <c r="Z65" s="1">
        <f>+'Ark1'!AB1260</f>
        <v>0</v>
      </c>
      <c r="AA65" s="11">
        <f>+'Ark1'!AD1260</f>
        <v>0</v>
      </c>
      <c r="AB65" s="1">
        <f t="shared" si="8"/>
        <v>3.0136825653660892</v>
      </c>
      <c r="AC65" s="11">
        <f t="shared" si="9"/>
        <v>10.148148148148149</v>
      </c>
      <c r="AD65" s="47"/>
      <c r="AE65" s="4"/>
      <c r="AF65" s="4"/>
      <c r="AG65" s="58"/>
      <c r="AH65" s="4"/>
      <c r="AI65" s="4"/>
    </row>
    <row r="66" spans="1:35" ht="15.6">
      <c r="A66" s="47"/>
      <c r="B66">
        <f>+'Ark1'!C1261</f>
        <v>2020</v>
      </c>
      <c r="C66">
        <f>+'Ark1'!M1261</f>
        <v>9</v>
      </c>
      <c r="D66" s="3" t="s">
        <v>103</v>
      </c>
      <c r="E66">
        <f>+'Ark1'!Q1261</f>
        <v>0</v>
      </c>
      <c r="F66">
        <f>+'Ark1'!R1261</f>
        <v>0</v>
      </c>
      <c r="G66" s="194">
        <f>+'Ark1'!AF1261</f>
        <v>0</v>
      </c>
      <c r="H66" s="194">
        <f t="shared" si="10"/>
        <v>0</v>
      </c>
      <c r="I66" s="194">
        <f>+'Ark1'!AG1261</f>
        <v>0</v>
      </c>
      <c r="J66" s="194"/>
      <c r="K66" s="96"/>
      <c r="L66" s="1">
        <f>+'Ark1'!S1261</f>
        <v>0</v>
      </c>
      <c r="M66" s="60">
        <f t="shared" si="11"/>
        <v>0</v>
      </c>
      <c r="N66" s="111"/>
      <c r="O66" s="60"/>
      <c r="P66" s="111"/>
      <c r="Q66" s="60"/>
      <c r="R66" s="47"/>
      <c r="S66" s="92">
        <f>+'Ark1'!U1261</f>
        <v>0</v>
      </c>
      <c r="T66" s="194"/>
      <c r="U66" s="209"/>
      <c r="V66" s="92">
        <f>+'Ark1'!X1261</f>
        <v>0</v>
      </c>
      <c r="W66" s="92">
        <f>+'Ark1'!Y1261</f>
        <v>0</v>
      </c>
      <c r="X66" s="92">
        <f>+'Ark1'!Z1261</f>
        <v>0</v>
      </c>
      <c r="Y66" s="1">
        <f>+'Ark1'!Z1261</f>
        <v>0</v>
      </c>
      <c r="Z66" s="1">
        <f>+'Ark1'!AB1261</f>
        <v>0</v>
      </c>
      <c r="AA66" s="11">
        <f>+'Ark1'!AD1261</f>
        <v>0</v>
      </c>
      <c r="AB66" s="1" t="e">
        <f t="shared" si="8"/>
        <v>#DIV/0!</v>
      </c>
      <c r="AC66" s="11" t="e">
        <f t="shared" si="9"/>
        <v>#DIV/0!</v>
      </c>
      <c r="AD66" s="47"/>
      <c r="AE66" s="4"/>
      <c r="AF66" s="13"/>
      <c r="AG66" s="58"/>
      <c r="AH66" s="1"/>
      <c r="AI66" s="5"/>
    </row>
    <row r="67" spans="1:35" ht="15.6">
      <c r="A67" s="47"/>
      <c r="B67">
        <f>+'Ark1'!C1262</f>
        <v>2020</v>
      </c>
      <c r="C67">
        <f>+'Ark1'!M1262</f>
        <v>10</v>
      </c>
      <c r="D67" s="3" t="s">
        <v>104</v>
      </c>
      <c r="E67">
        <f>+'Ark1'!Q1262</f>
        <v>0</v>
      </c>
      <c r="F67">
        <f>+'Ark1'!R1262</f>
        <v>0</v>
      </c>
      <c r="G67" s="194">
        <f>+'Ark1'!AF1262</f>
        <v>0</v>
      </c>
      <c r="H67" s="194">
        <f t="shared" si="10"/>
        <v>0</v>
      </c>
      <c r="I67" s="194">
        <f>+'Ark1'!AG1262</f>
        <v>0</v>
      </c>
      <c r="J67" s="194"/>
      <c r="K67" s="96"/>
      <c r="L67" s="1">
        <f>+'Ark1'!S1262</f>
        <v>0</v>
      </c>
      <c r="M67" s="60">
        <f t="shared" si="11"/>
        <v>0</v>
      </c>
      <c r="N67" s="111"/>
      <c r="O67" s="60"/>
      <c r="P67" s="111"/>
      <c r="Q67" s="60"/>
      <c r="R67" s="47"/>
      <c r="S67" s="92">
        <f>+'Ark1'!U1262</f>
        <v>0</v>
      </c>
      <c r="T67" s="194"/>
      <c r="U67" s="209"/>
      <c r="V67" s="92">
        <f>+'Ark1'!X1262</f>
        <v>0</v>
      </c>
      <c r="W67" s="92">
        <f>+'Ark1'!Y1262</f>
        <v>0</v>
      </c>
      <c r="X67" s="92">
        <f>+'Ark1'!Z1262</f>
        <v>0</v>
      </c>
      <c r="Y67" s="1">
        <f>+'Ark1'!Z1262</f>
        <v>0</v>
      </c>
      <c r="Z67" s="1">
        <f>+'Ark1'!AB1262</f>
        <v>0</v>
      </c>
      <c r="AA67" s="11">
        <f>+'Ark1'!AD1262</f>
        <v>0</v>
      </c>
      <c r="AB67" s="1" t="e">
        <f t="shared" si="8"/>
        <v>#DIV/0!</v>
      </c>
      <c r="AC67" s="11" t="e">
        <f t="shared" si="9"/>
        <v>#DIV/0!</v>
      </c>
      <c r="AD67" s="47"/>
      <c r="AE67" s="4"/>
      <c r="AF67" s="13"/>
      <c r="AG67" s="58"/>
      <c r="AH67" s="1"/>
      <c r="AI67" s="5"/>
    </row>
    <row r="68" spans="1:35" ht="15.6">
      <c r="A68" s="47"/>
      <c r="B68">
        <f>+'Ark1'!C1263</f>
        <v>2020</v>
      </c>
      <c r="C68">
        <f>+'Ark1'!M1263</f>
        <v>11</v>
      </c>
      <c r="D68" s="3" t="s">
        <v>105</v>
      </c>
      <c r="E68">
        <f>+'Ark1'!Q1263</f>
        <v>154</v>
      </c>
      <c r="F68">
        <f>+'Ark1'!R1263</f>
        <v>385</v>
      </c>
      <c r="G68" s="194">
        <f>+'Ark1'!AF1263</f>
        <v>1.4140375362691451</v>
      </c>
      <c r="H68" s="194">
        <f t="shared" si="10"/>
        <v>4.5686178952879519E-2</v>
      </c>
      <c r="I68" s="194">
        <f>+'Ark1'!AG1263</f>
        <v>3.3735482833530739</v>
      </c>
      <c r="J68" s="194"/>
      <c r="K68" s="96"/>
      <c r="L68" s="1">
        <f>+'Ark1'!S1263</f>
        <v>7.0701298701298692</v>
      </c>
      <c r="M68" s="60">
        <f t="shared" si="11"/>
        <v>5.6137410976129232E-3</v>
      </c>
      <c r="N68" s="111"/>
      <c r="O68" s="60"/>
      <c r="P68" s="111"/>
      <c r="Q68" s="60"/>
      <c r="R68" s="47"/>
      <c r="S68" s="92">
        <f>+'Ark1'!U1263</f>
        <v>29.894311688311682</v>
      </c>
      <c r="T68" s="194"/>
      <c r="U68" s="209"/>
      <c r="V68" s="92">
        <f>+'Ark1'!X1263</f>
        <v>99.220779220779235</v>
      </c>
      <c r="W68" s="92">
        <f>+'Ark1'!Y1263</f>
        <v>89.870129870129887</v>
      </c>
      <c r="X68" s="92">
        <f>+'Ark1'!Z1263</f>
        <v>5.6106185140894063</v>
      </c>
      <c r="Y68" s="1">
        <f>+'Ark1'!Z1263</f>
        <v>5.6106185140894063</v>
      </c>
      <c r="Z68" s="1">
        <f>+'Ark1'!AB1263</f>
        <v>0</v>
      </c>
      <c r="AA68" s="11">
        <f>+'Ark1'!AD1263</f>
        <v>0</v>
      </c>
      <c r="AB68" s="1">
        <f t="shared" si="8"/>
        <v>4.2282549595885373</v>
      </c>
      <c r="AC68" s="11">
        <f t="shared" si="9"/>
        <v>2.5</v>
      </c>
      <c r="AD68" s="47"/>
      <c r="AE68" s="4"/>
      <c r="AF68" s="13"/>
      <c r="AG68" s="58"/>
      <c r="AH68" s="1"/>
      <c r="AI68" s="5"/>
    </row>
    <row r="69" spans="1:35" ht="15.6">
      <c r="A69" s="47"/>
      <c r="B69">
        <f>+'Ark1'!C1264</f>
        <v>2020</v>
      </c>
      <c r="C69">
        <f>+'Ark1'!M1264</f>
        <v>12</v>
      </c>
      <c r="D69" s="3" t="s">
        <v>106</v>
      </c>
      <c r="E69">
        <f>+'Ark1'!Q1264</f>
        <v>0</v>
      </c>
      <c r="F69">
        <f>+'Ark1'!R1264</f>
        <v>0</v>
      </c>
      <c r="G69" s="194">
        <f>+'Ark1'!AF1264</f>
        <v>0</v>
      </c>
      <c r="H69" s="194">
        <f t="shared" si="10"/>
        <v>0</v>
      </c>
      <c r="I69" s="194">
        <f>+'Ark1'!AG1264</f>
        <v>0</v>
      </c>
      <c r="J69" s="194"/>
      <c r="K69" s="96"/>
      <c r="L69" s="1">
        <f>+'Ark1'!S1264</f>
        <v>0</v>
      </c>
      <c r="M69" s="60">
        <f t="shared" si="11"/>
        <v>0</v>
      </c>
      <c r="N69" s="111"/>
      <c r="O69" s="60"/>
      <c r="P69" s="111"/>
      <c r="Q69" s="60"/>
      <c r="R69" s="47"/>
      <c r="S69" s="92">
        <f>+'Ark1'!U1264</f>
        <v>0</v>
      </c>
      <c r="T69" s="194"/>
      <c r="U69" s="209"/>
      <c r="V69" s="92">
        <f>+'Ark1'!X1264</f>
        <v>0</v>
      </c>
      <c r="W69" s="92">
        <f>+'Ark1'!Y1264</f>
        <v>0</v>
      </c>
      <c r="X69" s="92">
        <f>+'Ark1'!Z1264</f>
        <v>0</v>
      </c>
      <c r="Y69" s="1">
        <f>+'Ark1'!Z1264</f>
        <v>0</v>
      </c>
      <c r="Z69" s="1">
        <f>+'Ark1'!AB1264</f>
        <v>0</v>
      </c>
      <c r="AA69" s="11">
        <f>+'Ark1'!AD1264</f>
        <v>0</v>
      </c>
      <c r="AB69" s="1" t="e">
        <f t="shared" si="8"/>
        <v>#DIV/0!</v>
      </c>
      <c r="AC69" s="11" t="e">
        <f t="shared" si="9"/>
        <v>#DIV/0!</v>
      </c>
      <c r="AD69" s="47"/>
      <c r="AE69" s="4"/>
      <c r="AF69" s="13"/>
      <c r="AG69" s="58"/>
      <c r="AH69" s="1"/>
      <c r="AI69" s="5"/>
    </row>
    <row r="70" spans="1:35" ht="15.6">
      <c r="A70" s="47"/>
      <c r="B70">
        <f>+'Ark1'!C1265</f>
        <v>2020</v>
      </c>
      <c r="C70">
        <f>+'Ark1'!M1265</f>
        <v>13</v>
      </c>
      <c r="D70" s="3" t="s">
        <v>107</v>
      </c>
      <c r="E70">
        <f>+'Ark1'!Q1265</f>
        <v>0</v>
      </c>
      <c r="F70">
        <f>+'Ark1'!R1265</f>
        <v>0</v>
      </c>
      <c r="G70" s="194">
        <f>+'Ark1'!AF1265</f>
        <v>0</v>
      </c>
      <c r="H70" s="194">
        <f t="shared" si="10"/>
        <v>0</v>
      </c>
      <c r="I70" s="194">
        <f>+'Ark1'!AG1265</f>
        <v>0</v>
      </c>
      <c r="J70" s="194"/>
      <c r="K70" s="96"/>
      <c r="L70" s="1">
        <f>+'Ark1'!S1265</f>
        <v>0</v>
      </c>
      <c r="M70" s="60">
        <f t="shared" si="11"/>
        <v>0</v>
      </c>
      <c r="N70" s="111"/>
      <c r="O70" s="60"/>
      <c r="P70" s="111"/>
      <c r="Q70" s="60"/>
      <c r="R70" s="47"/>
      <c r="S70" s="92">
        <f>+'Ark1'!U1265</f>
        <v>0</v>
      </c>
      <c r="T70" s="194"/>
      <c r="U70" s="209"/>
      <c r="V70" s="92">
        <f>+'Ark1'!X1265</f>
        <v>0</v>
      </c>
      <c r="W70" s="92">
        <f>+'Ark1'!Y1265</f>
        <v>0</v>
      </c>
      <c r="X70" s="92">
        <f>+'Ark1'!Z1265</f>
        <v>0</v>
      </c>
      <c r="Y70" s="1">
        <f>+'Ark1'!Z1265</f>
        <v>0</v>
      </c>
      <c r="Z70" s="1">
        <f>+'Ark1'!AB1265</f>
        <v>0</v>
      </c>
      <c r="AA70" s="11">
        <f>+'Ark1'!AD1265</f>
        <v>0</v>
      </c>
      <c r="AB70" s="1" t="e">
        <f t="shared" si="8"/>
        <v>#DIV/0!</v>
      </c>
      <c r="AC70" s="11" t="e">
        <f t="shared" si="9"/>
        <v>#DIV/0!</v>
      </c>
      <c r="AD70" s="47"/>
      <c r="AE70" s="4"/>
      <c r="AF70" s="13"/>
      <c r="AG70" s="58"/>
      <c r="AH70" s="13"/>
      <c r="AI70" s="5"/>
    </row>
    <row r="71" spans="1:35" ht="15.6">
      <c r="A71" s="47"/>
      <c r="B71">
        <f>+'Ark1'!C1266</f>
        <v>2020</v>
      </c>
      <c r="C71">
        <f>+'Ark1'!M1266</f>
        <v>14</v>
      </c>
      <c r="D71" s="3" t="s">
        <v>108</v>
      </c>
      <c r="E71">
        <f>+'Ark1'!Q1266</f>
        <v>9</v>
      </c>
      <c r="F71">
        <f>+'Ark1'!R1266</f>
        <v>11</v>
      </c>
      <c r="G71" s="194">
        <f>+'Ark1'!AF1266</f>
        <v>4.0401072464832696E-2</v>
      </c>
      <c r="H71" s="194">
        <f t="shared" si="10"/>
        <v>-1.8452749355221745E-2</v>
      </c>
      <c r="I71" s="194">
        <f>+'Ark1'!AG1266</f>
        <v>0.1143469869886959</v>
      </c>
      <c r="J71" s="194"/>
      <c r="K71" s="96"/>
      <c r="L71" s="1">
        <f>+'Ark1'!S1266</f>
        <v>7.6363636363636385</v>
      </c>
      <c r="M71" s="60">
        <f t="shared" si="11"/>
        <v>0.13636363636363846</v>
      </c>
      <c r="N71" s="111"/>
      <c r="O71" s="60"/>
      <c r="P71" s="111"/>
      <c r="Q71" s="60"/>
      <c r="R71" s="47"/>
      <c r="S71" s="92">
        <f>+'Ark1'!U1266</f>
        <v>35.464545454545437</v>
      </c>
      <c r="T71" s="194"/>
      <c r="U71" s="209"/>
      <c r="V71" s="92">
        <f>+'Ark1'!X1266</f>
        <v>100</v>
      </c>
      <c r="W71" s="92">
        <f>+'Ark1'!Y1266</f>
        <v>100</v>
      </c>
      <c r="X71" s="92">
        <f>+'Ark1'!Z1266</f>
        <v>3.5025792149536423</v>
      </c>
      <c r="Y71" s="1">
        <f>+'Ark1'!Z1266</f>
        <v>3.5025792149536423</v>
      </c>
      <c r="Z71" s="1">
        <f>+'Ark1'!AB1266</f>
        <v>0</v>
      </c>
      <c r="AA71" s="11">
        <f>+'Ark1'!AD1266</f>
        <v>0</v>
      </c>
      <c r="AB71" s="1">
        <f t="shared" si="8"/>
        <v>4.6441666666666634</v>
      </c>
      <c r="AC71" s="11">
        <f t="shared" si="9"/>
        <v>1.2222222222222223</v>
      </c>
      <c r="AD71" s="47"/>
      <c r="AE71" s="4"/>
      <c r="AF71" s="13"/>
      <c r="AG71" s="58"/>
      <c r="AH71" s="13"/>
      <c r="AI71" s="5"/>
    </row>
    <row r="72" spans="1:35" ht="15.6">
      <c r="A72" s="47"/>
      <c r="B72">
        <f>+'Ark1'!C1267</f>
        <v>2020</v>
      </c>
      <c r="C72">
        <f>+'Ark1'!M1267</f>
        <v>15</v>
      </c>
      <c r="D72" s="3" t="s">
        <v>109</v>
      </c>
      <c r="E72">
        <f>+'Ark1'!Q1267</f>
        <v>0</v>
      </c>
      <c r="F72">
        <f>+'Ark1'!R1267</f>
        <v>0</v>
      </c>
      <c r="G72" s="194">
        <f>+'Ark1'!AF1267</f>
        <v>0</v>
      </c>
      <c r="H72" s="194">
        <f t="shared" si="10"/>
        <v>0</v>
      </c>
      <c r="I72" s="194">
        <f>+'Ark1'!AG1267</f>
        <v>0</v>
      </c>
      <c r="J72" s="194"/>
      <c r="K72" s="96"/>
      <c r="L72" s="1">
        <f>+'Ark1'!S1267</f>
        <v>0</v>
      </c>
      <c r="M72" s="60">
        <f t="shared" si="11"/>
        <v>0</v>
      </c>
      <c r="N72" s="111"/>
      <c r="O72" s="60"/>
      <c r="P72" s="111"/>
      <c r="Q72" s="60"/>
      <c r="R72" s="47"/>
      <c r="S72" s="92">
        <f>+'Ark1'!U1267</f>
        <v>0</v>
      </c>
      <c r="T72" s="194"/>
      <c r="U72" s="209"/>
      <c r="V72" s="92">
        <f>+'Ark1'!X1267</f>
        <v>0</v>
      </c>
      <c r="W72" s="92">
        <f>+'Ark1'!Y1267</f>
        <v>0</v>
      </c>
      <c r="X72" s="92">
        <f>+'Ark1'!Z1267</f>
        <v>0</v>
      </c>
      <c r="Y72" s="1">
        <f>+'Ark1'!Z1267</f>
        <v>0</v>
      </c>
      <c r="Z72" s="1">
        <f>+'Ark1'!AB1267</f>
        <v>0</v>
      </c>
      <c r="AA72" s="11">
        <f>+'Ark1'!AD1267</f>
        <v>0</v>
      </c>
      <c r="AB72" s="1" t="e">
        <f t="shared" si="8"/>
        <v>#DIV/0!</v>
      </c>
      <c r="AC72" s="11" t="e">
        <f t="shared" si="9"/>
        <v>#DIV/0!</v>
      </c>
      <c r="AD72" s="47"/>
      <c r="AE72" s="4"/>
      <c r="AF72" s="13"/>
      <c r="AG72" s="58"/>
      <c r="AH72" s="13"/>
      <c r="AI72" s="5"/>
    </row>
    <row r="73" spans="1:35" ht="15.6">
      <c r="A73" s="47"/>
      <c r="B73" s="53">
        <f>+'Ark1'!C1268</f>
        <v>2019</v>
      </c>
      <c r="C73" s="53">
        <f>+'Ark1'!M1268</f>
        <v>1</v>
      </c>
      <c r="D73" s="54" t="s">
        <v>95</v>
      </c>
      <c r="E73" s="53">
        <f>+'Ark1'!Q1268</f>
        <v>0</v>
      </c>
      <c r="F73" s="53">
        <f>+'Ark1'!R1268</f>
        <v>0</v>
      </c>
      <c r="G73" s="176">
        <f>+'Ark1'!AF1268</f>
        <v>0</v>
      </c>
      <c r="H73" s="176">
        <f t="shared" si="10"/>
        <v>0</v>
      </c>
      <c r="I73" s="176">
        <f>+'Ark1'!AG1268</f>
        <v>0</v>
      </c>
      <c r="J73" s="176"/>
      <c r="K73" s="96"/>
      <c r="L73" s="55">
        <f>+'Ark1'!S1268</f>
        <v>0</v>
      </c>
      <c r="M73" s="59">
        <f t="shared" si="11"/>
        <v>0</v>
      </c>
      <c r="N73" s="111"/>
      <c r="O73" s="59"/>
      <c r="P73" s="111"/>
      <c r="Q73" s="59"/>
      <c r="R73" s="47"/>
      <c r="S73" s="155">
        <f>+'Ark1'!U1268</f>
        <v>0</v>
      </c>
      <c r="T73" s="176"/>
      <c r="U73" s="209"/>
      <c r="V73" s="155">
        <f>+'Ark1'!X1268</f>
        <v>0</v>
      </c>
      <c r="W73" s="155">
        <f>+'Ark1'!Y1268</f>
        <v>0</v>
      </c>
      <c r="X73" s="155">
        <f>+'Ark1'!Z1268</f>
        <v>0</v>
      </c>
      <c r="Y73" s="55">
        <f>+'Ark1'!Z1268</f>
        <v>0</v>
      </c>
      <c r="Z73" s="55">
        <f>+'Ark1'!AB1268</f>
        <v>0</v>
      </c>
      <c r="AA73" s="74">
        <f>+'Ark1'!AD1268</f>
        <v>0</v>
      </c>
      <c r="AB73" s="55" t="e">
        <f t="shared" si="8"/>
        <v>#DIV/0!</v>
      </c>
      <c r="AC73" s="74" t="e">
        <f t="shared" si="9"/>
        <v>#DIV/0!</v>
      </c>
      <c r="AD73" s="47"/>
      <c r="AE73" s="4"/>
      <c r="AF73" s="13"/>
      <c r="AG73" s="58"/>
      <c r="AH73" s="13"/>
      <c r="AI73" s="5"/>
    </row>
    <row r="74" spans="1:35" ht="15.6">
      <c r="A74" s="47"/>
      <c r="B74" s="53">
        <f>+'Ark1'!C1269</f>
        <v>2019</v>
      </c>
      <c r="C74" s="53">
        <f>+'Ark1'!M1269</f>
        <v>2</v>
      </c>
      <c r="D74" s="54" t="s">
        <v>96</v>
      </c>
      <c r="E74" s="53">
        <f>+'Ark1'!Q1269</f>
        <v>521</v>
      </c>
      <c r="F74" s="53">
        <f>+'Ark1'!R1269</f>
        <v>6766</v>
      </c>
      <c r="G74" s="176">
        <f>+'Ark1'!AF1269</f>
        <v>24.887809902155524</v>
      </c>
      <c r="H74" s="176">
        <f t="shared" si="10"/>
        <v>-0.31022199232052117</v>
      </c>
      <c r="I74" s="176">
        <f>+'Ark1'!AG1269</f>
        <v>18.575480631558872</v>
      </c>
      <c r="J74" s="176"/>
      <c r="K74" s="96"/>
      <c r="L74" s="55">
        <f>+'Ark1'!S1269</f>
        <v>4.044191545965119</v>
      </c>
      <c r="M74" s="59">
        <f t="shared" si="11"/>
        <v>-5.1086116408513682E-2</v>
      </c>
      <c r="N74" s="111"/>
      <c r="O74" s="59"/>
      <c r="P74" s="111"/>
      <c r="Q74" s="59"/>
      <c r="R74" s="47"/>
      <c r="S74" s="155">
        <f>+'Ark1'!U1269</f>
        <v>9.2479751699674821</v>
      </c>
      <c r="T74" s="176"/>
      <c r="U74" s="209"/>
      <c r="V74" s="155">
        <f>+'Ark1'!X1269</f>
        <v>13.390481820869049</v>
      </c>
      <c r="W74" s="155">
        <f>+'Ark1'!Y1269</f>
        <v>1.0050251256281406</v>
      </c>
      <c r="X74" s="155">
        <f>+'Ark1'!Z1269</f>
        <v>5.1958402616144488</v>
      </c>
      <c r="Y74" s="55">
        <f>+'Ark1'!Z1269</f>
        <v>5.1958402616144488</v>
      </c>
      <c r="Z74" s="55">
        <f>+'Ark1'!AB1269</f>
        <v>0</v>
      </c>
      <c r="AA74" s="74">
        <f>+'Ark1'!AD1269</f>
        <v>0</v>
      </c>
      <c r="AB74" s="55">
        <f t="shared" si="8"/>
        <v>2.2867302561853595</v>
      </c>
      <c r="AC74" s="74">
        <f t="shared" si="9"/>
        <v>12.986564299424185</v>
      </c>
      <c r="AD74" s="47"/>
      <c r="AE74" s="4"/>
      <c r="AF74" s="13"/>
      <c r="AG74" s="58"/>
      <c r="AH74" s="5"/>
      <c r="AI74" s="5"/>
    </row>
    <row r="75" spans="1:35" ht="15.6">
      <c r="A75" s="47"/>
      <c r="B75" s="53">
        <f>+'Ark1'!C1270</f>
        <v>2019</v>
      </c>
      <c r="C75" s="53">
        <f>+'Ark1'!M1270</f>
        <v>3</v>
      </c>
      <c r="D75" s="54" t="s">
        <v>97</v>
      </c>
      <c r="E75" s="53">
        <f>+'Ark1'!Q1270</f>
        <v>2</v>
      </c>
      <c r="F75" s="53">
        <f>+'Ark1'!R1270</f>
        <v>2</v>
      </c>
      <c r="G75" s="176">
        <f>+'Ark1'!AF1270</f>
        <v>7.3567277275068052E-3</v>
      </c>
      <c r="H75" s="176">
        <f t="shared" si="10"/>
        <v>-0.33112950600247187</v>
      </c>
      <c r="I75" s="176">
        <f>+'Ark1'!AG1270</f>
        <v>6.5607529583206993E-3</v>
      </c>
      <c r="J75" s="176"/>
      <c r="K75" s="96"/>
      <c r="L75" s="55">
        <f>+'Ark1'!S1270</f>
        <v>3</v>
      </c>
      <c r="M75" s="59">
        <f t="shared" si="11"/>
        <v>-0.28865979381443285</v>
      </c>
      <c r="N75" s="111"/>
      <c r="O75" s="59"/>
      <c r="P75" s="111"/>
      <c r="Q75" s="59"/>
      <c r="R75" s="47"/>
      <c r="S75" s="155">
        <f>+'Ark1'!U1270</f>
        <v>11.05</v>
      </c>
      <c r="T75" s="176"/>
      <c r="U75" s="209"/>
      <c r="V75" s="155">
        <f>+'Ark1'!X1270</f>
        <v>0</v>
      </c>
      <c r="W75" s="155">
        <f>+'Ark1'!Y1270</f>
        <v>0</v>
      </c>
      <c r="X75" s="155">
        <f>+'Ark1'!Z1270</f>
        <v>1.6499999999999988</v>
      </c>
      <c r="Y75" s="55">
        <f>+'Ark1'!Z1270</f>
        <v>1.6499999999999988</v>
      </c>
      <c r="Z75" s="55">
        <f>+'Ark1'!AB1270</f>
        <v>0</v>
      </c>
      <c r="AA75" s="74">
        <f>+'Ark1'!AD1270</f>
        <v>0</v>
      </c>
      <c r="AB75" s="55">
        <f t="shared" si="8"/>
        <v>3.6833333333333336</v>
      </c>
      <c r="AC75" s="74">
        <f t="shared" si="9"/>
        <v>1</v>
      </c>
      <c r="AD75" s="47"/>
      <c r="AE75" s="4"/>
      <c r="AF75" s="13"/>
      <c r="AG75" s="58"/>
      <c r="AH75" s="5"/>
      <c r="AI75" s="5"/>
    </row>
    <row r="76" spans="1:35" ht="15.6">
      <c r="A76" s="47"/>
      <c r="B76" s="53">
        <f>+'Ark1'!C1271</f>
        <v>2019</v>
      </c>
      <c r="C76" s="53">
        <f>+'Ark1'!M1271</f>
        <v>4</v>
      </c>
      <c r="D76" s="54" t="s">
        <v>98</v>
      </c>
      <c r="E76" s="53">
        <f>+'Ark1'!Q1271</f>
        <v>2</v>
      </c>
      <c r="F76" s="53">
        <f>+'Ark1'!R1271</f>
        <v>5</v>
      </c>
      <c r="G76" s="176">
        <f>+'Ark1'!AF1271</f>
        <v>1.8391819318767013E-2</v>
      </c>
      <c r="H76" s="176">
        <f t="shared" si="10"/>
        <v>-0.16655426715225227</v>
      </c>
      <c r="I76" s="176">
        <f>+'Ark1'!AG1271</f>
        <v>1.3151192581611171E-2</v>
      </c>
      <c r="J76" s="176"/>
      <c r="K76" s="96"/>
      <c r="L76" s="55">
        <f>+'Ark1'!S1271</f>
        <v>5.6</v>
      </c>
      <c r="M76" s="59">
        <f t="shared" si="11"/>
        <v>1.3358490566037737</v>
      </c>
      <c r="N76" s="111"/>
      <c r="O76" s="59"/>
      <c r="P76" s="111"/>
      <c r="Q76" s="59"/>
      <c r="R76" s="47"/>
      <c r="S76" s="155">
        <f>+'Ark1'!U1271</f>
        <v>8.8600000000000012</v>
      </c>
      <c r="T76" s="176"/>
      <c r="U76" s="209"/>
      <c r="V76" s="155">
        <f>+'Ark1'!X1271</f>
        <v>0</v>
      </c>
      <c r="W76" s="155">
        <f>+'Ark1'!Y1271</f>
        <v>0</v>
      </c>
      <c r="X76" s="155">
        <f>+'Ark1'!Z1271</f>
        <v>1.3792751719653329</v>
      </c>
      <c r="Y76" s="55">
        <f>+'Ark1'!Z1271</f>
        <v>1.3792751719653329</v>
      </c>
      <c r="Z76" s="55">
        <f>+'Ark1'!AB1271</f>
        <v>0</v>
      </c>
      <c r="AA76" s="74">
        <f>+'Ark1'!AD1271</f>
        <v>0</v>
      </c>
      <c r="AB76" s="55">
        <f t="shared" si="8"/>
        <v>1.5821428571428575</v>
      </c>
      <c r="AC76" s="74">
        <f t="shared" si="9"/>
        <v>2.5</v>
      </c>
      <c r="AD76" s="47"/>
      <c r="AE76" s="4"/>
      <c r="AF76" s="13"/>
      <c r="AG76" s="58"/>
      <c r="AH76" s="5"/>
      <c r="AI76" s="5"/>
    </row>
    <row r="77" spans="1:35" ht="15.6">
      <c r="A77" s="47"/>
      <c r="B77" s="53">
        <f>+'Ark1'!C1272</f>
        <v>2019</v>
      </c>
      <c r="C77" s="53">
        <f>+'Ark1'!M1272</f>
        <v>5</v>
      </c>
      <c r="D77" s="54" t="s">
        <v>99</v>
      </c>
      <c r="E77" s="53">
        <f>+'Ark1'!Q1272</f>
        <v>652</v>
      </c>
      <c r="F77" s="53">
        <f>+'Ark1'!R1272</f>
        <v>16206</v>
      </c>
      <c r="G77" s="176">
        <f>+'Ark1'!AF1272</f>
        <v>59.611564775987631</v>
      </c>
      <c r="H77" s="176">
        <f t="shared" si="10"/>
        <v>-2.9525556832369659</v>
      </c>
      <c r="I77" s="176">
        <f>+'Ark1'!AG1272</f>
        <v>55.562381509387592</v>
      </c>
      <c r="J77" s="176"/>
      <c r="K77" s="96"/>
      <c r="L77" s="55">
        <f>+'Ark1'!S1272</f>
        <v>5.2213377761322946</v>
      </c>
      <c r="M77" s="59">
        <f t="shared" si="11"/>
        <v>-6.6966089113954297E-2</v>
      </c>
      <c r="N77" s="111"/>
      <c r="O77" s="59"/>
      <c r="P77" s="111"/>
      <c r="Q77" s="59"/>
      <c r="R77" s="47"/>
      <c r="S77" s="155">
        <f>+'Ark1'!U1272</f>
        <v>11.548979390349247</v>
      </c>
      <c r="T77" s="176"/>
      <c r="U77" s="209"/>
      <c r="V77" s="155">
        <f>+'Ark1'!X1272</f>
        <v>25.632481796865356</v>
      </c>
      <c r="W77" s="155">
        <f>+'Ark1'!Y1272</f>
        <v>6.5469579168209293</v>
      </c>
      <c r="X77" s="155">
        <f>+'Ark1'!Z1272</f>
        <v>6.750609571659953</v>
      </c>
      <c r="Y77" s="55">
        <f>+'Ark1'!Z1272</f>
        <v>6.750609571659953</v>
      </c>
      <c r="Z77" s="55">
        <f>+'Ark1'!AB1272</f>
        <v>0</v>
      </c>
      <c r="AA77" s="74">
        <f>+'Ark1'!AD1272</f>
        <v>0</v>
      </c>
      <c r="AB77" s="55">
        <f t="shared" si="8"/>
        <v>2.2118813004479003</v>
      </c>
      <c r="AC77" s="74">
        <f t="shared" si="9"/>
        <v>24.855828220858896</v>
      </c>
      <c r="AD77" s="47"/>
      <c r="AE77" s="4"/>
      <c r="AF77" s="13"/>
      <c r="AG77" s="58"/>
      <c r="AH77" s="5"/>
      <c r="AI77" s="5"/>
    </row>
    <row r="78" spans="1:35" ht="15.6">
      <c r="A78" s="47"/>
      <c r="B78" s="53">
        <f>+'Ark1'!C1273</f>
        <v>2019</v>
      </c>
      <c r="C78" s="53">
        <f>+'Ark1'!M1273</f>
        <v>6</v>
      </c>
      <c r="D78" s="54" t="s">
        <v>100</v>
      </c>
      <c r="E78" s="53">
        <f>+'Ark1'!Q1273</f>
        <v>0</v>
      </c>
      <c r="F78" s="53">
        <f>+'Ark1'!R1273</f>
        <v>0</v>
      </c>
      <c r="G78" s="176">
        <f>+'Ark1'!AF1273</f>
        <v>0</v>
      </c>
      <c r="H78" s="176">
        <f t="shared" ref="H78:H132" si="12">+G78-G93</f>
        <v>-2.0937292808039926E-2</v>
      </c>
      <c r="I78" s="176">
        <f>+'Ark1'!AG1273</f>
        <v>0</v>
      </c>
      <c r="J78" s="176"/>
      <c r="K78" s="96"/>
      <c r="L78" s="55">
        <f>+'Ark1'!S1273</f>
        <v>0</v>
      </c>
      <c r="M78" s="59">
        <f t="shared" ref="M78:M132" si="13">+L78-L93</f>
        <v>-4.5</v>
      </c>
      <c r="N78" s="111"/>
      <c r="O78" s="59"/>
      <c r="P78" s="111"/>
      <c r="Q78" s="59"/>
      <c r="R78" s="47"/>
      <c r="S78" s="155">
        <f>+'Ark1'!U1273</f>
        <v>0</v>
      </c>
      <c r="T78" s="176"/>
      <c r="U78" s="209"/>
      <c r="V78" s="155">
        <f>+'Ark1'!X1273</f>
        <v>0</v>
      </c>
      <c r="W78" s="155">
        <f>+'Ark1'!Y1273</f>
        <v>0</v>
      </c>
      <c r="X78" s="155">
        <f>+'Ark1'!Z1273</f>
        <v>0</v>
      </c>
      <c r="Y78" s="55">
        <f>+'Ark1'!Z1273</f>
        <v>0</v>
      </c>
      <c r="Z78" s="55">
        <f>+'Ark1'!AB1273</f>
        <v>0</v>
      </c>
      <c r="AA78" s="74">
        <f>+'Ark1'!AD1273</f>
        <v>0</v>
      </c>
      <c r="AB78" s="55" t="e">
        <f t="shared" si="8"/>
        <v>#DIV/0!</v>
      </c>
      <c r="AC78" s="74" t="e">
        <f t="shared" si="9"/>
        <v>#DIV/0!</v>
      </c>
      <c r="AD78" s="47"/>
      <c r="AE78" s="4"/>
      <c r="AF78" s="13"/>
      <c r="AG78" s="58"/>
      <c r="AH78" s="5"/>
      <c r="AI78" s="5"/>
    </row>
    <row r="79" spans="1:35" ht="15.6">
      <c r="A79" s="47"/>
      <c r="B79" s="53">
        <f>+'Ark1'!C1274</f>
        <v>2019</v>
      </c>
      <c r="C79" s="53">
        <f>+'Ark1'!M1274</f>
        <v>7</v>
      </c>
      <c r="D79" s="54" t="s">
        <v>101</v>
      </c>
      <c r="E79" s="53">
        <f>+'Ark1'!Q1274</f>
        <v>0</v>
      </c>
      <c r="F79" s="53">
        <f>+'Ark1'!R1274</f>
        <v>0</v>
      </c>
      <c r="G79" s="176">
        <f>+'Ark1'!AF1274</f>
        <v>0</v>
      </c>
      <c r="H79" s="176">
        <f t="shared" si="12"/>
        <v>-3.4895488013399882E-3</v>
      </c>
      <c r="I79" s="176">
        <f>+'Ark1'!AG1274</f>
        <v>0</v>
      </c>
      <c r="J79" s="176"/>
      <c r="K79" s="96"/>
      <c r="L79" s="55">
        <f>+'Ark1'!S1274</f>
        <v>0</v>
      </c>
      <c r="M79" s="59">
        <f t="shared" si="13"/>
        <v>-5</v>
      </c>
      <c r="N79" s="111"/>
      <c r="O79" s="59"/>
      <c r="P79" s="111"/>
      <c r="Q79" s="59"/>
      <c r="R79" s="47"/>
      <c r="S79" s="155">
        <f>+'Ark1'!U1274</f>
        <v>0</v>
      </c>
      <c r="T79" s="176"/>
      <c r="U79" s="209"/>
      <c r="V79" s="155">
        <f>+'Ark1'!X1274</f>
        <v>0</v>
      </c>
      <c r="W79" s="155">
        <f>+'Ark1'!Y1274</f>
        <v>0</v>
      </c>
      <c r="X79" s="155">
        <f>+'Ark1'!Z1274</f>
        <v>0</v>
      </c>
      <c r="Y79" s="55">
        <f>+'Ark1'!Z1274</f>
        <v>0</v>
      </c>
      <c r="Z79" s="55">
        <f>+'Ark1'!AB1274</f>
        <v>0</v>
      </c>
      <c r="AA79" s="74">
        <f>+'Ark1'!AD1274</f>
        <v>0</v>
      </c>
      <c r="AB79" s="55" t="e">
        <f t="shared" si="8"/>
        <v>#DIV/0!</v>
      </c>
      <c r="AC79" s="74" t="e">
        <f t="shared" si="9"/>
        <v>#DIV/0!</v>
      </c>
      <c r="AD79" s="47"/>
      <c r="AE79" s="4"/>
      <c r="AF79" s="13"/>
      <c r="AG79" s="58"/>
      <c r="AH79" s="5"/>
      <c r="AI79" s="5"/>
    </row>
    <row r="80" spans="1:35" ht="15.6">
      <c r="A80" s="47"/>
      <c r="B80" s="53">
        <f>+'Ark1'!C1275</f>
        <v>2019</v>
      </c>
      <c r="C80" s="53">
        <f>+'Ark1'!M1275</f>
        <v>8</v>
      </c>
      <c r="D80" s="54" t="s">
        <v>102</v>
      </c>
      <c r="E80" s="53">
        <f>+'Ark1'!Q1275</f>
        <v>467</v>
      </c>
      <c r="F80" s="53">
        <f>+'Ark1'!R1275</f>
        <v>3819</v>
      </c>
      <c r="G80" s="176">
        <f>+'Ark1'!AF1275</f>
        <v>14.04767159567424</v>
      </c>
      <c r="H80" s="176">
        <f t="shared" si="12"/>
        <v>3.7255862413105607</v>
      </c>
      <c r="I80" s="176">
        <f>+'Ark1'!AG1275</f>
        <v>22.371279956590975</v>
      </c>
      <c r="J80" s="176"/>
      <c r="K80" s="96"/>
      <c r="L80" s="55">
        <f>+'Ark1'!S1275</f>
        <v>5.9429169939774802</v>
      </c>
      <c r="M80" s="59">
        <f t="shared" si="13"/>
        <v>-0.19636630554922885</v>
      </c>
      <c r="N80" s="111"/>
      <c r="O80" s="59"/>
      <c r="P80" s="111"/>
      <c r="Q80" s="59"/>
      <c r="R80" s="47"/>
      <c r="S80" s="155">
        <f>+'Ark1'!U1275</f>
        <v>19.732393296674516</v>
      </c>
      <c r="T80" s="176"/>
      <c r="U80" s="209"/>
      <c r="V80" s="155">
        <f>+'Ark1'!X1275</f>
        <v>66.876145587850246</v>
      </c>
      <c r="W80" s="155">
        <f>+'Ark1'!Y1275</f>
        <v>39.905734485467406</v>
      </c>
      <c r="X80" s="155">
        <f>+'Ark1'!Z1275</f>
        <v>8.6592998247642896</v>
      </c>
      <c r="Y80" s="55">
        <f>+'Ark1'!Z1275</f>
        <v>8.6592998247642896</v>
      </c>
      <c r="Z80" s="55">
        <f>+'Ark1'!AB1275</f>
        <v>0</v>
      </c>
      <c r="AA80" s="74">
        <f>+'Ark1'!AD1275</f>
        <v>0</v>
      </c>
      <c r="AB80" s="55">
        <f t="shared" si="8"/>
        <v>3.3203212019739157</v>
      </c>
      <c r="AC80" s="74">
        <f t="shared" si="9"/>
        <v>8.1777301927194852</v>
      </c>
      <c r="AD80" s="47"/>
      <c r="AE80" s="4"/>
      <c r="AF80" s="13"/>
      <c r="AG80" s="58"/>
      <c r="AH80" s="5"/>
      <c r="AI80" s="5"/>
    </row>
    <row r="81" spans="1:35" ht="15.6">
      <c r="A81" s="47"/>
      <c r="B81" s="53">
        <f>+'Ark1'!C1276</f>
        <v>2019</v>
      </c>
      <c r="C81" s="53">
        <f>+'Ark1'!M1276</f>
        <v>9</v>
      </c>
      <c r="D81" s="54" t="s">
        <v>103</v>
      </c>
      <c r="E81" s="53">
        <f>+'Ark1'!Q1276</f>
        <v>0</v>
      </c>
      <c r="F81" s="53">
        <f>+'Ark1'!R1276</f>
        <v>0</v>
      </c>
      <c r="G81" s="176">
        <f>+'Ark1'!AF1276</f>
        <v>0</v>
      </c>
      <c r="H81" s="176">
        <f t="shared" si="12"/>
        <v>-3.4895488013399882E-3</v>
      </c>
      <c r="I81" s="176">
        <f>+'Ark1'!AG1276</f>
        <v>0</v>
      </c>
      <c r="J81" s="176"/>
      <c r="K81" s="96"/>
      <c r="L81" s="55">
        <f>+'Ark1'!S1276</f>
        <v>0</v>
      </c>
      <c r="M81" s="59">
        <f t="shared" si="13"/>
        <v>-6</v>
      </c>
      <c r="N81" s="111"/>
      <c r="O81" s="59"/>
      <c r="P81" s="111"/>
      <c r="Q81" s="59"/>
      <c r="R81" s="47"/>
      <c r="S81" s="155">
        <f>+'Ark1'!U1276</f>
        <v>0</v>
      </c>
      <c r="T81" s="176"/>
      <c r="U81" s="209"/>
      <c r="V81" s="155">
        <f>+'Ark1'!X1276</f>
        <v>0</v>
      </c>
      <c r="W81" s="155">
        <f>+'Ark1'!Y1276</f>
        <v>0</v>
      </c>
      <c r="X81" s="155">
        <f>+'Ark1'!Z1276</f>
        <v>0</v>
      </c>
      <c r="Y81" s="55">
        <f>+'Ark1'!Z1276</f>
        <v>0</v>
      </c>
      <c r="Z81" s="55">
        <f>+'Ark1'!AB1276</f>
        <v>0</v>
      </c>
      <c r="AA81" s="74">
        <f>+'Ark1'!AD1276</f>
        <v>0</v>
      </c>
      <c r="AB81" s="55" t="e">
        <f t="shared" si="8"/>
        <v>#DIV/0!</v>
      </c>
      <c r="AC81" s="74" t="e">
        <f t="shared" si="9"/>
        <v>#DIV/0!</v>
      </c>
      <c r="AD81" s="47"/>
      <c r="AE81" s="4"/>
      <c r="AF81" s="13"/>
      <c r="AG81" s="58"/>
      <c r="AH81" s="5"/>
      <c r="AI81" s="5"/>
    </row>
    <row r="82" spans="1:35" ht="15.6">
      <c r="A82" s="47"/>
      <c r="B82" s="53">
        <f>+'Ark1'!C1277</f>
        <v>2019</v>
      </c>
      <c r="C82" s="53">
        <f>+'Ark1'!M1277</f>
        <v>10</v>
      </c>
      <c r="D82" s="54" t="s">
        <v>104</v>
      </c>
      <c r="E82" s="53">
        <f>+'Ark1'!Q1277</f>
        <v>0</v>
      </c>
      <c r="F82" s="53">
        <f>+'Ark1'!R1277</f>
        <v>0</v>
      </c>
      <c r="G82" s="176">
        <f>+'Ark1'!AF1277</f>
        <v>0</v>
      </c>
      <c r="H82" s="176">
        <f t="shared" si="12"/>
        <v>0</v>
      </c>
      <c r="I82" s="176">
        <f>+'Ark1'!AG1277</f>
        <v>0</v>
      </c>
      <c r="J82" s="176"/>
      <c r="K82" s="96"/>
      <c r="L82" s="55">
        <f>+'Ark1'!S1277</f>
        <v>0</v>
      </c>
      <c r="M82" s="59">
        <f t="shared" si="13"/>
        <v>0</v>
      </c>
      <c r="N82" s="111"/>
      <c r="O82" s="59"/>
      <c r="P82" s="111"/>
      <c r="Q82" s="59"/>
      <c r="R82" s="47"/>
      <c r="S82" s="155">
        <f>+'Ark1'!U1277</f>
        <v>0</v>
      </c>
      <c r="T82" s="176"/>
      <c r="U82" s="209"/>
      <c r="V82" s="155">
        <f>+'Ark1'!X1277</f>
        <v>0</v>
      </c>
      <c r="W82" s="155">
        <f>+'Ark1'!Y1277</f>
        <v>0</v>
      </c>
      <c r="X82" s="155">
        <f>+'Ark1'!Z1277</f>
        <v>0</v>
      </c>
      <c r="Y82" s="55">
        <f>+'Ark1'!Z1277</f>
        <v>0</v>
      </c>
      <c r="Z82" s="55">
        <f>+'Ark1'!AB1277</f>
        <v>0</v>
      </c>
      <c r="AA82" s="74">
        <f>+'Ark1'!AD1277</f>
        <v>0</v>
      </c>
      <c r="AB82" s="55" t="e">
        <f t="shared" si="8"/>
        <v>#DIV/0!</v>
      </c>
      <c r="AC82" s="74" t="e">
        <f t="shared" si="9"/>
        <v>#DIV/0!</v>
      </c>
      <c r="AD82" s="47"/>
      <c r="AE82" s="4"/>
      <c r="AF82" s="5"/>
      <c r="AG82" s="58"/>
      <c r="AH82" s="5"/>
      <c r="AI82" s="5"/>
    </row>
    <row r="83" spans="1:35" ht="15.6">
      <c r="A83" s="47"/>
      <c r="B83" s="53">
        <f>+'Ark1'!C1278</f>
        <v>2019</v>
      </c>
      <c r="C83" s="53">
        <f>+'Ark1'!M1278</f>
        <v>11</v>
      </c>
      <c r="D83" s="54" t="s">
        <v>105</v>
      </c>
      <c r="E83" s="53">
        <f>+'Ark1'!Q1278</f>
        <v>134</v>
      </c>
      <c r="F83" s="53">
        <f>+'Ark1'!R1278</f>
        <v>372</v>
      </c>
      <c r="G83" s="176">
        <f>+'Ark1'!AF1278</f>
        <v>1.3683513573162656</v>
      </c>
      <c r="H83" s="176">
        <f t="shared" si="12"/>
        <v>5.2791459211090297E-2</v>
      </c>
      <c r="I83" s="176">
        <f>+'Ark1'!AG1278</f>
        <v>3.3000349887033353</v>
      </c>
      <c r="J83" s="176"/>
      <c r="K83" s="96"/>
      <c r="L83" s="55">
        <f>+'Ark1'!S1278</f>
        <v>7.0645161290322562</v>
      </c>
      <c r="M83" s="59">
        <f t="shared" si="13"/>
        <v>-4.9542226405409728E-2</v>
      </c>
      <c r="N83" s="111"/>
      <c r="O83" s="59"/>
      <c r="P83" s="111"/>
      <c r="Q83" s="59"/>
      <c r="R83" s="47"/>
      <c r="S83" s="155">
        <f>+'Ark1'!U1278</f>
        <v>29.882311827956993</v>
      </c>
      <c r="T83" s="176"/>
      <c r="U83" s="209"/>
      <c r="V83" s="155">
        <f>+'Ark1'!X1278</f>
        <v>100</v>
      </c>
      <c r="W83" s="155">
        <f>+'Ark1'!Y1278</f>
        <v>88.978494623655905</v>
      </c>
      <c r="X83" s="155">
        <f>+'Ark1'!Z1278</f>
        <v>5.3971271260358815</v>
      </c>
      <c r="Y83" s="55">
        <f>+'Ark1'!Z1278</f>
        <v>5.3971271260358815</v>
      </c>
      <c r="Z83" s="55">
        <f>+'Ark1'!AB1278</f>
        <v>0</v>
      </c>
      <c r="AA83" s="74">
        <f>+'Ark1'!AD1278</f>
        <v>0</v>
      </c>
      <c r="AB83" s="55">
        <f t="shared" si="8"/>
        <v>4.2299162861491642</v>
      </c>
      <c r="AC83" s="74">
        <f t="shared" si="9"/>
        <v>2.7761194029850746</v>
      </c>
      <c r="AD83" s="47"/>
      <c r="AE83" s="13"/>
      <c r="AF83" s="13"/>
      <c r="AG83" s="58"/>
    </row>
    <row r="84" spans="1:35" ht="15.6">
      <c r="A84" s="47"/>
      <c r="B84" s="53">
        <f>+'Ark1'!C1279</f>
        <v>2019</v>
      </c>
      <c r="C84" s="53">
        <f>+'Ark1'!M1279</f>
        <v>12</v>
      </c>
      <c r="D84" s="54" t="s">
        <v>106</v>
      </c>
      <c r="E84" s="53">
        <f>+'Ark1'!Q1279</f>
        <v>0</v>
      </c>
      <c r="F84" s="53">
        <f>+'Ark1'!R1279</f>
        <v>0</v>
      </c>
      <c r="G84" s="176">
        <f>+'Ark1'!AF1279</f>
        <v>0</v>
      </c>
      <c r="H84" s="176">
        <f t="shared" si="12"/>
        <v>0</v>
      </c>
      <c r="I84" s="176">
        <f>+'Ark1'!AG1279</f>
        <v>0</v>
      </c>
      <c r="J84" s="176"/>
      <c r="K84" s="96"/>
      <c r="L84" s="55">
        <f>+'Ark1'!S1279</f>
        <v>0</v>
      </c>
      <c r="M84" s="59">
        <f t="shared" si="13"/>
        <v>0</v>
      </c>
      <c r="N84" s="111"/>
      <c r="O84" s="59"/>
      <c r="P84" s="111"/>
      <c r="Q84" s="59"/>
      <c r="R84" s="47"/>
      <c r="S84" s="155">
        <f>+'Ark1'!U1279</f>
        <v>0</v>
      </c>
      <c r="T84" s="176"/>
      <c r="U84" s="209"/>
      <c r="V84" s="155">
        <f>+'Ark1'!X1279</f>
        <v>0</v>
      </c>
      <c r="W84" s="155">
        <f>+'Ark1'!Y1279</f>
        <v>0</v>
      </c>
      <c r="X84" s="155">
        <f>+'Ark1'!Z1279</f>
        <v>0</v>
      </c>
      <c r="Y84" s="55">
        <f>+'Ark1'!Z1279</f>
        <v>0</v>
      </c>
      <c r="Z84" s="55">
        <f>+'Ark1'!AB1279</f>
        <v>0</v>
      </c>
      <c r="AA84" s="74">
        <f>+'Ark1'!AD1279</f>
        <v>0</v>
      </c>
      <c r="AB84" s="55" t="e">
        <f t="shared" si="8"/>
        <v>#DIV/0!</v>
      </c>
      <c r="AC84" s="74" t="e">
        <f t="shared" si="9"/>
        <v>#DIV/0!</v>
      </c>
      <c r="AD84" s="47"/>
      <c r="AE84" s="5"/>
      <c r="AF84" s="5"/>
      <c r="AG84" s="58"/>
      <c r="AI84" s="5"/>
    </row>
    <row r="85" spans="1:35" ht="15.6">
      <c r="A85" s="47"/>
      <c r="B85" s="53">
        <f>+'Ark1'!C1280</f>
        <v>2019</v>
      </c>
      <c r="C85" s="53">
        <f>+'Ark1'!M1280</f>
        <v>13</v>
      </c>
      <c r="D85" s="54" t="s">
        <v>107</v>
      </c>
      <c r="E85" s="53">
        <f>+'Ark1'!Q1280</f>
        <v>0</v>
      </c>
      <c r="F85" s="53">
        <f>+'Ark1'!R1280</f>
        <v>0</v>
      </c>
      <c r="G85" s="176">
        <f>+'Ark1'!AF1280</f>
        <v>0</v>
      </c>
      <c r="H85" s="176">
        <f t="shared" si="12"/>
        <v>0</v>
      </c>
      <c r="I85" s="176">
        <f>+'Ark1'!AG1280</f>
        <v>0</v>
      </c>
      <c r="J85" s="176"/>
      <c r="K85" s="96"/>
      <c r="L85" s="55">
        <f>+'Ark1'!S1280</f>
        <v>0</v>
      </c>
      <c r="M85" s="59">
        <f t="shared" si="13"/>
        <v>0</v>
      </c>
      <c r="N85" s="111"/>
      <c r="O85" s="59"/>
      <c r="P85" s="111"/>
      <c r="Q85" s="59"/>
      <c r="R85" s="47"/>
      <c r="S85" s="155">
        <f>+'Ark1'!U1280</f>
        <v>0</v>
      </c>
      <c r="T85" s="176"/>
      <c r="U85" s="209"/>
      <c r="V85" s="155">
        <f>+'Ark1'!X1280</f>
        <v>0</v>
      </c>
      <c r="W85" s="155">
        <f>+'Ark1'!Y1280</f>
        <v>0</v>
      </c>
      <c r="X85" s="155">
        <f>+'Ark1'!Z1280</f>
        <v>0</v>
      </c>
      <c r="Y85" s="55">
        <f>+'Ark1'!Z1280</f>
        <v>0</v>
      </c>
      <c r="Z85" s="55">
        <f>+'Ark1'!AB1280</f>
        <v>0</v>
      </c>
      <c r="AA85" s="74">
        <f>+'Ark1'!AD1280</f>
        <v>0</v>
      </c>
      <c r="AB85" s="55" t="e">
        <f t="shared" si="8"/>
        <v>#DIV/0!</v>
      </c>
      <c r="AC85" s="74" t="e">
        <f t="shared" si="9"/>
        <v>#DIV/0!</v>
      </c>
      <c r="AD85" s="47"/>
      <c r="AE85" s="13"/>
      <c r="AF85" s="13"/>
      <c r="AG85" s="58"/>
    </row>
    <row r="86" spans="1:35" ht="15.6">
      <c r="A86" s="47"/>
      <c r="B86" s="53">
        <f>+'Ark1'!C1281</f>
        <v>2019</v>
      </c>
      <c r="C86" s="53">
        <f>+'Ark1'!M1281</f>
        <v>14</v>
      </c>
      <c r="D86" s="54" t="s">
        <v>108</v>
      </c>
      <c r="E86" s="53">
        <f>+'Ark1'!Q1281</f>
        <v>12</v>
      </c>
      <c r="F86" s="53">
        <f>+'Ark1'!R1281</f>
        <v>16</v>
      </c>
      <c r="G86" s="176">
        <f>+'Ark1'!AF1281</f>
        <v>5.8853821820054442E-2</v>
      </c>
      <c r="H86" s="176">
        <f t="shared" si="12"/>
        <v>1.0000138601294617E-2</v>
      </c>
      <c r="I86" s="176">
        <f>+'Ark1'!AG1281</f>
        <v>0.17111096821929722</v>
      </c>
      <c r="J86" s="176"/>
      <c r="K86" s="96"/>
      <c r="L86" s="55">
        <f>+'Ark1'!S1281</f>
        <v>7.5</v>
      </c>
      <c r="M86" s="59">
        <f t="shared" si="13"/>
        <v>-1.4285714285714306</v>
      </c>
      <c r="N86" s="111"/>
      <c r="O86" s="59"/>
      <c r="P86" s="111"/>
      <c r="Q86" s="59"/>
      <c r="R86" s="47"/>
      <c r="S86" s="155">
        <f>+'Ark1'!U1281</f>
        <v>36.024375000000006</v>
      </c>
      <c r="T86" s="176"/>
      <c r="U86" s="209"/>
      <c r="V86" s="155">
        <f>+'Ark1'!X1281</f>
        <v>100</v>
      </c>
      <c r="W86" s="155">
        <f>+'Ark1'!Y1281</f>
        <v>87.5</v>
      </c>
      <c r="X86" s="155">
        <f>+'Ark1'!Z1281</f>
        <v>8.1659192446028221</v>
      </c>
      <c r="Y86" s="55">
        <f>+'Ark1'!Z1281</f>
        <v>8.1659192446028221</v>
      </c>
      <c r="Z86" s="55">
        <f>+'Ark1'!AB1281</f>
        <v>0</v>
      </c>
      <c r="AA86" s="74">
        <f>+'Ark1'!AD1281</f>
        <v>0</v>
      </c>
      <c r="AB86" s="55">
        <f t="shared" si="8"/>
        <v>4.8032500000000011</v>
      </c>
      <c r="AC86" s="74">
        <f t="shared" si="9"/>
        <v>1.3333333333333333</v>
      </c>
      <c r="AD86" s="47"/>
      <c r="AE86" s="13"/>
      <c r="AF86" s="13"/>
      <c r="AG86" s="58"/>
    </row>
    <row r="87" spans="1:35" ht="15.6">
      <c r="A87" s="47"/>
      <c r="B87" s="53">
        <f>+'Ark1'!C1282</f>
        <v>2019</v>
      </c>
      <c r="C87" s="53">
        <f>+'Ark1'!M1282</f>
        <v>15</v>
      </c>
      <c r="D87" s="54" t="s">
        <v>109</v>
      </c>
      <c r="E87" s="53">
        <f>+'Ark1'!Q1282</f>
        <v>0</v>
      </c>
      <c r="F87" s="53">
        <f>+'Ark1'!R1282</f>
        <v>0</v>
      </c>
      <c r="G87" s="176">
        <f>+'Ark1'!AF1282</f>
        <v>0</v>
      </c>
      <c r="H87" s="176">
        <f t="shared" si="12"/>
        <v>0</v>
      </c>
      <c r="I87" s="176">
        <f>+'Ark1'!AG1282</f>
        <v>0</v>
      </c>
      <c r="J87" s="176"/>
      <c r="K87" s="96"/>
      <c r="L87" s="55">
        <f>+'Ark1'!S1282</f>
        <v>0</v>
      </c>
      <c r="M87" s="59">
        <f t="shared" si="13"/>
        <v>0</v>
      </c>
      <c r="N87" s="111"/>
      <c r="O87" s="59"/>
      <c r="P87" s="111"/>
      <c r="Q87" s="59"/>
      <c r="R87" s="47"/>
      <c r="S87" s="155">
        <f>+'Ark1'!U1282</f>
        <v>0</v>
      </c>
      <c r="T87" s="176"/>
      <c r="U87" s="209"/>
      <c r="V87" s="155">
        <f>+'Ark1'!X1282</f>
        <v>0</v>
      </c>
      <c r="W87" s="155">
        <f>+'Ark1'!Y1282</f>
        <v>0</v>
      </c>
      <c r="X87" s="155">
        <f>+'Ark1'!Z1282</f>
        <v>0</v>
      </c>
      <c r="Y87" s="55">
        <f>+'Ark1'!Z1282</f>
        <v>0</v>
      </c>
      <c r="Z87" s="55">
        <f>+'Ark1'!AB1282</f>
        <v>0</v>
      </c>
      <c r="AA87" s="74">
        <f>+'Ark1'!AD1282</f>
        <v>0</v>
      </c>
      <c r="AB87" s="55" t="e">
        <f t="shared" si="8"/>
        <v>#DIV/0!</v>
      </c>
      <c r="AC87" s="74" t="e">
        <f t="shared" si="9"/>
        <v>#DIV/0!</v>
      </c>
      <c r="AD87" s="47"/>
      <c r="AE87" s="2"/>
      <c r="AF87" s="5"/>
      <c r="AG87" s="58"/>
      <c r="AI87" s="2"/>
    </row>
    <row r="88" spans="1:35" ht="15.6">
      <c r="A88" s="47"/>
      <c r="B88">
        <f>+'Ark1'!C1283</f>
        <v>2018</v>
      </c>
      <c r="C88">
        <f>+'Ark1'!M1283</f>
        <v>1</v>
      </c>
      <c r="D88" s="3" t="s">
        <v>95</v>
      </c>
      <c r="E88">
        <f>+'Ark1'!Q1283</f>
        <v>0</v>
      </c>
      <c r="F88">
        <f>+'Ark1'!R1283</f>
        <v>0</v>
      </c>
      <c r="G88" s="194">
        <f>+'Ark1'!AF1283</f>
        <v>0</v>
      </c>
      <c r="H88" s="194">
        <f t="shared" si="12"/>
        <v>-1.0726544622425628E-2</v>
      </c>
      <c r="I88" s="194">
        <f>+'Ark1'!AG1283</f>
        <v>0</v>
      </c>
      <c r="J88" s="194"/>
      <c r="K88" s="96"/>
      <c r="L88" s="1">
        <f>+'Ark1'!S1283</f>
        <v>0</v>
      </c>
      <c r="M88" s="60">
        <f t="shared" si="13"/>
        <v>-1.333333333333333</v>
      </c>
      <c r="N88" s="111"/>
      <c r="O88" s="60"/>
      <c r="P88" s="111"/>
      <c r="Q88" s="60"/>
      <c r="R88" s="47"/>
      <c r="S88" s="92">
        <f>+'Ark1'!U1283</f>
        <v>0</v>
      </c>
      <c r="T88" s="194"/>
      <c r="U88" s="209"/>
      <c r="V88" s="92">
        <f>+'Ark1'!X1283</f>
        <v>0</v>
      </c>
      <c r="W88" s="92">
        <f>+'Ark1'!Y1283</f>
        <v>0</v>
      </c>
      <c r="X88" s="92">
        <f>+'Ark1'!Z1283</f>
        <v>0</v>
      </c>
      <c r="Y88" s="1">
        <f>+'Ark1'!Z1283</f>
        <v>0</v>
      </c>
      <c r="Z88" s="1">
        <f>+'Ark1'!AB1283</f>
        <v>0</v>
      </c>
      <c r="AA88" s="11">
        <f>+'Ark1'!AD1283</f>
        <v>0</v>
      </c>
      <c r="AB88" s="1" t="e">
        <f t="shared" si="8"/>
        <v>#DIV/0!</v>
      </c>
      <c r="AC88" s="11" t="e">
        <f t="shared" si="9"/>
        <v>#DIV/0!</v>
      </c>
      <c r="AD88" s="47"/>
      <c r="AE88" s="4"/>
      <c r="AF88" s="4"/>
      <c r="AG88" s="58"/>
      <c r="AH88" s="4"/>
      <c r="AI88" s="4"/>
    </row>
    <row r="89" spans="1:35" ht="15.6">
      <c r="A89" s="47"/>
      <c r="B89">
        <f>+'Ark1'!C1284</f>
        <v>2018</v>
      </c>
      <c r="C89">
        <f>+'Ark1'!M1284</f>
        <v>2</v>
      </c>
      <c r="D89" s="3" t="s">
        <v>96</v>
      </c>
      <c r="E89">
        <f>+'Ark1'!Q1284</f>
        <v>580</v>
      </c>
      <c r="F89">
        <f>+'Ark1'!R1284</f>
        <v>7221</v>
      </c>
      <c r="G89" s="194">
        <f>+'Ark1'!AF1284</f>
        <v>25.198031894476046</v>
      </c>
      <c r="H89" s="194">
        <f t="shared" si="12"/>
        <v>-3.5812873274919141</v>
      </c>
      <c r="I89" s="194">
        <f>+'Ark1'!AG1284</f>
        <v>19.588858057717577</v>
      </c>
      <c r="J89" s="194"/>
      <c r="K89" s="96"/>
      <c r="L89" s="1">
        <f>+'Ark1'!S1284</f>
        <v>4.0952776623736327</v>
      </c>
      <c r="M89" s="60">
        <f t="shared" si="13"/>
        <v>0.20162627710838299</v>
      </c>
      <c r="N89" s="111"/>
      <c r="O89" s="60"/>
      <c r="P89" s="111"/>
      <c r="Q89" s="60"/>
      <c r="R89" s="47"/>
      <c r="S89" s="92">
        <f>+'Ark1'!U1284</f>
        <v>9.4716756681900023</v>
      </c>
      <c r="T89" s="194"/>
      <c r="U89" s="209"/>
      <c r="V89" s="92">
        <f>+'Ark1'!X1284</f>
        <v>14.596316299681485</v>
      </c>
      <c r="W89" s="92">
        <f>+'Ark1'!Y1284</f>
        <v>1.4125467386788531</v>
      </c>
      <c r="X89" s="92">
        <f>+'Ark1'!Z1284</f>
        <v>5.3511306663074061</v>
      </c>
      <c r="Y89" s="1">
        <f>+'Ark1'!Z1284</f>
        <v>5.3511306663074061</v>
      </c>
      <c r="Z89" s="1">
        <f>+'Ark1'!AB1284</f>
        <v>0</v>
      </c>
      <c r="AA89" s="11">
        <f>+'Ark1'!AD1284</f>
        <v>0</v>
      </c>
      <c r="AB89" s="1">
        <f t="shared" si="8"/>
        <v>2.31282868930069</v>
      </c>
      <c r="AC89" s="11">
        <f t="shared" si="9"/>
        <v>12.45</v>
      </c>
      <c r="AD89" s="47"/>
      <c r="AE89" s="4"/>
      <c r="AF89" s="13"/>
      <c r="AG89" s="58"/>
      <c r="AH89" s="1"/>
      <c r="AI89" s="5"/>
    </row>
    <row r="90" spans="1:35" ht="15.6">
      <c r="A90" s="47"/>
      <c r="B90">
        <f>+'Ark1'!C1285</f>
        <v>2018</v>
      </c>
      <c r="C90">
        <f>+'Ark1'!M1285</f>
        <v>3</v>
      </c>
      <c r="D90" s="3" t="s">
        <v>97</v>
      </c>
      <c r="E90">
        <f>+'Ark1'!Q1285</f>
        <v>9</v>
      </c>
      <c r="F90">
        <f>+'Ark1'!R1285</f>
        <v>97</v>
      </c>
      <c r="G90" s="194">
        <f>+'Ark1'!AF1285</f>
        <v>0.33848623372997866</v>
      </c>
      <c r="H90" s="194">
        <f t="shared" si="12"/>
        <v>-1.9065253684208916E-2</v>
      </c>
      <c r="I90" s="194">
        <f>+'Ark1'!AG1285</f>
        <v>0.37293169478624033</v>
      </c>
      <c r="J90" s="194"/>
      <c r="K90" s="96"/>
      <c r="L90" s="1">
        <f>+'Ark1'!S1285</f>
        <v>3.2886597938144329</v>
      </c>
      <c r="M90" s="60">
        <f t="shared" si="13"/>
        <v>-0.77134020618556676</v>
      </c>
      <c r="N90" s="111"/>
      <c r="O90" s="60"/>
      <c r="P90" s="111"/>
      <c r="Q90" s="60"/>
      <c r="R90" s="47"/>
      <c r="S90" s="92">
        <f>+'Ark1'!U1285</f>
        <v>13.423711340206189</v>
      </c>
      <c r="T90" s="194"/>
      <c r="U90" s="209"/>
      <c r="V90" s="92">
        <f>+'Ark1'!X1285</f>
        <v>35.051546391752574</v>
      </c>
      <c r="W90" s="92">
        <f>+'Ark1'!Y1285</f>
        <v>0</v>
      </c>
      <c r="X90" s="92">
        <f>+'Ark1'!Z1285</f>
        <v>4.6204782453382993</v>
      </c>
      <c r="Y90" s="1">
        <f>+'Ark1'!Z1285</f>
        <v>4.6204782453382993</v>
      </c>
      <c r="Z90" s="1">
        <f>+'Ark1'!AB1285</f>
        <v>0</v>
      </c>
      <c r="AA90" s="11">
        <f>+'Ark1'!AD1285</f>
        <v>0</v>
      </c>
      <c r="AB90" s="1">
        <f t="shared" si="8"/>
        <v>4.0818181818181829</v>
      </c>
      <c r="AC90" s="11">
        <f t="shared" si="9"/>
        <v>10.777777777777779</v>
      </c>
      <c r="AD90" s="47"/>
      <c r="AE90" s="4"/>
      <c r="AF90" s="13"/>
      <c r="AG90" s="58"/>
      <c r="AH90" s="1"/>
      <c r="AI90" s="5"/>
    </row>
    <row r="91" spans="1:35" ht="15.6">
      <c r="A91" s="47"/>
      <c r="B91">
        <f>+'Ark1'!C1286</f>
        <v>2018</v>
      </c>
      <c r="C91">
        <f>+'Ark1'!M1286</f>
        <v>4</v>
      </c>
      <c r="D91" s="3" t="s">
        <v>98</v>
      </c>
      <c r="E91">
        <f>+'Ark1'!Q1286</f>
        <v>7</v>
      </c>
      <c r="F91">
        <f>+'Ark1'!R1286</f>
        <v>53</v>
      </c>
      <c r="G91" s="194">
        <f>+'Ark1'!AF1286</f>
        <v>0.18494608647101929</v>
      </c>
      <c r="H91" s="194">
        <f t="shared" si="12"/>
        <v>-0.12612370757932395</v>
      </c>
      <c r="I91" s="194">
        <f>+'Ark1'!AG1286</f>
        <v>0.22010445237940679</v>
      </c>
      <c r="J91" s="194"/>
      <c r="K91" s="96"/>
      <c r="L91" s="1">
        <f>+'Ark1'!S1286</f>
        <v>4.2641509433962259</v>
      </c>
      <c r="M91" s="60">
        <f t="shared" si="13"/>
        <v>-0.79332032097158844</v>
      </c>
      <c r="N91" s="111"/>
      <c r="O91" s="60"/>
      <c r="P91" s="111"/>
      <c r="Q91" s="60"/>
      <c r="R91" s="47"/>
      <c r="S91" s="92">
        <f>+'Ark1'!U1286</f>
        <v>14.5</v>
      </c>
      <c r="T91" s="194"/>
      <c r="U91" s="209"/>
      <c r="V91" s="92">
        <f>+'Ark1'!X1286</f>
        <v>47.169811320754704</v>
      </c>
      <c r="W91" s="92">
        <f>+'Ark1'!Y1286</f>
        <v>0</v>
      </c>
      <c r="X91" s="92">
        <f>+'Ark1'!Z1286</f>
        <v>4.0561623278893348</v>
      </c>
      <c r="Y91" s="1">
        <f>+'Ark1'!Z1286</f>
        <v>4.0561623278893348</v>
      </c>
      <c r="Z91" s="1">
        <f>+'Ark1'!AB1286</f>
        <v>0</v>
      </c>
      <c r="AA91" s="11">
        <f>+'Ark1'!AD1286</f>
        <v>0</v>
      </c>
      <c r="AB91" s="1">
        <f t="shared" si="8"/>
        <v>3.4004424778761067</v>
      </c>
      <c r="AC91" s="11">
        <f t="shared" si="9"/>
        <v>7.5714285714285712</v>
      </c>
      <c r="AD91" s="47"/>
      <c r="AE91" s="4"/>
      <c r="AF91" s="13"/>
      <c r="AG91" s="58"/>
      <c r="AH91" s="1"/>
      <c r="AI91" s="5"/>
    </row>
    <row r="92" spans="1:35" ht="15.6">
      <c r="A92" s="47"/>
      <c r="B92">
        <f>+'Ark1'!C1287</f>
        <v>2018</v>
      </c>
      <c r="C92">
        <f>+'Ark1'!M1287</f>
        <v>5</v>
      </c>
      <c r="D92" s="3" t="s">
        <v>99</v>
      </c>
      <c r="E92">
        <f>+'Ark1'!Q1287</f>
        <v>684</v>
      </c>
      <c r="F92">
        <f>+'Ark1'!R1287</f>
        <v>17929</v>
      </c>
      <c r="G92" s="194">
        <f>+'Ark1'!AF1287</f>
        <v>62.564120459224597</v>
      </c>
      <c r="H92" s="194">
        <f t="shared" si="12"/>
        <v>4.2295952875998779</v>
      </c>
      <c r="I92" s="194">
        <f>+'Ark1'!AG1287</f>
        <v>58.287167486542579</v>
      </c>
      <c r="J92" s="194"/>
      <c r="K92" s="96"/>
      <c r="L92" s="1">
        <f>+'Ark1'!S1287</f>
        <v>5.2883038652462488</v>
      </c>
      <c r="M92" s="60">
        <f t="shared" si="13"/>
        <v>0.10301425445862922</v>
      </c>
      <c r="N92" s="111"/>
      <c r="O92" s="60"/>
      <c r="P92" s="111"/>
      <c r="Q92" s="60"/>
      <c r="R92" s="47"/>
      <c r="S92" s="92">
        <f>+'Ark1'!U1287</f>
        <v>11.3509426069496</v>
      </c>
      <c r="T92" s="194"/>
      <c r="U92" s="209"/>
      <c r="V92" s="92">
        <f>+'Ark1'!X1287</f>
        <v>24.65279714429137</v>
      </c>
      <c r="W92" s="92">
        <f>+'Ark1'!Y1287</f>
        <v>5.9456746053879188</v>
      </c>
      <c r="X92" s="92">
        <f>+'Ark1'!Z1287</f>
        <v>6.5875728370321509</v>
      </c>
      <c r="Y92" s="1">
        <f>+'Ark1'!Z1287</f>
        <v>6.5875728370321509</v>
      </c>
      <c r="Z92" s="1">
        <f>+'Ark1'!AB1287</f>
        <v>0.26629222819770543</v>
      </c>
      <c r="AA92" s="11">
        <f>+'Ark1'!AD1287</f>
        <v>1.2479265103593169</v>
      </c>
      <c r="AB92" s="1">
        <f t="shared" si="8"/>
        <v>2.1464240513004342</v>
      </c>
      <c r="AC92" s="11">
        <f t="shared" si="9"/>
        <v>26.211988304093566</v>
      </c>
      <c r="AD92" s="47"/>
      <c r="AE92" s="4"/>
      <c r="AF92" s="13"/>
      <c r="AG92" s="58"/>
      <c r="AH92" s="1"/>
      <c r="AI92" s="5"/>
    </row>
    <row r="93" spans="1:35" ht="15.6">
      <c r="A93" s="47"/>
      <c r="B93">
        <f>+'Ark1'!C1288</f>
        <v>2018</v>
      </c>
      <c r="C93">
        <f>+'Ark1'!M1288</f>
        <v>6</v>
      </c>
      <c r="D93" s="3" t="s">
        <v>100</v>
      </c>
      <c r="E93">
        <f>+'Ark1'!Q1288</f>
        <v>5</v>
      </c>
      <c r="F93">
        <f>+'Ark1'!R1288</f>
        <v>6</v>
      </c>
      <c r="G93" s="194">
        <f>+'Ark1'!AF1288</f>
        <v>2.0937292808039926E-2</v>
      </c>
      <c r="H93" s="194">
        <f t="shared" si="12"/>
        <v>-2.1968885681662585E-2</v>
      </c>
      <c r="I93" s="194">
        <f>+'Ark1'!AG1288</f>
        <v>3.2335449152420349E-2</v>
      </c>
      <c r="J93" s="194"/>
      <c r="K93" s="96"/>
      <c r="L93" s="1">
        <f>+'Ark1'!S1288</f>
        <v>4.5</v>
      </c>
      <c r="M93" s="60">
        <f t="shared" si="13"/>
        <v>-1.666666666666667</v>
      </c>
      <c r="N93" s="111"/>
      <c r="O93" s="60"/>
      <c r="P93" s="111"/>
      <c r="Q93" s="60"/>
      <c r="R93" s="47"/>
      <c r="S93" s="92">
        <f>+'Ark1'!U1288</f>
        <v>18.816666666666663</v>
      </c>
      <c r="T93" s="194"/>
      <c r="U93" s="209"/>
      <c r="V93" s="92">
        <f>+'Ark1'!X1288</f>
        <v>83.333333333333314</v>
      </c>
      <c r="W93" s="92">
        <f>+'Ark1'!Y1288</f>
        <v>16.666666666666671</v>
      </c>
      <c r="X93" s="92">
        <f>+'Ark1'!Z1288</f>
        <v>3.384974971185998</v>
      </c>
      <c r="Y93" s="1">
        <f>+'Ark1'!Z1288</f>
        <v>3.384974971185998</v>
      </c>
      <c r="Z93" s="1">
        <f>+'Ark1'!AB1288</f>
        <v>0</v>
      </c>
      <c r="AA93" s="11">
        <f>+'Ark1'!AD1288</f>
        <v>0</v>
      </c>
      <c r="AB93" s="1">
        <f t="shared" ref="AB93:AB124" si="14">+S93/L93</f>
        <v>4.1814814814814802</v>
      </c>
      <c r="AC93" s="11">
        <f t="shared" ref="AC93:AC124" si="15">+F93/E93</f>
        <v>1.2</v>
      </c>
      <c r="AD93" s="47"/>
      <c r="AE93" s="4"/>
      <c r="AF93" s="13"/>
      <c r="AG93" s="58"/>
      <c r="AH93" s="13"/>
      <c r="AI93" s="5"/>
    </row>
    <row r="94" spans="1:35" ht="15.6">
      <c r="A94" s="47"/>
      <c r="B94">
        <f>+'Ark1'!C1289</f>
        <v>2018</v>
      </c>
      <c r="C94">
        <f>+'Ark1'!M1289</f>
        <v>7</v>
      </c>
      <c r="D94" s="3" t="s">
        <v>101</v>
      </c>
      <c r="E94">
        <f>+'Ark1'!Q1289</f>
        <v>1</v>
      </c>
      <c r="F94">
        <f>+'Ark1'!R1289</f>
        <v>1</v>
      </c>
      <c r="G94" s="194">
        <f>+'Ark1'!AF1289</f>
        <v>3.4895488013399882E-3</v>
      </c>
      <c r="H94" s="194">
        <f t="shared" si="12"/>
        <v>-1.0812510695227517E-2</v>
      </c>
      <c r="I94" s="194">
        <f>+'Ark1'!AG1289</f>
        <v>5.4417496359254799E-3</v>
      </c>
      <c r="J94" s="194"/>
      <c r="K94" s="96"/>
      <c r="L94" s="1">
        <f>+'Ark1'!S1289</f>
        <v>5</v>
      </c>
      <c r="M94" s="60">
        <f t="shared" si="13"/>
        <v>-0.25</v>
      </c>
      <c r="N94" s="111"/>
      <c r="O94" s="60"/>
      <c r="P94" s="111"/>
      <c r="Q94" s="60"/>
      <c r="R94" s="47"/>
      <c r="S94" s="92">
        <f>+'Ark1'!U1289</f>
        <v>19</v>
      </c>
      <c r="T94" s="194"/>
      <c r="U94" s="209"/>
      <c r="V94" s="92">
        <f>+'Ark1'!X1289</f>
        <v>100</v>
      </c>
      <c r="W94" s="92">
        <f>+'Ark1'!Y1289</f>
        <v>0</v>
      </c>
      <c r="X94" s="92">
        <f>+'Ark1'!Z1289</f>
        <v>0</v>
      </c>
      <c r="Y94" s="1">
        <f>+'Ark1'!Z1289</f>
        <v>0</v>
      </c>
      <c r="Z94" s="1">
        <f>+'Ark1'!AB1289</f>
        <v>0</v>
      </c>
      <c r="AA94" s="11">
        <f>+'Ark1'!AD1289</f>
        <v>0</v>
      </c>
      <c r="AB94" s="1">
        <f t="shared" si="14"/>
        <v>3.8</v>
      </c>
      <c r="AC94" s="11">
        <f t="shared" si="15"/>
        <v>1</v>
      </c>
      <c r="AD94" s="47"/>
      <c r="AE94" s="4"/>
      <c r="AF94" s="13"/>
      <c r="AG94" s="58"/>
      <c r="AH94" s="13"/>
      <c r="AI94" s="5"/>
    </row>
    <row r="95" spans="1:35" ht="15.6">
      <c r="A95" s="47"/>
      <c r="B95">
        <f>+'Ark1'!C1290</f>
        <v>2018</v>
      </c>
      <c r="C95">
        <f>+'Ark1'!M1290</f>
        <v>8</v>
      </c>
      <c r="D95" s="3" t="s">
        <v>102</v>
      </c>
      <c r="E95">
        <f>+'Ark1'!Q1290</f>
        <v>468</v>
      </c>
      <c r="F95">
        <f>+'Ark1'!R1290</f>
        <v>2958</v>
      </c>
      <c r="G95" s="194">
        <f>+'Ark1'!AF1290</f>
        <v>10.322085354363679</v>
      </c>
      <c r="H95" s="194">
        <f t="shared" si="12"/>
        <v>-0.30792036646012022</v>
      </c>
      <c r="I95" s="194">
        <f>+'Ark1'!AG1290</f>
        <v>18.089678945650121</v>
      </c>
      <c r="J95" s="194"/>
      <c r="K95" s="96"/>
      <c r="L95" s="1">
        <f>+'Ark1'!S1290</f>
        <v>6.139283299526709</v>
      </c>
      <c r="M95" s="60">
        <f t="shared" si="13"/>
        <v>0.14298326589065358</v>
      </c>
      <c r="N95" s="111"/>
      <c r="O95" s="60"/>
      <c r="P95" s="111"/>
      <c r="Q95" s="60"/>
      <c r="R95" s="47"/>
      <c r="S95" s="92">
        <f>+'Ark1'!U1290</f>
        <v>21.352450980392099</v>
      </c>
      <c r="T95" s="194"/>
      <c r="U95" s="209"/>
      <c r="V95" s="92">
        <f>+'Ark1'!X1290</f>
        <v>77.721433400946566</v>
      </c>
      <c r="W95" s="92">
        <f>+'Ark1'!Y1290</f>
        <v>44.962812711291399</v>
      </c>
      <c r="X95" s="92">
        <f>+'Ark1'!Z1290</f>
        <v>7.5872333416333007</v>
      </c>
      <c r="Y95" s="1">
        <f>+'Ark1'!Z1290</f>
        <v>7.5872333416333007</v>
      </c>
      <c r="Z95" s="1">
        <f>+'Ark1'!AB1290</f>
        <v>0</v>
      </c>
      <c r="AA95" s="11">
        <f>+'Ark1'!AD1290</f>
        <v>0</v>
      </c>
      <c r="AB95" s="1">
        <f t="shared" si="14"/>
        <v>3.4780038546255403</v>
      </c>
      <c r="AC95" s="11">
        <f t="shared" si="15"/>
        <v>6.3205128205128203</v>
      </c>
      <c r="AD95" s="47"/>
      <c r="AE95" s="4"/>
      <c r="AF95" s="13"/>
      <c r="AG95" s="58"/>
      <c r="AH95" s="13"/>
      <c r="AI95" s="5"/>
    </row>
    <row r="96" spans="1:35" ht="15.6">
      <c r="A96" s="47"/>
      <c r="B96">
        <f>+'Ark1'!C1291</f>
        <v>2018</v>
      </c>
      <c r="C96">
        <f>+'Ark1'!M1291</f>
        <v>9</v>
      </c>
      <c r="D96" s="3" t="s">
        <v>103</v>
      </c>
      <c r="E96">
        <f>+'Ark1'!Q1291</f>
        <v>1</v>
      </c>
      <c r="F96">
        <f>+'Ark1'!R1291</f>
        <v>1</v>
      </c>
      <c r="G96" s="194">
        <f>+'Ark1'!AF1291</f>
        <v>3.4895488013399882E-3</v>
      </c>
      <c r="H96" s="194">
        <f t="shared" si="12"/>
        <v>-8.5966072801888036E-5</v>
      </c>
      <c r="I96" s="194">
        <f>+'Ark1'!AG1291</f>
        <v>1.0511169033603428E-2</v>
      </c>
      <c r="J96" s="194"/>
      <c r="K96" s="96"/>
      <c r="L96" s="1">
        <f>+'Ark1'!S1291</f>
        <v>6</v>
      </c>
      <c r="M96" s="60">
        <f t="shared" si="13"/>
        <v>0</v>
      </c>
      <c r="N96" s="111"/>
      <c r="O96" s="60"/>
      <c r="P96" s="111"/>
      <c r="Q96" s="60"/>
      <c r="R96" s="47"/>
      <c r="S96" s="92">
        <f>+'Ark1'!U1291</f>
        <v>36.700000000000003</v>
      </c>
      <c r="T96" s="194"/>
      <c r="U96" s="209"/>
      <c r="V96" s="92">
        <f>+'Ark1'!X1291</f>
        <v>100</v>
      </c>
      <c r="W96" s="92">
        <f>+'Ark1'!Y1291</f>
        <v>100</v>
      </c>
      <c r="X96" s="92">
        <f>+'Ark1'!Z1291</f>
        <v>0</v>
      </c>
      <c r="Y96" s="1">
        <f>+'Ark1'!Z1291</f>
        <v>0</v>
      </c>
      <c r="Z96" s="1">
        <f>+'Ark1'!AB1291</f>
        <v>0</v>
      </c>
      <c r="AA96" s="11">
        <f>+'Ark1'!AD1291</f>
        <v>0</v>
      </c>
      <c r="AB96" s="1">
        <f t="shared" si="14"/>
        <v>6.1166666666666671</v>
      </c>
      <c r="AC96" s="11">
        <f t="shared" si="15"/>
        <v>1</v>
      </c>
      <c r="AD96" s="47"/>
      <c r="AE96" s="4"/>
      <c r="AF96" s="13"/>
      <c r="AG96" s="58"/>
      <c r="AH96" s="13"/>
      <c r="AI96" s="5"/>
    </row>
    <row r="97" spans="1:35" ht="15.6">
      <c r="A97" s="47"/>
      <c r="B97">
        <f>+'Ark1'!C1292</f>
        <v>2018</v>
      </c>
      <c r="C97">
        <f>+'Ark1'!M1292</f>
        <v>10</v>
      </c>
      <c r="D97" s="3" t="s">
        <v>104</v>
      </c>
      <c r="E97">
        <f>+'Ark1'!Q1292</f>
        <v>0</v>
      </c>
      <c r="F97">
        <f>+'Ark1'!R1292</f>
        <v>0</v>
      </c>
      <c r="G97" s="194">
        <f>+'Ark1'!AF1292</f>
        <v>0</v>
      </c>
      <c r="H97" s="194">
        <f t="shared" si="12"/>
        <v>0</v>
      </c>
      <c r="I97" s="194">
        <f>+'Ark1'!AG1292</f>
        <v>0</v>
      </c>
      <c r="J97" s="194"/>
      <c r="K97" s="96"/>
      <c r="L97" s="1">
        <f>+'Ark1'!S1292</f>
        <v>0</v>
      </c>
      <c r="M97" s="60">
        <f t="shared" si="13"/>
        <v>0</v>
      </c>
      <c r="N97" s="111"/>
      <c r="O97" s="60"/>
      <c r="P97" s="111"/>
      <c r="Q97" s="60"/>
      <c r="R97" s="47"/>
      <c r="S97" s="92">
        <f>+'Ark1'!U1292</f>
        <v>0</v>
      </c>
      <c r="T97" s="194"/>
      <c r="U97" s="209"/>
      <c r="V97" s="92">
        <f>+'Ark1'!X1292</f>
        <v>0</v>
      </c>
      <c r="W97" s="92">
        <f>+'Ark1'!Y1292</f>
        <v>0</v>
      </c>
      <c r="X97" s="92">
        <f>+'Ark1'!Z1292</f>
        <v>0</v>
      </c>
      <c r="Y97" s="1">
        <f>+'Ark1'!Z1292</f>
        <v>0</v>
      </c>
      <c r="Z97" s="1">
        <f>+'Ark1'!AB1292</f>
        <v>0</v>
      </c>
      <c r="AA97" s="11">
        <f>+'Ark1'!AD1292</f>
        <v>0</v>
      </c>
      <c r="AB97" s="1" t="e">
        <f t="shared" si="14"/>
        <v>#DIV/0!</v>
      </c>
      <c r="AC97" s="11" t="e">
        <f t="shared" si="15"/>
        <v>#DIV/0!</v>
      </c>
      <c r="AD97" s="47"/>
      <c r="AE97" s="4"/>
      <c r="AF97" s="13"/>
      <c r="AG97" s="58"/>
      <c r="AH97" s="5"/>
      <c r="AI97" s="5"/>
    </row>
    <row r="98" spans="1:35" ht="15.6">
      <c r="A98" s="47"/>
      <c r="B98">
        <f>+'Ark1'!C1293</f>
        <v>2018</v>
      </c>
      <c r="C98">
        <f>+'Ark1'!M1293</f>
        <v>11</v>
      </c>
      <c r="D98" s="3" t="s">
        <v>105</v>
      </c>
      <c r="E98">
        <f>+'Ark1'!Q1293</f>
        <v>150</v>
      </c>
      <c r="F98">
        <f>+'Ark1'!R1293</f>
        <v>377</v>
      </c>
      <c r="G98" s="194">
        <f>+'Ark1'!AF1293</f>
        <v>1.3155598981051753</v>
      </c>
      <c r="H98" s="194">
        <f t="shared" si="12"/>
        <v>-0.11464605155157503</v>
      </c>
      <c r="I98" s="194">
        <f>+'Ark1'!AG1293</f>
        <v>3.2386257909547305</v>
      </c>
      <c r="J98" s="194"/>
      <c r="K98" s="96"/>
      <c r="L98" s="1">
        <f>+'Ark1'!S1293</f>
        <v>7.114058355437666</v>
      </c>
      <c r="M98" s="60">
        <f t="shared" si="13"/>
        <v>-5.3441644562335355E-2</v>
      </c>
      <c r="N98" s="111"/>
      <c r="O98" s="60"/>
      <c r="P98" s="111"/>
      <c r="Q98" s="60"/>
      <c r="R98" s="47"/>
      <c r="S98" s="92">
        <f>+'Ark1'!U1293</f>
        <v>29.994005305039742</v>
      </c>
      <c r="T98" s="194"/>
      <c r="U98" s="209"/>
      <c r="V98" s="92">
        <f>+'Ark1'!X1293</f>
        <v>99.204244031830243</v>
      </c>
      <c r="W98" s="92">
        <f>+'Ark1'!Y1293</f>
        <v>89.65517241379311</v>
      </c>
      <c r="X98" s="92">
        <f>+'Ark1'!Z1293</f>
        <v>5.9365229872117693</v>
      </c>
      <c r="Y98" s="1">
        <f>+'Ark1'!Z1293</f>
        <v>5.9365229872117693</v>
      </c>
      <c r="Z98" s="1">
        <f>+'Ark1'!AB1293</f>
        <v>0</v>
      </c>
      <c r="AA98" s="11">
        <f>+'Ark1'!AD1293</f>
        <v>0</v>
      </c>
      <c r="AB98" s="1">
        <f t="shared" si="14"/>
        <v>4.216159582401187</v>
      </c>
      <c r="AC98" s="11">
        <f t="shared" si="15"/>
        <v>2.5133333333333332</v>
      </c>
      <c r="AD98" s="47"/>
      <c r="AE98" s="4"/>
      <c r="AF98" s="13"/>
      <c r="AG98" s="58"/>
      <c r="AH98" s="5"/>
      <c r="AI98" s="5"/>
    </row>
    <row r="99" spans="1:35" ht="15.6">
      <c r="A99" s="47"/>
      <c r="B99">
        <f>+'Ark1'!C1294</f>
        <v>2018</v>
      </c>
      <c r="C99">
        <f>+'Ark1'!M1294</f>
        <v>12</v>
      </c>
      <c r="D99" s="3" t="s">
        <v>106</v>
      </c>
      <c r="E99">
        <f>+'Ark1'!Q1294</f>
        <v>0</v>
      </c>
      <c r="F99">
        <f>+'Ark1'!R1294</f>
        <v>0</v>
      </c>
      <c r="G99" s="194">
        <f>+'Ark1'!AF1294</f>
        <v>0</v>
      </c>
      <c r="H99" s="194">
        <f t="shared" si="12"/>
        <v>0</v>
      </c>
      <c r="I99" s="194">
        <f>+'Ark1'!AG1294</f>
        <v>0</v>
      </c>
      <c r="J99" s="194"/>
      <c r="K99" s="96"/>
      <c r="L99" s="1">
        <f>+'Ark1'!S1294</f>
        <v>0</v>
      </c>
      <c r="M99" s="60">
        <f t="shared" si="13"/>
        <v>0</v>
      </c>
      <c r="N99" s="111"/>
      <c r="O99" s="60"/>
      <c r="P99" s="111"/>
      <c r="Q99" s="60"/>
      <c r="R99" s="47"/>
      <c r="S99" s="92">
        <f>+'Ark1'!U1294</f>
        <v>0</v>
      </c>
      <c r="T99" s="194"/>
      <c r="U99" s="209"/>
      <c r="V99" s="92">
        <f>+'Ark1'!X1294</f>
        <v>0</v>
      </c>
      <c r="W99" s="92">
        <f>+'Ark1'!Y1294</f>
        <v>0</v>
      </c>
      <c r="X99" s="92">
        <f>+'Ark1'!Z1294</f>
        <v>0</v>
      </c>
      <c r="Y99" s="1">
        <f>+'Ark1'!Z1294</f>
        <v>0</v>
      </c>
      <c r="Z99" s="1">
        <f>+'Ark1'!AB1294</f>
        <v>0</v>
      </c>
      <c r="AA99" s="11">
        <f>+'Ark1'!AD1294</f>
        <v>0</v>
      </c>
      <c r="AB99" s="1" t="e">
        <f t="shared" si="14"/>
        <v>#DIV/0!</v>
      </c>
      <c r="AC99" s="11" t="e">
        <f t="shared" si="15"/>
        <v>#DIV/0!</v>
      </c>
      <c r="AD99" s="47"/>
      <c r="AE99" s="4"/>
      <c r="AF99" s="13"/>
      <c r="AG99" s="58"/>
      <c r="AH99" s="5"/>
      <c r="AI99" s="5"/>
    </row>
    <row r="100" spans="1:35" ht="15.6">
      <c r="A100" s="47"/>
      <c r="B100">
        <f>+'Ark1'!C1295</f>
        <v>2018</v>
      </c>
      <c r="C100">
        <f>+'Ark1'!M1295</f>
        <v>13</v>
      </c>
      <c r="D100" s="3" t="s">
        <v>107</v>
      </c>
      <c r="E100">
        <f>+'Ark1'!Q1295</f>
        <v>0</v>
      </c>
      <c r="F100">
        <f>+'Ark1'!R1295</f>
        <v>0</v>
      </c>
      <c r="G100" s="194">
        <f>+'Ark1'!AF1295</f>
        <v>0</v>
      </c>
      <c r="H100" s="194">
        <f t="shared" si="12"/>
        <v>0</v>
      </c>
      <c r="I100" s="194">
        <f>+'Ark1'!AG1295</f>
        <v>0</v>
      </c>
      <c r="J100" s="194"/>
      <c r="K100" s="96"/>
      <c r="L100" s="1">
        <f>+'Ark1'!S1295</f>
        <v>0</v>
      </c>
      <c r="M100" s="60">
        <f t="shared" si="13"/>
        <v>0</v>
      </c>
      <c r="N100" s="111"/>
      <c r="O100" s="60"/>
      <c r="P100" s="111"/>
      <c r="Q100" s="60"/>
      <c r="R100" s="47"/>
      <c r="S100" s="92">
        <f>+'Ark1'!U1295</f>
        <v>0</v>
      </c>
      <c r="T100" s="194"/>
      <c r="U100" s="209"/>
      <c r="V100" s="92">
        <f>+'Ark1'!X1295</f>
        <v>0</v>
      </c>
      <c r="W100" s="92">
        <f>+'Ark1'!Y1295</f>
        <v>0</v>
      </c>
      <c r="X100" s="92">
        <f>+'Ark1'!Z1295</f>
        <v>0</v>
      </c>
      <c r="Y100" s="1">
        <f>+'Ark1'!Z1295</f>
        <v>0</v>
      </c>
      <c r="Z100" s="1">
        <f>+'Ark1'!AB1295</f>
        <v>0</v>
      </c>
      <c r="AA100" s="11">
        <f>+'Ark1'!AD1295</f>
        <v>0</v>
      </c>
      <c r="AB100" s="1" t="e">
        <f t="shared" si="14"/>
        <v>#DIV/0!</v>
      </c>
      <c r="AC100" s="11" t="e">
        <f t="shared" si="15"/>
        <v>#DIV/0!</v>
      </c>
      <c r="AD100" s="47"/>
      <c r="AE100" s="4"/>
      <c r="AF100" s="13"/>
      <c r="AG100" s="58"/>
      <c r="AH100" s="5"/>
      <c r="AI100" s="5"/>
    </row>
    <row r="101" spans="1:35" ht="15.6">
      <c r="A101" s="47"/>
      <c r="B101">
        <f>+'Ark1'!C1296</f>
        <v>2018</v>
      </c>
      <c r="C101">
        <f>+'Ark1'!M1296</f>
        <v>14</v>
      </c>
      <c r="D101" s="3" t="s">
        <v>108</v>
      </c>
      <c r="E101">
        <f>+'Ark1'!Q1296</f>
        <v>10</v>
      </c>
      <c r="F101">
        <f>+'Ark1'!R1296</f>
        <v>14</v>
      </c>
      <c r="G101" s="194">
        <f>+'Ark1'!AF1296</f>
        <v>4.8853683218759825E-2</v>
      </c>
      <c r="H101" s="194">
        <f t="shared" si="12"/>
        <v>-3.6958673760645197E-2</v>
      </c>
      <c r="I101" s="194">
        <f>+'Ark1'!AG1296</f>
        <v>0.15434520414738107</v>
      </c>
      <c r="J101" s="194"/>
      <c r="K101" s="96"/>
      <c r="L101" s="1">
        <f>+'Ark1'!S1296</f>
        <v>8.9285714285714306</v>
      </c>
      <c r="M101" s="60">
        <f t="shared" si="13"/>
        <v>1.1369047619047619</v>
      </c>
      <c r="N101" s="111"/>
      <c r="O101" s="60"/>
      <c r="P101" s="111"/>
      <c r="Q101" s="60"/>
      <c r="R101" s="47"/>
      <c r="S101" s="92">
        <f>+'Ark1'!U1296</f>
        <v>38.492857142857126</v>
      </c>
      <c r="T101" s="194"/>
      <c r="U101" s="209"/>
      <c r="V101" s="92">
        <f>+'Ark1'!X1296</f>
        <v>100</v>
      </c>
      <c r="W101" s="92">
        <f>+'Ark1'!Y1296</f>
        <v>92.857142857142875</v>
      </c>
      <c r="X101" s="92">
        <f>+'Ark1'!Z1296</f>
        <v>6.8984951035626514</v>
      </c>
      <c r="Y101" s="1">
        <f>+'Ark1'!Z1296</f>
        <v>6.8984951035626514</v>
      </c>
      <c r="Z101" s="1">
        <f>+'Ark1'!AB1296</f>
        <v>0</v>
      </c>
      <c r="AA101" s="11">
        <f>+'Ark1'!AD1296</f>
        <v>0</v>
      </c>
      <c r="AB101" s="1">
        <f t="shared" si="14"/>
        <v>4.3111999999999968</v>
      </c>
      <c r="AC101" s="11">
        <f t="shared" si="15"/>
        <v>1.4</v>
      </c>
      <c r="AD101" s="47"/>
      <c r="AE101" s="4"/>
      <c r="AF101" s="13"/>
      <c r="AG101" s="58"/>
      <c r="AH101" s="5"/>
      <c r="AI101" s="5"/>
    </row>
    <row r="102" spans="1:35" ht="15.6">
      <c r="A102" s="47"/>
      <c r="B102">
        <f>+'Ark1'!C1297</f>
        <v>2018</v>
      </c>
      <c r="C102">
        <f>+'Ark1'!M1297</f>
        <v>15</v>
      </c>
      <c r="D102" s="3" t="s">
        <v>109</v>
      </c>
      <c r="E102">
        <f>+'Ark1'!Q1297</f>
        <v>0</v>
      </c>
      <c r="F102">
        <f>+'Ark1'!R1297</f>
        <v>0</v>
      </c>
      <c r="G102" s="194">
        <f>+'Ark1'!AF1297</f>
        <v>0</v>
      </c>
      <c r="H102" s="194">
        <f t="shared" si="12"/>
        <v>0</v>
      </c>
      <c r="I102" s="194">
        <f>+'Ark1'!AG1297</f>
        <v>0</v>
      </c>
      <c r="J102" s="194"/>
      <c r="K102" s="96"/>
      <c r="L102" s="1">
        <f>+'Ark1'!S1297</f>
        <v>0</v>
      </c>
      <c r="M102" s="60">
        <f t="shared" si="13"/>
        <v>0</v>
      </c>
      <c r="N102" s="111"/>
      <c r="O102" s="60"/>
      <c r="P102" s="111"/>
      <c r="Q102" s="60"/>
      <c r="R102" s="47"/>
      <c r="S102" s="92">
        <f>+'Ark1'!U1297</f>
        <v>0</v>
      </c>
      <c r="T102" s="194"/>
      <c r="U102" s="209"/>
      <c r="V102" s="92">
        <f>+'Ark1'!X1297</f>
        <v>0</v>
      </c>
      <c r="W102" s="92">
        <f>+'Ark1'!Y1297</f>
        <v>0</v>
      </c>
      <c r="X102" s="92">
        <f>+'Ark1'!Z1297</f>
        <v>0</v>
      </c>
      <c r="Y102" s="1">
        <f>+'Ark1'!Z1297</f>
        <v>0</v>
      </c>
      <c r="Z102" s="1">
        <f>+'Ark1'!AB1297</f>
        <v>0</v>
      </c>
      <c r="AA102" s="11">
        <f>+'Ark1'!AD1297</f>
        <v>0</v>
      </c>
      <c r="AB102" s="1" t="e">
        <f t="shared" si="14"/>
        <v>#DIV/0!</v>
      </c>
      <c r="AC102" s="11" t="e">
        <f t="shared" si="15"/>
        <v>#DIV/0!</v>
      </c>
      <c r="AD102" s="47"/>
      <c r="AE102" s="4"/>
      <c r="AF102" s="13"/>
      <c r="AG102" s="58"/>
      <c r="AH102" s="5"/>
      <c r="AI102" s="5"/>
    </row>
    <row r="103" spans="1:35" ht="15.6">
      <c r="A103" s="47"/>
      <c r="B103" s="53">
        <f>+'Ark1'!C1298</f>
        <v>2017</v>
      </c>
      <c r="C103" s="53">
        <f>+'Ark1'!M1298</f>
        <v>1</v>
      </c>
      <c r="D103" s="54" t="s">
        <v>95</v>
      </c>
      <c r="E103" s="53">
        <f>+'Ark1'!Q1298</f>
        <v>2</v>
      </c>
      <c r="F103" s="53">
        <f>+'Ark1'!R1298</f>
        <v>3</v>
      </c>
      <c r="G103" s="176">
        <f>+'Ark1'!AF1298</f>
        <v>1.0726544622425628E-2</v>
      </c>
      <c r="H103" s="176">
        <f t="shared" si="12"/>
        <v>2.1303097732895491E-3</v>
      </c>
      <c r="I103" s="176">
        <f>+'Ark1'!AG1298</f>
        <v>5.8649778597085747E-3</v>
      </c>
      <c r="J103" s="176"/>
      <c r="K103" s="96"/>
      <c r="L103" s="55">
        <f>+'Ark1'!S1298</f>
        <v>1.333333333333333</v>
      </c>
      <c r="M103" s="59">
        <f t="shared" si="13"/>
        <v>-2.666666666666667</v>
      </c>
      <c r="N103" s="111"/>
      <c r="O103" s="59"/>
      <c r="P103" s="111"/>
      <c r="Q103" s="59"/>
      <c r="R103" s="47"/>
      <c r="S103" s="155">
        <f>+'Ark1'!U1298</f>
        <v>6.8</v>
      </c>
      <c r="T103" s="176"/>
      <c r="U103" s="209"/>
      <c r="V103" s="155">
        <f>+'Ark1'!X1298</f>
        <v>0</v>
      </c>
      <c r="W103" s="155">
        <f>+'Ark1'!Y1298</f>
        <v>0</v>
      </c>
      <c r="X103" s="155">
        <f>+'Ark1'!Z1298</f>
        <v>1.9096247449870023</v>
      </c>
      <c r="Y103" s="55">
        <f>+'Ark1'!Z1298</f>
        <v>1.9096247449870023</v>
      </c>
      <c r="Z103" s="55">
        <f>+'Ark1'!AB1298</f>
        <v>0</v>
      </c>
      <c r="AA103" s="74">
        <f>+'Ark1'!AD1298</f>
        <v>0</v>
      </c>
      <c r="AB103" s="55">
        <f t="shared" si="14"/>
        <v>5.1000000000000014</v>
      </c>
      <c r="AC103" s="74">
        <f t="shared" si="15"/>
        <v>1.5</v>
      </c>
      <c r="AD103" s="47"/>
      <c r="AE103" s="4"/>
      <c r="AF103" s="13"/>
      <c r="AG103" s="58"/>
      <c r="AH103" s="5"/>
      <c r="AI103" s="5"/>
    </row>
    <row r="104" spans="1:35" ht="15.6">
      <c r="A104" s="47"/>
      <c r="B104" s="53">
        <f>+'Ark1'!C1299</f>
        <v>2017</v>
      </c>
      <c r="C104" s="53">
        <f>+'Ark1'!M1299</f>
        <v>2</v>
      </c>
      <c r="D104" s="54" t="s">
        <v>96</v>
      </c>
      <c r="E104" s="53">
        <f>+'Ark1'!Q1299</f>
        <v>575</v>
      </c>
      <c r="F104" s="53">
        <f>+'Ark1'!R1299</f>
        <v>8049</v>
      </c>
      <c r="G104" s="176">
        <f>+'Ark1'!AF1299</f>
        <v>28.77931922196796</v>
      </c>
      <c r="H104" s="176">
        <f t="shared" si="12"/>
        <v>0.57937079937705604</v>
      </c>
      <c r="I104" s="176">
        <f>+'Ark1'!AG1299</f>
        <v>22.052345502395749</v>
      </c>
      <c r="J104" s="176"/>
      <c r="K104" s="96"/>
      <c r="L104" s="55">
        <f>+'Ark1'!S1299</f>
        <v>3.8936513852652497</v>
      </c>
      <c r="M104" s="59">
        <f t="shared" si="13"/>
        <v>-0.12890615169558073</v>
      </c>
      <c r="N104" s="111"/>
      <c r="O104" s="59"/>
      <c r="P104" s="111"/>
      <c r="Q104" s="59"/>
      <c r="R104" s="47"/>
      <c r="S104" s="155">
        <f>+'Ark1'!U1299</f>
        <v>9.5296434339669638</v>
      </c>
      <c r="T104" s="176"/>
      <c r="U104" s="209"/>
      <c r="V104" s="155">
        <f>+'Ark1'!X1299</f>
        <v>14.3496086470369</v>
      </c>
      <c r="W104" s="155">
        <f>+'Ark1'!Y1299</f>
        <v>1.0436079016026838</v>
      </c>
      <c r="X104" s="155">
        <f>+'Ark1'!Z1299</f>
        <v>5.1853380827107536</v>
      </c>
      <c r="Y104" s="55">
        <f>+'Ark1'!Z1299</f>
        <v>5.1853380827107536</v>
      </c>
      <c r="Z104" s="55">
        <f>+'Ark1'!AB1299</f>
        <v>0</v>
      </c>
      <c r="AA104" s="74">
        <f>+'Ark1'!AD1299</f>
        <v>0</v>
      </c>
      <c r="AB104" s="55">
        <f t="shared" si="14"/>
        <v>2.4474824505424411</v>
      </c>
      <c r="AC104" s="74">
        <f t="shared" si="15"/>
        <v>13.998260869565218</v>
      </c>
      <c r="AD104" s="47"/>
      <c r="AE104" s="4"/>
      <c r="AF104" s="13"/>
      <c r="AG104" s="58"/>
      <c r="AH104" s="5"/>
      <c r="AI104" s="5"/>
    </row>
    <row r="105" spans="1:35" ht="15.6">
      <c r="A105" s="47"/>
      <c r="B105" s="53">
        <f>+'Ark1'!C1300</f>
        <v>2017</v>
      </c>
      <c r="C105" s="53">
        <f>+'Ark1'!M1300</f>
        <v>3</v>
      </c>
      <c r="D105" s="54" t="s">
        <v>97</v>
      </c>
      <c r="E105" s="53">
        <f>+'Ark1'!Q1300</f>
        <v>10</v>
      </c>
      <c r="F105" s="53">
        <f>+'Ark1'!R1300</f>
        <v>100</v>
      </c>
      <c r="G105" s="176">
        <f>+'Ark1'!AF1300</f>
        <v>0.35755148741418757</v>
      </c>
      <c r="H105" s="176">
        <f t="shared" si="12"/>
        <v>0.25009855179998658</v>
      </c>
      <c r="I105" s="176">
        <f>+'Ark1'!AG1300</f>
        <v>0.27315271884848602</v>
      </c>
      <c r="J105" s="176"/>
      <c r="K105" s="96"/>
      <c r="L105" s="55">
        <f>+'Ark1'!S1300</f>
        <v>4.0599999999999996</v>
      </c>
      <c r="M105" s="59">
        <f t="shared" si="13"/>
        <v>-1.3400000000000007</v>
      </c>
      <c r="N105" s="111"/>
      <c r="O105" s="59"/>
      <c r="P105" s="111"/>
      <c r="Q105" s="59"/>
      <c r="R105" s="47"/>
      <c r="S105" s="155">
        <f>+'Ark1'!U1300</f>
        <v>9.5009999999999977</v>
      </c>
      <c r="T105" s="176"/>
      <c r="U105" s="209"/>
      <c r="V105" s="155">
        <f>+'Ark1'!X1300</f>
        <v>10</v>
      </c>
      <c r="W105" s="155">
        <f>+'Ark1'!Y1300</f>
        <v>1</v>
      </c>
      <c r="X105" s="155">
        <f>+'Ark1'!Z1300</f>
        <v>4.7756569181632011</v>
      </c>
      <c r="Y105" s="55">
        <f>+'Ark1'!Z1300</f>
        <v>4.7756569181632011</v>
      </c>
      <c r="Z105" s="55">
        <f>+'Ark1'!AB1300</f>
        <v>0</v>
      </c>
      <c r="AA105" s="74">
        <f>+'Ark1'!AD1300</f>
        <v>0</v>
      </c>
      <c r="AB105" s="55">
        <f t="shared" si="14"/>
        <v>2.340147783251231</v>
      </c>
      <c r="AC105" s="74">
        <f t="shared" si="15"/>
        <v>10</v>
      </c>
      <c r="AD105" s="47"/>
      <c r="AE105" s="4"/>
      <c r="AF105" s="5"/>
      <c r="AG105" s="58"/>
      <c r="AH105" s="5"/>
      <c r="AI105" s="5"/>
    </row>
    <row r="106" spans="1:35" ht="15.6">
      <c r="A106" s="47"/>
      <c r="B106" s="53">
        <f>+'Ark1'!C1301</f>
        <v>2017</v>
      </c>
      <c r="C106" s="53">
        <f>+'Ark1'!M1301</f>
        <v>4</v>
      </c>
      <c r="D106" s="54" t="s">
        <v>98</v>
      </c>
      <c r="E106" s="53">
        <f>+'Ark1'!Q1301</f>
        <v>17</v>
      </c>
      <c r="F106" s="53">
        <f>+'Ark1'!R1301</f>
        <v>87</v>
      </c>
      <c r="G106" s="176">
        <f>+'Ark1'!AF1301</f>
        <v>0.31106979405034324</v>
      </c>
      <c r="H106" s="176">
        <f t="shared" si="12"/>
        <v>0.2551942675309587</v>
      </c>
      <c r="I106" s="176">
        <f>+'Ark1'!AG1301</f>
        <v>0.29876887214750741</v>
      </c>
      <c r="J106" s="176"/>
      <c r="K106" s="96"/>
      <c r="L106" s="55">
        <f>+'Ark1'!S1301</f>
        <v>5.0574712643678144</v>
      </c>
      <c r="M106" s="59">
        <f t="shared" si="13"/>
        <v>-1.0194518125552614</v>
      </c>
      <c r="N106" s="111"/>
      <c r="O106" s="59"/>
      <c r="P106" s="111"/>
      <c r="Q106" s="59"/>
      <c r="R106" s="47"/>
      <c r="S106" s="155">
        <f>+'Ark1'!U1301</f>
        <v>11.944827586206898</v>
      </c>
      <c r="T106" s="176"/>
      <c r="U106" s="209"/>
      <c r="V106" s="155">
        <f>+'Ark1'!X1301</f>
        <v>27.586206896551719</v>
      </c>
      <c r="W106" s="155">
        <f>+'Ark1'!Y1301</f>
        <v>6.8965517241379306</v>
      </c>
      <c r="X106" s="155">
        <f>+'Ark1'!Z1301</f>
        <v>6.2732923878986089</v>
      </c>
      <c r="Y106" s="55">
        <f>+'Ark1'!Z1301</f>
        <v>6.2732923878986089</v>
      </c>
      <c r="Z106" s="55">
        <f>+'Ark1'!AB1301</f>
        <v>0</v>
      </c>
      <c r="AA106" s="74">
        <f>+'Ark1'!AD1301</f>
        <v>0</v>
      </c>
      <c r="AB106" s="55">
        <f t="shared" si="14"/>
        <v>2.3618181818181831</v>
      </c>
      <c r="AC106" s="74">
        <f t="shared" si="15"/>
        <v>5.117647058823529</v>
      </c>
      <c r="AD106" s="47"/>
      <c r="AE106" s="13"/>
      <c r="AF106" s="13"/>
      <c r="AG106" s="58"/>
    </row>
    <row r="107" spans="1:35" ht="15.6">
      <c r="A107" s="47"/>
      <c r="B107" s="53">
        <f>+'Ark1'!C1302</f>
        <v>2017</v>
      </c>
      <c r="C107" s="53">
        <f>+'Ark1'!M1302</f>
        <v>5</v>
      </c>
      <c r="D107" s="54" t="s">
        <v>99</v>
      </c>
      <c r="E107" s="53">
        <f>+'Ark1'!Q1302</f>
        <v>662</v>
      </c>
      <c r="F107" s="53">
        <f>+'Ark1'!R1302</f>
        <v>16315</v>
      </c>
      <c r="G107" s="176">
        <f>+'Ark1'!AF1302</f>
        <v>58.334525171624719</v>
      </c>
      <c r="H107" s="176">
        <f t="shared" si="12"/>
        <v>-1.2459785677374597</v>
      </c>
      <c r="I107" s="176">
        <f>+'Ark1'!AG1302</f>
        <v>54.51689544871968</v>
      </c>
      <c r="J107" s="176"/>
      <c r="K107" s="96"/>
      <c r="L107" s="55">
        <f>+'Ark1'!S1302</f>
        <v>5.1852896107876196</v>
      </c>
      <c r="M107" s="59">
        <f t="shared" si="13"/>
        <v>-0.14496576361722813</v>
      </c>
      <c r="N107" s="111"/>
      <c r="O107" s="59"/>
      <c r="P107" s="111"/>
      <c r="Q107" s="59"/>
      <c r="R107" s="47"/>
      <c r="S107" s="155">
        <f>+'Ark1'!U1302</f>
        <v>11.622721422004298</v>
      </c>
      <c r="T107" s="176"/>
      <c r="U107" s="209"/>
      <c r="V107" s="155">
        <f>+'Ark1'!X1302</f>
        <v>27.336806619675141</v>
      </c>
      <c r="W107" s="155">
        <f>+'Ark1'!Y1302</f>
        <v>6.4664419246092546</v>
      </c>
      <c r="X107" s="155">
        <f>+'Ark1'!Z1302</f>
        <v>6.86018831420356</v>
      </c>
      <c r="Y107" s="55">
        <f>+'Ark1'!Z1302</f>
        <v>6.86018831420356</v>
      </c>
      <c r="Z107" s="55">
        <f>+'Ark1'!AB1302</f>
        <v>0.45293832436728237</v>
      </c>
      <c r="AA107" s="74">
        <f>+'Ark1'!AD1302</f>
        <v>-0.66015446856185245</v>
      </c>
      <c r="AB107" s="55">
        <f t="shared" si="14"/>
        <v>2.2414797040119163</v>
      </c>
      <c r="AC107" s="74">
        <f t="shared" si="15"/>
        <v>24.645015105740182</v>
      </c>
      <c r="AD107" s="47"/>
      <c r="AE107" s="5"/>
      <c r="AF107" s="5"/>
      <c r="AG107" s="58"/>
      <c r="AI107" s="5"/>
    </row>
    <row r="108" spans="1:35" ht="15.6">
      <c r="A108" s="47"/>
      <c r="B108" s="53">
        <f>+'Ark1'!C1303</f>
        <v>2017</v>
      </c>
      <c r="C108" s="53">
        <f>+'Ark1'!M1303</f>
        <v>6</v>
      </c>
      <c r="D108" s="54" t="s">
        <v>100</v>
      </c>
      <c r="E108" s="53">
        <f>+'Ark1'!Q1303</f>
        <v>7</v>
      </c>
      <c r="F108" s="53">
        <f>+'Ark1'!R1303</f>
        <v>12</v>
      </c>
      <c r="G108" s="176">
        <f>+'Ark1'!AF1303</f>
        <v>4.2906178489702511E-2</v>
      </c>
      <c r="H108" s="176">
        <f t="shared" si="12"/>
        <v>2.1415591366862316E-2</v>
      </c>
      <c r="I108" s="176">
        <f>+'Ark1'!AG1303</f>
        <v>7.2018478130244992E-2</v>
      </c>
      <c r="J108" s="176"/>
      <c r="K108" s="96"/>
      <c r="L108" s="55">
        <f>+'Ark1'!S1303</f>
        <v>6.166666666666667</v>
      </c>
      <c r="M108" s="59">
        <f t="shared" si="13"/>
        <v>-3.3333333333333215E-2</v>
      </c>
      <c r="N108" s="111"/>
      <c r="O108" s="59"/>
      <c r="P108" s="111"/>
      <c r="Q108" s="59"/>
      <c r="R108" s="47"/>
      <c r="S108" s="155">
        <f>+'Ark1'!U1303</f>
        <v>20.875</v>
      </c>
      <c r="T108" s="176"/>
      <c r="U108" s="209"/>
      <c r="V108" s="155">
        <f>+'Ark1'!X1303</f>
        <v>75</v>
      </c>
      <c r="W108" s="155">
        <f>+'Ark1'!Y1303</f>
        <v>33.333333333333343</v>
      </c>
      <c r="X108" s="155">
        <f>+'Ark1'!Z1303</f>
        <v>6.1279584691804203</v>
      </c>
      <c r="Y108" s="55">
        <f>+'Ark1'!Z1303</f>
        <v>6.1279584691804203</v>
      </c>
      <c r="Z108" s="55">
        <f>+'Ark1'!AB1303</f>
        <v>0</v>
      </c>
      <c r="AA108" s="74">
        <f>+'Ark1'!AD1303</f>
        <v>0</v>
      </c>
      <c r="AB108" s="55">
        <f t="shared" si="14"/>
        <v>3.3851351351351351</v>
      </c>
      <c r="AC108" s="74">
        <f t="shared" si="15"/>
        <v>1.7142857142857142</v>
      </c>
      <c r="AD108" s="47"/>
      <c r="AE108" s="13"/>
      <c r="AF108" s="13"/>
      <c r="AG108" s="58"/>
    </row>
    <row r="109" spans="1:35" ht="15.6">
      <c r="A109" s="47"/>
      <c r="B109" s="53">
        <f>+'Ark1'!C1304</f>
        <v>2017</v>
      </c>
      <c r="C109" s="53">
        <f>+'Ark1'!M1304</f>
        <v>7</v>
      </c>
      <c r="D109" s="54" t="s">
        <v>101</v>
      </c>
      <c r="E109" s="53">
        <f>+'Ark1'!Q1304</f>
        <v>4</v>
      </c>
      <c r="F109" s="53">
        <f>+'Ark1'!R1304</f>
        <v>4</v>
      </c>
      <c r="G109" s="176">
        <f>+'Ark1'!AF1304</f>
        <v>1.4302059496567505E-2</v>
      </c>
      <c r="H109" s="176">
        <f t="shared" si="12"/>
        <v>5.7058246474314261E-3</v>
      </c>
      <c r="I109" s="176">
        <f>+'Ark1'!AG1304</f>
        <v>2.3603660896180097E-2</v>
      </c>
      <c r="J109" s="176"/>
      <c r="K109" s="96"/>
      <c r="L109" s="55">
        <f>+'Ark1'!S1304</f>
        <v>5.25</v>
      </c>
      <c r="M109" s="59">
        <f t="shared" si="13"/>
        <v>-0.25</v>
      </c>
      <c r="N109" s="111"/>
      <c r="O109" s="59"/>
      <c r="P109" s="111"/>
      <c r="Q109" s="59"/>
      <c r="R109" s="47"/>
      <c r="S109" s="155">
        <f>+'Ark1'!U1304</f>
        <v>20.525000000000006</v>
      </c>
      <c r="T109" s="176"/>
      <c r="U109" s="209"/>
      <c r="V109" s="155">
        <f>+'Ark1'!X1304</f>
        <v>75</v>
      </c>
      <c r="W109" s="155">
        <f>+'Ark1'!Y1304</f>
        <v>50</v>
      </c>
      <c r="X109" s="155">
        <f>+'Ark1'!Z1304</f>
        <v>7.8553723654579155</v>
      </c>
      <c r="Y109" s="55">
        <f>+'Ark1'!Z1304</f>
        <v>7.8553723654579155</v>
      </c>
      <c r="Z109" s="55">
        <f>+'Ark1'!AB1304</f>
        <v>0</v>
      </c>
      <c r="AA109" s="74">
        <f>+'Ark1'!AD1304</f>
        <v>0</v>
      </c>
      <c r="AB109" s="55">
        <f t="shared" si="14"/>
        <v>3.9095238095238107</v>
      </c>
      <c r="AC109" s="74">
        <f t="shared" si="15"/>
        <v>1</v>
      </c>
      <c r="AD109" s="47"/>
      <c r="AE109" s="13"/>
      <c r="AF109" s="13"/>
      <c r="AG109" s="58"/>
    </row>
    <row r="110" spans="1:35" ht="15.6">
      <c r="A110" s="47"/>
      <c r="B110" s="53">
        <f>+'Ark1'!C1305</f>
        <v>2017</v>
      </c>
      <c r="C110" s="53">
        <f>+'Ark1'!M1305</f>
        <v>8</v>
      </c>
      <c r="D110" s="54" t="s">
        <v>102</v>
      </c>
      <c r="E110" s="53">
        <f>+'Ark1'!Q1305</f>
        <v>432</v>
      </c>
      <c r="F110" s="53">
        <f>+'Ark1'!R1305</f>
        <v>2973</v>
      </c>
      <c r="G110" s="176">
        <f>+'Ark1'!AF1305</f>
        <v>10.630005720823799</v>
      </c>
      <c r="H110" s="176">
        <f t="shared" si="12"/>
        <v>0.18128226169890027</v>
      </c>
      <c r="I110" s="176">
        <f>+'Ark1'!AG1305</f>
        <v>19.081877965910689</v>
      </c>
      <c r="J110" s="176"/>
      <c r="K110" s="96"/>
      <c r="L110" s="55">
        <f>+'Ark1'!S1305</f>
        <v>5.9963000336360555</v>
      </c>
      <c r="M110" s="59">
        <f t="shared" si="13"/>
        <v>-0.23899408401100342</v>
      </c>
      <c r="N110" s="111"/>
      <c r="O110" s="59"/>
      <c r="P110" s="111"/>
      <c r="Q110" s="59"/>
      <c r="R110" s="47"/>
      <c r="S110" s="155">
        <f>+'Ark1'!U1305</f>
        <v>22.324924318869861</v>
      </c>
      <c r="T110" s="176"/>
      <c r="U110" s="209"/>
      <c r="V110" s="155">
        <f>+'Ark1'!X1305</f>
        <v>83.821056172216615</v>
      </c>
      <c r="W110" s="155">
        <f>+'Ark1'!Y1305</f>
        <v>49.276824756138573</v>
      </c>
      <c r="X110" s="155">
        <f>+'Ark1'!Z1305</f>
        <v>7.2063890232285948</v>
      </c>
      <c r="Y110" s="55">
        <f>+'Ark1'!Z1305</f>
        <v>7.2063890232285948</v>
      </c>
      <c r="Z110" s="55">
        <f>+'Ark1'!AB1305</f>
        <v>0</v>
      </c>
      <c r="AA110" s="74">
        <f>+'Ark1'!AD1305</f>
        <v>0</v>
      </c>
      <c r="AB110" s="55">
        <f t="shared" si="14"/>
        <v>3.723116620856012</v>
      </c>
      <c r="AC110" s="74">
        <f t="shared" si="15"/>
        <v>6.8819444444444446</v>
      </c>
      <c r="AD110" s="47"/>
      <c r="AE110" s="13"/>
      <c r="AF110" s="13"/>
      <c r="AG110" s="58"/>
    </row>
    <row r="111" spans="1:35" ht="15.6">
      <c r="A111" s="47"/>
      <c r="B111" s="53">
        <f>+'Ark1'!C1306</f>
        <v>2017</v>
      </c>
      <c r="C111" s="53">
        <f>+'Ark1'!M1306</f>
        <v>9</v>
      </c>
      <c r="D111" s="54" t="s">
        <v>103</v>
      </c>
      <c r="E111" s="53">
        <f>+'Ark1'!Q1306</f>
        <v>1</v>
      </c>
      <c r="F111" s="53">
        <f>+'Ark1'!R1306</f>
        <v>1</v>
      </c>
      <c r="G111" s="176">
        <f>+'Ark1'!AF1306</f>
        <v>3.5755148741418762E-3</v>
      </c>
      <c r="H111" s="176">
        <f t="shared" si="12"/>
        <v>-7.2260255042616312E-4</v>
      </c>
      <c r="I111" s="176">
        <f>+'Ark1'!AG1306</f>
        <v>8.3087186345871481E-3</v>
      </c>
      <c r="J111" s="176"/>
      <c r="K111" s="96"/>
      <c r="L111" s="55">
        <f>+'Ark1'!S1306</f>
        <v>6</v>
      </c>
      <c r="M111" s="59">
        <f t="shared" si="13"/>
        <v>-2</v>
      </c>
      <c r="N111" s="111"/>
      <c r="O111" s="59"/>
      <c r="P111" s="111"/>
      <c r="Q111" s="59"/>
      <c r="R111" s="47"/>
      <c r="S111" s="155">
        <f>+'Ark1'!U1306</f>
        <v>28.9</v>
      </c>
      <c r="T111" s="176"/>
      <c r="U111" s="209"/>
      <c r="V111" s="155">
        <f>+'Ark1'!X1306</f>
        <v>100</v>
      </c>
      <c r="W111" s="155">
        <f>+'Ark1'!Y1306</f>
        <v>100</v>
      </c>
      <c r="X111" s="155">
        <f>+'Ark1'!Z1306</f>
        <v>0</v>
      </c>
      <c r="Y111" s="55">
        <f>+'Ark1'!Z1306</f>
        <v>0</v>
      </c>
      <c r="Z111" s="55">
        <f>+'Ark1'!AB1306</f>
        <v>0</v>
      </c>
      <c r="AA111" s="74">
        <f>+'Ark1'!AD1306</f>
        <v>0</v>
      </c>
      <c r="AB111" s="55">
        <f t="shared" si="14"/>
        <v>4.8166666666666664</v>
      </c>
      <c r="AC111" s="74">
        <f t="shared" si="15"/>
        <v>1</v>
      </c>
      <c r="AD111" s="47"/>
      <c r="AE111" s="13"/>
      <c r="AF111" s="13"/>
      <c r="AG111" s="58"/>
    </row>
    <row r="112" spans="1:35" ht="15.6">
      <c r="A112" s="47"/>
      <c r="B112" s="53">
        <f>+'Ark1'!C1307</f>
        <v>2017</v>
      </c>
      <c r="C112" s="53">
        <f>+'Ark1'!M1307</f>
        <v>10</v>
      </c>
      <c r="D112" s="54" t="s">
        <v>104</v>
      </c>
      <c r="E112" s="53">
        <f>+'Ark1'!Q1307</f>
        <v>0</v>
      </c>
      <c r="F112" s="53">
        <f>+'Ark1'!R1307</f>
        <v>0</v>
      </c>
      <c r="G112" s="176">
        <f>+'Ark1'!AF1307</f>
        <v>0</v>
      </c>
      <c r="H112" s="176">
        <f t="shared" si="12"/>
        <v>0</v>
      </c>
      <c r="I112" s="176">
        <f>+'Ark1'!AG1307</f>
        <v>0</v>
      </c>
      <c r="J112" s="176"/>
      <c r="K112" s="96"/>
      <c r="L112" s="55">
        <f>+'Ark1'!S1307</f>
        <v>0</v>
      </c>
      <c r="M112" s="59">
        <f t="shared" si="13"/>
        <v>0</v>
      </c>
      <c r="N112" s="111"/>
      <c r="O112" s="59"/>
      <c r="P112" s="111"/>
      <c r="Q112" s="59"/>
      <c r="R112" s="47"/>
      <c r="S112" s="155">
        <f>+'Ark1'!U1307</f>
        <v>0</v>
      </c>
      <c r="T112" s="176"/>
      <c r="U112" s="209"/>
      <c r="V112" s="155">
        <f>+'Ark1'!X1307</f>
        <v>0</v>
      </c>
      <c r="W112" s="155">
        <f>+'Ark1'!Y1307</f>
        <v>0</v>
      </c>
      <c r="X112" s="155">
        <f>+'Ark1'!Z1307</f>
        <v>0</v>
      </c>
      <c r="Y112" s="55">
        <f>+'Ark1'!Z1307</f>
        <v>0</v>
      </c>
      <c r="Z112" s="55">
        <f>+'Ark1'!AB1307</f>
        <v>0</v>
      </c>
      <c r="AA112" s="74">
        <f>+'Ark1'!AD1307</f>
        <v>0</v>
      </c>
      <c r="AB112" s="55" t="e">
        <f t="shared" si="14"/>
        <v>#DIV/0!</v>
      </c>
      <c r="AC112" s="74" t="e">
        <f t="shared" si="15"/>
        <v>#DIV/0!</v>
      </c>
      <c r="AD112" s="47"/>
      <c r="AE112" s="13"/>
      <c r="AF112" s="13"/>
      <c r="AG112" s="58"/>
    </row>
    <row r="113" spans="1:33" ht="15.6">
      <c r="A113" s="47"/>
      <c r="B113" s="53">
        <f>+'Ark1'!C1308</f>
        <v>2017</v>
      </c>
      <c r="C113" s="53">
        <f>+'Ark1'!M1308</f>
        <v>11</v>
      </c>
      <c r="D113" s="54" t="s">
        <v>105</v>
      </c>
      <c r="E113" s="53">
        <f>+'Ark1'!Q1308</f>
        <v>144</v>
      </c>
      <c r="F113" s="53">
        <f>+'Ark1'!R1308</f>
        <v>400</v>
      </c>
      <c r="G113" s="176">
        <f>+'Ark1'!AF1308</f>
        <v>1.4302059496567503</v>
      </c>
      <c r="H113" s="176">
        <f t="shared" si="12"/>
        <v>-4.8346444394654853E-2</v>
      </c>
      <c r="I113" s="176">
        <f>+'Ark1'!AG1308</f>
        <v>3.4231920774499032</v>
      </c>
      <c r="J113" s="176"/>
      <c r="K113" s="96"/>
      <c r="L113" s="55">
        <f>+'Ark1'!S1308</f>
        <v>7.1675000000000013</v>
      </c>
      <c r="M113" s="59">
        <f t="shared" si="13"/>
        <v>-0.25401162790697907</v>
      </c>
      <c r="N113" s="111"/>
      <c r="O113" s="59"/>
      <c r="P113" s="111"/>
      <c r="Q113" s="59"/>
      <c r="R113" s="47"/>
      <c r="S113" s="155">
        <f>+'Ark1'!U1308</f>
        <v>29.766999999999992</v>
      </c>
      <c r="T113" s="176"/>
      <c r="U113" s="209"/>
      <c r="V113" s="155">
        <f>+'Ark1'!X1308</f>
        <v>99.75</v>
      </c>
      <c r="W113" s="155">
        <f>+'Ark1'!Y1308</f>
        <v>92</v>
      </c>
      <c r="X113" s="155">
        <f>+'Ark1'!Z1308</f>
        <v>4.9959894915822227</v>
      </c>
      <c r="Y113" s="55">
        <f>+'Ark1'!Z1308</f>
        <v>4.9959894915822227</v>
      </c>
      <c r="Z113" s="55">
        <f>+'Ark1'!AB1308</f>
        <v>0</v>
      </c>
      <c r="AA113" s="74">
        <f>+'Ark1'!AD1308</f>
        <v>0</v>
      </c>
      <c r="AB113" s="55">
        <f t="shared" si="14"/>
        <v>4.1530519707010791</v>
      </c>
      <c r="AC113" s="74">
        <f t="shared" si="15"/>
        <v>2.7777777777777777</v>
      </c>
      <c r="AD113" s="47"/>
      <c r="AE113" s="13"/>
      <c r="AF113" s="13"/>
      <c r="AG113" s="58"/>
    </row>
    <row r="114" spans="1:33" ht="15.6">
      <c r="A114" s="47"/>
      <c r="B114" s="53">
        <f>+'Ark1'!C1309</f>
        <v>2017</v>
      </c>
      <c r="C114" s="53">
        <f>+'Ark1'!M1309</f>
        <v>12</v>
      </c>
      <c r="D114" s="54" t="s">
        <v>106</v>
      </c>
      <c r="E114" s="53">
        <f>+'Ark1'!Q1309</f>
        <v>0</v>
      </c>
      <c r="F114" s="53">
        <f>+'Ark1'!R1309</f>
        <v>0</v>
      </c>
      <c r="G114" s="176">
        <f>+'Ark1'!AF1309</f>
        <v>0</v>
      </c>
      <c r="H114" s="176">
        <f t="shared" si="12"/>
        <v>0</v>
      </c>
      <c r="I114" s="176">
        <f>+'Ark1'!AG1309</f>
        <v>0</v>
      </c>
      <c r="J114" s="176"/>
      <c r="K114" s="96"/>
      <c r="L114" s="55">
        <f>+'Ark1'!S1309</f>
        <v>0</v>
      </c>
      <c r="M114" s="59">
        <f t="shared" si="13"/>
        <v>0</v>
      </c>
      <c r="N114" s="111"/>
      <c r="O114" s="59"/>
      <c r="P114" s="111"/>
      <c r="Q114" s="59"/>
      <c r="R114" s="47"/>
      <c r="S114" s="155">
        <f>+'Ark1'!U1309</f>
        <v>0</v>
      </c>
      <c r="T114" s="176"/>
      <c r="U114" s="209"/>
      <c r="V114" s="155">
        <f>+'Ark1'!X1309</f>
        <v>0</v>
      </c>
      <c r="W114" s="155">
        <f>+'Ark1'!Y1309</f>
        <v>0</v>
      </c>
      <c r="X114" s="155">
        <f>+'Ark1'!Z1309</f>
        <v>0</v>
      </c>
      <c r="Y114" s="55">
        <f>+'Ark1'!Z1309</f>
        <v>0</v>
      </c>
      <c r="Z114" s="55">
        <f>+'Ark1'!AB1309</f>
        <v>0</v>
      </c>
      <c r="AA114" s="74">
        <f>+'Ark1'!AD1309</f>
        <v>0</v>
      </c>
      <c r="AB114" s="55" t="e">
        <f t="shared" si="14"/>
        <v>#DIV/0!</v>
      </c>
      <c r="AC114" s="74" t="e">
        <f t="shared" si="15"/>
        <v>#DIV/0!</v>
      </c>
      <c r="AD114" s="47"/>
      <c r="AE114" s="13"/>
      <c r="AF114" s="13"/>
      <c r="AG114" s="58"/>
    </row>
    <row r="115" spans="1:33" ht="15.6">
      <c r="A115" s="47"/>
      <c r="B115" s="53">
        <f>+'Ark1'!C1310</f>
        <v>2017</v>
      </c>
      <c r="C115" s="53">
        <f>+'Ark1'!M1310</f>
        <v>13</v>
      </c>
      <c r="D115" s="54" t="s">
        <v>107</v>
      </c>
      <c r="E115" s="53">
        <f>+'Ark1'!Q1310</f>
        <v>0</v>
      </c>
      <c r="F115" s="53">
        <f>+'Ark1'!R1310</f>
        <v>0</v>
      </c>
      <c r="G115" s="176">
        <f>+'Ark1'!AF1310</f>
        <v>0</v>
      </c>
      <c r="H115" s="176">
        <f t="shared" si="12"/>
        <v>0</v>
      </c>
      <c r="I115" s="176">
        <f>+'Ark1'!AG1310</f>
        <v>0</v>
      </c>
      <c r="J115" s="176"/>
      <c r="K115" s="96"/>
      <c r="L115" s="55">
        <f>+'Ark1'!S1310</f>
        <v>0</v>
      </c>
      <c r="M115" s="59">
        <f t="shared" si="13"/>
        <v>0</v>
      </c>
      <c r="N115" s="111"/>
      <c r="O115" s="59"/>
      <c r="P115" s="111"/>
      <c r="Q115" s="59"/>
      <c r="R115" s="47"/>
      <c r="S115" s="155">
        <f>+'Ark1'!U1310</f>
        <v>0</v>
      </c>
      <c r="T115" s="176"/>
      <c r="U115" s="209"/>
      <c r="V115" s="155">
        <f>+'Ark1'!X1310</f>
        <v>0</v>
      </c>
      <c r="W115" s="155">
        <f>+'Ark1'!Y1310</f>
        <v>0</v>
      </c>
      <c r="X115" s="155">
        <f>+'Ark1'!Z1310</f>
        <v>0</v>
      </c>
      <c r="Y115" s="55">
        <f>+'Ark1'!Z1310</f>
        <v>0</v>
      </c>
      <c r="Z115" s="55">
        <f>+'Ark1'!AB1310</f>
        <v>0</v>
      </c>
      <c r="AA115" s="74">
        <f>+'Ark1'!AD1310</f>
        <v>0</v>
      </c>
      <c r="AB115" s="55" t="e">
        <f t="shared" si="14"/>
        <v>#DIV/0!</v>
      </c>
      <c r="AC115" s="74" t="e">
        <f t="shared" si="15"/>
        <v>#DIV/0!</v>
      </c>
      <c r="AD115" s="47"/>
      <c r="AE115" s="13"/>
      <c r="AF115" s="13"/>
      <c r="AG115" s="58"/>
    </row>
    <row r="116" spans="1:33" ht="15.6">
      <c r="A116" s="47"/>
      <c r="B116" s="53">
        <f>+'Ark1'!C1311</f>
        <v>2017</v>
      </c>
      <c r="C116" s="53">
        <f>+'Ark1'!M1311</f>
        <v>14</v>
      </c>
      <c r="D116" s="54" t="s">
        <v>108</v>
      </c>
      <c r="E116" s="53">
        <f>+'Ark1'!Q1311</f>
        <v>16</v>
      </c>
      <c r="F116" s="53">
        <f>+'Ark1'!R1311</f>
        <v>24</v>
      </c>
      <c r="G116" s="176">
        <f>+'Ark1'!AF1311</f>
        <v>8.5812356979405022E-2</v>
      </c>
      <c r="H116" s="176">
        <f t="shared" si="12"/>
        <v>-1.4999151195575766E-4</v>
      </c>
      <c r="I116" s="176">
        <f>+'Ark1'!AG1311</f>
        <v>0.243971579007289</v>
      </c>
      <c r="J116" s="176"/>
      <c r="K116" s="96"/>
      <c r="L116" s="55">
        <f>+'Ark1'!S1311</f>
        <v>7.7916666666666687</v>
      </c>
      <c r="M116" s="59">
        <f t="shared" si="13"/>
        <v>-0.40833333333333055</v>
      </c>
      <c r="N116" s="111"/>
      <c r="O116" s="59"/>
      <c r="P116" s="111"/>
      <c r="Q116" s="59"/>
      <c r="R116" s="47"/>
      <c r="S116" s="155">
        <f>+'Ark1'!U1311</f>
        <v>35.358333333333327</v>
      </c>
      <c r="T116" s="176"/>
      <c r="U116" s="209"/>
      <c r="V116" s="155">
        <f>+'Ark1'!X1311</f>
        <v>100</v>
      </c>
      <c r="W116" s="155">
        <f>+'Ark1'!Y1311</f>
        <v>100</v>
      </c>
      <c r="X116" s="155">
        <f>+'Ark1'!Z1311</f>
        <v>5.7502838094209956</v>
      </c>
      <c r="Y116" s="55">
        <f>+'Ark1'!Z1311</f>
        <v>5.7502838094209956</v>
      </c>
      <c r="Z116" s="55">
        <f>+'Ark1'!AB1311</f>
        <v>0</v>
      </c>
      <c r="AA116" s="74">
        <f>+'Ark1'!AD1311</f>
        <v>0</v>
      </c>
      <c r="AB116" s="55">
        <f t="shared" si="14"/>
        <v>4.537967914438501</v>
      </c>
      <c r="AC116" s="74">
        <f t="shared" si="15"/>
        <v>1.5</v>
      </c>
      <c r="AD116" s="47"/>
      <c r="AE116" s="13"/>
      <c r="AF116" s="13"/>
      <c r="AG116" s="58"/>
    </row>
    <row r="117" spans="1:33" ht="15.6">
      <c r="A117" s="47"/>
      <c r="B117" s="53">
        <f>+'Ark1'!C1312</f>
        <v>2017</v>
      </c>
      <c r="C117" s="53">
        <f>+'Ark1'!M1312</f>
        <v>15</v>
      </c>
      <c r="D117" s="54" t="s">
        <v>109</v>
      </c>
      <c r="E117" s="53">
        <f>+'Ark1'!Q1312</f>
        <v>0</v>
      </c>
      <c r="F117" s="53">
        <f>+'Ark1'!R1312</f>
        <v>0</v>
      </c>
      <c r="G117" s="176">
        <f>+'Ark1'!AF1312</f>
        <v>0</v>
      </c>
      <c r="H117" s="176">
        <f t="shared" si="12"/>
        <v>0</v>
      </c>
      <c r="I117" s="176">
        <f>+'Ark1'!AG1312</f>
        <v>0</v>
      </c>
      <c r="J117" s="176"/>
      <c r="K117" s="96"/>
      <c r="L117" s="55">
        <f>+'Ark1'!S1312</f>
        <v>0</v>
      </c>
      <c r="M117" s="59">
        <f t="shared" si="13"/>
        <v>0</v>
      </c>
      <c r="N117" s="111"/>
      <c r="O117" s="59"/>
      <c r="P117" s="111"/>
      <c r="Q117" s="59"/>
      <c r="R117" s="47"/>
      <c r="S117" s="155">
        <f>+'Ark1'!U1312</f>
        <v>0</v>
      </c>
      <c r="T117" s="176"/>
      <c r="U117" s="209"/>
      <c r="V117" s="155">
        <f>+'Ark1'!X1312</f>
        <v>0</v>
      </c>
      <c r="W117" s="155">
        <f>+'Ark1'!Y1312</f>
        <v>0</v>
      </c>
      <c r="X117" s="155">
        <f>+'Ark1'!Z1312</f>
        <v>0</v>
      </c>
      <c r="Y117" s="55">
        <f>+'Ark1'!Z1312</f>
        <v>0</v>
      </c>
      <c r="Z117" s="55">
        <f>+'Ark1'!AB1312</f>
        <v>0</v>
      </c>
      <c r="AA117" s="74">
        <f>+'Ark1'!AD1312</f>
        <v>0</v>
      </c>
      <c r="AB117" s="55" t="e">
        <f t="shared" si="14"/>
        <v>#DIV/0!</v>
      </c>
      <c r="AC117" s="74" t="e">
        <f t="shared" si="15"/>
        <v>#DIV/0!</v>
      </c>
      <c r="AD117" s="47"/>
      <c r="AE117" s="13"/>
      <c r="AF117" s="13"/>
      <c r="AG117" s="58"/>
    </row>
    <row r="118" spans="1:33" ht="15.6">
      <c r="A118" s="47"/>
      <c r="B118">
        <f>+'Ark1'!C1313</f>
        <v>2016</v>
      </c>
      <c r="C118">
        <f>+'Ark1'!M1313</f>
        <v>1</v>
      </c>
      <c r="D118" s="3" t="s">
        <v>95</v>
      </c>
      <c r="E118">
        <f>+'Ark1'!Q1313</f>
        <v>2</v>
      </c>
      <c r="F118">
        <f>+'Ark1'!R1313</f>
        <v>2</v>
      </c>
      <c r="G118" s="194">
        <f>+'Ark1'!AF1313</f>
        <v>8.5962348491360786E-3</v>
      </c>
      <c r="H118" s="194">
        <f t="shared" si="12"/>
        <v>4.3490486100194927E-3</v>
      </c>
      <c r="I118" s="194">
        <f>+'Ark1'!AG1313</f>
        <v>1.1047794669234501E-2</v>
      </c>
      <c r="J118" s="194"/>
      <c r="K118" s="96"/>
      <c r="L118" s="1">
        <f>+'Ark1'!S1313</f>
        <v>4</v>
      </c>
      <c r="M118" s="60">
        <f t="shared" si="13"/>
        <v>1</v>
      </c>
      <c r="N118" s="111"/>
      <c r="O118" s="60"/>
      <c r="P118" s="111"/>
      <c r="Q118" s="60"/>
      <c r="R118" s="47"/>
      <c r="S118" s="92">
        <f>+'Ark1'!U1313</f>
        <v>16.2</v>
      </c>
      <c r="T118" s="194"/>
      <c r="U118" s="209"/>
      <c r="V118" s="92">
        <f>+'Ark1'!X1313</f>
        <v>50</v>
      </c>
      <c r="W118" s="92">
        <f>+'Ark1'!Y1313</f>
        <v>50</v>
      </c>
      <c r="X118" s="92">
        <f>+'Ark1'!Z1313</f>
        <v>12.600000000000001</v>
      </c>
      <c r="Y118" s="1">
        <f>+'Ark1'!Z1313</f>
        <v>12.600000000000001</v>
      </c>
      <c r="Z118" s="1">
        <f>+'Ark1'!AB1313</f>
        <v>0</v>
      </c>
      <c r="AA118" s="11">
        <f>+'Ark1'!AD1313</f>
        <v>0</v>
      </c>
      <c r="AB118" s="1">
        <f t="shared" si="14"/>
        <v>4.05</v>
      </c>
      <c r="AC118" s="11">
        <f t="shared" si="15"/>
        <v>1</v>
      </c>
      <c r="AD118" s="47"/>
      <c r="AE118" s="13"/>
      <c r="AF118" s="13"/>
      <c r="AG118" s="58"/>
    </row>
    <row r="119" spans="1:33" ht="15.6">
      <c r="A119" s="47"/>
      <c r="B119">
        <f>+'Ark1'!C1314</f>
        <v>2016</v>
      </c>
      <c r="C119">
        <f>+'Ark1'!M1314</f>
        <v>2</v>
      </c>
      <c r="D119" s="3" t="s">
        <v>96</v>
      </c>
      <c r="E119">
        <f>+'Ark1'!Q1314</f>
        <v>531</v>
      </c>
      <c r="F119">
        <f>+'Ark1'!R1314</f>
        <v>6561</v>
      </c>
      <c r="G119" s="194">
        <f>+'Ark1'!AF1314</f>
        <v>28.199948422590904</v>
      </c>
      <c r="H119" s="194">
        <f t="shared" si="12"/>
        <v>-2.7960167504819395</v>
      </c>
      <c r="I119" s="194">
        <f>+'Ark1'!AG1314</f>
        <v>20.3499354863349</v>
      </c>
      <c r="J119" s="194"/>
      <c r="K119" s="96"/>
      <c r="L119" s="1">
        <f>+'Ark1'!S1314</f>
        <v>4.0225575369608304</v>
      </c>
      <c r="M119" s="60">
        <f t="shared" si="13"/>
        <v>7.5859811556611145E-2</v>
      </c>
      <c r="N119" s="111"/>
      <c r="O119" s="60"/>
      <c r="P119" s="111"/>
      <c r="Q119" s="60"/>
      <c r="R119" s="47"/>
      <c r="S119" s="92">
        <f>+'Ark1'!U1314</f>
        <v>9.0962505715592261</v>
      </c>
      <c r="T119" s="194"/>
      <c r="U119" s="209"/>
      <c r="V119" s="92">
        <f>+'Ark1'!X1314</f>
        <v>13.397347965249198</v>
      </c>
      <c r="W119" s="92">
        <f>+'Ark1'!Y1314</f>
        <v>1.539399481786313</v>
      </c>
      <c r="X119" s="92">
        <f>+'Ark1'!Z1314</f>
        <v>5.3635325812706522</v>
      </c>
      <c r="Y119" s="1">
        <f>+'Ark1'!Z1314</f>
        <v>5.3635325812706522</v>
      </c>
      <c r="Z119" s="1">
        <f>+'Ark1'!AB1314</f>
        <v>0</v>
      </c>
      <c r="AA119" s="11">
        <f>+'Ark1'!AD1314</f>
        <v>0</v>
      </c>
      <c r="AB119" s="1">
        <f t="shared" si="14"/>
        <v>2.2613102455289504</v>
      </c>
      <c r="AC119" s="11">
        <f t="shared" si="15"/>
        <v>12.35593220338983</v>
      </c>
      <c r="AD119" s="47"/>
      <c r="AE119" s="13"/>
      <c r="AF119" s="13"/>
      <c r="AG119" s="58"/>
    </row>
    <row r="120" spans="1:33" ht="15.6">
      <c r="A120" s="47"/>
      <c r="B120">
        <f>+'Ark1'!C1315</f>
        <v>2016</v>
      </c>
      <c r="C120">
        <f>+'Ark1'!M1315</f>
        <v>3</v>
      </c>
      <c r="D120" s="3" t="s">
        <v>97</v>
      </c>
      <c r="E120">
        <f>+'Ark1'!Q1315</f>
        <v>6</v>
      </c>
      <c r="F120">
        <f>+'Ark1'!R1315</f>
        <v>25</v>
      </c>
      <c r="G120" s="194">
        <f>+'Ark1'!AF1315</f>
        <v>0.10745293561420098</v>
      </c>
      <c r="H120" s="194">
        <f t="shared" si="12"/>
        <v>7.7722631940384881E-2</v>
      </c>
      <c r="I120" s="194">
        <f>+'Ark1'!AG1315</f>
        <v>8.5211231106225388E-2</v>
      </c>
      <c r="J120" s="194"/>
      <c r="K120" s="96"/>
      <c r="L120" s="1">
        <f>+'Ark1'!S1315</f>
        <v>5.4</v>
      </c>
      <c r="M120" s="60">
        <f t="shared" si="13"/>
        <v>1.1142857142857157</v>
      </c>
      <c r="N120" s="111"/>
      <c r="O120" s="60"/>
      <c r="P120" s="111"/>
      <c r="Q120" s="60"/>
      <c r="R120" s="47"/>
      <c r="S120" s="92">
        <f>+'Ark1'!U1315</f>
        <v>9.9959999999999987</v>
      </c>
      <c r="T120" s="194"/>
      <c r="U120" s="209"/>
      <c r="V120" s="92">
        <f>+'Ark1'!X1315</f>
        <v>0</v>
      </c>
      <c r="W120" s="92">
        <f>+'Ark1'!Y1315</f>
        <v>0</v>
      </c>
      <c r="X120" s="92">
        <f>+'Ark1'!Z1315</f>
        <v>2.1062725369714235</v>
      </c>
      <c r="Y120" s="1">
        <f>+'Ark1'!Z1315</f>
        <v>2.1062725369714235</v>
      </c>
      <c r="Z120" s="1">
        <f>+'Ark1'!AB1315</f>
        <v>0</v>
      </c>
      <c r="AA120" s="11">
        <f>+'Ark1'!AD1315</f>
        <v>0</v>
      </c>
      <c r="AB120" s="1">
        <f t="shared" si="14"/>
        <v>1.8511111111111107</v>
      </c>
      <c r="AC120" s="11">
        <f t="shared" si="15"/>
        <v>4.166666666666667</v>
      </c>
      <c r="AD120" s="47"/>
      <c r="AE120" s="13"/>
      <c r="AF120" s="13"/>
      <c r="AG120" s="58"/>
    </row>
    <row r="121" spans="1:33" ht="15.6">
      <c r="A121" s="47"/>
      <c r="B121">
        <f>+'Ark1'!C1316</f>
        <v>2016</v>
      </c>
      <c r="C121">
        <f>+'Ark1'!M1316</f>
        <v>4</v>
      </c>
      <c r="D121" s="3" t="s">
        <v>98</v>
      </c>
      <c r="E121">
        <f>+'Ark1'!Q1316</f>
        <v>5</v>
      </c>
      <c r="F121">
        <f>+'Ark1'!R1316</f>
        <v>13</v>
      </c>
      <c r="G121" s="194">
        <f>+'Ark1'!AF1316</f>
        <v>5.5875526519384523E-2</v>
      </c>
      <c r="H121" s="194">
        <f t="shared" si="12"/>
        <v>2.1898036606451836E-2</v>
      </c>
      <c r="I121" s="194">
        <f>+'Ark1'!AG1316</f>
        <v>4.4634454388975203E-2</v>
      </c>
      <c r="J121" s="194"/>
      <c r="K121" s="96"/>
      <c r="L121" s="1">
        <f>+'Ark1'!S1316</f>
        <v>6.0769230769230758</v>
      </c>
      <c r="M121" s="60">
        <f t="shared" si="13"/>
        <v>1.8269230769230758</v>
      </c>
      <c r="N121" s="111"/>
      <c r="O121" s="60"/>
      <c r="P121" s="111"/>
      <c r="Q121" s="60"/>
      <c r="R121" s="47"/>
      <c r="S121" s="92">
        <f>+'Ark1'!U1316</f>
        <v>10.069230769230767</v>
      </c>
      <c r="T121" s="194"/>
      <c r="U121" s="209"/>
      <c r="V121" s="92">
        <f>+'Ark1'!X1316</f>
        <v>0</v>
      </c>
      <c r="W121" s="92">
        <f>+'Ark1'!Y1316</f>
        <v>0</v>
      </c>
      <c r="X121" s="92">
        <f>+'Ark1'!Z1316</f>
        <v>2.3840445966997499</v>
      </c>
      <c r="Y121" s="1">
        <f>+'Ark1'!Z1316</f>
        <v>2.3840445966997499</v>
      </c>
      <c r="Z121" s="1">
        <f>+'Ark1'!AB1316</f>
        <v>0</v>
      </c>
      <c r="AA121" s="11">
        <f>+'Ark1'!AD1316</f>
        <v>0</v>
      </c>
      <c r="AB121" s="1">
        <f t="shared" si="14"/>
        <v>1.6569620253164556</v>
      </c>
      <c r="AC121" s="11">
        <f t="shared" si="15"/>
        <v>2.6</v>
      </c>
      <c r="AD121" s="47"/>
      <c r="AE121" s="13"/>
      <c r="AF121" s="13"/>
      <c r="AG121" s="58"/>
    </row>
    <row r="122" spans="1:33" ht="15.6">
      <c r="A122" s="47"/>
      <c r="B122">
        <f>+'Ark1'!C1317</f>
        <v>2016</v>
      </c>
      <c r="C122">
        <f>+'Ark1'!M1317</f>
        <v>5</v>
      </c>
      <c r="D122" s="3" t="s">
        <v>99</v>
      </c>
      <c r="E122">
        <f>+'Ark1'!Q1317</f>
        <v>665</v>
      </c>
      <c r="F122">
        <f>+'Ark1'!R1317</f>
        <v>13862</v>
      </c>
      <c r="G122" s="194">
        <f>+'Ark1'!AF1317</f>
        <v>59.580503739362179</v>
      </c>
      <c r="H122" s="194">
        <f t="shared" si="12"/>
        <v>1.1009964129659124</v>
      </c>
      <c r="I122" s="194">
        <f>+'Ark1'!AG1317</f>
        <v>56.556252369820015</v>
      </c>
      <c r="J122" s="194"/>
      <c r="K122" s="96"/>
      <c r="L122" s="1">
        <f>+'Ark1'!S1317</f>
        <v>5.3302553744048478</v>
      </c>
      <c r="M122" s="60">
        <f t="shared" si="13"/>
        <v>0.15268256592202523</v>
      </c>
      <c r="N122" s="111"/>
      <c r="O122" s="60"/>
      <c r="P122" s="111"/>
      <c r="Q122" s="60"/>
      <c r="R122" s="47"/>
      <c r="S122" s="92">
        <f>+'Ark1'!U1317</f>
        <v>11.965315250324577</v>
      </c>
      <c r="T122" s="194"/>
      <c r="U122" s="209"/>
      <c r="V122" s="92">
        <f>+'Ark1'!X1317</f>
        <v>29.079497907949801</v>
      </c>
      <c r="W122" s="92">
        <f>+'Ark1'!Y1317</f>
        <v>7.7117299091040259</v>
      </c>
      <c r="X122" s="92">
        <f>+'Ark1'!Z1317</f>
        <v>7.0560762918831506</v>
      </c>
      <c r="Y122" s="1">
        <f>+'Ark1'!Z1317</f>
        <v>7.0560762918831506</v>
      </c>
      <c r="Z122" s="1">
        <f>+'Ark1'!AB1317</f>
        <v>0.62207566428553052</v>
      </c>
      <c r="AA122" s="11">
        <f>+'Ark1'!AD1317</f>
        <v>-1.7195962840818859</v>
      </c>
      <c r="AB122" s="1">
        <f t="shared" si="14"/>
        <v>2.244792117799904</v>
      </c>
      <c r="AC122" s="11">
        <f t="shared" si="15"/>
        <v>20.845112781954889</v>
      </c>
      <c r="AD122" s="47"/>
      <c r="AE122" s="13"/>
      <c r="AF122" s="13"/>
      <c r="AG122" s="58"/>
    </row>
    <row r="123" spans="1:33" ht="15.6">
      <c r="A123" s="47"/>
      <c r="B123">
        <f>+'Ark1'!C1318</f>
        <v>2016</v>
      </c>
      <c r="C123">
        <f>+'Ark1'!M1318</f>
        <v>6</v>
      </c>
      <c r="D123" s="3" t="s">
        <v>100</v>
      </c>
      <c r="E123">
        <f>+'Ark1'!Q1318</f>
        <v>3</v>
      </c>
      <c r="F123">
        <f>+'Ark1'!R1318</f>
        <v>5</v>
      </c>
      <c r="G123" s="194">
        <f>+'Ark1'!AF1318</f>
        <v>2.1490587122840195E-2</v>
      </c>
      <c r="H123" s="194">
        <f t="shared" si="12"/>
        <v>-1.2486902790092493E-2</v>
      </c>
      <c r="I123" s="194">
        <f>+'Ark1'!AG1318</f>
        <v>2.0833958465747777E-2</v>
      </c>
      <c r="J123" s="194"/>
      <c r="K123" s="96"/>
      <c r="L123" s="1">
        <f>+'Ark1'!S1318</f>
        <v>6.2</v>
      </c>
      <c r="M123" s="60">
        <f t="shared" si="13"/>
        <v>0.57500000000000018</v>
      </c>
      <c r="N123" s="111"/>
      <c r="O123" s="60"/>
      <c r="P123" s="111"/>
      <c r="Q123" s="60"/>
      <c r="R123" s="47"/>
      <c r="S123" s="92">
        <f>+'Ark1'!U1318</f>
        <v>12.22</v>
      </c>
      <c r="T123" s="194"/>
      <c r="U123" s="209"/>
      <c r="V123" s="92">
        <f>+'Ark1'!X1318</f>
        <v>0</v>
      </c>
      <c r="W123" s="92">
        <f>+'Ark1'!Y1318</f>
        <v>0</v>
      </c>
      <c r="X123" s="92">
        <f>+'Ark1'!Z1318</f>
        <v>2.3625410049351485</v>
      </c>
      <c r="Y123" s="1">
        <f>+'Ark1'!Z1318</f>
        <v>2.3625410049351485</v>
      </c>
      <c r="Z123" s="1">
        <f>+'Ark1'!AB1318</f>
        <v>0</v>
      </c>
      <c r="AA123" s="11">
        <f>+'Ark1'!AD1318</f>
        <v>0</v>
      </c>
      <c r="AB123" s="1">
        <f t="shared" si="14"/>
        <v>1.9709677419354839</v>
      </c>
      <c r="AC123" s="11">
        <f t="shared" si="15"/>
        <v>1.6666666666666667</v>
      </c>
      <c r="AD123" s="47"/>
      <c r="AE123" s="13"/>
      <c r="AF123" s="13"/>
      <c r="AG123" s="58"/>
    </row>
    <row r="124" spans="1:33" ht="15.6">
      <c r="A124" s="47"/>
      <c r="B124">
        <f>+'Ark1'!C1319</f>
        <v>2016</v>
      </c>
      <c r="C124">
        <f>+'Ark1'!M1319</f>
        <v>7</v>
      </c>
      <c r="D124" s="3" t="s">
        <v>101</v>
      </c>
      <c r="E124">
        <f>+'Ark1'!Q1319</f>
        <v>2</v>
      </c>
      <c r="F124">
        <f>+'Ark1'!R1319</f>
        <v>2</v>
      </c>
      <c r="G124" s="194">
        <f>+'Ark1'!AF1319</f>
        <v>8.5962348491360786E-3</v>
      </c>
      <c r="H124" s="194">
        <f t="shared" si="12"/>
        <v>4.3490486100194927E-3</v>
      </c>
      <c r="I124" s="194">
        <f>+'Ark1'!AG1319</f>
        <v>1.8447089247086011E-2</v>
      </c>
      <c r="J124" s="194"/>
      <c r="K124" s="96"/>
      <c r="L124" s="1">
        <f>+'Ark1'!S1319</f>
        <v>5.5</v>
      </c>
      <c r="M124" s="60">
        <f t="shared" si="13"/>
        <v>0.5</v>
      </c>
      <c r="N124" s="111"/>
      <c r="O124" s="60"/>
      <c r="P124" s="111"/>
      <c r="Q124" s="60"/>
      <c r="R124" s="47"/>
      <c r="S124" s="92">
        <f>+'Ark1'!U1319</f>
        <v>27.05</v>
      </c>
      <c r="T124" s="194"/>
      <c r="U124" s="209"/>
      <c r="V124" s="92">
        <f>+'Ark1'!X1319</f>
        <v>100</v>
      </c>
      <c r="W124" s="92">
        <f>+'Ark1'!Y1319</f>
        <v>100</v>
      </c>
      <c r="X124" s="92">
        <f>+'Ark1'!Z1319</f>
        <v>2.150000000000015</v>
      </c>
      <c r="Y124" s="1">
        <f>+'Ark1'!Z1319</f>
        <v>2.150000000000015</v>
      </c>
      <c r="Z124" s="1">
        <f>+'Ark1'!AB1319</f>
        <v>0</v>
      </c>
      <c r="AA124" s="11">
        <f>+'Ark1'!AD1319</f>
        <v>0</v>
      </c>
      <c r="AB124" s="1">
        <f t="shared" si="14"/>
        <v>4.918181818181818</v>
      </c>
      <c r="AC124" s="11">
        <f t="shared" si="15"/>
        <v>1</v>
      </c>
      <c r="AD124" s="47"/>
      <c r="AE124" s="13"/>
      <c r="AF124" s="13"/>
      <c r="AG124" s="58"/>
    </row>
    <row r="125" spans="1:33" ht="15.6">
      <c r="A125" s="47"/>
      <c r="B125">
        <f>+'Ark1'!C1320</f>
        <v>2016</v>
      </c>
      <c r="C125">
        <f>+'Ark1'!M1320</f>
        <v>8</v>
      </c>
      <c r="D125" s="3" t="s">
        <v>102</v>
      </c>
      <c r="E125">
        <f>+'Ark1'!Q1320</f>
        <v>425</v>
      </c>
      <c r="F125">
        <f>+'Ark1'!R1320</f>
        <v>2431</v>
      </c>
      <c r="G125" s="194">
        <f>+'Ark1'!AF1320</f>
        <v>10.448723459124899</v>
      </c>
      <c r="H125" s="194">
        <f t="shared" si="12"/>
        <v>0.93077909726463126</v>
      </c>
      <c r="I125" s="194">
        <f>+'Ark1'!AG1320</f>
        <v>19.144532432778977</v>
      </c>
      <c r="J125" s="194"/>
      <c r="K125" s="96"/>
      <c r="L125" s="1">
        <f>+'Ark1'!S1320</f>
        <v>6.2352941176470589</v>
      </c>
      <c r="M125" s="60">
        <f t="shared" si="13"/>
        <v>0.11704333674567646</v>
      </c>
      <c r="N125" s="111"/>
      <c r="O125" s="60"/>
      <c r="P125" s="111"/>
      <c r="Q125" s="60"/>
      <c r="R125" s="47"/>
      <c r="S125" s="92">
        <f>+'Ark1'!U1320</f>
        <v>23.095598519127925</v>
      </c>
      <c r="T125" s="194"/>
      <c r="U125" s="209"/>
      <c r="V125" s="92">
        <f>+'Ark1'!X1320</f>
        <v>84.903331962155505</v>
      </c>
      <c r="W125" s="92">
        <f>+'Ark1'!Y1320</f>
        <v>53.14685314685314</v>
      </c>
      <c r="X125" s="92">
        <f>+'Ark1'!Z1320</f>
        <v>6.9383031468102123</v>
      </c>
      <c r="Y125" s="1">
        <f>+'Ark1'!Z1320</f>
        <v>6.9383031468102123</v>
      </c>
      <c r="Z125" s="1">
        <f>+'Ark1'!AB1320</f>
        <v>0</v>
      </c>
      <c r="AA125" s="11">
        <f>+'Ark1'!AD1320</f>
        <v>0</v>
      </c>
      <c r="AB125" s="1">
        <f t="shared" ref="AB125:AB147" si="16">+S125/L125</f>
        <v>3.7040110832563653</v>
      </c>
      <c r="AC125" s="11">
        <f t="shared" ref="AC125:AC147" si="17">+F125/E125</f>
        <v>5.72</v>
      </c>
      <c r="AD125" s="47"/>
      <c r="AE125" s="13"/>
      <c r="AF125" s="13"/>
      <c r="AG125" s="58"/>
    </row>
    <row r="126" spans="1:33" ht="15.6">
      <c r="A126" s="47"/>
      <c r="B126">
        <f>+'Ark1'!C1321</f>
        <v>2016</v>
      </c>
      <c r="C126">
        <f>+'Ark1'!M1321</f>
        <v>9</v>
      </c>
      <c r="D126" s="3" t="s">
        <v>103</v>
      </c>
      <c r="E126">
        <f>+'Ark1'!Q1321</f>
        <v>1</v>
      </c>
      <c r="F126">
        <f>+'Ark1'!R1321</f>
        <v>1</v>
      </c>
      <c r="G126" s="194">
        <f>+'Ark1'!AF1321</f>
        <v>4.2981174245680393E-3</v>
      </c>
      <c r="H126" s="194">
        <f t="shared" si="12"/>
        <v>4.2981174245680393E-3</v>
      </c>
      <c r="I126" s="194">
        <f>+'Ark1'!AG1321</f>
        <v>8.8314161090485739E-3</v>
      </c>
      <c r="J126" s="194"/>
      <c r="K126" s="96"/>
      <c r="L126" s="1">
        <f>+'Ark1'!S1321</f>
        <v>8</v>
      </c>
      <c r="M126" s="60">
        <f t="shared" si="13"/>
        <v>8</v>
      </c>
      <c r="N126" s="111"/>
      <c r="O126" s="60"/>
      <c r="P126" s="111"/>
      <c r="Q126" s="60"/>
      <c r="R126" s="47"/>
      <c r="S126" s="92">
        <f>+'Ark1'!U1321</f>
        <v>25.9</v>
      </c>
      <c r="T126" s="194"/>
      <c r="U126" s="209"/>
      <c r="V126" s="92">
        <f>+'Ark1'!X1321</f>
        <v>100</v>
      </c>
      <c r="W126" s="92">
        <f>+'Ark1'!Y1321</f>
        <v>100</v>
      </c>
      <c r="X126" s="92">
        <f>+'Ark1'!Z1321</f>
        <v>0</v>
      </c>
      <c r="Y126" s="1">
        <f>+'Ark1'!Z1321</f>
        <v>0</v>
      </c>
      <c r="Z126" s="1">
        <f>+'Ark1'!AB1321</f>
        <v>0</v>
      </c>
      <c r="AA126" s="11">
        <f>+'Ark1'!AD1321</f>
        <v>0</v>
      </c>
      <c r="AB126" s="1">
        <f t="shared" si="16"/>
        <v>3.2374999999999998</v>
      </c>
      <c r="AC126" s="11">
        <f t="shared" si="17"/>
        <v>1</v>
      </c>
      <c r="AD126" s="47"/>
      <c r="AE126" s="13"/>
      <c r="AF126" s="13"/>
      <c r="AG126" s="58"/>
    </row>
    <row r="127" spans="1:33" ht="15.6">
      <c r="A127" s="47"/>
      <c r="B127">
        <f>+'Ark1'!C1322</f>
        <v>2016</v>
      </c>
      <c r="C127">
        <f>+'Ark1'!M1322</f>
        <v>10</v>
      </c>
      <c r="D127" s="3" t="s">
        <v>104</v>
      </c>
      <c r="E127">
        <f>+'Ark1'!Q1322</f>
        <v>0</v>
      </c>
      <c r="F127">
        <f>+'Ark1'!R1322</f>
        <v>0</v>
      </c>
      <c r="G127" s="194">
        <f>+'Ark1'!AF1322</f>
        <v>0</v>
      </c>
      <c r="H127" s="194">
        <f t="shared" si="12"/>
        <v>0</v>
      </c>
      <c r="I127" s="194">
        <f>+'Ark1'!AG1322</f>
        <v>0</v>
      </c>
      <c r="J127" s="194"/>
      <c r="K127" s="96"/>
      <c r="L127" s="1">
        <f>+'Ark1'!S1322</f>
        <v>0</v>
      </c>
      <c r="M127" s="60">
        <f t="shared" si="13"/>
        <v>0</v>
      </c>
      <c r="N127" s="111"/>
      <c r="O127" s="60"/>
      <c r="P127" s="111"/>
      <c r="Q127" s="60"/>
      <c r="R127" s="47"/>
      <c r="S127" s="92">
        <f>+'Ark1'!U1322</f>
        <v>0</v>
      </c>
      <c r="T127" s="194"/>
      <c r="U127" s="209"/>
      <c r="V127" s="92">
        <f>+'Ark1'!X1322</f>
        <v>0</v>
      </c>
      <c r="W127" s="92">
        <f>+'Ark1'!Y1322</f>
        <v>0</v>
      </c>
      <c r="X127" s="92">
        <f>+'Ark1'!Z1322</f>
        <v>0</v>
      </c>
      <c r="Y127" s="1">
        <f>+'Ark1'!Z1322</f>
        <v>0</v>
      </c>
      <c r="Z127" s="1">
        <f>+'Ark1'!AB1322</f>
        <v>0</v>
      </c>
      <c r="AA127" s="11">
        <f>+'Ark1'!AD1322</f>
        <v>0</v>
      </c>
      <c r="AB127" s="1" t="e">
        <f t="shared" si="16"/>
        <v>#DIV/0!</v>
      </c>
      <c r="AC127" s="11" t="e">
        <f t="shared" si="17"/>
        <v>#DIV/0!</v>
      </c>
      <c r="AD127" s="47"/>
      <c r="AE127" s="13"/>
      <c r="AF127" s="13"/>
      <c r="AG127" s="58"/>
    </row>
    <row r="128" spans="1:33" ht="15.6">
      <c r="A128" s="47"/>
      <c r="B128">
        <f>+'Ark1'!C1323</f>
        <v>2016</v>
      </c>
      <c r="C128">
        <f>+'Ark1'!M1323</f>
        <v>11</v>
      </c>
      <c r="D128" s="3" t="s">
        <v>105</v>
      </c>
      <c r="E128">
        <f>+'Ark1'!Q1323</f>
        <v>123</v>
      </c>
      <c r="F128">
        <f>+'Ark1'!R1323</f>
        <v>344</v>
      </c>
      <c r="G128" s="194">
        <f>+'Ark1'!AF1323</f>
        <v>1.4785523940514051</v>
      </c>
      <c r="H128" s="194">
        <f t="shared" si="12"/>
        <v>0.6121264012716221</v>
      </c>
      <c r="I128" s="194">
        <f>+'Ark1'!AG1323</f>
        <v>3.535703471735387</v>
      </c>
      <c r="J128" s="194"/>
      <c r="K128" s="96"/>
      <c r="L128" s="1">
        <f>+'Ark1'!S1323</f>
        <v>7.4215116279069804</v>
      </c>
      <c r="M128" s="60">
        <f t="shared" si="13"/>
        <v>2.4452804377569137E-2</v>
      </c>
      <c r="N128" s="111"/>
      <c r="O128" s="60"/>
      <c r="P128" s="111"/>
      <c r="Q128" s="60"/>
      <c r="R128" s="47"/>
      <c r="S128" s="92">
        <f>+'Ark1'!U1323</f>
        <v>30.143023255813976</v>
      </c>
      <c r="T128" s="194"/>
      <c r="U128" s="209"/>
      <c r="V128" s="92">
        <f>+'Ark1'!X1323</f>
        <v>100</v>
      </c>
      <c r="W128" s="92">
        <f>+'Ark1'!Y1323</f>
        <v>94.186046511627907</v>
      </c>
      <c r="X128" s="92">
        <f>+'Ark1'!Z1323</f>
        <v>4.809022303034749</v>
      </c>
      <c r="Y128" s="1">
        <f>+'Ark1'!Z1323</f>
        <v>4.809022303034749</v>
      </c>
      <c r="Z128" s="1">
        <f>+'Ark1'!AB1323</f>
        <v>0</v>
      </c>
      <c r="AA128" s="11">
        <f>+'Ark1'!AD1323</f>
        <v>0</v>
      </c>
      <c r="AB128" s="1">
        <f t="shared" si="16"/>
        <v>4.0615746180963583</v>
      </c>
      <c r="AC128" s="11">
        <f t="shared" si="17"/>
        <v>2.7967479674796749</v>
      </c>
      <c r="AD128" s="47"/>
      <c r="AE128" s="13"/>
      <c r="AF128" s="13"/>
      <c r="AG128" s="58"/>
    </row>
    <row r="129" spans="1:33" ht="15.6">
      <c r="A129" s="47"/>
      <c r="B129">
        <f>+'Ark1'!C1324</f>
        <v>2016</v>
      </c>
      <c r="C129">
        <f>+'Ark1'!M1324</f>
        <v>12</v>
      </c>
      <c r="D129" s="3" t="s">
        <v>106</v>
      </c>
      <c r="E129">
        <f>+'Ark1'!Q1324</f>
        <v>0</v>
      </c>
      <c r="F129">
        <f>+'Ark1'!R1324</f>
        <v>0</v>
      </c>
      <c r="G129" s="194">
        <f>+'Ark1'!AF1324</f>
        <v>0</v>
      </c>
      <c r="H129" s="194">
        <f t="shared" si="12"/>
        <v>0</v>
      </c>
      <c r="I129" s="194">
        <f>+'Ark1'!AG1324</f>
        <v>0</v>
      </c>
      <c r="J129" s="194"/>
      <c r="K129" s="96"/>
      <c r="L129" s="1">
        <f>+'Ark1'!S1324</f>
        <v>0</v>
      </c>
      <c r="M129" s="60">
        <f t="shared" si="13"/>
        <v>0</v>
      </c>
      <c r="N129" s="111"/>
      <c r="O129" s="60"/>
      <c r="P129" s="111"/>
      <c r="Q129" s="60"/>
      <c r="R129" s="47"/>
      <c r="S129" s="92">
        <f>+'Ark1'!U1324</f>
        <v>0</v>
      </c>
      <c r="T129" s="194"/>
      <c r="U129" s="209"/>
      <c r="V129" s="92">
        <f>+'Ark1'!X1324</f>
        <v>0</v>
      </c>
      <c r="W129" s="92">
        <f>+'Ark1'!Y1324</f>
        <v>0</v>
      </c>
      <c r="X129" s="92">
        <f>+'Ark1'!Z1324</f>
        <v>0</v>
      </c>
      <c r="Y129" s="1">
        <f>+'Ark1'!Z1324</f>
        <v>0</v>
      </c>
      <c r="Z129" s="1">
        <f>+'Ark1'!AB1324</f>
        <v>0</v>
      </c>
      <c r="AA129" s="11">
        <f>+'Ark1'!AD1324</f>
        <v>0</v>
      </c>
      <c r="AB129" s="1" t="e">
        <f t="shared" si="16"/>
        <v>#DIV/0!</v>
      </c>
      <c r="AC129" s="11" t="e">
        <f t="shared" si="17"/>
        <v>#DIV/0!</v>
      </c>
      <c r="AD129" s="47"/>
      <c r="AE129" s="13"/>
      <c r="AF129" s="13"/>
      <c r="AG129" s="58"/>
    </row>
    <row r="130" spans="1:33" ht="15.6">
      <c r="A130" s="47"/>
      <c r="B130">
        <f>+'Ark1'!C1325</f>
        <v>2016</v>
      </c>
      <c r="C130">
        <f>+'Ark1'!M1325</f>
        <v>13</v>
      </c>
      <c r="D130" s="3" t="s">
        <v>107</v>
      </c>
      <c r="E130">
        <f>+'Ark1'!Q1325</f>
        <v>0</v>
      </c>
      <c r="F130">
        <f>+'Ark1'!R1325</f>
        <v>0</v>
      </c>
      <c r="G130" s="194">
        <f>+'Ark1'!AF1325</f>
        <v>0</v>
      </c>
      <c r="H130" s="194">
        <f t="shared" si="12"/>
        <v>0</v>
      </c>
      <c r="I130" s="194">
        <f>+'Ark1'!AG1325</f>
        <v>0</v>
      </c>
      <c r="J130" s="194"/>
      <c r="K130" s="96"/>
      <c r="L130" s="1">
        <f>+'Ark1'!S1325</f>
        <v>0</v>
      </c>
      <c r="M130" s="60">
        <f t="shared" si="13"/>
        <v>0</v>
      </c>
      <c r="N130" s="111"/>
      <c r="O130" s="60"/>
      <c r="P130" s="111"/>
      <c r="Q130" s="60"/>
      <c r="R130" s="47"/>
      <c r="S130" s="92">
        <f>+'Ark1'!U1325</f>
        <v>0</v>
      </c>
      <c r="T130" s="194"/>
      <c r="U130" s="209"/>
      <c r="V130" s="92">
        <f>+'Ark1'!X1325</f>
        <v>0</v>
      </c>
      <c r="W130" s="92">
        <f>+'Ark1'!Y1325</f>
        <v>0</v>
      </c>
      <c r="X130" s="92">
        <f>+'Ark1'!Z1325</f>
        <v>0</v>
      </c>
      <c r="Y130" s="1">
        <f>+'Ark1'!Z1325</f>
        <v>0</v>
      </c>
      <c r="Z130" s="1">
        <f>+'Ark1'!AB1325</f>
        <v>0</v>
      </c>
      <c r="AA130" s="11">
        <f>+'Ark1'!AD1325</f>
        <v>0</v>
      </c>
      <c r="AB130" s="1" t="e">
        <f t="shared" si="16"/>
        <v>#DIV/0!</v>
      </c>
      <c r="AC130" s="11" t="e">
        <f t="shared" si="17"/>
        <v>#DIV/0!</v>
      </c>
      <c r="AD130" s="47"/>
      <c r="AE130" s="13"/>
      <c r="AF130" s="13"/>
      <c r="AG130" s="58"/>
    </row>
    <row r="131" spans="1:33" ht="15.6">
      <c r="A131" s="47"/>
      <c r="B131">
        <f>+'Ark1'!C1326</f>
        <v>2016</v>
      </c>
      <c r="C131">
        <f>+'Ark1'!M1326</f>
        <v>14</v>
      </c>
      <c r="D131" s="3" t="s">
        <v>108</v>
      </c>
      <c r="E131">
        <f>+'Ark1'!Q1326</f>
        <v>17</v>
      </c>
      <c r="F131">
        <f>+'Ark1'!R1326</f>
        <v>20</v>
      </c>
      <c r="G131" s="194">
        <f>+'Ark1'!AF1326</f>
        <v>8.5962348491360779E-2</v>
      </c>
      <c r="H131" s="194">
        <f t="shared" si="12"/>
        <v>5.1984858578428092E-2</v>
      </c>
      <c r="I131" s="194">
        <f>+'Ark1'!AG1326</f>
        <v>0.22457029534437789</v>
      </c>
      <c r="J131" s="194"/>
      <c r="K131" s="96"/>
      <c r="L131" s="1">
        <f>+'Ark1'!S1326</f>
        <v>8.1999999999999993</v>
      </c>
      <c r="M131" s="60">
        <f t="shared" si="13"/>
        <v>0.44999999999999929</v>
      </c>
      <c r="N131" s="111"/>
      <c r="O131" s="60"/>
      <c r="P131" s="111"/>
      <c r="Q131" s="60"/>
      <c r="R131" s="47"/>
      <c r="S131" s="92">
        <f>+'Ark1'!U1326</f>
        <v>32.929999999999993</v>
      </c>
      <c r="T131" s="194"/>
      <c r="U131" s="209"/>
      <c r="V131" s="92">
        <f>+'Ark1'!X1326</f>
        <v>100</v>
      </c>
      <c r="W131" s="92">
        <f>+'Ark1'!Y1326</f>
        <v>95</v>
      </c>
      <c r="X131" s="92">
        <f>+'Ark1'!Z1326</f>
        <v>6.8000808818719376</v>
      </c>
      <c r="Y131" s="1">
        <f>+'Ark1'!Z1326</f>
        <v>6.8000808818719376</v>
      </c>
      <c r="Z131" s="1">
        <f>+'Ark1'!AB1326</f>
        <v>0</v>
      </c>
      <c r="AA131" s="11">
        <f>+'Ark1'!AD1326</f>
        <v>0</v>
      </c>
      <c r="AB131" s="1">
        <f t="shared" si="16"/>
        <v>4.0158536585365852</v>
      </c>
      <c r="AC131" s="11">
        <f t="shared" si="17"/>
        <v>1.1764705882352942</v>
      </c>
      <c r="AD131" s="47"/>
      <c r="AE131" s="13"/>
      <c r="AF131" s="13"/>
      <c r="AG131" s="58"/>
    </row>
    <row r="132" spans="1:33" ht="15.6">
      <c r="A132" s="47"/>
      <c r="B132">
        <f>+'Ark1'!C1327</f>
        <v>2016</v>
      </c>
      <c r="C132">
        <f>+'Ark1'!M1327</f>
        <v>15</v>
      </c>
      <c r="D132" s="3" t="s">
        <v>109</v>
      </c>
      <c r="E132">
        <f>+'Ark1'!Q1327</f>
        <v>0</v>
      </c>
      <c r="F132">
        <f>+'Ark1'!R1327</f>
        <v>0</v>
      </c>
      <c r="G132" s="194">
        <f>+'Ark1'!AF1327</f>
        <v>0</v>
      </c>
      <c r="H132" s="194">
        <f t="shared" si="12"/>
        <v>0</v>
      </c>
      <c r="I132" s="194">
        <f>+'Ark1'!AG1327</f>
        <v>0</v>
      </c>
      <c r="J132" s="194"/>
      <c r="K132" s="96"/>
      <c r="L132" s="1">
        <f>+'Ark1'!S1327</f>
        <v>0</v>
      </c>
      <c r="M132" s="60">
        <f t="shared" si="13"/>
        <v>0</v>
      </c>
      <c r="N132" s="111"/>
      <c r="O132" s="60"/>
      <c r="P132" s="111"/>
      <c r="Q132" s="60"/>
      <c r="R132" s="47"/>
      <c r="S132" s="92">
        <f>+'Ark1'!U1327</f>
        <v>0</v>
      </c>
      <c r="T132" s="194"/>
      <c r="U132" s="209"/>
      <c r="V132" s="92">
        <f>+'Ark1'!X1327</f>
        <v>0</v>
      </c>
      <c r="W132" s="92">
        <f>+'Ark1'!Y1327</f>
        <v>0</v>
      </c>
      <c r="X132" s="92">
        <f>+'Ark1'!Z1327</f>
        <v>0</v>
      </c>
      <c r="Y132" s="1">
        <f>+'Ark1'!Z1327</f>
        <v>0</v>
      </c>
      <c r="Z132" s="1">
        <f>+'Ark1'!AB1327</f>
        <v>0</v>
      </c>
      <c r="AA132" s="11">
        <f>+'Ark1'!AD1327</f>
        <v>0</v>
      </c>
      <c r="AB132" s="1" t="e">
        <f t="shared" si="16"/>
        <v>#DIV/0!</v>
      </c>
      <c r="AC132" s="11" t="e">
        <f t="shared" si="17"/>
        <v>#DIV/0!</v>
      </c>
      <c r="AD132" s="47"/>
      <c r="AE132" s="13"/>
      <c r="AF132" s="13"/>
      <c r="AG132" s="58"/>
    </row>
    <row r="133" spans="1:33" ht="15.6">
      <c r="A133" s="47"/>
      <c r="B133" s="53">
        <f>+'Ark1'!C1328</f>
        <v>2015</v>
      </c>
      <c r="C133" s="53">
        <f>+'Ark1'!M1328</f>
        <v>1</v>
      </c>
      <c r="D133" s="54" t="s">
        <v>95</v>
      </c>
      <c r="E133" s="53">
        <f>+'Ark1'!Q1328</f>
        <v>1</v>
      </c>
      <c r="F133" s="53">
        <f>+'Ark1'!R1328</f>
        <v>1</v>
      </c>
      <c r="G133" s="176">
        <f>+'Ark1'!AF1328</f>
        <v>4.2471862391165859E-3</v>
      </c>
      <c r="H133" s="176"/>
      <c r="I133" s="176">
        <f>+'Ark1'!AG1328</f>
        <v>1.4757544091676656E-3</v>
      </c>
      <c r="J133" s="176"/>
      <c r="K133" s="96"/>
      <c r="L133" s="55">
        <f>+'Ark1'!S1328</f>
        <v>3</v>
      </c>
      <c r="M133" s="47"/>
      <c r="N133" s="47"/>
      <c r="O133" s="47"/>
      <c r="P133" s="111"/>
      <c r="Q133" s="47"/>
      <c r="R133" s="47"/>
      <c r="S133" s="155">
        <f>+'Ark1'!U1328</f>
        <v>4.2</v>
      </c>
      <c r="T133" s="176"/>
      <c r="U133" s="209"/>
      <c r="V133" s="155">
        <f>+'Ark1'!X1328</f>
        <v>0</v>
      </c>
      <c r="W133" s="155">
        <f>+'Ark1'!Y1328</f>
        <v>0</v>
      </c>
      <c r="X133" s="155">
        <f>+'Ark1'!Z1328</f>
        <v>0</v>
      </c>
      <c r="Y133" s="55">
        <f>+'Ark1'!Z1328</f>
        <v>0</v>
      </c>
      <c r="Z133" s="55">
        <f>+'Ark1'!AB1328</f>
        <v>0</v>
      </c>
      <c r="AA133" s="74">
        <f>+'Ark1'!AD1328</f>
        <v>0</v>
      </c>
      <c r="AB133" s="55">
        <f t="shared" si="16"/>
        <v>1.4000000000000001</v>
      </c>
      <c r="AC133" s="74">
        <f t="shared" si="17"/>
        <v>1</v>
      </c>
      <c r="AD133" s="47"/>
      <c r="AE133" s="13"/>
      <c r="AF133" s="13"/>
      <c r="AG133" s="58"/>
    </row>
    <row r="134" spans="1:33" ht="15.6">
      <c r="A134" s="47"/>
      <c r="B134" s="53">
        <f>+'Ark1'!C1329</f>
        <v>2015</v>
      </c>
      <c r="C134" s="53">
        <f>+'Ark1'!M1329</f>
        <v>2</v>
      </c>
      <c r="D134" s="54" t="s">
        <v>96</v>
      </c>
      <c r="E134" s="53">
        <f>+'Ark1'!Q1329</f>
        <v>545</v>
      </c>
      <c r="F134" s="53">
        <f>+'Ark1'!R1329</f>
        <v>7298</v>
      </c>
      <c r="G134" s="176">
        <f>+'Ark1'!AF1329</f>
        <v>30.995965173072843</v>
      </c>
      <c r="H134" s="176"/>
      <c r="I134" s="176">
        <f>+'Ark1'!AG1329</f>
        <v>22.262212043420799</v>
      </c>
      <c r="J134" s="176"/>
      <c r="K134" s="96"/>
      <c r="L134" s="55">
        <f>+'Ark1'!S1329</f>
        <v>3.9466977254042193</v>
      </c>
      <c r="M134" s="47"/>
      <c r="N134" s="47"/>
      <c r="O134" s="47"/>
      <c r="P134" s="111"/>
      <c r="Q134" s="47"/>
      <c r="R134" s="47"/>
      <c r="S134" s="155">
        <f>+'Ark1'!U1329</f>
        <v>8.6815976979994236</v>
      </c>
      <c r="T134" s="176"/>
      <c r="U134" s="209"/>
      <c r="V134" s="155">
        <f>+'Ark1'!X1329</f>
        <v>11.345574129898605</v>
      </c>
      <c r="W134" s="155">
        <f>+'Ark1'!Y1329</f>
        <v>0.98657166346944347</v>
      </c>
      <c r="X134" s="155">
        <f>+'Ark1'!Z1329</f>
        <v>5.0446420158500436</v>
      </c>
      <c r="Y134" s="55">
        <f>+'Ark1'!Z1329</f>
        <v>5.0446420158500436</v>
      </c>
      <c r="Z134" s="55">
        <f>+'Ark1'!AB1329</f>
        <v>0</v>
      </c>
      <c r="AA134" s="74">
        <f>+'Ark1'!AD1329</f>
        <v>0</v>
      </c>
      <c r="AB134" s="55">
        <f t="shared" si="16"/>
        <v>2.199711835572677</v>
      </c>
      <c r="AC134" s="74">
        <f t="shared" si="17"/>
        <v>13.390825688073395</v>
      </c>
      <c r="AD134" s="47"/>
      <c r="AE134" s="13"/>
      <c r="AF134" s="13"/>
      <c r="AG134" s="58"/>
    </row>
    <row r="135" spans="1:33" ht="15.6">
      <c r="A135" s="47"/>
      <c r="B135" s="53">
        <f>+'Ark1'!C1330</f>
        <v>2015</v>
      </c>
      <c r="C135" s="53">
        <f>+'Ark1'!M1330</f>
        <v>3</v>
      </c>
      <c r="D135" s="54" t="s">
        <v>97</v>
      </c>
      <c r="E135" s="53">
        <f>+'Ark1'!Q1330</f>
        <v>6</v>
      </c>
      <c r="F135" s="53">
        <f>+'Ark1'!R1330</f>
        <v>7</v>
      </c>
      <c r="G135" s="176">
        <f>+'Ark1'!AF1330</f>
        <v>2.9730303673816103E-2</v>
      </c>
      <c r="H135" s="176"/>
      <c r="I135" s="176">
        <f>+'Ark1'!AG1330</f>
        <v>1.9360492367890079E-2</v>
      </c>
      <c r="J135" s="176"/>
      <c r="K135" s="96"/>
      <c r="L135" s="55">
        <f>+'Ark1'!S1330</f>
        <v>4.2857142857142847</v>
      </c>
      <c r="M135" s="47"/>
      <c r="N135" s="47"/>
      <c r="O135" s="47"/>
      <c r="P135" s="111"/>
      <c r="Q135" s="47"/>
      <c r="R135" s="47"/>
      <c r="S135" s="155">
        <f>+'Ark1'!U1330</f>
        <v>7.8714285714285745</v>
      </c>
      <c r="T135" s="176"/>
      <c r="U135" s="209"/>
      <c r="V135" s="155">
        <f>+'Ark1'!X1330</f>
        <v>0</v>
      </c>
      <c r="W135" s="155">
        <f>+'Ark1'!Y1330</f>
        <v>0</v>
      </c>
      <c r="X135" s="155">
        <f>+'Ark1'!Z1330</f>
        <v>2.4574750605996778</v>
      </c>
      <c r="Y135" s="55">
        <f>+'Ark1'!Z1330</f>
        <v>2.4574750605996778</v>
      </c>
      <c r="Z135" s="55">
        <f>+'Ark1'!AB1330</f>
        <v>0</v>
      </c>
      <c r="AA135" s="74">
        <f>+'Ark1'!AD1330</f>
        <v>0</v>
      </c>
      <c r="AB135" s="55">
        <f t="shared" si="16"/>
        <v>1.8366666666666678</v>
      </c>
      <c r="AC135" s="74">
        <f t="shared" si="17"/>
        <v>1.1666666666666667</v>
      </c>
      <c r="AD135" s="47"/>
      <c r="AE135" s="13"/>
      <c r="AF135" s="13"/>
      <c r="AG135" s="58"/>
    </row>
    <row r="136" spans="1:33" ht="15.6">
      <c r="A136" s="47"/>
      <c r="B136" s="53">
        <f>+'Ark1'!C1331</f>
        <v>2015</v>
      </c>
      <c r="C136" s="53">
        <f>+'Ark1'!M1331</f>
        <v>4</v>
      </c>
      <c r="D136" s="54" t="s">
        <v>98</v>
      </c>
      <c r="E136" s="53">
        <f>+'Ark1'!Q1331</f>
        <v>6</v>
      </c>
      <c r="F136" s="53">
        <f>+'Ark1'!R1331</f>
        <v>8</v>
      </c>
      <c r="G136" s="176">
        <f>+'Ark1'!AF1331</f>
        <v>3.3977489912932687E-2</v>
      </c>
      <c r="H136" s="176"/>
      <c r="I136" s="176">
        <f>+'Ark1'!AG1331</f>
        <v>2.7266319559859725E-2</v>
      </c>
      <c r="J136" s="176"/>
      <c r="K136" s="96"/>
      <c r="L136" s="55">
        <f>+'Ark1'!S1331</f>
        <v>4.25</v>
      </c>
      <c r="M136" s="47"/>
      <c r="N136" s="47"/>
      <c r="O136" s="47"/>
      <c r="P136" s="111"/>
      <c r="Q136" s="47"/>
      <c r="R136" s="47"/>
      <c r="S136" s="155">
        <f>+'Ark1'!U1331</f>
        <v>9.7000000000000011</v>
      </c>
      <c r="T136" s="176"/>
      <c r="U136" s="209"/>
      <c r="V136" s="155">
        <f>+'Ark1'!X1331</f>
        <v>12.5</v>
      </c>
      <c r="W136" s="155">
        <f>+'Ark1'!Y1331</f>
        <v>0</v>
      </c>
      <c r="X136" s="155">
        <f>+'Ark1'!Z1331</f>
        <v>4.2343830719480247</v>
      </c>
      <c r="Y136" s="55">
        <f>+'Ark1'!Z1331</f>
        <v>4.2343830719480247</v>
      </c>
      <c r="Z136" s="55">
        <f>+'Ark1'!AB1331</f>
        <v>0</v>
      </c>
      <c r="AA136" s="74">
        <f>+'Ark1'!AD1331</f>
        <v>0</v>
      </c>
      <c r="AB136" s="55">
        <f t="shared" si="16"/>
        <v>2.2823529411764709</v>
      </c>
      <c r="AC136" s="74">
        <f t="shared" si="17"/>
        <v>1.3333333333333333</v>
      </c>
      <c r="AD136" s="47"/>
      <c r="AE136" s="13"/>
      <c r="AF136" s="13"/>
      <c r="AG136" s="58"/>
    </row>
    <row r="137" spans="1:33" ht="15.6">
      <c r="A137" s="47"/>
      <c r="B137" s="53">
        <f>+'Ark1'!C1332</f>
        <v>2015</v>
      </c>
      <c r="C137" s="53">
        <f>+'Ark1'!M1332</f>
        <v>5</v>
      </c>
      <c r="D137" s="54" t="s">
        <v>99</v>
      </c>
      <c r="E137" s="53">
        <f>+'Ark1'!Q1332</f>
        <v>640</v>
      </c>
      <c r="F137" s="53">
        <f>+'Ark1'!R1332</f>
        <v>13769</v>
      </c>
      <c r="G137" s="176">
        <f>+'Ark1'!AF1332</f>
        <v>58.479507326396266</v>
      </c>
      <c r="H137" s="176"/>
      <c r="I137" s="176">
        <f>+'Ark1'!AG1332</f>
        <v>56.533832372570465</v>
      </c>
      <c r="J137" s="176"/>
      <c r="K137" s="96"/>
      <c r="L137" s="55">
        <f>+'Ark1'!S1332</f>
        <v>5.1775728084828225</v>
      </c>
      <c r="M137" s="47"/>
      <c r="N137" s="47"/>
      <c r="O137" s="47"/>
      <c r="P137" s="111"/>
      <c r="Q137" s="47"/>
      <c r="R137" s="47"/>
      <c r="S137" s="155">
        <f>+'Ark1'!U1332</f>
        <v>11.685336625753537</v>
      </c>
      <c r="T137" s="176"/>
      <c r="U137" s="209"/>
      <c r="V137" s="155">
        <f>+'Ark1'!X1332</f>
        <v>27.772532500544703</v>
      </c>
      <c r="W137" s="155">
        <f>+'Ark1'!Y1332</f>
        <v>7.2409034788292512</v>
      </c>
      <c r="X137" s="155">
        <f>+'Ark1'!Z1332</f>
        <v>6.990631651927294</v>
      </c>
      <c r="Y137" s="55">
        <f>+'Ark1'!Z1332</f>
        <v>6.990631651927294</v>
      </c>
      <c r="Z137" s="55">
        <f>+'Ark1'!AB1332</f>
        <v>0.7498780905166974</v>
      </c>
      <c r="AA137" s="74">
        <f>+'Ark1'!AD1332</f>
        <v>-2.0334807937261536</v>
      </c>
      <c r="AB137" s="55">
        <f t="shared" si="16"/>
        <v>2.2569140131855869</v>
      </c>
      <c r="AC137" s="74">
        <f t="shared" si="17"/>
        <v>21.514062500000001</v>
      </c>
      <c r="AD137" s="47"/>
      <c r="AE137" s="13"/>
      <c r="AF137" s="13"/>
      <c r="AG137" s="58"/>
    </row>
    <row r="138" spans="1:33" ht="15.6">
      <c r="A138" s="47"/>
      <c r="B138" s="53">
        <f>+'Ark1'!C1333</f>
        <v>2015</v>
      </c>
      <c r="C138" s="53">
        <f>+'Ark1'!M1333</f>
        <v>6</v>
      </c>
      <c r="D138" s="54" t="s">
        <v>100</v>
      </c>
      <c r="E138" s="53">
        <f>+'Ark1'!Q1333</f>
        <v>6</v>
      </c>
      <c r="F138" s="53">
        <f>+'Ark1'!R1333</f>
        <v>8</v>
      </c>
      <c r="G138" s="176">
        <f>+'Ark1'!AF1333</f>
        <v>3.3977489912932687E-2</v>
      </c>
      <c r="H138" s="176"/>
      <c r="I138" s="176">
        <f>+'Ark1'!AG1333</f>
        <v>3.0674609504842194E-2</v>
      </c>
      <c r="J138" s="176"/>
      <c r="K138" s="96"/>
      <c r="L138" s="55">
        <f>+'Ark1'!S1333</f>
        <v>5.625</v>
      </c>
      <c r="M138" s="47"/>
      <c r="N138" s="47"/>
      <c r="O138" s="47"/>
      <c r="P138" s="111"/>
      <c r="Q138" s="47"/>
      <c r="R138" s="47"/>
      <c r="S138" s="155">
        <f>+'Ark1'!U1333</f>
        <v>10.912500000000001</v>
      </c>
      <c r="T138" s="176"/>
      <c r="U138" s="209"/>
      <c r="V138" s="155">
        <f>+'Ark1'!X1333</f>
        <v>12.5</v>
      </c>
      <c r="W138" s="155">
        <f>+'Ark1'!Y1333</f>
        <v>0</v>
      </c>
      <c r="X138" s="155">
        <f>+'Ark1'!Z1333</f>
        <v>4.4298525652666996</v>
      </c>
      <c r="Y138" s="55">
        <f>+'Ark1'!Z1333</f>
        <v>4.4298525652666996</v>
      </c>
      <c r="Z138" s="55">
        <f>+'Ark1'!AB1333</f>
        <v>0</v>
      </c>
      <c r="AA138" s="74">
        <f>+'Ark1'!AD1333</f>
        <v>0</v>
      </c>
      <c r="AB138" s="55">
        <f t="shared" si="16"/>
        <v>1.9400000000000002</v>
      </c>
      <c r="AC138" s="74">
        <f t="shared" si="17"/>
        <v>1.3333333333333333</v>
      </c>
      <c r="AD138" s="47"/>
      <c r="AE138" s="13"/>
      <c r="AF138" s="13"/>
      <c r="AG138" s="58"/>
    </row>
    <row r="139" spans="1:33" ht="15.6">
      <c r="A139" s="47"/>
      <c r="B139" s="53">
        <f>+'Ark1'!C1334</f>
        <v>2015</v>
      </c>
      <c r="C139" s="53">
        <f>+'Ark1'!M1334</f>
        <v>7</v>
      </c>
      <c r="D139" s="54" t="s">
        <v>101</v>
      </c>
      <c r="E139" s="53">
        <f>+'Ark1'!Q1334</f>
        <v>1</v>
      </c>
      <c r="F139" s="53">
        <f>+'Ark1'!R1334</f>
        <v>1</v>
      </c>
      <c r="G139" s="176">
        <f>+'Ark1'!AF1334</f>
        <v>4.2471862391165859E-3</v>
      </c>
      <c r="H139" s="176"/>
      <c r="I139" s="176">
        <f>+'Ark1'!AG1334</f>
        <v>8.5031563575851191E-3</v>
      </c>
      <c r="J139" s="176"/>
      <c r="K139" s="96"/>
      <c r="L139" s="55">
        <f>+'Ark1'!S1334</f>
        <v>5</v>
      </c>
      <c r="M139" s="47"/>
      <c r="N139" s="47"/>
      <c r="O139" s="47"/>
      <c r="P139" s="111"/>
      <c r="Q139" s="47"/>
      <c r="R139" s="47"/>
      <c r="S139" s="155">
        <f>+'Ark1'!U1334</f>
        <v>24.2</v>
      </c>
      <c r="T139" s="176"/>
      <c r="U139" s="209"/>
      <c r="V139" s="155">
        <f>+'Ark1'!X1334</f>
        <v>100</v>
      </c>
      <c r="W139" s="155">
        <f>+'Ark1'!Y1334</f>
        <v>100</v>
      </c>
      <c r="X139" s="155">
        <f>+'Ark1'!Z1334</f>
        <v>0</v>
      </c>
      <c r="Y139" s="55">
        <f>+'Ark1'!Z1334</f>
        <v>0</v>
      </c>
      <c r="Z139" s="55">
        <f>+'Ark1'!AB1334</f>
        <v>0</v>
      </c>
      <c r="AA139" s="74">
        <f>+'Ark1'!AD1334</f>
        <v>0</v>
      </c>
      <c r="AB139" s="55">
        <f t="shared" si="16"/>
        <v>4.84</v>
      </c>
      <c r="AC139" s="74">
        <f t="shared" si="17"/>
        <v>1</v>
      </c>
      <c r="AD139" s="47"/>
      <c r="AE139" s="13"/>
      <c r="AF139" s="13"/>
      <c r="AG139" s="58"/>
    </row>
    <row r="140" spans="1:33" ht="15.6">
      <c r="A140" s="47"/>
      <c r="B140" s="53">
        <f>+'Ark1'!C1335</f>
        <v>2015</v>
      </c>
      <c r="C140" s="53">
        <f>+'Ark1'!M1335</f>
        <v>8</v>
      </c>
      <c r="D140" s="54" t="s">
        <v>102</v>
      </c>
      <c r="E140" s="53">
        <f>+'Ark1'!Q1335</f>
        <v>395</v>
      </c>
      <c r="F140" s="53">
        <f>+'Ark1'!R1335</f>
        <v>2241</v>
      </c>
      <c r="G140" s="176">
        <f>+'Ark1'!AF1335</f>
        <v>9.5179443618602679</v>
      </c>
      <c r="H140" s="176"/>
      <c r="I140" s="176">
        <f>+'Ark1'!AG1335</f>
        <v>18.877463894965643</v>
      </c>
      <c r="J140" s="176"/>
      <c r="K140" s="96"/>
      <c r="L140" s="55">
        <f>+'Ark1'!S1335</f>
        <v>6.1182507809013824</v>
      </c>
      <c r="M140" s="47"/>
      <c r="N140" s="47"/>
      <c r="O140" s="47"/>
      <c r="P140" s="111"/>
      <c r="Q140" s="47"/>
      <c r="R140" s="47"/>
      <c r="S140" s="155">
        <f>+'Ark1'!U1335</f>
        <v>23.973806336456985</v>
      </c>
      <c r="T140" s="176"/>
      <c r="U140" s="209"/>
      <c r="V140" s="155">
        <f>+'Ark1'!X1335</f>
        <v>92.101740294511387</v>
      </c>
      <c r="W140" s="155">
        <f>+'Ark1'!Y1335</f>
        <v>57.652833556448002</v>
      </c>
      <c r="X140" s="155">
        <f>+'Ark1'!Z1335</f>
        <v>6.0034577435137777</v>
      </c>
      <c r="Y140" s="55">
        <f>+'Ark1'!Z1335</f>
        <v>6.0034577435137777</v>
      </c>
      <c r="Z140" s="55">
        <f>+'Ark1'!AB1335</f>
        <v>0</v>
      </c>
      <c r="AA140" s="74">
        <f>+'Ark1'!AD1335</f>
        <v>0</v>
      </c>
      <c r="AB140" s="55">
        <f t="shared" si="16"/>
        <v>3.9184085770549273</v>
      </c>
      <c r="AC140" s="74">
        <f t="shared" si="17"/>
        <v>5.6734177215189874</v>
      </c>
      <c r="AD140" s="47"/>
      <c r="AE140" s="13"/>
      <c r="AF140" s="13"/>
      <c r="AG140" s="58"/>
    </row>
    <row r="141" spans="1:33" ht="15.6">
      <c r="A141" s="47"/>
      <c r="B141" s="53">
        <f>+'Ark1'!C1336</f>
        <v>2015</v>
      </c>
      <c r="C141" s="53">
        <f>+'Ark1'!M1336</f>
        <v>9</v>
      </c>
      <c r="D141" s="54" t="s">
        <v>103</v>
      </c>
      <c r="E141" s="53">
        <f>+'Ark1'!Q1336</f>
        <v>0</v>
      </c>
      <c r="F141" s="53">
        <f>+'Ark1'!R1336</f>
        <v>0</v>
      </c>
      <c r="G141" s="176">
        <f>+'Ark1'!AF1336</f>
        <v>0</v>
      </c>
      <c r="H141" s="176"/>
      <c r="I141" s="176">
        <f>+'Ark1'!AG1336</f>
        <v>0</v>
      </c>
      <c r="J141" s="176"/>
      <c r="K141" s="96"/>
      <c r="L141" s="55">
        <f>+'Ark1'!S1336</f>
        <v>0</v>
      </c>
      <c r="M141" s="47"/>
      <c r="N141" s="47"/>
      <c r="O141" s="47"/>
      <c r="P141" s="111"/>
      <c r="Q141" s="47"/>
      <c r="R141" s="47"/>
      <c r="S141" s="155">
        <f>+'Ark1'!U1336</f>
        <v>0</v>
      </c>
      <c r="T141" s="176"/>
      <c r="U141" s="209"/>
      <c r="V141" s="155">
        <f>+'Ark1'!X1336</f>
        <v>0</v>
      </c>
      <c r="W141" s="155">
        <f>+'Ark1'!Y1336</f>
        <v>0</v>
      </c>
      <c r="X141" s="155">
        <f>+'Ark1'!Z1336</f>
        <v>0</v>
      </c>
      <c r="Y141" s="55">
        <f>+'Ark1'!Z1336</f>
        <v>0</v>
      </c>
      <c r="Z141" s="55">
        <f>+'Ark1'!AB1336</f>
        <v>0</v>
      </c>
      <c r="AA141" s="74">
        <f>+'Ark1'!AD1336</f>
        <v>0</v>
      </c>
      <c r="AB141" s="55" t="e">
        <f t="shared" si="16"/>
        <v>#DIV/0!</v>
      </c>
      <c r="AC141" s="74" t="e">
        <f t="shared" si="17"/>
        <v>#DIV/0!</v>
      </c>
      <c r="AD141" s="47"/>
      <c r="AE141" s="13"/>
      <c r="AF141" s="13"/>
      <c r="AG141" s="58"/>
    </row>
    <row r="142" spans="1:33" ht="15.6">
      <c r="A142" s="47"/>
      <c r="B142" s="53">
        <f>+'Ark1'!C1337</f>
        <v>2015</v>
      </c>
      <c r="C142" s="53">
        <f>+'Ark1'!M1337</f>
        <v>10</v>
      </c>
      <c r="D142" s="54" t="s">
        <v>104</v>
      </c>
      <c r="E142" s="53">
        <f>+'Ark1'!Q1337</f>
        <v>0</v>
      </c>
      <c r="F142" s="53">
        <f>+'Ark1'!R1337</f>
        <v>0</v>
      </c>
      <c r="G142" s="176">
        <f>+'Ark1'!AF1337</f>
        <v>0</v>
      </c>
      <c r="H142" s="176"/>
      <c r="I142" s="176">
        <f>+'Ark1'!AG1337</f>
        <v>0</v>
      </c>
      <c r="J142" s="176"/>
      <c r="K142" s="96"/>
      <c r="L142" s="55">
        <f>+'Ark1'!S1337</f>
        <v>0</v>
      </c>
      <c r="M142" s="47"/>
      <c r="N142" s="47"/>
      <c r="O142" s="47"/>
      <c r="P142" s="111"/>
      <c r="Q142" s="47"/>
      <c r="R142" s="47"/>
      <c r="S142" s="155">
        <f>+'Ark1'!U1337</f>
        <v>0</v>
      </c>
      <c r="T142" s="176"/>
      <c r="U142" s="209"/>
      <c r="V142" s="155">
        <f>+'Ark1'!X1337</f>
        <v>0</v>
      </c>
      <c r="W142" s="155">
        <f>+'Ark1'!Y1337</f>
        <v>0</v>
      </c>
      <c r="X142" s="155">
        <f>+'Ark1'!Z1337</f>
        <v>0</v>
      </c>
      <c r="Y142" s="55">
        <f>+'Ark1'!Z1337</f>
        <v>0</v>
      </c>
      <c r="Z142" s="55">
        <f>+'Ark1'!AB1337</f>
        <v>0</v>
      </c>
      <c r="AA142" s="74">
        <f>+'Ark1'!AD1337</f>
        <v>0</v>
      </c>
      <c r="AB142" s="55" t="e">
        <f t="shared" si="16"/>
        <v>#DIV/0!</v>
      </c>
      <c r="AC142" s="74" t="e">
        <f t="shared" si="17"/>
        <v>#DIV/0!</v>
      </c>
      <c r="AD142" s="47"/>
      <c r="AE142" s="13"/>
      <c r="AF142" s="13"/>
      <c r="AG142" s="58"/>
    </row>
    <row r="143" spans="1:33" ht="15.6">
      <c r="A143" s="47"/>
      <c r="B143" s="53">
        <f>+'Ark1'!C1338</f>
        <v>2015</v>
      </c>
      <c r="C143" s="53">
        <f>+'Ark1'!M1338</f>
        <v>11</v>
      </c>
      <c r="D143" s="54" t="s">
        <v>105</v>
      </c>
      <c r="E143" s="53">
        <f>+'Ark1'!Q1338</f>
        <v>103</v>
      </c>
      <c r="F143" s="53">
        <f>+'Ark1'!R1338</f>
        <v>204</v>
      </c>
      <c r="G143" s="176">
        <f>+'Ark1'!AF1338</f>
        <v>0.86642599277978305</v>
      </c>
      <c r="H143" s="176"/>
      <c r="I143" s="176">
        <f>+'Ark1'!AG1338</f>
        <v>2.1461334180369485</v>
      </c>
      <c r="J143" s="176"/>
      <c r="K143" s="96"/>
      <c r="L143" s="55">
        <f>+'Ark1'!S1338</f>
        <v>7.3970588235294112</v>
      </c>
      <c r="M143" s="47"/>
      <c r="N143" s="47"/>
      <c r="O143" s="47"/>
      <c r="P143" s="111"/>
      <c r="Q143" s="47"/>
      <c r="R143" s="47"/>
      <c r="S143" s="155">
        <f>+'Ark1'!U1338</f>
        <v>29.94068627450979</v>
      </c>
      <c r="T143" s="176"/>
      <c r="U143" s="209"/>
      <c r="V143" s="155">
        <f>+'Ark1'!X1338</f>
        <v>99.509803921568675</v>
      </c>
      <c r="W143" s="155">
        <f>+'Ark1'!Y1338</f>
        <v>91.17647058823529</v>
      </c>
      <c r="X143" s="155">
        <f>+'Ark1'!Z1338</f>
        <v>5.1028021444208562</v>
      </c>
      <c r="Y143" s="55">
        <f>+'Ark1'!Z1338</f>
        <v>5.1028021444208562</v>
      </c>
      <c r="Z143" s="55">
        <f>+'Ark1'!AB1338</f>
        <v>0</v>
      </c>
      <c r="AA143" s="74">
        <f>+'Ark1'!AD1338</f>
        <v>0</v>
      </c>
      <c r="AB143" s="55">
        <f t="shared" si="16"/>
        <v>4.0476474486414826</v>
      </c>
      <c r="AC143" s="74">
        <f t="shared" si="17"/>
        <v>1.9805825242718447</v>
      </c>
      <c r="AD143" s="47"/>
      <c r="AE143" s="13"/>
      <c r="AF143" s="13"/>
      <c r="AG143" s="58"/>
    </row>
    <row r="144" spans="1:33" ht="15.6">
      <c r="A144" s="47"/>
      <c r="B144" s="53">
        <f>+'Ark1'!C1339</f>
        <v>2015</v>
      </c>
      <c r="C144" s="53">
        <f>+'Ark1'!M1339</f>
        <v>12</v>
      </c>
      <c r="D144" s="54" t="s">
        <v>106</v>
      </c>
      <c r="E144" s="53">
        <f>+'Ark1'!Q1339</f>
        <v>0</v>
      </c>
      <c r="F144" s="53">
        <f>+'Ark1'!R1339</f>
        <v>0</v>
      </c>
      <c r="G144" s="176">
        <f>+'Ark1'!AF1339</f>
        <v>0</v>
      </c>
      <c r="H144" s="176"/>
      <c r="I144" s="176">
        <f>+'Ark1'!AG1339</f>
        <v>0</v>
      </c>
      <c r="J144" s="176"/>
      <c r="K144" s="96"/>
      <c r="L144" s="55">
        <f>+'Ark1'!S1339</f>
        <v>0</v>
      </c>
      <c r="M144" s="47"/>
      <c r="N144" s="47"/>
      <c r="O144" s="47"/>
      <c r="P144" s="111"/>
      <c r="Q144" s="47"/>
      <c r="R144" s="47"/>
      <c r="S144" s="155">
        <f>+'Ark1'!U1339</f>
        <v>0</v>
      </c>
      <c r="T144" s="176"/>
      <c r="U144" s="209"/>
      <c r="V144" s="155">
        <f>+'Ark1'!X1339</f>
        <v>0</v>
      </c>
      <c r="W144" s="155">
        <f>+'Ark1'!Y1339</f>
        <v>0</v>
      </c>
      <c r="X144" s="155">
        <f>+'Ark1'!Z1339</f>
        <v>0</v>
      </c>
      <c r="Y144" s="55">
        <f>+'Ark1'!Z1339</f>
        <v>0</v>
      </c>
      <c r="Z144" s="55">
        <f>+'Ark1'!AB1339</f>
        <v>0</v>
      </c>
      <c r="AA144" s="74">
        <f>+'Ark1'!AD1339</f>
        <v>0</v>
      </c>
      <c r="AB144" s="55" t="e">
        <f t="shared" si="16"/>
        <v>#DIV/0!</v>
      </c>
      <c r="AC144" s="74" t="e">
        <f t="shared" si="17"/>
        <v>#DIV/0!</v>
      </c>
      <c r="AD144" s="47"/>
      <c r="AE144" s="13"/>
      <c r="AF144" s="13"/>
      <c r="AG144" s="58"/>
    </row>
    <row r="145" spans="1:40" ht="15.6">
      <c r="A145" s="47"/>
      <c r="B145" s="53">
        <f>+'Ark1'!C1340</f>
        <v>2015</v>
      </c>
      <c r="C145" s="53">
        <f>+'Ark1'!M1340</f>
        <v>13</v>
      </c>
      <c r="D145" s="54" t="s">
        <v>107</v>
      </c>
      <c r="E145" s="53">
        <f>+'Ark1'!Q1340</f>
        <v>0</v>
      </c>
      <c r="F145" s="53">
        <f>+'Ark1'!R1340</f>
        <v>0</v>
      </c>
      <c r="G145" s="176">
        <f>+'Ark1'!AF1340</f>
        <v>0</v>
      </c>
      <c r="H145" s="176"/>
      <c r="I145" s="176">
        <f>+'Ark1'!AG1340</f>
        <v>0</v>
      </c>
      <c r="J145" s="176"/>
      <c r="K145" s="96"/>
      <c r="L145" s="55">
        <f>+'Ark1'!S1340</f>
        <v>0</v>
      </c>
      <c r="M145" s="47"/>
      <c r="N145" s="47"/>
      <c r="O145" s="47"/>
      <c r="P145" s="111"/>
      <c r="Q145" s="47"/>
      <c r="R145" s="47"/>
      <c r="S145" s="155">
        <f>+'Ark1'!U1340</f>
        <v>0</v>
      </c>
      <c r="T145" s="176"/>
      <c r="U145" s="209"/>
      <c r="V145" s="155">
        <f>+'Ark1'!X1340</f>
        <v>0</v>
      </c>
      <c r="W145" s="155">
        <f>+'Ark1'!Y1340</f>
        <v>0</v>
      </c>
      <c r="X145" s="155">
        <f>+'Ark1'!Z1340</f>
        <v>0</v>
      </c>
      <c r="Y145" s="55">
        <f>+'Ark1'!Z1340</f>
        <v>0</v>
      </c>
      <c r="Z145" s="55">
        <f>+'Ark1'!AB1340</f>
        <v>0</v>
      </c>
      <c r="AA145" s="74">
        <f>+'Ark1'!AD1340</f>
        <v>0</v>
      </c>
      <c r="AB145" s="55" t="e">
        <f t="shared" si="16"/>
        <v>#DIV/0!</v>
      </c>
      <c r="AC145" s="74" t="e">
        <f t="shared" si="17"/>
        <v>#DIV/0!</v>
      </c>
      <c r="AD145" s="47"/>
      <c r="AE145" s="13"/>
      <c r="AF145" s="13"/>
      <c r="AG145" s="58"/>
    </row>
    <row r="146" spans="1:40" ht="15.6">
      <c r="A146" s="47"/>
      <c r="B146" s="53">
        <f>+'Ark1'!C1341</f>
        <v>2015</v>
      </c>
      <c r="C146" s="53">
        <f>+'Ark1'!M1341</f>
        <v>14</v>
      </c>
      <c r="D146" s="54" t="s">
        <v>108</v>
      </c>
      <c r="E146" s="53">
        <f>+'Ark1'!Q1341</f>
        <v>8</v>
      </c>
      <c r="F146" s="53">
        <f>+'Ark1'!R1341</f>
        <v>8</v>
      </c>
      <c r="G146" s="176">
        <f>+'Ark1'!AF1341</f>
        <v>3.3977489912932687E-2</v>
      </c>
      <c r="H146" s="176"/>
      <c r="I146" s="176">
        <f>+'Ark1'!AG1341</f>
        <v>9.307793880678919E-2</v>
      </c>
      <c r="J146" s="176"/>
      <c r="K146" s="96"/>
      <c r="L146" s="55">
        <f>+'Ark1'!S1341</f>
        <v>7.75</v>
      </c>
      <c r="M146" s="47"/>
      <c r="N146" s="47"/>
      <c r="O146" s="47"/>
      <c r="P146" s="111"/>
      <c r="Q146" s="47"/>
      <c r="R146" s="47"/>
      <c r="S146" s="155">
        <f>+'Ark1'!U1341</f>
        <v>33.112500000000011</v>
      </c>
      <c r="T146" s="176"/>
      <c r="U146" s="209"/>
      <c r="V146" s="155">
        <f>+'Ark1'!X1341</f>
        <v>100</v>
      </c>
      <c r="W146" s="155">
        <f>+'Ark1'!Y1341</f>
        <v>100</v>
      </c>
      <c r="X146" s="155">
        <f>+'Ark1'!Z1341</f>
        <v>4.854749607343261</v>
      </c>
      <c r="Y146" s="55">
        <f>+'Ark1'!Z1341</f>
        <v>4.854749607343261</v>
      </c>
      <c r="Z146" s="55">
        <f>+'Ark1'!AB1341</f>
        <v>0</v>
      </c>
      <c r="AA146" s="74">
        <f>+'Ark1'!AD1341</f>
        <v>0</v>
      </c>
      <c r="AB146" s="55">
        <f t="shared" si="16"/>
        <v>4.272580645161292</v>
      </c>
      <c r="AC146" s="74">
        <f t="shared" si="17"/>
        <v>1</v>
      </c>
      <c r="AD146" s="47"/>
      <c r="AE146" s="13"/>
      <c r="AF146" s="13"/>
      <c r="AG146" s="58"/>
    </row>
    <row r="147" spans="1:40" ht="15.6">
      <c r="A147" s="47"/>
      <c r="B147" s="53">
        <f>+'Ark1'!C1342</f>
        <v>2015</v>
      </c>
      <c r="C147" s="53">
        <f>+'Ark1'!M1342</f>
        <v>15</v>
      </c>
      <c r="D147" s="54" t="s">
        <v>109</v>
      </c>
      <c r="E147" s="53">
        <f>+'Ark1'!Q1342</f>
        <v>0</v>
      </c>
      <c r="F147" s="53">
        <f>+'Ark1'!R1342</f>
        <v>0</v>
      </c>
      <c r="G147" s="176">
        <f>+'Ark1'!AF1342</f>
        <v>0</v>
      </c>
      <c r="H147" s="176"/>
      <c r="I147" s="176">
        <f>+'Ark1'!AG1342</f>
        <v>0</v>
      </c>
      <c r="J147" s="176"/>
      <c r="K147" s="96"/>
      <c r="L147" s="55">
        <f>+'Ark1'!S1342</f>
        <v>0</v>
      </c>
      <c r="M147" s="47"/>
      <c r="N147" s="47"/>
      <c r="O147" s="47"/>
      <c r="P147" s="111"/>
      <c r="Q147" s="47"/>
      <c r="R147" s="47"/>
      <c r="S147" s="155">
        <f>+'Ark1'!U1342</f>
        <v>0</v>
      </c>
      <c r="T147" s="176"/>
      <c r="U147" s="209"/>
      <c r="V147" s="155">
        <f>+'Ark1'!X1342</f>
        <v>0</v>
      </c>
      <c r="W147" s="155">
        <f>+'Ark1'!Y1342</f>
        <v>0</v>
      </c>
      <c r="X147" s="155">
        <f>+'Ark1'!Z1342</f>
        <v>0</v>
      </c>
      <c r="Y147" s="55">
        <f>+'Ark1'!Z1342</f>
        <v>0</v>
      </c>
      <c r="Z147" s="55">
        <f>+'Ark1'!AB1342</f>
        <v>0</v>
      </c>
      <c r="AA147" s="74">
        <f>+'Ark1'!AD1342</f>
        <v>0</v>
      </c>
      <c r="AB147" s="55" t="e">
        <f t="shared" si="16"/>
        <v>#DIV/0!</v>
      </c>
      <c r="AC147" s="74" t="e">
        <f t="shared" si="17"/>
        <v>#DIV/0!</v>
      </c>
      <c r="AD147" s="47"/>
      <c r="AE147" s="13"/>
      <c r="AF147" s="13"/>
      <c r="AG147" s="58"/>
    </row>
    <row r="148" spans="1:40" ht="15.6">
      <c r="A148" s="47"/>
      <c r="B148" s="47"/>
      <c r="C148" s="47"/>
      <c r="D148" s="47"/>
      <c r="E148" s="47"/>
      <c r="F148" s="47"/>
      <c r="G148" s="90"/>
      <c r="H148" s="90"/>
      <c r="I148" s="90"/>
      <c r="J148" s="90"/>
      <c r="K148" s="96"/>
      <c r="L148" s="47"/>
      <c r="M148" s="47"/>
      <c r="N148" s="47"/>
      <c r="O148" s="47"/>
      <c r="P148" s="47"/>
      <c r="Q148" s="47"/>
      <c r="R148" s="47"/>
      <c r="S148" s="90"/>
      <c r="T148" s="90"/>
      <c r="U148" s="90"/>
      <c r="V148" s="90"/>
      <c r="W148" s="90"/>
      <c r="X148" s="90"/>
      <c r="Y148" s="47"/>
      <c r="Z148" s="47"/>
      <c r="AA148" s="71"/>
      <c r="AB148" s="47"/>
      <c r="AC148" s="71"/>
      <c r="AD148" s="47"/>
      <c r="AG148" s="58"/>
    </row>
    <row r="149" spans="1:40" ht="15.6">
      <c r="A149" s="47"/>
      <c r="B149" s="47"/>
      <c r="C149" s="47"/>
      <c r="D149" s="47"/>
      <c r="E149" s="47"/>
      <c r="F149" s="47"/>
      <c r="G149" s="90"/>
      <c r="H149" s="90"/>
      <c r="I149" s="90"/>
      <c r="J149" s="90"/>
      <c r="K149" s="96"/>
      <c r="L149" s="47"/>
      <c r="M149" s="47"/>
      <c r="N149" s="47"/>
      <c r="O149" s="47"/>
      <c r="P149" s="47"/>
      <c r="Q149" s="47"/>
      <c r="R149" s="47"/>
      <c r="S149" s="90"/>
      <c r="T149" s="90"/>
      <c r="U149" s="90"/>
      <c r="V149" s="90"/>
      <c r="W149" s="90"/>
      <c r="X149" s="90"/>
      <c r="Y149" s="47"/>
      <c r="Z149" s="47"/>
      <c r="AA149" s="71"/>
      <c r="AB149" s="47"/>
      <c r="AC149" s="71"/>
      <c r="AD149" s="47"/>
      <c r="AG149" s="58"/>
    </row>
    <row r="150" spans="1:40">
      <c r="A150" s="35"/>
      <c r="B150" s="35"/>
      <c r="C150" s="35"/>
      <c r="D150" s="35"/>
      <c r="E150" s="35"/>
      <c r="F150" s="35"/>
      <c r="G150" s="159"/>
      <c r="H150" s="159"/>
      <c r="I150" s="159"/>
      <c r="J150" s="159"/>
      <c r="K150" s="159"/>
      <c r="L150" s="35"/>
      <c r="M150" s="35"/>
      <c r="N150" s="35"/>
      <c r="O150" s="35"/>
      <c r="P150" s="35"/>
      <c r="Q150" s="35"/>
      <c r="R150" s="35"/>
      <c r="S150" s="159"/>
      <c r="T150" s="159"/>
      <c r="U150" s="159"/>
      <c r="W150" s="58"/>
      <c r="Z150" s="60"/>
      <c r="AB150" s="1"/>
      <c r="AD150" s="1"/>
      <c r="AE150" s="1"/>
      <c r="AF150" s="1"/>
      <c r="AG150" s="58"/>
      <c r="AH150" s="1"/>
      <c r="AI150" s="1"/>
      <c r="AJ150" s="1"/>
      <c r="AK150" s="1"/>
      <c r="AL150" s="1"/>
      <c r="AM150" s="1"/>
      <c r="AN150" s="1"/>
    </row>
    <row r="151" spans="1:40">
      <c r="A151" s="35"/>
      <c r="B151" s="35"/>
      <c r="C151" s="35"/>
      <c r="D151" s="35"/>
      <c r="E151" s="35"/>
      <c r="F151" s="35"/>
      <c r="G151" s="159"/>
      <c r="H151" s="159"/>
      <c r="I151" s="159"/>
      <c r="J151" s="159"/>
      <c r="K151" s="159"/>
      <c r="L151" s="35"/>
      <c r="M151" s="35"/>
      <c r="N151" s="35"/>
      <c r="O151" s="35"/>
      <c r="P151" s="35"/>
      <c r="Q151" s="35"/>
      <c r="R151" s="35"/>
      <c r="S151" s="159"/>
      <c r="T151" s="159"/>
      <c r="U151" s="159"/>
      <c r="W151" s="58"/>
      <c r="Z151" s="60"/>
      <c r="AB151" s="1"/>
      <c r="AD151" s="1"/>
      <c r="AE151" s="1"/>
      <c r="AF151" s="1"/>
      <c r="AG151" s="58"/>
      <c r="AH151" s="1"/>
      <c r="AI151" s="1"/>
      <c r="AJ151" s="1"/>
      <c r="AK151" s="1"/>
      <c r="AL151" s="1"/>
      <c r="AM151" s="1"/>
      <c r="AN151" s="1"/>
    </row>
    <row r="152" spans="1:40">
      <c r="A152" s="35"/>
      <c r="B152" s="35"/>
      <c r="C152" s="35"/>
      <c r="D152" s="35"/>
      <c r="E152" s="35"/>
      <c r="F152" s="35"/>
      <c r="G152" s="159"/>
      <c r="H152" s="159"/>
      <c r="I152" s="159"/>
      <c r="J152" s="159"/>
      <c r="K152" s="159"/>
      <c r="L152" s="35"/>
      <c r="M152" s="35"/>
      <c r="N152" s="35"/>
      <c r="O152" s="35"/>
      <c r="P152" s="35"/>
      <c r="Q152" s="35"/>
      <c r="R152" s="35"/>
      <c r="S152" s="159"/>
      <c r="T152" s="159"/>
      <c r="U152" s="159"/>
      <c r="W152" s="58"/>
      <c r="Z152" s="60"/>
      <c r="AB152" s="1"/>
      <c r="AD152" s="1"/>
      <c r="AE152" s="1"/>
      <c r="AF152" s="1"/>
      <c r="AG152" s="58"/>
      <c r="AH152" s="1"/>
      <c r="AI152" s="1"/>
      <c r="AJ152" s="1"/>
      <c r="AK152" s="1"/>
      <c r="AL152" s="1"/>
      <c r="AM152" s="1"/>
      <c r="AN152" s="1"/>
    </row>
    <row r="153" spans="1:40">
      <c r="A153" s="35"/>
      <c r="B153" s="35"/>
      <c r="C153" s="35"/>
      <c r="D153" s="35"/>
      <c r="E153" s="35"/>
      <c r="F153" s="35"/>
      <c r="G153" s="159"/>
      <c r="H153" s="159"/>
      <c r="I153" s="159"/>
      <c r="J153" s="159"/>
      <c r="K153" s="159"/>
      <c r="L153" s="35"/>
      <c r="M153" s="35"/>
      <c r="N153" s="35"/>
      <c r="O153" s="35"/>
      <c r="P153" s="35"/>
      <c r="Q153" s="35"/>
      <c r="R153" s="35"/>
      <c r="S153" s="159"/>
      <c r="T153" s="159"/>
      <c r="U153" s="159"/>
      <c r="W153" s="58"/>
      <c r="Z153" s="60"/>
      <c r="AB153" s="1"/>
      <c r="AD153" s="1"/>
      <c r="AE153" s="1"/>
      <c r="AF153" s="1"/>
      <c r="AG153" s="58"/>
      <c r="AH153" s="1"/>
      <c r="AI153" s="1"/>
      <c r="AJ153" s="1"/>
      <c r="AK153" s="1"/>
      <c r="AL153" s="1"/>
      <c r="AM153" s="1"/>
      <c r="AN153" s="1"/>
    </row>
    <row r="154" spans="1:40">
      <c r="A154" s="35"/>
      <c r="B154" s="35"/>
      <c r="C154" s="35"/>
      <c r="D154" s="35"/>
      <c r="E154" s="35"/>
      <c r="F154" s="35"/>
      <c r="G154" s="159"/>
      <c r="H154" s="159"/>
      <c r="I154" s="159"/>
      <c r="J154" s="159"/>
      <c r="K154" s="159"/>
      <c r="L154" s="35"/>
      <c r="M154" s="35"/>
      <c r="N154" s="35"/>
      <c r="O154" s="35"/>
      <c r="P154" s="35"/>
      <c r="Q154" s="35"/>
      <c r="R154" s="35"/>
      <c r="S154" s="159"/>
      <c r="T154" s="159"/>
      <c r="U154" s="159"/>
      <c r="W154" s="58"/>
      <c r="Z154" s="60"/>
      <c r="AB154" s="1"/>
      <c r="AD154" s="1"/>
      <c r="AE154" s="1"/>
      <c r="AF154" s="1"/>
      <c r="AG154" s="58"/>
      <c r="AH154" s="1"/>
      <c r="AI154" s="1"/>
      <c r="AJ154" s="1"/>
      <c r="AK154" s="1"/>
      <c r="AL154" s="1"/>
      <c r="AM154" s="1"/>
      <c r="AN154" s="1"/>
    </row>
    <row r="155" spans="1:40">
      <c r="A155" s="35"/>
      <c r="B155" s="35"/>
      <c r="C155" s="35"/>
      <c r="D155" s="35"/>
      <c r="E155" s="35"/>
      <c r="F155" s="35"/>
      <c r="G155" s="159"/>
      <c r="H155" s="159"/>
      <c r="I155" s="159"/>
      <c r="J155" s="159"/>
      <c r="K155" s="159"/>
      <c r="L155" s="35"/>
      <c r="M155" s="35"/>
      <c r="N155" s="35"/>
      <c r="O155" s="35"/>
      <c r="P155" s="35"/>
      <c r="Q155" s="35"/>
      <c r="R155" s="35"/>
      <c r="S155" s="159"/>
      <c r="T155" s="159"/>
      <c r="U155" s="159"/>
      <c r="W155" s="58"/>
      <c r="Z155" s="60"/>
      <c r="AB155" s="1"/>
      <c r="AD155" s="1"/>
      <c r="AE155" s="1"/>
      <c r="AF155" s="1"/>
      <c r="AG155" s="58"/>
      <c r="AH155" s="1"/>
      <c r="AI155" s="1"/>
      <c r="AJ155" s="1"/>
      <c r="AK155" s="1"/>
      <c r="AL155" s="1"/>
      <c r="AM155" s="1"/>
      <c r="AN155" s="1"/>
    </row>
    <row r="156" spans="1:40">
      <c r="A156" s="35"/>
      <c r="B156" s="35"/>
      <c r="C156" s="35"/>
      <c r="D156" s="35"/>
      <c r="E156" s="35"/>
      <c r="F156" s="35"/>
      <c r="G156" s="159"/>
      <c r="H156" s="159"/>
      <c r="I156" s="159"/>
      <c r="J156" s="159"/>
      <c r="K156" s="159"/>
      <c r="L156" s="35"/>
      <c r="M156" s="35"/>
      <c r="N156" s="35"/>
      <c r="O156" s="35"/>
      <c r="P156" s="35"/>
      <c r="Q156" s="35"/>
      <c r="R156" s="35"/>
      <c r="S156" s="159"/>
      <c r="T156" s="159"/>
      <c r="U156" s="159"/>
      <c r="W156" s="58"/>
      <c r="Z156" s="60"/>
      <c r="AB156" s="1"/>
      <c r="AD156" s="1"/>
      <c r="AE156" s="1"/>
      <c r="AF156" s="1"/>
      <c r="AG156" s="58"/>
      <c r="AH156" s="1"/>
      <c r="AI156" s="1"/>
      <c r="AJ156" s="1"/>
      <c r="AK156" s="1"/>
      <c r="AL156" s="1"/>
      <c r="AM156" s="1"/>
      <c r="AN156" s="1"/>
    </row>
    <row r="157" spans="1:40">
      <c r="A157" s="35"/>
      <c r="B157" s="35"/>
      <c r="C157" s="35"/>
      <c r="D157" s="35"/>
      <c r="E157" s="35"/>
      <c r="F157" s="35"/>
      <c r="G157" s="159"/>
      <c r="H157" s="159"/>
      <c r="I157" s="159"/>
      <c r="J157" s="159"/>
      <c r="K157" s="159"/>
      <c r="L157" s="35"/>
      <c r="M157" s="35"/>
      <c r="N157" s="35"/>
      <c r="O157" s="35"/>
      <c r="P157" s="35"/>
      <c r="Q157" s="35"/>
      <c r="R157" s="35"/>
      <c r="S157" s="159"/>
      <c r="T157" s="159"/>
      <c r="U157" s="159"/>
      <c r="W157" s="58"/>
      <c r="Z157" s="60"/>
      <c r="AB157" s="1"/>
      <c r="AD157" s="1"/>
      <c r="AE157" s="1"/>
      <c r="AF157" s="1"/>
      <c r="AG157" s="58"/>
      <c r="AH157" s="1"/>
      <c r="AI157" s="1"/>
      <c r="AJ157" s="1"/>
      <c r="AK157" s="1"/>
      <c r="AL157" s="1"/>
      <c r="AM157" s="1"/>
      <c r="AN157" s="1"/>
    </row>
    <row r="158" spans="1:40">
      <c r="A158" s="35"/>
      <c r="B158" s="35"/>
      <c r="C158" s="35"/>
      <c r="D158" s="35"/>
      <c r="E158" s="35"/>
      <c r="F158" s="35"/>
      <c r="G158" s="159"/>
      <c r="H158" s="159"/>
      <c r="I158" s="159"/>
      <c r="J158" s="159"/>
      <c r="K158" s="159"/>
      <c r="L158" s="35"/>
      <c r="M158" s="35"/>
      <c r="N158" s="35"/>
      <c r="O158" s="35"/>
      <c r="P158" s="35"/>
      <c r="Q158" s="35"/>
      <c r="R158" s="35"/>
      <c r="S158" s="159"/>
      <c r="T158" s="159"/>
      <c r="U158" s="159"/>
      <c r="W158" s="58"/>
      <c r="Z158" s="60"/>
      <c r="AB158" s="1"/>
      <c r="AD158" s="1"/>
      <c r="AE158" s="1"/>
      <c r="AF158" s="1"/>
      <c r="AG158" s="58"/>
      <c r="AH158" s="1"/>
      <c r="AI158" s="1"/>
      <c r="AJ158" s="1"/>
      <c r="AK158" s="1"/>
      <c r="AL158" s="1"/>
      <c r="AM158" s="1"/>
      <c r="AN158" s="1"/>
    </row>
    <row r="159" spans="1:40">
      <c r="A159" s="35"/>
      <c r="B159" s="35"/>
      <c r="C159" s="35"/>
      <c r="D159" s="35"/>
      <c r="E159" s="35"/>
      <c r="F159" s="35"/>
      <c r="G159" s="159"/>
      <c r="H159" s="159"/>
      <c r="I159" s="159"/>
      <c r="J159" s="159"/>
      <c r="K159" s="159"/>
      <c r="L159" s="35"/>
      <c r="M159" s="35"/>
      <c r="N159" s="35"/>
      <c r="O159" s="35"/>
      <c r="P159" s="35"/>
      <c r="Q159" s="35"/>
      <c r="R159" s="35"/>
      <c r="S159" s="159"/>
      <c r="T159" s="159"/>
      <c r="U159" s="159"/>
      <c r="W159" s="58"/>
      <c r="Z159" s="60"/>
      <c r="AB159" s="1"/>
      <c r="AD159" s="1"/>
      <c r="AE159" s="1"/>
      <c r="AF159" s="1"/>
      <c r="AG159" s="58"/>
      <c r="AH159" s="1"/>
      <c r="AI159" s="1"/>
      <c r="AJ159" s="1"/>
      <c r="AK159" s="1"/>
      <c r="AL159" s="1"/>
      <c r="AM159" s="1"/>
      <c r="AN159" s="1"/>
    </row>
    <row r="160" spans="1:40">
      <c r="H160" s="159"/>
      <c r="M160" s="35"/>
      <c r="N160" s="35"/>
      <c r="O160" s="35"/>
      <c r="P160" s="35"/>
      <c r="Q160" s="35"/>
      <c r="R160" s="35"/>
      <c r="T160" s="159"/>
      <c r="U160" s="159"/>
      <c r="W160" s="58"/>
      <c r="Z160" s="60"/>
      <c r="AB160" s="1"/>
      <c r="AD160" s="1"/>
      <c r="AE160" s="1"/>
      <c r="AF160" s="1"/>
      <c r="AG160" s="58"/>
      <c r="AH160" s="1"/>
      <c r="AI160" s="1"/>
      <c r="AJ160" s="1"/>
      <c r="AK160" s="1"/>
      <c r="AL160" s="1"/>
      <c r="AM160" s="1"/>
      <c r="AN160" s="1"/>
    </row>
    <row r="161" spans="8:40">
      <c r="H161" s="159"/>
      <c r="M161" s="35"/>
      <c r="N161" s="35"/>
      <c r="O161" s="35"/>
      <c r="P161" s="35"/>
      <c r="Q161" s="35"/>
      <c r="R161" s="35"/>
      <c r="T161" s="159"/>
      <c r="U161" s="159"/>
      <c r="W161" s="58"/>
      <c r="Z161" s="60"/>
      <c r="AB161" s="1"/>
      <c r="AD161" s="1"/>
      <c r="AE161" s="1"/>
      <c r="AF161" s="1"/>
      <c r="AG161" s="58"/>
      <c r="AH161" s="1"/>
      <c r="AI161" s="1"/>
      <c r="AJ161" s="1"/>
      <c r="AK161" s="1"/>
      <c r="AL161" s="1"/>
      <c r="AM161" s="1"/>
      <c r="AN161" s="1"/>
    </row>
    <row r="162" spans="8:40">
      <c r="W162" s="58"/>
      <c r="Z162" s="60"/>
      <c r="AB162" s="1"/>
      <c r="AD162" s="1"/>
      <c r="AE162" s="1"/>
      <c r="AF162" s="1"/>
      <c r="AG162" s="58"/>
      <c r="AH162" s="1"/>
      <c r="AI162" s="1"/>
      <c r="AJ162" s="1"/>
      <c r="AK162" s="1"/>
      <c r="AL162" s="1"/>
      <c r="AM162" s="1"/>
      <c r="AN162" s="1"/>
    </row>
    <row r="163" spans="8:40">
      <c r="W163" s="58"/>
      <c r="Z163" s="60"/>
      <c r="AB163" s="1"/>
      <c r="AD163" s="1"/>
      <c r="AE163" s="1"/>
      <c r="AF163" s="1"/>
      <c r="AG163" s="58"/>
      <c r="AH163" s="1"/>
      <c r="AI163" s="1"/>
      <c r="AJ163" s="1"/>
      <c r="AK163" s="1"/>
      <c r="AL163" s="1"/>
      <c r="AM163" s="1"/>
      <c r="AN163" s="1"/>
    </row>
    <row r="164" spans="8:40">
      <c r="W164" s="58"/>
      <c r="Z164" s="60"/>
      <c r="AB164" s="1"/>
      <c r="AD164" s="1"/>
      <c r="AE164" s="1"/>
      <c r="AF164" s="1"/>
      <c r="AG164" s="58"/>
      <c r="AH164" s="1"/>
      <c r="AI164" s="1"/>
      <c r="AJ164" s="1"/>
      <c r="AK164" s="1"/>
      <c r="AL164" s="1"/>
      <c r="AM164" s="1"/>
      <c r="AN164" s="1"/>
    </row>
    <row r="165" spans="8:40">
      <c r="W165" s="58"/>
      <c r="Z165" s="60"/>
      <c r="AB165" s="1"/>
      <c r="AD165" s="1"/>
      <c r="AE165" s="1"/>
      <c r="AF165" s="1"/>
      <c r="AG165" s="58"/>
      <c r="AH165" s="1"/>
      <c r="AI165" s="1"/>
      <c r="AJ165" s="1"/>
      <c r="AK165" s="1"/>
      <c r="AL165" s="1"/>
      <c r="AM165" s="1"/>
      <c r="AN165" s="1"/>
    </row>
    <row r="166" spans="8:40">
      <c r="W166" s="58"/>
      <c r="Z166" s="60"/>
      <c r="AB166" s="1"/>
      <c r="AD166" s="1"/>
      <c r="AE166" s="1"/>
      <c r="AF166" s="1"/>
      <c r="AG166" s="58"/>
      <c r="AH166" s="1"/>
      <c r="AI166" s="1"/>
      <c r="AJ166" s="1"/>
      <c r="AK166" s="1"/>
      <c r="AL166" s="1"/>
      <c r="AM166" s="1"/>
      <c r="AN166" s="1"/>
    </row>
    <row r="167" spans="8:40">
      <c r="W167" s="58"/>
      <c r="Z167" s="60"/>
      <c r="AB167" s="1"/>
      <c r="AD167" s="1"/>
      <c r="AE167" s="1"/>
      <c r="AF167" s="1"/>
      <c r="AG167" s="58"/>
      <c r="AH167" s="1"/>
      <c r="AI167" s="1"/>
      <c r="AJ167" s="1"/>
      <c r="AK167" s="1"/>
      <c r="AL167" s="1"/>
      <c r="AM167" s="1"/>
      <c r="AN167" s="1"/>
    </row>
    <row r="168" spans="8:40">
      <c r="W168" s="58"/>
      <c r="Z168" s="60"/>
      <c r="AB168" s="1"/>
      <c r="AD168" s="1"/>
      <c r="AE168" s="1"/>
      <c r="AF168" s="1"/>
      <c r="AG168" s="58"/>
      <c r="AH168" s="1"/>
      <c r="AI168" s="1"/>
      <c r="AJ168" s="1"/>
      <c r="AK168" s="1"/>
      <c r="AL168" s="1"/>
      <c r="AM168" s="1"/>
      <c r="AN168" s="1"/>
    </row>
    <row r="169" spans="8:40">
      <c r="W169" s="58"/>
      <c r="Z169" s="60"/>
      <c r="AB169" s="1"/>
      <c r="AD169" s="1"/>
      <c r="AE169" s="1"/>
      <c r="AF169" s="1"/>
      <c r="AG169" s="58"/>
      <c r="AH169" s="1"/>
      <c r="AI169" s="1"/>
      <c r="AJ169" s="1"/>
      <c r="AK169" s="1"/>
      <c r="AL169" s="1"/>
      <c r="AM169" s="1"/>
      <c r="AN169" s="1"/>
    </row>
    <row r="170" spans="8:40">
      <c r="W170" s="58"/>
      <c r="Z170" s="60"/>
      <c r="AB170" s="1"/>
      <c r="AD170" s="1"/>
      <c r="AE170" s="1"/>
      <c r="AF170" s="1"/>
      <c r="AG170" s="58"/>
      <c r="AH170" s="1"/>
      <c r="AI170" s="1"/>
      <c r="AJ170" s="1"/>
      <c r="AK170" s="1"/>
      <c r="AL170" s="1"/>
      <c r="AM170" s="1"/>
      <c r="AN170" s="1"/>
    </row>
    <row r="171" spans="8:40">
      <c r="W171" s="58"/>
      <c r="Z171" s="60"/>
      <c r="AB171" s="1"/>
      <c r="AD171" s="1"/>
      <c r="AE171" s="1"/>
      <c r="AF171" s="1"/>
      <c r="AG171" s="58"/>
      <c r="AH171" s="1"/>
      <c r="AI171" s="1"/>
      <c r="AJ171" s="1"/>
      <c r="AK171" s="1"/>
      <c r="AL171" s="1"/>
      <c r="AM171" s="1"/>
      <c r="AN171" s="1"/>
    </row>
    <row r="172" spans="8:40">
      <c r="W172" s="58"/>
      <c r="Z172" s="60"/>
      <c r="AB172" s="1"/>
      <c r="AD172" s="1"/>
      <c r="AE172" s="1"/>
      <c r="AF172" s="1"/>
      <c r="AG172" s="58"/>
      <c r="AH172" s="1"/>
      <c r="AI172" s="1"/>
      <c r="AJ172" s="1"/>
      <c r="AK172" s="1"/>
      <c r="AL172" s="1"/>
      <c r="AM172" s="1"/>
      <c r="AN172" s="1"/>
    </row>
    <row r="173" spans="8:40">
      <c r="W173" s="58"/>
      <c r="Z173" s="60"/>
      <c r="AB173" s="1"/>
      <c r="AD173" s="1"/>
      <c r="AE173" s="1"/>
      <c r="AF173" s="1"/>
      <c r="AG173" s="58"/>
      <c r="AH173" s="1"/>
      <c r="AI173" s="1"/>
      <c r="AJ173" s="1"/>
      <c r="AK173" s="1"/>
      <c r="AL173" s="1"/>
      <c r="AM173" s="1"/>
      <c r="AN173" s="1"/>
    </row>
    <row r="174" spans="8:40">
      <c r="W174" s="58"/>
      <c r="Z174" s="60"/>
      <c r="AB174" s="1"/>
      <c r="AD174" s="1"/>
      <c r="AE174" s="1"/>
      <c r="AF174" s="1"/>
      <c r="AG174" s="58"/>
      <c r="AH174" s="1"/>
      <c r="AI174" s="1"/>
      <c r="AJ174" s="1"/>
      <c r="AK174" s="1"/>
      <c r="AL174" s="1"/>
      <c r="AM174" s="1"/>
      <c r="AN174" s="1"/>
    </row>
    <row r="175" spans="8:40">
      <c r="W175" s="58"/>
      <c r="Z175" s="60"/>
      <c r="AB175" s="1"/>
      <c r="AD175" s="1"/>
      <c r="AE175" s="1"/>
      <c r="AF175" s="1"/>
      <c r="AG175" s="58"/>
      <c r="AH175" s="1"/>
      <c r="AI175" s="1"/>
      <c r="AJ175" s="1"/>
      <c r="AK175" s="1"/>
      <c r="AL175" s="1"/>
      <c r="AM175" s="1"/>
      <c r="AN175" s="1"/>
    </row>
    <row r="176" spans="8:40">
      <c r="W176" s="58"/>
      <c r="Z176" s="60"/>
      <c r="AB176" s="1"/>
      <c r="AD176" s="1"/>
      <c r="AE176" s="1"/>
      <c r="AF176" s="1"/>
      <c r="AG176" s="58"/>
      <c r="AH176" s="1"/>
      <c r="AI176" s="1"/>
      <c r="AJ176" s="1"/>
      <c r="AK176" s="1"/>
      <c r="AL176" s="1"/>
      <c r="AM176" s="1"/>
      <c r="AN176" s="1"/>
    </row>
    <row r="177" spans="22:40">
      <c r="W177" s="58"/>
      <c r="Z177" s="60"/>
      <c r="AB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22:40">
      <c r="W178" s="58"/>
      <c r="Z178" s="60"/>
      <c r="AB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22:40">
      <c r="W179" s="58"/>
      <c r="Z179" s="60"/>
      <c r="AB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22:40">
      <c r="W180" s="58"/>
      <c r="Z180" s="60"/>
      <c r="AB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22:40">
      <c r="W181" s="58"/>
      <c r="Z181" s="60"/>
      <c r="AB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22:40">
      <c r="V182" s="159"/>
      <c r="W182" s="159"/>
      <c r="X182" s="159"/>
      <c r="Y182" s="35"/>
    </row>
    <row r="183" spans="22:40">
      <c r="V183" s="159"/>
      <c r="W183" s="159"/>
      <c r="X183" s="159"/>
      <c r="Y183" s="35"/>
    </row>
  </sheetData>
  <mergeCells count="1">
    <mergeCell ref="X5:Y5"/>
  </mergeCells>
  <conditionalFormatting sqref="AF37:AF38 AF107">
    <cfRule type="cellIs" dxfId="48" priority="8" stopIfTrue="1" operator="lessThan">
      <formula>0</formula>
    </cfRule>
  </conditionalFormatting>
  <conditionalFormatting sqref="AF84">
    <cfRule type="cellIs" dxfId="47" priority="9" stopIfTrue="1" operator="greaterThan">
      <formula>0</formula>
    </cfRule>
  </conditionalFormatting>
  <conditionalFormatting sqref="AF61">
    <cfRule type="cellIs" dxfId="46" priority="10" stopIfTrue="1" operator="greaterThan">
      <formula>0</formula>
    </cfRule>
    <cfRule type="cellIs" dxfId="45" priority="11" stopIfTrue="1" operator="lessThan">
      <formula>0</formula>
    </cfRule>
  </conditionalFormatting>
  <conditionalFormatting sqref="AF84">
    <cfRule type="cellIs" dxfId="44" priority="7" operator="lessThan">
      <formula>0</formula>
    </cfRule>
  </conditionalFormatting>
  <conditionalFormatting sqref="H11:H25">
    <cfRule type="cellIs" dxfId="43" priority="5" operator="lessThan">
      <formula>0</formula>
    </cfRule>
    <cfRule type="cellIs" dxfId="42" priority="6" operator="greaterThan">
      <formula>0</formula>
    </cfRule>
  </conditionalFormatting>
  <conditionalFormatting sqref="T11:T25">
    <cfRule type="cellIs" dxfId="41" priority="3" operator="lessThan">
      <formula>0</formula>
    </cfRule>
    <cfRule type="cellIs" dxfId="40" priority="4" operator="greaterThan">
      <formula>0</formula>
    </cfRule>
  </conditionalFormatting>
  <conditionalFormatting sqref="M11:M25">
    <cfRule type="cellIs" dxfId="39" priority="1" operator="lessThan">
      <formula>0</formula>
    </cfRule>
    <cfRule type="cellIs" dxfId="3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Q1:AY345"/>
  <sheetViews>
    <sheetView zoomScale="102" zoomScaleNormal="102" workbookViewId="0">
      <selection activeCell="A5" sqref="A5"/>
    </sheetView>
  </sheetViews>
  <sheetFormatPr baseColWidth="10" defaultRowHeight="15"/>
  <cols>
    <col min="27" max="27" width="14" customWidth="1"/>
    <col min="28" max="28" width="12.54296875" customWidth="1"/>
    <col min="29" max="29" width="10.90625" customWidth="1"/>
  </cols>
  <sheetData>
    <row r="1" spans="17:51">
      <c r="R1" s="4"/>
      <c r="S1" s="4"/>
      <c r="T1" s="4"/>
    </row>
    <row r="2" spans="17:51" s="180" customFormat="1" ht="31.8">
      <c r="R2" s="4"/>
      <c r="S2" s="4"/>
      <c r="T2" s="4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7:51">
      <c r="R3" s="4"/>
      <c r="S3" s="4"/>
      <c r="T3" s="4"/>
    </row>
    <row r="4" spans="17:51">
      <c r="R4" s="4"/>
      <c r="S4" s="4"/>
      <c r="T4" s="4"/>
    </row>
    <row r="5" spans="17:51" s="181" customFormat="1" ht="19.8">
      <c r="Q5"/>
      <c r="R5" s="4"/>
      <c r="S5" s="4"/>
      <c r="T5" s="4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7:51">
      <c r="R6" s="4"/>
      <c r="S6" s="4"/>
      <c r="T6" s="4"/>
    </row>
    <row r="7" spans="17:51">
      <c r="R7" s="4"/>
      <c r="S7" s="4"/>
      <c r="T7" s="4"/>
    </row>
    <row r="8" spans="17:51">
      <c r="R8" s="4"/>
      <c r="S8" s="4"/>
      <c r="T8" s="4"/>
    </row>
    <row r="9" spans="17:51" ht="15.6">
      <c r="R9" s="58"/>
      <c r="S9" s="1"/>
      <c r="T9" s="5"/>
    </row>
    <row r="10" spans="17:51" ht="15.6">
      <c r="R10" s="58"/>
      <c r="S10" s="1"/>
      <c r="T10" s="5"/>
    </row>
    <row r="11" spans="17:51" ht="15.6">
      <c r="R11" s="58"/>
      <c r="S11" s="1"/>
      <c r="T11" s="5"/>
    </row>
    <row r="12" spans="17:51" ht="15.6">
      <c r="R12" s="58"/>
      <c r="S12" s="1"/>
      <c r="T12" s="5"/>
    </row>
    <row r="13" spans="17:51" ht="15.6">
      <c r="R13" s="58"/>
      <c r="S13" s="1"/>
      <c r="T13" s="5"/>
    </row>
    <row r="14" spans="17:51" ht="15.6">
      <c r="R14" s="58"/>
      <c r="S14" s="1"/>
      <c r="T14" s="5"/>
      <c r="V14" s="2"/>
      <c r="W14" s="2"/>
      <c r="X14" s="2"/>
    </row>
    <row r="15" spans="17:51" ht="15.6">
      <c r="R15" s="58"/>
      <c r="S15" s="13"/>
      <c r="T15" s="5"/>
      <c r="V15" s="2"/>
      <c r="W15" s="2"/>
      <c r="X15" s="4"/>
      <c r="Y15" s="4"/>
      <c r="Z15" s="4"/>
    </row>
    <row r="16" spans="17:51" ht="15.6">
      <c r="R16" s="58"/>
      <c r="S16" s="1"/>
      <c r="T16" s="5"/>
    </row>
    <row r="17" spans="18:26" ht="15.6">
      <c r="R17" s="58"/>
      <c r="S17" s="1"/>
      <c r="T17" s="5"/>
    </row>
    <row r="18" spans="18:26" ht="15.6">
      <c r="R18" s="58"/>
      <c r="S18" s="1"/>
      <c r="T18" s="5"/>
      <c r="V18" s="2"/>
      <c r="W18" s="2"/>
      <c r="X18" s="2"/>
    </row>
    <row r="19" spans="18:26" ht="15.6">
      <c r="R19" s="58"/>
      <c r="S19" s="1"/>
      <c r="T19" s="5"/>
      <c r="V19" s="2"/>
      <c r="W19" s="2"/>
      <c r="X19" s="2"/>
    </row>
    <row r="20" spans="18:26" ht="15.6">
      <c r="R20" s="58"/>
      <c r="S20" s="1"/>
      <c r="T20" s="5"/>
      <c r="V20" s="2"/>
      <c r="W20" s="2"/>
      <c r="X20" s="2"/>
    </row>
    <row r="21" spans="18:26" ht="15.6">
      <c r="R21" s="58"/>
      <c r="S21" s="1"/>
      <c r="T21" s="5"/>
      <c r="V21" s="2"/>
      <c r="W21" s="2"/>
      <c r="X21" s="2"/>
    </row>
    <row r="22" spans="18:26" ht="15.6">
      <c r="R22" s="58"/>
      <c r="S22" s="13"/>
      <c r="T22" s="5"/>
      <c r="V22" s="2"/>
      <c r="W22" s="2"/>
      <c r="X22" s="4"/>
      <c r="Y22" s="4"/>
      <c r="Z22" s="4"/>
    </row>
    <row r="23" spans="18:26" ht="15.6">
      <c r="R23" s="58"/>
      <c r="S23" s="13"/>
      <c r="T23" s="5"/>
      <c r="V23" s="1"/>
      <c r="W23" s="1"/>
      <c r="X23" s="11"/>
      <c r="Y23" s="11"/>
      <c r="Z23" s="11"/>
    </row>
    <row r="24" spans="18:26" ht="15.6">
      <c r="R24" s="58"/>
      <c r="S24" s="13"/>
      <c r="T24" s="5"/>
      <c r="V24" s="1"/>
      <c r="W24" s="1"/>
      <c r="X24" s="11"/>
      <c r="Y24" s="11"/>
      <c r="Z24" s="11"/>
    </row>
    <row r="25" spans="18:26" ht="15.6">
      <c r="R25" s="58"/>
      <c r="S25" s="13"/>
      <c r="T25" s="5"/>
      <c r="V25" s="1"/>
      <c r="W25" s="1"/>
      <c r="X25" s="11"/>
      <c r="Y25" s="11"/>
      <c r="Z25" s="11"/>
    </row>
    <row r="26" spans="18:26" ht="15.6">
      <c r="R26" s="58"/>
      <c r="S26" s="13"/>
      <c r="T26" s="5"/>
      <c r="V26" s="1"/>
      <c r="W26" s="1"/>
      <c r="X26" s="11"/>
      <c r="Y26" s="11"/>
      <c r="Z26" s="11"/>
    </row>
    <row r="27" spans="18:26" ht="15.6">
      <c r="R27" s="58"/>
      <c r="S27" s="5"/>
      <c r="T27" s="5"/>
      <c r="V27" s="1"/>
      <c r="W27" s="1"/>
      <c r="X27" s="11"/>
      <c r="Y27" s="11"/>
      <c r="Z27" s="11"/>
    </row>
    <row r="28" spans="18:26" ht="15.6">
      <c r="R28" s="58"/>
      <c r="S28" s="5"/>
      <c r="T28" s="5"/>
      <c r="V28" s="1"/>
      <c r="W28" s="1"/>
      <c r="X28" s="11"/>
      <c r="Y28" s="11"/>
      <c r="Z28" s="11"/>
    </row>
    <row r="29" spans="18:26" ht="15.6">
      <c r="R29" s="58"/>
      <c r="S29" s="5"/>
      <c r="T29" s="5"/>
      <c r="V29" s="1"/>
      <c r="W29" s="1"/>
      <c r="X29" s="11"/>
      <c r="Y29" s="11"/>
      <c r="Z29" s="11"/>
    </row>
    <row r="30" spans="18:26" ht="15.6">
      <c r="R30" s="58"/>
      <c r="S30" s="5"/>
      <c r="T30" s="5"/>
      <c r="V30" s="1"/>
      <c r="W30" s="1"/>
      <c r="X30" s="11"/>
      <c r="Y30" s="11"/>
      <c r="Z30" s="11"/>
    </row>
    <row r="31" spans="18:26" ht="15.6">
      <c r="R31" s="58"/>
      <c r="S31" s="5"/>
      <c r="T31" s="5"/>
      <c r="V31" s="1"/>
      <c r="W31" s="1"/>
      <c r="X31" s="11"/>
      <c r="Y31" s="11"/>
      <c r="Z31" s="11"/>
    </row>
    <row r="32" spans="18:26" ht="15.6">
      <c r="R32" s="58"/>
      <c r="S32" s="5"/>
      <c r="T32" s="5"/>
      <c r="V32" s="1"/>
      <c r="W32" s="1"/>
      <c r="X32" s="11"/>
      <c r="Y32" s="11"/>
      <c r="Z32" s="11"/>
    </row>
    <row r="33" spans="18:26" ht="15.6">
      <c r="R33" s="58"/>
      <c r="S33" s="5"/>
      <c r="T33" s="5"/>
      <c r="V33" s="13"/>
      <c r="W33" s="13"/>
      <c r="X33" s="11"/>
      <c r="Y33" s="11"/>
      <c r="Z33" s="11"/>
    </row>
    <row r="34" spans="18:26" ht="16.5" customHeight="1">
      <c r="R34" s="58"/>
      <c r="S34" s="5"/>
      <c r="T34" s="5"/>
      <c r="V34" s="13"/>
      <c r="W34" s="13"/>
      <c r="X34" s="11"/>
      <c r="Y34" s="11"/>
      <c r="Z34" s="11"/>
    </row>
    <row r="35" spans="18:26" ht="16.5" customHeight="1">
      <c r="R35" s="57"/>
      <c r="S35" s="5"/>
      <c r="T35" s="5"/>
      <c r="V35" s="13"/>
      <c r="W35" s="13"/>
      <c r="X35" s="11"/>
      <c r="Y35" s="11"/>
      <c r="Z35" s="11"/>
    </row>
    <row r="36" spans="18:26">
      <c r="V36" s="13"/>
      <c r="W36" s="13"/>
      <c r="X36" s="11"/>
      <c r="Y36" s="11"/>
      <c r="Z36" s="11"/>
    </row>
    <row r="37" spans="18:26" ht="17.25" customHeight="1">
      <c r="R37" s="57"/>
      <c r="T37" s="5"/>
      <c r="V37" s="13"/>
      <c r="W37" s="13"/>
      <c r="X37" s="11"/>
      <c r="Y37" s="11"/>
      <c r="Z37" s="11"/>
    </row>
    <row r="38" spans="18:26" ht="15.6">
      <c r="R38" s="57"/>
      <c r="V38" s="13"/>
      <c r="W38" s="13"/>
      <c r="X38" s="11"/>
      <c r="Y38" s="11"/>
      <c r="Z38" s="11"/>
    </row>
    <row r="39" spans="18:26">
      <c r="R39" s="13"/>
      <c r="V39" s="13"/>
      <c r="W39" s="13"/>
      <c r="X39" s="11"/>
      <c r="Y39" s="11"/>
      <c r="Z39" s="11"/>
    </row>
    <row r="40" spans="18:26" ht="21">
      <c r="R40" s="5"/>
      <c r="V40" s="56"/>
      <c r="W40" s="56"/>
      <c r="X40" s="11"/>
      <c r="Y40" s="11"/>
      <c r="Z40" s="11"/>
    </row>
    <row r="41" spans="18:26">
      <c r="R41" s="4"/>
      <c r="S41" s="4"/>
      <c r="T41" s="4"/>
    </row>
    <row r="42" spans="18:26" ht="15.6">
      <c r="R42" s="16"/>
      <c r="S42" s="1"/>
      <c r="T42" s="18"/>
      <c r="V42" s="1"/>
      <c r="W42" s="5"/>
    </row>
    <row r="43" spans="18:26" ht="15.6">
      <c r="R43" s="16"/>
      <c r="S43" s="1"/>
      <c r="T43" s="18"/>
    </row>
    <row r="44" spans="18:26" ht="15.6">
      <c r="R44" s="16"/>
      <c r="S44" s="1"/>
      <c r="T44" s="18"/>
    </row>
    <row r="45" spans="18:26" ht="15.6">
      <c r="R45" s="16"/>
      <c r="S45" s="1"/>
      <c r="T45" s="18"/>
    </row>
    <row r="46" spans="18:26" ht="15.6">
      <c r="R46" s="16"/>
      <c r="S46" s="13"/>
      <c r="T46" s="18"/>
    </row>
    <row r="47" spans="18:26" ht="15.6">
      <c r="R47" s="16"/>
      <c r="S47" s="13"/>
      <c r="T47" s="18"/>
    </row>
    <row r="48" spans="18:26" ht="15.6">
      <c r="R48" s="16"/>
      <c r="S48" s="13"/>
      <c r="T48" s="18"/>
    </row>
    <row r="49" spans="18:20" ht="15.6">
      <c r="R49" s="16"/>
      <c r="S49" s="13"/>
      <c r="T49" s="18"/>
    </row>
    <row r="50" spans="18:20" ht="15.6">
      <c r="R50" s="16"/>
      <c r="S50" s="5"/>
      <c r="T50" s="18"/>
    </row>
    <row r="51" spans="18:20" ht="15.6">
      <c r="R51" s="16"/>
      <c r="S51" s="5"/>
      <c r="T51" s="18"/>
    </row>
    <row r="52" spans="18:20" ht="15.6">
      <c r="R52" s="16"/>
      <c r="S52" s="5"/>
      <c r="T52" s="18"/>
    </row>
    <row r="53" spans="18:20" ht="15.6">
      <c r="R53" s="16"/>
      <c r="S53" s="5"/>
      <c r="T53" s="18"/>
    </row>
    <row r="54" spans="18:20" ht="15.6">
      <c r="R54" s="16"/>
      <c r="S54" s="5"/>
      <c r="T54" s="18"/>
    </row>
    <row r="55" spans="18:20" ht="15.6">
      <c r="R55" s="16"/>
      <c r="S55" s="5"/>
      <c r="T55" s="18"/>
    </row>
    <row r="56" spans="18:20" ht="15.6">
      <c r="R56" s="16"/>
      <c r="S56" s="5"/>
      <c r="T56" s="18"/>
    </row>
    <row r="57" spans="18:20" ht="15.6">
      <c r="R57" s="16"/>
      <c r="S57" s="5"/>
      <c r="T57" s="18"/>
    </row>
    <row r="58" spans="18:20" ht="15.6">
      <c r="R58" s="18"/>
      <c r="S58" s="5"/>
      <c r="T58" s="18"/>
    </row>
    <row r="59" spans="18:20">
      <c r="R59" s="13"/>
    </row>
    <row r="60" spans="18:20" ht="15.6">
      <c r="R60" s="18"/>
      <c r="T60" s="18"/>
    </row>
    <row r="61" spans="18:20">
      <c r="R61" s="13"/>
    </row>
    <row r="62" spans="18:20">
      <c r="R62" s="13"/>
    </row>
    <row r="63" spans="18:20" ht="15.6">
      <c r="R63" s="5"/>
    </row>
    <row r="64" spans="18:20">
      <c r="R64" s="4"/>
      <c r="S64" s="4"/>
      <c r="T64" s="4"/>
    </row>
    <row r="65" spans="18:20" ht="15.6">
      <c r="R65" s="13"/>
      <c r="S65" s="1"/>
      <c r="T65" s="5"/>
    </row>
    <row r="66" spans="18:20" ht="15.6">
      <c r="R66" s="13"/>
      <c r="S66" s="1"/>
      <c r="T66" s="5"/>
    </row>
    <row r="67" spans="18:20" ht="15.6">
      <c r="R67" s="13"/>
      <c r="S67" s="1"/>
      <c r="T67" s="5"/>
    </row>
    <row r="68" spans="18:20" ht="15.6">
      <c r="R68" s="13"/>
      <c r="S68" s="1"/>
      <c r="T68" s="5"/>
    </row>
    <row r="69" spans="18:20" ht="15.6">
      <c r="R69" s="13"/>
      <c r="S69" s="13"/>
      <c r="T69" s="5"/>
    </row>
    <row r="70" spans="18:20" ht="15.6">
      <c r="R70" s="13"/>
      <c r="S70" s="13"/>
      <c r="T70" s="5"/>
    </row>
    <row r="71" spans="18:20" ht="15.6">
      <c r="R71" s="13"/>
      <c r="S71" s="13"/>
      <c r="T71" s="5"/>
    </row>
    <row r="72" spans="18:20" ht="15.6">
      <c r="R72" s="13"/>
      <c r="S72" s="13"/>
      <c r="T72" s="5"/>
    </row>
    <row r="73" spans="18:20" ht="15.6">
      <c r="R73" s="13"/>
      <c r="S73" s="5"/>
      <c r="T73" s="5"/>
    </row>
    <row r="74" spans="18:20" ht="15.6">
      <c r="R74" s="13"/>
      <c r="S74" s="5"/>
      <c r="T74" s="5"/>
    </row>
    <row r="75" spans="18:20" ht="15.6">
      <c r="R75" s="13"/>
      <c r="S75" s="5"/>
      <c r="T75" s="5"/>
    </row>
    <row r="76" spans="18:20" ht="15.6">
      <c r="R76" s="13"/>
      <c r="S76" s="5"/>
      <c r="T76" s="5"/>
    </row>
    <row r="77" spans="18:20" ht="15.6">
      <c r="R77" s="13"/>
      <c r="S77" s="5"/>
      <c r="T77" s="5"/>
    </row>
    <row r="78" spans="18:20" ht="15.6">
      <c r="R78" s="13"/>
      <c r="S78" s="5"/>
      <c r="T78" s="5"/>
    </row>
    <row r="79" spans="18:20" ht="15.6">
      <c r="R79" s="13"/>
      <c r="S79" s="5"/>
      <c r="T79" s="5"/>
    </row>
    <row r="80" spans="18:20" ht="15.6">
      <c r="R80" s="13"/>
      <c r="S80" s="5"/>
      <c r="T80" s="5"/>
    </row>
    <row r="81" spans="18:20" ht="15.6">
      <c r="R81" s="5"/>
      <c r="S81" s="5"/>
      <c r="T81" s="5"/>
    </row>
    <row r="82" spans="18:20">
      <c r="R82" s="13"/>
    </row>
    <row r="83" spans="18:20" ht="15.6">
      <c r="R83" s="5"/>
      <c r="T83" s="5"/>
    </row>
    <row r="84" spans="18:20">
      <c r="R84" s="13"/>
    </row>
    <row r="85" spans="18:20">
      <c r="R85" s="13"/>
    </row>
    <row r="86" spans="18:20" ht="15.6">
      <c r="R86" s="5"/>
      <c r="T86" s="2"/>
    </row>
    <row r="87" spans="18:20">
      <c r="R87" s="4"/>
      <c r="S87" s="4"/>
      <c r="T87" s="4"/>
    </row>
    <row r="88" spans="18:20" ht="15.6">
      <c r="R88" s="13"/>
      <c r="S88" s="1"/>
      <c r="T88" s="5"/>
    </row>
    <row r="89" spans="18:20" ht="15.6">
      <c r="R89" s="13"/>
      <c r="S89" s="1"/>
      <c r="T89" s="5"/>
    </row>
    <row r="90" spans="18:20" ht="15.6">
      <c r="R90" s="13"/>
      <c r="S90" s="1"/>
      <c r="T90" s="5"/>
    </row>
    <row r="91" spans="18:20" ht="15.6">
      <c r="R91" s="13"/>
      <c r="S91" s="1"/>
      <c r="T91" s="5"/>
    </row>
    <row r="92" spans="18:20" ht="15.6">
      <c r="R92" s="13"/>
      <c r="S92" s="13"/>
      <c r="T92" s="5"/>
    </row>
    <row r="93" spans="18:20" ht="15.6">
      <c r="R93" s="13"/>
      <c r="S93" s="13"/>
      <c r="T93" s="5"/>
    </row>
    <row r="94" spans="18:20" ht="15.6">
      <c r="R94" s="13"/>
      <c r="S94" s="13"/>
      <c r="T94" s="5"/>
    </row>
    <row r="95" spans="18:20" ht="15.6">
      <c r="R95" s="13"/>
      <c r="S95" s="13"/>
      <c r="T95" s="5"/>
    </row>
    <row r="96" spans="18:20" ht="15.6">
      <c r="R96" s="13"/>
      <c r="S96" s="5"/>
      <c r="T96" s="5"/>
    </row>
    <row r="97" spans="18:20" ht="15.6">
      <c r="R97" s="13"/>
      <c r="S97" s="5"/>
      <c r="T97" s="5"/>
    </row>
    <row r="98" spans="18:20" ht="15.6">
      <c r="R98" s="13"/>
      <c r="S98" s="5"/>
      <c r="T98" s="5"/>
    </row>
    <row r="99" spans="18:20" ht="15.6">
      <c r="R99" s="13"/>
      <c r="S99" s="5"/>
      <c r="T99" s="5"/>
    </row>
    <row r="100" spans="18:20" ht="15.6">
      <c r="R100" s="13"/>
      <c r="S100" s="5"/>
      <c r="T100" s="5"/>
    </row>
    <row r="101" spans="18:20" ht="15.6">
      <c r="R101" s="13"/>
      <c r="S101" s="5"/>
      <c r="T101" s="5"/>
    </row>
    <row r="102" spans="18:20" ht="15.6">
      <c r="R102" s="13"/>
      <c r="S102" s="5"/>
      <c r="T102" s="5"/>
    </row>
    <row r="103" spans="18:20" ht="15.6">
      <c r="R103" s="13"/>
      <c r="S103" s="5"/>
      <c r="T103" s="5"/>
    </row>
    <row r="104" spans="18:20" ht="15.6">
      <c r="R104" s="5"/>
      <c r="S104" s="5"/>
      <c r="T104" s="5"/>
    </row>
    <row r="105" spans="18:20">
      <c r="R105" s="13"/>
    </row>
    <row r="106" spans="18:20" ht="15.6">
      <c r="R106" s="5"/>
      <c r="T106" s="5"/>
    </row>
    <row r="107" spans="18:20">
      <c r="R107" s="13"/>
    </row>
    <row r="108" spans="18:20">
      <c r="R108" s="13"/>
    </row>
    <row r="109" spans="18:20">
      <c r="R109" s="13"/>
    </row>
    <row r="110" spans="18:20">
      <c r="R110" s="13"/>
    </row>
    <row r="111" spans="18:20">
      <c r="R111" s="13"/>
    </row>
    <row r="112" spans="18:20">
      <c r="R112" s="13"/>
    </row>
    <row r="113" spans="18:18">
      <c r="R113" s="13"/>
    </row>
    <row r="114" spans="18:18">
      <c r="R114" s="13"/>
    </row>
    <row r="115" spans="18:18">
      <c r="R115" s="13"/>
    </row>
    <row r="116" spans="18:18">
      <c r="R116" s="13"/>
    </row>
    <row r="117" spans="18:18">
      <c r="R117" s="13"/>
    </row>
    <row r="118" spans="18:18">
      <c r="R118" s="13"/>
    </row>
    <row r="119" spans="18:18">
      <c r="R119" s="13"/>
    </row>
    <row r="120" spans="18:18">
      <c r="R120" s="13"/>
    </row>
    <row r="121" spans="18:18">
      <c r="R121" s="13"/>
    </row>
    <row r="122" spans="18:18">
      <c r="R122" s="13"/>
    </row>
    <row r="123" spans="18:18">
      <c r="R123" s="13"/>
    </row>
    <row r="124" spans="18:18">
      <c r="R124" s="13"/>
    </row>
    <row r="125" spans="18:18">
      <c r="R125" s="13"/>
    </row>
    <row r="126" spans="18:18">
      <c r="R126" s="13"/>
    </row>
    <row r="127" spans="18:18">
      <c r="R127" s="13"/>
    </row>
    <row r="128" spans="18:18">
      <c r="R128" s="13"/>
    </row>
    <row r="129" spans="18:18">
      <c r="R129" s="13"/>
    </row>
    <row r="130" spans="18:18">
      <c r="R130" s="13"/>
    </row>
    <row r="131" spans="18:18">
      <c r="R131" s="13"/>
    </row>
    <row r="132" spans="18:18">
      <c r="R132" s="13"/>
    </row>
    <row r="133" spans="18:18">
      <c r="R133" s="13"/>
    </row>
    <row r="134" spans="18:18">
      <c r="R134" s="13"/>
    </row>
    <row r="135" spans="18:18">
      <c r="R135" s="13"/>
    </row>
    <row r="136" spans="18:18">
      <c r="R136" s="13"/>
    </row>
    <row r="137" spans="18:18">
      <c r="R137" s="13"/>
    </row>
    <row r="138" spans="18:18">
      <c r="R138" s="13"/>
    </row>
    <row r="139" spans="18:18">
      <c r="R139" s="13"/>
    </row>
    <row r="140" spans="18:18">
      <c r="R140" s="13"/>
    </row>
    <row r="141" spans="18:18">
      <c r="R141" s="13"/>
    </row>
    <row r="142" spans="18:18">
      <c r="R142" s="13"/>
    </row>
    <row r="143" spans="18:18">
      <c r="R143" s="13"/>
    </row>
    <row r="144" spans="18:18">
      <c r="R144" s="13"/>
    </row>
    <row r="145" spans="18:18">
      <c r="R145" s="13"/>
    </row>
    <row r="146" spans="18:18">
      <c r="R146" s="13"/>
    </row>
    <row r="147" spans="18:18">
      <c r="R147" s="13"/>
    </row>
    <row r="148" spans="18:18">
      <c r="R148" s="13"/>
    </row>
    <row r="149" spans="18:18">
      <c r="R149" s="13"/>
    </row>
    <row r="150" spans="18:18">
      <c r="R150" s="13"/>
    </row>
    <row r="151" spans="18:18">
      <c r="R151" s="13"/>
    </row>
    <row r="152" spans="18:18">
      <c r="R152" s="13"/>
    </row>
    <row r="153" spans="18:18">
      <c r="R153" s="13"/>
    </row>
    <row r="154" spans="18:18">
      <c r="R154" s="13"/>
    </row>
    <row r="155" spans="18:18">
      <c r="R155" s="13"/>
    </row>
    <row r="156" spans="18:18">
      <c r="R156" s="13"/>
    </row>
    <row r="157" spans="18:18">
      <c r="R157" s="13"/>
    </row>
    <row r="158" spans="18:18">
      <c r="R158" s="13"/>
    </row>
    <row r="159" spans="18:18">
      <c r="R159" s="13"/>
    </row>
    <row r="160" spans="18:18">
      <c r="R160" s="13"/>
    </row>
    <row r="161" spans="18:18">
      <c r="R161" s="13"/>
    </row>
    <row r="314" spans="18:25">
      <c r="R314" s="1"/>
      <c r="S314" s="1"/>
      <c r="T314" s="1"/>
      <c r="U314" s="1"/>
      <c r="V314" s="1"/>
      <c r="W314" s="1"/>
      <c r="X314" s="1"/>
      <c r="Y314" s="1"/>
    </row>
    <row r="315" spans="18:25">
      <c r="R315" s="1"/>
      <c r="S315" s="1"/>
      <c r="T315" s="1"/>
      <c r="U315" s="1"/>
      <c r="V315" s="1"/>
      <c r="W315" s="1"/>
      <c r="X315" s="1"/>
      <c r="Y315" s="1"/>
    </row>
    <row r="316" spans="18:25">
      <c r="R316" s="1"/>
      <c r="S316" s="1"/>
      <c r="T316" s="1"/>
      <c r="U316" s="1"/>
      <c r="V316" s="1"/>
      <c r="W316" s="1"/>
      <c r="X316" s="1"/>
      <c r="Y316" s="1"/>
    </row>
    <row r="317" spans="18:25">
      <c r="R317" s="1"/>
      <c r="S317" s="1"/>
      <c r="T317" s="1"/>
      <c r="U317" s="1"/>
      <c r="V317" s="1"/>
      <c r="W317" s="1"/>
      <c r="X317" s="1"/>
      <c r="Y317" s="1"/>
    </row>
    <row r="318" spans="18:25">
      <c r="R318" s="1"/>
      <c r="S318" s="1"/>
      <c r="T318" s="1"/>
      <c r="U318" s="1"/>
      <c r="V318" s="1"/>
      <c r="W318" s="1"/>
      <c r="X318" s="1"/>
      <c r="Y318" s="1"/>
    </row>
    <row r="319" spans="18:25">
      <c r="R319" s="1"/>
      <c r="S319" s="1"/>
      <c r="T319" s="1"/>
      <c r="U319" s="1"/>
      <c r="V319" s="1"/>
      <c r="W319" s="1"/>
      <c r="X319" s="1"/>
      <c r="Y319" s="1"/>
    </row>
    <row r="320" spans="18:25">
      <c r="R320" s="1"/>
      <c r="S320" s="1"/>
      <c r="T320" s="1"/>
      <c r="U320" s="1"/>
      <c r="V320" s="1"/>
      <c r="W320" s="1"/>
      <c r="X320" s="1"/>
      <c r="Y320" s="1"/>
    </row>
    <row r="321" spans="18:25">
      <c r="R321" s="1"/>
      <c r="S321" s="1"/>
      <c r="T321" s="1"/>
      <c r="U321" s="1"/>
      <c r="V321" s="1"/>
      <c r="W321" s="1"/>
      <c r="X321" s="1"/>
      <c r="Y321" s="1"/>
    </row>
    <row r="322" spans="18:25">
      <c r="R322" s="1"/>
      <c r="S322" s="1"/>
      <c r="T322" s="1"/>
      <c r="U322" s="1"/>
      <c r="V322" s="1"/>
      <c r="W322" s="1"/>
      <c r="X322" s="1"/>
      <c r="Y322" s="1"/>
    </row>
    <row r="323" spans="18:25">
      <c r="R323" s="1"/>
      <c r="S323" s="1"/>
      <c r="T323" s="1"/>
      <c r="U323" s="1"/>
      <c r="V323" s="1"/>
      <c r="W323" s="1"/>
      <c r="X323" s="1"/>
      <c r="Y323" s="1"/>
    </row>
    <row r="324" spans="18:25">
      <c r="R324" s="1"/>
      <c r="S324" s="1"/>
      <c r="T324" s="1"/>
      <c r="U324" s="1"/>
      <c r="V324" s="1"/>
      <c r="W324" s="1"/>
      <c r="X324" s="1"/>
      <c r="Y324" s="1"/>
    </row>
    <row r="325" spans="18:25">
      <c r="R325" s="1"/>
      <c r="S325" s="1"/>
      <c r="T325" s="1"/>
      <c r="U325" s="1"/>
      <c r="V325" s="1"/>
      <c r="W325" s="1"/>
      <c r="X325" s="1"/>
      <c r="Y325" s="1"/>
    </row>
    <row r="326" spans="18:25">
      <c r="R326" s="1"/>
      <c r="S326" s="1"/>
      <c r="T326" s="1"/>
      <c r="U326" s="1"/>
      <c r="V326" s="1"/>
      <c r="W326" s="1"/>
      <c r="X326" s="1"/>
      <c r="Y326" s="1"/>
    </row>
    <row r="327" spans="18:25">
      <c r="R327" s="1"/>
      <c r="S327" s="1"/>
      <c r="T327" s="1"/>
      <c r="U327" s="1"/>
      <c r="V327" s="1"/>
      <c r="W327" s="1"/>
      <c r="X327" s="1"/>
      <c r="Y327" s="1"/>
    </row>
    <row r="328" spans="18:25">
      <c r="R328" s="1"/>
      <c r="S328" s="1"/>
      <c r="T328" s="1"/>
      <c r="U328" s="1"/>
      <c r="V328" s="1"/>
      <c r="W328" s="1"/>
      <c r="X328" s="1"/>
      <c r="Y328" s="1"/>
    </row>
    <row r="329" spans="18:25">
      <c r="R329" s="1"/>
      <c r="S329" s="1"/>
      <c r="T329" s="1"/>
      <c r="U329" s="1"/>
      <c r="V329" s="1"/>
      <c r="W329" s="1"/>
      <c r="X329" s="1"/>
      <c r="Y329" s="1"/>
    </row>
    <row r="330" spans="18:25">
      <c r="R330" s="1"/>
      <c r="S330" s="1"/>
      <c r="T330" s="1"/>
      <c r="U330" s="1"/>
      <c r="V330" s="1"/>
      <c r="W330" s="1"/>
      <c r="X330" s="1"/>
      <c r="Y330" s="1"/>
    </row>
    <row r="331" spans="18:25">
      <c r="R331" s="1"/>
      <c r="S331" s="1"/>
      <c r="T331" s="1"/>
      <c r="U331" s="1"/>
      <c r="V331" s="1"/>
      <c r="W331" s="1"/>
      <c r="X331" s="1"/>
      <c r="Y331" s="1"/>
    </row>
    <row r="332" spans="18:25">
      <c r="R332" s="1"/>
      <c r="S332" s="1"/>
      <c r="T332" s="1"/>
      <c r="U332" s="1"/>
      <c r="V332" s="1"/>
      <c r="W332" s="1"/>
      <c r="X332" s="1"/>
      <c r="Y332" s="1"/>
    </row>
    <row r="333" spans="18:25">
      <c r="R333" s="1"/>
      <c r="S333" s="1"/>
      <c r="T333" s="1"/>
      <c r="U333" s="1"/>
      <c r="V333" s="1"/>
      <c r="W333" s="1"/>
      <c r="X333" s="1"/>
      <c r="Y333" s="1"/>
    </row>
    <row r="334" spans="18:25">
      <c r="R334" s="1"/>
      <c r="S334" s="1"/>
      <c r="T334" s="1"/>
      <c r="U334" s="1"/>
      <c r="V334" s="1"/>
      <c r="W334" s="1"/>
      <c r="X334" s="1"/>
      <c r="Y334" s="1"/>
    </row>
    <row r="335" spans="18:25">
      <c r="R335" s="1"/>
      <c r="S335" s="1"/>
      <c r="T335" s="1"/>
      <c r="U335" s="1"/>
      <c r="V335" s="1"/>
      <c r="W335" s="1"/>
      <c r="X335" s="1"/>
      <c r="Y335" s="1"/>
    </row>
    <row r="336" spans="18:25">
      <c r="R336" s="1"/>
      <c r="S336" s="1"/>
      <c r="T336" s="1"/>
      <c r="U336" s="1"/>
      <c r="V336" s="1"/>
      <c r="W336" s="1"/>
      <c r="X336" s="1"/>
      <c r="Y336" s="1"/>
    </row>
    <row r="337" spans="18:25">
      <c r="R337" s="1"/>
      <c r="S337" s="1"/>
      <c r="T337" s="1"/>
      <c r="U337" s="1"/>
      <c r="V337" s="1"/>
      <c r="W337" s="1"/>
      <c r="X337" s="1"/>
      <c r="Y337" s="1"/>
    </row>
    <row r="338" spans="18:25">
      <c r="R338" s="1"/>
      <c r="S338" s="1"/>
      <c r="T338" s="1"/>
      <c r="U338" s="1"/>
      <c r="V338" s="1"/>
      <c r="W338" s="1"/>
      <c r="X338" s="1"/>
      <c r="Y338" s="1"/>
    </row>
    <row r="339" spans="18:25">
      <c r="R339" s="1"/>
      <c r="S339" s="1"/>
      <c r="T339" s="1"/>
      <c r="U339" s="1"/>
      <c r="V339" s="1"/>
      <c r="W339" s="1"/>
      <c r="X339" s="1"/>
      <c r="Y339" s="1"/>
    </row>
    <row r="340" spans="18:25">
      <c r="R340" s="1"/>
      <c r="S340" s="1"/>
      <c r="T340" s="1"/>
      <c r="U340" s="1"/>
      <c r="V340" s="1"/>
      <c r="W340" s="1"/>
      <c r="X340" s="1"/>
      <c r="Y340" s="1"/>
    </row>
    <row r="341" spans="18:25">
      <c r="R341" s="1"/>
      <c r="S341" s="1"/>
      <c r="T341" s="1"/>
      <c r="U341" s="1"/>
      <c r="V341" s="1"/>
      <c r="W341" s="1"/>
      <c r="X341" s="1"/>
      <c r="Y341" s="1"/>
    </row>
    <row r="342" spans="18:25">
      <c r="R342" s="1"/>
      <c r="S342" s="1"/>
      <c r="T342" s="1"/>
      <c r="U342" s="1"/>
      <c r="V342" s="1"/>
      <c r="W342" s="1"/>
      <c r="X342" s="1"/>
      <c r="Y342" s="1"/>
    </row>
    <row r="343" spans="18:25">
      <c r="R343" s="1"/>
      <c r="S343" s="1"/>
      <c r="T343" s="1"/>
      <c r="U343" s="1"/>
      <c r="V343" s="1"/>
      <c r="W343" s="1"/>
      <c r="X343" s="1"/>
      <c r="Y343" s="1"/>
    </row>
    <row r="344" spans="18:25">
      <c r="R344" s="1"/>
      <c r="S344" s="1"/>
      <c r="T344" s="1"/>
      <c r="U344" s="1"/>
      <c r="V344" s="1"/>
      <c r="W344" s="1"/>
      <c r="X344" s="1"/>
      <c r="Y344" s="1"/>
    </row>
    <row r="345" spans="18:25">
      <c r="R345" s="1"/>
      <c r="S345" s="1"/>
      <c r="T345" s="1"/>
      <c r="U345" s="1"/>
      <c r="V345" s="1"/>
      <c r="W345" s="1"/>
      <c r="X345" s="1"/>
      <c r="Y345" s="1"/>
    </row>
  </sheetData>
  <conditionalFormatting sqref="R37:R38 R106">
    <cfRule type="cellIs" dxfId="37" priority="8" stopIfTrue="1" operator="lessThan">
      <formula>0</formula>
    </cfRule>
  </conditionalFormatting>
  <conditionalFormatting sqref="R83">
    <cfRule type="cellIs" dxfId="36" priority="9" stopIfTrue="1" operator="greaterThan">
      <formula>0</formula>
    </cfRule>
  </conditionalFormatting>
  <conditionalFormatting sqref="R60">
    <cfRule type="cellIs" dxfId="35" priority="10" stopIfTrue="1" operator="greaterThan">
      <formula>0</formula>
    </cfRule>
    <cfRule type="cellIs" dxfId="34" priority="11" stopIfTrue="1" operator="lessThan">
      <formula>0</formula>
    </cfRule>
  </conditionalFormatting>
  <conditionalFormatting sqref="R83">
    <cfRule type="cellIs" dxfId="33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335"/>
  <sheetViews>
    <sheetView zoomScale="89" zoomScaleNormal="89" workbookViewId="0">
      <selection activeCell="Y23" sqref="Y23"/>
    </sheetView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11.08984375" customWidth="1"/>
    <col min="21" max="21" width="9.90625" customWidth="1"/>
    <col min="22" max="22" width="10.36328125" customWidth="1"/>
    <col min="23" max="23" width="9" customWidth="1"/>
    <col min="24" max="24" width="5.26953125" customWidth="1"/>
    <col min="25" max="25" width="9" customWidth="1"/>
    <col min="26" max="26" width="7.6328125" customWidth="1"/>
    <col min="27" max="27" width="10.08984375" customWidth="1"/>
    <col min="28" max="28" width="10.6328125" customWidth="1"/>
    <col min="29" max="29" width="8.54296875" customWidth="1"/>
    <col min="30" max="30" width="8.36328125" customWidth="1"/>
    <col min="31" max="31" width="9" customWidth="1"/>
    <col min="32" max="32" width="8.90625" customWidth="1"/>
    <col min="33" max="33" width="9.08984375" customWidth="1"/>
    <col min="34" max="34" width="8.453125" customWidth="1"/>
    <col min="35" max="35" width="9.08984375" customWidth="1"/>
    <col min="36" max="36" width="10" customWidth="1"/>
    <col min="37" max="37" width="10.54296875" customWidth="1"/>
    <col min="38" max="38" width="8.08984375" customWidth="1"/>
    <col min="39" max="39" width="8.36328125" customWidth="1"/>
    <col min="40" max="40" width="7.54296875" customWidth="1"/>
    <col min="41" max="41" width="8.08984375" customWidth="1"/>
  </cols>
  <sheetData>
    <row r="1" spans="16:26">
      <c r="P1"/>
    </row>
    <row r="2" spans="16:26">
      <c r="P2"/>
    </row>
    <row r="3" spans="16:26">
      <c r="P3"/>
    </row>
    <row r="12" spans="16:26" ht="15.6">
      <c r="X12" s="3" t="s">
        <v>2</v>
      </c>
      <c r="Y12" s="328">
        <f>+År!B35</f>
        <v>26730</v>
      </c>
    </row>
    <row r="13" spans="16:26">
      <c r="Z13" s="3"/>
    </row>
    <row r="31" spans="25:25">
      <c r="Y31" s="3" t="s">
        <v>648</v>
      </c>
    </row>
    <row r="32" spans="25:25">
      <c r="Y32" s="3" t="s">
        <v>649</v>
      </c>
    </row>
    <row r="60" spans="16:25" ht="15.6">
      <c r="X60" s="57">
        <f>+År!I35</f>
        <v>12.381197156752608</v>
      </c>
      <c r="Y60" s="3" t="s">
        <v>655</v>
      </c>
    </row>
    <row r="63" spans="16:25">
      <c r="P63"/>
    </row>
    <row r="64" spans="16:25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</row>
    <row r="83" spans="16:25" ht="15.6">
      <c r="P83"/>
      <c r="X83" s="5">
        <f>+År!K35</f>
        <v>5.3029928918817806</v>
      </c>
      <c r="Y83" s="3" t="s">
        <v>653</v>
      </c>
    </row>
    <row r="84" spans="16:25">
      <c r="P84"/>
    </row>
    <row r="85" spans="16:25">
      <c r="P85"/>
    </row>
    <row r="86" spans="16:25">
      <c r="P86"/>
    </row>
    <row r="87" spans="16:25">
      <c r="P87"/>
    </row>
    <row r="88" spans="16:25">
      <c r="P88"/>
    </row>
    <row r="89" spans="16:25">
      <c r="P89"/>
    </row>
    <row r="90" spans="16:25">
      <c r="P90"/>
      <c r="X90" s="3" t="s">
        <v>586</v>
      </c>
      <c r="Y90" s="3" t="s">
        <v>0</v>
      </c>
    </row>
    <row r="91" spans="16:25">
      <c r="P91"/>
      <c r="X91">
        <v>3</v>
      </c>
      <c r="Y91" s="3" t="s">
        <v>30</v>
      </c>
    </row>
    <row r="92" spans="16:25">
      <c r="P92"/>
      <c r="X92">
        <v>4</v>
      </c>
      <c r="Y92" s="3" t="s">
        <v>31</v>
      </c>
    </row>
    <row r="93" spans="16:25">
      <c r="P93"/>
      <c r="X93">
        <v>5</v>
      </c>
      <c r="Y93" s="3" t="s">
        <v>404</v>
      </c>
    </row>
    <row r="94" spans="16:25">
      <c r="P94"/>
      <c r="X94">
        <v>6</v>
      </c>
      <c r="Y94" s="3" t="s">
        <v>32</v>
      </c>
    </row>
    <row r="95" spans="16:25">
      <c r="P95"/>
      <c r="X95">
        <v>7</v>
      </c>
      <c r="Y95" s="3" t="s">
        <v>33</v>
      </c>
    </row>
    <row r="96" spans="16:25">
      <c r="P96"/>
      <c r="X96">
        <v>8</v>
      </c>
      <c r="Y96" s="3" t="s">
        <v>34</v>
      </c>
    </row>
    <row r="97" spans="16:16">
      <c r="P97"/>
    </row>
    <row r="98" spans="16:16">
      <c r="P98"/>
    </row>
    <row r="99" spans="16:16">
      <c r="P99"/>
    </row>
    <row r="100" spans="16:16">
      <c r="P100"/>
    </row>
    <row r="101" spans="16:16">
      <c r="P101"/>
    </row>
    <row r="102" spans="16:16">
      <c r="P102"/>
    </row>
    <row r="103" spans="16:16">
      <c r="P103"/>
    </row>
    <row r="104" spans="16:16">
      <c r="P104"/>
    </row>
    <row r="105" spans="16:16">
      <c r="P105"/>
    </row>
    <row r="106" spans="16:16">
      <c r="P106"/>
    </row>
    <row r="107" spans="16:16">
      <c r="P107"/>
    </row>
    <row r="108" spans="16:16">
      <c r="P108"/>
    </row>
    <row r="109" spans="16:16">
      <c r="P109"/>
    </row>
    <row r="110" spans="16:16">
      <c r="P110"/>
    </row>
    <row r="111" spans="16:16">
      <c r="P111"/>
    </row>
    <row r="112" spans="16:16">
      <c r="P112"/>
    </row>
    <row r="113" spans="16:25">
      <c r="P113"/>
    </row>
    <row r="114" spans="16:25">
      <c r="P114"/>
    </row>
    <row r="115" spans="16:25">
      <c r="P115"/>
    </row>
    <row r="116" spans="16:25">
      <c r="P116"/>
    </row>
    <row r="117" spans="16:25">
      <c r="P117"/>
    </row>
    <row r="118" spans="16:25">
      <c r="P118"/>
    </row>
    <row r="119" spans="16:25">
      <c r="P119"/>
    </row>
    <row r="120" spans="16:25" ht="15.6">
      <c r="P120"/>
      <c r="X120" s="5">
        <f>+År!Q35</f>
        <v>4.8144407033295931</v>
      </c>
      <c r="Y120" s="3" t="s">
        <v>654</v>
      </c>
    </row>
    <row r="121" spans="16:25">
      <c r="P121"/>
    </row>
    <row r="122" spans="16:25">
      <c r="P122"/>
    </row>
    <row r="123" spans="16:25">
      <c r="P123"/>
    </row>
    <row r="124" spans="16:25">
      <c r="P124"/>
    </row>
    <row r="125" spans="16:25">
      <c r="P125"/>
    </row>
    <row r="126" spans="16:25">
      <c r="P126"/>
    </row>
    <row r="127" spans="16:25">
      <c r="P127"/>
    </row>
    <row r="128" spans="16:25">
      <c r="P128"/>
    </row>
    <row r="129" spans="16:25">
      <c r="P129"/>
    </row>
    <row r="130" spans="16:25">
      <c r="P130"/>
    </row>
    <row r="131" spans="16:25">
      <c r="P131"/>
      <c r="X131" s="3" t="s">
        <v>586</v>
      </c>
      <c r="Y131" s="3" t="s">
        <v>573</v>
      </c>
    </row>
    <row r="132" spans="16:25">
      <c r="P132"/>
      <c r="X132">
        <v>3</v>
      </c>
      <c r="Y132" t="s">
        <v>97</v>
      </c>
    </row>
    <row r="133" spans="16:25">
      <c r="P133"/>
      <c r="X133">
        <v>4</v>
      </c>
      <c r="Y133" t="s">
        <v>98</v>
      </c>
    </row>
    <row r="134" spans="16:25">
      <c r="P134"/>
      <c r="X134">
        <v>5</v>
      </c>
      <c r="Y134" s="286" t="s">
        <v>99</v>
      </c>
    </row>
    <row r="135" spans="16:25">
      <c r="P135"/>
      <c r="X135">
        <v>6</v>
      </c>
      <c r="Y135" s="3" t="s">
        <v>100</v>
      </c>
    </row>
    <row r="136" spans="16:25">
      <c r="P136"/>
      <c r="X136">
        <v>7</v>
      </c>
      <c r="Y136" s="3" t="s">
        <v>101</v>
      </c>
    </row>
    <row r="137" spans="16:25">
      <c r="P137"/>
      <c r="X137">
        <v>8</v>
      </c>
      <c r="Y137" s="286" t="s">
        <v>102</v>
      </c>
    </row>
    <row r="138" spans="16:25">
      <c r="P138"/>
    </row>
    <row r="139" spans="16:25">
      <c r="P139"/>
    </row>
    <row r="140" spans="16:25">
      <c r="P140"/>
    </row>
    <row r="141" spans="16:25">
      <c r="P141"/>
    </row>
    <row r="142" spans="16:25">
      <c r="P142"/>
    </row>
    <row r="143" spans="16:25">
      <c r="P143"/>
    </row>
    <row r="144" spans="16:25">
      <c r="P144"/>
    </row>
    <row r="145" spans="16:25">
      <c r="P145"/>
    </row>
    <row r="146" spans="16:25">
      <c r="P146"/>
    </row>
    <row r="147" spans="16:25">
      <c r="P147"/>
    </row>
    <row r="148" spans="16:25">
      <c r="P148"/>
    </row>
    <row r="149" spans="16:25">
      <c r="P149"/>
    </row>
    <row r="150" spans="16:25">
      <c r="P150"/>
    </row>
    <row r="151" spans="16:25">
      <c r="P151"/>
    </row>
    <row r="152" spans="16:25">
      <c r="P152"/>
    </row>
    <row r="153" spans="16:25">
      <c r="P153"/>
    </row>
    <row r="154" spans="16:25">
      <c r="P154"/>
    </row>
    <row r="155" spans="16:25">
      <c r="P155"/>
    </row>
    <row r="156" spans="16:25">
      <c r="P156"/>
    </row>
    <row r="157" spans="16:25">
      <c r="P157"/>
    </row>
    <row r="158" spans="16:25" ht="15.6">
      <c r="P158"/>
      <c r="X158" s="2">
        <f>+År!S35</f>
        <v>1.4066591844369625</v>
      </c>
      <c r="Y158" s="3" t="s">
        <v>656</v>
      </c>
    </row>
    <row r="159" spans="16:25">
      <c r="P159"/>
    </row>
    <row r="160" spans="16:25">
      <c r="P160"/>
    </row>
    <row r="161" spans="16:16">
      <c r="P161"/>
    </row>
    <row r="162" spans="16:16">
      <c r="P162"/>
    </row>
    <row r="163" spans="16:16">
      <c r="P163"/>
    </row>
    <row r="164" spans="16:16">
      <c r="P164"/>
    </row>
    <row r="165" spans="16:16">
      <c r="P165"/>
    </row>
    <row r="166" spans="16:16">
      <c r="P166"/>
    </row>
    <row r="167" spans="16:16">
      <c r="P167"/>
    </row>
    <row r="168" spans="16:16">
      <c r="P168"/>
    </row>
    <row r="169" spans="16:16">
      <c r="P169"/>
    </row>
    <row r="170" spans="16:16">
      <c r="P170"/>
    </row>
    <row r="171" spans="16:16">
      <c r="P171"/>
    </row>
    <row r="172" spans="16:16">
      <c r="P172"/>
    </row>
    <row r="173" spans="16:16">
      <c r="P173"/>
    </row>
    <row r="174" spans="16:16">
      <c r="P174"/>
    </row>
    <row r="175" spans="16:16">
      <c r="P175"/>
    </row>
    <row r="176" spans="16:16">
      <c r="P176"/>
    </row>
    <row r="177" spans="16:20">
      <c r="P177"/>
    </row>
    <row r="178" spans="16:20">
      <c r="P178"/>
    </row>
    <row r="179" spans="16:20">
      <c r="P179"/>
    </row>
    <row r="180" spans="16:20">
      <c r="P180"/>
    </row>
    <row r="181" spans="16:20">
      <c r="P181"/>
    </row>
    <row r="182" spans="16:20">
      <c r="P182"/>
    </row>
    <row r="183" spans="16:20">
      <c r="P183"/>
    </row>
    <row r="184" spans="16:20">
      <c r="P184"/>
    </row>
    <row r="185" spans="16:20">
      <c r="P185"/>
    </row>
    <row r="186" spans="16:20">
      <c r="P186"/>
    </row>
    <row r="187" spans="16:20">
      <c r="P187"/>
    </row>
    <row r="188" spans="16:20">
      <c r="P188"/>
    </row>
    <row r="189" spans="16:20">
      <c r="P189"/>
    </row>
    <row r="190" spans="16:20">
      <c r="P190"/>
      <c r="T190" s="4"/>
    </row>
    <row r="191" spans="16:20">
      <c r="P191"/>
      <c r="T191" s="4"/>
    </row>
    <row r="192" spans="16:20">
      <c r="P192"/>
      <c r="T192" s="4"/>
    </row>
    <row r="193" spans="4:21">
      <c r="P193"/>
      <c r="T193" s="22"/>
    </row>
    <row r="194" spans="4:21">
      <c r="P194"/>
      <c r="T194" s="22"/>
    </row>
    <row r="195" spans="4:21">
      <c r="P195"/>
      <c r="T195" s="22"/>
    </row>
    <row r="196" spans="4:21">
      <c r="P196"/>
      <c r="T196" s="22"/>
    </row>
    <row r="197" spans="4:21">
      <c r="P197"/>
      <c r="T197" s="22"/>
    </row>
    <row r="198" spans="4:21">
      <c r="P198"/>
      <c r="T198" s="22"/>
    </row>
    <row r="199" spans="4:21">
      <c r="P199"/>
      <c r="T199" s="22"/>
    </row>
    <row r="200" spans="4:21">
      <c r="P200"/>
      <c r="T200" s="22"/>
    </row>
    <row r="201" spans="4:21">
      <c r="P201"/>
      <c r="T201" s="22"/>
    </row>
    <row r="202" spans="4:21">
      <c r="P202"/>
      <c r="T202" s="22"/>
    </row>
    <row r="203" spans="4:21">
      <c r="P203"/>
      <c r="T203" s="22"/>
    </row>
    <row r="204" spans="4:21"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22"/>
      <c r="U204" s="21"/>
    </row>
    <row r="205" spans="4:21"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22"/>
      <c r="U205" s="4"/>
    </row>
    <row r="206" spans="4:21"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22"/>
      <c r="U206" s="4"/>
    </row>
    <row r="207" spans="4:21"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</row>
    <row r="208" spans="4:21"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</row>
    <row r="209" spans="10:21"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</row>
    <row r="210" spans="10:21"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</row>
    <row r="211" spans="10:21"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U211" s="22"/>
    </row>
    <row r="212" spans="10:21"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U212" s="22"/>
    </row>
    <row r="213" spans="10:21"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U213" s="22"/>
    </row>
    <row r="214" spans="10:21"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U214" s="22"/>
    </row>
    <row r="215" spans="10:21"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U215" s="22"/>
    </row>
    <row r="216" spans="10:21"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U216" s="22"/>
    </row>
    <row r="217" spans="10:21"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U217" s="22"/>
    </row>
    <row r="218" spans="10:21"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U218" s="22"/>
    </row>
    <row r="219" spans="10:21"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U219" s="22"/>
    </row>
    <row r="220" spans="10:21"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U220" s="22"/>
    </row>
    <row r="221" spans="10:21"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U221" s="22"/>
    </row>
    <row r="222" spans="10:21"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U222" s="22"/>
    </row>
    <row r="223" spans="10:21"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U223" s="22"/>
    </row>
    <row r="224" spans="10:21"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U224" s="22"/>
    </row>
    <row r="225" spans="16:25">
      <c r="P225"/>
    </row>
    <row r="226" spans="16:25">
      <c r="P226"/>
    </row>
    <row r="227" spans="16:25">
      <c r="P227"/>
    </row>
    <row r="228" spans="16:25">
      <c r="P228"/>
    </row>
    <row r="229" spans="16:25">
      <c r="P229"/>
    </row>
    <row r="230" spans="16:25">
      <c r="Y230" s="3" t="s">
        <v>652</v>
      </c>
    </row>
    <row r="317" spans="1:18">
      <c r="A317" s="30"/>
      <c r="B317" s="30"/>
      <c r="C317" s="30"/>
      <c r="D317" s="30"/>
      <c r="E317" s="30"/>
      <c r="F317" s="30"/>
      <c r="G317" s="30"/>
      <c r="H317" s="30"/>
    </row>
    <row r="318" spans="1:18">
      <c r="A318" s="38"/>
      <c r="B318" s="38"/>
      <c r="C318" s="38"/>
      <c r="D318" s="38"/>
      <c r="E318" s="38"/>
      <c r="F318" s="38"/>
      <c r="G318" s="38"/>
      <c r="H318" s="38"/>
      <c r="I318" s="30"/>
      <c r="J318" s="30"/>
      <c r="K318" s="30"/>
      <c r="L318" s="30"/>
      <c r="M318" s="30"/>
      <c r="N318" s="30"/>
      <c r="O318" s="30"/>
      <c r="P318" s="268"/>
      <c r="Q318" s="30"/>
      <c r="R318" s="30"/>
    </row>
    <row r="319" spans="1:18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269"/>
      <c r="Q319" s="38"/>
      <c r="R319" s="38"/>
    </row>
    <row r="320" spans="1:18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269"/>
      <c r="Q320" s="38"/>
      <c r="R320" s="38"/>
    </row>
    <row r="321" spans="1:18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269"/>
      <c r="Q321" s="38"/>
      <c r="R321" s="38"/>
    </row>
    <row r="322" spans="1:18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269"/>
      <c r="Q322" s="38"/>
      <c r="R322" s="38"/>
    </row>
    <row r="323" spans="1:18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269"/>
      <c r="Q323" s="38"/>
      <c r="R323" s="38"/>
    </row>
    <row r="324" spans="1:18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269"/>
      <c r="Q324" s="38"/>
      <c r="R324" s="38"/>
    </row>
    <row r="325" spans="1:18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269"/>
      <c r="Q325" s="38"/>
      <c r="R325" s="38"/>
    </row>
    <row r="326" spans="1:18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269"/>
      <c r="Q326" s="38"/>
      <c r="R326" s="38"/>
    </row>
    <row r="327" spans="1:18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269"/>
      <c r="Q327" s="38"/>
      <c r="R327" s="38"/>
    </row>
    <row r="328" spans="1:1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269"/>
      <c r="Q328" s="38"/>
      <c r="R328" s="38"/>
    </row>
    <row r="329" spans="1:18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269"/>
      <c r="Q329" s="38"/>
      <c r="R329" s="38"/>
    </row>
    <row r="330" spans="1:18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269"/>
      <c r="Q330" s="38"/>
      <c r="R330" s="38"/>
    </row>
    <row r="331" spans="1:18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269"/>
      <c r="Q331" s="38"/>
      <c r="R331" s="38"/>
    </row>
    <row r="332" spans="1:18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269"/>
      <c r="Q332" s="38"/>
      <c r="R332" s="38"/>
    </row>
    <row r="333" spans="1:18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269"/>
      <c r="Q333" s="38"/>
      <c r="R333" s="38"/>
    </row>
    <row r="334" spans="1:18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269"/>
      <c r="Q334" s="38"/>
      <c r="R334" s="38"/>
    </row>
    <row r="335" spans="1:18">
      <c r="I335" s="38"/>
      <c r="J335" s="38"/>
      <c r="K335" s="38"/>
      <c r="L335" s="38"/>
      <c r="M335" s="38"/>
      <c r="N335" s="38"/>
      <c r="O335" s="38"/>
      <c r="P335" s="269"/>
      <c r="Q335" s="38"/>
      <c r="R335" s="38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C483"/>
  <sheetViews>
    <sheetView zoomScale="91" zoomScaleNormal="91" workbookViewId="0">
      <pane xSplit="1" ySplit="10" topLeftCell="B18" activePane="bottomRight" state="frozen"/>
      <selection pane="topRight" activeCell="B1" sqref="B1"/>
      <selection pane="bottomLeft" activeCell="A13" sqref="A13"/>
      <selection pane="bottomRight" activeCell="R27" sqref="R27"/>
    </sheetView>
  </sheetViews>
  <sheetFormatPr baseColWidth="10" defaultColWidth="11.54296875" defaultRowHeight="15.6"/>
  <cols>
    <col min="1" max="1" width="3.36328125" style="28" customWidth="1"/>
    <col min="2" max="2" width="5.81640625" style="28" customWidth="1"/>
    <col min="3" max="3" width="3.36328125" style="28" customWidth="1"/>
    <col min="4" max="4" width="3.453125" style="28" customWidth="1"/>
    <col min="5" max="5" width="3.54296875" style="28" customWidth="1"/>
    <col min="6" max="6" width="3.1796875" style="28" customWidth="1"/>
    <col min="7" max="7" width="4.453125" style="28" customWidth="1"/>
    <col min="8" max="8" width="6.6328125" style="28" customWidth="1"/>
    <col min="9" max="9" width="7" style="336" customWidth="1"/>
    <col min="10" max="11" width="6.36328125" style="29" customWidth="1"/>
    <col min="12" max="12" width="6.36328125" style="239" customWidth="1"/>
    <col min="13" max="13" width="2.08984375" style="239" customWidth="1"/>
    <col min="14" max="15" width="6.36328125" style="239" customWidth="1"/>
    <col min="16" max="16" width="1.90625" style="239" customWidth="1"/>
    <col min="17" max="17" width="6.36328125" style="28" customWidth="1"/>
    <col min="18" max="18" width="2.08984375" style="28" customWidth="1"/>
    <col min="19" max="19" width="6.54296875" style="28" customWidth="1"/>
    <col min="20" max="20" width="5.54296875" style="28" customWidth="1"/>
    <col min="21" max="21" width="6.54296875" style="34" customWidth="1"/>
    <col min="22" max="22" width="5.1796875" style="34" customWidth="1"/>
    <col min="23" max="23" width="5.6328125" style="34" customWidth="1"/>
    <col min="24" max="24" width="5.81640625" style="34" customWidth="1"/>
    <col min="25" max="25" width="6.6328125" style="29" customWidth="1"/>
    <col min="26" max="26" width="7" style="27" customWidth="1"/>
    <col min="27" max="27" width="7.453125" style="34" customWidth="1"/>
    <col min="28" max="28" width="10.453125" style="34" customWidth="1"/>
    <col min="29" max="29" width="5.90625" style="29" customWidth="1"/>
    <col min="30" max="30" width="9.453125" style="29" customWidth="1"/>
    <col min="31" max="31" width="8.90625" style="29" customWidth="1"/>
    <col min="32" max="32" width="11.54296875" style="29"/>
    <col min="33" max="33" width="9.81640625" style="34" customWidth="1"/>
    <col min="34" max="34" width="9.1796875" style="29" customWidth="1"/>
    <col min="35" max="35" width="6.81640625" style="29" customWidth="1"/>
    <col min="36" max="36" width="9.90625" style="29" customWidth="1"/>
    <col min="37" max="37" width="10" style="28" customWidth="1"/>
    <col min="38" max="38" width="13.08984375" style="28" customWidth="1"/>
    <col min="39" max="39" width="9.36328125" style="28" customWidth="1"/>
    <col min="40" max="40" width="9.81640625" style="29" customWidth="1"/>
    <col min="41" max="41" width="9.81640625" style="28" customWidth="1"/>
    <col min="42" max="42" width="11.54296875" style="28"/>
    <col min="43" max="43" width="14" style="28" customWidth="1"/>
    <col min="44" max="44" width="12.54296875" style="28" customWidth="1"/>
    <col min="45" max="45" width="10.90625" style="28" customWidth="1"/>
    <col min="46" max="16384" width="11.54296875" style="28"/>
  </cols>
  <sheetData>
    <row r="1" spans="1:55">
      <c r="A1" s="213"/>
      <c r="B1" s="213"/>
      <c r="C1" s="213"/>
      <c r="D1" s="213"/>
      <c r="E1" s="213"/>
      <c r="F1" s="213"/>
      <c r="G1" s="213"/>
      <c r="H1" s="213"/>
      <c r="I1" s="329"/>
      <c r="J1" s="214"/>
      <c r="K1" s="214"/>
      <c r="L1" s="231"/>
      <c r="M1" s="231"/>
      <c r="N1" s="231"/>
      <c r="O1" s="231"/>
      <c r="P1" s="231"/>
      <c r="Q1" s="213"/>
      <c r="R1" s="213"/>
      <c r="S1" s="213"/>
      <c r="T1" s="213"/>
      <c r="U1" s="215"/>
      <c r="V1" s="215"/>
      <c r="W1" s="215"/>
      <c r="X1" s="215"/>
      <c r="Y1" s="214"/>
      <c r="Z1" s="213"/>
      <c r="AA1" s="215"/>
      <c r="AB1" s="215"/>
      <c r="AC1" s="214"/>
      <c r="AD1" s="213"/>
      <c r="AE1" s="216"/>
      <c r="AG1" s="29"/>
      <c r="AH1" s="27"/>
      <c r="AI1" s="217"/>
      <c r="AJ1" s="28"/>
      <c r="AN1" s="28"/>
    </row>
    <row r="2" spans="1:55" s="222" customFormat="1" ht="31.8">
      <c r="A2" s="218"/>
      <c r="B2" s="218"/>
      <c r="C2" s="218"/>
      <c r="D2" s="218"/>
      <c r="E2" s="219" t="s">
        <v>566</v>
      </c>
      <c r="F2" s="218"/>
      <c r="G2" s="218"/>
      <c r="H2" s="218"/>
      <c r="I2" s="330"/>
      <c r="J2" s="220"/>
      <c r="K2" s="220"/>
      <c r="L2" s="487"/>
      <c r="M2" s="487"/>
      <c r="N2" s="487"/>
      <c r="O2" s="487"/>
      <c r="P2" s="487"/>
      <c r="Q2" s="218"/>
      <c r="R2" s="218"/>
      <c r="S2" s="218"/>
      <c r="T2" s="218"/>
      <c r="U2" s="221"/>
      <c r="V2" s="221"/>
      <c r="W2" s="221"/>
      <c r="X2" s="221"/>
      <c r="Y2" s="220"/>
      <c r="Z2" s="218"/>
      <c r="AA2" s="221"/>
      <c r="AB2" s="221"/>
      <c r="AC2" s="220"/>
      <c r="AD2" s="218"/>
      <c r="AE2" s="216"/>
      <c r="AF2" s="29"/>
      <c r="AG2" s="29"/>
      <c r="AH2" s="27"/>
      <c r="AI2" s="217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</row>
    <row r="3" spans="1:55">
      <c r="A3" s="213"/>
      <c r="B3" s="213"/>
      <c r="C3" s="213"/>
      <c r="D3" s="213"/>
      <c r="E3" s="213"/>
      <c r="F3" s="213"/>
      <c r="G3" s="213"/>
      <c r="H3" s="213"/>
      <c r="I3" s="329"/>
      <c r="J3" s="214"/>
      <c r="K3" s="214"/>
      <c r="L3" s="231"/>
      <c r="M3" s="231"/>
      <c r="N3" s="231"/>
      <c r="O3" s="231"/>
      <c r="P3" s="231"/>
      <c r="Q3" s="213"/>
      <c r="R3" s="213"/>
      <c r="S3" s="213"/>
      <c r="T3" s="213"/>
      <c r="U3" s="215"/>
      <c r="V3" s="215"/>
      <c r="W3" s="215"/>
      <c r="X3" s="215"/>
      <c r="Y3" s="214"/>
      <c r="Z3" s="213"/>
      <c r="AA3" s="215"/>
      <c r="AB3" s="215"/>
      <c r="AC3" s="214"/>
      <c r="AD3" s="213"/>
      <c r="AE3" s="216"/>
      <c r="AG3" s="29"/>
      <c r="AH3" s="27"/>
      <c r="AI3" s="217"/>
      <c r="AJ3" s="28"/>
      <c r="AN3" s="28"/>
    </row>
    <row r="4" spans="1:55" s="228" customFormat="1" ht="19.8">
      <c r="A4" s="223"/>
      <c r="B4" s="223"/>
      <c r="C4" s="223"/>
      <c r="D4" s="223"/>
      <c r="E4" s="223"/>
      <c r="F4" s="223"/>
      <c r="G4" s="224" t="s">
        <v>5</v>
      </c>
      <c r="H4" s="224"/>
      <c r="I4" s="331">
        <v>18</v>
      </c>
      <c r="J4" s="225"/>
      <c r="K4" s="225"/>
      <c r="L4" s="488"/>
      <c r="M4" s="488"/>
      <c r="N4" s="488"/>
      <c r="O4" s="488"/>
      <c r="P4" s="488"/>
      <c r="Q4" s="224" t="s">
        <v>429</v>
      </c>
      <c r="R4" s="224"/>
      <c r="S4" s="223"/>
      <c r="T4" s="223"/>
      <c r="U4" s="226"/>
      <c r="V4" s="226"/>
      <c r="W4" s="561">
        <f>+I12+I27+I42+I57+I72+I87+I102+I117+I132+I147+I162+I177+I192+I207+I222</f>
        <v>26730</v>
      </c>
      <c r="X4" s="562"/>
      <c r="Y4" s="562"/>
      <c r="Z4" s="223"/>
      <c r="AA4" s="226"/>
      <c r="AB4" s="226"/>
      <c r="AC4" s="223"/>
      <c r="AD4" s="226"/>
      <c r="AE4" s="216"/>
      <c r="AF4" s="29"/>
      <c r="AG4" s="29"/>
      <c r="AH4" s="27"/>
      <c r="AI4" s="216"/>
      <c r="AJ4" s="29"/>
      <c r="AK4" s="29"/>
      <c r="AL4" s="27"/>
      <c r="AM4" s="217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27"/>
      <c r="BC4" s="227"/>
    </row>
    <row r="5" spans="1:55">
      <c r="A5" s="213"/>
      <c r="B5" s="213"/>
      <c r="C5" s="213"/>
      <c r="D5" s="213"/>
      <c r="E5" s="213"/>
      <c r="F5" s="213"/>
      <c r="G5" s="213"/>
      <c r="H5" s="213"/>
      <c r="I5" s="329"/>
      <c r="J5" s="214" t="s">
        <v>463</v>
      </c>
      <c r="K5" s="214"/>
      <c r="L5" s="231"/>
      <c r="M5" s="231"/>
      <c r="N5" s="231"/>
      <c r="O5" s="231"/>
      <c r="P5" s="231"/>
      <c r="Q5" s="213"/>
      <c r="R5" s="213"/>
      <c r="S5" s="213"/>
      <c r="T5" s="213"/>
      <c r="U5" s="215"/>
      <c r="V5" s="215"/>
      <c r="W5" s="215"/>
      <c r="X5" s="215"/>
      <c r="Y5" s="214"/>
      <c r="Z5" s="213"/>
      <c r="AA5" s="215"/>
      <c r="AB5" s="215"/>
      <c r="AC5" s="214"/>
      <c r="AD5" s="213"/>
      <c r="AE5" s="216"/>
      <c r="AG5" s="29"/>
      <c r="AH5" s="27"/>
      <c r="AI5" s="217"/>
      <c r="AJ5" s="28"/>
      <c r="AN5" s="28"/>
    </row>
    <row r="6" spans="1:55">
      <c r="A6" s="213"/>
      <c r="B6" s="213"/>
      <c r="C6" s="213"/>
      <c r="D6" s="213"/>
      <c r="E6" s="213"/>
      <c r="F6" s="213"/>
      <c r="G6" s="213"/>
      <c r="H6" s="213"/>
      <c r="I6" s="329"/>
      <c r="J6" s="214"/>
      <c r="K6" s="214"/>
      <c r="L6" s="231"/>
      <c r="M6" s="231"/>
      <c r="N6" s="231"/>
      <c r="O6" s="231"/>
      <c r="P6" s="231"/>
      <c r="Q6" s="213"/>
      <c r="R6" s="213"/>
      <c r="S6" s="213"/>
      <c r="T6" s="213"/>
      <c r="U6" s="215"/>
      <c r="V6" s="215"/>
      <c r="W6" s="215"/>
      <c r="X6" s="215"/>
      <c r="Y6" s="214"/>
      <c r="Z6" s="213"/>
      <c r="AA6" s="215"/>
      <c r="AB6" s="215"/>
      <c r="AC6" s="214"/>
      <c r="AD6" s="213"/>
      <c r="AE6" s="216"/>
      <c r="AG6" s="29"/>
      <c r="AH6" s="27"/>
      <c r="AI6" s="217"/>
      <c r="AJ6" s="28"/>
      <c r="AN6" s="28"/>
    </row>
    <row r="7" spans="1:55">
      <c r="A7" s="213"/>
      <c r="B7" s="213"/>
      <c r="C7" s="213"/>
      <c r="D7" s="213"/>
      <c r="E7" s="213"/>
      <c r="F7" s="213"/>
      <c r="G7" s="213"/>
      <c r="H7" s="213"/>
      <c r="I7" s="329"/>
      <c r="J7" s="214"/>
      <c r="K7" s="214"/>
      <c r="L7" s="231"/>
      <c r="M7" s="231"/>
      <c r="N7" s="231"/>
      <c r="O7" s="231"/>
      <c r="P7" s="231"/>
      <c r="Q7" s="213"/>
      <c r="R7" s="213"/>
      <c r="S7" s="213"/>
      <c r="T7" s="213"/>
      <c r="U7" s="215"/>
      <c r="V7" s="215"/>
      <c r="W7" s="215"/>
      <c r="X7" s="215"/>
      <c r="Y7" s="214"/>
      <c r="Z7" s="213"/>
      <c r="AA7" s="215"/>
      <c r="AB7" s="215"/>
      <c r="AC7" s="229" t="s">
        <v>2</v>
      </c>
      <c r="AD7" s="213"/>
      <c r="AE7" s="216"/>
      <c r="AG7" s="29"/>
      <c r="AH7" s="27"/>
      <c r="AI7" s="217"/>
      <c r="AJ7" s="28"/>
      <c r="AN7" s="28"/>
    </row>
    <row r="8" spans="1:55">
      <c r="A8" s="213"/>
      <c r="B8" s="213"/>
      <c r="C8" s="213"/>
      <c r="D8" s="213"/>
      <c r="E8" s="213"/>
      <c r="F8" s="213"/>
      <c r="G8" s="213"/>
      <c r="H8" s="230" t="s">
        <v>2</v>
      </c>
      <c r="I8" s="329"/>
      <c r="J8" s="214"/>
      <c r="K8" s="214"/>
      <c r="L8" s="231"/>
      <c r="M8" s="231"/>
      <c r="N8" s="231"/>
      <c r="O8" s="231"/>
      <c r="P8" s="231"/>
      <c r="Q8" s="230" t="s">
        <v>22</v>
      </c>
      <c r="R8" s="230"/>
      <c r="S8" s="214"/>
      <c r="T8" s="214" t="s">
        <v>407</v>
      </c>
      <c r="U8" s="215" t="s">
        <v>407</v>
      </c>
      <c r="V8" s="231" t="s">
        <v>550</v>
      </c>
      <c r="W8" s="36"/>
      <c r="X8" s="36"/>
      <c r="Y8" s="229" t="s">
        <v>430</v>
      </c>
      <c r="Z8" s="213"/>
      <c r="AA8" s="231" t="s">
        <v>547</v>
      </c>
      <c r="AB8" s="231" t="s">
        <v>81</v>
      </c>
      <c r="AC8" s="229" t="s">
        <v>8</v>
      </c>
      <c r="AD8" s="213"/>
      <c r="AE8" s="216"/>
      <c r="AG8" s="29"/>
      <c r="AH8" s="27"/>
      <c r="AI8" s="217"/>
      <c r="AJ8" s="28"/>
      <c r="AN8" s="28"/>
    </row>
    <row r="9" spans="1:55">
      <c r="A9" s="213"/>
      <c r="B9" s="213"/>
      <c r="C9" s="213"/>
      <c r="D9" s="230" t="s">
        <v>417</v>
      </c>
      <c r="E9" s="213"/>
      <c r="F9" s="230"/>
      <c r="G9" s="230"/>
      <c r="H9" s="230" t="s">
        <v>492</v>
      </c>
      <c r="I9" s="333" t="s">
        <v>2</v>
      </c>
      <c r="J9" s="229" t="s">
        <v>2</v>
      </c>
      <c r="K9" s="229" t="s">
        <v>1</v>
      </c>
      <c r="L9" s="507" t="s">
        <v>2</v>
      </c>
      <c r="M9" s="507"/>
      <c r="N9" s="507" t="s">
        <v>22</v>
      </c>
      <c r="O9" s="507" t="s">
        <v>692</v>
      </c>
      <c r="P9" s="231"/>
      <c r="Q9" s="230" t="s">
        <v>490</v>
      </c>
      <c r="R9" s="230"/>
      <c r="S9" s="229" t="s">
        <v>22</v>
      </c>
      <c r="T9" s="229" t="s">
        <v>531</v>
      </c>
      <c r="U9" s="231" t="s">
        <v>496</v>
      </c>
      <c r="V9" s="231" t="s">
        <v>551</v>
      </c>
      <c r="W9" s="36"/>
      <c r="X9" s="36"/>
      <c r="Y9" s="229"/>
      <c r="Z9" s="230" t="s">
        <v>490</v>
      </c>
      <c r="AA9" s="231" t="s">
        <v>1</v>
      </c>
      <c r="AB9" s="231" t="s">
        <v>432</v>
      </c>
      <c r="AC9" s="229" t="s">
        <v>72</v>
      </c>
      <c r="AD9" s="213"/>
      <c r="AE9" s="216"/>
      <c r="AG9" s="29"/>
      <c r="AH9" s="27"/>
      <c r="AI9" s="217"/>
      <c r="AJ9" s="28"/>
      <c r="AN9" s="28"/>
    </row>
    <row r="10" spans="1:55">
      <c r="A10" s="213"/>
      <c r="B10" s="230" t="s">
        <v>92</v>
      </c>
      <c r="C10" s="213"/>
      <c r="D10" s="230" t="s">
        <v>418</v>
      </c>
      <c r="E10" s="230"/>
      <c r="F10" s="230" t="s">
        <v>90</v>
      </c>
      <c r="G10" s="230"/>
      <c r="H10" s="52" t="s">
        <v>493</v>
      </c>
      <c r="I10" s="334" t="s">
        <v>8</v>
      </c>
      <c r="J10" s="96" t="s">
        <v>407</v>
      </c>
      <c r="K10" s="96" t="s">
        <v>407</v>
      </c>
      <c r="L10" s="508" t="s">
        <v>665</v>
      </c>
      <c r="M10" s="508"/>
      <c r="N10" s="508" t="s">
        <v>665</v>
      </c>
      <c r="O10" s="508" t="s">
        <v>666</v>
      </c>
      <c r="P10" s="231"/>
      <c r="Q10" s="52" t="s">
        <v>491</v>
      </c>
      <c r="R10" s="52"/>
      <c r="S10" s="96" t="s">
        <v>44</v>
      </c>
      <c r="T10" s="96" t="s">
        <v>532</v>
      </c>
      <c r="U10" s="73" t="s">
        <v>497</v>
      </c>
      <c r="V10" s="73" t="s">
        <v>552</v>
      </c>
      <c r="W10" s="73" t="s">
        <v>535</v>
      </c>
      <c r="X10" s="73" t="s">
        <v>553</v>
      </c>
      <c r="Y10" s="96" t="s">
        <v>1</v>
      </c>
      <c r="Z10" s="52" t="s">
        <v>491</v>
      </c>
      <c r="AA10" s="73" t="s">
        <v>0</v>
      </c>
      <c r="AB10" s="73" t="s">
        <v>433</v>
      </c>
      <c r="AC10" s="96" t="s">
        <v>549</v>
      </c>
      <c r="AD10" s="213"/>
      <c r="AE10" s="216"/>
      <c r="AG10" s="29"/>
      <c r="AH10" s="27"/>
      <c r="AI10" s="217"/>
      <c r="AJ10" s="28"/>
      <c r="AN10" s="28"/>
    </row>
    <row r="11" spans="1:55">
      <c r="A11" s="213"/>
      <c r="B11" s="230"/>
      <c r="C11" s="213"/>
      <c r="D11" s="230"/>
      <c r="E11" s="230"/>
      <c r="F11" s="230"/>
      <c r="G11" s="230"/>
      <c r="H11" s="52"/>
      <c r="I11" s="334"/>
      <c r="J11" s="96"/>
      <c r="K11" s="96"/>
      <c r="L11" s="73"/>
      <c r="M11" s="508"/>
      <c r="N11" s="73"/>
      <c r="O11" s="73"/>
      <c r="P11" s="231"/>
      <c r="Q11" s="52"/>
      <c r="R11" s="52"/>
      <c r="S11" s="96"/>
      <c r="T11" s="96"/>
      <c r="U11" s="73"/>
      <c r="V11" s="73"/>
      <c r="W11" s="73"/>
      <c r="X11" s="73"/>
      <c r="Y11" s="96"/>
      <c r="Z11" s="52"/>
      <c r="AA11" s="73"/>
      <c r="AB11" s="73"/>
      <c r="AC11" s="96"/>
      <c r="AD11" s="213"/>
      <c r="AE11" s="216"/>
      <c r="AG11" s="29"/>
      <c r="AH11" s="27"/>
      <c r="AI11" s="217"/>
      <c r="AJ11" s="28"/>
      <c r="AN11" s="28"/>
    </row>
    <row r="12" spans="1:55" ht="22.8">
      <c r="A12" s="213"/>
      <c r="B12" s="213"/>
      <c r="C12" s="213"/>
      <c r="D12" s="213"/>
      <c r="E12" s="257" t="str">
        <f>+E14</f>
        <v>1-</v>
      </c>
      <c r="F12" s="213"/>
      <c r="G12" s="213"/>
      <c r="H12" s="213"/>
      <c r="I12" s="332">
        <f>SUM(I14:I25)</f>
        <v>5</v>
      </c>
      <c r="J12" s="214"/>
      <c r="K12" s="214"/>
      <c r="L12" s="231"/>
      <c r="M12" s="508"/>
      <c r="N12" s="231"/>
      <c r="O12" s="231"/>
      <c r="P12" s="231"/>
      <c r="Q12" s="213"/>
      <c r="R12" s="213"/>
      <c r="S12" s="263">
        <f>+Fettgruppe!S11</f>
        <v>8.64</v>
      </c>
      <c r="T12" s="213"/>
      <c r="U12" s="215"/>
      <c r="V12" s="215"/>
      <c r="W12" s="215"/>
      <c r="X12" s="215"/>
      <c r="Y12" s="214"/>
      <c r="Z12" s="213"/>
      <c r="AA12" s="215"/>
      <c r="AB12" s="215"/>
      <c r="AC12" s="214"/>
      <c r="AD12" s="213"/>
      <c r="AE12" s="216"/>
      <c r="AG12" s="29"/>
      <c r="AH12" s="27"/>
      <c r="AI12" s="217"/>
      <c r="AJ12" s="28"/>
      <c r="AN12" s="28"/>
    </row>
    <row r="13" spans="1:55" ht="14.1" customHeight="1">
      <c r="A13" s="213"/>
      <c r="B13" s="213"/>
      <c r="C13" s="213"/>
      <c r="D13" s="213"/>
      <c r="E13" s="257"/>
      <c r="F13" s="213"/>
      <c r="G13" s="213"/>
      <c r="H13" s="213"/>
      <c r="I13" s="329"/>
      <c r="J13" s="213"/>
      <c r="K13" s="213"/>
      <c r="L13" s="231"/>
      <c r="M13" s="508"/>
      <c r="N13" s="231"/>
      <c r="O13" s="231"/>
      <c r="P13" s="231"/>
      <c r="Q13" s="213"/>
      <c r="R13" s="213"/>
      <c r="S13" s="213"/>
      <c r="T13" s="213"/>
      <c r="U13" s="213"/>
      <c r="V13" s="213"/>
      <c r="W13" s="215"/>
      <c r="X13" s="215"/>
      <c r="Y13" s="214"/>
      <c r="Z13" s="213"/>
      <c r="AA13" s="215"/>
      <c r="AB13" s="215"/>
      <c r="AC13" s="214"/>
      <c r="AD13" s="213"/>
      <c r="AE13" s="216"/>
      <c r="AG13" s="29"/>
      <c r="AH13" s="27"/>
      <c r="AI13" s="217"/>
      <c r="AJ13" s="28"/>
      <c r="AN13" s="28"/>
    </row>
    <row r="14" spans="1:55" ht="14.1" customHeight="1">
      <c r="A14" s="213"/>
      <c r="B14" s="232">
        <f>+'Ark1'!C1937</f>
        <v>2023</v>
      </c>
      <c r="C14" s="213"/>
      <c r="D14" s="232">
        <f>+'Ark1'!M1937</f>
        <v>1</v>
      </c>
      <c r="E14" s="232" t="s">
        <v>95</v>
      </c>
      <c r="F14" s="232">
        <f>+'Ark1'!D1937</f>
        <v>1</v>
      </c>
      <c r="G14" s="232" t="s">
        <v>554</v>
      </c>
      <c r="H14" s="232">
        <f>+'Ark1'!Q1937</f>
        <v>0</v>
      </c>
      <c r="I14" s="335">
        <f>+'Ark1'!R1937</f>
        <v>0</v>
      </c>
      <c r="J14" s="233" t="str">
        <f>+IF(I14=0,"",'Ark1'!AF1937)</f>
        <v/>
      </c>
      <c r="K14" s="233" t="str">
        <f>+IF(I14=0,"",'Ark1'!AG1937)</f>
        <v/>
      </c>
      <c r="L14" s="239">
        <f>'Ark1'!AI1934</f>
        <v>0</v>
      </c>
      <c r="M14" s="508"/>
      <c r="N14" s="263" t="str">
        <f>+IF(L14=0,"",'Ark1'!AJ1934)</f>
        <v/>
      </c>
      <c r="O14" s="263" t="str">
        <f>+IF(L14=0,"",'Ark1'!AK1934)</f>
        <v/>
      </c>
      <c r="P14" s="231"/>
      <c r="Q14" s="234" t="str">
        <f>+IF(I14=0,"",'Ark1'!S1937)</f>
        <v/>
      </c>
      <c r="R14" s="213"/>
      <c r="S14" s="32" t="str">
        <f>+IF(I14=0,"",'Ark1'!U1937)</f>
        <v/>
      </c>
      <c r="T14" s="233" t="str">
        <f>+IF(I14=0,"",'Ark1'!V1937)</f>
        <v/>
      </c>
      <c r="U14" s="233" t="str">
        <f>+IF(I14=0,"",'Ark1'!W1937)</f>
        <v/>
      </c>
      <c r="V14" s="235" t="str">
        <f>+IF(I14=0,"",'Ark1'!X1937)</f>
        <v/>
      </c>
      <c r="W14" s="235" t="str">
        <f>+IF(I14=0,"",'Ark1'!Y1937)</f>
        <v/>
      </c>
      <c r="X14" s="235" t="str">
        <f>+IF(I14=0,"",'Ark1'!Z1937)</f>
        <v/>
      </c>
      <c r="Y14" s="233" t="str">
        <f>+IF(I14=0,"",'Ark1'!Z1937)</f>
        <v/>
      </c>
      <c r="Z14" s="233" t="str">
        <f>+IF(I14=0,"",'Ark1'!AB1937)</f>
        <v/>
      </c>
      <c r="AA14" s="235">
        <f>+'Ark1'!AD1937</f>
        <v>0</v>
      </c>
      <c r="AB14" s="233" t="str">
        <f>+IF(I14=0,"",I14/D14)</f>
        <v/>
      </c>
      <c r="AC14" s="233" t="str">
        <f>+IF(I14=0,"",I14/H14)</f>
        <v/>
      </c>
      <c r="AD14" s="213"/>
      <c r="AE14" s="216"/>
      <c r="AG14" s="29"/>
      <c r="AH14" s="27"/>
      <c r="AI14" s="217"/>
      <c r="AJ14" s="28"/>
      <c r="AN14" s="28"/>
    </row>
    <row r="15" spans="1:55" ht="14.1" customHeight="1">
      <c r="A15" s="213"/>
      <c r="B15" s="232">
        <f>+'Ark1'!C1938</f>
        <v>2023</v>
      </c>
      <c r="C15" s="213"/>
      <c r="D15" s="232">
        <f>+'Ark1'!M1938</f>
        <v>1</v>
      </c>
      <c r="E15" s="232" t="s">
        <v>95</v>
      </c>
      <c r="F15" s="232">
        <f>+'Ark1'!D1938</f>
        <v>2</v>
      </c>
      <c r="G15" s="232" t="s">
        <v>555</v>
      </c>
      <c r="H15" s="232">
        <f>+'Ark1'!Q1938</f>
        <v>0</v>
      </c>
      <c r="I15" s="335">
        <f>+'Ark1'!R1938</f>
        <v>0</v>
      </c>
      <c r="J15" s="233" t="str">
        <f>+IF(I15=0,"",'Ark1'!AF1938)</f>
        <v/>
      </c>
      <c r="K15" s="233" t="str">
        <f>+IF(I15=0,"",'Ark1'!AG1938)</f>
        <v/>
      </c>
      <c r="L15" s="239">
        <f>'Ark1'!AI1935</f>
        <v>0</v>
      </c>
      <c r="M15" s="508"/>
      <c r="N15" s="263" t="str">
        <f>+IF(L15=0,"",'Ark1'!AJ1935)</f>
        <v/>
      </c>
      <c r="O15" s="263" t="str">
        <f>+IF(L15=0,"",'Ark1'!AK1935)</f>
        <v/>
      </c>
      <c r="P15" s="231"/>
      <c r="Q15" s="234" t="str">
        <f>+IF(I15=0,"",'Ark1'!S1938)</f>
        <v/>
      </c>
      <c r="R15" s="213"/>
      <c r="S15" s="32" t="str">
        <f>+IF(I15=0,"",'Ark1'!U1938)</f>
        <v/>
      </c>
      <c r="T15" s="233" t="str">
        <f>+IF(I15=0,"",'Ark1'!V1938)</f>
        <v/>
      </c>
      <c r="U15" s="233" t="str">
        <f>+IF(I15=0,"",'Ark1'!W1938)</f>
        <v/>
      </c>
      <c r="V15" s="235" t="str">
        <f>+IF(I15=0,"",'Ark1'!X1938)</f>
        <v/>
      </c>
      <c r="W15" s="235" t="str">
        <f>+IF(I15=0,"",'Ark1'!Y1938)</f>
        <v/>
      </c>
      <c r="X15" s="235" t="str">
        <f>+IF(I15=0,"",'Ark1'!Z1938)</f>
        <v/>
      </c>
      <c r="Y15" s="233" t="str">
        <f>+IF(I15=0,"",'Ark1'!Z1938)</f>
        <v/>
      </c>
      <c r="Z15" s="233" t="str">
        <f>+IF(I15=0,"",'Ark1'!AB1938)</f>
        <v/>
      </c>
      <c r="AA15" s="235">
        <f>+'Ark1'!AD1938</f>
        <v>0</v>
      </c>
      <c r="AB15" s="233" t="str">
        <f t="shared" ref="AB15:AB25" si="0">+IF(I15=0,"",I15/D15)</f>
        <v/>
      </c>
      <c r="AC15" s="233" t="str">
        <f t="shared" ref="AC15:AC25" si="1">+IF(I15=0,"",I15/H15)</f>
        <v/>
      </c>
      <c r="AD15" s="213"/>
      <c r="AE15" s="216"/>
      <c r="AG15" s="29"/>
      <c r="AH15" s="27"/>
      <c r="AI15" s="217"/>
      <c r="AJ15" s="28"/>
      <c r="AN15" s="28"/>
    </row>
    <row r="16" spans="1:55" ht="14.1" customHeight="1">
      <c r="A16" s="213"/>
      <c r="B16" s="232">
        <f>+'Ark1'!C1939</f>
        <v>2023</v>
      </c>
      <c r="C16" s="213"/>
      <c r="D16" s="232">
        <f>+'Ark1'!M1939</f>
        <v>1</v>
      </c>
      <c r="E16" s="232" t="s">
        <v>95</v>
      </c>
      <c r="F16" s="232">
        <f>+'Ark1'!D1939</f>
        <v>3</v>
      </c>
      <c r="G16" s="232" t="s">
        <v>556</v>
      </c>
      <c r="H16" s="232">
        <f>+'Ark1'!Q1939</f>
        <v>0</v>
      </c>
      <c r="I16" s="335">
        <f>+'Ark1'!R1939</f>
        <v>0</v>
      </c>
      <c r="J16" s="233" t="str">
        <f>+IF(I16=0,"",'Ark1'!AF1939)</f>
        <v/>
      </c>
      <c r="K16" s="233" t="str">
        <f>+IF(I16=0,"",'Ark1'!AG1939)</f>
        <v/>
      </c>
      <c r="L16" s="239">
        <f>'Ark1'!AI1936</f>
        <v>0</v>
      </c>
      <c r="M16" s="508"/>
      <c r="N16" s="263" t="str">
        <f>+IF(L16=0,"",'Ark1'!AJ1936)</f>
        <v/>
      </c>
      <c r="O16" s="263" t="str">
        <f>+IF(L16=0,"",'Ark1'!AK1936)</f>
        <v/>
      </c>
      <c r="P16" s="231"/>
      <c r="Q16" s="234" t="str">
        <f>+IF(I16=0,"",'Ark1'!S1939)</f>
        <v/>
      </c>
      <c r="R16" s="213"/>
      <c r="S16" s="32" t="str">
        <f>+IF(I16=0,"",'Ark1'!U1939)</f>
        <v/>
      </c>
      <c r="T16" s="233" t="str">
        <f>+IF(I16=0,"",'Ark1'!V1939)</f>
        <v/>
      </c>
      <c r="U16" s="233" t="str">
        <f>+IF(I16=0,"",'Ark1'!W1939)</f>
        <v/>
      </c>
      <c r="V16" s="235" t="str">
        <f>+IF(I16=0,"",'Ark1'!X1939)</f>
        <v/>
      </c>
      <c r="W16" s="235" t="str">
        <f>+IF(I16=0,"",'Ark1'!Y1939)</f>
        <v/>
      </c>
      <c r="X16" s="235" t="str">
        <f>+IF(I16=0,"",'Ark1'!Z1939)</f>
        <v/>
      </c>
      <c r="Y16" s="233" t="str">
        <f>+IF(I16=0,"",'Ark1'!Z1939)</f>
        <v/>
      </c>
      <c r="Z16" s="233" t="str">
        <f>+IF(I16=0,"",'Ark1'!AB1939)</f>
        <v/>
      </c>
      <c r="AA16" s="235">
        <f>+'Ark1'!AD1939</f>
        <v>0</v>
      </c>
      <c r="AB16" s="233" t="str">
        <f t="shared" si="0"/>
        <v/>
      </c>
      <c r="AC16" s="233" t="str">
        <f t="shared" si="1"/>
        <v/>
      </c>
      <c r="AD16" s="213"/>
      <c r="AE16" s="216"/>
      <c r="AG16" s="29"/>
      <c r="AH16" s="27"/>
      <c r="AI16" s="217"/>
      <c r="AJ16" s="28"/>
      <c r="AN16" s="28"/>
    </row>
    <row r="17" spans="1:41" ht="14.1" customHeight="1">
      <c r="A17" s="213"/>
      <c r="B17" s="232">
        <f>+'Ark1'!C1940</f>
        <v>2023</v>
      </c>
      <c r="C17" s="213"/>
      <c r="D17" s="232">
        <f>+'Ark1'!M1940</f>
        <v>1</v>
      </c>
      <c r="E17" s="232" t="s">
        <v>95</v>
      </c>
      <c r="F17" s="232">
        <f>+'Ark1'!D1940</f>
        <v>4</v>
      </c>
      <c r="G17" s="232" t="s">
        <v>557</v>
      </c>
      <c r="H17" s="232">
        <f>+'Ark1'!Q1940</f>
        <v>0</v>
      </c>
      <c r="I17" s="335">
        <f>+'Ark1'!R1940</f>
        <v>0</v>
      </c>
      <c r="J17" s="233" t="str">
        <f>+IF(I17=0,"",'Ark1'!AF1940)</f>
        <v/>
      </c>
      <c r="K17" s="233" t="str">
        <f>+IF(I17=0,"",'Ark1'!AG1940)</f>
        <v/>
      </c>
      <c r="L17" s="239">
        <f>'Ark1'!AI1937</f>
        <v>0</v>
      </c>
      <c r="M17" s="508"/>
      <c r="N17" s="263" t="str">
        <f>+IF(L17=0,"",'Ark1'!AJ1937)</f>
        <v/>
      </c>
      <c r="O17" s="263" t="str">
        <f>+IF(L17=0,"",'Ark1'!AK1937)</f>
        <v/>
      </c>
      <c r="P17" s="231"/>
      <c r="Q17" s="234" t="str">
        <f>+IF(I17=0,"",'Ark1'!S1940)</f>
        <v/>
      </c>
      <c r="R17" s="213"/>
      <c r="S17" s="32" t="str">
        <f>+IF(I17=0,"",'Ark1'!U1940)</f>
        <v/>
      </c>
      <c r="T17" s="233" t="str">
        <f>+IF(I17=0,"",'Ark1'!V1940)</f>
        <v/>
      </c>
      <c r="U17" s="233" t="str">
        <f>+IF(I17=0,"",'Ark1'!W1940)</f>
        <v/>
      </c>
      <c r="V17" s="235" t="str">
        <f>+IF(I17=0,"",'Ark1'!X1940)</f>
        <v/>
      </c>
      <c r="W17" s="235" t="str">
        <f>+IF(I17=0,"",'Ark1'!Y1940)</f>
        <v/>
      </c>
      <c r="X17" s="235" t="str">
        <f>+IF(I17=0,"",'Ark1'!Z1940)</f>
        <v/>
      </c>
      <c r="Y17" s="233" t="str">
        <f>+IF(I17=0,"",'Ark1'!Z1940)</f>
        <v/>
      </c>
      <c r="Z17" s="233" t="str">
        <f>+IF(I17=0,"",'Ark1'!AB1940)</f>
        <v/>
      </c>
      <c r="AA17" s="235">
        <f>+'Ark1'!AD1940</f>
        <v>0</v>
      </c>
      <c r="AB17" s="233" t="str">
        <f t="shared" si="0"/>
        <v/>
      </c>
      <c r="AC17" s="233" t="str">
        <f t="shared" si="1"/>
        <v/>
      </c>
      <c r="AD17" s="213"/>
      <c r="AE17" s="216"/>
      <c r="AG17" s="29"/>
      <c r="AH17" s="27"/>
      <c r="AI17" s="217"/>
      <c r="AJ17" s="28"/>
      <c r="AN17" s="28"/>
    </row>
    <row r="18" spans="1:41" ht="14.1" customHeight="1">
      <c r="A18" s="213"/>
      <c r="B18" s="232">
        <f>+'Ark1'!C1941</f>
        <v>2023</v>
      </c>
      <c r="C18" s="213"/>
      <c r="D18" s="232">
        <f>+'Ark1'!M1941</f>
        <v>1</v>
      </c>
      <c r="E18" s="232" t="s">
        <v>95</v>
      </c>
      <c r="F18" s="232">
        <f>+'Ark1'!D1941</f>
        <v>5</v>
      </c>
      <c r="G18" s="232" t="s">
        <v>453</v>
      </c>
      <c r="H18" s="232">
        <f>+'Ark1'!Q1941</f>
        <v>0</v>
      </c>
      <c r="I18" s="335">
        <f>+'Ark1'!R1941</f>
        <v>0</v>
      </c>
      <c r="J18" s="233" t="str">
        <f>+IF(I18=0,"",'Ark1'!AF1941)</f>
        <v/>
      </c>
      <c r="K18" s="233" t="str">
        <f>+IF(I18=0,"",'Ark1'!AG1941)</f>
        <v/>
      </c>
      <c r="L18" s="239">
        <f>'Ark1'!AI1938</f>
        <v>0</v>
      </c>
      <c r="M18" s="508"/>
      <c r="N18" s="263" t="str">
        <f>+IF(L18=0,"",'Ark1'!AJ1938)</f>
        <v/>
      </c>
      <c r="O18" s="263" t="str">
        <f>+IF(L18=0,"",'Ark1'!AK1938)</f>
        <v/>
      </c>
      <c r="P18" s="231"/>
      <c r="Q18" s="234" t="str">
        <f>+IF(I18=0,"",'Ark1'!S1941)</f>
        <v/>
      </c>
      <c r="R18" s="213"/>
      <c r="S18" s="32" t="str">
        <f>+IF(I18=0,"",'Ark1'!U1941)</f>
        <v/>
      </c>
      <c r="T18" s="233" t="str">
        <f>+IF(I18=0,"",'Ark1'!V1941)</f>
        <v/>
      </c>
      <c r="U18" s="233" t="str">
        <f>+IF(I18=0,"",'Ark1'!W1941)</f>
        <v/>
      </c>
      <c r="V18" s="235" t="str">
        <f>+IF(I18=0,"",'Ark1'!X1941)</f>
        <v/>
      </c>
      <c r="W18" s="235" t="str">
        <f>+IF(I18=0,"",'Ark1'!Y1941)</f>
        <v/>
      </c>
      <c r="X18" s="235" t="str">
        <f>+IF(I18=0,"",'Ark1'!Z1941)</f>
        <v/>
      </c>
      <c r="Y18" s="233" t="str">
        <f>+IF(I18=0,"",'Ark1'!Z1941)</f>
        <v/>
      </c>
      <c r="Z18" s="233" t="str">
        <f>+IF(I18=0,"",'Ark1'!AB1941)</f>
        <v/>
      </c>
      <c r="AA18" s="235">
        <f>+'Ark1'!AD1941</f>
        <v>0</v>
      </c>
      <c r="AB18" s="233" t="str">
        <f t="shared" si="0"/>
        <v/>
      </c>
      <c r="AC18" s="233" t="str">
        <f t="shared" si="1"/>
        <v/>
      </c>
      <c r="AD18" s="213"/>
      <c r="AE18" s="216"/>
      <c r="AG18" s="29"/>
      <c r="AH18" s="27"/>
      <c r="AI18" s="217"/>
      <c r="AJ18" s="28"/>
      <c r="AN18" s="28"/>
    </row>
    <row r="19" spans="1:41" ht="14.1" customHeight="1">
      <c r="A19" s="213"/>
      <c r="B19" s="232">
        <f>+'Ark1'!C1942</f>
        <v>2023</v>
      </c>
      <c r="C19" s="213"/>
      <c r="D19" s="232">
        <f>+'Ark1'!M1942</f>
        <v>1</v>
      </c>
      <c r="E19" s="232" t="s">
        <v>95</v>
      </c>
      <c r="F19" s="232">
        <f>+'Ark1'!D1942</f>
        <v>6</v>
      </c>
      <c r="G19" s="232" t="s">
        <v>558</v>
      </c>
      <c r="H19" s="232">
        <f>+'Ark1'!Q1942</f>
        <v>0</v>
      </c>
      <c r="I19" s="335">
        <f>+'Ark1'!R1942</f>
        <v>0</v>
      </c>
      <c r="J19" s="233" t="str">
        <f>+IF(I19=0,"",'Ark1'!AF1942)</f>
        <v/>
      </c>
      <c r="K19" s="233" t="str">
        <f>+IF(I19=0,"",'Ark1'!AG1942)</f>
        <v/>
      </c>
      <c r="L19" s="239">
        <f>'Ark1'!AI1939</f>
        <v>0</v>
      </c>
      <c r="M19" s="508"/>
      <c r="N19" s="263" t="str">
        <f>+IF(L19=0,"",'Ark1'!AJ1939)</f>
        <v/>
      </c>
      <c r="O19" s="263" t="str">
        <f>+IF(L19=0,"",'Ark1'!AK1939)</f>
        <v/>
      </c>
      <c r="P19" s="231"/>
      <c r="Q19" s="234" t="str">
        <f>+IF(I19=0,"",'Ark1'!S1942)</f>
        <v/>
      </c>
      <c r="R19" s="213"/>
      <c r="S19" s="32" t="str">
        <f>+IF(I19=0,"",'Ark1'!U1942)</f>
        <v/>
      </c>
      <c r="T19" s="233" t="str">
        <f>+IF(I19=0,"",'Ark1'!V1942)</f>
        <v/>
      </c>
      <c r="U19" s="233" t="str">
        <f>+IF(I19=0,"",'Ark1'!W1942)</f>
        <v/>
      </c>
      <c r="V19" s="235" t="str">
        <f>+IF(I19=0,"",'Ark1'!X1942)</f>
        <v/>
      </c>
      <c r="W19" s="235" t="str">
        <f>+IF(I19=0,"",'Ark1'!Y1942)</f>
        <v/>
      </c>
      <c r="X19" s="235" t="str">
        <f>+IF(I19=0,"",'Ark1'!Z1942)</f>
        <v/>
      </c>
      <c r="Y19" s="233" t="str">
        <f>+IF(I19=0,"",'Ark1'!Z1942)</f>
        <v/>
      </c>
      <c r="Z19" s="233" t="str">
        <f>+IF(I19=0,"",'Ark1'!AB1942)</f>
        <v/>
      </c>
      <c r="AA19" s="235">
        <f>+'Ark1'!AD1942</f>
        <v>0</v>
      </c>
      <c r="AB19" s="233" t="str">
        <f t="shared" si="0"/>
        <v/>
      </c>
      <c r="AC19" s="233" t="str">
        <f t="shared" si="1"/>
        <v/>
      </c>
      <c r="AD19" s="213"/>
      <c r="AE19" s="216"/>
      <c r="AG19" s="29"/>
      <c r="AH19" s="27"/>
      <c r="AI19" s="217"/>
      <c r="AJ19" s="28"/>
      <c r="AK19" s="236"/>
      <c r="AL19" s="236"/>
      <c r="AM19" s="236"/>
      <c r="AN19" s="28"/>
    </row>
    <row r="20" spans="1:41" ht="14.1" customHeight="1">
      <c r="A20" s="213"/>
      <c r="B20" s="232">
        <f>+'Ark1'!C1943</f>
        <v>2023</v>
      </c>
      <c r="C20" s="213"/>
      <c r="D20" s="232">
        <f>+'Ark1'!M1943</f>
        <v>1</v>
      </c>
      <c r="E20" s="232" t="s">
        <v>95</v>
      </c>
      <c r="F20" s="232">
        <f>+'Ark1'!D1943</f>
        <v>7</v>
      </c>
      <c r="G20" s="232" t="s">
        <v>559</v>
      </c>
      <c r="H20" s="232">
        <f>+'Ark1'!Q1943</f>
        <v>0</v>
      </c>
      <c r="I20" s="335">
        <f>+'Ark1'!R1943</f>
        <v>0</v>
      </c>
      <c r="J20" s="233" t="str">
        <f>+IF(I20=0,"",'Ark1'!AF1943)</f>
        <v/>
      </c>
      <c r="K20" s="233" t="str">
        <f>+IF(I20=0,"",'Ark1'!AG1943)</f>
        <v/>
      </c>
      <c r="L20" s="239">
        <f>'Ark1'!AI1940</f>
        <v>0</v>
      </c>
      <c r="M20" s="508"/>
      <c r="N20" s="263" t="str">
        <f>+IF(L20=0,"",'Ark1'!AJ1940)</f>
        <v/>
      </c>
      <c r="O20" s="263" t="str">
        <f>+IF(L20=0,"",'Ark1'!AK1940)</f>
        <v/>
      </c>
      <c r="P20" s="231"/>
      <c r="Q20" s="234" t="str">
        <f>+IF(I20=0,"",'Ark1'!S1943)</f>
        <v/>
      </c>
      <c r="R20" s="213"/>
      <c r="S20" s="32" t="str">
        <f>+IF(I20=0,"",'Ark1'!U1943)</f>
        <v/>
      </c>
      <c r="T20" s="233" t="str">
        <f>+IF(I20=0,"",'Ark1'!V1943)</f>
        <v/>
      </c>
      <c r="U20" s="233" t="str">
        <f>+IF(I20=0,"",'Ark1'!W1943)</f>
        <v/>
      </c>
      <c r="V20" s="235" t="str">
        <f>+IF(I20=0,"",'Ark1'!X1943)</f>
        <v/>
      </c>
      <c r="W20" s="235" t="str">
        <f>+IF(I20=0,"",'Ark1'!Y1943)</f>
        <v/>
      </c>
      <c r="X20" s="235" t="str">
        <f>+IF(I20=0,"",'Ark1'!Z1943)</f>
        <v/>
      </c>
      <c r="Y20" s="233" t="str">
        <f>+IF(I20=0,"",'Ark1'!Z1943)</f>
        <v/>
      </c>
      <c r="Z20" s="233" t="str">
        <f>+IF(I20=0,"",'Ark1'!AB1943)</f>
        <v/>
      </c>
      <c r="AA20" s="235">
        <f>+'Ark1'!AD1943</f>
        <v>0</v>
      </c>
      <c r="AB20" s="233" t="str">
        <f t="shared" si="0"/>
        <v/>
      </c>
      <c r="AC20" s="233" t="str">
        <f t="shared" si="1"/>
        <v/>
      </c>
      <c r="AD20" s="213"/>
      <c r="AE20" s="216"/>
      <c r="AG20" s="29"/>
      <c r="AH20" s="27"/>
      <c r="AI20" s="217"/>
      <c r="AJ20" s="28"/>
      <c r="AK20" s="236"/>
      <c r="AL20" s="236"/>
      <c r="AM20" s="236"/>
      <c r="AN20" s="28"/>
    </row>
    <row r="21" spans="1:41" ht="14.1" customHeight="1">
      <c r="A21" s="213"/>
      <c r="B21" s="232">
        <f>+'Ark1'!C1944</f>
        <v>2023</v>
      </c>
      <c r="C21" s="213"/>
      <c r="D21" s="232">
        <f>+'Ark1'!M1944</f>
        <v>1</v>
      </c>
      <c r="E21" s="232" t="s">
        <v>95</v>
      </c>
      <c r="F21" s="232">
        <f>+'Ark1'!D1944</f>
        <v>8</v>
      </c>
      <c r="G21" s="232" t="s">
        <v>560</v>
      </c>
      <c r="H21" s="232">
        <f>+'Ark1'!Q1944</f>
        <v>0</v>
      </c>
      <c r="I21" s="335">
        <f>+'Ark1'!R1944</f>
        <v>0</v>
      </c>
      <c r="J21" s="233" t="str">
        <f>+IF(I21=0,"",'Ark1'!AF1944)</f>
        <v/>
      </c>
      <c r="K21" s="233" t="str">
        <f>+IF(I21=0,"",'Ark1'!AG1944)</f>
        <v/>
      </c>
      <c r="L21" s="239">
        <f>'Ark1'!AI1941</f>
        <v>0</v>
      </c>
      <c r="M21" s="508"/>
      <c r="N21" s="263" t="str">
        <f>+IF(L21=0,"",'Ark1'!AJ1941)</f>
        <v/>
      </c>
      <c r="O21" s="263" t="str">
        <f>+IF(L21=0,"",'Ark1'!AK1941)</f>
        <v/>
      </c>
      <c r="P21" s="231"/>
      <c r="Q21" s="234" t="str">
        <f>+IF(I21=0,"",'Ark1'!S1944)</f>
        <v/>
      </c>
      <c r="R21" s="213"/>
      <c r="S21" s="32" t="str">
        <f>+IF(I21=0,"",'Ark1'!U1944)</f>
        <v/>
      </c>
      <c r="T21" s="233" t="str">
        <f>+IF(I21=0,"",'Ark1'!V1944)</f>
        <v/>
      </c>
      <c r="U21" s="233" t="str">
        <f>+IF(I21=0,"",'Ark1'!W1944)</f>
        <v/>
      </c>
      <c r="V21" s="235" t="str">
        <f>+IF(I21=0,"",'Ark1'!X1944)</f>
        <v/>
      </c>
      <c r="W21" s="235" t="str">
        <f>+IF(I21=0,"",'Ark1'!Y1944)</f>
        <v/>
      </c>
      <c r="X21" s="235" t="str">
        <f>+IF(I21=0,"",'Ark1'!Z1944)</f>
        <v/>
      </c>
      <c r="Y21" s="233" t="str">
        <f>+IF(I21=0,"",'Ark1'!Z1944)</f>
        <v/>
      </c>
      <c r="Z21" s="233" t="str">
        <f>+IF(I21=0,"",'Ark1'!AB1944)</f>
        <v/>
      </c>
      <c r="AA21" s="235">
        <f>+'Ark1'!AD1944</f>
        <v>0</v>
      </c>
      <c r="AB21" s="233" t="str">
        <f t="shared" si="0"/>
        <v/>
      </c>
      <c r="AC21" s="233" t="str">
        <f t="shared" si="1"/>
        <v/>
      </c>
      <c r="AD21" s="213"/>
      <c r="AE21" s="216"/>
      <c r="AG21" s="29"/>
      <c r="AH21" s="27"/>
      <c r="AI21" s="217"/>
      <c r="AJ21" s="28"/>
      <c r="AK21" s="236"/>
      <c r="AL21" s="236"/>
      <c r="AM21" s="236"/>
      <c r="AN21" s="28"/>
    </row>
    <row r="22" spans="1:41" ht="14.1" customHeight="1">
      <c r="A22" s="213"/>
      <c r="B22" s="232">
        <f>+'Ark1'!C1945</f>
        <v>2023</v>
      </c>
      <c r="C22" s="213"/>
      <c r="D22" s="232">
        <f>+'Ark1'!M1945</f>
        <v>1</v>
      </c>
      <c r="E22" s="232" t="s">
        <v>95</v>
      </c>
      <c r="F22" s="232">
        <f>+'Ark1'!D1945</f>
        <v>9</v>
      </c>
      <c r="G22" s="232" t="s">
        <v>561</v>
      </c>
      <c r="H22" s="232">
        <f>+'Ark1'!Q1945</f>
        <v>1</v>
      </c>
      <c r="I22" s="335">
        <f>+'Ark1'!R1945</f>
        <v>2</v>
      </c>
      <c r="J22" s="233">
        <f>+IF(I22=0,"",'Ark1'!AF1945)</f>
        <v>7.4460163812360397E-2</v>
      </c>
      <c r="K22" s="233">
        <f>+IF(I22=0,"",'Ark1'!AG1945)</f>
        <v>3.7707933346190485E-2</v>
      </c>
      <c r="L22" s="239">
        <f>'Ark1'!AI1942</f>
        <v>0</v>
      </c>
      <c r="M22" s="508"/>
      <c r="N22" s="263" t="str">
        <f>+IF(L22=0,"",'Ark1'!AJ1942)</f>
        <v/>
      </c>
      <c r="O22" s="263" t="str">
        <f>+IF(L22=0,"",'Ark1'!AK1942)</f>
        <v/>
      </c>
      <c r="P22" s="231"/>
      <c r="Q22" s="234">
        <f>+IF(I22=0,"",'Ark1'!S1945)</f>
        <v>3</v>
      </c>
      <c r="R22" s="213"/>
      <c r="S22" s="32">
        <f>+IF(I22=0,"",'Ark1'!U1945)</f>
        <v>6.55</v>
      </c>
      <c r="T22" s="233">
        <f>+IF(I22=0,"",'Ark1'!V1945)</f>
        <v>0</v>
      </c>
      <c r="U22" s="233">
        <f>+IF(I22=0,"",'Ark1'!W1945)</f>
        <v>0</v>
      </c>
      <c r="V22" s="235">
        <f>+IF(I22=0,"",'Ark1'!X1945)</f>
        <v>0</v>
      </c>
      <c r="W22" s="235">
        <f>+IF(I22=0,"",'Ark1'!Y1945)</f>
        <v>0</v>
      </c>
      <c r="X22" s="235">
        <f>+IF(I22=0,"",'Ark1'!Z1945)</f>
        <v>0.14999999999997915</v>
      </c>
      <c r="Y22" s="233">
        <f>+IF(I22=0,"",'Ark1'!Z1945)</f>
        <v>0.14999999999997915</v>
      </c>
      <c r="Z22" s="233">
        <f>+IF(I22=0,"",'Ark1'!AB1945)</f>
        <v>0</v>
      </c>
      <c r="AA22" s="235">
        <f>+'Ark1'!AD1945</f>
        <v>0</v>
      </c>
      <c r="AB22" s="233">
        <f t="shared" si="0"/>
        <v>2</v>
      </c>
      <c r="AC22" s="233">
        <f t="shared" si="1"/>
        <v>2</v>
      </c>
      <c r="AD22" s="213"/>
      <c r="AE22" s="216"/>
      <c r="AG22" s="29"/>
      <c r="AH22" s="27"/>
      <c r="AI22" s="217"/>
      <c r="AJ22" s="28"/>
      <c r="AK22" s="236"/>
      <c r="AL22" s="236"/>
      <c r="AM22" s="236"/>
      <c r="AN22" s="28"/>
    </row>
    <row r="23" spans="1:41" ht="14.1" customHeight="1">
      <c r="A23" s="213"/>
      <c r="B23" s="232">
        <f>+'Ark1'!C1946</f>
        <v>2023</v>
      </c>
      <c r="C23" s="213"/>
      <c r="D23" s="232">
        <f>+'Ark1'!M1946</f>
        <v>1</v>
      </c>
      <c r="E23" s="232" t="s">
        <v>95</v>
      </c>
      <c r="F23" s="232">
        <f>+'Ark1'!D1946</f>
        <v>10</v>
      </c>
      <c r="G23" s="232" t="s">
        <v>562</v>
      </c>
      <c r="H23" s="232">
        <f>+'Ark1'!Q1946</f>
        <v>1</v>
      </c>
      <c r="I23" s="335">
        <f>+'Ark1'!R1946</f>
        <v>1</v>
      </c>
      <c r="J23" s="233">
        <f>+IF(I23=0,"",'Ark1'!AF1946)</f>
        <v>2.1276595744680857E-2</v>
      </c>
      <c r="K23" s="233">
        <f>+IF(I23=0,"",'Ark1'!AG1946)</f>
        <v>1.1581580654127671E-2</v>
      </c>
      <c r="L23" s="239">
        <f>'Ark1'!AI1943</f>
        <v>0</v>
      </c>
      <c r="M23" s="508"/>
      <c r="N23" s="263" t="str">
        <f>+IF(L23=0,"",'Ark1'!AJ1943)</f>
        <v/>
      </c>
      <c r="O23" s="263" t="str">
        <f>+IF(L23=0,"",'Ark1'!AK1943)</f>
        <v/>
      </c>
      <c r="P23" s="231"/>
      <c r="Q23" s="234">
        <f>+IF(I23=0,"",'Ark1'!S1946)</f>
        <v>5</v>
      </c>
      <c r="R23" s="213"/>
      <c r="S23" s="32">
        <f>+IF(I23=0,"",'Ark1'!U1946)</f>
        <v>8.5</v>
      </c>
      <c r="T23" s="233">
        <f>+IF(I23=0,"",'Ark1'!V1946)</f>
        <v>0</v>
      </c>
      <c r="U23" s="233">
        <f>+IF(I23=0,"",'Ark1'!W1946)</f>
        <v>0</v>
      </c>
      <c r="V23" s="235">
        <f>+IF(I23=0,"",'Ark1'!X1946)</f>
        <v>0</v>
      </c>
      <c r="W23" s="235">
        <f>+IF(I23=0,"",'Ark1'!Y1946)</f>
        <v>0</v>
      </c>
      <c r="X23" s="235">
        <f>+IF(I23=0,"",'Ark1'!Z1946)</f>
        <v>0</v>
      </c>
      <c r="Y23" s="233">
        <f>+IF(I23=0,"",'Ark1'!Z1946)</f>
        <v>0</v>
      </c>
      <c r="Z23" s="233">
        <f>+IF(I23=0,"",'Ark1'!AB1946)</f>
        <v>0</v>
      </c>
      <c r="AA23" s="235">
        <f>+'Ark1'!AD1946</f>
        <v>0</v>
      </c>
      <c r="AB23" s="233">
        <f t="shared" si="0"/>
        <v>1</v>
      </c>
      <c r="AC23" s="233">
        <f t="shared" si="1"/>
        <v>1</v>
      </c>
      <c r="AD23" s="213"/>
      <c r="AE23" s="216"/>
      <c r="AG23" s="29"/>
      <c r="AH23" s="27"/>
      <c r="AI23" s="217"/>
      <c r="AJ23" s="28"/>
      <c r="AK23" s="236"/>
      <c r="AL23" s="236"/>
      <c r="AM23" s="236"/>
      <c r="AN23" s="28"/>
    </row>
    <row r="24" spans="1:41" ht="14.1" customHeight="1">
      <c r="A24" s="213"/>
      <c r="B24" s="232">
        <f>+'Ark1'!C1947</f>
        <v>2023</v>
      </c>
      <c r="C24" s="213"/>
      <c r="D24" s="232">
        <f>+'Ark1'!M1947</f>
        <v>1</v>
      </c>
      <c r="E24" s="232" t="s">
        <v>95</v>
      </c>
      <c r="F24" s="232">
        <f>+'Ark1'!D1947</f>
        <v>11</v>
      </c>
      <c r="G24" s="232" t="s">
        <v>563</v>
      </c>
      <c r="H24" s="232">
        <f>+'Ark1'!Q1947</f>
        <v>2</v>
      </c>
      <c r="I24" s="335">
        <f>+'Ark1'!R1947</f>
        <v>2</v>
      </c>
      <c r="J24" s="233">
        <f>+IF(I24=0,"",'Ark1'!AF1947)</f>
        <v>8.0418174507438683E-2</v>
      </c>
      <c r="K24" s="233">
        <f>+IF(I24=0,"",'Ark1'!AG1947)</f>
        <v>5.0726016105510086E-2</v>
      </c>
      <c r="L24" s="239">
        <f>'Ark1'!AI1944</f>
        <v>0</v>
      </c>
      <c r="M24" s="508"/>
      <c r="N24" s="263" t="str">
        <f>+IF(L24=0,"",'Ark1'!AJ1944)</f>
        <v/>
      </c>
      <c r="O24" s="263" t="str">
        <f>+IF(L24=0,"",'Ark1'!AK1944)</f>
        <v/>
      </c>
      <c r="P24" s="231"/>
      <c r="Q24" s="234">
        <f>+IF(I24=0,"",'Ark1'!S1947)</f>
        <v>1.5</v>
      </c>
      <c r="R24" s="213"/>
      <c r="S24" s="32">
        <f>+IF(I24=0,"",'Ark1'!U1947)</f>
        <v>10.8</v>
      </c>
      <c r="T24" s="233">
        <f>+IF(I24=0,"",'Ark1'!V1947)</f>
        <v>0</v>
      </c>
      <c r="U24" s="233">
        <f>+IF(I24=0,"",'Ark1'!W1947)</f>
        <v>0</v>
      </c>
      <c r="V24" s="235">
        <f>+IF(I24=0,"",'Ark1'!X1947)</f>
        <v>50</v>
      </c>
      <c r="W24" s="235">
        <f>+IF(I24=0,"",'Ark1'!Y1947)</f>
        <v>0</v>
      </c>
      <c r="X24" s="235">
        <f>+IF(I24=0,"",'Ark1'!Z1947)</f>
        <v>6.7</v>
      </c>
      <c r="Y24" s="233">
        <f>+IF(I24=0,"",'Ark1'!Z1947)</f>
        <v>6.7</v>
      </c>
      <c r="Z24" s="233">
        <f>+IF(I24=0,"",'Ark1'!AB1947)</f>
        <v>0</v>
      </c>
      <c r="AA24" s="235">
        <f>+'Ark1'!AD1947</f>
        <v>0</v>
      </c>
      <c r="AB24" s="233">
        <f t="shared" si="0"/>
        <v>2</v>
      </c>
      <c r="AC24" s="233">
        <f t="shared" si="1"/>
        <v>1</v>
      </c>
      <c r="AD24" s="213"/>
      <c r="AE24" s="216"/>
      <c r="AG24" s="29"/>
      <c r="AH24" s="27"/>
      <c r="AI24" s="217"/>
      <c r="AJ24" s="28"/>
      <c r="AK24" s="236"/>
      <c r="AL24" s="236"/>
      <c r="AM24" s="236"/>
      <c r="AN24" s="28"/>
    </row>
    <row r="25" spans="1:41" ht="14.1" customHeight="1">
      <c r="A25" s="213"/>
      <c r="B25" s="232">
        <f>+'Ark1'!C1948</f>
        <v>2023</v>
      </c>
      <c r="C25" s="213"/>
      <c r="D25" s="232">
        <f>+'Ark1'!M1948</f>
        <v>1</v>
      </c>
      <c r="E25" s="232" t="s">
        <v>95</v>
      </c>
      <c r="F25" s="232">
        <f>+'Ark1'!D1948</f>
        <v>12</v>
      </c>
      <c r="G25" s="232" t="s">
        <v>564</v>
      </c>
      <c r="H25" s="232">
        <f>+'Ark1'!Q1948</f>
        <v>0</v>
      </c>
      <c r="I25" s="335">
        <f>+'Ark1'!R1948</f>
        <v>0</v>
      </c>
      <c r="J25" s="233" t="str">
        <f>+IF(I25=0,"",'Ark1'!AF1948)</f>
        <v/>
      </c>
      <c r="K25" s="233" t="str">
        <f>+IF(I25=0,"",'Ark1'!AG1948)</f>
        <v/>
      </c>
      <c r="L25" s="239">
        <f>'Ark1'!AI1945</f>
        <v>2</v>
      </c>
      <c r="M25" s="508"/>
      <c r="N25" s="263">
        <f>+IF(L25=0,"",'Ark1'!AJ1945)</f>
        <v>80.400000000000006</v>
      </c>
      <c r="O25" s="263">
        <f>+IF(L25=0,"",'Ark1'!AK1945)</f>
        <v>12.644584946950516</v>
      </c>
      <c r="P25" s="231"/>
      <c r="Q25" s="234" t="str">
        <f>+IF(I25=0,"",'Ark1'!S1948)</f>
        <v/>
      </c>
      <c r="R25" s="213"/>
      <c r="S25" s="32" t="str">
        <f>+IF(I25=0,"",'Ark1'!U1948)</f>
        <v/>
      </c>
      <c r="T25" s="233" t="str">
        <f>+IF(I25=0,"",'Ark1'!V1948)</f>
        <v/>
      </c>
      <c r="U25" s="233" t="str">
        <f>+IF(I25=0,"",'Ark1'!W1948)</f>
        <v/>
      </c>
      <c r="V25" s="235" t="str">
        <f>+IF(I25=0,"",'Ark1'!X1948)</f>
        <v/>
      </c>
      <c r="W25" s="235" t="str">
        <f>+IF(I25=0,"",'Ark1'!Y1948)</f>
        <v/>
      </c>
      <c r="X25" s="235" t="str">
        <f>+IF(I25=0,"",'Ark1'!Z1948)</f>
        <v/>
      </c>
      <c r="Y25" s="233" t="str">
        <f>+IF(I25=0,"",'Ark1'!Z1948)</f>
        <v/>
      </c>
      <c r="Z25" s="233" t="str">
        <f>+IF(I25=0,"",'Ark1'!AB1948)</f>
        <v/>
      </c>
      <c r="AA25" s="235">
        <f>+'Ark1'!AD1948</f>
        <v>0</v>
      </c>
      <c r="AB25" s="233" t="str">
        <f t="shared" si="0"/>
        <v/>
      </c>
      <c r="AC25" s="233" t="str">
        <f t="shared" si="1"/>
        <v/>
      </c>
      <c r="AD25" s="213"/>
      <c r="AE25" s="216"/>
      <c r="AG25" s="29"/>
      <c r="AH25" s="27"/>
      <c r="AI25" s="217"/>
      <c r="AJ25" s="28"/>
      <c r="AK25" s="236"/>
      <c r="AL25" s="236"/>
      <c r="AM25" s="216"/>
      <c r="AN25" s="216"/>
      <c r="AO25" s="216"/>
    </row>
    <row r="26" spans="1:41" ht="14.1" customHeight="1">
      <c r="A26" s="213"/>
      <c r="B26" s="213"/>
      <c r="C26" s="213"/>
      <c r="D26" s="213"/>
      <c r="E26" s="213"/>
      <c r="F26" s="213"/>
      <c r="G26" s="213"/>
      <c r="H26" s="213"/>
      <c r="I26" s="329"/>
      <c r="J26" s="214"/>
      <c r="K26" s="214"/>
      <c r="L26" s="231"/>
      <c r="M26" s="508"/>
      <c r="N26" s="231"/>
      <c r="O26" s="231"/>
      <c r="P26" s="231"/>
      <c r="Q26" s="213"/>
      <c r="R26" s="213"/>
      <c r="S26" s="213"/>
      <c r="T26" s="213"/>
      <c r="U26" s="215"/>
      <c r="V26" s="215"/>
      <c r="W26" s="215"/>
      <c r="X26" s="215"/>
      <c r="Y26" s="214"/>
      <c r="Z26" s="213"/>
      <c r="AA26" s="215"/>
      <c r="AB26" s="215"/>
      <c r="AC26" s="214"/>
      <c r="AD26" s="213"/>
      <c r="AE26" s="216"/>
      <c r="AG26" s="29"/>
      <c r="AH26" s="27"/>
      <c r="AI26" s="217"/>
      <c r="AJ26" s="28"/>
      <c r="AN26" s="28"/>
    </row>
    <row r="27" spans="1:41" ht="22.8">
      <c r="A27" s="213"/>
      <c r="B27" s="213"/>
      <c r="C27" s="213"/>
      <c r="D27" s="213"/>
      <c r="E27" s="257" t="str">
        <f>+E29</f>
        <v>1</v>
      </c>
      <c r="F27" s="213"/>
      <c r="G27" s="213"/>
      <c r="H27" s="213"/>
      <c r="I27" s="332">
        <f>SUM(I29:I40)</f>
        <v>5499</v>
      </c>
      <c r="J27" s="214"/>
      <c r="K27" s="214"/>
      <c r="L27" s="231"/>
      <c r="M27" s="508"/>
      <c r="N27" s="263">
        <f>+Fettgruppe!O12</f>
        <v>89.431249999999878</v>
      </c>
      <c r="O27" s="263">
        <f>+Fettgruppe!Q12</f>
        <v>12.405612058519411</v>
      </c>
      <c r="P27" s="231"/>
      <c r="Q27" s="213"/>
      <c r="R27" s="213"/>
      <c r="S27" s="263">
        <f>+Fettgruppe!S30</f>
        <v>12.250270270270279</v>
      </c>
      <c r="T27" s="213"/>
      <c r="U27" s="215"/>
      <c r="V27" s="215"/>
      <c r="W27" s="215"/>
      <c r="X27" s="215"/>
      <c r="Y27" s="214"/>
      <c r="Z27" s="213"/>
      <c r="AA27" s="215"/>
      <c r="AB27" s="215"/>
      <c r="AC27" s="214"/>
      <c r="AD27" s="213"/>
      <c r="AE27" s="216"/>
      <c r="AG27" s="29"/>
      <c r="AH27" s="27"/>
      <c r="AI27" s="217"/>
      <c r="AJ27" s="28"/>
      <c r="AN27" s="28"/>
    </row>
    <row r="28" spans="1:41">
      <c r="A28" s="213"/>
      <c r="B28" s="213"/>
      <c r="C28" s="213"/>
      <c r="D28" s="213"/>
      <c r="E28" s="213"/>
      <c r="F28" s="213"/>
      <c r="G28" s="213"/>
      <c r="H28" s="213"/>
      <c r="I28" s="329"/>
      <c r="J28" s="214"/>
      <c r="K28" s="214"/>
      <c r="L28" s="231"/>
      <c r="M28" s="508"/>
      <c r="N28" s="231"/>
      <c r="O28" s="231"/>
      <c r="P28" s="231"/>
      <c r="Q28" s="213"/>
      <c r="R28" s="213"/>
      <c r="S28" s="213"/>
      <c r="T28" s="213"/>
      <c r="U28" s="215"/>
      <c r="V28" s="215"/>
      <c r="W28" s="215"/>
      <c r="X28" s="215"/>
      <c r="Y28" s="214"/>
      <c r="Z28" s="213"/>
      <c r="AA28" s="215"/>
      <c r="AB28" s="215"/>
      <c r="AC28" s="229" t="s">
        <v>2</v>
      </c>
      <c r="AD28" s="213"/>
      <c r="AE28" s="216"/>
      <c r="AG28" s="29"/>
      <c r="AH28" s="27"/>
      <c r="AI28" s="217"/>
      <c r="AJ28" s="28"/>
      <c r="AN28" s="28"/>
    </row>
    <row r="29" spans="1:41">
      <c r="A29" s="213"/>
      <c r="B29" s="28">
        <f>+'Ark1'!C1949</f>
        <v>2023</v>
      </c>
      <c r="C29" s="213"/>
      <c r="D29" s="28">
        <f>+'Ark1'!M1949</f>
        <v>2</v>
      </c>
      <c r="E29" s="242" t="s">
        <v>96</v>
      </c>
      <c r="F29" s="28">
        <f>+'Ark1'!D1949</f>
        <v>1</v>
      </c>
      <c r="G29" s="28" t="s">
        <v>554</v>
      </c>
      <c r="H29" s="28">
        <f>+'Ark1'!Q1949</f>
        <v>20</v>
      </c>
      <c r="I29" s="336">
        <f>+'Ark1'!R1949</f>
        <v>65</v>
      </c>
      <c r="J29" s="29">
        <f>+IF(I29=0,"",'Ark1'!AF1949)</f>
        <v>8.8676671214188261</v>
      </c>
      <c r="K29" s="29">
        <f>+IF(I29=0,"",'Ark1'!AG1949)</f>
        <v>6.1312215562816013</v>
      </c>
      <c r="L29" s="239">
        <f>+IF(J29=0,"",'Ark1'!AI1949)</f>
        <v>0</v>
      </c>
      <c r="M29" s="508"/>
      <c r="N29" s="263" t="str">
        <f>+IF(L29=0,"",'Ark1'!AJ1949)</f>
        <v/>
      </c>
      <c r="O29" s="263" t="str">
        <f>+IF(L29=0,"",'Ark1'!AK1949)</f>
        <v/>
      </c>
      <c r="P29" s="231"/>
      <c r="Q29" s="27">
        <f>+IF(I29=0,"",'Ark1'!S1949)</f>
        <v>4.3384615384615373</v>
      </c>
      <c r="R29" s="213"/>
      <c r="S29" s="29">
        <f>+IF(I29=0,"",'Ark1'!U1949)</f>
        <v>13.078461538461545</v>
      </c>
      <c r="T29" s="29">
        <f>+IF(I29=0,"",'Ark1'!V1949)</f>
        <v>0</v>
      </c>
      <c r="U29" s="29">
        <f>+IF(I29=0,"",'Ark1'!W1949)</f>
        <v>0</v>
      </c>
      <c r="V29" s="34">
        <f>+IF(I29=0,"",'Ark1'!X1949)</f>
        <v>33.846153846153847</v>
      </c>
      <c r="W29" s="34">
        <f>+IF(I29=0,"",'Ark1'!Y1949)</f>
        <v>6.1538461538461524</v>
      </c>
      <c r="X29" s="34">
        <f>+IF(I29=0,"",'Ark1'!Z1949)</f>
        <v>7.7018377888296143</v>
      </c>
      <c r="Y29" s="29">
        <f>+IF(I29=0,"",'Ark1'!Z1949)</f>
        <v>7.7018377888296143</v>
      </c>
      <c r="Z29" s="29">
        <f>+IF(I29=0,"",'Ark1'!AB1949)</f>
        <v>0</v>
      </c>
      <c r="AA29" s="27">
        <f>+IF(I29=0,"",'Ark1'!AC1949)</f>
        <v>5.1573045033410612</v>
      </c>
      <c r="AB29" s="29">
        <f>+IF(I29=0,"",S29/Q29)</f>
        <v>3.0145390070922007</v>
      </c>
      <c r="AC29" s="29">
        <f>+IF(I29=0,"",I29/H29)</f>
        <v>3.25</v>
      </c>
      <c r="AD29" s="213"/>
      <c r="AE29" s="216"/>
      <c r="AG29" s="29"/>
      <c r="AH29" s="27"/>
      <c r="AI29" s="217"/>
      <c r="AJ29" s="28"/>
      <c r="AN29" s="28"/>
    </row>
    <row r="30" spans="1:41">
      <c r="A30" s="213"/>
      <c r="B30" s="28">
        <f>+'Ark1'!C1950</f>
        <v>2023</v>
      </c>
      <c r="C30" s="213"/>
      <c r="D30" s="28">
        <f>+'Ark1'!M1950</f>
        <v>2</v>
      </c>
      <c r="E30" s="242" t="s">
        <v>96</v>
      </c>
      <c r="F30" s="28">
        <f>+'Ark1'!D1950</f>
        <v>2</v>
      </c>
      <c r="G30" s="28" t="s">
        <v>555</v>
      </c>
      <c r="H30" s="28">
        <f>+'Ark1'!Q1950</f>
        <v>32</v>
      </c>
      <c r="I30" s="336">
        <f>+'Ark1'!R1950</f>
        <v>214</v>
      </c>
      <c r="J30" s="29">
        <f>+IF(I30=0,"",'Ark1'!AF1950)</f>
        <v>12.685240071132185</v>
      </c>
      <c r="K30" s="29">
        <f>+IF(I30=0,"",'Ark1'!AG1950)</f>
        <v>10.259660957808737</v>
      </c>
      <c r="L30" s="239">
        <f>+IF(J30=0,"",'Ark1'!AI1950)</f>
        <v>39</v>
      </c>
      <c r="M30" s="508"/>
      <c r="N30" s="263">
        <f>+IF(L30=0,"",'Ark1'!AJ1950)</f>
        <v>92.789743589743594</v>
      </c>
      <c r="O30" s="263">
        <f>+IF(L30=0,"",'Ark1'!AK1950)</f>
        <v>11.845488576996839</v>
      </c>
      <c r="P30" s="231"/>
      <c r="Q30" s="27">
        <f>+IF(I30=0,"",'Ark1'!S1950)</f>
        <v>4.2476635514018701</v>
      </c>
      <c r="R30" s="213"/>
      <c r="S30" s="29">
        <f>+IF(I30=0,"",'Ark1'!U1950)</f>
        <v>8.2439252336448607</v>
      </c>
      <c r="T30" s="29">
        <f>+IF(I30=0,"",'Ark1'!V1950)</f>
        <v>0</v>
      </c>
      <c r="U30" s="29">
        <f>+IF(I30=0,"",'Ark1'!W1950)</f>
        <v>0</v>
      </c>
      <c r="V30" s="34">
        <f>+IF(I30=0,"",'Ark1'!X1950)</f>
        <v>12.149532710280372</v>
      </c>
      <c r="W30" s="34">
        <f>+IF(I30=0,"",'Ark1'!Y1950)</f>
        <v>0.93457943925233611</v>
      </c>
      <c r="X30" s="34">
        <f>+IF(I30=0,"",'Ark1'!Z1950)</f>
        <v>5.5947184301059263</v>
      </c>
      <c r="Y30" s="29">
        <f>+IF(I30=0,"",'Ark1'!Z1950)</f>
        <v>5.5947184301059263</v>
      </c>
      <c r="Z30" s="29">
        <f>+IF(I30=0,"",'Ark1'!AB1950)</f>
        <v>0</v>
      </c>
      <c r="AA30" s="27">
        <f>+IF(I30=0,"",'Ark1'!AC1950)</f>
        <v>5.4611214445820551</v>
      </c>
      <c r="AB30" s="29">
        <f t="shared" ref="AB30:AB40" si="2">+IF(I30=0,"",S30/Q30)</f>
        <v>1.9408140814081405</v>
      </c>
      <c r="AC30" s="29">
        <f t="shared" ref="AC30:AC40" si="3">+IF(I30=0,"",I30/H30)</f>
        <v>6.6875</v>
      </c>
      <c r="AD30" s="213"/>
      <c r="AE30" s="216"/>
      <c r="AG30" s="29"/>
      <c r="AH30" s="27"/>
      <c r="AI30" s="217"/>
      <c r="AJ30" s="28"/>
      <c r="AN30" s="28"/>
    </row>
    <row r="31" spans="1:41">
      <c r="A31" s="213"/>
      <c r="B31" s="28">
        <f>+'Ark1'!C1951</f>
        <v>2023</v>
      </c>
      <c r="C31" s="213"/>
      <c r="D31" s="28">
        <f>+'Ark1'!M1951</f>
        <v>2</v>
      </c>
      <c r="E31" s="242" t="s">
        <v>96</v>
      </c>
      <c r="F31" s="28">
        <f>+'Ark1'!D1951</f>
        <v>3</v>
      </c>
      <c r="G31" s="28" t="s">
        <v>556</v>
      </c>
      <c r="H31" s="28">
        <f>+'Ark1'!Q1951</f>
        <v>89</v>
      </c>
      <c r="I31" s="336">
        <f>+'Ark1'!R1951</f>
        <v>598</v>
      </c>
      <c r="J31" s="29">
        <f>+IF(I31=0,"",'Ark1'!AF1951)</f>
        <v>13.111159833369872</v>
      </c>
      <c r="K31" s="29">
        <f>+IF(I31=0,"",'Ark1'!AG1951)</f>
        <v>9.0144126938172242</v>
      </c>
      <c r="L31" s="239">
        <f>+IF(J31=0,"",'Ark1'!AI1951)</f>
        <v>6</v>
      </c>
      <c r="M31" s="508"/>
      <c r="N31" s="263">
        <f>+IF(L31=0,"",'Ark1'!AJ1951)</f>
        <v>88.616666666666688</v>
      </c>
      <c r="O31" s="263">
        <f>+IF(L31=0,"",'Ark1'!AK1951)</f>
        <v>13.643014775292063</v>
      </c>
      <c r="P31" s="231"/>
      <c r="Q31" s="27">
        <f>+IF(I31=0,"",'Ark1'!S1951)</f>
        <v>3.9515050167224071</v>
      </c>
      <c r="R31" s="213"/>
      <c r="S31" s="29">
        <f>+IF(I31=0,"",'Ark1'!U1951)</f>
        <v>6.4563545150501715</v>
      </c>
      <c r="T31" s="29">
        <f>+IF(I31=0,"",'Ark1'!V1951)</f>
        <v>0</v>
      </c>
      <c r="U31" s="29">
        <f>+IF(I31=0,"",'Ark1'!W1951)</f>
        <v>0</v>
      </c>
      <c r="V31" s="34">
        <f>+IF(I31=0,"",'Ark1'!X1951)</f>
        <v>3.6789297658862878</v>
      </c>
      <c r="W31" s="34">
        <f>+IF(I31=0,"",'Ark1'!Y1951)</f>
        <v>0.16722408026755856</v>
      </c>
      <c r="X31" s="34">
        <f>+IF(I31=0,"",'Ark1'!Z1951)</f>
        <v>3.7436078972517777</v>
      </c>
      <c r="Y31" s="29">
        <f>+IF(I31=0,"",'Ark1'!Z1951)</f>
        <v>3.7436078972517777</v>
      </c>
      <c r="Z31" s="29">
        <f>+IF(I31=0,"",'Ark1'!AB1951)</f>
        <v>0.23093881607534517</v>
      </c>
      <c r="AA31" s="27">
        <f>+IF(I31=0,"",'Ark1'!AC1951)</f>
        <v>16.090150237426123</v>
      </c>
      <c r="AB31" s="29">
        <f t="shared" si="2"/>
        <v>1.6338975878121047</v>
      </c>
      <c r="AC31" s="29">
        <f t="shared" si="3"/>
        <v>6.7191011235955056</v>
      </c>
      <c r="AD31" s="213"/>
      <c r="AE31" s="216"/>
      <c r="AG31" s="29"/>
      <c r="AH31" s="27"/>
      <c r="AI31" s="217"/>
      <c r="AJ31" s="28"/>
      <c r="AK31" s="236"/>
      <c r="AL31" s="236"/>
      <c r="AM31" s="236"/>
      <c r="AN31" s="28"/>
    </row>
    <row r="32" spans="1:41">
      <c r="A32" s="213"/>
      <c r="B32" s="28">
        <f>+'Ark1'!C1952</f>
        <v>2023</v>
      </c>
      <c r="C32" s="213"/>
      <c r="D32" s="28">
        <f>+'Ark1'!M1952</f>
        <v>2</v>
      </c>
      <c r="E32" s="242" t="s">
        <v>96</v>
      </c>
      <c r="F32" s="28">
        <f>+'Ark1'!D1952</f>
        <v>4</v>
      </c>
      <c r="G32" s="28" t="s">
        <v>557</v>
      </c>
      <c r="H32" s="28">
        <f>+'Ark1'!Q1952</f>
        <v>59</v>
      </c>
      <c r="I32" s="336">
        <f>+'Ark1'!R1952</f>
        <v>695</v>
      </c>
      <c r="J32" s="29">
        <f>+IF(I32=0,"",'Ark1'!AF1952)</f>
        <v>21.57714995343062</v>
      </c>
      <c r="K32" s="29">
        <f>+IF(I32=0,"",'Ark1'!AG1952)</f>
        <v>16.100040969868505</v>
      </c>
      <c r="L32" s="239">
        <f>+IF(J32=0,"",'Ark1'!AI1952)</f>
        <v>10</v>
      </c>
      <c r="M32" s="508"/>
      <c r="N32" s="263">
        <f>+IF(L32=0,"",'Ark1'!AJ1952)</f>
        <v>72.61</v>
      </c>
      <c r="O32" s="263">
        <f>+IF(L32=0,"",'Ark1'!AK1952)</f>
        <v>14.550555882878196</v>
      </c>
      <c r="P32" s="231"/>
      <c r="Q32" s="27">
        <f>+IF(I32=0,"",'Ark1'!S1952)</f>
        <v>4.253237410071943</v>
      </c>
      <c r="R32" s="213"/>
      <c r="S32" s="29">
        <f>+IF(I32=0,"",'Ark1'!U1952)</f>
        <v>6.2197122302158192</v>
      </c>
      <c r="T32" s="29">
        <f>+IF(I32=0,"",'Ark1'!V1952)</f>
        <v>0</v>
      </c>
      <c r="U32" s="29">
        <f>+IF(I32=0,"",'Ark1'!W1952)</f>
        <v>0</v>
      </c>
      <c r="V32" s="34">
        <f>+IF(I32=0,"",'Ark1'!X1952)</f>
        <v>2.3021582733812944</v>
      </c>
      <c r="W32" s="34">
        <f>+IF(I32=0,"",'Ark1'!Y1952)</f>
        <v>0</v>
      </c>
      <c r="X32" s="34">
        <f>+IF(I32=0,"",'Ark1'!Z1952)</f>
        <v>3.0277754833574249</v>
      </c>
      <c r="Y32" s="29">
        <f>+IF(I32=0,"",'Ark1'!Z1952)</f>
        <v>3.0277754833574249</v>
      </c>
      <c r="Z32" s="29">
        <f>+IF(I32=0,"",'Ark1'!AB1952)</f>
        <v>0</v>
      </c>
      <c r="AA32" s="27">
        <f>+IF(I32=0,"",'Ark1'!AC1952)</f>
        <v>-1.6804535144610908</v>
      </c>
      <c r="AB32" s="29">
        <f t="shared" si="2"/>
        <v>1.4623477672530425</v>
      </c>
      <c r="AC32" s="29">
        <f t="shared" si="3"/>
        <v>11.779661016949152</v>
      </c>
      <c r="AD32" s="213"/>
      <c r="AE32" s="216"/>
      <c r="AG32" s="29"/>
      <c r="AH32" s="27"/>
      <c r="AI32" s="217"/>
      <c r="AJ32" s="28"/>
      <c r="AK32" s="236"/>
      <c r="AL32" s="236"/>
      <c r="AM32" s="236"/>
      <c r="AN32" s="28"/>
    </row>
    <row r="33" spans="1:41">
      <c r="A33" s="213"/>
      <c r="B33" s="28">
        <f>+'Ark1'!C1953</f>
        <v>2023</v>
      </c>
      <c r="C33" s="213"/>
      <c r="D33" s="28">
        <f>+'Ark1'!M1953</f>
        <v>2</v>
      </c>
      <c r="E33" s="242" t="s">
        <v>96</v>
      </c>
      <c r="F33" s="28">
        <f>+'Ark1'!D1953</f>
        <v>5</v>
      </c>
      <c r="G33" s="28" t="s">
        <v>453</v>
      </c>
      <c r="H33" s="28">
        <f>+'Ark1'!Q1953</f>
        <v>57</v>
      </c>
      <c r="I33" s="336">
        <f>+'Ark1'!R1953</f>
        <v>350</v>
      </c>
      <c r="J33" s="29">
        <f>+IF(I33=0,"",'Ark1'!AF1953)</f>
        <v>18.949648077964262</v>
      </c>
      <c r="K33" s="29">
        <f>+IF(I33=0,"",'Ark1'!AG1953)</f>
        <v>14.654290391523812</v>
      </c>
      <c r="L33" s="239">
        <f>+IF(J33=0,"",'Ark1'!AI1953)</f>
        <v>76</v>
      </c>
      <c r="M33" s="508"/>
      <c r="N33" s="263">
        <f>+IF(L33=0,"",'Ark1'!AJ1953)</f>
        <v>78.315789473684262</v>
      </c>
      <c r="O33" s="263">
        <f>+IF(L33=0,"",'Ark1'!AK1953)</f>
        <v>11.180246200957887</v>
      </c>
      <c r="P33" s="231"/>
      <c r="Q33" s="27">
        <f>+IF(I33=0,"",'Ark1'!S1953)</f>
        <v>3.8514285714285696</v>
      </c>
      <c r="R33" s="213"/>
      <c r="S33" s="29">
        <f>+IF(I33=0,"",'Ark1'!U1953)</f>
        <v>7.3660000000000014</v>
      </c>
      <c r="T33" s="29">
        <f>+IF(I33=0,"",'Ark1'!V1953)</f>
        <v>0</v>
      </c>
      <c r="U33" s="29">
        <f>+IF(I33=0,"",'Ark1'!W1953)</f>
        <v>0</v>
      </c>
      <c r="V33" s="34">
        <f>+IF(I33=0,"",'Ark1'!X1953)</f>
        <v>6</v>
      </c>
      <c r="W33" s="34">
        <f>+IF(I33=0,"",'Ark1'!Y1953)</f>
        <v>0.28571428571428559</v>
      </c>
      <c r="X33" s="34">
        <f>+IF(I33=0,"",'Ark1'!Z1953)</f>
        <v>4.0500601053740928</v>
      </c>
      <c r="Y33" s="29">
        <f>+IF(I33=0,"",'Ark1'!Z1953)</f>
        <v>4.0500601053740928</v>
      </c>
      <c r="Z33" s="29">
        <f>+IF(I33=0,"",'Ark1'!AB1953)</f>
        <v>0</v>
      </c>
      <c r="AA33" s="27">
        <f>+IF(I33=0,"",'Ark1'!AC1953)</f>
        <v>8.2856260108904536</v>
      </c>
      <c r="AB33" s="29">
        <f t="shared" si="2"/>
        <v>1.9125370919881319</v>
      </c>
      <c r="AC33" s="29">
        <f t="shared" si="3"/>
        <v>6.1403508771929829</v>
      </c>
      <c r="AD33" s="213"/>
      <c r="AE33" s="216"/>
      <c r="AG33" s="29"/>
      <c r="AH33" s="27"/>
      <c r="AI33" s="217"/>
      <c r="AJ33" s="28"/>
      <c r="AK33" s="236"/>
      <c r="AL33" s="236"/>
      <c r="AM33" s="236"/>
      <c r="AN33" s="28"/>
    </row>
    <row r="34" spans="1:41">
      <c r="A34" s="213"/>
      <c r="B34" s="28">
        <f>+'Ark1'!C1954</f>
        <v>2023</v>
      </c>
      <c r="C34" s="213"/>
      <c r="D34" s="28">
        <f>+'Ark1'!M1954</f>
        <v>2</v>
      </c>
      <c r="E34" s="242" t="s">
        <v>96</v>
      </c>
      <c r="F34" s="28">
        <f>+'Ark1'!D1954</f>
        <v>6</v>
      </c>
      <c r="G34" s="28" t="s">
        <v>558</v>
      </c>
      <c r="H34" s="28">
        <f>+'Ark1'!Q1954</f>
        <v>74</v>
      </c>
      <c r="I34" s="336">
        <f>+'Ark1'!R1954</f>
        <v>561</v>
      </c>
      <c r="J34" s="29">
        <f>+IF(I34=0,"",'Ark1'!AF1954)</f>
        <v>24.95551601423487</v>
      </c>
      <c r="K34" s="29">
        <f>+IF(I34=0,"",'Ark1'!AG1954)</f>
        <v>16.440223842631838</v>
      </c>
      <c r="L34" s="239">
        <f>+IF(J34=0,"",'Ark1'!AI1954)</f>
        <v>42</v>
      </c>
      <c r="M34" s="508"/>
      <c r="N34" s="263">
        <f>+IF(L34=0,"",'Ark1'!AJ1954)</f>
        <v>81.721428571428604</v>
      </c>
      <c r="O34" s="263">
        <f>+IF(L34=0,"",'Ark1'!AK1954)</f>
        <v>11.658046194243184</v>
      </c>
      <c r="P34" s="231"/>
      <c r="Q34" s="27">
        <f>+IF(I34=0,"",'Ark1'!S1954)</f>
        <v>3.7557932263814608</v>
      </c>
      <c r="R34" s="213"/>
      <c r="S34" s="29">
        <f>+IF(I34=0,"",'Ark1'!U1954)</f>
        <v>8.6406417112299376</v>
      </c>
      <c r="T34" s="29">
        <f>+IF(I34=0,"",'Ark1'!V1954)</f>
        <v>0</v>
      </c>
      <c r="U34" s="29">
        <f>+IF(I34=0,"",'Ark1'!W1954)</f>
        <v>0</v>
      </c>
      <c r="V34" s="34">
        <f>+IF(I34=0,"",'Ark1'!X1954)</f>
        <v>11.22994652406417</v>
      </c>
      <c r="W34" s="34">
        <f>+IF(I34=0,"",'Ark1'!Y1954)</f>
        <v>0.53475935828877008</v>
      </c>
      <c r="X34" s="34">
        <f>+IF(I34=0,"",'Ark1'!Z1954)</f>
        <v>4.7709633793204178</v>
      </c>
      <c r="Y34" s="29">
        <f>+IF(I34=0,"",'Ark1'!Z1954)</f>
        <v>4.7709633793204178</v>
      </c>
      <c r="Z34" s="29">
        <f>+IF(I34=0,"",'Ark1'!AB1954)</f>
        <v>0</v>
      </c>
      <c r="AA34" s="27">
        <f>+IF(I34=0,"",'Ark1'!AC1954)</f>
        <v>-9.3694365749539816</v>
      </c>
      <c r="AB34" s="29">
        <f t="shared" si="2"/>
        <v>2.3006169909824377</v>
      </c>
      <c r="AC34" s="29">
        <f t="shared" si="3"/>
        <v>7.5810810810810807</v>
      </c>
      <c r="AD34" s="213"/>
      <c r="AE34" s="216"/>
      <c r="AG34" s="29"/>
      <c r="AH34" s="27"/>
      <c r="AI34" s="217"/>
      <c r="AJ34" s="28"/>
      <c r="AK34" s="236"/>
      <c r="AL34" s="236"/>
      <c r="AM34" s="236"/>
      <c r="AN34" s="28"/>
    </row>
    <row r="35" spans="1:41">
      <c r="A35" s="213"/>
      <c r="B35" s="28">
        <f>+'Ark1'!C1955</f>
        <v>2023</v>
      </c>
      <c r="C35" s="213"/>
      <c r="D35" s="28">
        <f>+'Ark1'!M1955</f>
        <v>2</v>
      </c>
      <c r="E35" s="242" t="s">
        <v>96</v>
      </c>
      <c r="F35" s="28">
        <f>+'Ark1'!D1955</f>
        <v>7</v>
      </c>
      <c r="G35" s="28" t="s">
        <v>559</v>
      </c>
      <c r="H35" s="28">
        <f>+'Ark1'!Q1955</f>
        <v>16</v>
      </c>
      <c r="I35" s="336">
        <f>+'Ark1'!R1955</f>
        <v>102</v>
      </c>
      <c r="J35" s="29">
        <f>+IF(I35=0,"",'Ark1'!AF1955)</f>
        <v>21.428571428571423</v>
      </c>
      <c r="K35" s="29">
        <f>+IF(I35=0,"",'Ark1'!AG1955)</f>
        <v>13.328114126652755</v>
      </c>
      <c r="L35" s="239">
        <f>+IF(J35=0,"",'Ark1'!AI1955)</f>
        <v>14</v>
      </c>
      <c r="M35" s="508"/>
      <c r="N35" s="263">
        <f>+IF(L35=0,"",'Ark1'!AJ1955)</f>
        <v>97.607142857142875</v>
      </c>
      <c r="O35" s="263">
        <f>+IF(L35=0,"",'Ark1'!AK1955)</f>
        <v>11.601591792986611</v>
      </c>
      <c r="P35" s="231"/>
      <c r="Q35" s="27">
        <f>+IF(I35=0,"",'Ark1'!S1955)</f>
        <v>3.3039215686274508</v>
      </c>
      <c r="R35" s="213"/>
      <c r="S35" s="29">
        <f>+IF(I35=0,"",'Ark1'!U1955)</f>
        <v>7.5107843137254946</v>
      </c>
      <c r="T35" s="29">
        <f>+IF(I35=0,"",'Ark1'!V1955)</f>
        <v>0</v>
      </c>
      <c r="U35" s="29">
        <f>+IF(I35=0,"",'Ark1'!W1955)</f>
        <v>0</v>
      </c>
      <c r="V35" s="34">
        <f>+IF(I35=0,"",'Ark1'!X1955)</f>
        <v>3.9215686274509798</v>
      </c>
      <c r="W35" s="34">
        <f>+IF(I35=0,"",'Ark1'!Y1955)</f>
        <v>0</v>
      </c>
      <c r="X35" s="34">
        <f>+IF(I35=0,"",'Ark1'!Z1955)</f>
        <v>3.2003035046862185</v>
      </c>
      <c r="Y35" s="29">
        <f>+IF(I35=0,"",'Ark1'!Z1955)</f>
        <v>3.2003035046862185</v>
      </c>
      <c r="Z35" s="29">
        <f>+IF(I35=0,"",'Ark1'!AB1955)</f>
        <v>0</v>
      </c>
      <c r="AA35" s="27">
        <f>+IF(I35=0,"",'Ark1'!AC1955)</f>
        <v>20.469900685832101</v>
      </c>
      <c r="AB35" s="29">
        <f t="shared" si="2"/>
        <v>2.2732937685459955</v>
      </c>
      <c r="AC35" s="29">
        <f t="shared" si="3"/>
        <v>6.375</v>
      </c>
      <c r="AD35" s="213"/>
      <c r="AE35" s="216"/>
      <c r="AG35" s="29"/>
      <c r="AH35" s="27"/>
      <c r="AI35" s="217"/>
      <c r="AJ35" s="28"/>
      <c r="AK35" s="236"/>
      <c r="AL35" s="236"/>
      <c r="AM35" s="236"/>
      <c r="AN35" s="28"/>
    </row>
    <row r="36" spans="1:41">
      <c r="A36" s="213"/>
      <c r="B36" s="28">
        <f>+'Ark1'!C1956</f>
        <v>2023</v>
      </c>
      <c r="C36" s="213"/>
      <c r="D36" s="28">
        <f>+'Ark1'!M1956</f>
        <v>2</v>
      </c>
      <c r="E36" s="242" t="s">
        <v>96</v>
      </c>
      <c r="F36" s="28">
        <f>+'Ark1'!D1956</f>
        <v>8</v>
      </c>
      <c r="G36" s="28" t="s">
        <v>560</v>
      </c>
      <c r="H36" s="28">
        <f>+'Ark1'!Q1956</f>
        <v>66</v>
      </c>
      <c r="I36" s="336">
        <f>+'Ark1'!R1956</f>
        <v>704</v>
      </c>
      <c r="J36" s="29">
        <f>+IF(I36=0,"",'Ark1'!AF1956)</f>
        <v>44.98402555910544</v>
      </c>
      <c r="K36" s="29">
        <f>+IF(I36=0,"",'Ark1'!AG1956)</f>
        <v>32.247146664936565</v>
      </c>
      <c r="L36" s="239">
        <f>+IF(J36=0,"",'Ark1'!AI1956)</f>
        <v>45</v>
      </c>
      <c r="M36" s="508"/>
      <c r="N36" s="263">
        <f>+IF(L36=0,"",'Ark1'!AJ1956)</f>
        <v>92.733333333333363</v>
      </c>
      <c r="O36" s="263">
        <f>+IF(L36=0,"",'Ark1'!AK1956)</f>
        <v>11.107918634549392</v>
      </c>
      <c r="P36" s="231"/>
      <c r="Q36" s="27">
        <f>+IF(I36=0,"",'Ark1'!S1956)</f>
        <v>4.0639204545454541</v>
      </c>
      <c r="R36" s="213"/>
      <c r="S36" s="29">
        <f>+IF(I36=0,"",'Ark1'!U1956)</f>
        <v>8.4721590909090949</v>
      </c>
      <c r="T36" s="29">
        <f>+IF(I36=0,"",'Ark1'!V1956)</f>
        <v>0</v>
      </c>
      <c r="U36" s="29">
        <f>+IF(I36=0,"",'Ark1'!W1956)</f>
        <v>0</v>
      </c>
      <c r="V36" s="34">
        <f>+IF(I36=0,"",'Ark1'!X1956)</f>
        <v>2.1306818181818183</v>
      </c>
      <c r="W36" s="34">
        <f>+IF(I36=0,"",'Ark1'!Y1956)</f>
        <v>0</v>
      </c>
      <c r="X36" s="34">
        <f>+IF(I36=0,"",'Ark1'!Z1956)</f>
        <v>2.90906066878813</v>
      </c>
      <c r="Y36" s="29">
        <f>+IF(I36=0,"",'Ark1'!Z1956)</f>
        <v>2.90906066878813</v>
      </c>
      <c r="Z36" s="29">
        <f>+IF(I36=0,"",'Ark1'!AB1956)</f>
        <v>0</v>
      </c>
      <c r="AA36" s="27">
        <f>+IF(I36=0,"",'Ark1'!AC1956)</f>
        <v>39.305418676386189</v>
      </c>
      <c r="AB36" s="29">
        <f t="shared" si="2"/>
        <v>2.0847256204124442</v>
      </c>
      <c r="AC36" s="29">
        <f t="shared" si="3"/>
        <v>10.666666666666666</v>
      </c>
      <c r="AD36" s="213"/>
      <c r="AE36" s="216"/>
      <c r="AG36" s="29"/>
      <c r="AH36" s="27"/>
      <c r="AI36" s="217"/>
      <c r="AJ36" s="28"/>
      <c r="AK36" s="236"/>
      <c r="AL36" s="236"/>
      <c r="AM36" s="216"/>
      <c r="AN36" s="216"/>
      <c r="AO36" s="216"/>
    </row>
    <row r="37" spans="1:41">
      <c r="A37" s="213"/>
      <c r="B37" s="28">
        <f>+'Ark1'!C1957</f>
        <v>2023</v>
      </c>
      <c r="C37" s="213"/>
      <c r="D37" s="28">
        <f>+'Ark1'!M1957</f>
        <v>2</v>
      </c>
      <c r="E37" s="242" t="s">
        <v>96</v>
      </c>
      <c r="F37" s="28">
        <f>+'Ark1'!D1957</f>
        <v>9</v>
      </c>
      <c r="G37" s="28" t="s">
        <v>561</v>
      </c>
      <c r="H37" s="28">
        <f>+'Ark1'!Q1957</f>
        <v>99</v>
      </c>
      <c r="I37" s="336">
        <f>+'Ark1'!R1957</f>
        <v>775</v>
      </c>
      <c r="J37" s="29">
        <f>+IF(I37=0,"",'Ark1'!AF1957)</f>
        <v>28.853313477289653</v>
      </c>
      <c r="K37" s="29">
        <f>+IF(I37=0,"",'Ark1'!AG1957)</f>
        <v>20.606665956644527</v>
      </c>
      <c r="L37" s="239">
        <f>+IF(J37=0,"",'Ark1'!AI1957)</f>
        <v>92</v>
      </c>
      <c r="M37" s="508"/>
      <c r="N37" s="263">
        <f>+IF(L37=0,"",'Ark1'!AJ1957)</f>
        <v>85.102173913043501</v>
      </c>
      <c r="O37" s="263">
        <f>+IF(L37=0,"",'Ark1'!AK1957)</f>
        <v>13.401014971071188</v>
      </c>
      <c r="P37" s="231"/>
      <c r="Q37" s="27">
        <f>+IF(I37=0,"",'Ark1'!S1957)</f>
        <v>4.4000000000000004</v>
      </c>
      <c r="R37" s="213"/>
      <c r="S37" s="29">
        <f>+IF(I37=0,"",'Ark1'!U1957)</f>
        <v>9.2372903225806553</v>
      </c>
      <c r="T37" s="29">
        <f>+IF(I37=0,"",'Ark1'!V1957)</f>
        <v>0</v>
      </c>
      <c r="U37" s="29">
        <f>+IF(I37=0,"",'Ark1'!W1957)</f>
        <v>0</v>
      </c>
      <c r="V37" s="34">
        <f>+IF(I37=0,"",'Ark1'!X1957)</f>
        <v>8.7741935483870979</v>
      </c>
      <c r="W37" s="34">
        <f>+IF(I37=0,"",'Ark1'!Y1957)</f>
        <v>0.64516129032258052</v>
      </c>
      <c r="X37" s="34">
        <f>+IF(I37=0,"",'Ark1'!Z1957)</f>
        <v>4.1058749897971403</v>
      </c>
      <c r="Y37" s="29">
        <f>+IF(I37=0,"",'Ark1'!Z1957)</f>
        <v>4.1058749897971403</v>
      </c>
      <c r="Z37" s="29">
        <f>+IF(I37=0,"",'Ark1'!AB1957)</f>
        <v>0</v>
      </c>
      <c r="AA37" s="27">
        <f>+IF(I37=0,"",'Ark1'!AC1957)</f>
        <v>26.977115066713527</v>
      </c>
      <c r="AB37" s="29">
        <f t="shared" si="2"/>
        <v>2.0993841642228759</v>
      </c>
      <c r="AC37" s="29">
        <f t="shared" si="3"/>
        <v>7.8282828282828278</v>
      </c>
      <c r="AD37" s="213"/>
      <c r="AE37" s="216"/>
      <c r="AG37" s="29"/>
      <c r="AH37" s="27"/>
      <c r="AI37" s="217"/>
      <c r="AJ37" s="28"/>
      <c r="AK37" s="27"/>
      <c r="AL37" s="27"/>
      <c r="AM37" s="34"/>
      <c r="AN37" s="34"/>
      <c r="AO37" s="34"/>
    </row>
    <row r="38" spans="1:41">
      <c r="A38" s="213"/>
      <c r="B38" s="28">
        <f>+'Ark1'!C1958</f>
        <v>2023</v>
      </c>
      <c r="C38" s="213"/>
      <c r="D38" s="28">
        <f>+'Ark1'!M1958</f>
        <v>2</v>
      </c>
      <c r="E38" s="242" t="s">
        <v>96</v>
      </c>
      <c r="F38" s="28">
        <f>+'Ark1'!D1958</f>
        <v>10</v>
      </c>
      <c r="G38" s="28" t="s">
        <v>562</v>
      </c>
      <c r="H38" s="28">
        <f>+'Ark1'!Q1958</f>
        <v>189</v>
      </c>
      <c r="I38" s="336">
        <f>+'Ark1'!R1958</f>
        <v>1013</v>
      </c>
      <c r="J38" s="29">
        <f>+IF(I38=0,"",'Ark1'!AF1958)</f>
        <v>21.553191489361694</v>
      </c>
      <c r="K38" s="29">
        <f>+IF(I38=0,"",'Ark1'!AG1958)</f>
        <v>17.153955995443653</v>
      </c>
      <c r="L38" s="239">
        <f>+IF(J38=0,"",'Ark1'!AI1958)</f>
        <v>108</v>
      </c>
      <c r="M38" s="508"/>
      <c r="N38" s="263">
        <f>+IF(L38=0,"",'Ark1'!AJ1958)</f>
        <v>100.67962962962964</v>
      </c>
      <c r="O38" s="263">
        <f>+IF(L38=0,"",'Ark1'!AK1958)</f>
        <v>13.138182034517172</v>
      </c>
      <c r="P38" s="231"/>
      <c r="Q38" s="27">
        <f>+IF(I38=0,"",'Ark1'!S1958)</f>
        <v>4.1401776900296152</v>
      </c>
      <c r="R38" s="213"/>
      <c r="S38" s="29">
        <f>+IF(I38=0,"",'Ark1'!U1958)</f>
        <v>12.42813425468904</v>
      </c>
      <c r="T38" s="29">
        <f>+IF(I38=0,"",'Ark1'!V1958)</f>
        <v>0</v>
      </c>
      <c r="U38" s="29">
        <f>+IF(I38=0,"",'Ark1'!W1958)</f>
        <v>0</v>
      </c>
      <c r="V38" s="34">
        <f>+IF(I38=0,"",'Ark1'!X1958)</f>
        <v>28.726554787759127</v>
      </c>
      <c r="W38" s="34">
        <f>+IF(I38=0,"",'Ark1'!Y1958)</f>
        <v>1.678183613030602</v>
      </c>
      <c r="X38" s="34">
        <f>+IF(I38=0,"",'Ark1'!Z1958)</f>
        <v>5.2527385020312964</v>
      </c>
      <c r="Y38" s="29">
        <f>+IF(I38=0,"",'Ark1'!Z1958)</f>
        <v>5.2527385020312964</v>
      </c>
      <c r="Z38" s="29">
        <f>+IF(I38=0,"",'Ark1'!AB1958)</f>
        <v>0</v>
      </c>
      <c r="AA38" s="27">
        <f>+IF(I38=0,"",'Ark1'!AC1958)</f>
        <v>-6.100387511192138</v>
      </c>
      <c r="AB38" s="29">
        <f t="shared" si="2"/>
        <v>3.0018359561278007</v>
      </c>
      <c r="AC38" s="29">
        <f t="shared" si="3"/>
        <v>5.35978835978836</v>
      </c>
      <c r="AD38" s="213"/>
      <c r="AE38" s="216"/>
      <c r="AG38" s="29"/>
      <c r="AH38" s="27"/>
      <c r="AI38" s="217"/>
      <c r="AJ38" s="28"/>
      <c r="AK38" s="27"/>
      <c r="AL38" s="27"/>
      <c r="AM38" s="34"/>
      <c r="AN38" s="34"/>
      <c r="AO38" s="34"/>
    </row>
    <row r="39" spans="1:41">
      <c r="A39" s="213"/>
      <c r="B39" s="28">
        <f>+'Ark1'!C1959</f>
        <v>2023</v>
      </c>
      <c r="C39" s="213"/>
      <c r="D39" s="28">
        <f>+'Ark1'!M1959</f>
        <v>2</v>
      </c>
      <c r="E39" s="242" t="s">
        <v>96</v>
      </c>
      <c r="F39" s="28">
        <f>+'Ark1'!D1959</f>
        <v>11</v>
      </c>
      <c r="G39" s="28" t="s">
        <v>563</v>
      </c>
      <c r="H39" s="28">
        <f>+'Ark1'!Q1959</f>
        <v>97</v>
      </c>
      <c r="I39" s="336">
        <f>+'Ark1'!R1959</f>
        <v>313</v>
      </c>
      <c r="J39" s="29">
        <f>+IF(I39=0,"",'Ark1'!AF1959)</f>
        <v>12.585444310414152</v>
      </c>
      <c r="K39" s="29">
        <f>+IF(I39=0,"",'Ark1'!AG1959)</f>
        <v>8.5062362470263011</v>
      </c>
      <c r="L39" s="239">
        <f>+IF(J39=0,"",'Ark1'!AI1959)</f>
        <v>29</v>
      </c>
      <c r="M39" s="508"/>
      <c r="N39" s="263">
        <f>+IF(L39=0,"",'Ark1'!AJ1959)</f>
        <v>93.7</v>
      </c>
      <c r="O39" s="263">
        <f>+IF(L39=0,"",'Ark1'!AK1959)</f>
        <v>12.855293020740373</v>
      </c>
      <c r="P39" s="231"/>
      <c r="Q39" s="27">
        <f>+IF(I39=0,"",'Ark1'!S1959)</f>
        <v>4.5303514376996805</v>
      </c>
      <c r="R39" s="213"/>
      <c r="S39" s="29">
        <f>+IF(I39=0,"",'Ark1'!U1959)</f>
        <v>11.572204472843453</v>
      </c>
      <c r="T39" s="29">
        <f>+IF(I39=0,"",'Ark1'!V1959)</f>
        <v>0</v>
      </c>
      <c r="U39" s="29">
        <f>+IF(I39=0,"",'Ark1'!W1959)</f>
        <v>0</v>
      </c>
      <c r="V39" s="34">
        <f>+IF(I39=0,"",'Ark1'!X1959)</f>
        <v>21.725239616613418</v>
      </c>
      <c r="W39" s="34">
        <f>+IF(I39=0,"",'Ark1'!Y1959)</f>
        <v>3.5143769968051126</v>
      </c>
      <c r="X39" s="34">
        <f>+IF(I39=0,"",'Ark1'!Z1959)</f>
        <v>5.9088735402021868</v>
      </c>
      <c r="Y39" s="29">
        <f>+IF(I39=0,"",'Ark1'!Z1959)</f>
        <v>5.9088735402021868</v>
      </c>
      <c r="Z39" s="29">
        <f>+IF(I39=0,"",'Ark1'!AB1959)</f>
        <v>0</v>
      </c>
      <c r="AA39" s="27">
        <f>+IF(I39=0,"",'Ark1'!AC1959)</f>
        <v>13.274173171505719</v>
      </c>
      <c r="AB39" s="29">
        <f t="shared" si="2"/>
        <v>2.5543723554301838</v>
      </c>
      <c r="AC39" s="29">
        <f t="shared" si="3"/>
        <v>3.2268041237113403</v>
      </c>
      <c r="AD39" s="213"/>
      <c r="AE39" s="216"/>
      <c r="AG39" s="29"/>
      <c r="AH39" s="27"/>
      <c r="AI39" s="217"/>
      <c r="AJ39" s="28"/>
      <c r="AK39" s="27"/>
      <c r="AL39" s="27"/>
      <c r="AM39" s="34"/>
      <c r="AN39" s="34"/>
      <c r="AO39" s="34"/>
    </row>
    <row r="40" spans="1:41">
      <c r="A40" s="213"/>
      <c r="B40" s="28">
        <f>+'Ark1'!C1960</f>
        <v>2023</v>
      </c>
      <c r="C40" s="213"/>
      <c r="D40" s="28">
        <f>+'Ark1'!M1960</f>
        <v>2</v>
      </c>
      <c r="E40" s="242" t="s">
        <v>96</v>
      </c>
      <c r="F40" s="28">
        <f>+'Ark1'!D1960</f>
        <v>12</v>
      </c>
      <c r="G40" s="28" t="s">
        <v>564</v>
      </c>
      <c r="H40" s="28">
        <f>+'Ark1'!Q1960</f>
        <v>15</v>
      </c>
      <c r="I40" s="336">
        <f>+'Ark1'!R1960</f>
        <v>109</v>
      </c>
      <c r="J40" s="29">
        <f>+IF(I40=0,"",'Ark1'!AF1960)</f>
        <v>21.001926782273603</v>
      </c>
      <c r="K40" s="29">
        <f>+IF(I40=0,"",'Ark1'!AG1960)</f>
        <v>14.33011134222439</v>
      </c>
      <c r="L40" s="239">
        <f>+IF(J40=0,"",'Ark1'!AI1960)</f>
        <v>3</v>
      </c>
      <c r="M40" s="508"/>
      <c r="N40" s="263">
        <f>+IF(L40=0,"",'Ark1'!AJ1960)</f>
        <v>91.866666666666688</v>
      </c>
      <c r="O40" s="263">
        <f>+IF(L40=0,"",'Ark1'!AK1960)</f>
        <v>13.543494471390822</v>
      </c>
      <c r="P40" s="231"/>
      <c r="Q40" s="27">
        <f>+IF(I40=0,"",'Ark1'!S1960)</f>
        <v>4.238532110091743</v>
      </c>
      <c r="R40" s="213"/>
      <c r="S40" s="29">
        <f>+IF(I40=0,"",'Ark1'!U1960)</f>
        <v>10.744954128440368</v>
      </c>
      <c r="T40" s="29">
        <f>+IF(I40=0,"",'Ark1'!V1960)</f>
        <v>0</v>
      </c>
      <c r="U40" s="29">
        <f>+IF(I40=0,"",'Ark1'!W1960)</f>
        <v>0</v>
      </c>
      <c r="V40" s="34">
        <f>+IF(I40=0,"",'Ark1'!X1960)</f>
        <v>12.8440366972477</v>
      </c>
      <c r="W40" s="34">
        <f>+IF(I40=0,"",'Ark1'!Y1960)</f>
        <v>0.91743119266055051</v>
      </c>
      <c r="X40" s="34">
        <f>+IF(I40=0,"",'Ark1'!Z1960)</f>
        <v>4.6896036928573048</v>
      </c>
      <c r="Y40" s="29">
        <f>+IF(I40=0,"",'Ark1'!Z1960)</f>
        <v>4.6896036928573048</v>
      </c>
      <c r="Z40" s="29">
        <f>+IF(I40=0,"",'Ark1'!AB1960)</f>
        <v>0</v>
      </c>
      <c r="AA40" s="27">
        <f>+IF(I40=0,"",'Ark1'!AC1960)</f>
        <v>13.01872765721933</v>
      </c>
      <c r="AB40" s="29">
        <f t="shared" si="2"/>
        <v>2.5350649350649355</v>
      </c>
      <c r="AC40" s="29">
        <f t="shared" si="3"/>
        <v>7.2666666666666666</v>
      </c>
      <c r="AD40" s="213"/>
      <c r="AE40" s="216"/>
      <c r="AG40" s="29"/>
      <c r="AH40" s="27"/>
      <c r="AI40" s="217"/>
      <c r="AJ40" s="28"/>
      <c r="AK40" s="27"/>
      <c r="AL40" s="27"/>
      <c r="AM40" s="34"/>
      <c r="AN40" s="34"/>
      <c r="AO40" s="34"/>
    </row>
    <row r="41" spans="1:41">
      <c r="A41" s="213"/>
      <c r="B41" s="213"/>
      <c r="C41" s="213"/>
      <c r="D41" s="213"/>
      <c r="E41" s="213"/>
      <c r="F41" s="213"/>
      <c r="G41" s="213"/>
      <c r="H41" s="213"/>
      <c r="I41" s="329"/>
      <c r="J41" s="214"/>
      <c r="K41" s="214"/>
      <c r="L41" s="231"/>
      <c r="M41" s="508"/>
      <c r="N41" s="231"/>
      <c r="O41" s="231"/>
      <c r="P41" s="231"/>
      <c r="Q41" s="213"/>
      <c r="R41" s="213"/>
      <c r="S41" s="213"/>
      <c r="T41" s="213"/>
      <c r="U41" s="215"/>
      <c r="V41" s="215"/>
      <c r="W41" s="215"/>
      <c r="X41" s="215"/>
      <c r="Y41" s="214"/>
      <c r="Z41" s="213"/>
      <c r="AA41" s="215"/>
      <c r="AB41" s="215"/>
      <c r="AC41" s="214"/>
      <c r="AD41" s="213"/>
      <c r="AE41" s="216"/>
      <c r="AG41" s="29"/>
      <c r="AH41" s="27"/>
      <c r="AI41" s="217"/>
      <c r="AJ41" s="28"/>
      <c r="AN41" s="28"/>
    </row>
    <row r="42" spans="1:41" ht="22.8">
      <c r="A42" s="213"/>
      <c r="B42" s="213"/>
      <c r="C42" s="213"/>
      <c r="D42" s="213"/>
      <c r="E42" s="257" t="str">
        <f>+E44</f>
        <v>1+</v>
      </c>
      <c r="F42" s="213"/>
      <c r="G42" s="213"/>
      <c r="H42" s="213"/>
      <c r="I42" s="332">
        <f>SUM(I44:I55)</f>
        <v>474</v>
      </c>
      <c r="J42" s="214"/>
      <c r="K42" s="214"/>
      <c r="L42" s="231"/>
      <c r="M42" s="508"/>
      <c r="N42" s="263">
        <f>+Fettgruppe!O13</f>
        <v>88.377170418006401</v>
      </c>
      <c r="O42" s="263">
        <f>+Fettgruppe!Q13</f>
        <v>13.409189532459502</v>
      </c>
      <c r="P42" s="231"/>
      <c r="Q42" s="213"/>
      <c r="R42" s="213"/>
      <c r="S42" s="263">
        <f>+Fettgruppe!S13</f>
        <v>9.7312236286919909</v>
      </c>
      <c r="T42" s="213"/>
      <c r="U42" s="215"/>
      <c r="V42" s="215"/>
      <c r="W42" s="215"/>
      <c r="X42" s="215"/>
      <c r="Y42" s="214"/>
      <c r="Z42" s="213"/>
      <c r="AA42" s="215"/>
      <c r="AB42" s="215"/>
      <c r="AC42" s="214"/>
      <c r="AD42" s="213"/>
      <c r="AE42" s="216"/>
      <c r="AG42" s="29"/>
      <c r="AH42" s="27"/>
      <c r="AI42" s="217"/>
      <c r="AJ42" s="28"/>
      <c r="AN42" s="28"/>
    </row>
    <row r="43" spans="1:41">
      <c r="A43" s="213"/>
      <c r="B43" s="213"/>
      <c r="C43" s="213"/>
      <c r="D43" s="213"/>
      <c r="E43" s="213"/>
      <c r="F43" s="213"/>
      <c r="G43" s="213"/>
      <c r="H43" s="213"/>
      <c r="I43" s="329"/>
      <c r="J43" s="214"/>
      <c r="K43" s="214"/>
      <c r="L43" s="231"/>
      <c r="M43" s="508"/>
      <c r="N43" s="231"/>
      <c r="O43" s="231"/>
      <c r="P43" s="231"/>
      <c r="Q43" s="213"/>
      <c r="R43" s="213"/>
      <c r="S43" s="213"/>
      <c r="T43" s="213"/>
      <c r="U43" s="215"/>
      <c r="V43" s="215"/>
      <c r="W43" s="215"/>
      <c r="X43" s="215"/>
      <c r="Y43" s="214"/>
      <c r="Z43" s="213"/>
      <c r="AA43" s="215"/>
      <c r="AB43" s="215"/>
      <c r="AC43" s="215"/>
      <c r="AD43" s="213"/>
      <c r="AE43" s="216"/>
      <c r="AG43" s="29"/>
      <c r="AH43" s="27"/>
      <c r="AI43" s="217"/>
      <c r="AJ43" s="28"/>
      <c r="AN43" s="28"/>
    </row>
    <row r="44" spans="1:41">
      <c r="A44" s="213"/>
      <c r="B44" s="232">
        <f>+'Ark1'!C1961</f>
        <v>2023</v>
      </c>
      <c r="C44" s="213"/>
      <c r="D44" s="232">
        <f>+'Ark1'!M1961</f>
        <v>3</v>
      </c>
      <c r="E44" s="232" t="s">
        <v>97</v>
      </c>
      <c r="F44" s="232">
        <f>+'Ark1'!D1961</f>
        <v>1</v>
      </c>
      <c r="G44" s="232" t="s">
        <v>554</v>
      </c>
      <c r="H44" s="232">
        <f>+'Ark1'!Q1961</f>
        <v>0</v>
      </c>
      <c r="I44" s="335">
        <f>+'Ark1'!R1961</f>
        <v>0</v>
      </c>
      <c r="J44" s="233" t="str">
        <f>+IF(I44=0,"",'Ark1'!AF1961)</f>
        <v/>
      </c>
      <c r="K44" s="233" t="str">
        <f>+IF(I44=0,"",'Ark1'!AG1961)</f>
        <v/>
      </c>
      <c r="L44" s="239">
        <f>+'Ark1'!AI1961</f>
        <v>0</v>
      </c>
      <c r="M44" s="508"/>
      <c r="N44" s="263" t="str">
        <f>+IF(L44=0,"",'Ark1'!AJ1961)</f>
        <v/>
      </c>
      <c r="O44" s="263" t="str">
        <f>+IF(L44=0,"",'Ark1'!AK1961)</f>
        <v/>
      </c>
      <c r="P44" s="231"/>
      <c r="Q44" s="234" t="str">
        <f>+IF(I44=0,"",'Ark1'!S1961)</f>
        <v/>
      </c>
      <c r="R44" s="234"/>
      <c r="S44" s="233" t="str">
        <f>+IF(I44=0,"",'Ark1'!U1961)</f>
        <v/>
      </c>
      <c r="T44" s="233" t="str">
        <f>+IF(I44=0,"",'Ark1'!V1961)</f>
        <v/>
      </c>
      <c r="U44" s="233" t="str">
        <f>+IF(I44=0,"",'Ark1'!W1961)</f>
        <v/>
      </c>
      <c r="V44" s="235" t="str">
        <f>+IF(I44=0,"",'Ark1'!X1961)</f>
        <v/>
      </c>
      <c r="W44" s="235" t="str">
        <f>+IF(I44=0,"",'Ark1'!Y1961)</f>
        <v/>
      </c>
      <c r="X44" s="235" t="str">
        <f>+IF(I44=0,"",'Ark1'!Z1961)</f>
        <v/>
      </c>
      <c r="Y44" s="233" t="str">
        <f>+IF(I44=0,"",'Ark1'!Z1961)</f>
        <v/>
      </c>
      <c r="Z44" s="233" t="str">
        <f>+IF(I44=0,"",'Ark1'!AB1961)</f>
        <v/>
      </c>
      <c r="AA44" s="235">
        <f>+'Ark1'!AD1961</f>
        <v>0</v>
      </c>
      <c r="AB44" s="233" t="str">
        <f>+IF(I44=0,"",I44/D44)</f>
        <v/>
      </c>
      <c r="AC44" s="233" t="str">
        <f>+IF(I44=0,"",I44/H44)</f>
        <v/>
      </c>
      <c r="AD44" s="213"/>
      <c r="AE44" s="216"/>
      <c r="AG44" s="29"/>
      <c r="AH44" s="27"/>
      <c r="AI44" s="217"/>
      <c r="AJ44" s="28"/>
      <c r="AK44" s="27"/>
      <c r="AL44" s="27"/>
      <c r="AM44" s="34"/>
      <c r="AN44" s="34"/>
      <c r="AO44" s="34"/>
    </row>
    <row r="45" spans="1:41">
      <c r="A45" s="213"/>
      <c r="B45" s="232">
        <f>+'Ark1'!C1962</f>
        <v>2023</v>
      </c>
      <c r="C45" s="213"/>
      <c r="D45" s="232">
        <f>+'Ark1'!M1962</f>
        <v>3</v>
      </c>
      <c r="E45" s="232" t="s">
        <v>97</v>
      </c>
      <c r="F45" s="232">
        <f>+'Ark1'!D1962</f>
        <v>2</v>
      </c>
      <c r="G45" s="232" t="s">
        <v>555</v>
      </c>
      <c r="H45" s="232">
        <f>+'Ark1'!Q1962</f>
        <v>1</v>
      </c>
      <c r="I45" s="335">
        <f>+'Ark1'!R1962</f>
        <v>22</v>
      </c>
      <c r="J45" s="233">
        <f>+IF(I45=0,"",'Ark1'!AF1962)</f>
        <v>1.3040901007705985</v>
      </c>
      <c r="K45" s="233">
        <f>+IF(I45=0,"",'Ark1'!AG1962)</f>
        <v>0.64202843767264706</v>
      </c>
      <c r="L45" s="239">
        <f>+IF(J45=0,"",'Ark1'!AI1962)</f>
        <v>0</v>
      </c>
      <c r="M45" s="508"/>
      <c r="N45" s="263" t="str">
        <f>+IF(L45=0,"",'Ark1'!AJ1962)</f>
        <v/>
      </c>
      <c r="O45" s="263" t="str">
        <f>+IF(L45=0,"",'Ark1'!AK1962)</f>
        <v/>
      </c>
      <c r="P45" s="231"/>
      <c r="Q45" s="234">
        <f>+IF(I45=0,"",'Ark1'!S1962)</f>
        <v>4.2272727272727284</v>
      </c>
      <c r="R45" s="234"/>
      <c r="S45" s="233">
        <f>+IF(I45=0,"",'Ark1'!U1962)</f>
        <v>5.0181818181818194</v>
      </c>
      <c r="T45" s="233">
        <f>+IF(I45=0,"",'Ark1'!V1962)</f>
        <v>0</v>
      </c>
      <c r="U45" s="233">
        <f>+IF(I45=0,"",'Ark1'!W1962)</f>
        <v>0</v>
      </c>
      <c r="V45" s="235">
        <f>+IF(I45=0,"",'Ark1'!X1962)</f>
        <v>0</v>
      </c>
      <c r="W45" s="235">
        <f>+IF(I45=0,"",'Ark1'!Y1962)</f>
        <v>0</v>
      </c>
      <c r="X45" s="235">
        <f>+IF(I45=0,"",'Ark1'!Z1962)</f>
        <v>0.79979336174265092</v>
      </c>
      <c r="Y45" s="233">
        <f>+IF(I45=0,"",'Ark1'!Z1962)</f>
        <v>0.79979336174265092</v>
      </c>
      <c r="Z45" s="233">
        <f>+IF(I45=0,"",'Ark1'!AB1962)</f>
        <v>0</v>
      </c>
      <c r="AA45" s="235">
        <f>+'Ark1'!AD1962</f>
        <v>0</v>
      </c>
      <c r="AB45" s="233">
        <f t="shared" ref="AB45:AB55" si="4">+IF(I45=0,"",I45/D45)</f>
        <v>7.333333333333333</v>
      </c>
      <c r="AC45" s="233">
        <f t="shared" ref="AC45:AC55" si="5">+IF(I45=0,"",I45/H45)</f>
        <v>22</v>
      </c>
      <c r="AD45" s="213"/>
      <c r="AE45" s="216"/>
      <c r="AG45" s="29"/>
      <c r="AH45" s="27"/>
      <c r="AI45" s="217"/>
      <c r="AJ45" s="28"/>
      <c r="AK45" s="27"/>
      <c r="AL45" s="27"/>
      <c r="AM45" s="34"/>
      <c r="AN45" s="34"/>
      <c r="AO45" s="34"/>
    </row>
    <row r="46" spans="1:41">
      <c r="A46" s="213"/>
      <c r="B46" s="232">
        <f>+'Ark1'!C1963</f>
        <v>2023</v>
      </c>
      <c r="C46" s="213"/>
      <c r="D46" s="232">
        <f>+'Ark1'!M1963</f>
        <v>3</v>
      </c>
      <c r="E46" s="232" t="s">
        <v>97</v>
      </c>
      <c r="F46" s="232">
        <f>+'Ark1'!D1963</f>
        <v>3</v>
      </c>
      <c r="G46" s="232" t="s">
        <v>556</v>
      </c>
      <c r="H46" s="232">
        <f>+'Ark1'!Q1963</f>
        <v>2</v>
      </c>
      <c r="I46" s="335">
        <f>+'Ark1'!R1963</f>
        <v>19</v>
      </c>
      <c r="J46" s="233">
        <f>+IF(I46=0,"",'Ark1'!AF1963)</f>
        <v>0.41657531243148438</v>
      </c>
      <c r="K46" s="233">
        <f>+IF(I46=0,"",'Ark1'!AG1963)</f>
        <v>0.34344844654368506</v>
      </c>
      <c r="L46" s="239">
        <f>+IF(J46=0,"",'Ark1'!AI1963)</f>
        <v>0</v>
      </c>
      <c r="M46" s="508"/>
      <c r="N46" s="263" t="str">
        <f>+IF(L46=0,"",'Ark1'!AJ1963)</f>
        <v/>
      </c>
      <c r="O46" s="263" t="str">
        <f>+IF(L46=0,"",'Ark1'!AK1963)</f>
        <v/>
      </c>
      <c r="P46" s="231"/>
      <c r="Q46" s="234">
        <f>+IF(I46=0,"",'Ark1'!S1963)</f>
        <v>4.0526315789473681</v>
      </c>
      <c r="R46" s="234"/>
      <c r="S46" s="233">
        <f>+IF(I46=0,"",'Ark1'!U1963)</f>
        <v>7.7421052631578977</v>
      </c>
      <c r="T46" s="233">
        <f>+IF(I46=0,"",'Ark1'!V1963)</f>
        <v>0</v>
      </c>
      <c r="U46" s="233">
        <f>+IF(I46=0,"",'Ark1'!W1963)</f>
        <v>0</v>
      </c>
      <c r="V46" s="235">
        <f>+IF(I46=0,"",'Ark1'!X1963)</f>
        <v>0</v>
      </c>
      <c r="W46" s="235">
        <f>+IF(I46=0,"",'Ark1'!Y1963)</f>
        <v>0</v>
      </c>
      <c r="X46" s="235">
        <f>+IF(I46=0,"",'Ark1'!Z1963)</f>
        <v>2.6567324191221022</v>
      </c>
      <c r="Y46" s="233">
        <f>+IF(I46=0,"",'Ark1'!Z1963)</f>
        <v>2.6567324191221022</v>
      </c>
      <c r="Z46" s="233">
        <f>+IF(I46=0,"",'Ark1'!AB1963)</f>
        <v>0</v>
      </c>
      <c r="AA46" s="235">
        <f>+'Ark1'!AD1963</f>
        <v>0</v>
      </c>
      <c r="AB46" s="233">
        <f t="shared" si="4"/>
        <v>6.333333333333333</v>
      </c>
      <c r="AC46" s="233">
        <f t="shared" si="5"/>
        <v>9.5</v>
      </c>
      <c r="AD46" s="213"/>
      <c r="AE46" s="216"/>
      <c r="AG46" s="29"/>
      <c r="AH46" s="27"/>
      <c r="AI46" s="217"/>
      <c r="AJ46" s="28"/>
      <c r="AK46" s="27"/>
      <c r="AL46" s="27"/>
      <c r="AM46" s="34"/>
      <c r="AN46" s="34"/>
      <c r="AO46" s="34"/>
    </row>
    <row r="47" spans="1:41">
      <c r="A47" s="213"/>
      <c r="B47" s="232">
        <f>+'Ark1'!C1964</f>
        <v>2023</v>
      </c>
      <c r="C47" s="213"/>
      <c r="D47" s="232">
        <f>+'Ark1'!M1964</f>
        <v>3</v>
      </c>
      <c r="E47" s="232" t="s">
        <v>97</v>
      </c>
      <c r="F47" s="232">
        <f>+'Ark1'!D1964</f>
        <v>4</v>
      </c>
      <c r="G47" s="232" t="s">
        <v>557</v>
      </c>
      <c r="H47" s="232">
        <f>+'Ark1'!Q1964</f>
        <v>3</v>
      </c>
      <c r="I47" s="335">
        <f>+'Ark1'!R1964</f>
        <v>15</v>
      </c>
      <c r="J47" s="233">
        <f>+IF(I47=0,"",'Ark1'!AF1964)</f>
        <v>0.46569388388699162</v>
      </c>
      <c r="K47" s="233">
        <f>+IF(I47=0,"",'Ark1'!AG1964)</f>
        <v>0.43726023315579743</v>
      </c>
      <c r="L47" s="239">
        <f>+IF(J47=0,"",'Ark1'!AI1964)</f>
        <v>15</v>
      </c>
      <c r="M47" s="508"/>
      <c r="N47" s="263">
        <f>+IF(L47=0,"",'Ark1'!AJ1964)</f>
        <v>78.846666666666636</v>
      </c>
      <c r="O47" s="263">
        <f>+IF(L47=0,"",'Ark1'!AK1964)</f>
        <v>15.609420002120711</v>
      </c>
      <c r="P47" s="231"/>
      <c r="Q47" s="234">
        <f>+IF(I47=0,"",'Ark1'!S1964)</f>
        <v>5.5333333333333323</v>
      </c>
      <c r="R47" s="234"/>
      <c r="S47" s="233">
        <f>+IF(I47=0,"",'Ark1'!U1964)</f>
        <v>7.8266666666666707</v>
      </c>
      <c r="T47" s="233">
        <f>+IF(I47=0,"",'Ark1'!V1964)</f>
        <v>0</v>
      </c>
      <c r="U47" s="233">
        <f>+IF(I47=0,"",'Ark1'!W1964)</f>
        <v>0</v>
      </c>
      <c r="V47" s="235">
        <f>+IF(I47=0,"",'Ark1'!X1964)</f>
        <v>6.6666666666666687</v>
      </c>
      <c r="W47" s="235">
        <f>+IF(I47=0,"",'Ark1'!Y1964)</f>
        <v>0</v>
      </c>
      <c r="X47" s="235">
        <f>+IF(I47=0,"",'Ark1'!Z1964)</f>
        <v>2.7884205007295542</v>
      </c>
      <c r="Y47" s="233">
        <f>+IF(I47=0,"",'Ark1'!Z1964)</f>
        <v>2.7884205007295542</v>
      </c>
      <c r="Z47" s="233">
        <f>+IF(I47=0,"",'Ark1'!AB1964)</f>
        <v>0</v>
      </c>
      <c r="AA47" s="235">
        <f>+'Ark1'!AD1964</f>
        <v>0</v>
      </c>
      <c r="AB47" s="233">
        <f t="shared" si="4"/>
        <v>5</v>
      </c>
      <c r="AC47" s="233">
        <f t="shared" si="5"/>
        <v>5</v>
      </c>
      <c r="AD47" s="213"/>
      <c r="AE47" s="216"/>
      <c r="AG47" s="29"/>
      <c r="AH47" s="27"/>
      <c r="AI47" s="217"/>
      <c r="AJ47" s="28"/>
      <c r="AK47" s="27"/>
      <c r="AL47" s="27"/>
      <c r="AM47" s="34"/>
      <c r="AN47" s="34"/>
      <c r="AO47" s="34"/>
    </row>
    <row r="48" spans="1:41">
      <c r="A48" s="213"/>
      <c r="B48" s="232">
        <f>+'Ark1'!C1965</f>
        <v>2023</v>
      </c>
      <c r="C48" s="213"/>
      <c r="D48" s="232">
        <f>+'Ark1'!M1965</f>
        <v>3</v>
      </c>
      <c r="E48" s="232" t="s">
        <v>97</v>
      </c>
      <c r="F48" s="232">
        <f>+'Ark1'!D1965</f>
        <v>5</v>
      </c>
      <c r="G48" s="232" t="s">
        <v>453</v>
      </c>
      <c r="H48" s="232">
        <f>+'Ark1'!Q1965</f>
        <v>10</v>
      </c>
      <c r="I48" s="335">
        <f>+'Ark1'!R1965</f>
        <v>34</v>
      </c>
      <c r="J48" s="233">
        <f>+IF(I48=0,"",'Ark1'!AF1965)</f>
        <v>1.8408229561451004</v>
      </c>
      <c r="K48" s="233">
        <f>+IF(I48=0,"",'Ark1'!AG1965)</f>
        <v>1.4045518621254145</v>
      </c>
      <c r="L48" s="239">
        <f>+IF(J48=0,"",'Ark1'!AI1965)</f>
        <v>33</v>
      </c>
      <c r="M48" s="508"/>
      <c r="N48" s="263">
        <f>+IF(L48=0,"",'Ark1'!AJ1965)</f>
        <v>77.954545454545439</v>
      </c>
      <c r="O48" s="263">
        <f>+IF(L48=0,"",'Ark1'!AK1965)</f>
        <v>13.723713297340929</v>
      </c>
      <c r="P48" s="231"/>
      <c r="Q48" s="234">
        <f>+IF(I48=0,"",'Ark1'!S1965)</f>
        <v>4.8235294117647056</v>
      </c>
      <c r="R48" s="234"/>
      <c r="S48" s="233">
        <f>+IF(I48=0,"",'Ark1'!U1965)</f>
        <v>7.2676470588235293</v>
      </c>
      <c r="T48" s="233">
        <f>+IF(I48=0,"",'Ark1'!V1965)</f>
        <v>0</v>
      </c>
      <c r="U48" s="233">
        <f>+IF(I48=0,"",'Ark1'!W1965)</f>
        <v>0</v>
      </c>
      <c r="V48" s="235">
        <f>+IF(I48=0,"",'Ark1'!X1965)</f>
        <v>8.8235294117647047</v>
      </c>
      <c r="W48" s="235">
        <f>+IF(I48=0,"",'Ark1'!Y1965)</f>
        <v>0</v>
      </c>
      <c r="X48" s="235">
        <f>+IF(I48=0,"",'Ark1'!Z1965)</f>
        <v>3.9291310660572361</v>
      </c>
      <c r="Y48" s="233">
        <f>+IF(I48=0,"",'Ark1'!Z1965)</f>
        <v>3.9291310660572361</v>
      </c>
      <c r="Z48" s="233">
        <f>+IF(I48=0,"",'Ark1'!AB1965)</f>
        <v>0</v>
      </c>
      <c r="AA48" s="235">
        <f>+'Ark1'!AD1965</f>
        <v>0</v>
      </c>
      <c r="AB48" s="233">
        <f t="shared" si="4"/>
        <v>11.333333333333334</v>
      </c>
      <c r="AC48" s="233">
        <f t="shared" si="5"/>
        <v>3.4</v>
      </c>
      <c r="AD48" s="213"/>
      <c r="AE48" s="216"/>
      <c r="AG48" s="29"/>
      <c r="AH48" s="27"/>
      <c r="AI48" s="217"/>
      <c r="AJ48" s="28"/>
      <c r="AK48" s="27"/>
      <c r="AL48" s="27"/>
      <c r="AM48" s="34"/>
      <c r="AN48" s="34"/>
      <c r="AO48" s="34"/>
    </row>
    <row r="49" spans="1:41">
      <c r="A49" s="213"/>
      <c r="B49" s="232">
        <f>+'Ark1'!C1966</f>
        <v>2023</v>
      </c>
      <c r="C49" s="213"/>
      <c r="D49" s="232">
        <f>+'Ark1'!M1966</f>
        <v>3</v>
      </c>
      <c r="E49" s="232" t="s">
        <v>97</v>
      </c>
      <c r="F49" s="232">
        <f>+'Ark1'!D1966</f>
        <v>6</v>
      </c>
      <c r="G49" s="232" t="s">
        <v>558</v>
      </c>
      <c r="H49" s="232">
        <f>+'Ark1'!Q1966</f>
        <v>15</v>
      </c>
      <c r="I49" s="335">
        <f>+'Ark1'!R1966</f>
        <v>61</v>
      </c>
      <c r="J49" s="233">
        <f>+IF(I49=0,"",'Ark1'!AF1966)</f>
        <v>2.7135231316725981</v>
      </c>
      <c r="K49" s="233">
        <f>+IF(I49=0,"",'Ark1'!AG1966)</f>
        <v>1.7269798202475837</v>
      </c>
      <c r="L49" s="239">
        <f>+IF(J49=0,"",'Ark1'!AI1966)</f>
        <v>61</v>
      </c>
      <c r="M49" s="508"/>
      <c r="N49" s="263">
        <f>+IF(L49=0,"",'Ark1'!AJ1966)</f>
        <v>83.621311475409854</v>
      </c>
      <c r="O49" s="263">
        <f>+IF(L49=0,"",'Ark1'!AK1966)</f>
        <v>13.289650636822499</v>
      </c>
      <c r="P49" s="231"/>
      <c r="Q49" s="234">
        <f>+IF(I49=0,"",'Ark1'!S1966)</f>
        <v>4.606557377049179</v>
      </c>
      <c r="R49" s="234"/>
      <c r="S49" s="233">
        <f>+IF(I49=0,"",'Ark1'!U1966)</f>
        <v>8.3475409836065584</v>
      </c>
      <c r="T49" s="233">
        <f>+IF(I49=0,"",'Ark1'!V1966)</f>
        <v>0</v>
      </c>
      <c r="U49" s="233">
        <f>+IF(I49=0,"",'Ark1'!W1966)</f>
        <v>0</v>
      </c>
      <c r="V49" s="235">
        <f>+IF(I49=0,"",'Ark1'!X1966)</f>
        <v>9.8360655737704921</v>
      </c>
      <c r="W49" s="235">
        <f>+IF(I49=0,"",'Ark1'!Y1966)</f>
        <v>1.6393442622950822</v>
      </c>
      <c r="X49" s="235">
        <f>+IF(I49=0,"",'Ark1'!Z1966)</f>
        <v>4.5220989815726087</v>
      </c>
      <c r="Y49" s="233">
        <f>+IF(I49=0,"",'Ark1'!Z1966)</f>
        <v>4.5220989815726087</v>
      </c>
      <c r="Z49" s="233">
        <f>+IF(I49=0,"",'Ark1'!AB1966)</f>
        <v>0</v>
      </c>
      <c r="AA49" s="235">
        <f>+'Ark1'!AD1966</f>
        <v>0</v>
      </c>
      <c r="AB49" s="233">
        <f t="shared" si="4"/>
        <v>20.333333333333332</v>
      </c>
      <c r="AC49" s="233">
        <f t="shared" si="5"/>
        <v>4.0666666666666664</v>
      </c>
      <c r="AD49" s="213"/>
      <c r="AE49" s="216"/>
      <c r="AG49" s="29"/>
      <c r="AH49" s="27"/>
      <c r="AI49" s="217"/>
      <c r="AJ49" s="28"/>
      <c r="AK49" s="27"/>
      <c r="AL49" s="27"/>
      <c r="AM49" s="34"/>
      <c r="AN49" s="34"/>
      <c r="AO49" s="34"/>
    </row>
    <row r="50" spans="1:41">
      <c r="A50" s="213"/>
      <c r="B50" s="232">
        <f>+'Ark1'!C1967</f>
        <v>2023</v>
      </c>
      <c r="C50" s="213"/>
      <c r="D50" s="232">
        <f>+'Ark1'!M1967</f>
        <v>3</v>
      </c>
      <c r="E50" s="232" t="s">
        <v>97</v>
      </c>
      <c r="F50" s="232">
        <f>+'Ark1'!D1967</f>
        <v>7</v>
      </c>
      <c r="G50" s="232" t="s">
        <v>559</v>
      </c>
      <c r="H50" s="232">
        <f>+'Ark1'!Q1967</f>
        <v>4</v>
      </c>
      <c r="I50" s="335">
        <f>+'Ark1'!R1967</f>
        <v>9</v>
      </c>
      <c r="J50" s="233">
        <f>+IF(I50=0,"",'Ark1'!AF1967)</f>
        <v>1.8907563025210079</v>
      </c>
      <c r="K50" s="233">
        <f>+IF(I50=0,"",'Ark1'!AG1967)</f>
        <v>1.5953375086986781</v>
      </c>
      <c r="L50" s="239">
        <f>+IF(J50=0,"",'Ark1'!AI1967)</f>
        <v>9</v>
      </c>
      <c r="M50" s="508"/>
      <c r="N50" s="263">
        <f>+IF(L50=0,"",'Ark1'!AJ1967)</f>
        <v>115.37777777777778</v>
      </c>
      <c r="O50" s="263">
        <f>+IF(L50=0,"",'Ark1'!AK1967)</f>
        <v>6.5960199033325582</v>
      </c>
      <c r="P50" s="231"/>
      <c r="Q50" s="234">
        <f>+IF(I50=0,"",'Ark1'!S1967)</f>
        <v>3.7777777777777777</v>
      </c>
      <c r="R50" s="234"/>
      <c r="S50" s="233">
        <f>+IF(I50=0,"",'Ark1'!U1967)</f>
        <v>10.188888888888888</v>
      </c>
      <c r="T50" s="233">
        <f>+IF(I50=0,"",'Ark1'!V1967)</f>
        <v>0</v>
      </c>
      <c r="U50" s="233">
        <f>+IF(I50=0,"",'Ark1'!W1967)</f>
        <v>0</v>
      </c>
      <c r="V50" s="235">
        <f>+IF(I50=0,"",'Ark1'!X1967)</f>
        <v>33.333333333333343</v>
      </c>
      <c r="W50" s="235">
        <f>+IF(I50=0,"",'Ark1'!Y1967)</f>
        <v>0</v>
      </c>
      <c r="X50" s="235">
        <f>+IF(I50=0,"",'Ark1'!Z1967)</f>
        <v>5.230135847915844</v>
      </c>
      <c r="Y50" s="233">
        <f>+IF(I50=0,"",'Ark1'!Z1967)</f>
        <v>5.230135847915844</v>
      </c>
      <c r="Z50" s="233">
        <f>+IF(I50=0,"",'Ark1'!AB1967)</f>
        <v>0</v>
      </c>
      <c r="AA50" s="235">
        <f>+'Ark1'!AD1967</f>
        <v>0</v>
      </c>
      <c r="AB50" s="233">
        <f t="shared" si="4"/>
        <v>3</v>
      </c>
      <c r="AC50" s="233">
        <f t="shared" si="5"/>
        <v>2.25</v>
      </c>
      <c r="AD50" s="213"/>
      <c r="AE50" s="216"/>
      <c r="AG50" s="29"/>
      <c r="AH50" s="27"/>
      <c r="AI50" s="217"/>
      <c r="AJ50" s="28"/>
      <c r="AK50" s="27"/>
      <c r="AL50" s="27"/>
      <c r="AM50" s="34"/>
      <c r="AN50" s="34"/>
      <c r="AO50" s="34"/>
    </row>
    <row r="51" spans="1:41">
      <c r="A51" s="213"/>
      <c r="B51" s="232">
        <f>+'Ark1'!C1968</f>
        <v>2023</v>
      </c>
      <c r="C51" s="213"/>
      <c r="D51" s="232">
        <f>+'Ark1'!M1968</f>
        <v>3</v>
      </c>
      <c r="E51" s="232" t="s">
        <v>97</v>
      </c>
      <c r="F51" s="232">
        <f>+'Ark1'!D1968</f>
        <v>8</v>
      </c>
      <c r="G51" s="232" t="s">
        <v>560</v>
      </c>
      <c r="H51" s="232">
        <f>+'Ark1'!Q1968</f>
        <v>18</v>
      </c>
      <c r="I51" s="335">
        <f>+'Ark1'!R1968</f>
        <v>57</v>
      </c>
      <c r="J51" s="233">
        <f>+IF(I51=0,"",'Ark1'!AF1968)</f>
        <v>3.6421725239616625</v>
      </c>
      <c r="K51" s="233">
        <f>+IF(I51=0,"",'Ark1'!AG1968)</f>
        <v>3.907893100633113</v>
      </c>
      <c r="L51" s="239">
        <f>+IF(J51=0,"",'Ark1'!AI1968)</f>
        <v>23</v>
      </c>
      <c r="M51" s="508"/>
      <c r="N51" s="263">
        <f>+IF(L51=0,"",'Ark1'!AJ1968)</f>
        <v>90.304347826086939</v>
      </c>
      <c r="O51" s="263">
        <f>+IF(L51=0,"",'Ark1'!AK1968)</f>
        <v>14.183819751301348</v>
      </c>
      <c r="P51" s="231"/>
      <c r="Q51" s="234">
        <f>+IF(I51=0,"",'Ark1'!S1968)</f>
        <v>4.9649122807017525</v>
      </c>
      <c r="R51" s="234"/>
      <c r="S51" s="233">
        <f>+IF(I51=0,"",'Ark1'!U1968)</f>
        <v>12.680701754385964</v>
      </c>
      <c r="T51" s="233">
        <f>+IF(I51=0,"",'Ark1'!V1968)</f>
        <v>0</v>
      </c>
      <c r="U51" s="233">
        <f>+IF(I51=0,"",'Ark1'!W1968)</f>
        <v>0</v>
      </c>
      <c r="V51" s="235">
        <f>+IF(I51=0,"",'Ark1'!X1968)</f>
        <v>17.543859649122805</v>
      </c>
      <c r="W51" s="235">
        <f>+IF(I51=0,"",'Ark1'!Y1968)</f>
        <v>0</v>
      </c>
      <c r="X51" s="235">
        <f>+IF(I51=0,"",'Ark1'!Z1968)</f>
        <v>3.8729126170260777</v>
      </c>
      <c r="Y51" s="233">
        <f>+IF(I51=0,"",'Ark1'!Z1968)</f>
        <v>3.8729126170260777</v>
      </c>
      <c r="Z51" s="233">
        <f>+IF(I51=0,"",'Ark1'!AB1968)</f>
        <v>0</v>
      </c>
      <c r="AA51" s="235">
        <f>+'Ark1'!AD1968</f>
        <v>0</v>
      </c>
      <c r="AB51" s="233">
        <f t="shared" si="4"/>
        <v>19</v>
      </c>
      <c r="AC51" s="233">
        <f t="shared" si="5"/>
        <v>3.1666666666666665</v>
      </c>
      <c r="AD51" s="213"/>
      <c r="AE51" s="216"/>
      <c r="AG51" s="29"/>
      <c r="AH51" s="27"/>
      <c r="AI51" s="217"/>
      <c r="AJ51" s="28"/>
      <c r="AK51" s="27"/>
      <c r="AL51" s="27"/>
      <c r="AM51" s="34"/>
      <c r="AN51" s="34"/>
      <c r="AO51" s="34"/>
    </row>
    <row r="52" spans="1:41">
      <c r="A52" s="213"/>
      <c r="B52" s="232">
        <f>+'Ark1'!C1969</f>
        <v>2023</v>
      </c>
      <c r="C52" s="213"/>
      <c r="D52" s="232">
        <f>+'Ark1'!M1969</f>
        <v>3</v>
      </c>
      <c r="E52" s="232" t="s">
        <v>97</v>
      </c>
      <c r="F52" s="232">
        <f>+'Ark1'!D1969</f>
        <v>9</v>
      </c>
      <c r="G52" s="232" t="s">
        <v>561</v>
      </c>
      <c r="H52" s="232">
        <f>+'Ark1'!Q1969</f>
        <v>23</v>
      </c>
      <c r="I52" s="335">
        <f>+'Ark1'!R1969</f>
        <v>110</v>
      </c>
      <c r="J52" s="233">
        <f>+IF(I52=0,"",'Ark1'!AF1969)</f>
        <v>4.0953090096798244</v>
      </c>
      <c r="K52" s="233">
        <f>+IF(I52=0,"",'Ark1'!AG1969)</f>
        <v>2.958201763349614</v>
      </c>
      <c r="L52" s="239">
        <f>+IF(J52=0,"",'Ark1'!AI1969)</f>
        <v>65</v>
      </c>
      <c r="M52" s="508"/>
      <c r="N52" s="263">
        <f>+IF(L52=0,"",'Ark1'!AJ1969)</f>
        <v>84.524615384615373</v>
      </c>
      <c r="O52" s="263">
        <f>+IF(L52=0,"",'Ark1'!AK1969)</f>
        <v>13.72467967897996</v>
      </c>
      <c r="P52" s="231"/>
      <c r="Q52" s="234">
        <f>+IF(I52=0,"",'Ark1'!S1969)</f>
        <v>4.836363636363636</v>
      </c>
      <c r="R52" s="234"/>
      <c r="S52" s="233">
        <f>+IF(I52=0,"",'Ark1'!U1969)</f>
        <v>9.3427272727272666</v>
      </c>
      <c r="T52" s="233">
        <f>+IF(I52=0,"",'Ark1'!V1969)</f>
        <v>0</v>
      </c>
      <c r="U52" s="233">
        <f>+IF(I52=0,"",'Ark1'!W1969)</f>
        <v>0</v>
      </c>
      <c r="V52" s="235">
        <f>+IF(I52=0,"",'Ark1'!X1969)</f>
        <v>2.7272727272727271</v>
      </c>
      <c r="W52" s="235">
        <f>+IF(I52=0,"",'Ark1'!Y1969)</f>
        <v>0</v>
      </c>
      <c r="X52" s="235">
        <f>+IF(I52=0,"",'Ark1'!Z1969)</f>
        <v>2.7717555674373462</v>
      </c>
      <c r="Y52" s="233">
        <f>+IF(I52=0,"",'Ark1'!Z1969)</f>
        <v>2.7717555674373462</v>
      </c>
      <c r="Z52" s="233">
        <f>+IF(I52=0,"",'Ark1'!AB1969)</f>
        <v>0</v>
      </c>
      <c r="AA52" s="235">
        <f>+'Ark1'!AD1969</f>
        <v>0</v>
      </c>
      <c r="AB52" s="233">
        <f t="shared" si="4"/>
        <v>36.666666666666664</v>
      </c>
      <c r="AC52" s="233">
        <f t="shared" si="5"/>
        <v>4.7826086956521738</v>
      </c>
      <c r="AD52" s="213"/>
      <c r="AE52" s="216"/>
      <c r="AG52" s="29"/>
      <c r="AH52" s="27"/>
      <c r="AI52" s="217"/>
      <c r="AJ52" s="28"/>
      <c r="AK52" s="27"/>
      <c r="AL52" s="27"/>
      <c r="AM52" s="34"/>
      <c r="AN52" s="34"/>
      <c r="AO52" s="34"/>
    </row>
    <row r="53" spans="1:41">
      <c r="A53" s="213"/>
      <c r="B53" s="232">
        <f>+'Ark1'!C1970</f>
        <v>2023</v>
      </c>
      <c r="C53" s="213"/>
      <c r="D53" s="232">
        <f>+'Ark1'!M1970</f>
        <v>3</v>
      </c>
      <c r="E53" s="232" t="s">
        <v>97</v>
      </c>
      <c r="F53" s="232">
        <f>+'Ark1'!D1970</f>
        <v>10</v>
      </c>
      <c r="G53" s="232" t="s">
        <v>562</v>
      </c>
      <c r="H53" s="232">
        <f>+'Ark1'!Q1970</f>
        <v>32</v>
      </c>
      <c r="I53" s="335">
        <f>+'Ark1'!R1970</f>
        <v>99</v>
      </c>
      <c r="J53" s="233">
        <f>+IF(I53=0,"",'Ark1'!AF1970)</f>
        <v>2.1063829787234036</v>
      </c>
      <c r="K53" s="233">
        <f>+IF(I53=0,"",'Ark1'!AG1970)</f>
        <v>1.5169145579106289</v>
      </c>
      <c r="L53" s="239">
        <f>+IF(J53=0,"",'Ark1'!AI1970)</f>
        <v>73</v>
      </c>
      <c r="M53" s="508"/>
      <c r="N53" s="263">
        <f>+IF(L53=0,"",'Ark1'!AJ1970)</f>
        <v>95.643835616438366</v>
      </c>
      <c r="O53" s="263">
        <f>+IF(L53=0,"",'Ark1'!AK1970)</f>
        <v>13.174062922470828</v>
      </c>
      <c r="P53" s="231"/>
      <c r="Q53" s="234">
        <f>+IF(I53=0,"",'Ark1'!S1970)</f>
        <v>4.1111111111111116</v>
      </c>
      <c r="R53" s="234"/>
      <c r="S53" s="233">
        <f>+IF(I53=0,"",'Ark1'!U1970)</f>
        <v>11.24545454545455</v>
      </c>
      <c r="T53" s="233">
        <f>+IF(I53=0,"",'Ark1'!V1970)</f>
        <v>0</v>
      </c>
      <c r="U53" s="233">
        <f>+IF(I53=0,"",'Ark1'!W1970)</f>
        <v>0</v>
      </c>
      <c r="V53" s="235">
        <f>+IF(I53=0,"",'Ark1'!X1970)</f>
        <v>19.19191919191919</v>
      </c>
      <c r="W53" s="235">
        <f>+IF(I53=0,"",'Ark1'!Y1970)</f>
        <v>0</v>
      </c>
      <c r="X53" s="235">
        <f>+IF(I53=0,"",'Ark1'!Z1970)</f>
        <v>4.6546874978326258</v>
      </c>
      <c r="Y53" s="233">
        <f>+IF(I53=0,"",'Ark1'!Z1970)</f>
        <v>4.6546874978326258</v>
      </c>
      <c r="Z53" s="233">
        <f>+IF(I53=0,"",'Ark1'!AB1970)</f>
        <v>0</v>
      </c>
      <c r="AA53" s="235">
        <f>+'Ark1'!AD1970</f>
        <v>0</v>
      </c>
      <c r="AB53" s="233">
        <f t="shared" si="4"/>
        <v>33</v>
      </c>
      <c r="AC53" s="233">
        <f t="shared" si="5"/>
        <v>3.09375</v>
      </c>
      <c r="AD53" s="213"/>
      <c r="AE53" s="216"/>
      <c r="AG53" s="29"/>
      <c r="AH53" s="27"/>
      <c r="AI53" s="217"/>
      <c r="AJ53" s="28"/>
      <c r="AK53" s="27"/>
      <c r="AL53" s="27"/>
      <c r="AM53" s="34"/>
      <c r="AN53" s="34"/>
      <c r="AO53" s="34"/>
    </row>
    <row r="54" spans="1:41">
      <c r="A54" s="213"/>
      <c r="B54" s="232">
        <f>+'Ark1'!C1971</f>
        <v>2023</v>
      </c>
      <c r="C54" s="213"/>
      <c r="D54" s="232">
        <f>+'Ark1'!M1971</f>
        <v>3</v>
      </c>
      <c r="E54" s="232" t="s">
        <v>97</v>
      </c>
      <c r="F54" s="232">
        <f>+'Ark1'!D1971</f>
        <v>11</v>
      </c>
      <c r="G54" s="232" t="s">
        <v>563</v>
      </c>
      <c r="H54" s="232">
        <f>+'Ark1'!Q1971</f>
        <v>16</v>
      </c>
      <c r="I54" s="335">
        <f>+'Ark1'!R1971</f>
        <v>41</v>
      </c>
      <c r="J54" s="233">
        <f>+IF(I54=0,"",'Ark1'!AF1971)</f>
        <v>1.6485725774024924</v>
      </c>
      <c r="K54" s="233">
        <f>+IF(I54=0,"",'Ark1'!AG1971)</f>
        <v>1.0830943809195024</v>
      </c>
      <c r="L54" s="239">
        <f>+IF(J54=0,"",'Ark1'!AI1971)</f>
        <v>25</v>
      </c>
      <c r="M54" s="508"/>
      <c r="N54" s="263">
        <f>+IF(L54=0,"",'Ark1'!AJ1971)</f>
        <v>98.096000000000004</v>
      </c>
      <c r="O54" s="263">
        <f>+IF(L54=0,"",'Ark1'!AK1971)</f>
        <v>13.100409268569852</v>
      </c>
      <c r="P54" s="231"/>
      <c r="Q54" s="234">
        <f>+IF(I54=0,"",'Ark1'!S1971)</f>
        <v>4.2439024390243905</v>
      </c>
      <c r="R54" s="234"/>
      <c r="S54" s="233">
        <f>+IF(I54=0,"",'Ark1'!U1971)</f>
        <v>11.248780487804883</v>
      </c>
      <c r="T54" s="233">
        <f>+IF(I54=0,"",'Ark1'!V1971)</f>
        <v>0</v>
      </c>
      <c r="U54" s="233">
        <f>+IF(I54=0,"",'Ark1'!W1971)</f>
        <v>0</v>
      </c>
      <c r="V54" s="235">
        <f>+IF(I54=0,"",'Ark1'!X1971)</f>
        <v>24.390243902439025</v>
      </c>
      <c r="W54" s="235">
        <f>+IF(I54=0,"",'Ark1'!Y1971)</f>
        <v>2.4390243902439024</v>
      </c>
      <c r="X54" s="235">
        <f>+IF(I54=0,"",'Ark1'!Z1971)</f>
        <v>5.6595320823225919</v>
      </c>
      <c r="Y54" s="233">
        <f>+IF(I54=0,"",'Ark1'!Z1971)</f>
        <v>5.6595320823225919</v>
      </c>
      <c r="Z54" s="233">
        <f>+IF(I54=0,"",'Ark1'!AB1971)</f>
        <v>0</v>
      </c>
      <c r="AA54" s="235">
        <f>+'Ark1'!AD1971</f>
        <v>0</v>
      </c>
      <c r="AB54" s="233">
        <f t="shared" si="4"/>
        <v>13.666666666666666</v>
      </c>
      <c r="AC54" s="233">
        <f t="shared" si="5"/>
        <v>2.5625</v>
      </c>
      <c r="AD54" s="213"/>
      <c r="AE54" s="216"/>
      <c r="AG54" s="29"/>
      <c r="AH54" s="27"/>
      <c r="AI54" s="217"/>
      <c r="AJ54" s="28"/>
      <c r="AK54" s="27"/>
      <c r="AL54" s="27"/>
      <c r="AM54" s="34"/>
      <c r="AN54" s="34"/>
      <c r="AO54" s="34"/>
    </row>
    <row r="55" spans="1:41" ht="16.5" customHeight="1">
      <c r="A55" s="213"/>
      <c r="B55" s="232">
        <f>+'Ark1'!C1972</f>
        <v>2023</v>
      </c>
      <c r="C55" s="213"/>
      <c r="D55" s="232">
        <f>+'Ark1'!M1972</f>
        <v>3</v>
      </c>
      <c r="E55" s="232" t="s">
        <v>97</v>
      </c>
      <c r="F55" s="232">
        <f>+'Ark1'!D1972</f>
        <v>12</v>
      </c>
      <c r="G55" s="232" t="s">
        <v>564</v>
      </c>
      <c r="H55" s="232">
        <f>+'Ark1'!Q1972</f>
        <v>3</v>
      </c>
      <c r="I55" s="335">
        <f>+'Ark1'!R1972</f>
        <v>7</v>
      </c>
      <c r="J55" s="233">
        <f>+IF(I55=0,"",'Ark1'!AF1972)</f>
        <v>1.3487475915221581</v>
      </c>
      <c r="K55" s="233">
        <f>+IF(I55=0,"",'Ark1'!AG1972)</f>
        <v>0.79163098005628219</v>
      </c>
      <c r="L55" s="239">
        <f>+IF(J55=0,"",'Ark1'!AI1972)</f>
        <v>7</v>
      </c>
      <c r="M55" s="508"/>
      <c r="N55" s="263">
        <f>+IF(L55=0,"",'Ark1'!AJ1972)</f>
        <v>83.6142857142857</v>
      </c>
      <c r="O55" s="263">
        <f>+IF(L55=0,"",'Ark1'!AK1972)</f>
        <v>15.093197043775923</v>
      </c>
      <c r="P55" s="231"/>
      <c r="Q55" s="234">
        <f>+IF(I55=0,"",'Ark1'!S1972)</f>
        <v>5.4285714285714306</v>
      </c>
      <c r="R55" s="234"/>
      <c r="S55" s="233">
        <f>+IF(I55=0,"",'Ark1'!U1972)</f>
        <v>9.2428571428571491</v>
      </c>
      <c r="T55" s="233">
        <f>+IF(I55=0,"",'Ark1'!V1972)</f>
        <v>0</v>
      </c>
      <c r="U55" s="233">
        <f>+IF(I55=0,"",'Ark1'!W1972)</f>
        <v>0</v>
      </c>
      <c r="V55" s="235">
        <f>+IF(I55=0,"",'Ark1'!X1972)</f>
        <v>14.285714285714288</v>
      </c>
      <c r="W55" s="235">
        <f>+IF(I55=0,"",'Ark1'!Y1972)</f>
        <v>0</v>
      </c>
      <c r="X55" s="235">
        <f>+IF(I55=0,"",'Ark1'!Z1972)</f>
        <v>4.1479279312023936</v>
      </c>
      <c r="Y55" s="233">
        <f>+IF(I55=0,"",'Ark1'!Z1972)</f>
        <v>4.1479279312023936</v>
      </c>
      <c r="Z55" s="233">
        <f>+IF(I55=0,"",'Ark1'!AB1972)</f>
        <v>0</v>
      </c>
      <c r="AA55" s="235">
        <f>+'Ark1'!AD1972</f>
        <v>0</v>
      </c>
      <c r="AB55" s="233">
        <f t="shared" si="4"/>
        <v>2.3333333333333335</v>
      </c>
      <c r="AC55" s="233">
        <f t="shared" si="5"/>
        <v>2.3333333333333335</v>
      </c>
      <c r="AD55" s="213"/>
      <c r="AE55" s="216"/>
      <c r="AG55" s="29"/>
      <c r="AH55" s="27"/>
      <c r="AI55" s="217"/>
      <c r="AJ55" s="28"/>
      <c r="AK55" s="27"/>
      <c r="AL55" s="27"/>
      <c r="AM55" s="34"/>
      <c r="AN55" s="34"/>
      <c r="AO55" s="34"/>
    </row>
    <row r="56" spans="1:41">
      <c r="A56" s="213"/>
      <c r="B56" s="213"/>
      <c r="C56" s="213"/>
      <c r="D56" s="213"/>
      <c r="E56" s="213"/>
      <c r="F56" s="213"/>
      <c r="G56" s="213"/>
      <c r="H56" s="213"/>
      <c r="I56" s="329"/>
      <c r="J56" s="214"/>
      <c r="K56" s="214"/>
      <c r="L56" s="231"/>
      <c r="M56" s="508"/>
      <c r="N56" s="231"/>
      <c r="O56" s="231"/>
      <c r="P56" s="231"/>
      <c r="Q56" s="213"/>
      <c r="R56" s="213"/>
      <c r="S56" s="213"/>
      <c r="T56" s="213"/>
      <c r="U56" s="215"/>
      <c r="V56" s="215"/>
      <c r="W56" s="215"/>
      <c r="X56" s="215"/>
      <c r="Y56" s="214"/>
      <c r="Z56" s="213"/>
      <c r="AA56" s="215"/>
      <c r="AB56" s="215"/>
      <c r="AC56" s="214"/>
      <c r="AD56" s="213"/>
      <c r="AE56" s="216"/>
      <c r="AG56" s="29"/>
      <c r="AH56" s="27"/>
      <c r="AI56" s="217"/>
      <c r="AJ56" s="28"/>
      <c r="AN56" s="28"/>
    </row>
    <row r="57" spans="1:41" ht="22.8">
      <c r="A57" s="213"/>
      <c r="B57" s="213"/>
      <c r="C57" s="213"/>
      <c r="D57" s="213"/>
      <c r="E57" s="257" t="str">
        <f>+E59</f>
        <v>2-</v>
      </c>
      <c r="F57" s="213"/>
      <c r="G57" s="213"/>
      <c r="H57" s="213"/>
      <c r="I57" s="332">
        <f>SUM(I59:I70)</f>
        <v>868</v>
      </c>
      <c r="J57" s="214"/>
      <c r="K57" s="214"/>
      <c r="L57" s="231"/>
      <c r="M57" s="508"/>
      <c r="N57" s="263">
        <f>+Fettgruppe!O14</f>
        <v>93.555740740740646</v>
      </c>
      <c r="O57" s="263">
        <f>+Fettgruppe!Q14</f>
        <v>13.643221609277971</v>
      </c>
      <c r="P57" s="231"/>
      <c r="Q57" s="213"/>
      <c r="R57" s="213"/>
      <c r="S57" s="263">
        <f>+Fettgruppe!S14</f>
        <v>11.810368663594462</v>
      </c>
      <c r="T57" s="213"/>
      <c r="U57" s="215"/>
      <c r="V57" s="215"/>
      <c r="W57" s="215"/>
      <c r="X57" s="215"/>
      <c r="Y57" s="214"/>
      <c r="Z57" s="213"/>
      <c r="AA57" s="215"/>
      <c r="AB57" s="215"/>
      <c r="AC57" s="214"/>
      <c r="AD57" s="213"/>
      <c r="AE57" s="216"/>
      <c r="AG57" s="29"/>
      <c r="AH57" s="27"/>
      <c r="AI57" s="217"/>
      <c r="AJ57" s="28"/>
      <c r="AN57" s="28"/>
    </row>
    <row r="58" spans="1:41">
      <c r="A58" s="213"/>
      <c r="B58" s="213"/>
      <c r="C58" s="213"/>
      <c r="D58" s="213"/>
      <c r="E58" s="213"/>
      <c r="F58" s="213"/>
      <c r="G58" s="213"/>
      <c r="H58" s="213"/>
      <c r="I58" s="329"/>
      <c r="J58" s="214"/>
      <c r="K58" s="214"/>
      <c r="L58" s="231"/>
      <c r="M58" s="508"/>
      <c r="N58" s="231"/>
      <c r="O58" s="231"/>
      <c r="P58" s="231"/>
      <c r="Q58" s="213"/>
      <c r="R58" s="213"/>
      <c r="S58" s="213"/>
      <c r="T58" s="213"/>
      <c r="U58" s="215"/>
      <c r="V58" s="215"/>
      <c r="W58" s="215"/>
      <c r="X58" s="215"/>
      <c r="Y58" s="214"/>
      <c r="Z58" s="213"/>
      <c r="AA58" s="215"/>
      <c r="AB58" s="215"/>
      <c r="AC58" s="215"/>
      <c r="AD58" s="215"/>
      <c r="AE58" s="216"/>
      <c r="AG58" s="29"/>
      <c r="AH58" s="27"/>
      <c r="AI58" s="217"/>
      <c r="AJ58" s="28"/>
      <c r="AN58" s="28"/>
    </row>
    <row r="59" spans="1:41" ht="16.5" customHeight="1">
      <c r="A59" s="213"/>
      <c r="B59" s="28">
        <f>+'Ark1'!C1973</f>
        <v>2023</v>
      </c>
      <c r="C59" s="213"/>
      <c r="D59" s="28">
        <f>+'Ark1'!M1973</f>
        <v>4</v>
      </c>
      <c r="E59" s="28" t="s">
        <v>98</v>
      </c>
      <c r="F59" s="28">
        <f>+'Ark1'!D1973</f>
        <v>1</v>
      </c>
      <c r="G59" s="28" t="s">
        <v>554</v>
      </c>
      <c r="H59" s="28">
        <f>+'Ark1'!Q1973</f>
        <v>2</v>
      </c>
      <c r="I59" s="336">
        <f>+'Ark1'!R1973</f>
        <v>2</v>
      </c>
      <c r="J59" s="29">
        <f>+IF(I59=0,"",'Ark1'!AF1973)</f>
        <v>0.27285129604365627</v>
      </c>
      <c r="K59" s="29">
        <f>+IF(I59=0,"",'Ark1'!AG1973)</f>
        <v>0.34835666529631959</v>
      </c>
      <c r="L59" s="239">
        <f>+IF(J59=0,"",'Ark1'!AI1973)</f>
        <v>2</v>
      </c>
      <c r="M59" s="508"/>
      <c r="N59" s="263">
        <f>+IF(L59=0,"",'Ark1'!AJ1973)</f>
        <v>105.25</v>
      </c>
      <c r="O59" s="263">
        <f>+IF(L59=0,"",'Ark1'!AK1973)</f>
        <v>21.322369125260167</v>
      </c>
      <c r="P59" s="231"/>
      <c r="Q59" s="27">
        <f>+IF(I59=0,"",'Ark1'!S1973)</f>
        <v>7</v>
      </c>
      <c r="R59" s="27"/>
      <c r="S59" s="29">
        <f>+IF(I59=0,"",'Ark1'!U1973)</f>
        <v>24.15</v>
      </c>
      <c r="T59" s="29">
        <f>+IF(I59=0,"",'Ark1'!V1973)</f>
        <v>50</v>
      </c>
      <c r="U59" s="29">
        <f>+IF(I59=0,"",'Ark1'!W1973)</f>
        <v>0</v>
      </c>
      <c r="V59" s="34">
        <f>+IF(I59=0,"",'Ark1'!X1973)</f>
        <v>100</v>
      </c>
      <c r="W59" s="34">
        <f>+IF(I59=0,"",'Ark1'!Y1973)</f>
        <v>50</v>
      </c>
      <c r="X59" s="34">
        <f>+IF(I59=0,"",'Ark1'!Z1973)</f>
        <v>2.4500000000000122</v>
      </c>
      <c r="Y59" s="29">
        <f>+IF(I59=0,"",'Ark1'!Z1973)</f>
        <v>2.4500000000000122</v>
      </c>
      <c r="Z59" s="29">
        <f>+IF(I59=0,"",'Ark1'!AB1973)</f>
        <v>0</v>
      </c>
      <c r="AA59" s="34">
        <f>+'Ark1'!AD1973</f>
        <v>0</v>
      </c>
      <c r="AB59" s="29">
        <f>+IF(I59=0,"",I59/D59)</f>
        <v>0.5</v>
      </c>
      <c r="AC59" s="29">
        <f>+IF(I59=0,"",I59/H59)</f>
        <v>1</v>
      </c>
      <c r="AD59" s="213"/>
      <c r="AE59" s="216"/>
      <c r="AG59" s="29"/>
      <c r="AH59" s="27"/>
      <c r="AI59" s="217"/>
      <c r="AJ59" s="28"/>
      <c r="AK59" s="27"/>
      <c r="AL59" s="27"/>
      <c r="AM59" s="34"/>
      <c r="AN59" s="34"/>
      <c r="AO59" s="34"/>
    </row>
    <row r="60" spans="1:41">
      <c r="A60" s="213"/>
      <c r="B60" s="28">
        <f>+'Ark1'!C1974</f>
        <v>2023</v>
      </c>
      <c r="C60" s="213"/>
      <c r="D60" s="28">
        <f>+'Ark1'!M1974</f>
        <v>4</v>
      </c>
      <c r="E60" s="28" t="s">
        <v>98</v>
      </c>
      <c r="F60" s="28">
        <f>+'Ark1'!D1974</f>
        <v>2</v>
      </c>
      <c r="G60" s="28" t="s">
        <v>555</v>
      </c>
      <c r="H60" s="28">
        <f>+'Ark1'!Q1974</f>
        <v>1</v>
      </c>
      <c r="I60" s="336">
        <f>+'Ark1'!R1974</f>
        <v>5</v>
      </c>
      <c r="J60" s="29">
        <f>+IF(I60=0,"",'Ark1'!AF1974)</f>
        <v>0.29638411381149959</v>
      </c>
      <c r="K60" s="29">
        <f>+IF(I60=0,"",'Ark1'!AG1974)</f>
        <v>0.16864877438864825</v>
      </c>
      <c r="L60" s="239">
        <f>+IF(J60=0,"",'Ark1'!AI1974)</f>
        <v>0</v>
      </c>
      <c r="M60" s="508"/>
      <c r="N60" s="263" t="str">
        <f>+IF(L60=0,"",'Ark1'!AJ1974)</f>
        <v/>
      </c>
      <c r="O60" s="263" t="str">
        <f>+IF(L60=0,"",'Ark1'!AK1974)</f>
        <v/>
      </c>
      <c r="P60" s="231"/>
      <c r="Q60" s="27">
        <f>+IF(I60=0,"",'Ark1'!S1974)</f>
        <v>4.8</v>
      </c>
      <c r="R60" s="27"/>
      <c r="S60" s="29">
        <f>+IF(I60=0,"",'Ark1'!U1974)</f>
        <v>5.8</v>
      </c>
      <c r="T60" s="29">
        <f>+IF(I60=0,"",'Ark1'!V1974)</f>
        <v>0</v>
      </c>
      <c r="U60" s="29">
        <f>+IF(I60=0,"",'Ark1'!W1974)</f>
        <v>0</v>
      </c>
      <c r="V60" s="34">
        <f>+IF(I60=0,"",'Ark1'!X1974)</f>
        <v>0</v>
      </c>
      <c r="W60" s="34">
        <f>+IF(I60=0,"",'Ark1'!Y1974)</f>
        <v>0</v>
      </c>
      <c r="X60" s="34">
        <f>+IF(I60=0,"",'Ark1'!Z1974)</f>
        <v>0.2190890230020836</v>
      </c>
      <c r="Y60" s="29">
        <f>+IF(I60=0,"",'Ark1'!Z1974)</f>
        <v>0.2190890230020836</v>
      </c>
      <c r="Z60" s="29">
        <f>+IF(I60=0,"",'Ark1'!AB1974)</f>
        <v>0</v>
      </c>
      <c r="AA60" s="34">
        <f>+'Ark1'!AD1974</f>
        <v>0</v>
      </c>
      <c r="AB60" s="29">
        <f t="shared" ref="AB60:AB70" si="6">+IF(I60=0,"",I60/D60)</f>
        <v>1.25</v>
      </c>
      <c r="AC60" s="29">
        <f t="shared" ref="AC60:AC70" si="7">+IF(I60=0,"",I60/H60)</f>
        <v>5</v>
      </c>
      <c r="AD60" s="213"/>
      <c r="AE60" s="28"/>
      <c r="AG60" s="29"/>
      <c r="AH60" s="27"/>
      <c r="AI60" s="28"/>
      <c r="AJ60" s="28"/>
      <c r="AK60" s="27"/>
      <c r="AL60" s="27"/>
      <c r="AM60" s="34"/>
      <c r="AN60" s="34"/>
      <c r="AO60" s="34"/>
    </row>
    <row r="61" spans="1:41" ht="17.25" customHeight="1">
      <c r="A61" s="213"/>
      <c r="B61" s="28">
        <f>+'Ark1'!C1975</f>
        <v>2023</v>
      </c>
      <c r="C61" s="213"/>
      <c r="D61" s="28">
        <f>+'Ark1'!M1975</f>
        <v>4</v>
      </c>
      <c r="E61" s="28" t="s">
        <v>98</v>
      </c>
      <c r="F61" s="28">
        <f>+'Ark1'!D1975</f>
        <v>3</v>
      </c>
      <c r="G61" s="28" t="s">
        <v>556</v>
      </c>
      <c r="H61" s="28">
        <f>+'Ark1'!Q1975</f>
        <v>6</v>
      </c>
      <c r="I61" s="336">
        <f>+'Ark1'!R1975</f>
        <v>40</v>
      </c>
      <c r="J61" s="29">
        <f>+IF(I61=0,"",'Ark1'!AF1975)</f>
        <v>0.87700065775049307</v>
      </c>
      <c r="K61" s="29">
        <f>+IF(I61=0,"",'Ark1'!AG1975)</f>
        <v>0.96333670322178366</v>
      </c>
      <c r="L61" s="239">
        <f>+IF(J61=0,"",'Ark1'!AI1975)</f>
        <v>3</v>
      </c>
      <c r="M61" s="508"/>
      <c r="N61" s="263">
        <f>+IF(L61=0,"",'Ark1'!AJ1975)</f>
        <v>96</v>
      </c>
      <c r="O61" s="263">
        <f>+IF(L61=0,"",'Ark1'!AK1975)</f>
        <v>16.057739429547482</v>
      </c>
      <c r="P61" s="231"/>
      <c r="Q61" s="27">
        <f>+IF(I61=0,"",'Ark1'!S1975)</f>
        <v>5.1749999999999998</v>
      </c>
      <c r="R61" s="27"/>
      <c r="S61" s="29">
        <f>+IF(I61=0,"",'Ark1'!U1975)</f>
        <v>10.315</v>
      </c>
      <c r="T61" s="29">
        <f>+IF(I61=0,"",'Ark1'!V1975)</f>
        <v>0</v>
      </c>
      <c r="U61" s="29">
        <f>+IF(I61=0,"",'Ark1'!W1975)</f>
        <v>0</v>
      </c>
      <c r="V61" s="34">
        <f>+IF(I61=0,"",'Ark1'!X1975)</f>
        <v>5</v>
      </c>
      <c r="W61" s="34">
        <f>+IF(I61=0,"",'Ark1'!Y1975)</f>
        <v>0</v>
      </c>
      <c r="X61" s="34">
        <f>+IF(I61=0,"",'Ark1'!Z1975)</f>
        <v>2.9480120420378229</v>
      </c>
      <c r="Y61" s="29">
        <f>+IF(I61=0,"",'Ark1'!Z1975)</f>
        <v>2.9480120420378229</v>
      </c>
      <c r="Z61" s="29">
        <f>+IF(I61=0,"",'Ark1'!AB1975)</f>
        <v>0</v>
      </c>
      <c r="AA61" s="34">
        <f>+'Ark1'!AD1975</f>
        <v>0</v>
      </c>
      <c r="AB61" s="29">
        <f t="shared" si="6"/>
        <v>10</v>
      </c>
      <c r="AC61" s="29">
        <f t="shared" si="7"/>
        <v>6.666666666666667</v>
      </c>
      <c r="AD61" s="213"/>
      <c r="AE61" s="236"/>
      <c r="AG61" s="29"/>
      <c r="AH61" s="27"/>
      <c r="AI61" s="217"/>
      <c r="AJ61" s="28"/>
      <c r="AK61" s="27"/>
      <c r="AL61" s="27"/>
      <c r="AM61" s="34"/>
      <c r="AN61" s="34"/>
      <c r="AO61" s="34"/>
    </row>
    <row r="62" spans="1:41">
      <c r="A62" s="213"/>
      <c r="B62" s="28">
        <f>+'Ark1'!C1976</f>
        <v>2023</v>
      </c>
      <c r="C62" s="213"/>
      <c r="D62" s="28">
        <f>+'Ark1'!M1976</f>
        <v>4</v>
      </c>
      <c r="E62" s="28" t="s">
        <v>98</v>
      </c>
      <c r="F62" s="28">
        <f>+'Ark1'!D1976</f>
        <v>4</v>
      </c>
      <c r="G62" s="28" t="s">
        <v>557</v>
      </c>
      <c r="H62" s="28">
        <f>+'Ark1'!Q1976</f>
        <v>2</v>
      </c>
      <c r="I62" s="336">
        <f>+'Ark1'!R1976</f>
        <v>10</v>
      </c>
      <c r="J62" s="29">
        <f>+IF(I62=0,"",'Ark1'!AF1976)</f>
        <v>0.31046258925799441</v>
      </c>
      <c r="K62" s="29">
        <f>+IF(I62=0,"",'Ark1'!AG1976)</f>
        <v>0.30541174717866598</v>
      </c>
      <c r="L62" s="239">
        <f>+IF(J62=0,"",'Ark1'!AI1976)</f>
        <v>10</v>
      </c>
      <c r="M62" s="508"/>
      <c r="N62" s="263">
        <f>+IF(L62=0,"",'Ark1'!AJ1976)</f>
        <v>79.89</v>
      </c>
      <c r="O62" s="263">
        <f>+IF(L62=0,"",'Ark1'!AK1976)</f>
        <v>15.973182759909536</v>
      </c>
      <c r="P62" s="231"/>
      <c r="Q62" s="27">
        <f>+IF(I62=0,"",'Ark1'!S1976)</f>
        <v>5.3</v>
      </c>
      <c r="R62" s="27"/>
      <c r="S62" s="29">
        <f>+IF(I62=0,"",'Ark1'!U1976)</f>
        <v>8.1999999999999993</v>
      </c>
      <c r="T62" s="29">
        <f>+IF(I62=0,"",'Ark1'!V1976)</f>
        <v>0</v>
      </c>
      <c r="U62" s="29">
        <f>+IF(I62=0,"",'Ark1'!W1976)</f>
        <v>0</v>
      </c>
      <c r="V62" s="34">
        <f>+IF(I62=0,"",'Ark1'!X1976)</f>
        <v>0</v>
      </c>
      <c r="W62" s="34">
        <f>+IF(I62=0,"",'Ark1'!Y1976)</f>
        <v>0</v>
      </c>
      <c r="X62" s="34">
        <f>+IF(I62=0,"",'Ark1'!Z1976)</f>
        <v>1.331915913261795</v>
      </c>
      <c r="Y62" s="29">
        <f>+IF(I62=0,"",'Ark1'!Z1976)</f>
        <v>1.331915913261795</v>
      </c>
      <c r="Z62" s="29">
        <f>+IF(I62=0,"",'Ark1'!AB1976)</f>
        <v>0</v>
      </c>
      <c r="AA62" s="34">
        <f>+'Ark1'!AD1976</f>
        <v>0</v>
      </c>
      <c r="AB62" s="29">
        <f t="shared" si="6"/>
        <v>2.5</v>
      </c>
      <c r="AC62" s="29">
        <f t="shared" si="7"/>
        <v>5</v>
      </c>
      <c r="AD62" s="213"/>
      <c r="AE62" s="236"/>
      <c r="AG62" s="29"/>
      <c r="AH62" s="27"/>
      <c r="AI62" s="28"/>
      <c r="AJ62" s="28"/>
      <c r="AK62" s="27"/>
      <c r="AL62" s="27"/>
      <c r="AM62" s="34"/>
      <c r="AN62" s="34"/>
      <c r="AO62" s="34"/>
    </row>
    <row r="63" spans="1:41">
      <c r="A63" s="213"/>
      <c r="B63" s="28">
        <f>+'Ark1'!C1977</f>
        <v>2023</v>
      </c>
      <c r="C63" s="213"/>
      <c r="D63" s="28">
        <f>+'Ark1'!M1977</f>
        <v>4</v>
      </c>
      <c r="E63" s="28" t="s">
        <v>98</v>
      </c>
      <c r="F63" s="28">
        <f>+'Ark1'!D1977</f>
        <v>5</v>
      </c>
      <c r="G63" s="28" t="s">
        <v>453</v>
      </c>
      <c r="H63" s="28">
        <f>+'Ark1'!Q1977</f>
        <v>12</v>
      </c>
      <c r="I63" s="336">
        <f>+'Ark1'!R1977</f>
        <v>34</v>
      </c>
      <c r="J63" s="29">
        <f>+IF(I63=0,"",'Ark1'!AF1977)</f>
        <v>1.8408229561451004</v>
      </c>
      <c r="K63" s="29">
        <f>+IF(I63=0,"",'Ark1'!AG1977)</f>
        <v>1.4818562139056879</v>
      </c>
      <c r="L63" s="239">
        <f>+IF(J63=0,"",'Ark1'!AI1977)</f>
        <v>34</v>
      </c>
      <c r="M63" s="508"/>
      <c r="N63" s="263">
        <f>+IF(L63=0,"",'Ark1'!AJ1977)</f>
        <v>80.097058823529395</v>
      </c>
      <c r="O63" s="263">
        <f>+IF(L63=0,"",'Ark1'!AK1977)</f>
        <v>14.203180280984999</v>
      </c>
      <c r="P63" s="231"/>
      <c r="Q63" s="27">
        <f>+IF(I63=0,"",'Ark1'!S1977)</f>
        <v>5.3529411764705879</v>
      </c>
      <c r="R63" s="27"/>
      <c r="S63" s="29">
        <f>+IF(I63=0,"",'Ark1'!U1977)</f>
        <v>7.6676470588235297</v>
      </c>
      <c r="T63" s="29">
        <f>+IF(I63=0,"",'Ark1'!V1977)</f>
        <v>0</v>
      </c>
      <c r="U63" s="29">
        <f>+IF(I63=0,"",'Ark1'!W1977)</f>
        <v>0</v>
      </c>
      <c r="V63" s="34">
        <f>+IF(I63=0,"",'Ark1'!X1977)</f>
        <v>5.882352941176471</v>
      </c>
      <c r="W63" s="34">
        <f>+IF(I63=0,"",'Ark1'!Y1977)</f>
        <v>0</v>
      </c>
      <c r="X63" s="34">
        <f>+IF(I63=0,"",'Ark1'!Z1977)</f>
        <v>3.4166306578123322</v>
      </c>
      <c r="Y63" s="29">
        <f>+IF(I63=0,"",'Ark1'!Z1977)</f>
        <v>3.4166306578123322</v>
      </c>
      <c r="Z63" s="29">
        <f>+IF(I63=0,"",'Ark1'!AB1977)</f>
        <v>0</v>
      </c>
      <c r="AA63" s="34">
        <f>+'Ark1'!AD1977</f>
        <v>0</v>
      </c>
      <c r="AB63" s="29">
        <f t="shared" si="6"/>
        <v>8.5</v>
      </c>
      <c r="AC63" s="29">
        <f t="shared" si="7"/>
        <v>2.8333333333333335</v>
      </c>
      <c r="AD63" s="213"/>
      <c r="AE63" s="237"/>
      <c r="AG63" s="29"/>
      <c r="AH63" s="27"/>
      <c r="AI63" s="28"/>
      <c r="AJ63" s="28"/>
      <c r="AK63" s="27"/>
      <c r="AL63" s="27"/>
      <c r="AM63" s="34"/>
      <c r="AN63" s="34"/>
      <c r="AO63" s="34"/>
    </row>
    <row r="64" spans="1:41" ht="16.5" customHeight="1">
      <c r="A64" s="213"/>
      <c r="B64" s="28">
        <f>+'Ark1'!C1978</f>
        <v>2023</v>
      </c>
      <c r="C64" s="213"/>
      <c r="D64" s="28">
        <f>+'Ark1'!M1978</f>
        <v>4</v>
      </c>
      <c r="E64" s="28" t="s">
        <v>98</v>
      </c>
      <c r="F64" s="28">
        <f>+'Ark1'!D1978</f>
        <v>6</v>
      </c>
      <c r="G64" s="28" t="s">
        <v>558</v>
      </c>
      <c r="H64" s="28">
        <f>+'Ark1'!Q1978</f>
        <v>18</v>
      </c>
      <c r="I64" s="336">
        <f>+'Ark1'!R1978</f>
        <v>77</v>
      </c>
      <c r="J64" s="29">
        <f>+IF(I64=0,"",'Ark1'!AF1978)</f>
        <v>3.42526690391459</v>
      </c>
      <c r="K64" s="29">
        <f>+IF(I64=0,"",'Ark1'!AG1978)</f>
        <v>2.670849584534511</v>
      </c>
      <c r="L64" s="239">
        <f>+IF(J64=0,"",'Ark1'!AI1978)</f>
        <v>75</v>
      </c>
      <c r="M64" s="508"/>
      <c r="N64" s="263">
        <f>+IF(L64=0,"",'Ark1'!AJ1978)</f>
        <v>87.830666666666687</v>
      </c>
      <c r="O64" s="263">
        <f>+IF(L64=0,"",'Ark1'!AK1978)</f>
        <v>13.92577672983761</v>
      </c>
      <c r="P64" s="231"/>
      <c r="Q64" s="27">
        <f>+IF(I64=0,"",'Ark1'!S1978)</f>
        <v>4.6233766233766236</v>
      </c>
      <c r="R64" s="27"/>
      <c r="S64" s="29">
        <f>+IF(I64=0,"",'Ark1'!U1978)</f>
        <v>10.227272727272732</v>
      </c>
      <c r="T64" s="29">
        <f>+IF(I64=0,"",'Ark1'!V1978)</f>
        <v>0</v>
      </c>
      <c r="U64" s="29">
        <f>+IF(I64=0,"",'Ark1'!W1978)</f>
        <v>0</v>
      </c>
      <c r="V64" s="34">
        <f>+IF(I64=0,"",'Ark1'!X1978)</f>
        <v>22.077922077922075</v>
      </c>
      <c r="W64" s="34">
        <f>+IF(I64=0,"",'Ark1'!Y1978)</f>
        <v>1.2987012987012985</v>
      </c>
      <c r="X64" s="34">
        <f>+IF(I64=0,"",'Ark1'!Z1978)</f>
        <v>5.0772637165797958</v>
      </c>
      <c r="Y64" s="29">
        <f>+IF(I64=0,"",'Ark1'!Z1978)</f>
        <v>5.0772637165797958</v>
      </c>
      <c r="Z64" s="29">
        <f>+IF(I64=0,"",'Ark1'!AB1978)</f>
        <v>0</v>
      </c>
      <c r="AA64" s="34">
        <f>+'Ark1'!AD1978</f>
        <v>0</v>
      </c>
      <c r="AB64" s="29">
        <f t="shared" si="6"/>
        <v>19.25</v>
      </c>
      <c r="AC64" s="29">
        <f t="shared" si="7"/>
        <v>4.2777777777777777</v>
      </c>
      <c r="AD64" s="213"/>
      <c r="AE64" s="236"/>
      <c r="AG64" s="29"/>
      <c r="AH64" s="27"/>
      <c r="AI64" s="28"/>
      <c r="AJ64" s="28"/>
      <c r="AK64" s="238"/>
      <c r="AL64" s="238"/>
      <c r="AM64" s="34"/>
      <c r="AN64" s="34"/>
      <c r="AO64" s="34"/>
    </row>
    <row r="65" spans="1:40">
      <c r="A65" s="213"/>
      <c r="B65" s="28">
        <f>+'Ark1'!C1979</f>
        <v>2023</v>
      </c>
      <c r="C65" s="213"/>
      <c r="D65" s="28">
        <f>+'Ark1'!M1979</f>
        <v>4</v>
      </c>
      <c r="E65" s="28" t="s">
        <v>98</v>
      </c>
      <c r="F65" s="28">
        <f>+'Ark1'!D1979</f>
        <v>7</v>
      </c>
      <c r="G65" s="28" t="s">
        <v>559</v>
      </c>
      <c r="H65" s="28">
        <f>+'Ark1'!Q1979</f>
        <v>9</v>
      </c>
      <c r="I65" s="336">
        <f>+'Ark1'!R1979</f>
        <v>32</v>
      </c>
      <c r="J65" s="29">
        <f>+IF(I65=0,"",'Ark1'!AF1979)</f>
        <v>6.7226890756302486</v>
      </c>
      <c r="K65" s="29">
        <f>+IF(I65=0,"",'Ark1'!AG1979)</f>
        <v>6.7762700069589457</v>
      </c>
      <c r="L65" s="239">
        <f>+IF(J65=0,"",'Ark1'!AI1979)</f>
        <v>32</v>
      </c>
      <c r="M65" s="508"/>
      <c r="N65" s="263">
        <f>+IF(L65=0,"",'Ark1'!AJ1979)</f>
        <v>113.96562500000002</v>
      </c>
      <c r="O65" s="263">
        <f>+IF(L65=0,"",'Ark1'!AK1979)</f>
        <v>8.3414149929276569</v>
      </c>
      <c r="P65" s="231"/>
      <c r="Q65" s="27">
        <f>+IF(I65=0,"",'Ark1'!S1979)</f>
        <v>4.1875</v>
      </c>
      <c r="R65" s="27"/>
      <c r="S65" s="29">
        <f>+IF(I65=0,"",'Ark1'!U1979)</f>
        <v>12.171875</v>
      </c>
      <c r="T65" s="29">
        <f>+IF(I65=0,"",'Ark1'!V1979)</f>
        <v>3.125</v>
      </c>
      <c r="U65" s="29">
        <f>+IF(I65=0,"",'Ark1'!W1979)</f>
        <v>0</v>
      </c>
      <c r="V65" s="34">
        <f>+IF(I65=0,"",'Ark1'!X1979)</f>
        <v>25</v>
      </c>
      <c r="W65" s="34">
        <f>+IF(I65=0,"",'Ark1'!Y1979)</f>
        <v>6.25</v>
      </c>
      <c r="X65" s="34">
        <f>+IF(I65=0,"",'Ark1'!Z1979)</f>
        <v>7.0545302100405696</v>
      </c>
      <c r="Y65" s="29">
        <f>+IF(I65=0,"",'Ark1'!Z1979)</f>
        <v>7.0545302100405696</v>
      </c>
      <c r="Z65" s="29">
        <f>+IF(I65=0,"",'Ark1'!AB1979)</f>
        <v>0</v>
      </c>
      <c r="AA65" s="34">
        <f>+'Ark1'!AD1979</f>
        <v>0</v>
      </c>
      <c r="AB65" s="29">
        <f t="shared" si="6"/>
        <v>8</v>
      </c>
      <c r="AC65" s="29">
        <f t="shared" si="7"/>
        <v>3.5555555555555554</v>
      </c>
      <c r="AD65" s="213"/>
      <c r="AE65" s="216"/>
      <c r="AG65" s="29"/>
      <c r="AH65" s="27"/>
      <c r="AI65" s="216"/>
      <c r="AJ65" s="28"/>
      <c r="AN65" s="28"/>
    </row>
    <row r="66" spans="1:40">
      <c r="A66" s="213"/>
      <c r="B66" s="28">
        <f>+'Ark1'!C1980</f>
        <v>2023</v>
      </c>
      <c r="C66" s="213"/>
      <c r="D66" s="28">
        <f>+'Ark1'!M1980</f>
        <v>4</v>
      </c>
      <c r="E66" s="28" t="s">
        <v>98</v>
      </c>
      <c r="F66" s="28">
        <f>+'Ark1'!D1980</f>
        <v>8</v>
      </c>
      <c r="G66" s="28" t="s">
        <v>560</v>
      </c>
      <c r="H66" s="28">
        <f>+'Ark1'!Q1980</f>
        <v>13</v>
      </c>
      <c r="I66" s="336">
        <f>+'Ark1'!R1980</f>
        <v>59</v>
      </c>
      <c r="J66" s="29">
        <f>+IF(I66=0,"",'Ark1'!AF1980)</f>
        <v>3.7699680511182119</v>
      </c>
      <c r="K66" s="29">
        <f>+IF(I66=0,"",'Ark1'!AG1980)</f>
        <v>4.1533529052384575</v>
      </c>
      <c r="L66" s="239">
        <f>+IF(J66=0,"",'Ark1'!AI1980)</f>
        <v>23</v>
      </c>
      <c r="M66" s="508"/>
      <c r="N66" s="263">
        <f>+IF(L66=0,"",'Ark1'!AJ1980)</f>
        <v>92.269565217391332</v>
      </c>
      <c r="O66" s="263">
        <f>+IF(L66=0,"",'Ark1'!AK1980)</f>
        <v>14.449596627464121</v>
      </c>
      <c r="P66" s="231"/>
      <c r="Q66" s="27">
        <f>+IF(I66=0,"",'Ark1'!S1980)</f>
        <v>5.0338983050847457</v>
      </c>
      <c r="R66" s="27"/>
      <c r="S66" s="29">
        <f>+IF(I66=0,"",'Ark1'!U1980)</f>
        <v>13.020338983050843</v>
      </c>
      <c r="T66" s="29">
        <f>+IF(I66=0,"",'Ark1'!V1980)</f>
        <v>0</v>
      </c>
      <c r="U66" s="29">
        <f>+IF(I66=0,"",'Ark1'!W1980)</f>
        <v>0</v>
      </c>
      <c r="V66" s="34">
        <f>+IF(I66=0,"",'Ark1'!X1980)</f>
        <v>18.644067796610177</v>
      </c>
      <c r="W66" s="34">
        <f>+IF(I66=0,"",'Ark1'!Y1980)</f>
        <v>0</v>
      </c>
      <c r="X66" s="34">
        <f>+IF(I66=0,"",'Ark1'!Z1980)</f>
        <v>3.3066845324214071</v>
      </c>
      <c r="Y66" s="29">
        <f>+IF(I66=0,"",'Ark1'!Z1980)</f>
        <v>3.3066845324214071</v>
      </c>
      <c r="Z66" s="29">
        <f>+IF(I66=0,"",'Ark1'!AB1980)</f>
        <v>0</v>
      </c>
      <c r="AA66" s="34">
        <f>+'Ark1'!AD1980</f>
        <v>0</v>
      </c>
      <c r="AB66" s="29">
        <f t="shared" si="6"/>
        <v>14.75</v>
      </c>
      <c r="AC66" s="29">
        <f t="shared" si="7"/>
        <v>4.5384615384615383</v>
      </c>
      <c r="AD66" s="213"/>
      <c r="AE66" s="216"/>
      <c r="AG66" s="29"/>
      <c r="AH66" s="27"/>
      <c r="AI66" s="239"/>
      <c r="AJ66" s="28"/>
      <c r="AK66" s="27"/>
      <c r="AL66" s="217"/>
      <c r="AN66" s="28"/>
    </row>
    <row r="67" spans="1:40">
      <c r="A67" s="213"/>
      <c r="B67" s="28">
        <f>+'Ark1'!C1981</f>
        <v>2023</v>
      </c>
      <c r="C67" s="213"/>
      <c r="D67" s="28">
        <f>+'Ark1'!M1981</f>
        <v>4</v>
      </c>
      <c r="E67" s="28" t="s">
        <v>98</v>
      </c>
      <c r="F67" s="28">
        <f>+'Ark1'!D1981</f>
        <v>9</v>
      </c>
      <c r="G67" s="28" t="s">
        <v>561</v>
      </c>
      <c r="H67" s="28">
        <f>+'Ark1'!Q1981</f>
        <v>34</v>
      </c>
      <c r="I67" s="336">
        <f>+'Ark1'!R1981</f>
        <v>216</v>
      </c>
      <c r="J67" s="29">
        <f>+IF(I67=0,"",'Ark1'!AF1981)</f>
        <v>8.0416976917349245</v>
      </c>
      <c r="K67" s="29">
        <f>+IF(I67=0,"",'Ark1'!AG1981)</f>
        <v>7.1552962375542224</v>
      </c>
      <c r="L67" s="239">
        <f>+IF(J67=0,"",'Ark1'!AI1981)</f>
        <v>100</v>
      </c>
      <c r="M67" s="508"/>
      <c r="N67" s="263">
        <f>+IF(L67=0,"",'Ark1'!AJ1981)</f>
        <v>89.070999999999998</v>
      </c>
      <c r="O67" s="263">
        <f>+IF(L67=0,"",'Ark1'!AK1981)</f>
        <v>14.386213227876956</v>
      </c>
      <c r="P67" s="231"/>
      <c r="Q67" s="27">
        <f>+IF(I67=0,"",'Ark1'!S1981)</f>
        <v>5.0416666666666679</v>
      </c>
      <c r="R67" s="27"/>
      <c r="S67" s="29">
        <f>+IF(I67=0,"",'Ark1'!U1981)</f>
        <v>11.508333333333336</v>
      </c>
      <c r="T67" s="29">
        <f>+IF(I67=0,"",'Ark1'!V1981)</f>
        <v>0</v>
      </c>
      <c r="U67" s="29">
        <f>+IF(I67=0,"",'Ark1'!W1981)</f>
        <v>0</v>
      </c>
      <c r="V67" s="34">
        <f>+IF(I67=0,"",'Ark1'!X1981)</f>
        <v>7.4074074074074083</v>
      </c>
      <c r="W67" s="34">
        <f>+IF(I67=0,"",'Ark1'!Y1981)</f>
        <v>0.92592592592592604</v>
      </c>
      <c r="X67" s="34">
        <f>+IF(I67=0,"",'Ark1'!Z1981)</f>
        <v>3.3933247380375757</v>
      </c>
      <c r="Y67" s="29">
        <f>+IF(I67=0,"",'Ark1'!Z1981)</f>
        <v>3.3933247380375757</v>
      </c>
      <c r="Z67" s="29">
        <f>+IF(I67=0,"",'Ark1'!AB1981)</f>
        <v>0</v>
      </c>
      <c r="AA67" s="34">
        <f>+'Ark1'!AD1981</f>
        <v>0</v>
      </c>
      <c r="AB67" s="29">
        <f t="shared" si="6"/>
        <v>54</v>
      </c>
      <c r="AC67" s="29">
        <f t="shared" si="7"/>
        <v>6.3529411764705879</v>
      </c>
      <c r="AD67" s="213"/>
      <c r="AE67" s="216"/>
      <c r="AG67" s="29"/>
      <c r="AH67" s="27"/>
      <c r="AI67" s="239"/>
      <c r="AJ67" s="28"/>
      <c r="AN67" s="28"/>
    </row>
    <row r="68" spans="1:40">
      <c r="A68" s="213"/>
      <c r="B68" s="28">
        <f>+'Ark1'!C1982</f>
        <v>2023</v>
      </c>
      <c r="C68" s="213"/>
      <c r="D68" s="28">
        <f>+'Ark1'!M1982</f>
        <v>4</v>
      </c>
      <c r="E68" s="28" t="s">
        <v>98</v>
      </c>
      <c r="F68" s="28">
        <f>+'Ark1'!D1982</f>
        <v>10</v>
      </c>
      <c r="G68" s="28" t="s">
        <v>562</v>
      </c>
      <c r="H68" s="28">
        <f>+'Ark1'!Q1982</f>
        <v>59</v>
      </c>
      <c r="I68" s="336">
        <f>+'Ark1'!R1982</f>
        <v>248</v>
      </c>
      <c r="J68" s="29">
        <f>+IF(I68=0,"",'Ark1'!AF1982)</f>
        <v>5.2765957446808516</v>
      </c>
      <c r="K68" s="29">
        <f>+IF(I68=0,"",'Ark1'!AG1982)</f>
        <v>4.3644846060355009</v>
      </c>
      <c r="L68" s="239">
        <f>+IF(J68=0,"",'Ark1'!AI1982)</f>
        <v>169</v>
      </c>
      <c r="M68" s="508"/>
      <c r="N68" s="263">
        <f>+IF(L68=0,"",'Ark1'!AJ1982)</f>
        <v>97.564497041420097</v>
      </c>
      <c r="O68" s="263">
        <f>+IF(L68=0,"",'Ark1'!AK1982)</f>
        <v>13.538343120798622</v>
      </c>
      <c r="P68" s="231"/>
      <c r="Q68" s="27">
        <f>+IF(I68=0,"",'Ark1'!S1982)</f>
        <v>4.782258064516129</v>
      </c>
      <c r="R68" s="27"/>
      <c r="S68" s="29">
        <f>+IF(I68=0,"",'Ark1'!U1982)</f>
        <v>12.91612903225807</v>
      </c>
      <c r="T68" s="29">
        <f>+IF(I68=0,"",'Ark1'!V1982)</f>
        <v>0</v>
      </c>
      <c r="U68" s="29">
        <f>+IF(I68=0,"",'Ark1'!W1982)</f>
        <v>0</v>
      </c>
      <c r="V68" s="34">
        <f>+IF(I68=0,"",'Ark1'!X1982)</f>
        <v>27.016129032258057</v>
      </c>
      <c r="W68" s="34">
        <f>+IF(I68=0,"",'Ark1'!Y1982)</f>
        <v>1.209677419354839</v>
      </c>
      <c r="X68" s="34">
        <f>+IF(I68=0,"",'Ark1'!Z1982)</f>
        <v>4.5738278437913431</v>
      </c>
      <c r="Y68" s="29">
        <f>+IF(I68=0,"",'Ark1'!Z1982)</f>
        <v>4.5738278437913431</v>
      </c>
      <c r="Z68" s="29">
        <f>+IF(I68=0,"",'Ark1'!AB1982)</f>
        <v>0</v>
      </c>
      <c r="AA68" s="34">
        <f>+'Ark1'!AD1982</f>
        <v>0</v>
      </c>
      <c r="AB68" s="29">
        <f t="shared" si="6"/>
        <v>62</v>
      </c>
      <c r="AC68" s="29">
        <f t="shared" si="7"/>
        <v>4.2033898305084749</v>
      </c>
      <c r="AD68" s="213"/>
      <c r="AE68" s="216"/>
      <c r="AG68" s="29"/>
      <c r="AH68" s="27"/>
      <c r="AI68" s="239"/>
      <c r="AJ68" s="28"/>
      <c r="AN68" s="28"/>
    </row>
    <row r="69" spans="1:40">
      <c r="A69" s="213"/>
      <c r="B69" s="28">
        <f>+'Ark1'!C1983</f>
        <v>2023</v>
      </c>
      <c r="C69" s="213"/>
      <c r="D69" s="28">
        <f>+'Ark1'!M1983</f>
        <v>4</v>
      </c>
      <c r="E69" s="28" t="s">
        <v>98</v>
      </c>
      <c r="F69" s="28">
        <f>+'Ark1'!D1983</f>
        <v>11</v>
      </c>
      <c r="G69" s="28" t="s">
        <v>563</v>
      </c>
      <c r="H69" s="28">
        <f>+'Ark1'!Q1983</f>
        <v>31</v>
      </c>
      <c r="I69" s="336">
        <f>+'Ark1'!R1983</f>
        <v>131</v>
      </c>
      <c r="J69" s="29">
        <f>+IF(I69=0,"",'Ark1'!AF1983)</f>
        <v>5.2673904302372323</v>
      </c>
      <c r="K69" s="29">
        <f>+IF(I69=0,"",'Ark1'!AG1983)</f>
        <v>3.8842977147460034</v>
      </c>
      <c r="L69" s="239">
        <f>+IF(J69=0,"",'Ark1'!AI1983)</f>
        <v>78</v>
      </c>
      <c r="M69" s="508"/>
      <c r="N69" s="263">
        <f>+IF(L69=0,"",'Ark1'!AJ1983)</f>
        <v>96.258974358974385</v>
      </c>
      <c r="O69" s="263">
        <f>+IF(L69=0,"",'Ark1'!AK1983)</f>
        <v>13.84777049867829</v>
      </c>
      <c r="P69" s="231"/>
      <c r="Q69" s="27">
        <f>+IF(I69=0,"",'Ark1'!S1983)</f>
        <v>4.9083969465648876</v>
      </c>
      <c r="R69" s="27"/>
      <c r="S69" s="29">
        <f>+IF(I69=0,"",'Ark1'!U1983)</f>
        <v>12.625954198473281</v>
      </c>
      <c r="T69" s="29">
        <f>+IF(I69=0,"",'Ark1'!V1983)</f>
        <v>0.76335877862595458</v>
      </c>
      <c r="U69" s="29">
        <f>+IF(I69=0,"",'Ark1'!W1983)</f>
        <v>0</v>
      </c>
      <c r="V69" s="34">
        <f>+IF(I69=0,"",'Ark1'!X1983)</f>
        <v>27.48091603053436</v>
      </c>
      <c r="W69" s="34">
        <f>+IF(I69=0,"",'Ark1'!Y1983)</f>
        <v>5.3435114503816799</v>
      </c>
      <c r="X69" s="34">
        <f>+IF(I69=0,"",'Ark1'!Z1983)</f>
        <v>6.0318061273724304</v>
      </c>
      <c r="Y69" s="29">
        <f>+IF(I69=0,"",'Ark1'!Z1983)</f>
        <v>6.0318061273724304</v>
      </c>
      <c r="Z69" s="29">
        <f>+IF(I69=0,"",'Ark1'!AB1983)</f>
        <v>0</v>
      </c>
      <c r="AA69" s="34">
        <f>+'Ark1'!AD1983</f>
        <v>0</v>
      </c>
      <c r="AB69" s="29">
        <f t="shared" si="6"/>
        <v>32.75</v>
      </c>
      <c r="AC69" s="29">
        <f t="shared" si="7"/>
        <v>4.225806451612903</v>
      </c>
      <c r="AD69" s="213"/>
      <c r="AE69" s="216"/>
      <c r="AG69" s="29"/>
      <c r="AH69" s="27"/>
      <c r="AI69" s="239"/>
      <c r="AJ69" s="28"/>
      <c r="AN69" s="28"/>
    </row>
    <row r="70" spans="1:40">
      <c r="A70" s="213"/>
      <c r="B70" s="28">
        <f>+'Ark1'!C1984</f>
        <v>2023</v>
      </c>
      <c r="C70" s="213"/>
      <c r="D70" s="28">
        <f>+'Ark1'!M1984</f>
        <v>4</v>
      </c>
      <c r="E70" s="28" t="s">
        <v>98</v>
      </c>
      <c r="F70" s="28">
        <f>+'Ark1'!D1984</f>
        <v>12</v>
      </c>
      <c r="G70" s="28" t="s">
        <v>564</v>
      </c>
      <c r="H70" s="28">
        <f>+'Ark1'!Q1984</f>
        <v>6</v>
      </c>
      <c r="I70" s="336">
        <f>+'Ark1'!R1984</f>
        <v>14</v>
      </c>
      <c r="J70" s="29">
        <f>+IF(I70=0,"",'Ark1'!AF1984)</f>
        <v>2.6974951830443161</v>
      </c>
      <c r="K70" s="29">
        <f>+IF(I70=0,"",'Ark1'!AG1984)</f>
        <v>1.5979444512418939</v>
      </c>
      <c r="L70" s="239">
        <f>+IF(J70=0,"",'Ark1'!AI1984)</f>
        <v>14</v>
      </c>
      <c r="M70" s="508"/>
      <c r="N70" s="263">
        <f>+IF(L70=0,"",'Ark1'!AJ1984)</f>
        <v>88.521428571428615</v>
      </c>
      <c r="O70" s="263">
        <f>+IF(L70=0,"",'Ark1'!AK1984)</f>
        <v>13.10393494825775</v>
      </c>
      <c r="P70" s="231"/>
      <c r="Q70" s="27">
        <f>+IF(I70=0,"",'Ark1'!S1984)</f>
        <v>4.9285714285714306</v>
      </c>
      <c r="R70" s="27"/>
      <c r="S70" s="29">
        <f>+IF(I70=0,"",'Ark1'!U1984)</f>
        <v>9.3285714285714239</v>
      </c>
      <c r="T70" s="29">
        <f>+IF(I70=0,"",'Ark1'!V1984)</f>
        <v>0</v>
      </c>
      <c r="U70" s="29">
        <f>+IF(I70=0,"",'Ark1'!W1984)</f>
        <v>0</v>
      </c>
      <c r="V70" s="34">
        <f>+IF(I70=0,"",'Ark1'!X1984)</f>
        <v>7.1428571428571441</v>
      </c>
      <c r="W70" s="34">
        <f>+IF(I70=0,"",'Ark1'!Y1984)</f>
        <v>0</v>
      </c>
      <c r="X70" s="34">
        <f>+IF(I70=0,"",'Ark1'!Z1984)</f>
        <v>3.4841331308475305</v>
      </c>
      <c r="Y70" s="29">
        <f>+IF(I70=0,"",'Ark1'!Z1984)</f>
        <v>3.4841331308475305</v>
      </c>
      <c r="Z70" s="29">
        <f>+IF(I70=0,"",'Ark1'!AB1984)</f>
        <v>0</v>
      </c>
      <c r="AA70" s="34">
        <f>+'Ark1'!AD1984</f>
        <v>0</v>
      </c>
      <c r="AB70" s="29">
        <f t="shared" si="6"/>
        <v>3.5</v>
      </c>
      <c r="AC70" s="29">
        <f t="shared" si="7"/>
        <v>2.3333333333333335</v>
      </c>
      <c r="AD70" s="213"/>
      <c r="AE70" s="216"/>
      <c r="AG70" s="29"/>
      <c r="AH70" s="27"/>
      <c r="AI70" s="239"/>
      <c r="AJ70" s="28"/>
      <c r="AN70" s="28"/>
    </row>
    <row r="71" spans="1:40">
      <c r="A71" s="213"/>
      <c r="B71" s="213"/>
      <c r="C71" s="213"/>
      <c r="D71" s="213"/>
      <c r="E71" s="213"/>
      <c r="F71" s="213"/>
      <c r="G71" s="213"/>
      <c r="H71" s="213"/>
      <c r="I71" s="329"/>
      <c r="J71" s="214"/>
      <c r="K71" s="214"/>
      <c r="L71" s="231"/>
      <c r="M71" s="508"/>
      <c r="N71" s="231"/>
      <c r="O71" s="231"/>
      <c r="P71" s="231"/>
      <c r="Q71" s="213"/>
      <c r="R71" s="213"/>
      <c r="S71" s="213"/>
      <c r="T71" s="213"/>
      <c r="U71" s="215"/>
      <c r="V71" s="215"/>
      <c r="W71" s="215"/>
      <c r="X71" s="215"/>
      <c r="Y71" s="214"/>
      <c r="Z71" s="213"/>
      <c r="AA71" s="215"/>
      <c r="AB71" s="215"/>
      <c r="AC71" s="214"/>
      <c r="AD71" s="213"/>
      <c r="AE71" s="216"/>
      <c r="AG71" s="29"/>
      <c r="AH71" s="27"/>
      <c r="AI71" s="217"/>
      <c r="AJ71" s="28"/>
      <c r="AN71" s="28"/>
    </row>
    <row r="72" spans="1:40" ht="22.8">
      <c r="A72" s="213"/>
      <c r="B72" s="213"/>
      <c r="C72" s="213"/>
      <c r="D72" s="213"/>
      <c r="E72" s="257" t="str">
        <f>+E74</f>
        <v>2</v>
      </c>
      <c r="F72" s="213"/>
      <c r="G72" s="213"/>
      <c r="H72" s="213"/>
      <c r="I72" s="332">
        <f>SUM(I74:I85)</f>
        <v>15242</v>
      </c>
      <c r="J72" s="214"/>
      <c r="K72" s="214"/>
      <c r="L72" s="231"/>
      <c r="M72" s="508"/>
      <c r="N72" s="263">
        <f>+Fettgruppe!O15</f>
        <v>93.062992759453124</v>
      </c>
      <c r="O72" s="263">
        <f>+Fettgruppe!Q15</f>
        <v>14.639441869098736</v>
      </c>
      <c r="P72" s="231"/>
      <c r="Q72" s="213"/>
      <c r="R72" s="213"/>
      <c r="S72" s="263">
        <f>+Fettgruppe!S15</f>
        <v>11.582043038971271</v>
      </c>
      <c r="T72" s="213"/>
      <c r="U72" s="215"/>
      <c r="V72" s="215"/>
      <c r="W72" s="215"/>
      <c r="X72" s="215"/>
      <c r="Y72" s="214"/>
      <c r="Z72" s="213"/>
      <c r="AA72" s="215"/>
      <c r="AB72" s="215"/>
      <c r="AC72" s="214"/>
      <c r="AD72" s="213"/>
      <c r="AE72" s="216"/>
      <c r="AG72" s="29"/>
      <c r="AH72" s="27"/>
      <c r="AI72" s="217"/>
      <c r="AJ72" s="28"/>
      <c r="AN72" s="28"/>
    </row>
    <row r="73" spans="1:40">
      <c r="A73" s="213"/>
      <c r="B73" s="213"/>
      <c r="C73" s="213"/>
      <c r="D73" s="213"/>
      <c r="E73" s="213"/>
      <c r="F73" s="213"/>
      <c r="G73" s="213"/>
      <c r="H73" s="213"/>
      <c r="I73" s="329"/>
      <c r="J73" s="214"/>
      <c r="K73" s="214"/>
      <c r="L73" s="231"/>
      <c r="M73" s="508"/>
      <c r="N73" s="231"/>
      <c r="O73" s="231"/>
      <c r="P73" s="231"/>
      <c r="Q73" s="213"/>
      <c r="R73" s="213"/>
      <c r="S73" s="213"/>
      <c r="T73" s="213"/>
      <c r="U73" s="215"/>
      <c r="V73" s="215"/>
      <c r="W73" s="215"/>
      <c r="X73" s="215"/>
      <c r="Y73" s="214"/>
      <c r="Z73" s="213"/>
      <c r="AA73" s="215"/>
      <c r="AB73" s="215"/>
      <c r="AC73" s="215"/>
      <c r="AD73" s="213"/>
      <c r="AE73" s="216"/>
      <c r="AG73" s="29"/>
      <c r="AH73" s="27"/>
      <c r="AI73" s="217"/>
      <c r="AJ73" s="28"/>
      <c r="AN73" s="28"/>
    </row>
    <row r="74" spans="1:40">
      <c r="A74" s="213"/>
      <c r="B74" s="232">
        <f>+'Ark1'!C1985</f>
        <v>2023</v>
      </c>
      <c r="C74" s="213"/>
      <c r="D74" s="232">
        <f>+'Ark1'!M1985</f>
        <v>5</v>
      </c>
      <c r="E74" s="243" t="s">
        <v>99</v>
      </c>
      <c r="F74" s="232">
        <f>+'Ark1'!D1985</f>
        <v>1</v>
      </c>
      <c r="G74" s="232" t="s">
        <v>554</v>
      </c>
      <c r="H74" s="232">
        <f>+'Ark1'!Q1985</f>
        <v>52</v>
      </c>
      <c r="I74" s="335">
        <f>+'Ark1'!R1985</f>
        <v>436</v>
      </c>
      <c r="J74" s="233">
        <f>+IF(I74=0,"",'Ark1'!AF1985)</f>
        <v>59.481582537517077</v>
      </c>
      <c r="K74" s="233">
        <f>+IF(I74=0,"",'Ark1'!AG1985)</f>
        <v>53.46229021067284</v>
      </c>
      <c r="L74" s="239">
        <f>+IF(J74=0,"",'Ark1'!AI1985)</f>
        <v>0</v>
      </c>
      <c r="M74" s="508"/>
      <c r="N74" s="263" t="str">
        <f>+IF(L74=0,"",'Ark1'!AJ1985)</f>
        <v/>
      </c>
      <c r="O74" s="263" t="str">
        <f>+IF(L74=0,"",'Ark1'!AK1985)</f>
        <v/>
      </c>
      <c r="P74" s="231"/>
      <c r="Q74" s="234">
        <f>+IF(I74=0,"",'Ark1'!S1985)</f>
        <v>5.3463302752293558</v>
      </c>
      <c r="R74" s="234"/>
      <c r="S74" s="233">
        <f>+IF(I74=0,"",'Ark1'!U1985)</f>
        <v>17.001376146788974</v>
      </c>
      <c r="T74" s="233">
        <f>+IF(I74=0,"",'Ark1'!V1985)</f>
        <v>4.3577981651376154</v>
      </c>
      <c r="U74" s="233">
        <f>+IF(I74=0,"",'Ark1'!W1985)</f>
        <v>0</v>
      </c>
      <c r="V74" s="235">
        <f>+IF(I74=0,"",'Ark1'!X1985)</f>
        <v>58.256880733944946</v>
      </c>
      <c r="W74" s="235">
        <f>+IF(I74=0,"",'Ark1'!Y1985)</f>
        <v>17.660550458715598</v>
      </c>
      <c r="X74" s="235">
        <f>+IF(I74=0,"",'Ark1'!Z1985)</f>
        <v>7.1321823889435478</v>
      </c>
      <c r="Y74" s="233">
        <f>+IF(I74=0,"",'Ark1'!Z1985)</f>
        <v>7.1321823889435478</v>
      </c>
      <c r="Z74" s="233">
        <f>+IF(I74=0,"",'Ark1'!AB1985)</f>
        <v>0</v>
      </c>
      <c r="AA74" s="235">
        <f>+'Ark1'!AD1985</f>
        <v>0</v>
      </c>
      <c r="AB74" s="233">
        <f>+IF(I74=0,"",I74/D74)</f>
        <v>87.2</v>
      </c>
      <c r="AC74" s="233">
        <f>+IF(I74=0,"",I74/H74)</f>
        <v>8.384615384615385</v>
      </c>
      <c r="AD74" s="213"/>
      <c r="AE74" s="216"/>
      <c r="AG74" s="29"/>
      <c r="AH74" s="27"/>
      <c r="AI74" s="239"/>
      <c r="AJ74" s="28"/>
      <c r="AN74" s="28"/>
    </row>
    <row r="75" spans="1:40">
      <c r="A75" s="213"/>
      <c r="B75" s="232">
        <f>+'Ark1'!C1986</f>
        <v>2023</v>
      </c>
      <c r="C75" s="213"/>
      <c r="D75" s="232">
        <f>+'Ark1'!M1986</f>
        <v>5</v>
      </c>
      <c r="E75" s="243" t="s">
        <v>99</v>
      </c>
      <c r="F75" s="232">
        <f>+'Ark1'!D1986</f>
        <v>2</v>
      </c>
      <c r="G75" s="232" t="s">
        <v>555</v>
      </c>
      <c r="H75" s="232">
        <f>+'Ark1'!Q1986</f>
        <v>70</v>
      </c>
      <c r="I75" s="335">
        <f>+'Ark1'!R1986</f>
        <v>1238</v>
      </c>
      <c r="J75" s="233">
        <f>+IF(I75=0,"",'Ark1'!AF1986)</f>
        <v>73.384706579727307</v>
      </c>
      <c r="K75" s="233">
        <f>+IF(I75=0,"",'Ark1'!AG1986)</f>
        <v>67.857869791515213</v>
      </c>
      <c r="L75" s="239">
        <f>+IF(J75=0,"",'Ark1'!AI1986)</f>
        <v>13</v>
      </c>
      <c r="M75" s="508"/>
      <c r="N75" s="263">
        <f>+IF(L75=0,"",'Ark1'!AJ1986)</f>
        <v>101.73846153846156</v>
      </c>
      <c r="O75" s="263">
        <f>+IF(L75=0,"",'Ark1'!AK1986)</f>
        <v>17.340218211996021</v>
      </c>
      <c r="P75" s="231"/>
      <c r="Q75" s="234">
        <f>+IF(I75=0,"",'Ark1'!S1986)</f>
        <v>5.5177705977382887</v>
      </c>
      <c r="R75" s="234"/>
      <c r="S75" s="233">
        <f>+IF(I75=0,"",'Ark1'!U1986)</f>
        <v>9.4252827140549176</v>
      </c>
      <c r="T75" s="233">
        <f>+IF(I75=0,"",'Ark1'!V1986)</f>
        <v>1.211631663974152</v>
      </c>
      <c r="U75" s="233">
        <f>+IF(I75=0,"",'Ark1'!W1986)</f>
        <v>0</v>
      </c>
      <c r="V75" s="235">
        <f>+IF(I75=0,"",'Ark1'!X1986)</f>
        <v>16.155088852988683</v>
      </c>
      <c r="W75" s="235">
        <f>+IF(I75=0,"",'Ark1'!Y1986)</f>
        <v>5.4119547657512124</v>
      </c>
      <c r="X75" s="235">
        <f>+IF(I75=0,"",'Ark1'!Z1986)</f>
        <v>6.2587695278276581</v>
      </c>
      <c r="Y75" s="233">
        <f>+IF(I75=0,"",'Ark1'!Z1986)</f>
        <v>6.2587695278276581</v>
      </c>
      <c r="Z75" s="233">
        <f>+IF(I75=0,"",'Ark1'!AB1986)</f>
        <v>0</v>
      </c>
      <c r="AA75" s="235">
        <f>+'Ark1'!AD1986</f>
        <v>0</v>
      </c>
      <c r="AB75" s="233">
        <f t="shared" ref="AB75:AB85" si="8">+IF(I75=0,"",I75/D75)</f>
        <v>247.6</v>
      </c>
      <c r="AC75" s="233">
        <f t="shared" ref="AC75:AC85" si="9">+IF(I75=0,"",I75/H75)</f>
        <v>17.685714285714287</v>
      </c>
      <c r="AD75" s="213"/>
      <c r="AE75" s="216"/>
      <c r="AG75" s="29"/>
      <c r="AH75" s="27"/>
      <c r="AI75" s="239"/>
      <c r="AJ75" s="28"/>
      <c r="AN75" s="28"/>
    </row>
    <row r="76" spans="1:40">
      <c r="A76" s="213"/>
      <c r="B76" s="232">
        <f>+'Ark1'!C1987</f>
        <v>2023</v>
      </c>
      <c r="C76" s="213"/>
      <c r="D76" s="232">
        <f>+'Ark1'!M1987</f>
        <v>5</v>
      </c>
      <c r="E76" s="243" t="s">
        <v>99</v>
      </c>
      <c r="F76" s="232">
        <f>+'Ark1'!D1987</f>
        <v>3</v>
      </c>
      <c r="G76" s="232" t="s">
        <v>556</v>
      </c>
      <c r="H76" s="232">
        <f>+'Ark1'!Q1987</f>
        <v>171</v>
      </c>
      <c r="I76" s="335">
        <f>+'Ark1'!R1987</f>
        <v>3334</v>
      </c>
      <c r="J76" s="233">
        <f>+IF(I76=0,"",'Ark1'!AF1987)</f>
        <v>73.098004823503615</v>
      </c>
      <c r="K76" s="233">
        <f>+IF(I76=0,"",'Ark1'!AG1987)</f>
        <v>66.477003429814886</v>
      </c>
      <c r="L76" s="239">
        <f>+IF(J76=0,"",'Ark1'!AI1987)</f>
        <v>10</v>
      </c>
      <c r="M76" s="508"/>
      <c r="N76" s="263">
        <f>+IF(L76=0,"",'Ark1'!AJ1987)</f>
        <v>92.74</v>
      </c>
      <c r="O76" s="263">
        <f>+IF(L76=0,"",'Ark1'!AK1987)</f>
        <v>16.782477524131028</v>
      </c>
      <c r="P76" s="231"/>
      <c r="Q76" s="234">
        <f>+IF(I76=0,"",'Ark1'!S1987)</f>
        <v>5.4577084583083391</v>
      </c>
      <c r="R76" s="234"/>
      <c r="S76" s="233">
        <f>+IF(I76=0,"",'Ark1'!U1987)</f>
        <v>8.5399820035992899</v>
      </c>
      <c r="T76" s="233">
        <f>+IF(I76=0,"",'Ark1'!V1987)</f>
        <v>1.229754049190162</v>
      </c>
      <c r="U76" s="233">
        <f>+IF(I76=0,"",'Ark1'!W1987)</f>
        <v>0</v>
      </c>
      <c r="V76" s="235">
        <f>+IF(I76=0,"",'Ark1'!X1987)</f>
        <v>12.267546490701861</v>
      </c>
      <c r="W76" s="235">
        <f>+IF(I76=0,"",'Ark1'!Y1987)</f>
        <v>3.2993401319736058</v>
      </c>
      <c r="X76" s="235">
        <f>+IF(I76=0,"",'Ark1'!Z1987)</f>
        <v>5.4572472740488909</v>
      </c>
      <c r="Y76" s="233">
        <f>+IF(I76=0,"",'Ark1'!Z1987)</f>
        <v>5.4572472740488909</v>
      </c>
      <c r="Z76" s="233">
        <f>+IF(I76=0,"",'Ark1'!AB1987)</f>
        <v>0.24485100938161433</v>
      </c>
      <c r="AA76" s="235">
        <f>+'Ark1'!AD1987</f>
        <v>9.7150661961381566</v>
      </c>
      <c r="AB76" s="233">
        <f t="shared" si="8"/>
        <v>666.8</v>
      </c>
      <c r="AC76" s="233">
        <f t="shared" si="9"/>
        <v>19.497076023391813</v>
      </c>
      <c r="AD76" s="213"/>
      <c r="AE76" s="216"/>
      <c r="AG76" s="29"/>
      <c r="AH76" s="27"/>
      <c r="AI76" s="239"/>
      <c r="AJ76" s="28"/>
      <c r="AN76" s="28"/>
    </row>
    <row r="77" spans="1:40">
      <c r="A77" s="213"/>
      <c r="B77" s="232">
        <f>+'Ark1'!C1988</f>
        <v>2023</v>
      </c>
      <c r="C77" s="213"/>
      <c r="D77" s="232">
        <f>+'Ark1'!M1988</f>
        <v>5</v>
      </c>
      <c r="E77" s="243" t="s">
        <v>99</v>
      </c>
      <c r="F77" s="232">
        <f>+'Ark1'!D1988</f>
        <v>4</v>
      </c>
      <c r="G77" s="232" t="s">
        <v>557</v>
      </c>
      <c r="H77" s="232">
        <f>+'Ark1'!Q1988</f>
        <v>93</v>
      </c>
      <c r="I77" s="335">
        <f>+'Ark1'!R1988</f>
        <v>2044</v>
      </c>
      <c r="J77" s="233">
        <f>+IF(I77=0,"",'Ark1'!AF1988)</f>
        <v>63.458553244334055</v>
      </c>
      <c r="K77" s="233">
        <f>+IF(I77=0,"",'Ark1'!AG1988)</f>
        <v>59.534433312227691</v>
      </c>
      <c r="L77" s="239">
        <f>+IF(J77=0,"",'Ark1'!AI1988)</f>
        <v>7</v>
      </c>
      <c r="M77" s="508"/>
      <c r="N77" s="263">
        <f>+IF(L77=0,"",'Ark1'!AJ1988)</f>
        <v>89.128571428571391</v>
      </c>
      <c r="O77" s="263">
        <f>+IF(L77=0,"",'Ark1'!AK1988)</f>
        <v>15.719710608180897</v>
      </c>
      <c r="P77" s="231"/>
      <c r="Q77" s="234">
        <f>+IF(I77=0,"",'Ark1'!S1988)</f>
        <v>5.4946183953033279</v>
      </c>
      <c r="R77" s="234"/>
      <c r="S77" s="233">
        <f>+IF(I77=0,"",'Ark1'!U1988)</f>
        <v>7.8201565557729937</v>
      </c>
      <c r="T77" s="233">
        <f>+IF(I77=0,"",'Ark1'!V1988)</f>
        <v>0.53816046966731879</v>
      </c>
      <c r="U77" s="233">
        <f>+IF(I77=0,"",'Ark1'!W1988)</f>
        <v>0</v>
      </c>
      <c r="V77" s="235">
        <f>+IF(I77=0,"",'Ark1'!X1988)</f>
        <v>6.9960861056751469</v>
      </c>
      <c r="W77" s="235">
        <f>+IF(I77=0,"",'Ark1'!Y1988)</f>
        <v>1.320939334637965</v>
      </c>
      <c r="X77" s="235">
        <f>+IF(I77=0,"",'Ark1'!Z1988)</f>
        <v>4.1925283899269408</v>
      </c>
      <c r="Y77" s="233">
        <f>+IF(I77=0,"",'Ark1'!Z1988)</f>
        <v>4.1925283899269408</v>
      </c>
      <c r="Z77" s="233">
        <f>+IF(I77=0,"",'Ark1'!AB1988)</f>
        <v>0</v>
      </c>
      <c r="AA77" s="235">
        <f>+'Ark1'!AD1988</f>
        <v>0</v>
      </c>
      <c r="AB77" s="233">
        <f t="shared" si="8"/>
        <v>408.8</v>
      </c>
      <c r="AC77" s="233">
        <f t="shared" si="9"/>
        <v>21.978494623655912</v>
      </c>
      <c r="AD77" s="213"/>
      <c r="AE77" s="216"/>
      <c r="AG77" s="29"/>
      <c r="AH77" s="27"/>
      <c r="AI77" s="239"/>
      <c r="AJ77" s="28"/>
      <c r="AN77" s="28"/>
    </row>
    <row r="78" spans="1:40">
      <c r="A78" s="213"/>
      <c r="B78" s="232">
        <f>+'Ark1'!C1989</f>
        <v>2023</v>
      </c>
      <c r="C78" s="213"/>
      <c r="D78" s="232">
        <f>+'Ark1'!M1989</f>
        <v>5</v>
      </c>
      <c r="E78" s="243" t="s">
        <v>99</v>
      </c>
      <c r="F78" s="232">
        <f>+'Ark1'!D1989</f>
        <v>5</v>
      </c>
      <c r="G78" s="232" t="s">
        <v>453</v>
      </c>
      <c r="H78" s="232">
        <f>+'Ark1'!Q1989</f>
        <v>89</v>
      </c>
      <c r="I78" s="335">
        <f>+'Ark1'!R1989</f>
        <v>1135</v>
      </c>
      <c r="J78" s="233">
        <f>+IF(I78=0,"",'Ark1'!AF1989)</f>
        <v>61.451001624255554</v>
      </c>
      <c r="K78" s="233">
        <f>+IF(I78=0,"",'Ark1'!AG1989)</f>
        <v>57.179641671592897</v>
      </c>
      <c r="L78" s="239">
        <f>+IF(J78=0,"",'Ark1'!AI1989)</f>
        <v>204</v>
      </c>
      <c r="M78" s="508"/>
      <c r="N78" s="263">
        <f>+IF(L78=0,"",'Ark1'!AJ1989)</f>
        <v>78.12892156862749</v>
      </c>
      <c r="O78" s="263">
        <f>+IF(L78=0,"",'Ark1'!AK1989)</f>
        <v>14.563620853380124</v>
      </c>
      <c r="P78" s="231"/>
      <c r="Q78" s="234">
        <f>+IF(I78=0,"",'Ark1'!S1989)</f>
        <v>5.673127753303965</v>
      </c>
      <c r="R78" s="234"/>
      <c r="S78" s="233">
        <f>+IF(I78=0,"",'Ark1'!U1989)</f>
        <v>8.8629955947136541</v>
      </c>
      <c r="T78" s="233">
        <f>+IF(I78=0,"",'Ark1'!V1989)</f>
        <v>0.52863436123348029</v>
      </c>
      <c r="U78" s="233">
        <f>+IF(I78=0,"",'Ark1'!W1989)</f>
        <v>0</v>
      </c>
      <c r="V78" s="235">
        <f>+IF(I78=0,"",'Ark1'!X1989)</f>
        <v>13.656387665198237</v>
      </c>
      <c r="W78" s="235">
        <f>+IF(I78=0,"",'Ark1'!Y1989)</f>
        <v>3.0837004405286348</v>
      </c>
      <c r="X78" s="235">
        <f>+IF(I78=0,"",'Ark1'!Z1989)</f>
        <v>5.6044260211383286</v>
      </c>
      <c r="Y78" s="233">
        <f>+IF(I78=0,"",'Ark1'!Z1989)</f>
        <v>5.6044260211383286</v>
      </c>
      <c r="Z78" s="233">
        <f>+IF(I78=0,"",'Ark1'!AB1989)</f>
        <v>0</v>
      </c>
      <c r="AA78" s="235">
        <f>+'Ark1'!AD1989</f>
        <v>0</v>
      </c>
      <c r="AB78" s="233">
        <f t="shared" si="8"/>
        <v>227</v>
      </c>
      <c r="AC78" s="233">
        <f t="shared" si="9"/>
        <v>12.752808988764045</v>
      </c>
      <c r="AD78" s="213"/>
      <c r="AE78" s="216"/>
      <c r="AG78" s="29"/>
      <c r="AH78" s="27"/>
      <c r="AI78" s="239"/>
      <c r="AJ78" s="28"/>
      <c r="AN78" s="28"/>
    </row>
    <row r="79" spans="1:40">
      <c r="A79" s="213"/>
      <c r="B79" s="232">
        <f>+'Ark1'!C1990</f>
        <v>2023</v>
      </c>
      <c r="C79" s="213"/>
      <c r="D79" s="232">
        <f>+'Ark1'!M1990</f>
        <v>5</v>
      </c>
      <c r="E79" s="243" t="s">
        <v>99</v>
      </c>
      <c r="F79" s="232">
        <f>+'Ark1'!D1990</f>
        <v>6</v>
      </c>
      <c r="G79" s="232" t="s">
        <v>558</v>
      </c>
      <c r="H79" s="232">
        <f>+'Ark1'!Q1990</f>
        <v>117</v>
      </c>
      <c r="I79" s="335">
        <f>+'Ark1'!R1990</f>
        <v>1013</v>
      </c>
      <c r="J79" s="233">
        <f>+IF(I79=0,"",'Ark1'!AF1990)</f>
        <v>45.062277580071182</v>
      </c>
      <c r="K79" s="233">
        <f>+IF(I79=0,"",'Ark1'!AG1990)</f>
        <v>41.224012209598094</v>
      </c>
      <c r="L79" s="239">
        <f>+IF(J79=0,"",'Ark1'!AI1990)</f>
        <v>179</v>
      </c>
      <c r="M79" s="508"/>
      <c r="N79" s="263">
        <f>+IF(L79=0,"",'Ark1'!AJ1990)</f>
        <v>83.200000000000017</v>
      </c>
      <c r="O79" s="263">
        <f>+IF(L79=0,"",'Ark1'!AK1990)</f>
        <v>14.877093462811226</v>
      </c>
      <c r="P79" s="231"/>
      <c r="Q79" s="234">
        <f>+IF(I79=0,"",'Ark1'!S1990)</f>
        <v>5.3020730503455091</v>
      </c>
      <c r="R79" s="234"/>
      <c r="S79" s="233">
        <f>+IF(I79=0,"",'Ark1'!U1990)</f>
        <v>11.998914116485681</v>
      </c>
      <c r="T79" s="233">
        <f>+IF(I79=0,"",'Ark1'!V1990)</f>
        <v>2.1717670286278379</v>
      </c>
      <c r="U79" s="233">
        <f>+IF(I79=0,"",'Ark1'!W1990)</f>
        <v>0</v>
      </c>
      <c r="V79" s="235">
        <f>+IF(I79=0,"",'Ark1'!X1990)</f>
        <v>23.49457058242843</v>
      </c>
      <c r="W79" s="235">
        <f>+IF(I79=0,"",'Ark1'!Y1990)</f>
        <v>7.3050345508390908</v>
      </c>
      <c r="X79" s="235">
        <f>+IF(I79=0,"",'Ark1'!Z1990)</f>
        <v>6.3286550259779917</v>
      </c>
      <c r="Y79" s="233">
        <f>+IF(I79=0,"",'Ark1'!Z1990)</f>
        <v>6.3286550259779917</v>
      </c>
      <c r="Z79" s="233">
        <f>+IF(I79=0,"",'Ark1'!AB1990)</f>
        <v>0</v>
      </c>
      <c r="AA79" s="235">
        <f>+'Ark1'!AD1990</f>
        <v>0</v>
      </c>
      <c r="AB79" s="233">
        <f t="shared" si="8"/>
        <v>202.6</v>
      </c>
      <c r="AC79" s="233">
        <f t="shared" si="9"/>
        <v>8.6581196581196576</v>
      </c>
      <c r="AD79" s="213"/>
      <c r="AE79" s="216"/>
      <c r="AG79" s="29"/>
      <c r="AH79" s="27"/>
      <c r="AI79" s="239"/>
      <c r="AJ79" s="28"/>
      <c r="AN79" s="28"/>
    </row>
    <row r="80" spans="1:40">
      <c r="A80" s="213"/>
      <c r="B80" s="232">
        <f>+'Ark1'!C1991</f>
        <v>2023</v>
      </c>
      <c r="C80" s="213"/>
      <c r="D80" s="232">
        <f>+'Ark1'!M1991</f>
        <v>5</v>
      </c>
      <c r="E80" s="243" t="s">
        <v>99</v>
      </c>
      <c r="F80" s="232">
        <f>+'Ark1'!D1991</f>
        <v>7</v>
      </c>
      <c r="G80" s="232" t="s">
        <v>559</v>
      </c>
      <c r="H80" s="232">
        <f>+'Ark1'!Q1991</f>
        <v>29</v>
      </c>
      <c r="I80" s="335">
        <f>+'Ark1'!R1991</f>
        <v>247</v>
      </c>
      <c r="J80" s="233">
        <f>+IF(I80=0,"",'Ark1'!AF1991)</f>
        <v>51.890756302520998</v>
      </c>
      <c r="K80" s="233">
        <f>+IF(I80=0,"",'Ark1'!AG1991)</f>
        <v>47.578288100208752</v>
      </c>
      <c r="L80" s="239">
        <f>+IF(J80=0,"",'Ark1'!AI1991)</f>
        <v>60</v>
      </c>
      <c r="M80" s="508"/>
      <c r="N80" s="263">
        <f>+IF(L80=0,"",'Ark1'!AJ1991)</f>
        <v>111.1</v>
      </c>
      <c r="O80" s="263">
        <f>+IF(L80=0,"",'Ark1'!AK1991)</f>
        <v>8.3994601104925</v>
      </c>
      <c r="P80" s="231"/>
      <c r="Q80" s="234">
        <f>+IF(I80=0,"",'Ark1'!S1991)</f>
        <v>5.2510121457489882</v>
      </c>
      <c r="R80" s="234"/>
      <c r="S80" s="233">
        <f>+IF(I80=0,"",'Ark1'!U1991)</f>
        <v>11.072064777327927</v>
      </c>
      <c r="T80" s="233">
        <f>+IF(I80=0,"",'Ark1'!V1991)</f>
        <v>0</v>
      </c>
      <c r="U80" s="233">
        <f>+IF(I80=0,"",'Ark1'!W1991)</f>
        <v>0</v>
      </c>
      <c r="V80" s="235">
        <f>+IF(I80=0,"",'Ark1'!X1991)</f>
        <v>17.813765182186238</v>
      </c>
      <c r="W80" s="235">
        <f>+IF(I80=0,"",'Ark1'!Y1991)</f>
        <v>2.42914979757085</v>
      </c>
      <c r="X80" s="235">
        <f>+IF(I80=0,"",'Ark1'!Z1991)</f>
        <v>5.4386818356256486</v>
      </c>
      <c r="Y80" s="233">
        <f>+IF(I80=0,"",'Ark1'!Z1991)</f>
        <v>5.4386818356256486</v>
      </c>
      <c r="Z80" s="233">
        <f>+IF(I80=0,"",'Ark1'!AB1991)</f>
        <v>0</v>
      </c>
      <c r="AA80" s="235">
        <f>+'Ark1'!AD1991</f>
        <v>0</v>
      </c>
      <c r="AB80" s="233">
        <f t="shared" si="8"/>
        <v>49.4</v>
      </c>
      <c r="AC80" s="233">
        <f t="shared" si="9"/>
        <v>8.5172413793103452</v>
      </c>
      <c r="AD80" s="213"/>
      <c r="AE80" s="216"/>
      <c r="AG80" s="29"/>
      <c r="AH80" s="27"/>
      <c r="AI80" s="239"/>
      <c r="AJ80" s="28"/>
      <c r="AN80" s="28"/>
    </row>
    <row r="81" spans="1:40">
      <c r="A81" s="213"/>
      <c r="B81" s="232">
        <f>+'Ark1'!C1992</f>
        <v>2023</v>
      </c>
      <c r="C81" s="213"/>
      <c r="D81" s="232">
        <f>+'Ark1'!M1992</f>
        <v>5</v>
      </c>
      <c r="E81" s="243" t="s">
        <v>99</v>
      </c>
      <c r="F81" s="232">
        <f>+'Ark1'!D1992</f>
        <v>8</v>
      </c>
      <c r="G81" s="232" t="s">
        <v>560</v>
      </c>
      <c r="H81" s="232">
        <f>+'Ark1'!Q1992</f>
        <v>90</v>
      </c>
      <c r="I81" s="335">
        <f>+'Ark1'!R1992</f>
        <v>560</v>
      </c>
      <c r="J81" s="233">
        <f>+IF(I81=0,"",'Ark1'!AF1992)</f>
        <v>35.782747603833862</v>
      </c>
      <c r="K81" s="233">
        <f>+IF(I81=0,"",'Ark1'!AG1992)</f>
        <v>38.292270178796393</v>
      </c>
      <c r="L81" s="239">
        <f>+IF(J81=0,"",'Ark1'!AI1992)</f>
        <v>63</v>
      </c>
      <c r="M81" s="508"/>
      <c r="N81" s="263">
        <f>+IF(L81=0,"",'Ark1'!AJ1992)</f>
        <v>97.393650793650778</v>
      </c>
      <c r="O81" s="263">
        <f>+IF(L81=0,"",'Ark1'!AK1992)</f>
        <v>14.885033363707873</v>
      </c>
      <c r="P81" s="231"/>
      <c r="Q81" s="234">
        <f>+IF(I81=0,"",'Ark1'!S1992)</f>
        <v>5.3482142857142847</v>
      </c>
      <c r="R81" s="234"/>
      <c r="S81" s="233">
        <f>+IF(I81=0,"",'Ark1'!U1992)</f>
        <v>12.647321428571436</v>
      </c>
      <c r="T81" s="233">
        <f>+IF(I81=0,"",'Ark1'!V1992)</f>
        <v>1.25</v>
      </c>
      <c r="U81" s="233">
        <f>+IF(I81=0,"",'Ark1'!W1992)</f>
        <v>0</v>
      </c>
      <c r="V81" s="235">
        <f>+IF(I81=0,"",'Ark1'!X1992)</f>
        <v>22.321428571428577</v>
      </c>
      <c r="W81" s="235">
        <f>+IF(I81=0,"",'Ark1'!Y1992)</f>
        <v>4.8214285714285694</v>
      </c>
      <c r="X81" s="235">
        <f>+IF(I81=0,"",'Ark1'!Z1992)</f>
        <v>5.2097737787023908</v>
      </c>
      <c r="Y81" s="233">
        <f>+IF(I81=0,"",'Ark1'!Z1992)</f>
        <v>5.2097737787023908</v>
      </c>
      <c r="Z81" s="233">
        <f>+IF(I81=0,"",'Ark1'!AB1992)</f>
        <v>0</v>
      </c>
      <c r="AA81" s="235">
        <f>+'Ark1'!AD1992</f>
        <v>0</v>
      </c>
      <c r="AB81" s="233">
        <f t="shared" si="8"/>
        <v>112</v>
      </c>
      <c r="AC81" s="233">
        <f t="shared" si="9"/>
        <v>6.2222222222222223</v>
      </c>
      <c r="AD81" s="213"/>
      <c r="AE81" s="216"/>
      <c r="AG81" s="29"/>
      <c r="AH81" s="27"/>
      <c r="AI81" s="239"/>
      <c r="AJ81" s="28"/>
      <c r="AN81" s="28"/>
    </row>
    <row r="82" spans="1:40">
      <c r="A82" s="213"/>
      <c r="B82" s="232">
        <f>+'Ark1'!C1993</f>
        <v>2023</v>
      </c>
      <c r="C82" s="213"/>
      <c r="D82" s="232">
        <f>+'Ark1'!M1993</f>
        <v>5</v>
      </c>
      <c r="E82" s="243" t="s">
        <v>99</v>
      </c>
      <c r="F82" s="232">
        <f>+'Ark1'!D1993</f>
        <v>9</v>
      </c>
      <c r="G82" s="232" t="s">
        <v>561</v>
      </c>
      <c r="H82" s="232">
        <f>+'Ark1'!Q1993</f>
        <v>142</v>
      </c>
      <c r="I82" s="335">
        <f>+'Ark1'!R1993</f>
        <v>1216</v>
      </c>
      <c r="J82" s="233">
        <f>+IF(I82=0,"",'Ark1'!AF1993)</f>
        <v>45.271779597915121</v>
      </c>
      <c r="K82" s="233">
        <f>+IF(I82=0,"",'Ark1'!AG1993)</f>
        <v>48.035013687116255</v>
      </c>
      <c r="L82" s="239">
        <f>+IF(J82=0,"",'Ark1'!AI1993)</f>
        <v>134</v>
      </c>
      <c r="M82" s="508"/>
      <c r="N82" s="263">
        <f>+IF(L82=0,"",'Ark1'!AJ1993)</f>
        <v>91.547761194029846</v>
      </c>
      <c r="O82" s="263">
        <f>+IF(L82=0,"",'Ark1'!AK1993)</f>
        <v>15.184364398718202</v>
      </c>
      <c r="P82" s="231"/>
      <c r="Q82" s="234">
        <f>+IF(I82=0,"",'Ark1'!S1993)</f>
        <v>5.5625</v>
      </c>
      <c r="R82" s="234"/>
      <c r="S82" s="233">
        <f>+IF(I82=0,"",'Ark1'!U1993)</f>
        <v>13.723437500000003</v>
      </c>
      <c r="T82" s="233">
        <f>+IF(I82=0,"",'Ark1'!V1993)</f>
        <v>1.3980263157894737</v>
      </c>
      <c r="U82" s="233">
        <f>+IF(I82=0,"",'Ark1'!W1993)</f>
        <v>0</v>
      </c>
      <c r="V82" s="235">
        <f>+IF(I82=0,"",'Ark1'!X1993)</f>
        <v>29.029605263157901</v>
      </c>
      <c r="W82" s="235">
        <f>+IF(I82=0,"",'Ark1'!Y1993)</f>
        <v>4.1118421052631566</v>
      </c>
      <c r="X82" s="235">
        <f>+IF(I82=0,"",'Ark1'!Z1993)</f>
        <v>5.0599353503165352</v>
      </c>
      <c r="Y82" s="233">
        <f>+IF(I82=0,"",'Ark1'!Z1993)</f>
        <v>5.0599353503165352</v>
      </c>
      <c r="Z82" s="233">
        <f>+IF(I82=0,"",'Ark1'!AB1993)</f>
        <v>0.248043275194989</v>
      </c>
      <c r="AA82" s="235">
        <f>+'Ark1'!AD1993</f>
        <v>4.5113632804987294</v>
      </c>
      <c r="AB82" s="233">
        <f t="shared" si="8"/>
        <v>243.2</v>
      </c>
      <c r="AC82" s="233">
        <f t="shared" si="9"/>
        <v>8.5633802816901401</v>
      </c>
      <c r="AD82" s="213"/>
      <c r="AE82" s="216"/>
      <c r="AG82" s="29"/>
      <c r="AH82" s="27"/>
      <c r="AI82" s="239"/>
      <c r="AJ82" s="28"/>
      <c r="AN82" s="28"/>
    </row>
    <row r="83" spans="1:40">
      <c r="A83" s="213"/>
      <c r="B83" s="232">
        <f>+'Ark1'!C1994</f>
        <v>2023</v>
      </c>
      <c r="C83" s="213"/>
      <c r="D83" s="232">
        <f>+'Ark1'!M1994</f>
        <v>5</v>
      </c>
      <c r="E83" s="243" t="s">
        <v>99</v>
      </c>
      <c r="F83" s="232">
        <f>+'Ark1'!D1994</f>
        <v>10</v>
      </c>
      <c r="G83" s="232" t="s">
        <v>562</v>
      </c>
      <c r="H83" s="232">
        <f>+'Ark1'!Q1994</f>
        <v>289</v>
      </c>
      <c r="I83" s="335">
        <f>+'Ark1'!R1994</f>
        <v>2349</v>
      </c>
      <c r="J83" s="233">
        <f>+IF(I83=0,"",'Ark1'!AF1994)</f>
        <v>49.978723404255319</v>
      </c>
      <c r="K83" s="233">
        <f>+IF(I83=0,"",'Ark1'!AG1994)</f>
        <v>50.23599173756412</v>
      </c>
      <c r="L83" s="239">
        <f>+IF(J83=0,"",'Ark1'!AI1994)</f>
        <v>403</v>
      </c>
      <c r="M83" s="508"/>
      <c r="N83" s="263">
        <f>+IF(L83=0,"",'Ark1'!AJ1994)</f>
        <v>98.529528535980077</v>
      </c>
      <c r="O83" s="263">
        <f>+IF(L83=0,"",'Ark1'!AK1994)</f>
        <v>14.927354067276058</v>
      </c>
      <c r="P83" s="231"/>
      <c r="Q83" s="234">
        <f>+IF(I83=0,"",'Ark1'!S1994)</f>
        <v>5.3367390378884645</v>
      </c>
      <c r="R83" s="234"/>
      <c r="S83" s="233">
        <f>+IF(I83=0,"",'Ark1'!U1994)</f>
        <v>15.695785440613029</v>
      </c>
      <c r="T83" s="233">
        <f>+IF(I83=0,"",'Ark1'!V1994)</f>
        <v>2.3414218816517671</v>
      </c>
      <c r="U83" s="233">
        <f>+IF(I83=0,"",'Ark1'!W1994)</f>
        <v>0</v>
      </c>
      <c r="V83" s="235">
        <f>+IF(I83=0,"",'Ark1'!X1994)</f>
        <v>47.254150702426571</v>
      </c>
      <c r="W83" s="235">
        <f>+IF(I83=0,"",'Ark1'!Y1994)</f>
        <v>9.3231162196679396</v>
      </c>
      <c r="X83" s="235">
        <f>+IF(I83=0,"",'Ark1'!Z1994)</f>
        <v>5.8468064904715797</v>
      </c>
      <c r="Y83" s="233">
        <f>+IF(I83=0,"",'Ark1'!Z1994)</f>
        <v>5.8468064904715797</v>
      </c>
      <c r="Z83" s="233">
        <f>+IF(I83=0,"",'Ark1'!AB1994)</f>
        <v>0</v>
      </c>
      <c r="AA83" s="235">
        <f>+'Ark1'!AD1994</f>
        <v>0</v>
      </c>
      <c r="AB83" s="233">
        <f t="shared" si="8"/>
        <v>469.8</v>
      </c>
      <c r="AC83" s="233">
        <f t="shared" si="9"/>
        <v>8.1280276816608996</v>
      </c>
      <c r="AD83" s="213"/>
      <c r="AE83" s="216"/>
      <c r="AG83" s="29"/>
      <c r="AH83" s="27"/>
      <c r="AI83" s="239"/>
      <c r="AJ83" s="28"/>
      <c r="AN83" s="28"/>
    </row>
    <row r="84" spans="1:40">
      <c r="A84" s="213"/>
      <c r="B84" s="232">
        <f>+'Ark1'!C1995</f>
        <v>2023</v>
      </c>
      <c r="C84" s="213"/>
      <c r="D84" s="232">
        <f>+'Ark1'!M1995</f>
        <v>5</v>
      </c>
      <c r="E84" s="243" t="s">
        <v>99</v>
      </c>
      <c r="F84" s="232">
        <f>+'Ark1'!D1995</f>
        <v>11</v>
      </c>
      <c r="G84" s="232" t="s">
        <v>563</v>
      </c>
      <c r="H84" s="232">
        <f>+'Ark1'!Q1995</f>
        <v>188</v>
      </c>
      <c r="I84" s="335">
        <f>+'Ark1'!R1995</f>
        <v>1367</v>
      </c>
      <c r="J84" s="233">
        <f>+IF(I84=0,"",'Ark1'!AF1995)</f>
        <v>54.965822275834363</v>
      </c>
      <c r="K84" s="233">
        <f>+IF(I84=0,"",'Ark1'!AG1995)</f>
        <v>53.002580920912031</v>
      </c>
      <c r="L84" s="239">
        <f>+IF(J84=0,"",'Ark1'!AI1995)</f>
        <v>150</v>
      </c>
      <c r="M84" s="508"/>
      <c r="N84" s="263">
        <f>+IF(L84=0,"",'Ark1'!AJ1995)</f>
        <v>102.038</v>
      </c>
      <c r="O84" s="263">
        <f>+IF(L84=0,"",'Ark1'!AK1995)</f>
        <v>15.147249789196405</v>
      </c>
      <c r="P84" s="231"/>
      <c r="Q84" s="234">
        <f>+IF(I84=0,"",'Ark1'!S1995)</f>
        <v>5.5844915874177028</v>
      </c>
      <c r="R84" s="234"/>
      <c r="S84" s="233">
        <f>+IF(I84=0,"",'Ark1'!U1995)</f>
        <v>16.510168251645947</v>
      </c>
      <c r="T84" s="233">
        <f>+IF(I84=0,"",'Ark1'!V1995)</f>
        <v>3.8771031455742495</v>
      </c>
      <c r="U84" s="233">
        <f>+IF(I84=0,"",'Ark1'!W1995)</f>
        <v>0</v>
      </c>
      <c r="V84" s="235">
        <f>+IF(I84=0,"",'Ark1'!X1995)</f>
        <v>51.572787125091438</v>
      </c>
      <c r="W84" s="235">
        <f>+IF(I84=0,"",'Ark1'!Y1995)</f>
        <v>14.7037307973665</v>
      </c>
      <c r="X84" s="235">
        <f>+IF(I84=0,"",'Ark1'!Z1995)</f>
        <v>6.4150123776110259</v>
      </c>
      <c r="Y84" s="233">
        <f>+IF(I84=0,"",'Ark1'!Z1995)</f>
        <v>6.4150123776110259</v>
      </c>
      <c r="Z84" s="233">
        <f>+IF(I84=0,"",'Ark1'!AB1995)</f>
        <v>0</v>
      </c>
      <c r="AA84" s="235">
        <f>+'Ark1'!AD1995</f>
        <v>0</v>
      </c>
      <c r="AB84" s="233">
        <f t="shared" si="8"/>
        <v>273.39999999999998</v>
      </c>
      <c r="AC84" s="233">
        <f t="shared" si="9"/>
        <v>7.2712765957446805</v>
      </c>
      <c r="AD84" s="213"/>
      <c r="AE84" s="216"/>
      <c r="AG84" s="29"/>
      <c r="AH84" s="27"/>
      <c r="AI84" s="239"/>
      <c r="AJ84" s="28"/>
      <c r="AN84" s="28"/>
    </row>
    <row r="85" spans="1:40">
      <c r="A85" s="213"/>
      <c r="B85" s="232">
        <f>+'Ark1'!C1996</f>
        <v>2023</v>
      </c>
      <c r="C85" s="213"/>
      <c r="D85" s="232">
        <f>+'Ark1'!M1996</f>
        <v>5</v>
      </c>
      <c r="E85" s="243" t="s">
        <v>99</v>
      </c>
      <c r="F85" s="232">
        <f>+'Ark1'!D1996</f>
        <v>12</v>
      </c>
      <c r="G85" s="232" t="s">
        <v>564</v>
      </c>
      <c r="H85" s="232">
        <f>+'Ark1'!Q1996</f>
        <v>37</v>
      </c>
      <c r="I85" s="335">
        <f>+'Ark1'!R1996</f>
        <v>303</v>
      </c>
      <c r="J85" s="233">
        <f>+IF(I85=0,"",'Ark1'!AF1996)</f>
        <v>58.381502890173422</v>
      </c>
      <c r="K85" s="233">
        <f>+IF(I85=0,"",'Ark1'!AG1996)</f>
        <v>59.188792365104682</v>
      </c>
      <c r="L85" s="239">
        <f>+IF(J85=0,"",'Ark1'!AI1996)</f>
        <v>20</v>
      </c>
      <c r="M85" s="508"/>
      <c r="N85" s="263">
        <f>+IF(L85=0,"",'Ark1'!AJ1996)</f>
        <v>94.499999999999986</v>
      </c>
      <c r="O85" s="263">
        <f>+IF(L85=0,"",'Ark1'!AK1996)</f>
        <v>14.766078881967069</v>
      </c>
      <c r="P85" s="231"/>
      <c r="Q85" s="234">
        <f>+IF(I85=0,"",'Ark1'!S1996)</f>
        <v>5.4125412541254123</v>
      </c>
      <c r="R85" s="234"/>
      <c r="S85" s="233">
        <f>+IF(I85=0,"",'Ark1'!U1996)</f>
        <v>15.965346534653477</v>
      </c>
      <c r="T85" s="233">
        <f>+IF(I85=0,"",'Ark1'!V1996)</f>
        <v>2.9702970297029703</v>
      </c>
      <c r="U85" s="233">
        <f>+IF(I85=0,"",'Ark1'!W1996)</f>
        <v>0</v>
      </c>
      <c r="V85" s="235">
        <f>+IF(I85=0,"",'Ark1'!X1996)</f>
        <v>46.204620462046201</v>
      </c>
      <c r="W85" s="235">
        <f>+IF(I85=0,"",'Ark1'!Y1996)</f>
        <v>11.221122112211226</v>
      </c>
      <c r="X85" s="235">
        <f>+IF(I85=0,"",'Ark1'!Z1996)</f>
        <v>6.8754372530892685</v>
      </c>
      <c r="Y85" s="233">
        <f>+IF(I85=0,"",'Ark1'!Z1996)</f>
        <v>6.8754372530892685</v>
      </c>
      <c r="Z85" s="233">
        <f>+IF(I85=0,"",'Ark1'!AB1996)</f>
        <v>0</v>
      </c>
      <c r="AA85" s="235">
        <f>+'Ark1'!AD1996</f>
        <v>0</v>
      </c>
      <c r="AB85" s="233">
        <f t="shared" si="8"/>
        <v>60.6</v>
      </c>
      <c r="AC85" s="233">
        <f t="shared" si="9"/>
        <v>8.1891891891891895</v>
      </c>
      <c r="AD85" s="213"/>
      <c r="AE85" s="216"/>
      <c r="AG85" s="29"/>
      <c r="AH85" s="27"/>
      <c r="AI85" s="239"/>
      <c r="AJ85" s="28"/>
      <c r="AN85" s="28"/>
    </row>
    <row r="86" spans="1:40">
      <c r="A86" s="213"/>
      <c r="B86" s="213"/>
      <c r="C86" s="213"/>
      <c r="D86" s="213"/>
      <c r="E86" s="213"/>
      <c r="F86" s="213"/>
      <c r="G86" s="213"/>
      <c r="H86" s="213"/>
      <c r="I86" s="329"/>
      <c r="J86" s="214"/>
      <c r="K86" s="214"/>
      <c r="L86" s="231"/>
      <c r="M86" s="508"/>
      <c r="N86" s="231"/>
      <c r="O86" s="231"/>
      <c r="P86" s="231"/>
      <c r="Q86" s="213"/>
      <c r="R86" s="213"/>
      <c r="S86" s="213"/>
      <c r="T86" s="213"/>
      <c r="U86" s="215"/>
      <c r="V86" s="215"/>
      <c r="W86" s="215"/>
      <c r="X86" s="215"/>
      <c r="Y86" s="214"/>
      <c r="Z86" s="213"/>
      <c r="AA86" s="215"/>
      <c r="AB86" s="215"/>
      <c r="AC86" s="214"/>
      <c r="AD86" s="213"/>
      <c r="AE86" s="216"/>
      <c r="AG86" s="29"/>
      <c r="AH86" s="27"/>
      <c r="AI86" s="217"/>
      <c r="AJ86" s="28"/>
      <c r="AN86" s="28"/>
    </row>
    <row r="87" spans="1:40" ht="22.8">
      <c r="A87" s="213"/>
      <c r="B87" s="213"/>
      <c r="C87" s="213"/>
      <c r="D87" s="213"/>
      <c r="E87" s="257" t="str">
        <f>+E89</f>
        <v>2+</v>
      </c>
      <c r="F87" s="213"/>
      <c r="G87" s="213"/>
      <c r="H87" s="213"/>
      <c r="I87" s="332">
        <f>SUM(I89:I100)</f>
        <v>552</v>
      </c>
      <c r="J87" s="214"/>
      <c r="K87" s="214"/>
      <c r="L87" s="231"/>
      <c r="M87" s="508"/>
      <c r="N87" s="263">
        <f>+Fettgruppe!O16</f>
        <v>90.061277445109852</v>
      </c>
      <c r="O87" s="263">
        <f>+Fettgruppe!Q16</f>
        <v>15.212746101568197</v>
      </c>
      <c r="P87" s="231"/>
      <c r="Q87" s="213"/>
      <c r="R87" s="213"/>
      <c r="S87" s="263">
        <f>+Fettgruppe!S16</f>
        <v>12.301630434782613</v>
      </c>
      <c r="T87" s="213"/>
      <c r="U87" s="215"/>
      <c r="V87" s="215"/>
      <c r="W87" s="215"/>
      <c r="X87" s="215"/>
      <c r="Y87" s="214"/>
      <c r="Z87" s="213"/>
      <c r="AA87" s="215"/>
      <c r="AB87" s="215"/>
      <c r="AC87" s="214"/>
      <c r="AD87" s="213"/>
      <c r="AE87" s="216"/>
      <c r="AG87" s="29"/>
      <c r="AH87" s="27"/>
      <c r="AI87" s="217"/>
      <c r="AJ87" s="28"/>
      <c r="AN87" s="28"/>
    </row>
    <row r="88" spans="1:40">
      <c r="A88" s="213"/>
      <c r="B88" s="213"/>
      <c r="C88" s="213"/>
      <c r="D88" s="213"/>
      <c r="E88" s="213"/>
      <c r="F88" s="213"/>
      <c r="G88" s="213"/>
      <c r="H88" s="213"/>
      <c r="I88" s="329"/>
      <c r="J88" s="214"/>
      <c r="K88" s="214"/>
      <c r="L88" s="231"/>
      <c r="M88" s="508"/>
      <c r="N88" s="231"/>
      <c r="O88" s="231"/>
      <c r="P88" s="231"/>
      <c r="Q88" s="213"/>
      <c r="R88" s="213"/>
      <c r="S88" s="213"/>
      <c r="T88" s="213"/>
      <c r="U88" s="215"/>
      <c r="V88" s="215"/>
      <c r="W88" s="215"/>
      <c r="X88" s="215"/>
      <c r="Y88" s="214"/>
      <c r="Z88" s="213"/>
      <c r="AA88" s="215"/>
      <c r="AB88" s="215"/>
      <c r="AC88" s="215"/>
      <c r="AD88" s="213"/>
      <c r="AE88" s="216"/>
      <c r="AG88" s="29"/>
      <c r="AH88" s="27"/>
      <c r="AI88" s="217"/>
      <c r="AJ88" s="28"/>
      <c r="AN88" s="28"/>
    </row>
    <row r="89" spans="1:40">
      <c r="A89" s="213"/>
      <c r="B89" s="28">
        <f>+'Ark1'!C1997</f>
        <v>2023</v>
      </c>
      <c r="C89" s="213"/>
      <c r="D89" s="28">
        <f>+'Ark1'!M1997</f>
        <v>6</v>
      </c>
      <c r="E89" s="28" t="s">
        <v>100</v>
      </c>
      <c r="F89" s="28">
        <f>+'Ark1'!D1997</f>
        <v>1</v>
      </c>
      <c r="G89" s="28" t="s">
        <v>554</v>
      </c>
      <c r="H89" s="28">
        <f>+'Ark1'!Q1997</f>
        <v>0</v>
      </c>
      <c r="I89" s="336">
        <f>+'Ark1'!R1997</f>
        <v>0</v>
      </c>
      <c r="J89" s="29" t="str">
        <f>+IF(I89=0,"",'Ark1'!AF1997)</f>
        <v/>
      </c>
      <c r="K89" s="29" t="str">
        <f>+IF(I89=0,"",'Ark1'!AG1997)</f>
        <v/>
      </c>
      <c r="L89" s="239">
        <f>+IF(J89=0,"",'Ark1'!AI1997)</f>
        <v>0</v>
      </c>
      <c r="M89" s="508"/>
      <c r="N89" s="263" t="str">
        <f>+IF(L89=0,"",'Ark1'!AJ1997)</f>
        <v/>
      </c>
      <c r="O89" s="263" t="str">
        <f>+IF(L89=0,"",'Ark1'!AK1997)</f>
        <v/>
      </c>
      <c r="P89" s="231"/>
      <c r="Q89" s="27" t="str">
        <f>+IF(I89=0,"",'Ark1'!S1997)</f>
        <v/>
      </c>
      <c r="R89" s="27"/>
      <c r="S89" s="29" t="str">
        <f>+IF(I89=0,"",'Ark1'!U1997)</f>
        <v/>
      </c>
      <c r="T89" s="29" t="str">
        <f>+IF(I89=0,"",'Ark1'!V1997)</f>
        <v/>
      </c>
      <c r="U89" s="29" t="str">
        <f>+IF(I89=0,"",'Ark1'!W1997)</f>
        <v/>
      </c>
      <c r="V89" s="34" t="str">
        <f>+IF(I89=0,"",'Ark1'!X1997)</f>
        <v/>
      </c>
      <c r="W89" s="34" t="str">
        <f>+IF(I89=0,"",'Ark1'!Y1997)</f>
        <v/>
      </c>
      <c r="X89" s="34" t="str">
        <f>+IF(I89=0,"",'Ark1'!Z1997)</f>
        <v/>
      </c>
      <c r="Y89" s="29" t="str">
        <f>+IF(I89=0,"",'Ark1'!Z1997)</f>
        <v/>
      </c>
      <c r="Z89" s="29" t="str">
        <f>+IF(I89=0,"",'Ark1'!AB1997)</f>
        <v/>
      </c>
      <c r="AA89" s="34">
        <f>+'Ark1'!AD1997</f>
        <v>0</v>
      </c>
      <c r="AB89" s="29" t="str">
        <f>+IF(I89=0,"",I89/D89)</f>
        <v/>
      </c>
      <c r="AC89" s="29" t="str">
        <f>+IF(I89=0,"",I89/H89)</f>
        <v/>
      </c>
      <c r="AD89" s="213"/>
      <c r="AE89" s="216"/>
      <c r="AG89" s="29"/>
      <c r="AH89" s="27"/>
      <c r="AI89" s="239"/>
      <c r="AJ89" s="28"/>
      <c r="AN89" s="28"/>
    </row>
    <row r="90" spans="1:40">
      <c r="A90" s="213"/>
      <c r="B90" s="28">
        <f>+'Ark1'!C1998</f>
        <v>2023</v>
      </c>
      <c r="C90" s="213"/>
      <c r="D90" s="28">
        <f>+'Ark1'!M1998</f>
        <v>6</v>
      </c>
      <c r="E90" s="28" t="s">
        <v>100</v>
      </c>
      <c r="F90" s="28">
        <f>+'Ark1'!D1998</f>
        <v>2</v>
      </c>
      <c r="G90" s="28" t="s">
        <v>555</v>
      </c>
      <c r="H90" s="28">
        <f>+'Ark1'!Q1998</f>
        <v>2</v>
      </c>
      <c r="I90" s="336">
        <f>+'Ark1'!R1998</f>
        <v>3</v>
      </c>
      <c r="J90" s="29">
        <f>+IF(I90=0,"",'Ark1'!AF1998)</f>
        <v>0.17783046828689977</v>
      </c>
      <c r="K90" s="29">
        <f>+IF(I90=0,"",'Ark1'!AG1998)</f>
        <v>0.30124160390799926</v>
      </c>
      <c r="L90" s="239">
        <f>+IF(J90=0,"",'Ark1'!AI1998)</f>
        <v>2</v>
      </c>
      <c r="M90" s="508"/>
      <c r="N90" s="263">
        <f>+IF(L90=0,"",'Ark1'!AJ1998)</f>
        <v>101.15</v>
      </c>
      <c r="O90" s="263">
        <f>+IF(L90=0,"",'Ark1'!AK1998)</f>
        <v>14.331733503362072</v>
      </c>
      <c r="P90" s="231"/>
      <c r="Q90" s="27">
        <f>+IF(I90=0,"",'Ark1'!S1998)</f>
        <v>5</v>
      </c>
      <c r="R90" s="27"/>
      <c r="S90" s="29">
        <f>+IF(I90=0,"",'Ark1'!U1998)</f>
        <v>17.266666666666673</v>
      </c>
      <c r="T90" s="29">
        <f>+IF(I90=0,"",'Ark1'!V1998)</f>
        <v>0</v>
      </c>
      <c r="U90" s="29">
        <f>+IF(I90=0,"",'Ark1'!W1998)</f>
        <v>0</v>
      </c>
      <c r="V90" s="34">
        <f>+IF(I90=0,"",'Ark1'!X1998)</f>
        <v>33.333333333333343</v>
      </c>
      <c r="W90" s="34">
        <f>+IF(I90=0,"",'Ark1'!Y1998)</f>
        <v>0</v>
      </c>
      <c r="X90" s="34">
        <f>+IF(I90=0,"",'Ark1'!Z1998)</f>
        <v>3.523571420527122</v>
      </c>
      <c r="Y90" s="29">
        <f>+IF(I90=0,"",'Ark1'!Z1998)</f>
        <v>3.523571420527122</v>
      </c>
      <c r="Z90" s="29">
        <f>+IF(I90=0,"",'Ark1'!AB1998)</f>
        <v>0</v>
      </c>
      <c r="AA90" s="34">
        <f>+'Ark1'!AD1998</f>
        <v>0</v>
      </c>
      <c r="AB90" s="29">
        <f t="shared" ref="AB90:AB100" si="10">+IF(I90=0,"",I90/D90)</f>
        <v>0.5</v>
      </c>
      <c r="AC90" s="29">
        <f t="shared" ref="AC90:AC100" si="11">+IF(I90=0,"",I90/H90)</f>
        <v>1.5</v>
      </c>
      <c r="AD90" s="213"/>
      <c r="AE90" s="216"/>
      <c r="AG90" s="29"/>
      <c r="AH90" s="27"/>
      <c r="AI90" s="239"/>
      <c r="AJ90" s="28"/>
      <c r="AN90" s="28"/>
    </row>
    <row r="91" spans="1:40">
      <c r="A91" s="213"/>
      <c r="B91" s="28">
        <f>+'Ark1'!C1999</f>
        <v>2023</v>
      </c>
      <c r="C91" s="213"/>
      <c r="D91" s="28">
        <f>+'Ark1'!M1999</f>
        <v>6</v>
      </c>
      <c r="E91" s="28" t="s">
        <v>100</v>
      </c>
      <c r="F91" s="28">
        <f>+'Ark1'!D1999</f>
        <v>3</v>
      </c>
      <c r="G91" s="28" t="s">
        <v>556</v>
      </c>
      <c r="H91" s="28">
        <f>+'Ark1'!Q1999</f>
        <v>1</v>
      </c>
      <c r="I91" s="336">
        <f>+'Ark1'!R1999</f>
        <v>1</v>
      </c>
      <c r="J91" s="29">
        <f>+IF(I91=0,"",'Ark1'!AF1999)</f>
        <v>2.1925016443762328E-2</v>
      </c>
      <c r="K91" s="29">
        <f>+IF(I91=0,"",'Ark1'!AG1999)</f>
        <v>4.1559363347910223E-2</v>
      </c>
      <c r="L91" s="239">
        <f>+IF(J91=0,"",'Ark1'!AI1999)</f>
        <v>0</v>
      </c>
      <c r="M91" s="508"/>
      <c r="N91" s="263" t="str">
        <f>+IF(L91=0,"",'Ark1'!AJ1999)</f>
        <v/>
      </c>
      <c r="O91" s="263" t="str">
        <f>+IF(L91=0,"",'Ark1'!AK1999)</f>
        <v/>
      </c>
      <c r="P91" s="231"/>
      <c r="Q91" s="27">
        <f>+IF(I91=0,"",'Ark1'!S1999)</f>
        <v>5</v>
      </c>
      <c r="R91" s="27"/>
      <c r="S91" s="29">
        <f>+IF(I91=0,"",'Ark1'!U1999)</f>
        <v>17.8</v>
      </c>
      <c r="T91" s="29">
        <f>+IF(I91=0,"",'Ark1'!V1999)</f>
        <v>0</v>
      </c>
      <c r="U91" s="29">
        <f>+IF(I91=0,"",'Ark1'!W1999)</f>
        <v>0</v>
      </c>
      <c r="V91" s="34">
        <f>+IF(I91=0,"",'Ark1'!X1999)</f>
        <v>100</v>
      </c>
      <c r="W91" s="34">
        <f>+IF(I91=0,"",'Ark1'!Y1999)</f>
        <v>0</v>
      </c>
      <c r="X91" s="34">
        <f>+IF(I91=0,"",'Ark1'!Z1999)</f>
        <v>0</v>
      </c>
      <c r="Y91" s="29">
        <f>+IF(I91=0,"",'Ark1'!Z1999)</f>
        <v>0</v>
      </c>
      <c r="Z91" s="29">
        <f>+IF(I91=0,"",'Ark1'!AB1999)</f>
        <v>0</v>
      </c>
      <c r="AA91" s="34">
        <f>+'Ark1'!AD1999</f>
        <v>0</v>
      </c>
      <c r="AB91" s="29">
        <f t="shared" si="10"/>
        <v>0.16666666666666666</v>
      </c>
      <c r="AC91" s="29">
        <f t="shared" si="11"/>
        <v>1</v>
      </c>
      <c r="AD91" s="213"/>
      <c r="AE91" s="216"/>
      <c r="AG91" s="29"/>
      <c r="AH91" s="27"/>
      <c r="AI91" s="239"/>
      <c r="AJ91" s="28"/>
      <c r="AN91" s="28"/>
    </row>
    <row r="92" spans="1:40">
      <c r="A92" s="213"/>
      <c r="B92" s="28">
        <f>+'Ark1'!C2000</f>
        <v>2023</v>
      </c>
      <c r="C92" s="213"/>
      <c r="D92" s="28">
        <f>+'Ark1'!M2000</f>
        <v>6</v>
      </c>
      <c r="E92" s="28" t="s">
        <v>100</v>
      </c>
      <c r="F92" s="28">
        <f>+'Ark1'!D2000</f>
        <v>4</v>
      </c>
      <c r="G92" s="28" t="s">
        <v>557</v>
      </c>
      <c r="H92" s="28">
        <f>+'Ark1'!Q2000</f>
        <v>2</v>
      </c>
      <c r="I92" s="336">
        <f>+'Ark1'!R2000</f>
        <v>2</v>
      </c>
      <c r="J92" s="29">
        <f>+IF(I92=0,"",'Ark1'!AF2000)</f>
        <v>6.2092517851598888E-2</v>
      </c>
      <c r="K92" s="29">
        <f>+IF(I92=0,"",'Ark1'!AG2000)</f>
        <v>8.1567283697716902E-2</v>
      </c>
      <c r="L92" s="239">
        <f>+IF(J92=0,"",'Ark1'!AI2000)</f>
        <v>2</v>
      </c>
      <c r="M92" s="508"/>
      <c r="N92" s="263">
        <f>+IF(L92=0,"",'Ark1'!AJ2000)</f>
        <v>89.25</v>
      </c>
      <c r="O92" s="263">
        <f>+IF(L92=0,"",'Ark1'!AK2000)</f>
        <v>15.399721088023449</v>
      </c>
      <c r="P92" s="231"/>
      <c r="Q92" s="27">
        <f>+IF(I92=0,"",'Ark1'!S2000)</f>
        <v>6</v>
      </c>
      <c r="R92" s="27"/>
      <c r="S92" s="29">
        <f>+IF(I92=0,"",'Ark1'!U2000)</f>
        <v>10.950000000000003</v>
      </c>
      <c r="T92" s="29">
        <f>+IF(I92=0,"",'Ark1'!V2000)</f>
        <v>0</v>
      </c>
      <c r="U92" s="29">
        <f>+IF(I92=0,"",'Ark1'!W2000)</f>
        <v>0</v>
      </c>
      <c r="V92" s="34">
        <f>+IF(I92=0,"",'Ark1'!X2000)</f>
        <v>0</v>
      </c>
      <c r="W92" s="34">
        <f>+IF(I92=0,"",'Ark1'!Y2000)</f>
        <v>0</v>
      </c>
      <c r="X92" s="34">
        <f>+IF(I92=0,"",'Ark1'!Z2000)</f>
        <v>0.25000000000002842</v>
      </c>
      <c r="Y92" s="29">
        <f>+IF(I92=0,"",'Ark1'!Z2000)</f>
        <v>0.25000000000002842</v>
      </c>
      <c r="Z92" s="29">
        <f>+IF(I92=0,"",'Ark1'!AB2000)</f>
        <v>0</v>
      </c>
      <c r="AA92" s="34">
        <f>+'Ark1'!AD2000</f>
        <v>0</v>
      </c>
      <c r="AB92" s="29">
        <f t="shared" si="10"/>
        <v>0.33333333333333331</v>
      </c>
      <c r="AC92" s="29">
        <f t="shared" si="11"/>
        <v>1</v>
      </c>
      <c r="AD92" s="213"/>
      <c r="AE92" s="216"/>
      <c r="AG92" s="29"/>
      <c r="AH92" s="27"/>
      <c r="AI92" s="239"/>
      <c r="AJ92" s="28"/>
      <c r="AN92" s="28"/>
    </row>
    <row r="93" spans="1:40">
      <c r="A93" s="213"/>
      <c r="B93" s="28">
        <f>+'Ark1'!C2001</f>
        <v>2023</v>
      </c>
      <c r="C93" s="213"/>
      <c r="D93" s="28">
        <f>+'Ark1'!M2001</f>
        <v>6</v>
      </c>
      <c r="E93" s="28" t="s">
        <v>100</v>
      </c>
      <c r="F93" s="28">
        <f>+'Ark1'!D2001</f>
        <v>5</v>
      </c>
      <c r="G93" s="28" t="s">
        <v>453</v>
      </c>
      <c r="H93" s="28">
        <f>+'Ark1'!Q2001</f>
        <v>10</v>
      </c>
      <c r="I93" s="336">
        <f>+'Ark1'!R2001</f>
        <v>75</v>
      </c>
      <c r="J93" s="29">
        <f>+IF(I93=0,"",'Ark1'!AF2001)</f>
        <v>4.060638873849487</v>
      </c>
      <c r="K93" s="29">
        <f>+IF(I93=0,"",'Ark1'!AG2001)</f>
        <v>2.9205129371106362</v>
      </c>
      <c r="L93" s="239">
        <f>+IF(J93=0,"",'Ark1'!AI2001)</f>
        <v>75</v>
      </c>
      <c r="M93" s="508"/>
      <c r="N93" s="263">
        <f>+IF(L93=0,"",'Ark1'!AJ2001)</f>
        <v>75.921333333333351</v>
      </c>
      <c r="O93" s="263">
        <f>+IF(L93=0,"",'Ark1'!AK2001)</f>
        <v>15.561680506101023</v>
      </c>
      <c r="P93" s="231"/>
      <c r="Q93" s="27">
        <f>+IF(I93=0,"",'Ark1'!S2001)</f>
        <v>5.9866666666666646</v>
      </c>
      <c r="R93" s="27"/>
      <c r="S93" s="29">
        <f>+IF(I93=0,"",'Ark1'!U2001)</f>
        <v>6.8506666666666689</v>
      </c>
      <c r="T93" s="29">
        <f>+IF(I93=0,"",'Ark1'!V2001)</f>
        <v>0</v>
      </c>
      <c r="U93" s="29">
        <f>+IF(I93=0,"",'Ark1'!W2001)</f>
        <v>0</v>
      </c>
      <c r="V93" s="34">
        <f>+IF(I93=0,"",'Ark1'!X2001)</f>
        <v>0</v>
      </c>
      <c r="W93" s="34">
        <f>+IF(I93=0,"",'Ark1'!Y2001)</f>
        <v>0</v>
      </c>
      <c r="X93" s="34">
        <f>+IF(I93=0,"",'Ark1'!Z2001)</f>
        <v>1.2692647040270408</v>
      </c>
      <c r="Y93" s="29">
        <f>+IF(I93=0,"",'Ark1'!Z2001)</f>
        <v>1.2692647040270408</v>
      </c>
      <c r="Z93" s="29">
        <f>+IF(I93=0,"",'Ark1'!AB2001)</f>
        <v>0</v>
      </c>
      <c r="AA93" s="34">
        <f>+'Ark1'!AD2001</f>
        <v>0</v>
      </c>
      <c r="AB93" s="29">
        <f t="shared" si="10"/>
        <v>12.5</v>
      </c>
      <c r="AC93" s="29">
        <f t="shared" si="11"/>
        <v>7.5</v>
      </c>
      <c r="AD93" s="213"/>
      <c r="AE93" s="216"/>
      <c r="AG93" s="29"/>
      <c r="AH93" s="27"/>
      <c r="AI93" s="239"/>
      <c r="AJ93" s="28"/>
      <c r="AN93" s="28"/>
    </row>
    <row r="94" spans="1:40">
      <c r="A94" s="213"/>
      <c r="B94" s="28">
        <f>+'Ark1'!C2002</f>
        <v>2023</v>
      </c>
      <c r="C94" s="213"/>
      <c r="D94" s="28">
        <f>+'Ark1'!M2002</f>
        <v>6</v>
      </c>
      <c r="E94" s="28" t="s">
        <v>100</v>
      </c>
      <c r="F94" s="28">
        <f>+'Ark1'!D2002</f>
        <v>6</v>
      </c>
      <c r="G94" s="28" t="s">
        <v>558</v>
      </c>
      <c r="H94" s="28">
        <f>+'Ark1'!Q2002</f>
        <v>24</v>
      </c>
      <c r="I94" s="336">
        <f>+'Ark1'!R2002</f>
        <v>115</v>
      </c>
      <c r="J94" s="29">
        <f>+IF(I94=0,"",'Ark1'!AF2002)</f>
        <v>5.1156583629893246</v>
      </c>
      <c r="K94" s="29">
        <f>+IF(I94=0,"",'Ark1'!AG2002)</f>
        <v>3.3606918772257086</v>
      </c>
      <c r="L94" s="239">
        <f>+IF(J94=0,"",'Ark1'!AI2002)</f>
        <v>113</v>
      </c>
      <c r="M94" s="508"/>
      <c r="N94" s="263">
        <f>+IF(L94=0,"",'Ark1'!AJ2002)</f>
        <v>80.453097345132733</v>
      </c>
      <c r="O94" s="263">
        <f>+IF(L94=0,"",'Ark1'!AK2002)</f>
        <v>15.362706011071943</v>
      </c>
      <c r="P94" s="231"/>
      <c r="Q94" s="27">
        <f>+IF(I94=0,"",'Ark1'!S2002)</f>
        <v>5.8</v>
      </c>
      <c r="R94" s="27"/>
      <c r="S94" s="29">
        <f>+IF(I94=0,"",'Ark1'!U2002)</f>
        <v>8.6165217391304356</v>
      </c>
      <c r="T94" s="29">
        <f>+IF(I94=0,"",'Ark1'!V2002)</f>
        <v>0</v>
      </c>
      <c r="U94" s="29">
        <f>+IF(I94=0,"",'Ark1'!W2002)</f>
        <v>0</v>
      </c>
      <c r="V94" s="34">
        <f>+IF(I94=0,"",'Ark1'!X2002)</f>
        <v>6.0869565217391308</v>
      </c>
      <c r="W94" s="34">
        <f>+IF(I94=0,"",'Ark1'!Y2002)</f>
        <v>2.6086956521739126</v>
      </c>
      <c r="X94" s="34">
        <f>+IF(I94=0,"",'Ark1'!Z2002)</f>
        <v>4.2983096866757853</v>
      </c>
      <c r="Y94" s="29">
        <f>+IF(I94=0,"",'Ark1'!Z2002)</f>
        <v>4.2983096866757853</v>
      </c>
      <c r="Z94" s="29">
        <f>+IF(I94=0,"",'Ark1'!AB2002)</f>
        <v>0</v>
      </c>
      <c r="AA94" s="34">
        <f>+'Ark1'!AD2002</f>
        <v>0</v>
      </c>
      <c r="AB94" s="29">
        <f t="shared" si="10"/>
        <v>19.166666666666668</v>
      </c>
      <c r="AC94" s="29">
        <f t="shared" si="11"/>
        <v>4.791666666666667</v>
      </c>
      <c r="AD94" s="213"/>
      <c r="AE94" s="216"/>
      <c r="AG94" s="29"/>
      <c r="AH94" s="27"/>
      <c r="AI94" s="239"/>
      <c r="AJ94" s="28"/>
      <c r="AN94" s="28"/>
    </row>
    <row r="95" spans="1:40">
      <c r="A95" s="213"/>
      <c r="B95" s="28">
        <f>+'Ark1'!C2003</f>
        <v>2023</v>
      </c>
      <c r="C95" s="213"/>
      <c r="D95" s="28">
        <f>+'Ark1'!M2003</f>
        <v>6</v>
      </c>
      <c r="E95" s="28" t="s">
        <v>100</v>
      </c>
      <c r="F95" s="28">
        <f>+'Ark1'!D2003</f>
        <v>7</v>
      </c>
      <c r="G95" s="28" t="s">
        <v>559</v>
      </c>
      <c r="H95" s="28">
        <f>+'Ark1'!Q2003</f>
        <v>5</v>
      </c>
      <c r="I95" s="336">
        <f>+'Ark1'!R2003</f>
        <v>14</v>
      </c>
      <c r="J95" s="29">
        <f>+IF(I95=0,"",'Ark1'!AF2003)</f>
        <v>2.9411764705882355</v>
      </c>
      <c r="K95" s="29">
        <f>+IF(I95=0,"",'Ark1'!AG2003)</f>
        <v>3.4690327070285325</v>
      </c>
      <c r="L95" s="239">
        <f>+IF(J95=0,"",'Ark1'!AI2003)</f>
        <v>14</v>
      </c>
      <c r="M95" s="508"/>
      <c r="N95" s="263">
        <f>+IF(L95=0,"",'Ark1'!AJ2003)</f>
        <v>110.8357142857143</v>
      </c>
      <c r="O95" s="263">
        <f>+IF(L95=0,"",'Ark1'!AK2003)</f>
        <v>10.955642478724112</v>
      </c>
      <c r="P95" s="231"/>
      <c r="Q95" s="27">
        <f>+IF(I95=0,"",'Ark1'!S2003)</f>
        <v>4.9285714285714306</v>
      </c>
      <c r="R95" s="27"/>
      <c r="S95" s="29">
        <f>+IF(I95=0,"",'Ark1'!U2003)</f>
        <v>14.24285714285713</v>
      </c>
      <c r="T95" s="29">
        <f>+IF(I95=0,"",'Ark1'!V2003)</f>
        <v>0</v>
      </c>
      <c r="U95" s="29">
        <f>+IF(I95=0,"",'Ark1'!W2003)</f>
        <v>0</v>
      </c>
      <c r="V95" s="34">
        <f>+IF(I95=0,"",'Ark1'!X2003)</f>
        <v>35.714285714285722</v>
      </c>
      <c r="W95" s="34">
        <f>+IF(I95=0,"",'Ark1'!Y2003)</f>
        <v>14.285714285714288</v>
      </c>
      <c r="X95" s="34">
        <f>+IF(I95=0,"",'Ark1'!Z2003)</f>
        <v>5.305484263034451</v>
      </c>
      <c r="Y95" s="29">
        <f>+IF(I95=0,"",'Ark1'!Z2003)</f>
        <v>5.305484263034451</v>
      </c>
      <c r="Z95" s="29">
        <f>+IF(I95=0,"",'Ark1'!AB2003)</f>
        <v>0</v>
      </c>
      <c r="AA95" s="34">
        <f>+'Ark1'!AD2003</f>
        <v>0</v>
      </c>
      <c r="AB95" s="29">
        <f t="shared" si="10"/>
        <v>2.3333333333333335</v>
      </c>
      <c r="AC95" s="29">
        <f t="shared" si="11"/>
        <v>2.8</v>
      </c>
      <c r="AD95" s="213"/>
      <c r="AE95" s="216"/>
      <c r="AG95" s="29"/>
      <c r="AH95" s="27"/>
      <c r="AI95" s="239"/>
      <c r="AJ95" s="28"/>
      <c r="AN95" s="28"/>
    </row>
    <row r="96" spans="1:40">
      <c r="A96" s="213"/>
      <c r="B96" s="28">
        <f>+'Ark1'!C2004</f>
        <v>2023</v>
      </c>
      <c r="C96" s="213"/>
      <c r="D96" s="28">
        <f>+'Ark1'!M2004</f>
        <v>6</v>
      </c>
      <c r="E96" s="28" t="s">
        <v>100</v>
      </c>
      <c r="F96" s="28">
        <f>+'Ark1'!D2004</f>
        <v>8</v>
      </c>
      <c r="G96" s="28" t="s">
        <v>560</v>
      </c>
      <c r="H96" s="28">
        <f>+'Ark1'!Q2004</f>
        <v>8</v>
      </c>
      <c r="I96" s="336">
        <f>+'Ark1'!R2004</f>
        <v>17</v>
      </c>
      <c r="J96" s="29">
        <f>+IF(I96=0,"",'Ark1'!AF2004)</f>
        <v>1.0862619808306702</v>
      </c>
      <c r="K96" s="29">
        <f>+IF(I96=0,"",'Ark1'!AG2004)</f>
        <v>1.1618791191561373</v>
      </c>
      <c r="L96" s="239">
        <f>+IF(J96=0,"",'Ark1'!AI2004)</f>
        <v>15</v>
      </c>
      <c r="M96" s="508"/>
      <c r="N96" s="263">
        <f>+IF(L96=0,"",'Ark1'!AJ2004)</f>
        <v>92.620000000000019</v>
      </c>
      <c r="O96" s="263">
        <f>+IF(L96=0,"",'Ark1'!AK2004)</f>
        <v>14.280610098751172</v>
      </c>
      <c r="P96" s="231"/>
      <c r="Q96" s="27">
        <f>+IF(I96=0,"",'Ark1'!S2004)</f>
        <v>5</v>
      </c>
      <c r="R96" s="27"/>
      <c r="S96" s="29">
        <f>+IF(I96=0,"",'Ark1'!U2004)</f>
        <v>12.641176470588237</v>
      </c>
      <c r="T96" s="29">
        <f>+IF(I96=0,"",'Ark1'!V2004)</f>
        <v>0</v>
      </c>
      <c r="U96" s="29">
        <f>+IF(I96=0,"",'Ark1'!W2004)</f>
        <v>0</v>
      </c>
      <c r="V96" s="34">
        <f>+IF(I96=0,"",'Ark1'!X2004)</f>
        <v>23.52941176470588</v>
      </c>
      <c r="W96" s="34">
        <f>+IF(I96=0,"",'Ark1'!Y2004)</f>
        <v>5.882352941176471</v>
      </c>
      <c r="X96" s="34">
        <f>+IF(I96=0,"",'Ark1'!Z2004)</f>
        <v>6.8465585020358448</v>
      </c>
      <c r="Y96" s="29">
        <f>+IF(I96=0,"",'Ark1'!Z2004)</f>
        <v>6.8465585020358448</v>
      </c>
      <c r="Z96" s="29">
        <f>+IF(I96=0,"",'Ark1'!AB2004)</f>
        <v>0</v>
      </c>
      <c r="AA96" s="34">
        <f>+'Ark1'!AD2004</f>
        <v>0</v>
      </c>
      <c r="AB96" s="29">
        <f t="shared" si="10"/>
        <v>2.8333333333333335</v>
      </c>
      <c r="AC96" s="29">
        <f t="shared" si="11"/>
        <v>2.125</v>
      </c>
      <c r="AD96" s="213"/>
      <c r="AE96" s="216"/>
      <c r="AG96" s="29"/>
      <c r="AH96" s="27"/>
      <c r="AI96" s="239"/>
      <c r="AJ96" s="28"/>
      <c r="AN96" s="28"/>
    </row>
    <row r="97" spans="1:40">
      <c r="A97" s="213"/>
      <c r="B97" s="28">
        <f>+'Ark1'!C2005</f>
        <v>2023</v>
      </c>
      <c r="C97" s="213"/>
      <c r="D97" s="28">
        <f>+'Ark1'!M2005</f>
        <v>6</v>
      </c>
      <c r="E97" s="28" t="s">
        <v>100</v>
      </c>
      <c r="F97" s="28">
        <f>+'Ark1'!D2005</f>
        <v>9</v>
      </c>
      <c r="G97" s="28" t="s">
        <v>561</v>
      </c>
      <c r="H97" s="28">
        <f>+'Ark1'!Q2005</f>
        <v>22</v>
      </c>
      <c r="I97" s="336">
        <f>+'Ark1'!R2005</f>
        <v>69</v>
      </c>
      <c r="J97" s="29">
        <f>+IF(I97=0,"",'Ark1'!AF2005)</f>
        <v>2.5688756515264326</v>
      </c>
      <c r="K97" s="29">
        <f>+IF(I97=0,"",'Ark1'!AG2005)</f>
        <v>2.7086385708981102</v>
      </c>
      <c r="L97" s="239">
        <f>+IF(J97=0,"",'Ark1'!AI2005)</f>
        <v>43</v>
      </c>
      <c r="M97" s="508"/>
      <c r="N97" s="263">
        <f>+IF(L97=0,"",'Ark1'!AJ2005)</f>
        <v>92.616279069767486</v>
      </c>
      <c r="O97" s="263">
        <f>+IF(L97=0,"",'Ark1'!AK2005)</f>
        <v>15.496615964654262</v>
      </c>
      <c r="P97" s="231"/>
      <c r="Q97" s="27">
        <f>+IF(I97=0,"",'Ark1'!S2005)</f>
        <v>5.7391304347826084</v>
      </c>
      <c r="R97" s="27"/>
      <c r="S97" s="29">
        <f>+IF(I97=0,"",'Ark1'!U2005)</f>
        <v>13.637681159420289</v>
      </c>
      <c r="T97" s="29">
        <f>+IF(I97=0,"",'Ark1'!V2005)</f>
        <v>1.4492753623188404</v>
      </c>
      <c r="U97" s="29">
        <f>+IF(I97=0,"",'Ark1'!W2005)</f>
        <v>0</v>
      </c>
      <c r="V97" s="34">
        <f>+IF(I97=0,"",'Ark1'!X2005)</f>
        <v>20.289855072463769</v>
      </c>
      <c r="W97" s="34">
        <f>+IF(I97=0,"",'Ark1'!Y2005)</f>
        <v>2.8985507246376807</v>
      </c>
      <c r="X97" s="34">
        <f>+IF(I97=0,"",'Ark1'!Z2005)</f>
        <v>3.828728227541065</v>
      </c>
      <c r="Y97" s="29">
        <f>+IF(I97=0,"",'Ark1'!Z2005)</f>
        <v>3.828728227541065</v>
      </c>
      <c r="Z97" s="29">
        <f>+IF(I97=0,"",'Ark1'!AB2005)</f>
        <v>0</v>
      </c>
      <c r="AA97" s="34">
        <f>+'Ark1'!AD2005</f>
        <v>0</v>
      </c>
      <c r="AB97" s="29">
        <f t="shared" si="10"/>
        <v>11.5</v>
      </c>
      <c r="AC97" s="29">
        <f t="shared" si="11"/>
        <v>3.1363636363636362</v>
      </c>
      <c r="AD97" s="213"/>
      <c r="AE97" s="216"/>
      <c r="AG97" s="29"/>
      <c r="AH97" s="27"/>
      <c r="AI97" s="239"/>
      <c r="AJ97" s="28"/>
      <c r="AN97" s="28"/>
    </row>
    <row r="98" spans="1:40">
      <c r="A98" s="213"/>
      <c r="B98" s="28">
        <f>+'Ark1'!C2006</f>
        <v>2023</v>
      </c>
      <c r="C98" s="213"/>
      <c r="D98" s="28">
        <f>+'Ark1'!M2006</f>
        <v>6</v>
      </c>
      <c r="E98" s="28" t="s">
        <v>100</v>
      </c>
      <c r="F98" s="28">
        <f>+'Ark1'!D2006</f>
        <v>10</v>
      </c>
      <c r="G98" s="28" t="s">
        <v>562</v>
      </c>
      <c r="H98" s="28">
        <f>+'Ark1'!Q2006</f>
        <v>46</v>
      </c>
      <c r="I98" s="336">
        <f>+'Ark1'!R2006</f>
        <v>172</v>
      </c>
      <c r="J98" s="29">
        <f>+IF(I98=0,"",'Ark1'!AF2006)</f>
        <v>3.6595744680851072</v>
      </c>
      <c r="K98" s="29">
        <f>+IF(I98=0,"",'Ark1'!AG2006)</f>
        <v>3.1642240885977286</v>
      </c>
      <c r="L98" s="239">
        <f>+IF(J98=0,"",'Ark1'!AI2006)</f>
        <v>163</v>
      </c>
      <c r="M98" s="508"/>
      <c r="N98" s="263">
        <f>+IF(L98=0,"",'Ark1'!AJ2006)</f>
        <v>94.260736196318973</v>
      </c>
      <c r="O98" s="263">
        <f>+IF(L98=0,"",'Ark1'!AK2006)</f>
        <v>15.23529612374934</v>
      </c>
      <c r="P98" s="231"/>
      <c r="Q98" s="27">
        <f>+IF(I98=0,"",'Ark1'!S2006)</f>
        <v>5.5813953488372077</v>
      </c>
      <c r="R98" s="27"/>
      <c r="S98" s="29">
        <f>+IF(I98=0,"",'Ark1'!U2006)</f>
        <v>13.501744186046505</v>
      </c>
      <c r="T98" s="29">
        <f>+IF(I98=0,"",'Ark1'!V2006)</f>
        <v>1.1627906976744189</v>
      </c>
      <c r="U98" s="29">
        <f>+IF(I98=0,"",'Ark1'!W2006)</f>
        <v>0</v>
      </c>
      <c r="V98" s="34">
        <f>+IF(I98=0,"",'Ark1'!X2006)</f>
        <v>27.325581395348831</v>
      </c>
      <c r="W98" s="34">
        <f>+IF(I98=0,"",'Ark1'!Y2006)</f>
        <v>5.8139534883720918</v>
      </c>
      <c r="X98" s="34">
        <f>+IF(I98=0,"",'Ark1'!Z2006)</f>
        <v>5.2109396759751823</v>
      </c>
      <c r="Y98" s="29">
        <f>+IF(I98=0,"",'Ark1'!Z2006)</f>
        <v>5.2109396759751823</v>
      </c>
      <c r="Z98" s="29">
        <f>+IF(I98=0,"",'Ark1'!AB2006)</f>
        <v>0</v>
      </c>
      <c r="AA98" s="34">
        <f>+'Ark1'!AD2006</f>
        <v>0</v>
      </c>
      <c r="AB98" s="29">
        <f t="shared" si="10"/>
        <v>28.666666666666668</v>
      </c>
      <c r="AC98" s="29">
        <f t="shared" si="11"/>
        <v>3.7391304347826089</v>
      </c>
      <c r="AD98" s="213"/>
      <c r="AE98" s="216"/>
      <c r="AG98" s="29"/>
      <c r="AH98" s="27"/>
      <c r="AI98" s="239"/>
      <c r="AJ98" s="28"/>
      <c r="AN98" s="28"/>
    </row>
    <row r="99" spans="1:40">
      <c r="A99" s="213"/>
      <c r="B99" s="28">
        <f>+'Ark1'!C2007</f>
        <v>2023</v>
      </c>
      <c r="C99" s="213"/>
      <c r="D99" s="28">
        <f>+'Ark1'!M2007</f>
        <v>6</v>
      </c>
      <c r="E99" s="28" t="s">
        <v>100</v>
      </c>
      <c r="F99" s="28">
        <f>+'Ark1'!D2007</f>
        <v>11</v>
      </c>
      <c r="G99" s="28" t="s">
        <v>563</v>
      </c>
      <c r="H99" s="28">
        <f>+'Ark1'!Q2007</f>
        <v>32</v>
      </c>
      <c r="I99" s="336">
        <f>+'Ark1'!R2007</f>
        <v>79</v>
      </c>
      <c r="J99" s="29">
        <f>+IF(I99=0,"",'Ark1'!AF2007)</f>
        <v>3.1765178930438278</v>
      </c>
      <c r="K99" s="29">
        <f>+IF(I99=0,"",'Ark1'!AG2007)</f>
        <v>3.3845525190398678</v>
      </c>
      <c r="L99" s="239">
        <f>+IF(J99=0,"",'Ark1'!AI2007)</f>
        <v>69</v>
      </c>
      <c r="M99" s="508"/>
      <c r="N99" s="263">
        <f>+IF(L99=0,"",'Ark1'!AJ2007)</f>
        <v>103.98405797101449</v>
      </c>
      <c r="O99" s="263">
        <f>+IF(L99=0,"",'Ark1'!AK2007)</f>
        <v>15.402928328030381</v>
      </c>
      <c r="P99" s="231"/>
      <c r="Q99" s="27">
        <f>+IF(I99=0,"",'Ark1'!S2007)</f>
        <v>5.5316455696202524</v>
      </c>
      <c r="R99" s="27"/>
      <c r="S99" s="29">
        <f>+IF(I99=0,"",'Ark1'!U2007)</f>
        <v>18.243037974683535</v>
      </c>
      <c r="T99" s="29">
        <f>+IF(I99=0,"",'Ark1'!V2007)</f>
        <v>5.0632911392405058</v>
      </c>
      <c r="U99" s="29">
        <f>+IF(I99=0,"",'Ark1'!W2007)</f>
        <v>0</v>
      </c>
      <c r="V99" s="34">
        <f>+IF(I99=0,"",'Ark1'!X2007)</f>
        <v>67.088607594936718</v>
      </c>
      <c r="W99" s="34">
        <f>+IF(I99=0,"",'Ark1'!Y2007)</f>
        <v>16.455696202531644</v>
      </c>
      <c r="X99" s="34">
        <f>+IF(I99=0,"",'Ark1'!Z2007)</f>
        <v>6.0727589197408793</v>
      </c>
      <c r="Y99" s="29">
        <f>+IF(I99=0,"",'Ark1'!Z2007)</f>
        <v>6.0727589197408793</v>
      </c>
      <c r="Z99" s="29">
        <f>+IF(I99=0,"",'Ark1'!AB2007)</f>
        <v>0</v>
      </c>
      <c r="AA99" s="34">
        <f>+'Ark1'!AD2007</f>
        <v>0</v>
      </c>
      <c r="AB99" s="29">
        <f t="shared" si="10"/>
        <v>13.166666666666666</v>
      </c>
      <c r="AC99" s="29">
        <f t="shared" si="11"/>
        <v>2.46875</v>
      </c>
      <c r="AD99" s="213"/>
      <c r="AE99" s="216"/>
      <c r="AG99" s="29"/>
      <c r="AH99" s="27"/>
      <c r="AI99" s="239"/>
      <c r="AJ99" s="28"/>
      <c r="AN99" s="28"/>
    </row>
    <row r="100" spans="1:40">
      <c r="A100" s="213"/>
      <c r="B100" s="28">
        <f>+'Ark1'!C2008</f>
        <v>2023</v>
      </c>
      <c r="C100" s="213"/>
      <c r="D100" s="28">
        <f>+'Ark1'!M2008</f>
        <v>6</v>
      </c>
      <c r="E100" s="28" t="s">
        <v>100</v>
      </c>
      <c r="F100" s="28">
        <f>+'Ark1'!D2008</f>
        <v>12</v>
      </c>
      <c r="G100" s="28" t="s">
        <v>564</v>
      </c>
      <c r="H100" s="28">
        <f>+'Ark1'!Q2008</f>
        <v>3</v>
      </c>
      <c r="I100" s="336">
        <f>+'Ark1'!R2008</f>
        <v>5</v>
      </c>
      <c r="J100" s="29">
        <f>+IF(I100=0,"",'Ark1'!AF2008)</f>
        <v>0.96339113680154143</v>
      </c>
      <c r="K100" s="29">
        <f>+IF(I100=0,"",'Ark1'!AG2008)</f>
        <v>0.9237734002202368</v>
      </c>
      <c r="L100" s="239">
        <f>+IF(J100=0,"",'Ark1'!AI2008)</f>
        <v>5</v>
      </c>
      <c r="M100" s="508"/>
      <c r="N100" s="263">
        <f>+IF(L100=0,"",'Ark1'!AJ2008)</f>
        <v>98.34</v>
      </c>
      <c r="O100" s="263">
        <f>+IF(L100=0,"",'Ark1'!AK2008)</f>
        <v>15.78262300508425</v>
      </c>
      <c r="P100" s="231"/>
      <c r="Q100" s="27">
        <f>+IF(I100=0,"",'Ark1'!S2008)</f>
        <v>5.8</v>
      </c>
      <c r="R100" s="27"/>
      <c r="S100" s="29">
        <f>+IF(I100=0,"",'Ark1'!U2008)</f>
        <v>15.1</v>
      </c>
      <c r="T100" s="29">
        <f>+IF(I100=0,"",'Ark1'!V2008)</f>
        <v>0</v>
      </c>
      <c r="U100" s="29">
        <f>+IF(I100=0,"",'Ark1'!W2008)</f>
        <v>0</v>
      </c>
      <c r="V100" s="34">
        <f>+IF(I100=0,"",'Ark1'!X2008)</f>
        <v>40</v>
      </c>
      <c r="W100" s="34">
        <f>+IF(I100=0,"",'Ark1'!Y2008)</f>
        <v>0</v>
      </c>
      <c r="X100" s="34">
        <f>+IF(I100=0,"",'Ark1'!Z2008)</f>
        <v>2.4995999679948793</v>
      </c>
      <c r="Y100" s="29">
        <f>+IF(I100=0,"",'Ark1'!Z2008)</f>
        <v>2.4995999679948793</v>
      </c>
      <c r="Z100" s="29">
        <f>+IF(I100=0,"",'Ark1'!AB2008)</f>
        <v>0</v>
      </c>
      <c r="AA100" s="34">
        <f>+'Ark1'!AD2008</f>
        <v>0</v>
      </c>
      <c r="AB100" s="29">
        <f t="shared" si="10"/>
        <v>0.83333333333333337</v>
      </c>
      <c r="AC100" s="29">
        <f t="shared" si="11"/>
        <v>1.6666666666666667</v>
      </c>
      <c r="AD100" s="213"/>
      <c r="AE100" s="216"/>
      <c r="AG100" s="29"/>
      <c r="AH100" s="27"/>
      <c r="AI100" s="239"/>
      <c r="AJ100" s="28"/>
      <c r="AN100" s="28"/>
    </row>
    <row r="101" spans="1:40">
      <c r="A101" s="213"/>
      <c r="B101" s="213"/>
      <c r="C101" s="213"/>
      <c r="D101" s="213"/>
      <c r="E101" s="213"/>
      <c r="F101" s="213"/>
      <c r="G101" s="213"/>
      <c r="H101" s="213"/>
      <c r="I101" s="329"/>
      <c r="J101" s="214"/>
      <c r="K101" s="214"/>
      <c r="L101" s="231"/>
      <c r="M101" s="508"/>
      <c r="N101" s="231"/>
      <c r="O101" s="231"/>
      <c r="P101" s="231"/>
      <c r="Q101" s="213"/>
      <c r="R101" s="213"/>
      <c r="S101" s="213"/>
      <c r="T101" s="213"/>
      <c r="U101" s="215"/>
      <c r="V101" s="215"/>
      <c r="W101" s="215"/>
      <c r="X101" s="215"/>
      <c r="Y101" s="214"/>
      <c r="Z101" s="213"/>
      <c r="AA101" s="215"/>
      <c r="AB101" s="215"/>
      <c r="AC101" s="214"/>
      <c r="AD101" s="213"/>
      <c r="AE101" s="216"/>
      <c r="AG101" s="29"/>
      <c r="AH101" s="27"/>
      <c r="AI101" s="217"/>
      <c r="AJ101" s="28"/>
      <c r="AN101" s="28"/>
    </row>
    <row r="102" spans="1:40" ht="22.8">
      <c r="A102" s="213"/>
      <c r="B102" s="213"/>
      <c r="C102" s="213"/>
      <c r="D102" s="213"/>
      <c r="E102" s="257" t="str">
        <f>+E104</f>
        <v>3-</v>
      </c>
      <c r="F102" s="213"/>
      <c r="G102" s="213"/>
      <c r="H102" s="213"/>
      <c r="I102" s="332">
        <f>SUM(I104:I115)</f>
        <v>369</v>
      </c>
      <c r="J102" s="214"/>
      <c r="K102" s="214"/>
      <c r="L102" s="231"/>
      <c r="M102" s="231"/>
      <c r="N102" s="231"/>
      <c r="O102" s="231"/>
      <c r="P102" s="231"/>
      <c r="Q102" s="213"/>
      <c r="R102" s="213"/>
      <c r="S102" s="263">
        <f>+Fettgruppe!S17</f>
        <v>14.72222222222222</v>
      </c>
      <c r="T102" s="213"/>
      <c r="U102" s="215"/>
      <c r="V102" s="215"/>
      <c r="W102" s="215"/>
      <c r="X102" s="215"/>
      <c r="Y102" s="214"/>
      <c r="Z102" s="213"/>
      <c r="AA102" s="215"/>
      <c r="AB102" s="215"/>
      <c r="AC102" s="214"/>
      <c r="AD102" s="213"/>
      <c r="AE102" s="216"/>
      <c r="AG102" s="29"/>
      <c r="AH102" s="27"/>
      <c r="AI102" s="217"/>
      <c r="AJ102" s="28"/>
      <c r="AN102" s="28"/>
    </row>
    <row r="103" spans="1:40">
      <c r="A103" s="213"/>
      <c r="B103" s="213"/>
      <c r="C103" s="213"/>
      <c r="D103" s="213"/>
      <c r="E103" s="213"/>
      <c r="F103" s="213"/>
      <c r="G103" s="213"/>
      <c r="H103" s="213"/>
      <c r="I103" s="329"/>
      <c r="J103" s="214"/>
      <c r="K103" s="214"/>
      <c r="L103" s="231"/>
      <c r="M103" s="231"/>
      <c r="N103" s="231"/>
      <c r="O103" s="231"/>
      <c r="P103" s="231"/>
      <c r="Q103" s="213"/>
      <c r="R103" s="213"/>
      <c r="S103" s="213"/>
      <c r="T103" s="213"/>
      <c r="U103" s="215"/>
      <c r="V103" s="215"/>
      <c r="W103" s="215"/>
      <c r="X103" s="215"/>
      <c r="Y103" s="214"/>
      <c r="Z103" s="213"/>
      <c r="AA103" s="215"/>
      <c r="AB103" s="215"/>
      <c r="AC103" s="215"/>
      <c r="AD103" s="213"/>
      <c r="AE103" s="216"/>
      <c r="AG103" s="29"/>
      <c r="AH103" s="27"/>
      <c r="AI103" s="217"/>
      <c r="AJ103" s="28"/>
      <c r="AN103" s="28"/>
    </row>
    <row r="104" spans="1:40">
      <c r="A104" s="213"/>
      <c r="B104" s="232">
        <f>+'Ark1'!C2009</f>
        <v>2023</v>
      </c>
      <c r="C104" s="213"/>
      <c r="D104" s="232">
        <f>+'Ark1'!M2009</f>
        <v>7</v>
      </c>
      <c r="E104" s="232" t="s">
        <v>101</v>
      </c>
      <c r="F104" s="232">
        <f>+'Ark1'!D2009</f>
        <v>1</v>
      </c>
      <c r="G104" s="232" t="s">
        <v>554</v>
      </c>
      <c r="H104" s="232">
        <f>+'Ark1'!Q2009</f>
        <v>0</v>
      </c>
      <c r="I104" s="335">
        <f>+'Ark1'!R2009</f>
        <v>0</v>
      </c>
      <c r="J104" s="233" t="str">
        <f>+IF(I104=0,"",'Ark1'!AF2009)</f>
        <v/>
      </c>
      <c r="K104" s="233" t="str">
        <f>+IF(I104=0,"",'Ark1'!AG2009)</f>
        <v/>
      </c>
      <c r="L104" s="239">
        <f>+IF(J104=0,"",'Ark1'!AI2009)</f>
        <v>0</v>
      </c>
      <c r="P104" s="231"/>
      <c r="Q104" s="234" t="str">
        <f>+IF(I104=0,"",'Ark1'!S2009)</f>
        <v/>
      </c>
      <c r="R104" s="234"/>
      <c r="S104" s="233" t="str">
        <f>+IF(I104=0,"",'Ark1'!U2009)</f>
        <v/>
      </c>
      <c r="T104" s="233" t="str">
        <f>+IF(I104=0,"",'Ark1'!V2009)</f>
        <v/>
      </c>
      <c r="U104" s="233" t="str">
        <f>+IF(I104=0,"",'Ark1'!W2009)</f>
        <v/>
      </c>
      <c r="V104" s="235" t="str">
        <f>+IF(I104=0,"",'Ark1'!X2009)</f>
        <v/>
      </c>
      <c r="W104" s="235" t="str">
        <f>+IF(I104=0,"",'Ark1'!Y2009)</f>
        <v/>
      </c>
      <c r="X104" s="235" t="str">
        <f>+IF(I104=0,"",'Ark1'!Z2009)</f>
        <v/>
      </c>
      <c r="Y104" s="233" t="str">
        <f>+IF(I104=0,"",'Ark1'!Z2009)</f>
        <v/>
      </c>
      <c r="Z104" s="233" t="str">
        <f>+IF(I104=0,"",'Ark1'!AB2009)</f>
        <v/>
      </c>
      <c r="AA104" s="235">
        <f>+'Ark1'!AD2009</f>
        <v>0</v>
      </c>
      <c r="AB104" s="233" t="str">
        <f>+IF(I104=0,"",I104/D104)</f>
        <v/>
      </c>
      <c r="AC104" s="233" t="str">
        <f>+IF(I104=0,"",I104/H104)</f>
        <v/>
      </c>
      <c r="AD104" s="213"/>
      <c r="AE104" s="216"/>
      <c r="AG104" s="29"/>
      <c r="AH104" s="27"/>
      <c r="AI104" s="239"/>
      <c r="AJ104" s="28"/>
      <c r="AN104" s="28"/>
    </row>
    <row r="105" spans="1:40">
      <c r="A105" s="213"/>
      <c r="B105" s="232">
        <f>+'Ark1'!C2010</f>
        <v>2023</v>
      </c>
      <c r="C105" s="213"/>
      <c r="D105" s="232">
        <f>+'Ark1'!M2010</f>
        <v>7</v>
      </c>
      <c r="E105" s="232" t="s">
        <v>101</v>
      </c>
      <c r="F105" s="232">
        <f>+'Ark1'!D2010</f>
        <v>2</v>
      </c>
      <c r="G105" s="232" t="s">
        <v>555</v>
      </c>
      <c r="H105" s="232">
        <f>+'Ark1'!Q2010</f>
        <v>1</v>
      </c>
      <c r="I105" s="335">
        <f>+'Ark1'!R2010</f>
        <v>2</v>
      </c>
      <c r="J105" s="233">
        <f>+IF(I105=0,"",'Ark1'!AF2010)</f>
        <v>0.11855364552459983</v>
      </c>
      <c r="K105" s="233">
        <f>+IF(I105=0,"",'Ark1'!AG2010)</f>
        <v>0.25529935157454003</v>
      </c>
      <c r="L105" s="239">
        <f>+IF(J105=0,"",'Ark1'!AI2010)</f>
        <v>0</v>
      </c>
      <c r="P105" s="231"/>
      <c r="Q105" s="234">
        <f>+IF(I105=0,"",'Ark1'!S2010)</f>
        <v>5.5</v>
      </c>
      <c r="R105" s="234"/>
      <c r="S105" s="233">
        <f>+IF(I105=0,"",'Ark1'!U2010)</f>
        <v>21.95</v>
      </c>
      <c r="T105" s="233">
        <f>+IF(I105=0,"",'Ark1'!V2010)</f>
        <v>0</v>
      </c>
      <c r="U105" s="233">
        <f>+IF(I105=0,"",'Ark1'!W2010)</f>
        <v>0</v>
      </c>
      <c r="V105" s="235">
        <f>+IF(I105=0,"",'Ark1'!X2010)</f>
        <v>100</v>
      </c>
      <c r="W105" s="235">
        <f>+IF(I105=0,"",'Ark1'!Y2010)</f>
        <v>50</v>
      </c>
      <c r="X105" s="235">
        <f>+IF(I105=0,"",'Ark1'!Z2010)</f>
        <v>1.75</v>
      </c>
      <c r="Y105" s="233">
        <f>+IF(I105=0,"",'Ark1'!Z2010)</f>
        <v>1.75</v>
      </c>
      <c r="Z105" s="233">
        <f>+IF(I105=0,"",'Ark1'!AB2010)</f>
        <v>0</v>
      </c>
      <c r="AA105" s="235">
        <f>+'Ark1'!AD2010</f>
        <v>0</v>
      </c>
      <c r="AB105" s="233">
        <f t="shared" ref="AB105:AB115" si="12">+IF(I105=0,"",I105/D105)</f>
        <v>0.2857142857142857</v>
      </c>
      <c r="AC105" s="233">
        <f t="shared" ref="AC105:AC115" si="13">+IF(I105=0,"",I105/H105)</f>
        <v>2</v>
      </c>
      <c r="AD105" s="213"/>
      <c r="AE105" s="216"/>
      <c r="AG105" s="29"/>
      <c r="AH105" s="27"/>
      <c r="AI105" s="239"/>
      <c r="AJ105" s="28"/>
      <c r="AN105" s="28"/>
    </row>
    <row r="106" spans="1:40">
      <c r="A106" s="213"/>
      <c r="B106" s="232">
        <f>+'Ark1'!C2011</f>
        <v>2023</v>
      </c>
      <c r="C106" s="213"/>
      <c r="D106" s="232">
        <f>+'Ark1'!M2011</f>
        <v>7</v>
      </c>
      <c r="E106" s="232" t="s">
        <v>101</v>
      </c>
      <c r="F106" s="232">
        <f>+'Ark1'!D2011</f>
        <v>3</v>
      </c>
      <c r="G106" s="232" t="s">
        <v>556</v>
      </c>
      <c r="H106" s="232">
        <f>+'Ark1'!Q2011</f>
        <v>2</v>
      </c>
      <c r="I106" s="335">
        <f>+'Ark1'!R2011</f>
        <v>2</v>
      </c>
      <c r="J106" s="233">
        <f>+IF(I106=0,"",'Ark1'!AF2011)</f>
        <v>4.3850032887524655E-2</v>
      </c>
      <c r="K106" s="233">
        <f>+IF(I106=0,"",'Ark1'!AG2011)</f>
        <v>0.11463846856080856</v>
      </c>
      <c r="L106" s="239">
        <f>+IF(J106=0,"",'Ark1'!AI2011)</f>
        <v>0</v>
      </c>
      <c r="P106" s="231"/>
      <c r="Q106" s="234">
        <f>+IF(I106=0,"",'Ark1'!S2011)</f>
        <v>6.5</v>
      </c>
      <c r="R106" s="234"/>
      <c r="S106" s="233">
        <f>+IF(I106=0,"",'Ark1'!U2011)</f>
        <v>24.55</v>
      </c>
      <c r="T106" s="233">
        <f>+IF(I106=0,"",'Ark1'!V2011)</f>
        <v>50</v>
      </c>
      <c r="U106" s="233">
        <f>+IF(I106=0,"",'Ark1'!W2011)</f>
        <v>0</v>
      </c>
      <c r="V106" s="235">
        <f>+IF(I106=0,"",'Ark1'!X2011)</f>
        <v>100</v>
      </c>
      <c r="W106" s="235">
        <f>+IF(I106=0,"",'Ark1'!Y2011)</f>
        <v>50</v>
      </c>
      <c r="X106" s="235">
        <f>+IF(I106=0,"",'Ark1'!Z2011)</f>
        <v>3.4500000000000051</v>
      </c>
      <c r="Y106" s="233">
        <f>+IF(I106=0,"",'Ark1'!Z2011)</f>
        <v>3.4500000000000051</v>
      </c>
      <c r="Z106" s="233">
        <f>+IF(I106=0,"",'Ark1'!AB2011)</f>
        <v>0</v>
      </c>
      <c r="AA106" s="235">
        <f>+'Ark1'!AD2011</f>
        <v>0</v>
      </c>
      <c r="AB106" s="233">
        <f t="shared" si="12"/>
        <v>0.2857142857142857</v>
      </c>
      <c r="AC106" s="233">
        <f t="shared" si="13"/>
        <v>1</v>
      </c>
      <c r="AD106" s="213"/>
      <c r="AE106" s="216"/>
      <c r="AG106" s="29"/>
      <c r="AH106" s="27"/>
      <c r="AI106" s="239"/>
      <c r="AJ106" s="28"/>
      <c r="AN106" s="28"/>
    </row>
    <row r="107" spans="1:40">
      <c r="A107" s="213"/>
      <c r="B107" s="232">
        <f>+'Ark1'!C2012</f>
        <v>2023</v>
      </c>
      <c r="C107" s="213"/>
      <c r="D107" s="232">
        <f>+'Ark1'!M2012</f>
        <v>7</v>
      </c>
      <c r="E107" s="232" t="s">
        <v>101</v>
      </c>
      <c r="F107" s="232">
        <f>+'Ark1'!D2012</f>
        <v>4</v>
      </c>
      <c r="G107" s="232" t="s">
        <v>557</v>
      </c>
      <c r="H107" s="232">
        <f>+'Ark1'!Q2012</f>
        <v>1</v>
      </c>
      <c r="I107" s="335">
        <f>+'Ark1'!R2012</f>
        <v>1</v>
      </c>
      <c r="J107" s="233">
        <f>+IF(I107=0,"",'Ark1'!AF2012)</f>
        <v>3.1046258925799444E-2</v>
      </c>
      <c r="K107" s="233">
        <f>+IF(I107=0,"",'Ark1'!AG2012)</f>
        <v>5.1398562330068197E-2</v>
      </c>
      <c r="L107" s="239">
        <f>+IF(J107=0,"",'Ark1'!AI2012)</f>
        <v>1</v>
      </c>
      <c r="P107" s="231"/>
      <c r="Q107" s="234">
        <f>+IF(I107=0,"",'Ark1'!S2012)</f>
        <v>8</v>
      </c>
      <c r="R107" s="234"/>
      <c r="S107" s="233">
        <f>+IF(I107=0,"",'Ark1'!U2012)</f>
        <v>13.8</v>
      </c>
      <c r="T107" s="233">
        <f>+IF(I107=0,"",'Ark1'!V2012)</f>
        <v>0</v>
      </c>
      <c r="U107" s="233">
        <f>+IF(I107=0,"",'Ark1'!W2012)</f>
        <v>0</v>
      </c>
      <c r="V107" s="235">
        <f>+IF(I107=0,"",'Ark1'!X2012)</f>
        <v>0</v>
      </c>
      <c r="W107" s="235">
        <f>+IF(I107=0,"",'Ark1'!Y2012)</f>
        <v>0</v>
      </c>
      <c r="X107" s="235">
        <f>+IF(I107=0,"",'Ark1'!Z2012)</f>
        <v>0</v>
      </c>
      <c r="Y107" s="233">
        <f>+IF(I107=0,"",'Ark1'!Z2012)</f>
        <v>0</v>
      </c>
      <c r="Z107" s="233">
        <f>+IF(I107=0,"",'Ark1'!AB2012)</f>
        <v>0</v>
      </c>
      <c r="AA107" s="235">
        <f>+'Ark1'!AD2012</f>
        <v>0</v>
      </c>
      <c r="AB107" s="233">
        <f t="shared" si="12"/>
        <v>0.14285714285714285</v>
      </c>
      <c r="AC107" s="233">
        <f t="shared" si="13"/>
        <v>1</v>
      </c>
      <c r="AD107" s="213"/>
      <c r="AE107" s="27"/>
      <c r="AG107" s="29"/>
      <c r="AH107" s="27"/>
      <c r="AI107" s="28"/>
      <c r="AJ107" s="28"/>
      <c r="AN107" s="28"/>
    </row>
    <row r="108" spans="1:40">
      <c r="A108" s="213"/>
      <c r="B108" s="232">
        <f>+'Ark1'!C2013</f>
        <v>2023</v>
      </c>
      <c r="C108" s="213"/>
      <c r="D108" s="232">
        <f>+'Ark1'!M2013</f>
        <v>7</v>
      </c>
      <c r="E108" s="232" t="s">
        <v>101</v>
      </c>
      <c r="F108" s="232">
        <f>+'Ark1'!D2013</f>
        <v>5</v>
      </c>
      <c r="G108" s="232" t="s">
        <v>453</v>
      </c>
      <c r="H108" s="232">
        <f>+'Ark1'!Q2013</f>
        <v>11</v>
      </c>
      <c r="I108" s="335">
        <f>+'Ark1'!R2013</f>
        <v>56</v>
      </c>
      <c r="J108" s="233">
        <f>+IF(I108=0,"",'Ark1'!AF2013)</f>
        <v>3.0319436924742824</v>
      </c>
      <c r="K108" s="233">
        <f>+IF(I108=0,"",'Ark1'!AG2013)</f>
        <v>2.7795461779819015</v>
      </c>
      <c r="L108" s="239">
        <f>+IF(J108=0,"",'Ark1'!AI2013)</f>
        <v>56</v>
      </c>
      <c r="P108" s="231"/>
      <c r="Q108" s="234">
        <f>+IF(I108=0,"",'Ark1'!S2013)</f>
        <v>6.4642857142857109</v>
      </c>
      <c r="R108" s="234"/>
      <c r="S108" s="233">
        <f>+IF(I108=0,"",'Ark1'!U2013)</f>
        <v>8.7321428571428612</v>
      </c>
      <c r="T108" s="233">
        <f>+IF(I108=0,"",'Ark1'!V2013)</f>
        <v>0</v>
      </c>
      <c r="U108" s="233">
        <f>+IF(I108=0,"",'Ark1'!W2013)</f>
        <v>0</v>
      </c>
      <c r="V108" s="235">
        <f>+IF(I108=0,"",'Ark1'!X2013)</f>
        <v>7.1428571428571441</v>
      </c>
      <c r="W108" s="235">
        <f>+IF(I108=0,"",'Ark1'!Y2013)</f>
        <v>3.5714285714285721</v>
      </c>
      <c r="X108" s="235">
        <f>+IF(I108=0,"",'Ark1'!Z2013)</f>
        <v>4.424570485323053</v>
      </c>
      <c r="Y108" s="233">
        <f>+IF(I108=0,"",'Ark1'!Z2013)</f>
        <v>4.424570485323053</v>
      </c>
      <c r="Z108" s="233">
        <f>+IF(I108=0,"",'Ark1'!AB2013)</f>
        <v>0</v>
      </c>
      <c r="AA108" s="235">
        <f>+'Ark1'!AD2013</f>
        <v>0</v>
      </c>
      <c r="AB108" s="233">
        <f t="shared" si="12"/>
        <v>8</v>
      </c>
      <c r="AC108" s="233">
        <f t="shared" si="13"/>
        <v>5.0909090909090908</v>
      </c>
      <c r="AD108" s="213"/>
      <c r="AE108" s="217"/>
      <c r="AG108" s="29"/>
      <c r="AH108" s="27"/>
      <c r="AI108" s="239"/>
      <c r="AJ108" s="28"/>
      <c r="AN108" s="28"/>
    </row>
    <row r="109" spans="1:40">
      <c r="A109" s="213"/>
      <c r="B109" s="232">
        <f>+'Ark1'!C2014</f>
        <v>2023</v>
      </c>
      <c r="C109" s="213"/>
      <c r="D109" s="232">
        <f>+'Ark1'!M2014</f>
        <v>7</v>
      </c>
      <c r="E109" s="232" t="s">
        <v>101</v>
      </c>
      <c r="F109" s="232">
        <f>+'Ark1'!D2014</f>
        <v>6</v>
      </c>
      <c r="G109" s="232" t="s">
        <v>558</v>
      </c>
      <c r="H109" s="232">
        <f>+'Ark1'!Q2014</f>
        <v>21</v>
      </c>
      <c r="I109" s="335">
        <f>+'Ark1'!R2014</f>
        <v>75</v>
      </c>
      <c r="J109" s="233">
        <f>+IF(I109=0,"",'Ark1'!AF2014)</f>
        <v>3.3362989323843406</v>
      </c>
      <c r="K109" s="233">
        <f>+IF(I109=0,"",'Ark1'!AG2014)</f>
        <v>3.4156350686789887</v>
      </c>
      <c r="L109" s="239">
        <f>+IF(J109=0,"",'Ark1'!AI2014)</f>
        <v>73</v>
      </c>
      <c r="P109" s="231"/>
      <c r="Q109" s="234">
        <f>+IF(I109=0,"",'Ark1'!S2014)</f>
        <v>5.9466666666666645</v>
      </c>
      <c r="R109" s="234"/>
      <c r="S109" s="233">
        <f>+IF(I109=0,"",'Ark1'!U2014)</f>
        <v>13.428000000000001</v>
      </c>
      <c r="T109" s="233">
        <f>+IF(I109=0,"",'Ark1'!V2014)</f>
        <v>1.333333333333333</v>
      </c>
      <c r="U109" s="233">
        <f>+IF(I109=0,"",'Ark1'!W2014)</f>
        <v>0</v>
      </c>
      <c r="V109" s="235">
        <f>+IF(I109=0,"",'Ark1'!X2014)</f>
        <v>34.666666666666657</v>
      </c>
      <c r="W109" s="235">
        <f>+IF(I109=0,"",'Ark1'!Y2014)</f>
        <v>12</v>
      </c>
      <c r="X109" s="235">
        <f>+IF(I109=0,"",'Ark1'!Z2014)</f>
        <v>6.5353308510995314</v>
      </c>
      <c r="Y109" s="233">
        <f>+IF(I109=0,"",'Ark1'!Z2014)</f>
        <v>6.5353308510995314</v>
      </c>
      <c r="Z109" s="233">
        <f>+IF(I109=0,"",'Ark1'!AB2014)</f>
        <v>0</v>
      </c>
      <c r="AA109" s="235">
        <f>+'Ark1'!AD2014</f>
        <v>0</v>
      </c>
      <c r="AB109" s="233">
        <f t="shared" si="12"/>
        <v>10.714285714285714</v>
      </c>
      <c r="AC109" s="233">
        <f t="shared" si="13"/>
        <v>3.5714285714285716</v>
      </c>
      <c r="AD109" s="213"/>
      <c r="AE109" s="27"/>
      <c r="AG109" s="29"/>
      <c r="AH109" s="27"/>
      <c r="AI109" s="28"/>
      <c r="AJ109" s="28"/>
      <c r="AN109" s="28"/>
    </row>
    <row r="110" spans="1:40">
      <c r="A110" s="213"/>
      <c r="B110" s="232">
        <f>+'Ark1'!C2015</f>
        <v>2023</v>
      </c>
      <c r="C110" s="213"/>
      <c r="D110" s="232">
        <f>+'Ark1'!M2015</f>
        <v>7</v>
      </c>
      <c r="E110" s="232" t="s">
        <v>101</v>
      </c>
      <c r="F110" s="232">
        <f>+'Ark1'!D2015</f>
        <v>7</v>
      </c>
      <c r="G110" s="232" t="s">
        <v>559</v>
      </c>
      <c r="H110" s="232">
        <f>+'Ark1'!Q2015</f>
        <v>7</v>
      </c>
      <c r="I110" s="335">
        <f>+'Ark1'!R2015</f>
        <v>20</v>
      </c>
      <c r="J110" s="233">
        <f>+IF(I110=0,"",'Ark1'!AF2015)</f>
        <v>4.201680672268906</v>
      </c>
      <c r="K110" s="233">
        <f>+IF(I110=0,"",'Ark1'!AG2015)</f>
        <v>4.5441892832289508</v>
      </c>
      <c r="L110" s="239">
        <f>+IF(J110=0,"",'Ark1'!AI2015)</f>
        <v>20</v>
      </c>
      <c r="P110" s="231"/>
      <c r="Q110" s="234">
        <f>+IF(I110=0,"",'Ark1'!S2015)</f>
        <v>5.3</v>
      </c>
      <c r="R110" s="234"/>
      <c r="S110" s="233">
        <f>+IF(I110=0,"",'Ark1'!U2015)</f>
        <v>13.060000000000002</v>
      </c>
      <c r="T110" s="233">
        <f>+IF(I110=0,"",'Ark1'!V2015)</f>
        <v>0</v>
      </c>
      <c r="U110" s="233">
        <f>+IF(I110=0,"",'Ark1'!W2015)</f>
        <v>0</v>
      </c>
      <c r="V110" s="235">
        <f>+IF(I110=0,"",'Ark1'!X2015)</f>
        <v>30</v>
      </c>
      <c r="W110" s="235">
        <f>+IF(I110=0,"",'Ark1'!Y2015)</f>
        <v>10</v>
      </c>
      <c r="X110" s="235">
        <f>+IF(I110=0,"",'Ark1'!Z2015)</f>
        <v>6.62052867979589</v>
      </c>
      <c r="Y110" s="233">
        <f>+IF(I110=0,"",'Ark1'!Z2015)</f>
        <v>6.62052867979589</v>
      </c>
      <c r="Z110" s="233">
        <f>+IF(I110=0,"",'Ark1'!AB2015)</f>
        <v>0</v>
      </c>
      <c r="AA110" s="235">
        <f>+'Ark1'!AD2015</f>
        <v>0</v>
      </c>
      <c r="AB110" s="233">
        <f t="shared" si="12"/>
        <v>2.8571428571428572</v>
      </c>
      <c r="AC110" s="233">
        <f t="shared" si="13"/>
        <v>2.8571428571428572</v>
      </c>
      <c r="AD110" s="213"/>
      <c r="AE110" s="27"/>
      <c r="AG110" s="29"/>
      <c r="AH110" s="27"/>
      <c r="AI110" s="28"/>
      <c r="AJ110" s="28"/>
      <c r="AN110" s="28"/>
    </row>
    <row r="111" spans="1:40">
      <c r="A111" s="213"/>
      <c r="B111" s="232">
        <f>+'Ark1'!C2016</f>
        <v>2023</v>
      </c>
      <c r="C111" s="213"/>
      <c r="D111" s="232">
        <f>+'Ark1'!M2016</f>
        <v>7</v>
      </c>
      <c r="E111" s="232" t="s">
        <v>101</v>
      </c>
      <c r="F111" s="232">
        <f>+'Ark1'!D2016</f>
        <v>8</v>
      </c>
      <c r="G111" s="232" t="s">
        <v>560</v>
      </c>
      <c r="H111" s="232">
        <f>+'Ark1'!Q2016</f>
        <v>7</v>
      </c>
      <c r="I111" s="335">
        <f>+'Ark1'!R2016</f>
        <v>18</v>
      </c>
      <c r="J111" s="233">
        <f>+IF(I111=0,"",'Ark1'!AF2016)</f>
        <v>1.1501597444089455</v>
      </c>
      <c r="K111" s="233">
        <f>+IF(I111=0,"",'Ark1'!AG2016)</f>
        <v>1.2008066652609499</v>
      </c>
      <c r="L111" s="239">
        <f>+IF(J111=0,"",'Ark1'!AI2016)</f>
        <v>16</v>
      </c>
      <c r="P111" s="231"/>
      <c r="Q111" s="234">
        <f>+IF(I111=0,"",'Ark1'!S2016)</f>
        <v>5.3333333333333321</v>
      </c>
      <c r="R111" s="234"/>
      <c r="S111" s="233">
        <f>+IF(I111=0,"",'Ark1'!U2016)</f>
        <v>12.33888888888889</v>
      </c>
      <c r="T111" s="233">
        <f>+IF(I111=0,"",'Ark1'!V2016)</f>
        <v>0</v>
      </c>
      <c r="U111" s="233">
        <f>+IF(I111=0,"",'Ark1'!W2016)</f>
        <v>0</v>
      </c>
      <c r="V111" s="235">
        <f>+IF(I111=0,"",'Ark1'!X2016)</f>
        <v>16.666666666666671</v>
      </c>
      <c r="W111" s="235">
        <f>+IF(I111=0,"",'Ark1'!Y2016)</f>
        <v>5.5555555555555562</v>
      </c>
      <c r="X111" s="235">
        <f>+IF(I111=0,"",'Ark1'!Z2016)</f>
        <v>7.2801967989951182</v>
      </c>
      <c r="Y111" s="233">
        <f>+IF(I111=0,"",'Ark1'!Z2016)</f>
        <v>7.2801967989951182</v>
      </c>
      <c r="Z111" s="233">
        <f>+IF(I111=0,"",'Ark1'!AB2016)</f>
        <v>0</v>
      </c>
      <c r="AA111" s="235">
        <f>+'Ark1'!AD2016</f>
        <v>0</v>
      </c>
      <c r="AB111" s="233">
        <f t="shared" si="12"/>
        <v>2.5714285714285716</v>
      </c>
      <c r="AC111" s="233">
        <f t="shared" si="13"/>
        <v>2.5714285714285716</v>
      </c>
      <c r="AD111" s="213"/>
      <c r="AE111" s="27"/>
      <c r="AG111" s="29"/>
      <c r="AH111" s="27"/>
      <c r="AI111" s="28"/>
      <c r="AJ111" s="28"/>
      <c r="AN111" s="28"/>
    </row>
    <row r="112" spans="1:40">
      <c r="A112" s="213"/>
      <c r="B112" s="232">
        <f>+'Ark1'!C2017</f>
        <v>2023</v>
      </c>
      <c r="C112" s="213"/>
      <c r="D112" s="232">
        <f>+'Ark1'!M2017</f>
        <v>7</v>
      </c>
      <c r="E112" s="232" t="s">
        <v>101</v>
      </c>
      <c r="F112" s="232">
        <f>+'Ark1'!D2017</f>
        <v>9</v>
      </c>
      <c r="G112" s="232" t="s">
        <v>561</v>
      </c>
      <c r="H112" s="232">
        <f>+'Ark1'!Q2017</f>
        <v>18</v>
      </c>
      <c r="I112" s="335">
        <f>+'Ark1'!R2017</f>
        <v>32</v>
      </c>
      <c r="J112" s="233">
        <f>+IF(I112=0,"",'Ark1'!AF2017)</f>
        <v>1.1913626209977664</v>
      </c>
      <c r="K112" s="233">
        <f>+IF(I112=0,"",'Ark1'!AG2017)</f>
        <v>1.6292129980109786</v>
      </c>
      <c r="L112" s="239">
        <f>+IF(J112=0,"",'Ark1'!AI2017)</f>
        <v>14</v>
      </c>
      <c r="P112" s="231"/>
      <c r="Q112" s="234">
        <f>+IF(I112=0,"",'Ark1'!S2017)</f>
        <v>5.9375</v>
      </c>
      <c r="R112" s="234"/>
      <c r="S112" s="233">
        <f>+IF(I112=0,"",'Ark1'!U2017)</f>
        <v>17.6875</v>
      </c>
      <c r="T112" s="233">
        <f>+IF(I112=0,"",'Ark1'!V2017)</f>
        <v>6.25</v>
      </c>
      <c r="U112" s="233">
        <f>+IF(I112=0,"",'Ark1'!W2017)</f>
        <v>0</v>
      </c>
      <c r="V112" s="235">
        <f>+IF(I112=0,"",'Ark1'!X2017)</f>
        <v>50</v>
      </c>
      <c r="W112" s="235">
        <f>+IF(I112=0,"",'Ark1'!Y2017)</f>
        <v>18.75</v>
      </c>
      <c r="X112" s="235">
        <f>+IF(I112=0,"",'Ark1'!Z2017)</f>
        <v>7.2954502088630653</v>
      </c>
      <c r="Y112" s="233">
        <f>+IF(I112=0,"",'Ark1'!Z2017)</f>
        <v>7.2954502088630653</v>
      </c>
      <c r="Z112" s="233">
        <f>+IF(I112=0,"",'Ark1'!AB2017)</f>
        <v>0</v>
      </c>
      <c r="AA112" s="235">
        <f>+'Ark1'!AD2017</f>
        <v>0</v>
      </c>
      <c r="AB112" s="233">
        <f t="shared" si="12"/>
        <v>4.5714285714285712</v>
      </c>
      <c r="AC112" s="233">
        <f t="shared" si="13"/>
        <v>1.7777777777777777</v>
      </c>
      <c r="AD112" s="213"/>
      <c r="AE112" s="27"/>
      <c r="AG112" s="29"/>
      <c r="AH112" s="27"/>
      <c r="AI112" s="28"/>
      <c r="AJ112" s="28"/>
      <c r="AN112" s="28"/>
    </row>
    <row r="113" spans="1:40">
      <c r="A113" s="213"/>
      <c r="B113" s="232">
        <f>+'Ark1'!C2018</f>
        <v>2023</v>
      </c>
      <c r="C113" s="213"/>
      <c r="D113" s="232">
        <f>+'Ark1'!M2018</f>
        <v>7</v>
      </c>
      <c r="E113" s="232" t="s">
        <v>101</v>
      </c>
      <c r="F113" s="232">
        <f>+'Ark1'!D2018</f>
        <v>10</v>
      </c>
      <c r="G113" s="232" t="s">
        <v>562</v>
      </c>
      <c r="H113" s="232">
        <f>+'Ark1'!Q2018</f>
        <v>34</v>
      </c>
      <c r="I113" s="335">
        <f>+'Ark1'!R2018</f>
        <v>111</v>
      </c>
      <c r="J113" s="233">
        <f>+IF(I113=0,"",'Ark1'!AF2018)</f>
        <v>2.3617021276595742</v>
      </c>
      <c r="K113" s="233">
        <f>+IF(I113=0,"",'Ark1'!AG2018)</f>
        <v>2.3551484894893746</v>
      </c>
      <c r="L113" s="239">
        <f>+IF(J113=0,"",'Ark1'!AI2018)</f>
        <v>107</v>
      </c>
      <c r="P113" s="231"/>
      <c r="Q113" s="234">
        <f>+IF(I113=0,"",'Ark1'!S2018)</f>
        <v>5.9909909909909906</v>
      </c>
      <c r="R113" s="234"/>
      <c r="S113" s="233">
        <f>+IF(I113=0,"",'Ark1'!U2018)</f>
        <v>15.57207207207207</v>
      </c>
      <c r="T113" s="233">
        <f>+IF(I113=0,"",'Ark1'!V2018)</f>
        <v>6.3063063063063058</v>
      </c>
      <c r="U113" s="233">
        <f>+IF(I113=0,"",'Ark1'!W2018)</f>
        <v>0</v>
      </c>
      <c r="V113" s="235">
        <f>+IF(I113=0,"",'Ark1'!X2018)</f>
        <v>37.837837837837846</v>
      </c>
      <c r="W113" s="235">
        <f>+IF(I113=0,"",'Ark1'!Y2018)</f>
        <v>9.9099099099099117</v>
      </c>
      <c r="X113" s="235">
        <f>+IF(I113=0,"",'Ark1'!Z2018)</f>
        <v>5.7503806559652704</v>
      </c>
      <c r="Y113" s="233">
        <f>+IF(I113=0,"",'Ark1'!Z2018)</f>
        <v>5.7503806559652704</v>
      </c>
      <c r="Z113" s="233">
        <f>+IF(I113=0,"",'Ark1'!AB2018)</f>
        <v>0</v>
      </c>
      <c r="AA113" s="235">
        <f>+'Ark1'!AD2018</f>
        <v>0</v>
      </c>
      <c r="AB113" s="233">
        <f t="shared" si="12"/>
        <v>15.857142857142858</v>
      </c>
      <c r="AC113" s="233">
        <f t="shared" si="13"/>
        <v>3.2647058823529411</v>
      </c>
      <c r="AD113" s="213"/>
      <c r="AE113" s="27"/>
      <c r="AG113" s="29"/>
      <c r="AH113" s="27"/>
      <c r="AI113" s="28"/>
      <c r="AJ113" s="28"/>
      <c r="AN113" s="28"/>
    </row>
    <row r="114" spans="1:40">
      <c r="A114" s="213"/>
      <c r="B114" s="232">
        <f>+'Ark1'!C2019</f>
        <v>2023</v>
      </c>
      <c r="C114" s="213"/>
      <c r="D114" s="232">
        <f>+'Ark1'!M2019</f>
        <v>7</v>
      </c>
      <c r="E114" s="232" t="s">
        <v>101</v>
      </c>
      <c r="F114" s="232">
        <f>+'Ark1'!D2019</f>
        <v>11</v>
      </c>
      <c r="G114" s="232" t="s">
        <v>563</v>
      </c>
      <c r="H114" s="232">
        <f>+'Ark1'!Q2019</f>
        <v>23</v>
      </c>
      <c r="I114" s="335">
        <f>+'Ark1'!R2019</f>
        <v>52</v>
      </c>
      <c r="J114" s="233">
        <f>+IF(I114=0,"",'Ark1'!AF2019)</f>
        <v>2.0908725371934054</v>
      </c>
      <c r="K114" s="233">
        <f>+IF(I114=0,"",'Ark1'!AG2019)</f>
        <v>2.4700751731377544</v>
      </c>
      <c r="L114" s="239">
        <f>+IF(J114=0,"",'Ark1'!AI2019)</f>
        <v>43</v>
      </c>
      <c r="P114" s="231"/>
      <c r="Q114" s="234">
        <f>+IF(I114=0,"",'Ark1'!S2019)</f>
        <v>5.7884615384615401</v>
      </c>
      <c r="R114" s="234"/>
      <c r="S114" s="233">
        <f>+IF(I114=0,"",'Ark1'!U2019)</f>
        <v>20.226923076923072</v>
      </c>
      <c r="T114" s="233">
        <f>+IF(I114=0,"",'Ark1'!V2019)</f>
        <v>17.307692307692317</v>
      </c>
      <c r="U114" s="233">
        <f>+IF(I114=0,"",'Ark1'!W2019)</f>
        <v>0</v>
      </c>
      <c r="V114" s="235">
        <f>+IF(I114=0,"",'Ark1'!X2019)</f>
        <v>76.923076923076891</v>
      </c>
      <c r="W114" s="235">
        <f>+IF(I114=0,"",'Ark1'!Y2019)</f>
        <v>32.692307692307701</v>
      </c>
      <c r="X114" s="235">
        <f>+IF(I114=0,"",'Ark1'!Z2019)</f>
        <v>6.5278137282712114</v>
      </c>
      <c r="Y114" s="233">
        <f>+IF(I114=0,"",'Ark1'!Z2019)</f>
        <v>6.5278137282712114</v>
      </c>
      <c r="Z114" s="233">
        <f>+IF(I114=0,"",'Ark1'!AB2019)</f>
        <v>0</v>
      </c>
      <c r="AA114" s="235">
        <f>+'Ark1'!AD2019</f>
        <v>0</v>
      </c>
      <c r="AB114" s="233">
        <f t="shared" si="12"/>
        <v>7.4285714285714288</v>
      </c>
      <c r="AC114" s="233">
        <f t="shared" si="13"/>
        <v>2.2608695652173911</v>
      </c>
      <c r="AD114" s="213"/>
      <c r="AE114" s="236"/>
      <c r="AG114" s="29"/>
      <c r="AH114" s="27"/>
      <c r="AI114" s="28"/>
      <c r="AJ114" s="28"/>
      <c r="AN114" s="28"/>
    </row>
    <row r="115" spans="1:40">
      <c r="A115" s="213"/>
      <c r="B115" s="232">
        <f>+'Ark1'!C2020</f>
        <v>2023</v>
      </c>
      <c r="C115" s="213"/>
      <c r="D115" s="232">
        <f>+'Ark1'!M2020</f>
        <v>7</v>
      </c>
      <c r="E115" s="232" t="s">
        <v>101</v>
      </c>
      <c r="F115" s="232">
        <f>+'Ark1'!D2020</f>
        <v>12</v>
      </c>
      <c r="G115" s="232" t="s">
        <v>564</v>
      </c>
      <c r="H115" s="232">
        <f>+'Ark1'!Q2020</f>
        <v>0</v>
      </c>
      <c r="I115" s="335">
        <f>+'Ark1'!R2020</f>
        <v>0</v>
      </c>
      <c r="J115" s="233" t="str">
        <f>+IF(I115=0,"",'Ark1'!AF2020)</f>
        <v/>
      </c>
      <c r="K115" s="233" t="str">
        <f>+IF(I115=0,"",'Ark1'!AG2020)</f>
        <v/>
      </c>
      <c r="L115" s="239">
        <f>+IF(J115=0,"",'Ark1'!AI2020)</f>
        <v>0</v>
      </c>
      <c r="P115" s="231"/>
      <c r="Q115" s="234" t="str">
        <f>+IF(I115=0,"",'Ark1'!S2020)</f>
        <v/>
      </c>
      <c r="R115" s="234"/>
      <c r="S115" s="233" t="str">
        <f>+IF(I115=0,"",'Ark1'!U2020)</f>
        <v/>
      </c>
      <c r="T115" s="233" t="str">
        <f>+IF(I115=0,"",'Ark1'!V2020)</f>
        <v/>
      </c>
      <c r="U115" s="233" t="str">
        <f>+IF(I115=0,"",'Ark1'!W2020)</f>
        <v/>
      </c>
      <c r="V115" s="235" t="str">
        <f>+IF(I115=0,"",'Ark1'!X2020)</f>
        <v/>
      </c>
      <c r="W115" s="235" t="str">
        <f>+IF(I115=0,"",'Ark1'!Y2020)</f>
        <v/>
      </c>
      <c r="X115" s="235" t="str">
        <f>+IF(I115=0,"",'Ark1'!Z2020)</f>
        <v/>
      </c>
      <c r="Y115" s="233" t="str">
        <f>+IF(I115=0,"",'Ark1'!Z2020)</f>
        <v/>
      </c>
      <c r="Z115" s="233" t="str">
        <f>+IF(I115=0,"",'Ark1'!AB2020)</f>
        <v/>
      </c>
      <c r="AA115" s="235">
        <f>+'Ark1'!AD2020</f>
        <v>0</v>
      </c>
      <c r="AB115" s="233" t="str">
        <f t="shared" si="12"/>
        <v/>
      </c>
      <c r="AC115" s="233" t="str">
        <f t="shared" si="13"/>
        <v/>
      </c>
      <c r="AD115" s="213"/>
      <c r="AE115" s="216"/>
      <c r="AG115" s="29"/>
      <c r="AH115" s="27"/>
      <c r="AI115" s="216"/>
      <c r="AJ115" s="28"/>
      <c r="AN115" s="28"/>
    </row>
    <row r="116" spans="1:40">
      <c r="A116" s="213"/>
      <c r="B116" s="213"/>
      <c r="C116" s="213"/>
      <c r="D116" s="213"/>
      <c r="E116" s="213"/>
      <c r="F116" s="213"/>
      <c r="G116" s="213"/>
      <c r="H116" s="213"/>
      <c r="I116" s="329"/>
      <c r="J116" s="214"/>
      <c r="K116" s="214"/>
      <c r="L116" s="231"/>
      <c r="M116" s="231"/>
      <c r="N116" s="231"/>
      <c r="O116" s="231"/>
      <c r="P116" s="231"/>
      <c r="Q116" s="213"/>
      <c r="R116" s="213"/>
      <c r="S116" s="213"/>
      <c r="T116" s="213"/>
      <c r="U116" s="215"/>
      <c r="V116" s="215"/>
      <c r="W116" s="215"/>
      <c r="X116" s="215"/>
      <c r="Y116" s="214"/>
      <c r="Z116" s="213"/>
      <c r="AA116" s="215"/>
      <c r="AB116" s="215"/>
      <c r="AC116" s="214"/>
      <c r="AD116" s="213"/>
      <c r="AE116" s="216"/>
      <c r="AG116" s="29"/>
      <c r="AH116" s="27"/>
      <c r="AI116" s="217"/>
      <c r="AJ116" s="28"/>
      <c r="AN116" s="28"/>
    </row>
    <row r="117" spans="1:40" ht="22.8">
      <c r="A117" s="213"/>
      <c r="B117" s="213"/>
      <c r="C117" s="213"/>
      <c r="D117" s="213"/>
      <c r="E117" s="257" t="str">
        <f>+E119</f>
        <v>3</v>
      </c>
      <c r="F117" s="213"/>
      <c r="G117" s="213"/>
      <c r="H117" s="213"/>
      <c r="I117" s="332">
        <f>SUM(I119:I130)</f>
        <v>3345</v>
      </c>
      <c r="J117" s="214"/>
      <c r="K117" s="214"/>
      <c r="L117" s="231"/>
      <c r="M117" s="231"/>
      <c r="N117" s="231"/>
      <c r="O117" s="231"/>
      <c r="P117" s="231"/>
      <c r="Q117" s="213"/>
      <c r="R117" s="213"/>
      <c r="S117" s="263">
        <f>+Fettgruppe!S18</f>
        <v>19.912286995515672</v>
      </c>
      <c r="T117" s="213"/>
      <c r="U117" s="215"/>
      <c r="V117" s="215"/>
      <c r="W117" s="215"/>
      <c r="X117" s="215"/>
      <c r="Y117" s="214"/>
      <c r="Z117" s="213"/>
      <c r="AA117" s="215"/>
      <c r="AB117" s="215"/>
      <c r="AC117" s="214"/>
      <c r="AD117" s="213"/>
      <c r="AE117" s="216"/>
      <c r="AG117" s="29"/>
      <c r="AH117" s="27"/>
      <c r="AI117" s="217"/>
      <c r="AJ117" s="28"/>
      <c r="AN117" s="28"/>
    </row>
    <row r="118" spans="1:40">
      <c r="A118" s="213"/>
      <c r="B118" s="213"/>
      <c r="C118" s="213"/>
      <c r="D118" s="213"/>
      <c r="E118" s="213"/>
      <c r="F118" s="213"/>
      <c r="G118" s="213"/>
      <c r="H118" s="213"/>
      <c r="I118" s="329"/>
      <c r="J118" s="214"/>
      <c r="K118" s="214"/>
      <c r="L118" s="231"/>
      <c r="M118" s="231"/>
      <c r="N118" s="231"/>
      <c r="O118" s="231"/>
      <c r="P118" s="231"/>
      <c r="Q118" s="213"/>
      <c r="R118" s="213"/>
      <c r="S118" s="213"/>
      <c r="T118" s="213"/>
      <c r="U118" s="215"/>
      <c r="V118" s="215"/>
      <c r="W118" s="215"/>
      <c r="X118" s="215"/>
      <c r="Y118" s="214"/>
      <c r="Z118" s="213"/>
      <c r="AA118" s="215"/>
      <c r="AB118" s="215"/>
      <c r="AC118" s="229" t="s">
        <v>2</v>
      </c>
      <c r="AD118" s="213"/>
      <c r="AE118" s="216"/>
      <c r="AG118" s="29"/>
      <c r="AH118" s="27"/>
      <c r="AI118" s="217"/>
      <c r="AJ118" s="28"/>
      <c r="AN118" s="28"/>
    </row>
    <row r="119" spans="1:40">
      <c r="A119" s="213"/>
      <c r="B119" s="28">
        <f>+'Ark1'!C2021</f>
        <v>2023</v>
      </c>
      <c r="C119" s="213"/>
      <c r="D119" s="28">
        <f>+'Ark1'!M2021</f>
        <v>8</v>
      </c>
      <c r="E119" s="242" t="s">
        <v>102</v>
      </c>
      <c r="F119" s="28">
        <f>+'Ark1'!D2021</f>
        <v>1</v>
      </c>
      <c r="G119" s="28" t="s">
        <v>554</v>
      </c>
      <c r="H119" s="28">
        <f>+'Ark1'!Q2021</f>
        <v>35</v>
      </c>
      <c r="I119" s="336">
        <f>+'Ark1'!R2021</f>
        <v>195</v>
      </c>
      <c r="J119" s="29">
        <f>+IF(I119=0,"",'Ark1'!AF2021)</f>
        <v>26.603001364256485</v>
      </c>
      <c r="K119" s="29">
        <f>+IF(I119=0,"",'Ark1'!AG2021)</f>
        <v>32.558726586898047</v>
      </c>
      <c r="L119" s="239">
        <f>+IF(J119=0,"",'Ark1'!AI2021)</f>
        <v>0</v>
      </c>
      <c r="P119" s="231"/>
      <c r="Q119" s="27">
        <f>+IF(I119=0,"",'Ark1'!S2021)</f>
        <v>6.6256410256410252</v>
      </c>
      <c r="R119" s="27"/>
      <c r="S119" s="29">
        <f>+IF(I119=0,"",'Ark1'!U2021)</f>
        <v>23.150256410256404</v>
      </c>
      <c r="T119" s="29">
        <f>+IF(I119=0,"",'Ark1'!V2021)</f>
        <v>0</v>
      </c>
      <c r="U119" s="29">
        <f>+IF(I119=0,"",'Ark1'!W2021)</f>
        <v>0</v>
      </c>
      <c r="V119" s="34">
        <f>+IF(I119=0,"",'Ark1'!X2021)</f>
        <v>86.153846153846175</v>
      </c>
      <c r="W119" s="34">
        <f>+IF(I119=0,"",'Ark1'!Y2021)</f>
        <v>56.410256410256402</v>
      </c>
      <c r="X119" s="34">
        <f>+IF(I119=0,"",'Ark1'!Z2021)</f>
        <v>5.6659430098319907</v>
      </c>
      <c r="Y119" s="29">
        <f>+IF(I119=0,"",'Ark1'!Z2021)</f>
        <v>5.6659430098319907</v>
      </c>
      <c r="Z119" s="29">
        <f>+IF(I119=0,"",'Ark1'!AB2021)</f>
        <v>0</v>
      </c>
      <c r="AA119" s="34">
        <f>+'Ark1'!AD2021</f>
        <v>0</v>
      </c>
      <c r="AB119" s="29">
        <f>+IF(I119=0,"",I119/D119)</f>
        <v>24.375</v>
      </c>
      <c r="AC119" s="29">
        <f>+IF(I119=0,"",I119/H119)</f>
        <v>5.5714285714285712</v>
      </c>
      <c r="AD119" s="213"/>
      <c r="AE119" s="216"/>
      <c r="AG119" s="29"/>
      <c r="AH119" s="27"/>
      <c r="AI119" s="217"/>
      <c r="AJ119" s="28"/>
      <c r="AN119" s="28"/>
    </row>
    <row r="120" spans="1:40">
      <c r="A120" s="213"/>
      <c r="B120" s="28">
        <f>+'Ark1'!C2022</f>
        <v>2023</v>
      </c>
      <c r="C120" s="213"/>
      <c r="D120" s="28">
        <f>+'Ark1'!M2022</f>
        <v>8</v>
      </c>
      <c r="E120" s="242" t="s">
        <v>102</v>
      </c>
      <c r="F120" s="28">
        <f>+'Ark1'!D2022</f>
        <v>2</v>
      </c>
      <c r="G120" s="28" t="s">
        <v>555</v>
      </c>
      <c r="H120" s="28">
        <f>+'Ark1'!Q2022</f>
        <v>44</v>
      </c>
      <c r="I120" s="336">
        <f>+'Ark1'!R2022</f>
        <v>192</v>
      </c>
      <c r="J120" s="29">
        <f>+IF(I120=0,"",'Ark1'!AF2022)</f>
        <v>11.381149970361584</v>
      </c>
      <c r="K120" s="29">
        <f>+IF(I120=0,"",'Ark1'!AG2022)</f>
        <v>18.714780029658936</v>
      </c>
      <c r="L120" s="239">
        <f>+IF(J120=0,"",'Ark1'!AI2022)</f>
        <v>1</v>
      </c>
      <c r="P120" s="231"/>
      <c r="Q120" s="27">
        <f>+IF(I120=0,"",'Ark1'!S2022)</f>
        <v>5.895833333333333</v>
      </c>
      <c r="R120" s="27"/>
      <c r="S120" s="29">
        <f>+IF(I120=0,"",'Ark1'!U2022)</f>
        <v>16.760937500000001</v>
      </c>
      <c r="T120" s="29">
        <f>+IF(I120=0,"",'Ark1'!V2022)</f>
        <v>0</v>
      </c>
      <c r="U120" s="29">
        <f>+IF(I120=0,"",'Ark1'!W2022)</f>
        <v>0</v>
      </c>
      <c r="V120" s="34">
        <f>+IF(I120=0,"",'Ark1'!X2022)</f>
        <v>53.64583333333335</v>
      </c>
      <c r="W120" s="34">
        <f>+IF(I120=0,"",'Ark1'!Y2022)</f>
        <v>32.291666666666664</v>
      </c>
      <c r="X120" s="34">
        <f>+IF(I120=0,"",'Ark1'!Z2022)</f>
        <v>9.1435248694231976</v>
      </c>
      <c r="Y120" s="29">
        <f>+IF(I120=0,"",'Ark1'!Z2022)</f>
        <v>9.1435248694231976</v>
      </c>
      <c r="Z120" s="29">
        <f>+IF(I120=0,"",'Ark1'!AB2022)</f>
        <v>0</v>
      </c>
      <c r="AA120" s="34">
        <f>+'Ark1'!AD2022</f>
        <v>0</v>
      </c>
      <c r="AB120" s="29">
        <f t="shared" ref="AB120:AB130" si="14">+IF(I120=0,"",I120/D120)</f>
        <v>24</v>
      </c>
      <c r="AC120" s="29">
        <f t="shared" ref="AC120:AC130" si="15">+IF(I120=0,"",I120/H120)</f>
        <v>4.3636363636363633</v>
      </c>
      <c r="AD120" s="213"/>
      <c r="AE120" s="216"/>
      <c r="AG120" s="29"/>
      <c r="AH120" s="27"/>
      <c r="AI120" s="217"/>
      <c r="AJ120" s="28"/>
      <c r="AN120" s="28"/>
    </row>
    <row r="121" spans="1:40">
      <c r="A121" s="213"/>
      <c r="B121" s="28">
        <f>+'Ark1'!C2023</f>
        <v>2023</v>
      </c>
      <c r="C121" s="213"/>
      <c r="D121" s="28">
        <f>+'Ark1'!M2023</f>
        <v>8</v>
      </c>
      <c r="E121" s="242" t="s">
        <v>102</v>
      </c>
      <c r="F121" s="28">
        <f>+'Ark1'!D2023</f>
        <v>3</v>
      </c>
      <c r="G121" s="28" t="s">
        <v>556</v>
      </c>
      <c r="H121" s="28">
        <f>+'Ark1'!Q2023</f>
        <v>109</v>
      </c>
      <c r="I121" s="336">
        <f>+'Ark1'!R2023</f>
        <v>542</v>
      </c>
      <c r="J121" s="29">
        <f>+IF(I121=0,"",'Ark1'!AF2023)</f>
        <v>11.88335891251918</v>
      </c>
      <c r="K121" s="29">
        <f>+IF(I121=0,"",'Ark1'!AG2023)</f>
        <v>21.321120795324784</v>
      </c>
      <c r="L121" s="239">
        <f>+IF(J121=0,"",'Ark1'!AI2023)</f>
        <v>0</v>
      </c>
      <c r="P121" s="231"/>
      <c r="Q121" s="27">
        <f>+IF(I121=0,"",'Ark1'!S2023)</f>
        <v>6.1402214022140242</v>
      </c>
      <c r="R121" s="27"/>
      <c r="S121" s="29">
        <f>+IF(I121=0,"",'Ark1'!U2023)</f>
        <v>16.848523985239847</v>
      </c>
      <c r="T121" s="29">
        <f>+IF(I121=0,"",'Ark1'!V2023)</f>
        <v>0</v>
      </c>
      <c r="U121" s="29">
        <f>+IF(I121=0,"",'Ark1'!W2023)</f>
        <v>0</v>
      </c>
      <c r="V121" s="34">
        <f>+IF(I121=0,"",'Ark1'!X2023)</f>
        <v>52.952029520295191</v>
      </c>
      <c r="W121" s="34">
        <f>+IF(I121=0,"",'Ark1'!Y2023)</f>
        <v>33.763837638376394</v>
      </c>
      <c r="X121" s="34">
        <f>+IF(I121=0,"",'Ark1'!Z2023)</f>
        <v>9.2979081307226572</v>
      </c>
      <c r="Y121" s="29">
        <f>+IF(I121=0,"",'Ark1'!Z2023)</f>
        <v>9.2979081307226572</v>
      </c>
      <c r="Z121" s="29">
        <f>+IF(I121=0,"",'Ark1'!AB2023)</f>
        <v>0</v>
      </c>
      <c r="AA121" s="34">
        <f>+'Ark1'!AD2023</f>
        <v>0</v>
      </c>
      <c r="AB121" s="29">
        <f t="shared" si="14"/>
        <v>67.75</v>
      </c>
      <c r="AC121" s="29">
        <f t="shared" si="15"/>
        <v>4.9724770642201834</v>
      </c>
      <c r="AD121" s="213"/>
      <c r="AE121" s="216"/>
      <c r="AG121" s="29"/>
      <c r="AH121" s="27"/>
      <c r="AI121" s="217"/>
      <c r="AJ121" s="28"/>
      <c r="AN121" s="28"/>
    </row>
    <row r="122" spans="1:40">
      <c r="A122" s="213"/>
      <c r="B122" s="28">
        <f>+'Ark1'!C2024</f>
        <v>2023</v>
      </c>
      <c r="C122" s="213"/>
      <c r="D122" s="28">
        <f>+'Ark1'!M2024</f>
        <v>8</v>
      </c>
      <c r="E122" s="242" t="s">
        <v>102</v>
      </c>
      <c r="F122" s="28">
        <f>+'Ark1'!D2024</f>
        <v>4</v>
      </c>
      <c r="G122" s="28" t="s">
        <v>557</v>
      </c>
      <c r="H122" s="28">
        <f>+'Ark1'!Q2024</f>
        <v>69</v>
      </c>
      <c r="I122" s="336">
        <f>+'Ark1'!R2024</f>
        <v>442</v>
      </c>
      <c r="J122" s="29">
        <f>+IF(I122=0,"",'Ark1'!AF2024)</f>
        <v>13.722446445203351</v>
      </c>
      <c r="K122" s="29">
        <f>+IF(I122=0,"",'Ark1'!AG2024)</f>
        <v>22.121494282841056</v>
      </c>
      <c r="L122" s="239">
        <f>+IF(J122=0,"",'Ark1'!AI2024)</f>
        <v>0</v>
      </c>
      <c r="P122" s="231"/>
      <c r="Q122" s="27">
        <f>+IF(I122=0,"",'Ark1'!S2024)</f>
        <v>6.4909502262443439</v>
      </c>
      <c r="R122" s="27"/>
      <c r="S122" s="29">
        <f>+IF(I122=0,"",'Ark1'!U2024)</f>
        <v>13.437556561085961</v>
      </c>
      <c r="T122" s="29">
        <f>+IF(I122=0,"",'Ark1'!V2024)</f>
        <v>0</v>
      </c>
      <c r="U122" s="29">
        <f>+IF(I122=0,"",'Ark1'!W2024)</f>
        <v>0</v>
      </c>
      <c r="V122" s="34">
        <f>+IF(I122=0,"",'Ark1'!X2024)</f>
        <v>35.067873303167431</v>
      </c>
      <c r="W122" s="34">
        <f>+IF(I122=0,"",'Ark1'!Y2024)</f>
        <v>20.135746606334841</v>
      </c>
      <c r="X122" s="34">
        <f>+IF(I122=0,"",'Ark1'!Z2024)</f>
        <v>8.6267337507354114</v>
      </c>
      <c r="Y122" s="29">
        <f>+IF(I122=0,"",'Ark1'!Z2024)</f>
        <v>8.6267337507354114</v>
      </c>
      <c r="Z122" s="29">
        <f>+IF(I122=0,"",'Ark1'!AB2024)</f>
        <v>0</v>
      </c>
      <c r="AA122" s="34">
        <f>+'Ark1'!AD2024</f>
        <v>0</v>
      </c>
      <c r="AB122" s="29">
        <f t="shared" si="14"/>
        <v>55.25</v>
      </c>
      <c r="AC122" s="29">
        <f t="shared" si="15"/>
        <v>6.4057971014492754</v>
      </c>
      <c r="AD122" s="213"/>
      <c r="AE122" s="216"/>
      <c r="AG122" s="29"/>
      <c r="AH122" s="27"/>
      <c r="AI122" s="217"/>
      <c r="AJ122" s="28"/>
      <c r="AN122" s="28"/>
    </row>
    <row r="123" spans="1:40">
      <c r="A123" s="213"/>
      <c r="B123" s="28">
        <f>+'Ark1'!C2025</f>
        <v>2023</v>
      </c>
      <c r="C123" s="213"/>
      <c r="D123" s="28">
        <f>+'Ark1'!M2025</f>
        <v>8</v>
      </c>
      <c r="E123" s="242" t="s">
        <v>102</v>
      </c>
      <c r="F123" s="28">
        <f>+'Ark1'!D2025</f>
        <v>5</v>
      </c>
      <c r="G123" s="28" t="s">
        <v>453</v>
      </c>
      <c r="H123" s="28">
        <f>+'Ark1'!Q2025</f>
        <v>57</v>
      </c>
      <c r="I123" s="336">
        <f>+'Ark1'!R2025</f>
        <v>149</v>
      </c>
      <c r="J123" s="29">
        <f>+IF(I123=0,"",'Ark1'!AF2025)</f>
        <v>8.0671358960476471</v>
      </c>
      <c r="K123" s="29">
        <f>+IF(I123=0,"",'Ark1'!AG2025)</f>
        <v>17.3247010140512</v>
      </c>
      <c r="L123" s="239">
        <f>+IF(J123=0,"",'Ark1'!AI2025)</f>
        <v>32</v>
      </c>
      <c r="P123" s="231"/>
      <c r="Q123" s="27">
        <f>+IF(I123=0,"",'Ark1'!S2025)</f>
        <v>6.3959731543624176</v>
      </c>
      <c r="R123" s="27"/>
      <c r="S123" s="29">
        <f>+IF(I123=0,"",'Ark1'!U2025)</f>
        <v>20.455704697986576</v>
      </c>
      <c r="T123" s="29">
        <f>+IF(I123=0,"",'Ark1'!V2025)</f>
        <v>0</v>
      </c>
      <c r="U123" s="29">
        <f>+IF(I123=0,"",'Ark1'!W2025)</f>
        <v>0</v>
      </c>
      <c r="V123" s="34">
        <f>+IF(I123=0,"",'Ark1'!X2025)</f>
        <v>72.483221476510067</v>
      </c>
      <c r="W123" s="34">
        <f>+IF(I123=0,"",'Ark1'!Y2025)</f>
        <v>41.61073825503356</v>
      </c>
      <c r="X123" s="34">
        <f>+IF(I123=0,"",'Ark1'!Z2025)</f>
        <v>8.5856238710461898</v>
      </c>
      <c r="Y123" s="29">
        <f>+IF(I123=0,"",'Ark1'!Z2025)</f>
        <v>8.5856238710461898</v>
      </c>
      <c r="Z123" s="29">
        <f>+IF(I123=0,"",'Ark1'!AB2025)</f>
        <v>0</v>
      </c>
      <c r="AA123" s="34">
        <f>+'Ark1'!AD2025</f>
        <v>0</v>
      </c>
      <c r="AB123" s="29">
        <f t="shared" si="14"/>
        <v>18.625</v>
      </c>
      <c r="AC123" s="29">
        <f t="shared" si="15"/>
        <v>2.6140350877192984</v>
      </c>
      <c r="AD123" s="213"/>
      <c r="AE123" s="216"/>
      <c r="AG123" s="29"/>
      <c r="AH123" s="27"/>
      <c r="AI123" s="217"/>
      <c r="AJ123" s="28"/>
      <c r="AN123" s="28"/>
    </row>
    <row r="124" spans="1:40">
      <c r="A124" s="213"/>
      <c r="B124" s="28">
        <f>+'Ark1'!C2026</f>
        <v>2023</v>
      </c>
      <c r="C124" s="213"/>
      <c r="D124" s="28">
        <f>+'Ark1'!M2026</f>
        <v>8</v>
      </c>
      <c r="E124" s="242" t="s">
        <v>102</v>
      </c>
      <c r="F124" s="28">
        <f>+'Ark1'!D2026</f>
        <v>6</v>
      </c>
      <c r="G124" s="28" t="s">
        <v>558</v>
      </c>
      <c r="H124" s="28">
        <f>+'Ark1'!Q2026</f>
        <v>80</v>
      </c>
      <c r="I124" s="336">
        <f>+'Ark1'!R2026</f>
        <v>257</v>
      </c>
      <c r="J124" s="29">
        <f>+IF(I124=0,"",'Ark1'!AF2026)</f>
        <v>11.432384341637009</v>
      </c>
      <c r="K124" s="29">
        <f>+IF(I124=0,"",'Ark1'!AG2026)</f>
        <v>21.498728166864517</v>
      </c>
      <c r="L124" s="239">
        <f>+IF(J124=0,"",'Ark1'!AI2026)</f>
        <v>54</v>
      </c>
      <c r="P124" s="231"/>
      <c r="Q124" s="27">
        <f>+IF(I124=0,"",'Ark1'!S2026)</f>
        <v>6.1400778210116718</v>
      </c>
      <c r="R124" s="27"/>
      <c r="S124" s="29">
        <f>+IF(I124=0,"",'Ark1'!U2026)</f>
        <v>24.664980544747081</v>
      </c>
      <c r="T124" s="29">
        <f>+IF(I124=0,"",'Ark1'!V2026)</f>
        <v>0</v>
      </c>
      <c r="U124" s="29">
        <f>+IF(I124=0,"",'Ark1'!W2026)</f>
        <v>0</v>
      </c>
      <c r="V124" s="34">
        <f>+IF(I124=0,"",'Ark1'!X2026)</f>
        <v>87.548638132295707</v>
      </c>
      <c r="W124" s="34">
        <f>+IF(I124=0,"",'Ark1'!Y2026)</f>
        <v>62.64591439688715</v>
      </c>
      <c r="X124" s="34">
        <f>+IF(I124=0,"",'Ark1'!Z2026)</f>
        <v>6.5448779464748092</v>
      </c>
      <c r="Y124" s="29">
        <f>+IF(I124=0,"",'Ark1'!Z2026)</f>
        <v>6.5448779464748092</v>
      </c>
      <c r="Z124" s="29">
        <f>+IF(I124=0,"",'Ark1'!AB2026)</f>
        <v>0</v>
      </c>
      <c r="AA124" s="34">
        <f>+'Ark1'!AD2026</f>
        <v>0</v>
      </c>
      <c r="AB124" s="29">
        <f t="shared" si="14"/>
        <v>32.125</v>
      </c>
      <c r="AC124" s="29">
        <f t="shared" si="15"/>
        <v>3.2124999999999999</v>
      </c>
      <c r="AD124" s="213"/>
      <c r="AE124" s="216"/>
      <c r="AG124" s="29"/>
      <c r="AH124" s="27"/>
      <c r="AI124" s="217"/>
      <c r="AJ124" s="28"/>
      <c r="AN124" s="28"/>
    </row>
    <row r="125" spans="1:40">
      <c r="A125" s="213"/>
      <c r="B125" s="28">
        <f>+'Ark1'!C2027</f>
        <v>2023</v>
      </c>
      <c r="C125" s="213"/>
      <c r="D125" s="28">
        <f>+'Ark1'!M2027</f>
        <v>8</v>
      </c>
      <c r="E125" s="242" t="s">
        <v>102</v>
      </c>
      <c r="F125" s="28">
        <f>+'Ark1'!D2027</f>
        <v>7</v>
      </c>
      <c r="G125" s="28" t="s">
        <v>559</v>
      </c>
      <c r="H125" s="28">
        <f>+'Ark1'!Q2027</f>
        <v>18</v>
      </c>
      <c r="I125" s="336">
        <f>+'Ark1'!R2027</f>
        <v>42</v>
      </c>
      <c r="J125" s="29">
        <f>+IF(I125=0,"",'Ark1'!AF2027)</f>
        <v>8.8235294117647047</v>
      </c>
      <c r="K125" s="29">
        <f>+IF(I125=0,"",'Ark1'!AG2027)</f>
        <v>17.240779401530979</v>
      </c>
      <c r="L125" s="239">
        <f>+IF(J125=0,"",'Ark1'!AI2027)</f>
        <v>20</v>
      </c>
      <c r="P125" s="231"/>
      <c r="Q125" s="27">
        <f>+IF(I125=0,"",'Ark1'!S2027)</f>
        <v>6.2142857142857153</v>
      </c>
      <c r="R125" s="27"/>
      <c r="S125" s="29">
        <f>+IF(I125=0,"",'Ark1'!U2027)</f>
        <v>23.595238095238106</v>
      </c>
      <c r="T125" s="29">
        <f>+IF(I125=0,"",'Ark1'!V2027)</f>
        <v>0</v>
      </c>
      <c r="U125" s="29">
        <f>+IF(I125=0,"",'Ark1'!W2027)</f>
        <v>0</v>
      </c>
      <c r="V125" s="34">
        <f>+IF(I125=0,"",'Ark1'!X2027)</f>
        <v>85.714285714285694</v>
      </c>
      <c r="W125" s="34">
        <f>+IF(I125=0,"",'Ark1'!Y2027)</f>
        <v>57.142857142857153</v>
      </c>
      <c r="X125" s="34">
        <f>+IF(I125=0,"",'Ark1'!Z2027)</f>
        <v>7.8034776246586812</v>
      </c>
      <c r="Y125" s="29">
        <f>+IF(I125=0,"",'Ark1'!Z2027)</f>
        <v>7.8034776246586812</v>
      </c>
      <c r="Z125" s="29">
        <f>+IF(I125=0,"",'Ark1'!AB2027)</f>
        <v>0</v>
      </c>
      <c r="AA125" s="34">
        <f>+'Ark1'!AD2027</f>
        <v>0</v>
      </c>
      <c r="AB125" s="29">
        <f t="shared" si="14"/>
        <v>5.25</v>
      </c>
      <c r="AC125" s="29">
        <f t="shared" si="15"/>
        <v>2.3333333333333335</v>
      </c>
      <c r="AD125" s="213"/>
      <c r="AE125" s="216"/>
      <c r="AG125" s="29"/>
      <c r="AH125" s="27"/>
      <c r="AI125" s="217"/>
      <c r="AJ125" s="28"/>
      <c r="AN125" s="28"/>
    </row>
    <row r="126" spans="1:40">
      <c r="A126" s="213"/>
      <c r="B126" s="28">
        <f>+'Ark1'!C2028</f>
        <v>2023</v>
      </c>
      <c r="C126" s="213"/>
      <c r="D126" s="28">
        <f>+'Ark1'!M2028</f>
        <v>8</v>
      </c>
      <c r="E126" s="242" t="s">
        <v>102</v>
      </c>
      <c r="F126" s="28">
        <f>+'Ark1'!D2028</f>
        <v>8</v>
      </c>
      <c r="G126" s="28" t="s">
        <v>560</v>
      </c>
      <c r="H126" s="28">
        <f>+'Ark1'!Q2028</f>
        <v>41</v>
      </c>
      <c r="I126" s="336">
        <f>+'Ark1'!R2028</f>
        <v>131</v>
      </c>
      <c r="J126" s="29">
        <f>+IF(I126=0,"",'Ark1'!AF2028)</f>
        <v>8.3706070287539944</v>
      </c>
      <c r="K126" s="29">
        <f>+IF(I126=0,"",'Ark1'!AG2028)</f>
        <v>16.048962202434044</v>
      </c>
      <c r="L126" s="239">
        <f>+IF(J126=0,"",'Ark1'!AI2028)</f>
        <v>23</v>
      </c>
      <c r="P126" s="231"/>
      <c r="Q126" s="27">
        <f>+IF(I126=0,"",'Ark1'!S2028)</f>
        <v>6.4122137404580144</v>
      </c>
      <c r="R126" s="27"/>
      <c r="S126" s="29">
        <f>+IF(I126=0,"",'Ark1'!U2028)</f>
        <v>22.659541984732815</v>
      </c>
      <c r="T126" s="29">
        <f>+IF(I126=0,"",'Ark1'!V2028)</f>
        <v>0</v>
      </c>
      <c r="U126" s="29">
        <f>+IF(I126=0,"",'Ark1'!W2028)</f>
        <v>0</v>
      </c>
      <c r="V126" s="34">
        <f>+IF(I126=0,"",'Ark1'!X2028)</f>
        <v>87.022900763358749</v>
      </c>
      <c r="W126" s="34">
        <f>+IF(I126=0,"",'Ark1'!Y2028)</f>
        <v>44.274809160305352</v>
      </c>
      <c r="X126" s="34">
        <f>+IF(I126=0,"",'Ark1'!Z2028)</f>
        <v>6.2742996765729684</v>
      </c>
      <c r="Y126" s="29">
        <f>+IF(I126=0,"",'Ark1'!Z2028)</f>
        <v>6.2742996765729684</v>
      </c>
      <c r="Z126" s="29">
        <f>+IF(I126=0,"",'Ark1'!AB2028)</f>
        <v>0</v>
      </c>
      <c r="AA126" s="34">
        <f>+'Ark1'!AD2028</f>
        <v>0</v>
      </c>
      <c r="AB126" s="29">
        <f t="shared" si="14"/>
        <v>16.375</v>
      </c>
      <c r="AC126" s="29">
        <f t="shared" si="15"/>
        <v>3.1951219512195124</v>
      </c>
      <c r="AD126" s="213"/>
      <c r="AE126" s="216"/>
      <c r="AG126" s="29"/>
      <c r="AH126" s="27"/>
      <c r="AI126" s="217"/>
      <c r="AJ126" s="28"/>
      <c r="AN126" s="28"/>
    </row>
    <row r="127" spans="1:40">
      <c r="A127" s="213"/>
      <c r="B127" s="28">
        <f>+'Ark1'!C2029</f>
        <v>2023</v>
      </c>
      <c r="C127" s="213"/>
      <c r="D127" s="28">
        <f>+'Ark1'!M2029</f>
        <v>8</v>
      </c>
      <c r="E127" s="242" t="s">
        <v>102</v>
      </c>
      <c r="F127" s="28">
        <f>+'Ark1'!D2029</f>
        <v>9</v>
      </c>
      <c r="G127" s="28" t="s">
        <v>561</v>
      </c>
      <c r="H127" s="28">
        <f>+'Ark1'!Q2029</f>
        <v>66</v>
      </c>
      <c r="I127" s="336">
        <f>+'Ark1'!R2029</f>
        <v>229</v>
      </c>
      <c r="J127" s="29">
        <f>+IF(I127=0,"",'Ark1'!AF2029)</f>
        <v>8.5256887565152635</v>
      </c>
      <c r="K127" s="29">
        <f>+IF(I127=0,"",'Ark1'!AG2029)</f>
        <v>13.714461712055304</v>
      </c>
      <c r="L127" s="239">
        <f>+IF(J127=0,"",'Ark1'!AI2029)</f>
        <v>30</v>
      </c>
      <c r="P127" s="231"/>
      <c r="Q127" s="27">
        <f>+IF(I127=0,"",'Ark1'!S2029)</f>
        <v>6.2751091703056749</v>
      </c>
      <c r="R127" s="27"/>
      <c r="S127" s="29">
        <f>+IF(I127=0,"",'Ark1'!U2029)</f>
        <v>20.8056768558952</v>
      </c>
      <c r="T127" s="29">
        <f>+IF(I127=0,"",'Ark1'!V2029)</f>
        <v>0</v>
      </c>
      <c r="U127" s="29">
        <f>+IF(I127=0,"",'Ark1'!W2029)</f>
        <v>0</v>
      </c>
      <c r="V127" s="34">
        <f>+IF(I127=0,"",'Ark1'!X2029)</f>
        <v>74.672489082969435</v>
      </c>
      <c r="W127" s="34">
        <f>+IF(I127=0,"",'Ark1'!Y2029)</f>
        <v>33.187772925764193</v>
      </c>
      <c r="X127" s="34">
        <f>+IF(I127=0,"",'Ark1'!Z2029)</f>
        <v>6.3540320452310004</v>
      </c>
      <c r="Y127" s="29">
        <f>+IF(I127=0,"",'Ark1'!Z2029)</f>
        <v>6.3540320452310004</v>
      </c>
      <c r="Z127" s="29">
        <f>+IF(I127=0,"",'Ark1'!AB2029)</f>
        <v>0</v>
      </c>
      <c r="AA127" s="34">
        <f>+'Ark1'!AD2029</f>
        <v>0</v>
      </c>
      <c r="AB127" s="29">
        <f t="shared" si="14"/>
        <v>28.625</v>
      </c>
      <c r="AC127" s="29">
        <f t="shared" si="15"/>
        <v>3.4696969696969697</v>
      </c>
      <c r="AD127" s="213"/>
      <c r="AE127" s="216"/>
      <c r="AG127" s="29"/>
      <c r="AH127" s="27"/>
      <c r="AI127" s="217"/>
      <c r="AJ127" s="28"/>
      <c r="AN127" s="28"/>
    </row>
    <row r="128" spans="1:40">
      <c r="A128" s="213"/>
      <c r="B128" s="28">
        <f>+'Ark1'!C2030</f>
        <v>2023</v>
      </c>
      <c r="C128" s="213"/>
      <c r="D128" s="28">
        <f>+'Ark1'!M2030</f>
        <v>8</v>
      </c>
      <c r="E128" s="242" t="s">
        <v>102</v>
      </c>
      <c r="F128" s="28">
        <f>+'Ark1'!D2030</f>
        <v>10</v>
      </c>
      <c r="G128" s="28" t="s">
        <v>562</v>
      </c>
      <c r="H128" s="28">
        <f>+'Ark1'!Q2030</f>
        <v>179</v>
      </c>
      <c r="I128" s="336">
        <f>+'Ark1'!R2030</f>
        <v>637</v>
      </c>
      <c r="J128" s="29">
        <f>+IF(I128=0,"",'Ark1'!AF2030)</f>
        <v>13.553191489361698</v>
      </c>
      <c r="K128" s="29">
        <f>+IF(I128=0,"",'Ark1'!AG2030)</f>
        <v>18.52766771491325</v>
      </c>
      <c r="L128" s="239">
        <f>+IF(J128=0,"",'Ark1'!AI2030)</f>
        <v>94</v>
      </c>
      <c r="P128" s="231"/>
      <c r="Q128" s="27">
        <f>+IF(I128=0,"",'Ark1'!S2030)</f>
        <v>6.4505494505494489</v>
      </c>
      <c r="R128" s="27"/>
      <c r="S128" s="29">
        <f>+IF(I128=0,"",'Ark1'!U2030)</f>
        <v>21.346781789638921</v>
      </c>
      <c r="T128" s="29">
        <f>+IF(I128=0,"",'Ark1'!V2030)</f>
        <v>0</v>
      </c>
      <c r="U128" s="29">
        <f>+IF(I128=0,"",'Ark1'!W2030)</f>
        <v>0</v>
      </c>
      <c r="V128" s="34">
        <f>+IF(I128=0,"",'Ark1'!X2030)</f>
        <v>79.905808477237031</v>
      </c>
      <c r="W128" s="34">
        <f>+IF(I128=0,"",'Ark1'!Y2030)</f>
        <v>40.816326530612251</v>
      </c>
      <c r="X128" s="34">
        <f>+IF(I128=0,"",'Ark1'!Z2030)</f>
        <v>6.2808005147617321</v>
      </c>
      <c r="Y128" s="29">
        <f>+IF(I128=0,"",'Ark1'!Z2030)</f>
        <v>6.2808005147617321</v>
      </c>
      <c r="Z128" s="29">
        <f>+IF(I128=0,"",'Ark1'!AB2030)</f>
        <v>0</v>
      </c>
      <c r="AA128" s="34">
        <f>+'Ark1'!AD2030</f>
        <v>0</v>
      </c>
      <c r="AB128" s="29">
        <f t="shared" si="14"/>
        <v>79.625</v>
      </c>
      <c r="AC128" s="29">
        <f t="shared" si="15"/>
        <v>3.558659217877095</v>
      </c>
      <c r="AD128" s="213"/>
      <c r="AE128" s="216"/>
      <c r="AG128" s="29"/>
      <c r="AH128" s="27"/>
      <c r="AI128" s="217"/>
      <c r="AJ128" s="28"/>
      <c r="AN128" s="28"/>
    </row>
    <row r="129" spans="1:40">
      <c r="A129" s="213"/>
      <c r="B129" s="28">
        <f>+'Ark1'!C2031</f>
        <v>2023</v>
      </c>
      <c r="C129" s="213"/>
      <c r="D129" s="28">
        <f>+'Ark1'!M2031</f>
        <v>8</v>
      </c>
      <c r="E129" s="242" t="s">
        <v>102</v>
      </c>
      <c r="F129" s="28">
        <f>+'Ark1'!D2031</f>
        <v>11</v>
      </c>
      <c r="G129" s="28" t="s">
        <v>563</v>
      </c>
      <c r="H129" s="28">
        <f>+'Ark1'!Q2031</f>
        <v>118</v>
      </c>
      <c r="I129" s="336">
        <f>+'Ark1'!R2031</f>
        <v>452</v>
      </c>
      <c r="J129" s="29">
        <f>+IF(I129=0,"",'Ark1'!AF2031)</f>
        <v>18.17450743868115</v>
      </c>
      <c r="K129" s="29">
        <f>+IF(I129=0,"",'Ark1'!AG2031)</f>
        <v>24.195135468992543</v>
      </c>
      <c r="L129" s="239">
        <f>+IF(J129=0,"",'Ark1'!AI2031)</f>
        <v>65</v>
      </c>
      <c r="P129" s="231"/>
      <c r="Q129" s="27">
        <f>+IF(I129=0,"",'Ark1'!S2031)</f>
        <v>6.6194690265486722</v>
      </c>
      <c r="R129" s="27"/>
      <c r="S129" s="29">
        <f>+IF(I129=0,"",'Ark1'!U2031)</f>
        <v>22.793584070796463</v>
      </c>
      <c r="T129" s="29">
        <f>+IF(I129=0,"",'Ark1'!V2031)</f>
        <v>0</v>
      </c>
      <c r="U129" s="29">
        <f>+IF(I129=0,"",'Ark1'!W2031)</f>
        <v>0</v>
      </c>
      <c r="V129" s="34">
        <f>+IF(I129=0,"",'Ark1'!X2031)</f>
        <v>82.964601769911511</v>
      </c>
      <c r="W129" s="34">
        <f>+IF(I129=0,"",'Ark1'!Y2031)</f>
        <v>53.318584070796469</v>
      </c>
      <c r="X129" s="34">
        <f>+IF(I129=0,"",'Ark1'!Z2031)</f>
        <v>6.2168219183965396</v>
      </c>
      <c r="Y129" s="29">
        <f>+IF(I129=0,"",'Ark1'!Z2031)</f>
        <v>6.2168219183965396</v>
      </c>
      <c r="Z129" s="29">
        <f>+IF(I129=0,"",'Ark1'!AB2031)</f>
        <v>0</v>
      </c>
      <c r="AA129" s="34">
        <f>+'Ark1'!AD2031</f>
        <v>0</v>
      </c>
      <c r="AB129" s="29">
        <f t="shared" si="14"/>
        <v>56.5</v>
      </c>
      <c r="AC129" s="29">
        <f t="shared" si="15"/>
        <v>3.8305084745762712</v>
      </c>
      <c r="AD129" s="213"/>
      <c r="AE129" s="216"/>
      <c r="AG129" s="29"/>
      <c r="AH129" s="27"/>
      <c r="AI129" s="217"/>
      <c r="AJ129" s="28"/>
      <c r="AN129" s="28"/>
    </row>
    <row r="130" spans="1:40">
      <c r="A130" s="213"/>
      <c r="B130" s="28">
        <f>+'Ark1'!C2032</f>
        <v>2023</v>
      </c>
      <c r="C130" s="213"/>
      <c r="D130" s="28">
        <f>+'Ark1'!M2032</f>
        <v>8</v>
      </c>
      <c r="E130" s="242" t="s">
        <v>102</v>
      </c>
      <c r="F130" s="28">
        <f>+'Ark1'!D2032</f>
        <v>12</v>
      </c>
      <c r="G130" s="28" t="s">
        <v>564</v>
      </c>
      <c r="H130" s="28">
        <f>+'Ark1'!Q2032</f>
        <v>23</v>
      </c>
      <c r="I130" s="336">
        <f>+'Ark1'!R2032</f>
        <v>77</v>
      </c>
      <c r="J130" s="29">
        <f>+IF(I130=0,"",'Ark1'!AF2032)</f>
        <v>14.836223506743737</v>
      </c>
      <c r="K130" s="29">
        <f>+IF(I130=0,"",'Ark1'!AG2032)</f>
        <v>21.920959256087105</v>
      </c>
      <c r="L130" s="239">
        <f>+IF(J130=0,"",'Ark1'!AI2032)</f>
        <v>13</v>
      </c>
      <c r="P130" s="231"/>
      <c r="Q130" s="27">
        <f>+IF(I130=0,"",'Ark1'!S2032)</f>
        <v>6.532467532467531</v>
      </c>
      <c r="R130" s="27"/>
      <c r="S130" s="29">
        <f>+IF(I130=0,"",'Ark1'!U2032)</f>
        <v>23.267532467532462</v>
      </c>
      <c r="T130" s="29">
        <f>+IF(I130=0,"",'Ark1'!V2032)</f>
        <v>0</v>
      </c>
      <c r="U130" s="29">
        <f>+IF(I130=0,"",'Ark1'!W2032)</f>
        <v>0</v>
      </c>
      <c r="V130" s="34">
        <f>+IF(I130=0,"",'Ark1'!X2032)</f>
        <v>85.714285714285694</v>
      </c>
      <c r="W130" s="34">
        <f>+IF(I130=0,"",'Ark1'!Y2032)</f>
        <v>49.350649350649341</v>
      </c>
      <c r="X130" s="34">
        <f>+IF(I130=0,"",'Ark1'!Z2032)</f>
        <v>6.7032157733054829</v>
      </c>
      <c r="Y130" s="29">
        <f>+IF(I130=0,"",'Ark1'!Z2032)</f>
        <v>6.7032157733054829</v>
      </c>
      <c r="Z130" s="29">
        <f>+IF(I130=0,"",'Ark1'!AB2032)</f>
        <v>0</v>
      </c>
      <c r="AA130" s="34">
        <f>+'Ark1'!AD2032</f>
        <v>0</v>
      </c>
      <c r="AB130" s="29">
        <f t="shared" si="14"/>
        <v>9.625</v>
      </c>
      <c r="AC130" s="29">
        <f t="shared" si="15"/>
        <v>3.347826086956522</v>
      </c>
      <c r="AD130" s="213"/>
      <c r="AE130" s="216"/>
      <c r="AG130" s="29"/>
      <c r="AH130" s="27"/>
      <c r="AI130" s="217"/>
      <c r="AJ130" s="28"/>
      <c r="AN130" s="28"/>
    </row>
    <row r="131" spans="1:40">
      <c r="A131" s="213"/>
      <c r="B131" s="213"/>
      <c r="C131" s="213"/>
      <c r="D131" s="213"/>
      <c r="E131" s="213"/>
      <c r="F131" s="213"/>
      <c r="G131" s="213"/>
      <c r="H131" s="213"/>
      <c r="I131" s="329"/>
      <c r="J131" s="214"/>
      <c r="K131" s="214"/>
      <c r="L131" s="231"/>
      <c r="M131" s="231"/>
      <c r="N131" s="231"/>
      <c r="O131" s="231"/>
      <c r="P131" s="231"/>
      <c r="Q131" s="213"/>
      <c r="R131" s="213"/>
      <c r="S131" s="213"/>
      <c r="T131" s="213"/>
      <c r="U131" s="215"/>
      <c r="V131" s="215"/>
      <c r="W131" s="215"/>
      <c r="X131" s="215"/>
      <c r="Y131" s="214"/>
      <c r="Z131" s="213"/>
      <c r="AA131" s="215"/>
      <c r="AB131" s="215"/>
      <c r="AC131" s="214"/>
      <c r="AD131" s="213"/>
      <c r="AE131" s="216"/>
      <c r="AG131" s="29"/>
      <c r="AH131" s="27"/>
      <c r="AI131" s="217"/>
      <c r="AJ131" s="28"/>
      <c r="AN131" s="28"/>
    </row>
    <row r="132" spans="1:40" ht="22.8">
      <c r="A132" s="213"/>
      <c r="B132" s="213"/>
      <c r="C132" s="213"/>
      <c r="D132" s="213"/>
      <c r="E132" s="257" t="str">
        <f>+E134</f>
        <v>3+</v>
      </c>
      <c r="F132" s="213"/>
      <c r="G132" s="213"/>
      <c r="H132" s="213"/>
      <c r="I132" s="332">
        <f>SUM(I134:I145)</f>
        <v>86</v>
      </c>
      <c r="J132" s="214"/>
      <c r="K132" s="214"/>
      <c r="L132" s="231"/>
      <c r="M132" s="231"/>
      <c r="N132" s="231"/>
      <c r="O132" s="231"/>
      <c r="P132" s="231"/>
      <c r="Q132" s="213"/>
      <c r="R132" s="213"/>
      <c r="S132" s="263">
        <f>+Fettgruppe!S19</f>
        <v>26.729069767441857</v>
      </c>
      <c r="T132" s="213"/>
      <c r="U132" s="215"/>
      <c r="V132" s="215"/>
      <c r="W132" s="215"/>
      <c r="X132" s="215"/>
      <c r="Y132" s="214"/>
      <c r="Z132" s="213"/>
      <c r="AA132" s="215"/>
      <c r="AB132" s="215"/>
      <c r="AC132" s="214"/>
      <c r="AD132" s="213"/>
      <c r="AE132" s="216"/>
      <c r="AG132" s="29"/>
      <c r="AH132" s="27"/>
      <c r="AI132" s="217"/>
      <c r="AJ132" s="28"/>
      <c r="AN132" s="28"/>
    </row>
    <row r="133" spans="1:40">
      <c r="A133" s="213"/>
      <c r="B133" s="213"/>
      <c r="C133" s="213"/>
      <c r="D133" s="213"/>
      <c r="E133" s="213"/>
      <c r="F133" s="213"/>
      <c r="G133" s="213"/>
      <c r="H133" s="213"/>
      <c r="I133" s="329"/>
      <c r="J133" s="214"/>
      <c r="K133" s="214"/>
      <c r="L133" s="231"/>
      <c r="M133" s="231"/>
      <c r="N133" s="231"/>
      <c r="O133" s="231"/>
      <c r="P133" s="231"/>
      <c r="Q133" s="213"/>
      <c r="R133" s="213"/>
      <c r="S133" s="213"/>
      <c r="T133" s="213"/>
      <c r="U133" s="215"/>
      <c r="V133" s="215"/>
      <c r="W133" s="215"/>
      <c r="X133" s="215"/>
      <c r="Y133" s="214"/>
      <c r="Z133" s="213"/>
      <c r="AA133" s="215"/>
      <c r="AB133" s="215"/>
      <c r="AC133" s="215"/>
      <c r="AD133" s="213"/>
      <c r="AE133" s="216"/>
      <c r="AG133" s="29"/>
      <c r="AH133" s="27"/>
      <c r="AI133" s="217"/>
      <c r="AJ133" s="28"/>
      <c r="AN133" s="28"/>
    </row>
    <row r="134" spans="1:40">
      <c r="A134" s="213"/>
      <c r="B134" s="232">
        <f>+'Ark1'!C2033</f>
        <v>2023</v>
      </c>
      <c r="C134" s="213"/>
      <c r="D134" s="232">
        <f>+'Ark1'!M2033</f>
        <v>9</v>
      </c>
      <c r="E134" s="232" t="s">
        <v>103</v>
      </c>
      <c r="F134" s="232">
        <f>+'Ark1'!D2033</f>
        <v>1</v>
      </c>
      <c r="G134" s="232" t="s">
        <v>554</v>
      </c>
      <c r="H134" s="232">
        <f>+'Ark1'!Q2033</f>
        <v>0</v>
      </c>
      <c r="I134" s="335">
        <f>+'Ark1'!R2033</f>
        <v>0</v>
      </c>
      <c r="J134" s="233" t="str">
        <f>+IF(I134=0,"",'Ark1'!AF2033)</f>
        <v/>
      </c>
      <c r="K134" s="233" t="str">
        <f>+IF(I134=0,"",'Ark1'!AG2033)</f>
        <v/>
      </c>
      <c r="L134" s="239">
        <f>+IF(J134=0,"",'Ark1'!AI2033)</f>
        <v>0</v>
      </c>
      <c r="P134" s="231"/>
      <c r="Q134" s="234" t="str">
        <f>+IF(I134=0,"",'Ark1'!S2033)</f>
        <v/>
      </c>
      <c r="R134" s="234"/>
      <c r="S134" s="233" t="str">
        <f>+IF(I134=0,"",'Ark1'!U2033)</f>
        <v/>
      </c>
      <c r="T134" s="233" t="str">
        <f>+IF(I134=0,"",'Ark1'!V2033)</f>
        <v/>
      </c>
      <c r="U134" s="233" t="str">
        <f>+IF(I134=0,"",'Ark1'!W2033)</f>
        <v/>
      </c>
      <c r="V134" s="235" t="str">
        <f>+IF(I134=0,"",'Ark1'!X2033)</f>
        <v/>
      </c>
      <c r="W134" s="235" t="str">
        <f>+IF(I134=0,"",'Ark1'!Y2033)</f>
        <v/>
      </c>
      <c r="X134" s="235" t="str">
        <f>+IF(I134=0,"",'Ark1'!Z2033)</f>
        <v/>
      </c>
      <c r="Y134" s="233" t="str">
        <f>+IF(I134=0,"",'Ark1'!Z2033)</f>
        <v/>
      </c>
      <c r="Z134" s="233" t="str">
        <f>+IF(I134=0,"",'Ark1'!AB2033)</f>
        <v/>
      </c>
      <c r="AA134" s="235">
        <f>+'Ark1'!AD2033</f>
        <v>0</v>
      </c>
      <c r="AB134" s="233" t="str">
        <f>+IF(I134=0,"",I134/D134)</f>
        <v/>
      </c>
      <c r="AC134" s="233" t="str">
        <f>+IF(I134=0,"",I134/H134)</f>
        <v/>
      </c>
      <c r="AD134" s="213"/>
      <c r="AE134" s="216"/>
      <c r="AG134" s="29"/>
      <c r="AH134" s="27"/>
      <c r="AI134" s="217"/>
      <c r="AJ134" s="28"/>
      <c r="AN134" s="28"/>
    </row>
    <row r="135" spans="1:40">
      <c r="A135" s="213"/>
      <c r="B135" s="232">
        <f>+'Ark1'!C2034</f>
        <v>2023</v>
      </c>
      <c r="C135" s="213"/>
      <c r="D135" s="232">
        <f>+'Ark1'!M2034</f>
        <v>9</v>
      </c>
      <c r="E135" s="232" t="s">
        <v>103</v>
      </c>
      <c r="F135" s="232">
        <f>+'Ark1'!D2034</f>
        <v>2</v>
      </c>
      <c r="G135" s="232" t="s">
        <v>555</v>
      </c>
      <c r="H135" s="232">
        <f>+'Ark1'!Q2034</f>
        <v>0</v>
      </c>
      <c r="I135" s="335">
        <f>+'Ark1'!R2034</f>
        <v>0</v>
      </c>
      <c r="J135" s="233" t="str">
        <f>+IF(I135=0,"",'Ark1'!AF2034)</f>
        <v/>
      </c>
      <c r="K135" s="233" t="str">
        <f>+IF(I135=0,"",'Ark1'!AG2034)</f>
        <v/>
      </c>
      <c r="L135" s="239">
        <f>+IF(J135=0,"",'Ark1'!AI2034)</f>
        <v>0</v>
      </c>
      <c r="P135" s="231"/>
      <c r="Q135" s="234" t="str">
        <f>+IF(I135=0,"",'Ark1'!S2034)</f>
        <v/>
      </c>
      <c r="R135" s="234"/>
      <c r="S135" s="233" t="str">
        <f>+IF(I135=0,"",'Ark1'!U2034)</f>
        <v/>
      </c>
      <c r="T135" s="233" t="str">
        <f>+IF(I135=0,"",'Ark1'!V2034)</f>
        <v/>
      </c>
      <c r="U135" s="233" t="str">
        <f>+IF(I135=0,"",'Ark1'!W2034)</f>
        <v/>
      </c>
      <c r="V135" s="235" t="str">
        <f>+IF(I135=0,"",'Ark1'!X2034)</f>
        <v/>
      </c>
      <c r="W135" s="235" t="str">
        <f>+IF(I135=0,"",'Ark1'!Y2034)</f>
        <v/>
      </c>
      <c r="X135" s="235" t="str">
        <f>+IF(I135=0,"",'Ark1'!Z2034)</f>
        <v/>
      </c>
      <c r="Y135" s="233" t="str">
        <f>+IF(I135=0,"",'Ark1'!Z2034)</f>
        <v/>
      </c>
      <c r="Z135" s="233" t="str">
        <f>+IF(I135=0,"",'Ark1'!AB2034)</f>
        <v/>
      </c>
      <c r="AA135" s="235">
        <f>+'Ark1'!AD2034</f>
        <v>0</v>
      </c>
      <c r="AB135" s="233" t="str">
        <f t="shared" ref="AB135:AB145" si="16">+IF(I135=0,"",I135/D135)</f>
        <v/>
      </c>
      <c r="AC135" s="233" t="str">
        <f t="shared" ref="AC135:AC145" si="17">+IF(I135=0,"",I135/H135)</f>
        <v/>
      </c>
      <c r="AD135" s="213"/>
      <c r="AE135" s="216"/>
      <c r="AG135" s="29"/>
      <c r="AH135" s="27"/>
      <c r="AI135" s="217"/>
      <c r="AJ135" s="28"/>
      <c r="AN135" s="28"/>
    </row>
    <row r="136" spans="1:40">
      <c r="A136" s="213"/>
      <c r="B136" s="232">
        <f>+'Ark1'!C2035</f>
        <v>2023</v>
      </c>
      <c r="C136" s="213"/>
      <c r="D136" s="232">
        <f>+'Ark1'!M2035</f>
        <v>9</v>
      </c>
      <c r="E136" s="232" t="s">
        <v>103</v>
      </c>
      <c r="F136" s="232">
        <f>+'Ark1'!D2035</f>
        <v>3</v>
      </c>
      <c r="G136" s="232" t="s">
        <v>556</v>
      </c>
      <c r="H136" s="232">
        <f>+'Ark1'!Q2035</f>
        <v>0</v>
      </c>
      <c r="I136" s="335">
        <f>+'Ark1'!R2035</f>
        <v>0</v>
      </c>
      <c r="J136" s="233" t="str">
        <f>+IF(I136=0,"",'Ark1'!AF2035)</f>
        <v/>
      </c>
      <c r="K136" s="233" t="str">
        <f>+IF(I136=0,"",'Ark1'!AG2035)</f>
        <v/>
      </c>
      <c r="L136" s="239">
        <f>+IF(J136=0,"",'Ark1'!AI2035)</f>
        <v>0</v>
      </c>
      <c r="P136" s="231"/>
      <c r="Q136" s="234" t="str">
        <f>+IF(I136=0,"",'Ark1'!S2035)</f>
        <v/>
      </c>
      <c r="R136" s="234"/>
      <c r="S136" s="233" t="str">
        <f>+IF(I136=0,"",'Ark1'!U2035)</f>
        <v/>
      </c>
      <c r="T136" s="233" t="str">
        <f>+IF(I136=0,"",'Ark1'!V2035)</f>
        <v/>
      </c>
      <c r="U136" s="233" t="str">
        <f>+IF(I136=0,"",'Ark1'!W2035)</f>
        <v/>
      </c>
      <c r="V136" s="235" t="str">
        <f>+IF(I136=0,"",'Ark1'!X2035)</f>
        <v/>
      </c>
      <c r="W136" s="235" t="str">
        <f>+IF(I136=0,"",'Ark1'!Y2035)</f>
        <v/>
      </c>
      <c r="X136" s="235" t="str">
        <f>+IF(I136=0,"",'Ark1'!Z2035)</f>
        <v/>
      </c>
      <c r="Y136" s="233" t="str">
        <f>+IF(I136=0,"",'Ark1'!Z2035)</f>
        <v/>
      </c>
      <c r="Z136" s="233" t="str">
        <f>+IF(I136=0,"",'Ark1'!AB2035)</f>
        <v/>
      </c>
      <c r="AA136" s="235">
        <f>+'Ark1'!AD2035</f>
        <v>0</v>
      </c>
      <c r="AB136" s="233" t="str">
        <f t="shared" si="16"/>
        <v/>
      </c>
      <c r="AC136" s="233" t="str">
        <f t="shared" si="17"/>
        <v/>
      </c>
      <c r="AD136" s="213"/>
      <c r="AE136" s="216"/>
      <c r="AG136" s="29"/>
      <c r="AH136" s="27"/>
      <c r="AI136" s="217"/>
      <c r="AJ136" s="28"/>
      <c r="AN136" s="28"/>
    </row>
    <row r="137" spans="1:40">
      <c r="A137" s="213"/>
      <c r="B137" s="232">
        <f>+'Ark1'!C2036</f>
        <v>2023</v>
      </c>
      <c r="C137" s="213"/>
      <c r="D137" s="232">
        <f>+'Ark1'!M2036</f>
        <v>9</v>
      </c>
      <c r="E137" s="232" t="s">
        <v>103</v>
      </c>
      <c r="F137" s="232">
        <f>+'Ark1'!D2036</f>
        <v>4</v>
      </c>
      <c r="G137" s="232" t="s">
        <v>557</v>
      </c>
      <c r="H137" s="232">
        <f>+'Ark1'!Q2036</f>
        <v>0</v>
      </c>
      <c r="I137" s="335">
        <f>+'Ark1'!R2036</f>
        <v>0</v>
      </c>
      <c r="J137" s="233" t="str">
        <f>+IF(I137=0,"",'Ark1'!AF2036)</f>
        <v/>
      </c>
      <c r="K137" s="233" t="str">
        <f>+IF(I137=0,"",'Ark1'!AG2036)</f>
        <v/>
      </c>
      <c r="L137" s="239">
        <f>+IF(J137=0,"",'Ark1'!AI2036)</f>
        <v>0</v>
      </c>
      <c r="P137" s="231"/>
      <c r="Q137" s="234" t="str">
        <f>+IF(I137=0,"",'Ark1'!S2036)</f>
        <v/>
      </c>
      <c r="R137" s="234"/>
      <c r="S137" s="233" t="str">
        <f>+IF(I137=0,"",'Ark1'!U2036)</f>
        <v/>
      </c>
      <c r="T137" s="233" t="str">
        <f>+IF(I137=0,"",'Ark1'!V2036)</f>
        <v/>
      </c>
      <c r="U137" s="233" t="str">
        <f>+IF(I137=0,"",'Ark1'!W2036)</f>
        <v/>
      </c>
      <c r="V137" s="235" t="str">
        <f>+IF(I137=0,"",'Ark1'!X2036)</f>
        <v/>
      </c>
      <c r="W137" s="235" t="str">
        <f>+IF(I137=0,"",'Ark1'!Y2036)</f>
        <v/>
      </c>
      <c r="X137" s="235" t="str">
        <f>+IF(I137=0,"",'Ark1'!Z2036)</f>
        <v/>
      </c>
      <c r="Y137" s="233" t="str">
        <f>+IF(I137=0,"",'Ark1'!Z2036)</f>
        <v/>
      </c>
      <c r="Z137" s="233" t="str">
        <f>+IF(I137=0,"",'Ark1'!AB2036)</f>
        <v/>
      </c>
      <c r="AA137" s="235">
        <f>+'Ark1'!AD2036</f>
        <v>0</v>
      </c>
      <c r="AB137" s="233" t="str">
        <f t="shared" si="16"/>
        <v/>
      </c>
      <c r="AC137" s="233" t="str">
        <f t="shared" si="17"/>
        <v/>
      </c>
      <c r="AD137" s="213"/>
      <c r="AE137" s="216"/>
      <c r="AG137" s="29"/>
      <c r="AH137" s="27"/>
      <c r="AI137" s="217"/>
      <c r="AJ137" s="28"/>
      <c r="AN137" s="28"/>
    </row>
    <row r="138" spans="1:40">
      <c r="A138" s="213"/>
      <c r="B138" s="232">
        <f>+'Ark1'!C2037</f>
        <v>2023</v>
      </c>
      <c r="C138" s="213"/>
      <c r="D138" s="232">
        <f>+'Ark1'!M2037</f>
        <v>9</v>
      </c>
      <c r="E138" s="232" t="s">
        <v>103</v>
      </c>
      <c r="F138" s="232">
        <f>+'Ark1'!D2037</f>
        <v>5</v>
      </c>
      <c r="G138" s="232" t="s">
        <v>453</v>
      </c>
      <c r="H138" s="232">
        <f>+'Ark1'!Q2037</f>
        <v>3</v>
      </c>
      <c r="I138" s="335">
        <f>+'Ark1'!R2037</f>
        <v>3</v>
      </c>
      <c r="J138" s="233">
        <f>+IF(I138=0,"",'Ark1'!AF2037)</f>
        <v>0.16242555495397948</v>
      </c>
      <c r="K138" s="233">
        <f>+IF(I138=0,"",'Ark1'!AG2037)</f>
        <v>0.39050065936064754</v>
      </c>
      <c r="L138" s="239">
        <f>+IF(J138=0,"",'Ark1'!AI2037)</f>
        <v>3</v>
      </c>
      <c r="P138" s="231"/>
      <c r="Q138" s="234">
        <f>+IF(I138=0,"",'Ark1'!S2037)</f>
        <v>6.6666666666666687</v>
      </c>
      <c r="R138" s="234"/>
      <c r="S138" s="233">
        <f>+IF(I138=0,"",'Ark1'!U2037)</f>
        <v>22.900000000000006</v>
      </c>
      <c r="T138" s="233">
        <f>+IF(I138=0,"",'Ark1'!V2037)</f>
        <v>0</v>
      </c>
      <c r="U138" s="233">
        <f>+IF(I138=0,"",'Ark1'!W2037)</f>
        <v>100</v>
      </c>
      <c r="V138" s="235">
        <f>+IF(I138=0,"",'Ark1'!X2037)</f>
        <v>66.666666666666686</v>
      </c>
      <c r="W138" s="235">
        <f>+IF(I138=0,"",'Ark1'!Y2037)</f>
        <v>66.666666666666686</v>
      </c>
      <c r="X138" s="235">
        <f>+IF(I138=0,"",'Ark1'!Z2037)</f>
        <v>12.206828689986056</v>
      </c>
      <c r="Y138" s="233">
        <f>+IF(I138=0,"",'Ark1'!Z2037)</f>
        <v>12.206828689986056</v>
      </c>
      <c r="Z138" s="233">
        <f>+IF(I138=0,"",'Ark1'!AB2037)</f>
        <v>0</v>
      </c>
      <c r="AA138" s="235">
        <f>+'Ark1'!AD2037</f>
        <v>0</v>
      </c>
      <c r="AB138" s="233">
        <f t="shared" si="16"/>
        <v>0.33333333333333331</v>
      </c>
      <c r="AC138" s="233">
        <f t="shared" si="17"/>
        <v>1</v>
      </c>
      <c r="AD138" s="213"/>
      <c r="AE138" s="216"/>
      <c r="AG138" s="29"/>
      <c r="AH138" s="27"/>
      <c r="AI138" s="217"/>
      <c r="AJ138" s="28"/>
      <c r="AN138" s="28"/>
    </row>
    <row r="139" spans="1:40">
      <c r="A139" s="213"/>
      <c r="B139" s="232">
        <f>+'Ark1'!C2038</f>
        <v>2023</v>
      </c>
      <c r="C139" s="213"/>
      <c r="D139" s="232">
        <f>+'Ark1'!M2038</f>
        <v>9</v>
      </c>
      <c r="E139" s="232" t="s">
        <v>103</v>
      </c>
      <c r="F139" s="232">
        <f>+'Ark1'!D2038</f>
        <v>6</v>
      </c>
      <c r="G139" s="232" t="s">
        <v>558</v>
      </c>
      <c r="H139" s="232">
        <f>+'Ark1'!Q2038</f>
        <v>7</v>
      </c>
      <c r="I139" s="335">
        <f>+'Ark1'!R2038</f>
        <v>30</v>
      </c>
      <c r="J139" s="233">
        <f>+IF(I139=0,"",'Ark1'!AF2038)</f>
        <v>1.3345195729537365</v>
      </c>
      <c r="K139" s="233">
        <f>+IF(I139=0,"",'Ark1'!AG2038)</f>
        <v>3.0880108529760908</v>
      </c>
      <c r="L139" s="239">
        <f>+IF(J139=0,"",'Ark1'!AI2038)</f>
        <v>30</v>
      </c>
      <c r="P139" s="231"/>
      <c r="Q139" s="234">
        <f>+IF(I139=0,"",'Ark1'!S2038)</f>
        <v>7.3333333333333313</v>
      </c>
      <c r="R139" s="234"/>
      <c r="S139" s="233">
        <f>+IF(I139=0,"",'Ark1'!U2038)</f>
        <v>30.350000000000009</v>
      </c>
      <c r="T139" s="233">
        <f>+IF(I139=0,"",'Ark1'!V2038)</f>
        <v>0</v>
      </c>
      <c r="U139" s="233">
        <f>+IF(I139=0,"",'Ark1'!W2038)</f>
        <v>100</v>
      </c>
      <c r="V139" s="235">
        <f>+IF(I139=0,"",'Ark1'!X2038)</f>
        <v>96.666666666666686</v>
      </c>
      <c r="W139" s="235">
        <f>+IF(I139=0,"",'Ark1'!Y2038)</f>
        <v>83.333333333333314</v>
      </c>
      <c r="X139" s="235">
        <f>+IF(I139=0,"",'Ark1'!Z2038)</f>
        <v>7.9788783672894397</v>
      </c>
      <c r="Y139" s="233">
        <f>+IF(I139=0,"",'Ark1'!Z2038)</f>
        <v>7.9788783672894397</v>
      </c>
      <c r="Z139" s="233">
        <f>+IF(I139=0,"",'Ark1'!AB2038)</f>
        <v>0</v>
      </c>
      <c r="AA139" s="235">
        <f>+'Ark1'!AD2038</f>
        <v>0</v>
      </c>
      <c r="AB139" s="233">
        <f t="shared" si="16"/>
        <v>3.3333333333333335</v>
      </c>
      <c r="AC139" s="233">
        <f t="shared" si="17"/>
        <v>4.2857142857142856</v>
      </c>
      <c r="AD139" s="213"/>
      <c r="AE139" s="216"/>
      <c r="AG139" s="29"/>
      <c r="AH139" s="27"/>
      <c r="AI139" s="217"/>
      <c r="AJ139" s="28"/>
      <c r="AN139" s="28"/>
    </row>
    <row r="140" spans="1:40">
      <c r="A140" s="213"/>
      <c r="B140" s="232">
        <f>+'Ark1'!C2039</f>
        <v>2023</v>
      </c>
      <c r="C140" s="213"/>
      <c r="D140" s="232">
        <f>+'Ark1'!M2039</f>
        <v>9</v>
      </c>
      <c r="E140" s="232" t="s">
        <v>103</v>
      </c>
      <c r="F140" s="232">
        <f>+'Ark1'!D2039</f>
        <v>7</v>
      </c>
      <c r="G140" s="232" t="s">
        <v>559</v>
      </c>
      <c r="H140" s="232">
        <f>+'Ark1'!Q2039</f>
        <v>4</v>
      </c>
      <c r="I140" s="335">
        <f>+'Ark1'!R2039</f>
        <v>6</v>
      </c>
      <c r="J140" s="233">
        <f>+IF(I140=0,"",'Ark1'!AF2039)</f>
        <v>1.260504201680672</v>
      </c>
      <c r="K140" s="233">
        <f>+IF(I140=0,"",'Ark1'!AG2039)</f>
        <v>3.1054279749478093</v>
      </c>
      <c r="L140" s="239">
        <f>+IF(J140=0,"",'Ark1'!AI2039)</f>
        <v>6</v>
      </c>
      <c r="P140" s="231"/>
      <c r="Q140" s="234">
        <f>+IF(I140=0,"",'Ark1'!S2039)</f>
        <v>5.833333333333333</v>
      </c>
      <c r="R140" s="234"/>
      <c r="S140" s="233">
        <f>+IF(I140=0,"",'Ark1'!U2039)</f>
        <v>29.75</v>
      </c>
      <c r="T140" s="233">
        <f>+IF(I140=0,"",'Ark1'!V2039)</f>
        <v>0</v>
      </c>
      <c r="U140" s="233">
        <f>+IF(I140=0,"",'Ark1'!W2039)</f>
        <v>100</v>
      </c>
      <c r="V140" s="235">
        <f>+IF(I140=0,"",'Ark1'!X2039)</f>
        <v>100</v>
      </c>
      <c r="W140" s="235">
        <f>+IF(I140=0,"",'Ark1'!Y2039)</f>
        <v>83.333333333333314</v>
      </c>
      <c r="X140" s="235">
        <f>+IF(I140=0,"",'Ark1'!Z2039)</f>
        <v>4.9101086206586739</v>
      </c>
      <c r="Y140" s="233">
        <f>+IF(I140=0,"",'Ark1'!Z2039)</f>
        <v>4.9101086206586739</v>
      </c>
      <c r="Z140" s="233">
        <f>+IF(I140=0,"",'Ark1'!AB2039)</f>
        <v>0</v>
      </c>
      <c r="AA140" s="235">
        <f>+'Ark1'!AD2039</f>
        <v>0</v>
      </c>
      <c r="AB140" s="233">
        <f t="shared" si="16"/>
        <v>0.66666666666666663</v>
      </c>
      <c r="AC140" s="233">
        <f t="shared" si="17"/>
        <v>1.5</v>
      </c>
      <c r="AD140" s="213"/>
      <c r="AE140" s="216"/>
      <c r="AG140" s="29"/>
      <c r="AH140" s="27"/>
      <c r="AI140" s="217"/>
      <c r="AJ140" s="28"/>
      <c r="AN140" s="28"/>
    </row>
    <row r="141" spans="1:40">
      <c r="A141" s="213"/>
      <c r="B141" s="232">
        <f>+'Ark1'!C2040</f>
        <v>2023</v>
      </c>
      <c r="C141" s="213"/>
      <c r="D141" s="232">
        <f>+'Ark1'!M2040</f>
        <v>9</v>
      </c>
      <c r="E141" s="232" t="s">
        <v>103</v>
      </c>
      <c r="F141" s="232">
        <f>+'Ark1'!D2040</f>
        <v>8</v>
      </c>
      <c r="G141" s="232" t="s">
        <v>560</v>
      </c>
      <c r="H141" s="232">
        <f>+'Ark1'!Q2040</f>
        <v>2</v>
      </c>
      <c r="I141" s="335">
        <f>+'Ark1'!R2040</f>
        <v>4</v>
      </c>
      <c r="J141" s="233">
        <f>+IF(I141=0,"",'Ark1'!AF2040)</f>
        <v>0.25559105431309903</v>
      </c>
      <c r="K141" s="233">
        <f>+IF(I141=0,"",'Ark1'!AG2040)</f>
        <v>0.50876140117539559</v>
      </c>
      <c r="L141" s="239">
        <f>+IF(J141=0,"",'Ark1'!AI2040)</f>
        <v>4</v>
      </c>
      <c r="P141" s="231"/>
      <c r="Q141" s="234">
        <f>+IF(I141=0,"",'Ark1'!S2040)</f>
        <v>5.25</v>
      </c>
      <c r="R141" s="234"/>
      <c r="S141" s="233">
        <f>+IF(I141=0,"",'Ark1'!U2040)</f>
        <v>23.524999999999999</v>
      </c>
      <c r="T141" s="233">
        <f>+IF(I141=0,"",'Ark1'!V2040)</f>
        <v>0</v>
      </c>
      <c r="U141" s="233">
        <f>+IF(I141=0,"",'Ark1'!W2040)</f>
        <v>100</v>
      </c>
      <c r="V141" s="235">
        <f>+IF(I141=0,"",'Ark1'!X2040)</f>
        <v>100</v>
      </c>
      <c r="W141" s="235">
        <f>+IF(I141=0,"",'Ark1'!Y2040)</f>
        <v>75</v>
      </c>
      <c r="X141" s="235">
        <f>+IF(I141=0,"",'Ark1'!Z2040)</f>
        <v>3.9977337330042446</v>
      </c>
      <c r="Y141" s="233">
        <f>+IF(I141=0,"",'Ark1'!Z2040)</f>
        <v>3.9977337330042446</v>
      </c>
      <c r="Z141" s="233">
        <f>+IF(I141=0,"",'Ark1'!AB2040)</f>
        <v>0</v>
      </c>
      <c r="AA141" s="235">
        <f>+'Ark1'!AD2040</f>
        <v>0</v>
      </c>
      <c r="AB141" s="233">
        <f t="shared" si="16"/>
        <v>0.44444444444444442</v>
      </c>
      <c r="AC141" s="233">
        <f t="shared" si="17"/>
        <v>2</v>
      </c>
      <c r="AD141" s="213"/>
      <c r="AE141" s="216"/>
      <c r="AG141" s="29"/>
      <c r="AH141" s="27"/>
      <c r="AI141" s="217"/>
      <c r="AJ141" s="28"/>
      <c r="AN141" s="28"/>
    </row>
    <row r="142" spans="1:40">
      <c r="A142" s="213"/>
      <c r="B142" s="232">
        <f>+'Ark1'!C2041</f>
        <v>2023</v>
      </c>
      <c r="C142" s="213"/>
      <c r="D142" s="232">
        <f>+'Ark1'!M2041</f>
        <v>9</v>
      </c>
      <c r="E142" s="232" t="s">
        <v>103</v>
      </c>
      <c r="F142" s="232">
        <f>+'Ark1'!D2041</f>
        <v>9</v>
      </c>
      <c r="G142" s="232" t="s">
        <v>561</v>
      </c>
      <c r="H142" s="232">
        <f>+'Ark1'!Q2041</f>
        <v>4</v>
      </c>
      <c r="I142" s="335">
        <f>+'Ark1'!R2041</f>
        <v>4</v>
      </c>
      <c r="J142" s="233">
        <f>+IF(I142=0,"",'Ark1'!AF2041)</f>
        <v>0.14892032762472079</v>
      </c>
      <c r="K142" s="233">
        <f>+IF(I142=0,"",'Ark1'!AG2041)</f>
        <v>0.22106635732728472</v>
      </c>
      <c r="L142" s="239">
        <f>+IF(J142=0,"",'Ark1'!AI2041)</f>
        <v>3</v>
      </c>
      <c r="P142" s="231"/>
      <c r="Q142" s="234">
        <f>+IF(I142=0,"",'Ark1'!S2041)</f>
        <v>6.25</v>
      </c>
      <c r="R142" s="234"/>
      <c r="S142" s="233">
        <f>+IF(I142=0,"",'Ark1'!U2041)</f>
        <v>19.2</v>
      </c>
      <c r="T142" s="233">
        <f>+IF(I142=0,"",'Ark1'!V2041)</f>
        <v>0</v>
      </c>
      <c r="U142" s="233">
        <f>+IF(I142=0,"",'Ark1'!W2041)</f>
        <v>100</v>
      </c>
      <c r="V142" s="235">
        <f>+IF(I142=0,"",'Ark1'!X2041)</f>
        <v>75</v>
      </c>
      <c r="W142" s="235">
        <f>+IF(I142=0,"",'Ark1'!Y2041)</f>
        <v>0</v>
      </c>
      <c r="X142" s="235">
        <f>+IF(I142=0,"",'Ark1'!Z2041)</f>
        <v>4.2555845661906444</v>
      </c>
      <c r="Y142" s="233">
        <f>+IF(I142=0,"",'Ark1'!Z2041)</f>
        <v>4.2555845661906444</v>
      </c>
      <c r="Z142" s="233">
        <f>+IF(I142=0,"",'Ark1'!AB2041)</f>
        <v>0</v>
      </c>
      <c r="AA142" s="235">
        <f>+'Ark1'!AD2041</f>
        <v>0</v>
      </c>
      <c r="AB142" s="233">
        <f t="shared" si="16"/>
        <v>0.44444444444444442</v>
      </c>
      <c r="AC142" s="233">
        <f t="shared" si="17"/>
        <v>1</v>
      </c>
      <c r="AD142" s="213"/>
      <c r="AE142" s="216"/>
      <c r="AG142" s="29"/>
      <c r="AH142" s="27"/>
      <c r="AI142" s="217"/>
      <c r="AJ142" s="28"/>
      <c r="AN142" s="28"/>
    </row>
    <row r="143" spans="1:40">
      <c r="A143" s="213"/>
      <c r="B143" s="232">
        <f>+'Ark1'!C2042</f>
        <v>2023</v>
      </c>
      <c r="C143" s="213"/>
      <c r="D143" s="232">
        <f>+'Ark1'!M2042</f>
        <v>9</v>
      </c>
      <c r="E143" s="232" t="s">
        <v>103</v>
      </c>
      <c r="F143" s="232">
        <f>+'Ark1'!D2042</f>
        <v>10</v>
      </c>
      <c r="G143" s="232" t="s">
        <v>562</v>
      </c>
      <c r="H143" s="232">
        <f>+'Ark1'!Q2042</f>
        <v>14</v>
      </c>
      <c r="I143" s="335">
        <f>+'Ark1'!R2042</f>
        <v>23</v>
      </c>
      <c r="J143" s="233">
        <f>+IF(I143=0,"",'Ark1'!AF2042)</f>
        <v>0.48936170212765934</v>
      </c>
      <c r="K143" s="233">
        <f>+IF(I143=0,"",'Ark1'!AG2042)</f>
        <v>0.72718701118916973</v>
      </c>
      <c r="L143" s="239">
        <f>+IF(J143=0,"",'Ark1'!AI2042)</f>
        <v>23</v>
      </c>
      <c r="P143" s="231"/>
      <c r="Q143" s="234">
        <f>+IF(I143=0,"",'Ark1'!S2042)</f>
        <v>7</v>
      </c>
      <c r="R143" s="234"/>
      <c r="S143" s="233">
        <f>+IF(I143=0,"",'Ark1'!U2042)</f>
        <v>23.204347826086956</v>
      </c>
      <c r="T143" s="233">
        <f>+IF(I143=0,"",'Ark1'!V2042)</f>
        <v>0</v>
      </c>
      <c r="U143" s="233">
        <f>+IF(I143=0,"",'Ark1'!W2042)</f>
        <v>100</v>
      </c>
      <c r="V143" s="235">
        <f>+IF(I143=0,"",'Ark1'!X2042)</f>
        <v>78.260869565217391</v>
      </c>
      <c r="W143" s="235">
        <f>+IF(I143=0,"",'Ark1'!Y2042)</f>
        <v>56.521739130434781</v>
      </c>
      <c r="X143" s="235">
        <f>+IF(I143=0,"",'Ark1'!Z2042)</f>
        <v>7.1715911921164812</v>
      </c>
      <c r="Y143" s="233">
        <f>+IF(I143=0,"",'Ark1'!Z2042)</f>
        <v>7.1715911921164812</v>
      </c>
      <c r="Z143" s="233">
        <f>+IF(I143=0,"",'Ark1'!AB2042)</f>
        <v>0</v>
      </c>
      <c r="AA143" s="235">
        <f>+'Ark1'!AD2042</f>
        <v>0</v>
      </c>
      <c r="AB143" s="233">
        <f t="shared" si="16"/>
        <v>2.5555555555555554</v>
      </c>
      <c r="AC143" s="233">
        <f t="shared" si="17"/>
        <v>1.6428571428571428</v>
      </c>
      <c r="AD143" s="213"/>
      <c r="AE143" s="216"/>
      <c r="AG143" s="29"/>
      <c r="AH143" s="27"/>
      <c r="AI143" s="217"/>
      <c r="AJ143" s="28"/>
      <c r="AN143" s="28"/>
    </row>
    <row r="144" spans="1:40">
      <c r="A144" s="213"/>
      <c r="B144" s="232">
        <f>+'Ark1'!C2043</f>
        <v>2023</v>
      </c>
      <c r="C144" s="213"/>
      <c r="D144" s="232">
        <f>+'Ark1'!M2043</f>
        <v>9</v>
      </c>
      <c r="E144" s="232" t="s">
        <v>103</v>
      </c>
      <c r="F144" s="232">
        <f>+'Ark1'!D2043</f>
        <v>11</v>
      </c>
      <c r="G144" s="232" t="s">
        <v>563</v>
      </c>
      <c r="H144" s="232">
        <f>+'Ark1'!Q2043</f>
        <v>9</v>
      </c>
      <c r="I144" s="335">
        <f>+'Ark1'!R2043</f>
        <v>15</v>
      </c>
      <c r="J144" s="233">
        <f>+IF(I144=0,"",'Ark1'!AF2043)</f>
        <v>0.60313630880578994</v>
      </c>
      <c r="K144" s="233">
        <f>+IF(I144=0,"",'Ark1'!AG2043)</f>
        <v>0.94782500463814223</v>
      </c>
      <c r="L144" s="239">
        <f>+IF(J144=0,"",'Ark1'!AI2043)</f>
        <v>15</v>
      </c>
      <c r="P144" s="231"/>
      <c r="Q144" s="234">
        <f>+IF(I144=0,"",'Ark1'!S2043)</f>
        <v>7.8666666666666654</v>
      </c>
      <c r="R144" s="234"/>
      <c r="S144" s="233">
        <f>+IF(I144=0,"",'Ark1'!U2043)</f>
        <v>26.906666666666659</v>
      </c>
      <c r="T144" s="233">
        <f>+IF(I144=0,"",'Ark1'!V2043)</f>
        <v>0</v>
      </c>
      <c r="U144" s="233">
        <f>+IF(I144=0,"",'Ark1'!W2043)</f>
        <v>100</v>
      </c>
      <c r="V144" s="235">
        <f>+IF(I144=0,"",'Ark1'!X2043)</f>
        <v>93.333333333333314</v>
      </c>
      <c r="W144" s="235">
        <f>+IF(I144=0,"",'Ark1'!Y2043)</f>
        <v>80</v>
      </c>
      <c r="X144" s="235">
        <f>+IF(I144=0,"",'Ark1'!Z2043)</f>
        <v>5.6492438038693047</v>
      </c>
      <c r="Y144" s="233">
        <f>+IF(I144=0,"",'Ark1'!Z2043)</f>
        <v>5.6492438038693047</v>
      </c>
      <c r="Z144" s="233">
        <f>+IF(I144=0,"",'Ark1'!AB2043)</f>
        <v>0</v>
      </c>
      <c r="AA144" s="235">
        <f>+'Ark1'!AD2043</f>
        <v>0</v>
      </c>
      <c r="AB144" s="233">
        <f t="shared" si="16"/>
        <v>1.6666666666666667</v>
      </c>
      <c r="AC144" s="233">
        <f t="shared" si="17"/>
        <v>1.6666666666666667</v>
      </c>
      <c r="AD144" s="213"/>
      <c r="AE144" s="216"/>
      <c r="AG144" s="29"/>
      <c r="AH144" s="27"/>
      <c r="AI144" s="217"/>
      <c r="AJ144" s="28"/>
      <c r="AN144" s="28"/>
    </row>
    <row r="145" spans="1:40">
      <c r="A145" s="213"/>
      <c r="B145" s="232">
        <f>+'Ark1'!C2044</f>
        <v>2023</v>
      </c>
      <c r="C145" s="213"/>
      <c r="D145" s="232">
        <f>+'Ark1'!M2044</f>
        <v>9</v>
      </c>
      <c r="E145" s="232" t="s">
        <v>103</v>
      </c>
      <c r="F145" s="232">
        <f>+'Ark1'!D2044</f>
        <v>12</v>
      </c>
      <c r="G145" s="232" t="s">
        <v>564</v>
      </c>
      <c r="H145" s="232">
        <f>+'Ark1'!Q2044</f>
        <v>1</v>
      </c>
      <c r="I145" s="335">
        <f>+'Ark1'!R2044</f>
        <v>1</v>
      </c>
      <c r="J145" s="233">
        <f>+IF(I145=0,"",'Ark1'!AF2044)</f>
        <v>0.19267822736030829</v>
      </c>
      <c r="K145" s="233">
        <f>+IF(I145=0,"",'Ark1'!AG2044)</f>
        <v>0.4013214242016393</v>
      </c>
      <c r="L145" s="239">
        <f>+IF(J145=0,"",'Ark1'!AI2044)</f>
        <v>1</v>
      </c>
      <c r="P145" s="231"/>
      <c r="Q145" s="234">
        <f>+IF(I145=0,"",'Ark1'!S2044)</f>
        <v>8</v>
      </c>
      <c r="R145" s="234"/>
      <c r="S145" s="233">
        <f>+IF(I145=0,"",'Ark1'!U2044)</f>
        <v>32.799999999999997</v>
      </c>
      <c r="T145" s="233">
        <f>+IF(I145=0,"",'Ark1'!V2044)</f>
        <v>0</v>
      </c>
      <c r="U145" s="233">
        <f>+IF(I145=0,"",'Ark1'!W2044)</f>
        <v>100</v>
      </c>
      <c r="V145" s="235">
        <f>+IF(I145=0,"",'Ark1'!X2044)</f>
        <v>100</v>
      </c>
      <c r="W145" s="235">
        <f>+IF(I145=0,"",'Ark1'!Y2044)</f>
        <v>100</v>
      </c>
      <c r="X145" s="235">
        <f>+IF(I145=0,"",'Ark1'!Z2044)</f>
        <v>0</v>
      </c>
      <c r="Y145" s="233">
        <f>+IF(I145=0,"",'Ark1'!Z2044)</f>
        <v>0</v>
      </c>
      <c r="Z145" s="233">
        <f>+IF(I145=0,"",'Ark1'!AB2044)</f>
        <v>0</v>
      </c>
      <c r="AA145" s="235">
        <f>+'Ark1'!AD2044</f>
        <v>0</v>
      </c>
      <c r="AB145" s="233">
        <f t="shared" si="16"/>
        <v>0.1111111111111111</v>
      </c>
      <c r="AC145" s="233">
        <f t="shared" si="17"/>
        <v>1</v>
      </c>
      <c r="AD145" s="213"/>
      <c r="AE145" s="216"/>
      <c r="AG145" s="29"/>
      <c r="AH145" s="27"/>
      <c r="AI145" s="217"/>
      <c r="AJ145" s="28"/>
      <c r="AN145" s="28"/>
    </row>
    <row r="146" spans="1:40">
      <c r="A146" s="213"/>
      <c r="B146" s="213"/>
      <c r="C146" s="213"/>
      <c r="D146" s="213"/>
      <c r="E146" s="213"/>
      <c r="F146" s="213"/>
      <c r="G146" s="213"/>
      <c r="H146" s="213"/>
      <c r="I146" s="329"/>
      <c r="J146" s="214"/>
      <c r="K146" s="214"/>
      <c r="L146" s="231"/>
      <c r="M146" s="231"/>
      <c r="N146" s="231"/>
      <c r="O146" s="231"/>
      <c r="P146" s="231"/>
      <c r="Q146" s="213"/>
      <c r="R146" s="213"/>
      <c r="S146" s="213"/>
      <c r="T146" s="213"/>
      <c r="U146" s="215"/>
      <c r="V146" s="215"/>
      <c r="W146" s="215"/>
      <c r="X146" s="215"/>
      <c r="Y146" s="214"/>
      <c r="Z146" s="213"/>
      <c r="AA146" s="215"/>
      <c r="AB146" s="215"/>
      <c r="AC146" s="214"/>
      <c r="AD146" s="213"/>
      <c r="AE146" s="216"/>
      <c r="AG146" s="29"/>
      <c r="AH146" s="27"/>
      <c r="AI146" s="217"/>
      <c r="AJ146" s="28"/>
      <c r="AN146" s="28"/>
    </row>
    <row r="147" spans="1:40" ht="22.8">
      <c r="A147" s="213"/>
      <c r="B147" s="213"/>
      <c r="C147" s="213"/>
      <c r="D147" s="213"/>
      <c r="E147" s="257" t="str">
        <f>+E149</f>
        <v>4-</v>
      </c>
      <c r="F147" s="213"/>
      <c r="G147" s="213"/>
      <c r="H147" s="213"/>
      <c r="I147" s="332">
        <f>SUM(I149:I160)</f>
        <v>25</v>
      </c>
      <c r="J147" s="214"/>
      <c r="K147" s="214"/>
      <c r="L147" s="231"/>
      <c r="M147" s="231"/>
      <c r="N147" s="231"/>
      <c r="O147" s="231"/>
      <c r="P147" s="231"/>
      <c r="Q147" s="213"/>
      <c r="R147" s="213"/>
      <c r="S147" s="263">
        <f>+Fettgruppe!S20</f>
        <v>32.828000000000003</v>
      </c>
      <c r="T147" s="213"/>
      <c r="U147" s="215"/>
      <c r="V147" s="215"/>
      <c r="W147" s="215"/>
      <c r="X147" s="215"/>
      <c r="Y147" s="214"/>
      <c r="Z147" s="213"/>
      <c r="AA147" s="215"/>
      <c r="AB147" s="215"/>
      <c r="AC147" s="214"/>
      <c r="AD147" s="213"/>
      <c r="AE147" s="216"/>
      <c r="AG147" s="29"/>
      <c r="AH147" s="27"/>
      <c r="AI147" s="217"/>
      <c r="AJ147" s="28"/>
      <c r="AN147" s="28"/>
    </row>
    <row r="148" spans="1:40">
      <c r="A148" s="213"/>
      <c r="B148" s="213"/>
      <c r="C148" s="213"/>
      <c r="D148" s="213"/>
      <c r="E148" s="213"/>
      <c r="F148" s="213"/>
      <c r="G148" s="213"/>
      <c r="H148" s="213"/>
      <c r="I148" s="329"/>
      <c r="J148" s="214"/>
      <c r="K148" s="214"/>
      <c r="L148" s="231"/>
      <c r="M148" s="231"/>
      <c r="N148" s="231"/>
      <c r="O148" s="231"/>
      <c r="P148" s="231"/>
      <c r="Q148" s="213"/>
      <c r="R148" s="213"/>
      <c r="S148" s="213"/>
      <c r="T148" s="213"/>
      <c r="U148" s="215"/>
      <c r="V148" s="215"/>
      <c r="W148" s="215"/>
      <c r="X148" s="215"/>
      <c r="Y148" s="214"/>
      <c r="Z148" s="213"/>
      <c r="AA148" s="215"/>
      <c r="AB148" s="215"/>
      <c r="AC148" s="215"/>
      <c r="AD148" s="213"/>
      <c r="AE148" s="216"/>
      <c r="AG148" s="29"/>
      <c r="AH148" s="27"/>
      <c r="AI148" s="217"/>
      <c r="AJ148" s="28"/>
      <c r="AN148" s="28"/>
    </row>
    <row r="149" spans="1:40">
      <c r="A149" s="213"/>
      <c r="B149" s="232">
        <f>+'Ark1'!C2045</f>
        <v>2023</v>
      </c>
      <c r="C149" s="213"/>
      <c r="D149" s="28">
        <f>+'Ark1'!M2045</f>
        <v>10</v>
      </c>
      <c r="E149" s="242" t="s">
        <v>104</v>
      </c>
      <c r="F149" s="28">
        <f>+'Ark1'!D2045</f>
        <v>1</v>
      </c>
      <c r="G149" s="28" t="s">
        <v>554</v>
      </c>
      <c r="H149" s="28">
        <f>+'Ark1'!Q2045</f>
        <v>0</v>
      </c>
      <c r="I149" s="336">
        <f>+'Ark1'!R2045</f>
        <v>0</v>
      </c>
      <c r="J149" s="29" t="str">
        <f>+IF(I149=0,"",'Ark1'!AF2045)</f>
        <v/>
      </c>
      <c r="K149" s="29" t="str">
        <f>+IF(I149=0,"",'Ark1'!AG2045)</f>
        <v/>
      </c>
      <c r="L149" s="239">
        <f>+IF(J149=0,"",'Ark1'!AI2045)</f>
        <v>0</v>
      </c>
      <c r="P149" s="231"/>
      <c r="Q149" s="27" t="str">
        <f>+IF(I149=0,"",'Ark1'!S2045)</f>
        <v/>
      </c>
      <c r="R149" s="27"/>
      <c r="S149" s="29" t="str">
        <f>+IF(I149=0,"",'Ark1'!U2045)</f>
        <v/>
      </c>
      <c r="T149" s="29" t="str">
        <f>+IF(I149=0,"",'Ark1'!V2045)</f>
        <v/>
      </c>
      <c r="U149" s="29" t="str">
        <f>+IF(I149=0,"",'Ark1'!W2045)</f>
        <v/>
      </c>
      <c r="V149" s="34" t="str">
        <f>+IF(I149=0,"",'Ark1'!X2045)</f>
        <v/>
      </c>
      <c r="W149" s="34" t="str">
        <f>+IF(I149=0,"",'Ark1'!Y2045)</f>
        <v/>
      </c>
      <c r="X149" s="34" t="str">
        <f>+IF(I149=0,"",'Ark1'!Z2045)</f>
        <v/>
      </c>
      <c r="Y149" s="29" t="str">
        <f>+IF(I149=0,"",'Ark1'!Z2045)</f>
        <v/>
      </c>
      <c r="Z149" s="29" t="str">
        <f>+IF(I149=0,"",'Ark1'!AB2045)</f>
        <v/>
      </c>
      <c r="AA149" s="34">
        <f>+'Ark1'!AD2045</f>
        <v>0</v>
      </c>
      <c r="AB149" s="29" t="str">
        <f>+IF(I149=0,"",I149/D149)</f>
        <v/>
      </c>
      <c r="AC149" s="29" t="str">
        <f>+IF(I149=0,"",I149/H149)</f>
        <v/>
      </c>
      <c r="AD149" s="213"/>
      <c r="AE149" s="216"/>
      <c r="AG149" s="29"/>
      <c r="AH149" s="27"/>
      <c r="AI149" s="217"/>
      <c r="AJ149" s="28"/>
      <c r="AN149" s="28"/>
    </row>
    <row r="150" spans="1:40">
      <c r="A150" s="213"/>
      <c r="B150" s="232">
        <f>+'Ark1'!C2046</f>
        <v>2023</v>
      </c>
      <c r="C150" s="213"/>
      <c r="D150" s="28">
        <f>+'Ark1'!M2046</f>
        <v>10</v>
      </c>
      <c r="E150" s="242" t="s">
        <v>104</v>
      </c>
      <c r="F150" s="28">
        <f>+'Ark1'!D2046</f>
        <v>2</v>
      </c>
      <c r="G150" s="28" t="s">
        <v>555</v>
      </c>
      <c r="H150" s="28">
        <f>+'Ark1'!Q2046</f>
        <v>0</v>
      </c>
      <c r="I150" s="336">
        <f>+'Ark1'!R2046</f>
        <v>0</v>
      </c>
      <c r="J150" s="29" t="str">
        <f>+IF(I150=0,"",'Ark1'!AF2046)</f>
        <v/>
      </c>
      <c r="K150" s="29" t="str">
        <f>+IF(I150=0,"",'Ark1'!AG2046)</f>
        <v/>
      </c>
      <c r="L150" s="239">
        <f>+IF(J150=0,"",'Ark1'!AI2046)</f>
        <v>0</v>
      </c>
      <c r="P150" s="231"/>
      <c r="Q150" s="27" t="str">
        <f>+IF(I150=0,"",'Ark1'!S2046)</f>
        <v/>
      </c>
      <c r="R150" s="27"/>
      <c r="S150" s="29" t="str">
        <f>+IF(I150=0,"",'Ark1'!U2046)</f>
        <v/>
      </c>
      <c r="T150" s="29" t="str">
        <f>+IF(I150=0,"",'Ark1'!V2046)</f>
        <v/>
      </c>
      <c r="U150" s="29" t="str">
        <f>+IF(I150=0,"",'Ark1'!W2046)</f>
        <v/>
      </c>
      <c r="V150" s="34" t="str">
        <f>+IF(I150=0,"",'Ark1'!X2046)</f>
        <v/>
      </c>
      <c r="W150" s="34" t="str">
        <f>+IF(I150=0,"",'Ark1'!Y2046)</f>
        <v/>
      </c>
      <c r="X150" s="34" t="str">
        <f>+IF(I150=0,"",'Ark1'!Z2046)</f>
        <v/>
      </c>
      <c r="Y150" s="29" t="str">
        <f>+IF(I150=0,"",'Ark1'!Z2046)</f>
        <v/>
      </c>
      <c r="Z150" s="29" t="str">
        <f>+IF(I150=0,"",'Ark1'!AB2046)</f>
        <v/>
      </c>
      <c r="AA150" s="34">
        <f>+'Ark1'!AD2046</f>
        <v>0</v>
      </c>
      <c r="AB150" s="29" t="str">
        <f t="shared" ref="AB150:AB160" si="18">+IF(I150=0,"",I150/D150)</f>
        <v/>
      </c>
      <c r="AC150" s="29" t="str">
        <f t="shared" ref="AC150:AC160" si="19">+IF(I150=0,"",I150/H150)</f>
        <v/>
      </c>
      <c r="AD150" s="213"/>
      <c r="AE150" s="27"/>
      <c r="AG150" s="29"/>
      <c r="AH150" s="27"/>
      <c r="AI150" s="28"/>
      <c r="AJ150" s="28"/>
      <c r="AN150" s="28"/>
    </row>
    <row r="151" spans="1:40">
      <c r="A151" s="213"/>
      <c r="B151" s="232">
        <f>+'Ark1'!C2047</f>
        <v>2023</v>
      </c>
      <c r="C151" s="213"/>
      <c r="D151" s="28">
        <f>+'Ark1'!M2047</f>
        <v>10</v>
      </c>
      <c r="E151" s="242" t="s">
        <v>104</v>
      </c>
      <c r="F151" s="28">
        <f>+'Ark1'!D2047</f>
        <v>3</v>
      </c>
      <c r="G151" s="28" t="s">
        <v>556</v>
      </c>
      <c r="H151" s="28">
        <f>+'Ark1'!Q2047</f>
        <v>0</v>
      </c>
      <c r="I151" s="336">
        <f>+'Ark1'!R2047</f>
        <v>0</v>
      </c>
      <c r="J151" s="29" t="str">
        <f>+IF(I151=0,"",'Ark1'!AF2047)</f>
        <v/>
      </c>
      <c r="K151" s="29" t="str">
        <f>+IF(I151=0,"",'Ark1'!AG2047)</f>
        <v/>
      </c>
      <c r="L151" s="239">
        <f>+IF(J151=0,"",'Ark1'!AI2047)</f>
        <v>0</v>
      </c>
      <c r="P151" s="231"/>
      <c r="Q151" s="27" t="str">
        <f>+IF(I151=0,"",'Ark1'!S2047)</f>
        <v/>
      </c>
      <c r="R151" s="27"/>
      <c r="S151" s="29" t="str">
        <f>+IF(I151=0,"",'Ark1'!U2047)</f>
        <v/>
      </c>
      <c r="T151" s="29" t="str">
        <f>+IF(I151=0,"",'Ark1'!V2047)</f>
        <v/>
      </c>
      <c r="U151" s="29" t="str">
        <f>+IF(I151=0,"",'Ark1'!W2047)</f>
        <v/>
      </c>
      <c r="V151" s="34" t="str">
        <f>+IF(I151=0,"",'Ark1'!X2047)</f>
        <v/>
      </c>
      <c r="W151" s="34" t="str">
        <f>+IF(I151=0,"",'Ark1'!Y2047)</f>
        <v/>
      </c>
      <c r="X151" s="34" t="str">
        <f>+IF(I151=0,"",'Ark1'!Z2047)</f>
        <v/>
      </c>
      <c r="Y151" s="29" t="str">
        <f>+IF(I151=0,"",'Ark1'!Z2047)</f>
        <v/>
      </c>
      <c r="Z151" s="29" t="str">
        <f>+IF(I151=0,"",'Ark1'!AB2047)</f>
        <v/>
      </c>
      <c r="AA151" s="34">
        <f>+'Ark1'!AD2047</f>
        <v>0</v>
      </c>
      <c r="AB151" s="29" t="str">
        <f t="shared" si="18"/>
        <v/>
      </c>
      <c r="AC151" s="29" t="str">
        <f t="shared" si="19"/>
        <v/>
      </c>
      <c r="AD151" s="213"/>
      <c r="AE151" s="217"/>
      <c r="AG151" s="29"/>
      <c r="AH151" s="27"/>
      <c r="AI151" s="217"/>
      <c r="AJ151" s="28"/>
      <c r="AN151" s="28"/>
    </row>
    <row r="152" spans="1:40">
      <c r="A152" s="213"/>
      <c r="B152" s="232">
        <f>+'Ark1'!C2048</f>
        <v>2023</v>
      </c>
      <c r="C152" s="213"/>
      <c r="D152" s="28">
        <f>+'Ark1'!M2048</f>
        <v>10</v>
      </c>
      <c r="E152" s="242" t="s">
        <v>104</v>
      </c>
      <c r="F152" s="28">
        <f>+'Ark1'!D2048</f>
        <v>4</v>
      </c>
      <c r="G152" s="28" t="s">
        <v>557</v>
      </c>
      <c r="H152" s="28">
        <f>+'Ark1'!Q2048</f>
        <v>0</v>
      </c>
      <c r="I152" s="336">
        <f>+'Ark1'!R2048</f>
        <v>0</v>
      </c>
      <c r="J152" s="29" t="str">
        <f>+IF(I152=0,"",'Ark1'!AF2048)</f>
        <v/>
      </c>
      <c r="K152" s="29" t="str">
        <f>+IF(I152=0,"",'Ark1'!AG2048)</f>
        <v/>
      </c>
      <c r="L152" s="239">
        <f>+IF(J152=0,"",'Ark1'!AI2048)</f>
        <v>0</v>
      </c>
      <c r="P152" s="231"/>
      <c r="Q152" s="27" t="str">
        <f>+IF(I152=0,"",'Ark1'!S2048)</f>
        <v/>
      </c>
      <c r="R152" s="27"/>
      <c r="S152" s="29" t="str">
        <f>+IF(I152=0,"",'Ark1'!U2048)</f>
        <v/>
      </c>
      <c r="T152" s="29" t="str">
        <f>+IF(I152=0,"",'Ark1'!V2048)</f>
        <v/>
      </c>
      <c r="U152" s="29" t="str">
        <f>+IF(I152=0,"",'Ark1'!W2048)</f>
        <v/>
      </c>
      <c r="V152" s="34" t="str">
        <f>+IF(I152=0,"",'Ark1'!X2048)</f>
        <v/>
      </c>
      <c r="W152" s="34" t="str">
        <f>+IF(I152=0,"",'Ark1'!Y2048)</f>
        <v/>
      </c>
      <c r="X152" s="34" t="str">
        <f>+IF(I152=0,"",'Ark1'!Z2048)</f>
        <v/>
      </c>
      <c r="Y152" s="29" t="str">
        <f>+IF(I152=0,"",'Ark1'!Z2048)</f>
        <v/>
      </c>
      <c r="Z152" s="29" t="str">
        <f>+IF(I152=0,"",'Ark1'!AB2048)</f>
        <v/>
      </c>
      <c r="AA152" s="34">
        <f>+'Ark1'!AD2048</f>
        <v>0</v>
      </c>
      <c r="AB152" s="29" t="str">
        <f t="shared" si="18"/>
        <v/>
      </c>
      <c r="AC152" s="29" t="str">
        <f t="shared" si="19"/>
        <v/>
      </c>
      <c r="AD152" s="213"/>
      <c r="AE152" s="27"/>
      <c r="AG152" s="29"/>
      <c r="AH152" s="27"/>
      <c r="AI152" s="28"/>
      <c r="AJ152" s="28"/>
      <c r="AN152" s="28"/>
    </row>
    <row r="153" spans="1:40">
      <c r="A153" s="213"/>
      <c r="B153" s="232">
        <f>+'Ark1'!C2049</f>
        <v>2023</v>
      </c>
      <c r="C153" s="213"/>
      <c r="D153" s="28">
        <f>+'Ark1'!M2049</f>
        <v>10</v>
      </c>
      <c r="E153" s="242" t="s">
        <v>104</v>
      </c>
      <c r="F153" s="28">
        <f>+'Ark1'!D2049</f>
        <v>5</v>
      </c>
      <c r="G153" s="28" t="s">
        <v>453</v>
      </c>
      <c r="H153" s="28">
        <f>+'Ark1'!Q2049</f>
        <v>1</v>
      </c>
      <c r="I153" s="336">
        <f>+'Ark1'!R2049</f>
        <v>2</v>
      </c>
      <c r="J153" s="29">
        <f>+IF(I153=0,"",'Ark1'!AF2049)</f>
        <v>0.10828370330265295</v>
      </c>
      <c r="K153" s="29">
        <f>+IF(I153=0,"",'Ark1'!AG2049)</f>
        <v>0.28477559001409675</v>
      </c>
      <c r="L153" s="239">
        <f>+IF(J153=0,"",'Ark1'!AI2049)</f>
        <v>2</v>
      </c>
      <c r="P153" s="231"/>
      <c r="Q153" s="27">
        <f>+IF(I153=0,"",'Ark1'!S2049)</f>
        <v>7</v>
      </c>
      <c r="R153" s="27"/>
      <c r="S153" s="29">
        <f>+IF(I153=0,"",'Ark1'!U2049)</f>
        <v>25.05</v>
      </c>
      <c r="T153" s="29">
        <f>+IF(I153=0,"",'Ark1'!V2049)</f>
        <v>0</v>
      </c>
      <c r="U153" s="29">
        <f>+IF(I153=0,"",'Ark1'!W2049)</f>
        <v>100</v>
      </c>
      <c r="V153" s="34">
        <f>+IF(I153=0,"",'Ark1'!X2049)</f>
        <v>100</v>
      </c>
      <c r="W153" s="34">
        <f>+IF(I153=0,"",'Ark1'!Y2049)</f>
        <v>100</v>
      </c>
      <c r="X153" s="34">
        <f>+IF(I153=0,"",'Ark1'!Z2049)</f>
        <v>1.6499999999999899</v>
      </c>
      <c r="Y153" s="29">
        <f>+IF(I153=0,"",'Ark1'!Z2049)</f>
        <v>1.6499999999999899</v>
      </c>
      <c r="Z153" s="29">
        <f>+IF(I153=0,"",'Ark1'!AB2049)</f>
        <v>0</v>
      </c>
      <c r="AA153" s="34">
        <f>+'Ark1'!AD2049</f>
        <v>0</v>
      </c>
      <c r="AB153" s="29">
        <f t="shared" si="18"/>
        <v>0.2</v>
      </c>
      <c r="AC153" s="29">
        <f t="shared" si="19"/>
        <v>2</v>
      </c>
      <c r="AD153" s="213"/>
      <c r="AE153" s="27"/>
      <c r="AG153" s="29"/>
      <c r="AH153" s="27"/>
      <c r="AI153" s="28"/>
      <c r="AJ153" s="28"/>
      <c r="AN153" s="28"/>
    </row>
    <row r="154" spans="1:40">
      <c r="A154" s="213"/>
      <c r="B154" s="232">
        <f>+'Ark1'!C2050</f>
        <v>2023</v>
      </c>
      <c r="C154" s="213"/>
      <c r="D154" s="28">
        <f>+'Ark1'!M2050</f>
        <v>10</v>
      </c>
      <c r="E154" s="242" t="s">
        <v>104</v>
      </c>
      <c r="F154" s="28">
        <f>+'Ark1'!D2050</f>
        <v>6</v>
      </c>
      <c r="G154" s="28" t="s">
        <v>558</v>
      </c>
      <c r="H154" s="28">
        <f>+'Ark1'!Q2050</f>
        <v>4</v>
      </c>
      <c r="I154" s="336">
        <f>+'Ark1'!R2050</f>
        <v>13</v>
      </c>
      <c r="J154" s="29">
        <f>+IF(I154=0,"",'Ark1'!AF2050)</f>
        <v>0.57829181494661908</v>
      </c>
      <c r="K154" s="29">
        <f>+IF(I154=0,"",'Ark1'!AG2050)</f>
        <v>1.459046973037138</v>
      </c>
      <c r="L154" s="239">
        <f>+IF(J154=0,"",'Ark1'!AI2050)</f>
        <v>13</v>
      </c>
      <c r="P154" s="231"/>
      <c r="Q154" s="27">
        <f>+IF(I154=0,"",'Ark1'!S2050)</f>
        <v>8</v>
      </c>
      <c r="R154" s="27"/>
      <c r="S154" s="29">
        <f>+IF(I154=0,"",'Ark1'!U2050)</f>
        <v>33.092307692307685</v>
      </c>
      <c r="T154" s="29">
        <f>+IF(I154=0,"",'Ark1'!V2050)</f>
        <v>0</v>
      </c>
      <c r="U154" s="29">
        <f>+IF(I154=0,"",'Ark1'!W2050)</f>
        <v>100</v>
      </c>
      <c r="V154" s="34">
        <f>+IF(I154=0,"",'Ark1'!X2050)</f>
        <v>100</v>
      </c>
      <c r="W154" s="34">
        <f>+IF(I154=0,"",'Ark1'!Y2050)</f>
        <v>84.615384615384627</v>
      </c>
      <c r="X154" s="34">
        <f>+IF(I154=0,"",'Ark1'!Z2050)</f>
        <v>7.7855350627312676</v>
      </c>
      <c r="Y154" s="29">
        <f>+IF(I154=0,"",'Ark1'!Z2050)</f>
        <v>7.7855350627312676</v>
      </c>
      <c r="Z154" s="29">
        <f>+IF(I154=0,"",'Ark1'!AB2050)</f>
        <v>0</v>
      </c>
      <c r="AA154" s="34">
        <f>+'Ark1'!AD2050</f>
        <v>0</v>
      </c>
      <c r="AB154" s="29">
        <f t="shared" si="18"/>
        <v>1.3</v>
      </c>
      <c r="AC154" s="29">
        <f t="shared" si="19"/>
        <v>3.25</v>
      </c>
      <c r="AD154" s="213"/>
      <c r="AE154" s="236"/>
      <c r="AG154" s="29"/>
      <c r="AH154" s="27"/>
      <c r="AI154" s="236"/>
      <c r="AJ154" s="28"/>
      <c r="AN154" s="28"/>
    </row>
    <row r="155" spans="1:40">
      <c r="A155" s="213"/>
      <c r="B155" s="232">
        <f>+'Ark1'!C2051</f>
        <v>2023</v>
      </c>
      <c r="C155" s="213"/>
      <c r="D155" s="28">
        <f>+'Ark1'!M2051</f>
        <v>10</v>
      </c>
      <c r="E155" s="242" t="s">
        <v>104</v>
      </c>
      <c r="F155" s="28">
        <f>+'Ark1'!D2051</f>
        <v>7</v>
      </c>
      <c r="G155" s="28" t="s">
        <v>559</v>
      </c>
      <c r="H155" s="28">
        <f>+'Ark1'!Q2051</f>
        <v>2</v>
      </c>
      <c r="I155" s="336">
        <f>+'Ark1'!R2051</f>
        <v>2</v>
      </c>
      <c r="J155" s="29">
        <f>+IF(I155=0,"",'Ark1'!AF2051)</f>
        <v>0.42016806722689054</v>
      </c>
      <c r="K155" s="29">
        <f>+IF(I155=0,"",'Ark1'!AG2051)</f>
        <v>1.2560890744606823</v>
      </c>
      <c r="L155" s="239">
        <f>+IF(J155=0,"",'Ark1'!AI2051)</f>
        <v>2</v>
      </c>
      <c r="P155" s="231"/>
      <c r="Q155" s="27">
        <f>+IF(I155=0,"",'Ark1'!S2051)</f>
        <v>7</v>
      </c>
      <c r="R155" s="27"/>
      <c r="S155" s="29">
        <f>+IF(I155=0,"",'Ark1'!U2051)</f>
        <v>36.1</v>
      </c>
      <c r="T155" s="29">
        <f>+IF(I155=0,"",'Ark1'!V2051)</f>
        <v>0</v>
      </c>
      <c r="U155" s="29">
        <f>+IF(I155=0,"",'Ark1'!W2051)</f>
        <v>100</v>
      </c>
      <c r="V155" s="34">
        <f>+IF(I155=0,"",'Ark1'!X2051)</f>
        <v>100</v>
      </c>
      <c r="W155" s="34">
        <f>+IF(I155=0,"",'Ark1'!Y2051)</f>
        <v>100</v>
      </c>
      <c r="X155" s="34">
        <f>+IF(I155=0,"",'Ark1'!Z2051)</f>
        <v>0.70000000000000651</v>
      </c>
      <c r="Y155" s="29">
        <f>+IF(I155=0,"",'Ark1'!Z2051)</f>
        <v>0.70000000000000651</v>
      </c>
      <c r="Z155" s="29">
        <f>+IF(I155=0,"",'Ark1'!AB2051)</f>
        <v>0</v>
      </c>
      <c r="AA155" s="34">
        <f>+'Ark1'!AD2051</f>
        <v>0</v>
      </c>
      <c r="AB155" s="29">
        <f t="shared" si="18"/>
        <v>0.2</v>
      </c>
      <c r="AC155" s="29">
        <f t="shared" si="19"/>
        <v>1</v>
      </c>
      <c r="AD155" s="213"/>
      <c r="AE155" s="216"/>
      <c r="AG155" s="29"/>
      <c r="AH155" s="27"/>
      <c r="AI155" s="216"/>
      <c r="AJ155" s="28"/>
      <c r="AN155" s="28"/>
    </row>
    <row r="156" spans="1:40">
      <c r="A156" s="213"/>
      <c r="B156" s="232">
        <f>+'Ark1'!C2052</f>
        <v>2023</v>
      </c>
      <c r="C156" s="213"/>
      <c r="D156" s="28">
        <f>+'Ark1'!M2052</f>
        <v>10</v>
      </c>
      <c r="E156" s="242" t="s">
        <v>104</v>
      </c>
      <c r="F156" s="28">
        <f>+'Ark1'!D2052</f>
        <v>8</v>
      </c>
      <c r="G156" s="28" t="s">
        <v>560</v>
      </c>
      <c r="H156" s="28">
        <f>+'Ark1'!Q2052</f>
        <v>1</v>
      </c>
      <c r="I156" s="336">
        <f>+'Ark1'!R2052</f>
        <v>2</v>
      </c>
      <c r="J156" s="29">
        <f>+IF(I156=0,"",'Ark1'!AF2052)</f>
        <v>0.12779552715654952</v>
      </c>
      <c r="K156" s="29">
        <f>+IF(I156=0,"",'Ark1'!AG2052)</f>
        <v>0.36278310328234903</v>
      </c>
      <c r="L156" s="239">
        <f>+IF(J156=0,"",'Ark1'!AI2052)</f>
        <v>2</v>
      </c>
      <c r="P156" s="231"/>
      <c r="Q156" s="27">
        <f>+IF(I156=0,"",'Ark1'!S2052)</f>
        <v>6</v>
      </c>
      <c r="R156" s="27"/>
      <c r="S156" s="29">
        <f>+IF(I156=0,"",'Ark1'!U2052)</f>
        <v>33.549999999999997</v>
      </c>
      <c r="T156" s="29">
        <f>+IF(I156=0,"",'Ark1'!V2052)</f>
        <v>0</v>
      </c>
      <c r="U156" s="29">
        <f>+IF(I156=0,"",'Ark1'!W2052)</f>
        <v>100</v>
      </c>
      <c r="V156" s="34">
        <f>+IF(I156=0,"",'Ark1'!X2052)</f>
        <v>100</v>
      </c>
      <c r="W156" s="34">
        <f>+IF(I156=0,"",'Ark1'!Y2052)</f>
        <v>100</v>
      </c>
      <c r="X156" s="34">
        <f>+IF(I156=0,"",'Ark1'!Z2052)</f>
        <v>2.5500000000000553</v>
      </c>
      <c r="Y156" s="29">
        <f>+IF(I156=0,"",'Ark1'!Z2052)</f>
        <v>2.5500000000000553</v>
      </c>
      <c r="Z156" s="29">
        <f>+IF(I156=0,"",'Ark1'!AB2052)</f>
        <v>0</v>
      </c>
      <c r="AA156" s="34">
        <f>+'Ark1'!AD2052</f>
        <v>0</v>
      </c>
      <c r="AB156" s="29">
        <f t="shared" si="18"/>
        <v>0.2</v>
      </c>
      <c r="AC156" s="29">
        <f t="shared" si="19"/>
        <v>2</v>
      </c>
      <c r="AD156" s="213"/>
      <c r="AE156" s="216"/>
      <c r="AG156" s="29"/>
      <c r="AH156" s="27"/>
      <c r="AI156" s="217"/>
      <c r="AJ156" s="28"/>
      <c r="AN156" s="28"/>
    </row>
    <row r="157" spans="1:40">
      <c r="A157" s="213"/>
      <c r="B157" s="232">
        <f>+'Ark1'!C2053</f>
        <v>2023</v>
      </c>
      <c r="C157" s="213"/>
      <c r="D157" s="28">
        <f>+'Ark1'!M2053</f>
        <v>10</v>
      </c>
      <c r="E157" s="242" t="s">
        <v>104</v>
      </c>
      <c r="F157" s="28">
        <f>+'Ark1'!D2053</f>
        <v>9</v>
      </c>
      <c r="G157" s="28" t="s">
        <v>561</v>
      </c>
      <c r="H157" s="28">
        <f>+'Ark1'!Q2053</f>
        <v>2</v>
      </c>
      <c r="I157" s="336">
        <f>+'Ark1'!R2053</f>
        <v>2</v>
      </c>
      <c r="J157" s="29">
        <f>+IF(I157=0,"",'Ark1'!AF2053)</f>
        <v>7.4460163812360397E-2</v>
      </c>
      <c r="K157" s="29">
        <f>+IF(I157=0,"",'Ark1'!AG2053)</f>
        <v>0.19861430541123232</v>
      </c>
      <c r="L157" s="239">
        <f>+IF(J157=0,"",'Ark1'!AI2053)</f>
        <v>2</v>
      </c>
      <c r="P157" s="231"/>
      <c r="Q157" s="27">
        <f>+IF(I157=0,"",'Ark1'!S2053)</f>
        <v>8</v>
      </c>
      <c r="R157" s="27"/>
      <c r="S157" s="29">
        <f>+IF(I157=0,"",'Ark1'!U2053)</f>
        <v>34.5</v>
      </c>
      <c r="T157" s="29">
        <f>+IF(I157=0,"",'Ark1'!V2053)</f>
        <v>0</v>
      </c>
      <c r="U157" s="29">
        <f>+IF(I157=0,"",'Ark1'!W2053)</f>
        <v>100</v>
      </c>
      <c r="V157" s="34">
        <f>+IF(I157=0,"",'Ark1'!X2053)</f>
        <v>100</v>
      </c>
      <c r="W157" s="34">
        <f>+IF(I157=0,"",'Ark1'!Y2053)</f>
        <v>100</v>
      </c>
      <c r="X157" s="34">
        <f>+IF(I157=0,"",'Ark1'!Z2053)</f>
        <v>0.30000000000024257</v>
      </c>
      <c r="Y157" s="29">
        <f>+IF(I157=0,"",'Ark1'!Z2053)</f>
        <v>0.30000000000024257</v>
      </c>
      <c r="Z157" s="29">
        <f>+IF(I157=0,"",'Ark1'!AB2053)</f>
        <v>0</v>
      </c>
      <c r="AA157" s="34">
        <f>+'Ark1'!AD2053</f>
        <v>0</v>
      </c>
      <c r="AB157" s="29">
        <f t="shared" si="18"/>
        <v>0.2</v>
      </c>
      <c r="AC157" s="29">
        <f t="shared" si="19"/>
        <v>1</v>
      </c>
      <c r="AD157" s="213"/>
      <c r="AE157" s="216"/>
      <c r="AG157" s="29"/>
      <c r="AH157" s="27"/>
      <c r="AI157" s="217"/>
      <c r="AJ157" s="28"/>
      <c r="AN157" s="28"/>
    </row>
    <row r="158" spans="1:40">
      <c r="A158" s="213"/>
      <c r="B158" s="232">
        <f>+'Ark1'!C2054</f>
        <v>2023</v>
      </c>
      <c r="C158" s="213"/>
      <c r="D158" s="28">
        <f>+'Ark1'!M2054</f>
        <v>10</v>
      </c>
      <c r="E158" s="242" t="s">
        <v>104</v>
      </c>
      <c r="F158" s="28">
        <f>+'Ark1'!D2054</f>
        <v>10</v>
      </c>
      <c r="G158" s="28" t="s">
        <v>562</v>
      </c>
      <c r="H158" s="28">
        <f>+'Ark1'!Q2054</f>
        <v>4</v>
      </c>
      <c r="I158" s="336">
        <f>+'Ark1'!R2054</f>
        <v>4</v>
      </c>
      <c r="J158" s="29">
        <f>+IF(I158=0,"",'Ark1'!AF2054)</f>
        <v>8.510638297872343E-2</v>
      </c>
      <c r="K158" s="29">
        <f>+IF(I158=0,"",'Ark1'!AG2054)</f>
        <v>0.1799913887541488</v>
      </c>
      <c r="L158" s="239">
        <f>+IF(J158=0,"",'Ark1'!AI2054)</f>
        <v>4</v>
      </c>
      <c r="P158" s="231"/>
      <c r="Q158" s="27">
        <f>+IF(I158=0,"",'Ark1'!S2054)</f>
        <v>6.75</v>
      </c>
      <c r="R158" s="27"/>
      <c r="S158" s="29">
        <f>+IF(I158=0,"",'Ark1'!U2054)</f>
        <v>33.024999999999999</v>
      </c>
      <c r="T158" s="29">
        <f>+IF(I158=0,"",'Ark1'!V2054)</f>
        <v>0</v>
      </c>
      <c r="U158" s="29">
        <f>+IF(I158=0,"",'Ark1'!W2054)</f>
        <v>100</v>
      </c>
      <c r="V158" s="34">
        <f>+IF(I158=0,"",'Ark1'!X2054)</f>
        <v>100</v>
      </c>
      <c r="W158" s="34">
        <f>+IF(I158=0,"",'Ark1'!Y2054)</f>
        <v>100</v>
      </c>
      <c r="X158" s="34">
        <f>+IF(I158=0,"",'Ark1'!Z2054)</f>
        <v>2.4066314632697958</v>
      </c>
      <c r="Y158" s="29">
        <f>+IF(I158=0,"",'Ark1'!Z2054)</f>
        <v>2.4066314632697958</v>
      </c>
      <c r="Z158" s="29">
        <f>+IF(I158=0,"",'Ark1'!AB2054)</f>
        <v>0</v>
      </c>
      <c r="AA158" s="34">
        <f>+'Ark1'!AD2054</f>
        <v>0</v>
      </c>
      <c r="AB158" s="29">
        <f t="shared" si="18"/>
        <v>0.4</v>
      </c>
      <c r="AC158" s="29">
        <f t="shared" si="19"/>
        <v>1</v>
      </c>
      <c r="AD158" s="213"/>
      <c r="AE158" s="216"/>
      <c r="AG158" s="29"/>
      <c r="AH158" s="27"/>
      <c r="AI158" s="217"/>
      <c r="AJ158" s="28"/>
      <c r="AN158" s="28"/>
    </row>
    <row r="159" spans="1:40">
      <c r="A159" s="213"/>
      <c r="B159" s="232">
        <f>+'Ark1'!C2055</f>
        <v>2023</v>
      </c>
      <c r="C159" s="213"/>
      <c r="D159" s="28">
        <f>+'Ark1'!M2055</f>
        <v>10</v>
      </c>
      <c r="E159" s="242" t="s">
        <v>104</v>
      </c>
      <c r="F159" s="28">
        <f>+'Ark1'!D2055</f>
        <v>11</v>
      </c>
      <c r="G159" s="28" t="s">
        <v>563</v>
      </c>
      <c r="H159" s="28">
        <f>+'Ark1'!Q2055</f>
        <v>0</v>
      </c>
      <c r="I159" s="336">
        <f>+'Ark1'!R2055</f>
        <v>0</v>
      </c>
      <c r="J159" s="29" t="str">
        <f>+IF(I159=0,"",'Ark1'!AF2055)</f>
        <v/>
      </c>
      <c r="K159" s="29" t="str">
        <f>+IF(I159=0,"",'Ark1'!AG2055)</f>
        <v/>
      </c>
      <c r="L159" s="239">
        <f>+IF(J159=0,"",'Ark1'!AI2055)</f>
        <v>0</v>
      </c>
      <c r="P159" s="231"/>
      <c r="Q159" s="27" t="str">
        <f>+IF(I159=0,"",'Ark1'!S2055)</f>
        <v/>
      </c>
      <c r="R159" s="27"/>
      <c r="S159" s="29" t="str">
        <f>+IF(I159=0,"",'Ark1'!U2055)</f>
        <v/>
      </c>
      <c r="T159" s="29" t="str">
        <f>+IF(I159=0,"",'Ark1'!V2055)</f>
        <v/>
      </c>
      <c r="U159" s="29" t="str">
        <f>+IF(I159=0,"",'Ark1'!W2055)</f>
        <v/>
      </c>
      <c r="V159" s="34" t="str">
        <f>+IF(I159=0,"",'Ark1'!X2055)</f>
        <v/>
      </c>
      <c r="W159" s="34" t="str">
        <f>+IF(I159=0,"",'Ark1'!Y2055)</f>
        <v/>
      </c>
      <c r="X159" s="34" t="str">
        <f>+IF(I159=0,"",'Ark1'!Z2055)</f>
        <v/>
      </c>
      <c r="Y159" s="29" t="str">
        <f>+IF(I159=0,"",'Ark1'!Z2055)</f>
        <v/>
      </c>
      <c r="Z159" s="29" t="str">
        <f>+IF(I159=0,"",'Ark1'!AB2055)</f>
        <v/>
      </c>
      <c r="AA159" s="34">
        <f>+'Ark1'!AD2055</f>
        <v>0</v>
      </c>
      <c r="AB159" s="29" t="str">
        <f t="shared" si="18"/>
        <v/>
      </c>
      <c r="AC159" s="29" t="str">
        <f t="shared" si="19"/>
        <v/>
      </c>
      <c r="AD159" s="213"/>
      <c r="AE159" s="216"/>
      <c r="AG159" s="29"/>
      <c r="AH159" s="27"/>
      <c r="AI159" s="217"/>
      <c r="AJ159" s="28"/>
      <c r="AN159" s="28"/>
    </row>
    <row r="160" spans="1:40">
      <c r="A160" s="213"/>
      <c r="B160" s="232">
        <f>+'Ark1'!C2056</f>
        <v>2023</v>
      </c>
      <c r="C160" s="213"/>
      <c r="D160" s="28">
        <f>+'Ark1'!M2056</f>
        <v>10</v>
      </c>
      <c r="E160" s="242" t="s">
        <v>104</v>
      </c>
      <c r="F160" s="28">
        <f>+'Ark1'!D2056</f>
        <v>12</v>
      </c>
      <c r="G160" s="28" t="s">
        <v>564</v>
      </c>
      <c r="H160" s="28">
        <f>+'Ark1'!Q2056</f>
        <v>0</v>
      </c>
      <c r="I160" s="336">
        <f>+'Ark1'!R2056</f>
        <v>0</v>
      </c>
      <c r="J160" s="29" t="str">
        <f>+IF(I160=0,"",'Ark1'!AF2056)</f>
        <v/>
      </c>
      <c r="K160" s="29" t="str">
        <f>+IF(I160=0,"",'Ark1'!AG2056)</f>
        <v/>
      </c>
      <c r="L160" s="239">
        <f>+IF(J160=0,"",'Ark1'!AI2056)</f>
        <v>0</v>
      </c>
      <c r="P160" s="231"/>
      <c r="Q160" s="27" t="str">
        <f>+IF(I160=0,"",'Ark1'!S2056)</f>
        <v/>
      </c>
      <c r="R160" s="27"/>
      <c r="S160" s="29" t="str">
        <f>+IF(I160=0,"",'Ark1'!U2056)</f>
        <v/>
      </c>
      <c r="T160" s="29" t="str">
        <f>+IF(I160=0,"",'Ark1'!V2056)</f>
        <v/>
      </c>
      <c r="U160" s="29" t="str">
        <f>+IF(I160=0,"",'Ark1'!W2056)</f>
        <v/>
      </c>
      <c r="V160" s="34" t="str">
        <f>+IF(I160=0,"",'Ark1'!X2056)</f>
        <v/>
      </c>
      <c r="W160" s="34" t="str">
        <f>+IF(I160=0,"",'Ark1'!Y2056)</f>
        <v/>
      </c>
      <c r="X160" s="34" t="str">
        <f>+IF(I160=0,"",'Ark1'!Z2056)</f>
        <v/>
      </c>
      <c r="Y160" s="29" t="str">
        <f>+IF(I160=0,"",'Ark1'!Z2056)</f>
        <v/>
      </c>
      <c r="Z160" s="29" t="str">
        <f>+IF(I160=0,"",'Ark1'!AB2056)</f>
        <v/>
      </c>
      <c r="AA160" s="34">
        <f>+'Ark1'!AD2056</f>
        <v>0</v>
      </c>
      <c r="AB160" s="29" t="str">
        <f t="shared" si="18"/>
        <v/>
      </c>
      <c r="AC160" s="29" t="str">
        <f t="shared" si="19"/>
        <v/>
      </c>
      <c r="AD160" s="213"/>
      <c r="AE160" s="216"/>
      <c r="AG160" s="29"/>
      <c r="AH160" s="27"/>
      <c r="AI160" s="217"/>
      <c r="AJ160" s="28"/>
      <c r="AN160" s="28"/>
    </row>
    <row r="161" spans="1:40">
      <c r="A161" s="213"/>
      <c r="B161" s="213"/>
      <c r="C161" s="213"/>
      <c r="D161" s="213"/>
      <c r="E161" s="213"/>
      <c r="F161" s="213"/>
      <c r="G161" s="213"/>
      <c r="H161" s="213"/>
      <c r="I161" s="329"/>
      <c r="J161" s="214"/>
      <c r="K161" s="214"/>
      <c r="L161" s="231"/>
      <c r="M161" s="231"/>
      <c r="N161" s="231"/>
      <c r="O161" s="231"/>
      <c r="P161" s="231"/>
      <c r="Q161" s="213"/>
      <c r="R161" s="213"/>
      <c r="S161" s="213"/>
      <c r="T161" s="213"/>
      <c r="U161" s="215"/>
      <c r="V161" s="215"/>
      <c r="W161" s="215"/>
      <c r="X161" s="215"/>
      <c r="Y161" s="214"/>
      <c r="Z161" s="213"/>
      <c r="AA161" s="215"/>
      <c r="AB161" s="215"/>
      <c r="AC161" s="214"/>
      <c r="AD161" s="213"/>
      <c r="AE161" s="216"/>
      <c r="AG161" s="29"/>
      <c r="AH161" s="27"/>
      <c r="AI161" s="217"/>
      <c r="AJ161" s="28"/>
      <c r="AN161" s="28"/>
    </row>
    <row r="162" spans="1:40" ht="22.8">
      <c r="A162" s="213"/>
      <c r="B162" s="213"/>
      <c r="C162" s="213"/>
      <c r="D162" s="213"/>
      <c r="E162" s="257" t="str">
        <f>+E164</f>
        <v>4</v>
      </c>
      <c r="F162" s="213"/>
      <c r="G162" s="213"/>
      <c r="H162" s="213"/>
      <c r="I162" s="332">
        <f>SUM(I164:I175)</f>
        <v>251</v>
      </c>
      <c r="J162" s="214"/>
      <c r="K162" s="214"/>
      <c r="L162" s="231"/>
      <c r="M162" s="231"/>
      <c r="N162" s="231"/>
      <c r="O162" s="231"/>
      <c r="P162" s="231"/>
      <c r="Q162" s="213"/>
      <c r="R162" s="213"/>
      <c r="S162" s="263">
        <f>+Fettgruppe!S21</f>
        <v>30.311952191235061</v>
      </c>
      <c r="T162" s="213"/>
      <c r="U162" s="215"/>
      <c r="V162" s="215"/>
      <c r="W162" s="215"/>
      <c r="X162" s="215"/>
      <c r="Y162" s="214"/>
      <c r="Z162" s="213"/>
      <c r="AA162" s="215"/>
      <c r="AB162" s="215"/>
      <c r="AC162" s="214"/>
      <c r="AD162" s="213"/>
      <c r="AE162" s="216"/>
      <c r="AG162" s="29"/>
      <c r="AH162" s="27"/>
      <c r="AI162" s="217"/>
      <c r="AJ162" s="28"/>
      <c r="AN162" s="28"/>
    </row>
    <row r="163" spans="1:40">
      <c r="A163" s="213"/>
      <c r="B163" s="213"/>
      <c r="C163" s="213"/>
      <c r="D163" s="213"/>
      <c r="E163" s="213"/>
      <c r="F163" s="213"/>
      <c r="G163" s="213"/>
      <c r="H163" s="213"/>
      <c r="I163" s="329"/>
      <c r="J163" s="214"/>
      <c r="K163" s="214"/>
      <c r="L163" s="231"/>
      <c r="M163" s="231"/>
      <c r="N163" s="231"/>
      <c r="O163" s="231"/>
      <c r="P163" s="231"/>
      <c r="Q163" s="213"/>
      <c r="R163" s="213"/>
      <c r="S163" s="213"/>
      <c r="T163" s="213"/>
      <c r="U163" s="215"/>
      <c r="V163" s="215"/>
      <c r="W163" s="215"/>
      <c r="X163" s="215"/>
      <c r="Y163" s="214"/>
      <c r="Z163" s="213"/>
      <c r="AA163" s="215"/>
      <c r="AB163" s="215"/>
      <c r="AC163" s="215"/>
      <c r="AD163" s="213"/>
      <c r="AE163" s="216"/>
      <c r="AG163" s="29"/>
      <c r="AH163" s="27"/>
      <c r="AI163" s="217"/>
      <c r="AJ163" s="28"/>
      <c r="AN163" s="28"/>
    </row>
    <row r="164" spans="1:40">
      <c r="A164" s="213"/>
      <c r="B164" s="232">
        <f>+'Ark1'!C2057</f>
        <v>2023</v>
      </c>
      <c r="C164" s="213"/>
      <c r="D164" s="232">
        <f>+'Ark1'!M2057</f>
        <v>11</v>
      </c>
      <c r="E164" s="243" t="s">
        <v>105</v>
      </c>
      <c r="F164" s="232">
        <f>+'Ark1'!D2057</f>
        <v>1</v>
      </c>
      <c r="G164" s="232" t="s">
        <v>554</v>
      </c>
      <c r="H164" s="232">
        <f>+'Ark1'!Q2057</f>
        <v>9</v>
      </c>
      <c r="I164" s="335">
        <f>+'Ark1'!R2057</f>
        <v>35</v>
      </c>
      <c r="J164" s="233">
        <f>+IF(I164=0,"",'Ark1'!AF2057)</f>
        <v>4.774897680763984</v>
      </c>
      <c r="K164" s="233">
        <f>+IF(I164=0,"",'Ark1'!AG2057)</f>
        <v>7.4994049808512013</v>
      </c>
      <c r="L164" s="239">
        <f>+IF(J164=0,"",'Ark1'!AI2057)</f>
        <v>0</v>
      </c>
      <c r="P164" s="231"/>
      <c r="Q164" s="234">
        <f>+IF(I164=0,"",'Ark1'!S2057)</f>
        <v>8.4285714285714306</v>
      </c>
      <c r="R164" s="234"/>
      <c r="S164" s="233">
        <f>+IF(I164=0,"",'Ark1'!U2057)</f>
        <v>29.708571428571403</v>
      </c>
      <c r="T164" s="233">
        <f>+IF(I164=0,"",'Ark1'!V2057)</f>
        <v>0</v>
      </c>
      <c r="U164" s="233">
        <f>+IF(I164=0,"",'Ark1'!W2057)</f>
        <v>100</v>
      </c>
      <c r="V164" s="235">
        <f>+IF(I164=0,"",'Ark1'!X2057)</f>
        <v>100</v>
      </c>
      <c r="W164" s="235">
        <f>+IF(I164=0,"",'Ark1'!Y2057)</f>
        <v>88.571428571428555</v>
      </c>
      <c r="X164" s="235">
        <f>+IF(I164=0,"",'Ark1'!Z2057)</f>
        <v>5.1398372085711772</v>
      </c>
      <c r="Y164" s="233">
        <f>+IF(I164=0,"",'Ark1'!Z2057)</f>
        <v>5.1398372085711772</v>
      </c>
      <c r="Z164" s="233">
        <f>+IF(I164=0,"",'Ark1'!AB2057)</f>
        <v>0</v>
      </c>
      <c r="AA164" s="235">
        <f>+'Ark1'!AD2057</f>
        <v>0</v>
      </c>
      <c r="AB164" s="233">
        <f>+IF(I164=0,"",I164/D164)</f>
        <v>3.1818181818181817</v>
      </c>
      <c r="AC164" s="233">
        <f>+IF(I164=0,"",I164/H164)</f>
        <v>3.8888888888888888</v>
      </c>
      <c r="AD164" s="213"/>
      <c r="AE164" s="216"/>
      <c r="AG164" s="29"/>
      <c r="AH164" s="27"/>
      <c r="AI164" s="217"/>
      <c r="AJ164" s="28"/>
      <c r="AN164" s="28"/>
    </row>
    <row r="165" spans="1:40">
      <c r="A165" s="213"/>
      <c r="B165" s="232">
        <f>+'Ark1'!C2058</f>
        <v>2023</v>
      </c>
      <c r="C165" s="213"/>
      <c r="D165" s="232">
        <f>+'Ark1'!M2058</f>
        <v>11</v>
      </c>
      <c r="E165" s="243" t="s">
        <v>105</v>
      </c>
      <c r="F165" s="232">
        <f>+'Ark1'!D2058</f>
        <v>2</v>
      </c>
      <c r="G165" s="232" t="s">
        <v>555</v>
      </c>
      <c r="H165" s="232">
        <f>+'Ark1'!Q2058</f>
        <v>8</v>
      </c>
      <c r="I165" s="335">
        <f>+'Ark1'!R2058</f>
        <v>11</v>
      </c>
      <c r="J165" s="233">
        <f>+IF(I165=0,"",'Ark1'!AF2058)</f>
        <v>0.65204505038529925</v>
      </c>
      <c r="K165" s="233">
        <f>+IF(I165=0,"",'Ark1'!AG2058)</f>
        <v>1.8004710534732937</v>
      </c>
      <c r="L165" s="239">
        <f>+IF(J165=0,"",'Ark1'!AI2058)</f>
        <v>0</v>
      </c>
      <c r="P165" s="231"/>
      <c r="Q165" s="234">
        <f>+IF(I165=0,"",'Ark1'!S2058)</f>
        <v>6.8181818181818192</v>
      </c>
      <c r="R165" s="234"/>
      <c r="S165" s="233">
        <f>+IF(I165=0,"",'Ark1'!U2058)</f>
        <v>28.145454545454552</v>
      </c>
      <c r="T165" s="233">
        <f>+IF(I165=0,"",'Ark1'!V2058)</f>
        <v>0</v>
      </c>
      <c r="U165" s="233">
        <f>+IF(I165=0,"",'Ark1'!W2058)</f>
        <v>100</v>
      </c>
      <c r="V165" s="235">
        <f>+IF(I165=0,"",'Ark1'!X2058)</f>
        <v>100</v>
      </c>
      <c r="W165" s="235">
        <f>+IF(I165=0,"",'Ark1'!Y2058)</f>
        <v>100</v>
      </c>
      <c r="X165" s="235">
        <f>+IF(I165=0,"",'Ark1'!Z2058)</f>
        <v>3.094089273074065</v>
      </c>
      <c r="Y165" s="233">
        <f>+IF(I165=0,"",'Ark1'!Z2058)</f>
        <v>3.094089273074065</v>
      </c>
      <c r="Z165" s="233">
        <f>+IF(I165=0,"",'Ark1'!AB2058)</f>
        <v>0</v>
      </c>
      <c r="AA165" s="235">
        <f>+'Ark1'!AD2058</f>
        <v>0</v>
      </c>
      <c r="AB165" s="233">
        <f t="shared" ref="AB165:AB175" si="20">+IF(I165=0,"",I165/D165)</f>
        <v>1</v>
      </c>
      <c r="AC165" s="233">
        <f t="shared" ref="AC165:AC175" si="21">+IF(I165=0,"",I165/H165)</f>
        <v>1.375</v>
      </c>
      <c r="AD165" s="213"/>
      <c r="AE165" s="216"/>
      <c r="AG165" s="29"/>
      <c r="AH165" s="27"/>
      <c r="AI165" s="217"/>
      <c r="AJ165" s="28"/>
      <c r="AN165" s="28"/>
    </row>
    <row r="166" spans="1:40">
      <c r="A166" s="213"/>
      <c r="B166" s="232">
        <f>+'Ark1'!C2059</f>
        <v>2023</v>
      </c>
      <c r="C166" s="213"/>
      <c r="D166" s="232">
        <f>+'Ark1'!M2059</f>
        <v>11</v>
      </c>
      <c r="E166" s="243" t="s">
        <v>105</v>
      </c>
      <c r="F166" s="232">
        <f>+'Ark1'!D2059</f>
        <v>3</v>
      </c>
      <c r="G166" s="232" t="s">
        <v>556</v>
      </c>
      <c r="H166" s="232">
        <f>+'Ark1'!Q2059</f>
        <v>13</v>
      </c>
      <c r="I166" s="335">
        <f>+'Ark1'!R2059</f>
        <v>25</v>
      </c>
      <c r="J166" s="233">
        <f>+IF(I166=0,"",'Ark1'!AF2059)</f>
        <v>0.54812541109405821</v>
      </c>
      <c r="K166" s="233">
        <f>+IF(I166=0,"",'Ark1'!AG2059)</f>
        <v>1.7244800993689036</v>
      </c>
      <c r="L166" s="239">
        <f>+IF(J166=0,"",'Ark1'!AI2059)</f>
        <v>0</v>
      </c>
      <c r="P166" s="231"/>
      <c r="Q166" s="234">
        <f>+IF(I166=0,"",'Ark1'!S2059)</f>
        <v>7.04</v>
      </c>
      <c r="R166" s="234"/>
      <c r="S166" s="233">
        <f>+IF(I166=0,"",'Ark1'!U2059)</f>
        <v>29.544</v>
      </c>
      <c r="T166" s="233">
        <f>+IF(I166=0,"",'Ark1'!V2059)</f>
        <v>0</v>
      </c>
      <c r="U166" s="233">
        <f>+IF(I166=0,"",'Ark1'!W2059)</f>
        <v>100</v>
      </c>
      <c r="V166" s="235">
        <f>+IF(I166=0,"",'Ark1'!X2059)</f>
        <v>100</v>
      </c>
      <c r="W166" s="235">
        <f>+IF(I166=0,"",'Ark1'!Y2059)</f>
        <v>92</v>
      </c>
      <c r="X166" s="235">
        <f>+IF(I166=0,"",'Ark1'!Z2059)</f>
        <v>4.9385082767977355</v>
      </c>
      <c r="Y166" s="233">
        <f>+IF(I166=0,"",'Ark1'!Z2059)</f>
        <v>4.9385082767977355</v>
      </c>
      <c r="Z166" s="233">
        <f>+IF(I166=0,"",'Ark1'!AB2059)</f>
        <v>0</v>
      </c>
      <c r="AA166" s="235">
        <f>+'Ark1'!AD2059</f>
        <v>0</v>
      </c>
      <c r="AB166" s="233">
        <f t="shared" si="20"/>
        <v>2.2727272727272729</v>
      </c>
      <c r="AC166" s="233">
        <f t="shared" si="21"/>
        <v>1.9230769230769231</v>
      </c>
      <c r="AD166" s="213"/>
      <c r="AE166" s="216"/>
      <c r="AG166" s="29"/>
      <c r="AH166" s="27"/>
      <c r="AI166" s="217"/>
      <c r="AJ166" s="28"/>
      <c r="AN166" s="28"/>
    </row>
    <row r="167" spans="1:40">
      <c r="A167" s="213"/>
      <c r="B167" s="232">
        <f>+'Ark1'!C2060</f>
        <v>2023</v>
      </c>
      <c r="C167" s="213"/>
      <c r="D167" s="232">
        <f>+'Ark1'!M2060</f>
        <v>11</v>
      </c>
      <c r="E167" s="243" t="s">
        <v>105</v>
      </c>
      <c r="F167" s="232">
        <f>+'Ark1'!D2060</f>
        <v>4</v>
      </c>
      <c r="G167" s="232" t="s">
        <v>557</v>
      </c>
      <c r="H167" s="232">
        <f>+'Ark1'!Q2060</f>
        <v>9</v>
      </c>
      <c r="I167" s="335">
        <f>+'Ark1'!R2060</f>
        <v>12</v>
      </c>
      <c r="J167" s="233">
        <f>+IF(I167=0,"",'Ark1'!AF2060)</f>
        <v>0.37255510710959328</v>
      </c>
      <c r="K167" s="233">
        <f>+IF(I167=0,"",'Ark1'!AG2060)</f>
        <v>1.3683936087005111</v>
      </c>
      <c r="L167" s="239">
        <f>+IF(J167=0,"",'Ark1'!AI2060)</f>
        <v>0</v>
      </c>
      <c r="P167" s="231"/>
      <c r="Q167" s="234">
        <f>+IF(I167=0,"",'Ark1'!S2060)</f>
        <v>7.1666666666666687</v>
      </c>
      <c r="R167" s="234"/>
      <c r="S167" s="233">
        <f>+IF(I167=0,"",'Ark1'!U2060)</f>
        <v>30.616666666666674</v>
      </c>
      <c r="T167" s="233">
        <f>+IF(I167=0,"",'Ark1'!V2060)</f>
        <v>0</v>
      </c>
      <c r="U167" s="233">
        <f>+IF(I167=0,"",'Ark1'!W2060)</f>
        <v>100</v>
      </c>
      <c r="V167" s="235">
        <f>+IF(I167=0,"",'Ark1'!X2060)</f>
        <v>100</v>
      </c>
      <c r="W167" s="235">
        <f>+IF(I167=0,"",'Ark1'!Y2060)</f>
        <v>100</v>
      </c>
      <c r="X167" s="235">
        <f>+IF(I167=0,"",'Ark1'!Z2060)</f>
        <v>3.7313610861929929</v>
      </c>
      <c r="Y167" s="233">
        <f>+IF(I167=0,"",'Ark1'!Z2060)</f>
        <v>3.7313610861929929</v>
      </c>
      <c r="Z167" s="233">
        <f>+IF(I167=0,"",'Ark1'!AB2060)</f>
        <v>0</v>
      </c>
      <c r="AA167" s="235">
        <f>+'Ark1'!AD2060</f>
        <v>0</v>
      </c>
      <c r="AB167" s="233">
        <f t="shared" si="20"/>
        <v>1.0909090909090908</v>
      </c>
      <c r="AC167" s="233">
        <f t="shared" si="21"/>
        <v>1.3333333333333333</v>
      </c>
      <c r="AD167" s="213"/>
      <c r="AE167" s="216"/>
      <c r="AG167" s="29"/>
      <c r="AH167" s="27"/>
      <c r="AI167" s="217"/>
      <c r="AJ167" s="28"/>
      <c r="AN167" s="28"/>
    </row>
    <row r="168" spans="1:40">
      <c r="A168" s="213"/>
      <c r="B168" s="232">
        <f>+'Ark1'!C2061</f>
        <v>2023</v>
      </c>
      <c r="C168" s="213"/>
      <c r="D168" s="232">
        <f>+'Ark1'!M2061</f>
        <v>11</v>
      </c>
      <c r="E168" s="243" t="s">
        <v>105</v>
      </c>
      <c r="F168" s="232">
        <f>+'Ark1'!D2061</f>
        <v>5</v>
      </c>
      <c r="G168" s="232" t="s">
        <v>453</v>
      </c>
      <c r="H168" s="232">
        <f>+'Ark1'!Q2061</f>
        <v>7</v>
      </c>
      <c r="I168" s="335">
        <f>+'Ark1'!R2061</f>
        <v>9</v>
      </c>
      <c r="J168" s="233">
        <f>+IF(I168=0,"",'Ark1'!AF2061)</f>
        <v>0.48727666486193838</v>
      </c>
      <c r="K168" s="233">
        <f>+IF(I168=0,"",'Ark1'!AG2061)</f>
        <v>1.5796234823336821</v>
      </c>
      <c r="L168" s="239">
        <f>+IF(J168=0,"",'Ark1'!AI2061)</f>
        <v>2</v>
      </c>
      <c r="P168" s="231"/>
      <c r="Q168" s="234">
        <f>+IF(I168=0,"",'Ark1'!S2061)</f>
        <v>7.5555555555555554</v>
      </c>
      <c r="R168" s="234"/>
      <c r="S168" s="233">
        <f>+IF(I168=0,"",'Ark1'!U2061)</f>
        <v>30.87777777777778</v>
      </c>
      <c r="T168" s="233">
        <f>+IF(I168=0,"",'Ark1'!V2061)</f>
        <v>0</v>
      </c>
      <c r="U168" s="233">
        <f>+IF(I168=0,"",'Ark1'!W2061)</f>
        <v>100</v>
      </c>
      <c r="V168" s="235">
        <f>+IF(I168=0,"",'Ark1'!X2061)</f>
        <v>100</v>
      </c>
      <c r="W168" s="235">
        <f>+IF(I168=0,"",'Ark1'!Y2061)</f>
        <v>100</v>
      </c>
      <c r="X168" s="235">
        <f>+IF(I168=0,"",'Ark1'!Z2061)</f>
        <v>6.1122423195452118</v>
      </c>
      <c r="Y168" s="233">
        <f>+IF(I168=0,"",'Ark1'!Z2061)</f>
        <v>6.1122423195452118</v>
      </c>
      <c r="Z168" s="233">
        <f>+IF(I168=0,"",'Ark1'!AB2061)</f>
        <v>0</v>
      </c>
      <c r="AA168" s="235">
        <f>+'Ark1'!AD2061</f>
        <v>0</v>
      </c>
      <c r="AB168" s="233">
        <f t="shared" si="20"/>
        <v>0.81818181818181823</v>
      </c>
      <c r="AC168" s="233">
        <f t="shared" si="21"/>
        <v>1.2857142857142858</v>
      </c>
      <c r="AD168" s="213"/>
      <c r="AE168" s="216"/>
      <c r="AG168" s="29"/>
      <c r="AH168" s="27"/>
      <c r="AI168" s="217"/>
      <c r="AJ168" s="28"/>
      <c r="AN168" s="28"/>
    </row>
    <row r="169" spans="1:40">
      <c r="A169" s="213"/>
      <c r="B169" s="232">
        <f>+'Ark1'!C2062</f>
        <v>2023</v>
      </c>
      <c r="C169" s="213"/>
      <c r="D169" s="232">
        <f>+'Ark1'!M2062</f>
        <v>11</v>
      </c>
      <c r="E169" s="243" t="s">
        <v>105</v>
      </c>
      <c r="F169" s="232">
        <f>+'Ark1'!D2062</f>
        <v>6</v>
      </c>
      <c r="G169" s="232" t="s">
        <v>558</v>
      </c>
      <c r="H169" s="232">
        <f>+'Ark1'!Q2062</f>
        <v>22</v>
      </c>
      <c r="I169" s="335">
        <f>+'Ark1'!R2062</f>
        <v>43</v>
      </c>
      <c r="J169" s="233">
        <f>+IF(I169=0,"",'Ark1'!AF2062)</f>
        <v>1.9128113879003561</v>
      </c>
      <c r="K169" s="233">
        <f>+IF(I169=0,"",'Ark1'!AG2062)</f>
        <v>4.7742920128879103</v>
      </c>
      <c r="L169" s="239">
        <f>+IF(J169=0,"",'Ark1'!AI2062)</f>
        <v>18</v>
      </c>
      <c r="P169" s="231"/>
      <c r="Q169" s="234">
        <f>+IF(I169=0,"",'Ark1'!S2062)</f>
        <v>7.4883720930232514</v>
      </c>
      <c r="R169" s="234"/>
      <c r="S169" s="233">
        <f>+IF(I169=0,"",'Ark1'!U2062)</f>
        <v>32.737209302325589</v>
      </c>
      <c r="T169" s="233">
        <f>+IF(I169=0,"",'Ark1'!V2062)</f>
        <v>0</v>
      </c>
      <c r="U169" s="233">
        <f>+IF(I169=0,"",'Ark1'!W2062)</f>
        <v>100</v>
      </c>
      <c r="V169" s="235">
        <f>+IF(I169=0,"",'Ark1'!X2062)</f>
        <v>100</v>
      </c>
      <c r="W169" s="235">
        <f>+IF(I169=0,"",'Ark1'!Y2062)</f>
        <v>95.348837209302374</v>
      </c>
      <c r="X169" s="235">
        <f>+IF(I169=0,"",'Ark1'!Z2062)</f>
        <v>6.4481482200567042</v>
      </c>
      <c r="Y169" s="233">
        <f>+IF(I169=0,"",'Ark1'!Z2062)</f>
        <v>6.4481482200567042</v>
      </c>
      <c r="Z169" s="233">
        <f>+IF(I169=0,"",'Ark1'!AB2062)</f>
        <v>0</v>
      </c>
      <c r="AA169" s="235">
        <f>+'Ark1'!AD2062</f>
        <v>0</v>
      </c>
      <c r="AB169" s="233">
        <f t="shared" si="20"/>
        <v>3.9090909090909092</v>
      </c>
      <c r="AC169" s="233">
        <f t="shared" si="21"/>
        <v>1.9545454545454546</v>
      </c>
      <c r="AD169" s="213"/>
      <c r="AE169" s="216"/>
      <c r="AG169" s="29"/>
      <c r="AH169" s="27"/>
      <c r="AI169" s="217"/>
      <c r="AJ169" s="28"/>
      <c r="AN169" s="28"/>
    </row>
    <row r="170" spans="1:40">
      <c r="A170" s="213"/>
      <c r="B170" s="232">
        <f>+'Ark1'!C2063</f>
        <v>2023</v>
      </c>
      <c r="C170" s="213"/>
      <c r="D170" s="232">
        <f>+'Ark1'!M2063</f>
        <v>11</v>
      </c>
      <c r="E170" s="243" t="s">
        <v>105</v>
      </c>
      <c r="F170" s="232">
        <f>+'Ark1'!D2063</f>
        <v>7</v>
      </c>
      <c r="G170" s="232" t="s">
        <v>559</v>
      </c>
      <c r="H170" s="232">
        <f>+'Ark1'!Q2063</f>
        <v>2</v>
      </c>
      <c r="I170" s="335">
        <f>+'Ark1'!R2063</f>
        <v>2</v>
      </c>
      <c r="J170" s="233">
        <f>+IF(I170=0,"",'Ark1'!AF2063)</f>
        <v>0.42016806722689054</v>
      </c>
      <c r="K170" s="233">
        <f>+IF(I170=0,"",'Ark1'!AG2063)</f>
        <v>1.1064718162839255</v>
      </c>
      <c r="L170" s="239">
        <f>+IF(J170=0,"",'Ark1'!AI2063)</f>
        <v>1</v>
      </c>
      <c r="P170" s="231"/>
      <c r="Q170" s="234">
        <f>+IF(I170=0,"",'Ark1'!S2063)</f>
        <v>6</v>
      </c>
      <c r="R170" s="234"/>
      <c r="S170" s="233">
        <f>+IF(I170=0,"",'Ark1'!U2063)</f>
        <v>31.800000000000008</v>
      </c>
      <c r="T170" s="233">
        <f>+IF(I170=0,"",'Ark1'!V2063)</f>
        <v>0</v>
      </c>
      <c r="U170" s="233">
        <f>+IF(I170=0,"",'Ark1'!W2063)</f>
        <v>100</v>
      </c>
      <c r="V170" s="235">
        <f>+IF(I170=0,"",'Ark1'!X2063)</f>
        <v>100</v>
      </c>
      <c r="W170" s="235">
        <f>+IF(I170=0,"",'Ark1'!Y2063)</f>
        <v>100</v>
      </c>
      <c r="X170" s="235">
        <f>+IF(I170=0,"",'Ark1'!Z2063)</f>
        <v>2.3999999999999746</v>
      </c>
      <c r="Y170" s="233">
        <f>+IF(I170=0,"",'Ark1'!Z2063)</f>
        <v>2.3999999999999746</v>
      </c>
      <c r="Z170" s="233">
        <f>+IF(I170=0,"",'Ark1'!AB2063)</f>
        <v>0</v>
      </c>
      <c r="AA170" s="235">
        <f>+'Ark1'!AD2063</f>
        <v>0</v>
      </c>
      <c r="AB170" s="233">
        <f t="shared" si="20"/>
        <v>0.18181818181818182</v>
      </c>
      <c r="AC170" s="233">
        <f t="shared" si="21"/>
        <v>1</v>
      </c>
      <c r="AD170" s="213"/>
      <c r="AE170" s="216"/>
      <c r="AG170" s="29"/>
      <c r="AH170" s="27"/>
      <c r="AI170" s="217"/>
      <c r="AJ170" s="28"/>
      <c r="AN170" s="28"/>
    </row>
    <row r="171" spans="1:40">
      <c r="A171" s="213"/>
      <c r="B171" s="232">
        <f>+'Ark1'!C2064</f>
        <v>2023</v>
      </c>
      <c r="C171" s="213"/>
      <c r="D171" s="232">
        <f>+'Ark1'!M2064</f>
        <v>11</v>
      </c>
      <c r="E171" s="243" t="s">
        <v>105</v>
      </c>
      <c r="F171" s="232">
        <f>+'Ark1'!D2064</f>
        <v>8</v>
      </c>
      <c r="G171" s="232" t="s">
        <v>560</v>
      </c>
      <c r="H171" s="232">
        <f>+'Ark1'!Q2064</f>
        <v>8</v>
      </c>
      <c r="I171" s="335">
        <f>+'Ark1'!R2064</f>
        <v>13</v>
      </c>
      <c r="J171" s="233">
        <f>+IF(I171=0,"",'Ark1'!AF2064)</f>
        <v>0.83067092651757179</v>
      </c>
      <c r="K171" s="233">
        <f>+IF(I171=0,"",'Ark1'!AG2064)</f>
        <v>2.1161446590866078</v>
      </c>
      <c r="L171" s="239">
        <f>+IF(J171=0,"",'Ark1'!AI2064)</f>
        <v>3</v>
      </c>
      <c r="P171" s="231"/>
      <c r="Q171" s="234">
        <f>+IF(I171=0,"",'Ark1'!S2064)</f>
        <v>6.923076923076926</v>
      </c>
      <c r="R171" s="234"/>
      <c r="S171" s="233">
        <f>+IF(I171=0,"",'Ark1'!U2064)</f>
        <v>30.1076923076923</v>
      </c>
      <c r="T171" s="233">
        <f>+IF(I171=0,"",'Ark1'!V2064)</f>
        <v>0</v>
      </c>
      <c r="U171" s="233">
        <f>+IF(I171=0,"",'Ark1'!W2064)</f>
        <v>100</v>
      </c>
      <c r="V171" s="235">
        <f>+IF(I171=0,"",'Ark1'!X2064)</f>
        <v>92.307692307692321</v>
      </c>
      <c r="W171" s="235">
        <f>+IF(I171=0,"",'Ark1'!Y2064)</f>
        <v>92.307692307692321</v>
      </c>
      <c r="X171" s="235">
        <f>+IF(I171=0,"",'Ark1'!Z2064)</f>
        <v>8.6891144577092376</v>
      </c>
      <c r="Y171" s="233">
        <f>+IF(I171=0,"",'Ark1'!Z2064)</f>
        <v>8.6891144577092376</v>
      </c>
      <c r="Z171" s="233">
        <f>+IF(I171=0,"",'Ark1'!AB2064)</f>
        <v>0</v>
      </c>
      <c r="AA171" s="235">
        <f>+'Ark1'!AD2064</f>
        <v>0</v>
      </c>
      <c r="AB171" s="233">
        <f t="shared" si="20"/>
        <v>1.1818181818181819</v>
      </c>
      <c r="AC171" s="233">
        <f t="shared" si="21"/>
        <v>1.625</v>
      </c>
      <c r="AD171" s="213"/>
      <c r="AE171" s="216"/>
      <c r="AG171" s="29"/>
      <c r="AH171" s="27"/>
      <c r="AI171" s="217"/>
      <c r="AJ171" s="28"/>
      <c r="AN171" s="28"/>
    </row>
    <row r="172" spans="1:40">
      <c r="A172" s="213"/>
      <c r="B172" s="232">
        <f>+'Ark1'!C2065</f>
        <v>2023</v>
      </c>
      <c r="C172" s="213"/>
      <c r="D172" s="232">
        <f>+'Ark1'!M2065</f>
        <v>11</v>
      </c>
      <c r="E172" s="243" t="s">
        <v>105</v>
      </c>
      <c r="F172" s="232">
        <f>+'Ark1'!D2065</f>
        <v>9</v>
      </c>
      <c r="G172" s="232" t="s">
        <v>561</v>
      </c>
      <c r="H172" s="232">
        <f>+'Ark1'!Q2065</f>
        <v>16</v>
      </c>
      <c r="I172" s="335">
        <f>+'Ark1'!R2065</f>
        <v>25</v>
      </c>
      <c r="J172" s="233">
        <f>+IF(I172=0,"",'Ark1'!AF2065)</f>
        <v>0.93075204765450492</v>
      </c>
      <c r="K172" s="233">
        <f>+IF(I172=0,"",'Ark1'!AG2065)</f>
        <v>2.1810153508708794</v>
      </c>
      <c r="L172" s="239">
        <f>+IF(J172=0,"",'Ark1'!AI2065)</f>
        <v>4</v>
      </c>
      <c r="P172" s="231"/>
      <c r="Q172" s="234">
        <f>+IF(I172=0,"",'Ark1'!S2065)</f>
        <v>7.28</v>
      </c>
      <c r="R172" s="234"/>
      <c r="S172" s="233">
        <f>+IF(I172=0,"",'Ark1'!U2065)</f>
        <v>30.307999999999993</v>
      </c>
      <c r="T172" s="233">
        <f>+IF(I172=0,"",'Ark1'!V2065)</f>
        <v>0</v>
      </c>
      <c r="U172" s="233">
        <f>+IF(I172=0,"",'Ark1'!W2065)</f>
        <v>100</v>
      </c>
      <c r="V172" s="235">
        <f>+IF(I172=0,"",'Ark1'!X2065)</f>
        <v>100</v>
      </c>
      <c r="W172" s="235">
        <f>+IF(I172=0,"",'Ark1'!Y2065)</f>
        <v>92</v>
      </c>
      <c r="X172" s="235">
        <f>+IF(I172=0,"",'Ark1'!Z2065)</f>
        <v>4.5925957801661879</v>
      </c>
      <c r="Y172" s="233">
        <f>+IF(I172=0,"",'Ark1'!Z2065)</f>
        <v>4.5925957801661879</v>
      </c>
      <c r="Z172" s="233">
        <f>+IF(I172=0,"",'Ark1'!AB2065)</f>
        <v>0</v>
      </c>
      <c r="AA172" s="235">
        <f>+'Ark1'!AD2065</f>
        <v>0</v>
      </c>
      <c r="AB172" s="233">
        <f t="shared" si="20"/>
        <v>2.2727272727272729</v>
      </c>
      <c r="AC172" s="233">
        <f t="shared" si="21"/>
        <v>1.5625</v>
      </c>
      <c r="AD172" s="213"/>
      <c r="AE172" s="216"/>
      <c r="AG172" s="29"/>
      <c r="AH172" s="27"/>
      <c r="AI172" s="217"/>
      <c r="AJ172" s="28"/>
      <c r="AN172" s="28"/>
    </row>
    <row r="173" spans="1:40">
      <c r="A173" s="213"/>
      <c r="B173" s="232">
        <f>+'Ark1'!C2066</f>
        <v>2023</v>
      </c>
      <c r="C173" s="213"/>
      <c r="D173" s="232">
        <f>+'Ark1'!M2066</f>
        <v>11</v>
      </c>
      <c r="E173" s="243" t="s">
        <v>105</v>
      </c>
      <c r="F173" s="232">
        <f>+'Ark1'!D2066</f>
        <v>10</v>
      </c>
      <c r="G173" s="232" t="s">
        <v>562</v>
      </c>
      <c r="H173" s="232">
        <f>+'Ark1'!Q2066</f>
        <v>26</v>
      </c>
      <c r="I173" s="335">
        <f>+'Ark1'!R2066</f>
        <v>39</v>
      </c>
      <c r="J173" s="233">
        <f>+IF(I173=0,"",'Ark1'!AF2066)</f>
        <v>0.82978723404255295</v>
      </c>
      <c r="K173" s="233">
        <f>+IF(I173=0,"",'Ark1'!AG2066)</f>
        <v>1.5778200467623349</v>
      </c>
      <c r="L173" s="239">
        <f>+IF(J173=0,"",'Ark1'!AI2066)</f>
        <v>3</v>
      </c>
      <c r="P173" s="231"/>
      <c r="Q173" s="234">
        <f>+IF(I173=0,"",'Ark1'!S2066)</f>
        <v>7.3846153846153859</v>
      </c>
      <c r="R173" s="234"/>
      <c r="S173" s="233">
        <f>+IF(I173=0,"",'Ark1'!U2066)</f>
        <v>29.692307692307701</v>
      </c>
      <c r="T173" s="233">
        <f>+IF(I173=0,"",'Ark1'!V2066)</f>
        <v>0</v>
      </c>
      <c r="U173" s="233">
        <f>+IF(I173=0,"",'Ark1'!W2066)</f>
        <v>100</v>
      </c>
      <c r="V173" s="235">
        <f>+IF(I173=0,"",'Ark1'!X2066)</f>
        <v>97.435897435897445</v>
      </c>
      <c r="W173" s="235">
        <f>+IF(I173=0,"",'Ark1'!Y2066)</f>
        <v>89.743589743589737</v>
      </c>
      <c r="X173" s="235">
        <f>+IF(I173=0,"",'Ark1'!Z2066)</f>
        <v>6.6887730129035052</v>
      </c>
      <c r="Y173" s="233">
        <f>+IF(I173=0,"",'Ark1'!Z2066)</f>
        <v>6.6887730129035052</v>
      </c>
      <c r="Z173" s="233">
        <f>+IF(I173=0,"",'Ark1'!AB2066)</f>
        <v>0</v>
      </c>
      <c r="AA173" s="235">
        <f>+'Ark1'!AD2066</f>
        <v>0</v>
      </c>
      <c r="AB173" s="233">
        <f t="shared" si="20"/>
        <v>3.5454545454545454</v>
      </c>
      <c r="AC173" s="233">
        <f t="shared" si="21"/>
        <v>1.5</v>
      </c>
      <c r="AD173" s="213"/>
      <c r="AE173" s="216"/>
      <c r="AG173" s="29"/>
      <c r="AH173" s="27"/>
      <c r="AI173" s="217"/>
      <c r="AJ173" s="28"/>
      <c r="AN173" s="28"/>
    </row>
    <row r="174" spans="1:40">
      <c r="A174" s="213"/>
      <c r="B174" s="232">
        <f>+'Ark1'!C2067</f>
        <v>2023</v>
      </c>
      <c r="C174" s="213"/>
      <c r="D174" s="232">
        <f>+'Ark1'!M2067</f>
        <v>11</v>
      </c>
      <c r="E174" s="243" t="s">
        <v>105</v>
      </c>
      <c r="F174" s="232">
        <f>+'Ark1'!D2067</f>
        <v>11</v>
      </c>
      <c r="G174" s="232" t="s">
        <v>563</v>
      </c>
      <c r="H174" s="232">
        <f>+'Ark1'!Q2067</f>
        <v>20</v>
      </c>
      <c r="I174" s="335">
        <f>+'Ark1'!R2067</f>
        <v>34</v>
      </c>
      <c r="J174" s="233">
        <f>+IF(I174=0,"",'Ark1'!AF2067)</f>
        <v>1.3671089666264575</v>
      </c>
      <c r="K174" s="233">
        <f>+IF(I174=0,"",'Ark1'!AG2067)</f>
        <v>2.4130084050190566</v>
      </c>
      <c r="L174" s="239">
        <f>+IF(J174=0,"",'Ark1'!AI2067)</f>
        <v>2</v>
      </c>
      <c r="P174" s="231"/>
      <c r="Q174" s="234">
        <f>+IF(I174=0,"",'Ark1'!S2067)</f>
        <v>7.7941176470588243</v>
      </c>
      <c r="R174" s="234"/>
      <c r="S174" s="233">
        <f>+IF(I174=0,"",'Ark1'!U2067)</f>
        <v>30.22058823529412</v>
      </c>
      <c r="T174" s="233">
        <f>+IF(I174=0,"",'Ark1'!V2067)</f>
        <v>0</v>
      </c>
      <c r="U174" s="233">
        <f>+IF(I174=0,"",'Ark1'!W2067)</f>
        <v>100</v>
      </c>
      <c r="V174" s="235">
        <f>+IF(I174=0,"",'Ark1'!X2067)</f>
        <v>100</v>
      </c>
      <c r="W174" s="235">
        <f>+IF(I174=0,"",'Ark1'!Y2067)</f>
        <v>100</v>
      </c>
      <c r="X174" s="235">
        <f>+IF(I174=0,"",'Ark1'!Z2067)</f>
        <v>4.820469797202759</v>
      </c>
      <c r="Y174" s="233">
        <f>+IF(I174=0,"",'Ark1'!Z2067)</f>
        <v>4.820469797202759</v>
      </c>
      <c r="Z174" s="233">
        <f>+IF(I174=0,"",'Ark1'!AB2067)</f>
        <v>0</v>
      </c>
      <c r="AA174" s="235">
        <f>+'Ark1'!AD2067</f>
        <v>0</v>
      </c>
      <c r="AB174" s="233">
        <f t="shared" si="20"/>
        <v>3.0909090909090908</v>
      </c>
      <c r="AC174" s="233">
        <f t="shared" si="21"/>
        <v>1.7</v>
      </c>
      <c r="AD174" s="213"/>
      <c r="AE174" s="216"/>
      <c r="AG174" s="29"/>
      <c r="AH174" s="27"/>
      <c r="AI174" s="217"/>
      <c r="AJ174" s="28"/>
      <c r="AN174" s="28"/>
    </row>
    <row r="175" spans="1:40">
      <c r="A175" s="213"/>
      <c r="B175" s="232">
        <f>+'Ark1'!C2068</f>
        <v>2023</v>
      </c>
      <c r="C175" s="213"/>
      <c r="D175" s="232">
        <f>+'Ark1'!M2068</f>
        <v>11</v>
      </c>
      <c r="E175" s="243" t="s">
        <v>105</v>
      </c>
      <c r="F175" s="232">
        <f>+'Ark1'!D2068</f>
        <v>12</v>
      </c>
      <c r="G175" s="232" t="s">
        <v>564</v>
      </c>
      <c r="H175" s="232">
        <f>+'Ark1'!Q2068</f>
        <v>3</v>
      </c>
      <c r="I175" s="335">
        <f>+'Ark1'!R2068</f>
        <v>3</v>
      </c>
      <c r="J175" s="233">
        <f>+IF(I175=0,"",'Ark1'!AF2068)</f>
        <v>0.57803468208092501</v>
      </c>
      <c r="K175" s="233">
        <f>+IF(I175=0,"",'Ark1'!AG2068)</f>
        <v>0.84546678086381932</v>
      </c>
      <c r="L175" s="239">
        <f>+IF(J175=0,"",'Ark1'!AI2068)</f>
        <v>1</v>
      </c>
      <c r="P175" s="231"/>
      <c r="Q175" s="234">
        <f>+IF(I175=0,"",'Ark1'!S2068)</f>
        <v>7</v>
      </c>
      <c r="R175" s="234"/>
      <c r="S175" s="233">
        <f>+IF(I175=0,"",'Ark1'!U2068)</f>
        <v>23.033333333333328</v>
      </c>
      <c r="T175" s="233">
        <f>+IF(I175=0,"",'Ark1'!V2068)</f>
        <v>0</v>
      </c>
      <c r="U175" s="233">
        <f>+IF(I175=0,"",'Ark1'!W2068)</f>
        <v>100</v>
      </c>
      <c r="V175" s="235">
        <f>+IF(I175=0,"",'Ark1'!X2068)</f>
        <v>66.666666666666686</v>
      </c>
      <c r="W175" s="235">
        <f>+IF(I175=0,"",'Ark1'!Y2068)</f>
        <v>66.666666666666686</v>
      </c>
      <c r="X175" s="235">
        <f>+IF(I175=0,"",'Ark1'!Z2068)</f>
        <v>8.3115715855800882</v>
      </c>
      <c r="Y175" s="233">
        <f>+IF(I175=0,"",'Ark1'!Z2068)</f>
        <v>8.3115715855800882</v>
      </c>
      <c r="Z175" s="233">
        <f>+IF(I175=0,"",'Ark1'!AB2068)</f>
        <v>0</v>
      </c>
      <c r="AA175" s="235">
        <f>+'Ark1'!AD2068</f>
        <v>0</v>
      </c>
      <c r="AB175" s="233">
        <f t="shared" si="20"/>
        <v>0.27272727272727271</v>
      </c>
      <c r="AC175" s="233">
        <f t="shared" si="21"/>
        <v>1</v>
      </c>
      <c r="AD175" s="213"/>
      <c r="AE175" s="216"/>
      <c r="AG175" s="29"/>
      <c r="AH175" s="27"/>
      <c r="AI175" s="217"/>
      <c r="AJ175" s="28"/>
      <c r="AN175" s="28"/>
    </row>
    <row r="176" spans="1:40">
      <c r="A176" s="213"/>
      <c r="B176" s="213"/>
      <c r="C176" s="213"/>
      <c r="D176" s="213"/>
      <c r="E176" s="213"/>
      <c r="F176" s="213"/>
      <c r="G176" s="213"/>
      <c r="H176" s="213"/>
      <c r="I176" s="329"/>
      <c r="J176" s="214"/>
      <c r="K176" s="214"/>
      <c r="L176" s="231"/>
      <c r="M176" s="231"/>
      <c r="N176" s="231"/>
      <c r="O176" s="231"/>
      <c r="P176" s="231"/>
      <c r="Q176" s="213"/>
      <c r="R176" s="213"/>
      <c r="S176" s="213"/>
      <c r="T176" s="213"/>
      <c r="U176" s="215"/>
      <c r="V176" s="215"/>
      <c r="W176" s="215"/>
      <c r="X176" s="215"/>
      <c r="Y176" s="214"/>
      <c r="Z176" s="213"/>
      <c r="AA176" s="215"/>
      <c r="AB176" s="215"/>
      <c r="AC176" s="214"/>
      <c r="AD176" s="213"/>
      <c r="AE176" s="216"/>
      <c r="AG176" s="29"/>
      <c r="AH176" s="27"/>
      <c r="AI176" s="217"/>
      <c r="AJ176" s="28"/>
      <c r="AN176" s="28"/>
    </row>
    <row r="177" spans="1:40" ht="22.8">
      <c r="A177" s="213"/>
      <c r="B177" s="213"/>
      <c r="C177" s="213"/>
      <c r="D177" s="213"/>
      <c r="E177" s="257" t="str">
        <f>+E179</f>
        <v>4+</v>
      </c>
      <c r="F177" s="213"/>
      <c r="G177" s="213"/>
      <c r="H177" s="213"/>
      <c r="I177" s="332">
        <f>SUM(I179:I190)</f>
        <v>5</v>
      </c>
      <c r="J177" s="214"/>
      <c r="K177" s="214"/>
      <c r="L177" s="231"/>
      <c r="M177" s="231"/>
      <c r="N177" s="231"/>
      <c r="O177" s="231"/>
      <c r="P177" s="231"/>
      <c r="Q177" s="213"/>
      <c r="R177" s="213"/>
      <c r="S177" s="263">
        <f>+Fettgruppe!S22</f>
        <v>29.7</v>
      </c>
      <c r="T177" s="213"/>
      <c r="U177" s="215"/>
      <c r="V177" s="215"/>
      <c r="W177" s="215"/>
      <c r="X177" s="215"/>
      <c r="Y177" s="214"/>
      <c r="Z177" s="213"/>
      <c r="AA177" s="215"/>
      <c r="AB177" s="215"/>
      <c r="AC177" s="214"/>
      <c r="AD177" s="213"/>
      <c r="AE177" s="216"/>
      <c r="AG177" s="29"/>
      <c r="AH177" s="27"/>
      <c r="AI177" s="217"/>
      <c r="AJ177" s="28"/>
      <c r="AN177" s="28"/>
    </row>
    <row r="178" spans="1:40">
      <c r="A178" s="213"/>
      <c r="B178" s="213"/>
      <c r="C178" s="213"/>
      <c r="D178" s="213"/>
      <c r="E178" s="213"/>
      <c r="F178" s="213"/>
      <c r="G178" s="213"/>
      <c r="H178" s="213"/>
      <c r="I178" s="329"/>
      <c r="J178" s="214"/>
      <c r="K178" s="214"/>
      <c r="L178" s="231"/>
      <c r="M178" s="231"/>
      <c r="N178" s="231"/>
      <c r="O178" s="231"/>
      <c r="P178" s="231"/>
      <c r="Q178" s="213"/>
      <c r="R178" s="213"/>
      <c r="S178" s="213"/>
      <c r="T178" s="213"/>
      <c r="U178" s="215"/>
      <c r="V178" s="215"/>
      <c r="W178" s="215"/>
      <c r="X178" s="215"/>
      <c r="Y178" s="214"/>
      <c r="Z178" s="213"/>
      <c r="AA178" s="215"/>
      <c r="AB178" s="215"/>
      <c r="AC178" s="215"/>
      <c r="AD178" s="213"/>
      <c r="AE178" s="216"/>
      <c r="AG178" s="29"/>
      <c r="AH178" s="27"/>
      <c r="AI178" s="217"/>
      <c r="AJ178" s="28"/>
      <c r="AN178" s="28"/>
    </row>
    <row r="179" spans="1:40">
      <c r="A179" s="213"/>
      <c r="B179" s="232">
        <f>+'Ark1'!C2069</f>
        <v>2023</v>
      </c>
      <c r="C179" s="213"/>
      <c r="D179" s="28">
        <f>+'Ark1'!M2069</f>
        <v>12</v>
      </c>
      <c r="E179" s="28" t="s">
        <v>106</v>
      </c>
      <c r="F179" s="28">
        <f>+'Ark1'!D2069</f>
        <v>1</v>
      </c>
      <c r="G179" s="28" t="s">
        <v>554</v>
      </c>
      <c r="H179" s="28">
        <f>+'Ark1'!Q2069</f>
        <v>0</v>
      </c>
      <c r="I179" s="336">
        <f>+'Ark1'!R2069</f>
        <v>0</v>
      </c>
      <c r="J179" s="29" t="str">
        <f>+IF(I179=0,"",'Ark1'!AF2069)</f>
        <v/>
      </c>
      <c r="K179" s="29" t="str">
        <f>+IF(I179=0,"",'Ark1'!AG2069)</f>
        <v/>
      </c>
      <c r="L179" s="239">
        <f>+IF(J179=0,"",'Ark1'!AI2069)</f>
        <v>0</v>
      </c>
      <c r="P179" s="231"/>
      <c r="Q179" s="27" t="str">
        <f>+IF(I179=0,"",'Ark1'!S2069)</f>
        <v/>
      </c>
      <c r="R179" s="27"/>
      <c r="S179" s="29" t="str">
        <f>+IF(I179=0,"",'Ark1'!U2069)</f>
        <v/>
      </c>
      <c r="T179" s="29" t="str">
        <f>+IF(I179=0,"",'Ark1'!V2069)</f>
        <v/>
      </c>
      <c r="U179" s="29" t="str">
        <f>+IF(I179=0,"",'Ark1'!W2069)</f>
        <v/>
      </c>
      <c r="V179" s="34" t="str">
        <f>+IF(I179=0,"",'Ark1'!X2069)</f>
        <v/>
      </c>
      <c r="W179" s="34" t="str">
        <f>+IF(I179=0,"",'Ark1'!Y2069)</f>
        <v/>
      </c>
      <c r="X179" s="34" t="str">
        <f>+IF(I179=0,"",'Ark1'!Z2069)</f>
        <v/>
      </c>
      <c r="Y179" s="29" t="str">
        <f>+IF(I179=0,"",'Ark1'!Z2069)</f>
        <v/>
      </c>
      <c r="Z179" s="29" t="str">
        <f>+IF(I179=0,"",'Ark1'!AB2069)</f>
        <v/>
      </c>
      <c r="AA179" s="34">
        <f>+'Ark1'!AD2069</f>
        <v>0</v>
      </c>
      <c r="AB179" s="29" t="str">
        <f>+IF(I179=0,"",I179/D179)</f>
        <v/>
      </c>
      <c r="AC179" s="29" t="str">
        <f>+IF(I179=0,"",I179/H179)</f>
        <v/>
      </c>
      <c r="AD179" s="213"/>
      <c r="AE179" s="216"/>
      <c r="AG179" s="29"/>
      <c r="AH179" s="27"/>
      <c r="AI179" s="217"/>
      <c r="AJ179" s="28"/>
      <c r="AN179" s="28"/>
    </row>
    <row r="180" spans="1:40">
      <c r="A180" s="213"/>
      <c r="B180" s="232">
        <f>+'Ark1'!C2070</f>
        <v>2023</v>
      </c>
      <c r="C180" s="213"/>
      <c r="D180" s="28">
        <f>+'Ark1'!M2070</f>
        <v>12</v>
      </c>
      <c r="E180" s="28" t="s">
        <v>106</v>
      </c>
      <c r="F180" s="28">
        <f>+'Ark1'!D2070</f>
        <v>2</v>
      </c>
      <c r="G180" s="28" t="s">
        <v>555</v>
      </c>
      <c r="H180" s="28">
        <f>+'Ark1'!Q2070</f>
        <v>0</v>
      </c>
      <c r="I180" s="336">
        <f>+'Ark1'!R2070</f>
        <v>0</v>
      </c>
      <c r="J180" s="29" t="str">
        <f>+IF(I180=0,"",'Ark1'!AF2070)</f>
        <v/>
      </c>
      <c r="K180" s="29" t="str">
        <f>+IF(I180=0,"",'Ark1'!AG2070)</f>
        <v/>
      </c>
      <c r="L180" s="239">
        <f>+IF(J180=0,"",'Ark1'!AI2070)</f>
        <v>0</v>
      </c>
      <c r="P180" s="231"/>
      <c r="Q180" s="27" t="str">
        <f>+IF(I180=0,"",'Ark1'!S2070)</f>
        <v/>
      </c>
      <c r="R180" s="27"/>
      <c r="S180" s="29" t="str">
        <f>+IF(I180=0,"",'Ark1'!U2070)</f>
        <v/>
      </c>
      <c r="T180" s="29" t="str">
        <f>+IF(I180=0,"",'Ark1'!V2070)</f>
        <v/>
      </c>
      <c r="U180" s="29" t="str">
        <f>+IF(I180=0,"",'Ark1'!W2070)</f>
        <v/>
      </c>
      <c r="V180" s="34" t="str">
        <f>+IF(I180=0,"",'Ark1'!X2070)</f>
        <v/>
      </c>
      <c r="W180" s="34" t="str">
        <f>+IF(I180=0,"",'Ark1'!Y2070)</f>
        <v/>
      </c>
      <c r="X180" s="34" t="str">
        <f>+IF(I180=0,"",'Ark1'!Z2070)</f>
        <v/>
      </c>
      <c r="Y180" s="29" t="str">
        <f>+IF(I180=0,"",'Ark1'!Z2070)</f>
        <v/>
      </c>
      <c r="Z180" s="29" t="str">
        <f>+IF(I180=0,"",'Ark1'!AB2070)</f>
        <v/>
      </c>
      <c r="AA180" s="34">
        <f>+'Ark1'!AD2070</f>
        <v>0</v>
      </c>
      <c r="AB180" s="29" t="str">
        <f t="shared" ref="AB180:AB190" si="22">+IF(I180=0,"",I180/D180)</f>
        <v/>
      </c>
      <c r="AC180" s="29" t="str">
        <f t="shared" ref="AC180:AC190" si="23">+IF(I180=0,"",I180/H180)</f>
        <v/>
      </c>
      <c r="AD180" s="213"/>
      <c r="AE180" s="216"/>
      <c r="AG180" s="29"/>
      <c r="AH180" s="27"/>
      <c r="AI180" s="217"/>
      <c r="AJ180" s="28"/>
      <c r="AN180" s="28"/>
    </row>
    <row r="181" spans="1:40">
      <c r="A181" s="213"/>
      <c r="B181" s="232">
        <f>+'Ark1'!C2071</f>
        <v>2023</v>
      </c>
      <c r="C181" s="213"/>
      <c r="D181" s="28">
        <f>+'Ark1'!M2071</f>
        <v>12</v>
      </c>
      <c r="E181" s="28" t="s">
        <v>106</v>
      </c>
      <c r="F181" s="28">
        <f>+'Ark1'!D2071</f>
        <v>3</v>
      </c>
      <c r="G181" s="28" t="s">
        <v>556</v>
      </c>
      <c r="H181" s="28">
        <f>+'Ark1'!Q2071</f>
        <v>0</v>
      </c>
      <c r="I181" s="336">
        <f>+'Ark1'!R2071</f>
        <v>0</v>
      </c>
      <c r="J181" s="29" t="str">
        <f>+IF(I181=0,"",'Ark1'!AF2071)</f>
        <v/>
      </c>
      <c r="K181" s="29" t="str">
        <f>+IF(I181=0,"",'Ark1'!AG2071)</f>
        <v/>
      </c>
      <c r="L181" s="239">
        <f>+IF(J181=0,"",'Ark1'!AI2071)</f>
        <v>0</v>
      </c>
      <c r="P181" s="231"/>
      <c r="Q181" s="27" t="str">
        <f>+IF(I181=0,"",'Ark1'!S2071)</f>
        <v/>
      </c>
      <c r="R181" s="27"/>
      <c r="S181" s="29" t="str">
        <f>+IF(I181=0,"",'Ark1'!U2071)</f>
        <v/>
      </c>
      <c r="T181" s="29" t="str">
        <f>+IF(I181=0,"",'Ark1'!V2071)</f>
        <v/>
      </c>
      <c r="U181" s="29" t="str">
        <f>+IF(I181=0,"",'Ark1'!W2071)</f>
        <v/>
      </c>
      <c r="V181" s="34" t="str">
        <f>+IF(I181=0,"",'Ark1'!X2071)</f>
        <v/>
      </c>
      <c r="W181" s="34" t="str">
        <f>+IF(I181=0,"",'Ark1'!Y2071)</f>
        <v/>
      </c>
      <c r="X181" s="34" t="str">
        <f>+IF(I181=0,"",'Ark1'!Z2071)</f>
        <v/>
      </c>
      <c r="Y181" s="29" t="str">
        <f>+IF(I181=0,"",'Ark1'!Z2071)</f>
        <v/>
      </c>
      <c r="Z181" s="29" t="str">
        <f>+IF(I181=0,"",'Ark1'!AB2071)</f>
        <v/>
      </c>
      <c r="AA181" s="34">
        <f>+'Ark1'!AD2071</f>
        <v>0</v>
      </c>
      <c r="AB181" s="29" t="str">
        <f t="shared" si="22"/>
        <v/>
      </c>
      <c r="AC181" s="29" t="str">
        <f t="shared" si="23"/>
        <v/>
      </c>
      <c r="AD181" s="213"/>
      <c r="AE181" s="216"/>
      <c r="AG181" s="29"/>
      <c r="AH181" s="27"/>
      <c r="AI181" s="217"/>
      <c r="AJ181" s="28"/>
      <c r="AN181" s="28"/>
    </row>
    <row r="182" spans="1:40">
      <c r="A182" s="213"/>
      <c r="B182" s="232">
        <f>+'Ark1'!C2072</f>
        <v>2023</v>
      </c>
      <c r="C182" s="213"/>
      <c r="D182" s="28">
        <f>+'Ark1'!M2072</f>
        <v>12</v>
      </c>
      <c r="E182" s="28" t="s">
        <v>106</v>
      </c>
      <c r="F182" s="28">
        <f>+'Ark1'!D2072</f>
        <v>4</v>
      </c>
      <c r="G182" s="28" t="s">
        <v>557</v>
      </c>
      <c r="H182" s="28">
        <f>+'Ark1'!Q2072</f>
        <v>0</v>
      </c>
      <c r="I182" s="336">
        <f>+'Ark1'!R2072</f>
        <v>0</v>
      </c>
      <c r="J182" s="29" t="str">
        <f>+IF(I182=0,"",'Ark1'!AF2072)</f>
        <v/>
      </c>
      <c r="K182" s="29" t="str">
        <f>+IF(I182=0,"",'Ark1'!AG2072)</f>
        <v/>
      </c>
      <c r="L182" s="239">
        <f>+IF(J182=0,"",'Ark1'!AI2072)</f>
        <v>0</v>
      </c>
      <c r="P182" s="231"/>
      <c r="Q182" s="27" t="str">
        <f>+IF(I182=0,"",'Ark1'!S2072)</f>
        <v/>
      </c>
      <c r="R182" s="27"/>
      <c r="S182" s="29" t="str">
        <f>+IF(I182=0,"",'Ark1'!U2072)</f>
        <v/>
      </c>
      <c r="T182" s="29" t="str">
        <f>+IF(I182=0,"",'Ark1'!V2072)</f>
        <v/>
      </c>
      <c r="U182" s="29" t="str">
        <f>+IF(I182=0,"",'Ark1'!W2072)</f>
        <v/>
      </c>
      <c r="V182" s="34" t="str">
        <f>+IF(I182=0,"",'Ark1'!X2072)</f>
        <v/>
      </c>
      <c r="W182" s="34" t="str">
        <f>+IF(I182=0,"",'Ark1'!Y2072)</f>
        <v/>
      </c>
      <c r="X182" s="34" t="str">
        <f>+IF(I182=0,"",'Ark1'!Z2072)</f>
        <v/>
      </c>
      <c r="Y182" s="29" t="str">
        <f>+IF(I182=0,"",'Ark1'!Z2072)</f>
        <v/>
      </c>
      <c r="Z182" s="29" t="str">
        <f>+IF(I182=0,"",'Ark1'!AB2072)</f>
        <v/>
      </c>
      <c r="AA182" s="34">
        <f>+'Ark1'!AD2072</f>
        <v>0</v>
      </c>
      <c r="AB182" s="29" t="str">
        <f t="shared" si="22"/>
        <v/>
      </c>
      <c r="AC182" s="29" t="str">
        <f t="shared" si="23"/>
        <v/>
      </c>
      <c r="AD182" s="213"/>
      <c r="AE182" s="216"/>
      <c r="AG182" s="29"/>
      <c r="AH182" s="27"/>
      <c r="AI182" s="217"/>
      <c r="AJ182" s="28"/>
      <c r="AN182" s="28"/>
    </row>
    <row r="183" spans="1:40">
      <c r="A183" s="213"/>
      <c r="B183" s="232">
        <f>+'Ark1'!C2073</f>
        <v>2023</v>
      </c>
      <c r="C183" s="213"/>
      <c r="D183" s="28">
        <f>+'Ark1'!M2073</f>
        <v>12</v>
      </c>
      <c r="E183" s="28" t="s">
        <v>106</v>
      </c>
      <c r="F183" s="28">
        <f>+'Ark1'!D2073</f>
        <v>5</v>
      </c>
      <c r="G183" s="28" t="s">
        <v>453</v>
      </c>
      <c r="H183" s="28">
        <f>+'Ark1'!Q2073</f>
        <v>0</v>
      </c>
      <c r="I183" s="336">
        <f>+'Ark1'!R2073</f>
        <v>0</v>
      </c>
      <c r="J183" s="29" t="str">
        <f>+IF(I183=0,"",'Ark1'!AF2073)</f>
        <v/>
      </c>
      <c r="K183" s="29" t="str">
        <f>+IF(I183=0,"",'Ark1'!AG2073)</f>
        <v/>
      </c>
      <c r="L183" s="239">
        <f>+IF(J183=0,"",'Ark1'!AI2073)</f>
        <v>0</v>
      </c>
      <c r="P183" s="231"/>
      <c r="Q183" s="27" t="str">
        <f>+IF(I183=0,"",'Ark1'!S2073)</f>
        <v/>
      </c>
      <c r="R183" s="27"/>
      <c r="S183" s="29" t="str">
        <f>+IF(I183=0,"",'Ark1'!U2073)</f>
        <v/>
      </c>
      <c r="T183" s="29" t="str">
        <f>+IF(I183=0,"",'Ark1'!V2073)</f>
        <v/>
      </c>
      <c r="U183" s="29" t="str">
        <f>+IF(I183=0,"",'Ark1'!W2073)</f>
        <v/>
      </c>
      <c r="V183" s="34" t="str">
        <f>+IF(I183=0,"",'Ark1'!X2073)</f>
        <v/>
      </c>
      <c r="W183" s="34" t="str">
        <f>+IF(I183=0,"",'Ark1'!Y2073)</f>
        <v/>
      </c>
      <c r="X183" s="34" t="str">
        <f>+IF(I183=0,"",'Ark1'!Z2073)</f>
        <v/>
      </c>
      <c r="Y183" s="29" t="str">
        <f>+IF(I183=0,"",'Ark1'!Z2073)</f>
        <v/>
      </c>
      <c r="Z183" s="29" t="str">
        <f>+IF(I183=0,"",'Ark1'!AB2073)</f>
        <v/>
      </c>
      <c r="AA183" s="34">
        <f>+'Ark1'!AD2073</f>
        <v>0</v>
      </c>
      <c r="AB183" s="29" t="str">
        <f t="shared" si="22"/>
        <v/>
      </c>
      <c r="AC183" s="29" t="str">
        <f t="shared" si="23"/>
        <v/>
      </c>
      <c r="AD183" s="213"/>
      <c r="AE183" s="216"/>
      <c r="AG183" s="29"/>
      <c r="AH183" s="27"/>
      <c r="AI183" s="217"/>
      <c r="AJ183" s="28"/>
      <c r="AN183" s="28"/>
    </row>
    <row r="184" spans="1:40">
      <c r="A184" s="213"/>
      <c r="B184" s="232">
        <f>+'Ark1'!C2074</f>
        <v>2023</v>
      </c>
      <c r="C184" s="213"/>
      <c r="D184" s="28">
        <f>+'Ark1'!M2074</f>
        <v>12</v>
      </c>
      <c r="E184" s="28" t="s">
        <v>106</v>
      </c>
      <c r="F184" s="28">
        <f>+'Ark1'!D2074</f>
        <v>6</v>
      </c>
      <c r="G184" s="28" t="s">
        <v>558</v>
      </c>
      <c r="H184" s="28">
        <f>+'Ark1'!Q2074</f>
        <v>2</v>
      </c>
      <c r="I184" s="336">
        <f>+'Ark1'!R2074</f>
        <v>2</v>
      </c>
      <c r="J184" s="29">
        <f>+IF(I184=0,"",'Ark1'!AF2074)</f>
        <v>8.8967971530249115E-2</v>
      </c>
      <c r="K184" s="29">
        <f>+IF(I184=0,"",'Ark1'!AG2074)</f>
        <v>0.22384263184670175</v>
      </c>
      <c r="L184" s="239">
        <f>+IF(J184=0,"",'Ark1'!AI2074)</f>
        <v>2</v>
      </c>
      <c r="P184" s="231"/>
      <c r="Q184" s="27">
        <f>+IF(I184=0,"",'Ark1'!S2074)</f>
        <v>8</v>
      </c>
      <c r="R184" s="27"/>
      <c r="S184" s="29">
        <f>+IF(I184=0,"",'Ark1'!U2074)</f>
        <v>33</v>
      </c>
      <c r="T184" s="29">
        <f>+IF(I184=0,"",'Ark1'!V2074)</f>
        <v>0</v>
      </c>
      <c r="U184" s="29">
        <f>+IF(I184=0,"",'Ark1'!W2074)</f>
        <v>100</v>
      </c>
      <c r="V184" s="34">
        <f>+IF(I184=0,"",'Ark1'!X2074)</f>
        <v>100</v>
      </c>
      <c r="W184" s="34">
        <f>+IF(I184=0,"",'Ark1'!Y2074)</f>
        <v>100</v>
      </c>
      <c r="X184" s="34">
        <f>+IF(I184=0,"",'Ark1'!Z2074)</f>
        <v>9.9999999999954528E-2</v>
      </c>
      <c r="Y184" s="29">
        <f>+IF(I184=0,"",'Ark1'!Z2074)</f>
        <v>9.9999999999954528E-2</v>
      </c>
      <c r="Z184" s="29">
        <f>+IF(I184=0,"",'Ark1'!AB2074)</f>
        <v>0</v>
      </c>
      <c r="AA184" s="34">
        <f>+'Ark1'!AD2074</f>
        <v>0</v>
      </c>
      <c r="AB184" s="29">
        <f t="shared" si="22"/>
        <v>0.16666666666666666</v>
      </c>
      <c r="AC184" s="29">
        <f t="shared" si="23"/>
        <v>1</v>
      </c>
      <c r="AD184" s="213"/>
      <c r="AE184" s="216"/>
      <c r="AG184" s="29"/>
      <c r="AH184" s="27"/>
      <c r="AI184" s="217"/>
      <c r="AJ184" s="28"/>
      <c r="AN184" s="28"/>
    </row>
    <row r="185" spans="1:40">
      <c r="A185" s="213"/>
      <c r="B185" s="232">
        <f>+'Ark1'!C2075</f>
        <v>2023</v>
      </c>
      <c r="C185" s="213"/>
      <c r="D185" s="28">
        <f>+'Ark1'!M2075</f>
        <v>12</v>
      </c>
      <c r="E185" s="28" t="s">
        <v>106</v>
      </c>
      <c r="F185" s="28">
        <f>+'Ark1'!D2075</f>
        <v>7</v>
      </c>
      <c r="G185" s="28" t="s">
        <v>559</v>
      </c>
      <c r="H185" s="28">
        <f>+'Ark1'!Q2075</f>
        <v>0</v>
      </c>
      <c r="I185" s="336">
        <f>+'Ark1'!R2075</f>
        <v>0</v>
      </c>
      <c r="J185" s="29" t="str">
        <f>+IF(I185=0,"",'Ark1'!AF2075)</f>
        <v/>
      </c>
      <c r="K185" s="29" t="str">
        <f>+IF(I185=0,"",'Ark1'!AG2075)</f>
        <v/>
      </c>
      <c r="L185" s="239">
        <f>+IF(J185=0,"",'Ark1'!AI2075)</f>
        <v>0</v>
      </c>
      <c r="P185" s="231"/>
      <c r="Q185" s="27" t="str">
        <f>+IF(I185=0,"",'Ark1'!S2075)</f>
        <v/>
      </c>
      <c r="R185" s="27"/>
      <c r="S185" s="29" t="str">
        <f>+IF(I185=0,"",'Ark1'!U2075)</f>
        <v/>
      </c>
      <c r="T185" s="29" t="str">
        <f>+IF(I185=0,"",'Ark1'!V2075)</f>
        <v/>
      </c>
      <c r="U185" s="29" t="str">
        <f>+IF(I185=0,"",'Ark1'!W2075)</f>
        <v/>
      </c>
      <c r="V185" s="34" t="str">
        <f>+IF(I185=0,"",'Ark1'!X2075)</f>
        <v/>
      </c>
      <c r="W185" s="34" t="str">
        <f>+IF(I185=0,"",'Ark1'!Y2075)</f>
        <v/>
      </c>
      <c r="X185" s="34" t="str">
        <f>+IF(I185=0,"",'Ark1'!Z2075)</f>
        <v/>
      </c>
      <c r="Y185" s="29" t="str">
        <f>+IF(I185=0,"",'Ark1'!Z2075)</f>
        <v/>
      </c>
      <c r="Z185" s="29" t="str">
        <f>+IF(I185=0,"",'Ark1'!AB2075)</f>
        <v/>
      </c>
      <c r="AA185" s="34">
        <f>+'Ark1'!AD2075</f>
        <v>0</v>
      </c>
      <c r="AB185" s="29" t="str">
        <f t="shared" si="22"/>
        <v/>
      </c>
      <c r="AC185" s="29" t="str">
        <f t="shared" si="23"/>
        <v/>
      </c>
      <c r="AD185" s="213"/>
      <c r="AE185" s="216"/>
      <c r="AG185" s="29"/>
      <c r="AH185" s="27"/>
      <c r="AI185" s="217"/>
      <c r="AJ185" s="28"/>
      <c r="AN185" s="28"/>
    </row>
    <row r="186" spans="1:40">
      <c r="A186" s="213"/>
      <c r="B186" s="232">
        <f>+'Ark1'!C2076</f>
        <v>2023</v>
      </c>
      <c r="C186" s="213"/>
      <c r="D186" s="28">
        <f>+'Ark1'!M2076</f>
        <v>12</v>
      </c>
      <c r="E186" s="28" t="s">
        <v>106</v>
      </c>
      <c r="F186" s="28">
        <f>+'Ark1'!D2076</f>
        <v>8</v>
      </c>
      <c r="G186" s="28" t="s">
        <v>560</v>
      </c>
      <c r="H186" s="28">
        <f>+'Ark1'!Q2076</f>
        <v>0</v>
      </c>
      <c r="I186" s="336">
        <f>+'Ark1'!R2076</f>
        <v>0</v>
      </c>
      <c r="J186" s="29" t="str">
        <f>+IF(I186=0,"",'Ark1'!AF2076)</f>
        <v/>
      </c>
      <c r="K186" s="29" t="str">
        <f>+IF(I186=0,"",'Ark1'!AG2076)</f>
        <v/>
      </c>
      <c r="L186" s="239">
        <f>+IF(J186=0,"",'Ark1'!AI2076)</f>
        <v>0</v>
      </c>
      <c r="P186" s="231"/>
      <c r="Q186" s="27" t="str">
        <f>+IF(I186=0,"",'Ark1'!S2076)</f>
        <v/>
      </c>
      <c r="R186" s="27"/>
      <c r="S186" s="29" t="str">
        <f>+IF(I186=0,"",'Ark1'!U2076)</f>
        <v/>
      </c>
      <c r="T186" s="29" t="str">
        <f>+IF(I186=0,"",'Ark1'!V2076)</f>
        <v/>
      </c>
      <c r="U186" s="29" t="str">
        <f>+IF(I186=0,"",'Ark1'!W2076)</f>
        <v/>
      </c>
      <c r="V186" s="34" t="str">
        <f>+IF(I186=0,"",'Ark1'!X2076)</f>
        <v/>
      </c>
      <c r="W186" s="34" t="str">
        <f>+IF(I186=0,"",'Ark1'!Y2076)</f>
        <v/>
      </c>
      <c r="X186" s="34" t="str">
        <f>+IF(I186=0,"",'Ark1'!Z2076)</f>
        <v/>
      </c>
      <c r="Y186" s="29" t="str">
        <f>+IF(I186=0,"",'Ark1'!Z2076)</f>
        <v/>
      </c>
      <c r="Z186" s="29" t="str">
        <f>+IF(I186=0,"",'Ark1'!AB2076)</f>
        <v/>
      </c>
      <c r="AA186" s="34">
        <f>+'Ark1'!AD2076</f>
        <v>0</v>
      </c>
      <c r="AB186" s="29" t="str">
        <f t="shared" si="22"/>
        <v/>
      </c>
      <c r="AC186" s="29" t="str">
        <f t="shared" si="23"/>
        <v/>
      </c>
      <c r="AD186" s="213"/>
      <c r="AE186" s="216"/>
      <c r="AG186" s="29"/>
      <c r="AH186" s="27"/>
      <c r="AI186" s="217"/>
      <c r="AJ186" s="28"/>
      <c r="AN186" s="28"/>
    </row>
    <row r="187" spans="1:40">
      <c r="A187" s="213"/>
      <c r="B187" s="232">
        <f>+'Ark1'!C2077</f>
        <v>2023</v>
      </c>
      <c r="C187" s="213"/>
      <c r="D187" s="28">
        <f>+'Ark1'!M2077</f>
        <v>12</v>
      </c>
      <c r="E187" s="28" t="s">
        <v>106</v>
      </c>
      <c r="F187" s="28">
        <f>+'Ark1'!D2077</f>
        <v>9</v>
      </c>
      <c r="G187" s="28" t="s">
        <v>561</v>
      </c>
      <c r="H187" s="28">
        <f>+'Ark1'!Q2077</f>
        <v>2</v>
      </c>
      <c r="I187" s="336">
        <f>+'Ark1'!R2077</f>
        <v>2</v>
      </c>
      <c r="J187" s="29">
        <f>+IF(I187=0,"",'Ark1'!AF2077)</f>
        <v>7.4460163812360397E-2</v>
      </c>
      <c r="K187" s="29">
        <f>+IF(I187=0,"",'Ark1'!AG2077)</f>
        <v>0.15514943567631043</v>
      </c>
      <c r="L187" s="239">
        <f>+IF(J187=0,"",'Ark1'!AI2077)</f>
        <v>1</v>
      </c>
      <c r="P187" s="231"/>
      <c r="Q187" s="27">
        <f>+IF(I187=0,"",'Ark1'!S2077)</f>
        <v>7.5</v>
      </c>
      <c r="R187" s="27"/>
      <c r="S187" s="29">
        <f>+IF(I187=0,"",'Ark1'!U2077)</f>
        <v>26.95</v>
      </c>
      <c r="T187" s="29">
        <f>+IF(I187=0,"",'Ark1'!V2077)</f>
        <v>0</v>
      </c>
      <c r="U187" s="29">
        <f>+IF(I187=0,"",'Ark1'!W2077)</f>
        <v>100</v>
      </c>
      <c r="V187" s="34">
        <f>+IF(I187=0,"",'Ark1'!X2077)</f>
        <v>100</v>
      </c>
      <c r="W187" s="34">
        <f>+IF(I187=0,"",'Ark1'!Y2077)</f>
        <v>50</v>
      </c>
      <c r="X187" s="34">
        <f>+IF(I187=0,"",'Ark1'!Z2077)</f>
        <v>6.4499999999999984</v>
      </c>
      <c r="Y187" s="29">
        <f>+IF(I187=0,"",'Ark1'!Z2077)</f>
        <v>6.4499999999999984</v>
      </c>
      <c r="Z187" s="29">
        <f>+IF(I187=0,"",'Ark1'!AB2077)</f>
        <v>0</v>
      </c>
      <c r="AA187" s="34">
        <f>+'Ark1'!AD2077</f>
        <v>0</v>
      </c>
      <c r="AB187" s="29">
        <f t="shared" si="22"/>
        <v>0.16666666666666666</v>
      </c>
      <c r="AC187" s="29">
        <f t="shared" si="23"/>
        <v>1</v>
      </c>
      <c r="AD187" s="213"/>
      <c r="AE187" s="216"/>
      <c r="AG187" s="29"/>
      <c r="AH187" s="27"/>
      <c r="AI187" s="217"/>
      <c r="AJ187" s="28"/>
      <c r="AN187" s="28"/>
    </row>
    <row r="188" spans="1:40">
      <c r="A188" s="213"/>
      <c r="B188" s="232">
        <f>+'Ark1'!C2078</f>
        <v>2023</v>
      </c>
      <c r="C188" s="213"/>
      <c r="D188" s="28">
        <f>+'Ark1'!M2078</f>
        <v>12</v>
      </c>
      <c r="E188" s="28" t="s">
        <v>106</v>
      </c>
      <c r="F188" s="28">
        <f>+'Ark1'!D2078</f>
        <v>10</v>
      </c>
      <c r="G188" s="28" t="s">
        <v>562</v>
      </c>
      <c r="H188" s="28">
        <f>+'Ark1'!Q2078</f>
        <v>1</v>
      </c>
      <c r="I188" s="336">
        <f>+'Ark1'!R2078</f>
        <v>1</v>
      </c>
      <c r="J188" s="29">
        <f>+IF(I188=0,"",'Ark1'!AF2078)</f>
        <v>2.1276595744680857E-2</v>
      </c>
      <c r="K188" s="29">
        <f>+IF(I188=0,"",'Ark1'!AG2078)</f>
        <v>3.8968612553888421E-2</v>
      </c>
      <c r="L188" s="239">
        <f>+IF(J188=0,"",'Ark1'!AI2078)</f>
        <v>1</v>
      </c>
      <c r="P188" s="231"/>
      <c r="Q188" s="27">
        <f>+IF(I188=0,"",'Ark1'!S2078)</f>
        <v>8</v>
      </c>
      <c r="R188" s="27"/>
      <c r="S188" s="29">
        <f>+IF(I188=0,"",'Ark1'!U2078)</f>
        <v>28.6</v>
      </c>
      <c r="T188" s="29">
        <f>+IF(I188=0,"",'Ark1'!V2078)</f>
        <v>0</v>
      </c>
      <c r="U188" s="29">
        <f>+IF(I188=0,"",'Ark1'!W2078)</f>
        <v>100</v>
      </c>
      <c r="V188" s="34">
        <f>+IF(I188=0,"",'Ark1'!X2078)</f>
        <v>100</v>
      </c>
      <c r="W188" s="34">
        <f>+IF(I188=0,"",'Ark1'!Y2078)</f>
        <v>100</v>
      </c>
      <c r="X188" s="34">
        <f>+IF(I188=0,"",'Ark1'!Z2078)</f>
        <v>0</v>
      </c>
      <c r="Y188" s="29">
        <f>+IF(I188=0,"",'Ark1'!Z2078)</f>
        <v>0</v>
      </c>
      <c r="Z188" s="29">
        <f>+IF(I188=0,"",'Ark1'!AB2078)</f>
        <v>0</v>
      </c>
      <c r="AA188" s="34">
        <f>+'Ark1'!AD2078</f>
        <v>0</v>
      </c>
      <c r="AB188" s="29">
        <f t="shared" si="22"/>
        <v>8.3333333333333329E-2</v>
      </c>
      <c r="AC188" s="29">
        <f t="shared" si="23"/>
        <v>1</v>
      </c>
      <c r="AD188" s="213"/>
      <c r="AE188" s="216"/>
      <c r="AG188" s="29"/>
      <c r="AH188" s="27"/>
      <c r="AI188" s="217"/>
      <c r="AJ188" s="28"/>
      <c r="AN188" s="28"/>
    </row>
    <row r="189" spans="1:40">
      <c r="A189" s="213"/>
      <c r="B189" s="232">
        <f>+'Ark1'!C2079</f>
        <v>2023</v>
      </c>
      <c r="C189" s="213"/>
      <c r="D189" s="28">
        <f>+'Ark1'!M2079</f>
        <v>12</v>
      </c>
      <c r="E189" s="28" t="s">
        <v>106</v>
      </c>
      <c r="F189" s="28">
        <f>+'Ark1'!D2079</f>
        <v>11</v>
      </c>
      <c r="G189" s="28" t="s">
        <v>563</v>
      </c>
      <c r="H189" s="28">
        <f>+'Ark1'!Q2079</f>
        <v>0</v>
      </c>
      <c r="I189" s="336">
        <f>+'Ark1'!R2079</f>
        <v>0</v>
      </c>
      <c r="J189" s="29" t="str">
        <f>+IF(I189=0,"",'Ark1'!AF2079)</f>
        <v/>
      </c>
      <c r="K189" s="29" t="str">
        <f>+IF(I189=0,"",'Ark1'!AG2079)</f>
        <v/>
      </c>
      <c r="L189" s="239">
        <f>+IF(J189=0,"",'Ark1'!AI2079)</f>
        <v>0</v>
      </c>
      <c r="P189" s="231"/>
      <c r="Q189" s="27" t="str">
        <f>+IF(I189=0,"",'Ark1'!S2079)</f>
        <v/>
      </c>
      <c r="R189" s="27"/>
      <c r="S189" s="29" t="str">
        <f>+IF(I189=0,"",'Ark1'!U2079)</f>
        <v/>
      </c>
      <c r="T189" s="29" t="str">
        <f>+IF(I189=0,"",'Ark1'!V2079)</f>
        <v/>
      </c>
      <c r="U189" s="29" t="str">
        <f>+IF(I189=0,"",'Ark1'!W2079)</f>
        <v/>
      </c>
      <c r="V189" s="34" t="str">
        <f>+IF(I189=0,"",'Ark1'!X2079)</f>
        <v/>
      </c>
      <c r="W189" s="34" t="str">
        <f>+IF(I189=0,"",'Ark1'!Y2079)</f>
        <v/>
      </c>
      <c r="X189" s="34" t="str">
        <f>+IF(I189=0,"",'Ark1'!Z2079)</f>
        <v/>
      </c>
      <c r="Y189" s="29" t="str">
        <f>+IF(I189=0,"",'Ark1'!Z2079)</f>
        <v/>
      </c>
      <c r="Z189" s="29" t="str">
        <f>+IF(I189=0,"",'Ark1'!AB2079)</f>
        <v/>
      </c>
      <c r="AA189" s="34">
        <f>+'Ark1'!AD2079</f>
        <v>0</v>
      </c>
      <c r="AB189" s="29" t="str">
        <f t="shared" si="22"/>
        <v/>
      </c>
      <c r="AC189" s="29" t="str">
        <f t="shared" si="23"/>
        <v/>
      </c>
      <c r="AD189" s="213"/>
      <c r="AE189" s="216"/>
      <c r="AG189" s="29"/>
      <c r="AH189" s="27"/>
      <c r="AI189" s="217"/>
      <c r="AJ189" s="28"/>
      <c r="AN189" s="28"/>
    </row>
    <row r="190" spans="1:40">
      <c r="A190" s="213"/>
      <c r="B190" s="232">
        <f>+'Ark1'!C2080</f>
        <v>2023</v>
      </c>
      <c r="C190" s="213"/>
      <c r="D190" s="28">
        <f>+'Ark1'!M2080</f>
        <v>12</v>
      </c>
      <c r="E190" s="28" t="s">
        <v>106</v>
      </c>
      <c r="F190" s="28">
        <f>+'Ark1'!D2080</f>
        <v>12</v>
      </c>
      <c r="G190" s="28" t="s">
        <v>564</v>
      </c>
      <c r="H190" s="28">
        <f>+'Ark1'!Q2080</f>
        <v>0</v>
      </c>
      <c r="I190" s="336">
        <f>+'Ark1'!R2080</f>
        <v>0</v>
      </c>
      <c r="J190" s="29" t="str">
        <f>+IF(I190=0,"",'Ark1'!AF2080)</f>
        <v/>
      </c>
      <c r="K190" s="29" t="str">
        <f>+IF(I190=0,"",'Ark1'!AG2080)</f>
        <v/>
      </c>
      <c r="L190" s="239">
        <f>+IF(J190=0,"",'Ark1'!AI2080)</f>
        <v>0</v>
      </c>
      <c r="P190" s="231"/>
      <c r="Q190" s="27" t="str">
        <f>+IF(I190=0,"",'Ark1'!S2080)</f>
        <v/>
      </c>
      <c r="R190" s="27"/>
      <c r="S190" s="29" t="str">
        <f>+IF(I190=0,"",'Ark1'!U2080)</f>
        <v/>
      </c>
      <c r="T190" s="29" t="str">
        <f>+IF(I190=0,"",'Ark1'!V2080)</f>
        <v/>
      </c>
      <c r="U190" s="29" t="str">
        <f>+IF(I190=0,"",'Ark1'!W2080)</f>
        <v/>
      </c>
      <c r="V190" s="34" t="str">
        <f>+IF(I190=0,"",'Ark1'!X2080)</f>
        <v/>
      </c>
      <c r="W190" s="34" t="str">
        <f>+IF(I190=0,"",'Ark1'!Y2080)</f>
        <v/>
      </c>
      <c r="X190" s="34" t="str">
        <f>+IF(I190=0,"",'Ark1'!Z2080)</f>
        <v/>
      </c>
      <c r="Y190" s="29" t="str">
        <f>+IF(I190=0,"",'Ark1'!Z2080)</f>
        <v/>
      </c>
      <c r="Z190" s="29" t="str">
        <f>+IF(I190=0,"",'Ark1'!AB2080)</f>
        <v/>
      </c>
      <c r="AA190" s="34">
        <f>+'Ark1'!AD2080</f>
        <v>0</v>
      </c>
      <c r="AB190" s="29" t="str">
        <f t="shared" si="22"/>
        <v/>
      </c>
      <c r="AC190" s="29" t="str">
        <f t="shared" si="23"/>
        <v/>
      </c>
      <c r="AD190" s="213"/>
      <c r="AE190" s="216"/>
      <c r="AG190" s="29"/>
      <c r="AH190" s="27"/>
      <c r="AI190" s="217"/>
      <c r="AJ190" s="28"/>
      <c r="AN190" s="28"/>
    </row>
    <row r="191" spans="1:40">
      <c r="A191" s="213"/>
      <c r="B191" s="213"/>
      <c r="C191" s="213"/>
      <c r="D191" s="213"/>
      <c r="E191" s="213"/>
      <c r="F191" s="213"/>
      <c r="G191" s="213"/>
      <c r="H191" s="213"/>
      <c r="I191" s="329"/>
      <c r="J191" s="214"/>
      <c r="K191" s="214"/>
      <c r="L191" s="231"/>
      <c r="M191" s="231"/>
      <c r="N191" s="231"/>
      <c r="O191" s="231"/>
      <c r="P191" s="231"/>
      <c r="Q191" s="213"/>
      <c r="R191" s="213"/>
      <c r="S191" s="213"/>
      <c r="T191" s="213"/>
      <c r="U191" s="215"/>
      <c r="V191" s="215"/>
      <c r="W191" s="215"/>
      <c r="X191" s="215"/>
      <c r="Y191" s="214"/>
      <c r="Z191" s="213"/>
      <c r="AA191" s="215"/>
      <c r="AB191" s="215"/>
      <c r="AC191" s="214"/>
      <c r="AD191" s="213"/>
      <c r="AE191" s="216"/>
      <c r="AG191" s="29"/>
      <c r="AH191" s="27"/>
      <c r="AI191" s="217"/>
      <c r="AJ191" s="28"/>
      <c r="AN191" s="28"/>
    </row>
    <row r="192" spans="1:40" ht="22.8">
      <c r="A192" s="213"/>
      <c r="B192" s="213"/>
      <c r="C192" s="213"/>
      <c r="D192" s="213"/>
      <c r="E192" s="257" t="str">
        <f>+E194</f>
        <v>5-</v>
      </c>
      <c r="F192" s="213"/>
      <c r="G192" s="213"/>
      <c r="H192" s="213"/>
      <c r="I192" s="332">
        <f>SUM(I194:I205)</f>
        <v>0</v>
      </c>
      <c r="J192" s="214"/>
      <c r="K192" s="214"/>
      <c r="L192" s="231"/>
      <c r="M192" s="231"/>
      <c r="N192" s="231"/>
      <c r="O192" s="231"/>
      <c r="P192" s="231"/>
      <c r="Q192" s="213"/>
      <c r="R192" s="213"/>
      <c r="S192" s="263" t="str">
        <f>+Fettgruppe!S23</f>
        <v/>
      </c>
      <c r="T192" s="213"/>
      <c r="U192" s="215"/>
      <c r="V192" s="215"/>
      <c r="W192" s="215"/>
      <c r="X192" s="215"/>
      <c r="Y192" s="214"/>
      <c r="Z192" s="213"/>
      <c r="AA192" s="215"/>
      <c r="AB192" s="215"/>
      <c r="AC192" s="214"/>
      <c r="AD192" s="213"/>
      <c r="AE192" s="216"/>
      <c r="AG192" s="29"/>
      <c r="AH192" s="27"/>
      <c r="AI192" s="217"/>
      <c r="AJ192" s="28"/>
      <c r="AN192" s="28"/>
    </row>
    <row r="193" spans="1:40">
      <c r="A193" s="213"/>
      <c r="B193" s="213"/>
      <c r="C193" s="213"/>
      <c r="D193" s="213"/>
      <c r="E193" s="213"/>
      <c r="F193" s="213"/>
      <c r="G193" s="213"/>
      <c r="H193" s="213"/>
      <c r="I193" s="329"/>
      <c r="J193" s="214"/>
      <c r="K193" s="214"/>
      <c r="L193" s="231"/>
      <c r="M193" s="231"/>
      <c r="N193" s="231"/>
      <c r="O193" s="231"/>
      <c r="P193" s="231"/>
      <c r="Q193" s="213"/>
      <c r="R193" s="213"/>
      <c r="S193" s="213"/>
      <c r="T193" s="213"/>
      <c r="U193" s="215"/>
      <c r="V193" s="215"/>
      <c r="W193" s="215"/>
      <c r="X193" s="215"/>
      <c r="Y193" s="214"/>
      <c r="Z193" s="213"/>
      <c r="AA193" s="215"/>
      <c r="AB193" s="215"/>
      <c r="AC193" s="215"/>
      <c r="AD193" s="215"/>
      <c r="AE193" s="216"/>
      <c r="AG193" s="29"/>
      <c r="AH193" s="27"/>
      <c r="AI193" s="217"/>
      <c r="AJ193" s="28"/>
      <c r="AN193" s="28"/>
    </row>
    <row r="194" spans="1:40">
      <c r="A194" s="213"/>
      <c r="B194" s="232">
        <f>+'Ark1'!C2081</f>
        <v>2023</v>
      </c>
      <c r="C194" s="213"/>
      <c r="D194" s="232">
        <f>+'Ark1'!M2081</f>
        <v>13</v>
      </c>
      <c r="E194" s="232" t="s">
        <v>107</v>
      </c>
      <c r="F194" s="232">
        <f>+'Ark1'!D2081</f>
        <v>1</v>
      </c>
      <c r="G194" s="232" t="str">
        <f t="shared" ref="G194:G205" si="24">+G179</f>
        <v>Jan</v>
      </c>
      <c r="H194" s="232">
        <f>+'Ark1'!Q2081</f>
        <v>0</v>
      </c>
      <c r="I194" s="335">
        <f>+'Ark1'!R2081</f>
        <v>0</v>
      </c>
      <c r="J194" s="233" t="str">
        <f>+IF(I194=0,"",'Ark1'!AF2081)</f>
        <v/>
      </c>
      <c r="K194" s="233" t="str">
        <f>+IF(I194=0,"",'Ark1'!AG2081)</f>
        <v/>
      </c>
      <c r="L194" s="239">
        <f>+IF(J194=0,"",'Ark1'!AI2081)</f>
        <v>0</v>
      </c>
      <c r="P194" s="231"/>
      <c r="Q194" s="234" t="str">
        <f>+IF(I194=0,"",'Ark1'!S2081)</f>
        <v/>
      </c>
      <c r="R194" s="234"/>
      <c r="S194" s="290" t="str">
        <f>+IF(I194=0,"",'Ark1'!U2081)</f>
        <v/>
      </c>
      <c r="T194" s="233" t="str">
        <f>+IF(I194=0,"",'Ark1'!V2081)</f>
        <v/>
      </c>
      <c r="U194" s="233" t="str">
        <f>+IF(I194=0,"",'Ark1'!W2081)</f>
        <v/>
      </c>
      <c r="V194" s="235" t="str">
        <f>+IF(I194=0,"",'Ark1'!X2081)</f>
        <v/>
      </c>
      <c r="W194" s="235" t="str">
        <f>+IF(I194=0,"",'Ark1'!Y2081)</f>
        <v/>
      </c>
      <c r="X194" s="235" t="str">
        <f>+IF(I194=0,"",'Ark1'!Z2081)</f>
        <v/>
      </c>
      <c r="Y194" s="233" t="str">
        <f>+IF(I194=0,"",'Ark1'!Z2081)</f>
        <v/>
      </c>
      <c r="Z194" s="233" t="str">
        <f>+IF(I194=0,"",'Ark1'!AB2081)</f>
        <v/>
      </c>
      <c r="AA194" s="235">
        <f>+'Ark1'!AD2081</f>
        <v>0</v>
      </c>
      <c r="AB194" s="233" t="str">
        <f t="shared" ref="AB194:AB224" si="25">+IF(I194=0,"",I194/D194)</f>
        <v/>
      </c>
      <c r="AC194" s="233" t="str">
        <f t="shared" ref="AC194:AC224" si="26">+IF(I194=0,"",I194/H194)</f>
        <v/>
      </c>
      <c r="AD194" s="213"/>
      <c r="AE194" s="216"/>
      <c r="AG194" s="29"/>
      <c r="AH194" s="27"/>
      <c r="AI194" s="217"/>
      <c r="AJ194" s="28"/>
      <c r="AN194" s="28"/>
    </row>
    <row r="195" spans="1:40">
      <c r="A195" s="213"/>
      <c r="B195" s="232">
        <f>+'Ark1'!C2082</f>
        <v>2023</v>
      </c>
      <c r="C195" s="213"/>
      <c r="D195" s="232">
        <f>+'Ark1'!M2082</f>
        <v>13</v>
      </c>
      <c r="E195" s="232" t="s">
        <v>107</v>
      </c>
      <c r="F195" s="232">
        <f>+'Ark1'!D2082</f>
        <v>2</v>
      </c>
      <c r="G195" s="232" t="str">
        <f t="shared" si="24"/>
        <v>Feb</v>
      </c>
      <c r="H195" s="232">
        <f>+'Ark1'!Q2082</f>
        <v>0</v>
      </c>
      <c r="I195" s="335">
        <f>+'Ark1'!R2082</f>
        <v>0</v>
      </c>
      <c r="J195" s="233" t="str">
        <f>+IF(I195=0,"",'Ark1'!AF2082)</f>
        <v/>
      </c>
      <c r="K195" s="233" t="str">
        <f>+IF(I195=0,"",'Ark1'!AG2082)</f>
        <v/>
      </c>
      <c r="L195" s="239">
        <f>+IF(J195=0,"",'Ark1'!AI2082)</f>
        <v>0</v>
      </c>
      <c r="P195" s="231"/>
      <c r="Q195" s="234" t="str">
        <f>+IF(I195=0,"",'Ark1'!S2082)</f>
        <v/>
      </c>
      <c r="R195" s="234"/>
      <c r="S195" s="290" t="str">
        <f>+IF(I195=0,"",'Ark1'!U2082)</f>
        <v/>
      </c>
      <c r="T195" s="233" t="str">
        <f>+IF(I195=0,"",'Ark1'!V2082)</f>
        <v/>
      </c>
      <c r="U195" s="233" t="str">
        <f>+IF(I195=0,"",'Ark1'!W2082)</f>
        <v/>
      </c>
      <c r="V195" s="235" t="str">
        <f>+IF(I195=0,"",'Ark1'!X2082)</f>
        <v/>
      </c>
      <c r="W195" s="235" t="str">
        <f>+IF(I195=0,"",'Ark1'!Y2082)</f>
        <v/>
      </c>
      <c r="X195" s="235" t="str">
        <f>+IF(I195=0,"",'Ark1'!Z2082)</f>
        <v/>
      </c>
      <c r="Y195" s="233" t="str">
        <f>+IF(I195=0,"",'Ark1'!Z2082)</f>
        <v/>
      </c>
      <c r="Z195" s="233" t="str">
        <f>+IF(I195=0,"",'Ark1'!AB2082)</f>
        <v/>
      </c>
      <c r="AA195" s="235">
        <f>+'Ark1'!AD2082</f>
        <v>0</v>
      </c>
      <c r="AB195" s="233" t="str">
        <f t="shared" ref="AB195:AB205" si="27">+IF(I195=0,"",I195/D195)</f>
        <v/>
      </c>
      <c r="AC195" s="233" t="str">
        <f t="shared" ref="AC195:AC205" si="28">+IF(I195=0,"",I195/H195)</f>
        <v/>
      </c>
      <c r="AD195" s="213"/>
      <c r="AE195" s="27"/>
      <c r="AG195" s="29"/>
      <c r="AH195" s="27"/>
      <c r="AI195" s="28"/>
      <c r="AJ195" s="28"/>
      <c r="AN195" s="28"/>
    </row>
    <row r="196" spans="1:40">
      <c r="A196" s="213"/>
      <c r="B196" s="232">
        <f>+'Ark1'!C2083</f>
        <v>2023</v>
      </c>
      <c r="C196" s="213"/>
      <c r="D196" s="232">
        <f>+'Ark1'!M2083</f>
        <v>13</v>
      </c>
      <c r="E196" s="232" t="s">
        <v>107</v>
      </c>
      <c r="F196" s="232">
        <f>+'Ark1'!D2083</f>
        <v>3</v>
      </c>
      <c r="G196" s="232" t="str">
        <f t="shared" si="24"/>
        <v>Mar</v>
      </c>
      <c r="H196" s="232">
        <f>+'Ark1'!Q2083</f>
        <v>0</v>
      </c>
      <c r="I196" s="335">
        <f>+'Ark1'!R2083</f>
        <v>0</v>
      </c>
      <c r="J196" s="233" t="str">
        <f>+IF(I196=0,"",'Ark1'!AF2083)</f>
        <v/>
      </c>
      <c r="K196" s="233" t="str">
        <f>+IF(I196=0,"",'Ark1'!AG2083)</f>
        <v/>
      </c>
      <c r="L196" s="239">
        <f>+IF(J196=0,"",'Ark1'!AI2083)</f>
        <v>0</v>
      </c>
      <c r="P196" s="231"/>
      <c r="Q196" s="234" t="str">
        <f>+IF(I196=0,"",'Ark1'!S2083)</f>
        <v/>
      </c>
      <c r="R196" s="234"/>
      <c r="S196" s="290" t="str">
        <f>+IF(I196=0,"",'Ark1'!U2083)</f>
        <v/>
      </c>
      <c r="T196" s="233" t="str">
        <f>+IF(I196=0,"",'Ark1'!V2083)</f>
        <v/>
      </c>
      <c r="U196" s="233" t="str">
        <f>+IF(I196=0,"",'Ark1'!W2083)</f>
        <v/>
      </c>
      <c r="V196" s="235" t="str">
        <f>+IF(I196=0,"",'Ark1'!X2083)</f>
        <v/>
      </c>
      <c r="W196" s="235" t="str">
        <f>+IF(I196=0,"",'Ark1'!Y2083)</f>
        <v/>
      </c>
      <c r="X196" s="235" t="str">
        <f>+IF(I196=0,"",'Ark1'!Z2083)</f>
        <v/>
      </c>
      <c r="Y196" s="233" t="str">
        <f>+IF(I196=0,"",'Ark1'!Z2083)</f>
        <v/>
      </c>
      <c r="Z196" s="233" t="str">
        <f>+IF(I196=0,"",'Ark1'!AB2083)</f>
        <v/>
      </c>
      <c r="AA196" s="235">
        <f>+'Ark1'!AD2083</f>
        <v>0</v>
      </c>
      <c r="AB196" s="233" t="str">
        <f t="shared" si="27"/>
        <v/>
      </c>
      <c r="AC196" s="233" t="str">
        <f t="shared" si="28"/>
        <v/>
      </c>
      <c r="AD196" s="213"/>
      <c r="AE196" s="27"/>
      <c r="AG196" s="29"/>
      <c r="AH196" s="27"/>
      <c r="AI196" s="28"/>
      <c r="AJ196" s="28"/>
      <c r="AN196" s="28"/>
    </row>
    <row r="197" spans="1:40">
      <c r="A197" s="213"/>
      <c r="B197" s="232">
        <f>+'Ark1'!C2084</f>
        <v>2023</v>
      </c>
      <c r="C197" s="213"/>
      <c r="D197" s="232">
        <f>+'Ark1'!M2084</f>
        <v>13</v>
      </c>
      <c r="E197" s="232" t="s">
        <v>107</v>
      </c>
      <c r="F197" s="232">
        <f>+'Ark1'!D2084</f>
        <v>4</v>
      </c>
      <c r="G197" s="232" t="str">
        <f t="shared" si="24"/>
        <v>Apr</v>
      </c>
      <c r="H197" s="232">
        <f>+'Ark1'!Q2084</f>
        <v>0</v>
      </c>
      <c r="I197" s="335">
        <f>+'Ark1'!R2084</f>
        <v>0</v>
      </c>
      <c r="J197" s="233" t="str">
        <f>+IF(I197=0,"",'Ark1'!AF2084)</f>
        <v/>
      </c>
      <c r="K197" s="233" t="str">
        <f>+IF(I197=0,"",'Ark1'!AG2084)</f>
        <v/>
      </c>
      <c r="L197" s="239">
        <f>+IF(J197=0,"",'Ark1'!AI2084)</f>
        <v>0</v>
      </c>
      <c r="P197" s="231"/>
      <c r="Q197" s="234" t="str">
        <f>+IF(I197=0,"",'Ark1'!S2084)</f>
        <v/>
      </c>
      <c r="R197" s="234"/>
      <c r="S197" s="290" t="str">
        <f>+IF(I197=0,"",'Ark1'!U2084)</f>
        <v/>
      </c>
      <c r="T197" s="233" t="str">
        <f>+IF(I197=0,"",'Ark1'!V2084)</f>
        <v/>
      </c>
      <c r="U197" s="233" t="str">
        <f>+IF(I197=0,"",'Ark1'!W2084)</f>
        <v/>
      </c>
      <c r="V197" s="235" t="str">
        <f>+IF(I197=0,"",'Ark1'!X2084)</f>
        <v/>
      </c>
      <c r="W197" s="235" t="str">
        <f>+IF(I197=0,"",'Ark1'!Y2084)</f>
        <v/>
      </c>
      <c r="X197" s="235" t="str">
        <f>+IF(I197=0,"",'Ark1'!Z2084)</f>
        <v/>
      </c>
      <c r="Y197" s="233" t="str">
        <f>+IF(I197=0,"",'Ark1'!Z2084)</f>
        <v/>
      </c>
      <c r="Z197" s="233" t="str">
        <f>+IF(I197=0,"",'Ark1'!AB2084)</f>
        <v/>
      </c>
      <c r="AA197" s="235">
        <f>+'Ark1'!AD2084</f>
        <v>0</v>
      </c>
      <c r="AB197" s="233" t="str">
        <f t="shared" si="27"/>
        <v/>
      </c>
      <c r="AC197" s="233" t="str">
        <f t="shared" si="28"/>
        <v/>
      </c>
      <c r="AD197" s="213"/>
      <c r="AE197" s="27"/>
      <c r="AG197" s="29"/>
      <c r="AH197" s="27"/>
      <c r="AI197" s="28"/>
      <c r="AJ197" s="28"/>
      <c r="AN197" s="28"/>
    </row>
    <row r="198" spans="1:40">
      <c r="A198" s="213"/>
      <c r="B198" s="232">
        <f>+'Ark1'!C2085</f>
        <v>2023</v>
      </c>
      <c r="C198" s="213"/>
      <c r="D198" s="232">
        <f>+'Ark1'!M2085</f>
        <v>13</v>
      </c>
      <c r="E198" s="232" t="s">
        <v>107</v>
      </c>
      <c r="F198" s="232">
        <f>+'Ark1'!D2085</f>
        <v>5</v>
      </c>
      <c r="G198" s="232" t="str">
        <f t="shared" si="24"/>
        <v>Mai</v>
      </c>
      <c r="H198" s="232">
        <f>+'Ark1'!Q2085</f>
        <v>0</v>
      </c>
      <c r="I198" s="335">
        <f>+'Ark1'!R2085</f>
        <v>0</v>
      </c>
      <c r="J198" s="233" t="str">
        <f>+IF(I198=0,"",'Ark1'!AF2085)</f>
        <v/>
      </c>
      <c r="K198" s="233" t="str">
        <f>+IF(I198=0,"",'Ark1'!AG2085)</f>
        <v/>
      </c>
      <c r="L198" s="239">
        <f>+IF(J198=0,"",'Ark1'!AI2085)</f>
        <v>0</v>
      </c>
      <c r="P198" s="231"/>
      <c r="Q198" s="234" t="str">
        <f>+IF(I198=0,"",'Ark1'!S2085)</f>
        <v/>
      </c>
      <c r="R198" s="234"/>
      <c r="S198" s="290" t="str">
        <f>+IF(I198=0,"",'Ark1'!U2085)</f>
        <v/>
      </c>
      <c r="T198" s="233" t="str">
        <f>+IF(I198=0,"",'Ark1'!V2085)</f>
        <v/>
      </c>
      <c r="U198" s="233" t="str">
        <f>+IF(I198=0,"",'Ark1'!W2085)</f>
        <v/>
      </c>
      <c r="V198" s="235" t="str">
        <f>+IF(I198=0,"",'Ark1'!X2085)</f>
        <v/>
      </c>
      <c r="W198" s="235" t="str">
        <f>+IF(I198=0,"",'Ark1'!Y2085)</f>
        <v/>
      </c>
      <c r="X198" s="235" t="str">
        <f>+IF(I198=0,"",'Ark1'!Z2085)</f>
        <v/>
      </c>
      <c r="Y198" s="233" t="str">
        <f>+IF(I198=0,"",'Ark1'!Z2085)</f>
        <v/>
      </c>
      <c r="Z198" s="233" t="str">
        <f>+IF(I198=0,"",'Ark1'!AB2085)</f>
        <v/>
      </c>
      <c r="AA198" s="235">
        <f>+'Ark1'!AD2085</f>
        <v>0</v>
      </c>
      <c r="AB198" s="233" t="str">
        <f t="shared" si="27"/>
        <v/>
      </c>
      <c r="AC198" s="233" t="str">
        <f t="shared" si="28"/>
        <v/>
      </c>
      <c r="AD198" s="213"/>
      <c r="AE198" s="217"/>
      <c r="AG198" s="29"/>
      <c r="AH198" s="27"/>
      <c r="AI198" s="217"/>
      <c r="AJ198" s="28"/>
      <c r="AN198" s="28"/>
    </row>
    <row r="199" spans="1:40">
      <c r="A199" s="213"/>
      <c r="B199" s="232">
        <f>+'Ark1'!C2086</f>
        <v>2023</v>
      </c>
      <c r="C199" s="213"/>
      <c r="D199" s="232">
        <f>+'Ark1'!M2086</f>
        <v>13</v>
      </c>
      <c r="E199" s="232" t="s">
        <v>107</v>
      </c>
      <c r="F199" s="232">
        <f>+'Ark1'!D2086</f>
        <v>6</v>
      </c>
      <c r="G199" s="232" t="str">
        <f t="shared" si="24"/>
        <v>Jun</v>
      </c>
      <c r="H199" s="232">
        <f>+'Ark1'!Q2086</f>
        <v>0</v>
      </c>
      <c r="I199" s="335">
        <f>+'Ark1'!R2086</f>
        <v>0</v>
      </c>
      <c r="J199" s="233" t="str">
        <f>+IF(I199=0,"",'Ark1'!AF2086)</f>
        <v/>
      </c>
      <c r="K199" s="233" t="str">
        <f>+IF(I199=0,"",'Ark1'!AG2086)</f>
        <v/>
      </c>
      <c r="L199" s="239">
        <f>+IF(J199=0,"",'Ark1'!AI2086)</f>
        <v>0</v>
      </c>
      <c r="P199" s="231"/>
      <c r="Q199" s="234" t="str">
        <f>+IF(I199=0,"",'Ark1'!S2086)</f>
        <v/>
      </c>
      <c r="R199" s="234"/>
      <c r="S199" s="290" t="str">
        <f>+IF(I199=0,"",'Ark1'!U2086)</f>
        <v/>
      </c>
      <c r="T199" s="233" t="str">
        <f>+IF(I199=0,"",'Ark1'!V2086)</f>
        <v/>
      </c>
      <c r="U199" s="233" t="str">
        <f>+IF(I199=0,"",'Ark1'!W2086)</f>
        <v/>
      </c>
      <c r="V199" s="235" t="str">
        <f>+IF(I199=0,"",'Ark1'!X2086)</f>
        <v/>
      </c>
      <c r="W199" s="235" t="str">
        <f>+IF(I199=0,"",'Ark1'!Y2086)</f>
        <v/>
      </c>
      <c r="X199" s="235" t="str">
        <f>+IF(I199=0,"",'Ark1'!Z2086)</f>
        <v/>
      </c>
      <c r="Y199" s="233" t="str">
        <f>+IF(I199=0,"",'Ark1'!Z2086)</f>
        <v/>
      </c>
      <c r="Z199" s="233" t="str">
        <f>+IF(I199=0,"",'Ark1'!AB2086)</f>
        <v/>
      </c>
      <c r="AA199" s="235">
        <f>+'Ark1'!AD2086</f>
        <v>0</v>
      </c>
      <c r="AB199" s="233" t="str">
        <f t="shared" si="27"/>
        <v/>
      </c>
      <c r="AC199" s="233" t="str">
        <f t="shared" si="28"/>
        <v/>
      </c>
      <c r="AD199" s="213"/>
      <c r="AE199" s="217"/>
      <c r="AG199" s="29"/>
      <c r="AH199" s="27"/>
      <c r="AI199" s="217"/>
      <c r="AJ199" s="28"/>
      <c r="AN199" s="28"/>
    </row>
    <row r="200" spans="1:40">
      <c r="A200" s="213"/>
      <c r="B200" s="232">
        <f>+'Ark1'!C2087</f>
        <v>2023</v>
      </c>
      <c r="C200" s="213"/>
      <c r="D200" s="232">
        <f>+'Ark1'!M2087</f>
        <v>13</v>
      </c>
      <c r="E200" s="232" t="s">
        <v>107</v>
      </c>
      <c r="F200" s="232">
        <f>+'Ark1'!D2087</f>
        <v>7</v>
      </c>
      <c r="G200" s="232" t="str">
        <f t="shared" si="24"/>
        <v>Jul</v>
      </c>
      <c r="H200" s="232">
        <f>+'Ark1'!Q2087</f>
        <v>0</v>
      </c>
      <c r="I200" s="335">
        <f>+'Ark1'!R2087</f>
        <v>0</v>
      </c>
      <c r="J200" s="233" t="str">
        <f>+IF(I200=0,"",'Ark1'!AF2087)</f>
        <v/>
      </c>
      <c r="K200" s="233" t="str">
        <f>+IF(I200=0,"",'Ark1'!AG2087)</f>
        <v/>
      </c>
      <c r="L200" s="239">
        <f>+IF(J200=0,"",'Ark1'!AI2087)</f>
        <v>0</v>
      </c>
      <c r="P200" s="231"/>
      <c r="Q200" s="234" t="str">
        <f>+IF(I200=0,"",'Ark1'!S2087)</f>
        <v/>
      </c>
      <c r="R200" s="234"/>
      <c r="S200" s="290" t="str">
        <f>+IF(I200=0,"",'Ark1'!U2087)</f>
        <v/>
      </c>
      <c r="T200" s="233" t="str">
        <f>+IF(I200=0,"",'Ark1'!V2087)</f>
        <v/>
      </c>
      <c r="U200" s="233" t="str">
        <f>+IF(I200=0,"",'Ark1'!W2087)</f>
        <v/>
      </c>
      <c r="V200" s="235" t="str">
        <f>+IF(I200=0,"",'Ark1'!X2087)</f>
        <v/>
      </c>
      <c r="W200" s="235" t="str">
        <f>+IF(I200=0,"",'Ark1'!Y2087)</f>
        <v/>
      </c>
      <c r="X200" s="235" t="str">
        <f>+IF(I200=0,"",'Ark1'!Z2087)</f>
        <v/>
      </c>
      <c r="Y200" s="233" t="str">
        <f>+IF(I200=0,"",'Ark1'!Z2087)</f>
        <v/>
      </c>
      <c r="Z200" s="233" t="str">
        <f>+IF(I200=0,"",'Ark1'!AB2087)</f>
        <v/>
      </c>
      <c r="AA200" s="235">
        <f>+'Ark1'!AD2087</f>
        <v>0</v>
      </c>
      <c r="AB200" s="233" t="str">
        <f t="shared" si="27"/>
        <v/>
      </c>
      <c r="AC200" s="233" t="str">
        <f t="shared" si="28"/>
        <v/>
      </c>
      <c r="AD200" s="213"/>
      <c r="AE200" s="27"/>
      <c r="AG200" s="29"/>
      <c r="AH200" s="27"/>
      <c r="AI200" s="28"/>
      <c r="AJ200" s="28"/>
      <c r="AN200" s="28"/>
    </row>
    <row r="201" spans="1:40">
      <c r="A201" s="213"/>
      <c r="B201" s="232">
        <f>+'Ark1'!C2088</f>
        <v>2023</v>
      </c>
      <c r="C201" s="213"/>
      <c r="D201" s="232">
        <f>+'Ark1'!M2088</f>
        <v>13</v>
      </c>
      <c r="E201" s="232" t="s">
        <v>107</v>
      </c>
      <c r="F201" s="232">
        <f>+'Ark1'!D2088</f>
        <v>8</v>
      </c>
      <c r="G201" s="232" t="str">
        <f t="shared" si="24"/>
        <v>Aug</v>
      </c>
      <c r="H201" s="232">
        <f>+'Ark1'!Q2088</f>
        <v>0</v>
      </c>
      <c r="I201" s="335">
        <f>+'Ark1'!R2088</f>
        <v>0</v>
      </c>
      <c r="J201" s="233" t="str">
        <f>+IF(I201=0,"",'Ark1'!AF2088)</f>
        <v/>
      </c>
      <c r="K201" s="233" t="str">
        <f>+IF(I201=0,"",'Ark1'!AG2088)</f>
        <v/>
      </c>
      <c r="L201" s="239">
        <f>+IF(J201=0,"",'Ark1'!AI2088)</f>
        <v>0</v>
      </c>
      <c r="P201" s="231"/>
      <c r="Q201" s="234" t="str">
        <f>+IF(I201=0,"",'Ark1'!S2088)</f>
        <v/>
      </c>
      <c r="R201" s="234"/>
      <c r="S201" s="290" t="str">
        <f>+IF(I201=0,"",'Ark1'!U2088)</f>
        <v/>
      </c>
      <c r="T201" s="233" t="str">
        <f>+IF(I201=0,"",'Ark1'!V2088)</f>
        <v/>
      </c>
      <c r="U201" s="233" t="str">
        <f>+IF(I201=0,"",'Ark1'!W2088)</f>
        <v/>
      </c>
      <c r="V201" s="235" t="str">
        <f>+IF(I201=0,"",'Ark1'!X2088)</f>
        <v/>
      </c>
      <c r="W201" s="235" t="str">
        <f>+IF(I201=0,"",'Ark1'!Y2088)</f>
        <v/>
      </c>
      <c r="X201" s="235" t="str">
        <f>+IF(I201=0,"",'Ark1'!Z2088)</f>
        <v/>
      </c>
      <c r="Y201" s="233" t="str">
        <f>+IF(I201=0,"",'Ark1'!Z2088)</f>
        <v/>
      </c>
      <c r="Z201" s="233" t="str">
        <f>+IF(I201=0,"",'Ark1'!AB2088)</f>
        <v/>
      </c>
      <c r="AA201" s="235">
        <f>+'Ark1'!AD2088</f>
        <v>0</v>
      </c>
      <c r="AB201" s="233" t="str">
        <f t="shared" si="27"/>
        <v/>
      </c>
      <c r="AC201" s="233" t="str">
        <f t="shared" si="28"/>
        <v/>
      </c>
      <c r="AD201" s="213"/>
      <c r="AE201" s="27"/>
      <c r="AG201" s="29"/>
      <c r="AH201" s="27"/>
      <c r="AI201" s="28"/>
      <c r="AJ201" s="28"/>
      <c r="AN201" s="28"/>
    </row>
    <row r="202" spans="1:40">
      <c r="A202" s="213"/>
      <c r="B202" s="232">
        <f>+'Ark1'!C2089</f>
        <v>2023</v>
      </c>
      <c r="C202" s="213"/>
      <c r="D202" s="232">
        <f>+'Ark1'!M2089</f>
        <v>13</v>
      </c>
      <c r="E202" s="232" t="s">
        <v>107</v>
      </c>
      <c r="F202" s="232">
        <f>+'Ark1'!D2089</f>
        <v>9</v>
      </c>
      <c r="G202" s="232" t="str">
        <f t="shared" si="24"/>
        <v>Sep</v>
      </c>
      <c r="H202" s="232">
        <f>+'Ark1'!Q2089</f>
        <v>0</v>
      </c>
      <c r="I202" s="335">
        <f>+'Ark1'!R2089</f>
        <v>0</v>
      </c>
      <c r="J202" s="233" t="str">
        <f>+IF(I202=0,"",'Ark1'!AF2089)</f>
        <v/>
      </c>
      <c r="K202" s="233" t="str">
        <f>+IF(I202=0,"",'Ark1'!AG2089)</f>
        <v/>
      </c>
      <c r="L202" s="239">
        <f>+IF(J202=0,"",'Ark1'!AI2089)</f>
        <v>0</v>
      </c>
      <c r="P202" s="231"/>
      <c r="Q202" s="234" t="str">
        <f>+IF(I202=0,"",'Ark1'!S2089)</f>
        <v/>
      </c>
      <c r="R202" s="234"/>
      <c r="S202" s="290" t="str">
        <f>+IF(I202=0,"",'Ark1'!U2089)</f>
        <v/>
      </c>
      <c r="T202" s="233" t="str">
        <f>+IF(I202=0,"",'Ark1'!V2089)</f>
        <v/>
      </c>
      <c r="U202" s="233" t="str">
        <f>+IF(I202=0,"",'Ark1'!W2089)</f>
        <v/>
      </c>
      <c r="V202" s="235" t="str">
        <f>+IF(I202=0,"",'Ark1'!X2089)</f>
        <v/>
      </c>
      <c r="W202" s="235" t="str">
        <f>+IF(I202=0,"",'Ark1'!Y2089)</f>
        <v/>
      </c>
      <c r="X202" s="235" t="str">
        <f>+IF(I202=0,"",'Ark1'!Z2089)</f>
        <v/>
      </c>
      <c r="Y202" s="233" t="str">
        <f>+IF(I202=0,"",'Ark1'!Z2089)</f>
        <v/>
      </c>
      <c r="Z202" s="233" t="str">
        <f>+IF(I202=0,"",'Ark1'!AB2089)</f>
        <v/>
      </c>
      <c r="AA202" s="235">
        <f>+'Ark1'!AD2089</f>
        <v>0</v>
      </c>
      <c r="AB202" s="233" t="str">
        <f t="shared" si="27"/>
        <v/>
      </c>
      <c r="AC202" s="233" t="str">
        <f t="shared" si="28"/>
        <v/>
      </c>
      <c r="AD202" s="213"/>
      <c r="AE202" s="27"/>
      <c r="AG202" s="29"/>
      <c r="AH202" s="27"/>
      <c r="AI202" s="28"/>
      <c r="AJ202" s="28"/>
      <c r="AN202" s="28"/>
    </row>
    <row r="203" spans="1:40">
      <c r="A203" s="213"/>
      <c r="B203" s="232">
        <f>+'Ark1'!C2090</f>
        <v>2023</v>
      </c>
      <c r="C203" s="213"/>
      <c r="D203" s="232">
        <f>+'Ark1'!M2090</f>
        <v>13</v>
      </c>
      <c r="E203" s="232" t="s">
        <v>107</v>
      </c>
      <c r="F203" s="232">
        <f>+'Ark1'!D2090</f>
        <v>10</v>
      </c>
      <c r="G203" s="232" t="str">
        <f t="shared" si="24"/>
        <v>Okt</v>
      </c>
      <c r="H203" s="232">
        <f>+'Ark1'!Q2090</f>
        <v>0</v>
      </c>
      <c r="I203" s="335">
        <f>+'Ark1'!R2090</f>
        <v>0</v>
      </c>
      <c r="J203" s="233" t="str">
        <f>+IF(I203=0,"",'Ark1'!AF2090)</f>
        <v/>
      </c>
      <c r="K203" s="233" t="str">
        <f>+IF(I203=0,"",'Ark1'!AG2090)</f>
        <v/>
      </c>
      <c r="L203" s="239">
        <f>+IF(J203=0,"",'Ark1'!AI2090)</f>
        <v>0</v>
      </c>
      <c r="P203" s="231"/>
      <c r="Q203" s="234" t="str">
        <f>+IF(I203=0,"",'Ark1'!S2090)</f>
        <v/>
      </c>
      <c r="R203" s="234"/>
      <c r="S203" s="290" t="str">
        <f>+IF(I203=0,"",'Ark1'!U2090)</f>
        <v/>
      </c>
      <c r="T203" s="233" t="str">
        <f>+IF(I203=0,"",'Ark1'!V2090)</f>
        <v/>
      </c>
      <c r="U203" s="233" t="str">
        <f>+IF(I203=0,"",'Ark1'!W2090)</f>
        <v/>
      </c>
      <c r="V203" s="235" t="str">
        <f>+IF(I203=0,"",'Ark1'!X2090)</f>
        <v/>
      </c>
      <c r="W203" s="235" t="str">
        <f>+IF(I203=0,"",'Ark1'!Y2090)</f>
        <v/>
      </c>
      <c r="X203" s="235" t="str">
        <f>+IF(I203=0,"",'Ark1'!Z2090)</f>
        <v/>
      </c>
      <c r="Y203" s="233" t="str">
        <f>+IF(I203=0,"",'Ark1'!Z2090)</f>
        <v/>
      </c>
      <c r="Z203" s="233" t="str">
        <f>+IF(I203=0,"",'Ark1'!AB2090)</f>
        <v/>
      </c>
      <c r="AA203" s="235">
        <f>+'Ark1'!AD2090</f>
        <v>0</v>
      </c>
      <c r="AB203" s="233" t="str">
        <f t="shared" si="27"/>
        <v/>
      </c>
      <c r="AC203" s="233" t="str">
        <f t="shared" si="28"/>
        <v/>
      </c>
      <c r="AD203" s="213"/>
      <c r="AE203" s="27"/>
      <c r="AG203" s="29"/>
      <c r="AH203" s="27"/>
      <c r="AI203" s="28"/>
      <c r="AJ203" s="28"/>
      <c r="AN203" s="28"/>
    </row>
    <row r="204" spans="1:40">
      <c r="A204" s="213"/>
      <c r="B204" s="232">
        <f>+'Ark1'!C2091</f>
        <v>2023</v>
      </c>
      <c r="C204" s="213"/>
      <c r="D204" s="232">
        <f>+'Ark1'!M2091</f>
        <v>13</v>
      </c>
      <c r="E204" s="232" t="s">
        <v>107</v>
      </c>
      <c r="F204" s="232">
        <f>+'Ark1'!D2091</f>
        <v>11</v>
      </c>
      <c r="G204" s="232" t="str">
        <f t="shared" si="24"/>
        <v>Nov</v>
      </c>
      <c r="H204" s="232">
        <f>+'Ark1'!Q2091</f>
        <v>0</v>
      </c>
      <c r="I204" s="335">
        <f>+'Ark1'!R2091</f>
        <v>0</v>
      </c>
      <c r="J204" s="233" t="str">
        <f>+IF(I204=0,"",'Ark1'!AF2091)</f>
        <v/>
      </c>
      <c r="K204" s="233" t="str">
        <f>+IF(I204=0,"",'Ark1'!AG2091)</f>
        <v/>
      </c>
      <c r="L204" s="239">
        <f>+IF(J204=0,"",'Ark1'!AI2091)</f>
        <v>0</v>
      </c>
      <c r="P204" s="231"/>
      <c r="Q204" s="234" t="str">
        <f>+IF(I204=0,"",'Ark1'!S2091)</f>
        <v/>
      </c>
      <c r="R204" s="234"/>
      <c r="S204" s="290" t="str">
        <f>+IF(I204=0,"",'Ark1'!U2091)</f>
        <v/>
      </c>
      <c r="T204" s="233" t="str">
        <f>+IF(I204=0,"",'Ark1'!V2091)</f>
        <v/>
      </c>
      <c r="U204" s="233" t="str">
        <f>+IF(I204=0,"",'Ark1'!W2091)</f>
        <v/>
      </c>
      <c r="V204" s="235" t="str">
        <f>+IF(I204=0,"",'Ark1'!X2091)</f>
        <v/>
      </c>
      <c r="W204" s="235" t="str">
        <f>+IF(I204=0,"",'Ark1'!Y2091)</f>
        <v/>
      </c>
      <c r="X204" s="235" t="str">
        <f>+IF(I204=0,"",'Ark1'!Z2091)</f>
        <v/>
      </c>
      <c r="Y204" s="233" t="str">
        <f>+IF(I204=0,"",'Ark1'!Z2091)</f>
        <v/>
      </c>
      <c r="Z204" s="233" t="str">
        <f>+IF(I204=0,"",'Ark1'!AB2091)</f>
        <v/>
      </c>
      <c r="AA204" s="235">
        <f>+'Ark1'!AD2091</f>
        <v>0</v>
      </c>
      <c r="AB204" s="233" t="str">
        <f t="shared" si="27"/>
        <v/>
      </c>
      <c r="AC204" s="233" t="str">
        <f t="shared" si="28"/>
        <v/>
      </c>
      <c r="AD204" s="213"/>
      <c r="AE204" s="27"/>
      <c r="AG204" s="29"/>
      <c r="AH204" s="27"/>
      <c r="AI204" s="28"/>
      <c r="AJ204" s="28"/>
      <c r="AN204" s="28"/>
    </row>
    <row r="205" spans="1:40">
      <c r="A205" s="213"/>
      <c r="B205" s="232">
        <f>+'Ark1'!C2092</f>
        <v>2023</v>
      </c>
      <c r="C205" s="213"/>
      <c r="D205" s="232">
        <f>+'Ark1'!M2092</f>
        <v>13</v>
      </c>
      <c r="E205" s="232" t="s">
        <v>107</v>
      </c>
      <c r="F205" s="232">
        <f>+'Ark1'!D2092</f>
        <v>12</v>
      </c>
      <c r="G205" s="232" t="str">
        <f t="shared" si="24"/>
        <v>Des</v>
      </c>
      <c r="H205" s="232">
        <f>+'Ark1'!Q2092</f>
        <v>0</v>
      </c>
      <c r="I205" s="335">
        <f>+'Ark1'!R2092</f>
        <v>0</v>
      </c>
      <c r="J205" s="233" t="str">
        <f>+IF(I205=0,"",'Ark1'!AF2092)</f>
        <v/>
      </c>
      <c r="K205" s="233" t="str">
        <f>+IF(I205=0,"",'Ark1'!AG2092)</f>
        <v/>
      </c>
      <c r="L205" s="239">
        <f>+IF(J205=0,"",'Ark1'!AI2092)</f>
        <v>0</v>
      </c>
      <c r="P205" s="231"/>
      <c r="Q205" s="234" t="str">
        <f>+IF(I205=0,"",'Ark1'!S2092)</f>
        <v/>
      </c>
      <c r="R205" s="234"/>
      <c r="S205" s="290" t="str">
        <f>+IF(I205=0,"",'Ark1'!U2092)</f>
        <v/>
      </c>
      <c r="T205" s="233" t="str">
        <f>+IF(I205=0,"",'Ark1'!V2092)</f>
        <v/>
      </c>
      <c r="U205" s="233" t="str">
        <f>+IF(I205=0,"",'Ark1'!W2092)</f>
        <v/>
      </c>
      <c r="V205" s="235" t="str">
        <f>+IF(I205=0,"",'Ark1'!X2092)</f>
        <v/>
      </c>
      <c r="W205" s="235" t="str">
        <f>+IF(I205=0,"",'Ark1'!Y2092)</f>
        <v/>
      </c>
      <c r="X205" s="235" t="str">
        <f>+IF(I205=0,"",'Ark1'!Z2092)</f>
        <v/>
      </c>
      <c r="Y205" s="233" t="str">
        <f>+IF(I205=0,"",'Ark1'!Z2092)</f>
        <v/>
      </c>
      <c r="Z205" s="233" t="str">
        <f>+IF(I205=0,"",'Ark1'!AB2092)</f>
        <v/>
      </c>
      <c r="AA205" s="235">
        <f>+'Ark1'!AD2092</f>
        <v>0</v>
      </c>
      <c r="AB205" s="233" t="str">
        <f t="shared" si="27"/>
        <v/>
      </c>
      <c r="AC205" s="233" t="str">
        <f t="shared" si="28"/>
        <v/>
      </c>
      <c r="AD205" s="213"/>
      <c r="AE205" s="27"/>
      <c r="AG205" s="29"/>
      <c r="AH205" s="27"/>
      <c r="AI205" s="28"/>
      <c r="AJ205" s="28"/>
      <c r="AN205" s="28"/>
    </row>
    <row r="206" spans="1:40">
      <c r="A206" s="213"/>
      <c r="B206" s="213"/>
      <c r="C206" s="213"/>
      <c r="D206" s="213"/>
      <c r="E206" s="213"/>
      <c r="F206" s="213"/>
      <c r="G206" s="213"/>
      <c r="H206" s="213"/>
      <c r="I206" s="329"/>
      <c r="J206" s="214"/>
      <c r="K206" s="214"/>
      <c r="L206" s="231"/>
      <c r="M206" s="231"/>
      <c r="N206" s="231"/>
      <c r="O206" s="231"/>
      <c r="P206" s="231"/>
      <c r="Q206" s="213"/>
      <c r="R206" s="213"/>
      <c r="S206" s="213"/>
      <c r="T206" s="213"/>
      <c r="U206" s="215"/>
      <c r="V206" s="215"/>
      <c r="W206" s="215"/>
      <c r="X206" s="215"/>
      <c r="Y206" s="214"/>
      <c r="Z206" s="213"/>
      <c r="AA206" s="215"/>
      <c r="AB206" s="215"/>
      <c r="AC206" s="214"/>
      <c r="AD206" s="213"/>
      <c r="AE206" s="216"/>
      <c r="AG206" s="29"/>
      <c r="AH206" s="27"/>
      <c r="AI206" s="217"/>
      <c r="AJ206" s="28"/>
      <c r="AN206" s="28"/>
    </row>
    <row r="207" spans="1:40" ht="22.8">
      <c r="A207" s="213"/>
      <c r="B207" s="213"/>
      <c r="C207" s="213"/>
      <c r="D207" s="213"/>
      <c r="E207" s="257" t="str">
        <f>+E209</f>
        <v>5</v>
      </c>
      <c r="F207" s="213"/>
      <c r="G207" s="213"/>
      <c r="H207" s="213"/>
      <c r="I207" s="332">
        <f>SUM(I209:I220)</f>
        <v>9</v>
      </c>
      <c r="J207" s="214"/>
      <c r="K207" s="214"/>
      <c r="L207" s="231"/>
      <c r="M207" s="231"/>
      <c r="N207" s="231"/>
      <c r="O207" s="231"/>
      <c r="P207" s="231"/>
      <c r="Q207" s="213"/>
      <c r="R207" s="213"/>
      <c r="S207" s="263">
        <f>+Fettgruppe!S24</f>
        <v>34.12222222222222</v>
      </c>
      <c r="T207" s="213"/>
      <c r="U207" s="215"/>
      <c r="V207" s="215"/>
      <c r="W207" s="215"/>
      <c r="X207" s="215"/>
      <c r="Y207" s="214"/>
      <c r="Z207" s="213"/>
      <c r="AA207" s="215"/>
      <c r="AB207" s="215"/>
      <c r="AC207" s="214"/>
      <c r="AD207" s="213"/>
      <c r="AE207" s="216"/>
      <c r="AG207" s="29"/>
      <c r="AH207" s="27"/>
      <c r="AI207" s="217"/>
      <c r="AJ207" s="28"/>
      <c r="AN207" s="28"/>
    </row>
    <row r="208" spans="1:40">
      <c r="A208" s="213"/>
      <c r="B208" s="213"/>
      <c r="C208" s="213"/>
      <c r="D208" s="213"/>
      <c r="E208" s="213"/>
      <c r="F208" s="213"/>
      <c r="G208" s="213"/>
      <c r="H208" s="213"/>
      <c r="I208" s="329"/>
      <c r="J208" s="214"/>
      <c r="K208" s="214"/>
      <c r="L208" s="231"/>
      <c r="M208" s="231"/>
      <c r="N208" s="231"/>
      <c r="O208" s="231"/>
      <c r="P208" s="231"/>
      <c r="Q208" s="213"/>
      <c r="R208" s="213"/>
      <c r="S208" s="213"/>
      <c r="T208" s="213"/>
      <c r="U208" s="215"/>
      <c r="V208" s="215"/>
      <c r="W208" s="215"/>
      <c r="X208" s="215"/>
      <c r="Y208" s="214"/>
      <c r="Z208" s="213"/>
      <c r="AA208" s="215"/>
      <c r="AB208" s="215"/>
      <c r="AC208" s="215"/>
      <c r="AD208" s="215"/>
      <c r="AE208" s="216"/>
      <c r="AG208" s="29"/>
      <c r="AH208" s="27"/>
      <c r="AI208" s="217"/>
      <c r="AJ208" s="28"/>
      <c r="AN208" s="28"/>
    </row>
    <row r="209" spans="1:40">
      <c r="A209" s="213"/>
      <c r="B209" s="232">
        <f>+'Ark1'!C2093</f>
        <v>2023</v>
      </c>
      <c r="C209" s="213"/>
      <c r="D209" s="28">
        <f>+'Ark1'!M2093</f>
        <v>14</v>
      </c>
      <c r="E209" s="242" t="s">
        <v>108</v>
      </c>
      <c r="F209" s="28">
        <f>+'Ark1'!D2093</f>
        <v>1</v>
      </c>
      <c r="G209" s="28" t="str">
        <f t="shared" ref="G209:G220" si="29">+G194</f>
        <v>Jan</v>
      </c>
      <c r="H209" s="28">
        <f>+'Ark1'!Q2093</f>
        <v>0</v>
      </c>
      <c r="I209" s="336">
        <f>+'Ark1'!R2093</f>
        <v>0</v>
      </c>
      <c r="J209" s="29" t="str">
        <f>+IF(I209=0,"",'Ark1'!AF2093)</f>
        <v/>
      </c>
      <c r="K209" s="29" t="str">
        <f>+IF(I209=0,"",'Ark1'!AG2093)</f>
        <v/>
      </c>
      <c r="L209" s="239">
        <f>+IF(J209=0,"",'Ark1'!AI2093)</f>
        <v>0</v>
      </c>
      <c r="P209" s="231"/>
      <c r="Q209" s="27" t="str">
        <f>+IF(I209=0,"",'Ark1'!S2093)</f>
        <v/>
      </c>
      <c r="R209" s="27"/>
      <c r="S209" s="290" t="str">
        <f>+IF(I209=0,"",'Ark1'!U2093)</f>
        <v/>
      </c>
      <c r="T209" s="29" t="str">
        <f>+IF(I209=0,"",'Ark1'!V2093)</f>
        <v/>
      </c>
      <c r="U209" s="29" t="str">
        <f>+IF(I209=0,"",'Ark1'!W2093)</f>
        <v/>
      </c>
      <c r="V209" s="34" t="str">
        <f>+IF(I209=0,"",'Ark1'!X2093)</f>
        <v/>
      </c>
      <c r="W209" s="34" t="str">
        <f>+IF(I209=0,"",'Ark1'!Y2093)</f>
        <v/>
      </c>
      <c r="X209" s="34" t="str">
        <f>+IF(I209=0,"",'Ark1'!Z2093)</f>
        <v/>
      </c>
      <c r="Y209" s="29" t="str">
        <f>+IF(I209=0,"",'Ark1'!Z2093)</f>
        <v/>
      </c>
      <c r="Z209" s="29" t="str">
        <f>+IF(I209=0,"",'Ark1'!AB2093)</f>
        <v/>
      </c>
      <c r="AA209" s="34">
        <f>+'Ark1'!AD2093</f>
        <v>0</v>
      </c>
      <c r="AB209" s="29" t="str">
        <f t="shared" si="25"/>
        <v/>
      </c>
      <c r="AC209" s="29" t="str">
        <f t="shared" si="26"/>
        <v/>
      </c>
      <c r="AD209" s="213"/>
      <c r="AE209" s="27"/>
      <c r="AG209" s="29"/>
      <c r="AH209" s="27"/>
      <c r="AI209" s="28"/>
      <c r="AJ209" s="28"/>
      <c r="AN209" s="28"/>
    </row>
    <row r="210" spans="1:40">
      <c r="A210" s="213"/>
      <c r="B210" s="232">
        <f>+'Ark1'!C2094</f>
        <v>2023</v>
      </c>
      <c r="C210" s="213"/>
      <c r="D210" s="28">
        <f>+'Ark1'!M2094</f>
        <v>14</v>
      </c>
      <c r="E210" s="242" t="s">
        <v>108</v>
      </c>
      <c r="F210" s="28">
        <f>+'Ark1'!D2094</f>
        <v>2</v>
      </c>
      <c r="G210" s="28" t="str">
        <f t="shared" si="29"/>
        <v>Feb</v>
      </c>
      <c r="H210" s="28">
        <f>+'Ark1'!Q2094</f>
        <v>0</v>
      </c>
      <c r="I210" s="336">
        <f>+'Ark1'!R2094</f>
        <v>0</v>
      </c>
      <c r="J210" s="29" t="str">
        <f>+IF(I210=0,"",'Ark1'!AF2094)</f>
        <v/>
      </c>
      <c r="K210" s="29" t="str">
        <f>+IF(I210=0,"",'Ark1'!AG2094)</f>
        <v/>
      </c>
      <c r="L210" s="239">
        <f>+IF(J210=0,"",'Ark1'!AI2094)</f>
        <v>0</v>
      </c>
      <c r="P210" s="231"/>
      <c r="Q210" s="27" t="str">
        <f>+IF(I210=0,"",'Ark1'!S2094)</f>
        <v/>
      </c>
      <c r="R210" s="27"/>
      <c r="S210" s="290" t="str">
        <f>+IF(I210=0,"",'Ark1'!U2094)</f>
        <v/>
      </c>
      <c r="T210" s="29" t="str">
        <f>+IF(I210=0,"",'Ark1'!V2094)</f>
        <v/>
      </c>
      <c r="U210" s="29" t="str">
        <f>+IF(I210=0,"",'Ark1'!W2094)</f>
        <v/>
      </c>
      <c r="V210" s="34" t="str">
        <f>+IF(I210=0,"",'Ark1'!X2094)</f>
        <v/>
      </c>
      <c r="W210" s="34" t="str">
        <f>+IF(I210=0,"",'Ark1'!Y2094)</f>
        <v/>
      </c>
      <c r="X210" s="34" t="str">
        <f>+IF(I210=0,"",'Ark1'!Z2094)</f>
        <v/>
      </c>
      <c r="Y210" s="29" t="str">
        <f>+IF(I210=0,"",'Ark1'!Z2094)</f>
        <v/>
      </c>
      <c r="Z210" s="29" t="str">
        <f>+IF(I210=0,"",'Ark1'!AB2094)</f>
        <v/>
      </c>
      <c r="AA210" s="34">
        <f>+'Ark1'!AD2094</f>
        <v>0</v>
      </c>
      <c r="AB210" s="29" t="str">
        <f t="shared" ref="AB210:AB220" si="30">+IF(I210=0,"",I210/D210)</f>
        <v/>
      </c>
      <c r="AC210" s="29" t="str">
        <f t="shared" ref="AC210:AC220" si="31">+IF(I210=0,"",I210/H210)</f>
        <v/>
      </c>
      <c r="AD210" s="213"/>
      <c r="AE210" s="27"/>
      <c r="AG210" s="29"/>
      <c r="AH210" s="27"/>
      <c r="AI210" s="28"/>
      <c r="AJ210" s="28"/>
      <c r="AN210" s="28"/>
    </row>
    <row r="211" spans="1:40">
      <c r="A211" s="213"/>
      <c r="B211" s="232">
        <f>+'Ark1'!C2095</f>
        <v>2023</v>
      </c>
      <c r="C211" s="213"/>
      <c r="D211" s="28">
        <f>+'Ark1'!M2095</f>
        <v>14</v>
      </c>
      <c r="E211" s="242" t="s">
        <v>108</v>
      </c>
      <c r="F211" s="28">
        <f>+'Ark1'!D2095</f>
        <v>3</v>
      </c>
      <c r="G211" s="28" t="str">
        <f t="shared" si="29"/>
        <v>Mar</v>
      </c>
      <c r="H211" s="28">
        <f>+'Ark1'!Q2095</f>
        <v>0</v>
      </c>
      <c r="I211" s="336">
        <f>+'Ark1'!R2095</f>
        <v>0</v>
      </c>
      <c r="J211" s="29" t="str">
        <f>+IF(I211=0,"",'Ark1'!AF2095)</f>
        <v/>
      </c>
      <c r="K211" s="29" t="str">
        <f>+IF(I211=0,"",'Ark1'!AG2095)</f>
        <v/>
      </c>
      <c r="L211" s="239">
        <f>+IF(J211=0,"",'Ark1'!AI2095)</f>
        <v>0</v>
      </c>
      <c r="P211" s="231"/>
      <c r="Q211" s="27" t="str">
        <f>+IF(I211=0,"",'Ark1'!S2095)</f>
        <v/>
      </c>
      <c r="R211" s="27"/>
      <c r="S211" s="290" t="str">
        <f>+IF(I211=0,"",'Ark1'!U2095)</f>
        <v/>
      </c>
      <c r="T211" s="29" t="str">
        <f>+IF(I211=0,"",'Ark1'!V2095)</f>
        <v/>
      </c>
      <c r="U211" s="29" t="str">
        <f>+IF(I211=0,"",'Ark1'!W2095)</f>
        <v/>
      </c>
      <c r="V211" s="34" t="str">
        <f>+IF(I211=0,"",'Ark1'!X2095)</f>
        <v/>
      </c>
      <c r="W211" s="34" t="str">
        <f>+IF(I211=0,"",'Ark1'!Y2095)</f>
        <v/>
      </c>
      <c r="X211" s="34" t="str">
        <f>+IF(I211=0,"",'Ark1'!Z2095)</f>
        <v/>
      </c>
      <c r="Y211" s="29" t="str">
        <f>+IF(I211=0,"",'Ark1'!Z2095)</f>
        <v/>
      </c>
      <c r="Z211" s="29" t="str">
        <f>+IF(I211=0,"",'Ark1'!AB2095)</f>
        <v/>
      </c>
      <c r="AA211" s="34">
        <f>+'Ark1'!AD2095</f>
        <v>0</v>
      </c>
      <c r="AB211" s="29" t="str">
        <f t="shared" si="30"/>
        <v/>
      </c>
      <c r="AC211" s="29" t="str">
        <f t="shared" si="31"/>
        <v/>
      </c>
      <c r="AD211" s="213"/>
      <c r="AE211" s="27"/>
      <c r="AG211" s="29"/>
      <c r="AH211" s="27"/>
      <c r="AI211" s="28"/>
      <c r="AJ211" s="28"/>
      <c r="AN211" s="28"/>
    </row>
    <row r="212" spans="1:40">
      <c r="A212" s="213"/>
      <c r="B212" s="232">
        <f>+'Ark1'!C2096</f>
        <v>2023</v>
      </c>
      <c r="C212" s="213"/>
      <c r="D212" s="28">
        <f>+'Ark1'!M2096</f>
        <v>14</v>
      </c>
      <c r="E212" s="242" t="s">
        <v>108</v>
      </c>
      <c r="F212" s="28">
        <f>+'Ark1'!D2096</f>
        <v>4</v>
      </c>
      <c r="G212" s="28" t="str">
        <f t="shared" si="29"/>
        <v>Apr</v>
      </c>
      <c r="H212" s="28">
        <f>+'Ark1'!Q2096</f>
        <v>0</v>
      </c>
      <c r="I212" s="336">
        <f>+'Ark1'!R2096</f>
        <v>0</v>
      </c>
      <c r="J212" s="29" t="str">
        <f>+IF(I212=0,"",'Ark1'!AF2096)</f>
        <v/>
      </c>
      <c r="K212" s="29" t="str">
        <f>+IF(I212=0,"",'Ark1'!AG2096)</f>
        <v/>
      </c>
      <c r="L212" s="239">
        <f>+IF(J212=0,"",'Ark1'!AI2096)</f>
        <v>0</v>
      </c>
      <c r="P212" s="231"/>
      <c r="Q212" s="27" t="str">
        <f>+IF(I212=0,"",'Ark1'!S2096)</f>
        <v/>
      </c>
      <c r="R212" s="27"/>
      <c r="S212" s="290" t="str">
        <f>+IF(I212=0,"",'Ark1'!U2096)</f>
        <v/>
      </c>
      <c r="T212" s="29" t="str">
        <f>+IF(I212=0,"",'Ark1'!V2096)</f>
        <v/>
      </c>
      <c r="U212" s="29" t="str">
        <f>+IF(I212=0,"",'Ark1'!W2096)</f>
        <v/>
      </c>
      <c r="V212" s="34" t="str">
        <f>+IF(I212=0,"",'Ark1'!X2096)</f>
        <v/>
      </c>
      <c r="W212" s="34" t="str">
        <f>+IF(I212=0,"",'Ark1'!Y2096)</f>
        <v/>
      </c>
      <c r="X212" s="34" t="str">
        <f>+IF(I212=0,"",'Ark1'!Z2096)</f>
        <v/>
      </c>
      <c r="Y212" s="29" t="str">
        <f>+IF(I212=0,"",'Ark1'!Z2096)</f>
        <v/>
      </c>
      <c r="Z212" s="29" t="str">
        <f>+IF(I212=0,"",'Ark1'!AB2096)</f>
        <v/>
      </c>
      <c r="AA212" s="34">
        <f>+'Ark1'!AD2096</f>
        <v>0</v>
      </c>
      <c r="AB212" s="29" t="str">
        <f t="shared" si="30"/>
        <v/>
      </c>
      <c r="AC212" s="29" t="str">
        <f t="shared" si="31"/>
        <v/>
      </c>
      <c r="AD212" s="213"/>
      <c r="AE212" s="27"/>
      <c r="AG212" s="29"/>
      <c r="AH212" s="27"/>
      <c r="AI212" s="28"/>
      <c r="AJ212" s="28"/>
      <c r="AN212" s="28"/>
    </row>
    <row r="213" spans="1:40">
      <c r="A213" s="213"/>
      <c r="B213" s="232">
        <f>+'Ark1'!C2097</f>
        <v>2023</v>
      </c>
      <c r="C213" s="213"/>
      <c r="D213" s="28">
        <f>+'Ark1'!M2097</f>
        <v>14</v>
      </c>
      <c r="E213" s="242" t="s">
        <v>108</v>
      </c>
      <c r="F213" s="28">
        <f>+'Ark1'!D2097</f>
        <v>5</v>
      </c>
      <c r="G213" s="28" t="str">
        <f t="shared" si="29"/>
        <v>Mai</v>
      </c>
      <c r="H213" s="28">
        <f>+'Ark1'!Q2097</f>
        <v>0</v>
      </c>
      <c r="I213" s="336">
        <f>+'Ark1'!R2097</f>
        <v>0</v>
      </c>
      <c r="J213" s="29" t="str">
        <f>+IF(I213=0,"",'Ark1'!AF2097)</f>
        <v/>
      </c>
      <c r="K213" s="29" t="str">
        <f>+IF(I213=0,"",'Ark1'!AG2097)</f>
        <v/>
      </c>
      <c r="L213" s="239">
        <f>+IF(J213=0,"",'Ark1'!AI2097)</f>
        <v>0</v>
      </c>
      <c r="P213" s="231"/>
      <c r="Q213" s="27" t="str">
        <f>+IF(I213=0,"",'Ark1'!S2097)</f>
        <v/>
      </c>
      <c r="R213" s="27"/>
      <c r="S213" s="290" t="str">
        <f>+IF(I213=0,"",'Ark1'!U2097)</f>
        <v/>
      </c>
      <c r="T213" s="29" t="str">
        <f>+IF(I213=0,"",'Ark1'!V2097)</f>
        <v/>
      </c>
      <c r="U213" s="29" t="str">
        <f>+IF(I213=0,"",'Ark1'!W2097)</f>
        <v/>
      </c>
      <c r="V213" s="34" t="str">
        <f>+IF(I213=0,"",'Ark1'!X2097)</f>
        <v/>
      </c>
      <c r="W213" s="34" t="str">
        <f>+IF(I213=0,"",'Ark1'!Y2097)</f>
        <v/>
      </c>
      <c r="X213" s="34" t="str">
        <f>+IF(I213=0,"",'Ark1'!Z2097)</f>
        <v/>
      </c>
      <c r="Y213" s="29" t="str">
        <f>+IF(I213=0,"",'Ark1'!Z2097)</f>
        <v/>
      </c>
      <c r="Z213" s="29" t="str">
        <f>+IF(I213=0,"",'Ark1'!AB2097)</f>
        <v/>
      </c>
      <c r="AA213" s="34">
        <f>+'Ark1'!AD2097</f>
        <v>0</v>
      </c>
      <c r="AB213" s="29" t="str">
        <f t="shared" si="30"/>
        <v/>
      </c>
      <c r="AC213" s="29" t="str">
        <f t="shared" si="31"/>
        <v/>
      </c>
      <c r="AD213" s="213"/>
      <c r="AE213" s="27"/>
      <c r="AG213" s="29"/>
      <c r="AH213" s="27"/>
      <c r="AI213" s="28"/>
      <c r="AJ213" s="28"/>
      <c r="AN213" s="28"/>
    </row>
    <row r="214" spans="1:40">
      <c r="A214" s="213"/>
      <c r="B214" s="232">
        <f>+'Ark1'!C2098</f>
        <v>2023</v>
      </c>
      <c r="C214" s="213"/>
      <c r="D214" s="28">
        <f>+'Ark1'!M2098</f>
        <v>14</v>
      </c>
      <c r="E214" s="242" t="s">
        <v>108</v>
      </c>
      <c r="F214" s="28">
        <f>+'Ark1'!D2098</f>
        <v>6</v>
      </c>
      <c r="G214" s="28" t="str">
        <f t="shared" si="29"/>
        <v>Jun</v>
      </c>
      <c r="H214" s="28">
        <f>+'Ark1'!Q2098</f>
        <v>1</v>
      </c>
      <c r="I214" s="336">
        <f>+'Ark1'!R2098</f>
        <v>1</v>
      </c>
      <c r="J214" s="29">
        <f>+IF(I214=0,"",'Ark1'!AF2098)</f>
        <v>4.4483985765124558E-2</v>
      </c>
      <c r="K214" s="29">
        <f>+IF(I214=0,"",'Ark1'!AG2098)</f>
        <v>0.11768695947091748</v>
      </c>
      <c r="L214" s="239">
        <f>+IF(J214=0,"",'Ark1'!AI2098)</f>
        <v>1</v>
      </c>
      <c r="P214" s="231"/>
      <c r="Q214" s="27">
        <f>+IF(I214=0,"",'Ark1'!S2098)</f>
        <v>8</v>
      </c>
      <c r="R214" s="27"/>
      <c r="S214" s="290">
        <f>+IF(I214=0,"",'Ark1'!U2098)</f>
        <v>34.700000000000003</v>
      </c>
      <c r="T214" s="29">
        <f>+IF(I214=0,"",'Ark1'!V2098)</f>
        <v>0</v>
      </c>
      <c r="U214" s="29">
        <f>+IF(I214=0,"",'Ark1'!W2098)</f>
        <v>100</v>
      </c>
      <c r="V214" s="34">
        <f>+IF(I214=0,"",'Ark1'!X2098)</f>
        <v>100</v>
      </c>
      <c r="W214" s="34">
        <f>+IF(I214=0,"",'Ark1'!Y2098)</f>
        <v>100</v>
      </c>
      <c r="X214" s="34">
        <f>+IF(I214=0,"",'Ark1'!Z2098)</f>
        <v>0</v>
      </c>
      <c r="Y214" s="29">
        <f>+IF(I214=0,"",'Ark1'!Z2098)</f>
        <v>0</v>
      </c>
      <c r="Z214" s="29">
        <f>+IF(I214=0,"",'Ark1'!AB2098)</f>
        <v>0</v>
      </c>
      <c r="AA214" s="34">
        <f>+'Ark1'!AD2098</f>
        <v>0</v>
      </c>
      <c r="AB214" s="29">
        <f t="shared" si="30"/>
        <v>7.1428571428571425E-2</v>
      </c>
      <c r="AC214" s="29">
        <f t="shared" si="31"/>
        <v>1</v>
      </c>
      <c r="AD214" s="213"/>
      <c r="AE214" s="27"/>
      <c r="AG214" s="29"/>
      <c r="AH214" s="27"/>
      <c r="AI214" s="28"/>
      <c r="AJ214" s="28"/>
      <c r="AN214" s="28"/>
    </row>
    <row r="215" spans="1:40">
      <c r="A215" s="213"/>
      <c r="B215" s="232">
        <f>+'Ark1'!C2099</f>
        <v>2023</v>
      </c>
      <c r="C215" s="213"/>
      <c r="D215" s="28">
        <f>+'Ark1'!M2099</f>
        <v>14</v>
      </c>
      <c r="E215" s="242" t="s">
        <v>108</v>
      </c>
      <c r="F215" s="28">
        <f>+'Ark1'!D2099</f>
        <v>7</v>
      </c>
      <c r="G215" s="28" t="str">
        <f t="shared" si="29"/>
        <v>Jul</v>
      </c>
      <c r="H215" s="28">
        <f>+'Ark1'!Q2099</f>
        <v>0</v>
      </c>
      <c r="I215" s="336">
        <f>+'Ark1'!R2099</f>
        <v>0</v>
      </c>
      <c r="J215" s="29" t="str">
        <f>+IF(I215=0,"",'Ark1'!AF2099)</f>
        <v/>
      </c>
      <c r="K215" s="29" t="str">
        <f>+IF(I215=0,"",'Ark1'!AG2099)</f>
        <v/>
      </c>
      <c r="L215" s="239">
        <f>+IF(J215=0,"",'Ark1'!AI2099)</f>
        <v>0</v>
      </c>
      <c r="P215" s="231"/>
      <c r="Q215" s="27" t="str">
        <f>+IF(I215=0,"",'Ark1'!S2099)</f>
        <v/>
      </c>
      <c r="R215" s="27"/>
      <c r="S215" s="290" t="str">
        <f>+IF(I215=0,"",'Ark1'!U2099)</f>
        <v/>
      </c>
      <c r="T215" s="29" t="str">
        <f>+IF(I215=0,"",'Ark1'!V2099)</f>
        <v/>
      </c>
      <c r="U215" s="29" t="str">
        <f>+IF(I215=0,"",'Ark1'!W2099)</f>
        <v/>
      </c>
      <c r="V215" s="34" t="str">
        <f>+IF(I215=0,"",'Ark1'!X2099)</f>
        <v/>
      </c>
      <c r="W215" s="34" t="str">
        <f>+IF(I215=0,"",'Ark1'!Y2099)</f>
        <v/>
      </c>
      <c r="X215" s="34" t="str">
        <f>+IF(I215=0,"",'Ark1'!Z2099)</f>
        <v/>
      </c>
      <c r="Y215" s="29" t="str">
        <f>+IF(I215=0,"",'Ark1'!Z2099)</f>
        <v/>
      </c>
      <c r="Z215" s="29" t="str">
        <f>+IF(I215=0,"",'Ark1'!AB2099)</f>
        <v/>
      </c>
      <c r="AA215" s="34">
        <f>+'Ark1'!AD2099</f>
        <v>0</v>
      </c>
      <c r="AB215" s="29" t="str">
        <f t="shared" si="30"/>
        <v/>
      </c>
      <c r="AC215" s="29" t="str">
        <f t="shared" si="31"/>
        <v/>
      </c>
      <c r="AD215" s="213"/>
      <c r="AE215" s="27"/>
      <c r="AG215" s="29"/>
      <c r="AH215" s="27"/>
      <c r="AI215" s="28"/>
      <c r="AJ215" s="28"/>
      <c r="AN215" s="28"/>
    </row>
    <row r="216" spans="1:40">
      <c r="A216" s="213"/>
      <c r="B216" s="232">
        <f>+'Ark1'!C2100</f>
        <v>2023</v>
      </c>
      <c r="C216" s="213"/>
      <c r="D216" s="28">
        <f>+'Ark1'!M2100</f>
        <v>14</v>
      </c>
      <c r="E216" s="242" t="s">
        <v>108</v>
      </c>
      <c r="F216" s="28">
        <f>+'Ark1'!D2100</f>
        <v>8</v>
      </c>
      <c r="G216" s="28" t="str">
        <f t="shared" si="29"/>
        <v>Aug</v>
      </c>
      <c r="H216" s="28">
        <f>+'Ark1'!Q2100</f>
        <v>0</v>
      </c>
      <c r="I216" s="336">
        <f>+'Ark1'!R2100</f>
        <v>0</v>
      </c>
      <c r="J216" s="29" t="str">
        <f>+IF(I216=0,"",'Ark1'!AF2100)</f>
        <v/>
      </c>
      <c r="K216" s="29" t="str">
        <f>+IF(I216=0,"",'Ark1'!AG2100)</f>
        <v/>
      </c>
      <c r="L216" s="239">
        <f>+IF(J216=0,"",'Ark1'!AI2100)</f>
        <v>0</v>
      </c>
      <c r="P216" s="231"/>
      <c r="Q216" s="27" t="str">
        <f>+IF(I216=0,"",'Ark1'!S2100)</f>
        <v/>
      </c>
      <c r="R216" s="27"/>
      <c r="S216" s="290" t="str">
        <f>+IF(I216=0,"",'Ark1'!U2100)</f>
        <v/>
      </c>
      <c r="T216" s="29" t="str">
        <f>+IF(I216=0,"",'Ark1'!V2100)</f>
        <v/>
      </c>
      <c r="U216" s="29" t="str">
        <f>+IF(I216=0,"",'Ark1'!W2100)</f>
        <v/>
      </c>
      <c r="V216" s="34" t="str">
        <f>+IF(I216=0,"",'Ark1'!X2100)</f>
        <v/>
      </c>
      <c r="W216" s="34" t="str">
        <f>+IF(I216=0,"",'Ark1'!Y2100)</f>
        <v/>
      </c>
      <c r="X216" s="34" t="str">
        <f>+IF(I216=0,"",'Ark1'!Z2100)</f>
        <v/>
      </c>
      <c r="Y216" s="29" t="str">
        <f>+IF(I216=0,"",'Ark1'!Z2100)</f>
        <v/>
      </c>
      <c r="Z216" s="29" t="str">
        <f>+IF(I216=0,"",'Ark1'!AB2100)</f>
        <v/>
      </c>
      <c r="AA216" s="34">
        <f>+'Ark1'!AD2100</f>
        <v>0</v>
      </c>
      <c r="AB216" s="29" t="str">
        <f t="shared" si="30"/>
        <v/>
      </c>
      <c r="AC216" s="29" t="str">
        <f t="shared" si="31"/>
        <v/>
      </c>
      <c r="AD216" s="213"/>
      <c r="AE216" s="27"/>
      <c r="AG216" s="29"/>
      <c r="AH216" s="27"/>
      <c r="AI216" s="28"/>
      <c r="AJ216" s="28"/>
      <c r="AN216" s="28"/>
    </row>
    <row r="217" spans="1:40">
      <c r="A217" s="213"/>
      <c r="B217" s="232">
        <f>+'Ark1'!C2101</f>
        <v>2023</v>
      </c>
      <c r="C217" s="213"/>
      <c r="D217" s="28">
        <f>+'Ark1'!M2101</f>
        <v>14</v>
      </c>
      <c r="E217" s="242" t="s">
        <v>108</v>
      </c>
      <c r="F217" s="28">
        <f>+'Ark1'!D2101</f>
        <v>9</v>
      </c>
      <c r="G217" s="28" t="str">
        <f t="shared" si="29"/>
        <v>Sep</v>
      </c>
      <c r="H217" s="28">
        <f>+'Ark1'!Q2101</f>
        <v>3</v>
      </c>
      <c r="I217" s="336">
        <f>+'Ark1'!R2101</f>
        <v>4</v>
      </c>
      <c r="J217" s="29">
        <f>+IF(I217=0,"",'Ark1'!AF2101)</f>
        <v>0.14892032762472079</v>
      </c>
      <c r="K217" s="29">
        <f>+IF(I217=0,"",'Ark1'!AG2101)</f>
        <v>0.39895569173908424</v>
      </c>
      <c r="L217" s="239">
        <f>+IF(J217=0,"",'Ark1'!AI2101)</f>
        <v>0</v>
      </c>
      <c r="P217" s="231"/>
      <c r="Q217" s="27">
        <f>+IF(I217=0,"",'Ark1'!S2101)</f>
        <v>7.5</v>
      </c>
      <c r="R217" s="27"/>
      <c r="S217" s="290">
        <f>+IF(I217=0,"",'Ark1'!U2101)</f>
        <v>34.650000000000006</v>
      </c>
      <c r="T217" s="29">
        <f>+IF(I217=0,"",'Ark1'!V2101)</f>
        <v>0</v>
      </c>
      <c r="U217" s="29">
        <f>+IF(I217=0,"",'Ark1'!W2101)</f>
        <v>100</v>
      </c>
      <c r="V217" s="34">
        <f>+IF(I217=0,"",'Ark1'!X2101)</f>
        <v>100</v>
      </c>
      <c r="W217" s="34">
        <f>+IF(I217=0,"",'Ark1'!Y2101)</f>
        <v>100</v>
      </c>
      <c r="X217" s="34">
        <f>+IF(I217=0,"",'Ark1'!Z2101)</f>
        <v>4.3002906878488849</v>
      </c>
      <c r="Y217" s="29">
        <f>+IF(I217=0,"",'Ark1'!Z2101)</f>
        <v>4.3002906878488849</v>
      </c>
      <c r="Z217" s="29">
        <f>+IF(I217=0,"",'Ark1'!AB2101)</f>
        <v>0</v>
      </c>
      <c r="AA217" s="34">
        <f>+'Ark1'!AD2101</f>
        <v>0</v>
      </c>
      <c r="AB217" s="29">
        <f t="shared" si="30"/>
        <v>0.2857142857142857</v>
      </c>
      <c r="AC217" s="29">
        <f t="shared" si="31"/>
        <v>1.3333333333333333</v>
      </c>
      <c r="AD217" s="213"/>
      <c r="AE217" s="27"/>
      <c r="AG217" s="29"/>
      <c r="AH217" s="27"/>
      <c r="AI217" s="28"/>
      <c r="AJ217" s="28"/>
      <c r="AN217" s="28"/>
    </row>
    <row r="218" spans="1:40">
      <c r="A218" s="213"/>
      <c r="B218" s="232">
        <f>+'Ark1'!C2102</f>
        <v>2023</v>
      </c>
      <c r="C218" s="213"/>
      <c r="D218" s="28">
        <f>+'Ark1'!M2102</f>
        <v>14</v>
      </c>
      <c r="E218" s="242" t="s">
        <v>108</v>
      </c>
      <c r="F218" s="28">
        <f>+'Ark1'!D2102</f>
        <v>10</v>
      </c>
      <c r="G218" s="28" t="str">
        <f t="shared" si="29"/>
        <v>Okt</v>
      </c>
      <c r="H218" s="28">
        <f>+'Ark1'!Q2102</f>
        <v>2</v>
      </c>
      <c r="I218" s="336">
        <f>+'Ark1'!R2102</f>
        <v>3</v>
      </c>
      <c r="J218" s="29">
        <f>+IF(I218=0,"",'Ark1'!AF2102)</f>
        <v>6.3829787234042548E-2</v>
      </c>
      <c r="K218" s="29">
        <f>+IF(I218=0,"",'Ark1'!AG2102)</f>
        <v>0.14606417013205722</v>
      </c>
      <c r="L218" s="239">
        <f>+IF(J218=0,"",'Ark1'!AI2102)</f>
        <v>0</v>
      </c>
      <c r="P218" s="231"/>
      <c r="Q218" s="27">
        <f>+IF(I218=0,"",'Ark1'!S2102)</f>
        <v>9</v>
      </c>
      <c r="R218" s="27"/>
      <c r="S218" s="290">
        <f>+IF(I218=0,"",'Ark1'!U2102)</f>
        <v>35.733333333333327</v>
      </c>
      <c r="T218" s="29">
        <f>+IF(I218=0,"",'Ark1'!V2102)</f>
        <v>0</v>
      </c>
      <c r="U218" s="29">
        <f>+IF(I218=0,"",'Ark1'!W2102)</f>
        <v>100</v>
      </c>
      <c r="V218" s="34">
        <f>+IF(I218=0,"",'Ark1'!X2102)</f>
        <v>100</v>
      </c>
      <c r="W218" s="34">
        <f>+IF(I218=0,"",'Ark1'!Y2102)</f>
        <v>100</v>
      </c>
      <c r="X218" s="34">
        <f>+IF(I218=0,"",'Ark1'!Z2102)</f>
        <v>6.5280590955931181</v>
      </c>
      <c r="Y218" s="29">
        <f>+IF(I218=0,"",'Ark1'!Z2102)</f>
        <v>6.5280590955931181</v>
      </c>
      <c r="Z218" s="29">
        <f>+IF(I218=0,"",'Ark1'!AB2102)</f>
        <v>0</v>
      </c>
      <c r="AA218" s="34">
        <f>+'Ark1'!AD2102</f>
        <v>0</v>
      </c>
      <c r="AB218" s="29">
        <f t="shared" si="30"/>
        <v>0.21428571428571427</v>
      </c>
      <c r="AC218" s="29">
        <f t="shared" si="31"/>
        <v>1.5</v>
      </c>
      <c r="AD218" s="213"/>
      <c r="AE218" s="27"/>
      <c r="AG218" s="29"/>
      <c r="AH218" s="27"/>
      <c r="AI218" s="28"/>
      <c r="AJ218" s="28"/>
      <c r="AN218" s="28"/>
    </row>
    <row r="219" spans="1:40">
      <c r="A219" s="213"/>
      <c r="B219" s="232">
        <f>+'Ark1'!C2103</f>
        <v>2023</v>
      </c>
      <c r="C219" s="213"/>
      <c r="D219" s="28">
        <f>+'Ark1'!M2103</f>
        <v>14</v>
      </c>
      <c r="E219" s="242" t="s">
        <v>108</v>
      </c>
      <c r="F219" s="28">
        <f>+'Ark1'!D2103</f>
        <v>11</v>
      </c>
      <c r="G219" s="28" t="str">
        <f t="shared" si="29"/>
        <v>Nov</v>
      </c>
      <c r="H219" s="28">
        <f>+'Ark1'!Q2103</f>
        <v>1</v>
      </c>
      <c r="I219" s="336">
        <f>+'Ark1'!R2103</f>
        <v>1</v>
      </c>
      <c r="J219" s="29">
        <f>+IF(I219=0,"",'Ark1'!AF2103)</f>
        <v>4.0209087253719342E-2</v>
      </c>
      <c r="K219" s="29">
        <f>+IF(I219=0,"",'Ark1'!AG2103)</f>
        <v>6.2468149463267085E-2</v>
      </c>
      <c r="L219" s="239">
        <f>+IF(J219=0,"",'Ark1'!AI2103)</f>
        <v>0</v>
      </c>
      <c r="P219" s="231"/>
      <c r="Q219" s="27">
        <f>+IF(I219=0,"",'Ark1'!S2103)</f>
        <v>8</v>
      </c>
      <c r="R219" s="27"/>
      <c r="S219" s="290">
        <f>+IF(I219=0,"",'Ark1'!U2103)</f>
        <v>26.6</v>
      </c>
      <c r="T219" s="29">
        <f>+IF(I219=0,"",'Ark1'!V2103)</f>
        <v>0</v>
      </c>
      <c r="U219" s="29">
        <f>+IF(I219=0,"",'Ark1'!W2103)</f>
        <v>100</v>
      </c>
      <c r="V219" s="34">
        <f>+IF(I219=0,"",'Ark1'!X2103)</f>
        <v>100</v>
      </c>
      <c r="W219" s="34">
        <f>+IF(I219=0,"",'Ark1'!Y2103)</f>
        <v>100</v>
      </c>
      <c r="X219" s="34">
        <f>+IF(I219=0,"",'Ark1'!Z2103)</f>
        <v>0</v>
      </c>
      <c r="Y219" s="29">
        <f>+IF(I219=0,"",'Ark1'!Z2103)</f>
        <v>0</v>
      </c>
      <c r="Z219" s="29">
        <f>+IF(I219=0,"",'Ark1'!AB2103)</f>
        <v>0</v>
      </c>
      <c r="AA219" s="34">
        <f>+'Ark1'!AD2103</f>
        <v>0</v>
      </c>
      <c r="AB219" s="29">
        <f t="shared" si="30"/>
        <v>7.1428571428571425E-2</v>
      </c>
      <c r="AC219" s="29">
        <f t="shared" si="31"/>
        <v>1</v>
      </c>
      <c r="AD219" s="213"/>
      <c r="AE219" s="27"/>
      <c r="AG219" s="29"/>
      <c r="AH219" s="27"/>
      <c r="AI219" s="28"/>
      <c r="AJ219" s="28"/>
      <c r="AN219" s="28"/>
    </row>
    <row r="220" spans="1:40">
      <c r="A220" s="213"/>
      <c r="B220" s="232">
        <f>+'Ark1'!C2104</f>
        <v>2023</v>
      </c>
      <c r="C220" s="213"/>
      <c r="D220" s="28">
        <f>+'Ark1'!M2104</f>
        <v>14</v>
      </c>
      <c r="E220" s="242" t="s">
        <v>108</v>
      </c>
      <c r="F220" s="28">
        <f>+'Ark1'!D2104</f>
        <v>12</v>
      </c>
      <c r="G220" s="28" t="str">
        <f t="shared" si="29"/>
        <v>Des</v>
      </c>
      <c r="H220" s="28">
        <f>+'Ark1'!Q2104</f>
        <v>0</v>
      </c>
      <c r="I220" s="336">
        <f>+'Ark1'!R2104</f>
        <v>0</v>
      </c>
      <c r="J220" s="29" t="str">
        <f>+IF(I220=0,"",'Ark1'!AF2104)</f>
        <v/>
      </c>
      <c r="K220" s="29" t="str">
        <f>+IF(I220=0,"",'Ark1'!AG2104)</f>
        <v/>
      </c>
      <c r="L220" s="239">
        <f>+IF(J220=0,"",'Ark1'!AI2104)</f>
        <v>0</v>
      </c>
      <c r="P220" s="231"/>
      <c r="Q220" s="27" t="str">
        <f>+IF(I220=0,"",'Ark1'!S2104)</f>
        <v/>
      </c>
      <c r="R220" s="27"/>
      <c r="S220" s="290" t="str">
        <f>+IF(I220=0,"",'Ark1'!U2104)</f>
        <v/>
      </c>
      <c r="T220" s="29" t="str">
        <f>+IF(I220=0,"",'Ark1'!V2104)</f>
        <v/>
      </c>
      <c r="U220" s="29" t="str">
        <f>+IF(I220=0,"",'Ark1'!W2104)</f>
        <v/>
      </c>
      <c r="V220" s="34" t="str">
        <f>+IF(I220=0,"",'Ark1'!X2104)</f>
        <v/>
      </c>
      <c r="W220" s="34" t="str">
        <f>+IF(I220=0,"",'Ark1'!Y2104)</f>
        <v/>
      </c>
      <c r="X220" s="34" t="str">
        <f>+IF(I220=0,"",'Ark1'!Z2104)</f>
        <v/>
      </c>
      <c r="Y220" s="29" t="str">
        <f>+IF(I220=0,"",'Ark1'!Z2104)</f>
        <v/>
      </c>
      <c r="Z220" s="29" t="str">
        <f>+IF(I220=0,"",'Ark1'!AB2104)</f>
        <v/>
      </c>
      <c r="AA220" s="34">
        <f>+'Ark1'!AD2104</f>
        <v>0</v>
      </c>
      <c r="AB220" s="29" t="str">
        <f t="shared" si="30"/>
        <v/>
      </c>
      <c r="AC220" s="29" t="str">
        <f t="shared" si="31"/>
        <v/>
      </c>
      <c r="AD220" s="213"/>
      <c r="AE220" s="27"/>
      <c r="AG220" s="29"/>
      <c r="AH220" s="27"/>
      <c r="AI220" s="28"/>
      <c r="AJ220" s="28"/>
      <c r="AN220" s="28"/>
    </row>
    <row r="221" spans="1:40">
      <c r="A221" s="213"/>
      <c r="B221" s="213"/>
      <c r="C221" s="213"/>
      <c r="D221" s="213"/>
      <c r="E221" s="213"/>
      <c r="F221" s="213"/>
      <c r="G221" s="213"/>
      <c r="H221" s="213"/>
      <c r="I221" s="329"/>
      <c r="J221" s="214"/>
      <c r="K221" s="214"/>
      <c r="L221" s="231"/>
      <c r="M221" s="231"/>
      <c r="N221" s="231"/>
      <c r="O221" s="231"/>
      <c r="P221" s="231"/>
      <c r="Q221" s="213"/>
      <c r="R221" s="213"/>
      <c r="S221" s="213"/>
      <c r="T221" s="213"/>
      <c r="U221" s="215"/>
      <c r="V221" s="215"/>
      <c r="W221" s="215"/>
      <c r="X221" s="215"/>
      <c r="Y221" s="214"/>
      <c r="Z221" s="213"/>
      <c r="AA221" s="215"/>
      <c r="AB221" s="215"/>
      <c r="AC221" s="214"/>
      <c r="AD221" s="213"/>
      <c r="AE221" s="216"/>
      <c r="AG221" s="29"/>
      <c r="AH221" s="27"/>
      <c r="AI221" s="217"/>
      <c r="AJ221" s="28"/>
      <c r="AN221" s="28"/>
    </row>
    <row r="222" spans="1:40" ht="22.8">
      <c r="A222" s="213"/>
      <c r="B222" s="213"/>
      <c r="C222" s="213"/>
      <c r="D222" s="213"/>
      <c r="E222" s="257" t="str">
        <f>+E224</f>
        <v>5+</v>
      </c>
      <c r="F222" s="213"/>
      <c r="G222" s="213"/>
      <c r="H222" s="213"/>
      <c r="I222" s="332">
        <f>SUM(I224:I235)</f>
        <v>0</v>
      </c>
      <c r="J222" s="214"/>
      <c r="K222" s="214"/>
      <c r="L222" s="231"/>
      <c r="M222" s="231"/>
      <c r="N222" s="231"/>
      <c r="O222" s="231"/>
      <c r="P222" s="231"/>
      <c r="Q222" s="213"/>
      <c r="R222" s="213"/>
      <c r="S222" s="263" t="str">
        <f>+Fettgruppe!S25</f>
        <v/>
      </c>
      <c r="T222" s="213"/>
      <c r="U222" s="215"/>
      <c r="V222" s="215"/>
      <c r="W222" s="215"/>
      <c r="X222" s="215"/>
      <c r="Y222" s="214"/>
      <c r="Z222" s="213"/>
      <c r="AA222" s="215"/>
      <c r="AB222" s="215"/>
      <c r="AC222" s="214"/>
      <c r="AD222" s="213"/>
      <c r="AE222" s="216"/>
      <c r="AG222" s="29"/>
      <c r="AH222" s="27"/>
      <c r="AI222" s="217"/>
      <c r="AJ222" s="28"/>
      <c r="AN222" s="28"/>
    </row>
    <row r="223" spans="1:40">
      <c r="A223" s="213"/>
      <c r="B223" s="213"/>
      <c r="C223" s="213"/>
      <c r="D223" s="213"/>
      <c r="E223" s="213"/>
      <c r="F223" s="213"/>
      <c r="G223" s="213"/>
      <c r="H223" s="213"/>
      <c r="I223" s="329"/>
      <c r="J223" s="214"/>
      <c r="K223" s="214"/>
      <c r="L223" s="231"/>
      <c r="M223" s="231"/>
      <c r="N223" s="231"/>
      <c r="O223" s="231"/>
      <c r="P223" s="231"/>
      <c r="Q223" s="213"/>
      <c r="R223" s="213"/>
      <c r="S223" s="213"/>
      <c r="T223" s="213"/>
      <c r="U223" s="215"/>
      <c r="V223" s="215"/>
      <c r="W223" s="215"/>
      <c r="X223" s="215"/>
      <c r="Y223" s="214"/>
      <c r="Z223" s="213"/>
      <c r="AA223" s="215"/>
      <c r="AB223" s="215"/>
      <c r="AC223" s="229" t="s">
        <v>2</v>
      </c>
      <c r="AD223" s="213"/>
      <c r="AE223" s="216"/>
      <c r="AG223" s="29"/>
      <c r="AH223" s="27"/>
      <c r="AI223" s="217"/>
      <c r="AJ223" s="28"/>
      <c r="AN223" s="28"/>
    </row>
    <row r="224" spans="1:40">
      <c r="A224" s="213"/>
      <c r="B224" s="232">
        <f>+'Ark1'!C2105</f>
        <v>2023</v>
      </c>
      <c r="C224" s="213"/>
      <c r="D224" s="232">
        <f>+'Ark1'!M2105</f>
        <v>15</v>
      </c>
      <c r="E224" s="232" t="s">
        <v>109</v>
      </c>
      <c r="F224" s="232">
        <f>+'Ark1'!D2105</f>
        <v>1</v>
      </c>
      <c r="G224" s="232" t="str">
        <f t="shared" ref="G224:G235" si="32">+G209</f>
        <v>Jan</v>
      </c>
      <c r="H224" s="232">
        <f>+'Ark1'!Q2105</f>
        <v>0</v>
      </c>
      <c r="I224" s="335">
        <f>+'Ark1'!R2105</f>
        <v>0</v>
      </c>
      <c r="J224" s="233" t="str">
        <f>+IF(I224=0,"",'Ark1'!AF2105)</f>
        <v/>
      </c>
      <c r="K224" s="233" t="str">
        <f>+IF(I224=0,"",'Ark1'!AG2105)</f>
        <v/>
      </c>
      <c r="L224" s="239">
        <f>+IF(J224=0,"",'Ark1'!AI2105)</f>
        <v>0</v>
      </c>
      <c r="P224" s="231"/>
      <c r="Q224" s="234" t="str">
        <f>+IF(I224=0,"",'Ark1'!S2105)</f>
        <v/>
      </c>
      <c r="R224" s="234"/>
      <c r="S224" s="290" t="str">
        <f>+IF(I224=0,"",'Ark1'!U2105)</f>
        <v/>
      </c>
      <c r="T224" s="233" t="str">
        <f>+IF(I224=0,"",'Ark1'!V2105)</f>
        <v/>
      </c>
      <c r="U224" s="233" t="str">
        <f>+IF(I224=0,"",'Ark1'!W2105)</f>
        <v/>
      </c>
      <c r="V224" s="235" t="str">
        <f>+IF(I224=0,"",'Ark1'!X2105)</f>
        <v/>
      </c>
      <c r="W224" s="235" t="str">
        <f>+IF(I224=0,"",'Ark1'!Y2105)</f>
        <v/>
      </c>
      <c r="X224" s="235" t="str">
        <f>+IF(I224=0,"",'Ark1'!Z2105)</f>
        <v/>
      </c>
      <c r="Y224" s="233" t="str">
        <f>+IF(I224=0,"",'Ark1'!Z2105)</f>
        <v/>
      </c>
      <c r="Z224" s="233" t="str">
        <f>+IF(I224=0,"",'Ark1'!AB2105)</f>
        <v/>
      </c>
      <c r="AA224" s="235">
        <f>+'Ark1'!AD2105</f>
        <v>0</v>
      </c>
      <c r="AB224" s="233" t="str">
        <f t="shared" si="25"/>
        <v/>
      </c>
      <c r="AC224" s="233" t="str">
        <f t="shared" si="26"/>
        <v/>
      </c>
      <c r="AD224" s="213"/>
      <c r="AE224" s="27"/>
      <c r="AG224" s="29"/>
      <c r="AH224" s="27"/>
      <c r="AI224" s="28"/>
      <c r="AJ224" s="28"/>
      <c r="AN224" s="28"/>
    </row>
    <row r="225" spans="1:44">
      <c r="A225" s="213"/>
      <c r="B225" s="232">
        <f>+'Ark1'!C2106</f>
        <v>2023</v>
      </c>
      <c r="C225" s="213"/>
      <c r="D225" s="232">
        <f>+'Ark1'!M2106</f>
        <v>15</v>
      </c>
      <c r="E225" s="232" t="s">
        <v>109</v>
      </c>
      <c r="F225" s="232">
        <f>+'Ark1'!D2106</f>
        <v>2</v>
      </c>
      <c r="G225" s="232" t="str">
        <f t="shared" si="32"/>
        <v>Feb</v>
      </c>
      <c r="H225" s="232">
        <f>+'Ark1'!Q2106</f>
        <v>0</v>
      </c>
      <c r="I225" s="335">
        <f>+'Ark1'!R2106</f>
        <v>0</v>
      </c>
      <c r="J225" s="233" t="str">
        <f>+IF(I225=0,"",'Ark1'!AF2106)</f>
        <v/>
      </c>
      <c r="K225" s="233" t="str">
        <f>+IF(I225=0,"",'Ark1'!AG2106)</f>
        <v/>
      </c>
      <c r="L225" s="239">
        <f>+IF(J225=0,"",'Ark1'!AI2106)</f>
        <v>0</v>
      </c>
      <c r="P225" s="231"/>
      <c r="Q225" s="234" t="str">
        <f>+IF(I225=0,"",'Ark1'!S2106)</f>
        <v/>
      </c>
      <c r="R225" s="234"/>
      <c r="S225" s="290" t="str">
        <f>+IF(I225=0,"",'Ark1'!U2106)</f>
        <v/>
      </c>
      <c r="T225" s="233" t="str">
        <f>+IF(I225=0,"",'Ark1'!V2106)</f>
        <v/>
      </c>
      <c r="U225" s="233" t="str">
        <f>+IF(I225=0,"",'Ark1'!W2106)</f>
        <v/>
      </c>
      <c r="V225" s="235" t="str">
        <f>+IF(I225=0,"",'Ark1'!X2106)</f>
        <v/>
      </c>
      <c r="W225" s="235" t="str">
        <f>+IF(I225=0,"",'Ark1'!Y2106)</f>
        <v/>
      </c>
      <c r="X225" s="235" t="str">
        <f>+IF(I225=0,"",'Ark1'!Z2106)</f>
        <v/>
      </c>
      <c r="Y225" s="233" t="str">
        <f>+IF(I225=0,"",'Ark1'!Z2106)</f>
        <v/>
      </c>
      <c r="Z225" s="233" t="str">
        <f>+IF(I225=0,"",'Ark1'!AB2106)</f>
        <v/>
      </c>
      <c r="AA225" s="235">
        <f>+'Ark1'!AD2106</f>
        <v>0</v>
      </c>
      <c r="AB225" s="233" t="str">
        <f t="shared" ref="AB225:AB235" si="33">+IF(I225=0,"",I225/D225)</f>
        <v/>
      </c>
      <c r="AC225" s="233" t="str">
        <f t="shared" ref="AC225:AC235" si="34">+IF(I225=0,"",I225/H225)</f>
        <v/>
      </c>
      <c r="AD225" s="213"/>
      <c r="AE225" s="27"/>
      <c r="AG225" s="29"/>
      <c r="AH225" s="27"/>
      <c r="AI225" s="28"/>
      <c r="AJ225" s="28"/>
      <c r="AN225" s="28"/>
    </row>
    <row r="226" spans="1:44">
      <c r="A226" s="213"/>
      <c r="B226" s="232">
        <f>+'Ark1'!C2107</f>
        <v>2023</v>
      </c>
      <c r="C226" s="213"/>
      <c r="D226" s="232">
        <f>+'Ark1'!M2107</f>
        <v>15</v>
      </c>
      <c r="E226" s="232" t="s">
        <v>109</v>
      </c>
      <c r="F226" s="232">
        <f>+'Ark1'!D2107</f>
        <v>3</v>
      </c>
      <c r="G226" s="232" t="str">
        <f t="shared" si="32"/>
        <v>Mar</v>
      </c>
      <c r="H226" s="232">
        <f>+'Ark1'!Q2107</f>
        <v>0</v>
      </c>
      <c r="I226" s="335">
        <f>+'Ark1'!R2107</f>
        <v>0</v>
      </c>
      <c r="J226" s="233" t="str">
        <f>+IF(I226=0,"",'Ark1'!AF2107)</f>
        <v/>
      </c>
      <c r="K226" s="233" t="str">
        <f>+IF(I226=0,"",'Ark1'!AG2107)</f>
        <v/>
      </c>
      <c r="L226" s="239">
        <f>+IF(J226=0,"",'Ark1'!AI2107)</f>
        <v>0</v>
      </c>
      <c r="P226" s="231"/>
      <c r="Q226" s="234" t="str">
        <f>+IF(I226=0,"",'Ark1'!S2107)</f>
        <v/>
      </c>
      <c r="R226" s="234"/>
      <c r="S226" s="290" t="str">
        <f>+IF(I226=0,"",'Ark1'!U2107)</f>
        <v/>
      </c>
      <c r="T226" s="233" t="str">
        <f>+IF(I226=0,"",'Ark1'!V2107)</f>
        <v/>
      </c>
      <c r="U226" s="233" t="str">
        <f>+IF(I226=0,"",'Ark1'!W2107)</f>
        <v/>
      </c>
      <c r="V226" s="235" t="str">
        <f>+IF(I226=0,"",'Ark1'!X2107)</f>
        <v/>
      </c>
      <c r="W226" s="235" t="str">
        <f>+IF(I226=0,"",'Ark1'!Y2107)</f>
        <v/>
      </c>
      <c r="X226" s="235" t="str">
        <f>+IF(I226=0,"",'Ark1'!Z2107)</f>
        <v/>
      </c>
      <c r="Y226" s="233" t="str">
        <f>+IF(I226=0,"",'Ark1'!Z2107)</f>
        <v/>
      </c>
      <c r="Z226" s="233" t="str">
        <f>+IF(I226=0,"",'Ark1'!AB2107)</f>
        <v/>
      </c>
      <c r="AA226" s="235">
        <f>+'Ark1'!AD2107</f>
        <v>0</v>
      </c>
      <c r="AB226" s="233" t="str">
        <f t="shared" si="33"/>
        <v/>
      </c>
      <c r="AC226" s="233" t="str">
        <f t="shared" si="34"/>
        <v/>
      </c>
      <c r="AD226" s="213"/>
      <c r="AE226" s="27"/>
      <c r="AG226" s="29"/>
      <c r="AH226" s="27"/>
      <c r="AI226" s="28"/>
      <c r="AJ226" s="28"/>
      <c r="AN226" s="28"/>
    </row>
    <row r="227" spans="1:44">
      <c r="A227" s="213"/>
      <c r="B227" s="232">
        <f>+'Ark1'!C2108</f>
        <v>2023</v>
      </c>
      <c r="C227" s="213"/>
      <c r="D227" s="232">
        <f>+'Ark1'!M2108</f>
        <v>15</v>
      </c>
      <c r="E227" s="232" t="s">
        <v>109</v>
      </c>
      <c r="F227" s="232">
        <f>+'Ark1'!D2108</f>
        <v>4</v>
      </c>
      <c r="G227" s="232" t="str">
        <f t="shared" si="32"/>
        <v>Apr</v>
      </c>
      <c r="H227" s="232">
        <f>+'Ark1'!Q2108</f>
        <v>0</v>
      </c>
      <c r="I227" s="335">
        <f>+'Ark1'!R2108</f>
        <v>0</v>
      </c>
      <c r="J227" s="233" t="str">
        <f>+IF(I227=0,"",'Ark1'!AF2108)</f>
        <v/>
      </c>
      <c r="K227" s="233" t="str">
        <f>+IF(I227=0,"",'Ark1'!AG2108)</f>
        <v/>
      </c>
      <c r="L227" s="239">
        <f>+IF(J227=0,"",'Ark1'!AI2108)</f>
        <v>0</v>
      </c>
      <c r="P227" s="231"/>
      <c r="Q227" s="234" t="str">
        <f>+IF(I227=0,"",'Ark1'!S2108)</f>
        <v/>
      </c>
      <c r="R227" s="234"/>
      <c r="S227" s="290" t="str">
        <f>+IF(I227=0,"",'Ark1'!U2108)</f>
        <v/>
      </c>
      <c r="T227" s="233" t="str">
        <f>+IF(I227=0,"",'Ark1'!V2108)</f>
        <v/>
      </c>
      <c r="U227" s="233" t="str">
        <f>+IF(I227=0,"",'Ark1'!W2108)</f>
        <v/>
      </c>
      <c r="V227" s="235" t="str">
        <f>+IF(I227=0,"",'Ark1'!X2108)</f>
        <v/>
      </c>
      <c r="W227" s="235" t="str">
        <f>+IF(I227=0,"",'Ark1'!Y2108)</f>
        <v/>
      </c>
      <c r="X227" s="235" t="str">
        <f>+IF(I227=0,"",'Ark1'!Z2108)</f>
        <v/>
      </c>
      <c r="Y227" s="233" t="str">
        <f>+IF(I227=0,"",'Ark1'!Z2108)</f>
        <v/>
      </c>
      <c r="Z227" s="233" t="str">
        <f>+IF(I227=0,"",'Ark1'!AB2108)</f>
        <v/>
      </c>
      <c r="AA227" s="235">
        <f>+'Ark1'!AD2108</f>
        <v>0</v>
      </c>
      <c r="AB227" s="233" t="str">
        <f t="shared" si="33"/>
        <v/>
      </c>
      <c r="AC227" s="233" t="str">
        <f t="shared" si="34"/>
        <v/>
      </c>
      <c r="AD227" s="213"/>
      <c r="AE227" s="27"/>
      <c r="AG227" s="29"/>
      <c r="AH227" s="27"/>
      <c r="AI227" s="28"/>
      <c r="AJ227" s="28"/>
      <c r="AN227" s="28"/>
    </row>
    <row r="228" spans="1:44">
      <c r="A228" s="213"/>
      <c r="B228" s="232">
        <f>+'Ark1'!C2109</f>
        <v>2023</v>
      </c>
      <c r="C228" s="213"/>
      <c r="D228" s="232">
        <f>+'Ark1'!M2109</f>
        <v>15</v>
      </c>
      <c r="E228" s="232" t="s">
        <v>109</v>
      </c>
      <c r="F228" s="232">
        <f>+'Ark1'!D2109</f>
        <v>5</v>
      </c>
      <c r="G228" s="232" t="str">
        <f t="shared" si="32"/>
        <v>Mai</v>
      </c>
      <c r="H228" s="232">
        <f>+'Ark1'!Q2109</f>
        <v>0</v>
      </c>
      <c r="I228" s="335">
        <f>+'Ark1'!R2109</f>
        <v>0</v>
      </c>
      <c r="J228" s="233" t="str">
        <f>+IF(I228=0,"",'Ark1'!AF2109)</f>
        <v/>
      </c>
      <c r="K228" s="233" t="str">
        <f>+IF(I228=0,"",'Ark1'!AG2109)</f>
        <v/>
      </c>
      <c r="L228" s="239">
        <f>+IF(J228=0,"",'Ark1'!AI2109)</f>
        <v>0</v>
      </c>
      <c r="P228" s="231"/>
      <c r="Q228" s="234" t="str">
        <f>+IF(I228=0,"",'Ark1'!S2109)</f>
        <v/>
      </c>
      <c r="R228" s="234"/>
      <c r="S228" s="290" t="str">
        <f>+IF(I228=0,"",'Ark1'!U2109)</f>
        <v/>
      </c>
      <c r="T228" s="233" t="str">
        <f>+IF(I228=0,"",'Ark1'!V2109)</f>
        <v/>
      </c>
      <c r="U228" s="233" t="str">
        <f>+IF(I228=0,"",'Ark1'!W2109)</f>
        <v/>
      </c>
      <c r="V228" s="235" t="str">
        <f>+IF(I228=0,"",'Ark1'!X2109)</f>
        <v/>
      </c>
      <c r="W228" s="235" t="str">
        <f>+IF(I228=0,"",'Ark1'!Y2109)</f>
        <v/>
      </c>
      <c r="X228" s="235" t="str">
        <f>+IF(I228=0,"",'Ark1'!Z2109)</f>
        <v/>
      </c>
      <c r="Y228" s="233" t="str">
        <f>+IF(I228=0,"",'Ark1'!Z2109)</f>
        <v/>
      </c>
      <c r="Z228" s="233" t="str">
        <f>+IF(I228=0,"",'Ark1'!AB2109)</f>
        <v/>
      </c>
      <c r="AA228" s="235">
        <f>+'Ark1'!AD2109</f>
        <v>0</v>
      </c>
      <c r="AB228" s="233" t="str">
        <f t="shared" si="33"/>
        <v/>
      </c>
      <c r="AC228" s="233" t="str">
        <f t="shared" si="34"/>
        <v/>
      </c>
      <c r="AD228" s="213"/>
      <c r="AE228" s="27"/>
      <c r="AG228" s="29"/>
      <c r="AH228" s="27"/>
      <c r="AI228" s="28"/>
      <c r="AJ228" s="28"/>
      <c r="AN228" s="28"/>
    </row>
    <row r="229" spans="1:44">
      <c r="A229" s="213"/>
      <c r="B229" s="232">
        <f>+'Ark1'!C2110</f>
        <v>2023</v>
      </c>
      <c r="C229" s="213"/>
      <c r="D229" s="232">
        <f>+'Ark1'!M2110</f>
        <v>15</v>
      </c>
      <c r="E229" s="232" t="s">
        <v>109</v>
      </c>
      <c r="F229" s="232">
        <f>+'Ark1'!D2110</f>
        <v>6</v>
      </c>
      <c r="G229" s="232" t="str">
        <f t="shared" si="32"/>
        <v>Jun</v>
      </c>
      <c r="H229" s="232">
        <f>+'Ark1'!Q2110</f>
        <v>0</v>
      </c>
      <c r="I229" s="335">
        <f>+'Ark1'!R2110</f>
        <v>0</v>
      </c>
      <c r="J229" s="233" t="str">
        <f>+IF(I229=0,"",'Ark1'!AF2110)</f>
        <v/>
      </c>
      <c r="K229" s="233" t="str">
        <f>+IF(I229=0,"",'Ark1'!AG2110)</f>
        <v/>
      </c>
      <c r="L229" s="239">
        <f>+IF(J229=0,"",'Ark1'!AI2110)</f>
        <v>0</v>
      </c>
      <c r="P229" s="231"/>
      <c r="Q229" s="234" t="str">
        <f>+IF(I229=0,"",'Ark1'!S2110)</f>
        <v/>
      </c>
      <c r="R229" s="234"/>
      <c r="S229" s="290" t="str">
        <f>+IF(I229=0,"",'Ark1'!U2110)</f>
        <v/>
      </c>
      <c r="T229" s="233" t="str">
        <f>+IF(I229=0,"",'Ark1'!V2110)</f>
        <v/>
      </c>
      <c r="U229" s="233" t="str">
        <f>+IF(I229=0,"",'Ark1'!W2110)</f>
        <v/>
      </c>
      <c r="V229" s="235" t="str">
        <f>+IF(I229=0,"",'Ark1'!X2110)</f>
        <v/>
      </c>
      <c r="W229" s="235" t="str">
        <f>+IF(I229=0,"",'Ark1'!Y2110)</f>
        <v/>
      </c>
      <c r="X229" s="235" t="str">
        <f>+IF(I229=0,"",'Ark1'!Z2110)</f>
        <v/>
      </c>
      <c r="Y229" s="233" t="str">
        <f>+IF(I229=0,"",'Ark1'!Z2110)</f>
        <v/>
      </c>
      <c r="Z229" s="233" t="str">
        <f>+IF(I229=0,"",'Ark1'!AB2110)</f>
        <v/>
      </c>
      <c r="AA229" s="235">
        <f>+'Ark1'!AD2110</f>
        <v>0</v>
      </c>
      <c r="AB229" s="233" t="str">
        <f t="shared" si="33"/>
        <v/>
      </c>
      <c r="AC229" s="233" t="str">
        <f t="shared" si="34"/>
        <v/>
      </c>
      <c r="AD229" s="213"/>
      <c r="AE229" s="27"/>
      <c r="AG229" s="29"/>
      <c r="AH229" s="27"/>
      <c r="AI229" s="28"/>
      <c r="AJ229" s="28"/>
      <c r="AN229" s="28"/>
    </row>
    <row r="230" spans="1:44">
      <c r="A230" s="213"/>
      <c r="B230" s="232">
        <f>+'Ark1'!C2111</f>
        <v>2023</v>
      </c>
      <c r="C230" s="213"/>
      <c r="D230" s="232">
        <f>+'Ark1'!M2111</f>
        <v>15</v>
      </c>
      <c r="E230" s="232" t="s">
        <v>109</v>
      </c>
      <c r="F230" s="232">
        <f>+'Ark1'!D2111</f>
        <v>7</v>
      </c>
      <c r="G230" s="232" t="str">
        <f t="shared" si="32"/>
        <v>Jul</v>
      </c>
      <c r="H230" s="232">
        <f>+'Ark1'!Q2111</f>
        <v>0</v>
      </c>
      <c r="I230" s="335">
        <f>+'Ark1'!R2111</f>
        <v>0</v>
      </c>
      <c r="J230" s="233" t="str">
        <f>+IF(I230=0,"",'Ark1'!AF2111)</f>
        <v/>
      </c>
      <c r="K230" s="233" t="str">
        <f>+IF(I230=0,"",'Ark1'!AG2111)</f>
        <v/>
      </c>
      <c r="L230" s="239">
        <f>+IF(J230=0,"",'Ark1'!AI2111)</f>
        <v>0</v>
      </c>
      <c r="P230" s="231"/>
      <c r="Q230" s="234" t="str">
        <f>+IF(I230=0,"",'Ark1'!S2111)</f>
        <v/>
      </c>
      <c r="R230" s="234"/>
      <c r="S230" s="290" t="str">
        <f>+IF(I230=0,"",'Ark1'!U2111)</f>
        <v/>
      </c>
      <c r="T230" s="233" t="str">
        <f>+IF(I230=0,"",'Ark1'!V2111)</f>
        <v/>
      </c>
      <c r="U230" s="233" t="str">
        <f>+IF(I230=0,"",'Ark1'!W2111)</f>
        <v/>
      </c>
      <c r="V230" s="235" t="str">
        <f>+IF(I230=0,"",'Ark1'!X2111)</f>
        <v/>
      </c>
      <c r="W230" s="235" t="str">
        <f>+IF(I230=0,"",'Ark1'!Y2111)</f>
        <v/>
      </c>
      <c r="X230" s="235" t="str">
        <f>+IF(I230=0,"",'Ark1'!Z2111)</f>
        <v/>
      </c>
      <c r="Y230" s="233" t="str">
        <f>+IF(I230=0,"",'Ark1'!Z2111)</f>
        <v/>
      </c>
      <c r="Z230" s="233" t="str">
        <f>+IF(I230=0,"",'Ark1'!AB2111)</f>
        <v/>
      </c>
      <c r="AA230" s="235">
        <f>+'Ark1'!AD2111</f>
        <v>0</v>
      </c>
      <c r="AB230" s="233" t="str">
        <f t="shared" si="33"/>
        <v/>
      </c>
      <c r="AC230" s="233" t="str">
        <f t="shared" si="34"/>
        <v/>
      </c>
      <c r="AD230" s="213"/>
      <c r="AE230" s="27"/>
      <c r="AG230" s="29"/>
      <c r="AH230" s="27"/>
      <c r="AI230" s="28"/>
      <c r="AJ230" s="28"/>
      <c r="AN230" s="28"/>
    </row>
    <row r="231" spans="1:44">
      <c r="A231" s="213"/>
      <c r="B231" s="232">
        <f>+'Ark1'!C2112</f>
        <v>2023</v>
      </c>
      <c r="C231" s="213"/>
      <c r="D231" s="232">
        <f>+'Ark1'!M2112</f>
        <v>15</v>
      </c>
      <c r="E231" s="232" t="s">
        <v>109</v>
      </c>
      <c r="F231" s="232">
        <f>+'Ark1'!D2112</f>
        <v>8</v>
      </c>
      <c r="G231" s="232" t="str">
        <f t="shared" si="32"/>
        <v>Aug</v>
      </c>
      <c r="H231" s="232">
        <f>+'Ark1'!Q2112</f>
        <v>0</v>
      </c>
      <c r="I231" s="335">
        <f>+'Ark1'!R2112</f>
        <v>0</v>
      </c>
      <c r="J231" s="233" t="str">
        <f>+IF(I231=0,"",'Ark1'!AF2112)</f>
        <v/>
      </c>
      <c r="K231" s="233" t="str">
        <f>+IF(I231=0,"",'Ark1'!AG2112)</f>
        <v/>
      </c>
      <c r="L231" s="239">
        <f>+IF(J231=0,"",'Ark1'!AI2112)</f>
        <v>0</v>
      </c>
      <c r="P231" s="231"/>
      <c r="Q231" s="234" t="str">
        <f>+IF(I231=0,"",'Ark1'!S2112)</f>
        <v/>
      </c>
      <c r="R231" s="234"/>
      <c r="S231" s="290" t="str">
        <f>+IF(I231=0,"",'Ark1'!U2112)</f>
        <v/>
      </c>
      <c r="T231" s="233" t="str">
        <f>+IF(I231=0,"",'Ark1'!V2112)</f>
        <v/>
      </c>
      <c r="U231" s="233" t="str">
        <f>+IF(I231=0,"",'Ark1'!W2112)</f>
        <v/>
      </c>
      <c r="V231" s="235" t="str">
        <f>+IF(I231=0,"",'Ark1'!X2112)</f>
        <v/>
      </c>
      <c r="W231" s="235" t="str">
        <f>+IF(I231=0,"",'Ark1'!Y2112)</f>
        <v/>
      </c>
      <c r="X231" s="235" t="str">
        <f>+IF(I231=0,"",'Ark1'!Z2112)</f>
        <v/>
      </c>
      <c r="Y231" s="233" t="str">
        <f>+IF(I231=0,"",'Ark1'!Z2112)</f>
        <v/>
      </c>
      <c r="Z231" s="233" t="str">
        <f>+IF(I231=0,"",'Ark1'!AB2112)</f>
        <v/>
      </c>
      <c r="AA231" s="235">
        <f>+'Ark1'!AD2112</f>
        <v>0</v>
      </c>
      <c r="AB231" s="233" t="str">
        <f t="shared" si="33"/>
        <v/>
      </c>
      <c r="AC231" s="233" t="str">
        <f t="shared" si="34"/>
        <v/>
      </c>
      <c r="AD231" s="213"/>
      <c r="AE231" s="27"/>
      <c r="AG231" s="29"/>
      <c r="AH231" s="27"/>
      <c r="AI231" s="28"/>
      <c r="AJ231" s="28"/>
      <c r="AN231" s="28"/>
    </row>
    <row r="232" spans="1:44">
      <c r="A232" s="213"/>
      <c r="B232" s="232">
        <f>+'Ark1'!C2113</f>
        <v>2023</v>
      </c>
      <c r="C232" s="213"/>
      <c r="D232" s="232">
        <f>+'Ark1'!M2113</f>
        <v>15</v>
      </c>
      <c r="E232" s="232" t="s">
        <v>109</v>
      </c>
      <c r="F232" s="232">
        <f>+'Ark1'!D2113</f>
        <v>9</v>
      </c>
      <c r="G232" s="232" t="str">
        <f t="shared" si="32"/>
        <v>Sep</v>
      </c>
      <c r="H232" s="232">
        <f>+'Ark1'!Q2113</f>
        <v>0</v>
      </c>
      <c r="I232" s="335">
        <f>+'Ark1'!R2113</f>
        <v>0</v>
      </c>
      <c r="J232" s="233" t="str">
        <f>+IF(I232=0,"",'Ark1'!AF2113)</f>
        <v/>
      </c>
      <c r="K232" s="233" t="str">
        <f>+IF(I232=0,"",'Ark1'!AG2113)</f>
        <v/>
      </c>
      <c r="L232" s="239">
        <f>+IF(J232=0,"",'Ark1'!AI2113)</f>
        <v>0</v>
      </c>
      <c r="P232" s="231"/>
      <c r="Q232" s="234" t="str">
        <f>+IF(I232=0,"",'Ark1'!S2113)</f>
        <v/>
      </c>
      <c r="R232" s="234"/>
      <c r="S232" s="290" t="str">
        <f>+IF(I232=0,"",'Ark1'!U2113)</f>
        <v/>
      </c>
      <c r="T232" s="233" t="str">
        <f>+IF(I232=0,"",'Ark1'!V2113)</f>
        <v/>
      </c>
      <c r="U232" s="233" t="str">
        <f>+IF(I232=0,"",'Ark1'!W2113)</f>
        <v/>
      </c>
      <c r="V232" s="235" t="str">
        <f>+IF(I232=0,"",'Ark1'!X2113)</f>
        <v/>
      </c>
      <c r="W232" s="235" t="str">
        <f>+IF(I232=0,"",'Ark1'!Y2113)</f>
        <v/>
      </c>
      <c r="X232" s="235" t="str">
        <f>+IF(I232=0,"",'Ark1'!Z2113)</f>
        <v/>
      </c>
      <c r="Y232" s="233" t="str">
        <f>+IF(I232=0,"",'Ark1'!Z2113)</f>
        <v/>
      </c>
      <c r="Z232" s="233" t="str">
        <f>+IF(I232=0,"",'Ark1'!AB2113)</f>
        <v/>
      </c>
      <c r="AA232" s="235">
        <f>+'Ark1'!AD2113</f>
        <v>0</v>
      </c>
      <c r="AB232" s="233" t="str">
        <f t="shared" si="33"/>
        <v/>
      </c>
      <c r="AC232" s="233" t="str">
        <f t="shared" si="34"/>
        <v/>
      </c>
      <c r="AD232" s="213"/>
      <c r="AE232" s="27"/>
      <c r="AG232" s="29"/>
      <c r="AH232" s="27"/>
      <c r="AI232" s="28"/>
      <c r="AJ232" s="28"/>
      <c r="AN232" s="28"/>
    </row>
    <row r="233" spans="1:44">
      <c r="A233" s="213"/>
      <c r="B233" s="232">
        <f>+'Ark1'!C2114</f>
        <v>2023</v>
      </c>
      <c r="C233" s="213"/>
      <c r="D233" s="232">
        <f>+'Ark1'!M2114</f>
        <v>15</v>
      </c>
      <c r="E233" s="232" t="s">
        <v>109</v>
      </c>
      <c r="F233" s="232">
        <f>+'Ark1'!D2114</f>
        <v>10</v>
      </c>
      <c r="G233" s="232" t="str">
        <f t="shared" si="32"/>
        <v>Okt</v>
      </c>
      <c r="H233" s="232">
        <f>+'Ark1'!Q2114</f>
        <v>0</v>
      </c>
      <c r="I233" s="335">
        <f>+'Ark1'!R2114</f>
        <v>0</v>
      </c>
      <c r="J233" s="233" t="str">
        <f>+IF(I233=0,"",'Ark1'!AF2114)</f>
        <v/>
      </c>
      <c r="K233" s="233" t="str">
        <f>+IF(I233=0,"",'Ark1'!AG2114)</f>
        <v/>
      </c>
      <c r="L233" s="239">
        <f>+IF(J233=0,"",'Ark1'!AI2114)</f>
        <v>0</v>
      </c>
      <c r="P233" s="231"/>
      <c r="Q233" s="234" t="str">
        <f>+IF(I233=0,"",'Ark1'!S2114)</f>
        <v/>
      </c>
      <c r="R233" s="234"/>
      <c r="S233" s="290" t="str">
        <f>+IF(I233=0,"",'Ark1'!U2114)</f>
        <v/>
      </c>
      <c r="T233" s="233" t="str">
        <f>+IF(I233=0,"",'Ark1'!V2114)</f>
        <v/>
      </c>
      <c r="U233" s="233" t="str">
        <f>+IF(I233=0,"",'Ark1'!W2114)</f>
        <v/>
      </c>
      <c r="V233" s="235" t="str">
        <f>+IF(I233=0,"",'Ark1'!X2114)</f>
        <v/>
      </c>
      <c r="W233" s="235" t="str">
        <f>+IF(I233=0,"",'Ark1'!Y2114)</f>
        <v/>
      </c>
      <c r="X233" s="235" t="str">
        <f>+IF(I233=0,"",'Ark1'!Z2114)</f>
        <v/>
      </c>
      <c r="Y233" s="233" t="str">
        <f>+IF(I233=0,"",'Ark1'!Z2114)</f>
        <v/>
      </c>
      <c r="Z233" s="233" t="str">
        <f>+IF(I233=0,"",'Ark1'!AB2114)</f>
        <v/>
      </c>
      <c r="AA233" s="235">
        <f>+'Ark1'!AD2114</f>
        <v>0</v>
      </c>
      <c r="AB233" s="233" t="str">
        <f t="shared" si="33"/>
        <v/>
      </c>
      <c r="AC233" s="233" t="str">
        <f t="shared" si="34"/>
        <v/>
      </c>
      <c r="AD233" s="213"/>
      <c r="AE233" s="27"/>
      <c r="AG233" s="29"/>
      <c r="AH233" s="27"/>
      <c r="AI233" s="28"/>
      <c r="AJ233" s="28"/>
      <c r="AN233" s="28"/>
    </row>
    <row r="234" spans="1:44">
      <c r="A234" s="213"/>
      <c r="B234" s="232">
        <f>+'Ark1'!C2115</f>
        <v>2023</v>
      </c>
      <c r="C234" s="213"/>
      <c r="D234" s="232">
        <f>+'Ark1'!M2115</f>
        <v>15</v>
      </c>
      <c r="E234" s="232" t="s">
        <v>109</v>
      </c>
      <c r="F234" s="232">
        <f>+'Ark1'!D2115</f>
        <v>11</v>
      </c>
      <c r="G234" s="232" t="str">
        <f t="shared" si="32"/>
        <v>Nov</v>
      </c>
      <c r="H234" s="232">
        <f>+'Ark1'!Q2115</f>
        <v>0</v>
      </c>
      <c r="I234" s="335">
        <f>+'Ark1'!R2115</f>
        <v>0</v>
      </c>
      <c r="J234" s="233" t="str">
        <f>+IF(I234=0,"",'Ark1'!AF2115)</f>
        <v/>
      </c>
      <c r="K234" s="233" t="str">
        <f>+IF(I234=0,"",'Ark1'!AG2115)</f>
        <v/>
      </c>
      <c r="L234" s="239">
        <f>+IF(J234=0,"",'Ark1'!AI2115)</f>
        <v>0</v>
      </c>
      <c r="P234" s="231"/>
      <c r="Q234" s="234" t="str">
        <f>+IF(I234=0,"",'Ark1'!S2115)</f>
        <v/>
      </c>
      <c r="R234" s="234"/>
      <c r="S234" s="290" t="str">
        <f>+IF(I234=0,"",'Ark1'!U2115)</f>
        <v/>
      </c>
      <c r="T234" s="233" t="str">
        <f>+IF(I234=0,"",'Ark1'!V2115)</f>
        <v/>
      </c>
      <c r="U234" s="233" t="str">
        <f>+IF(I234=0,"",'Ark1'!W2115)</f>
        <v/>
      </c>
      <c r="V234" s="235" t="str">
        <f>+IF(I234=0,"",'Ark1'!X2115)</f>
        <v/>
      </c>
      <c r="W234" s="235" t="str">
        <f>+IF(I234=0,"",'Ark1'!Y2115)</f>
        <v/>
      </c>
      <c r="X234" s="235" t="str">
        <f>+IF(I234=0,"",'Ark1'!Z2115)</f>
        <v/>
      </c>
      <c r="Y234" s="233" t="str">
        <f>+IF(I234=0,"",'Ark1'!Z2115)</f>
        <v/>
      </c>
      <c r="Z234" s="233" t="str">
        <f>+IF(I234=0,"",'Ark1'!AB2115)</f>
        <v/>
      </c>
      <c r="AA234" s="235">
        <f>+'Ark1'!AD2115</f>
        <v>0</v>
      </c>
      <c r="AB234" s="233" t="str">
        <f t="shared" si="33"/>
        <v/>
      </c>
      <c r="AC234" s="233" t="str">
        <f t="shared" si="34"/>
        <v/>
      </c>
      <c r="AD234" s="213"/>
      <c r="AE234" s="27"/>
      <c r="AG234" s="29"/>
      <c r="AH234" s="27"/>
      <c r="AI234" s="28"/>
      <c r="AJ234" s="28"/>
      <c r="AN234" s="28"/>
    </row>
    <row r="235" spans="1:44">
      <c r="A235" s="213"/>
      <c r="B235" s="232">
        <f>+'Ark1'!C2116</f>
        <v>2023</v>
      </c>
      <c r="C235" s="213"/>
      <c r="D235" s="232">
        <f>+'Ark1'!M2116</f>
        <v>15</v>
      </c>
      <c r="E235" s="232" t="s">
        <v>109</v>
      </c>
      <c r="F235" s="232">
        <f>+'Ark1'!D2116</f>
        <v>12</v>
      </c>
      <c r="G235" s="232" t="str">
        <f t="shared" si="32"/>
        <v>Des</v>
      </c>
      <c r="H235" s="232">
        <f>+'Ark1'!Q2116</f>
        <v>0</v>
      </c>
      <c r="I235" s="335">
        <f>+'Ark1'!R2116</f>
        <v>0</v>
      </c>
      <c r="J235" s="233" t="str">
        <f>+IF(I235=0,"",'Ark1'!AF2116)</f>
        <v/>
      </c>
      <c r="K235" s="233" t="str">
        <f>+IF(I235=0,"",'Ark1'!AG2116)</f>
        <v/>
      </c>
      <c r="L235" s="239">
        <f>+IF(J235=0,"",'Ark1'!AI2116)</f>
        <v>0</v>
      </c>
      <c r="P235" s="231"/>
      <c r="Q235" s="234" t="str">
        <f>+IF(I235=0,"",'Ark1'!S2116)</f>
        <v/>
      </c>
      <c r="R235" s="234"/>
      <c r="S235" s="290" t="str">
        <f>+IF(I235=0,"",'Ark1'!U2116)</f>
        <v/>
      </c>
      <c r="T235" s="233" t="str">
        <f>+IF(I235=0,"",'Ark1'!V2116)</f>
        <v/>
      </c>
      <c r="U235" s="233" t="str">
        <f>+IF(I235=0,"",'Ark1'!W2116)</f>
        <v/>
      </c>
      <c r="V235" s="235" t="str">
        <f>+IF(I235=0,"",'Ark1'!X2116)</f>
        <v/>
      </c>
      <c r="W235" s="235" t="str">
        <f>+IF(I235=0,"",'Ark1'!Y2116)</f>
        <v/>
      </c>
      <c r="X235" s="235" t="str">
        <f>+IF(I235=0,"",'Ark1'!Z2116)</f>
        <v/>
      </c>
      <c r="Y235" s="233" t="str">
        <f>+IF(I235=0,"",'Ark1'!Z2116)</f>
        <v/>
      </c>
      <c r="Z235" s="233" t="str">
        <f>+IF(I235=0,"",'Ark1'!AB2116)</f>
        <v/>
      </c>
      <c r="AA235" s="235">
        <f>+'Ark1'!AD2116</f>
        <v>0</v>
      </c>
      <c r="AB235" s="233" t="str">
        <f t="shared" si="33"/>
        <v/>
      </c>
      <c r="AC235" s="233" t="str">
        <f t="shared" si="34"/>
        <v/>
      </c>
      <c r="AD235" s="213"/>
      <c r="AE235" s="27"/>
      <c r="AG235" s="29"/>
      <c r="AH235" s="27"/>
      <c r="AI235" s="28"/>
      <c r="AJ235" s="28"/>
      <c r="AN235" s="28"/>
    </row>
    <row r="236" spans="1:44">
      <c r="A236" s="213"/>
      <c r="B236" s="213"/>
      <c r="C236" s="213"/>
      <c r="D236" s="213"/>
      <c r="E236" s="213"/>
      <c r="F236" s="213"/>
      <c r="G236" s="213"/>
      <c r="H236" s="213"/>
      <c r="I236" s="329"/>
      <c r="J236" s="213"/>
      <c r="K236" s="213"/>
      <c r="L236" s="231"/>
      <c r="M236" s="231"/>
      <c r="N236" s="231"/>
      <c r="O236" s="231"/>
      <c r="P236" s="231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13"/>
      <c r="AD236" s="213"/>
      <c r="AE236" s="27"/>
      <c r="AG236" s="29"/>
      <c r="AH236" s="27"/>
      <c r="AI236" s="28"/>
      <c r="AJ236" s="28"/>
      <c r="AN236" s="28"/>
    </row>
    <row r="237" spans="1:44">
      <c r="A237" s="292"/>
      <c r="B237" s="292"/>
      <c r="C237" s="292"/>
      <c r="D237" s="292"/>
      <c r="E237" s="292"/>
      <c r="F237" s="292"/>
      <c r="G237" s="292"/>
      <c r="H237" s="292"/>
      <c r="I237" s="337"/>
      <c r="J237" s="292"/>
      <c r="K237" s="292"/>
      <c r="L237" s="490"/>
      <c r="M237" s="490"/>
      <c r="N237" s="490"/>
      <c r="O237" s="490"/>
      <c r="P237" s="490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16"/>
      <c r="AG237" s="29"/>
      <c r="AH237" s="27"/>
      <c r="AI237" s="217"/>
      <c r="AJ237" s="28"/>
      <c r="AN237" s="28"/>
    </row>
    <row r="238" spans="1:44" ht="22.8">
      <c r="A238" s="292"/>
      <c r="B238" s="292"/>
      <c r="C238" s="292"/>
      <c r="D238" s="292"/>
      <c r="E238" s="257" t="str">
        <f>+E240</f>
        <v>1-</v>
      </c>
      <c r="F238" s="292"/>
      <c r="G238" s="292"/>
      <c r="H238" s="292"/>
      <c r="I238" s="332">
        <f>SUM(I240:I249)</f>
        <v>0</v>
      </c>
      <c r="J238" s="292"/>
      <c r="K238" s="292"/>
      <c r="L238" s="490"/>
      <c r="M238" s="490"/>
      <c r="N238" s="490"/>
      <c r="O238" s="490"/>
      <c r="P238" s="490"/>
      <c r="Q238" s="292"/>
      <c r="R238" s="292"/>
      <c r="S238" s="263">
        <f>+Fettgruppe!S41</f>
        <v>0</v>
      </c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16"/>
      <c r="AG238" s="29"/>
      <c r="AH238" s="27"/>
      <c r="AI238" s="217"/>
      <c r="AJ238" s="28"/>
      <c r="AN238" s="28"/>
    </row>
    <row r="239" spans="1:44">
      <c r="A239" s="292"/>
      <c r="B239" s="292"/>
      <c r="C239" s="292"/>
      <c r="D239" s="292"/>
      <c r="E239" s="292"/>
      <c r="F239" s="292"/>
      <c r="G239" s="292"/>
      <c r="H239" s="292"/>
      <c r="I239" s="337"/>
      <c r="J239" s="292"/>
      <c r="K239" s="292"/>
      <c r="L239" s="490"/>
      <c r="M239" s="490"/>
      <c r="N239" s="490"/>
      <c r="O239" s="490"/>
      <c r="P239" s="490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16"/>
      <c r="AG239" s="29"/>
      <c r="AH239" s="27"/>
      <c r="AI239" s="217"/>
      <c r="AJ239" s="28"/>
      <c r="AN239" s="28"/>
    </row>
    <row r="240" spans="1:44">
      <c r="A240" s="292"/>
      <c r="B240" s="232">
        <f>+'Ark1'!C2119</f>
        <v>2022</v>
      </c>
      <c r="C240" s="292"/>
      <c r="D240" s="232">
        <f>+'Ark1'!M2119</f>
        <v>1</v>
      </c>
      <c r="E240" s="232" t="s">
        <v>95</v>
      </c>
      <c r="F240" s="232">
        <f>+'Ark1'!D2119</f>
        <v>3</v>
      </c>
      <c r="G240" s="232" t="str">
        <f t="shared" ref="G240:G249" si="35">+G226</f>
        <v>Mar</v>
      </c>
      <c r="H240" s="232">
        <f>+'Ark1'!Q2119</f>
        <v>0</v>
      </c>
      <c r="I240" s="335">
        <f>+'Ark1'!R2119</f>
        <v>0</v>
      </c>
      <c r="J240" s="233" t="str">
        <f>+IF(I240=0,"",'Ark1'!AF2119)</f>
        <v/>
      </c>
      <c r="K240" s="233" t="str">
        <f>+IF(I240=0,"",'Ark1'!AG2119)</f>
        <v/>
      </c>
      <c r="L240" s="239">
        <f>+IF(J240=0,"",'Ark1'!AI2119)</f>
        <v>0</v>
      </c>
      <c r="P240" s="490"/>
      <c r="Q240" s="234" t="str">
        <f>+IF(I240=0,"",'Ark1'!S2119)</f>
        <v/>
      </c>
      <c r="R240" s="234"/>
      <c r="S240" s="290" t="str">
        <f>+IF(I240=0,"",'Ark1'!U2119)</f>
        <v/>
      </c>
      <c r="T240" s="233" t="str">
        <f>+IF(I240=0,"",'Ark1'!V2119)</f>
        <v/>
      </c>
      <c r="U240" s="233" t="str">
        <f>+IF(I240=0,"",'Ark1'!W2119)</f>
        <v/>
      </c>
      <c r="V240" s="235" t="str">
        <f>+IF(I240=0,"",'Ark1'!X2119)</f>
        <v/>
      </c>
      <c r="W240" s="235" t="str">
        <f>+IF(I240=0,"",'Ark1'!Y2119)</f>
        <v/>
      </c>
      <c r="X240" s="235" t="str">
        <f>+IF(I240=0,"",'Ark1'!Z2119)</f>
        <v/>
      </c>
      <c r="Y240" s="233" t="str">
        <f>+IF(I240=0,"",'Ark1'!Z2119)</f>
        <v/>
      </c>
      <c r="Z240" s="233" t="str">
        <f>+IF(I240=0,"",'Ark1'!AB2119)</f>
        <v/>
      </c>
      <c r="AA240" s="235">
        <f>+'Ark1'!AD2119</f>
        <v>0</v>
      </c>
      <c r="AB240" s="233" t="str">
        <f t="shared" ref="AB240:AB253" si="36">+IF(I240=0,"",I240/D240)</f>
        <v/>
      </c>
      <c r="AC240" s="233" t="str">
        <f t="shared" ref="AC240:AC253" si="37">+IF(I240=0,"",I240/H240)</f>
        <v/>
      </c>
      <c r="AD240" s="292"/>
      <c r="AG240" s="29"/>
      <c r="AH240" s="27"/>
      <c r="AK240" s="27"/>
      <c r="AL240" s="27"/>
      <c r="AM240" s="27"/>
      <c r="AO240" s="27"/>
      <c r="AP240" s="237"/>
      <c r="AQ240" s="27"/>
      <c r="AR240" s="27"/>
    </row>
    <row r="241" spans="1:44">
      <c r="A241" s="292"/>
      <c r="B241" s="232">
        <f>+'Ark1'!C2120</f>
        <v>2022</v>
      </c>
      <c r="C241" s="292"/>
      <c r="D241" s="232">
        <f>+'Ark1'!M2120</f>
        <v>1</v>
      </c>
      <c r="E241" s="232" t="s">
        <v>95</v>
      </c>
      <c r="F241" s="232">
        <f>+'Ark1'!D2120</f>
        <v>4</v>
      </c>
      <c r="G241" s="232" t="str">
        <f t="shared" si="35"/>
        <v>Apr</v>
      </c>
      <c r="H241" s="232">
        <f>+'Ark1'!Q2120</f>
        <v>0</v>
      </c>
      <c r="I241" s="335">
        <f>+'Ark1'!R2120</f>
        <v>0</v>
      </c>
      <c r="J241" s="233" t="str">
        <f>+IF(I241=0,"",'Ark1'!AF2120)</f>
        <v/>
      </c>
      <c r="K241" s="233" t="str">
        <f>+IF(I241=0,"",'Ark1'!AG2120)</f>
        <v/>
      </c>
      <c r="L241" s="239">
        <f>+IF(J241=0,"",'Ark1'!AI2120)</f>
        <v>0</v>
      </c>
      <c r="P241" s="490"/>
      <c r="Q241" s="234" t="str">
        <f>+IF(I241=0,"",'Ark1'!S2120)</f>
        <v/>
      </c>
      <c r="R241" s="234"/>
      <c r="S241" s="290" t="str">
        <f>+IF(I241=0,"",'Ark1'!U2120)</f>
        <v/>
      </c>
      <c r="T241" s="233" t="str">
        <f>+IF(I241=0,"",'Ark1'!V2120)</f>
        <v/>
      </c>
      <c r="U241" s="233" t="str">
        <f>+IF(I241=0,"",'Ark1'!W2120)</f>
        <v/>
      </c>
      <c r="V241" s="235" t="str">
        <f>+IF(I241=0,"",'Ark1'!X2120)</f>
        <v/>
      </c>
      <c r="W241" s="235" t="str">
        <f>+IF(I241=0,"",'Ark1'!Y2120)</f>
        <v/>
      </c>
      <c r="X241" s="235" t="str">
        <f>+IF(I241=0,"",'Ark1'!Z2120)</f>
        <v/>
      </c>
      <c r="Y241" s="233" t="str">
        <f>+IF(I241=0,"",'Ark1'!Z2120)</f>
        <v/>
      </c>
      <c r="Z241" s="233" t="str">
        <f>+IF(I241=0,"",'Ark1'!AB2120)</f>
        <v/>
      </c>
      <c r="AA241" s="235">
        <f>+'Ark1'!AD2120</f>
        <v>0</v>
      </c>
      <c r="AB241" s="233" t="str">
        <f t="shared" si="36"/>
        <v/>
      </c>
      <c r="AC241" s="233" t="str">
        <f t="shared" si="37"/>
        <v/>
      </c>
      <c r="AD241" s="292"/>
      <c r="AG241" s="29"/>
      <c r="AH241" s="27"/>
      <c r="AK241" s="27"/>
      <c r="AL241" s="27"/>
      <c r="AM241" s="27"/>
      <c r="AO241" s="27"/>
      <c r="AP241" s="237"/>
      <c r="AQ241" s="27"/>
      <c r="AR241" s="27"/>
    </row>
    <row r="242" spans="1:44">
      <c r="A242" s="292"/>
      <c r="B242" s="232">
        <f>+'Ark1'!C2121</f>
        <v>2022</v>
      </c>
      <c r="C242" s="292"/>
      <c r="D242" s="232">
        <f>+'Ark1'!M2121</f>
        <v>1</v>
      </c>
      <c r="E242" s="232" t="s">
        <v>95</v>
      </c>
      <c r="F242" s="232">
        <f>+'Ark1'!D2121</f>
        <v>5</v>
      </c>
      <c r="G242" s="232" t="str">
        <f t="shared" si="35"/>
        <v>Mai</v>
      </c>
      <c r="H242" s="232">
        <f>+'Ark1'!Q2121</f>
        <v>0</v>
      </c>
      <c r="I242" s="335">
        <f>+'Ark1'!R2121</f>
        <v>0</v>
      </c>
      <c r="J242" s="233" t="str">
        <f>+IF(I242=0,"",'Ark1'!AF2121)</f>
        <v/>
      </c>
      <c r="K242" s="233" t="str">
        <f>+IF(I242=0,"",'Ark1'!AG2121)</f>
        <v/>
      </c>
      <c r="L242" s="239">
        <f>+IF(J242=0,"",'Ark1'!AI2121)</f>
        <v>0</v>
      </c>
      <c r="P242" s="490"/>
      <c r="Q242" s="234" t="str">
        <f>+IF(I242=0,"",'Ark1'!S2121)</f>
        <v/>
      </c>
      <c r="R242" s="234"/>
      <c r="S242" s="290" t="str">
        <f>+IF(I242=0,"",'Ark1'!U2121)</f>
        <v/>
      </c>
      <c r="T242" s="233" t="str">
        <f>+IF(I242=0,"",'Ark1'!V2121)</f>
        <v/>
      </c>
      <c r="U242" s="233" t="str">
        <f>+IF(I242=0,"",'Ark1'!W2121)</f>
        <v/>
      </c>
      <c r="V242" s="235" t="str">
        <f>+IF(I242=0,"",'Ark1'!X2121)</f>
        <v/>
      </c>
      <c r="W242" s="235" t="str">
        <f>+IF(I242=0,"",'Ark1'!Y2121)</f>
        <v/>
      </c>
      <c r="X242" s="235" t="str">
        <f>+IF(I242=0,"",'Ark1'!Z2121)</f>
        <v/>
      </c>
      <c r="Y242" s="233" t="str">
        <f>+IF(I242=0,"",'Ark1'!Z2121)</f>
        <v/>
      </c>
      <c r="Z242" s="233" t="str">
        <f>+IF(I242=0,"",'Ark1'!AB2121)</f>
        <v/>
      </c>
      <c r="AA242" s="235">
        <f>+'Ark1'!AD2121</f>
        <v>0</v>
      </c>
      <c r="AB242" s="233" t="str">
        <f t="shared" si="36"/>
        <v/>
      </c>
      <c r="AC242" s="233" t="str">
        <f t="shared" si="37"/>
        <v/>
      </c>
      <c r="AD242" s="292"/>
      <c r="AG242" s="29"/>
      <c r="AH242" s="27"/>
      <c r="AK242" s="27"/>
      <c r="AL242" s="27"/>
      <c r="AM242" s="27"/>
      <c r="AO242" s="27"/>
      <c r="AP242" s="237"/>
      <c r="AQ242" s="27"/>
      <c r="AR242" s="27"/>
    </row>
    <row r="243" spans="1:44">
      <c r="A243" s="292"/>
      <c r="B243" s="232">
        <f>+'Ark1'!C2122</f>
        <v>2022</v>
      </c>
      <c r="C243" s="292"/>
      <c r="D243" s="232">
        <f>+'Ark1'!M2122</f>
        <v>1</v>
      </c>
      <c r="E243" s="232" t="s">
        <v>95</v>
      </c>
      <c r="F243" s="232">
        <f>+'Ark1'!D2122</f>
        <v>6</v>
      </c>
      <c r="G243" s="232" t="str">
        <f t="shared" si="35"/>
        <v>Jun</v>
      </c>
      <c r="H243" s="232">
        <f>+'Ark1'!Q2122</f>
        <v>0</v>
      </c>
      <c r="I243" s="335">
        <f>+'Ark1'!R2122</f>
        <v>0</v>
      </c>
      <c r="J243" s="233" t="str">
        <f>+IF(I243=0,"",'Ark1'!AF2122)</f>
        <v/>
      </c>
      <c r="K243" s="233" t="str">
        <f>+IF(I243=0,"",'Ark1'!AG2122)</f>
        <v/>
      </c>
      <c r="L243" s="239">
        <f>+IF(J243=0,"",'Ark1'!AI2122)</f>
        <v>0</v>
      </c>
      <c r="P243" s="490"/>
      <c r="Q243" s="234" t="str">
        <f>+IF(I243=0,"",'Ark1'!S2122)</f>
        <v/>
      </c>
      <c r="R243" s="234"/>
      <c r="S243" s="290" t="str">
        <f>+IF(I243=0,"",'Ark1'!U2122)</f>
        <v/>
      </c>
      <c r="T243" s="233" t="str">
        <f>+IF(I243=0,"",'Ark1'!V2122)</f>
        <v/>
      </c>
      <c r="U243" s="233" t="str">
        <f>+IF(I243=0,"",'Ark1'!W2122)</f>
        <v/>
      </c>
      <c r="V243" s="235" t="str">
        <f>+IF(I243=0,"",'Ark1'!X2122)</f>
        <v/>
      </c>
      <c r="W243" s="235" t="str">
        <f>+IF(I243=0,"",'Ark1'!Y2122)</f>
        <v/>
      </c>
      <c r="X243" s="235" t="str">
        <f>+IF(I243=0,"",'Ark1'!Z2122)</f>
        <v/>
      </c>
      <c r="Y243" s="233" t="str">
        <f>+IF(I243=0,"",'Ark1'!Z2122)</f>
        <v/>
      </c>
      <c r="Z243" s="233" t="str">
        <f>+IF(I243=0,"",'Ark1'!AB2122)</f>
        <v/>
      </c>
      <c r="AA243" s="235">
        <f>+'Ark1'!AD2122</f>
        <v>0</v>
      </c>
      <c r="AB243" s="233" t="str">
        <f t="shared" si="36"/>
        <v/>
      </c>
      <c r="AC243" s="233" t="str">
        <f t="shared" si="37"/>
        <v/>
      </c>
      <c r="AD243" s="292"/>
      <c r="AG243" s="29"/>
      <c r="AH243" s="27"/>
      <c r="AK243" s="27"/>
      <c r="AL243" s="27"/>
      <c r="AM243" s="27"/>
      <c r="AO243" s="27"/>
      <c r="AP243" s="237"/>
      <c r="AQ243" s="27"/>
      <c r="AR243" s="27"/>
    </row>
    <row r="244" spans="1:44">
      <c r="A244" s="292"/>
      <c r="B244" s="232">
        <f>+'Ark1'!C2123</f>
        <v>2022</v>
      </c>
      <c r="C244" s="292"/>
      <c r="D244" s="232">
        <f>+'Ark1'!M2123</f>
        <v>1</v>
      </c>
      <c r="E244" s="232" t="s">
        <v>95</v>
      </c>
      <c r="F244" s="232">
        <f>+'Ark1'!D2123</f>
        <v>7</v>
      </c>
      <c r="G244" s="232" t="str">
        <f t="shared" si="35"/>
        <v>Jul</v>
      </c>
      <c r="H244" s="232">
        <f>+'Ark1'!Q2123</f>
        <v>0</v>
      </c>
      <c r="I244" s="335">
        <f>+'Ark1'!R2123</f>
        <v>0</v>
      </c>
      <c r="J244" s="233" t="str">
        <f>+IF(I244=0,"",'Ark1'!AF2123)</f>
        <v/>
      </c>
      <c r="K244" s="233" t="str">
        <f>+IF(I244=0,"",'Ark1'!AG2123)</f>
        <v/>
      </c>
      <c r="L244" s="239">
        <f>+IF(J244=0,"",'Ark1'!AI2123)</f>
        <v>0</v>
      </c>
      <c r="P244" s="490"/>
      <c r="Q244" s="234" t="str">
        <f>+IF(I244=0,"",'Ark1'!S2123)</f>
        <v/>
      </c>
      <c r="R244" s="234"/>
      <c r="S244" s="290" t="str">
        <f>+IF(I244=0,"",'Ark1'!U2123)</f>
        <v/>
      </c>
      <c r="T244" s="233" t="str">
        <f>+IF(I244=0,"",'Ark1'!V2123)</f>
        <v/>
      </c>
      <c r="U244" s="233" t="str">
        <f>+IF(I244=0,"",'Ark1'!W2123)</f>
        <v/>
      </c>
      <c r="V244" s="235" t="str">
        <f>+IF(I244=0,"",'Ark1'!X2123)</f>
        <v/>
      </c>
      <c r="W244" s="235" t="str">
        <f>+IF(I244=0,"",'Ark1'!Y2123)</f>
        <v/>
      </c>
      <c r="X244" s="235" t="str">
        <f>+IF(I244=0,"",'Ark1'!Z2123)</f>
        <v/>
      </c>
      <c r="Y244" s="233" t="str">
        <f>+IF(I244=0,"",'Ark1'!Z2123)</f>
        <v/>
      </c>
      <c r="Z244" s="233" t="str">
        <f>+IF(I244=0,"",'Ark1'!AB2123)</f>
        <v/>
      </c>
      <c r="AA244" s="235">
        <f>+'Ark1'!AD2123</f>
        <v>0</v>
      </c>
      <c r="AB244" s="233" t="str">
        <f t="shared" si="36"/>
        <v/>
      </c>
      <c r="AC244" s="233" t="str">
        <f t="shared" si="37"/>
        <v/>
      </c>
      <c r="AD244" s="292"/>
      <c r="AG244" s="29"/>
      <c r="AH244" s="27"/>
      <c r="AK244" s="27"/>
      <c r="AL244" s="27"/>
      <c r="AM244" s="27"/>
      <c r="AO244" s="27"/>
      <c r="AP244" s="237"/>
      <c r="AQ244" s="27"/>
      <c r="AR244" s="27"/>
    </row>
    <row r="245" spans="1:44">
      <c r="A245" s="292"/>
      <c r="B245" s="232">
        <f>+'Ark1'!C2124</f>
        <v>2022</v>
      </c>
      <c r="C245" s="292"/>
      <c r="D245" s="232">
        <f>+'Ark1'!M2124</f>
        <v>1</v>
      </c>
      <c r="E245" s="232" t="s">
        <v>95</v>
      </c>
      <c r="F245" s="232">
        <f>+'Ark1'!D2124</f>
        <v>8</v>
      </c>
      <c r="G245" s="232" t="str">
        <f t="shared" si="35"/>
        <v>Aug</v>
      </c>
      <c r="H245" s="232">
        <f>+'Ark1'!Q2124</f>
        <v>0</v>
      </c>
      <c r="I245" s="335">
        <f>+'Ark1'!R2124</f>
        <v>0</v>
      </c>
      <c r="J245" s="233" t="str">
        <f>+IF(I245=0,"",'Ark1'!AF2124)</f>
        <v/>
      </c>
      <c r="K245" s="233" t="str">
        <f>+IF(I245=0,"",'Ark1'!AG2124)</f>
        <v/>
      </c>
      <c r="L245" s="239">
        <f>+IF(J245=0,"",'Ark1'!AI2124)</f>
        <v>0</v>
      </c>
      <c r="P245" s="490"/>
      <c r="Q245" s="234" t="str">
        <f>+IF(I245=0,"",'Ark1'!S2124)</f>
        <v/>
      </c>
      <c r="R245" s="234"/>
      <c r="S245" s="290" t="str">
        <f>+IF(I245=0,"",'Ark1'!U2124)</f>
        <v/>
      </c>
      <c r="T245" s="233" t="str">
        <f>+IF(I245=0,"",'Ark1'!V2124)</f>
        <v/>
      </c>
      <c r="U245" s="233" t="str">
        <f>+IF(I245=0,"",'Ark1'!W2124)</f>
        <v/>
      </c>
      <c r="V245" s="235" t="str">
        <f>+IF(I245=0,"",'Ark1'!X2124)</f>
        <v/>
      </c>
      <c r="W245" s="235" t="str">
        <f>+IF(I245=0,"",'Ark1'!Y2124)</f>
        <v/>
      </c>
      <c r="X245" s="235" t="str">
        <f>+IF(I245=0,"",'Ark1'!Z2124)</f>
        <v/>
      </c>
      <c r="Y245" s="233" t="str">
        <f>+IF(I245=0,"",'Ark1'!Z2124)</f>
        <v/>
      </c>
      <c r="Z245" s="233" t="str">
        <f>+IF(I245=0,"",'Ark1'!AB2124)</f>
        <v/>
      </c>
      <c r="AA245" s="235">
        <f>+'Ark1'!AD2124</f>
        <v>0</v>
      </c>
      <c r="AB245" s="233" t="str">
        <f t="shared" si="36"/>
        <v/>
      </c>
      <c r="AC245" s="233" t="str">
        <f t="shared" si="37"/>
        <v/>
      </c>
      <c r="AD245" s="292"/>
      <c r="AG245" s="29"/>
      <c r="AH245" s="27"/>
      <c r="AK245" s="27"/>
      <c r="AL245" s="27"/>
      <c r="AM245" s="27"/>
      <c r="AO245" s="27"/>
      <c r="AP245" s="237"/>
      <c r="AQ245" s="27"/>
      <c r="AR245" s="27"/>
    </row>
    <row r="246" spans="1:44">
      <c r="A246" s="292"/>
      <c r="B246" s="232">
        <f>+'Ark1'!C2125</f>
        <v>2022</v>
      </c>
      <c r="C246" s="292"/>
      <c r="D246" s="232">
        <f>+'Ark1'!M2125</f>
        <v>1</v>
      </c>
      <c r="E246" s="232" t="s">
        <v>95</v>
      </c>
      <c r="F246" s="232">
        <f>+'Ark1'!D2125</f>
        <v>9</v>
      </c>
      <c r="G246" s="232" t="str">
        <f t="shared" si="35"/>
        <v>Sep</v>
      </c>
      <c r="H246" s="232">
        <f>+'Ark1'!Q2125</f>
        <v>0</v>
      </c>
      <c r="I246" s="335">
        <f>+'Ark1'!R2125</f>
        <v>0</v>
      </c>
      <c r="J246" s="233" t="str">
        <f>+IF(I246=0,"",'Ark1'!AF2125)</f>
        <v/>
      </c>
      <c r="K246" s="233" t="str">
        <f>+IF(I246=0,"",'Ark1'!AG2125)</f>
        <v/>
      </c>
      <c r="L246" s="239">
        <f>+IF(J246=0,"",'Ark1'!AI2125)</f>
        <v>0</v>
      </c>
      <c r="P246" s="490"/>
      <c r="Q246" s="234" t="str">
        <f>+IF(I246=0,"",'Ark1'!S2125)</f>
        <v/>
      </c>
      <c r="R246" s="234"/>
      <c r="S246" s="290" t="str">
        <f>+IF(I246=0,"",'Ark1'!U2125)</f>
        <v/>
      </c>
      <c r="T246" s="233" t="str">
        <f>+IF(I246=0,"",'Ark1'!V2125)</f>
        <v/>
      </c>
      <c r="U246" s="233" t="str">
        <f>+IF(I246=0,"",'Ark1'!W2125)</f>
        <v/>
      </c>
      <c r="V246" s="235" t="str">
        <f>+IF(I246=0,"",'Ark1'!X2125)</f>
        <v/>
      </c>
      <c r="W246" s="235" t="str">
        <f>+IF(I246=0,"",'Ark1'!Y2125)</f>
        <v/>
      </c>
      <c r="X246" s="235" t="str">
        <f>+IF(I246=0,"",'Ark1'!Z2125)</f>
        <v/>
      </c>
      <c r="Y246" s="233" t="str">
        <f>+IF(I246=0,"",'Ark1'!Z2125)</f>
        <v/>
      </c>
      <c r="Z246" s="233" t="str">
        <f>+IF(I246=0,"",'Ark1'!AB2125)</f>
        <v/>
      </c>
      <c r="AA246" s="235">
        <f>+'Ark1'!AD2125</f>
        <v>0</v>
      </c>
      <c r="AB246" s="233" t="str">
        <f t="shared" si="36"/>
        <v/>
      </c>
      <c r="AC246" s="233" t="str">
        <f t="shared" si="37"/>
        <v/>
      </c>
      <c r="AD246" s="292"/>
      <c r="AG246" s="29"/>
      <c r="AH246" s="27"/>
      <c r="AK246" s="27"/>
      <c r="AL246" s="27"/>
      <c r="AM246" s="27"/>
      <c r="AO246" s="27"/>
      <c r="AP246" s="237"/>
      <c r="AQ246" s="27"/>
      <c r="AR246" s="27"/>
    </row>
    <row r="247" spans="1:44">
      <c r="A247" s="292"/>
      <c r="B247" s="232">
        <f>+'Ark1'!C2126</f>
        <v>2022</v>
      </c>
      <c r="C247" s="292"/>
      <c r="D247" s="232">
        <f>+'Ark1'!M2126</f>
        <v>1</v>
      </c>
      <c r="E247" s="232" t="s">
        <v>95</v>
      </c>
      <c r="F247" s="232">
        <f>+'Ark1'!D2126</f>
        <v>10</v>
      </c>
      <c r="G247" s="232" t="str">
        <f t="shared" si="35"/>
        <v>Okt</v>
      </c>
      <c r="H247" s="232">
        <f>+'Ark1'!Q2126</f>
        <v>0</v>
      </c>
      <c r="I247" s="335">
        <f>+'Ark1'!R2126</f>
        <v>0</v>
      </c>
      <c r="J247" s="233" t="str">
        <f>+IF(I247=0,"",'Ark1'!AF2126)</f>
        <v/>
      </c>
      <c r="K247" s="233" t="str">
        <f>+IF(I247=0,"",'Ark1'!AG2126)</f>
        <v/>
      </c>
      <c r="L247" s="239">
        <f>+IF(J247=0,"",'Ark1'!AI2126)</f>
        <v>0</v>
      </c>
      <c r="P247" s="490"/>
      <c r="Q247" s="234" t="str">
        <f>+IF(I247=0,"",'Ark1'!S2126)</f>
        <v/>
      </c>
      <c r="R247" s="234"/>
      <c r="S247" s="290" t="str">
        <f>+IF(I247=0,"",'Ark1'!U2126)</f>
        <v/>
      </c>
      <c r="T247" s="233" t="str">
        <f>+IF(I247=0,"",'Ark1'!V2126)</f>
        <v/>
      </c>
      <c r="U247" s="233" t="str">
        <f>+IF(I247=0,"",'Ark1'!W2126)</f>
        <v/>
      </c>
      <c r="V247" s="235" t="str">
        <f>+IF(I247=0,"",'Ark1'!X2126)</f>
        <v/>
      </c>
      <c r="W247" s="235" t="str">
        <f>+IF(I247=0,"",'Ark1'!Y2126)</f>
        <v/>
      </c>
      <c r="X247" s="235" t="str">
        <f>+IF(I247=0,"",'Ark1'!Z2126)</f>
        <v/>
      </c>
      <c r="Y247" s="233" t="str">
        <f>+IF(I247=0,"",'Ark1'!Z2126)</f>
        <v/>
      </c>
      <c r="Z247" s="233" t="str">
        <f>+IF(I247=0,"",'Ark1'!AB2126)</f>
        <v/>
      </c>
      <c r="AA247" s="235">
        <f>+'Ark1'!AD2126</f>
        <v>0</v>
      </c>
      <c r="AB247" s="233" t="str">
        <f t="shared" si="36"/>
        <v/>
      </c>
      <c r="AC247" s="233" t="str">
        <f t="shared" si="37"/>
        <v/>
      </c>
      <c r="AD247" s="292"/>
      <c r="AG247" s="29"/>
      <c r="AH247" s="27"/>
      <c r="AK247" s="27"/>
      <c r="AL247" s="27"/>
      <c r="AM247" s="27"/>
      <c r="AO247" s="27"/>
      <c r="AP247" s="237"/>
      <c r="AQ247" s="27"/>
      <c r="AR247" s="27"/>
    </row>
    <row r="248" spans="1:44">
      <c r="A248" s="292"/>
      <c r="B248" s="232">
        <f>+'Ark1'!C2127</f>
        <v>2022</v>
      </c>
      <c r="C248" s="292"/>
      <c r="D248" s="232">
        <f>+'Ark1'!M2127</f>
        <v>1</v>
      </c>
      <c r="E248" s="232" t="s">
        <v>95</v>
      </c>
      <c r="F248" s="232">
        <f>+'Ark1'!D2127</f>
        <v>11</v>
      </c>
      <c r="G248" s="232" t="str">
        <f t="shared" si="35"/>
        <v>Nov</v>
      </c>
      <c r="H248" s="232">
        <f>+'Ark1'!Q2127</f>
        <v>0</v>
      </c>
      <c r="I248" s="335">
        <f>+'Ark1'!R2127</f>
        <v>0</v>
      </c>
      <c r="J248" s="233" t="str">
        <f>+IF(I248=0,"",'Ark1'!AF2127)</f>
        <v/>
      </c>
      <c r="K248" s="233" t="str">
        <f>+IF(I248=0,"",'Ark1'!AG2127)</f>
        <v/>
      </c>
      <c r="L248" s="239">
        <f>+IF(J248=0,"",'Ark1'!AI2127)</f>
        <v>0</v>
      </c>
      <c r="P248" s="490"/>
      <c r="Q248" s="234" t="str">
        <f>+IF(I248=0,"",'Ark1'!S2127)</f>
        <v/>
      </c>
      <c r="R248" s="234"/>
      <c r="S248" s="290" t="str">
        <f>+IF(I248=0,"",'Ark1'!U2127)</f>
        <v/>
      </c>
      <c r="T248" s="233" t="str">
        <f>+IF(I248=0,"",'Ark1'!V2127)</f>
        <v/>
      </c>
      <c r="U248" s="233" t="str">
        <f>+IF(I248=0,"",'Ark1'!W2127)</f>
        <v/>
      </c>
      <c r="V248" s="235" t="str">
        <f>+IF(I248=0,"",'Ark1'!X2127)</f>
        <v/>
      </c>
      <c r="W248" s="235" t="str">
        <f>+IF(I248=0,"",'Ark1'!Y2127)</f>
        <v/>
      </c>
      <c r="X248" s="235" t="str">
        <f>+IF(I248=0,"",'Ark1'!Z2127)</f>
        <v/>
      </c>
      <c r="Y248" s="233" t="str">
        <f>+IF(I248=0,"",'Ark1'!Z2127)</f>
        <v/>
      </c>
      <c r="Z248" s="233" t="str">
        <f>+IF(I248=0,"",'Ark1'!AB2127)</f>
        <v/>
      </c>
      <c r="AA248" s="235">
        <f>+'Ark1'!AD2127</f>
        <v>0</v>
      </c>
      <c r="AB248" s="233" t="str">
        <f t="shared" si="36"/>
        <v/>
      </c>
      <c r="AC248" s="233" t="str">
        <f t="shared" si="37"/>
        <v/>
      </c>
      <c r="AD248" s="292"/>
      <c r="AG248" s="29"/>
      <c r="AH248" s="27"/>
      <c r="AK248" s="27"/>
      <c r="AL248" s="27"/>
      <c r="AM248" s="27"/>
      <c r="AO248" s="27"/>
      <c r="AP248" s="237"/>
      <c r="AQ248" s="27"/>
      <c r="AR248" s="27"/>
    </row>
    <row r="249" spans="1:44">
      <c r="A249" s="292"/>
      <c r="B249" s="232">
        <f>+'Ark1'!C2128</f>
        <v>2022</v>
      </c>
      <c r="C249" s="292"/>
      <c r="D249" s="232">
        <f>+'Ark1'!M2128</f>
        <v>1</v>
      </c>
      <c r="E249" s="232" t="s">
        <v>95</v>
      </c>
      <c r="F249" s="232">
        <f>+'Ark1'!D2128</f>
        <v>12</v>
      </c>
      <c r="G249" s="232" t="str">
        <f t="shared" si="35"/>
        <v>Des</v>
      </c>
      <c r="H249" s="232">
        <f>+'Ark1'!Q2128</f>
        <v>0</v>
      </c>
      <c r="I249" s="335">
        <f>+'Ark1'!R2128</f>
        <v>0</v>
      </c>
      <c r="J249" s="233" t="str">
        <f>+IF(I249=0,"",'Ark1'!AF2128)</f>
        <v/>
      </c>
      <c r="K249" s="233" t="str">
        <f>+IF(I249=0,"",'Ark1'!AG2128)</f>
        <v/>
      </c>
      <c r="L249" s="239">
        <f>+IF(J249=0,"",'Ark1'!AI2128)</f>
        <v>0</v>
      </c>
      <c r="P249" s="490"/>
      <c r="Q249" s="234" t="str">
        <f>+IF(I249=0,"",'Ark1'!S2128)</f>
        <v/>
      </c>
      <c r="R249" s="234"/>
      <c r="S249" s="290" t="str">
        <f>+IF(I249=0,"",'Ark1'!U2128)</f>
        <v/>
      </c>
      <c r="T249" s="233" t="str">
        <f>+IF(I249=0,"",'Ark1'!V2128)</f>
        <v/>
      </c>
      <c r="U249" s="233" t="str">
        <f>+IF(I249=0,"",'Ark1'!W2128)</f>
        <v/>
      </c>
      <c r="V249" s="235" t="str">
        <f>+IF(I249=0,"",'Ark1'!X2128)</f>
        <v/>
      </c>
      <c r="W249" s="235" t="str">
        <f>+IF(I249=0,"",'Ark1'!Y2128)</f>
        <v/>
      </c>
      <c r="X249" s="235" t="str">
        <f>+IF(I249=0,"",'Ark1'!Z2128)</f>
        <v/>
      </c>
      <c r="Y249" s="233" t="str">
        <f>+IF(I249=0,"",'Ark1'!Z2128)</f>
        <v/>
      </c>
      <c r="Z249" s="233" t="str">
        <f>+IF(I249=0,"",'Ark1'!AB2128)</f>
        <v/>
      </c>
      <c r="AA249" s="235">
        <f>+'Ark1'!AD2128</f>
        <v>0</v>
      </c>
      <c r="AB249" s="233" t="str">
        <f t="shared" si="36"/>
        <v/>
      </c>
      <c r="AC249" s="233" t="str">
        <f t="shared" si="37"/>
        <v/>
      </c>
      <c r="AD249" s="292"/>
      <c r="AG249" s="29"/>
      <c r="AH249" s="27"/>
      <c r="AK249" s="27"/>
      <c r="AL249" s="27"/>
      <c r="AM249" s="27"/>
      <c r="AO249" s="27"/>
      <c r="AP249" s="237"/>
      <c r="AQ249" s="27"/>
      <c r="AR249" s="27"/>
    </row>
    <row r="250" spans="1:44">
      <c r="A250" s="292"/>
      <c r="B250" s="292"/>
      <c r="C250" s="292"/>
      <c r="D250" s="292"/>
      <c r="E250" s="292"/>
      <c r="F250" s="292"/>
      <c r="G250" s="292"/>
      <c r="H250" s="292"/>
      <c r="I250" s="337"/>
      <c r="J250" s="292"/>
      <c r="K250" s="292"/>
      <c r="L250" s="490"/>
      <c r="M250" s="490"/>
      <c r="N250" s="490"/>
      <c r="O250" s="490"/>
      <c r="P250" s="490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16"/>
      <c r="AG250" s="29"/>
      <c r="AH250" s="27"/>
      <c r="AI250" s="217"/>
      <c r="AJ250" s="28"/>
      <c r="AN250" s="28"/>
    </row>
    <row r="251" spans="1:44" ht="22.8">
      <c r="A251" s="292"/>
      <c r="B251" s="292"/>
      <c r="C251" s="292"/>
      <c r="D251" s="292"/>
      <c r="E251" s="257" t="str">
        <f>+E253</f>
        <v>1</v>
      </c>
      <c r="F251" s="292"/>
      <c r="G251" s="292"/>
      <c r="H251" s="292"/>
      <c r="I251" s="332">
        <f>SUM(I253:I269)</f>
        <v>46180.53</v>
      </c>
      <c r="J251" s="292"/>
      <c r="K251" s="292"/>
      <c r="L251" s="236">
        <f t="shared" ref="L251" si="38">SUM(L253:L269)</f>
        <v>79</v>
      </c>
      <c r="M251" s="236"/>
      <c r="N251" s="236"/>
      <c r="O251" s="236"/>
      <c r="P251" s="490"/>
      <c r="Q251" s="292"/>
      <c r="R251" s="292"/>
      <c r="S251" s="263">
        <f>+Fettgruppe!S54</f>
        <v>0</v>
      </c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16"/>
      <c r="AG251" s="29"/>
      <c r="AH251" s="27"/>
      <c r="AI251" s="217"/>
      <c r="AJ251" s="28"/>
      <c r="AN251" s="28"/>
    </row>
    <row r="252" spans="1:44">
      <c r="A252" s="292"/>
      <c r="B252" s="292"/>
      <c r="C252" s="292"/>
      <c r="D252" s="292"/>
      <c r="E252" s="292"/>
      <c r="F252" s="292"/>
      <c r="G252" s="292"/>
      <c r="H252" s="292"/>
      <c r="I252" s="337"/>
      <c r="J252" s="292"/>
      <c r="K252" s="292"/>
      <c r="L252" s="490"/>
      <c r="M252" s="490"/>
      <c r="N252" s="490"/>
      <c r="O252" s="490"/>
      <c r="P252" s="490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16"/>
      <c r="AG252" s="29"/>
      <c r="AH252" s="27"/>
      <c r="AI252" s="217"/>
      <c r="AJ252" s="28"/>
      <c r="AN252" s="28"/>
    </row>
    <row r="253" spans="1:44">
      <c r="A253" s="292"/>
      <c r="B253" s="232">
        <f>+'Ark1'!C2129</f>
        <v>2022</v>
      </c>
      <c r="C253" s="292"/>
      <c r="D253" s="232">
        <f>+'Ark1'!M2129</f>
        <v>2</v>
      </c>
      <c r="E253" s="243" t="s">
        <v>96</v>
      </c>
      <c r="F253" s="232">
        <f>+'Ark1'!D2129</f>
        <v>1</v>
      </c>
      <c r="G253" s="232" t="str">
        <f>VLOOKUP(F253,RNR!$D$12:$E$23,2)</f>
        <v>Jan</v>
      </c>
      <c r="H253" s="232">
        <f>+'Ark1'!Q2129</f>
        <v>24</v>
      </c>
      <c r="I253" s="335">
        <f>+'Ark1'!R2129</f>
        <v>91</v>
      </c>
      <c r="J253" s="233">
        <f>+IF(I253=0,"",'Ark1'!AF2129)</f>
        <v>9.9236641221374047</v>
      </c>
      <c r="K253" s="233">
        <f>+IF(I253=0,"",'Ark1'!AG2129)</f>
        <v>6.7931654006286708</v>
      </c>
      <c r="L253" s="239">
        <f>+IF(J253=0,"",'Ark1'!AI2129)</f>
        <v>0</v>
      </c>
      <c r="P253" s="490"/>
      <c r="Q253" s="234">
        <f>+IF(I253=0,"",'Ark1'!S2129)</f>
        <v>3.967032967032968</v>
      </c>
      <c r="R253" s="234"/>
      <c r="S253" s="290">
        <f>+IF(I253=0,"",'Ark1'!U2129)</f>
        <v>13.026043956043951</v>
      </c>
      <c r="T253" s="233">
        <f>+IF(I253=0,"",'Ark1'!V2129)</f>
        <v>0</v>
      </c>
      <c r="U253" s="233">
        <f>+IF(I253=0,"",'Ark1'!W2129)</f>
        <v>0</v>
      </c>
      <c r="V253" s="235">
        <f>+IF(I253=0,"",'Ark1'!X2129)</f>
        <v>50.549450549450555</v>
      </c>
      <c r="W253" s="235">
        <f>+IF(I253=0,"",'Ark1'!Y2129)</f>
        <v>3.2967032967032961</v>
      </c>
      <c r="X253" s="235">
        <f>+IF(I253=0,"",'Ark1'!Z2129)</f>
        <v>6.9307651257878611</v>
      </c>
      <c r="Y253" s="233">
        <f>+IF(I253=0,"",'Ark1'!Z2129)</f>
        <v>6.9307651257878611</v>
      </c>
      <c r="Z253" s="233">
        <f>+IF(I253=0,"",'Ark1'!AB2129)</f>
        <v>0</v>
      </c>
      <c r="AA253" s="235">
        <f>+'Ark1'!AD2129</f>
        <v>0</v>
      </c>
      <c r="AB253" s="233">
        <f t="shared" si="36"/>
        <v>45.5</v>
      </c>
      <c r="AC253" s="233">
        <f t="shared" si="37"/>
        <v>3.7916666666666665</v>
      </c>
      <c r="AD253" s="292"/>
      <c r="AG253" s="29"/>
      <c r="AH253" s="27"/>
      <c r="AK253" s="27"/>
      <c r="AL253" s="27"/>
      <c r="AM253" s="27"/>
      <c r="AO253" s="27"/>
      <c r="AP253" s="237"/>
      <c r="AQ253" s="27"/>
      <c r="AR253" s="27"/>
    </row>
    <row r="254" spans="1:44">
      <c r="A254" s="292"/>
      <c r="B254" s="232">
        <f>+'Ark1'!C2130</f>
        <v>2022</v>
      </c>
      <c r="C254" s="292"/>
      <c r="D254" s="232">
        <f>+'Ark1'!M2130</f>
        <v>2</v>
      </c>
      <c r="E254" s="243" t="str">
        <f>+E253</f>
        <v>1</v>
      </c>
      <c r="F254" s="232">
        <f>+'Ark1'!D2130</f>
        <v>2</v>
      </c>
      <c r="G254" s="232" t="str">
        <f>VLOOKUP(F254,RNR!$D$12:$E$23,2)</f>
        <v>Feb</v>
      </c>
      <c r="H254" s="232">
        <f>+'Ark1'!Q2130</f>
        <v>36</v>
      </c>
      <c r="I254" s="335">
        <f>+'Ark1'!R2130</f>
        <v>140</v>
      </c>
      <c r="J254" s="233">
        <f>+IF(I254=0,"",'Ark1'!AF2130)</f>
        <v>8.6741016109045894</v>
      </c>
      <c r="K254" s="233">
        <f>+IF(I254=0,"",'Ark1'!AG2130)</f>
        <v>7.5843441475552478</v>
      </c>
      <c r="L254" s="239">
        <f>+IF(J254=0,"",'Ark1'!AI2130)</f>
        <v>3</v>
      </c>
      <c r="P254" s="490"/>
      <c r="Q254" s="234">
        <f>+IF(I254=0,"",'Ark1'!S2130)</f>
        <v>4.3571428571428559</v>
      </c>
      <c r="R254" s="234"/>
      <c r="S254" s="290">
        <f>+IF(I254=0,"",'Ark1'!U2130)</f>
        <v>8.7850000000000019</v>
      </c>
      <c r="T254" s="233">
        <f>+IF(I254=0,"",'Ark1'!V2130)</f>
        <v>0</v>
      </c>
      <c r="U254" s="233">
        <f>+IF(I254=0,"",'Ark1'!W2130)</f>
        <v>0</v>
      </c>
      <c r="V254" s="235">
        <f>+IF(I254=0,"",'Ark1'!X2130)</f>
        <v>7.8571428571428559</v>
      </c>
      <c r="W254" s="235">
        <f>+IF(I254=0,"",'Ark1'!Y2130)</f>
        <v>1.4285714285714288</v>
      </c>
      <c r="X254" s="235">
        <f>+IF(I254=0,"",'Ark1'!Z2130)</f>
        <v>5.4592245001334243</v>
      </c>
      <c r="Y254" s="233">
        <f>+IF(I254=0,"",'Ark1'!Z2130)</f>
        <v>5.4592245001334243</v>
      </c>
      <c r="Z254" s="233">
        <f>+IF(I254=0,"",'Ark1'!AB2130)</f>
        <v>0</v>
      </c>
      <c r="AA254" s="235">
        <f>+'Ark1'!AD2130</f>
        <v>0</v>
      </c>
      <c r="AB254" s="233">
        <f t="shared" ref="AB254:AB264" si="39">+IF(I254=0,"",I254/D254)</f>
        <v>70</v>
      </c>
      <c r="AC254" s="233">
        <f t="shared" ref="AC254:AC264" si="40">+IF(I254=0,"",I254/H254)</f>
        <v>3.8888888888888888</v>
      </c>
      <c r="AD254" s="292"/>
      <c r="AG254" s="29"/>
      <c r="AH254" s="27"/>
      <c r="AK254" s="27"/>
      <c r="AL254" s="27"/>
      <c r="AM254" s="27"/>
      <c r="AO254" s="27"/>
      <c r="AP254" s="237"/>
      <c r="AQ254" s="27"/>
      <c r="AR254" s="27"/>
    </row>
    <row r="255" spans="1:44">
      <c r="A255" s="292"/>
      <c r="B255" s="232">
        <f>+'Ark1'!C2131</f>
        <v>2022</v>
      </c>
      <c r="C255" s="292"/>
      <c r="D255" s="232">
        <f>+'Ark1'!M2131</f>
        <v>2</v>
      </c>
      <c r="E255" s="243" t="str">
        <f t="shared" ref="E255:E264" si="41">+E254</f>
        <v>1</v>
      </c>
      <c r="F255" s="232">
        <f>+'Ark1'!D2131</f>
        <v>3</v>
      </c>
      <c r="G255" s="232" t="str">
        <f>VLOOKUP(F255,RNR!$D$12:$E$23,2)</f>
        <v>Mar</v>
      </c>
      <c r="H255" s="232">
        <f>+'Ark1'!Q2131</f>
        <v>84</v>
      </c>
      <c r="I255" s="335">
        <f>+'Ark1'!R2131</f>
        <v>528</v>
      </c>
      <c r="J255" s="233">
        <f>+IF(I255=0,"",'Ark1'!AF2131)</f>
        <v>12.242058891722699</v>
      </c>
      <c r="K255" s="233">
        <f>+IF(I255=0,"",'Ark1'!AG2131)</f>
        <v>9.1234254443266618</v>
      </c>
      <c r="L255" s="239">
        <f>+IF(J255=0,"",'Ark1'!AI2131)</f>
        <v>0</v>
      </c>
      <c r="P255" s="490"/>
      <c r="Q255" s="234">
        <f>+IF(I255=0,"",'Ark1'!S2131)</f>
        <v>4.2897727272727284</v>
      </c>
      <c r="R255" s="234"/>
      <c r="S255" s="290">
        <f>+IF(I255=0,"",'Ark1'!U2131)</f>
        <v>7.0096590909090946</v>
      </c>
      <c r="T255" s="233">
        <f>+IF(I255=0,"",'Ark1'!V2131)</f>
        <v>0</v>
      </c>
      <c r="U255" s="233">
        <f>+IF(I255=0,"",'Ark1'!W2131)</f>
        <v>0</v>
      </c>
      <c r="V255" s="235">
        <f>+IF(I255=0,"",'Ark1'!X2131)</f>
        <v>9.4696969696969688</v>
      </c>
      <c r="W255" s="235">
        <f>+IF(I255=0,"",'Ark1'!Y2131)</f>
        <v>0.56818181818181823</v>
      </c>
      <c r="X255" s="235">
        <f>+IF(I255=0,"",'Ark1'!Z2131)</f>
        <v>4.845405653233481</v>
      </c>
      <c r="Y255" s="233">
        <f>+IF(I255=0,"",'Ark1'!Z2131)</f>
        <v>4.845405653233481</v>
      </c>
      <c r="Z255" s="233">
        <f>+IF(I255=0,"",'Ark1'!AB2131)</f>
        <v>0</v>
      </c>
      <c r="AA255" s="235">
        <f>+'Ark1'!AD2131</f>
        <v>0</v>
      </c>
      <c r="AB255" s="233">
        <f t="shared" si="39"/>
        <v>264</v>
      </c>
      <c r="AC255" s="233">
        <f t="shared" si="40"/>
        <v>6.2857142857142856</v>
      </c>
      <c r="AD255" s="292"/>
      <c r="AG255" s="29"/>
      <c r="AH255" s="27"/>
      <c r="AK255" s="27"/>
      <c r="AL255" s="27"/>
      <c r="AM255" s="27"/>
      <c r="AO255" s="27"/>
      <c r="AP255" s="237"/>
      <c r="AQ255" s="27"/>
      <c r="AR255" s="27"/>
    </row>
    <row r="256" spans="1:44">
      <c r="A256" s="292"/>
      <c r="B256" s="232">
        <f>+'Ark1'!C2132</f>
        <v>2022</v>
      </c>
      <c r="C256" s="292"/>
      <c r="D256" s="232">
        <f>+'Ark1'!M2132</f>
        <v>2</v>
      </c>
      <c r="E256" s="243" t="str">
        <f t="shared" si="41"/>
        <v>1</v>
      </c>
      <c r="F256" s="232">
        <f>+'Ark1'!D2132</f>
        <v>4</v>
      </c>
      <c r="G256" s="232" t="str">
        <f>VLOOKUP(F256,RNR!$D$12:$E$23,2)</f>
        <v>Apr</v>
      </c>
      <c r="H256" s="232">
        <f>+'Ark1'!Q2132</f>
        <v>78</v>
      </c>
      <c r="I256" s="335">
        <f>+'Ark1'!R2132</f>
        <v>609</v>
      </c>
      <c r="J256" s="233">
        <f>+IF(I256=0,"",'Ark1'!AF2132)</f>
        <v>16.305220883534144</v>
      </c>
      <c r="K256" s="233">
        <f>+IF(I256=0,"",'Ark1'!AG2132)</f>
        <v>11.507985603419188</v>
      </c>
      <c r="L256" s="239">
        <f>+IF(J256=0,"",'Ark1'!AI2132)</f>
        <v>37</v>
      </c>
      <c r="P256" s="490"/>
      <c r="Q256" s="234">
        <f>+IF(I256=0,"",'Ark1'!S2132)</f>
        <v>4.1198686371100157</v>
      </c>
      <c r="R256" s="234"/>
      <c r="S256" s="290">
        <f>+IF(I256=0,"",'Ark1'!U2132)</f>
        <v>6.7203612479474497</v>
      </c>
      <c r="T256" s="233">
        <f>+IF(I256=0,"",'Ark1'!V2132)</f>
        <v>0</v>
      </c>
      <c r="U256" s="233">
        <f>+IF(I256=0,"",'Ark1'!W2132)</f>
        <v>0</v>
      </c>
      <c r="V256" s="235">
        <f>+IF(I256=0,"",'Ark1'!X2132)</f>
        <v>5.7471264367816097</v>
      </c>
      <c r="W256" s="235">
        <f>+IF(I256=0,"",'Ark1'!Y2132)</f>
        <v>0.82101806239737285</v>
      </c>
      <c r="X256" s="235">
        <f>+IF(I256=0,"",'Ark1'!Z2132)</f>
        <v>3.9730759552290049</v>
      </c>
      <c r="Y256" s="233">
        <f>+IF(I256=0,"",'Ark1'!Z2132)</f>
        <v>3.9730759552290049</v>
      </c>
      <c r="Z256" s="233">
        <f>+IF(I256=0,"",'Ark1'!AB2132)</f>
        <v>0</v>
      </c>
      <c r="AA256" s="235">
        <f>+'Ark1'!AD2132</f>
        <v>0</v>
      </c>
      <c r="AB256" s="233">
        <f t="shared" si="39"/>
        <v>304.5</v>
      </c>
      <c r="AC256" s="233">
        <f t="shared" si="40"/>
        <v>7.8076923076923075</v>
      </c>
      <c r="AD256" s="292"/>
      <c r="AG256" s="29"/>
      <c r="AH256" s="27"/>
      <c r="AK256" s="27"/>
      <c r="AL256" s="27"/>
      <c r="AM256" s="27"/>
      <c r="AO256" s="27"/>
      <c r="AP256" s="237"/>
      <c r="AQ256" s="27"/>
      <c r="AR256" s="27"/>
    </row>
    <row r="257" spans="1:44">
      <c r="A257" s="292"/>
      <c r="B257" s="232">
        <f>+'Ark1'!C2133</f>
        <v>2022</v>
      </c>
      <c r="C257" s="292"/>
      <c r="D257" s="232">
        <f>+'Ark1'!M2133</f>
        <v>2</v>
      </c>
      <c r="E257" s="243" t="str">
        <f t="shared" si="41"/>
        <v>1</v>
      </c>
      <c r="F257" s="232">
        <f>+'Ark1'!D2133</f>
        <v>5</v>
      </c>
      <c r="G257" s="232" t="str">
        <f>VLOOKUP(F257,RNR!$D$12:$E$23,2)</f>
        <v>Mai</v>
      </c>
      <c r="H257" s="232">
        <f>+'Ark1'!Q2133</f>
        <v>58</v>
      </c>
      <c r="I257" s="335">
        <f>+'Ark1'!R2133</f>
        <v>466</v>
      </c>
      <c r="J257" s="233">
        <f>+IF(I257=0,"",'Ark1'!AF2133)</f>
        <v>22.978303747534515</v>
      </c>
      <c r="K257" s="233">
        <f>+IF(I257=0,"",'Ark1'!AG2133)</f>
        <v>16.258203445447091</v>
      </c>
      <c r="L257" s="239">
        <f>+IF(J257=0,"",'Ark1'!AI2133)</f>
        <v>7</v>
      </c>
      <c r="P257" s="490"/>
      <c r="Q257" s="234">
        <f>+IF(I257=0,"",'Ark1'!S2133)</f>
        <v>4.1351931330472116</v>
      </c>
      <c r="R257" s="234"/>
      <c r="S257" s="290">
        <f>+IF(I257=0,"",'Ark1'!U2133)</f>
        <v>7.4851931330472095</v>
      </c>
      <c r="T257" s="233">
        <f>+IF(I257=0,"",'Ark1'!V2133)</f>
        <v>0</v>
      </c>
      <c r="U257" s="233">
        <f>+IF(I257=0,"",'Ark1'!W2133)</f>
        <v>0</v>
      </c>
      <c r="V257" s="235">
        <f>+IF(I257=0,"",'Ark1'!X2133)</f>
        <v>8.1545064377682408</v>
      </c>
      <c r="W257" s="235">
        <f>+IF(I257=0,"",'Ark1'!Y2133)</f>
        <v>0.21459227467811159</v>
      </c>
      <c r="X257" s="235">
        <f>+IF(I257=0,"",'Ark1'!Z2133)</f>
        <v>4.3236816275920287</v>
      </c>
      <c r="Y257" s="233">
        <f>+IF(I257=0,"",'Ark1'!Z2133)</f>
        <v>4.3236816275920287</v>
      </c>
      <c r="Z257" s="233">
        <f>+IF(I257=0,"",'Ark1'!AB2133)</f>
        <v>0</v>
      </c>
      <c r="AA257" s="235">
        <f>+'Ark1'!AD2133</f>
        <v>0</v>
      </c>
      <c r="AB257" s="233">
        <f t="shared" si="39"/>
        <v>233</v>
      </c>
      <c r="AC257" s="233">
        <f t="shared" si="40"/>
        <v>8.0344827586206904</v>
      </c>
      <c r="AD257" s="292"/>
      <c r="AG257" s="29"/>
      <c r="AH257" s="27"/>
      <c r="AK257" s="27"/>
      <c r="AL257" s="27"/>
      <c r="AM257" s="27"/>
      <c r="AO257" s="27"/>
      <c r="AP257" s="237"/>
      <c r="AQ257" s="27"/>
      <c r="AR257" s="27"/>
    </row>
    <row r="258" spans="1:44">
      <c r="A258" s="292"/>
      <c r="B258" s="232">
        <f>+'Ark1'!C2134</f>
        <v>2022</v>
      </c>
      <c r="C258" s="292"/>
      <c r="D258" s="232">
        <f>+'Ark1'!M2134</f>
        <v>2</v>
      </c>
      <c r="E258" s="243" t="str">
        <f t="shared" si="41"/>
        <v>1</v>
      </c>
      <c r="F258" s="232">
        <f>+'Ark1'!D2134</f>
        <v>6</v>
      </c>
      <c r="G258" s="232" t="str">
        <f>VLOOKUP(F258,RNR!$D$12:$E$23,2)</f>
        <v>Jun</v>
      </c>
      <c r="H258" s="232">
        <f>+'Ark1'!Q2134</f>
        <v>78</v>
      </c>
      <c r="I258" s="335">
        <f>+'Ark1'!R2134</f>
        <v>523</v>
      </c>
      <c r="J258" s="233">
        <f>+IF(I258=0,"",'Ark1'!AF2134)</f>
        <v>29.834569309754698</v>
      </c>
      <c r="K258" s="233">
        <f>+IF(I258=0,"",'Ark1'!AG2134)</f>
        <v>19.761128738036994</v>
      </c>
      <c r="L258" s="239">
        <f>+IF(J258=0,"",'Ark1'!AI2134)</f>
        <v>0</v>
      </c>
      <c r="P258" s="490"/>
      <c r="Q258" s="234">
        <f>+IF(I258=0,"",'Ark1'!S2134)</f>
        <v>3.8240917782026762</v>
      </c>
      <c r="R258" s="234"/>
      <c r="S258" s="290">
        <f>+IF(I258=0,"",'Ark1'!U2134)</f>
        <v>8.7409177820267718</v>
      </c>
      <c r="T258" s="233">
        <f>+IF(I258=0,"",'Ark1'!V2134)</f>
        <v>0</v>
      </c>
      <c r="U258" s="233">
        <f>+IF(I258=0,"",'Ark1'!W2134)</f>
        <v>0</v>
      </c>
      <c r="V258" s="235">
        <f>+IF(I258=0,"",'Ark1'!X2134)</f>
        <v>10.325047801147228</v>
      </c>
      <c r="W258" s="235">
        <f>+IF(I258=0,"",'Ark1'!Y2134)</f>
        <v>1.5296367112810705</v>
      </c>
      <c r="X258" s="235">
        <f>+IF(I258=0,"",'Ark1'!Z2134)</f>
        <v>4.8030989756126008</v>
      </c>
      <c r="Y258" s="233">
        <f>+IF(I258=0,"",'Ark1'!Z2134)</f>
        <v>4.8030989756126008</v>
      </c>
      <c r="Z258" s="233">
        <f>+IF(I258=0,"",'Ark1'!AB2134)</f>
        <v>0</v>
      </c>
      <c r="AA258" s="235">
        <f>+'Ark1'!AD2134</f>
        <v>0</v>
      </c>
      <c r="AB258" s="233">
        <f t="shared" si="39"/>
        <v>261.5</v>
      </c>
      <c r="AC258" s="233">
        <f t="shared" si="40"/>
        <v>6.7051282051282053</v>
      </c>
      <c r="AD258" s="292"/>
      <c r="AG258" s="29"/>
      <c r="AH258" s="27"/>
      <c r="AK258" s="27"/>
      <c r="AL258" s="27"/>
      <c r="AM258" s="27"/>
      <c r="AO258" s="27"/>
      <c r="AP258" s="237"/>
      <c r="AQ258" s="27"/>
      <c r="AR258" s="27"/>
    </row>
    <row r="259" spans="1:44">
      <c r="A259" s="292"/>
      <c r="B259" s="232">
        <f>+'Ark1'!C2135</f>
        <v>2022</v>
      </c>
      <c r="C259" s="292"/>
      <c r="D259" s="232">
        <f>+'Ark1'!M2135</f>
        <v>2</v>
      </c>
      <c r="E259" s="243" t="str">
        <f t="shared" si="41"/>
        <v>1</v>
      </c>
      <c r="F259" s="232">
        <f>+'Ark1'!D2135</f>
        <v>7</v>
      </c>
      <c r="G259" s="232" t="str">
        <f>VLOOKUP(F259,RNR!$D$12:$E$23,2)</f>
        <v>Jul</v>
      </c>
      <c r="H259" s="232">
        <f>+'Ark1'!Q2135</f>
        <v>15</v>
      </c>
      <c r="I259" s="335">
        <f>+'Ark1'!R2135</f>
        <v>66</v>
      </c>
      <c r="J259" s="233">
        <f>+IF(I259=0,"",'Ark1'!AF2135)</f>
        <v>29.203539823008843</v>
      </c>
      <c r="K259" s="233">
        <f>+IF(I259=0,"",'Ark1'!AG2135)</f>
        <v>24.497372809363483</v>
      </c>
      <c r="L259" s="239">
        <f>+IF(J259=0,"",'Ark1'!AI2135)</f>
        <v>0</v>
      </c>
      <c r="P259" s="490"/>
      <c r="Q259" s="234">
        <f>+IF(I259=0,"",'Ark1'!S2135)</f>
        <v>4.1818181818181808</v>
      </c>
      <c r="R259" s="234"/>
      <c r="S259" s="290">
        <f>+IF(I259=0,"",'Ark1'!U2135)</f>
        <v>11.796969696969699</v>
      </c>
      <c r="T259" s="233">
        <f>+IF(I259=0,"",'Ark1'!V2135)</f>
        <v>0</v>
      </c>
      <c r="U259" s="233">
        <f>+IF(I259=0,"",'Ark1'!W2135)</f>
        <v>0</v>
      </c>
      <c r="V259" s="235">
        <f>+IF(I259=0,"",'Ark1'!X2135)</f>
        <v>25.757575757575754</v>
      </c>
      <c r="W259" s="235">
        <f>+IF(I259=0,"",'Ark1'!Y2135)</f>
        <v>0</v>
      </c>
      <c r="X259" s="235">
        <f>+IF(I259=0,"",'Ark1'!Z2135)</f>
        <v>4.881379887402991</v>
      </c>
      <c r="Y259" s="233">
        <f>+IF(I259=0,"",'Ark1'!Z2135)</f>
        <v>4.881379887402991</v>
      </c>
      <c r="Z259" s="233">
        <f>+IF(I259=0,"",'Ark1'!AB2135)</f>
        <v>0</v>
      </c>
      <c r="AA259" s="235">
        <f>+'Ark1'!AD2135</f>
        <v>0</v>
      </c>
      <c r="AB259" s="233">
        <f t="shared" si="39"/>
        <v>33</v>
      </c>
      <c r="AC259" s="233">
        <f t="shared" si="40"/>
        <v>4.4000000000000004</v>
      </c>
      <c r="AD259" s="292"/>
      <c r="AG259" s="29"/>
      <c r="AH259" s="27"/>
      <c r="AK259" s="27"/>
      <c r="AL259" s="27"/>
      <c r="AM259" s="27"/>
      <c r="AO259" s="27"/>
      <c r="AP259" s="237"/>
      <c r="AQ259" s="27"/>
      <c r="AR259" s="27"/>
    </row>
    <row r="260" spans="1:44">
      <c r="A260" s="292"/>
      <c r="B260" s="232">
        <f>+'Ark1'!C2136</f>
        <v>2022</v>
      </c>
      <c r="C260" s="292"/>
      <c r="D260" s="232">
        <f>+'Ark1'!M2136</f>
        <v>2</v>
      </c>
      <c r="E260" s="243" t="str">
        <f t="shared" si="41"/>
        <v>1</v>
      </c>
      <c r="F260" s="232">
        <f>+'Ark1'!D2136</f>
        <v>8</v>
      </c>
      <c r="G260" s="232" t="str">
        <f>VLOOKUP(F260,RNR!$D$12:$E$23,2)</f>
        <v>Aug</v>
      </c>
      <c r="H260" s="232">
        <f>+'Ark1'!Q2136</f>
        <v>79</v>
      </c>
      <c r="I260" s="335">
        <f>+'Ark1'!R2136</f>
        <v>696.53</v>
      </c>
      <c r="J260" s="233">
        <f>+IF(I260=0,"",'Ark1'!AF2136)</f>
        <v>41.895785339211926</v>
      </c>
      <c r="K260" s="233">
        <f>+IF(I260=0,"",'Ark1'!AG2136)</f>
        <v>33.747540749650874</v>
      </c>
      <c r="L260" s="239">
        <f>+IF(J260=0,"",'Ark1'!AI2136)</f>
        <v>1</v>
      </c>
      <c r="P260" s="490"/>
      <c r="Q260" s="234">
        <f>+IF(I260=0,"",'Ark1'!S2136)</f>
        <v>4.2210098631789004</v>
      </c>
      <c r="R260" s="234"/>
      <c r="S260" s="290">
        <f>+IF(I260=0,"",'Ark1'!U2136)</f>
        <v>9.5059796419393319</v>
      </c>
      <c r="T260" s="233">
        <f>+IF(I260=0,"",'Ark1'!V2136)</f>
        <v>0</v>
      </c>
      <c r="U260" s="233">
        <f>+IF(I260=0,"",'Ark1'!W2136)</f>
        <v>0</v>
      </c>
      <c r="V260" s="235">
        <f>+IF(I260=0,"",'Ark1'!X2136)</f>
        <v>6.7477352016424303</v>
      </c>
      <c r="W260" s="235">
        <f>+IF(I260=0,"",'Ark1'!Y2136)</f>
        <v>0.71784417038749204</v>
      </c>
      <c r="X260" s="235">
        <f>+IF(I260=0,"",'Ark1'!Z2136)</f>
        <v>3.6457649286001161</v>
      </c>
      <c r="Y260" s="233">
        <f>+IF(I260=0,"",'Ark1'!Z2136)</f>
        <v>3.6457649286001161</v>
      </c>
      <c r="Z260" s="233">
        <f>+IF(I260=0,"",'Ark1'!AB2136)</f>
        <v>4.8905163152689474E-2</v>
      </c>
      <c r="AA260" s="235">
        <f>+'Ark1'!AD2136</f>
        <v>0.94518266993454092</v>
      </c>
      <c r="AB260" s="233">
        <f t="shared" si="39"/>
        <v>348.26499999999999</v>
      </c>
      <c r="AC260" s="233">
        <f t="shared" si="40"/>
        <v>8.8168354430379736</v>
      </c>
      <c r="AD260" s="292"/>
      <c r="AG260" s="29"/>
      <c r="AH260" s="27"/>
      <c r="AK260" s="27"/>
      <c r="AL260" s="27"/>
      <c r="AM260" s="27"/>
      <c r="AO260" s="27"/>
      <c r="AP260" s="237"/>
      <c r="AQ260" s="27"/>
      <c r="AR260" s="27"/>
    </row>
    <row r="261" spans="1:44">
      <c r="A261" s="292"/>
      <c r="B261" s="232">
        <f>+'Ark1'!C2137</f>
        <v>2022</v>
      </c>
      <c r="C261" s="292"/>
      <c r="D261" s="232">
        <f>+'Ark1'!M2137</f>
        <v>2</v>
      </c>
      <c r="E261" s="243" t="str">
        <f t="shared" si="41"/>
        <v>1</v>
      </c>
      <c r="F261" s="232">
        <f>+'Ark1'!D2137</f>
        <v>9</v>
      </c>
      <c r="G261" s="232" t="str">
        <f>VLOOKUP(F261,RNR!$D$12:$E$23,2)</f>
        <v>Sep</v>
      </c>
      <c r="H261" s="232">
        <f>+'Ark1'!Q2137</f>
        <v>102</v>
      </c>
      <c r="I261" s="335">
        <f>+'Ark1'!R2137</f>
        <v>801</v>
      </c>
      <c r="J261" s="233">
        <f>+IF(I261=0,"",'Ark1'!AF2137)</f>
        <v>35.208791208791197</v>
      </c>
      <c r="K261" s="233">
        <f>+IF(I261=0,"",'Ark1'!AG2137)</f>
        <v>24.900696888738121</v>
      </c>
      <c r="L261" s="239">
        <f>+IF(J261=0,"",'Ark1'!AI2137)</f>
        <v>1</v>
      </c>
      <c r="P261" s="490"/>
      <c r="Q261" s="234">
        <f>+IF(I261=0,"",'Ark1'!S2137)</f>
        <v>3.9762796504369535</v>
      </c>
      <c r="R261" s="234"/>
      <c r="S261" s="290">
        <f>+IF(I261=0,"",'Ark1'!U2137)</f>
        <v>8.7967540574282115</v>
      </c>
      <c r="T261" s="233">
        <f>+IF(I261=0,"",'Ark1'!V2137)</f>
        <v>0</v>
      </c>
      <c r="U261" s="233">
        <f>+IF(I261=0,"",'Ark1'!W2137)</f>
        <v>0</v>
      </c>
      <c r="V261" s="235">
        <f>+IF(I261=0,"",'Ark1'!X2137)</f>
        <v>5.9925093632958806</v>
      </c>
      <c r="W261" s="235">
        <f>+IF(I261=0,"",'Ark1'!Y2137)</f>
        <v>0.37453183520599254</v>
      </c>
      <c r="X261" s="235">
        <f>+IF(I261=0,"",'Ark1'!Z2137)</f>
        <v>4.0691297815641887</v>
      </c>
      <c r="Y261" s="233">
        <f>+IF(I261=0,"",'Ark1'!Z2137)</f>
        <v>4.0691297815641887</v>
      </c>
      <c r="Z261" s="233">
        <f>+IF(I261=0,"",'Ark1'!AB2137)</f>
        <v>0</v>
      </c>
      <c r="AA261" s="235">
        <f>+'Ark1'!AD2137</f>
        <v>0</v>
      </c>
      <c r="AB261" s="233">
        <f t="shared" si="39"/>
        <v>400.5</v>
      </c>
      <c r="AC261" s="233">
        <f t="shared" si="40"/>
        <v>7.8529411764705879</v>
      </c>
      <c r="AD261" s="292"/>
      <c r="AG261" s="29"/>
      <c r="AH261" s="27"/>
      <c r="AK261" s="27"/>
      <c r="AL261" s="27"/>
      <c r="AM261" s="27"/>
      <c r="AO261" s="27"/>
      <c r="AP261" s="237"/>
      <c r="AQ261" s="27"/>
      <c r="AR261" s="27"/>
    </row>
    <row r="262" spans="1:44">
      <c r="A262" s="292"/>
      <c r="B262" s="232">
        <f>+'Ark1'!C2138</f>
        <v>2022</v>
      </c>
      <c r="C262" s="292"/>
      <c r="D262" s="232">
        <f>+'Ark1'!M2138</f>
        <v>2</v>
      </c>
      <c r="E262" s="243" t="str">
        <f t="shared" si="41"/>
        <v>1</v>
      </c>
      <c r="F262" s="232">
        <f>+'Ark1'!D2138</f>
        <v>10</v>
      </c>
      <c r="G262" s="232" t="str">
        <f>VLOOKUP(F262,RNR!$D$12:$E$23,2)</f>
        <v>Okt</v>
      </c>
      <c r="H262" s="232">
        <f>+'Ark1'!Q2138</f>
        <v>180</v>
      </c>
      <c r="I262" s="335">
        <f>+'Ark1'!R2138</f>
        <v>921</v>
      </c>
      <c r="J262" s="233">
        <f>+IF(I262=0,"",'Ark1'!AF2138)</f>
        <v>21.996656317172196</v>
      </c>
      <c r="K262" s="233">
        <f>+IF(I262=0,"",'Ark1'!AG2138)</f>
        <v>16.661491864907227</v>
      </c>
      <c r="L262" s="239">
        <f>+IF(J262=0,"",'Ark1'!AI2138)</f>
        <v>22</v>
      </c>
      <c r="P262" s="490"/>
      <c r="Q262" s="234">
        <f>+IF(I262=0,"",'Ark1'!S2138)</f>
        <v>3.9695982627578714</v>
      </c>
      <c r="R262" s="234"/>
      <c r="S262" s="290">
        <f>+IF(I262=0,"",'Ark1'!U2138)</f>
        <v>11.886102062975022</v>
      </c>
      <c r="T262" s="233">
        <f>+IF(I262=0,"",'Ark1'!V2138)</f>
        <v>0</v>
      </c>
      <c r="U262" s="233">
        <f>+IF(I262=0,"",'Ark1'!W2138)</f>
        <v>0</v>
      </c>
      <c r="V262" s="235">
        <f>+IF(I262=0,"",'Ark1'!X2138)</f>
        <v>22.5841476655809</v>
      </c>
      <c r="W262" s="235">
        <f>+IF(I262=0,"",'Ark1'!Y2138)</f>
        <v>2.0629750271444087</v>
      </c>
      <c r="X262" s="235">
        <f>+IF(I262=0,"",'Ark1'!Z2138)</f>
        <v>5.0394321443027588</v>
      </c>
      <c r="Y262" s="233">
        <f>+IF(I262=0,"",'Ark1'!Z2138)</f>
        <v>5.0394321443027588</v>
      </c>
      <c r="Z262" s="233">
        <f>+IF(I262=0,"",'Ark1'!AB2138)</f>
        <v>0</v>
      </c>
      <c r="AA262" s="235">
        <f>+'Ark1'!AD2138</f>
        <v>0</v>
      </c>
      <c r="AB262" s="233">
        <f t="shared" si="39"/>
        <v>460.5</v>
      </c>
      <c r="AC262" s="233">
        <f t="shared" si="40"/>
        <v>5.1166666666666663</v>
      </c>
      <c r="AD262" s="292"/>
      <c r="AG262" s="29"/>
      <c r="AH262" s="27"/>
      <c r="AK262" s="27"/>
      <c r="AL262" s="27"/>
      <c r="AM262" s="27"/>
      <c r="AO262" s="27"/>
      <c r="AQ262" s="27"/>
      <c r="AR262" s="27"/>
    </row>
    <row r="263" spans="1:44">
      <c r="A263" s="292"/>
      <c r="B263" s="232">
        <f>+'Ark1'!C2139</f>
        <v>2022</v>
      </c>
      <c r="C263" s="292"/>
      <c r="D263" s="232">
        <f>+'Ark1'!M2139</f>
        <v>2</v>
      </c>
      <c r="E263" s="243" t="str">
        <f t="shared" si="41"/>
        <v>1</v>
      </c>
      <c r="F263" s="232">
        <f>+'Ark1'!D2139</f>
        <v>11</v>
      </c>
      <c r="G263" s="232" t="str">
        <f>VLOOKUP(F263,RNR!$D$12:$E$23,2)</f>
        <v>Nov</v>
      </c>
      <c r="H263" s="232">
        <f>+'Ark1'!Q2139</f>
        <v>96</v>
      </c>
      <c r="I263" s="335">
        <f>+'Ark1'!R2139</f>
        <v>515</v>
      </c>
      <c r="J263" s="233">
        <f>+IF(I263=0,"",'Ark1'!AF2139)</f>
        <v>19.961240310077521</v>
      </c>
      <c r="K263" s="233">
        <f>+IF(I263=0,"",'Ark1'!AG2139)</f>
        <v>14.09945897266207</v>
      </c>
      <c r="L263" s="239">
        <f>+IF(J263=0,"",'Ark1'!AI2139)</f>
        <v>8</v>
      </c>
      <c r="P263" s="490"/>
      <c r="Q263" s="234">
        <f>+IF(I263=0,"",'Ark1'!S2139)</f>
        <v>3.7902912621359226</v>
      </c>
      <c r="R263" s="234"/>
      <c r="S263" s="290">
        <f>+IF(I263=0,"",'Ark1'!U2139)</f>
        <v>12.038446601941741</v>
      </c>
      <c r="T263" s="233">
        <f>+IF(I263=0,"",'Ark1'!V2139)</f>
        <v>0</v>
      </c>
      <c r="U263" s="233">
        <f>+IF(I263=0,"",'Ark1'!W2139)</f>
        <v>0</v>
      </c>
      <c r="V263" s="235">
        <f>+IF(I263=0,"",'Ark1'!X2139)</f>
        <v>25.4368932038835</v>
      </c>
      <c r="W263" s="235">
        <f>+IF(I263=0,"",'Ark1'!Y2139)</f>
        <v>2.3300970873786402</v>
      </c>
      <c r="X263" s="235">
        <f>+IF(I263=0,"",'Ark1'!Z2139)</f>
        <v>5.1190864546951964</v>
      </c>
      <c r="Y263" s="233">
        <f>+IF(I263=0,"",'Ark1'!Z2139)</f>
        <v>5.1190864546951964</v>
      </c>
      <c r="Z263" s="233">
        <f>+IF(I263=0,"",'Ark1'!AB2139)</f>
        <v>0</v>
      </c>
      <c r="AA263" s="235">
        <f>+'Ark1'!AD2139</f>
        <v>0</v>
      </c>
      <c r="AB263" s="233">
        <f t="shared" si="39"/>
        <v>257.5</v>
      </c>
      <c r="AC263" s="233">
        <f t="shared" si="40"/>
        <v>5.364583333333333</v>
      </c>
      <c r="AD263" s="292"/>
      <c r="AG263" s="29"/>
      <c r="AH263" s="27"/>
      <c r="AK263" s="27"/>
      <c r="AL263" s="27"/>
      <c r="AM263" s="27"/>
      <c r="AO263" s="27"/>
      <c r="AQ263" s="27"/>
      <c r="AR263" s="27"/>
    </row>
    <row r="264" spans="1:44">
      <c r="A264" s="292"/>
      <c r="B264" s="232">
        <f>+'Ark1'!C2140</f>
        <v>2022</v>
      </c>
      <c r="C264" s="292"/>
      <c r="D264" s="232">
        <f>+'Ark1'!M2140</f>
        <v>2</v>
      </c>
      <c r="E264" s="243" t="str">
        <f t="shared" si="41"/>
        <v>1</v>
      </c>
      <c r="F264" s="232">
        <f>+'Ark1'!D2140</f>
        <v>12</v>
      </c>
      <c r="G264" s="232" t="str">
        <f>VLOOKUP(F264,RNR!$D$12:$E$23,2)</f>
        <v>Des</v>
      </c>
      <c r="H264" s="232">
        <f>+'Ark1'!Q2140</f>
        <v>32</v>
      </c>
      <c r="I264" s="335">
        <f>+'Ark1'!R2140</f>
        <v>130</v>
      </c>
      <c r="J264" s="233">
        <f>+IF(I264=0,"",'Ark1'!AF2140)</f>
        <v>17.906336088154266</v>
      </c>
      <c r="K264" s="233">
        <f>+IF(I264=0,"",'Ark1'!AG2140)</f>
        <v>11.867768862692396</v>
      </c>
      <c r="L264" s="239">
        <f>+IF(J264=0,"",'Ark1'!AI2140)</f>
        <v>0</v>
      </c>
      <c r="P264" s="490"/>
      <c r="Q264" s="234">
        <f>+IF(I264=0,"",'Ark1'!S2140)</f>
        <v>3.7</v>
      </c>
      <c r="R264" s="234"/>
      <c r="S264" s="290">
        <f>+IF(I264=0,"",'Ark1'!U2140)</f>
        <v>11.275384615384612</v>
      </c>
      <c r="T264" s="233">
        <f>+IF(I264=0,"",'Ark1'!V2140)</f>
        <v>0</v>
      </c>
      <c r="U264" s="233">
        <f>+IF(I264=0,"",'Ark1'!W2140)</f>
        <v>0</v>
      </c>
      <c r="V264" s="235">
        <f>+IF(I264=0,"",'Ark1'!X2140)</f>
        <v>23.84615384615384</v>
      </c>
      <c r="W264" s="235">
        <f>+IF(I264=0,"",'Ark1'!Y2140)</f>
        <v>0.76923076923076894</v>
      </c>
      <c r="X264" s="235">
        <f>+IF(I264=0,"",'Ark1'!Z2140)</f>
        <v>5.0929976293015295</v>
      </c>
      <c r="Y264" s="233">
        <f>+IF(I264=0,"",'Ark1'!Z2140)</f>
        <v>5.0929976293015295</v>
      </c>
      <c r="Z264" s="233">
        <f>+IF(I264=0,"",'Ark1'!AB2140)</f>
        <v>0</v>
      </c>
      <c r="AA264" s="235">
        <f>+'Ark1'!AD2140</f>
        <v>0</v>
      </c>
      <c r="AB264" s="233">
        <f t="shared" si="39"/>
        <v>65</v>
      </c>
      <c r="AC264" s="233">
        <f t="shared" si="40"/>
        <v>4.0625</v>
      </c>
      <c r="AD264" s="292"/>
      <c r="AG264" s="29"/>
      <c r="AH264" s="27"/>
      <c r="AK264" s="27"/>
      <c r="AL264" s="27"/>
      <c r="AM264" s="27"/>
      <c r="AO264" s="27"/>
      <c r="AQ264" s="27"/>
      <c r="AR264" s="27"/>
    </row>
    <row r="265" spans="1:44">
      <c r="A265" s="292"/>
      <c r="B265" s="292"/>
      <c r="C265" s="292"/>
      <c r="D265" s="292"/>
      <c r="E265" s="292"/>
      <c r="F265" s="292"/>
      <c r="G265" s="292"/>
      <c r="H265" s="292"/>
      <c r="I265" s="337"/>
      <c r="J265" s="292"/>
      <c r="K265" s="292"/>
      <c r="L265" s="490"/>
      <c r="M265" s="490"/>
      <c r="N265" s="490"/>
      <c r="O265" s="490"/>
      <c r="P265" s="490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16"/>
      <c r="AG265" s="29"/>
      <c r="AH265" s="27"/>
      <c r="AI265" s="217"/>
      <c r="AJ265" s="28"/>
      <c r="AN265" s="28"/>
    </row>
    <row r="266" spans="1:44" ht="22.8">
      <c r="A266" s="292"/>
      <c r="B266" s="292"/>
      <c r="C266" s="292"/>
      <c r="D266" s="292"/>
      <c r="E266" s="257" t="str">
        <f>+E268</f>
        <v>1+</v>
      </c>
      <c r="F266" s="292"/>
      <c r="G266" s="292"/>
      <c r="H266" s="292"/>
      <c r="I266" s="332">
        <f>SUM(I268:I287)</f>
        <v>40694</v>
      </c>
      <c r="J266" s="292"/>
      <c r="K266" s="292"/>
      <c r="L266" s="490"/>
      <c r="M266" s="490"/>
      <c r="N266" s="490"/>
      <c r="O266" s="490"/>
      <c r="P266" s="490"/>
      <c r="Q266" s="292"/>
      <c r="R266" s="292"/>
      <c r="S266" s="263">
        <f>+Fettgruppe!S69</f>
        <v>0</v>
      </c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16"/>
      <c r="AG266" s="29"/>
      <c r="AH266" s="27"/>
      <c r="AI266" s="217"/>
      <c r="AJ266" s="28"/>
      <c r="AN266" s="28"/>
    </row>
    <row r="267" spans="1:44">
      <c r="A267" s="292"/>
      <c r="B267" s="292"/>
      <c r="C267" s="292"/>
      <c r="D267" s="292"/>
      <c r="E267" s="292"/>
      <c r="F267" s="292"/>
      <c r="G267" s="292"/>
      <c r="H267" s="292"/>
      <c r="I267" s="337"/>
      <c r="J267" s="292"/>
      <c r="K267" s="292"/>
      <c r="L267" s="490"/>
      <c r="M267" s="490"/>
      <c r="N267" s="490"/>
      <c r="O267" s="490"/>
      <c r="P267" s="490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16"/>
      <c r="AG267" s="29"/>
      <c r="AH267" s="27"/>
      <c r="AI267" s="217"/>
      <c r="AJ267" s="28"/>
      <c r="AN267" s="28"/>
    </row>
    <row r="268" spans="1:44">
      <c r="A268" s="292"/>
      <c r="B268" s="232">
        <f>+'Ark1'!C2141</f>
        <v>2022</v>
      </c>
      <c r="C268" s="292"/>
      <c r="D268" s="232">
        <f>+'Ark1'!M2141</f>
        <v>3</v>
      </c>
      <c r="E268" s="232" t="s">
        <v>97</v>
      </c>
      <c r="F268" s="232">
        <f>+'Ark1'!D2141</f>
        <v>1</v>
      </c>
      <c r="G268" s="232" t="str">
        <f>VLOOKUP(F268,RNR!$D$12:$E$23,2)</f>
        <v>Jan</v>
      </c>
      <c r="H268" s="232">
        <f>+'Ark1'!Q2141</f>
        <v>0</v>
      </c>
      <c r="I268" s="335">
        <f>+'Ark1'!R2141</f>
        <v>0</v>
      </c>
      <c r="J268" s="233" t="str">
        <f>+IF(I268=0,"",'Ark1'!AF2141)</f>
        <v/>
      </c>
      <c r="K268" s="233" t="str">
        <f>+IF(I268=0,"",'Ark1'!AG2141)</f>
        <v/>
      </c>
      <c r="L268" s="489"/>
      <c r="M268" s="489"/>
      <c r="N268" s="489"/>
      <c r="O268" s="489"/>
      <c r="P268" s="489"/>
      <c r="Q268" s="234" t="str">
        <f>+IF(I268=0,"",'Ark1'!S2141)</f>
        <v/>
      </c>
      <c r="R268" s="234"/>
      <c r="S268" s="290" t="str">
        <f>+IF(I268=0,"",'Ark1'!U2141)</f>
        <v/>
      </c>
      <c r="T268" s="233" t="str">
        <f>+IF(I268=0,"",'Ark1'!V2141)</f>
        <v/>
      </c>
      <c r="U268" s="233" t="str">
        <f>+IF(I268=0,"",'Ark1'!W2141)</f>
        <v/>
      </c>
      <c r="V268" s="235" t="str">
        <f>+IF(I268=0,"",'Ark1'!X2141)</f>
        <v/>
      </c>
      <c r="W268" s="235" t="str">
        <f>+IF(I268=0,"",'Ark1'!Y2141)</f>
        <v/>
      </c>
      <c r="X268" s="235" t="str">
        <f>+IF(I268=0,"",'Ark1'!Z2141)</f>
        <v/>
      </c>
      <c r="Y268" s="233" t="str">
        <f>+IF(I268=0,"",'Ark1'!Z2141)</f>
        <v/>
      </c>
      <c r="Z268" s="233" t="str">
        <f>+IF(I268=0,"",'Ark1'!AB2141)</f>
        <v/>
      </c>
      <c r="AA268" s="235">
        <f>+'Ark1'!AD2141</f>
        <v>0</v>
      </c>
      <c r="AB268" s="233" t="str">
        <f t="shared" ref="AB268:AB338" si="42">+IF(I268=0,"",I268/D268)</f>
        <v/>
      </c>
      <c r="AC268" s="233" t="str">
        <f t="shared" ref="AC268:AC338" si="43">+IF(I268=0,"",I268/H268)</f>
        <v/>
      </c>
      <c r="AD268" s="292"/>
      <c r="AG268" s="29"/>
      <c r="AH268" s="27"/>
      <c r="AK268" s="27"/>
      <c r="AL268" s="27"/>
      <c r="AM268" s="27"/>
      <c r="AO268" s="27"/>
      <c r="AQ268" s="27"/>
      <c r="AR268" s="27"/>
    </row>
    <row r="269" spans="1:44">
      <c r="A269" s="292"/>
      <c r="B269" s="232">
        <f>+'Ark1'!C2142</f>
        <v>2022</v>
      </c>
      <c r="C269" s="292"/>
      <c r="D269" s="232">
        <f>+'Ark1'!M2142</f>
        <v>3</v>
      </c>
      <c r="E269" s="232" t="str">
        <f>+E268</f>
        <v>1+</v>
      </c>
      <c r="F269" s="232">
        <f>+'Ark1'!D2142</f>
        <v>2</v>
      </c>
      <c r="G269" s="232" t="str">
        <f>VLOOKUP(F269,RNR!$D$12:$E$23,2)</f>
        <v>Feb</v>
      </c>
      <c r="H269" s="232">
        <f>+'Ark1'!Q2142</f>
        <v>0</v>
      </c>
      <c r="I269" s="335">
        <f>+'Ark1'!R2142</f>
        <v>0</v>
      </c>
      <c r="J269" s="233" t="str">
        <f>+IF(I269=0,"",'Ark1'!AF2142)</f>
        <v/>
      </c>
      <c r="K269" s="233" t="str">
        <f>+IF(I269=0,"",'Ark1'!AG2142)</f>
        <v/>
      </c>
      <c r="L269" s="489"/>
      <c r="M269" s="489"/>
      <c r="N269" s="489"/>
      <c r="O269" s="489"/>
      <c r="P269" s="489"/>
      <c r="Q269" s="234" t="str">
        <f>+IF(I269=0,"",'Ark1'!S2142)</f>
        <v/>
      </c>
      <c r="R269" s="234"/>
      <c r="S269" s="290" t="str">
        <f>+IF(I269=0,"",'Ark1'!U2142)</f>
        <v/>
      </c>
      <c r="T269" s="233" t="str">
        <f>+IF(I269=0,"",'Ark1'!V2142)</f>
        <v/>
      </c>
      <c r="U269" s="233" t="str">
        <f>+IF(I269=0,"",'Ark1'!W2142)</f>
        <v/>
      </c>
      <c r="V269" s="235" t="str">
        <f>+IF(I269=0,"",'Ark1'!X2142)</f>
        <v/>
      </c>
      <c r="W269" s="235" t="str">
        <f>+IF(I269=0,"",'Ark1'!Y2142)</f>
        <v/>
      </c>
      <c r="X269" s="235" t="str">
        <f>+IF(I269=0,"",'Ark1'!Z2142)</f>
        <v/>
      </c>
      <c r="Y269" s="233" t="str">
        <f>+IF(I269=0,"",'Ark1'!Z2142)</f>
        <v/>
      </c>
      <c r="Z269" s="233" t="str">
        <f>+IF(I269=0,"",'Ark1'!AB2142)</f>
        <v/>
      </c>
      <c r="AA269" s="235">
        <f>+'Ark1'!AD2142</f>
        <v>0</v>
      </c>
      <c r="AB269" s="233" t="str">
        <f t="shared" si="42"/>
        <v/>
      </c>
      <c r="AC269" s="233" t="str">
        <f t="shared" si="43"/>
        <v/>
      </c>
      <c r="AD269" s="292"/>
      <c r="AG269" s="29"/>
      <c r="AH269" s="27"/>
      <c r="AK269" s="27"/>
      <c r="AL269" s="27"/>
      <c r="AM269" s="27"/>
      <c r="AO269" s="27"/>
      <c r="AQ269" s="27"/>
      <c r="AR269" s="27"/>
    </row>
    <row r="270" spans="1:44">
      <c r="A270" s="292"/>
      <c r="B270" s="232">
        <f>+'Ark1'!C2143</f>
        <v>2022</v>
      </c>
      <c r="C270" s="292"/>
      <c r="D270" s="232">
        <f>+'Ark1'!M2143</f>
        <v>3</v>
      </c>
      <c r="E270" s="232" t="str">
        <f t="shared" ref="E270:E279" si="44">+E269</f>
        <v>1+</v>
      </c>
      <c r="F270" s="232">
        <f>+'Ark1'!D2143</f>
        <v>3</v>
      </c>
      <c r="G270" s="232" t="str">
        <f>VLOOKUP(F270,RNR!$D$12:$E$23,2)</f>
        <v>Mar</v>
      </c>
      <c r="H270" s="232">
        <f>+'Ark1'!Q2143</f>
        <v>1</v>
      </c>
      <c r="I270" s="335">
        <f>+'Ark1'!R2143</f>
        <v>1</v>
      </c>
      <c r="J270" s="233">
        <f>+IF(I270=0,"",'Ark1'!AF2143)</f>
        <v>2.3185717597959656E-2</v>
      </c>
      <c r="K270" s="233">
        <f>+IF(I270=0,"",'Ark1'!AG2143)</f>
        <v>1.750191041979933E-2</v>
      </c>
      <c r="L270" s="489"/>
      <c r="M270" s="489"/>
      <c r="N270" s="489"/>
      <c r="O270" s="489"/>
      <c r="P270" s="489"/>
      <c r="Q270" s="234">
        <f>+IF(I270=0,"",'Ark1'!S2143)</f>
        <v>5</v>
      </c>
      <c r="R270" s="234"/>
      <c r="S270" s="290">
        <f>+IF(I270=0,"",'Ark1'!U2143)</f>
        <v>7.1</v>
      </c>
      <c r="T270" s="233">
        <f>+IF(I270=0,"",'Ark1'!V2143)</f>
        <v>0</v>
      </c>
      <c r="U270" s="233">
        <f>+IF(I270=0,"",'Ark1'!W2143)</f>
        <v>0</v>
      </c>
      <c r="V270" s="235">
        <f>+IF(I270=0,"",'Ark1'!X2143)</f>
        <v>0</v>
      </c>
      <c r="W270" s="235">
        <f>+IF(I270=0,"",'Ark1'!Y2143)</f>
        <v>0</v>
      </c>
      <c r="X270" s="235">
        <f>+IF(I270=0,"",'Ark1'!Z2143)</f>
        <v>0</v>
      </c>
      <c r="Y270" s="233">
        <f>+IF(I270=0,"",'Ark1'!Z2143)</f>
        <v>0</v>
      </c>
      <c r="Z270" s="233">
        <f>+IF(I270=0,"",'Ark1'!AB2143)</f>
        <v>0</v>
      </c>
      <c r="AA270" s="235">
        <f>+'Ark1'!AD2143</f>
        <v>0</v>
      </c>
      <c r="AB270" s="233">
        <f t="shared" si="42"/>
        <v>0.33333333333333331</v>
      </c>
      <c r="AC270" s="233">
        <f t="shared" si="43"/>
        <v>1</v>
      </c>
      <c r="AD270" s="292"/>
      <c r="AG270" s="29"/>
      <c r="AH270" s="27"/>
      <c r="AK270" s="27"/>
      <c r="AL270" s="27"/>
      <c r="AM270" s="27"/>
      <c r="AO270" s="27"/>
      <c r="AQ270" s="27"/>
      <c r="AR270" s="27"/>
    </row>
    <row r="271" spans="1:44">
      <c r="A271" s="292"/>
      <c r="B271" s="232">
        <f>+'Ark1'!C2144</f>
        <v>2022</v>
      </c>
      <c r="C271" s="292"/>
      <c r="D271" s="232">
        <f>+'Ark1'!M2144</f>
        <v>3</v>
      </c>
      <c r="E271" s="232" t="str">
        <f t="shared" si="44"/>
        <v>1+</v>
      </c>
      <c r="F271" s="232">
        <f>+'Ark1'!D2144</f>
        <v>4</v>
      </c>
      <c r="G271" s="232" t="str">
        <f>VLOOKUP(F271,RNR!$D$12:$E$23,2)</f>
        <v>Apr</v>
      </c>
      <c r="H271" s="232">
        <f>+'Ark1'!Q2144</f>
        <v>2</v>
      </c>
      <c r="I271" s="335">
        <f>+'Ark1'!R2144</f>
        <v>45</v>
      </c>
      <c r="J271" s="233">
        <f>+IF(I271=0,"",'Ark1'!AF2144)</f>
        <v>1.2048192771084336</v>
      </c>
      <c r="K271" s="233">
        <f>+IF(I271=0,"",'Ark1'!AG2144)</f>
        <v>1.0867731413789226</v>
      </c>
      <c r="L271" s="489"/>
      <c r="M271" s="489"/>
      <c r="N271" s="489"/>
      <c r="O271" s="489"/>
      <c r="P271" s="489"/>
      <c r="Q271" s="234">
        <f>+IF(I271=0,"",'Ark1'!S2144)</f>
        <v>4.7111111111111112</v>
      </c>
      <c r="R271" s="234"/>
      <c r="S271" s="290">
        <f>+IF(I271=0,"",'Ark1'!U2144)</f>
        <v>8.5888888888888903</v>
      </c>
      <c r="T271" s="233">
        <f>+IF(I271=0,"",'Ark1'!V2144)</f>
        <v>0</v>
      </c>
      <c r="U271" s="233">
        <f>+IF(I271=0,"",'Ark1'!W2144)</f>
        <v>0</v>
      </c>
      <c r="V271" s="235">
        <f>+IF(I271=0,"",'Ark1'!X2144)</f>
        <v>2.2222222222222223</v>
      </c>
      <c r="W271" s="235">
        <f>+IF(I271=0,"",'Ark1'!Y2144)</f>
        <v>0</v>
      </c>
      <c r="X271" s="235">
        <f>+IF(I271=0,"",'Ark1'!Z2144)</f>
        <v>3.1628554062725813</v>
      </c>
      <c r="Y271" s="233">
        <f>+IF(I271=0,"",'Ark1'!Z2144)</f>
        <v>3.1628554062725813</v>
      </c>
      <c r="Z271" s="233">
        <f>+IF(I271=0,"",'Ark1'!AB2144)</f>
        <v>0</v>
      </c>
      <c r="AA271" s="235">
        <f>+'Ark1'!AD2144</f>
        <v>0</v>
      </c>
      <c r="AB271" s="233">
        <f t="shared" si="42"/>
        <v>15</v>
      </c>
      <c r="AC271" s="233">
        <f t="shared" si="43"/>
        <v>22.5</v>
      </c>
      <c r="AD271" s="292"/>
      <c r="AG271" s="29"/>
      <c r="AH271" s="27"/>
      <c r="AK271" s="27"/>
      <c r="AL271" s="27"/>
      <c r="AM271" s="27"/>
      <c r="AO271" s="27"/>
      <c r="AQ271" s="27"/>
      <c r="AR271" s="27"/>
    </row>
    <row r="272" spans="1:44">
      <c r="A272" s="292"/>
      <c r="B272" s="232">
        <f>+'Ark1'!C2145</f>
        <v>2022</v>
      </c>
      <c r="C272" s="292"/>
      <c r="D272" s="232">
        <f>+'Ark1'!M2145</f>
        <v>3</v>
      </c>
      <c r="E272" s="232" t="str">
        <f t="shared" si="44"/>
        <v>1+</v>
      </c>
      <c r="F272" s="232">
        <f>+'Ark1'!D2145</f>
        <v>5</v>
      </c>
      <c r="G272" s="232" t="str">
        <f>VLOOKUP(F272,RNR!$D$12:$E$23,2)</f>
        <v>Mai</v>
      </c>
      <c r="H272" s="232">
        <f>+'Ark1'!Q2145</f>
        <v>0</v>
      </c>
      <c r="I272" s="335">
        <f>+'Ark1'!R2145</f>
        <v>0</v>
      </c>
      <c r="J272" s="233" t="str">
        <f>+IF(I272=0,"",'Ark1'!AF2145)</f>
        <v/>
      </c>
      <c r="K272" s="233" t="str">
        <f>+IF(I272=0,"",'Ark1'!AG2145)</f>
        <v/>
      </c>
      <c r="L272" s="489"/>
      <c r="M272" s="489"/>
      <c r="N272" s="489"/>
      <c r="O272" s="489"/>
      <c r="P272" s="489"/>
      <c r="Q272" s="234" t="str">
        <f>+IF(I272=0,"",'Ark1'!S2145)</f>
        <v/>
      </c>
      <c r="R272" s="234"/>
      <c r="S272" s="290" t="str">
        <f>+IF(I272=0,"",'Ark1'!U2145)</f>
        <v/>
      </c>
      <c r="T272" s="233" t="str">
        <f>+IF(I272=0,"",'Ark1'!V2145)</f>
        <v/>
      </c>
      <c r="U272" s="233" t="str">
        <f>+IF(I272=0,"",'Ark1'!W2145)</f>
        <v/>
      </c>
      <c r="V272" s="235" t="str">
        <f>+IF(I272=0,"",'Ark1'!X2145)</f>
        <v/>
      </c>
      <c r="W272" s="235" t="str">
        <f>+IF(I272=0,"",'Ark1'!Y2145)</f>
        <v/>
      </c>
      <c r="X272" s="235" t="str">
        <f>+IF(I272=0,"",'Ark1'!Z2145)</f>
        <v/>
      </c>
      <c r="Y272" s="233" t="str">
        <f>+IF(I272=0,"",'Ark1'!Z2145)</f>
        <v/>
      </c>
      <c r="Z272" s="233" t="str">
        <f>+IF(I272=0,"",'Ark1'!AB2145)</f>
        <v/>
      </c>
      <c r="AA272" s="235">
        <f>+'Ark1'!AD2145</f>
        <v>0</v>
      </c>
      <c r="AB272" s="233" t="str">
        <f t="shared" si="42"/>
        <v/>
      </c>
      <c r="AC272" s="233" t="str">
        <f t="shared" si="43"/>
        <v/>
      </c>
      <c r="AD272" s="292"/>
      <c r="AG272" s="29"/>
      <c r="AH272" s="27"/>
      <c r="AK272" s="27"/>
      <c r="AL272" s="27"/>
      <c r="AM272" s="27"/>
      <c r="AO272" s="27"/>
      <c r="AQ272" s="27"/>
      <c r="AR272" s="27"/>
    </row>
    <row r="273" spans="1:44">
      <c r="A273" s="292"/>
      <c r="B273" s="232">
        <f>+'Ark1'!C2146</f>
        <v>2022</v>
      </c>
      <c r="C273" s="292"/>
      <c r="D273" s="232">
        <f>+'Ark1'!M2146</f>
        <v>3</v>
      </c>
      <c r="E273" s="232" t="str">
        <f t="shared" si="44"/>
        <v>1+</v>
      </c>
      <c r="F273" s="232">
        <f>+'Ark1'!D2146</f>
        <v>6</v>
      </c>
      <c r="G273" s="232" t="str">
        <f>VLOOKUP(F273,RNR!$D$12:$E$23,2)</f>
        <v>Jun</v>
      </c>
      <c r="H273" s="232">
        <f>+'Ark1'!Q2146</f>
        <v>1</v>
      </c>
      <c r="I273" s="335">
        <f>+'Ark1'!R2146</f>
        <v>1</v>
      </c>
      <c r="J273" s="233">
        <f>+IF(I273=0,"",'Ark1'!AF2146)</f>
        <v>5.704506560182545E-2</v>
      </c>
      <c r="K273" s="233">
        <f>+IF(I273=0,"",'Ark1'!AG2146)</f>
        <v>7.0459673724161148E-2</v>
      </c>
      <c r="L273" s="489"/>
      <c r="M273" s="489"/>
      <c r="N273" s="489"/>
      <c r="O273" s="489"/>
      <c r="P273" s="489"/>
      <c r="Q273" s="234">
        <f>+IF(I273=0,"",'Ark1'!S2146)</f>
        <v>2</v>
      </c>
      <c r="R273" s="234"/>
      <c r="S273" s="290">
        <f>+IF(I273=0,"",'Ark1'!U2146)</f>
        <v>16.3</v>
      </c>
      <c r="T273" s="233">
        <f>+IF(I273=0,"",'Ark1'!V2146)</f>
        <v>0</v>
      </c>
      <c r="U273" s="233">
        <f>+IF(I273=0,"",'Ark1'!W2146)</f>
        <v>0</v>
      </c>
      <c r="V273" s="235">
        <f>+IF(I273=0,"",'Ark1'!X2146)</f>
        <v>100</v>
      </c>
      <c r="W273" s="235">
        <f>+IF(I273=0,"",'Ark1'!Y2146)</f>
        <v>0</v>
      </c>
      <c r="X273" s="235">
        <f>+IF(I273=0,"",'Ark1'!Z2146)</f>
        <v>0</v>
      </c>
      <c r="Y273" s="233">
        <f>+IF(I273=0,"",'Ark1'!Z2146)</f>
        <v>0</v>
      </c>
      <c r="Z273" s="233">
        <f>+IF(I273=0,"",'Ark1'!AB2146)</f>
        <v>0</v>
      </c>
      <c r="AA273" s="235">
        <f>+'Ark1'!AD2146</f>
        <v>0</v>
      </c>
      <c r="AB273" s="233">
        <f t="shared" si="42"/>
        <v>0.33333333333333331</v>
      </c>
      <c r="AC273" s="233">
        <f t="shared" si="43"/>
        <v>1</v>
      </c>
      <c r="AD273" s="292"/>
      <c r="AG273" s="29"/>
      <c r="AH273" s="27"/>
      <c r="AK273" s="27"/>
      <c r="AL273" s="27"/>
      <c r="AM273" s="27"/>
      <c r="AO273" s="27"/>
      <c r="AQ273" s="27"/>
      <c r="AR273" s="27"/>
    </row>
    <row r="274" spans="1:44">
      <c r="A274" s="292"/>
      <c r="B274" s="232">
        <f>+'Ark1'!C2147</f>
        <v>2022</v>
      </c>
      <c r="C274" s="292"/>
      <c r="D274" s="232">
        <f>+'Ark1'!M2147</f>
        <v>3</v>
      </c>
      <c r="E274" s="232" t="str">
        <f t="shared" si="44"/>
        <v>1+</v>
      </c>
      <c r="F274" s="232">
        <f>+'Ark1'!D2147</f>
        <v>7</v>
      </c>
      <c r="G274" s="232" t="str">
        <f>VLOOKUP(F274,RNR!$D$12:$E$23,2)</f>
        <v>Jul</v>
      </c>
      <c r="H274" s="232">
        <f>+'Ark1'!Q2147</f>
        <v>0</v>
      </c>
      <c r="I274" s="335">
        <f>+'Ark1'!R2147</f>
        <v>0</v>
      </c>
      <c r="J274" s="233" t="str">
        <f>+IF(I274=0,"",'Ark1'!AF2147)</f>
        <v/>
      </c>
      <c r="K274" s="233" t="str">
        <f>+IF(I274=0,"",'Ark1'!AG2147)</f>
        <v/>
      </c>
      <c r="L274" s="489"/>
      <c r="M274" s="489"/>
      <c r="N274" s="489"/>
      <c r="O274" s="489"/>
      <c r="P274" s="489"/>
      <c r="Q274" s="234" t="str">
        <f>+IF(I274=0,"",'Ark1'!S2147)</f>
        <v/>
      </c>
      <c r="R274" s="234"/>
      <c r="S274" s="290" t="str">
        <f>+IF(I274=0,"",'Ark1'!U2147)</f>
        <v/>
      </c>
      <c r="T274" s="233" t="str">
        <f>+IF(I274=0,"",'Ark1'!V2147)</f>
        <v/>
      </c>
      <c r="U274" s="233" t="str">
        <f>+IF(I274=0,"",'Ark1'!W2147)</f>
        <v/>
      </c>
      <c r="V274" s="235" t="str">
        <f>+IF(I274=0,"",'Ark1'!X2147)</f>
        <v/>
      </c>
      <c r="W274" s="235" t="str">
        <f>+IF(I274=0,"",'Ark1'!Y2147)</f>
        <v/>
      </c>
      <c r="X274" s="235" t="str">
        <f>+IF(I274=0,"",'Ark1'!Z2147)</f>
        <v/>
      </c>
      <c r="Y274" s="233" t="str">
        <f>+IF(I274=0,"",'Ark1'!Z2147)</f>
        <v/>
      </c>
      <c r="Z274" s="233" t="str">
        <f>+IF(I274=0,"",'Ark1'!AB2147)</f>
        <v/>
      </c>
      <c r="AA274" s="235">
        <f>+'Ark1'!AD2147</f>
        <v>0</v>
      </c>
      <c r="AB274" s="233" t="str">
        <f t="shared" si="42"/>
        <v/>
      </c>
      <c r="AC274" s="233" t="str">
        <f t="shared" si="43"/>
        <v/>
      </c>
      <c r="AD274" s="292"/>
      <c r="AG274" s="29"/>
      <c r="AH274" s="27"/>
      <c r="AK274" s="27"/>
      <c r="AL274" s="27"/>
      <c r="AM274" s="27"/>
      <c r="AO274" s="27"/>
      <c r="AQ274" s="27"/>
      <c r="AR274" s="27"/>
    </row>
    <row r="275" spans="1:44">
      <c r="A275" s="292"/>
      <c r="B275" s="232">
        <f>+'Ark1'!C2148</f>
        <v>2022</v>
      </c>
      <c r="C275" s="292"/>
      <c r="D275" s="232">
        <f>+'Ark1'!M2148</f>
        <v>3</v>
      </c>
      <c r="E275" s="232" t="str">
        <f t="shared" si="44"/>
        <v>1+</v>
      </c>
      <c r="F275" s="232">
        <f>+'Ark1'!D2148</f>
        <v>8</v>
      </c>
      <c r="G275" s="232" t="str">
        <f>VLOOKUP(F275,RNR!$D$12:$E$23,2)</f>
        <v>Aug</v>
      </c>
      <c r="H275" s="232">
        <f>+'Ark1'!Q2148</f>
        <v>2</v>
      </c>
      <c r="I275" s="335">
        <f>+'Ark1'!R2148</f>
        <v>3</v>
      </c>
      <c r="J275" s="233">
        <f>+IF(I275=0,"",'Ark1'!AF2148)</f>
        <v>0.18044787161735423</v>
      </c>
      <c r="K275" s="233">
        <f>+IF(I275=0,"",'Ark1'!AG2148)</f>
        <v>0.11875758162672402</v>
      </c>
      <c r="L275" s="489"/>
      <c r="M275" s="489"/>
      <c r="N275" s="489"/>
      <c r="O275" s="489"/>
      <c r="P275" s="489"/>
      <c r="Q275" s="234">
        <f>+IF(I275=0,"",'Ark1'!S2148)</f>
        <v>5</v>
      </c>
      <c r="R275" s="234"/>
      <c r="S275" s="290">
        <f>+IF(I275=0,"",'Ark1'!U2148)</f>
        <v>7.7666666666666684</v>
      </c>
      <c r="T275" s="233">
        <f>+IF(I275=0,"",'Ark1'!V2148)</f>
        <v>0</v>
      </c>
      <c r="U275" s="233">
        <f>+IF(I275=0,"",'Ark1'!W2148)</f>
        <v>0</v>
      </c>
      <c r="V275" s="235">
        <f>+IF(I275=0,"",'Ark1'!X2148)</f>
        <v>0</v>
      </c>
      <c r="W275" s="235">
        <f>+IF(I275=0,"",'Ark1'!Y2148)</f>
        <v>0</v>
      </c>
      <c r="X275" s="235">
        <f>+IF(I275=0,"",'Ark1'!Z2148)</f>
        <v>2.0757863302586976</v>
      </c>
      <c r="Y275" s="233">
        <f>+IF(I275=0,"",'Ark1'!Z2148)</f>
        <v>2.0757863302586976</v>
      </c>
      <c r="Z275" s="233">
        <f>+IF(I275=0,"",'Ark1'!AB2148)</f>
        <v>0</v>
      </c>
      <c r="AA275" s="235">
        <f>+'Ark1'!AD2148</f>
        <v>0</v>
      </c>
      <c r="AB275" s="233">
        <f t="shared" si="42"/>
        <v>1</v>
      </c>
      <c r="AC275" s="233">
        <f t="shared" si="43"/>
        <v>1.5</v>
      </c>
      <c r="AD275" s="292"/>
      <c r="AG275" s="29"/>
      <c r="AH275" s="27"/>
      <c r="AK275" s="27"/>
      <c r="AL275" s="27"/>
      <c r="AM275" s="27"/>
      <c r="AO275" s="27"/>
      <c r="AQ275" s="27"/>
      <c r="AR275" s="27"/>
    </row>
    <row r="276" spans="1:44">
      <c r="A276" s="292"/>
      <c r="B276" s="232">
        <f>+'Ark1'!C2149</f>
        <v>2022</v>
      </c>
      <c r="C276" s="292"/>
      <c r="D276" s="232">
        <f>+'Ark1'!M2149</f>
        <v>3</v>
      </c>
      <c r="E276" s="232" t="str">
        <f t="shared" si="44"/>
        <v>1+</v>
      </c>
      <c r="F276" s="232">
        <f>+'Ark1'!D2149</f>
        <v>9</v>
      </c>
      <c r="G276" s="232" t="str">
        <f>VLOOKUP(F276,RNR!$D$12:$E$23,2)</f>
        <v>Sep</v>
      </c>
      <c r="H276" s="232">
        <f>+'Ark1'!Q2149</f>
        <v>2</v>
      </c>
      <c r="I276" s="335">
        <f>+'Ark1'!R2149</f>
        <v>13</v>
      </c>
      <c r="J276" s="233">
        <f>+IF(I276=0,"",'Ark1'!AF2149)</f>
        <v>0.57142857142857117</v>
      </c>
      <c r="K276" s="233">
        <f>+IF(I276=0,"",'Ark1'!AG2149)</f>
        <v>0.48980111106399266</v>
      </c>
      <c r="L276" s="489"/>
      <c r="M276" s="489"/>
      <c r="N276" s="489"/>
      <c r="O276" s="489"/>
      <c r="P276" s="489"/>
      <c r="Q276" s="234">
        <f>+IF(I276=0,"",'Ark1'!S2149)</f>
        <v>5</v>
      </c>
      <c r="R276" s="234"/>
      <c r="S276" s="290">
        <f>+IF(I276=0,"",'Ark1'!U2149)</f>
        <v>10.661538461538459</v>
      </c>
      <c r="T276" s="233">
        <f>+IF(I276=0,"",'Ark1'!V2149)</f>
        <v>0</v>
      </c>
      <c r="U276" s="233">
        <f>+IF(I276=0,"",'Ark1'!W2149)</f>
        <v>0</v>
      </c>
      <c r="V276" s="235">
        <f>+IF(I276=0,"",'Ark1'!X2149)</f>
        <v>0</v>
      </c>
      <c r="W276" s="235">
        <f>+IF(I276=0,"",'Ark1'!Y2149)</f>
        <v>0</v>
      </c>
      <c r="X276" s="235">
        <f>+IF(I276=0,"",'Ark1'!Z2149)</f>
        <v>1.3159018326364922</v>
      </c>
      <c r="Y276" s="233">
        <f>+IF(I276=0,"",'Ark1'!Z2149)</f>
        <v>1.3159018326364922</v>
      </c>
      <c r="Z276" s="233">
        <f>+IF(I276=0,"",'Ark1'!AB2149)</f>
        <v>0</v>
      </c>
      <c r="AA276" s="235">
        <f>+'Ark1'!AD2149</f>
        <v>0</v>
      </c>
      <c r="AB276" s="233">
        <f t="shared" si="42"/>
        <v>4.333333333333333</v>
      </c>
      <c r="AC276" s="233">
        <f t="shared" si="43"/>
        <v>6.5</v>
      </c>
      <c r="AD276" s="292"/>
      <c r="AG276" s="29"/>
      <c r="AH276" s="27"/>
      <c r="AK276" s="27"/>
      <c r="AL276" s="27"/>
      <c r="AM276" s="27"/>
      <c r="AO276" s="27"/>
      <c r="AQ276" s="27"/>
      <c r="AR276" s="27"/>
    </row>
    <row r="277" spans="1:44">
      <c r="A277" s="292"/>
      <c r="B277" s="232">
        <f>+'Ark1'!C2150</f>
        <v>2022</v>
      </c>
      <c r="C277" s="292"/>
      <c r="D277" s="232">
        <f>+'Ark1'!M2150</f>
        <v>3</v>
      </c>
      <c r="E277" s="232" t="str">
        <f t="shared" si="44"/>
        <v>1+</v>
      </c>
      <c r="F277" s="232">
        <f>+'Ark1'!D2150</f>
        <v>10</v>
      </c>
      <c r="G277" s="232" t="str">
        <f>VLOOKUP(F277,RNR!$D$12:$E$23,2)</f>
        <v>Okt</v>
      </c>
      <c r="H277" s="232">
        <f>+'Ark1'!Q2150</f>
        <v>11</v>
      </c>
      <c r="I277" s="335">
        <f>+'Ark1'!R2150</f>
        <v>37</v>
      </c>
      <c r="J277" s="233">
        <f>+IF(I277=0,"",'Ark1'!AF2150)</f>
        <v>0.88368760449008843</v>
      </c>
      <c r="K277" s="233">
        <f>+IF(I277=0,"",'Ark1'!AG2150)</f>
        <v>0.56709739281311411</v>
      </c>
      <c r="L277" s="489"/>
      <c r="M277" s="489"/>
      <c r="N277" s="489"/>
      <c r="O277" s="489"/>
      <c r="P277" s="489"/>
      <c r="Q277" s="234">
        <f>+IF(I277=0,"",'Ark1'!S2150)</f>
        <v>3.6756756756756759</v>
      </c>
      <c r="R277" s="234"/>
      <c r="S277" s="290">
        <f>+IF(I277=0,"",'Ark1'!U2150)</f>
        <v>10.070270270270267</v>
      </c>
      <c r="T277" s="233">
        <f>+IF(I277=0,"",'Ark1'!V2150)</f>
        <v>0</v>
      </c>
      <c r="U277" s="233">
        <f>+IF(I277=0,"",'Ark1'!W2150)</f>
        <v>0</v>
      </c>
      <c r="V277" s="235">
        <f>+IF(I277=0,"",'Ark1'!X2150)</f>
        <v>8.1081081081081106</v>
      </c>
      <c r="W277" s="235">
        <f>+IF(I277=0,"",'Ark1'!Y2150)</f>
        <v>0</v>
      </c>
      <c r="X277" s="235">
        <f>+IF(I277=0,"",'Ark1'!Z2150)</f>
        <v>2.6970318885832794</v>
      </c>
      <c r="Y277" s="233">
        <f>+IF(I277=0,"",'Ark1'!Z2150)</f>
        <v>2.6970318885832794</v>
      </c>
      <c r="Z277" s="233">
        <f>+IF(I277=0,"",'Ark1'!AB2150)</f>
        <v>0</v>
      </c>
      <c r="AA277" s="235">
        <f>+'Ark1'!AD2150</f>
        <v>0</v>
      </c>
      <c r="AB277" s="233">
        <f t="shared" si="42"/>
        <v>12.333333333333334</v>
      </c>
      <c r="AC277" s="233">
        <f t="shared" si="43"/>
        <v>3.3636363636363638</v>
      </c>
      <c r="AD277" s="292"/>
      <c r="AG277" s="29"/>
      <c r="AH277" s="27"/>
      <c r="AK277" s="27"/>
      <c r="AL277" s="27"/>
      <c r="AM277" s="27"/>
      <c r="AO277" s="27"/>
      <c r="AQ277" s="27"/>
      <c r="AR277" s="27"/>
    </row>
    <row r="278" spans="1:44">
      <c r="A278" s="292"/>
      <c r="B278" s="232">
        <f>+'Ark1'!C2151</f>
        <v>2022</v>
      </c>
      <c r="C278" s="292"/>
      <c r="D278" s="232">
        <f>+'Ark1'!M2151</f>
        <v>3</v>
      </c>
      <c r="E278" s="232" t="str">
        <f t="shared" si="44"/>
        <v>1+</v>
      </c>
      <c r="F278" s="232">
        <f>+'Ark1'!D2151</f>
        <v>11</v>
      </c>
      <c r="G278" s="232" t="str">
        <f>VLOOKUP(F278,RNR!$D$12:$E$23,2)</f>
        <v>Nov</v>
      </c>
      <c r="H278" s="232">
        <f>+'Ark1'!Q2151</f>
        <v>8</v>
      </c>
      <c r="I278" s="335">
        <f>+'Ark1'!R2151</f>
        <v>29</v>
      </c>
      <c r="J278" s="233">
        <f>+IF(I278=0,"",'Ark1'!AF2151)</f>
        <v>1.1240310077519378</v>
      </c>
      <c r="K278" s="233">
        <f>+IF(I278=0,"",'Ark1'!AG2151)</f>
        <v>0.71090855751059134</v>
      </c>
      <c r="L278" s="489"/>
      <c r="M278" s="489"/>
      <c r="N278" s="489"/>
      <c r="O278" s="489"/>
      <c r="P278" s="489"/>
      <c r="Q278" s="234">
        <f>+IF(I278=0,"",'Ark1'!S2151)</f>
        <v>4.5517241379310338</v>
      </c>
      <c r="R278" s="234"/>
      <c r="S278" s="290">
        <f>+IF(I278=0,"",'Ark1'!U2151)</f>
        <v>10.779310344827586</v>
      </c>
      <c r="T278" s="233">
        <f>+IF(I278=0,"",'Ark1'!V2151)</f>
        <v>0</v>
      </c>
      <c r="U278" s="233">
        <f>+IF(I278=0,"",'Ark1'!W2151)</f>
        <v>0</v>
      </c>
      <c r="V278" s="235">
        <f>+IF(I278=0,"",'Ark1'!X2151)</f>
        <v>10.344827586206899</v>
      </c>
      <c r="W278" s="235">
        <f>+IF(I278=0,"",'Ark1'!Y2151)</f>
        <v>0</v>
      </c>
      <c r="X278" s="235">
        <f>+IF(I278=0,"",'Ark1'!Z2151)</f>
        <v>3.1793926236641799</v>
      </c>
      <c r="Y278" s="233">
        <f>+IF(I278=0,"",'Ark1'!Z2151)</f>
        <v>3.1793926236641799</v>
      </c>
      <c r="Z278" s="233">
        <f>+IF(I278=0,"",'Ark1'!AB2151)</f>
        <v>0</v>
      </c>
      <c r="AA278" s="235">
        <f>+'Ark1'!AD2151</f>
        <v>0</v>
      </c>
      <c r="AB278" s="233">
        <f t="shared" si="42"/>
        <v>9.6666666666666661</v>
      </c>
      <c r="AC278" s="233">
        <f t="shared" si="43"/>
        <v>3.625</v>
      </c>
      <c r="AD278" s="292"/>
      <c r="AG278" s="29"/>
      <c r="AH278" s="27"/>
      <c r="AK278" s="27"/>
      <c r="AL278" s="27"/>
      <c r="AM278" s="27"/>
      <c r="AO278" s="27"/>
      <c r="AQ278" s="27"/>
      <c r="AR278" s="27"/>
    </row>
    <row r="279" spans="1:44">
      <c r="A279" s="292"/>
      <c r="B279" s="232">
        <f>+'Ark1'!C2152</f>
        <v>2022</v>
      </c>
      <c r="C279" s="292"/>
      <c r="D279" s="232">
        <f>+'Ark1'!M2152</f>
        <v>3</v>
      </c>
      <c r="E279" s="232" t="str">
        <f t="shared" si="44"/>
        <v>1+</v>
      </c>
      <c r="F279" s="232">
        <f>+'Ark1'!D2152</f>
        <v>12</v>
      </c>
      <c r="G279" s="232" t="str">
        <f>VLOOKUP(F279,RNR!$D$12:$E$23,2)</f>
        <v>Des</v>
      </c>
      <c r="H279" s="232">
        <f>+'Ark1'!Q2152</f>
        <v>1</v>
      </c>
      <c r="I279" s="335">
        <f>+'Ark1'!R2152</f>
        <v>3</v>
      </c>
      <c r="J279" s="233">
        <f>+IF(I279=0,"",'Ark1'!AF2152)</f>
        <v>0.41322314049586795</v>
      </c>
      <c r="K279" s="233">
        <f>+IF(I279=0,"",'Ark1'!AG2152)</f>
        <v>0.20564969921707377</v>
      </c>
      <c r="L279" s="489"/>
      <c r="M279" s="489"/>
      <c r="N279" s="489"/>
      <c r="O279" s="489"/>
      <c r="P279" s="489"/>
      <c r="Q279" s="234">
        <f>+IF(I279=0,"",'Ark1'!S2152)</f>
        <v>4.6666666666666679</v>
      </c>
      <c r="R279" s="234"/>
      <c r="S279" s="290">
        <f>+IF(I279=0,"",'Ark1'!U2152)</f>
        <v>8.4666666666666686</v>
      </c>
      <c r="T279" s="233">
        <f>+IF(I279=0,"",'Ark1'!V2152)</f>
        <v>0</v>
      </c>
      <c r="U279" s="233">
        <f>+IF(I279=0,"",'Ark1'!W2152)</f>
        <v>0</v>
      </c>
      <c r="V279" s="235">
        <f>+IF(I279=0,"",'Ark1'!X2152)</f>
        <v>0</v>
      </c>
      <c r="W279" s="235">
        <f>+IF(I279=0,"",'Ark1'!Y2152)</f>
        <v>0</v>
      </c>
      <c r="X279" s="235">
        <f>+IF(I279=0,"",'Ark1'!Z2152)</f>
        <v>1.4429907214608908</v>
      </c>
      <c r="Y279" s="233">
        <f>+IF(I279=0,"",'Ark1'!Z2152)</f>
        <v>1.4429907214608908</v>
      </c>
      <c r="Z279" s="233">
        <f>+IF(I279=0,"",'Ark1'!AB2152)</f>
        <v>0</v>
      </c>
      <c r="AA279" s="235">
        <f>+'Ark1'!AD2152</f>
        <v>0</v>
      </c>
      <c r="AB279" s="233">
        <f t="shared" si="42"/>
        <v>1</v>
      </c>
      <c r="AC279" s="233">
        <f t="shared" si="43"/>
        <v>3</v>
      </c>
      <c r="AD279" s="292"/>
      <c r="AG279" s="29"/>
      <c r="AH279" s="27"/>
      <c r="AK279" s="27"/>
      <c r="AL279" s="27"/>
      <c r="AM279" s="27"/>
      <c r="AO279" s="27"/>
      <c r="AQ279" s="27"/>
      <c r="AR279" s="27"/>
    </row>
    <row r="280" spans="1:44">
      <c r="A280" s="292"/>
      <c r="B280" s="292"/>
      <c r="C280" s="292"/>
      <c r="D280" s="292"/>
      <c r="E280" s="292"/>
      <c r="F280" s="292"/>
      <c r="G280" s="292"/>
      <c r="H280" s="292"/>
      <c r="I280" s="337"/>
      <c r="J280" s="292"/>
      <c r="K280" s="292"/>
      <c r="L280" s="490"/>
      <c r="M280" s="490"/>
      <c r="N280" s="490"/>
      <c r="O280" s="490"/>
      <c r="P280" s="490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16"/>
      <c r="AG280" s="29"/>
      <c r="AH280" s="27"/>
      <c r="AI280" s="217"/>
      <c r="AJ280" s="28"/>
      <c r="AN280" s="28"/>
    </row>
    <row r="281" spans="1:44" ht="22.8">
      <c r="A281" s="292"/>
      <c r="B281" s="292"/>
      <c r="C281" s="292"/>
      <c r="D281" s="292"/>
      <c r="E281" s="257" t="str">
        <f>+E283</f>
        <v>2-</v>
      </c>
      <c r="F281" s="292"/>
      <c r="G281" s="292"/>
      <c r="H281" s="292"/>
      <c r="I281" s="332">
        <f>SUM(I283:I305)</f>
        <v>40505</v>
      </c>
      <c r="J281" s="292"/>
      <c r="K281" s="292"/>
      <c r="L281" s="490"/>
      <c r="M281" s="490"/>
      <c r="N281" s="490"/>
      <c r="O281" s="490"/>
      <c r="P281" s="490"/>
      <c r="Q281" s="292"/>
      <c r="R281" s="292"/>
      <c r="S281" s="263">
        <f>+Fettgruppe!S84</f>
        <v>0</v>
      </c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16"/>
      <c r="AG281" s="29"/>
      <c r="AH281" s="27"/>
      <c r="AI281" s="217"/>
      <c r="AJ281" s="28"/>
      <c r="AN281" s="28"/>
    </row>
    <row r="282" spans="1:44">
      <c r="A282" s="292"/>
      <c r="B282" s="292"/>
      <c r="C282" s="292"/>
      <c r="D282" s="292"/>
      <c r="E282" s="292"/>
      <c r="F282" s="292"/>
      <c r="G282" s="292"/>
      <c r="H282" s="292"/>
      <c r="I282" s="337"/>
      <c r="J282" s="292"/>
      <c r="K282" s="292"/>
      <c r="L282" s="490"/>
      <c r="M282" s="490"/>
      <c r="N282" s="490"/>
      <c r="O282" s="490"/>
      <c r="P282" s="490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16"/>
      <c r="AG282" s="29"/>
      <c r="AH282" s="27"/>
      <c r="AI282" s="217"/>
      <c r="AJ282" s="28"/>
      <c r="AN282" s="28"/>
    </row>
    <row r="283" spans="1:44">
      <c r="A283" s="292"/>
      <c r="B283" s="232">
        <f>+'Ark1'!C2153</f>
        <v>2022</v>
      </c>
      <c r="C283" s="292"/>
      <c r="D283" s="232">
        <f>+'Ark1'!M2153</f>
        <v>4</v>
      </c>
      <c r="E283" s="232" t="s">
        <v>98</v>
      </c>
      <c r="F283" s="232">
        <f>+'Ark1'!D2153</f>
        <v>1</v>
      </c>
      <c r="G283" s="232" t="str">
        <f>VLOOKUP(F283,RNR!$D$12:$E$23,2)</f>
        <v>Jan</v>
      </c>
      <c r="H283" s="232">
        <f>+'Ark1'!Q2153</f>
        <v>0</v>
      </c>
      <c r="I283" s="335">
        <f>+'Ark1'!R2153</f>
        <v>0</v>
      </c>
      <c r="J283" s="233" t="str">
        <f>+IF(I283=0,"",'Ark1'!AF2153)</f>
        <v/>
      </c>
      <c r="K283" s="233" t="str">
        <f>+IF(I283=0,"",'Ark1'!AG2153)</f>
        <v/>
      </c>
      <c r="L283" s="489"/>
      <c r="M283" s="489"/>
      <c r="N283" s="489"/>
      <c r="O283" s="489"/>
      <c r="P283" s="489"/>
      <c r="Q283" s="234" t="str">
        <f>+IF(I283=0,"",'Ark1'!S2153)</f>
        <v/>
      </c>
      <c r="R283" s="234"/>
      <c r="S283" s="290" t="str">
        <f>+IF(I283=0,"",'Ark1'!U2153)</f>
        <v/>
      </c>
      <c r="T283" s="233" t="str">
        <f>+IF(I283=0,"",'Ark1'!V2153)</f>
        <v/>
      </c>
      <c r="U283" s="233" t="str">
        <f>+IF(I283=0,"",'Ark1'!W2153)</f>
        <v/>
      </c>
      <c r="V283" s="235" t="str">
        <f>+IF(I283=0,"",'Ark1'!X2153)</f>
        <v/>
      </c>
      <c r="W283" s="235" t="str">
        <f>+IF(I283=0,"",'Ark1'!Y2153)</f>
        <v/>
      </c>
      <c r="X283" s="235" t="str">
        <f>+IF(I283=0,"",'Ark1'!Z2153)</f>
        <v/>
      </c>
      <c r="Y283" s="233" t="str">
        <f>+IF(I283=0,"",'Ark1'!Z2153)</f>
        <v/>
      </c>
      <c r="Z283" s="233" t="str">
        <f>+IF(I283=0,"",'Ark1'!AB2153)</f>
        <v/>
      </c>
      <c r="AA283" s="235">
        <f>+'Ark1'!AD2153</f>
        <v>0</v>
      </c>
      <c r="AB283" s="233" t="str">
        <f t="shared" si="42"/>
        <v/>
      </c>
      <c r="AC283" s="233" t="str">
        <f t="shared" si="43"/>
        <v/>
      </c>
      <c r="AD283" s="292"/>
      <c r="AG283" s="29"/>
      <c r="AH283" s="27"/>
      <c r="AK283" s="27"/>
      <c r="AL283" s="27"/>
      <c r="AM283" s="27"/>
      <c r="AO283" s="27"/>
      <c r="AQ283" s="27"/>
      <c r="AR283" s="27"/>
    </row>
    <row r="284" spans="1:44">
      <c r="A284" s="292"/>
      <c r="B284" s="232">
        <f>+'Ark1'!C2154</f>
        <v>2022</v>
      </c>
      <c r="C284" s="292"/>
      <c r="D284" s="232">
        <f>+'Ark1'!M2154</f>
        <v>4</v>
      </c>
      <c r="E284" s="232" t="str">
        <f>+E283</f>
        <v>2-</v>
      </c>
      <c r="F284" s="232">
        <f>+'Ark1'!D2154</f>
        <v>2</v>
      </c>
      <c r="G284" s="232" t="str">
        <f>VLOOKUP(F284,RNR!$D$12:$E$23,2)</f>
        <v>Feb</v>
      </c>
      <c r="H284" s="232">
        <f>+'Ark1'!Q2154</f>
        <v>0</v>
      </c>
      <c r="I284" s="335">
        <f>+'Ark1'!R2154</f>
        <v>0</v>
      </c>
      <c r="J284" s="233" t="str">
        <f>+IF(I284=0,"",'Ark1'!AF2154)</f>
        <v/>
      </c>
      <c r="K284" s="233" t="str">
        <f>+IF(I284=0,"",'Ark1'!AG2154)</f>
        <v/>
      </c>
      <c r="L284" s="489"/>
      <c r="M284" s="489"/>
      <c r="N284" s="489"/>
      <c r="O284" s="489"/>
      <c r="P284" s="489"/>
      <c r="Q284" s="234" t="str">
        <f>+IF(I284=0,"",'Ark1'!S2154)</f>
        <v/>
      </c>
      <c r="R284" s="234"/>
      <c r="S284" s="290" t="str">
        <f>+IF(I284=0,"",'Ark1'!U2154)</f>
        <v/>
      </c>
      <c r="T284" s="233" t="str">
        <f>+IF(I284=0,"",'Ark1'!V2154)</f>
        <v/>
      </c>
      <c r="U284" s="233" t="str">
        <f>+IF(I284=0,"",'Ark1'!W2154)</f>
        <v/>
      </c>
      <c r="V284" s="235" t="str">
        <f>+IF(I284=0,"",'Ark1'!X2154)</f>
        <v/>
      </c>
      <c r="W284" s="235" t="str">
        <f>+IF(I284=0,"",'Ark1'!Y2154)</f>
        <v/>
      </c>
      <c r="X284" s="235" t="str">
        <f>+IF(I284=0,"",'Ark1'!Z2154)</f>
        <v/>
      </c>
      <c r="Y284" s="233" t="str">
        <f>+IF(I284=0,"",'Ark1'!Z2154)</f>
        <v/>
      </c>
      <c r="Z284" s="233" t="str">
        <f>+IF(I284=0,"",'Ark1'!AB2154)</f>
        <v/>
      </c>
      <c r="AA284" s="235">
        <f>+'Ark1'!AD2154</f>
        <v>0</v>
      </c>
      <c r="AB284" s="233" t="str">
        <f t="shared" si="42"/>
        <v/>
      </c>
      <c r="AC284" s="233" t="str">
        <f t="shared" si="43"/>
        <v/>
      </c>
      <c r="AD284" s="292"/>
      <c r="AG284" s="29"/>
      <c r="AH284" s="27"/>
      <c r="AK284" s="27"/>
      <c r="AL284" s="27"/>
      <c r="AM284" s="27"/>
      <c r="AO284" s="27"/>
      <c r="AQ284" s="27"/>
      <c r="AR284" s="27"/>
    </row>
    <row r="285" spans="1:44">
      <c r="A285" s="292"/>
      <c r="B285" s="232">
        <f>+'Ark1'!C2155</f>
        <v>2022</v>
      </c>
      <c r="C285" s="292"/>
      <c r="D285" s="232">
        <f>+'Ark1'!M2155</f>
        <v>4</v>
      </c>
      <c r="E285" s="232" t="str">
        <f t="shared" ref="E285:E294" si="45">+E284</f>
        <v>2-</v>
      </c>
      <c r="F285" s="232">
        <f>+'Ark1'!D2155</f>
        <v>3</v>
      </c>
      <c r="G285" s="232" t="str">
        <f>VLOOKUP(F285,RNR!$D$12:$E$23,2)</f>
        <v>Mar</v>
      </c>
      <c r="H285" s="232">
        <f>+'Ark1'!Q2155</f>
        <v>1</v>
      </c>
      <c r="I285" s="335">
        <f>+'Ark1'!R2155</f>
        <v>3</v>
      </c>
      <c r="J285" s="233">
        <f>+IF(I285=0,"",'Ark1'!AF2155)</f>
        <v>6.9557152793878974E-2</v>
      </c>
      <c r="K285" s="233">
        <f>+IF(I285=0,"",'Ark1'!AG2155)</f>
        <v>5.5710306406685187E-2</v>
      </c>
      <c r="L285" s="489"/>
      <c r="M285" s="489"/>
      <c r="N285" s="489"/>
      <c r="O285" s="489"/>
      <c r="P285" s="489"/>
      <c r="Q285" s="234">
        <f>+IF(I285=0,"",'Ark1'!S2155)</f>
        <v>6</v>
      </c>
      <c r="R285" s="234"/>
      <c r="S285" s="290">
        <f>+IF(I285=0,"",'Ark1'!U2155)</f>
        <v>7.5333333333333341</v>
      </c>
      <c r="T285" s="233">
        <f>+IF(I285=0,"",'Ark1'!V2155)</f>
        <v>0</v>
      </c>
      <c r="U285" s="233">
        <f>+IF(I285=0,"",'Ark1'!W2155)</f>
        <v>0</v>
      </c>
      <c r="V285" s="235">
        <f>+IF(I285=0,"",'Ark1'!X2155)</f>
        <v>0</v>
      </c>
      <c r="W285" s="235">
        <f>+IF(I285=0,"",'Ark1'!Y2155)</f>
        <v>0</v>
      </c>
      <c r="X285" s="235">
        <f>+IF(I285=0,"",'Ark1'!Z2155)</f>
        <v>4.7140452078981251E-2</v>
      </c>
      <c r="Y285" s="233">
        <f>+IF(I285=0,"",'Ark1'!Z2155)</f>
        <v>4.7140452078981251E-2</v>
      </c>
      <c r="Z285" s="233">
        <f>+IF(I285=0,"",'Ark1'!AB2155)</f>
        <v>0</v>
      </c>
      <c r="AA285" s="235">
        <f>+'Ark1'!AD2155</f>
        <v>0</v>
      </c>
      <c r="AB285" s="233">
        <f t="shared" si="42"/>
        <v>0.75</v>
      </c>
      <c r="AC285" s="233">
        <f t="shared" si="43"/>
        <v>3</v>
      </c>
      <c r="AD285" s="292"/>
      <c r="AG285" s="29"/>
      <c r="AH285" s="27"/>
      <c r="AK285" s="27"/>
      <c r="AL285" s="27"/>
      <c r="AM285" s="27"/>
      <c r="AO285" s="27"/>
      <c r="AQ285" s="27"/>
      <c r="AR285" s="27"/>
    </row>
    <row r="286" spans="1:44">
      <c r="A286" s="292"/>
      <c r="B286" s="232">
        <f>+'Ark1'!C2156</f>
        <v>2022</v>
      </c>
      <c r="C286" s="292"/>
      <c r="D286" s="232">
        <f>+'Ark1'!M2156</f>
        <v>4</v>
      </c>
      <c r="E286" s="232" t="str">
        <f t="shared" si="45"/>
        <v>2-</v>
      </c>
      <c r="F286" s="232">
        <f>+'Ark1'!D2156</f>
        <v>4</v>
      </c>
      <c r="G286" s="232" t="str">
        <f>VLOOKUP(F286,RNR!$D$12:$E$23,2)</f>
        <v>Apr</v>
      </c>
      <c r="H286" s="232">
        <f>+'Ark1'!Q2156</f>
        <v>3</v>
      </c>
      <c r="I286" s="335">
        <f>+'Ark1'!R2156</f>
        <v>54</v>
      </c>
      <c r="J286" s="233">
        <f>+IF(I286=0,"",'Ark1'!AF2156)</f>
        <v>1.4457831325301205</v>
      </c>
      <c r="K286" s="233">
        <f>+IF(I286=0,"",'Ark1'!AG2156)</f>
        <v>2.0723203239230688</v>
      </c>
      <c r="L286" s="489"/>
      <c r="M286" s="489"/>
      <c r="N286" s="489"/>
      <c r="O286" s="489"/>
      <c r="P286" s="489"/>
      <c r="Q286" s="234">
        <f>+IF(I286=0,"",'Ark1'!S2156)</f>
        <v>4.5185185185185182</v>
      </c>
      <c r="R286" s="234"/>
      <c r="S286" s="290">
        <f>+IF(I286=0,"",'Ark1'!U2156)</f>
        <v>13.648148148148149</v>
      </c>
      <c r="T286" s="233">
        <f>+IF(I286=0,"",'Ark1'!V2156)</f>
        <v>0</v>
      </c>
      <c r="U286" s="233">
        <f>+IF(I286=0,"",'Ark1'!W2156)</f>
        <v>0</v>
      </c>
      <c r="V286" s="235">
        <f>+IF(I286=0,"",'Ark1'!X2156)</f>
        <v>35.185185185185176</v>
      </c>
      <c r="W286" s="235">
        <f>+IF(I286=0,"",'Ark1'!Y2156)</f>
        <v>0</v>
      </c>
      <c r="X286" s="235">
        <f>+IF(I286=0,"",'Ark1'!Z2156)</f>
        <v>4.2690852841372653</v>
      </c>
      <c r="Y286" s="233">
        <f>+IF(I286=0,"",'Ark1'!Z2156)</f>
        <v>4.2690852841372653</v>
      </c>
      <c r="Z286" s="233">
        <f>+IF(I286=0,"",'Ark1'!AB2156)</f>
        <v>0</v>
      </c>
      <c r="AA286" s="235">
        <f>+'Ark1'!AD2156</f>
        <v>0</v>
      </c>
      <c r="AB286" s="233">
        <f t="shared" si="42"/>
        <v>13.5</v>
      </c>
      <c r="AC286" s="233">
        <f t="shared" si="43"/>
        <v>18</v>
      </c>
      <c r="AD286" s="292"/>
      <c r="AG286" s="29"/>
      <c r="AH286" s="27"/>
      <c r="AK286" s="27"/>
      <c r="AL286" s="27"/>
      <c r="AM286" s="27"/>
      <c r="AO286" s="27"/>
      <c r="AQ286" s="27"/>
      <c r="AR286" s="27"/>
    </row>
    <row r="287" spans="1:44">
      <c r="A287" s="292"/>
      <c r="B287" s="232">
        <f>+'Ark1'!C2157</f>
        <v>2022</v>
      </c>
      <c r="C287" s="292"/>
      <c r="D287" s="232">
        <f>+'Ark1'!M2157</f>
        <v>4</v>
      </c>
      <c r="E287" s="232" t="str">
        <f t="shared" si="45"/>
        <v>2-</v>
      </c>
      <c r="F287" s="232">
        <f>+'Ark1'!D2157</f>
        <v>5</v>
      </c>
      <c r="G287" s="232" t="str">
        <f>VLOOKUP(F287,RNR!$D$12:$E$23,2)</f>
        <v>Mai</v>
      </c>
      <c r="H287" s="232">
        <f>+'Ark1'!Q2157</f>
        <v>0</v>
      </c>
      <c r="I287" s="335">
        <f>+'Ark1'!R2157</f>
        <v>0</v>
      </c>
      <c r="J287" s="233" t="str">
        <f>+IF(I287=0,"",'Ark1'!AF2157)</f>
        <v/>
      </c>
      <c r="K287" s="233" t="str">
        <f>+IF(I287=0,"",'Ark1'!AG2157)</f>
        <v/>
      </c>
      <c r="L287" s="489"/>
      <c r="M287" s="489"/>
      <c r="N287" s="489"/>
      <c r="O287" s="489"/>
      <c r="P287" s="489"/>
      <c r="Q287" s="234" t="str">
        <f>+IF(I287=0,"",'Ark1'!S2157)</f>
        <v/>
      </c>
      <c r="R287" s="234"/>
      <c r="S287" s="290" t="str">
        <f>+IF(I287=0,"",'Ark1'!U2157)</f>
        <v/>
      </c>
      <c r="T287" s="233" t="str">
        <f>+IF(I287=0,"",'Ark1'!V2157)</f>
        <v/>
      </c>
      <c r="U287" s="233" t="str">
        <f>+IF(I287=0,"",'Ark1'!W2157)</f>
        <v/>
      </c>
      <c r="V287" s="235" t="str">
        <f>+IF(I287=0,"",'Ark1'!X2157)</f>
        <v/>
      </c>
      <c r="W287" s="235" t="str">
        <f>+IF(I287=0,"",'Ark1'!Y2157)</f>
        <v/>
      </c>
      <c r="X287" s="235" t="str">
        <f>+IF(I287=0,"",'Ark1'!Z2157)</f>
        <v/>
      </c>
      <c r="Y287" s="233" t="str">
        <f>+IF(I287=0,"",'Ark1'!Z2157)</f>
        <v/>
      </c>
      <c r="Z287" s="233" t="str">
        <f>+IF(I287=0,"",'Ark1'!AB2157)</f>
        <v/>
      </c>
      <c r="AA287" s="235">
        <f>+'Ark1'!AD2157</f>
        <v>0</v>
      </c>
      <c r="AB287" s="233" t="str">
        <f t="shared" si="42"/>
        <v/>
      </c>
      <c r="AC287" s="233" t="str">
        <f t="shared" si="43"/>
        <v/>
      </c>
      <c r="AD287" s="292"/>
      <c r="AG287" s="29"/>
      <c r="AH287" s="27"/>
      <c r="AK287" s="27"/>
      <c r="AL287" s="27"/>
      <c r="AM287" s="27"/>
      <c r="AO287" s="27"/>
      <c r="AQ287" s="27"/>
      <c r="AR287" s="27"/>
    </row>
    <row r="288" spans="1:44">
      <c r="A288" s="292"/>
      <c r="B288" s="232">
        <f>+'Ark1'!C2158</f>
        <v>2022</v>
      </c>
      <c r="C288" s="292"/>
      <c r="D288" s="232">
        <f>+'Ark1'!M2158</f>
        <v>4</v>
      </c>
      <c r="E288" s="232" t="str">
        <f t="shared" si="45"/>
        <v>2-</v>
      </c>
      <c r="F288" s="232">
        <f>+'Ark1'!D2158</f>
        <v>6</v>
      </c>
      <c r="G288" s="232" t="str">
        <f>VLOOKUP(F288,RNR!$D$12:$E$23,2)</f>
        <v>Jun</v>
      </c>
      <c r="H288" s="232">
        <f>+'Ark1'!Q2158</f>
        <v>2</v>
      </c>
      <c r="I288" s="335">
        <f>+'Ark1'!R2158</f>
        <v>18</v>
      </c>
      <c r="J288" s="233">
        <f>+IF(I288=0,"",'Ark1'!AF2158)</f>
        <v>1.0268111808328582</v>
      </c>
      <c r="K288" s="233">
        <f>+IF(I288=0,"",'Ark1'!AG2158)</f>
        <v>0.79277939638105299</v>
      </c>
      <c r="L288" s="489"/>
      <c r="M288" s="489"/>
      <c r="N288" s="489"/>
      <c r="O288" s="489"/>
      <c r="P288" s="489"/>
      <c r="Q288" s="234">
        <f>+IF(I288=0,"",'Ark1'!S2158)</f>
        <v>5.9444444444444438</v>
      </c>
      <c r="R288" s="234"/>
      <c r="S288" s="290">
        <f>+IF(I288=0,"",'Ark1'!U2158)</f>
        <v>10.188888888888888</v>
      </c>
      <c r="T288" s="233">
        <f>+IF(I288=0,"",'Ark1'!V2158)</f>
        <v>0</v>
      </c>
      <c r="U288" s="233">
        <f>+IF(I288=0,"",'Ark1'!W2158)</f>
        <v>0</v>
      </c>
      <c r="V288" s="235">
        <f>+IF(I288=0,"",'Ark1'!X2158)</f>
        <v>5.5555555555555562</v>
      </c>
      <c r="W288" s="235">
        <f>+IF(I288=0,"",'Ark1'!Y2158)</f>
        <v>0</v>
      </c>
      <c r="X288" s="235">
        <f>+IF(I288=0,"",'Ark1'!Z2158)</f>
        <v>2.9912629976295353</v>
      </c>
      <c r="Y288" s="233">
        <f>+IF(I288=0,"",'Ark1'!Z2158)</f>
        <v>2.9912629976295353</v>
      </c>
      <c r="Z288" s="233">
        <f>+IF(I288=0,"",'Ark1'!AB2158)</f>
        <v>0</v>
      </c>
      <c r="AA288" s="235">
        <f>+'Ark1'!AD2158</f>
        <v>0</v>
      </c>
      <c r="AB288" s="233">
        <f t="shared" si="42"/>
        <v>4.5</v>
      </c>
      <c r="AC288" s="233">
        <f t="shared" si="43"/>
        <v>9</v>
      </c>
      <c r="AD288" s="292"/>
      <c r="AG288" s="29"/>
      <c r="AH288" s="27"/>
      <c r="AK288" s="27"/>
      <c r="AL288" s="27"/>
      <c r="AM288" s="27"/>
      <c r="AO288" s="27"/>
      <c r="AQ288" s="27"/>
      <c r="AR288" s="27"/>
    </row>
    <row r="289" spans="1:44">
      <c r="A289" s="292"/>
      <c r="B289" s="232">
        <f>+'Ark1'!C2159</f>
        <v>2022</v>
      </c>
      <c r="C289" s="292"/>
      <c r="D289" s="232">
        <f>+'Ark1'!M2159</f>
        <v>4</v>
      </c>
      <c r="E289" s="232" t="str">
        <f t="shared" si="45"/>
        <v>2-</v>
      </c>
      <c r="F289" s="232">
        <f>+'Ark1'!D2159</f>
        <v>7</v>
      </c>
      <c r="G289" s="232" t="str">
        <f>VLOOKUP(F289,RNR!$D$12:$E$23,2)</f>
        <v>Jul</v>
      </c>
      <c r="H289" s="232">
        <f>+'Ark1'!Q2159</f>
        <v>0</v>
      </c>
      <c r="I289" s="335">
        <f>+'Ark1'!R2159</f>
        <v>0</v>
      </c>
      <c r="J289" s="233" t="str">
        <f>+IF(I289=0,"",'Ark1'!AF2159)</f>
        <v/>
      </c>
      <c r="K289" s="233" t="str">
        <f>+IF(I289=0,"",'Ark1'!AG2159)</f>
        <v/>
      </c>
      <c r="L289" s="489"/>
      <c r="M289" s="489"/>
      <c r="N289" s="489"/>
      <c r="O289" s="489"/>
      <c r="P289" s="489"/>
      <c r="Q289" s="234" t="str">
        <f>+IF(I289=0,"",'Ark1'!S2159)</f>
        <v/>
      </c>
      <c r="R289" s="234"/>
      <c r="S289" s="290" t="str">
        <f>+IF(I289=0,"",'Ark1'!U2159)</f>
        <v/>
      </c>
      <c r="T289" s="233" t="str">
        <f>+IF(I289=0,"",'Ark1'!V2159)</f>
        <v/>
      </c>
      <c r="U289" s="233" t="str">
        <f>+IF(I289=0,"",'Ark1'!W2159)</f>
        <v/>
      </c>
      <c r="V289" s="235" t="str">
        <f>+IF(I289=0,"",'Ark1'!X2159)</f>
        <v/>
      </c>
      <c r="W289" s="235" t="str">
        <f>+IF(I289=0,"",'Ark1'!Y2159)</f>
        <v/>
      </c>
      <c r="X289" s="235" t="str">
        <f>+IF(I289=0,"",'Ark1'!Z2159)</f>
        <v/>
      </c>
      <c r="Y289" s="233" t="str">
        <f>+IF(I289=0,"",'Ark1'!Z2159)</f>
        <v/>
      </c>
      <c r="Z289" s="233" t="str">
        <f>+IF(I289=0,"",'Ark1'!AB2159)</f>
        <v/>
      </c>
      <c r="AA289" s="235">
        <f>+'Ark1'!AD2159</f>
        <v>0</v>
      </c>
      <c r="AB289" s="233" t="str">
        <f t="shared" si="42"/>
        <v/>
      </c>
      <c r="AC289" s="233" t="str">
        <f t="shared" si="43"/>
        <v/>
      </c>
      <c r="AD289" s="292"/>
      <c r="AG289" s="29"/>
      <c r="AH289" s="27"/>
      <c r="AK289" s="27"/>
      <c r="AL289" s="27"/>
      <c r="AM289" s="27"/>
      <c r="AO289" s="27"/>
      <c r="AQ289" s="27"/>
      <c r="AR289" s="27"/>
    </row>
    <row r="290" spans="1:44">
      <c r="A290" s="292"/>
      <c r="B290" s="232">
        <f>+'Ark1'!C2160</f>
        <v>2022</v>
      </c>
      <c r="C290" s="292"/>
      <c r="D290" s="232">
        <f>+'Ark1'!M2160</f>
        <v>4</v>
      </c>
      <c r="E290" s="232" t="str">
        <f t="shared" si="45"/>
        <v>2-</v>
      </c>
      <c r="F290" s="232">
        <f>+'Ark1'!D2160</f>
        <v>8</v>
      </c>
      <c r="G290" s="232" t="str">
        <f>VLOOKUP(F290,RNR!$D$12:$E$23,2)</f>
        <v>Aug</v>
      </c>
      <c r="H290" s="232">
        <f>+'Ark1'!Q2160</f>
        <v>2</v>
      </c>
      <c r="I290" s="335">
        <f>+'Ark1'!R2160</f>
        <v>23</v>
      </c>
      <c r="J290" s="233">
        <f>+IF(I290=0,"",'Ark1'!AF2160)</f>
        <v>1.3834336823997164</v>
      </c>
      <c r="K290" s="233">
        <f>+IF(I290=0,"",'Ark1'!AG2160)</f>
        <v>0.95057034220532322</v>
      </c>
      <c r="L290" s="489"/>
      <c r="M290" s="489"/>
      <c r="N290" s="489"/>
      <c r="O290" s="489"/>
      <c r="P290" s="489"/>
      <c r="Q290" s="234">
        <f>+IF(I290=0,"",'Ark1'!S2160)</f>
        <v>5.2608695652173916</v>
      </c>
      <c r="R290" s="234"/>
      <c r="S290" s="290">
        <f>+IF(I290=0,"",'Ark1'!U2160)</f>
        <v>8.1086956521739122</v>
      </c>
      <c r="T290" s="233">
        <f>+IF(I290=0,"",'Ark1'!V2160)</f>
        <v>0</v>
      </c>
      <c r="U290" s="233">
        <f>+IF(I290=0,"",'Ark1'!W2160)</f>
        <v>0</v>
      </c>
      <c r="V290" s="235">
        <f>+IF(I290=0,"",'Ark1'!X2160)</f>
        <v>0</v>
      </c>
      <c r="W290" s="235">
        <f>+IF(I290=0,"",'Ark1'!Y2160)</f>
        <v>0</v>
      </c>
      <c r="X290" s="235">
        <f>+IF(I290=0,"",'Ark1'!Z2160)</f>
        <v>1.3167526074063971</v>
      </c>
      <c r="Y290" s="233">
        <f>+IF(I290=0,"",'Ark1'!Z2160)</f>
        <v>1.3167526074063971</v>
      </c>
      <c r="Z290" s="233">
        <f>+IF(I290=0,"",'Ark1'!AB2160)</f>
        <v>0</v>
      </c>
      <c r="AA290" s="235">
        <f>+'Ark1'!AD2160</f>
        <v>0</v>
      </c>
      <c r="AB290" s="233">
        <f t="shared" si="42"/>
        <v>5.75</v>
      </c>
      <c r="AC290" s="233">
        <f t="shared" si="43"/>
        <v>11.5</v>
      </c>
      <c r="AD290" s="292"/>
      <c r="AG290" s="29"/>
      <c r="AH290" s="27"/>
      <c r="AK290" s="27"/>
      <c r="AL290" s="27"/>
      <c r="AM290" s="27"/>
      <c r="AO290" s="27"/>
      <c r="AQ290" s="27"/>
      <c r="AR290" s="27"/>
    </row>
    <row r="291" spans="1:44">
      <c r="A291" s="292"/>
      <c r="B291" s="232">
        <f>+'Ark1'!C2161</f>
        <v>2022</v>
      </c>
      <c r="C291" s="292"/>
      <c r="D291" s="232">
        <f>+'Ark1'!M2161</f>
        <v>4</v>
      </c>
      <c r="E291" s="232" t="str">
        <f t="shared" si="45"/>
        <v>2-</v>
      </c>
      <c r="F291" s="232">
        <f>+'Ark1'!D2161</f>
        <v>9</v>
      </c>
      <c r="G291" s="232" t="str">
        <f>VLOOKUP(F291,RNR!$D$12:$E$23,2)</f>
        <v>Sep</v>
      </c>
      <c r="H291" s="232">
        <f>+'Ark1'!Q2161</f>
        <v>2</v>
      </c>
      <c r="I291" s="335">
        <f>+'Ark1'!R2161</f>
        <v>15</v>
      </c>
      <c r="J291" s="233">
        <f>+IF(I291=0,"",'Ark1'!AF2161)</f>
        <v>0.65934065934065922</v>
      </c>
      <c r="K291" s="233">
        <f>+IF(I291=0,"",'Ark1'!AG2161)</f>
        <v>0.62232305669818988</v>
      </c>
      <c r="L291" s="489"/>
      <c r="M291" s="489"/>
      <c r="N291" s="489"/>
      <c r="O291" s="489"/>
      <c r="P291" s="489"/>
      <c r="Q291" s="234">
        <f>+IF(I291=0,"",'Ark1'!S2161)</f>
        <v>5.6</v>
      </c>
      <c r="R291" s="234"/>
      <c r="S291" s="290">
        <f>+IF(I291=0,"",'Ark1'!U2161)</f>
        <v>11.74</v>
      </c>
      <c r="T291" s="233">
        <f>+IF(I291=0,"",'Ark1'!V2161)</f>
        <v>0</v>
      </c>
      <c r="U291" s="233">
        <f>+IF(I291=0,"",'Ark1'!W2161)</f>
        <v>0</v>
      </c>
      <c r="V291" s="235">
        <f>+IF(I291=0,"",'Ark1'!X2161)</f>
        <v>0</v>
      </c>
      <c r="W291" s="235">
        <f>+IF(I291=0,"",'Ark1'!Y2161)</f>
        <v>0</v>
      </c>
      <c r="X291" s="235">
        <f>+IF(I291=0,"",'Ark1'!Z2161)</f>
        <v>1.4522626025160403</v>
      </c>
      <c r="Y291" s="233">
        <f>+IF(I291=0,"",'Ark1'!Z2161)</f>
        <v>1.4522626025160403</v>
      </c>
      <c r="Z291" s="233">
        <f>+IF(I291=0,"",'Ark1'!AB2161)</f>
        <v>0</v>
      </c>
      <c r="AA291" s="235">
        <f>+'Ark1'!AD2161</f>
        <v>0</v>
      </c>
      <c r="AB291" s="233">
        <f t="shared" si="42"/>
        <v>3.75</v>
      </c>
      <c r="AC291" s="233">
        <f t="shared" si="43"/>
        <v>7.5</v>
      </c>
      <c r="AD291" s="292"/>
      <c r="AG291" s="29"/>
      <c r="AH291" s="27"/>
      <c r="AK291" s="27"/>
      <c r="AL291" s="27"/>
      <c r="AM291" s="27"/>
      <c r="AO291" s="27"/>
      <c r="AQ291" s="27"/>
      <c r="AR291" s="27"/>
    </row>
    <row r="292" spans="1:44">
      <c r="A292" s="292"/>
      <c r="B292" s="232">
        <f>+'Ark1'!C2162</f>
        <v>2022</v>
      </c>
      <c r="C292" s="292"/>
      <c r="D292" s="232">
        <f>+'Ark1'!M2162</f>
        <v>4</v>
      </c>
      <c r="E292" s="232" t="str">
        <f t="shared" si="45"/>
        <v>2-</v>
      </c>
      <c r="F292" s="232">
        <f>+'Ark1'!D2162</f>
        <v>10</v>
      </c>
      <c r="G292" s="232" t="str">
        <f>VLOOKUP(F292,RNR!$D$12:$E$23,2)</f>
        <v>Okt</v>
      </c>
      <c r="H292" s="232">
        <f>+'Ark1'!Q2162</f>
        <v>11</v>
      </c>
      <c r="I292" s="335">
        <f>+'Ark1'!R2162</f>
        <v>37</v>
      </c>
      <c r="J292" s="233">
        <f>+IF(I292=0,"",'Ark1'!AF2162)</f>
        <v>0.88368760449008843</v>
      </c>
      <c r="K292" s="233">
        <f>+IF(I292=0,"",'Ark1'!AG2162)</f>
        <v>0.71747104394015515</v>
      </c>
      <c r="L292" s="489"/>
      <c r="M292" s="489"/>
      <c r="N292" s="489"/>
      <c r="O292" s="489"/>
      <c r="P292" s="489"/>
      <c r="Q292" s="234">
        <f>+IF(I292=0,"",'Ark1'!S2162)</f>
        <v>4.6756756756756754</v>
      </c>
      <c r="R292" s="234"/>
      <c r="S292" s="290">
        <f>+IF(I292=0,"",'Ark1'!U2162)</f>
        <v>12.740540540540543</v>
      </c>
      <c r="T292" s="233">
        <f>+IF(I292=0,"",'Ark1'!V2162)</f>
        <v>0</v>
      </c>
      <c r="U292" s="233">
        <f>+IF(I292=0,"",'Ark1'!W2162)</f>
        <v>0</v>
      </c>
      <c r="V292" s="235">
        <f>+IF(I292=0,"",'Ark1'!X2162)</f>
        <v>16.216216216216221</v>
      </c>
      <c r="W292" s="235">
        <f>+IF(I292=0,"",'Ark1'!Y2162)</f>
        <v>5.4054054054054061</v>
      </c>
      <c r="X292" s="235">
        <f>+IF(I292=0,"",'Ark1'!Z2162)</f>
        <v>3.90242194093786</v>
      </c>
      <c r="Y292" s="233">
        <f>+IF(I292=0,"",'Ark1'!Z2162)</f>
        <v>3.90242194093786</v>
      </c>
      <c r="Z292" s="233">
        <f>+IF(I292=0,"",'Ark1'!AB2162)</f>
        <v>0</v>
      </c>
      <c r="AA292" s="235">
        <f>+'Ark1'!AD2162</f>
        <v>0</v>
      </c>
      <c r="AB292" s="233">
        <f t="shared" si="42"/>
        <v>9.25</v>
      </c>
      <c r="AC292" s="233">
        <f t="shared" si="43"/>
        <v>3.3636363636363638</v>
      </c>
      <c r="AD292" s="292"/>
      <c r="AG292" s="29"/>
      <c r="AH292" s="27"/>
      <c r="AK292" s="27"/>
      <c r="AL292" s="27"/>
      <c r="AM292" s="27"/>
      <c r="AO292" s="27"/>
      <c r="AQ292" s="27"/>
      <c r="AR292" s="27"/>
    </row>
    <row r="293" spans="1:44">
      <c r="A293" s="292"/>
      <c r="B293" s="232">
        <f>+'Ark1'!C2163</f>
        <v>2022</v>
      </c>
      <c r="C293" s="292"/>
      <c r="D293" s="232">
        <f>+'Ark1'!M2163</f>
        <v>4</v>
      </c>
      <c r="E293" s="232" t="str">
        <f t="shared" si="45"/>
        <v>2-</v>
      </c>
      <c r="F293" s="232">
        <f>+'Ark1'!D2163</f>
        <v>11</v>
      </c>
      <c r="G293" s="232" t="str">
        <f>VLOOKUP(F293,RNR!$D$12:$E$23,2)</f>
        <v>Nov</v>
      </c>
      <c r="H293" s="232">
        <f>+'Ark1'!Q2163</f>
        <v>8</v>
      </c>
      <c r="I293" s="335">
        <f>+'Ark1'!R2163</f>
        <v>35</v>
      </c>
      <c r="J293" s="233">
        <f>+IF(I293=0,"",'Ark1'!AF2163)</f>
        <v>1.3565891472868217</v>
      </c>
      <c r="K293" s="233">
        <f>+IF(I293=0,"",'Ark1'!AG2163)</f>
        <v>1.1127561010554456</v>
      </c>
      <c r="L293" s="489"/>
      <c r="M293" s="489"/>
      <c r="N293" s="489"/>
      <c r="O293" s="489"/>
      <c r="P293" s="489"/>
      <c r="Q293" s="234">
        <f>+IF(I293=0,"",'Ark1'!S2163)</f>
        <v>5.2857142857142847</v>
      </c>
      <c r="R293" s="234"/>
      <c r="S293" s="290">
        <f>+IF(I293=0,"",'Ark1'!U2163)</f>
        <v>13.979999999999999</v>
      </c>
      <c r="T293" s="233">
        <f>+IF(I293=0,"",'Ark1'!V2163)</f>
        <v>0</v>
      </c>
      <c r="U293" s="233">
        <f>+IF(I293=0,"",'Ark1'!W2163)</f>
        <v>0</v>
      </c>
      <c r="V293" s="235">
        <f>+IF(I293=0,"",'Ark1'!X2163)</f>
        <v>25.714285714285719</v>
      </c>
      <c r="W293" s="235">
        <f>+IF(I293=0,"",'Ark1'!Y2163)</f>
        <v>0</v>
      </c>
      <c r="X293" s="235">
        <f>+IF(I293=0,"",'Ark1'!Z2163)</f>
        <v>3.7992330053013976</v>
      </c>
      <c r="Y293" s="233">
        <f>+IF(I293=0,"",'Ark1'!Z2163)</f>
        <v>3.7992330053013976</v>
      </c>
      <c r="Z293" s="233">
        <f>+IF(I293=0,"",'Ark1'!AB2163)</f>
        <v>0</v>
      </c>
      <c r="AA293" s="235">
        <f>+'Ark1'!AD2163</f>
        <v>0</v>
      </c>
      <c r="AB293" s="233">
        <f t="shared" si="42"/>
        <v>8.75</v>
      </c>
      <c r="AC293" s="233">
        <f t="shared" si="43"/>
        <v>4.375</v>
      </c>
      <c r="AD293" s="292"/>
      <c r="AG293" s="29"/>
      <c r="AH293" s="27"/>
      <c r="AK293" s="27"/>
      <c r="AL293" s="27"/>
      <c r="AM293" s="27"/>
      <c r="AO293" s="27"/>
      <c r="AQ293" s="27"/>
      <c r="AR293" s="27"/>
    </row>
    <row r="294" spans="1:44">
      <c r="A294" s="292"/>
      <c r="B294" s="232">
        <f>+'Ark1'!C2164</f>
        <v>2022</v>
      </c>
      <c r="C294" s="292"/>
      <c r="D294" s="232">
        <f>+'Ark1'!M2164</f>
        <v>4</v>
      </c>
      <c r="E294" s="232" t="str">
        <f t="shared" si="45"/>
        <v>2-</v>
      </c>
      <c r="F294" s="232">
        <f>+'Ark1'!D2164</f>
        <v>12</v>
      </c>
      <c r="G294" s="232" t="str">
        <f>VLOOKUP(F294,RNR!$D$12:$E$23,2)</f>
        <v>Des</v>
      </c>
      <c r="H294" s="232">
        <f>+'Ark1'!Q2164</f>
        <v>0</v>
      </c>
      <c r="I294" s="335">
        <f>+'Ark1'!R2164</f>
        <v>0</v>
      </c>
      <c r="J294" s="233" t="str">
        <f>+IF(I294=0,"",'Ark1'!AF2164)</f>
        <v/>
      </c>
      <c r="K294" s="233" t="str">
        <f>+IF(I294=0,"",'Ark1'!AG2164)</f>
        <v/>
      </c>
      <c r="L294" s="489"/>
      <c r="M294" s="489"/>
      <c r="N294" s="489"/>
      <c r="O294" s="489"/>
      <c r="P294" s="489"/>
      <c r="Q294" s="234" t="str">
        <f>+IF(I294=0,"",'Ark1'!S2164)</f>
        <v/>
      </c>
      <c r="R294" s="234"/>
      <c r="S294" s="290" t="str">
        <f>+IF(I294=0,"",'Ark1'!U2164)</f>
        <v/>
      </c>
      <c r="T294" s="233" t="str">
        <f>+IF(I294=0,"",'Ark1'!V2164)</f>
        <v/>
      </c>
      <c r="U294" s="233" t="str">
        <f>+IF(I294=0,"",'Ark1'!W2164)</f>
        <v/>
      </c>
      <c r="V294" s="235" t="str">
        <f>+IF(I294=0,"",'Ark1'!X2164)</f>
        <v/>
      </c>
      <c r="W294" s="235" t="str">
        <f>+IF(I294=0,"",'Ark1'!Y2164)</f>
        <v/>
      </c>
      <c r="X294" s="235" t="str">
        <f>+IF(I294=0,"",'Ark1'!Z2164)</f>
        <v/>
      </c>
      <c r="Y294" s="233" t="str">
        <f>+IF(I294=0,"",'Ark1'!Z2164)</f>
        <v/>
      </c>
      <c r="Z294" s="233" t="str">
        <f>+IF(I294=0,"",'Ark1'!AB2164)</f>
        <v/>
      </c>
      <c r="AA294" s="235">
        <f>+'Ark1'!AD2164</f>
        <v>0</v>
      </c>
      <c r="AB294" s="233" t="str">
        <f t="shared" si="42"/>
        <v/>
      </c>
      <c r="AC294" s="233" t="str">
        <f t="shared" si="43"/>
        <v/>
      </c>
      <c r="AD294" s="292"/>
      <c r="AG294" s="29"/>
      <c r="AH294" s="27"/>
      <c r="AK294" s="27"/>
      <c r="AL294" s="27"/>
      <c r="AM294" s="27"/>
      <c r="AO294" s="27"/>
      <c r="AQ294" s="27"/>
      <c r="AR294" s="27"/>
    </row>
    <row r="295" spans="1:44">
      <c r="A295" s="292"/>
      <c r="B295" s="292"/>
      <c r="C295" s="292"/>
      <c r="D295" s="292"/>
      <c r="E295" s="292"/>
      <c r="F295" s="292"/>
      <c r="G295" s="292"/>
      <c r="H295" s="292"/>
      <c r="I295" s="337"/>
      <c r="J295" s="292"/>
      <c r="K295" s="292"/>
      <c r="L295" s="490"/>
      <c r="M295" s="490"/>
      <c r="N295" s="490"/>
      <c r="O295" s="490"/>
      <c r="P295" s="490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16"/>
      <c r="AG295" s="29"/>
      <c r="AH295" s="27"/>
      <c r="AI295" s="217"/>
      <c r="AJ295" s="28"/>
      <c r="AN295" s="28"/>
    </row>
    <row r="296" spans="1:44" ht="22.8">
      <c r="A296" s="292"/>
      <c r="B296" s="292"/>
      <c r="C296" s="292"/>
      <c r="D296" s="292"/>
      <c r="E296" s="257" t="str">
        <f>+E298</f>
        <v>2</v>
      </c>
      <c r="F296" s="292"/>
      <c r="G296" s="292"/>
      <c r="H296" s="292"/>
      <c r="I296" s="332">
        <f>SUM(I298:I323)</f>
        <v>29487</v>
      </c>
      <c r="J296" s="292"/>
      <c r="K296" s="292"/>
      <c r="L296" s="490"/>
      <c r="M296" s="490"/>
      <c r="N296" s="490"/>
      <c r="O296" s="490"/>
      <c r="P296" s="490"/>
      <c r="Q296" s="292"/>
      <c r="R296" s="292"/>
      <c r="S296" s="263">
        <f>+Fettgruppe!S99</f>
        <v>0</v>
      </c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16"/>
      <c r="AG296" s="29"/>
      <c r="AH296" s="27"/>
      <c r="AI296" s="217"/>
      <c r="AJ296" s="28"/>
      <c r="AN296" s="28"/>
    </row>
    <row r="297" spans="1:44">
      <c r="A297" s="292"/>
      <c r="B297" s="292"/>
      <c r="C297" s="292"/>
      <c r="D297" s="292"/>
      <c r="E297" s="292"/>
      <c r="F297" s="292"/>
      <c r="G297" s="292"/>
      <c r="H297" s="292"/>
      <c r="I297" s="337"/>
      <c r="J297" s="292"/>
      <c r="K297" s="292"/>
      <c r="L297" s="490"/>
      <c r="M297" s="490"/>
      <c r="N297" s="490"/>
      <c r="O297" s="490"/>
      <c r="P297" s="490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16"/>
      <c r="AG297" s="29"/>
      <c r="AH297" s="27"/>
      <c r="AI297" s="217"/>
      <c r="AJ297" s="28"/>
      <c r="AN297" s="28"/>
    </row>
    <row r="298" spans="1:44">
      <c r="A298" s="292"/>
      <c r="B298" s="232">
        <f>+'Ark1'!C2165</f>
        <v>2022</v>
      </c>
      <c r="C298" s="292"/>
      <c r="D298" s="232">
        <f>+'Ark1'!M2165</f>
        <v>5</v>
      </c>
      <c r="E298" s="243" t="s">
        <v>99</v>
      </c>
      <c r="F298" s="232">
        <f>+'Ark1'!D2165</f>
        <v>1</v>
      </c>
      <c r="G298" s="232" t="str">
        <f>VLOOKUP(F298,RNR!$D$12:$E$23,2)</f>
        <v>Jan</v>
      </c>
      <c r="H298" s="232">
        <f>+'Ark1'!Q2165</f>
        <v>56</v>
      </c>
      <c r="I298" s="335">
        <f>+'Ark1'!R2165</f>
        <v>646</v>
      </c>
      <c r="J298" s="233">
        <f>+IF(I298=0,"",'Ark1'!AF2165)</f>
        <v>70.447110141766643</v>
      </c>
      <c r="K298" s="233">
        <f>+IF(I298=0,"",'Ark1'!AG2165)</f>
        <v>66.44673614354609</v>
      </c>
      <c r="L298" s="489"/>
      <c r="M298" s="489"/>
      <c r="N298" s="489"/>
      <c r="O298" s="489"/>
      <c r="P298" s="489"/>
      <c r="Q298" s="234">
        <f>+IF(I298=0,"",'Ark1'!S2165)</f>
        <v>5.3900928792569651</v>
      </c>
      <c r="R298" s="234"/>
      <c r="S298" s="290">
        <f>+IF(I298=0,"",'Ark1'!U2165)</f>
        <v>17.948281733746139</v>
      </c>
      <c r="T298" s="233">
        <f>+IF(I298=0,"",'Ark1'!V2165)</f>
        <v>6.3467492260061915</v>
      </c>
      <c r="U298" s="233">
        <f>+IF(I298=0,"",'Ark1'!W2165)</f>
        <v>0</v>
      </c>
      <c r="V298" s="235">
        <f>+IF(I298=0,"",'Ark1'!X2165)</f>
        <v>67.492260061919509</v>
      </c>
      <c r="W298" s="235">
        <f>+IF(I298=0,"",'Ark1'!Y2165)</f>
        <v>21.362229102167188</v>
      </c>
      <c r="X298" s="235">
        <f>+IF(I298=0,"",'Ark1'!Z2165)</f>
        <v>6.7775639925380098</v>
      </c>
      <c r="Y298" s="233">
        <f>+IF(I298=0,"",'Ark1'!Z2165)</f>
        <v>6.7775639925380098</v>
      </c>
      <c r="Z298" s="233">
        <f>+IF(I298=0,"",'Ark1'!AB2165)</f>
        <v>0</v>
      </c>
      <c r="AA298" s="235">
        <f>+'Ark1'!AD2165</f>
        <v>0</v>
      </c>
      <c r="AB298" s="233">
        <f t="shared" si="42"/>
        <v>129.19999999999999</v>
      </c>
      <c r="AC298" s="233">
        <f t="shared" si="43"/>
        <v>11.535714285714286</v>
      </c>
      <c r="AD298" s="292"/>
      <c r="AG298" s="29"/>
      <c r="AH298" s="27"/>
      <c r="AK298" s="27"/>
      <c r="AL298" s="27"/>
      <c r="AM298" s="27"/>
      <c r="AO298" s="27"/>
      <c r="AQ298" s="27"/>
      <c r="AR298" s="27"/>
    </row>
    <row r="299" spans="1:44">
      <c r="A299" s="292"/>
      <c r="B299" s="232">
        <f>+'Ark1'!C2166</f>
        <v>2022</v>
      </c>
      <c r="C299" s="292"/>
      <c r="D299" s="232">
        <f>+'Ark1'!M2166</f>
        <v>5</v>
      </c>
      <c r="E299" s="232" t="str">
        <f>+E298</f>
        <v>2</v>
      </c>
      <c r="F299" s="232">
        <f>+'Ark1'!D2166</f>
        <v>2</v>
      </c>
      <c r="G299" s="232" t="str">
        <f>VLOOKUP(F299,RNR!$D$12:$E$23,2)</f>
        <v>Feb</v>
      </c>
      <c r="H299" s="232">
        <f>+'Ark1'!Q2166</f>
        <v>72</v>
      </c>
      <c r="I299" s="335">
        <f>+'Ark1'!R2166</f>
        <v>1278</v>
      </c>
      <c r="J299" s="233">
        <f>+IF(I299=0,"",'Ark1'!AF2166)</f>
        <v>79.182156133828997</v>
      </c>
      <c r="K299" s="233">
        <f>+IF(I299=0,"",'Ark1'!AG2166)</f>
        <v>70.217620542293844</v>
      </c>
      <c r="L299" s="489"/>
      <c r="M299" s="489"/>
      <c r="N299" s="489"/>
      <c r="O299" s="489"/>
      <c r="P299" s="489"/>
      <c r="Q299" s="234">
        <f>+IF(I299=0,"",'Ark1'!S2166)</f>
        <v>5.5226917057902964</v>
      </c>
      <c r="R299" s="234"/>
      <c r="S299" s="290">
        <f>+IF(I299=0,"",'Ark1'!U2166)</f>
        <v>8.9097809076682264</v>
      </c>
      <c r="T299" s="233">
        <f>+IF(I299=0,"",'Ark1'!V2166)</f>
        <v>1.4084507042253516</v>
      </c>
      <c r="U299" s="233">
        <f>+IF(I299=0,"",'Ark1'!W2166)</f>
        <v>0</v>
      </c>
      <c r="V299" s="235">
        <f>+IF(I299=0,"",'Ark1'!X2166)</f>
        <v>12.989045383411579</v>
      </c>
      <c r="W299" s="235">
        <f>+IF(I299=0,"",'Ark1'!Y2166)</f>
        <v>4.9295774647887312</v>
      </c>
      <c r="X299" s="235">
        <f>+IF(I299=0,"",'Ark1'!Z2166)</f>
        <v>6.0352646338685938</v>
      </c>
      <c r="Y299" s="233">
        <f>+IF(I299=0,"",'Ark1'!Z2166)</f>
        <v>6.0352646338685938</v>
      </c>
      <c r="Z299" s="233">
        <f>+IF(I299=0,"",'Ark1'!AB2166)</f>
        <v>0</v>
      </c>
      <c r="AA299" s="235">
        <f>+'Ark1'!AD2166</f>
        <v>0</v>
      </c>
      <c r="AB299" s="233">
        <f t="shared" si="42"/>
        <v>255.6</v>
      </c>
      <c r="AC299" s="233">
        <f t="shared" si="43"/>
        <v>17.75</v>
      </c>
      <c r="AD299" s="292"/>
      <c r="AG299" s="29"/>
      <c r="AH299" s="27"/>
      <c r="AK299" s="27"/>
      <c r="AL299" s="27"/>
      <c r="AM299" s="27"/>
      <c r="AO299" s="27"/>
    </row>
    <row r="300" spans="1:44">
      <c r="A300" s="292"/>
      <c r="B300" s="232">
        <f>+'Ark1'!C2167</f>
        <v>2022</v>
      </c>
      <c r="C300" s="292"/>
      <c r="D300" s="232">
        <f>+'Ark1'!M2167</f>
        <v>5</v>
      </c>
      <c r="E300" s="232" t="str">
        <f t="shared" ref="E300:E309" si="46">+E299</f>
        <v>2</v>
      </c>
      <c r="F300" s="232">
        <f>+'Ark1'!D2167</f>
        <v>3</v>
      </c>
      <c r="G300" s="232" t="str">
        <f>VLOOKUP(F300,RNR!$D$12:$E$23,2)</f>
        <v>Mar</v>
      </c>
      <c r="H300" s="232">
        <f>+'Ark1'!Q2167</f>
        <v>159</v>
      </c>
      <c r="I300" s="335">
        <f>+'Ark1'!R2167</f>
        <v>3073</v>
      </c>
      <c r="J300" s="233">
        <f>+IF(I300=0,"",'Ark1'!AF2167)</f>
        <v>71.249710178530023</v>
      </c>
      <c r="K300" s="233">
        <f>+IF(I300=0,"",'Ark1'!AG2167)</f>
        <v>63.558064436611026</v>
      </c>
      <c r="L300" s="489"/>
      <c r="M300" s="489"/>
      <c r="N300" s="489"/>
      <c r="O300" s="489"/>
      <c r="P300" s="489"/>
      <c r="Q300" s="234">
        <f>+IF(I300=0,"",'Ark1'!S2167)</f>
        <v>5.3364790107386941</v>
      </c>
      <c r="R300" s="234"/>
      <c r="S300" s="290">
        <f>+IF(I300=0,"",'Ark1'!U2167)</f>
        <v>8.3903677188415298</v>
      </c>
      <c r="T300" s="233">
        <f>+IF(I300=0,"",'Ark1'!V2167)</f>
        <v>1.3667425968109339</v>
      </c>
      <c r="U300" s="233">
        <f>+IF(I300=0,"",'Ark1'!W2167)</f>
        <v>0</v>
      </c>
      <c r="V300" s="235">
        <f>+IF(I300=0,"",'Ark1'!X2167)</f>
        <v>12.235600390497888</v>
      </c>
      <c r="W300" s="235">
        <f>+IF(I300=0,"",'Ark1'!Y2167)</f>
        <v>4.0026033192320227</v>
      </c>
      <c r="X300" s="235">
        <f>+IF(I300=0,"",'Ark1'!Z2167)</f>
        <v>5.7089186648318364</v>
      </c>
      <c r="Y300" s="233">
        <f>+IF(I300=0,"",'Ark1'!Z2167)</f>
        <v>5.7089186648318364</v>
      </c>
      <c r="Z300" s="233">
        <f>+IF(I300=0,"",'Ark1'!AB2167)</f>
        <v>9.0181623563654875E-2</v>
      </c>
      <c r="AA300" s="235">
        <f>+'Ark1'!AD2167</f>
        <v>-3.1950002605686518</v>
      </c>
      <c r="AB300" s="233">
        <f t="shared" si="42"/>
        <v>614.6</v>
      </c>
      <c r="AC300" s="233">
        <f t="shared" si="43"/>
        <v>19.327044025157232</v>
      </c>
      <c r="AD300" s="292"/>
      <c r="AG300" s="29"/>
      <c r="AH300" s="27"/>
      <c r="AK300" s="27"/>
      <c r="AL300" s="27"/>
      <c r="AM300" s="27"/>
      <c r="AO300" s="27"/>
    </row>
    <row r="301" spans="1:44">
      <c r="A301" s="292"/>
      <c r="B301" s="232">
        <f>+'Ark1'!C2168</f>
        <v>2022</v>
      </c>
      <c r="C301" s="292"/>
      <c r="D301" s="232">
        <f>+'Ark1'!M2168</f>
        <v>5</v>
      </c>
      <c r="E301" s="232" t="str">
        <f t="shared" si="46"/>
        <v>2</v>
      </c>
      <c r="F301" s="232">
        <f>+'Ark1'!D2168</f>
        <v>4</v>
      </c>
      <c r="G301" s="232" t="str">
        <f>VLOOKUP(F301,RNR!$D$12:$E$23,2)</f>
        <v>Apr</v>
      </c>
      <c r="H301" s="232">
        <f>+'Ark1'!Q2168</f>
        <v>115</v>
      </c>
      <c r="I301" s="335">
        <f>+'Ark1'!R2168</f>
        <v>2645</v>
      </c>
      <c r="J301" s="233">
        <f>+IF(I301=0,"",'Ark1'!AF2168)</f>
        <v>70.816599732262389</v>
      </c>
      <c r="K301" s="233">
        <f>+IF(I301=0,"",'Ark1'!AG2168)</f>
        <v>63.598020470138323</v>
      </c>
      <c r="L301" s="489"/>
      <c r="M301" s="489"/>
      <c r="N301" s="489"/>
      <c r="O301" s="489"/>
      <c r="P301" s="489"/>
      <c r="Q301" s="234">
        <f>+IF(I301=0,"",'Ark1'!S2168)</f>
        <v>5.3890359168241968</v>
      </c>
      <c r="R301" s="234"/>
      <c r="S301" s="290">
        <f>+IF(I301=0,"",'Ark1'!U2168)</f>
        <v>8.551228733459352</v>
      </c>
      <c r="T301" s="233">
        <f>+IF(I301=0,"",'Ark1'!V2168)</f>
        <v>1.2854442344045371</v>
      </c>
      <c r="U301" s="233">
        <f>+IF(I301=0,"",'Ark1'!W2168)</f>
        <v>0</v>
      </c>
      <c r="V301" s="235">
        <f>+IF(I301=0,"",'Ark1'!X2168)</f>
        <v>11.1531190926276</v>
      </c>
      <c r="W301" s="235">
        <f>+IF(I301=0,"",'Ark1'!Y2168)</f>
        <v>4.3856332703213612</v>
      </c>
      <c r="X301" s="235">
        <f>+IF(I301=0,"",'Ark1'!Z2168)</f>
        <v>5.4128730026103602</v>
      </c>
      <c r="Y301" s="233">
        <f>+IF(I301=0,"",'Ark1'!Z2168)</f>
        <v>5.4128730026103602</v>
      </c>
      <c r="Z301" s="233">
        <f>+IF(I301=0,"",'Ark1'!AB2168)</f>
        <v>0</v>
      </c>
      <c r="AA301" s="235">
        <f>+'Ark1'!AD2168</f>
        <v>0</v>
      </c>
      <c r="AB301" s="233">
        <f t="shared" si="42"/>
        <v>529</v>
      </c>
      <c r="AC301" s="233">
        <f t="shared" si="43"/>
        <v>23</v>
      </c>
      <c r="AD301" s="292"/>
      <c r="AG301" s="29"/>
      <c r="AH301" s="27"/>
      <c r="AK301" s="27"/>
      <c r="AL301" s="27"/>
      <c r="AM301" s="27"/>
      <c r="AO301" s="27"/>
    </row>
    <row r="302" spans="1:44">
      <c r="A302" s="292"/>
      <c r="B302" s="232">
        <f>+'Ark1'!C2169</f>
        <v>2022</v>
      </c>
      <c r="C302" s="292"/>
      <c r="D302" s="232">
        <f>+'Ark1'!M2169</f>
        <v>5</v>
      </c>
      <c r="E302" s="232" t="str">
        <f t="shared" si="46"/>
        <v>2</v>
      </c>
      <c r="F302" s="232">
        <f>+'Ark1'!D2169</f>
        <v>5</v>
      </c>
      <c r="G302" s="232" t="str">
        <f>VLOOKUP(F302,RNR!$D$12:$E$23,2)</f>
        <v>Mai</v>
      </c>
      <c r="H302" s="232">
        <f>+'Ark1'!Q2169</f>
        <v>94</v>
      </c>
      <c r="I302" s="335">
        <f>+'Ark1'!R2169</f>
        <v>1305</v>
      </c>
      <c r="J302" s="233">
        <f>+IF(I302=0,"",'Ark1'!AF2169)</f>
        <v>64.349112426035504</v>
      </c>
      <c r="K302" s="233">
        <f>+IF(I302=0,"",'Ark1'!AG2169)</f>
        <v>58.862517711984488</v>
      </c>
      <c r="L302" s="489"/>
      <c r="M302" s="489"/>
      <c r="N302" s="489"/>
      <c r="O302" s="489"/>
      <c r="P302" s="489"/>
      <c r="Q302" s="234">
        <f>+IF(I302=0,"",'Ark1'!S2169)</f>
        <v>5.6099616858237553</v>
      </c>
      <c r="R302" s="234"/>
      <c r="S302" s="290">
        <f>+IF(I302=0,"",'Ark1'!U2169)</f>
        <v>9.6770881226053618</v>
      </c>
      <c r="T302" s="233">
        <f>+IF(I302=0,"",'Ark1'!V2169)</f>
        <v>2.2222222222222223</v>
      </c>
      <c r="U302" s="233">
        <f>+IF(I302=0,"",'Ark1'!W2169)</f>
        <v>0</v>
      </c>
      <c r="V302" s="235">
        <f>+IF(I302=0,"",'Ark1'!X2169)</f>
        <v>14.942528735632186</v>
      </c>
      <c r="W302" s="235">
        <f>+IF(I302=0,"",'Ark1'!Y2169)</f>
        <v>5.5172413793103443</v>
      </c>
      <c r="X302" s="235">
        <f>+IF(I302=0,"",'Ark1'!Z2169)</f>
        <v>5.9951605601234483</v>
      </c>
      <c r="Y302" s="233">
        <f>+IF(I302=0,"",'Ark1'!Z2169)</f>
        <v>5.9951605601234483</v>
      </c>
      <c r="Z302" s="233">
        <f>+IF(I302=0,"",'Ark1'!AB2169)</f>
        <v>0</v>
      </c>
      <c r="AA302" s="235">
        <f>+'Ark1'!AD2169</f>
        <v>0</v>
      </c>
      <c r="AB302" s="233">
        <f t="shared" si="42"/>
        <v>261</v>
      </c>
      <c r="AC302" s="233">
        <f t="shared" si="43"/>
        <v>13.882978723404255</v>
      </c>
      <c r="AD302" s="292"/>
      <c r="AG302" s="29"/>
      <c r="AH302" s="27"/>
      <c r="AK302" s="27"/>
      <c r="AL302" s="27"/>
      <c r="AM302" s="27"/>
      <c r="AO302" s="27"/>
    </row>
    <row r="303" spans="1:44">
      <c r="A303" s="292"/>
      <c r="B303" s="232">
        <f>+'Ark1'!C2170</f>
        <v>2022</v>
      </c>
      <c r="C303" s="292"/>
      <c r="D303" s="232">
        <f>+'Ark1'!M2170</f>
        <v>5</v>
      </c>
      <c r="E303" s="232" t="str">
        <f t="shared" si="46"/>
        <v>2</v>
      </c>
      <c r="F303" s="232">
        <f>+'Ark1'!D2170</f>
        <v>6</v>
      </c>
      <c r="G303" s="232" t="str">
        <f>VLOOKUP(F303,RNR!$D$12:$E$23,2)</f>
        <v>Jun</v>
      </c>
      <c r="H303" s="232">
        <f>+'Ark1'!Q2170</f>
        <v>96</v>
      </c>
      <c r="I303" s="335">
        <f>+'Ark1'!R2170</f>
        <v>962</v>
      </c>
      <c r="J303" s="233">
        <f>+IF(I303=0,"",'Ark1'!AF2170)</f>
        <v>54.877353108956065</v>
      </c>
      <c r="K303" s="233">
        <f>+IF(I303=0,"",'Ark1'!AG2170)</f>
        <v>53.564913676092971</v>
      </c>
      <c r="L303" s="489"/>
      <c r="M303" s="489"/>
      <c r="N303" s="489"/>
      <c r="O303" s="489"/>
      <c r="P303" s="489"/>
      <c r="Q303" s="234">
        <f>+IF(I303=0,"",'Ark1'!S2170)</f>
        <v>5.3316008316008308</v>
      </c>
      <c r="R303" s="234"/>
      <c r="S303" s="290">
        <f>+IF(I303=0,"",'Ark1'!U2170)</f>
        <v>12.88108108108108</v>
      </c>
      <c r="T303" s="233">
        <f>+IF(I303=0,"",'Ark1'!V2170)</f>
        <v>3.8461538461538449</v>
      </c>
      <c r="U303" s="233">
        <f>+IF(I303=0,"",'Ark1'!W2170)</f>
        <v>0</v>
      </c>
      <c r="V303" s="235">
        <f>+IF(I303=0,"",'Ark1'!X2170)</f>
        <v>31.185031185031178</v>
      </c>
      <c r="W303" s="235">
        <f>+IF(I303=0,"",'Ark1'!Y2170)</f>
        <v>10.187110187110187</v>
      </c>
      <c r="X303" s="235">
        <f>+IF(I303=0,"",'Ark1'!Z2170)</f>
        <v>6.8064980322689044</v>
      </c>
      <c r="Y303" s="233">
        <f>+IF(I303=0,"",'Ark1'!Z2170)</f>
        <v>6.8064980322689044</v>
      </c>
      <c r="Z303" s="233">
        <f>+IF(I303=0,"",'Ark1'!AB2170)</f>
        <v>0</v>
      </c>
      <c r="AA303" s="235">
        <f>+'Ark1'!AD2170</f>
        <v>0</v>
      </c>
      <c r="AB303" s="233">
        <f t="shared" si="42"/>
        <v>192.4</v>
      </c>
      <c r="AC303" s="233">
        <f t="shared" si="43"/>
        <v>10.020833333333334</v>
      </c>
      <c r="AD303" s="292"/>
      <c r="AG303" s="29"/>
      <c r="AH303" s="27"/>
      <c r="AK303" s="27"/>
      <c r="AL303" s="27"/>
      <c r="AM303" s="27"/>
      <c r="AO303" s="27"/>
    </row>
    <row r="304" spans="1:44">
      <c r="A304" s="292"/>
      <c r="B304" s="232">
        <f>+'Ark1'!C2171</f>
        <v>2022</v>
      </c>
      <c r="C304" s="292"/>
      <c r="D304" s="232">
        <f>+'Ark1'!M2171</f>
        <v>5</v>
      </c>
      <c r="E304" s="232" t="str">
        <f t="shared" si="46"/>
        <v>2</v>
      </c>
      <c r="F304" s="232">
        <f>+'Ark1'!D2171</f>
        <v>7</v>
      </c>
      <c r="G304" s="232" t="str">
        <f>VLOOKUP(F304,RNR!$D$12:$E$23,2)</f>
        <v>Jul</v>
      </c>
      <c r="H304" s="232">
        <f>+'Ark1'!Q2171</f>
        <v>19</v>
      </c>
      <c r="I304" s="335">
        <f>+'Ark1'!R2171</f>
        <v>130</v>
      </c>
      <c r="J304" s="233">
        <f>+IF(I304=0,"",'Ark1'!AF2171)</f>
        <v>57.522123893805315</v>
      </c>
      <c r="K304" s="233">
        <f>+IF(I304=0,"",'Ark1'!AG2171)</f>
        <v>54.091810087153512</v>
      </c>
      <c r="L304" s="489"/>
      <c r="M304" s="489"/>
      <c r="N304" s="489"/>
      <c r="O304" s="489"/>
      <c r="P304" s="489"/>
      <c r="Q304" s="234">
        <f>+IF(I304=0,"",'Ark1'!S2171)</f>
        <v>4.8307692307692323</v>
      </c>
      <c r="R304" s="234"/>
      <c r="S304" s="290">
        <f>+IF(I304=0,"",'Ark1'!U2171)</f>
        <v>13.224615384615388</v>
      </c>
      <c r="T304" s="233">
        <f>+IF(I304=0,"",'Ark1'!V2171)</f>
        <v>0.76923076923076894</v>
      </c>
      <c r="U304" s="233">
        <f>+IF(I304=0,"",'Ark1'!W2171)</f>
        <v>0</v>
      </c>
      <c r="V304" s="235">
        <f>+IF(I304=0,"",'Ark1'!X2171)</f>
        <v>33.846153846153847</v>
      </c>
      <c r="W304" s="235">
        <f>+IF(I304=0,"",'Ark1'!Y2171)</f>
        <v>6.923076923076926</v>
      </c>
      <c r="X304" s="235">
        <f>+IF(I304=0,"",'Ark1'!Z2171)</f>
        <v>5.8926951067658155</v>
      </c>
      <c r="Y304" s="233">
        <f>+IF(I304=0,"",'Ark1'!Z2171)</f>
        <v>5.8926951067658155</v>
      </c>
      <c r="Z304" s="233">
        <f>+IF(I304=0,"",'Ark1'!AB2171)</f>
        <v>0</v>
      </c>
      <c r="AA304" s="235">
        <f>+'Ark1'!AD2171</f>
        <v>0</v>
      </c>
      <c r="AB304" s="233">
        <f t="shared" si="42"/>
        <v>26</v>
      </c>
      <c r="AC304" s="233">
        <f t="shared" si="43"/>
        <v>6.8421052631578947</v>
      </c>
      <c r="AD304" s="292"/>
      <c r="AG304" s="29"/>
      <c r="AH304" s="27"/>
      <c r="AK304" s="27"/>
      <c r="AL304" s="27"/>
      <c r="AM304" s="27"/>
      <c r="AO304" s="27"/>
    </row>
    <row r="305" spans="1:41">
      <c r="A305" s="292"/>
      <c r="B305" s="232">
        <f>+'Ark1'!C2172</f>
        <v>2022</v>
      </c>
      <c r="C305" s="292"/>
      <c r="D305" s="232">
        <f>+'Ark1'!M2172</f>
        <v>5</v>
      </c>
      <c r="E305" s="232" t="str">
        <f t="shared" si="46"/>
        <v>2</v>
      </c>
      <c r="F305" s="232">
        <f>+'Ark1'!D2172</f>
        <v>8</v>
      </c>
      <c r="G305" s="232" t="str">
        <f>VLOOKUP(F305,RNR!$D$12:$E$23,2)</f>
        <v>Aug</v>
      </c>
      <c r="H305" s="232">
        <f>+'Ark1'!Q2172</f>
        <v>102</v>
      </c>
      <c r="I305" s="335">
        <f>+'Ark1'!R2172</f>
        <v>794</v>
      </c>
      <c r="J305" s="233">
        <f>+IF(I305=0,"",'Ark1'!AF2172)</f>
        <v>47.758536688059763</v>
      </c>
      <c r="K305" s="233">
        <f>+IF(I305=0,"",'Ark1'!AG2172)</f>
        <v>49.504582105831879</v>
      </c>
      <c r="L305" s="489"/>
      <c r="M305" s="489"/>
      <c r="N305" s="489"/>
      <c r="O305" s="489"/>
      <c r="P305" s="489"/>
      <c r="Q305" s="234">
        <f>+IF(I305=0,"",'Ark1'!S2172)</f>
        <v>5.2947103274559195</v>
      </c>
      <c r="R305" s="234"/>
      <c r="S305" s="290">
        <f>+IF(I305=0,"",'Ark1'!U2172)</f>
        <v>12.232619647355165</v>
      </c>
      <c r="T305" s="233">
        <f>+IF(I305=0,"",'Ark1'!V2172)</f>
        <v>1.6372795969773302</v>
      </c>
      <c r="U305" s="233">
        <f>+IF(I305=0,"",'Ark1'!W2172)</f>
        <v>0</v>
      </c>
      <c r="V305" s="235">
        <f>+IF(I305=0,"",'Ark1'!X2172)</f>
        <v>16.498740554156171</v>
      </c>
      <c r="W305" s="235">
        <f>+IF(I305=0,"",'Ark1'!Y2172)</f>
        <v>3.9042821158690177</v>
      </c>
      <c r="X305" s="235">
        <f>+IF(I305=0,"",'Ark1'!Z2172)</f>
        <v>5.0935561047621212</v>
      </c>
      <c r="Y305" s="233">
        <f>+IF(I305=0,"",'Ark1'!Z2172)</f>
        <v>5.0935561047621212</v>
      </c>
      <c r="Z305" s="233">
        <f>+IF(I305=0,"",'Ark1'!AB2172)</f>
        <v>0</v>
      </c>
      <c r="AA305" s="235">
        <f>+'Ark1'!AD2172</f>
        <v>0</v>
      </c>
      <c r="AB305" s="233">
        <f t="shared" si="42"/>
        <v>158.80000000000001</v>
      </c>
      <c r="AC305" s="233">
        <f t="shared" si="43"/>
        <v>7.784313725490196</v>
      </c>
      <c r="AD305" s="292"/>
      <c r="AG305" s="29"/>
      <c r="AH305" s="27"/>
      <c r="AK305" s="27"/>
      <c r="AL305" s="27"/>
      <c r="AM305" s="27"/>
      <c r="AO305" s="27"/>
    </row>
    <row r="306" spans="1:41">
      <c r="A306" s="292"/>
      <c r="B306" s="232">
        <f>+'Ark1'!C2173</f>
        <v>2022</v>
      </c>
      <c r="C306" s="292"/>
      <c r="D306" s="232">
        <f>+'Ark1'!M2173</f>
        <v>5</v>
      </c>
      <c r="E306" s="232" t="str">
        <f t="shared" si="46"/>
        <v>2</v>
      </c>
      <c r="F306" s="232">
        <f>+'Ark1'!D2173</f>
        <v>9</v>
      </c>
      <c r="G306" s="232" t="str">
        <f>VLOOKUP(F306,RNR!$D$12:$E$23,2)</f>
        <v>Sep</v>
      </c>
      <c r="H306" s="232">
        <f>+'Ark1'!Q2173</f>
        <v>136</v>
      </c>
      <c r="I306" s="335">
        <f>+'Ark1'!R2173</f>
        <v>1168</v>
      </c>
      <c r="J306" s="233">
        <f>+IF(I306=0,"",'Ark1'!AF2173)</f>
        <v>51.340659340659343</v>
      </c>
      <c r="K306" s="233">
        <f>+IF(I306=0,"",'Ark1'!AG2173)</f>
        <v>53.545933873316088</v>
      </c>
      <c r="L306" s="489"/>
      <c r="M306" s="489"/>
      <c r="N306" s="489"/>
      <c r="O306" s="489"/>
      <c r="P306" s="489"/>
      <c r="Q306" s="234">
        <f>+IF(I306=0,"",'Ark1'!S2173)</f>
        <v>5.3073630136986321</v>
      </c>
      <c r="R306" s="234"/>
      <c r="S306" s="290">
        <f>+IF(I306=0,"",'Ark1'!U2173)</f>
        <v>12.972602739726016</v>
      </c>
      <c r="T306" s="233">
        <f>+IF(I306=0,"",'Ark1'!V2173)</f>
        <v>0.68493150684931503</v>
      </c>
      <c r="U306" s="233">
        <f>+IF(I306=0,"",'Ark1'!W2173)</f>
        <v>0</v>
      </c>
      <c r="V306" s="235">
        <f>+IF(I306=0,"",'Ark1'!X2173)</f>
        <v>23.11643835616438</v>
      </c>
      <c r="W306" s="235">
        <f>+IF(I306=0,"",'Ark1'!Y2173)</f>
        <v>3.0821917808219181</v>
      </c>
      <c r="X306" s="235">
        <f>+IF(I306=0,"",'Ark1'!Z2173)</f>
        <v>4.8110979800552061</v>
      </c>
      <c r="Y306" s="233">
        <f>+IF(I306=0,"",'Ark1'!Z2173)</f>
        <v>4.8110979800552061</v>
      </c>
      <c r="Z306" s="233">
        <f>+IF(I306=0,"",'Ark1'!AB2173)</f>
        <v>0</v>
      </c>
      <c r="AA306" s="235">
        <f>+'Ark1'!AD2173</f>
        <v>0</v>
      </c>
      <c r="AB306" s="233">
        <f t="shared" si="42"/>
        <v>233.6</v>
      </c>
      <c r="AC306" s="233">
        <f t="shared" si="43"/>
        <v>8.5882352941176467</v>
      </c>
      <c r="AD306" s="292"/>
      <c r="AG306" s="29"/>
      <c r="AH306" s="27"/>
      <c r="AK306" s="27"/>
      <c r="AL306" s="27"/>
      <c r="AM306" s="27"/>
      <c r="AO306" s="27"/>
    </row>
    <row r="307" spans="1:41">
      <c r="A307" s="292"/>
      <c r="B307" s="232">
        <f>+'Ark1'!C2174</f>
        <v>2022</v>
      </c>
      <c r="C307" s="292"/>
      <c r="D307" s="232">
        <f>+'Ark1'!M2174</f>
        <v>5</v>
      </c>
      <c r="E307" s="232" t="str">
        <f t="shared" si="46"/>
        <v>2</v>
      </c>
      <c r="F307" s="232">
        <f>+'Ark1'!D2174</f>
        <v>10</v>
      </c>
      <c r="G307" s="232" t="str">
        <f>VLOOKUP(F307,RNR!$D$12:$E$23,2)</f>
        <v>Okt</v>
      </c>
      <c r="H307" s="232">
        <f>+'Ark1'!Q2174</f>
        <v>271</v>
      </c>
      <c r="I307" s="335">
        <f>+'Ark1'!R2174</f>
        <v>2443</v>
      </c>
      <c r="J307" s="233">
        <f>+IF(I307=0,"",'Ark1'!AF2174)</f>
        <v>58.347265345115858</v>
      </c>
      <c r="K307" s="233">
        <f>+IF(I307=0,"",'Ark1'!AG2174)</f>
        <v>56.591479841103123</v>
      </c>
      <c r="L307" s="489"/>
      <c r="M307" s="489"/>
      <c r="N307" s="489"/>
      <c r="O307" s="489"/>
      <c r="P307" s="489"/>
      <c r="Q307" s="234">
        <f>+IF(I307=0,"",'Ark1'!S2174)</f>
        <v>5.3319688907081444</v>
      </c>
      <c r="R307" s="234"/>
      <c r="S307" s="290">
        <f>+IF(I307=0,"",'Ark1'!U2174)</f>
        <v>15.219934506753972</v>
      </c>
      <c r="T307" s="233">
        <f>+IF(I307=0,"",'Ark1'!V2174)</f>
        <v>2.005730659025788</v>
      </c>
      <c r="U307" s="233">
        <f>+IF(I307=0,"",'Ark1'!W2174)</f>
        <v>0</v>
      </c>
      <c r="V307" s="235">
        <f>+IF(I307=0,"",'Ark1'!X2174)</f>
        <v>43.225542365943504</v>
      </c>
      <c r="W307" s="235">
        <f>+IF(I307=0,"",'Ark1'!Y2174)</f>
        <v>8.9643880474826023</v>
      </c>
      <c r="X307" s="235">
        <f>+IF(I307=0,"",'Ark1'!Z2174)</f>
        <v>6.0292912793937488</v>
      </c>
      <c r="Y307" s="233">
        <f>+IF(I307=0,"",'Ark1'!Z2174)</f>
        <v>6.0292912793937488</v>
      </c>
      <c r="Z307" s="233">
        <f>+IF(I307=0,"",'Ark1'!AB2174)</f>
        <v>0</v>
      </c>
      <c r="AA307" s="235">
        <f>+'Ark1'!AD2174</f>
        <v>0</v>
      </c>
      <c r="AB307" s="233">
        <f t="shared" si="42"/>
        <v>488.6</v>
      </c>
      <c r="AC307" s="233">
        <f t="shared" si="43"/>
        <v>9.0147601476014767</v>
      </c>
      <c r="AD307" s="292"/>
      <c r="AG307" s="29"/>
      <c r="AH307" s="27"/>
      <c r="AK307" s="27"/>
      <c r="AL307" s="27"/>
      <c r="AM307" s="27"/>
      <c r="AO307" s="27"/>
    </row>
    <row r="308" spans="1:41">
      <c r="A308" s="292"/>
      <c r="B308" s="232">
        <f>+'Ark1'!C2175</f>
        <v>2022</v>
      </c>
      <c r="C308" s="292"/>
      <c r="D308" s="232">
        <f>+'Ark1'!M2175</f>
        <v>5</v>
      </c>
      <c r="E308" s="232" t="str">
        <f t="shared" si="46"/>
        <v>2</v>
      </c>
      <c r="F308" s="232">
        <f>+'Ark1'!D2175</f>
        <v>11</v>
      </c>
      <c r="G308" s="232" t="str">
        <f>VLOOKUP(F308,RNR!$D$12:$E$23,2)</f>
        <v>Nov</v>
      </c>
      <c r="H308" s="232">
        <f>+'Ark1'!Q2175</f>
        <v>169</v>
      </c>
      <c r="I308" s="335">
        <f>+'Ark1'!R2175</f>
        <v>1524</v>
      </c>
      <c r="J308" s="233">
        <f>+IF(I308=0,"",'Ark1'!AF2175)</f>
        <v>59.069767441860456</v>
      </c>
      <c r="K308" s="233">
        <f>+IF(I308=0,"",'Ark1'!AG2175)</f>
        <v>59.789774833473217</v>
      </c>
      <c r="L308" s="489"/>
      <c r="M308" s="489"/>
      <c r="N308" s="489"/>
      <c r="O308" s="489"/>
      <c r="P308" s="489"/>
      <c r="Q308" s="234">
        <f>+IF(I308=0,"",'Ark1'!S2175)</f>
        <v>5.3707349081364812</v>
      </c>
      <c r="R308" s="234"/>
      <c r="S308" s="290">
        <f>+IF(I308=0,"",'Ark1'!U2175)</f>
        <v>17.251115485564341</v>
      </c>
      <c r="T308" s="233">
        <f>+IF(I308=0,"",'Ark1'!V2175)</f>
        <v>4.9868766404199487</v>
      </c>
      <c r="U308" s="233">
        <f>+IF(I308=0,"",'Ark1'!W2175)</f>
        <v>0</v>
      </c>
      <c r="V308" s="235">
        <f>+IF(I308=0,"",'Ark1'!X2175)</f>
        <v>59.973753280839915</v>
      </c>
      <c r="W308" s="235">
        <f>+IF(I308=0,"",'Ark1'!Y2175)</f>
        <v>13.779527559055119</v>
      </c>
      <c r="X308" s="235">
        <f>+IF(I308=0,"",'Ark1'!Z2175)</f>
        <v>5.9108106451421012</v>
      </c>
      <c r="Y308" s="233">
        <f>+IF(I308=0,"",'Ark1'!Z2175)</f>
        <v>5.9108106451421012</v>
      </c>
      <c r="Z308" s="233">
        <f>+IF(I308=0,"",'Ark1'!AB2175)</f>
        <v>0</v>
      </c>
      <c r="AA308" s="235">
        <f>+'Ark1'!AD2175</f>
        <v>0</v>
      </c>
      <c r="AB308" s="233">
        <f t="shared" si="42"/>
        <v>304.8</v>
      </c>
      <c r="AC308" s="233">
        <f t="shared" si="43"/>
        <v>9.0177514792899416</v>
      </c>
      <c r="AD308" s="292"/>
      <c r="AG308" s="29"/>
      <c r="AH308" s="27"/>
      <c r="AK308" s="27"/>
      <c r="AL308" s="27"/>
      <c r="AM308" s="27"/>
      <c r="AO308" s="27"/>
    </row>
    <row r="309" spans="1:41">
      <c r="A309" s="292"/>
      <c r="B309" s="232">
        <f>+'Ark1'!C2176</f>
        <v>2022</v>
      </c>
      <c r="C309" s="292"/>
      <c r="D309" s="232">
        <f>+'Ark1'!M2176</f>
        <v>5</v>
      </c>
      <c r="E309" s="232" t="str">
        <f t="shared" si="46"/>
        <v>2</v>
      </c>
      <c r="F309" s="232">
        <f>+'Ark1'!D2176</f>
        <v>12</v>
      </c>
      <c r="G309" s="232" t="str">
        <f>VLOOKUP(F309,RNR!$D$12:$E$23,2)</f>
        <v>Des</v>
      </c>
      <c r="H309" s="232">
        <f>+'Ark1'!Q2176</f>
        <v>70</v>
      </c>
      <c r="I309" s="335">
        <f>+'Ark1'!R2176</f>
        <v>462</v>
      </c>
      <c r="J309" s="233">
        <f>+IF(I309=0,"",'Ark1'!AF2176)</f>
        <v>63.636363636363633</v>
      </c>
      <c r="K309" s="233">
        <f>+IF(I309=0,"",'Ark1'!AG2176)</f>
        <v>64.394264478467505</v>
      </c>
      <c r="L309" s="489"/>
      <c r="M309" s="489"/>
      <c r="N309" s="489"/>
      <c r="O309" s="489"/>
      <c r="P309" s="489"/>
      <c r="Q309" s="234">
        <f>+IF(I309=0,"",'Ark1'!S2176)</f>
        <v>5.4177489177489182</v>
      </c>
      <c r="R309" s="234"/>
      <c r="S309" s="290">
        <f>+IF(I309=0,"",'Ark1'!U2176)</f>
        <v>17.215151515151526</v>
      </c>
      <c r="T309" s="233">
        <f>+IF(I309=0,"",'Ark1'!V2176)</f>
        <v>3.2467532467532458</v>
      </c>
      <c r="U309" s="233">
        <f>+IF(I309=0,"",'Ark1'!W2176)</f>
        <v>0</v>
      </c>
      <c r="V309" s="235">
        <f>+IF(I309=0,"",'Ark1'!X2176)</f>
        <v>59.523809523809554</v>
      </c>
      <c r="W309" s="235">
        <f>+IF(I309=0,"",'Ark1'!Y2176)</f>
        <v>12.770562770562773</v>
      </c>
      <c r="X309" s="235">
        <f>+IF(I309=0,"",'Ark1'!Z2176)</f>
        <v>5.5015373568423085</v>
      </c>
      <c r="Y309" s="233">
        <f>+IF(I309=0,"",'Ark1'!Z2176)</f>
        <v>5.5015373568423085</v>
      </c>
      <c r="Z309" s="233">
        <f>+IF(I309=0,"",'Ark1'!AB2176)</f>
        <v>0</v>
      </c>
      <c r="AA309" s="235">
        <f>+'Ark1'!AD2176</f>
        <v>0</v>
      </c>
      <c r="AB309" s="233">
        <f t="shared" si="42"/>
        <v>92.4</v>
      </c>
      <c r="AC309" s="233">
        <f t="shared" si="43"/>
        <v>6.6</v>
      </c>
      <c r="AD309" s="292"/>
      <c r="AG309" s="29"/>
      <c r="AH309" s="27"/>
      <c r="AK309" s="27"/>
      <c r="AL309" s="27"/>
      <c r="AM309" s="27"/>
      <c r="AO309" s="27"/>
    </row>
    <row r="310" spans="1:41">
      <c r="A310" s="292"/>
      <c r="B310" s="292"/>
      <c r="C310" s="292"/>
      <c r="D310" s="292"/>
      <c r="E310" s="292"/>
      <c r="F310" s="292"/>
      <c r="G310" s="292"/>
      <c r="H310" s="292"/>
      <c r="I310" s="337"/>
      <c r="J310" s="292"/>
      <c r="K310" s="292"/>
      <c r="L310" s="490"/>
      <c r="M310" s="490"/>
      <c r="N310" s="490"/>
      <c r="O310" s="490"/>
      <c r="P310" s="490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16"/>
      <c r="AG310" s="29"/>
      <c r="AH310" s="27"/>
      <c r="AI310" s="217"/>
      <c r="AJ310" s="28"/>
      <c r="AN310" s="28"/>
    </row>
    <row r="311" spans="1:41" ht="22.8">
      <c r="A311" s="292"/>
      <c r="B311" s="292"/>
      <c r="C311" s="292"/>
      <c r="D311" s="292"/>
      <c r="E311" s="257" t="str">
        <f>+E313</f>
        <v>2+</v>
      </c>
      <c r="F311" s="292"/>
      <c r="G311" s="292"/>
      <c r="H311" s="292"/>
      <c r="I311" s="332">
        <f>SUM(I313:I344)</f>
        <v>13001</v>
      </c>
      <c r="J311" s="292"/>
      <c r="K311" s="292"/>
      <c r="L311" s="490"/>
      <c r="M311" s="490"/>
      <c r="N311" s="490"/>
      <c r="O311" s="490"/>
      <c r="P311" s="490"/>
      <c r="Q311" s="292"/>
      <c r="R311" s="292"/>
      <c r="S311" s="263">
        <f>+Fettgruppe!S114</f>
        <v>0</v>
      </c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16"/>
      <c r="AG311" s="29"/>
      <c r="AH311" s="27"/>
      <c r="AI311" s="217"/>
      <c r="AJ311" s="28"/>
      <c r="AN311" s="28"/>
    </row>
    <row r="312" spans="1:41">
      <c r="A312" s="292"/>
      <c r="B312" s="292"/>
      <c r="C312" s="292"/>
      <c r="D312" s="292"/>
      <c r="E312" s="292"/>
      <c r="F312" s="292"/>
      <c r="G312" s="292"/>
      <c r="H312" s="292"/>
      <c r="I312" s="337"/>
      <c r="J312" s="292"/>
      <c r="K312" s="292"/>
      <c r="L312" s="490"/>
      <c r="M312" s="490"/>
      <c r="N312" s="490"/>
      <c r="O312" s="490"/>
      <c r="P312" s="490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16"/>
      <c r="AG312" s="29"/>
      <c r="AH312" s="27"/>
      <c r="AI312" s="217"/>
      <c r="AJ312" s="28"/>
      <c r="AN312" s="28"/>
    </row>
    <row r="313" spans="1:41">
      <c r="A313" s="292"/>
      <c r="B313" s="232">
        <f>+'Ark1'!C2177</f>
        <v>2022</v>
      </c>
      <c r="C313" s="292"/>
      <c r="D313" s="232">
        <f>+'Ark1'!M2177</f>
        <v>6</v>
      </c>
      <c r="E313" s="232" t="s">
        <v>100</v>
      </c>
      <c r="F313" s="232">
        <f>+'Ark1'!D2177</f>
        <v>1</v>
      </c>
      <c r="G313" s="232" t="str">
        <f>VLOOKUP(F313,RNR!$D$12:$E$23,2)</f>
        <v>Jan</v>
      </c>
      <c r="H313" s="232">
        <f>+'Ark1'!Q2177</f>
        <v>0</v>
      </c>
      <c r="I313" s="335">
        <f>+'Ark1'!R2177</f>
        <v>0</v>
      </c>
      <c r="J313" s="233" t="str">
        <f>+IF(I313=0,"",'Ark1'!AF2177)</f>
        <v/>
      </c>
      <c r="K313" s="233" t="str">
        <f>+IF(I313=0,"",'Ark1'!AG2177)</f>
        <v/>
      </c>
      <c r="L313" s="489"/>
      <c r="M313" s="489"/>
      <c r="N313" s="489"/>
      <c r="O313" s="489"/>
      <c r="P313" s="489"/>
      <c r="Q313" s="234" t="str">
        <f>+IF(I313=0,"",'Ark1'!S2177)</f>
        <v/>
      </c>
      <c r="R313" s="234"/>
      <c r="S313" s="290" t="str">
        <f>+IF(I313=0,"",'Ark1'!U2177)</f>
        <v/>
      </c>
      <c r="T313" s="233" t="str">
        <f>+IF(I313=0,"",'Ark1'!V2177)</f>
        <v/>
      </c>
      <c r="U313" s="233" t="str">
        <f>+IF(I313=0,"",'Ark1'!W2177)</f>
        <v/>
      </c>
      <c r="V313" s="235" t="str">
        <f>+IF(I313=0,"",'Ark1'!X2177)</f>
        <v/>
      </c>
      <c r="W313" s="235" t="str">
        <f>+IF(I313=0,"",'Ark1'!Y2177)</f>
        <v/>
      </c>
      <c r="X313" s="235" t="str">
        <f>+IF(I313=0,"",'Ark1'!Z2177)</f>
        <v/>
      </c>
      <c r="Y313" s="233" t="str">
        <f>+IF(I313=0,"",'Ark1'!Z2177)</f>
        <v/>
      </c>
      <c r="Z313" s="233" t="str">
        <f>+IF(I313=0,"",'Ark1'!AB2177)</f>
        <v/>
      </c>
      <c r="AA313" s="235">
        <f>+'Ark1'!AD2177</f>
        <v>0</v>
      </c>
      <c r="AB313" s="233" t="str">
        <f t="shared" si="42"/>
        <v/>
      </c>
      <c r="AC313" s="233" t="str">
        <f t="shared" si="43"/>
        <v/>
      </c>
      <c r="AD313" s="292"/>
      <c r="AG313" s="29"/>
      <c r="AH313" s="27"/>
      <c r="AK313" s="27"/>
      <c r="AL313" s="27"/>
      <c r="AM313" s="27"/>
      <c r="AO313" s="27"/>
    </row>
    <row r="314" spans="1:41">
      <c r="A314" s="292"/>
      <c r="B314" s="232">
        <f>+'Ark1'!C2178</f>
        <v>2022</v>
      </c>
      <c r="C314" s="292"/>
      <c r="D314" s="232">
        <f>+'Ark1'!M2178</f>
        <v>6</v>
      </c>
      <c r="E314" s="232" t="str">
        <f>+E313</f>
        <v>2+</v>
      </c>
      <c r="F314" s="232">
        <f>+'Ark1'!D2178</f>
        <v>2</v>
      </c>
      <c r="G314" s="232" t="str">
        <f>VLOOKUP(F314,RNR!$D$12:$E$23,2)</f>
        <v>Feb</v>
      </c>
      <c r="H314" s="232">
        <f>+'Ark1'!Q2178</f>
        <v>0</v>
      </c>
      <c r="I314" s="335">
        <f>+'Ark1'!R2178</f>
        <v>0</v>
      </c>
      <c r="J314" s="233" t="str">
        <f>+IF(I314=0,"",'Ark1'!AF2178)</f>
        <v/>
      </c>
      <c r="K314" s="233" t="str">
        <f>+IF(I314=0,"",'Ark1'!AG2178)</f>
        <v/>
      </c>
      <c r="L314" s="489"/>
      <c r="M314" s="489"/>
      <c r="N314" s="489"/>
      <c r="O314" s="489"/>
      <c r="P314" s="489"/>
      <c r="Q314" s="234" t="str">
        <f>+IF(I314=0,"",'Ark1'!S2178)</f>
        <v/>
      </c>
      <c r="R314" s="234"/>
      <c r="S314" s="290" t="str">
        <f>+IF(I314=0,"",'Ark1'!U2178)</f>
        <v/>
      </c>
      <c r="T314" s="233" t="str">
        <f>+IF(I314=0,"",'Ark1'!V2178)</f>
        <v/>
      </c>
      <c r="U314" s="233" t="str">
        <f>+IF(I314=0,"",'Ark1'!W2178)</f>
        <v/>
      </c>
      <c r="V314" s="235" t="str">
        <f>+IF(I314=0,"",'Ark1'!X2178)</f>
        <v/>
      </c>
      <c r="W314" s="235" t="str">
        <f>+IF(I314=0,"",'Ark1'!Y2178)</f>
        <v/>
      </c>
      <c r="X314" s="235" t="str">
        <f>+IF(I314=0,"",'Ark1'!Z2178)</f>
        <v/>
      </c>
      <c r="Y314" s="233" t="str">
        <f>+IF(I314=0,"",'Ark1'!Z2178)</f>
        <v/>
      </c>
      <c r="Z314" s="233" t="str">
        <f>+IF(I314=0,"",'Ark1'!AB2178)</f>
        <v/>
      </c>
      <c r="AA314" s="235">
        <f>+'Ark1'!AD2178</f>
        <v>0</v>
      </c>
      <c r="AB314" s="233" t="str">
        <f t="shared" si="42"/>
        <v/>
      </c>
      <c r="AC314" s="233" t="str">
        <f t="shared" si="43"/>
        <v/>
      </c>
      <c r="AD314" s="292"/>
      <c r="AG314" s="29"/>
      <c r="AH314" s="27"/>
      <c r="AK314" s="27"/>
      <c r="AL314" s="27"/>
      <c r="AM314" s="27"/>
      <c r="AO314" s="27"/>
    </row>
    <row r="315" spans="1:41">
      <c r="A315" s="292"/>
      <c r="B315" s="232">
        <f>+'Ark1'!C2179</f>
        <v>2022</v>
      </c>
      <c r="C315" s="292"/>
      <c r="D315" s="232">
        <f>+'Ark1'!M2179</f>
        <v>6</v>
      </c>
      <c r="E315" s="232" t="str">
        <f t="shared" ref="E315:E323" si="47">+E314</f>
        <v>2+</v>
      </c>
      <c r="F315" s="232">
        <f>+'Ark1'!D2179</f>
        <v>3</v>
      </c>
      <c r="G315" s="232" t="str">
        <f>VLOOKUP(F315,RNR!$D$12:$E$23,2)</f>
        <v>Mar</v>
      </c>
      <c r="H315" s="232">
        <f>+'Ark1'!Q2179</f>
        <v>1</v>
      </c>
      <c r="I315" s="335">
        <f>+'Ark1'!R2179</f>
        <v>1</v>
      </c>
      <c r="J315" s="233">
        <f>+IF(I315=0,"",'Ark1'!AF2179)</f>
        <v>2.3185717597959656E-2</v>
      </c>
      <c r="K315" s="233">
        <f>+IF(I315=0,"",'Ark1'!AG2179)</f>
        <v>2.4157566494934297E-2</v>
      </c>
      <c r="L315" s="489"/>
      <c r="M315" s="489"/>
      <c r="N315" s="489"/>
      <c r="O315" s="489"/>
      <c r="P315" s="489"/>
      <c r="Q315" s="234">
        <f>+IF(I315=0,"",'Ark1'!S2179)</f>
        <v>8</v>
      </c>
      <c r="R315" s="234"/>
      <c r="S315" s="290">
        <f>+IF(I315=0,"",'Ark1'!U2179)</f>
        <v>9.8000000000000007</v>
      </c>
      <c r="T315" s="233">
        <f>+IF(I315=0,"",'Ark1'!V2179)</f>
        <v>0</v>
      </c>
      <c r="U315" s="233">
        <f>+IF(I315=0,"",'Ark1'!W2179)</f>
        <v>0</v>
      </c>
      <c r="V315" s="235">
        <f>+IF(I315=0,"",'Ark1'!X2179)</f>
        <v>0</v>
      </c>
      <c r="W315" s="235">
        <f>+IF(I315=0,"",'Ark1'!Y2179)</f>
        <v>0</v>
      </c>
      <c r="X315" s="235">
        <f>+IF(I315=0,"",'Ark1'!Z2179)</f>
        <v>0</v>
      </c>
      <c r="Y315" s="233">
        <f>+IF(I315=0,"",'Ark1'!Z2179)</f>
        <v>0</v>
      </c>
      <c r="Z315" s="233">
        <f>+IF(I315=0,"",'Ark1'!AB2179)</f>
        <v>0</v>
      </c>
      <c r="AA315" s="235">
        <f>+'Ark1'!AD2179</f>
        <v>0</v>
      </c>
      <c r="AB315" s="233">
        <f t="shared" si="42"/>
        <v>0.16666666666666666</v>
      </c>
      <c r="AC315" s="233">
        <f t="shared" si="43"/>
        <v>1</v>
      </c>
      <c r="AD315" s="292"/>
      <c r="AG315" s="29"/>
      <c r="AH315" s="27"/>
      <c r="AK315" s="27"/>
      <c r="AL315" s="27"/>
      <c r="AM315" s="27"/>
      <c r="AO315" s="27"/>
    </row>
    <row r="316" spans="1:41">
      <c r="A316" s="292"/>
      <c r="B316" s="232">
        <f>+'Ark1'!C2180</f>
        <v>2022</v>
      </c>
      <c r="C316" s="292"/>
      <c r="D316" s="232">
        <f>+'Ark1'!M2180</f>
        <v>6</v>
      </c>
      <c r="E316" s="232" t="str">
        <f t="shared" si="47"/>
        <v>2+</v>
      </c>
      <c r="F316" s="232">
        <f>+'Ark1'!D2180</f>
        <v>4</v>
      </c>
      <c r="G316" s="232" t="str">
        <f>VLOOKUP(F316,RNR!$D$12:$E$23,2)</f>
        <v>Apr</v>
      </c>
      <c r="H316" s="232">
        <f>+'Ark1'!Q2180</f>
        <v>2</v>
      </c>
      <c r="I316" s="335">
        <f>+'Ark1'!R2180</f>
        <v>16</v>
      </c>
      <c r="J316" s="233">
        <f>+IF(I316=0,"",'Ark1'!AF2180)</f>
        <v>0.42838018741633194</v>
      </c>
      <c r="K316" s="233">
        <f>+IF(I316=0,"",'Ark1'!AG2180)</f>
        <v>0.82780339669328562</v>
      </c>
      <c r="L316" s="489"/>
      <c r="M316" s="489"/>
      <c r="N316" s="489"/>
      <c r="O316" s="489"/>
      <c r="P316" s="489"/>
      <c r="Q316" s="234">
        <f>+IF(I316=0,"",'Ark1'!S2180)</f>
        <v>5.25</v>
      </c>
      <c r="R316" s="234"/>
      <c r="S316" s="290">
        <f>+IF(I316=0,"",'Ark1'!U2180)</f>
        <v>18.399999999999999</v>
      </c>
      <c r="T316" s="233">
        <f>+IF(I316=0,"",'Ark1'!V2180)</f>
        <v>0</v>
      </c>
      <c r="U316" s="233">
        <f>+IF(I316=0,"",'Ark1'!W2180)</f>
        <v>0</v>
      </c>
      <c r="V316" s="235">
        <f>+IF(I316=0,"",'Ark1'!X2180)</f>
        <v>81.25</v>
      </c>
      <c r="W316" s="235">
        <f>+IF(I316=0,"",'Ark1'!Y2180)</f>
        <v>6.25</v>
      </c>
      <c r="X316" s="235">
        <f>+IF(I316=0,"",'Ark1'!Z2180)</f>
        <v>3.2785286333963946</v>
      </c>
      <c r="Y316" s="233">
        <f>+IF(I316=0,"",'Ark1'!Z2180)</f>
        <v>3.2785286333963946</v>
      </c>
      <c r="Z316" s="233">
        <f>+IF(I316=0,"",'Ark1'!AB2180)</f>
        <v>0</v>
      </c>
      <c r="AA316" s="235">
        <f>+'Ark1'!AD2180</f>
        <v>0</v>
      </c>
      <c r="AB316" s="233">
        <f t="shared" si="42"/>
        <v>2.6666666666666665</v>
      </c>
      <c r="AC316" s="233">
        <f t="shared" si="43"/>
        <v>8</v>
      </c>
      <c r="AD316" s="292"/>
      <c r="AG316" s="29"/>
      <c r="AH316" s="27"/>
      <c r="AK316" s="27"/>
      <c r="AL316" s="27"/>
      <c r="AM316" s="27"/>
      <c r="AO316" s="27"/>
    </row>
    <row r="317" spans="1:41">
      <c r="A317" s="292"/>
      <c r="B317" s="232">
        <f>+'Ark1'!C2181</f>
        <v>2022</v>
      </c>
      <c r="C317" s="292"/>
      <c r="D317" s="232">
        <f>+'Ark1'!M2181</f>
        <v>6</v>
      </c>
      <c r="E317" s="232" t="str">
        <f t="shared" si="47"/>
        <v>2+</v>
      </c>
      <c r="F317" s="232">
        <f>+'Ark1'!D2181</f>
        <v>5</v>
      </c>
      <c r="G317" s="232" t="str">
        <f>VLOOKUP(F317,RNR!$D$12:$E$23,2)</f>
        <v>Mai</v>
      </c>
      <c r="H317" s="232">
        <f>+'Ark1'!Q2181</f>
        <v>0</v>
      </c>
      <c r="I317" s="335">
        <f>+'Ark1'!R2181</f>
        <v>0</v>
      </c>
      <c r="J317" s="233" t="str">
        <f>+IF(I317=0,"",'Ark1'!AF2181)</f>
        <v/>
      </c>
      <c r="K317" s="233" t="str">
        <f>+IF(I317=0,"",'Ark1'!AG2181)</f>
        <v/>
      </c>
      <c r="L317" s="489"/>
      <c r="M317" s="489"/>
      <c r="N317" s="489"/>
      <c r="O317" s="489"/>
      <c r="P317" s="489"/>
      <c r="Q317" s="234" t="str">
        <f>+IF(I317=0,"",'Ark1'!S2181)</f>
        <v/>
      </c>
      <c r="R317" s="234"/>
      <c r="S317" s="290" t="str">
        <f>+IF(I317=0,"",'Ark1'!U2181)</f>
        <v/>
      </c>
      <c r="T317" s="233" t="str">
        <f>+IF(I317=0,"",'Ark1'!V2181)</f>
        <v/>
      </c>
      <c r="U317" s="233" t="str">
        <f>+IF(I317=0,"",'Ark1'!W2181)</f>
        <v/>
      </c>
      <c r="V317" s="235" t="str">
        <f>+IF(I317=0,"",'Ark1'!X2181)</f>
        <v/>
      </c>
      <c r="W317" s="235" t="str">
        <f>+IF(I317=0,"",'Ark1'!Y2181)</f>
        <v/>
      </c>
      <c r="X317" s="235" t="str">
        <f>+IF(I317=0,"",'Ark1'!Z2181)</f>
        <v/>
      </c>
      <c r="Y317" s="233" t="str">
        <f>+IF(I317=0,"",'Ark1'!Z2181)</f>
        <v/>
      </c>
      <c r="Z317" s="233" t="str">
        <f>+IF(I317=0,"",'Ark1'!AB2181)</f>
        <v/>
      </c>
      <c r="AA317" s="235">
        <f>+'Ark1'!AD2181</f>
        <v>0</v>
      </c>
      <c r="AB317" s="233" t="str">
        <f t="shared" si="42"/>
        <v/>
      </c>
      <c r="AC317" s="233" t="str">
        <f t="shared" si="43"/>
        <v/>
      </c>
      <c r="AD317" s="292"/>
      <c r="AG317" s="29"/>
      <c r="AH317" s="27"/>
      <c r="AK317" s="27"/>
      <c r="AL317" s="27"/>
      <c r="AM317" s="27"/>
      <c r="AO317" s="27"/>
    </row>
    <row r="318" spans="1:41">
      <c r="A318" s="292"/>
      <c r="B318" s="232">
        <f>+'Ark1'!C2182</f>
        <v>2022</v>
      </c>
      <c r="C318" s="292"/>
      <c r="D318" s="232">
        <f>+'Ark1'!M2182</f>
        <v>6</v>
      </c>
      <c r="E318" s="232" t="str">
        <f t="shared" si="47"/>
        <v>2+</v>
      </c>
      <c r="F318" s="232">
        <f>+'Ark1'!D2182</f>
        <v>6</v>
      </c>
      <c r="G318" s="232" t="str">
        <f>VLOOKUP(F318,RNR!$D$12:$E$23,2)</f>
        <v>Jun</v>
      </c>
      <c r="H318" s="232">
        <f>+'Ark1'!Q2182</f>
        <v>2</v>
      </c>
      <c r="I318" s="335">
        <f>+'Ark1'!R2182</f>
        <v>6</v>
      </c>
      <c r="J318" s="233">
        <f>+IF(I318=0,"",'Ark1'!AF2182)</f>
        <v>0.34227039361095257</v>
      </c>
      <c r="K318" s="233">
        <f>+IF(I318=0,"",'Ark1'!AG2182)</f>
        <v>0.42880979346237957</v>
      </c>
      <c r="L318" s="489"/>
      <c r="M318" s="489"/>
      <c r="N318" s="489"/>
      <c r="O318" s="489"/>
      <c r="P318" s="489"/>
      <c r="Q318" s="234">
        <f>+IF(I318=0,"",'Ark1'!S2182)</f>
        <v>7.6666666666666687</v>
      </c>
      <c r="R318" s="234"/>
      <c r="S318" s="290">
        <f>+IF(I318=0,"",'Ark1'!U2182)</f>
        <v>16.533333333333328</v>
      </c>
      <c r="T318" s="233">
        <f>+IF(I318=0,"",'Ark1'!V2182)</f>
        <v>0</v>
      </c>
      <c r="U318" s="233">
        <f>+IF(I318=0,"",'Ark1'!W2182)</f>
        <v>0</v>
      </c>
      <c r="V318" s="235">
        <f>+IF(I318=0,"",'Ark1'!X2182)</f>
        <v>16.666666666666671</v>
      </c>
      <c r="W318" s="235">
        <f>+IF(I318=0,"",'Ark1'!Y2182)</f>
        <v>16.666666666666671</v>
      </c>
      <c r="X318" s="235">
        <f>+IF(I318=0,"",'Ark1'!Z2182)</f>
        <v>11.209916245102921</v>
      </c>
      <c r="Y318" s="233">
        <f>+IF(I318=0,"",'Ark1'!Z2182)</f>
        <v>11.209916245102921</v>
      </c>
      <c r="Z318" s="233">
        <f>+IF(I318=0,"",'Ark1'!AB2182)</f>
        <v>0</v>
      </c>
      <c r="AA318" s="235">
        <f>+'Ark1'!AD2182</f>
        <v>0</v>
      </c>
      <c r="AB318" s="233">
        <f t="shared" si="42"/>
        <v>1</v>
      </c>
      <c r="AC318" s="233">
        <f t="shared" si="43"/>
        <v>3</v>
      </c>
      <c r="AD318" s="292"/>
      <c r="AG318" s="29"/>
      <c r="AH318" s="27"/>
      <c r="AK318" s="27"/>
      <c r="AL318" s="27"/>
      <c r="AM318" s="27"/>
      <c r="AO318" s="27"/>
    </row>
    <row r="319" spans="1:41">
      <c r="A319" s="292"/>
      <c r="B319" s="232">
        <f>+'Ark1'!C2183</f>
        <v>2022</v>
      </c>
      <c r="C319" s="292"/>
      <c r="D319" s="232">
        <f>+'Ark1'!M2183</f>
        <v>6</v>
      </c>
      <c r="E319" s="232" t="str">
        <f t="shared" si="47"/>
        <v>2+</v>
      </c>
      <c r="F319" s="232">
        <f>+'Ark1'!D2183</f>
        <v>7</v>
      </c>
      <c r="G319" s="232" t="str">
        <f>VLOOKUP(F319,RNR!$D$12:$E$23,2)</f>
        <v>Jul</v>
      </c>
      <c r="H319" s="232">
        <f>+'Ark1'!Q2183</f>
        <v>0</v>
      </c>
      <c r="I319" s="335">
        <f>+'Ark1'!R2183</f>
        <v>0</v>
      </c>
      <c r="J319" s="233" t="str">
        <f>+IF(I319=0,"",'Ark1'!AF2183)</f>
        <v/>
      </c>
      <c r="K319" s="233" t="str">
        <f>+IF(I319=0,"",'Ark1'!AG2183)</f>
        <v/>
      </c>
      <c r="L319" s="489"/>
      <c r="M319" s="489"/>
      <c r="N319" s="489"/>
      <c r="O319" s="489"/>
      <c r="P319" s="489"/>
      <c r="Q319" s="234" t="str">
        <f>+IF(I319=0,"",'Ark1'!S2183)</f>
        <v/>
      </c>
      <c r="R319" s="234"/>
      <c r="S319" s="290" t="str">
        <f>+IF(I319=0,"",'Ark1'!U2183)</f>
        <v/>
      </c>
      <c r="T319" s="233" t="str">
        <f>+IF(I319=0,"",'Ark1'!V2183)</f>
        <v/>
      </c>
      <c r="U319" s="233" t="str">
        <f>+IF(I319=0,"",'Ark1'!W2183)</f>
        <v/>
      </c>
      <c r="V319" s="235" t="str">
        <f>+IF(I319=0,"",'Ark1'!X2183)</f>
        <v/>
      </c>
      <c r="W319" s="235" t="str">
        <f>+IF(I319=0,"",'Ark1'!Y2183)</f>
        <v/>
      </c>
      <c r="X319" s="235" t="str">
        <f>+IF(I319=0,"",'Ark1'!Z2183)</f>
        <v/>
      </c>
      <c r="Y319" s="233" t="str">
        <f>+IF(I319=0,"",'Ark1'!Z2183)</f>
        <v/>
      </c>
      <c r="Z319" s="233" t="str">
        <f>+IF(I319=0,"",'Ark1'!AB2183)</f>
        <v/>
      </c>
      <c r="AA319" s="235">
        <f>+'Ark1'!AD2183</f>
        <v>0</v>
      </c>
      <c r="AB319" s="233" t="str">
        <f t="shared" si="42"/>
        <v/>
      </c>
      <c r="AC319" s="233" t="str">
        <f t="shared" si="43"/>
        <v/>
      </c>
      <c r="AD319" s="292"/>
      <c r="AG319" s="29"/>
      <c r="AH319" s="27"/>
      <c r="AK319" s="27"/>
      <c r="AL319" s="27"/>
      <c r="AM319" s="27"/>
      <c r="AO319" s="27"/>
    </row>
    <row r="320" spans="1:41">
      <c r="A320" s="292"/>
      <c r="B320" s="232">
        <f>+'Ark1'!C2184</f>
        <v>2022</v>
      </c>
      <c r="C320" s="292"/>
      <c r="D320" s="232">
        <f>+'Ark1'!M2184</f>
        <v>6</v>
      </c>
      <c r="E320" s="232" t="str">
        <f t="shared" si="47"/>
        <v>2+</v>
      </c>
      <c r="F320" s="232">
        <f>+'Ark1'!D2184</f>
        <v>8</v>
      </c>
      <c r="G320" s="232" t="str">
        <f>VLOOKUP(F320,RNR!$D$12:$E$23,2)</f>
        <v>Aug</v>
      </c>
      <c r="H320" s="232">
        <f>+'Ark1'!Q2184</f>
        <v>2</v>
      </c>
      <c r="I320" s="335">
        <f>+'Ark1'!R2184</f>
        <v>16</v>
      </c>
      <c r="J320" s="233">
        <f>+IF(I320=0,"",'Ark1'!AF2184)</f>
        <v>0.9623886486258898</v>
      </c>
      <c r="K320" s="233">
        <f>+IF(I320=0,"",'Ark1'!AG2184)</f>
        <v>0.9964423694431136</v>
      </c>
      <c r="L320" s="489"/>
      <c r="M320" s="489"/>
      <c r="N320" s="489"/>
      <c r="O320" s="489"/>
      <c r="P320" s="489"/>
      <c r="Q320" s="234">
        <f>+IF(I320=0,"",'Ark1'!S2184)</f>
        <v>6.625</v>
      </c>
      <c r="R320" s="234"/>
      <c r="S320" s="290">
        <f>+IF(I320=0,"",'Ark1'!U2184)</f>
        <v>12.21875</v>
      </c>
      <c r="T320" s="233">
        <f>+IF(I320=0,"",'Ark1'!V2184)</f>
        <v>0</v>
      </c>
      <c r="U320" s="233">
        <f>+IF(I320=0,"",'Ark1'!W2184)</f>
        <v>0</v>
      </c>
      <c r="V320" s="235">
        <f>+IF(I320=0,"",'Ark1'!X2184)</f>
        <v>6.25</v>
      </c>
      <c r="W320" s="235">
        <f>+IF(I320=0,"",'Ark1'!Y2184)</f>
        <v>0</v>
      </c>
      <c r="X320" s="235">
        <f>+IF(I320=0,"",'Ark1'!Z2184)</f>
        <v>2.4492903946857756</v>
      </c>
      <c r="Y320" s="233">
        <f>+IF(I320=0,"",'Ark1'!Z2184)</f>
        <v>2.4492903946857756</v>
      </c>
      <c r="Z320" s="233">
        <f>+IF(I320=0,"",'Ark1'!AB2184)</f>
        <v>0</v>
      </c>
      <c r="AA320" s="235">
        <f>+'Ark1'!AD2184</f>
        <v>0</v>
      </c>
      <c r="AB320" s="233">
        <f t="shared" si="42"/>
        <v>2.6666666666666665</v>
      </c>
      <c r="AC320" s="233">
        <f t="shared" si="43"/>
        <v>8</v>
      </c>
      <c r="AD320" s="292"/>
      <c r="AG320" s="29"/>
      <c r="AH320" s="27"/>
      <c r="AK320" s="27"/>
      <c r="AL320" s="27"/>
      <c r="AM320" s="27"/>
      <c r="AO320" s="27"/>
    </row>
    <row r="321" spans="1:42">
      <c r="A321" s="292"/>
      <c r="B321" s="232">
        <f>+'Ark1'!C2185</f>
        <v>2022</v>
      </c>
      <c r="C321" s="292"/>
      <c r="D321" s="232">
        <f>+'Ark1'!M2185</f>
        <v>6</v>
      </c>
      <c r="E321" s="232" t="str">
        <f t="shared" si="47"/>
        <v>2+</v>
      </c>
      <c r="F321" s="232">
        <f>+'Ark1'!D2185</f>
        <v>9</v>
      </c>
      <c r="G321" s="232" t="str">
        <f>VLOOKUP(F321,RNR!$D$12:$E$23,2)</f>
        <v>Sep</v>
      </c>
      <c r="H321" s="232">
        <f>+'Ark1'!Q2185</f>
        <v>1</v>
      </c>
      <c r="I321" s="335">
        <f>+'Ark1'!R2185</f>
        <v>2</v>
      </c>
      <c r="J321" s="233">
        <f>+IF(I321=0,"",'Ark1'!AF2185)</f>
        <v>8.7912087912087891E-2</v>
      </c>
      <c r="K321" s="233">
        <f>+IF(I321=0,"",'Ark1'!AG2185)</f>
        <v>8.269369407573901E-2</v>
      </c>
      <c r="L321" s="489"/>
      <c r="M321" s="489"/>
      <c r="N321" s="489"/>
      <c r="O321" s="489"/>
      <c r="P321" s="489"/>
      <c r="Q321" s="234">
        <f>+IF(I321=0,"",'Ark1'!S2185)</f>
        <v>4.5</v>
      </c>
      <c r="R321" s="234"/>
      <c r="S321" s="290">
        <f>+IF(I321=0,"",'Ark1'!U2185)</f>
        <v>11.7</v>
      </c>
      <c r="T321" s="233">
        <f>+IF(I321=0,"",'Ark1'!V2185)</f>
        <v>0</v>
      </c>
      <c r="U321" s="233">
        <f>+IF(I321=0,"",'Ark1'!W2185)</f>
        <v>0</v>
      </c>
      <c r="V321" s="235">
        <f>+IF(I321=0,"",'Ark1'!X2185)</f>
        <v>0</v>
      </c>
      <c r="W321" s="235">
        <f>+IF(I321=0,"",'Ark1'!Y2185)</f>
        <v>0</v>
      </c>
      <c r="X321" s="235">
        <f>+IF(I321=0,"",'Ark1'!Z2185)</f>
        <v>1.1999999999999991</v>
      </c>
      <c r="Y321" s="233">
        <f>+IF(I321=0,"",'Ark1'!Z2185)</f>
        <v>1.1999999999999991</v>
      </c>
      <c r="Z321" s="233">
        <f>+IF(I321=0,"",'Ark1'!AB2185)</f>
        <v>0</v>
      </c>
      <c r="AA321" s="235">
        <f>+'Ark1'!AD2185</f>
        <v>0</v>
      </c>
      <c r="AB321" s="233">
        <f t="shared" si="42"/>
        <v>0.33333333333333331</v>
      </c>
      <c r="AC321" s="233">
        <f t="shared" si="43"/>
        <v>2</v>
      </c>
      <c r="AD321" s="292"/>
      <c r="AG321" s="29"/>
      <c r="AH321" s="27"/>
      <c r="AK321" s="27"/>
      <c r="AL321" s="27"/>
      <c r="AM321" s="27"/>
      <c r="AO321" s="27"/>
    </row>
    <row r="322" spans="1:42">
      <c r="A322" s="292"/>
      <c r="B322" s="232">
        <f>+'Ark1'!C2186</f>
        <v>2022</v>
      </c>
      <c r="C322" s="292"/>
      <c r="D322" s="232">
        <f>+'Ark1'!M2186</f>
        <v>6</v>
      </c>
      <c r="E322" s="232" t="str">
        <f t="shared" si="47"/>
        <v>2+</v>
      </c>
      <c r="F322" s="232">
        <f>+'Ark1'!D2186</f>
        <v>10</v>
      </c>
      <c r="G322" s="232" t="str">
        <f>VLOOKUP(F322,RNR!$D$12:$E$23,2)</f>
        <v>Okt</v>
      </c>
      <c r="H322" s="232">
        <f>+'Ark1'!Q2186</f>
        <v>8</v>
      </c>
      <c r="I322" s="335">
        <f>+'Ark1'!R2186</f>
        <v>10</v>
      </c>
      <c r="J322" s="233">
        <f>+IF(I322=0,"",'Ark1'!AF2186)</f>
        <v>0.23883448770002391</v>
      </c>
      <c r="K322" s="233">
        <f>+IF(I322=0,"",'Ark1'!AG2186)</f>
        <v>0.25919668812687408</v>
      </c>
      <c r="L322" s="489"/>
      <c r="M322" s="489"/>
      <c r="N322" s="489"/>
      <c r="O322" s="489"/>
      <c r="P322" s="489"/>
      <c r="Q322" s="234">
        <f>+IF(I322=0,"",'Ark1'!S2186)</f>
        <v>5</v>
      </c>
      <c r="R322" s="234"/>
      <c r="S322" s="290">
        <f>+IF(I322=0,"",'Ark1'!U2186)</f>
        <v>17.029999999999998</v>
      </c>
      <c r="T322" s="233">
        <f>+IF(I322=0,"",'Ark1'!V2186)</f>
        <v>0</v>
      </c>
      <c r="U322" s="233">
        <f>+IF(I322=0,"",'Ark1'!W2186)</f>
        <v>0</v>
      </c>
      <c r="V322" s="235">
        <f>+IF(I322=0,"",'Ark1'!X2186)</f>
        <v>60</v>
      </c>
      <c r="W322" s="235">
        <f>+IF(I322=0,"",'Ark1'!Y2186)</f>
        <v>0</v>
      </c>
      <c r="X322" s="235">
        <f>+IF(I322=0,"",'Ark1'!Z2186)</f>
        <v>3.6916256581620086</v>
      </c>
      <c r="Y322" s="233">
        <f>+IF(I322=0,"",'Ark1'!Z2186)</f>
        <v>3.6916256581620086</v>
      </c>
      <c r="Z322" s="233">
        <f>+IF(I322=0,"",'Ark1'!AB2186)</f>
        <v>0</v>
      </c>
      <c r="AA322" s="235">
        <f>+'Ark1'!AD2186</f>
        <v>0</v>
      </c>
      <c r="AB322" s="233">
        <f t="shared" si="42"/>
        <v>1.6666666666666667</v>
      </c>
      <c r="AC322" s="233">
        <f t="shared" si="43"/>
        <v>1.25</v>
      </c>
      <c r="AD322" s="292"/>
      <c r="AG322" s="29"/>
      <c r="AH322" s="27"/>
      <c r="AK322" s="27"/>
      <c r="AL322" s="27"/>
      <c r="AM322" s="27"/>
      <c r="AO322" s="27"/>
    </row>
    <row r="323" spans="1:42">
      <c r="A323" s="292"/>
      <c r="B323" s="232">
        <f>+'Ark1'!C2187</f>
        <v>2022</v>
      </c>
      <c r="C323" s="292"/>
      <c r="D323" s="232">
        <f>+'Ark1'!M2187</f>
        <v>6</v>
      </c>
      <c r="E323" s="232" t="str">
        <f t="shared" si="47"/>
        <v>2+</v>
      </c>
      <c r="F323" s="232">
        <f>+'Ark1'!D2187</f>
        <v>11</v>
      </c>
      <c r="G323" s="232" t="str">
        <f>VLOOKUP(F323,RNR!$D$12:$E$23,2)</f>
        <v>Nov</v>
      </c>
      <c r="H323" s="232">
        <f>+'Ark1'!Q2187</f>
        <v>3</v>
      </c>
      <c r="I323" s="335">
        <f>+'Ark1'!R2187</f>
        <v>5</v>
      </c>
      <c r="J323" s="233">
        <f>+IF(I323=0,"",'Ark1'!AF2187)</f>
        <v>0.19379844961240311</v>
      </c>
      <c r="K323" s="233">
        <f>+IF(I323=0,"",'Ark1'!AG2187)</f>
        <v>0.21809382810385705</v>
      </c>
      <c r="L323" s="489"/>
      <c r="M323" s="489"/>
      <c r="N323" s="489"/>
      <c r="O323" s="489"/>
      <c r="P323" s="489"/>
      <c r="Q323" s="234">
        <f>+IF(I323=0,"",'Ark1'!S2187)</f>
        <v>6.2</v>
      </c>
      <c r="R323" s="234"/>
      <c r="S323" s="290">
        <f>+IF(I323=0,"",'Ark1'!U2187)</f>
        <v>19.18</v>
      </c>
      <c r="T323" s="233">
        <f>+IF(I323=0,"",'Ark1'!V2187)</f>
        <v>0</v>
      </c>
      <c r="U323" s="233">
        <f>+IF(I323=0,"",'Ark1'!W2187)</f>
        <v>0</v>
      </c>
      <c r="V323" s="235">
        <f>+IF(I323=0,"",'Ark1'!X2187)</f>
        <v>60</v>
      </c>
      <c r="W323" s="235">
        <f>+IF(I323=0,"",'Ark1'!Y2187)</f>
        <v>20</v>
      </c>
      <c r="X323" s="235">
        <f>+IF(I323=0,"",'Ark1'!Z2187)</f>
        <v>4.2442431598578434</v>
      </c>
      <c r="Y323" s="233">
        <f>+IF(I323=0,"",'Ark1'!Z2187)</f>
        <v>4.2442431598578434</v>
      </c>
      <c r="Z323" s="233">
        <f>+IF(I323=0,"",'Ark1'!AB2187)</f>
        <v>0</v>
      </c>
      <c r="AA323" s="235">
        <f>+'Ark1'!AD2187</f>
        <v>0</v>
      </c>
      <c r="AB323" s="233">
        <f t="shared" si="42"/>
        <v>0.83333333333333337</v>
      </c>
      <c r="AC323" s="233">
        <f t="shared" si="43"/>
        <v>1.6666666666666667</v>
      </c>
      <c r="AD323" s="292"/>
      <c r="AG323" s="29"/>
      <c r="AH323" s="27"/>
      <c r="AK323" s="27"/>
      <c r="AL323" s="27"/>
      <c r="AM323" s="27"/>
      <c r="AO323" s="27"/>
    </row>
    <row r="324" spans="1:42">
      <c r="A324" s="292"/>
      <c r="B324" s="232">
        <f>+'Ark1'!C2188</f>
        <v>2022</v>
      </c>
      <c r="C324" s="292"/>
      <c r="D324" s="232">
        <f>+'Ark1'!M2188</f>
        <v>6</v>
      </c>
      <c r="E324" s="232" t="str">
        <f>+E323</f>
        <v>2+</v>
      </c>
      <c r="F324" s="232">
        <f>+'Ark1'!D2188</f>
        <v>12</v>
      </c>
      <c r="G324" s="232" t="str">
        <f>VLOOKUP(F324,RNR!$D$12:$E$23,2)</f>
        <v>Des</v>
      </c>
      <c r="H324" s="232">
        <f>+'Ark1'!Q2188</f>
        <v>1</v>
      </c>
      <c r="I324" s="335">
        <f>+'Ark1'!R2188</f>
        <v>1</v>
      </c>
      <c r="J324" s="233">
        <f>+IF(I324=0,"",'Ark1'!AF2188)</f>
        <v>0.13774104683195595</v>
      </c>
      <c r="K324" s="233">
        <f>+IF(I324=0,"",'Ark1'!AG2188)</f>
        <v>0.22589081134473843</v>
      </c>
      <c r="L324" s="489"/>
      <c r="M324" s="489"/>
      <c r="N324" s="489"/>
      <c r="O324" s="489"/>
      <c r="P324" s="489"/>
      <c r="Q324" s="234">
        <f>+IF(I324=0,"",'Ark1'!S2188)</f>
        <v>5</v>
      </c>
      <c r="R324" s="234"/>
      <c r="S324" s="290">
        <f>+IF(I324=0,"",'Ark1'!U2188)</f>
        <v>27.9</v>
      </c>
      <c r="T324" s="233">
        <f>+IF(I324=0,"",'Ark1'!V2188)</f>
        <v>0</v>
      </c>
      <c r="U324" s="233">
        <f>+IF(I324=0,"",'Ark1'!W2188)</f>
        <v>0</v>
      </c>
      <c r="V324" s="235">
        <f>+IF(I324=0,"",'Ark1'!X2188)</f>
        <v>100</v>
      </c>
      <c r="W324" s="235">
        <f>+IF(I324=0,"",'Ark1'!Y2188)</f>
        <v>100</v>
      </c>
      <c r="X324" s="235">
        <f>+IF(I324=0,"",'Ark1'!Z2188)</f>
        <v>0</v>
      </c>
      <c r="Y324" s="233">
        <f>+IF(I324=0,"",'Ark1'!Z2188)</f>
        <v>0</v>
      </c>
      <c r="Z324" s="233">
        <f>+IF(I324=0,"",'Ark1'!AB2188)</f>
        <v>0</v>
      </c>
      <c r="AA324" s="235">
        <f>+'Ark1'!AD2188</f>
        <v>0</v>
      </c>
      <c r="AB324" s="233">
        <f t="shared" si="42"/>
        <v>0.16666666666666666</v>
      </c>
      <c r="AC324" s="233">
        <f t="shared" si="43"/>
        <v>1</v>
      </c>
      <c r="AD324" s="292"/>
      <c r="AG324" s="29"/>
      <c r="AH324" s="27"/>
      <c r="AK324" s="27"/>
      <c r="AL324" s="27"/>
      <c r="AM324" s="27"/>
      <c r="AO324" s="27"/>
    </row>
    <row r="325" spans="1:42">
      <c r="A325" s="292"/>
      <c r="B325" s="292"/>
      <c r="C325" s="292"/>
      <c r="D325" s="292"/>
      <c r="E325" s="292"/>
      <c r="F325" s="292"/>
      <c r="G325" s="292"/>
      <c r="H325" s="292"/>
      <c r="I325" s="337"/>
      <c r="J325" s="292"/>
      <c r="K325" s="292"/>
      <c r="L325" s="490"/>
      <c r="M325" s="490"/>
      <c r="N325" s="490"/>
      <c r="O325" s="490"/>
      <c r="P325" s="490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16"/>
      <c r="AG325" s="29"/>
      <c r="AH325" s="27"/>
      <c r="AI325" s="217"/>
      <c r="AJ325" s="28"/>
      <c r="AN325" s="28"/>
    </row>
    <row r="326" spans="1:42" ht="22.8">
      <c r="A326" s="292"/>
      <c r="B326" s="292"/>
      <c r="C326" s="292"/>
      <c r="D326" s="292"/>
      <c r="E326" s="257" t="str">
        <f>+E328</f>
        <v>3-</v>
      </c>
      <c r="F326" s="292"/>
      <c r="G326" s="292"/>
      <c r="H326" s="292"/>
      <c r="I326" s="332">
        <f>SUM(I328:I362)</f>
        <v>8303</v>
      </c>
      <c r="J326" s="292"/>
      <c r="K326" s="292"/>
      <c r="L326" s="490"/>
      <c r="M326" s="490"/>
      <c r="N326" s="490"/>
      <c r="O326" s="490"/>
      <c r="P326" s="490"/>
      <c r="Q326" s="292"/>
      <c r="R326" s="292"/>
      <c r="S326" s="263">
        <f>+Fettgruppe!S129</f>
        <v>0</v>
      </c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16"/>
      <c r="AG326" s="29"/>
      <c r="AH326" s="27"/>
      <c r="AI326" s="217"/>
      <c r="AJ326" s="28"/>
      <c r="AN326" s="28"/>
    </row>
    <row r="327" spans="1:42">
      <c r="A327" s="292"/>
      <c r="B327" s="292"/>
      <c r="C327" s="292"/>
      <c r="D327" s="292"/>
      <c r="E327" s="292"/>
      <c r="F327" s="292"/>
      <c r="G327" s="292"/>
      <c r="H327" s="292"/>
      <c r="I327" s="337"/>
      <c r="J327" s="292"/>
      <c r="K327" s="292"/>
      <c r="L327" s="490"/>
      <c r="M327" s="490"/>
      <c r="N327" s="490"/>
      <c r="O327" s="490"/>
      <c r="P327" s="490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16"/>
      <c r="AG327" s="29"/>
      <c r="AH327" s="27"/>
      <c r="AI327" s="217"/>
      <c r="AJ327" s="28"/>
      <c r="AN327" s="28"/>
    </row>
    <row r="328" spans="1:42">
      <c r="A328" s="292"/>
      <c r="B328" s="232">
        <f>+'Ark1'!C2189</f>
        <v>2022</v>
      </c>
      <c r="C328" s="292"/>
      <c r="D328" s="232">
        <f>+'Ark1'!M2189</f>
        <v>7</v>
      </c>
      <c r="E328" s="232" t="s">
        <v>101</v>
      </c>
      <c r="F328" s="232">
        <f>+'Ark1'!D2189</f>
        <v>1</v>
      </c>
      <c r="G328" s="232" t="str">
        <f>VLOOKUP(F328,RNR!$D$12:$E$23,2)</f>
        <v>Jan</v>
      </c>
      <c r="H328" s="232">
        <f>+'Ark1'!Q2189</f>
        <v>0</v>
      </c>
      <c r="I328" s="335">
        <f>+'Ark1'!R2189</f>
        <v>0</v>
      </c>
      <c r="J328" s="233" t="str">
        <f>+IF(I328=0,"",'Ark1'!AF2189)</f>
        <v/>
      </c>
      <c r="K328" s="233" t="str">
        <f>+IF(I328=0,"",'Ark1'!AG2189)</f>
        <v/>
      </c>
      <c r="L328" s="489"/>
      <c r="M328" s="489"/>
      <c r="N328" s="489"/>
      <c r="O328" s="489"/>
      <c r="P328" s="489"/>
      <c r="Q328" s="234" t="str">
        <f>+IF(I328=0,"",'Ark1'!S2189)</f>
        <v/>
      </c>
      <c r="R328" s="234"/>
      <c r="S328" s="290" t="str">
        <f>+IF(I328=0,"",'Ark1'!U2189)</f>
        <v/>
      </c>
      <c r="T328" s="233" t="str">
        <f>+IF(I328=0,"",'Ark1'!V2189)</f>
        <v/>
      </c>
      <c r="U328" s="233" t="str">
        <f>+IF(I328=0,"",'Ark1'!W2189)</f>
        <v/>
      </c>
      <c r="V328" s="235" t="str">
        <f>+IF(I328=0,"",'Ark1'!X2189)</f>
        <v/>
      </c>
      <c r="W328" s="235" t="str">
        <f>+IF(I328=0,"",'Ark1'!Y2189)</f>
        <v/>
      </c>
      <c r="X328" s="235" t="str">
        <f>+IF(I328=0,"",'Ark1'!Z2189)</f>
        <v/>
      </c>
      <c r="Y328" s="233" t="str">
        <f>+IF(I328=0,"",'Ark1'!Z2189)</f>
        <v/>
      </c>
      <c r="Z328" s="233" t="str">
        <f>+IF(I328=0,"",'Ark1'!AB2189)</f>
        <v/>
      </c>
      <c r="AA328" s="235">
        <f>+'Ark1'!AD2189</f>
        <v>0</v>
      </c>
      <c r="AB328" s="233" t="str">
        <f t="shared" si="42"/>
        <v/>
      </c>
      <c r="AC328" s="233" t="str">
        <f t="shared" si="43"/>
        <v/>
      </c>
      <c r="AD328" s="292"/>
      <c r="AG328" s="29"/>
      <c r="AH328" s="27"/>
      <c r="AK328" s="27"/>
      <c r="AL328" s="27"/>
      <c r="AM328" s="27"/>
      <c r="AO328" s="27"/>
    </row>
    <row r="329" spans="1:42" s="240" customFormat="1">
      <c r="A329" s="292"/>
      <c r="B329" s="232">
        <f>+'Ark1'!C2190</f>
        <v>2022</v>
      </c>
      <c r="C329" s="292"/>
      <c r="D329" s="232">
        <f>+'Ark1'!M2190</f>
        <v>7</v>
      </c>
      <c r="E329" s="232" t="str">
        <f>+E328</f>
        <v>3-</v>
      </c>
      <c r="F329" s="232">
        <f>+'Ark1'!D2190</f>
        <v>2</v>
      </c>
      <c r="G329" s="232" t="str">
        <f>VLOOKUP(F329,RNR!$D$12:$E$23,2)</f>
        <v>Feb</v>
      </c>
      <c r="H329" s="232">
        <f>+'Ark1'!Q2190</f>
        <v>0</v>
      </c>
      <c r="I329" s="335">
        <f>+'Ark1'!R2190</f>
        <v>0</v>
      </c>
      <c r="J329" s="233" t="str">
        <f>+IF(I329=0,"",'Ark1'!AF2190)</f>
        <v/>
      </c>
      <c r="K329" s="233" t="str">
        <f>+IF(I329=0,"",'Ark1'!AG2190)</f>
        <v/>
      </c>
      <c r="L329" s="489"/>
      <c r="M329" s="489"/>
      <c r="N329" s="489"/>
      <c r="O329" s="489"/>
      <c r="P329" s="489"/>
      <c r="Q329" s="234" t="str">
        <f>+IF(I329=0,"",'Ark1'!S2190)</f>
        <v/>
      </c>
      <c r="R329" s="234"/>
      <c r="S329" s="290" t="str">
        <f>+IF(I329=0,"",'Ark1'!U2190)</f>
        <v/>
      </c>
      <c r="T329" s="233" t="str">
        <f>+IF(I329=0,"",'Ark1'!V2190)</f>
        <v/>
      </c>
      <c r="U329" s="233" t="str">
        <f>+IF(I329=0,"",'Ark1'!W2190)</f>
        <v/>
      </c>
      <c r="V329" s="235" t="str">
        <f>+IF(I329=0,"",'Ark1'!X2190)</f>
        <v/>
      </c>
      <c r="W329" s="235" t="str">
        <f>+IF(I329=0,"",'Ark1'!Y2190)</f>
        <v/>
      </c>
      <c r="X329" s="235" t="str">
        <f>+IF(I329=0,"",'Ark1'!Z2190)</f>
        <v/>
      </c>
      <c r="Y329" s="233" t="str">
        <f>+IF(I329=0,"",'Ark1'!Z2190)</f>
        <v/>
      </c>
      <c r="Z329" s="233" t="str">
        <f>+IF(I329=0,"",'Ark1'!AB2190)</f>
        <v/>
      </c>
      <c r="AA329" s="235">
        <f>+'Ark1'!AD2190</f>
        <v>0</v>
      </c>
      <c r="AB329" s="233" t="str">
        <f t="shared" si="42"/>
        <v/>
      </c>
      <c r="AC329" s="233" t="str">
        <f t="shared" si="43"/>
        <v/>
      </c>
      <c r="AD329" s="292"/>
      <c r="AE329" s="29"/>
      <c r="AF329" s="29"/>
      <c r="AG329" s="29"/>
      <c r="AH329" s="27"/>
      <c r="AI329" s="29"/>
      <c r="AJ329" s="29"/>
      <c r="AK329" s="27"/>
      <c r="AL329" s="27"/>
      <c r="AM329" s="27"/>
      <c r="AN329" s="29"/>
      <c r="AO329" s="27"/>
      <c r="AP329" s="28"/>
    </row>
    <row r="330" spans="1:42" s="240" customFormat="1">
      <c r="A330" s="292"/>
      <c r="B330" s="232">
        <f>+'Ark1'!C2191</f>
        <v>2022</v>
      </c>
      <c r="C330" s="292"/>
      <c r="D330" s="232">
        <f>+'Ark1'!M2191</f>
        <v>7</v>
      </c>
      <c r="E330" s="232" t="str">
        <f t="shared" ref="E330:E339" si="48">+E329</f>
        <v>3-</v>
      </c>
      <c r="F330" s="232">
        <f>+'Ark1'!D2191</f>
        <v>3</v>
      </c>
      <c r="G330" s="232" t="str">
        <f>VLOOKUP(F330,RNR!$D$12:$E$23,2)</f>
        <v>Mar</v>
      </c>
      <c r="H330" s="232">
        <f>+'Ark1'!Q2191</f>
        <v>0</v>
      </c>
      <c r="I330" s="335">
        <f>+'Ark1'!R2191</f>
        <v>0</v>
      </c>
      <c r="J330" s="233" t="str">
        <f>+IF(I330=0,"",'Ark1'!AF2191)</f>
        <v/>
      </c>
      <c r="K330" s="233" t="str">
        <f>+IF(I330=0,"",'Ark1'!AG2191)</f>
        <v/>
      </c>
      <c r="L330" s="489"/>
      <c r="M330" s="489"/>
      <c r="N330" s="489"/>
      <c r="O330" s="489"/>
      <c r="P330" s="489"/>
      <c r="Q330" s="234" t="str">
        <f>+IF(I330=0,"",'Ark1'!S2191)</f>
        <v/>
      </c>
      <c r="R330" s="234"/>
      <c r="S330" s="290" t="str">
        <f>+IF(I330=0,"",'Ark1'!U2191)</f>
        <v/>
      </c>
      <c r="T330" s="233" t="str">
        <f>+IF(I330=0,"",'Ark1'!V2191)</f>
        <v/>
      </c>
      <c r="U330" s="233" t="str">
        <f>+IF(I330=0,"",'Ark1'!W2191)</f>
        <v/>
      </c>
      <c r="V330" s="235" t="str">
        <f>+IF(I330=0,"",'Ark1'!X2191)</f>
        <v/>
      </c>
      <c r="W330" s="235" t="str">
        <f>+IF(I330=0,"",'Ark1'!Y2191)</f>
        <v/>
      </c>
      <c r="X330" s="235" t="str">
        <f>+IF(I330=0,"",'Ark1'!Z2191)</f>
        <v/>
      </c>
      <c r="Y330" s="233" t="str">
        <f>+IF(I330=0,"",'Ark1'!Z2191)</f>
        <v/>
      </c>
      <c r="Z330" s="233" t="str">
        <f>+IF(I330=0,"",'Ark1'!AB2191)</f>
        <v/>
      </c>
      <c r="AA330" s="235">
        <f>+'Ark1'!AD2191</f>
        <v>0</v>
      </c>
      <c r="AB330" s="233" t="str">
        <f t="shared" si="42"/>
        <v/>
      </c>
      <c r="AC330" s="233" t="str">
        <f t="shared" si="43"/>
        <v/>
      </c>
      <c r="AD330" s="292"/>
      <c r="AE330" s="29"/>
      <c r="AF330" s="29"/>
      <c r="AG330" s="29"/>
      <c r="AH330" s="27"/>
      <c r="AI330" s="29"/>
      <c r="AJ330" s="29"/>
      <c r="AK330" s="27"/>
      <c r="AL330" s="27"/>
      <c r="AM330" s="27"/>
      <c r="AN330" s="29"/>
      <c r="AO330" s="27"/>
      <c r="AP330" s="28"/>
    </row>
    <row r="331" spans="1:42" s="240" customFormat="1">
      <c r="A331" s="292"/>
      <c r="B331" s="232">
        <f>+'Ark1'!C2192</f>
        <v>2022</v>
      </c>
      <c r="C331" s="292"/>
      <c r="D331" s="232">
        <f>+'Ark1'!M2192</f>
        <v>7</v>
      </c>
      <c r="E331" s="232" t="str">
        <f t="shared" si="48"/>
        <v>3-</v>
      </c>
      <c r="F331" s="232">
        <f>+'Ark1'!D2192</f>
        <v>4</v>
      </c>
      <c r="G331" s="232" t="str">
        <f>VLOOKUP(F331,RNR!$D$12:$E$23,2)</f>
        <v>Apr</v>
      </c>
      <c r="H331" s="232">
        <f>+'Ark1'!Q2192</f>
        <v>2</v>
      </c>
      <c r="I331" s="335">
        <f>+'Ark1'!R2192</f>
        <v>9</v>
      </c>
      <c r="J331" s="233">
        <f>+IF(I331=0,"",'Ark1'!AF2192)</f>
        <v>0.24096385542168672</v>
      </c>
      <c r="K331" s="233">
        <f>+IF(I331=0,"",'Ark1'!AG2192)</f>
        <v>0.48700933528287049</v>
      </c>
      <c r="L331" s="489"/>
      <c r="M331" s="489"/>
      <c r="N331" s="489"/>
      <c r="O331" s="489"/>
      <c r="P331" s="489"/>
      <c r="Q331" s="234">
        <f>+IF(I331=0,"",'Ark1'!S2192)</f>
        <v>5.6666666666666679</v>
      </c>
      <c r="R331" s="234"/>
      <c r="S331" s="290">
        <f>+IF(I331=0,"",'Ark1'!U2192)</f>
        <v>19.244444444444444</v>
      </c>
      <c r="T331" s="233">
        <f>+IF(I331=0,"",'Ark1'!V2192)</f>
        <v>11.111111111111112</v>
      </c>
      <c r="U331" s="233">
        <f>+IF(I331=0,"",'Ark1'!W2192)</f>
        <v>0</v>
      </c>
      <c r="V331" s="235">
        <f>+IF(I331=0,"",'Ark1'!X2192)</f>
        <v>77.777777777777771</v>
      </c>
      <c r="W331" s="235">
        <f>+IF(I331=0,"",'Ark1'!Y2192)</f>
        <v>33.333333333333343</v>
      </c>
      <c r="X331" s="235">
        <f>+IF(I331=0,"",'Ark1'!Z2192)</f>
        <v>5.0975181567135754</v>
      </c>
      <c r="Y331" s="233">
        <f>+IF(I331=0,"",'Ark1'!Z2192)</f>
        <v>5.0975181567135754</v>
      </c>
      <c r="Z331" s="233">
        <f>+IF(I331=0,"",'Ark1'!AB2192)</f>
        <v>0</v>
      </c>
      <c r="AA331" s="235">
        <f>+'Ark1'!AD2192</f>
        <v>0</v>
      </c>
      <c r="AB331" s="233">
        <f t="shared" si="42"/>
        <v>1.2857142857142858</v>
      </c>
      <c r="AC331" s="233">
        <f t="shared" si="43"/>
        <v>4.5</v>
      </c>
      <c r="AD331" s="292"/>
      <c r="AE331" s="29"/>
      <c r="AF331" s="29"/>
      <c r="AG331" s="29"/>
      <c r="AH331" s="27"/>
      <c r="AI331" s="29"/>
      <c r="AJ331" s="29"/>
      <c r="AK331" s="27"/>
      <c r="AL331" s="27"/>
      <c r="AM331" s="27"/>
      <c r="AN331" s="29"/>
      <c r="AO331" s="27"/>
      <c r="AP331" s="28"/>
    </row>
    <row r="332" spans="1:42" s="240" customFormat="1">
      <c r="A332" s="292"/>
      <c r="B332" s="232">
        <f>+'Ark1'!C2193</f>
        <v>2022</v>
      </c>
      <c r="C332" s="292"/>
      <c r="D332" s="232">
        <f>+'Ark1'!M2193</f>
        <v>7</v>
      </c>
      <c r="E332" s="232" t="str">
        <f t="shared" si="48"/>
        <v>3-</v>
      </c>
      <c r="F332" s="232">
        <f>+'Ark1'!D2193</f>
        <v>5</v>
      </c>
      <c r="G332" s="232" t="str">
        <f>VLOOKUP(F332,RNR!$D$12:$E$23,2)</f>
        <v>Mai</v>
      </c>
      <c r="H332" s="232">
        <f>+'Ark1'!Q2193</f>
        <v>0</v>
      </c>
      <c r="I332" s="335">
        <f>+'Ark1'!R2193</f>
        <v>0</v>
      </c>
      <c r="J332" s="233" t="str">
        <f>+IF(I332=0,"",'Ark1'!AF2193)</f>
        <v/>
      </c>
      <c r="K332" s="233" t="str">
        <f>+IF(I332=0,"",'Ark1'!AG2193)</f>
        <v/>
      </c>
      <c r="L332" s="489"/>
      <c r="M332" s="489"/>
      <c r="N332" s="489"/>
      <c r="O332" s="489"/>
      <c r="P332" s="489"/>
      <c r="Q332" s="234" t="str">
        <f>+IF(I332=0,"",'Ark1'!S2193)</f>
        <v/>
      </c>
      <c r="R332" s="234"/>
      <c r="S332" s="290" t="str">
        <f>+IF(I332=0,"",'Ark1'!U2193)</f>
        <v/>
      </c>
      <c r="T332" s="233" t="str">
        <f>+IF(I332=0,"",'Ark1'!V2193)</f>
        <v/>
      </c>
      <c r="U332" s="233" t="str">
        <f>+IF(I332=0,"",'Ark1'!W2193)</f>
        <v/>
      </c>
      <c r="V332" s="235" t="str">
        <f>+IF(I332=0,"",'Ark1'!X2193)</f>
        <v/>
      </c>
      <c r="W332" s="235" t="str">
        <f>+IF(I332=0,"",'Ark1'!Y2193)</f>
        <v/>
      </c>
      <c r="X332" s="235" t="str">
        <f>+IF(I332=0,"",'Ark1'!Z2193)</f>
        <v/>
      </c>
      <c r="Y332" s="233" t="str">
        <f>+IF(I332=0,"",'Ark1'!Z2193)</f>
        <v/>
      </c>
      <c r="Z332" s="233" t="str">
        <f>+IF(I332=0,"",'Ark1'!AB2193)</f>
        <v/>
      </c>
      <c r="AA332" s="235">
        <f>+'Ark1'!AD2193</f>
        <v>0</v>
      </c>
      <c r="AB332" s="233" t="str">
        <f t="shared" si="42"/>
        <v/>
      </c>
      <c r="AC332" s="233" t="str">
        <f t="shared" si="43"/>
        <v/>
      </c>
      <c r="AD332" s="292"/>
      <c r="AE332" s="29"/>
      <c r="AF332" s="29"/>
      <c r="AG332" s="29"/>
      <c r="AH332" s="27"/>
      <c r="AI332" s="29"/>
      <c r="AJ332" s="29"/>
      <c r="AK332" s="27"/>
      <c r="AL332" s="27"/>
      <c r="AM332" s="27"/>
      <c r="AN332" s="29"/>
      <c r="AO332" s="27"/>
      <c r="AP332" s="28"/>
    </row>
    <row r="333" spans="1:42" s="240" customFormat="1">
      <c r="A333" s="292"/>
      <c r="B333" s="232">
        <f>+'Ark1'!C2194</f>
        <v>2022</v>
      </c>
      <c r="C333" s="292"/>
      <c r="D333" s="232">
        <f>+'Ark1'!M2194</f>
        <v>7</v>
      </c>
      <c r="E333" s="232" t="str">
        <f t="shared" si="48"/>
        <v>3-</v>
      </c>
      <c r="F333" s="232">
        <f>+'Ark1'!D2194</f>
        <v>6</v>
      </c>
      <c r="G333" s="232" t="str">
        <f>VLOOKUP(F333,RNR!$D$12:$E$23,2)</f>
        <v>Jun</v>
      </c>
      <c r="H333" s="232">
        <f>+'Ark1'!Q2194</f>
        <v>1</v>
      </c>
      <c r="I333" s="335">
        <f>+'Ark1'!R2194</f>
        <v>2</v>
      </c>
      <c r="J333" s="233">
        <f>+IF(I333=0,"",'Ark1'!AF2194)</f>
        <v>0.1140901312036509</v>
      </c>
      <c r="K333" s="233">
        <f>+IF(I333=0,"",'Ark1'!AG2194)</f>
        <v>9.9853893437308189E-2</v>
      </c>
      <c r="L333" s="489"/>
      <c r="M333" s="489"/>
      <c r="N333" s="489"/>
      <c r="O333" s="489"/>
      <c r="P333" s="489"/>
      <c r="Q333" s="234">
        <f>+IF(I333=0,"",'Ark1'!S2194)</f>
        <v>8</v>
      </c>
      <c r="R333" s="234"/>
      <c r="S333" s="290">
        <f>+IF(I333=0,"",'Ark1'!U2194)</f>
        <v>11.55</v>
      </c>
      <c r="T333" s="233">
        <f>+IF(I333=0,"",'Ark1'!V2194)</f>
        <v>0</v>
      </c>
      <c r="U333" s="233">
        <f>+IF(I333=0,"",'Ark1'!W2194)</f>
        <v>0</v>
      </c>
      <c r="V333" s="235">
        <f>+IF(I333=0,"",'Ark1'!X2194)</f>
        <v>0</v>
      </c>
      <c r="W333" s="235">
        <f>+IF(I333=0,"",'Ark1'!Y2194)</f>
        <v>0</v>
      </c>
      <c r="X333" s="235">
        <f>+IF(I333=0,"",'Ark1'!Z2194)</f>
        <v>4.9999999999977264E-2</v>
      </c>
      <c r="Y333" s="233">
        <f>+IF(I333=0,"",'Ark1'!Z2194)</f>
        <v>4.9999999999977264E-2</v>
      </c>
      <c r="Z333" s="233">
        <f>+IF(I333=0,"",'Ark1'!AB2194)</f>
        <v>0</v>
      </c>
      <c r="AA333" s="235">
        <f>+'Ark1'!AD2194</f>
        <v>0</v>
      </c>
      <c r="AB333" s="233">
        <f t="shared" si="42"/>
        <v>0.2857142857142857</v>
      </c>
      <c r="AC333" s="233">
        <f t="shared" si="43"/>
        <v>2</v>
      </c>
      <c r="AD333" s="292"/>
      <c r="AE333" s="29"/>
      <c r="AF333" s="29"/>
      <c r="AG333" s="29"/>
      <c r="AH333" s="27"/>
      <c r="AI333" s="29"/>
      <c r="AJ333" s="29"/>
      <c r="AK333" s="28"/>
      <c r="AL333" s="28"/>
      <c r="AM333" s="28"/>
      <c r="AN333" s="29"/>
      <c r="AO333" s="28"/>
      <c r="AP333" s="28"/>
    </row>
    <row r="334" spans="1:42" s="240" customFormat="1">
      <c r="A334" s="292"/>
      <c r="B334" s="232">
        <f>+'Ark1'!C2195</f>
        <v>2022</v>
      </c>
      <c r="C334" s="292"/>
      <c r="D334" s="232">
        <f>+'Ark1'!M2195</f>
        <v>7</v>
      </c>
      <c r="E334" s="232" t="str">
        <f t="shared" si="48"/>
        <v>3-</v>
      </c>
      <c r="F334" s="232">
        <f>+'Ark1'!D2195</f>
        <v>7</v>
      </c>
      <c r="G334" s="232" t="str">
        <f>VLOOKUP(F334,RNR!$D$12:$E$23,2)</f>
        <v>Jul</v>
      </c>
      <c r="H334" s="232">
        <f>+'Ark1'!Q2195</f>
        <v>0</v>
      </c>
      <c r="I334" s="335">
        <f>+'Ark1'!R2195</f>
        <v>0</v>
      </c>
      <c r="J334" s="233" t="str">
        <f>+IF(I334=0,"",'Ark1'!AF2195)</f>
        <v/>
      </c>
      <c r="K334" s="233" t="str">
        <f>+IF(I334=0,"",'Ark1'!AG2195)</f>
        <v/>
      </c>
      <c r="L334" s="489"/>
      <c r="M334" s="489"/>
      <c r="N334" s="489"/>
      <c r="O334" s="489"/>
      <c r="P334" s="489"/>
      <c r="Q334" s="234" t="str">
        <f>+IF(I334=0,"",'Ark1'!S2195)</f>
        <v/>
      </c>
      <c r="R334" s="234"/>
      <c r="S334" s="290" t="str">
        <f>+IF(I334=0,"",'Ark1'!U2195)</f>
        <v/>
      </c>
      <c r="T334" s="233" t="str">
        <f>+IF(I334=0,"",'Ark1'!V2195)</f>
        <v/>
      </c>
      <c r="U334" s="233" t="str">
        <f>+IF(I334=0,"",'Ark1'!W2195)</f>
        <v/>
      </c>
      <c r="V334" s="235" t="str">
        <f>+IF(I334=0,"",'Ark1'!X2195)</f>
        <v/>
      </c>
      <c r="W334" s="235" t="str">
        <f>+IF(I334=0,"",'Ark1'!Y2195)</f>
        <v/>
      </c>
      <c r="X334" s="235" t="str">
        <f>+IF(I334=0,"",'Ark1'!Z2195)</f>
        <v/>
      </c>
      <c r="Y334" s="233" t="str">
        <f>+IF(I334=0,"",'Ark1'!Z2195)</f>
        <v/>
      </c>
      <c r="Z334" s="233" t="str">
        <f>+IF(I334=0,"",'Ark1'!AB2195)</f>
        <v/>
      </c>
      <c r="AA334" s="235">
        <f>+'Ark1'!AD2195</f>
        <v>0</v>
      </c>
      <c r="AB334" s="233" t="str">
        <f t="shared" si="42"/>
        <v/>
      </c>
      <c r="AC334" s="233" t="str">
        <f t="shared" si="43"/>
        <v/>
      </c>
      <c r="AD334" s="292"/>
      <c r="AE334" s="29"/>
      <c r="AF334" s="29"/>
      <c r="AG334" s="29"/>
      <c r="AH334" s="27"/>
      <c r="AI334" s="29"/>
      <c r="AJ334" s="29"/>
      <c r="AK334" s="28"/>
      <c r="AL334" s="28"/>
      <c r="AM334" s="28"/>
      <c r="AN334" s="29"/>
      <c r="AO334" s="28"/>
      <c r="AP334" s="28"/>
    </row>
    <row r="335" spans="1:42" s="240" customFormat="1">
      <c r="A335" s="292"/>
      <c r="B335" s="232">
        <f>+'Ark1'!C2196</f>
        <v>2022</v>
      </c>
      <c r="C335" s="292"/>
      <c r="D335" s="232">
        <f>+'Ark1'!M2196</f>
        <v>7</v>
      </c>
      <c r="E335" s="232" t="str">
        <f t="shared" si="48"/>
        <v>3-</v>
      </c>
      <c r="F335" s="232">
        <f>+'Ark1'!D2196</f>
        <v>8</v>
      </c>
      <c r="G335" s="232" t="str">
        <f>VLOOKUP(F335,RNR!$D$12:$E$23,2)</f>
        <v>Aug</v>
      </c>
      <c r="H335" s="232">
        <f>+'Ark1'!Q2196</f>
        <v>1</v>
      </c>
      <c r="I335" s="335">
        <f>+'Ark1'!R2196</f>
        <v>4</v>
      </c>
      <c r="J335" s="233">
        <f>+IF(I335=0,"",'Ark1'!AF2196)</f>
        <v>0.24059716215647245</v>
      </c>
      <c r="K335" s="233">
        <f>+IF(I335=0,"",'Ark1'!AG2196)</f>
        <v>0.26656744717071529</v>
      </c>
      <c r="L335" s="489"/>
      <c r="M335" s="489"/>
      <c r="N335" s="489"/>
      <c r="O335" s="489"/>
      <c r="P335" s="489"/>
      <c r="Q335" s="234">
        <f>+IF(I335=0,"",'Ark1'!S2196)</f>
        <v>7.5</v>
      </c>
      <c r="R335" s="234"/>
      <c r="S335" s="290">
        <f>+IF(I335=0,"",'Ark1'!U2196)</f>
        <v>13.074999999999999</v>
      </c>
      <c r="T335" s="233">
        <f>+IF(I335=0,"",'Ark1'!V2196)</f>
        <v>0</v>
      </c>
      <c r="U335" s="233">
        <f>+IF(I335=0,"",'Ark1'!W2196)</f>
        <v>0</v>
      </c>
      <c r="V335" s="235">
        <f>+IF(I335=0,"",'Ark1'!X2196)</f>
        <v>0</v>
      </c>
      <c r="W335" s="235">
        <f>+IF(I335=0,"",'Ark1'!Y2196)</f>
        <v>0</v>
      </c>
      <c r="X335" s="235">
        <f>+IF(I335=0,"",'Ark1'!Z2196)</f>
        <v>1.0963005974640352</v>
      </c>
      <c r="Y335" s="233">
        <f>+IF(I335=0,"",'Ark1'!Z2196)</f>
        <v>1.0963005974640352</v>
      </c>
      <c r="Z335" s="233">
        <f>+IF(I335=0,"",'Ark1'!AB2196)</f>
        <v>0</v>
      </c>
      <c r="AA335" s="235">
        <f>+'Ark1'!AD2196</f>
        <v>0</v>
      </c>
      <c r="AB335" s="233">
        <f t="shared" si="42"/>
        <v>0.5714285714285714</v>
      </c>
      <c r="AC335" s="233">
        <f t="shared" si="43"/>
        <v>4</v>
      </c>
      <c r="AD335" s="292"/>
      <c r="AE335" s="29"/>
      <c r="AF335" s="29"/>
      <c r="AG335" s="29"/>
      <c r="AH335" s="27"/>
      <c r="AI335" s="29"/>
      <c r="AJ335" s="29"/>
      <c r="AK335" s="28"/>
      <c r="AL335" s="28"/>
      <c r="AM335" s="28"/>
      <c r="AN335" s="29"/>
      <c r="AO335" s="28"/>
      <c r="AP335" s="28"/>
    </row>
    <row r="336" spans="1:42" s="240" customFormat="1">
      <c r="A336" s="292"/>
      <c r="B336" s="232">
        <f>+'Ark1'!C2197</f>
        <v>2022</v>
      </c>
      <c r="C336" s="292"/>
      <c r="D336" s="232">
        <f>+'Ark1'!M2197</f>
        <v>7</v>
      </c>
      <c r="E336" s="232" t="str">
        <f t="shared" si="48"/>
        <v>3-</v>
      </c>
      <c r="F336" s="232">
        <f>+'Ark1'!D2197</f>
        <v>9</v>
      </c>
      <c r="G336" s="232" t="str">
        <f>VLOOKUP(F336,RNR!$D$12:$E$23,2)</f>
        <v>Sep</v>
      </c>
      <c r="H336" s="232">
        <f>+'Ark1'!Q2197</f>
        <v>0</v>
      </c>
      <c r="I336" s="335">
        <f>+'Ark1'!R2197</f>
        <v>0</v>
      </c>
      <c r="J336" s="233" t="str">
        <f>+IF(I336=0,"",'Ark1'!AF2197)</f>
        <v/>
      </c>
      <c r="K336" s="233" t="str">
        <f>+IF(I336=0,"",'Ark1'!AG2197)</f>
        <v/>
      </c>
      <c r="L336" s="489"/>
      <c r="M336" s="489"/>
      <c r="N336" s="489"/>
      <c r="O336" s="489"/>
      <c r="P336" s="489"/>
      <c r="Q336" s="234" t="str">
        <f>+IF(I336=0,"",'Ark1'!S2197)</f>
        <v/>
      </c>
      <c r="R336" s="234"/>
      <c r="S336" s="290" t="str">
        <f>+IF(I336=0,"",'Ark1'!U2197)</f>
        <v/>
      </c>
      <c r="T336" s="233" t="str">
        <f>+IF(I336=0,"",'Ark1'!V2197)</f>
        <v/>
      </c>
      <c r="U336" s="233" t="str">
        <f>+IF(I336=0,"",'Ark1'!W2197)</f>
        <v/>
      </c>
      <c r="V336" s="235" t="str">
        <f>+IF(I336=0,"",'Ark1'!X2197)</f>
        <v/>
      </c>
      <c r="W336" s="235" t="str">
        <f>+IF(I336=0,"",'Ark1'!Y2197)</f>
        <v/>
      </c>
      <c r="X336" s="235" t="str">
        <f>+IF(I336=0,"",'Ark1'!Z2197)</f>
        <v/>
      </c>
      <c r="Y336" s="233" t="str">
        <f>+IF(I336=0,"",'Ark1'!Z2197)</f>
        <v/>
      </c>
      <c r="Z336" s="233" t="str">
        <f>+IF(I336=0,"",'Ark1'!AB2197)</f>
        <v/>
      </c>
      <c r="AA336" s="235">
        <f>+'Ark1'!AD2197</f>
        <v>0</v>
      </c>
      <c r="AB336" s="233" t="str">
        <f t="shared" si="42"/>
        <v/>
      </c>
      <c r="AC336" s="233" t="str">
        <f t="shared" si="43"/>
        <v/>
      </c>
      <c r="AD336" s="292"/>
      <c r="AE336" s="29"/>
      <c r="AF336" s="29"/>
      <c r="AG336" s="29"/>
      <c r="AH336" s="27"/>
      <c r="AI336" s="29"/>
      <c r="AJ336" s="29"/>
      <c r="AK336" s="28"/>
      <c r="AL336" s="28"/>
      <c r="AM336" s="28"/>
      <c r="AN336" s="29"/>
      <c r="AO336" s="28"/>
      <c r="AP336" s="28"/>
    </row>
    <row r="337" spans="1:42" s="240" customFormat="1">
      <c r="A337" s="292"/>
      <c r="B337" s="232">
        <f>+'Ark1'!C2198</f>
        <v>2022</v>
      </c>
      <c r="C337" s="292"/>
      <c r="D337" s="232">
        <f>+'Ark1'!M2198</f>
        <v>7</v>
      </c>
      <c r="E337" s="232" t="str">
        <f t="shared" si="48"/>
        <v>3-</v>
      </c>
      <c r="F337" s="232">
        <f>+'Ark1'!D2198</f>
        <v>10</v>
      </c>
      <c r="G337" s="232" t="str">
        <f>VLOOKUP(F337,RNR!$D$12:$E$23,2)</f>
        <v>Okt</v>
      </c>
      <c r="H337" s="232">
        <f>+'Ark1'!Q2198</f>
        <v>3</v>
      </c>
      <c r="I337" s="335">
        <f>+'Ark1'!R2198</f>
        <v>4</v>
      </c>
      <c r="J337" s="233">
        <f>+IF(I337=0,"",'Ark1'!AF2198)</f>
        <v>9.5533795080009601E-2</v>
      </c>
      <c r="K337" s="233">
        <f>+IF(I337=0,"",'Ark1'!AG2198)</f>
        <v>0.13652344641797187</v>
      </c>
      <c r="L337" s="489"/>
      <c r="M337" s="489"/>
      <c r="N337" s="489"/>
      <c r="O337" s="489"/>
      <c r="P337" s="489"/>
      <c r="Q337" s="234">
        <f>+IF(I337=0,"",'Ark1'!S2198)</f>
        <v>6.25</v>
      </c>
      <c r="R337" s="234"/>
      <c r="S337" s="290">
        <f>+IF(I337=0,"",'Ark1'!U2198)</f>
        <v>22.425000000000001</v>
      </c>
      <c r="T337" s="233">
        <f>+IF(I337=0,"",'Ark1'!V2198)</f>
        <v>25</v>
      </c>
      <c r="U337" s="233">
        <f>+IF(I337=0,"",'Ark1'!W2198)</f>
        <v>0</v>
      </c>
      <c r="V337" s="235">
        <f>+IF(I337=0,"",'Ark1'!X2198)</f>
        <v>50</v>
      </c>
      <c r="W337" s="235">
        <f>+IF(I337=0,"",'Ark1'!Y2198)</f>
        <v>50</v>
      </c>
      <c r="X337" s="235">
        <f>+IF(I337=0,"",'Ark1'!Z2198)</f>
        <v>9.8260813654274219</v>
      </c>
      <c r="Y337" s="233">
        <f>+IF(I337=0,"",'Ark1'!Z2198)</f>
        <v>9.8260813654274219</v>
      </c>
      <c r="Z337" s="233">
        <f>+IF(I337=0,"",'Ark1'!AB2198)</f>
        <v>0</v>
      </c>
      <c r="AA337" s="235">
        <f>+'Ark1'!AD2198</f>
        <v>0</v>
      </c>
      <c r="AB337" s="233">
        <f t="shared" si="42"/>
        <v>0.5714285714285714</v>
      </c>
      <c r="AC337" s="233">
        <f t="shared" si="43"/>
        <v>1.3333333333333333</v>
      </c>
      <c r="AD337" s="292"/>
      <c r="AE337" s="29"/>
      <c r="AF337" s="29"/>
      <c r="AG337" s="29"/>
      <c r="AH337" s="27"/>
      <c r="AI337" s="29"/>
      <c r="AJ337" s="29"/>
      <c r="AK337" s="28"/>
      <c r="AL337" s="28"/>
      <c r="AM337" s="28"/>
      <c r="AN337" s="29"/>
      <c r="AO337" s="28"/>
      <c r="AP337" s="28"/>
    </row>
    <row r="338" spans="1:42" s="240" customFormat="1">
      <c r="A338" s="292"/>
      <c r="B338" s="232">
        <f>+'Ark1'!C2199</f>
        <v>2022</v>
      </c>
      <c r="C338" s="292"/>
      <c r="D338" s="232">
        <f>+'Ark1'!M2199</f>
        <v>7</v>
      </c>
      <c r="E338" s="232" t="str">
        <f t="shared" si="48"/>
        <v>3-</v>
      </c>
      <c r="F338" s="232">
        <f>+'Ark1'!D2199</f>
        <v>11</v>
      </c>
      <c r="G338" s="232" t="str">
        <f>VLOOKUP(F338,RNR!$D$12:$E$23,2)</f>
        <v>Nov</v>
      </c>
      <c r="H338" s="232">
        <f>+'Ark1'!Q2199</f>
        <v>0</v>
      </c>
      <c r="I338" s="335">
        <f>+'Ark1'!R2199</f>
        <v>0</v>
      </c>
      <c r="J338" s="233" t="str">
        <f>+IF(I338=0,"",'Ark1'!AF2199)</f>
        <v/>
      </c>
      <c r="K338" s="233" t="str">
        <f>+IF(I338=0,"",'Ark1'!AG2199)</f>
        <v/>
      </c>
      <c r="L338" s="489"/>
      <c r="M338" s="489"/>
      <c r="N338" s="489"/>
      <c r="O338" s="489"/>
      <c r="P338" s="489"/>
      <c r="Q338" s="234" t="str">
        <f>+IF(I338=0,"",'Ark1'!S2199)</f>
        <v/>
      </c>
      <c r="R338" s="234"/>
      <c r="S338" s="290" t="str">
        <f>+IF(I338=0,"",'Ark1'!U2199)</f>
        <v/>
      </c>
      <c r="T338" s="233" t="str">
        <f>+IF(I338=0,"",'Ark1'!V2199)</f>
        <v/>
      </c>
      <c r="U338" s="233" t="str">
        <f>+IF(I338=0,"",'Ark1'!W2199)</f>
        <v/>
      </c>
      <c r="V338" s="235" t="str">
        <f>+IF(I338=0,"",'Ark1'!X2199)</f>
        <v/>
      </c>
      <c r="W338" s="235" t="str">
        <f>+IF(I338=0,"",'Ark1'!Y2199)</f>
        <v/>
      </c>
      <c r="X338" s="235" t="str">
        <f>+IF(I338=0,"",'Ark1'!Z2199)</f>
        <v/>
      </c>
      <c r="Y338" s="233" t="str">
        <f>+IF(I338=0,"",'Ark1'!Z2199)</f>
        <v/>
      </c>
      <c r="Z338" s="233" t="str">
        <f>+IF(I338=0,"",'Ark1'!AB2199)</f>
        <v/>
      </c>
      <c r="AA338" s="235">
        <f>+'Ark1'!AD2199</f>
        <v>0</v>
      </c>
      <c r="AB338" s="233" t="str">
        <f t="shared" si="42"/>
        <v/>
      </c>
      <c r="AC338" s="233" t="str">
        <f t="shared" si="43"/>
        <v/>
      </c>
      <c r="AD338" s="292"/>
      <c r="AE338" s="29"/>
      <c r="AF338" s="29"/>
      <c r="AG338" s="29"/>
      <c r="AH338" s="27"/>
      <c r="AI338" s="29"/>
      <c r="AJ338" s="29"/>
      <c r="AK338" s="28"/>
      <c r="AL338" s="28"/>
      <c r="AM338" s="28"/>
      <c r="AN338" s="29"/>
      <c r="AO338" s="28"/>
      <c r="AP338" s="28"/>
    </row>
    <row r="339" spans="1:42">
      <c r="A339" s="292"/>
      <c r="B339" s="232">
        <f>+'Ark1'!C2200</f>
        <v>2022</v>
      </c>
      <c r="C339" s="292"/>
      <c r="D339" s="232">
        <f>+'Ark1'!M2200</f>
        <v>7</v>
      </c>
      <c r="E339" s="232" t="str">
        <f t="shared" si="48"/>
        <v>3-</v>
      </c>
      <c r="F339" s="232">
        <f>+'Ark1'!D2200</f>
        <v>12</v>
      </c>
      <c r="G339" s="232" t="str">
        <f>VLOOKUP(F339,RNR!$D$12:$E$23,2)</f>
        <v>Des</v>
      </c>
      <c r="H339" s="232">
        <f>+'Ark1'!Q2200</f>
        <v>0</v>
      </c>
      <c r="I339" s="335">
        <f>+'Ark1'!R2200</f>
        <v>0</v>
      </c>
      <c r="J339" s="233" t="str">
        <f>+IF(I339=0,"",'Ark1'!AF2200)</f>
        <v/>
      </c>
      <c r="K339" s="233" t="str">
        <f>+IF(I339=0,"",'Ark1'!AG2200)</f>
        <v/>
      </c>
      <c r="L339" s="489"/>
      <c r="M339" s="489"/>
      <c r="N339" s="489"/>
      <c r="O339" s="489"/>
      <c r="P339" s="489"/>
      <c r="Q339" s="234" t="str">
        <f>+IF(I339=0,"",'Ark1'!S2200)</f>
        <v/>
      </c>
      <c r="R339" s="234"/>
      <c r="S339" s="290" t="str">
        <f>+IF(I339=0,"",'Ark1'!U2200)</f>
        <v/>
      </c>
      <c r="T339" s="233" t="str">
        <f>+IF(I339=0,"",'Ark1'!V2200)</f>
        <v/>
      </c>
      <c r="U339" s="233" t="str">
        <f>+IF(I339=0,"",'Ark1'!W2200)</f>
        <v/>
      </c>
      <c r="V339" s="235" t="str">
        <f>+IF(I339=0,"",'Ark1'!X2200)</f>
        <v/>
      </c>
      <c r="W339" s="235" t="str">
        <f>+IF(I339=0,"",'Ark1'!Y2200)</f>
        <v/>
      </c>
      <c r="X339" s="235" t="str">
        <f>+IF(I339=0,"",'Ark1'!Z2200)</f>
        <v/>
      </c>
      <c r="Y339" s="233" t="str">
        <f>+IF(I339=0,"",'Ark1'!Z2200)</f>
        <v/>
      </c>
      <c r="Z339" s="233" t="str">
        <f>+IF(I339=0,"",'Ark1'!AB2200)</f>
        <v/>
      </c>
      <c r="AA339" s="235">
        <f>+'Ark1'!AD2200</f>
        <v>0</v>
      </c>
      <c r="AB339" s="233" t="str">
        <f t="shared" ref="AB339:AB411" si="49">+IF(I339=0,"",I339/D339)</f>
        <v/>
      </c>
      <c r="AC339" s="233" t="str">
        <f t="shared" ref="AC339:AC411" si="50">+IF(I339=0,"",I339/H339)</f>
        <v/>
      </c>
      <c r="AD339" s="292"/>
      <c r="AG339" s="29"/>
      <c r="AH339" s="27"/>
    </row>
    <row r="340" spans="1:42">
      <c r="A340" s="292"/>
      <c r="B340" s="292"/>
      <c r="C340" s="292"/>
      <c r="D340" s="292"/>
      <c r="E340" s="292"/>
      <c r="F340" s="292"/>
      <c r="G340" s="292"/>
      <c r="H340" s="292"/>
      <c r="I340" s="337"/>
      <c r="J340" s="292"/>
      <c r="K340" s="292"/>
      <c r="L340" s="490"/>
      <c r="M340" s="490"/>
      <c r="N340" s="490"/>
      <c r="O340" s="490"/>
      <c r="P340" s="490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16"/>
      <c r="AG340" s="29"/>
      <c r="AH340" s="27"/>
      <c r="AI340" s="217"/>
      <c r="AJ340" s="28"/>
      <c r="AN340" s="28"/>
    </row>
    <row r="341" spans="1:42" ht="22.8">
      <c r="A341" s="292"/>
      <c r="B341" s="292"/>
      <c r="C341" s="292"/>
      <c r="D341" s="292"/>
      <c r="E341" s="257" t="str">
        <f>+E343</f>
        <v>3</v>
      </c>
      <c r="F341" s="292"/>
      <c r="G341" s="292"/>
      <c r="H341" s="292"/>
      <c r="I341" s="332">
        <f>SUM(I343:I380)</f>
        <v>4294</v>
      </c>
      <c r="J341" s="292"/>
      <c r="K341" s="292"/>
      <c r="L341" s="490"/>
      <c r="M341" s="490"/>
      <c r="N341" s="490"/>
      <c r="O341" s="490"/>
      <c r="P341" s="490"/>
      <c r="Q341" s="292"/>
      <c r="R341" s="292"/>
      <c r="S341" s="263">
        <f>+Fettgruppe!S144</f>
        <v>0</v>
      </c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16"/>
      <c r="AG341" s="29"/>
      <c r="AH341" s="27"/>
      <c r="AI341" s="217"/>
      <c r="AJ341" s="28"/>
      <c r="AN341" s="28"/>
    </row>
    <row r="342" spans="1:42">
      <c r="A342" s="292"/>
      <c r="B342" s="292"/>
      <c r="C342" s="292"/>
      <c r="D342" s="292"/>
      <c r="E342" s="292"/>
      <c r="F342" s="292"/>
      <c r="G342" s="292"/>
      <c r="H342" s="292"/>
      <c r="I342" s="337"/>
      <c r="J342" s="292"/>
      <c r="K342" s="292"/>
      <c r="L342" s="490"/>
      <c r="M342" s="490"/>
      <c r="N342" s="490"/>
      <c r="O342" s="490"/>
      <c r="P342" s="490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16"/>
      <c r="AG342" s="29"/>
      <c r="AH342" s="27"/>
      <c r="AI342" s="217"/>
      <c r="AJ342" s="28"/>
      <c r="AN342" s="28"/>
    </row>
    <row r="343" spans="1:42">
      <c r="A343" s="292"/>
      <c r="B343" s="232">
        <f>+'Ark1'!C2201</f>
        <v>2022</v>
      </c>
      <c r="C343" s="292"/>
      <c r="D343" s="232">
        <f>+'Ark1'!M2201</f>
        <v>8</v>
      </c>
      <c r="E343" s="243" t="s">
        <v>102</v>
      </c>
      <c r="F343" s="232">
        <f>+'Ark1'!D2201</f>
        <v>1</v>
      </c>
      <c r="G343" s="232" t="str">
        <f>VLOOKUP(F343,RNR!$D$12:$E$23,2)</f>
        <v>Jan</v>
      </c>
      <c r="H343" s="232">
        <f>+'Ark1'!Q2201</f>
        <v>41</v>
      </c>
      <c r="I343" s="335">
        <f>+'Ark1'!R2201</f>
        <v>150</v>
      </c>
      <c r="J343" s="233">
        <f>+IF(I343=0,"",'Ark1'!AF2201)</f>
        <v>16.357688113413307</v>
      </c>
      <c r="K343" s="233">
        <f>+IF(I343=0,"",'Ark1'!AG2201)</f>
        <v>21.599649272613163</v>
      </c>
      <c r="L343" s="489"/>
      <c r="M343" s="489"/>
      <c r="N343" s="489"/>
      <c r="O343" s="489"/>
      <c r="P343" s="489"/>
      <c r="Q343" s="234">
        <f>+IF(I343=0,"",'Ark1'!S2201)</f>
        <v>6.3066666666666649</v>
      </c>
      <c r="R343" s="234"/>
      <c r="S343" s="290">
        <f>+IF(I343=0,"",'Ark1'!U2201)</f>
        <v>25.126799999999996</v>
      </c>
      <c r="T343" s="233">
        <f>+IF(I343=0,"",'Ark1'!V2201)</f>
        <v>0</v>
      </c>
      <c r="U343" s="233">
        <f>+IF(I343=0,"",'Ark1'!W2201)</f>
        <v>0</v>
      </c>
      <c r="V343" s="235">
        <f>+IF(I343=0,"",'Ark1'!X2201)</f>
        <v>98</v>
      </c>
      <c r="W343" s="235">
        <f>+IF(I343=0,"",'Ark1'!Y2201)</f>
        <v>65.333333333333329</v>
      </c>
      <c r="X343" s="235">
        <f>+IF(I343=0,"",'Ark1'!Z2201)</f>
        <v>4.9100039809895923</v>
      </c>
      <c r="Y343" s="233">
        <f>+IF(I343=0,"",'Ark1'!Z2201)</f>
        <v>4.9100039809895923</v>
      </c>
      <c r="Z343" s="233">
        <f>+IF(I343=0,"",'Ark1'!AB2201)</f>
        <v>0</v>
      </c>
      <c r="AA343" s="235">
        <f>+'Ark1'!AD2201</f>
        <v>0</v>
      </c>
      <c r="AB343" s="233">
        <f t="shared" si="49"/>
        <v>18.75</v>
      </c>
      <c r="AC343" s="233">
        <f t="shared" si="50"/>
        <v>3.6585365853658538</v>
      </c>
      <c r="AD343" s="292"/>
      <c r="AG343" s="29"/>
      <c r="AH343" s="27"/>
    </row>
    <row r="344" spans="1:42">
      <c r="A344" s="292"/>
      <c r="B344" s="232">
        <f>+'Ark1'!C2202</f>
        <v>2022</v>
      </c>
      <c r="C344" s="292"/>
      <c r="D344" s="232">
        <f>+'Ark1'!M2202</f>
        <v>8</v>
      </c>
      <c r="E344" s="232" t="str">
        <f>+E343</f>
        <v>3</v>
      </c>
      <c r="F344" s="232">
        <f>+'Ark1'!D2202</f>
        <v>2</v>
      </c>
      <c r="G344" s="232" t="str">
        <f>VLOOKUP(F344,RNR!$D$12:$E$23,2)</f>
        <v>Feb</v>
      </c>
      <c r="H344" s="232">
        <f>+'Ark1'!Q2202</f>
        <v>41</v>
      </c>
      <c r="I344" s="335">
        <f>+'Ark1'!R2202</f>
        <v>178</v>
      </c>
      <c r="J344" s="233">
        <f>+IF(I344=0,"",'Ark1'!AF2202)</f>
        <v>11.028500619578688</v>
      </c>
      <c r="K344" s="233">
        <f>+IF(I344=0,"",'Ark1'!AG2202)</f>
        <v>18.757669752039636</v>
      </c>
      <c r="L344" s="489"/>
      <c r="M344" s="489"/>
      <c r="N344" s="489"/>
      <c r="O344" s="489"/>
      <c r="P344" s="489"/>
      <c r="Q344" s="234">
        <f>+IF(I344=0,"",'Ark1'!S2202)</f>
        <v>6.3932584269662893</v>
      </c>
      <c r="R344" s="234"/>
      <c r="S344" s="290">
        <f>+IF(I344=0,"",'Ark1'!U2202)</f>
        <v>17.088764044943829</v>
      </c>
      <c r="T344" s="233">
        <f>+IF(I344=0,"",'Ark1'!V2202)</f>
        <v>0</v>
      </c>
      <c r="U344" s="233">
        <f>+IF(I344=0,"",'Ark1'!W2202)</f>
        <v>0</v>
      </c>
      <c r="V344" s="235">
        <f>+IF(I344=0,"",'Ark1'!X2202)</f>
        <v>51.123595505617985</v>
      </c>
      <c r="W344" s="235">
        <f>+IF(I344=0,"",'Ark1'!Y2202)</f>
        <v>33.146067415730329</v>
      </c>
      <c r="X344" s="235">
        <f>+IF(I344=0,"",'Ark1'!Z2202)</f>
        <v>9.9295488905107803</v>
      </c>
      <c r="Y344" s="233">
        <f>+IF(I344=0,"",'Ark1'!Z2202)</f>
        <v>9.9295488905107803</v>
      </c>
      <c r="Z344" s="233">
        <f>+IF(I344=0,"",'Ark1'!AB2202)</f>
        <v>0</v>
      </c>
      <c r="AA344" s="235">
        <f>+'Ark1'!AD2202</f>
        <v>0</v>
      </c>
      <c r="AB344" s="233">
        <f t="shared" si="49"/>
        <v>22.25</v>
      </c>
      <c r="AC344" s="233">
        <f t="shared" si="50"/>
        <v>4.3414634146341466</v>
      </c>
      <c r="AD344" s="292"/>
      <c r="AG344" s="29"/>
      <c r="AH344" s="27"/>
    </row>
    <row r="345" spans="1:42">
      <c r="A345" s="292"/>
      <c r="B345" s="232">
        <f>+'Ark1'!C2203</f>
        <v>2022</v>
      </c>
      <c r="C345" s="292"/>
      <c r="D345" s="232">
        <f>+'Ark1'!M2203</f>
        <v>8</v>
      </c>
      <c r="E345" s="232" t="str">
        <f t="shared" ref="E345:E354" si="51">+E344</f>
        <v>3</v>
      </c>
      <c r="F345" s="232">
        <f>+'Ark1'!D2203</f>
        <v>3</v>
      </c>
      <c r="G345" s="232" t="str">
        <f>VLOOKUP(F345,RNR!$D$12:$E$23,2)</f>
        <v>Mar</v>
      </c>
      <c r="H345" s="232">
        <f>+'Ark1'!Q2203</f>
        <v>102</v>
      </c>
      <c r="I345" s="335">
        <f>+'Ark1'!R2203</f>
        <v>669</v>
      </c>
      <c r="J345" s="233">
        <f>+IF(I345=0,"",'Ark1'!AF2203)</f>
        <v>15.511245073035004</v>
      </c>
      <c r="K345" s="233">
        <f>+IF(I345=0,"",'Ark1'!AG2203)</f>
        <v>24.485419183079841</v>
      </c>
      <c r="L345" s="489"/>
      <c r="M345" s="489"/>
      <c r="N345" s="489"/>
      <c r="O345" s="489"/>
      <c r="P345" s="489"/>
      <c r="Q345" s="234">
        <f>+IF(I345=0,"",'Ark1'!S2203)</f>
        <v>5.8445440956651709</v>
      </c>
      <c r="R345" s="234"/>
      <c r="S345" s="290">
        <f>+IF(I345=0,"",'Ark1'!U2203)</f>
        <v>14.847533632287012</v>
      </c>
      <c r="T345" s="233">
        <f>+IF(I345=0,"",'Ark1'!V2203)</f>
        <v>0</v>
      </c>
      <c r="U345" s="233">
        <f>+IF(I345=0,"",'Ark1'!W2203)</f>
        <v>0</v>
      </c>
      <c r="V345" s="235">
        <f>+IF(I345=0,"",'Ark1'!X2203)</f>
        <v>41.405082212257099</v>
      </c>
      <c r="W345" s="235">
        <f>+IF(I345=0,"",'Ark1'!Y2203)</f>
        <v>26.756352765321367</v>
      </c>
      <c r="X345" s="235">
        <f>+IF(I345=0,"",'Ark1'!Z2203)</f>
        <v>9.4352809604130119</v>
      </c>
      <c r="Y345" s="233">
        <f>+IF(I345=0,"",'Ark1'!Z2203)</f>
        <v>9.4352809604130119</v>
      </c>
      <c r="Z345" s="233">
        <f>+IF(I345=0,"",'Ark1'!AB2203)</f>
        <v>0</v>
      </c>
      <c r="AA345" s="235">
        <f>+'Ark1'!AD2203</f>
        <v>0</v>
      </c>
      <c r="AB345" s="233">
        <f t="shared" si="49"/>
        <v>83.625</v>
      </c>
      <c r="AC345" s="233">
        <f t="shared" si="50"/>
        <v>6.5588235294117645</v>
      </c>
      <c r="AD345" s="292"/>
      <c r="AG345" s="29"/>
      <c r="AH345" s="27"/>
    </row>
    <row r="346" spans="1:42">
      <c r="A346" s="292"/>
      <c r="B346" s="232">
        <f>+'Ark1'!C2204</f>
        <v>2022</v>
      </c>
      <c r="C346" s="292"/>
      <c r="D346" s="232">
        <f>+'Ark1'!M2204</f>
        <v>8</v>
      </c>
      <c r="E346" s="232" t="str">
        <f t="shared" si="51"/>
        <v>3</v>
      </c>
      <c r="F346" s="232">
        <f>+'Ark1'!D2204</f>
        <v>4</v>
      </c>
      <c r="G346" s="232" t="str">
        <f>VLOOKUP(F346,RNR!$D$12:$E$23,2)</f>
        <v>Apr</v>
      </c>
      <c r="H346" s="232">
        <f>+'Ark1'!Q2204</f>
        <v>71</v>
      </c>
      <c r="I346" s="335">
        <f>+'Ark1'!R2204</f>
        <v>329</v>
      </c>
      <c r="J346" s="233">
        <f>+IF(I346=0,"",'Ark1'!AF2204)</f>
        <v>8.8085676037483278</v>
      </c>
      <c r="K346" s="233">
        <f>+IF(I346=0,"",'Ark1'!AG2204)</f>
        <v>18.015127657181409</v>
      </c>
      <c r="L346" s="489"/>
      <c r="M346" s="489"/>
      <c r="N346" s="489"/>
      <c r="O346" s="489"/>
      <c r="P346" s="489"/>
      <c r="Q346" s="234">
        <f>+IF(I346=0,"",'Ark1'!S2204)</f>
        <v>6.0547112462006076</v>
      </c>
      <c r="R346" s="234"/>
      <c r="S346" s="290">
        <f>+IF(I346=0,"",'Ark1'!U2204)</f>
        <v>19.4738601823708</v>
      </c>
      <c r="T346" s="233">
        <f>+IF(I346=0,"",'Ark1'!V2204)</f>
        <v>0</v>
      </c>
      <c r="U346" s="233">
        <f>+IF(I346=0,"",'Ark1'!W2204)</f>
        <v>0</v>
      </c>
      <c r="V346" s="235">
        <f>+IF(I346=0,"",'Ark1'!X2204)</f>
        <v>60.48632218844984</v>
      </c>
      <c r="W346" s="235">
        <f>+IF(I346=0,"",'Ark1'!Y2204)</f>
        <v>43.46504559270516</v>
      </c>
      <c r="X346" s="235">
        <f>+IF(I346=0,"",'Ark1'!Z2204)</f>
        <v>9.8487305274196881</v>
      </c>
      <c r="Y346" s="233">
        <f>+IF(I346=0,"",'Ark1'!Z2204)</f>
        <v>9.8487305274196881</v>
      </c>
      <c r="Z346" s="233">
        <f>+IF(I346=0,"",'Ark1'!AB2204)</f>
        <v>0</v>
      </c>
      <c r="AA346" s="235">
        <f>+'Ark1'!AD2204</f>
        <v>0</v>
      </c>
      <c r="AB346" s="233">
        <f t="shared" si="49"/>
        <v>41.125</v>
      </c>
      <c r="AC346" s="233">
        <f t="shared" si="50"/>
        <v>4.6338028169014081</v>
      </c>
      <c r="AD346" s="292"/>
      <c r="AG346" s="29"/>
      <c r="AH346" s="27"/>
    </row>
    <row r="347" spans="1:42">
      <c r="A347" s="292"/>
      <c r="B347" s="232">
        <f>+'Ark1'!C2205</f>
        <v>2022</v>
      </c>
      <c r="C347" s="292"/>
      <c r="D347" s="232">
        <f>+'Ark1'!M2205</f>
        <v>8</v>
      </c>
      <c r="E347" s="232" t="str">
        <f t="shared" si="51"/>
        <v>3</v>
      </c>
      <c r="F347" s="232">
        <f>+'Ark1'!D2205</f>
        <v>5</v>
      </c>
      <c r="G347" s="232" t="str">
        <f>VLOOKUP(F347,RNR!$D$12:$E$23,2)</f>
        <v>Mai</v>
      </c>
      <c r="H347" s="232">
        <f>+'Ark1'!Q2205</f>
        <v>51</v>
      </c>
      <c r="I347" s="335">
        <f>+'Ark1'!R2205</f>
        <v>228</v>
      </c>
      <c r="J347" s="233">
        <f>+IF(I347=0,"",'Ark1'!AF2205)</f>
        <v>11.242603550295859</v>
      </c>
      <c r="K347" s="233">
        <f>+IF(I347=0,"",'Ark1'!AG2205)</f>
        <v>20.566876724587967</v>
      </c>
      <c r="L347" s="489"/>
      <c r="M347" s="489"/>
      <c r="N347" s="489"/>
      <c r="O347" s="489"/>
      <c r="P347" s="489"/>
      <c r="Q347" s="234">
        <f>+IF(I347=0,"",'Ark1'!S2205)</f>
        <v>6.2061403508771917</v>
      </c>
      <c r="R347" s="234"/>
      <c r="S347" s="290">
        <f>+IF(I347=0,"",'Ark1'!U2205)</f>
        <v>19.353070175438596</v>
      </c>
      <c r="T347" s="233">
        <f>+IF(I347=0,"",'Ark1'!V2205)</f>
        <v>0</v>
      </c>
      <c r="U347" s="233">
        <f>+IF(I347=0,"",'Ark1'!W2205)</f>
        <v>0</v>
      </c>
      <c r="V347" s="235">
        <f>+IF(I347=0,"",'Ark1'!X2205)</f>
        <v>61.84210526315789</v>
      </c>
      <c r="W347" s="235">
        <f>+IF(I347=0,"",'Ark1'!Y2205)</f>
        <v>42.105263157894754</v>
      </c>
      <c r="X347" s="235">
        <f>+IF(I347=0,"",'Ark1'!Z2205)</f>
        <v>9.6479631181098888</v>
      </c>
      <c r="Y347" s="233">
        <f>+IF(I347=0,"",'Ark1'!Z2205)</f>
        <v>9.6479631181098888</v>
      </c>
      <c r="Z347" s="233">
        <f>+IF(I347=0,"",'Ark1'!AB2205)</f>
        <v>0</v>
      </c>
      <c r="AA347" s="235">
        <f>+'Ark1'!AD2205</f>
        <v>0</v>
      </c>
      <c r="AB347" s="233">
        <f t="shared" si="49"/>
        <v>28.5</v>
      </c>
      <c r="AC347" s="233">
        <f t="shared" si="50"/>
        <v>4.4705882352941178</v>
      </c>
      <c r="AD347" s="292"/>
      <c r="AG347" s="29"/>
      <c r="AH347" s="27"/>
    </row>
    <row r="348" spans="1:42">
      <c r="A348" s="292"/>
      <c r="B348" s="232">
        <f>+'Ark1'!C2206</f>
        <v>2022</v>
      </c>
      <c r="C348" s="292"/>
      <c r="D348" s="232">
        <f>+'Ark1'!M2206</f>
        <v>8</v>
      </c>
      <c r="E348" s="232" t="str">
        <f t="shared" si="51"/>
        <v>3</v>
      </c>
      <c r="F348" s="232">
        <f>+'Ark1'!D2206</f>
        <v>6</v>
      </c>
      <c r="G348" s="232" t="str">
        <f>VLOOKUP(F348,RNR!$D$12:$E$23,2)</f>
        <v>Jun</v>
      </c>
      <c r="H348" s="232">
        <f>+'Ark1'!Q2206</f>
        <v>59</v>
      </c>
      <c r="I348" s="335">
        <f>+'Ark1'!R2206</f>
        <v>215</v>
      </c>
      <c r="J348" s="233">
        <f>+IF(I348=0,"",'Ark1'!AF2206)</f>
        <v>12.26468910439247</v>
      </c>
      <c r="K348" s="233">
        <f>+IF(I348=0,"",'Ark1'!AG2206)</f>
        <v>21.637603852371857</v>
      </c>
      <c r="L348" s="489"/>
      <c r="M348" s="489"/>
      <c r="N348" s="489"/>
      <c r="O348" s="489"/>
      <c r="P348" s="489"/>
      <c r="Q348" s="234">
        <f>+IF(I348=0,"",'Ark1'!S2206)</f>
        <v>6.2930232558139547</v>
      </c>
      <c r="R348" s="234"/>
      <c r="S348" s="290">
        <f>+IF(I348=0,"",'Ark1'!U2206)</f>
        <v>23.281860465116274</v>
      </c>
      <c r="T348" s="233">
        <f>+IF(I348=0,"",'Ark1'!V2206)</f>
        <v>0</v>
      </c>
      <c r="U348" s="233">
        <f>+IF(I348=0,"",'Ark1'!W2206)</f>
        <v>0</v>
      </c>
      <c r="V348" s="235">
        <f>+IF(I348=0,"",'Ark1'!X2206)</f>
        <v>79.069767441860449</v>
      </c>
      <c r="W348" s="235">
        <f>+IF(I348=0,"",'Ark1'!Y2206)</f>
        <v>61.86046511627908</v>
      </c>
      <c r="X348" s="235">
        <f>+IF(I348=0,"",'Ark1'!Z2206)</f>
        <v>9.1698239327303508</v>
      </c>
      <c r="Y348" s="233">
        <f>+IF(I348=0,"",'Ark1'!Z2206)</f>
        <v>9.1698239327303508</v>
      </c>
      <c r="Z348" s="233">
        <f>+IF(I348=0,"",'Ark1'!AB2206)</f>
        <v>0</v>
      </c>
      <c r="AA348" s="235">
        <f>+'Ark1'!AD2206</f>
        <v>0</v>
      </c>
      <c r="AB348" s="233">
        <f t="shared" si="49"/>
        <v>26.875</v>
      </c>
      <c r="AC348" s="233">
        <f t="shared" si="50"/>
        <v>3.6440677966101696</v>
      </c>
      <c r="AD348" s="292"/>
      <c r="AG348" s="29"/>
      <c r="AH348" s="27"/>
    </row>
    <row r="349" spans="1:42">
      <c r="A349" s="292"/>
      <c r="B349" s="232">
        <f>+'Ark1'!C2207</f>
        <v>2022</v>
      </c>
      <c r="C349" s="292"/>
      <c r="D349" s="232">
        <f>+'Ark1'!M2207</f>
        <v>8</v>
      </c>
      <c r="E349" s="232" t="str">
        <f t="shared" si="51"/>
        <v>3</v>
      </c>
      <c r="F349" s="232">
        <f>+'Ark1'!D2207</f>
        <v>7</v>
      </c>
      <c r="G349" s="232" t="str">
        <f>VLOOKUP(F349,RNR!$D$12:$E$23,2)</f>
        <v>Jul</v>
      </c>
      <c r="H349" s="232">
        <f>+'Ark1'!Q2207</f>
        <v>11</v>
      </c>
      <c r="I349" s="335">
        <f>+'Ark1'!R2207</f>
        <v>29</v>
      </c>
      <c r="J349" s="233">
        <f>+IF(I349=0,"",'Ark1'!AF2207)</f>
        <v>12.83185840707965</v>
      </c>
      <c r="K349" s="233">
        <f>+IF(I349=0,"",'Ark1'!AG2207)</f>
        <v>20.426013906805515</v>
      </c>
      <c r="L349" s="489"/>
      <c r="M349" s="489"/>
      <c r="N349" s="489"/>
      <c r="O349" s="489"/>
      <c r="P349" s="489"/>
      <c r="Q349" s="234">
        <f>+IF(I349=0,"",'Ark1'!S2207)</f>
        <v>5.862068965517242</v>
      </c>
      <c r="R349" s="234"/>
      <c r="S349" s="290">
        <f>+IF(I349=0,"",'Ark1'!U2207)</f>
        <v>22.386206896551723</v>
      </c>
      <c r="T349" s="233">
        <f>+IF(I349=0,"",'Ark1'!V2207)</f>
        <v>0</v>
      </c>
      <c r="U349" s="233">
        <f>+IF(I349=0,"",'Ark1'!W2207)</f>
        <v>0</v>
      </c>
      <c r="V349" s="235">
        <f>+IF(I349=0,"",'Ark1'!X2207)</f>
        <v>79.310344827586235</v>
      </c>
      <c r="W349" s="235">
        <f>+IF(I349=0,"",'Ark1'!Y2207)</f>
        <v>55.172413793103438</v>
      </c>
      <c r="X349" s="235">
        <f>+IF(I349=0,"",'Ark1'!Z2207)</f>
        <v>6.5174420695244866</v>
      </c>
      <c r="Y349" s="233">
        <f>+IF(I349=0,"",'Ark1'!Z2207)</f>
        <v>6.5174420695244866</v>
      </c>
      <c r="Z349" s="233">
        <f>+IF(I349=0,"",'Ark1'!AB2207)</f>
        <v>0</v>
      </c>
      <c r="AA349" s="235">
        <f>+'Ark1'!AD2207</f>
        <v>0</v>
      </c>
      <c r="AB349" s="233">
        <f t="shared" si="49"/>
        <v>3.625</v>
      </c>
      <c r="AC349" s="233">
        <f t="shared" si="50"/>
        <v>2.6363636363636362</v>
      </c>
      <c r="AD349" s="292"/>
      <c r="AG349" s="29"/>
      <c r="AH349" s="27"/>
    </row>
    <row r="350" spans="1:42">
      <c r="A350" s="292"/>
      <c r="B350" s="232">
        <f>+'Ark1'!C2208</f>
        <v>2022</v>
      </c>
      <c r="C350" s="292"/>
      <c r="D350" s="232">
        <f>+'Ark1'!M2208</f>
        <v>8</v>
      </c>
      <c r="E350" s="232" t="str">
        <f t="shared" si="51"/>
        <v>3</v>
      </c>
      <c r="F350" s="232">
        <f>+'Ark1'!D2208</f>
        <v>8</v>
      </c>
      <c r="G350" s="232" t="str">
        <f>VLOOKUP(F350,RNR!$D$12:$E$23,2)</f>
        <v>Aug</v>
      </c>
      <c r="H350" s="232">
        <f>+'Ark1'!Q2208</f>
        <v>45</v>
      </c>
      <c r="I350" s="335">
        <f>+'Ark1'!R2208</f>
        <v>120</v>
      </c>
      <c r="J350" s="233">
        <f>+IF(I350=0,"",'Ark1'!AF2208)</f>
        <v>7.21791486469417</v>
      </c>
      <c r="K350" s="233">
        <f>+IF(I350=0,"",'Ark1'!AG2208)</f>
        <v>13.5016666836563</v>
      </c>
      <c r="L350" s="489"/>
      <c r="M350" s="489"/>
      <c r="N350" s="489"/>
      <c r="O350" s="489"/>
      <c r="P350" s="489"/>
      <c r="Q350" s="234">
        <f>+IF(I350=0,"",'Ark1'!S2208)</f>
        <v>6.1833333333333353</v>
      </c>
      <c r="R350" s="234"/>
      <c r="S350" s="290">
        <f>+IF(I350=0,"",'Ark1'!U2208)</f>
        <v>22.074999999999996</v>
      </c>
      <c r="T350" s="233">
        <f>+IF(I350=0,"",'Ark1'!V2208)</f>
        <v>0</v>
      </c>
      <c r="U350" s="233">
        <f>+IF(I350=0,"",'Ark1'!W2208)</f>
        <v>0</v>
      </c>
      <c r="V350" s="235">
        <f>+IF(I350=0,"",'Ark1'!X2208)</f>
        <v>69.166666666666686</v>
      </c>
      <c r="W350" s="235">
        <f>+IF(I350=0,"",'Ark1'!Y2208)</f>
        <v>49.166666666666657</v>
      </c>
      <c r="X350" s="235">
        <f>+IF(I350=0,"",'Ark1'!Z2208)</f>
        <v>8.4448924406018211</v>
      </c>
      <c r="Y350" s="233">
        <f>+IF(I350=0,"",'Ark1'!Z2208)</f>
        <v>8.4448924406018211</v>
      </c>
      <c r="Z350" s="233">
        <f>+IF(I350=0,"",'Ark1'!AB2208)</f>
        <v>0</v>
      </c>
      <c r="AA350" s="235">
        <f>+'Ark1'!AD2208</f>
        <v>0</v>
      </c>
      <c r="AB350" s="233">
        <f t="shared" si="49"/>
        <v>15</v>
      </c>
      <c r="AC350" s="233">
        <f t="shared" si="50"/>
        <v>2.6666666666666665</v>
      </c>
      <c r="AD350" s="292"/>
      <c r="AG350" s="29"/>
      <c r="AH350" s="27"/>
    </row>
    <row r="351" spans="1:42">
      <c r="A351" s="292"/>
      <c r="B351" s="232">
        <f>+'Ark1'!C2209</f>
        <v>2022</v>
      </c>
      <c r="C351" s="292"/>
      <c r="D351" s="232">
        <f>+'Ark1'!M2209</f>
        <v>8</v>
      </c>
      <c r="E351" s="232" t="str">
        <f t="shared" si="51"/>
        <v>3</v>
      </c>
      <c r="F351" s="232">
        <f>+'Ark1'!D2209</f>
        <v>9</v>
      </c>
      <c r="G351" s="232" t="str">
        <f>VLOOKUP(F351,RNR!$D$12:$E$23,2)</f>
        <v>Sep</v>
      </c>
      <c r="H351" s="232">
        <f>+'Ark1'!Q2209</f>
        <v>66</v>
      </c>
      <c r="I351" s="335">
        <f>+'Ark1'!R2209</f>
        <v>254</v>
      </c>
      <c r="J351" s="233">
        <f>+IF(I351=0,"",'Ark1'!AF2209)</f>
        <v>11.164835164835164</v>
      </c>
      <c r="K351" s="233">
        <f>+IF(I351=0,"",'Ark1'!AG2209)</f>
        <v>17.994006474138796</v>
      </c>
      <c r="L351" s="489"/>
      <c r="M351" s="489"/>
      <c r="N351" s="489"/>
      <c r="O351" s="489"/>
      <c r="P351" s="489"/>
      <c r="Q351" s="234">
        <f>+IF(I351=0,"",'Ark1'!S2209)</f>
        <v>6.4842519685039379</v>
      </c>
      <c r="R351" s="234"/>
      <c r="S351" s="290">
        <f>+IF(I351=0,"",'Ark1'!U2209)</f>
        <v>20.046456692913377</v>
      </c>
      <c r="T351" s="233">
        <f>+IF(I351=0,"",'Ark1'!V2209)</f>
        <v>0</v>
      </c>
      <c r="U351" s="233">
        <f>+IF(I351=0,"",'Ark1'!W2209)</f>
        <v>0</v>
      </c>
      <c r="V351" s="235">
        <f>+IF(I351=0,"",'Ark1'!X2209)</f>
        <v>67.716535433070845</v>
      </c>
      <c r="W351" s="235">
        <f>+IF(I351=0,"",'Ark1'!Y2209)</f>
        <v>33.464566929133873</v>
      </c>
      <c r="X351" s="235">
        <f>+IF(I351=0,"",'Ark1'!Z2209)</f>
        <v>6.8233537748173356</v>
      </c>
      <c r="Y351" s="233">
        <f>+IF(I351=0,"",'Ark1'!Z2209)</f>
        <v>6.8233537748173356</v>
      </c>
      <c r="Z351" s="233">
        <f>+IF(I351=0,"",'Ark1'!AB2209)</f>
        <v>0</v>
      </c>
      <c r="AA351" s="235">
        <f>+'Ark1'!AD2209</f>
        <v>0</v>
      </c>
      <c r="AB351" s="233">
        <f t="shared" si="49"/>
        <v>31.75</v>
      </c>
      <c r="AC351" s="233">
        <f t="shared" si="50"/>
        <v>3.8484848484848486</v>
      </c>
      <c r="AD351" s="292"/>
      <c r="AG351" s="29"/>
      <c r="AH351" s="27"/>
    </row>
    <row r="352" spans="1:42">
      <c r="A352" s="292"/>
      <c r="B352" s="232">
        <f>+'Ark1'!C2210</f>
        <v>2022</v>
      </c>
      <c r="C352" s="292"/>
      <c r="D352" s="232">
        <f>+'Ark1'!M2210</f>
        <v>8</v>
      </c>
      <c r="E352" s="232" t="str">
        <f t="shared" si="51"/>
        <v>3</v>
      </c>
      <c r="F352" s="232">
        <f>+'Ark1'!D2210</f>
        <v>10</v>
      </c>
      <c r="G352" s="232" t="str">
        <f>VLOOKUP(F352,RNR!$D$12:$E$23,2)</f>
        <v>Okt</v>
      </c>
      <c r="H352" s="232">
        <f>+'Ark1'!Q2210</f>
        <v>172</v>
      </c>
      <c r="I352" s="335">
        <f>+'Ark1'!R2210</f>
        <v>683</v>
      </c>
      <c r="J352" s="233">
        <f>+IF(I352=0,"",'Ark1'!AF2210)</f>
        <v>16.312395509911628</v>
      </c>
      <c r="K352" s="233">
        <f>+IF(I352=0,"",'Ark1'!AG2210)</f>
        <v>22.689679314490995</v>
      </c>
      <c r="L352" s="489"/>
      <c r="M352" s="489"/>
      <c r="N352" s="489"/>
      <c r="O352" s="489"/>
      <c r="P352" s="489"/>
      <c r="Q352" s="234">
        <f>+IF(I352=0,"",'Ark1'!S2210)</f>
        <v>6.478770131771598</v>
      </c>
      <c r="R352" s="234"/>
      <c r="S352" s="290">
        <f>+IF(I352=0,"",'Ark1'!U2210)</f>
        <v>21.826939970717437</v>
      </c>
      <c r="T352" s="233">
        <f>+IF(I352=0,"",'Ark1'!V2210)</f>
        <v>0</v>
      </c>
      <c r="U352" s="233">
        <f>+IF(I352=0,"",'Ark1'!W2210)</f>
        <v>0</v>
      </c>
      <c r="V352" s="235">
        <f>+IF(I352=0,"",'Ark1'!X2210)</f>
        <v>77.598828696925338</v>
      </c>
      <c r="W352" s="235">
        <f>+IF(I352=0,"",'Ark1'!Y2210)</f>
        <v>46.998535871156683</v>
      </c>
      <c r="X352" s="235">
        <f>+IF(I352=0,"",'Ark1'!Z2210)</f>
        <v>6.5151163684985596</v>
      </c>
      <c r="Y352" s="233">
        <f>+IF(I352=0,"",'Ark1'!Z2210)</f>
        <v>6.5151163684985596</v>
      </c>
      <c r="Z352" s="233">
        <f>+IF(I352=0,"",'Ark1'!AB2210)</f>
        <v>0</v>
      </c>
      <c r="AA352" s="235">
        <f>+'Ark1'!AD2210</f>
        <v>0</v>
      </c>
      <c r="AB352" s="233">
        <f t="shared" si="49"/>
        <v>85.375</v>
      </c>
      <c r="AC352" s="233">
        <f t="shared" si="50"/>
        <v>3.9709302325581395</v>
      </c>
      <c r="AD352" s="292"/>
      <c r="AG352" s="29"/>
      <c r="AH352" s="27"/>
    </row>
    <row r="353" spans="1:40">
      <c r="A353" s="292"/>
      <c r="B353" s="232">
        <f>+'Ark1'!C2211</f>
        <v>2022</v>
      </c>
      <c r="C353" s="292"/>
      <c r="D353" s="232">
        <f>+'Ark1'!M2211</f>
        <v>8</v>
      </c>
      <c r="E353" s="232" t="str">
        <f t="shared" si="51"/>
        <v>3</v>
      </c>
      <c r="F353" s="232">
        <f>+'Ark1'!D2211</f>
        <v>11</v>
      </c>
      <c r="G353" s="232" t="str">
        <f>VLOOKUP(F353,RNR!$D$12:$E$23,2)</f>
        <v>Nov</v>
      </c>
      <c r="H353" s="232">
        <f>+'Ark1'!Q2211</f>
        <v>99</v>
      </c>
      <c r="I353" s="335">
        <f>+'Ark1'!R2211</f>
        <v>422</v>
      </c>
      <c r="J353" s="233">
        <f>+IF(I353=0,"",'Ark1'!AF2211)</f>
        <v>16.356589147286819</v>
      </c>
      <c r="K353" s="233">
        <f>+IF(I353=0,"",'Ark1'!AG2211)</f>
        <v>20.799647047318835</v>
      </c>
      <c r="L353" s="489"/>
      <c r="M353" s="489"/>
      <c r="N353" s="489"/>
      <c r="O353" s="489"/>
      <c r="P353" s="489"/>
      <c r="Q353" s="234">
        <f>+IF(I353=0,"",'Ark1'!S2211)</f>
        <v>6.165876777251186</v>
      </c>
      <c r="R353" s="234"/>
      <c r="S353" s="290">
        <f>+IF(I353=0,"",'Ark1'!U2211)</f>
        <v>21.672985781990523</v>
      </c>
      <c r="T353" s="233">
        <f>+IF(I353=0,"",'Ark1'!V2211)</f>
        <v>0</v>
      </c>
      <c r="U353" s="233">
        <f>+IF(I353=0,"",'Ark1'!W2211)</f>
        <v>0</v>
      </c>
      <c r="V353" s="235">
        <f>+IF(I353=0,"",'Ark1'!X2211)</f>
        <v>79.857819905213262</v>
      </c>
      <c r="W353" s="235">
        <f>+IF(I353=0,"",'Ark1'!Y2211)</f>
        <v>44.786729857819914</v>
      </c>
      <c r="X353" s="235">
        <f>+IF(I353=0,"",'Ark1'!Z2211)</f>
        <v>6.4074475398633677</v>
      </c>
      <c r="Y353" s="233">
        <f>+IF(I353=0,"",'Ark1'!Z2211)</f>
        <v>6.4074475398633677</v>
      </c>
      <c r="Z353" s="233">
        <f>+IF(I353=0,"",'Ark1'!AB2211)</f>
        <v>0</v>
      </c>
      <c r="AA353" s="235">
        <f>+'Ark1'!AD2211</f>
        <v>0</v>
      </c>
      <c r="AB353" s="233">
        <f t="shared" si="49"/>
        <v>52.75</v>
      </c>
      <c r="AC353" s="233">
        <f t="shared" si="50"/>
        <v>4.262626262626263</v>
      </c>
      <c r="AD353" s="292"/>
      <c r="AG353" s="29"/>
      <c r="AH353" s="27"/>
    </row>
    <row r="354" spans="1:40">
      <c r="A354" s="292"/>
      <c r="B354" s="232">
        <f>+'Ark1'!C2212</f>
        <v>2022</v>
      </c>
      <c r="C354" s="292"/>
      <c r="D354" s="232">
        <f>+'Ark1'!M2212</f>
        <v>8</v>
      </c>
      <c r="E354" s="232" t="str">
        <f t="shared" si="51"/>
        <v>3</v>
      </c>
      <c r="F354" s="232">
        <f>+'Ark1'!D2212</f>
        <v>12</v>
      </c>
      <c r="G354" s="232" t="str">
        <f>VLOOKUP(F354,RNR!$D$12:$E$23,2)</f>
        <v>Des</v>
      </c>
      <c r="H354" s="232">
        <f>+'Ark1'!Q2212</f>
        <v>39</v>
      </c>
      <c r="I354" s="335">
        <f>+'Ark1'!R2212</f>
        <v>115</v>
      </c>
      <c r="J354" s="233">
        <f>+IF(I354=0,"",'Ark1'!AF2212)</f>
        <v>15.840220385674932</v>
      </c>
      <c r="K354" s="233">
        <f>+IF(I354=0,"",'Ark1'!AG2212)</f>
        <v>19.763421881451844</v>
      </c>
      <c r="L354" s="489"/>
      <c r="M354" s="489"/>
      <c r="N354" s="489"/>
      <c r="O354" s="489"/>
      <c r="P354" s="489"/>
      <c r="Q354" s="234">
        <f>+IF(I354=0,"",'Ark1'!S2212)</f>
        <v>6.252173913043479</v>
      </c>
      <c r="R354" s="234"/>
      <c r="S354" s="290">
        <f>+IF(I354=0,"",'Ark1'!U2212)</f>
        <v>21.226086956521723</v>
      </c>
      <c r="T354" s="233">
        <f>+IF(I354=0,"",'Ark1'!V2212)</f>
        <v>0</v>
      </c>
      <c r="U354" s="233">
        <f>+IF(I354=0,"",'Ark1'!W2212)</f>
        <v>0</v>
      </c>
      <c r="V354" s="235">
        <f>+IF(I354=0,"",'Ark1'!X2212)</f>
        <v>73.913043478260875</v>
      </c>
      <c r="W354" s="235">
        <f>+IF(I354=0,"",'Ark1'!Y2212)</f>
        <v>37.391304347826086</v>
      </c>
      <c r="X354" s="235">
        <f>+IF(I354=0,"",'Ark1'!Z2212)</f>
        <v>6.4561138796664279</v>
      </c>
      <c r="Y354" s="233">
        <f>+IF(I354=0,"",'Ark1'!Z2212)</f>
        <v>6.4561138796664279</v>
      </c>
      <c r="Z354" s="233">
        <f>+IF(I354=0,"",'Ark1'!AB2212)</f>
        <v>0</v>
      </c>
      <c r="AA354" s="235">
        <f>+'Ark1'!AD2212</f>
        <v>0</v>
      </c>
      <c r="AB354" s="233">
        <f t="shared" si="49"/>
        <v>14.375</v>
      </c>
      <c r="AC354" s="233">
        <f t="shared" si="50"/>
        <v>2.9487179487179489</v>
      </c>
      <c r="AD354" s="292"/>
      <c r="AG354" s="29"/>
      <c r="AH354" s="27"/>
    </row>
    <row r="355" spans="1:40">
      <c r="A355" s="292"/>
      <c r="B355" s="292"/>
      <c r="C355" s="292"/>
      <c r="D355" s="292"/>
      <c r="E355" s="292"/>
      <c r="F355" s="292"/>
      <c r="G355" s="292"/>
      <c r="H355" s="292"/>
      <c r="I355" s="337"/>
      <c r="J355" s="292"/>
      <c r="K355" s="292"/>
      <c r="L355" s="490"/>
      <c r="M355" s="490"/>
      <c r="N355" s="490"/>
      <c r="O355" s="490"/>
      <c r="P355" s="490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16"/>
      <c r="AG355" s="29"/>
      <c r="AH355" s="27"/>
      <c r="AI355" s="217"/>
      <c r="AJ355" s="28"/>
      <c r="AN355" s="28"/>
    </row>
    <row r="356" spans="1:40" ht="22.8">
      <c r="A356" s="292"/>
      <c r="B356" s="292"/>
      <c r="C356" s="292"/>
      <c r="D356" s="292"/>
      <c r="E356" s="257" t="str">
        <f>+E358</f>
        <v>3+</v>
      </c>
      <c r="F356" s="292"/>
      <c r="G356" s="292"/>
      <c r="H356" s="292"/>
      <c r="I356" s="332">
        <f>SUM(I358:I395)</f>
        <v>596</v>
      </c>
      <c r="J356" s="292"/>
      <c r="K356" s="292"/>
      <c r="L356" s="490"/>
      <c r="M356" s="490"/>
      <c r="N356" s="490"/>
      <c r="O356" s="490"/>
      <c r="P356" s="490"/>
      <c r="Q356" s="292"/>
      <c r="R356" s="292"/>
      <c r="S356" s="263" t="e">
        <f>+Fettgruppe!#REF!</f>
        <v>#REF!</v>
      </c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16"/>
      <c r="AG356" s="29"/>
      <c r="AH356" s="27"/>
      <c r="AI356" s="217"/>
      <c r="AJ356" s="28"/>
      <c r="AN356" s="28"/>
    </row>
    <row r="357" spans="1:40">
      <c r="A357" s="292"/>
      <c r="B357" s="292"/>
      <c r="C357" s="292"/>
      <c r="D357" s="292"/>
      <c r="E357" s="292"/>
      <c r="F357" s="292"/>
      <c r="G357" s="292"/>
      <c r="H357" s="292"/>
      <c r="I357" s="337"/>
      <c r="J357" s="292"/>
      <c r="K357" s="292"/>
      <c r="L357" s="490"/>
      <c r="M357" s="490"/>
      <c r="N357" s="490"/>
      <c r="O357" s="490"/>
      <c r="P357" s="490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16"/>
      <c r="AG357" s="29"/>
      <c r="AH357" s="27"/>
      <c r="AI357" s="217"/>
      <c r="AJ357" s="28"/>
      <c r="AN357" s="28"/>
    </row>
    <row r="358" spans="1:40">
      <c r="A358" s="292"/>
      <c r="B358" s="232">
        <f>+'Ark1'!C2213</f>
        <v>2022</v>
      </c>
      <c r="C358" s="292"/>
      <c r="D358" s="232">
        <f>+'Ark1'!M2213</f>
        <v>9</v>
      </c>
      <c r="E358" s="232" t="s">
        <v>103</v>
      </c>
      <c r="F358" s="232">
        <f>+'Ark1'!D2213</f>
        <v>1</v>
      </c>
      <c r="G358" s="232" t="str">
        <f>VLOOKUP(F358,RNR!$D$12:$E$23,2)</f>
        <v>Jan</v>
      </c>
      <c r="H358" s="232">
        <f>+'Ark1'!Q2213</f>
        <v>0</v>
      </c>
      <c r="I358" s="335">
        <f>+'Ark1'!R2213</f>
        <v>0</v>
      </c>
      <c r="J358" s="233" t="str">
        <f>+IF(I358=0,"",'Ark1'!AF2213)</f>
        <v/>
      </c>
      <c r="K358" s="233" t="str">
        <f>+IF(I358=0,"",'Ark1'!AG2213)</f>
        <v/>
      </c>
      <c r="L358" s="489"/>
      <c r="M358" s="489"/>
      <c r="N358" s="489"/>
      <c r="O358" s="489"/>
      <c r="P358" s="489"/>
      <c r="Q358" s="234" t="str">
        <f>+IF(I358=0,"",'Ark1'!S2213)</f>
        <v/>
      </c>
      <c r="R358" s="234"/>
      <c r="S358" s="290" t="str">
        <f>+IF(I358=0,"",'Ark1'!U2213)</f>
        <v/>
      </c>
      <c r="T358" s="233" t="str">
        <f>+IF(I358=0,"",'Ark1'!V2213)</f>
        <v/>
      </c>
      <c r="U358" s="233" t="str">
        <f>+IF(I358=0,"",'Ark1'!W2213)</f>
        <v/>
      </c>
      <c r="V358" s="235" t="str">
        <f>+IF(I358=0,"",'Ark1'!X2213)</f>
        <v/>
      </c>
      <c r="W358" s="235" t="str">
        <f>+IF(I358=0,"",'Ark1'!Y2213)</f>
        <v/>
      </c>
      <c r="X358" s="235" t="str">
        <f>+IF(I358=0,"",'Ark1'!Z2213)</f>
        <v/>
      </c>
      <c r="Y358" s="233" t="str">
        <f>+IF(I358=0,"",'Ark1'!Z2213)</f>
        <v/>
      </c>
      <c r="Z358" s="233" t="str">
        <f>+IF(I358=0,"",'Ark1'!AB2213)</f>
        <v/>
      </c>
      <c r="AA358" s="235">
        <f>+'Ark1'!AD2213</f>
        <v>0</v>
      </c>
      <c r="AB358" s="233" t="str">
        <f t="shared" si="49"/>
        <v/>
      </c>
      <c r="AC358" s="233" t="str">
        <f t="shared" si="50"/>
        <v/>
      </c>
      <c r="AD358" s="292"/>
      <c r="AG358" s="29"/>
      <c r="AH358" s="27"/>
    </row>
    <row r="359" spans="1:40">
      <c r="A359" s="292"/>
      <c r="B359" s="232">
        <f>+'Ark1'!C2214</f>
        <v>2022</v>
      </c>
      <c r="C359" s="292"/>
      <c r="D359" s="232">
        <f>+'Ark1'!M2214</f>
        <v>9</v>
      </c>
      <c r="E359" s="232" t="str">
        <f>+E358</f>
        <v>3+</v>
      </c>
      <c r="F359" s="232">
        <f>+'Ark1'!D2214</f>
        <v>2</v>
      </c>
      <c r="G359" s="232" t="str">
        <f>VLOOKUP(F359,RNR!$D$12:$E$23,2)</f>
        <v>Feb</v>
      </c>
      <c r="H359" s="232">
        <f>+'Ark1'!Q2214</f>
        <v>0</v>
      </c>
      <c r="I359" s="335">
        <f>+'Ark1'!R2214</f>
        <v>0</v>
      </c>
      <c r="J359" s="233" t="str">
        <f>+IF(I359=0,"",'Ark1'!AF2214)</f>
        <v/>
      </c>
      <c r="K359" s="233" t="str">
        <f>+IF(I359=0,"",'Ark1'!AG2214)</f>
        <v/>
      </c>
      <c r="L359" s="489"/>
      <c r="M359" s="489"/>
      <c r="N359" s="489"/>
      <c r="O359" s="489"/>
      <c r="P359" s="489"/>
      <c r="Q359" s="234" t="str">
        <f>+IF(I359=0,"",'Ark1'!S2214)</f>
        <v/>
      </c>
      <c r="R359" s="234"/>
      <c r="S359" s="290" t="str">
        <f>+IF(I359=0,"",'Ark1'!U2214)</f>
        <v/>
      </c>
      <c r="T359" s="233" t="str">
        <f>+IF(I359=0,"",'Ark1'!V2214)</f>
        <v/>
      </c>
      <c r="U359" s="233" t="str">
        <f>+IF(I359=0,"",'Ark1'!W2214)</f>
        <v/>
      </c>
      <c r="V359" s="235" t="str">
        <f>+IF(I359=0,"",'Ark1'!X2214)</f>
        <v/>
      </c>
      <c r="W359" s="235" t="str">
        <f>+IF(I359=0,"",'Ark1'!Y2214)</f>
        <v/>
      </c>
      <c r="X359" s="235" t="str">
        <f>+IF(I359=0,"",'Ark1'!Z2214)</f>
        <v/>
      </c>
      <c r="Y359" s="233" t="str">
        <f>+IF(I359=0,"",'Ark1'!Z2214)</f>
        <v/>
      </c>
      <c r="Z359" s="233" t="str">
        <f>+IF(I359=0,"",'Ark1'!AB2214)</f>
        <v/>
      </c>
      <c r="AA359" s="235">
        <f>+'Ark1'!AD2214</f>
        <v>0</v>
      </c>
      <c r="AB359" s="233" t="str">
        <f t="shared" si="49"/>
        <v/>
      </c>
      <c r="AC359" s="233" t="str">
        <f t="shared" si="50"/>
        <v/>
      </c>
      <c r="AD359" s="292"/>
      <c r="AG359" s="29"/>
      <c r="AH359" s="27"/>
    </row>
    <row r="360" spans="1:40">
      <c r="A360" s="292"/>
      <c r="B360" s="232">
        <f>+'Ark1'!C2215</f>
        <v>2022</v>
      </c>
      <c r="C360" s="292"/>
      <c r="D360" s="232">
        <f>+'Ark1'!M2215</f>
        <v>9</v>
      </c>
      <c r="E360" s="232" t="str">
        <f t="shared" ref="E360:E369" si="52">+E359</f>
        <v>3+</v>
      </c>
      <c r="F360" s="232">
        <f>+'Ark1'!D2215</f>
        <v>3</v>
      </c>
      <c r="G360" s="232" t="str">
        <f>VLOOKUP(F360,RNR!$D$12:$E$23,2)</f>
        <v>Mar</v>
      </c>
      <c r="H360" s="232">
        <f>+'Ark1'!Q2215</f>
        <v>1</v>
      </c>
      <c r="I360" s="335">
        <f>+'Ark1'!R2215</f>
        <v>2</v>
      </c>
      <c r="J360" s="233">
        <f>+IF(I360=0,"",'Ark1'!AF2215)</f>
        <v>4.6371435195919311E-2</v>
      </c>
      <c r="K360" s="233">
        <f>+IF(I360=0,"",'Ark1'!AG2215)</f>
        <v>0.11536470530233923</v>
      </c>
      <c r="L360" s="489"/>
      <c r="M360" s="489"/>
      <c r="N360" s="489"/>
      <c r="O360" s="489"/>
      <c r="P360" s="489"/>
      <c r="Q360" s="234">
        <f>+IF(I360=0,"",'Ark1'!S2215)</f>
        <v>8</v>
      </c>
      <c r="R360" s="234"/>
      <c r="S360" s="290">
        <f>+IF(I360=0,"",'Ark1'!U2215)</f>
        <v>23.4</v>
      </c>
      <c r="T360" s="233">
        <f>+IF(I360=0,"",'Ark1'!V2215)</f>
        <v>0</v>
      </c>
      <c r="U360" s="233">
        <f>+IF(I360=0,"",'Ark1'!W2215)</f>
        <v>100</v>
      </c>
      <c r="V360" s="235">
        <f>+IF(I360=0,"",'Ark1'!X2215)</f>
        <v>100</v>
      </c>
      <c r="W360" s="235">
        <f>+IF(I360=0,"",'Ark1'!Y2215)</f>
        <v>100</v>
      </c>
      <c r="X360" s="235">
        <f>+IF(I360=0,"",'Ark1'!Z2215)</f>
        <v>9.9999999999954528E-2</v>
      </c>
      <c r="Y360" s="233">
        <f>+IF(I360=0,"",'Ark1'!Z2215)</f>
        <v>9.9999999999954528E-2</v>
      </c>
      <c r="Z360" s="233">
        <f>+IF(I360=0,"",'Ark1'!AB2215)</f>
        <v>0</v>
      </c>
      <c r="AA360" s="235">
        <f>+'Ark1'!AD2215</f>
        <v>0</v>
      </c>
      <c r="AB360" s="233">
        <f t="shared" si="49"/>
        <v>0.22222222222222221</v>
      </c>
      <c r="AC360" s="233">
        <f t="shared" si="50"/>
        <v>2</v>
      </c>
      <c r="AD360" s="292"/>
      <c r="AG360" s="29"/>
      <c r="AH360" s="27"/>
    </row>
    <row r="361" spans="1:40">
      <c r="A361" s="292"/>
      <c r="B361" s="232">
        <f>+'Ark1'!C2216</f>
        <v>2022</v>
      </c>
      <c r="C361" s="292"/>
      <c r="D361" s="232">
        <f>+'Ark1'!M2216</f>
        <v>9</v>
      </c>
      <c r="E361" s="232" t="str">
        <f t="shared" si="52"/>
        <v>3+</v>
      </c>
      <c r="F361" s="232">
        <f>+'Ark1'!D2216</f>
        <v>4</v>
      </c>
      <c r="G361" s="232" t="str">
        <f>VLOOKUP(F361,RNR!$D$12:$E$23,2)</f>
        <v>Apr</v>
      </c>
      <c r="H361" s="232">
        <f>+'Ark1'!Q2216</f>
        <v>0</v>
      </c>
      <c r="I361" s="335">
        <f>+'Ark1'!R2216</f>
        <v>0</v>
      </c>
      <c r="J361" s="233" t="str">
        <f>+IF(I361=0,"",'Ark1'!AF2216)</f>
        <v/>
      </c>
      <c r="K361" s="233" t="str">
        <f>+IF(I361=0,"",'Ark1'!AG2216)</f>
        <v/>
      </c>
      <c r="L361" s="489"/>
      <c r="M361" s="489"/>
      <c r="N361" s="489"/>
      <c r="O361" s="489"/>
      <c r="P361" s="489"/>
      <c r="Q361" s="234" t="str">
        <f>+IF(I361=0,"",'Ark1'!S2216)</f>
        <v/>
      </c>
      <c r="R361" s="234"/>
      <c r="S361" s="290" t="str">
        <f>+IF(I361=0,"",'Ark1'!U2216)</f>
        <v/>
      </c>
      <c r="T361" s="233" t="str">
        <f>+IF(I361=0,"",'Ark1'!V2216)</f>
        <v/>
      </c>
      <c r="U361" s="233" t="str">
        <f>+IF(I361=0,"",'Ark1'!W2216)</f>
        <v/>
      </c>
      <c r="V361" s="235" t="str">
        <f>+IF(I361=0,"",'Ark1'!X2216)</f>
        <v/>
      </c>
      <c r="W361" s="235" t="str">
        <f>+IF(I361=0,"",'Ark1'!Y2216)</f>
        <v/>
      </c>
      <c r="X361" s="235" t="str">
        <f>+IF(I361=0,"",'Ark1'!Z2216)</f>
        <v/>
      </c>
      <c r="Y361" s="233" t="str">
        <f>+IF(I361=0,"",'Ark1'!Z2216)</f>
        <v/>
      </c>
      <c r="Z361" s="233" t="str">
        <f>+IF(I361=0,"",'Ark1'!AB2216)</f>
        <v/>
      </c>
      <c r="AA361" s="235">
        <f>+'Ark1'!AD2216</f>
        <v>0</v>
      </c>
      <c r="AB361" s="233" t="str">
        <f t="shared" si="49"/>
        <v/>
      </c>
      <c r="AC361" s="233" t="str">
        <f t="shared" si="50"/>
        <v/>
      </c>
      <c r="AD361" s="292"/>
      <c r="AG361" s="29"/>
      <c r="AH361" s="27"/>
    </row>
    <row r="362" spans="1:40">
      <c r="A362" s="292"/>
      <c r="B362" s="232">
        <f>+'Ark1'!C2217</f>
        <v>2022</v>
      </c>
      <c r="C362" s="292"/>
      <c r="D362" s="232">
        <f>+'Ark1'!M2217</f>
        <v>9</v>
      </c>
      <c r="E362" s="232" t="str">
        <f t="shared" si="52"/>
        <v>3+</v>
      </c>
      <c r="F362" s="232">
        <f>+'Ark1'!D2217</f>
        <v>5</v>
      </c>
      <c r="G362" s="232" t="str">
        <f>VLOOKUP(F362,RNR!$D$12:$E$23,2)</f>
        <v>Mai</v>
      </c>
      <c r="H362" s="232">
        <f>+'Ark1'!Q2217</f>
        <v>0</v>
      </c>
      <c r="I362" s="335">
        <f>+'Ark1'!R2217</f>
        <v>0</v>
      </c>
      <c r="J362" s="233" t="str">
        <f>+IF(I362=0,"",'Ark1'!AF2217)</f>
        <v/>
      </c>
      <c r="K362" s="233" t="str">
        <f>+IF(I362=0,"",'Ark1'!AG2217)</f>
        <v/>
      </c>
      <c r="L362" s="489"/>
      <c r="M362" s="489"/>
      <c r="N362" s="489"/>
      <c r="O362" s="489"/>
      <c r="P362" s="489"/>
      <c r="Q362" s="234" t="str">
        <f>+IF(I362=0,"",'Ark1'!S2217)</f>
        <v/>
      </c>
      <c r="R362" s="234"/>
      <c r="S362" s="290" t="str">
        <f>+IF(I362=0,"",'Ark1'!U2217)</f>
        <v/>
      </c>
      <c r="T362" s="233" t="str">
        <f>+IF(I362=0,"",'Ark1'!V2217)</f>
        <v/>
      </c>
      <c r="U362" s="233" t="str">
        <f>+IF(I362=0,"",'Ark1'!W2217)</f>
        <v/>
      </c>
      <c r="V362" s="235" t="str">
        <f>+IF(I362=0,"",'Ark1'!X2217)</f>
        <v/>
      </c>
      <c r="W362" s="235" t="str">
        <f>+IF(I362=0,"",'Ark1'!Y2217)</f>
        <v/>
      </c>
      <c r="X362" s="235" t="str">
        <f>+IF(I362=0,"",'Ark1'!Z2217)</f>
        <v/>
      </c>
      <c r="Y362" s="233" t="str">
        <f>+IF(I362=0,"",'Ark1'!Z2217)</f>
        <v/>
      </c>
      <c r="Z362" s="233" t="str">
        <f>+IF(I362=0,"",'Ark1'!AB2217)</f>
        <v/>
      </c>
      <c r="AA362" s="235">
        <f>+'Ark1'!AD2217</f>
        <v>0</v>
      </c>
      <c r="AB362" s="233" t="str">
        <f t="shared" si="49"/>
        <v/>
      </c>
      <c r="AC362" s="233" t="str">
        <f t="shared" si="50"/>
        <v/>
      </c>
      <c r="AD362" s="292"/>
      <c r="AG362" s="29"/>
      <c r="AH362" s="27"/>
    </row>
    <row r="363" spans="1:40">
      <c r="A363" s="292"/>
      <c r="B363" s="232">
        <f>+'Ark1'!C2218</f>
        <v>2022</v>
      </c>
      <c r="C363" s="292"/>
      <c r="D363" s="232">
        <f>+'Ark1'!M2218</f>
        <v>9</v>
      </c>
      <c r="E363" s="232" t="str">
        <f t="shared" si="52"/>
        <v>3+</v>
      </c>
      <c r="F363" s="232">
        <f>+'Ark1'!D2218</f>
        <v>6</v>
      </c>
      <c r="G363" s="232" t="str">
        <f>VLOOKUP(F363,RNR!$D$12:$E$23,2)</f>
        <v>Jun</v>
      </c>
      <c r="H363" s="232">
        <f>+'Ark1'!Q2218</f>
        <v>0</v>
      </c>
      <c r="I363" s="335">
        <f>+'Ark1'!R2218</f>
        <v>0</v>
      </c>
      <c r="J363" s="233" t="str">
        <f>+IF(I363=0,"",'Ark1'!AF2218)</f>
        <v/>
      </c>
      <c r="K363" s="233" t="str">
        <f>+IF(I363=0,"",'Ark1'!AG2218)</f>
        <v/>
      </c>
      <c r="L363" s="489"/>
      <c r="M363" s="489"/>
      <c r="N363" s="489"/>
      <c r="O363" s="489"/>
      <c r="P363" s="489"/>
      <c r="Q363" s="234" t="str">
        <f>+IF(I363=0,"",'Ark1'!S2218)</f>
        <v/>
      </c>
      <c r="R363" s="234"/>
      <c r="S363" s="290" t="str">
        <f>+IF(I363=0,"",'Ark1'!U2218)</f>
        <v/>
      </c>
      <c r="T363" s="233" t="str">
        <f>+IF(I363=0,"",'Ark1'!V2218)</f>
        <v/>
      </c>
      <c r="U363" s="233" t="str">
        <f>+IF(I363=0,"",'Ark1'!W2218)</f>
        <v/>
      </c>
      <c r="V363" s="235" t="str">
        <f>+IF(I363=0,"",'Ark1'!X2218)</f>
        <v/>
      </c>
      <c r="W363" s="235" t="str">
        <f>+IF(I363=0,"",'Ark1'!Y2218)</f>
        <v/>
      </c>
      <c r="X363" s="235" t="str">
        <f>+IF(I363=0,"",'Ark1'!Z2218)</f>
        <v/>
      </c>
      <c r="Y363" s="233" t="str">
        <f>+IF(I363=0,"",'Ark1'!Z2218)</f>
        <v/>
      </c>
      <c r="Z363" s="233" t="str">
        <f>+IF(I363=0,"",'Ark1'!AB2218)</f>
        <v/>
      </c>
      <c r="AA363" s="235">
        <f>+'Ark1'!AD2218</f>
        <v>0</v>
      </c>
      <c r="AB363" s="233" t="str">
        <f t="shared" si="49"/>
        <v/>
      </c>
      <c r="AC363" s="233" t="str">
        <f t="shared" si="50"/>
        <v/>
      </c>
      <c r="AD363" s="292"/>
      <c r="AG363" s="29"/>
      <c r="AH363" s="27"/>
    </row>
    <row r="364" spans="1:40">
      <c r="A364" s="292"/>
      <c r="B364" s="232">
        <f>+'Ark1'!C2219</f>
        <v>2022</v>
      </c>
      <c r="C364" s="292"/>
      <c r="D364" s="232">
        <f>+'Ark1'!M2219</f>
        <v>9</v>
      </c>
      <c r="E364" s="232" t="str">
        <f t="shared" si="52"/>
        <v>3+</v>
      </c>
      <c r="F364" s="232">
        <f>+'Ark1'!D2219</f>
        <v>7</v>
      </c>
      <c r="G364" s="232" t="str">
        <f>VLOOKUP(F364,RNR!$D$12:$E$23,2)</f>
        <v>Jul</v>
      </c>
      <c r="H364" s="232">
        <f>+'Ark1'!Q2219</f>
        <v>0</v>
      </c>
      <c r="I364" s="335">
        <f>+'Ark1'!R2219</f>
        <v>0</v>
      </c>
      <c r="J364" s="233" t="str">
        <f>+IF(I364=0,"",'Ark1'!AF2219)</f>
        <v/>
      </c>
      <c r="K364" s="233" t="str">
        <f>+IF(I364=0,"",'Ark1'!AG2219)</f>
        <v/>
      </c>
      <c r="L364" s="489"/>
      <c r="M364" s="489"/>
      <c r="N364" s="489"/>
      <c r="O364" s="489"/>
      <c r="P364" s="489"/>
      <c r="Q364" s="234" t="str">
        <f>+IF(I364=0,"",'Ark1'!S2219)</f>
        <v/>
      </c>
      <c r="R364" s="234"/>
      <c r="S364" s="290" t="str">
        <f>+IF(I364=0,"",'Ark1'!U2219)</f>
        <v/>
      </c>
      <c r="T364" s="233" t="str">
        <f>+IF(I364=0,"",'Ark1'!V2219)</f>
        <v/>
      </c>
      <c r="U364" s="233" t="str">
        <f>+IF(I364=0,"",'Ark1'!W2219)</f>
        <v/>
      </c>
      <c r="V364" s="235" t="str">
        <f>+IF(I364=0,"",'Ark1'!X2219)</f>
        <v/>
      </c>
      <c r="W364" s="235" t="str">
        <f>+IF(I364=0,"",'Ark1'!Y2219)</f>
        <v/>
      </c>
      <c r="X364" s="235" t="str">
        <f>+IF(I364=0,"",'Ark1'!Z2219)</f>
        <v/>
      </c>
      <c r="Y364" s="233" t="str">
        <f>+IF(I364=0,"",'Ark1'!Z2219)</f>
        <v/>
      </c>
      <c r="Z364" s="233" t="str">
        <f>+IF(I364=0,"",'Ark1'!AB2219)</f>
        <v/>
      </c>
      <c r="AA364" s="235">
        <f>+'Ark1'!AD2219</f>
        <v>0</v>
      </c>
      <c r="AB364" s="233" t="str">
        <f t="shared" si="49"/>
        <v/>
      </c>
      <c r="AC364" s="233" t="str">
        <f t="shared" si="50"/>
        <v/>
      </c>
      <c r="AD364" s="292"/>
      <c r="AG364" s="29"/>
      <c r="AH364" s="27"/>
    </row>
    <row r="365" spans="1:40">
      <c r="A365" s="292"/>
      <c r="B365" s="232">
        <f>+'Ark1'!C2220</f>
        <v>2022</v>
      </c>
      <c r="C365" s="292"/>
      <c r="D365" s="232">
        <f>+'Ark1'!M2220</f>
        <v>9</v>
      </c>
      <c r="E365" s="232" t="str">
        <f t="shared" si="52"/>
        <v>3+</v>
      </c>
      <c r="F365" s="232">
        <f>+'Ark1'!D2220</f>
        <v>8</v>
      </c>
      <c r="G365" s="232" t="str">
        <f>VLOOKUP(F365,RNR!$D$12:$E$23,2)</f>
        <v>Aug</v>
      </c>
      <c r="H365" s="232">
        <f>+'Ark1'!Q2220</f>
        <v>0</v>
      </c>
      <c r="I365" s="335">
        <f>+'Ark1'!R2220</f>
        <v>0</v>
      </c>
      <c r="J365" s="233" t="str">
        <f>+IF(I365=0,"",'Ark1'!AF2220)</f>
        <v/>
      </c>
      <c r="K365" s="233" t="str">
        <f>+IF(I365=0,"",'Ark1'!AG2220)</f>
        <v/>
      </c>
      <c r="L365" s="489"/>
      <c r="M365" s="489"/>
      <c r="N365" s="489"/>
      <c r="O365" s="489"/>
      <c r="P365" s="489"/>
      <c r="Q365" s="234" t="str">
        <f>+IF(I365=0,"",'Ark1'!S2220)</f>
        <v/>
      </c>
      <c r="R365" s="234"/>
      <c r="S365" s="290" t="str">
        <f>+IF(I365=0,"",'Ark1'!U2220)</f>
        <v/>
      </c>
      <c r="T365" s="233" t="str">
        <f>+IF(I365=0,"",'Ark1'!V2220)</f>
        <v/>
      </c>
      <c r="U365" s="233" t="str">
        <f>+IF(I365=0,"",'Ark1'!W2220)</f>
        <v/>
      </c>
      <c r="V365" s="235" t="str">
        <f>+IF(I365=0,"",'Ark1'!X2220)</f>
        <v/>
      </c>
      <c r="W365" s="235" t="str">
        <f>+IF(I365=0,"",'Ark1'!Y2220)</f>
        <v/>
      </c>
      <c r="X365" s="235" t="str">
        <f>+IF(I365=0,"",'Ark1'!Z2220)</f>
        <v/>
      </c>
      <c r="Y365" s="233" t="str">
        <f>+IF(I365=0,"",'Ark1'!Z2220)</f>
        <v/>
      </c>
      <c r="Z365" s="233" t="str">
        <f>+IF(I365=0,"",'Ark1'!AB2220)</f>
        <v/>
      </c>
      <c r="AA365" s="235">
        <f>+'Ark1'!AD2220</f>
        <v>0</v>
      </c>
      <c r="AB365" s="233" t="str">
        <f t="shared" si="49"/>
        <v/>
      </c>
      <c r="AC365" s="233" t="str">
        <f t="shared" si="50"/>
        <v/>
      </c>
      <c r="AD365" s="292"/>
      <c r="AG365" s="29"/>
      <c r="AH365" s="27"/>
    </row>
    <row r="366" spans="1:40">
      <c r="A366" s="292"/>
      <c r="B366" s="232">
        <f>+'Ark1'!C2221</f>
        <v>2022</v>
      </c>
      <c r="C366" s="292"/>
      <c r="D366" s="232">
        <f>+'Ark1'!M2221</f>
        <v>9</v>
      </c>
      <c r="E366" s="232" t="str">
        <f t="shared" si="52"/>
        <v>3+</v>
      </c>
      <c r="F366" s="232">
        <f>+'Ark1'!D2221</f>
        <v>9</v>
      </c>
      <c r="G366" s="232" t="str">
        <f>VLOOKUP(F366,RNR!$D$12:$E$23,2)</f>
        <v>Sep</v>
      </c>
      <c r="H366" s="232">
        <f>+'Ark1'!Q2221</f>
        <v>0</v>
      </c>
      <c r="I366" s="335">
        <f>+'Ark1'!R2221</f>
        <v>0</v>
      </c>
      <c r="J366" s="233" t="str">
        <f>+IF(I366=0,"",'Ark1'!AF2221)</f>
        <v/>
      </c>
      <c r="K366" s="233" t="str">
        <f>+IF(I366=0,"",'Ark1'!AG2221)</f>
        <v/>
      </c>
      <c r="L366" s="489"/>
      <c r="M366" s="489"/>
      <c r="N366" s="489"/>
      <c r="O366" s="489"/>
      <c r="P366" s="489"/>
      <c r="Q366" s="234" t="str">
        <f>+IF(I366=0,"",'Ark1'!S2221)</f>
        <v/>
      </c>
      <c r="R366" s="234"/>
      <c r="S366" s="290" t="str">
        <f>+IF(I366=0,"",'Ark1'!U2221)</f>
        <v/>
      </c>
      <c r="T366" s="233" t="str">
        <f>+IF(I366=0,"",'Ark1'!V2221)</f>
        <v/>
      </c>
      <c r="U366" s="233" t="str">
        <f>+IF(I366=0,"",'Ark1'!W2221)</f>
        <v/>
      </c>
      <c r="V366" s="235" t="str">
        <f>+IF(I366=0,"",'Ark1'!X2221)</f>
        <v/>
      </c>
      <c r="W366" s="235" t="str">
        <f>+IF(I366=0,"",'Ark1'!Y2221)</f>
        <v/>
      </c>
      <c r="X366" s="235" t="str">
        <f>+IF(I366=0,"",'Ark1'!Z2221)</f>
        <v/>
      </c>
      <c r="Y366" s="233" t="str">
        <f>+IF(I366=0,"",'Ark1'!Z2221)</f>
        <v/>
      </c>
      <c r="Z366" s="233" t="str">
        <f>+IF(I366=0,"",'Ark1'!AB2221)</f>
        <v/>
      </c>
      <c r="AA366" s="235">
        <f>+'Ark1'!AD2221</f>
        <v>0</v>
      </c>
      <c r="AB366" s="233" t="str">
        <f t="shared" si="49"/>
        <v/>
      </c>
      <c r="AC366" s="233" t="str">
        <f t="shared" si="50"/>
        <v/>
      </c>
      <c r="AD366" s="292"/>
      <c r="AG366" s="29"/>
      <c r="AH366" s="27"/>
    </row>
    <row r="367" spans="1:40">
      <c r="A367" s="292"/>
      <c r="B367" s="232">
        <f>+'Ark1'!C2222</f>
        <v>2022</v>
      </c>
      <c r="C367" s="292"/>
      <c r="D367" s="232">
        <f>+'Ark1'!M2222</f>
        <v>9</v>
      </c>
      <c r="E367" s="232" t="str">
        <f t="shared" si="52"/>
        <v>3+</v>
      </c>
      <c r="F367" s="232">
        <f>+'Ark1'!D2222</f>
        <v>10</v>
      </c>
      <c r="G367" s="232" t="str">
        <f>VLOOKUP(F367,RNR!$D$12:$E$23,2)</f>
        <v>Okt</v>
      </c>
      <c r="H367" s="232">
        <f>+'Ark1'!Q2222</f>
        <v>0</v>
      </c>
      <c r="I367" s="335">
        <f>+'Ark1'!R2222</f>
        <v>0</v>
      </c>
      <c r="J367" s="233" t="str">
        <f>+IF(I367=0,"",'Ark1'!AF2222)</f>
        <v/>
      </c>
      <c r="K367" s="233" t="str">
        <f>+IF(I367=0,"",'Ark1'!AG2222)</f>
        <v/>
      </c>
      <c r="L367" s="489"/>
      <c r="M367" s="489"/>
      <c r="N367" s="489"/>
      <c r="O367" s="489"/>
      <c r="P367" s="489"/>
      <c r="Q367" s="234" t="str">
        <f>+IF(I367=0,"",'Ark1'!S2222)</f>
        <v/>
      </c>
      <c r="R367" s="234"/>
      <c r="S367" s="290" t="str">
        <f>+IF(I367=0,"",'Ark1'!U2222)</f>
        <v/>
      </c>
      <c r="T367" s="233" t="str">
        <f>+IF(I367=0,"",'Ark1'!V2222)</f>
        <v/>
      </c>
      <c r="U367" s="233" t="str">
        <f>+IF(I367=0,"",'Ark1'!W2222)</f>
        <v/>
      </c>
      <c r="V367" s="235" t="str">
        <f>+IF(I367=0,"",'Ark1'!X2222)</f>
        <v/>
      </c>
      <c r="W367" s="235" t="str">
        <f>+IF(I367=0,"",'Ark1'!Y2222)</f>
        <v/>
      </c>
      <c r="X367" s="235" t="str">
        <f>+IF(I367=0,"",'Ark1'!Z2222)</f>
        <v/>
      </c>
      <c r="Y367" s="233" t="str">
        <f>+IF(I367=0,"",'Ark1'!Z2222)</f>
        <v/>
      </c>
      <c r="Z367" s="233" t="str">
        <f>+IF(I367=0,"",'Ark1'!AB2222)</f>
        <v/>
      </c>
      <c r="AA367" s="235">
        <f>+'Ark1'!AD2222</f>
        <v>0</v>
      </c>
      <c r="AB367" s="233" t="str">
        <f t="shared" si="49"/>
        <v/>
      </c>
      <c r="AC367" s="233" t="str">
        <f t="shared" si="50"/>
        <v/>
      </c>
      <c r="AD367" s="292"/>
      <c r="AG367" s="29"/>
      <c r="AH367" s="27"/>
    </row>
    <row r="368" spans="1:40">
      <c r="A368" s="292"/>
      <c r="B368" s="232">
        <f>+'Ark1'!C2223</f>
        <v>2022</v>
      </c>
      <c r="C368" s="292"/>
      <c r="D368" s="232">
        <f>+'Ark1'!M2223</f>
        <v>9</v>
      </c>
      <c r="E368" s="232" t="str">
        <f t="shared" si="52"/>
        <v>3+</v>
      </c>
      <c r="F368" s="232">
        <f>+'Ark1'!D2223</f>
        <v>11</v>
      </c>
      <c r="G368" s="232" t="str">
        <f>VLOOKUP(F368,RNR!$D$12:$E$23,2)</f>
        <v>Nov</v>
      </c>
      <c r="H368" s="232">
        <f>+'Ark1'!Q2223</f>
        <v>1</v>
      </c>
      <c r="I368" s="335">
        <f>+'Ark1'!R2223</f>
        <v>1</v>
      </c>
      <c r="J368" s="233">
        <f>+IF(I368=0,"",'Ark1'!AF2223)</f>
        <v>3.8759689922480627E-2</v>
      </c>
      <c r="K368" s="233">
        <f>+IF(I368=0,"",'Ark1'!AG2223)</f>
        <v>3.5704620450787851E-2</v>
      </c>
      <c r="L368" s="489"/>
      <c r="M368" s="489"/>
      <c r="N368" s="489"/>
      <c r="O368" s="489"/>
      <c r="P368" s="489"/>
      <c r="Q368" s="234">
        <f>+IF(I368=0,"",'Ark1'!S2223)</f>
        <v>8</v>
      </c>
      <c r="R368" s="234"/>
      <c r="S368" s="290">
        <f>+IF(I368=0,"",'Ark1'!U2223)</f>
        <v>15.7</v>
      </c>
      <c r="T368" s="233">
        <f>+IF(I368=0,"",'Ark1'!V2223)</f>
        <v>0</v>
      </c>
      <c r="U368" s="233">
        <f>+IF(I368=0,"",'Ark1'!W2223)</f>
        <v>100</v>
      </c>
      <c r="V368" s="235">
        <f>+IF(I368=0,"",'Ark1'!X2223)</f>
        <v>0</v>
      </c>
      <c r="W368" s="235">
        <f>+IF(I368=0,"",'Ark1'!Y2223)</f>
        <v>0</v>
      </c>
      <c r="X368" s="235">
        <f>+IF(I368=0,"",'Ark1'!Z2223)</f>
        <v>0</v>
      </c>
      <c r="Y368" s="233">
        <f>+IF(I368=0,"",'Ark1'!Z2223)</f>
        <v>0</v>
      </c>
      <c r="Z368" s="233">
        <f>+IF(I368=0,"",'Ark1'!AB2223)</f>
        <v>0</v>
      </c>
      <c r="AA368" s="235">
        <f>+'Ark1'!AD2223</f>
        <v>0</v>
      </c>
      <c r="AB368" s="233">
        <f t="shared" si="49"/>
        <v>0.1111111111111111</v>
      </c>
      <c r="AC368" s="233">
        <f t="shared" si="50"/>
        <v>1</v>
      </c>
      <c r="AD368" s="292"/>
      <c r="AG368" s="29"/>
      <c r="AH368" s="27"/>
    </row>
    <row r="369" spans="1:40">
      <c r="A369" s="292"/>
      <c r="B369" s="232">
        <f>+'Ark1'!C2224</f>
        <v>2022</v>
      </c>
      <c r="C369" s="292"/>
      <c r="D369" s="232">
        <f>+'Ark1'!M2224</f>
        <v>9</v>
      </c>
      <c r="E369" s="232" t="str">
        <f t="shared" si="52"/>
        <v>3+</v>
      </c>
      <c r="F369" s="232">
        <f>+'Ark1'!D2224</f>
        <v>12</v>
      </c>
      <c r="G369" s="232" t="str">
        <f>VLOOKUP(F369,RNR!$D$12:$E$23,2)</f>
        <v>Des</v>
      </c>
      <c r="H369" s="232">
        <f>+'Ark1'!Q2224</f>
        <v>0</v>
      </c>
      <c r="I369" s="335">
        <f>+'Ark1'!R2224</f>
        <v>0</v>
      </c>
      <c r="J369" s="233" t="str">
        <f>+IF(I369=0,"",'Ark1'!AF2224)</f>
        <v/>
      </c>
      <c r="K369" s="233" t="str">
        <f>+IF(I369=0,"",'Ark1'!AG2224)</f>
        <v/>
      </c>
      <c r="L369" s="489"/>
      <c r="M369" s="489"/>
      <c r="N369" s="489"/>
      <c r="O369" s="489"/>
      <c r="P369" s="489"/>
      <c r="Q369" s="234" t="str">
        <f>+IF(I369=0,"",'Ark1'!S2224)</f>
        <v/>
      </c>
      <c r="R369" s="234"/>
      <c r="S369" s="290" t="str">
        <f>+IF(I369=0,"",'Ark1'!U2224)</f>
        <v/>
      </c>
      <c r="T369" s="233" t="str">
        <f>+IF(I369=0,"",'Ark1'!V2224)</f>
        <v/>
      </c>
      <c r="U369" s="233" t="str">
        <f>+IF(I369=0,"",'Ark1'!W2224)</f>
        <v/>
      </c>
      <c r="V369" s="235" t="str">
        <f>+IF(I369=0,"",'Ark1'!X2224)</f>
        <v/>
      </c>
      <c r="W369" s="235" t="str">
        <f>+IF(I369=0,"",'Ark1'!Y2224)</f>
        <v/>
      </c>
      <c r="X369" s="235" t="str">
        <f>+IF(I369=0,"",'Ark1'!Z2224)</f>
        <v/>
      </c>
      <c r="Y369" s="233" t="str">
        <f>+IF(I369=0,"",'Ark1'!Z2224)</f>
        <v/>
      </c>
      <c r="Z369" s="233" t="str">
        <f>+IF(I369=0,"",'Ark1'!AB2224)</f>
        <v/>
      </c>
      <c r="AA369" s="235">
        <f>+'Ark1'!AD2224</f>
        <v>0</v>
      </c>
      <c r="AB369" s="233" t="str">
        <f t="shared" si="49"/>
        <v/>
      </c>
      <c r="AC369" s="233" t="str">
        <f t="shared" si="50"/>
        <v/>
      </c>
      <c r="AD369" s="292"/>
      <c r="AG369" s="29"/>
      <c r="AH369" s="27"/>
    </row>
    <row r="370" spans="1:40">
      <c r="A370" s="292"/>
      <c r="B370" s="292"/>
      <c r="C370" s="292"/>
      <c r="D370" s="292"/>
      <c r="E370" s="292"/>
      <c r="F370" s="292"/>
      <c r="G370" s="292"/>
      <c r="H370" s="292"/>
      <c r="I370" s="337"/>
      <c r="J370" s="292"/>
      <c r="K370" s="292"/>
      <c r="L370" s="490"/>
      <c r="M370" s="490"/>
      <c r="N370" s="490"/>
      <c r="O370" s="490"/>
      <c r="P370" s="490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16"/>
      <c r="AG370" s="29"/>
      <c r="AH370" s="27"/>
      <c r="AI370" s="217"/>
      <c r="AJ370" s="28"/>
      <c r="AN370" s="28"/>
    </row>
    <row r="371" spans="1:40" ht="22.8">
      <c r="A371" s="292"/>
      <c r="B371" s="292"/>
      <c r="C371" s="292"/>
      <c r="D371" s="292"/>
      <c r="E371" s="257" t="str">
        <f>+E373</f>
        <v>4-</v>
      </c>
      <c r="F371" s="292"/>
      <c r="G371" s="292"/>
      <c r="H371" s="292"/>
      <c r="I371" s="332">
        <f>SUM(I373:I410)</f>
        <v>303</v>
      </c>
      <c r="J371" s="292"/>
      <c r="K371" s="292"/>
      <c r="L371" s="490"/>
      <c r="M371" s="490"/>
      <c r="N371" s="490"/>
      <c r="O371" s="490"/>
      <c r="P371" s="490"/>
      <c r="Q371" s="292"/>
      <c r="R371" s="292"/>
      <c r="S371" s="263" t="e">
        <f>+Fettgruppe!#REF!</f>
        <v>#REF!</v>
      </c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16"/>
      <c r="AG371" s="29"/>
      <c r="AH371" s="27"/>
      <c r="AI371" s="217"/>
      <c r="AJ371" s="28"/>
      <c r="AN371" s="28"/>
    </row>
    <row r="372" spans="1:40">
      <c r="A372" s="292"/>
      <c r="B372" s="292"/>
      <c r="C372" s="292"/>
      <c r="D372" s="292"/>
      <c r="E372" s="292"/>
      <c r="F372" s="292"/>
      <c r="G372" s="292"/>
      <c r="H372" s="292"/>
      <c r="I372" s="337"/>
      <c r="J372" s="292"/>
      <c r="K372" s="292"/>
      <c r="L372" s="490"/>
      <c r="M372" s="490"/>
      <c r="N372" s="490"/>
      <c r="O372" s="490"/>
      <c r="P372" s="490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16"/>
      <c r="AG372" s="29"/>
      <c r="AH372" s="27"/>
      <c r="AI372" s="217"/>
      <c r="AJ372" s="28"/>
      <c r="AN372" s="28"/>
    </row>
    <row r="373" spans="1:40">
      <c r="A373" s="292"/>
      <c r="B373" s="232">
        <f>+'Ark1'!C2225</f>
        <v>2022</v>
      </c>
      <c r="C373" s="292"/>
      <c r="D373" s="232">
        <f>+'Ark1'!M2225</f>
        <v>10</v>
      </c>
      <c r="E373" s="232" t="s">
        <v>104</v>
      </c>
      <c r="F373" s="232">
        <f>+'Ark1'!D2225</f>
        <v>1</v>
      </c>
      <c r="G373" s="232" t="str">
        <f>VLOOKUP(F373,RNR!$D$12:$E$23,2)</f>
        <v>Jan</v>
      </c>
      <c r="H373" s="232">
        <f>+'Ark1'!Q2225</f>
        <v>0</v>
      </c>
      <c r="I373" s="335">
        <f>+'Ark1'!R2225</f>
        <v>0</v>
      </c>
      <c r="J373" s="233" t="str">
        <f>+IF(I373=0,"",'Ark1'!AF2225)</f>
        <v/>
      </c>
      <c r="K373" s="233" t="str">
        <f>+IF(I373=0,"",'Ark1'!AG2225)</f>
        <v/>
      </c>
      <c r="L373" s="489"/>
      <c r="M373" s="489"/>
      <c r="N373" s="489"/>
      <c r="O373" s="489"/>
      <c r="P373" s="489"/>
      <c r="Q373" s="234" t="str">
        <f>+IF(I373=0,"",'Ark1'!S2225)</f>
        <v/>
      </c>
      <c r="R373" s="234"/>
      <c r="S373" s="290" t="str">
        <f>+IF(I373=0,"",'Ark1'!U2225)</f>
        <v/>
      </c>
      <c r="T373" s="233" t="str">
        <f>+IF(I373=0,"",'Ark1'!V2225)</f>
        <v/>
      </c>
      <c r="U373" s="233" t="str">
        <f>+IF(I373=0,"",'Ark1'!W2225)</f>
        <v/>
      </c>
      <c r="V373" s="235" t="str">
        <f>+IF(I373=0,"",'Ark1'!X2225)</f>
        <v/>
      </c>
      <c r="W373" s="235" t="str">
        <f>+IF(I373=0,"",'Ark1'!Y2225)</f>
        <v/>
      </c>
      <c r="X373" s="235" t="str">
        <f>+IF(I373=0,"",'Ark1'!Z2225)</f>
        <v/>
      </c>
      <c r="Y373" s="233" t="str">
        <f>+IF(I373=0,"",'Ark1'!Z2225)</f>
        <v/>
      </c>
      <c r="Z373" s="233" t="str">
        <f>+IF(I373=0,"",'Ark1'!AB2225)</f>
        <v/>
      </c>
      <c r="AA373" s="235">
        <f>+'Ark1'!AD2225</f>
        <v>0</v>
      </c>
      <c r="AB373" s="233" t="str">
        <f t="shared" si="49"/>
        <v/>
      </c>
      <c r="AC373" s="233" t="str">
        <f t="shared" si="50"/>
        <v/>
      </c>
      <c r="AD373" s="292"/>
      <c r="AG373" s="29"/>
      <c r="AH373" s="27"/>
    </row>
    <row r="374" spans="1:40">
      <c r="A374" s="292"/>
      <c r="B374" s="232">
        <f>+'Ark1'!C2226</f>
        <v>2022</v>
      </c>
      <c r="C374" s="292"/>
      <c r="D374" s="232">
        <f>+'Ark1'!M2226</f>
        <v>10</v>
      </c>
      <c r="E374" s="232" t="s">
        <v>109</v>
      </c>
      <c r="F374" s="232">
        <f>+'Ark1'!D2226</f>
        <v>2</v>
      </c>
      <c r="G374" s="232" t="str">
        <f>VLOOKUP(F374,RNR!$D$12:$E$23,2)</f>
        <v>Feb</v>
      </c>
      <c r="H374" s="232">
        <f>+'Ark1'!Q2226</f>
        <v>0</v>
      </c>
      <c r="I374" s="335">
        <f>+'Ark1'!R2226</f>
        <v>0</v>
      </c>
      <c r="J374" s="233" t="str">
        <f>+IF(I374=0,"",'Ark1'!AF2226)</f>
        <v/>
      </c>
      <c r="K374" s="233" t="str">
        <f>+IF(I374=0,"",'Ark1'!AG2226)</f>
        <v/>
      </c>
      <c r="L374" s="489"/>
      <c r="M374" s="489"/>
      <c r="N374" s="489"/>
      <c r="O374" s="489"/>
      <c r="P374" s="489"/>
      <c r="Q374" s="234" t="str">
        <f>+IF(I374=0,"",'Ark1'!S2226)</f>
        <v/>
      </c>
      <c r="R374" s="234"/>
      <c r="S374" s="290" t="str">
        <f>+IF(I374=0,"",'Ark1'!U2226)</f>
        <v/>
      </c>
      <c r="T374" s="233" t="str">
        <f>+IF(I374=0,"",'Ark1'!V2226)</f>
        <v/>
      </c>
      <c r="U374" s="233" t="str">
        <f>+IF(I374=0,"",'Ark1'!W2226)</f>
        <v/>
      </c>
      <c r="V374" s="235" t="str">
        <f>+IF(I374=0,"",'Ark1'!X2226)</f>
        <v/>
      </c>
      <c r="W374" s="235" t="str">
        <f>+IF(I374=0,"",'Ark1'!Y2226)</f>
        <v/>
      </c>
      <c r="X374" s="235" t="str">
        <f>+IF(I374=0,"",'Ark1'!Z2226)</f>
        <v/>
      </c>
      <c r="Y374" s="233" t="str">
        <f>+IF(I374=0,"",'Ark1'!Z2226)</f>
        <v/>
      </c>
      <c r="Z374" s="233" t="str">
        <f>+IF(I374=0,"",'Ark1'!AB2226)</f>
        <v/>
      </c>
      <c r="AA374" s="235">
        <f>+'Ark1'!AD2226</f>
        <v>0</v>
      </c>
      <c r="AB374" s="233" t="str">
        <f t="shared" si="49"/>
        <v/>
      </c>
      <c r="AC374" s="233" t="str">
        <f t="shared" si="50"/>
        <v/>
      </c>
      <c r="AD374" s="292"/>
      <c r="AG374" s="29"/>
      <c r="AH374" s="27"/>
    </row>
    <row r="375" spans="1:40">
      <c r="A375" s="292"/>
      <c r="B375" s="232">
        <f>+'Ark1'!C2227</f>
        <v>2022</v>
      </c>
      <c r="C375" s="292"/>
      <c r="D375" s="232">
        <f>+'Ark1'!M2227</f>
        <v>10</v>
      </c>
      <c r="E375" s="232" t="s">
        <v>109</v>
      </c>
      <c r="F375" s="232">
        <f>+'Ark1'!D2227</f>
        <v>3</v>
      </c>
      <c r="G375" s="232" t="str">
        <f>VLOOKUP(F375,RNR!$D$12:$E$23,2)</f>
        <v>Mar</v>
      </c>
      <c r="H375" s="232">
        <f>+'Ark1'!Q2227</f>
        <v>0</v>
      </c>
      <c r="I375" s="335">
        <f>+'Ark1'!R2227</f>
        <v>0</v>
      </c>
      <c r="J375" s="233" t="str">
        <f>+IF(I375=0,"",'Ark1'!AF2227)</f>
        <v/>
      </c>
      <c r="K375" s="233" t="str">
        <f>+IF(I375=0,"",'Ark1'!AG2227)</f>
        <v/>
      </c>
      <c r="L375" s="489"/>
      <c r="M375" s="489"/>
      <c r="N375" s="489"/>
      <c r="O375" s="489"/>
      <c r="P375" s="489"/>
      <c r="Q375" s="234" t="str">
        <f>+IF(I375=0,"",'Ark1'!S2227)</f>
        <v/>
      </c>
      <c r="R375" s="234"/>
      <c r="S375" s="290" t="str">
        <f>+IF(I375=0,"",'Ark1'!U2227)</f>
        <v/>
      </c>
      <c r="T375" s="233" t="str">
        <f>+IF(I375=0,"",'Ark1'!V2227)</f>
        <v/>
      </c>
      <c r="U375" s="233" t="str">
        <f>+IF(I375=0,"",'Ark1'!W2227)</f>
        <v/>
      </c>
      <c r="V375" s="235" t="str">
        <f>+IF(I375=0,"",'Ark1'!X2227)</f>
        <v/>
      </c>
      <c r="W375" s="235" t="str">
        <f>+IF(I375=0,"",'Ark1'!Y2227)</f>
        <v/>
      </c>
      <c r="X375" s="235" t="str">
        <f>+IF(I375=0,"",'Ark1'!Z2227)</f>
        <v/>
      </c>
      <c r="Y375" s="233" t="str">
        <f>+IF(I375=0,"",'Ark1'!Z2227)</f>
        <v/>
      </c>
      <c r="Z375" s="233" t="str">
        <f>+IF(I375=0,"",'Ark1'!AB2227)</f>
        <v/>
      </c>
      <c r="AA375" s="235">
        <f>+'Ark1'!AD2227</f>
        <v>0</v>
      </c>
      <c r="AB375" s="233" t="str">
        <f t="shared" si="49"/>
        <v/>
      </c>
      <c r="AC375" s="233" t="str">
        <f t="shared" si="50"/>
        <v/>
      </c>
      <c r="AD375" s="292"/>
      <c r="AG375" s="29"/>
      <c r="AH375" s="27"/>
    </row>
    <row r="376" spans="1:40">
      <c r="A376" s="292"/>
      <c r="B376" s="232">
        <f>+'Ark1'!C2228</f>
        <v>2022</v>
      </c>
      <c r="C376" s="292"/>
      <c r="D376" s="232">
        <f>+'Ark1'!M2228</f>
        <v>10</v>
      </c>
      <c r="E376" s="232" t="s">
        <v>109</v>
      </c>
      <c r="F376" s="232">
        <f>+'Ark1'!D2228</f>
        <v>4</v>
      </c>
      <c r="G376" s="232" t="str">
        <f>VLOOKUP(F376,RNR!$D$12:$E$23,2)</f>
        <v>Apr</v>
      </c>
      <c r="H376" s="232">
        <f>+'Ark1'!Q2228</f>
        <v>0</v>
      </c>
      <c r="I376" s="335">
        <f>+'Ark1'!R2228</f>
        <v>0</v>
      </c>
      <c r="J376" s="233" t="str">
        <f>+IF(I376=0,"",'Ark1'!AF2228)</f>
        <v/>
      </c>
      <c r="K376" s="233" t="str">
        <f>+IF(I376=0,"",'Ark1'!AG2228)</f>
        <v/>
      </c>
      <c r="L376" s="489"/>
      <c r="M376" s="489"/>
      <c r="N376" s="489"/>
      <c r="O376" s="489"/>
      <c r="P376" s="489"/>
      <c r="Q376" s="234" t="str">
        <f>+IF(I376=0,"",'Ark1'!S2228)</f>
        <v/>
      </c>
      <c r="R376" s="234"/>
      <c r="S376" s="290" t="str">
        <f>+IF(I376=0,"",'Ark1'!U2228)</f>
        <v/>
      </c>
      <c r="T376" s="233" t="str">
        <f>+IF(I376=0,"",'Ark1'!V2228)</f>
        <v/>
      </c>
      <c r="U376" s="233" t="str">
        <f>+IF(I376=0,"",'Ark1'!W2228)</f>
        <v/>
      </c>
      <c r="V376" s="235" t="str">
        <f>+IF(I376=0,"",'Ark1'!X2228)</f>
        <v/>
      </c>
      <c r="W376" s="235" t="str">
        <f>+IF(I376=0,"",'Ark1'!Y2228)</f>
        <v/>
      </c>
      <c r="X376" s="235" t="str">
        <f>+IF(I376=0,"",'Ark1'!Z2228)</f>
        <v/>
      </c>
      <c r="Y376" s="233" t="str">
        <f>+IF(I376=0,"",'Ark1'!Z2228)</f>
        <v/>
      </c>
      <c r="Z376" s="233" t="str">
        <f>+IF(I376=0,"",'Ark1'!AB2228)</f>
        <v/>
      </c>
      <c r="AA376" s="235">
        <f>+'Ark1'!AD2228</f>
        <v>0</v>
      </c>
      <c r="AB376" s="233" t="str">
        <f t="shared" si="49"/>
        <v/>
      </c>
      <c r="AC376" s="233" t="str">
        <f t="shared" si="50"/>
        <v/>
      </c>
      <c r="AD376" s="292"/>
      <c r="AG376" s="29"/>
      <c r="AH376" s="27"/>
    </row>
    <row r="377" spans="1:40">
      <c r="A377" s="292"/>
      <c r="B377" s="232">
        <f>+'Ark1'!C2229</f>
        <v>2022</v>
      </c>
      <c r="C377" s="292"/>
      <c r="D377" s="232">
        <f>+'Ark1'!M2229</f>
        <v>10</v>
      </c>
      <c r="E377" s="232" t="s">
        <v>109</v>
      </c>
      <c r="F377" s="232">
        <f>+'Ark1'!D2229</f>
        <v>5</v>
      </c>
      <c r="G377" s="232" t="str">
        <f>VLOOKUP(F377,RNR!$D$12:$E$23,2)</f>
        <v>Mai</v>
      </c>
      <c r="H377" s="232">
        <f>+'Ark1'!Q2229</f>
        <v>0</v>
      </c>
      <c r="I377" s="335">
        <f>+'Ark1'!R2229</f>
        <v>0</v>
      </c>
      <c r="J377" s="233" t="str">
        <f>+IF(I377=0,"",'Ark1'!AF2229)</f>
        <v/>
      </c>
      <c r="K377" s="233" t="str">
        <f>+IF(I377=0,"",'Ark1'!AG2229)</f>
        <v/>
      </c>
      <c r="L377" s="489"/>
      <c r="M377" s="489"/>
      <c r="N377" s="489"/>
      <c r="O377" s="489"/>
      <c r="P377" s="489"/>
      <c r="Q377" s="234" t="str">
        <f>+IF(I377=0,"",'Ark1'!S2229)</f>
        <v/>
      </c>
      <c r="R377" s="234"/>
      <c r="S377" s="290" t="str">
        <f>+IF(I377=0,"",'Ark1'!U2229)</f>
        <v/>
      </c>
      <c r="T377" s="233" t="str">
        <f>+IF(I377=0,"",'Ark1'!V2229)</f>
        <v/>
      </c>
      <c r="U377" s="233" t="str">
        <f>+IF(I377=0,"",'Ark1'!W2229)</f>
        <v/>
      </c>
      <c r="V377" s="235" t="str">
        <f>+IF(I377=0,"",'Ark1'!X2229)</f>
        <v/>
      </c>
      <c r="W377" s="235" t="str">
        <f>+IF(I377=0,"",'Ark1'!Y2229)</f>
        <v/>
      </c>
      <c r="X377" s="235" t="str">
        <f>+IF(I377=0,"",'Ark1'!Z2229)</f>
        <v/>
      </c>
      <c r="Y377" s="233" t="str">
        <f>+IF(I377=0,"",'Ark1'!Z2229)</f>
        <v/>
      </c>
      <c r="Z377" s="233" t="str">
        <f>+IF(I377=0,"",'Ark1'!AB2229)</f>
        <v/>
      </c>
      <c r="AA377" s="235">
        <f>+'Ark1'!AD2229</f>
        <v>0</v>
      </c>
      <c r="AB377" s="233" t="str">
        <f t="shared" si="49"/>
        <v/>
      </c>
      <c r="AC377" s="233" t="str">
        <f t="shared" si="50"/>
        <v/>
      </c>
      <c r="AD377" s="292"/>
      <c r="AG377" s="29"/>
      <c r="AH377" s="27"/>
    </row>
    <row r="378" spans="1:40">
      <c r="A378" s="292"/>
      <c r="B378" s="232">
        <f>+'Ark1'!C2230</f>
        <v>2022</v>
      </c>
      <c r="C378" s="292"/>
      <c r="D378" s="232">
        <f>+'Ark1'!M2230</f>
        <v>10</v>
      </c>
      <c r="E378" s="232" t="s">
        <v>109</v>
      </c>
      <c r="F378" s="232">
        <f>+'Ark1'!D2230</f>
        <v>6</v>
      </c>
      <c r="G378" s="232" t="str">
        <f>VLOOKUP(F378,RNR!$D$12:$E$23,2)</f>
        <v>Jun</v>
      </c>
      <c r="H378" s="232">
        <f>+'Ark1'!Q2230</f>
        <v>0</v>
      </c>
      <c r="I378" s="335">
        <f>+'Ark1'!R2230</f>
        <v>0</v>
      </c>
      <c r="J378" s="233" t="str">
        <f>+IF(I378=0,"",'Ark1'!AF2230)</f>
        <v/>
      </c>
      <c r="K378" s="233" t="str">
        <f>+IF(I378=0,"",'Ark1'!AG2230)</f>
        <v/>
      </c>
      <c r="L378" s="489"/>
      <c r="M378" s="489"/>
      <c r="N378" s="489"/>
      <c r="O378" s="489"/>
      <c r="P378" s="489"/>
      <c r="Q378" s="234" t="str">
        <f>+IF(I378=0,"",'Ark1'!S2230)</f>
        <v/>
      </c>
      <c r="R378" s="234"/>
      <c r="S378" s="290" t="str">
        <f>+IF(I378=0,"",'Ark1'!U2230)</f>
        <v/>
      </c>
      <c r="T378" s="233" t="str">
        <f>+IF(I378=0,"",'Ark1'!V2230)</f>
        <v/>
      </c>
      <c r="U378" s="233" t="str">
        <f>+IF(I378=0,"",'Ark1'!W2230)</f>
        <v/>
      </c>
      <c r="V378" s="235" t="str">
        <f>+IF(I378=0,"",'Ark1'!X2230)</f>
        <v/>
      </c>
      <c r="W378" s="235" t="str">
        <f>+IF(I378=0,"",'Ark1'!Y2230)</f>
        <v/>
      </c>
      <c r="X378" s="235" t="str">
        <f>+IF(I378=0,"",'Ark1'!Z2230)</f>
        <v/>
      </c>
      <c r="Y378" s="233" t="str">
        <f>+IF(I378=0,"",'Ark1'!Z2230)</f>
        <v/>
      </c>
      <c r="Z378" s="233" t="str">
        <f>+IF(I378=0,"",'Ark1'!AB2230)</f>
        <v/>
      </c>
      <c r="AA378" s="235">
        <f>+'Ark1'!AD2230</f>
        <v>0</v>
      </c>
      <c r="AB378" s="233" t="str">
        <f t="shared" si="49"/>
        <v/>
      </c>
      <c r="AC378" s="233" t="str">
        <f t="shared" si="50"/>
        <v/>
      </c>
      <c r="AD378" s="292"/>
      <c r="AG378" s="29"/>
      <c r="AH378" s="27"/>
    </row>
    <row r="379" spans="1:40">
      <c r="A379" s="292"/>
      <c r="B379" s="232">
        <f>+'Ark1'!C2231</f>
        <v>2022</v>
      </c>
      <c r="C379" s="292"/>
      <c r="D379" s="232">
        <f>+'Ark1'!M2231</f>
        <v>10</v>
      </c>
      <c r="E379" s="232" t="s">
        <v>109</v>
      </c>
      <c r="F379" s="232">
        <f>+'Ark1'!D2231</f>
        <v>7</v>
      </c>
      <c r="G379" s="232" t="str">
        <f>VLOOKUP(F379,RNR!$D$12:$E$23,2)</f>
        <v>Jul</v>
      </c>
      <c r="H379" s="232">
        <f>+'Ark1'!Q2231</f>
        <v>0</v>
      </c>
      <c r="I379" s="335">
        <f>+'Ark1'!R2231</f>
        <v>0</v>
      </c>
      <c r="J379" s="233" t="str">
        <f>+IF(I379=0,"",'Ark1'!AF2231)</f>
        <v/>
      </c>
      <c r="K379" s="233" t="str">
        <f>+IF(I379=0,"",'Ark1'!AG2231)</f>
        <v/>
      </c>
      <c r="L379" s="489"/>
      <c r="M379" s="489"/>
      <c r="N379" s="489"/>
      <c r="O379" s="489"/>
      <c r="P379" s="489"/>
      <c r="Q379" s="234" t="str">
        <f>+IF(I379=0,"",'Ark1'!S2231)</f>
        <v/>
      </c>
      <c r="R379" s="234"/>
      <c r="S379" s="290" t="str">
        <f>+IF(I379=0,"",'Ark1'!U2231)</f>
        <v/>
      </c>
      <c r="T379" s="233" t="str">
        <f>+IF(I379=0,"",'Ark1'!V2231)</f>
        <v/>
      </c>
      <c r="U379" s="233" t="str">
        <f>+IF(I379=0,"",'Ark1'!W2231)</f>
        <v/>
      </c>
      <c r="V379" s="235" t="str">
        <f>+IF(I379=0,"",'Ark1'!X2231)</f>
        <v/>
      </c>
      <c r="W379" s="235" t="str">
        <f>+IF(I379=0,"",'Ark1'!Y2231)</f>
        <v/>
      </c>
      <c r="X379" s="235" t="str">
        <f>+IF(I379=0,"",'Ark1'!Z2231)</f>
        <v/>
      </c>
      <c r="Y379" s="233" t="str">
        <f>+IF(I379=0,"",'Ark1'!Z2231)</f>
        <v/>
      </c>
      <c r="Z379" s="233" t="str">
        <f>+IF(I379=0,"",'Ark1'!AB2231)</f>
        <v/>
      </c>
      <c r="AA379" s="235">
        <f>+'Ark1'!AD2231</f>
        <v>0</v>
      </c>
      <c r="AB379" s="233" t="str">
        <f t="shared" si="49"/>
        <v/>
      </c>
      <c r="AC379" s="233" t="str">
        <f t="shared" si="50"/>
        <v/>
      </c>
      <c r="AD379" s="292"/>
      <c r="AG379" s="29"/>
      <c r="AH379" s="27"/>
    </row>
    <row r="380" spans="1:40">
      <c r="A380" s="292"/>
      <c r="B380" s="232">
        <f>+'Ark1'!C2232</f>
        <v>2022</v>
      </c>
      <c r="C380" s="292"/>
      <c r="D380" s="232">
        <f>+'Ark1'!M2232</f>
        <v>10</v>
      </c>
      <c r="E380" s="232" t="s">
        <v>109</v>
      </c>
      <c r="F380" s="232">
        <f>+'Ark1'!D2232</f>
        <v>8</v>
      </c>
      <c r="G380" s="232" t="str">
        <f>VLOOKUP(F380,RNR!$D$12:$E$23,2)</f>
        <v>Aug</v>
      </c>
      <c r="H380" s="232">
        <f>+'Ark1'!Q2232</f>
        <v>0</v>
      </c>
      <c r="I380" s="335">
        <f>+'Ark1'!R2232</f>
        <v>0</v>
      </c>
      <c r="J380" s="233" t="str">
        <f>+IF(I380=0,"",'Ark1'!AF2232)</f>
        <v/>
      </c>
      <c r="K380" s="233" t="str">
        <f>+IF(I380=0,"",'Ark1'!AG2232)</f>
        <v/>
      </c>
      <c r="L380" s="489"/>
      <c r="M380" s="489"/>
      <c r="N380" s="489"/>
      <c r="O380" s="489"/>
      <c r="P380" s="489"/>
      <c r="Q380" s="234" t="str">
        <f>+IF(I380=0,"",'Ark1'!S2232)</f>
        <v/>
      </c>
      <c r="R380" s="234"/>
      <c r="S380" s="290" t="str">
        <f>+IF(I380=0,"",'Ark1'!U2232)</f>
        <v/>
      </c>
      <c r="T380" s="233" t="str">
        <f>+IF(I380=0,"",'Ark1'!V2232)</f>
        <v/>
      </c>
      <c r="U380" s="233" t="str">
        <f>+IF(I380=0,"",'Ark1'!W2232)</f>
        <v/>
      </c>
      <c r="V380" s="235" t="str">
        <f>+IF(I380=0,"",'Ark1'!X2232)</f>
        <v/>
      </c>
      <c r="W380" s="235" t="str">
        <f>+IF(I380=0,"",'Ark1'!Y2232)</f>
        <v/>
      </c>
      <c r="X380" s="235" t="str">
        <f>+IF(I380=0,"",'Ark1'!Z2232)</f>
        <v/>
      </c>
      <c r="Y380" s="233" t="str">
        <f>+IF(I380=0,"",'Ark1'!Z2232)</f>
        <v/>
      </c>
      <c r="Z380" s="233" t="str">
        <f>+IF(I380=0,"",'Ark1'!AB2232)</f>
        <v/>
      </c>
      <c r="AA380" s="235">
        <f>+'Ark1'!AD2232</f>
        <v>0</v>
      </c>
      <c r="AB380" s="233" t="str">
        <f t="shared" si="49"/>
        <v/>
      </c>
      <c r="AC380" s="233" t="str">
        <f t="shared" si="50"/>
        <v/>
      </c>
      <c r="AD380" s="292"/>
      <c r="AG380" s="29"/>
      <c r="AH380" s="27"/>
    </row>
    <row r="381" spans="1:40">
      <c r="A381" s="292"/>
      <c r="B381" s="232">
        <f>+'Ark1'!C2233</f>
        <v>2022</v>
      </c>
      <c r="C381" s="292"/>
      <c r="D381" s="232">
        <f>+'Ark1'!M2233</f>
        <v>10</v>
      </c>
      <c r="E381" s="232" t="s">
        <v>109</v>
      </c>
      <c r="F381" s="232">
        <f>+'Ark1'!D2233</f>
        <v>9</v>
      </c>
      <c r="G381" s="232" t="str">
        <f>VLOOKUP(F381,RNR!$D$12:$E$23,2)</f>
        <v>Sep</v>
      </c>
      <c r="H381" s="232">
        <f>+'Ark1'!Q2233</f>
        <v>0</v>
      </c>
      <c r="I381" s="335">
        <f>+'Ark1'!R2233</f>
        <v>0</v>
      </c>
      <c r="J381" s="233" t="str">
        <f>+IF(I381=0,"",'Ark1'!AF2233)</f>
        <v/>
      </c>
      <c r="K381" s="233" t="str">
        <f>+IF(I381=0,"",'Ark1'!AG2233)</f>
        <v/>
      </c>
      <c r="L381" s="489"/>
      <c r="M381" s="489"/>
      <c r="N381" s="489"/>
      <c r="O381" s="489"/>
      <c r="P381" s="489"/>
      <c r="Q381" s="234" t="str">
        <f>+IF(I381=0,"",'Ark1'!S2233)</f>
        <v/>
      </c>
      <c r="R381" s="234"/>
      <c r="S381" s="290" t="str">
        <f>+IF(I381=0,"",'Ark1'!U2233)</f>
        <v/>
      </c>
      <c r="T381" s="233" t="str">
        <f>+IF(I381=0,"",'Ark1'!V2233)</f>
        <v/>
      </c>
      <c r="U381" s="233" t="str">
        <f>+IF(I381=0,"",'Ark1'!W2233)</f>
        <v/>
      </c>
      <c r="V381" s="235" t="str">
        <f>+IF(I381=0,"",'Ark1'!X2233)</f>
        <v/>
      </c>
      <c r="W381" s="235" t="str">
        <f>+IF(I381=0,"",'Ark1'!Y2233)</f>
        <v/>
      </c>
      <c r="X381" s="235" t="str">
        <f>+IF(I381=0,"",'Ark1'!Z2233)</f>
        <v/>
      </c>
      <c r="Y381" s="233" t="str">
        <f>+IF(I381=0,"",'Ark1'!Z2233)</f>
        <v/>
      </c>
      <c r="Z381" s="233" t="str">
        <f>+IF(I381=0,"",'Ark1'!AB2233)</f>
        <v/>
      </c>
      <c r="AA381" s="235">
        <f>+'Ark1'!AD2233</f>
        <v>0</v>
      </c>
      <c r="AB381" s="233" t="str">
        <f t="shared" si="49"/>
        <v/>
      </c>
      <c r="AC381" s="233" t="str">
        <f t="shared" si="50"/>
        <v/>
      </c>
      <c r="AD381" s="292"/>
      <c r="AG381" s="29"/>
      <c r="AH381" s="27"/>
    </row>
    <row r="382" spans="1:40">
      <c r="A382" s="292"/>
      <c r="B382" s="232">
        <f>+'Ark1'!C2234</f>
        <v>2022</v>
      </c>
      <c r="C382" s="292"/>
      <c r="D382" s="232">
        <f>+'Ark1'!M2234</f>
        <v>10</v>
      </c>
      <c r="E382" s="232" t="s">
        <v>109</v>
      </c>
      <c r="F382" s="232">
        <f>+'Ark1'!D2234</f>
        <v>10</v>
      </c>
      <c r="G382" s="232" t="str">
        <f>VLOOKUP(F382,RNR!$D$12:$E$23,2)</f>
        <v>Okt</v>
      </c>
      <c r="H382" s="232">
        <f>+'Ark1'!Q2234</f>
        <v>0</v>
      </c>
      <c r="I382" s="335">
        <f>+'Ark1'!R2234</f>
        <v>0</v>
      </c>
      <c r="J382" s="233" t="str">
        <f>+IF(I382=0,"",'Ark1'!AF2234)</f>
        <v/>
      </c>
      <c r="K382" s="233" t="str">
        <f>+IF(I382=0,"",'Ark1'!AG2234)</f>
        <v/>
      </c>
      <c r="L382" s="489"/>
      <c r="M382" s="489"/>
      <c r="N382" s="489"/>
      <c r="O382" s="489"/>
      <c r="P382" s="489"/>
      <c r="Q382" s="234" t="str">
        <f>+IF(I382=0,"",'Ark1'!S2234)</f>
        <v/>
      </c>
      <c r="R382" s="234"/>
      <c r="S382" s="290" t="str">
        <f>+IF(I382=0,"",'Ark1'!U2234)</f>
        <v/>
      </c>
      <c r="T382" s="233" t="str">
        <f>+IF(I382=0,"",'Ark1'!V2234)</f>
        <v/>
      </c>
      <c r="U382" s="233" t="str">
        <f>+IF(I382=0,"",'Ark1'!W2234)</f>
        <v/>
      </c>
      <c r="V382" s="235" t="str">
        <f>+IF(I382=0,"",'Ark1'!X2234)</f>
        <v/>
      </c>
      <c r="W382" s="235" t="str">
        <f>+IF(I382=0,"",'Ark1'!Y2234)</f>
        <v/>
      </c>
      <c r="X382" s="235" t="str">
        <f>+IF(I382=0,"",'Ark1'!Z2234)</f>
        <v/>
      </c>
      <c r="Y382" s="233" t="str">
        <f>+IF(I382=0,"",'Ark1'!Z2234)</f>
        <v/>
      </c>
      <c r="Z382" s="233" t="str">
        <f>+IF(I382=0,"",'Ark1'!AB2234)</f>
        <v/>
      </c>
      <c r="AA382" s="235">
        <f>+'Ark1'!AD2234</f>
        <v>0</v>
      </c>
      <c r="AB382" s="233" t="str">
        <f t="shared" si="49"/>
        <v/>
      </c>
      <c r="AC382" s="233" t="str">
        <f t="shared" si="50"/>
        <v/>
      </c>
      <c r="AD382" s="292"/>
      <c r="AG382" s="29"/>
      <c r="AH382" s="27"/>
    </row>
    <row r="383" spans="1:40">
      <c r="A383" s="292"/>
      <c r="B383" s="232">
        <f>+'Ark1'!C2235</f>
        <v>2022</v>
      </c>
      <c r="C383" s="292"/>
      <c r="D383" s="232">
        <f>+'Ark1'!M2235</f>
        <v>10</v>
      </c>
      <c r="E383" s="232" t="s">
        <v>109</v>
      </c>
      <c r="F383" s="232">
        <f>+'Ark1'!D2235</f>
        <v>11</v>
      </c>
      <c r="G383" s="232" t="str">
        <f>VLOOKUP(F383,RNR!$D$12:$E$23,2)</f>
        <v>Nov</v>
      </c>
      <c r="H383" s="232">
        <f>+'Ark1'!Q2235</f>
        <v>0</v>
      </c>
      <c r="I383" s="335">
        <f>+'Ark1'!R2235</f>
        <v>0</v>
      </c>
      <c r="J383" s="233" t="str">
        <f>+IF(I383=0,"",'Ark1'!AF2235)</f>
        <v/>
      </c>
      <c r="K383" s="233" t="str">
        <f>+IF(I383=0,"",'Ark1'!AG2235)</f>
        <v/>
      </c>
      <c r="L383" s="489"/>
      <c r="M383" s="489"/>
      <c r="N383" s="489"/>
      <c r="O383" s="489"/>
      <c r="P383" s="489"/>
      <c r="Q383" s="234" t="str">
        <f>+IF(I383=0,"",'Ark1'!S2235)</f>
        <v/>
      </c>
      <c r="R383" s="234"/>
      <c r="S383" s="290" t="str">
        <f>+IF(I383=0,"",'Ark1'!U2235)</f>
        <v/>
      </c>
      <c r="T383" s="233" t="str">
        <f>+IF(I383=0,"",'Ark1'!V2235)</f>
        <v/>
      </c>
      <c r="U383" s="233" t="str">
        <f>+IF(I383=0,"",'Ark1'!W2235)</f>
        <v/>
      </c>
      <c r="V383" s="235" t="str">
        <f>+IF(I383=0,"",'Ark1'!X2235)</f>
        <v/>
      </c>
      <c r="W383" s="235" t="str">
        <f>+IF(I383=0,"",'Ark1'!Y2235)</f>
        <v/>
      </c>
      <c r="X383" s="235" t="str">
        <f>+IF(I383=0,"",'Ark1'!Z2235)</f>
        <v/>
      </c>
      <c r="Y383" s="233" t="str">
        <f>+IF(I383=0,"",'Ark1'!Z2235)</f>
        <v/>
      </c>
      <c r="Z383" s="233" t="str">
        <f>+IF(I383=0,"",'Ark1'!AB2235)</f>
        <v/>
      </c>
      <c r="AA383" s="235">
        <f>+'Ark1'!AD2235</f>
        <v>0</v>
      </c>
      <c r="AB383" s="233" t="str">
        <f t="shared" si="49"/>
        <v/>
      </c>
      <c r="AC383" s="233" t="str">
        <f t="shared" si="50"/>
        <v/>
      </c>
      <c r="AD383" s="292"/>
      <c r="AG383" s="29"/>
      <c r="AH383" s="27"/>
    </row>
    <row r="384" spans="1:40">
      <c r="A384" s="292"/>
      <c r="B384" s="232">
        <f>+'Ark1'!C2236</f>
        <v>2022</v>
      </c>
      <c r="C384" s="292"/>
      <c r="D384" s="232">
        <f>+'Ark1'!M2236</f>
        <v>10</v>
      </c>
      <c r="E384" s="232" t="s">
        <v>109</v>
      </c>
      <c r="F384" s="232">
        <f>+'Ark1'!D2236</f>
        <v>12</v>
      </c>
      <c r="G384" s="232" t="str">
        <f>VLOOKUP(F384,RNR!$D$12:$E$23,2)</f>
        <v>Des</v>
      </c>
      <c r="H384" s="232">
        <f>+'Ark1'!Q2236</f>
        <v>0</v>
      </c>
      <c r="I384" s="335">
        <f>+'Ark1'!R2236</f>
        <v>0</v>
      </c>
      <c r="J384" s="233" t="str">
        <f>+IF(I384=0,"",'Ark1'!AF2236)</f>
        <v/>
      </c>
      <c r="K384" s="233" t="str">
        <f>+IF(I384=0,"",'Ark1'!AG2236)</f>
        <v/>
      </c>
      <c r="L384" s="489"/>
      <c r="M384" s="489"/>
      <c r="N384" s="489"/>
      <c r="O384" s="489"/>
      <c r="P384" s="489"/>
      <c r="Q384" s="234" t="str">
        <f>+IF(I384=0,"",'Ark1'!S2236)</f>
        <v/>
      </c>
      <c r="R384" s="234"/>
      <c r="S384" s="290" t="str">
        <f>+IF(I384=0,"",'Ark1'!U2236)</f>
        <v/>
      </c>
      <c r="T384" s="233" t="str">
        <f>+IF(I384=0,"",'Ark1'!V2236)</f>
        <v/>
      </c>
      <c r="U384" s="233" t="str">
        <f>+IF(I384=0,"",'Ark1'!W2236)</f>
        <v/>
      </c>
      <c r="V384" s="235" t="str">
        <f>+IF(I384=0,"",'Ark1'!X2236)</f>
        <v/>
      </c>
      <c r="W384" s="235" t="str">
        <f>+IF(I384=0,"",'Ark1'!Y2236)</f>
        <v/>
      </c>
      <c r="X384" s="235" t="str">
        <f>+IF(I384=0,"",'Ark1'!Z2236)</f>
        <v/>
      </c>
      <c r="Y384" s="233" t="str">
        <f>+IF(I384=0,"",'Ark1'!Z2236)</f>
        <v/>
      </c>
      <c r="Z384" s="233" t="str">
        <f>+IF(I384=0,"",'Ark1'!AB2236)</f>
        <v/>
      </c>
      <c r="AA384" s="235">
        <f>+'Ark1'!AD2236</f>
        <v>0</v>
      </c>
      <c r="AB384" s="233" t="str">
        <f t="shared" si="49"/>
        <v/>
      </c>
      <c r="AC384" s="233" t="str">
        <f t="shared" si="50"/>
        <v/>
      </c>
      <c r="AD384" s="292"/>
      <c r="AG384" s="29"/>
      <c r="AH384" s="27"/>
    </row>
    <row r="385" spans="1:34">
      <c r="A385" s="292"/>
      <c r="B385" s="232">
        <f>+'Ark1'!C2237</f>
        <v>2022</v>
      </c>
      <c r="C385" s="292"/>
      <c r="D385" s="232">
        <f>+'Ark1'!M2237</f>
        <v>11</v>
      </c>
      <c r="E385" s="232" t="s">
        <v>109</v>
      </c>
      <c r="F385" s="232">
        <f>+'Ark1'!D2237</f>
        <v>1</v>
      </c>
      <c r="G385" s="232" t="str">
        <f>VLOOKUP(F385,RNR!$D$12:$E$23,2)</f>
        <v>Jan</v>
      </c>
      <c r="H385" s="232">
        <f>+'Ark1'!Q2237</f>
        <v>9</v>
      </c>
      <c r="I385" s="335">
        <f>+'Ark1'!R2237</f>
        <v>30</v>
      </c>
      <c r="J385" s="233">
        <f>+IF(I385=0,"",'Ark1'!AF2237)</f>
        <v>3.2715376226826614</v>
      </c>
      <c r="K385" s="233">
        <f>+IF(I385=0,"",'Ark1'!AG2237)</f>
        <v>5.1604491832120782</v>
      </c>
      <c r="L385" s="489"/>
      <c r="M385" s="489"/>
      <c r="N385" s="489"/>
      <c r="O385" s="489"/>
      <c r="P385" s="489"/>
      <c r="Q385" s="234">
        <f>+IF(I385=0,"",'Ark1'!S2237)</f>
        <v>7.5333333333333314</v>
      </c>
      <c r="R385" s="234"/>
      <c r="S385" s="290">
        <f>+IF(I385=0,"",'Ark1'!U2237)</f>
        <v>30.015666666666675</v>
      </c>
      <c r="T385" s="233">
        <f>+IF(I385=0,"",'Ark1'!V2237)</f>
        <v>0</v>
      </c>
      <c r="U385" s="233">
        <f>+IF(I385=0,"",'Ark1'!W2237)</f>
        <v>100</v>
      </c>
      <c r="V385" s="235">
        <f>+IF(I385=0,"",'Ark1'!X2237)</f>
        <v>100</v>
      </c>
      <c r="W385" s="235">
        <f>+IF(I385=0,"",'Ark1'!Y2237)</f>
        <v>100</v>
      </c>
      <c r="X385" s="235">
        <f>+IF(I385=0,"",'Ark1'!Z2237)</f>
        <v>4.3289234099125329</v>
      </c>
      <c r="Y385" s="233">
        <f>+IF(I385=0,"",'Ark1'!Z2237)</f>
        <v>4.3289234099125329</v>
      </c>
      <c r="Z385" s="233">
        <f>+IF(I385=0,"",'Ark1'!AB2237)</f>
        <v>0</v>
      </c>
      <c r="AA385" s="235">
        <f>+'Ark1'!AD2237</f>
        <v>0</v>
      </c>
      <c r="AB385" s="233">
        <f t="shared" si="49"/>
        <v>2.7272727272727271</v>
      </c>
      <c r="AC385" s="233">
        <f t="shared" si="50"/>
        <v>3.3333333333333335</v>
      </c>
      <c r="AD385" s="292"/>
      <c r="AG385" s="29"/>
      <c r="AH385" s="27"/>
    </row>
    <row r="386" spans="1:34">
      <c r="A386" s="292"/>
      <c r="B386" s="232">
        <f>+'Ark1'!C2238</f>
        <v>2022</v>
      </c>
      <c r="C386" s="292"/>
      <c r="D386" s="232">
        <f>+'Ark1'!M2238</f>
        <v>11</v>
      </c>
      <c r="E386" s="232" t="s">
        <v>109</v>
      </c>
      <c r="F386" s="232">
        <f>+'Ark1'!D2238</f>
        <v>2</v>
      </c>
      <c r="G386" s="232" t="str">
        <f>VLOOKUP(F386,RNR!$D$12:$E$23,2)</f>
        <v>Feb</v>
      </c>
      <c r="H386" s="232">
        <f>+'Ark1'!Q2238</f>
        <v>7</v>
      </c>
      <c r="I386" s="335">
        <f>+'Ark1'!R2238</f>
        <v>16</v>
      </c>
      <c r="J386" s="233">
        <f>+IF(I386=0,"",'Ark1'!AF2238)</f>
        <v>0.99132589838909568</v>
      </c>
      <c r="K386" s="233">
        <f>+IF(I386=0,"",'Ark1'!AG2238)</f>
        <v>2.9760179572405554</v>
      </c>
      <c r="L386" s="489"/>
      <c r="M386" s="489"/>
      <c r="N386" s="489"/>
      <c r="O386" s="489"/>
      <c r="P386" s="489"/>
      <c r="Q386" s="234">
        <f>+IF(I386=0,"",'Ark1'!S2238)</f>
        <v>7.3125</v>
      </c>
      <c r="R386" s="234"/>
      <c r="S386" s="290">
        <f>+IF(I386=0,"",'Ark1'!U2238)</f>
        <v>30.162500000000001</v>
      </c>
      <c r="T386" s="233">
        <f>+IF(I386=0,"",'Ark1'!V2238)</f>
        <v>0</v>
      </c>
      <c r="U386" s="233">
        <f>+IF(I386=0,"",'Ark1'!W2238)</f>
        <v>100</v>
      </c>
      <c r="V386" s="235">
        <f>+IF(I386=0,"",'Ark1'!X2238)</f>
        <v>100</v>
      </c>
      <c r="W386" s="235">
        <f>+IF(I386=0,"",'Ark1'!Y2238)</f>
        <v>93.75</v>
      </c>
      <c r="X386" s="235">
        <f>+IF(I386=0,"",'Ark1'!Z2238)</f>
        <v>4.2395275385354054</v>
      </c>
      <c r="Y386" s="233">
        <f>+IF(I386=0,"",'Ark1'!Z2238)</f>
        <v>4.2395275385354054</v>
      </c>
      <c r="Z386" s="233">
        <f>+IF(I386=0,"",'Ark1'!AB2238)</f>
        <v>0</v>
      </c>
      <c r="AA386" s="235">
        <f>+'Ark1'!AD2238</f>
        <v>0</v>
      </c>
      <c r="AB386" s="233">
        <f t="shared" si="49"/>
        <v>1.4545454545454546</v>
      </c>
      <c r="AC386" s="233">
        <f t="shared" si="50"/>
        <v>2.2857142857142856</v>
      </c>
      <c r="AD386" s="292"/>
      <c r="AG386" s="29"/>
      <c r="AH386" s="27"/>
    </row>
    <row r="387" spans="1:34">
      <c r="A387" s="292"/>
      <c r="B387" s="232">
        <f>+'Ark1'!C2239</f>
        <v>2022</v>
      </c>
      <c r="C387" s="292"/>
      <c r="D387" s="232">
        <f>+'Ark1'!M2239</f>
        <v>11</v>
      </c>
      <c r="E387" s="232" t="s">
        <v>109</v>
      </c>
      <c r="F387" s="232">
        <f>+'Ark1'!D2239</f>
        <v>3</v>
      </c>
      <c r="G387" s="232" t="str">
        <f>VLOOKUP(F387,RNR!$D$12:$E$23,2)</f>
        <v>Mar</v>
      </c>
      <c r="H387" s="232">
        <f>+'Ark1'!Q2239</f>
        <v>19</v>
      </c>
      <c r="I387" s="335">
        <f>+'Ark1'!R2239</f>
        <v>36</v>
      </c>
      <c r="J387" s="233">
        <f>+IF(I387=0,"",'Ark1'!AF2239)</f>
        <v>0.83468583352654757</v>
      </c>
      <c r="K387" s="233">
        <f>+IF(I387=0,"",'Ark1'!AG2239)</f>
        <v>2.620356447358688</v>
      </c>
      <c r="L387" s="489"/>
      <c r="M387" s="489"/>
      <c r="N387" s="489"/>
      <c r="O387" s="489"/>
      <c r="P387" s="489"/>
      <c r="Q387" s="234">
        <f>+IF(I387=0,"",'Ark1'!S2239)</f>
        <v>7.3333333333333313</v>
      </c>
      <c r="R387" s="234"/>
      <c r="S387" s="290">
        <f>+IF(I387=0,"",'Ark1'!U2239)</f>
        <v>29.527777777777779</v>
      </c>
      <c r="T387" s="233">
        <f>+IF(I387=0,"",'Ark1'!V2239)</f>
        <v>0</v>
      </c>
      <c r="U387" s="233">
        <f>+IF(I387=0,"",'Ark1'!W2239)</f>
        <v>100</v>
      </c>
      <c r="V387" s="235">
        <f>+IF(I387=0,"",'Ark1'!X2239)</f>
        <v>100</v>
      </c>
      <c r="W387" s="235">
        <f>+IF(I387=0,"",'Ark1'!Y2239)</f>
        <v>88.8888888888889</v>
      </c>
      <c r="X387" s="235">
        <f>+IF(I387=0,"",'Ark1'!Z2239)</f>
        <v>4.3069460120388072</v>
      </c>
      <c r="Y387" s="233">
        <f>+IF(I387=0,"",'Ark1'!Z2239)</f>
        <v>4.3069460120388072</v>
      </c>
      <c r="Z387" s="233">
        <f>+IF(I387=0,"",'Ark1'!AB2239)</f>
        <v>0</v>
      </c>
      <c r="AA387" s="235">
        <f>+'Ark1'!AD2239</f>
        <v>0</v>
      </c>
      <c r="AB387" s="233">
        <f t="shared" si="49"/>
        <v>3.2727272727272729</v>
      </c>
      <c r="AC387" s="233">
        <f t="shared" si="50"/>
        <v>1.8947368421052631</v>
      </c>
      <c r="AD387" s="292"/>
      <c r="AG387" s="29"/>
      <c r="AH387" s="27"/>
    </row>
    <row r="388" spans="1:34">
      <c r="A388" s="292"/>
      <c r="B388" s="232">
        <f>+'Ark1'!C2240</f>
        <v>2022</v>
      </c>
      <c r="C388" s="292"/>
      <c r="D388" s="232">
        <f>+'Ark1'!M2240</f>
        <v>11</v>
      </c>
      <c r="E388" s="232" t="s">
        <v>109</v>
      </c>
      <c r="F388" s="232">
        <f>+'Ark1'!D2240</f>
        <v>4</v>
      </c>
      <c r="G388" s="232" t="str">
        <f>VLOOKUP(F388,RNR!$D$12:$E$23,2)</f>
        <v>Apr</v>
      </c>
      <c r="H388" s="232">
        <f>+'Ark1'!Q2240</f>
        <v>16</v>
      </c>
      <c r="I388" s="335">
        <f>+'Ark1'!R2240</f>
        <v>28</v>
      </c>
      <c r="J388" s="233">
        <f>+IF(I388=0,"",'Ark1'!AF2240)</f>
        <v>0.7496653279785811</v>
      </c>
      <c r="K388" s="233">
        <f>+IF(I388=0,"",'Ark1'!AG2240)</f>
        <v>2.4049600719829045</v>
      </c>
      <c r="L388" s="489"/>
      <c r="M388" s="489"/>
      <c r="N388" s="489"/>
      <c r="O388" s="489"/>
      <c r="P388" s="489"/>
      <c r="Q388" s="234">
        <f>+IF(I388=0,"",'Ark1'!S2240)</f>
        <v>7.1785714285714306</v>
      </c>
      <c r="R388" s="234"/>
      <c r="S388" s="290">
        <f>+IF(I388=0,"",'Ark1'!U2240)</f>
        <v>30.546428571428574</v>
      </c>
      <c r="T388" s="233">
        <f>+IF(I388=0,"",'Ark1'!V2240)</f>
        <v>0</v>
      </c>
      <c r="U388" s="233">
        <f>+IF(I388=0,"",'Ark1'!W2240)</f>
        <v>100</v>
      </c>
      <c r="V388" s="235">
        <f>+IF(I388=0,"",'Ark1'!X2240)</f>
        <v>92.857142857142875</v>
      </c>
      <c r="W388" s="235">
        <f>+IF(I388=0,"",'Ark1'!Y2240)</f>
        <v>92.857142857142875</v>
      </c>
      <c r="X388" s="235">
        <f>+IF(I388=0,"",'Ark1'!Z2240)</f>
        <v>8.7554669510319059</v>
      </c>
      <c r="Y388" s="233">
        <f>+IF(I388=0,"",'Ark1'!Z2240)</f>
        <v>8.7554669510319059</v>
      </c>
      <c r="Z388" s="233">
        <f>+IF(I388=0,"",'Ark1'!AB2240)</f>
        <v>0</v>
      </c>
      <c r="AA388" s="235">
        <f>+'Ark1'!AD2240</f>
        <v>0</v>
      </c>
      <c r="AB388" s="233">
        <f t="shared" si="49"/>
        <v>2.5454545454545454</v>
      </c>
      <c r="AC388" s="233">
        <f t="shared" si="50"/>
        <v>1.75</v>
      </c>
      <c r="AD388" s="292"/>
      <c r="AG388" s="29"/>
      <c r="AH388" s="27"/>
    </row>
    <row r="389" spans="1:34">
      <c r="A389" s="292"/>
      <c r="B389" s="232">
        <f>+'Ark1'!C2241</f>
        <v>2022</v>
      </c>
      <c r="C389" s="292"/>
      <c r="D389" s="232">
        <f>+'Ark1'!M2241</f>
        <v>11</v>
      </c>
      <c r="E389" s="232" t="s">
        <v>109</v>
      </c>
      <c r="F389" s="232">
        <f>+'Ark1'!D2241</f>
        <v>5</v>
      </c>
      <c r="G389" s="232" t="str">
        <f>VLOOKUP(F389,RNR!$D$12:$E$23,2)</f>
        <v>Mai</v>
      </c>
      <c r="H389" s="232">
        <f>+'Ark1'!Q2241</f>
        <v>10</v>
      </c>
      <c r="I389" s="335">
        <f>+'Ark1'!R2241</f>
        <v>28</v>
      </c>
      <c r="J389" s="233">
        <f>+IF(I389=0,"",'Ark1'!AF2241)</f>
        <v>1.3806706114398419</v>
      </c>
      <c r="K389" s="233">
        <f>+IF(I389=0,"",'Ark1'!AG2241)</f>
        <v>4.1226974420165554</v>
      </c>
      <c r="L389" s="489"/>
      <c r="M389" s="489"/>
      <c r="N389" s="489"/>
      <c r="O389" s="489"/>
      <c r="P389" s="489"/>
      <c r="Q389" s="234">
        <f>+IF(I389=0,"",'Ark1'!S2241)</f>
        <v>7.6428571428571441</v>
      </c>
      <c r="R389" s="234"/>
      <c r="S389" s="290">
        <f>+IF(I389=0,"",'Ark1'!U2241)</f>
        <v>31.589285714285705</v>
      </c>
      <c r="T389" s="233">
        <f>+IF(I389=0,"",'Ark1'!V2241)</f>
        <v>0</v>
      </c>
      <c r="U389" s="233">
        <f>+IF(I389=0,"",'Ark1'!W2241)</f>
        <v>100</v>
      </c>
      <c r="V389" s="235">
        <f>+IF(I389=0,"",'Ark1'!X2241)</f>
        <v>100</v>
      </c>
      <c r="W389" s="235">
        <f>+IF(I389=0,"",'Ark1'!Y2241)</f>
        <v>92.857142857142875</v>
      </c>
      <c r="X389" s="235">
        <f>+IF(I389=0,"",'Ark1'!Z2241)</f>
        <v>4.5011378946816754</v>
      </c>
      <c r="Y389" s="233">
        <f>+IF(I389=0,"",'Ark1'!Z2241)</f>
        <v>4.5011378946816754</v>
      </c>
      <c r="Z389" s="233">
        <f>+IF(I389=0,"",'Ark1'!AB2241)</f>
        <v>0</v>
      </c>
      <c r="AA389" s="235">
        <f>+'Ark1'!AD2241</f>
        <v>0</v>
      </c>
      <c r="AB389" s="233">
        <f t="shared" si="49"/>
        <v>2.5454545454545454</v>
      </c>
      <c r="AC389" s="233">
        <f t="shared" si="50"/>
        <v>2.8</v>
      </c>
      <c r="AD389" s="292"/>
      <c r="AG389" s="29"/>
      <c r="AH389" s="27"/>
    </row>
    <row r="390" spans="1:34">
      <c r="A390" s="292"/>
      <c r="B390" s="232">
        <f>+'Ark1'!C2242</f>
        <v>2022</v>
      </c>
      <c r="C390" s="292"/>
      <c r="D390" s="232">
        <f>+'Ark1'!M2242</f>
        <v>11</v>
      </c>
      <c r="E390" s="232" t="s">
        <v>109</v>
      </c>
      <c r="F390" s="232">
        <f>+'Ark1'!D2242</f>
        <v>6</v>
      </c>
      <c r="G390" s="232" t="str">
        <f>VLOOKUP(F390,RNR!$D$12:$E$23,2)</f>
        <v>Jun</v>
      </c>
      <c r="H390" s="232">
        <f>+'Ark1'!Q2242</f>
        <v>15</v>
      </c>
      <c r="I390" s="335">
        <f>+'Ark1'!R2242</f>
        <v>25</v>
      </c>
      <c r="J390" s="233">
        <f>+IF(I390=0,"",'Ark1'!AF2242)</f>
        <v>1.4261266400456363</v>
      </c>
      <c r="K390" s="233">
        <f>+IF(I390=0,"",'Ark1'!AG2242)</f>
        <v>3.5026670931710324</v>
      </c>
      <c r="L390" s="489"/>
      <c r="M390" s="489"/>
      <c r="N390" s="489"/>
      <c r="O390" s="489"/>
      <c r="P390" s="489"/>
      <c r="Q390" s="234">
        <f>+IF(I390=0,"",'Ark1'!S2242)</f>
        <v>7.56</v>
      </c>
      <c r="R390" s="234"/>
      <c r="S390" s="290">
        <f>+IF(I390=0,"",'Ark1'!U2242)</f>
        <v>32.412000000000006</v>
      </c>
      <c r="T390" s="233">
        <f>+IF(I390=0,"",'Ark1'!V2242)</f>
        <v>0</v>
      </c>
      <c r="U390" s="233">
        <f>+IF(I390=0,"",'Ark1'!W2242)</f>
        <v>100</v>
      </c>
      <c r="V390" s="235">
        <f>+IF(I390=0,"",'Ark1'!X2242)</f>
        <v>100</v>
      </c>
      <c r="W390" s="235">
        <f>+IF(I390=0,"",'Ark1'!Y2242)</f>
        <v>100</v>
      </c>
      <c r="X390" s="235">
        <f>+IF(I390=0,"",'Ark1'!Z2242)</f>
        <v>5.239184669392734</v>
      </c>
      <c r="Y390" s="233">
        <f>+IF(I390=0,"",'Ark1'!Z2242)</f>
        <v>5.239184669392734</v>
      </c>
      <c r="Z390" s="233">
        <f>+IF(I390=0,"",'Ark1'!AB2242)</f>
        <v>0</v>
      </c>
      <c r="AA390" s="235">
        <f>+'Ark1'!AD2242</f>
        <v>0</v>
      </c>
      <c r="AB390" s="233">
        <f t="shared" si="49"/>
        <v>2.2727272727272729</v>
      </c>
      <c r="AC390" s="233">
        <f t="shared" si="50"/>
        <v>1.6666666666666667</v>
      </c>
      <c r="AD390" s="292"/>
      <c r="AG390" s="29"/>
      <c r="AH390" s="27"/>
    </row>
    <row r="391" spans="1:34">
      <c r="A391" s="292"/>
      <c r="B391" s="232">
        <f>+'Ark1'!C2243</f>
        <v>2022</v>
      </c>
      <c r="C391" s="292"/>
      <c r="D391" s="232">
        <f>+'Ark1'!M2243</f>
        <v>11</v>
      </c>
      <c r="E391" s="232" t="s">
        <v>109</v>
      </c>
      <c r="F391" s="232">
        <f>+'Ark1'!D2243</f>
        <v>7</v>
      </c>
      <c r="G391" s="232" t="str">
        <f>VLOOKUP(F391,RNR!$D$12:$E$23,2)</f>
        <v>Jul</v>
      </c>
      <c r="H391" s="232">
        <f>+'Ark1'!Q2243</f>
        <v>1</v>
      </c>
      <c r="I391" s="335">
        <f>+'Ark1'!R2243</f>
        <v>1</v>
      </c>
      <c r="J391" s="233">
        <f>+IF(I391=0,"",'Ark1'!AF2243)</f>
        <v>0.44247787610619471</v>
      </c>
      <c r="K391" s="233">
        <f>+IF(I391=0,"",'Ark1'!AG2243)</f>
        <v>0.98480319667746885</v>
      </c>
      <c r="L391" s="489"/>
      <c r="M391" s="489"/>
      <c r="N391" s="489"/>
      <c r="O391" s="489"/>
      <c r="P391" s="489"/>
      <c r="Q391" s="234">
        <f>+IF(I391=0,"",'Ark1'!S2243)</f>
        <v>8</v>
      </c>
      <c r="R391" s="234"/>
      <c r="S391" s="290">
        <f>+IF(I391=0,"",'Ark1'!U2243)</f>
        <v>31.3</v>
      </c>
      <c r="T391" s="233">
        <f>+IF(I391=0,"",'Ark1'!V2243)</f>
        <v>0</v>
      </c>
      <c r="U391" s="233">
        <f>+IF(I391=0,"",'Ark1'!W2243)</f>
        <v>100</v>
      </c>
      <c r="V391" s="235">
        <f>+IF(I391=0,"",'Ark1'!X2243)</f>
        <v>100</v>
      </c>
      <c r="W391" s="235">
        <f>+IF(I391=0,"",'Ark1'!Y2243)</f>
        <v>100</v>
      </c>
      <c r="X391" s="235">
        <f>+IF(I391=0,"",'Ark1'!Z2243)</f>
        <v>0</v>
      </c>
      <c r="Y391" s="233">
        <f>+IF(I391=0,"",'Ark1'!Z2243)</f>
        <v>0</v>
      </c>
      <c r="Z391" s="233">
        <f>+IF(I391=0,"",'Ark1'!AB2243)</f>
        <v>0</v>
      </c>
      <c r="AA391" s="235">
        <f>+'Ark1'!AD2243</f>
        <v>0</v>
      </c>
      <c r="AB391" s="233">
        <f t="shared" si="49"/>
        <v>9.0909090909090912E-2</v>
      </c>
      <c r="AC391" s="233">
        <f t="shared" si="50"/>
        <v>1</v>
      </c>
      <c r="AD391" s="292"/>
      <c r="AG391" s="29"/>
      <c r="AH391" s="27"/>
    </row>
    <row r="392" spans="1:34">
      <c r="A392" s="292"/>
      <c r="B392" s="232">
        <f>+'Ark1'!C2244</f>
        <v>2022</v>
      </c>
      <c r="C392" s="292"/>
      <c r="D392" s="232">
        <f>+'Ark1'!M2244</f>
        <v>11</v>
      </c>
      <c r="E392" s="232" t="s">
        <v>109</v>
      </c>
      <c r="F392" s="232">
        <f>+'Ark1'!D2244</f>
        <v>8</v>
      </c>
      <c r="G392" s="232" t="str">
        <f>VLOOKUP(F392,RNR!$D$12:$E$23,2)</f>
        <v>Aug</v>
      </c>
      <c r="H392" s="232">
        <f>+'Ark1'!Q2244</f>
        <v>6</v>
      </c>
      <c r="I392" s="335">
        <f>+'Ark1'!R2244</f>
        <v>6</v>
      </c>
      <c r="J392" s="233">
        <f>+IF(I392=0,"",'Ark1'!AF2244)</f>
        <v>0.36089574323470847</v>
      </c>
      <c r="K392" s="233">
        <f>+IF(I392=0,"",'Ark1'!AG2244)</f>
        <v>0.91387272041509093</v>
      </c>
      <c r="L392" s="489"/>
      <c r="M392" s="489"/>
      <c r="N392" s="489"/>
      <c r="O392" s="489"/>
      <c r="P392" s="489"/>
      <c r="Q392" s="234">
        <f>+IF(I392=0,"",'Ark1'!S2244)</f>
        <v>7.3333333333333313</v>
      </c>
      <c r="R392" s="234"/>
      <c r="S392" s="290">
        <f>+IF(I392=0,"",'Ark1'!U2244)</f>
        <v>29.883333333333336</v>
      </c>
      <c r="T392" s="233">
        <f>+IF(I392=0,"",'Ark1'!V2244)</f>
        <v>0</v>
      </c>
      <c r="U392" s="233">
        <f>+IF(I392=0,"",'Ark1'!W2244)</f>
        <v>100</v>
      </c>
      <c r="V392" s="235">
        <f>+IF(I392=0,"",'Ark1'!X2244)</f>
        <v>100</v>
      </c>
      <c r="W392" s="235">
        <f>+IF(I392=0,"",'Ark1'!Y2244)</f>
        <v>100</v>
      </c>
      <c r="X392" s="235">
        <f>+IF(I392=0,"",'Ark1'!Z2244)</f>
        <v>4.4786220599147901</v>
      </c>
      <c r="Y392" s="233">
        <f>+IF(I392=0,"",'Ark1'!Z2244)</f>
        <v>4.4786220599147901</v>
      </c>
      <c r="Z392" s="233">
        <f>+IF(I392=0,"",'Ark1'!AB2244)</f>
        <v>0</v>
      </c>
      <c r="AA392" s="235">
        <f>+'Ark1'!AD2244</f>
        <v>0</v>
      </c>
      <c r="AB392" s="233">
        <f t="shared" si="49"/>
        <v>0.54545454545454541</v>
      </c>
      <c r="AC392" s="233">
        <f t="shared" si="50"/>
        <v>1</v>
      </c>
      <c r="AD392" s="292"/>
      <c r="AG392" s="29"/>
      <c r="AH392" s="27"/>
    </row>
    <row r="393" spans="1:34">
      <c r="A393" s="292"/>
      <c r="B393" s="232">
        <f>+'Ark1'!C2245</f>
        <v>2022</v>
      </c>
      <c r="C393" s="292"/>
      <c r="D393" s="232">
        <f>+'Ark1'!M2245</f>
        <v>11</v>
      </c>
      <c r="E393" s="232" t="s">
        <v>109</v>
      </c>
      <c r="F393" s="232">
        <f>+'Ark1'!D2245</f>
        <v>9</v>
      </c>
      <c r="G393" s="232" t="str">
        <f>VLOOKUP(F393,RNR!$D$12:$E$23,2)</f>
        <v>Sep</v>
      </c>
      <c r="H393" s="232">
        <f>+'Ark1'!Q2245</f>
        <v>14</v>
      </c>
      <c r="I393" s="335">
        <f>+'Ark1'!R2245</f>
        <v>22</v>
      </c>
      <c r="J393" s="233">
        <f>+IF(I393=0,"",'Ark1'!AF2245)</f>
        <v>0.96703296703296671</v>
      </c>
      <c r="K393" s="233">
        <f>+IF(I393=0,"",'Ark1'!AG2245)</f>
        <v>2.3645449019691007</v>
      </c>
      <c r="L393" s="489"/>
      <c r="M393" s="489"/>
      <c r="N393" s="489"/>
      <c r="O393" s="489"/>
      <c r="P393" s="489"/>
      <c r="Q393" s="234">
        <f>+IF(I393=0,"",'Ark1'!S2245)</f>
        <v>8.045454545454545</v>
      </c>
      <c r="R393" s="234"/>
      <c r="S393" s="290">
        <f>+IF(I393=0,"",'Ark1'!U2245)</f>
        <v>30.413636363636375</v>
      </c>
      <c r="T393" s="233">
        <f>+IF(I393=0,"",'Ark1'!V2245)</f>
        <v>0</v>
      </c>
      <c r="U393" s="233">
        <f>+IF(I393=0,"",'Ark1'!W2245)</f>
        <v>100</v>
      </c>
      <c r="V393" s="235">
        <f>+IF(I393=0,"",'Ark1'!X2245)</f>
        <v>100</v>
      </c>
      <c r="W393" s="235">
        <f>+IF(I393=0,"",'Ark1'!Y2245)</f>
        <v>86.363636363636346</v>
      </c>
      <c r="X393" s="235">
        <f>+IF(I393=0,"",'Ark1'!Z2245)</f>
        <v>6.3175293973158606</v>
      </c>
      <c r="Y393" s="233">
        <f>+IF(I393=0,"",'Ark1'!Z2245)</f>
        <v>6.3175293973158606</v>
      </c>
      <c r="Z393" s="233">
        <f>+IF(I393=0,"",'Ark1'!AB2245)</f>
        <v>0</v>
      </c>
      <c r="AA393" s="235">
        <f>+'Ark1'!AD2245</f>
        <v>0</v>
      </c>
      <c r="AB393" s="233">
        <f t="shared" si="49"/>
        <v>2</v>
      </c>
      <c r="AC393" s="233">
        <f t="shared" si="50"/>
        <v>1.5714285714285714</v>
      </c>
      <c r="AD393" s="292"/>
      <c r="AG393" s="29"/>
      <c r="AH393" s="27"/>
    </row>
    <row r="394" spans="1:34">
      <c r="A394" s="292"/>
      <c r="B394" s="232">
        <f>+'Ark1'!C2246</f>
        <v>2022</v>
      </c>
      <c r="C394" s="292"/>
      <c r="D394" s="232">
        <f>+'Ark1'!M2246</f>
        <v>11</v>
      </c>
      <c r="E394" s="232" t="s">
        <v>109</v>
      </c>
      <c r="F394" s="232">
        <f>+'Ark1'!D2246</f>
        <v>10</v>
      </c>
      <c r="G394" s="232" t="str">
        <f>VLOOKUP(F394,RNR!$D$12:$E$23,2)</f>
        <v>Okt</v>
      </c>
      <c r="H394" s="232">
        <f>+'Ark1'!Q2246</f>
        <v>28</v>
      </c>
      <c r="I394" s="335">
        <f>+'Ark1'!R2246</f>
        <v>51</v>
      </c>
      <c r="J394" s="233">
        <f>+IF(I394=0,"",'Ark1'!AF2246)</f>
        <v>1.2180558872701219</v>
      </c>
      <c r="K394" s="233">
        <f>+IF(I394=0,"",'Ark1'!AG2246)</f>
        <v>2.3122231861558862</v>
      </c>
      <c r="L394" s="489"/>
      <c r="M394" s="489"/>
      <c r="N394" s="489"/>
      <c r="O394" s="489"/>
      <c r="P394" s="489"/>
      <c r="Q394" s="234">
        <f>+IF(I394=0,"",'Ark1'!S2246)</f>
        <v>7.3725490196078418</v>
      </c>
      <c r="R394" s="234"/>
      <c r="S394" s="290">
        <f>+IF(I394=0,"",'Ark1'!U2246)</f>
        <v>29.788235294117655</v>
      </c>
      <c r="T394" s="233">
        <f>+IF(I394=0,"",'Ark1'!V2246)</f>
        <v>0</v>
      </c>
      <c r="U394" s="233">
        <f>+IF(I394=0,"",'Ark1'!W2246)</f>
        <v>100</v>
      </c>
      <c r="V394" s="235">
        <f>+IF(I394=0,"",'Ark1'!X2246)</f>
        <v>100</v>
      </c>
      <c r="W394" s="235">
        <f>+IF(I394=0,"",'Ark1'!Y2246)</f>
        <v>92.15686274509801</v>
      </c>
      <c r="X394" s="235">
        <f>+IF(I394=0,"",'Ark1'!Z2246)</f>
        <v>4.5377132989923483</v>
      </c>
      <c r="Y394" s="233">
        <f>+IF(I394=0,"",'Ark1'!Z2246)</f>
        <v>4.5377132989923483</v>
      </c>
      <c r="Z394" s="233">
        <f>+IF(I394=0,"",'Ark1'!AB2246)</f>
        <v>0</v>
      </c>
      <c r="AA394" s="235">
        <f>+'Ark1'!AD2246</f>
        <v>0</v>
      </c>
      <c r="AB394" s="233">
        <f t="shared" si="49"/>
        <v>4.6363636363636367</v>
      </c>
      <c r="AC394" s="233">
        <f t="shared" si="50"/>
        <v>1.8214285714285714</v>
      </c>
      <c r="AD394" s="292"/>
      <c r="AG394" s="29"/>
      <c r="AH394" s="27"/>
    </row>
    <row r="395" spans="1:34">
      <c r="A395" s="292"/>
      <c r="B395" s="232">
        <f>+'Ark1'!C2247</f>
        <v>2022</v>
      </c>
      <c r="C395" s="292"/>
      <c r="D395" s="232">
        <f>+'Ark1'!M2247</f>
        <v>11</v>
      </c>
      <c r="E395" s="232" t="s">
        <v>109</v>
      </c>
      <c r="F395" s="232">
        <f>+'Ark1'!D2247</f>
        <v>11</v>
      </c>
      <c r="G395" s="232" t="str">
        <f>VLOOKUP(F395,RNR!$D$12:$E$23,2)</f>
        <v>Nov</v>
      </c>
      <c r="H395" s="232">
        <f>+'Ark1'!Q2247</f>
        <v>23</v>
      </c>
      <c r="I395" s="335">
        <f>+'Ark1'!R2247</f>
        <v>47</v>
      </c>
      <c r="J395" s="233">
        <f>+IF(I395=0,"",'Ark1'!AF2247)</f>
        <v>1.8217054263565895</v>
      </c>
      <c r="K395" s="233">
        <f>+IF(I395=0,"",'Ark1'!AG2247)</f>
        <v>3.0517216677014156</v>
      </c>
      <c r="L395" s="489"/>
      <c r="M395" s="489"/>
      <c r="N395" s="489"/>
      <c r="O395" s="489"/>
      <c r="P395" s="489"/>
      <c r="Q395" s="234">
        <f>+IF(I395=0,"",'Ark1'!S2247)</f>
        <v>7.2978723404255348</v>
      </c>
      <c r="R395" s="234"/>
      <c r="S395" s="290">
        <f>+IF(I395=0,"",'Ark1'!U2247)</f>
        <v>28.551063829787243</v>
      </c>
      <c r="T395" s="233">
        <f>+IF(I395=0,"",'Ark1'!V2247)</f>
        <v>0</v>
      </c>
      <c r="U395" s="233">
        <f>+IF(I395=0,"",'Ark1'!W2247)</f>
        <v>100</v>
      </c>
      <c r="V395" s="235">
        <f>+IF(I395=0,"",'Ark1'!X2247)</f>
        <v>100</v>
      </c>
      <c r="W395" s="235">
        <f>+IF(I395=0,"",'Ark1'!Y2247)</f>
        <v>85.106382978723417</v>
      </c>
      <c r="X395" s="235">
        <f>+IF(I395=0,"",'Ark1'!Z2247)</f>
        <v>5.9481043767554391</v>
      </c>
      <c r="Y395" s="233">
        <f>+IF(I395=0,"",'Ark1'!Z2247)</f>
        <v>5.9481043767554391</v>
      </c>
      <c r="Z395" s="233">
        <f>+IF(I395=0,"",'Ark1'!AB2247)</f>
        <v>0</v>
      </c>
      <c r="AA395" s="235">
        <f>+'Ark1'!AD2247</f>
        <v>0</v>
      </c>
      <c r="AB395" s="233">
        <f t="shared" si="49"/>
        <v>4.2727272727272725</v>
      </c>
      <c r="AC395" s="233">
        <f t="shared" si="50"/>
        <v>2.0434782608695654</v>
      </c>
      <c r="AD395" s="292"/>
      <c r="AG395" s="29"/>
      <c r="AH395" s="27"/>
    </row>
    <row r="396" spans="1:34">
      <c r="A396" s="292"/>
      <c r="B396" s="232">
        <f>+'Ark1'!C2248</f>
        <v>2022</v>
      </c>
      <c r="C396" s="292"/>
      <c r="D396" s="232">
        <f>+'Ark1'!M2248</f>
        <v>11</v>
      </c>
      <c r="E396" s="232" t="s">
        <v>109</v>
      </c>
      <c r="F396" s="232">
        <f>+'Ark1'!D2248</f>
        <v>12</v>
      </c>
      <c r="G396" s="232" t="str">
        <f>VLOOKUP(F396,RNR!$D$12:$E$23,2)</f>
        <v>Des</v>
      </c>
      <c r="H396" s="232">
        <f>+'Ark1'!Q2248</f>
        <v>8</v>
      </c>
      <c r="I396" s="335">
        <f>+'Ark1'!R2248</f>
        <v>13</v>
      </c>
      <c r="J396" s="233">
        <f>+IF(I396=0,"",'Ark1'!AF2248)</f>
        <v>1.7906336088154267</v>
      </c>
      <c r="K396" s="233">
        <f>+IF(I396=0,"",'Ark1'!AG2248)</f>
        <v>3.000542461805022</v>
      </c>
      <c r="L396" s="489"/>
      <c r="M396" s="489"/>
      <c r="N396" s="489"/>
      <c r="O396" s="489"/>
      <c r="P396" s="489"/>
      <c r="Q396" s="234">
        <f>+IF(I396=0,"",'Ark1'!S2248)</f>
        <v>7.5384615384615374</v>
      </c>
      <c r="R396" s="234"/>
      <c r="S396" s="290">
        <f>+IF(I396=0,"",'Ark1'!U2248)</f>
        <v>28.507692307692313</v>
      </c>
      <c r="T396" s="233">
        <f>+IF(I396=0,"",'Ark1'!V2248)</f>
        <v>0</v>
      </c>
      <c r="U396" s="233">
        <f>+IF(I396=0,"",'Ark1'!W2248)</f>
        <v>100</v>
      </c>
      <c r="V396" s="235">
        <f>+IF(I396=0,"",'Ark1'!X2248)</f>
        <v>92.307692307692321</v>
      </c>
      <c r="W396" s="235">
        <f>+IF(I396=0,"",'Ark1'!Y2248)</f>
        <v>92.307692307692321</v>
      </c>
      <c r="X396" s="235">
        <f>+IF(I396=0,"",'Ark1'!Z2248)</f>
        <v>5.1714395464172416</v>
      </c>
      <c r="Y396" s="233">
        <f>+IF(I396=0,"",'Ark1'!Z2248)</f>
        <v>5.1714395464172416</v>
      </c>
      <c r="Z396" s="233">
        <f>+IF(I396=0,"",'Ark1'!AB2248)</f>
        <v>0</v>
      </c>
      <c r="AA396" s="235">
        <f>+'Ark1'!AD2248</f>
        <v>0</v>
      </c>
      <c r="AB396" s="233">
        <f t="shared" si="49"/>
        <v>1.1818181818181819</v>
      </c>
      <c r="AC396" s="233">
        <f t="shared" si="50"/>
        <v>1.625</v>
      </c>
      <c r="AD396" s="292"/>
      <c r="AG396" s="29"/>
      <c r="AH396" s="27"/>
    </row>
    <row r="397" spans="1:34">
      <c r="A397" s="292"/>
      <c r="B397" s="232">
        <f>+'Ark1'!C2249</f>
        <v>2022</v>
      </c>
      <c r="C397" s="292"/>
      <c r="D397" s="232">
        <f>+'Ark1'!M2249</f>
        <v>12</v>
      </c>
      <c r="E397" s="232" t="s">
        <v>109</v>
      </c>
      <c r="F397" s="232">
        <f>+'Ark1'!D2249</f>
        <v>1</v>
      </c>
      <c r="G397" s="232" t="str">
        <f>VLOOKUP(F397,RNR!$D$12:$E$23,2)</f>
        <v>Jan</v>
      </c>
      <c r="H397" s="232">
        <f>+'Ark1'!Q2249</f>
        <v>0</v>
      </c>
      <c r="I397" s="335">
        <f>+'Ark1'!R2249</f>
        <v>0</v>
      </c>
      <c r="J397" s="233" t="str">
        <f>+IF(I397=0,"",'Ark1'!AF2249)</f>
        <v/>
      </c>
      <c r="K397" s="233" t="str">
        <f>+IF(I397=0,"",'Ark1'!AG2249)</f>
        <v/>
      </c>
      <c r="L397" s="489"/>
      <c r="M397" s="489"/>
      <c r="N397" s="489"/>
      <c r="O397" s="489"/>
      <c r="P397" s="489"/>
      <c r="Q397" s="234" t="str">
        <f>+IF(I397=0,"",'Ark1'!S2249)</f>
        <v/>
      </c>
      <c r="R397" s="234"/>
      <c r="S397" s="290" t="str">
        <f>+IF(I397=0,"",'Ark1'!U2249)</f>
        <v/>
      </c>
      <c r="T397" s="233" t="str">
        <f>+IF(I397=0,"",'Ark1'!V2249)</f>
        <v/>
      </c>
      <c r="U397" s="233" t="str">
        <f>+IF(I397=0,"",'Ark1'!W2249)</f>
        <v/>
      </c>
      <c r="V397" s="235" t="str">
        <f>+IF(I397=0,"",'Ark1'!X2249)</f>
        <v/>
      </c>
      <c r="W397" s="235" t="str">
        <f>+IF(I397=0,"",'Ark1'!Y2249)</f>
        <v/>
      </c>
      <c r="X397" s="235" t="str">
        <f>+IF(I397=0,"",'Ark1'!Z2249)</f>
        <v/>
      </c>
      <c r="Y397" s="233" t="str">
        <f>+IF(I397=0,"",'Ark1'!Z2249)</f>
        <v/>
      </c>
      <c r="Z397" s="233" t="str">
        <f>+IF(I397=0,"",'Ark1'!AB2249)</f>
        <v/>
      </c>
      <c r="AA397" s="235">
        <f>+'Ark1'!AD2249</f>
        <v>0</v>
      </c>
      <c r="AB397" s="233" t="str">
        <f t="shared" si="49"/>
        <v/>
      </c>
      <c r="AC397" s="233" t="str">
        <f t="shared" si="50"/>
        <v/>
      </c>
      <c r="AD397" s="292"/>
      <c r="AG397" s="29"/>
      <c r="AH397" s="27"/>
    </row>
    <row r="398" spans="1:34">
      <c r="A398" s="292"/>
      <c r="B398" s="232">
        <f>+'Ark1'!C2250</f>
        <v>2022</v>
      </c>
      <c r="C398" s="292"/>
      <c r="D398" s="232">
        <f>+'Ark1'!M2250</f>
        <v>12</v>
      </c>
      <c r="E398" s="232" t="s">
        <v>109</v>
      </c>
      <c r="F398" s="232">
        <f>+'Ark1'!D2250</f>
        <v>2</v>
      </c>
      <c r="G398" s="232" t="str">
        <f>VLOOKUP(F398,RNR!$D$12:$E$23,2)</f>
        <v>Feb</v>
      </c>
      <c r="H398" s="232">
        <f>+'Ark1'!Q2250</f>
        <v>0</v>
      </c>
      <c r="I398" s="335">
        <f>+'Ark1'!R2250</f>
        <v>0</v>
      </c>
      <c r="J398" s="233" t="str">
        <f>+IF(I398=0,"",'Ark1'!AF2250)</f>
        <v/>
      </c>
      <c r="K398" s="233" t="str">
        <f>+IF(I398=0,"",'Ark1'!AG2250)</f>
        <v/>
      </c>
      <c r="L398" s="489"/>
      <c r="M398" s="489"/>
      <c r="N398" s="489"/>
      <c r="O398" s="489"/>
      <c r="P398" s="489"/>
      <c r="Q398" s="234" t="str">
        <f>+IF(I398=0,"",'Ark1'!S2250)</f>
        <v/>
      </c>
      <c r="R398" s="234"/>
      <c r="S398" s="290" t="str">
        <f>+IF(I398=0,"",'Ark1'!U2250)</f>
        <v/>
      </c>
      <c r="T398" s="233" t="str">
        <f>+IF(I398=0,"",'Ark1'!V2250)</f>
        <v/>
      </c>
      <c r="U398" s="233" t="str">
        <f>+IF(I398=0,"",'Ark1'!W2250)</f>
        <v/>
      </c>
      <c r="V398" s="235" t="str">
        <f>+IF(I398=0,"",'Ark1'!X2250)</f>
        <v/>
      </c>
      <c r="W398" s="235" t="str">
        <f>+IF(I398=0,"",'Ark1'!Y2250)</f>
        <v/>
      </c>
      <c r="X398" s="235" t="str">
        <f>+IF(I398=0,"",'Ark1'!Z2250)</f>
        <v/>
      </c>
      <c r="Y398" s="233" t="str">
        <f>+IF(I398=0,"",'Ark1'!Z2250)</f>
        <v/>
      </c>
      <c r="Z398" s="233" t="str">
        <f>+IF(I398=0,"",'Ark1'!AB2250)</f>
        <v/>
      </c>
      <c r="AA398" s="235">
        <f>+'Ark1'!AD2250</f>
        <v>0</v>
      </c>
      <c r="AB398" s="233" t="str">
        <f t="shared" si="49"/>
        <v/>
      </c>
      <c r="AC398" s="233" t="str">
        <f t="shared" si="50"/>
        <v/>
      </c>
      <c r="AD398" s="292"/>
      <c r="AG398" s="29"/>
      <c r="AH398" s="27"/>
    </row>
    <row r="399" spans="1:34">
      <c r="A399" s="292"/>
      <c r="B399" s="232">
        <f>+'Ark1'!C2251</f>
        <v>2022</v>
      </c>
      <c r="C399" s="292"/>
      <c r="D399" s="232">
        <f>+'Ark1'!M2251</f>
        <v>12</v>
      </c>
      <c r="E399" s="232" t="s">
        <v>109</v>
      </c>
      <c r="F399" s="232">
        <f>+'Ark1'!D2251</f>
        <v>3</v>
      </c>
      <c r="G399" s="232" t="str">
        <f>VLOOKUP(F399,RNR!$D$12:$E$23,2)</f>
        <v>Mar</v>
      </c>
      <c r="H399" s="232">
        <f>+'Ark1'!Q2251</f>
        <v>0</v>
      </c>
      <c r="I399" s="335">
        <f>+'Ark1'!R2251</f>
        <v>0</v>
      </c>
      <c r="J399" s="233" t="str">
        <f>+IF(I399=0,"",'Ark1'!AF2251)</f>
        <v/>
      </c>
      <c r="K399" s="233" t="str">
        <f>+IF(I399=0,"",'Ark1'!AG2251)</f>
        <v/>
      </c>
      <c r="L399" s="489"/>
      <c r="M399" s="489"/>
      <c r="N399" s="489"/>
      <c r="O399" s="489"/>
      <c r="P399" s="489"/>
      <c r="Q399" s="234" t="str">
        <f>+IF(I399=0,"",'Ark1'!S2251)</f>
        <v/>
      </c>
      <c r="R399" s="234"/>
      <c r="S399" s="290" t="str">
        <f>+IF(I399=0,"",'Ark1'!U2251)</f>
        <v/>
      </c>
      <c r="T399" s="233" t="str">
        <f>+IF(I399=0,"",'Ark1'!V2251)</f>
        <v/>
      </c>
      <c r="U399" s="233" t="str">
        <f>+IF(I399=0,"",'Ark1'!W2251)</f>
        <v/>
      </c>
      <c r="V399" s="235" t="str">
        <f>+IF(I399=0,"",'Ark1'!X2251)</f>
        <v/>
      </c>
      <c r="W399" s="235" t="str">
        <f>+IF(I399=0,"",'Ark1'!Y2251)</f>
        <v/>
      </c>
      <c r="X399" s="235" t="str">
        <f>+IF(I399=0,"",'Ark1'!Z2251)</f>
        <v/>
      </c>
      <c r="Y399" s="233" t="str">
        <f>+IF(I399=0,"",'Ark1'!Z2251)</f>
        <v/>
      </c>
      <c r="Z399" s="233" t="str">
        <f>+IF(I399=0,"",'Ark1'!AB2251)</f>
        <v/>
      </c>
      <c r="AA399" s="235">
        <f>+'Ark1'!AD2251</f>
        <v>0</v>
      </c>
      <c r="AB399" s="233" t="str">
        <f t="shared" si="49"/>
        <v/>
      </c>
      <c r="AC399" s="233" t="str">
        <f t="shared" si="50"/>
        <v/>
      </c>
      <c r="AD399" s="292"/>
      <c r="AG399" s="29"/>
      <c r="AH399" s="27"/>
    </row>
    <row r="400" spans="1:34">
      <c r="A400" s="292"/>
      <c r="B400" s="232">
        <f>+'Ark1'!C2252</f>
        <v>2022</v>
      </c>
      <c r="C400" s="292"/>
      <c r="D400" s="232">
        <f>+'Ark1'!M2252</f>
        <v>12</v>
      </c>
      <c r="E400" s="232" t="s">
        <v>109</v>
      </c>
      <c r="F400" s="232">
        <f>+'Ark1'!D2252</f>
        <v>4</v>
      </c>
      <c r="G400" s="232" t="str">
        <f>VLOOKUP(F400,RNR!$D$12:$E$23,2)</f>
        <v>Apr</v>
      </c>
      <c r="H400" s="232">
        <f>+'Ark1'!Q2252</f>
        <v>0</v>
      </c>
      <c r="I400" s="335">
        <f>+'Ark1'!R2252</f>
        <v>0</v>
      </c>
      <c r="J400" s="233" t="str">
        <f>+IF(I400=0,"",'Ark1'!AF2252)</f>
        <v/>
      </c>
      <c r="K400" s="233" t="str">
        <f>+IF(I400=0,"",'Ark1'!AG2252)</f>
        <v/>
      </c>
      <c r="L400" s="489"/>
      <c r="M400" s="489"/>
      <c r="N400" s="489"/>
      <c r="O400" s="489"/>
      <c r="P400" s="489"/>
      <c r="Q400" s="234" t="str">
        <f>+IF(I400=0,"",'Ark1'!S2252)</f>
        <v/>
      </c>
      <c r="R400" s="234"/>
      <c r="S400" s="290" t="str">
        <f>+IF(I400=0,"",'Ark1'!U2252)</f>
        <v/>
      </c>
      <c r="T400" s="233" t="str">
        <f>+IF(I400=0,"",'Ark1'!V2252)</f>
        <v/>
      </c>
      <c r="U400" s="233" t="str">
        <f>+IF(I400=0,"",'Ark1'!W2252)</f>
        <v/>
      </c>
      <c r="V400" s="235" t="str">
        <f>+IF(I400=0,"",'Ark1'!X2252)</f>
        <v/>
      </c>
      <c r="W400" s="235" t="str">
        <f>+IF(I400=0,"",'Ark1'!Y2252)</f>
        <v/>
      </c>
      <c r="X400" s="235" t="str">
        <f>+IF(I400=0,"",'Ark1'!Z2252)</f>
        <v/>
      </c>
      <c r="Y400" s="233" t="str">
        <f>+IF(I400=0,"",'Ark1'!Z2252)</f>
        <v/>
      </c>
      <c r="Z400" s="233" t="str">
        <f>+IF(I400=0,"",'Ark1'!AB2252)</f>
        <v/>
      </c>
      <c r="AA400" s="235">
        <f>+'Ark1'!AD2252</f>
        <v>0</v>
      </c>
      <c r="AB400" s="233" t="str">
        <f t="shared" si="49"/>
        <v/>
      </c>
      <c r="AC400" s="233" t="str">
        <f t="shared" si="50"/>
        <v/>
      </c>
      <c r="AD400" s="292"/>
      <c r="AG400" s="29"/>
      <c r="AH400" s="27"/>
    </row>
    <row r="401" spans="1:34">
      <c r="A401" s="292"/>
      <c r="B401" s="232">
        <f>+'Ark1'!C2253</f>
        <v>2022</v>
      </c>
      <c r="C401" s="292"/>
      <c r="D401" s="232">
        <f>+'Ark1'!M2253</f>
        <v>12</v>
      </c>
      <c r="E401" s="232" t="s">
        <v>109</v>
      </c>
      <c r="F401" s="232">
        <f>+'Ark1'!D2253</f>
        <v>5</v>
      </c>
      <c r="G401" s="232" t="str">
        <f>VLOOKUP(F401,RNR!$D$12:$E$23,2)</f>
        <v>Mai</v>
      </c>
      <c r="H401" s="232">
        <f>+'Ark1'!Q2253</f>
        <v>0</v>
      </c>
      <c r="I401" s="335">
        <f>+'Ark1'!R2253</f>
        <v>0</v>
      </c>
      <c r="J401" s="233" t="str">
        <f>+IF(I401=0,"",'Ark1'!AF2253)</f>
        <v/>
      </c>
      <c r="K401" s="233" t="str">
        <f>+IF(I401=0,"",'Ark1'!AG2253)</f>
        <v/>
      </c>
      <c r="L401" s="489"/>
      <c r="M401" s="489"/>
      <c r="N401" s="489"/>
      <c r="O401" s="489"/>
      <c r="P401" s="489"/>
      <c r="Q401" s="234" t="str">
        <f>+IF(I401=0,"",'Ark1'!S2253)</f>
        <v/>
      </c>
      <c r="R401" s="234"/>
      <c r="S401" s="290" t="str">
        <f>+IF(I401=0,"",'Ark1'!U2253)</f>
        <v/>
      </c>
      <c r="T401" s="233" t="str">
        <f>+IF(I401=0,"",'Ark1'!V2253)</f>
        <v/>
      </c>
      <c r="U401" s="233" t="str">
        <f>+IF(I401=0,"",'Ark1'!W2253)</f>
        <v/>
      </c>
      <c r="V401" s="235" t="str">
        <f>+IF(I401=0,"",'Ark1'!X2253)</f>
        <v/>
      </c>
      <c r="W401" s="235" t="str">
        <f>+IF(I401=0,"",'Ark1'!Y2253)</f>
        <v/>
      </c>
      <c r="X401" s="235" t="str">
        <f>+IF(I401=0,"",'Ark1'!Z2253)</f>
        <v/>
      </c>
      <c r="Y401" s="233" t="str">
        <f>+IF(I401=0,"",'Ark1'!Z2253)</f>
        <v/>
      </c>
      <c r="Z401" s="233" t="str">
        <f>+IF(I401=0,"",'Ark1'!AB2253)</f>
        <v/>
      </c>
      <c r="AA401" s="235">
        <f>+'Ark1'!AD2253</f>
        <v>0</v>
      </c>
      <c r="AB401" s="233" t="str">
        <f t="shared" si="49"/>
        <v/>
      </c>
      <c r="AC401" s="233" t="str">
        <f t="shared" si="50"/>
        <v/>
      </c>
      <c r="AD401" s="292"/>
      <c r="AG401" s="29"/>
      <c r="AH401" s="27"/>
    </row>
    <row r="402" spans="1:34">
      <c r="A402" s="292"/>
      <c r="B402" s="232">
        <f>+'Ark1'!C2254</f>
        <v>2022</v>
      </c>
      <c r="C402" s="292"/>
      <c r="D402" s="232">
        <f>+'Ark1'!M2254</f>
        <v>12</v>
      </c>
      <c r="E402" s="232" t="s">
        <v>109</v>
      </c>
      <c r="F402" s="232">
        <f>+'Ark1'!D2254</f>
        <v>6</v>
      </c>
      <c r="G402" s="232" t="str">
        <f>VLOOKUP(F402,RNR!$D$12:$E$23,2)</f>
        <v>Jun</v>
      </c>
      <c r="H402" s="232">
        <f>+'Ark1'!Q2254</f>
        <v>0</v>
      </c>
      <c r="I402" s="335">
        <f>+'Ark1'!R2254</f>
        <v>0</v>
      </c>
      <c r="J402" s="233" t="str">
        <f>+IF(I402=0,"",'Ark1'!AF2254)</f>
        <v/>
      </c>
      <c r="K402" s="233" t="str">
        <f>+IF(I402=0,"",'Ark1'!AG2254)</f>
        <v/>
      </c>
      <c r="L402" s="489"/>
      <c r="M402" s="489"/>
      <c r="N402" s="489"/>
      <c r="O402" s="489"/>
      <c r="P402" s="489"/>
      <c r="Q402" s="234" t="str">
        <f>+IF(I402=0,"",'Ark1'!S2254)</f>
        <v/>
      </c>
      <c r="R402" s="234"/>
      <c r="S402" s="290" t="str">
        <f>+IF(I402=0,"",'Ark1'!U2254)</f>
        <v/>
      </c>
      <c r="T402" s="233" t="str">
        <f>+IF(I402=0,"",'Ark1'!V2254)</f>
        <v/>
      </c>
      <c r="U402" s="233" t="str">
        <f>+IF(I402=0,"",'Ark1'!W2254)</f>
        <v/>
      </c>
      <c r="V402" s="235" t="str">
        <f>+IF(I402=0,"",'Ark1'!X2254)</f>
        <v/>
      </c>
      <c r="W402" s="235" t="str">
        <f>+IF(I402=0,"",'Ark1'!Y2254)</f>
        <v/>
      </c>
      <c r="X402" s="235" t="str">
        <f>+IF(I402=0,"",'Ark1'!Z2254)</f>
        <v/>
      </c>
      <c r="Y402" s="233" t="str">
        <f>+IF(I402=0,"",'Ark1'!Z2254)</f>
        <v/>
      </c>
      <c r="Z402" s="233" t="str">
        <f>+IF(I402=0,"",'Ark1'!AB2254)</f>
        <v/>
      </c>
      <c r="AA402" s="235">
        <f>+'Ark1'!AD2254</f>
        <v>0</v>
      </c>
      <c r="AB402" s="233" t="str">
        <f t="shared" si="49"/>
        <v/>
      </c>
      <c r="AC402" s="233" t="str">
        <f t="shared" si="50"/>
        <v/>
      </c>
      <c r="AD402" s="292"/>
      <c r="AG402" s="29"/>
      <c r="AH402" s="27"/>
    </row>
    <row r="403" spans="1:34">
      <c r="A403" s="292"/>
      <c r="B403" s="232">
        <f>+'Ark1'!C2255</f>
        <v>2022</v>
      </c>
      <c r="C403" s="292"/>
      <c r="D403" s="232">
        <f>+'Ark1'!M2255</f>
        <v>12</v>
      </c>
      <c r="E403" s="232" t="s">
        <v>109</v>
      </c>
      <c r="F403" s="232">
        <f>+'Ark1'!D2255</f>
        <v>7</v>
      </c>
      <c r="G403" s="232" t="str">
        <f>VLOOKUP(F403,RNR!$D$12:$E$23,2)</f>
        <v>Jul</v>
      </c>
      <c r="H403" s="232">
        <f>+'Ark1'!Q2255</f>
        <v>0</v>
      </c>
      <c r="I403" s="335">
        <f>+'Ark1'!R2255</f>
        <v>0</v>
      </c>
      <c r="J403" s="233" t="str">
        <f>+IF(I403=0,"",'Ark1'!AF2255)</f>
        <v/>
      </c>
      <c r="K403" s="233" t="str">
        <f>+IF(I403=0,"",'Ark1'!AG2255)</f>
        <v/>
      </c>
      <c r="L403" s="489"/>
      <c r="M403" s="489"/>
      <c r="N403" s="489"/>
      <c r="O403" s="489"/>
      <c r="P403" s="489"/>
      <c r="Q403" s="234" t="str">
        <f>+IF(I403=0,"",'Ark1'!S2255)</f>
        <v/>
      </c>
      <c r="R403" s="234"/>
      <c r="S403" s="290" t="str">
        <f>+IF(I403=0,"",'Ark1'!U2255)</f>
        <v/>
      </c>
      <c r="T403" s="233" t="str">
        <f>+IF(I403=0,"",'Ark1'!V2255)</f>
        <v/>
      </c>
      <c r="U403" s="233" t="str">
        <f>+IF(I403=0,"",'Ark1'!W2255)</f>
        <v/>
      </c>
      <c r="V403" s="235" t="str">
        <f>+IF(I403=0,"",'Ark1'!X2255)</f>
        <v/>
      </c>
      <c r="W403" s="235" t="str">
        <f>+IF(I403=0,"",'Ark1'!Y2255)</f>
        <v/>
      </c>
      <c r="X403" s="235" t="str">
        <f>+IF(I403=0,"",'Ark1'!Z2255)</f>
        <v/>
      </c>
      <c r="Y403" s="233" t="str">
        <f>+IF(I403=0,"",'Ark1'!Z2255)</f>
        <v/>
      </c>
      <c r="Z403" s="233" t="str">
        <f>+IF(I403=0,"",'Ark1'!AB2255)</f>
        <v/>
      </c>
      <c r="AA403" s="235">
        <f>+'Ark1'!AD2255</f>
        <v>0</v>
      </c>
      <c r="AB403" s="233" t="str">
        <f t="shared" si="49"/>
        <v/>
      </c>
      <c r="AC403" s="233" t="str">
        <f t="shared" si="50"/>
        <v/>
      </c>
      <c r="AD403" s="292"/>
      <c r="AG403" s="29"/>
      <c r="AH403" s="27"/>
    </row>
    <row r="404" spans="1:34">
      <c r="A404" s="292"/>
      <c r="B404" s="232">
        <f>+'Ark1'!C2256</f>
        <v>2022</v>
      </c>
      <c r="C404" s="292"/>
      <c r="D404" s="232">
        <f>+'Ark1'!M2256</f>
        <v>12</v>
      </c>
      <c r="E404" s="232" t="s">
        <v>109</v>
      </c>
      <c r="F404" s="232">
        <f>+'Ark1'!D2256</f>
        <v>8</v>
      </c>
      <c r="G404" s="232" t="str">
        <f>VLOOKUP(F404,RNR!$D$12:$E$23,2)</f>
        <v>Aug</v>
      </c>
      <c r="H404" s="232">
        <f>+'Ark1'!Q2256</f>
        <v>0</v>
      </c>
      <c r="I404" s="335">
        <f>+'Ark1'!R2256</f>
        <v>0</v>
      </c>
      <c r="J404" s="233" t="str">
        <f>+IF(I404=0,"",'Ark1'!AF2256)</f>
        <v/>
      </c>
      <c r="K404" s="233" t="str">
        <f>+IF(I404=0,"",'Ark1'!AG2256)</f>
        <v/>
      </c>
      <c r="L404" s="489"/>
      <c r="M404" s="489"/>
      <c r="N404" s="489"/>
      <c r="O404" s="489"/>
      <c r="P404" s="489"/>
      <c r="Q404" s="234" t="str">
        <f>+IF(I404=0,"",'Ark1'!S2256)</f>
        <v/>
      </c>
      <c r="R404" s="234"/>
      <c r="S404" s="290" t="str">
        <f>+IF(I404=0,"",'Ark1'!U2256)</f>
        <v/>
      </c>
      <c r="T404" s="233" t="str">
        <f>+IF(I404=0,"",'Ark1'!V2256)</f>
        <v/>
      </c>
      <c r="U404" s="233" t="str">
        <f>+IF(I404=0,"",'Ark1'!W2256)</f>
        <v/>
      </c>
      <c r="V404" s="235" t="str">
        <f>+IF(I404=0,"",'Ark1'!X2256)</f>
        <v/>
      </c>
      <c r="W404" s="235" t="str">
        <f>+IF(I404=0,"",'Ark1'!Y2256)</f>
        <v/>
      </c>
      <c r="X404" s="235" t="str">
        <f>+IF(I404=0,"",'Ark1'!Z2256)</f>
        <v/>
      </c>
      <c r="Y404" s="233" t="str">
        <f>+IF(I404=0,"",'Ark1'!Z2256)</f>
        <v/>
      </c>
      <c r="Z404" s="233" t="str">
        <f>+IF(I404=0,"",'Ark1'!AB2256)</f>
        <v/>
      </c>
      <c r="AA404" s="235">
        <f>+'Ark1'!AD2256</f>
        <v>0</v>
      </c>
      <c r="AB404" s="233" t="str">
        <f t="shared" si="49"/>
        <v/>
      </c>
      <c r="AC404" s="233" t="str">
        <f t="shared" si="50"/>
        <v/>
      </c>
      <c r="AD404" s="292"/>
      <c r="AG404" s="29"/>
      <c r="AH404" s="27"/>
    </row>
    <row r="405" spans="1:34">
      <c r="A405" s="292"/>
      <c r="B405" s="232">
        <f>+'Ark1'!C2257</f>
        <v>2022</v>
      </c>
      <c r="C405" s="292"/>
      <c r="D405" s="232">
        <f>+'Ark1'!M2257</f>
        <v>12</v>
      </c>
      <c r="E405" s="232" t="s">
        <v>109</v>
      </c>
      <c r="F405" s="232">
        <f>+'Ark1'!D2257</f>
        <v>9</v>
      </c>
      <c r="G405" s="232" t="str">
        <f>VLOOKUP(F405,RNR!$D$12:$E$23,2)</f>
        <v>Sep</v>
      </c>
      <c r="H405" s="232">
        <f>+'Ark1'!Q2257</f>
        <v>0</v>
      </c>
      <c r="I405" s="335">
        <f>+'Ark1'!R2257</f>
        <v>0</v>
      </c>
      <c r="J405" s="233" t="str">
        <f>+IF(I405=0,"",'Ark1'!AF2257)</f>
        <v/>
      </c>
      <c r="K405" s="233" t="str">
        <f>+IF(I405=0,"",'Ark1'!AG2257)</f>
        <v/>
      </c>
      <c r="L405" s="489"/>
      <c r="M405" s="489"/>
      <c r="N405" s="489"/>
      <c r="O405" s="489"/>
      <c r="P405" s="489"/>
      <c r="Q405" s="234" t="str">
        <f>+IF(I405=0,"",'Ark1'!S2257)</f>
        <v/>
      </c>
      <c r="R405" s="234"/>
      <c r="S405" s="290" t="str">
        <f>+IF(I405=0,"",'Ark1'!U2257)</f>
        <v/>
      </c>
      <c r="T405" s="233" t="str">
        <f>+IF(I405=0,"",'Ark1'!V2257)</f>
        <v/>
      </c>
      <c r="U405" s="233" t="str">
        <f>+IF(I405=0,"",'Ark1'!W2257)</f>
        <v/>
      </c>
      <c r="V405" s="235" t="str">
        <f>+IF(I405=0,"",'Ark1'!X2257)</f>
        <v/>
      </c>
      <c r="W405" s="235" t="str">
        <f>+IF(I405=0,"",'Ark1'!Y2257)</f>
        <v/>
      </c>
      <c r="X405" s="235" t="str">
        <f>+IF(I405=0,"",'Ark1'!Z2257)</f>
        <v/>
      </c>
      <c r="Y405" s="233" t="str">
        <f>+IF(I405=0,"",'Ark1'!Z2257)</f>
        <v/>
      </c>
      <c r="Z405" s="233" t="str">
        <f>+IF(I405=0,"",'Ark1'!AB2257)</f>
        <v/>
      </c>
      <c r="AA405" s="235">
        <f>+'Ark1'!AD2257</f>
        <v>0</v>
      </c>
      <c r="AB405" s="233" t="str">
        <f t="shared" si="49"/>
        <v/>
      </c>
      <c r="AC405" s="233" t="str">
        <f t="shared" si="50"/>
        <v/>
      </c>
      <c r="AD405" s="292"/>
      <c r="AG405" s="29"/>
      <c r="AH405" s="27"/>
    </row>
    <row r="406" spans="1:34">
      <c r="A406" s="292"/>
      <c r="B406" s="232">
        <f>+'Ark1'!C2258</f>
        <v>2022</v>
      </c>
      <c r="C406" s="292"/>
      <c r="D406" s="232">
        <f>+'Ark1'!M2258</f>
        <v>12</v>
      </c>
      <c r="E406" s="232" t="s">
        <v>109</v>
      </c>
      <c r="F406" s="232">
        <f>+'Ark1'!D2258</f>
        <v>10</v>
      </c>
      <c r="G406" s="232" t="str">
        <f>VLOOKUP(F406,RNR!$D$12:$E$23,2)</f>
        <v>Okt</v>
      </c>
      <c r="H406" s="232">
        <f>+'Ark1'!Q2258</f>
        <v>0</v>
      </c>
      <c r="I406" s="335">
        <f>+'Ark1'!R2258</f>
        <v>0</v>
      </c>
      <c r="J406" s="233" t="str">
        <f>+IF(I406=0,"",'Ark1'!AF2258)</f>
        <v/>
      </c>
      <c r="K406" s="233" t="str">
        <f>+IF(I406=0,"",'Ark1'!AG2258)</f>
        <v/>
      </c>
      <c r="L406" s="489"/>
      <c r="M406" s="489"/>
      <c r="N406" s="489"/>
      <c r="O406" s="489"/>
      <c r="P406" s="489"/>
      <c r="Q406" s="234" t="str">
        <f>+IF(I406=0,"",'Ark1'!S2258)</f>
        <v/>
      </c>
      <c r="R406" s="234"/>
      <c r="S406" s="290" t="str">
        <f>+IF(I406=0,"",'Ark1'!U2258)</f>
        <v/>
      </c>
      <c r="T406" s="233" t="str">
        <f>+IF(I406=0,"",'Ark1'!V2258)</f>
        <v/>
      </c>
      <c r="U406" s="233" t="str">
        <f>+IF(I406=0,"",'Ark1'!W2258)</f>
        <v/>
      </c>
      <c r="V406" s="235" t="str">
        <f>+IF(I406=0,"",'Ark1'!X2258)</f>
        <v/>
      </c>
      <c r="W406" s="235" t="str">
        <f>+IF(I406=0,"",'Ark1'!Y2258)</f>
        <v/>
      </c>
      <c r="X406" s="235" t="str">
        <f>+IF(I406=0,"",'Ark1'!Z2258)</f>
        <v/>
      </c>
      <c r="Y406" s="233" t="str">
        <f>+IF(I406=0,"",'Ark1'!Z2258)</f>
        <v/>
      </c>
      <c r="Z406" s="233" t="str">
        <f>+IF(I406=0,"",'Ark1'!AB2258)</f>
        <v/>
      </c>
      <c r="AA406" s="235">
        <f>+'Ark1'!AD2258</f>
        <v>0</v>
      </c>
      <c r="AB406" s="233" t="str">
        <f t="shared" si="49"/>
        <v/>
      </c>
      <c r="AC406" s="233" t="str">
        <f t="shared" si="50"/>
        <v/>
      </c>
      <c r="AD406" s="292"/>
      <c r="AG406" s="29"/>
      <c r="AH406" s="27"/>
    </row>
    <row r="407" spans="1:34">
      <c r="A407" s="292"/>
      <c r="B407" s="232">
        <f>+'Ark1'!C2259</f>
        <v>2022</v>
      </c>
      <c r="C407" s="292"/>
      <c r="D407" s="232">
        <f>+'Ark1'!M2259</f>
        <v>12</v>
      </c>
      <c r="E407" s="232" t="s">
        <v>109</v>
      </c>
      <c r="F407" s="232">
        <f>+'Ark1'!D2259</f>
        <v>11</v>
      </c>
      <c r="G407" s="232" t="str">
        <f>VLOOKUP(F407,RNR!$D$12:$E$23,2)</f>
        <v>Nov</v>
      </c>
      <c r="H407" s="232">
        <f>+'Ark1'!Q2259</f>
        <v>0</v>
      </c>
      <c r="I407" s="335">
        <f>+'Ark1'!R2259</f>
        <v>0</v>
      </c>
      <c r="J407" s="233" t="str">
        <f>+IF(I407=0,"",'Ark1'!AF2259)</f>
        <v/>
      </c>
      <c r="K407" s="233" t="str">
        <f>+IF(I407=0,"",'Ark1'!AG2259)</f>
        <v/>
      </c>
      <c r="L407" s="489"/>
      <c r="M407" s="489"/>
      <c r="N407" s="489"/>
      <c r="O407" s="489"/>
      <c r="P407" s="489"/>
      <c r="Q407" s="234" t="str">
        <f>+IF(I407=0,"",'Ark1'!S2259)</f>
        <v/>
      </c>
      <c r="R407" s="234"/>
      <c r="S407" s="290" t="str">
        <f>+IF(I407=0,"",'Ark1'!U2259)</f>
        <v/>
      </c>
      <c r="T407" s="233" t="str">
        <f>+IF(I407=0,"",'Ark1'!V2259)</f>
        <v/>
      </c>
      <c r="U407" s="233" t="str">
        <f>+IF(I407=0,"",'Ark1'!W2259)</f>
        <v/>
      </c>
      <c r="V407" s="235" t="str">
        <f>+IF(I407=0,"",'Ark1'!X2259)</f>
        <v/>
      </c>
      <c r="W407" s="235" t="str">
        <f>+IF(I407=0,"",'Ark1'!Y2259)</f>
        <v/>
      </c>
      <c r="X407" s="235" t="str">
        <f>+IF(I407=0,"",'Ark1'!Z2259)</f>
        <v/>
      </c>
      <c r="Y407" s="233" t="str">
        <f>+IF(I407=0,"",'Ark1'!Z2259)</f>
        <v/>
      </c>
      <c r="Z407" s="233" t="str">
        <f>+IF(I407=0,"",'Ark1'!AB2259)</f>
        <v/>
      </c>
      <c r="AA407" s="235">
        <f>+'Ark1'!AD2259</f>
        <v>0</v>
      </c>
      <c r="AB407" s="233" t="str">
        <f t="shared" si="49"/>
        <v/>
      </c>
      <c r="AC407" s="233" t="str">
        <f t="shared" si="50"/>
        <v/>
      </c>
      <c r="AD407" s="292"/>
      <c r="AG407" s="29"/>
      <c r="AH407" s="27"/>
    </row>
    <row r="408" spans="1:34">
      <c r="A408" s="292"/>
      <c r="B408" s="232">
        <f>+'Ark1'!C2260</f>
        <v>2022</v>
      </c>
      <c r="C408" s="292"/>
      <c r="D408" s="232">
        <f>+'Ark1'!M2260</f>
        <v>12</v>
      </c>
      <c r="E408" s="232" t="s">
        <v>109</v>
      </c>
      <c r="F408" s="232">
        <f>+'Ark1'!D2260</f>
        <v>12</v>
      </c>
      <c r="G408" s="232" t="str">
        <f>VLOOKUP(F408,RNR!$D$12:$E$23,2)</f>
        <v>Des</v>
      </c>
      <c r="H408" s="232">
        <f>+'Ark1'!Q2260</f>
        <v>0</v>
      </c>
      <c r="I408" s="335">
        <f>+'Ark1'!R2260</f>
        <v>0</v>
      </c>
      <c r="J408" s="233" t="str">
        <f>+IF(I408=0,"",'Ark1'!AF2260)</f>
        <v/>
      </c>
      <c r="K408" s="233" t="str">
        <f>+IF(I408=0,"",'Ark1'!AG2260)</f>
        <v/>
      </c>
      <c r="L408" s="489"/>
      <c r="M408" s="489"/>
      <c r="N408" s="489"/>
      <c r="O408" s="489"/>
      <c r="P408" s="489"/>
      <c r="Q408" s="234" t="str">
        <f>+IF(I408=0,"",'Ark1'!S2260)</f>
        <v/>
      </c>
      <c r="R408" s="234"/>
      <c r="S408" s="290" t="str">
        <f>+IF(I408=0,"",'Ark1'!U2260)</f>
        <v/>
      </c>
      <c r="T408" s="233" t="str">
        <f>+IF(I408=0,"",'Ark1'!V2260)</f>
        <v/>
      </c>
      <c r="U408" s="233" t="str">
        <f>+IF(I408=0,"",'Ark1'!W2260)</f>
        <v/>
      </c>
      <c r="V408" s="235" t="str">
        <f>+IF(I408=0,"",'Ark1'!X2260)</f>
        <v/>
      </c>
      <c r="W408" s="235" t="str">
        <f>+IF(I408=0,"",'Ark1'!Y2260)</f>
        <v/>
      </c>
      <c r="X408" s="235" t="str">
        <f>+IF(I408=0,"",'Ark1'!Z2260)</f>
        <v/>
      </c>
      <c r="Y408" s="233" t="str">
        <f>+IF(I408=0,"",'Ark1'!Z2260)</f>
        <v/>
      </c>
      <c r="Z408" s="233" t="str">
        <f>+IF(I408=0,"",'Ark1'!AB2260)</f>
        <v/>
      </c>
      <c r="AA408" s="235">
        <f>+'Ark1'!AD2260</f>
        <v>0</v>
      </c>
      <c r="AB408" s="233" t="str">
        <f t="shared" si="49"/>
        <v/>
      </c>
      <c r="AC408" s="233" t="str">
        <f t="shared" si="50"/>
        <v/>
      </c>
      <c r="AD408" s="292"/>
      <c r="AG408" s="29"/>
      <c r="AH408" s="27"/>
    </row>
    <row r="409" spans="1:34">
      <c r="A409" s="292"/>
      <c r="B409" s="232">
        <f>+'Ark1'!C2261</f>
        <v>2022</v>
      </c>
      <c r="C409" s="292"/>
      <c r="D409" s="232">
        <f>+'Ark1'!M2261</f>
        <v>13</v>
      </c>
      <c r="E409" s="232" t="s">
        <v>109</v>
      </c>
      <c r="F409" s="232">
        <f>+'Ark1'!D2261</f>
        <v>1</v>
      </c>
      <c r="G409" s="232" t="str">
        <f>VLOOKUP(F409,RNR!$D$12:$E$23,2)</f>
        <v>Jan</v>
      </c>
      <c r="H409" s="232">
        <f>+'Ark1'!Q2261</f>
        <v>0</v>
      </c>
      <c r="I409" s="335">
        <f>+'Ark1'!R2261</f>
        <v>0</v>
      </c>
      <c r="J409" s="233" t="str">
        <f>+IF(I409=0,"",'Ark1'!AF2261)</f>
        <v/>
      </c>
      <c r="K409" s="233" t="str">
        <f>+IF(I409=0,"",'Ark1'!AG2261)</f>
        <v/>
      </c>
      <c r="L409" s="489"/>
      <c r="M409" s="489"/>
      <c r="N409" s="489"/>
      <c r="O409" s="489"/>
      <c r="P409" s="489"/>
      <c r="Q409" s="234" t="str">
        <f>+IF(I409=0,"",'Ark1'!S2261)</f>
        <v/>
      </c>
      <c r="R409" s="234"/>
      <c r="S409" s="290" t="str">
        <f>+IF(I409=0,"",'Ark1'!U2261)</f>
        <v/>
      </c>
      <c r="T409" s="233" t="str">
        <f>+IF(I409=0,"",'Ark1'!V2261)</f>
        <v/>
      </c>
      <c r="U409" s="233" t="str">
        <f>+IF(I409=0,"",'Ark1'!W2261)</f>
        <v/>
      </c>
      <c r="V409" s="235" t="str">
        <f>+IF(I409=0,"",'Ark1'!X2261)</f>
        <v/>
      </c>
      <c r="W409" s="235" t="str">
        <f>+IF(I409=0,"",'Ark1'!Y2261)</f>
        <v/>
      </c>
      <c r="X409" s="235" t="str">
        <f>+IF(I409=0,"",'Ark1'!Z2261)</f>
        <v/>
      </c>
      <c r="Y409" s="233" t="str">
        <f>+IF(I409=0,"",'Ark1'!Z2261)</f>
        <v/>
      </c>
      <c r="Z409" s="233" t="str">
        <f>+IF(I409=0,"",'Ark1'!AB2261)</f>
        <v/>
      </c>
      <c r="AA409" s="235">
        <f>+'Ark1'!AD2261</f>
        <v>0</v>
      </c>
      <c r="AB409" s="233" t="str">
        <f t="shared" si="49"/>
        <v/>
      </c>
      <c r="AC409" s="233" t="str">
        <f t="shared" si="50"/>
        <v/>
      </c>
      <c r="AD409" s="292"/>
      <c r="AG409" s="29"/>
      <c r="AH409" s="27"/>
    </row>
    <row r="410" spans="1:34">
      <c r="A410" s="292"/>
      <c r="B410" s="232">
        <f>+'Ark1'!C2262</f>
        <v>2022</v>
      </c>
      <c r="C410" s="292"/>
      <c r="D410" s="232">
        <f>+'Ark1'!M2262</f>
        <v>13</v>
      </c>
      <c r="E410" s="232" t="s">
        <v>109</v>
      </c>
      <c r="F410" s="232">
        <f>+'Ark1'!D2262</f>
        <v>2</v>
      </c>
      <c r="G410" s="232" t="str">
        <f>VLOOKUP(F410,RNR!$D$12:$E$23,2)</f>
        <v>Feb</v>
      </c>
      <c r="H410" s="232">
        <f>+'Ark1'!Q2262</f>
        <v>0</v>
      </c>
      <c r="I410" s="335">
        <f>+'Ark1'!R2262</f>
        <v>0</v>
      </c>
      <c r="J410" s="233" t="str">
        <f>+IF(I410=0,"",'Ark1'!AF2262)</f>
        <v/>
      </c>
      <c r="K410" s="233" t="str">
        <f>+IF(I410=0,"",'Ark1'!AG2262)</f>
        <v/>
      </c>
      <c r="L410" s="489"/>
      <c r="M410" s="489"/>
      <c r="N410" s="489"/>
      <c r="O410" s="489"/>
      <c r="P410" s="489"/>
      <c r="Q410" s="234" t="str">
        <f>+IF(I410=0,"",'Ark1'!S2262)</f>
        <v/>
      </c>
      <c r="R410" s="234"/>
      <c r="S410" s="290" t="str">
        <f>+IF(I410=0,"",'Ark1'!U2262)</f>
        <v/>
      </c>
      <c r="T410" s="233" t="str">
        <f>+IF(I410=0,"",'Ark1'!V2262)</f>
        <v/>
      </c>
      <c r="U410" s="233" t="str">
        <f>+IF(I410=0,"",'Ark1'!W2262)</f>
        <v/>
      </c>
      <c r="V410" s="235" t="str">
        <f>+IF(I410=0,"",'Ark1'!X2262)</f>
        <v/>
      </c>
      <c r="W410" s="235" t="str">
        <f>+IF(I410=0,"",'Ark1'!Y2262)</f>
        <v/>
      </c>
      <c r="X410" s="235" t="str">
        <f>+IF(I410=0,"",'Ark1'!Z2262)</f>
        <v/>
      </c>
      <c r="Y410" s="233" t="str">
        <f>+IF(I410=0,"",'Ark1'!Z2262)</f>
        <v/>
      </c>
      <c r="Z410" s="233" t="str">
        <f>+IF(I410=0,"",'Ark1'!AB2262)</f>
        <v/>
      </c>
      <c r="AA410" s="235">
        <f>+'Ark1'!AD2262</f>
        <v>0</v>
      </c>
      <c r="AB410" s="233" t="str">
        <f t="shared" si="49"/>
        <v/>
      </c>
      <c r="AC410" s="233" t="str">
        <f t="shared" si="50"/>
        <v/>
      </c>
      <c r="AD410" s="292"/>
      <c r="AG410" s="29"/>
      <c r="AH410" s="27"/>
    </row>
    <row r="411" spans="1:34">
      <c r="A411" s="292"/>
      <c r="B411" s="232">
        <f>+'Ark1'!C2263</f>
        <v>2022</v>
      </c>
      <c r="C411" s="292"/>
      <c r="D411" s="232">
        <f>+'Ark1'!M2263</f>
        <v>13</v>
      </c>
      <c r="E411" s="232" t="s">
        <v>109</v>
      </c>
      <c r="F411" s="232">
        <f>+'Ark1'!D2263</f>
        <v>3</v>
      </c>
      <c r="G411" s="232" t="str">
        <f>VLOOKUP(F411,RNR!$D$12:$E$23,2)</f>
        <v>Mar</v>
      </c>
      <c r="H411" s="232">
        <f>+'Ark1'!Q2263</f>
        <v>0</v>
      </c>
      <c r="I411" s="335">
        <f>+'Ark1'!R2263</f>
        <v>0</v>
      </c>
      <c r="J411" s="233" t="str">
        <f>+IF(I411=0,"",'Ark1'!AF2263)</f>
        <v/>
      </c>
      <c r="K411" s="233" t="str">
        <f>+IF(I411=0,"",'Ark1'!AG2263)</f>
        <v/>
      </c>
      <c r="L411" s="489"/>
      <c r="M411" s="489"/>
      <c r="N411" s="489"/>
      <c r="O411" s="489"/>
      <c r="P411" s="489"/>
      <c r="Q411" s="234" t="str">
        <f>+IF(I411=0,"",'Ark1'!S2263)</f>
        <v/>
      </c>
      <c r="R411" s="234"/>
      <c r="S411" s="290" t="str">
        <f>+IF(I411=0,"",'Ark1'!U2263)</f>
        <v/>
      </c>
      <c r="T411" s="233" t="str">
        <f>+IF(I411=0,"",'Ark1'!V2263)</f>
        <v/>
      </c>
      <c r="U411" s="233" t="str">
        <f>+IF(I411=0,"",'Ark1'!W2263)</f>
        <v/>
      </c>
      <c r="V411" s="235" t="str">
        <f>+IF(I411=0,"",'Ark1'!X2263)</f>
        <v/>
      </c>
      <c r="W411" s="235" t="str">
        <f>+IF(I411=0,"",'Ark1'!Y2263)</f>
        <v/>
      </c>
      <c r="X411" s="235" t="str">
        <f>+IF(I411=0,"",'Ark1'!Z2263)</f>
        <v/>
      </c>
      <c r="Y411" s="233" t="str">
        <f>+IF(I411=0,"",'Ark1'!Z2263)</f>
        <v/>
      </c>
      <c r="Z411" s="233" t="str">
        <f>+IF(I411=0,"",'Ark1'!AB2263)</f>
        <v/>
      </c>
      <c r="AA411" s="235">
        <f>+'Ark1'!AD2263</f>
        <v>0</v>
      </c>
      <c r="AB411" s="233" t="str">
        <f t="shared" si="49"/>
        <v/>
      </c>
      <c r="AC411" s="233" t="str">
        <f t="shared" si="50"/>
        <v/>
      </c>
      <c r="AD411" s="292"/>
      <c r="AG411" s="29"/>
      <c r="AH411" s="27"/>
    </row>
    <row r="412" spans="1:34">
      <c r="A412" s="292"/>
      <c r="B412" s="232">
        <f>+'Ark1'!C2264</f>
        <v>2022</v>
      </c>
      <c r="C412" s="292"/>
      <c r="D412" s="232">
        <f>+'Ark1'!M2264</f>
        <v>13</v>
      </c>
      <c r="E412" s="232" t="s">
        <v>109</v>
      </c>
      <c r="F412" s="232">
        <f>+'Ark1'!D2264</f>
        <v>4</v>
      </c>
      <c r="G412" s="232" t="str">
        <f>VLOOKUP(F412,RNR!$D$12:$E$23,2)</f>
        <v>Apr</v>
      </c>
      <c r="H412" s="232">
        <f>+'Ark1'!Q2264</f>
        <v>0</v>
      </c>
      <c r="I412" s="335">
        <f>+'Ark1'!R2264</f>
        <v>0</v>
      </c>
      <c r="J412" s="233" t="str">
        <f>+IF(I412=0,"",'Ark1'!AF2264)</f>
        <v/>
      </c>
      <c r="K412" s="233" t="str">
        <f>+IF(I412=0,"",'Ark1'!AG2264)</f>
        <v/>
      </c>
      <c r="L412" s="489"/>
      <c r="M412" s="489"/>
      <c r="N412" s="489"/>
      <c r="O412" s="489"/>
      <c r="P412" s="489"/>
      <c r="Q412" s="234" t="str">
        <f>+IF(I412=0,"",'Ark1'!S2264)</f>
        <v/>
      </c>
      <c r="R412" s="234"/>
      <c r="S412" s="290" t="str">
        <f>+IF(I412=0,"",'Ark1'!U2264)</f>
        <v/>
      </c>
      <c r="T412" s="233" t="str">
        <f>+IF(I412=0,"",'Ark1'!V2264)</f>
        <v/>
      </c>
      <c r="U412" s="233" t="str">
        <f>+IF(I412=0,"",'Ark1'!W2264)</f>
        <v/>
      </c>
      <c r="V412" s="235" t="str">
        <f>+IF(I412=0,"",'Ark1'!X2264)</f>
        <v/>
      </c>
      <c r="W412" s="235" t="str">
        <f>+IF(I412=0,"",'Ark1'!Y2264)</f>
        <v/>
      </c>
      <c r="X412" s="235" t="str">
        <f>+IF(I412=0,"",'Ark1'!Z2264)</f>
        <v/>
      </c>
      <c r="Y412" s="233" t="str">
        <f>+IF(I412=0,"",'Ark1'!Z2264)</f>
        <v/>
      </c>
      <c r="Z412" s="233" t="str">
        <f>+IF(I412=0,"",'Ark1'!AB2264)</f>
        <v/>
      </c>
      <c r="AA412" s="235">
        <f>+'Ark1'!AD2264</f>
        <v>0</v>
      </c>
      <c r="AB412" s="233" t="str">
        <f t="shared" ref="AB412:AB444" si="53">+IF(I412=0,"",I412/D412)</f>
        <v/>
      </c>
      <c r="AC412" s="233" t="str">
        <f t="shared" ref="AC412:AC444" si="54">+IF(I412=0,"",I412/H412)</f>
        <v/>
      </c>
      <c r="AD412" s="292"/>
      <c r="AG412" s="29"/>
      <c r="AH412" s="27"/>
    </row>
    <row r="413" spans="1:34">
      <c r="A413" s="292"/>
      <c r="B413" s="232">
        <f>+'Ark1'!C2265</f>
        <v>2022</v>
      </c>
      <c r="C413" s="292"/>
      <c r="D413" s="232">
        <f>+'Ark1'!M2265</f>
        <v>13</v>
      </c>
      <c r="E413" s="232" t="s">
        <v>109</v>
      </c>
      <c r="F413" s="232">
        <f>+'Ark1'!D2265</f>
        <v>5</v>
      </c>
      <c r="G413" s="232" t="str">
        <f>VLOOKUP(F413,RNR!$D$12:$E$23,2)</f>
        <v>Mai</v>
      </c>
      <c r="H413" s="232">
        <f>+'Ark1'!Q2265</f>
        <v>0</v>
      </c>
      <c r="I413" s="335">
        <f>+'Ark1'!R2265</f>
        <v>0</v>
      </c>
      <c r="J413" s="233" t="str">
        <f>+IF(I413=0,"",'Ark1'!AF2265)</f>
        <v/>
      </c>
      <c r="K413" s="233" t="str">
        <f>+IF(I413=0,"",'Ark1'!AG2265)</f>
        <v/>
      </c>
      <c r="L413" s="489"/>
      <c r="M413" s="489"/>
      <c r="N413" s="489"/>
      <c r="O413" s="489"/>
      <c r="P413" s="489"/>
      <c r="Q413" s="234" t="str">
        <f>+IF(I413=0,"",'Ark1'!S2265)</f>
        <v/>
      </c>
      <c r="R413" s="234"/>
      <c r="S413" s="290" t="str">
        <f>+IF(I413=0,"",'Ark1'!U2265)</f>
        <v/>
      </c>
      <c r="T413" s="233" t="str">
        <f>+IF(I413=0,"",'Ark1'!V2265)</f>
        <v/>
      </c>
      <c r="U413" s="233" t="str">
        <f>+IF(I413=0,"",'Ark1'!W2265)</f>
        <v/>
      </c>
      <c r="V413" s="235" t="str">
        <f>+IF(I413=0,"",'Ark1'!X2265)</f>
        <v/>
      </c>
      <c r="W413" s="235" t="str">
        <f>+IF(I413=0,"",'Ark1'!Y2265)</f>
        <v/>
      </c>
      <c r="X413" s="235" t="str">
        <f>+IF(I413=0,"",'Ark1'!Z2265)</f>
        <v/>
      </c>
      <c r="Y413" s="233" t="str">
        <f>+IF(I413=0,"",'Ark1'!Z2265)</f>
        <v/>
      </c>
      <c r="Z413" s="233" t="str">
        <f>+IF(I413=0,"",'Ark1'!AB2265)</f>
        <v/>
      </c>
      <c r="AA413" s="235">
        <f>+'Ark1'!AD2265</f>
        <v>0</v>
      </c>
      <c r="AB413" s="233" t="str">
        <f t="shared" si="53"/>
        <v/>
      </c>
      <c r="AC413" s="233" t="str">
        <f t="shared" si="54"/>
        <v/>
      </c>
      <c r="AD413" s="292"/>
      <c r="AG413" s="29"/>
      <c r="AH413" s="27"/>
    </row>
    <row r="414" spans="1:34">
      <c r="A414" s="292"/>
      <c r="B414" s="232">
        <f>+'Ark1'!C2266</f>
        <v>2022</v>
      </c>
      <c r="C414" s="292"/>
      <c r="D414" s="232">
        <f>+'Ark1'!M2266</f>
        <v>13</v>
      </c>
      <c r="E414" s="232" t="s">
        <v>109</v>
      </c>
      <c r="F414" s="232">
        <f>+'Ark1'!D2266</f>
        <v>6</v>
      </c>
      <c r="G414" s="232" t="str">
        <f>VLOOKUP(F414,RNR!$D$12:$E$23,2)</f>
        <v>Jun</v>
      </c>
      <c r="H414" s="232">
        <f>+'Ark1'!Q2266</f>
        <v>0</v>
      </c>
      <c r="I414" s="335">
        <f>+'Ark1'!R2266</f>
        <v>0</v>
      </c>
      <c r="J414" s="233" t="str">
        <f>+IF(I414=0,"",'Ark1'!AF2266)</f>
        <v/>
      </c>
      <c r="K414" s="233" t="str">
        <f>+IF(I414=0,"",'Ark1'!AG2266)</f>
        <v/>
      </c>
      <c r="L414" s="489"/>
      <c r="M414" s="489"/>
      <c r="N414" s="489"/>
      <c r="O414" s="489"/>
      <c r="P414" s="489"/>
      <c r="Q414" s="234" t="str">
        <f>+IF(I414=0,"",'Ark1'!S2266)</f>
        <v/>
      </c>
      <c r="R414" s="234"/>
      <c r="S414" s="290" t="str">
        <f>+IF(I414=0,"",'Ark1'!U2266)</f>
        <v/>
      </c>
      <c r="T414" s="233" t="str">
        <f>+IF(I414=0,"",'Ark1'!V2266)</f>
        <v/>
      </c>
      <c r="U414" s="233" t="str">
        <f>+IF(I414=0,"",'Ark1'!W2266)</f>
        <v/>
      </c>
      <c r="V414" s="235" t="str">
        <f>+IF(I414=0,"",'Ark1'!X2266)</f>
        <v/>
      </c>
      <c r="W414" s="235" t="str">
        <f>+IF(I414=0,"",'Ark1'!Y2266)</f>
        <v/>
      </c>
      <c r="X414" s="235" t="str">
        <f>+IF(I414=0,"",'Ark1'!Z2266)</f>
        <v/>
      </c>
      <c r="Y414" s="233" t="str">
        <f>+IF(I414=0,"",'Ark1'!Z2266)</f>
        <v/>
      </c>
      <c r="Z414" s="233" t="str">
        <f>+IF(I414=0,"",'Ark1'!AB2266)</f>
        <v/>
      </c>
      <c r="AA414" s="235">
        <f>+'Ark1'!AD2266</f>
        <v>0</v>
      </c>
      <c r="AB414" s="233" t="str">
        <f t="shared" si="53"/>
        <v/>
      </c>
      <c r="AC414" s="233" t="str">
        <f t="shared" si="54"/>
        <v/>
      </c>
      <c r="AD414" s="292"/>
      <c r="AG414" s="29"/>
      <c r="AH414" s="27"/>
    </row>
    <row r="415" spans="1:34">
      <c r="A415" s="292"/>
      <c r="B415" s="232">
        <f>+'Ark1'!C2267</f>
        <v>2022</v>
      </c>
      <c r="C415" s="292"/>
      <c r="D415" s="232">
        <f>+'Ark1'!M2267</f>
        <v>13</v>
      </c>
      <c r="E415" s="232" t="s">
        <v>109</v>
      </c>
      <c r="F415" s="232">
        <f>+'Ark1'!D2267</f>
        <v>7</v>
      </c>
      <c r="G415" s="232" t="str">
        <f>VLOOKUP(F415,RNR!$D$12:$E$23,2)</f>
        <v>Jul</v>
      </c>
      <c r="H415" s="232">
        <f>+'Ark1'!Q2267</f>
        <v>0</v>
      </c>
      <c r="I415" s="335">
        <f>+'Ark1'!R2267</f>
        <v>0</v>
      </c>
      <c r="J415" s="233" t="str">
        <f>+IF(I415=0,"",'Ark1'!AF2267)</f>
        <v/>
      </c>
      <c r="K415" s="233" t="str">
        <f>+IF(I415=0,"",'Ark1'!AG2267)</f>
        <v/>
      </c>
      <c r="L415" s="489"/>
      <c r="M415" s="489"/>
      <c r="N415" s="489"/>
      <c r="O415" s="489"/>
      <c r="P415" s="489"/>
      <c r="Q415" s="234" t="str">
        <f>+IF(I415=0,"",'Ark1'!S2267)</f>
        <v/>
      </c>
      <c r="R415" s="234"/>
      <c r="S415" s="290" t="str">
        <f>+IF(I415=0,"",'Ark1'!U2267)</f>
        <v/>
      </c>
      <c r="T415" s="233" t="str">
        <f>+IF(I415=0,"",'Ark1'!V2267)</f>
        <v/>
      </c>
      <c r="U415" s="233" t="str">
        <f>+IF(I415=0,"",'Ark1'!W2267)</f>
        <v/>
      </c>
      <c r="V415" s="235" t="str">
        <f>+IF(I415=0,"",'Ark1'!X2267)</f>
        <v/>
      </c>
      <c r="W415" s="235" t="str">
        <f>+IF(I415=0,"",'Ark1'!Y2267)</f>
        <v/>
      </c>
      <c r="X415" s="235" t="str">
        <f>+IF(I415=0,"",'Ark1'!Z2267)</f>
        <v/>
      </c>
      <c r="Y415" s="233" t="str">
        <f>+IF(I415=0,"",'Ark1'!Z2267)</f>
        <v/>
      </c>
      <c r="Z415" s="233" t="str">
        <f>+IF(I415=0,"",'Ark1'!AB2267)</f>
        <v/>
      </c>
      <c r="AA415" s="235">
        <f>+'Ark1'!AD2267</f>
        <v>0</v>
      </c>
      <c r="AB415" s="233" t="str">
        <f t="shared" si="53"/>
        <v/>
      </c>
      <c r="AC415" s="233" t="str">
        <f t="shared" si="54"/>
        <v/>
      </c>
      <c r="AD415" s="292"/>
      <c r="AG415" s="29"/>
      <c r="AH415" s="27"/>
    </row>
    <row r="416" spans="1:34">
      <c r="A416" s="292"/>
      <c r="B416" s="232">
        <f>+'Ark1'!C2268</f>
        <v>2022</v>
      </c>
      <c r="C416" s="292"/>
      <c r="D416" s="232">
        <f>+'Ark1'!M2268</f>
        <v>13</v>
      </c>
      <c r="E416" s="232" t="s">
        <v>109</v>
      </c>
      <c r="F416" s="232">
        <f>+'Ark1'!D2268</f>
        <v>8</v>
      </c>
      <c r="G416" s="232" t="str">
        <f>VLOOKUP(F416,RNR!$D$12:$E$23,2)</f>
        <v>Aug</v>
      </c>
      <c r="H416" s="232">
        <f>+'Ark1'!Q2268</f>
        <v>0</v>
      </c>
      <c r="I416" s="335">
        <f>+'Ark1'!R2268</f>
        <v>0</v>
      </c>
      <c r="J416" s="233" t="str">
        <f>+IF(I416=0,"",'Ark1'!AF2268)</f>
        <v/>
      </c>
      <c r="K416" s="233" t="str">
        <f>+IF(I416=0,"",'Ark1'!AG2268)</f>
        <v/>
      </c>
      <c r="L416" s="489"/>
      <c r="M416" s="489"/>
      <c r="N416" s="489"/>
      <c r="O416" s="489"/>
      <c r="P416" s="489"/>
      <c r="Q416" s="234" t="str">
        <f>+IF(I416=0,"",'Ark1'!S2268)</f>
        <v/>
      </c>
      <c r="R416" s="234"/>
      <c r="S416" s="290" t="str">
        <f>+IF(I416=0,"",'Ark1'!U2268)</f>
        <v/>
      </c>
      <c r="T416" s="233" t="str">
        <f>+IF(I416=0,"",'Ark1'!V2268)</f>
        <v/>
      </c>
      <c r="U416" s="233" t="str">
        <f>+IF(I416=0,"",'Ark1'!W2268)</f>
        <v/>
      </c>
      <c r="V416" s="235" t="str">
        <f>+IF(I416=0,"",'Ark1'!X2268)</f>
        <v/>
      </c>
      <c r="W416" s="235" t="str">
        <f>+IF(I416=0,"",'Ark1'!Y2268)</f>
        <v/>
      </c>
      <c r="X416" s="235" t="str">
        <f>+IF(I416=0,"",'Ark1'!Z2268)</f>
        <v/>
      </c>
      <c r="Y416" s="233" t="str">
        <f>+IF(I416=0,"",'Ark1'!Z2268)</f>
        <v/>
      </c>
      <c r="Z416" s="233" t="str">
        <f>+IF(I416=0,"",'Ark1'!AB2268)</f>
        <v/>
      </c>
      <c r="AA416" s="235">
        <f>+'Ark1'!AD2268</f>
        <v>0</v>
      </c>
      <c r="AB416" s="233" t="str">
        <f t="shared" si="53"/>
        <v/>
      </c>
      <c r="AC416" s="233" t="str">
        <f t="shared" si="54"/>
        <v/>
      </c>
      <c r="AD416" s="292"/>
      <c r="AG416" s="29"/>
      <c r="AH416" s="27"/>
    </row>
    <row r="417" spans="1:34">
      <c r="A417" s="292"/>
      <c r="B417" s="232">
        <f>+'Ark1'!C2269</f>
        <v>2022</v>
      </c>
      <c r="C417" s="292"/>
      <c r="D417" s="232">
        <f>+'Ark1'!M2269</f>
        <v>13</v>
      </c>
      <c r="E417" s="232" t="s">
        <v>109</v>
      </c>
      <c r="F417" s="232">
        <f>+'Ark1'!D2269</f>
        <v>9</v>
      </c>
      <c r="G417" s="232" t="str">
        <f>VLOOKUP(F417,RNR!$D$12:$E$23,2)</f>
        <v>Sep</v>
      </c>
      <c r="H417" s="232">
        <f>+'Ark1'!Q2269</f>
        <v>0</v>
      </c>
      <c r="I417" s="335">
        <f>+'Ark1'!R2269</f>
        <v>0</v>
      </c>
      <c r="J417" s="233" t="str">
        <f>+IF(I417=0,"",'Ark1'!AF2269)</f>
        <v/>
      </c>
      <c r="K417" s="233" t="str">
        <f>+IF(I417=0,"",'Ark1'!AG2269)</f>
        <v/>
      </c>
      <c r="L417" s="489"/>
      <c r="M417" s="489"/>
      <c r="N417" s="489"/>
      <c r="O417" s="489"/>
      <c r="P417" s="489"/>
      <c r="Q417" s="234" t="str">
        <f>+IF(I417=0,"",'Ark1'!S2269)</f>
        <v/>
      </c>
      <c r="R417" s="234"/>
      <c r="S417" s="290" t="str">
        <f>+IF(I417=0,"",'Ark1'!U2269)</f>
        <v/>
      </c>
      <c r="T417" s="233" t="str">
        <f>+IF(I417=0,"",'Ark1'!V2269)</f>
        <v/>
      </c>
      <c r="U417" s="233" t="str">
        <f>+IF(I417=0,"",'Ark1'!W2269)</f>
        <v/>
      </c>
      <c r="V417" s="235" t="str">
        <f>+IF(I417=0,"",'Ark1'!X2269)</f>
        <v/>
      </c>
      <c r="W417" s="235" t="str">
        <f>+IF(I417=0,"",'Ark1'!Y2269)</f>
        <v/>
      </c>
      <c r="X417" s="235" t="str">
        <f>+IF(I417=0,"",'Ark1'!Z2269)</f>
        <v/>
      </c>
      <c r="Y417" s="233" t="str">
        <f>+IF(I417=0,"",'Ark1'!Z2269)</f>
        <v/>
      </c>
      <c r="Z417" s="233" t="str">
        <f>+IF(I417=0,"",'Ark1'!AB2269)</f>
        <v/>
      </c>
      <c r="AA417" s="235">
        <f>+'Ark1'!AD2269</f>
        <v>0</v>
      </c>
      <c r="AB417" s="233" t="str">
        <f t="shared" si="53"/>
        <v/>
      </c>
      <c r="AC417" s="233" t="str">
        <f t="shared" si="54"/>
        <v/>
      </c>
      <c r="AD417" s="292"/>
      <c r="AG417" s="29"/>
      <c r="AH417" s="27"/>
    </row>
    <row r="418" spans="1:34">
      <c r="A418" s="292"/>
      <c r="B418" s="232">
        <f>+'Ark1'!C2270</f>
        <v>2022</v>
      </c>
      <c r="C418" s="292"/>
      <c r="D418" s="232">
        <f>+'Ark1'!M2270</f>
        <v>13</v>
      </c>
      <c r="E418" s="232" t="s">
        <v>109</v>
      </c>
      <c r="F418" s="232">
        <f>+'Ark1'!D2270</f>
        <v>10</v>
      </c>
      <c r="G418" s="232" t="str">
        <f>VLOOKUP(F418,RNR!$D$12:$E$23,2)</f>
        <v>Okt</v>
      </c>
      <c r="H418" s="232">
        <f>+'Ark1'!Q2270</f>
        <v>0</v>
      </c>
      <c r="I418" s="335">
        <f>+'Ark1'!R2270</f>
        <v>0</v>
      </c>
      <c r="J418" s="233" t="str">
        <f>+IF(I418=0,"",'Ark1'!AF2270)</f>
        <v/>
      </c>
      <c r="K418" s="233" t="str">
        <f>+IF(I418=0,"",'Ark1'!AG2270)</f>
        <v/>
      </c>
      <c r="L418" s="489"/>
      <c r="M418" s="489"/>
      <c r="N418" s="489"/>
      <c r="O418" s="489"/>
      <c r="P418" s="489"/>
      <c r="Q418" s="234" t="str">
        <f>+IF(I418=0,"",'Ark1'!S2270)</f>
        <v/>
      </c>
      <c r="R418" s="234"/>
      <c r="S418" s="290" t="str">
        <f>+IF(I418=0,"",'Ark1'!U2270)</f>
        <v/>
      </c>
      <c r="T418" s="233" t="str">
        <f>+IF(I418=0,"",'Ark1'!V2270)</f>
        <v/>
      </c>
      <c r="U418" s="233" t="str">
        <f>+IF(I418=0,"",'Ark1'!W2270)</f>
        <v/>
      </c>
      <c r="V418" s="235" t="str">
        <f>+IF(I418=0,"",'Ark1'!X2270)</f>
        <v/>
      </c>
      <c r="W418" s="235" t="str">
        <f>+IF(I418=0,"",'Ark1'!Y2270)</f>
        <v/>
      </c>
      <c r="X418" s="235" t="str">
        <f>+IF(I418=0,"",'Ark1'!Z2270)</f>
        <v/>
      </c>
      <c r="Y418" s="233" t="str">
        <f>+IF(I418=0,"",'Ark1'!Z2270)</f>
        <v/>
      </c>
      <c r="Z418" s="233" t="str">
        <f>+IF(I418=0,"",'Ark1'!AB2270)</f>
        <v/>
      </c>
      <c r="AA418" s="235">
        <f>+'Ark1'!AD2270</f>
        <v>0</v>
      </c>
      <c r="AB418" s="233" t="str">
        <f t="shared" si="53"/>
        <v/>
      </c>
      <c r="AC418" s="233" t="str">
        <f t="shared" si="54"/>
        <v/>
      </c>
      <c r="AD418" s="292"/>
      <c r="AG418" s="29"/>
      <c r="AH418" s="27"/>
    </row>
    <row r="419" spans="1:34">
      <c r="A419" s="292"/>
      <c r="B419" s="232">
        <f>+'Ark1'!C2271</f>
        <v>2022</v>
      </c>
      <c r="C419" s="292"/>
      <c r="D419" s="232">
        <f>+'Ark1'!M2271</f>
        <v>13</v>
      </c>
      <c r="E419" s="232" t="s">
        <v>109</v>
      </c>
      <c r="F419" s="232">
        <f>+'Ark1'!D2271</f>
        <v>11</v>
      </c>
      <c r="G419" s="232" t="str">
        <f>VLOOKUP(F419,RNR!$D$12:$E$23,2)</f>
        <v>Nov</v>
      </c>
      <c r="H419" s="232">
        <f>+'Ark1'!Q2271</f>
        <v>0</v>
      </c>
      <c r="I419" s="335">
        <f>+'Ark1'!R2271</f>
        <v>0</v>
      </c>
      <c r="J419" s="233" t="str">
        <f>+IF(I419=0,"",'Ark1'!AF2271)</f>
        <v/>
      </c>
      <c r="K419" s="233" t="str">
        <f>+IF(I419=0,"",'Ark1'!AG2271)</f>
        <v/>
      </c>
      <c r="L419" s="489"/>
      <c r="M419" s="489"/>
      <c r="N419" s="489"/>
      <c r="O419" s="489"/>
      <c r="P419" s="489"/>
      <c r="Q419" s="234" t="str">
        <f>+IF(I419=0,"",'Ark1'!S2271)</f>
        <v/>
      </c>
      <c r="R419" s="234"/>
      <c r="S419" s="290" t="str">
        <f>+IF(I419=0,"",'Ark1'!U2271)</f>
        <v/>
      </c>
      <c r="T419" s="233" t="str">
        <f>+IF(I419=0,"",'Ark1'!V2271)</f>
        <v/>
      </c>
      <c r="U419" s="233" t="str">
        <f>+IF(I419=0,"",'Ark1'!W2271)</f>
        <v/>
      </c>
      <c r="V419" s="235" t="str">
        <f>+IF(I419=0,"",'Ark1'!X2271)</f>
        <v/>
      </c>
      <c r="W419" s="235" t="str">
        <f>+IF(I419=0,"",'Ark1'!Y2271)</f>
        <v/>
      </c>
      <c r="X419" s="235" t="str">
        <f>+IF(I419=0,"",'Ark1'!Z2271)</f>
        <v/>
      </c>
      <c r="Y419" s="233" t="str">
        <f>+IF(I419=0,"",'Ark1'!Z2271)</f>
        <v/>
      </c>
      <c r="Z419" s="233" t="str">
        <f>+IF(I419=0,"",'Ark1'!AB2271)</f>
        <v/>
      </c>
      <c r="AA419" s="235">
        <f>+'Ark1'!AD2271</f>
        <v>0</v>
      </c>
      <c r="AB419" s="233" t="str">
        <f t="shared" si="53"/>
        <v/>
      </c>
      <c r="AC419" s="233" t="str">
        <f t="shared" si="54"/>
        <v/>
      </c>
      <c r="AD419" s="292"/>
      <c r="AG419" s="29"/>
      <c r="AH419" s="27"/>
    </row>
    <row r="420" spans="1:34">
      <c r="A420" s="292"/>
      <c r="B420" s="232">
        <f>+'Ark1'!C2272</f>
        <v>2022</v>
      </c>
      <c r="C420" s="292"/>
      <c r="D420" s="232">
        <f>+'Ark1'!M2272</f>
        <v>13</v>
      </c>
      <c r="E420" s="232" t="s">
        <v>109</v>
      </c>
      <c r="F420" s="232">
        <f>+'Ark1'!D2272</f>
        <v>12</v>
      </c>
      <c r="G420" s="232" t="str">
        <f>VLOOKUP(F420,RNR!$D$12:$E$23,2)</f>
        <v>Des</v>
      </c>
      <c r="H420" s="232">
        <f>+'Ark1'!Q2272</f>
        <v>0</v>
      </c>
      <c r="I420" s="335">
        <f>+'Ark1'!R2272</f>
        <v>0</v>
      </c>
      <c r="J420" s="233" t="str">
        <f>+IF(I420=0,"",'Ark1'!AF2272)</f>
        <v/>
      </c>
      <c r="K420" s="233" t="str">
        <f>+IF(I420=0,"",'Ark1'!AG2272)</f>
        <v/>
      </c>
      <c r="L420" s="489"/>
      <c r="M420" s="489"/>
      <c r="N420" s="489"/>
      <c r="O420" s="489"/>
      <c r="P420" s="489"/>
      <c r="Q420" s="234" t="str">
        <f>+IF(I420=0,"",'Ark1'!S2272)</f>
        <v/>
      </c>
      <c r="R420" s="234"/>
      <c r="S420" s="290" t="str">
        <f>+IF(I420=0,"",'Ark1'!U2272)</f>
        <v/>
      </c>
      <c r="T420" s="233" t="str">
        <f>+IF(I420=0,"",'Ark1'!V2272)</f>
        <v/>
      </c>
      <c r="U420" s="233" t="str">
        <f>+IF(I420=0,"",'Ark1'!W2272)</f>
        <v/>
      </c>
      <c r="V420" s="235" t="str">
        <f>+IF(I420=0,"",'Ark1'!X2272)</f>
        <v/>
      </c>
      <c r="W420" s="235" t="str">
        <f>+IF(I420=0,"",'Ark1'!Y2272)</f>
        <v/>
      </c>
      <c r="X420" s="235" t="str">
        <f>+IF(I420=0,"",'Ark1'!Z2272)</f>
        <v/>
      </c>
      <c r="Y420" s="233" t="str">
        <f>+IF(I420=0,"",'Ark1'!Z2272)</f>
        <v/>
      </c>
      <c r="Z420" s="233" t="str">
        <f>+IF(I420=0,"",'Ark1'!AB2272)</f>
        <v/>
      </c>
      <c r="AA420" s="235">
        <f>+'Ark1'!AD2272</f>
        <v>0</v>
      </c>
      <c r="AB420" s="233" t="str">
        <f t="shared" si="53"/>
        <v/>
      </c>
      <c r="AC420" s="233" t="str">
        <f t="shared" si="54"/>
        <v/>
      </c>
      <c r="AD420" s="292"/>
      <c r="AG420" s="29"/>
      <c r="AH420" s="27"/>
    </row>
    <row r="421" spans="1:34">
      <c r="A421" s="292"/>
      <c r="B421" s="232">
        <f>+'Ark1'!C2273</f>
        <v>2022</v>
      </c>
      <c r="C421" s="292"/>
      <c r="D421" s="232">
        <f>+'Ark1'!M2273</f>
        <v>14</v>
      </c>
      <c r="E421" s="232" t="s">
        <v>109</v>
      </c>
      <c r="F421" s="232">
        <f>+'Ark1'!D2273</f>
        <v>1</v>
      </c>
      <c r="G421" s="232" t="str">
        <f>VLOOKUP(F421,RNR!$D$12:$E$23,2)</f>
        <v>Jan</v>
      </c>
      <c r="H421" s="232">
        <f>+'Ark1'!Q2273</f>
        <v>0</v>
      </c>
      <c r="I421" s="335">
        <f>+'Ark1'!R2273</f>
        <v>0</v>
      </c>
      <c r="J421" s="233" t="str">
        <f>+IF(I421=0,"",'Ark1'!AF2273)</f>
        <v/>
      </c>
      <c r="K421" s="233" t="str">
        <f>+IF(I421=0,"",'Ark1'!AG2273)</f>
        <v/>
      </c>
      <c r="L421" s="489"/>
      <c r="M421" s="489"/>
      <c r="N421" s="489"/>
      <c r="O421" s="489"/>
      <c r="P421" s="489"/>
      <c r="Q421" s="234" t="str">
        <f>+IF(I421=0,"",'Ark1'!S2273)</f>
        <v/>
      </c>
      <c r="R421" s="234"/>
      <c r="S421" s="290" t="str">
        <f>+IF(I421=0,"",'Ark1'!U2273)</f>
        <v/>
      </c>
      <c r="T421" s="233" t="str">
        <f>+IF(I421=0,"",'Ark1'!V2273)</f>
        <v/>
      </c>
      <c r="U421" s="233" t="str">
        <f>+IF(I421=0,"",'Ark1'!W2273)</f>
        <v/>
      </c>
      <c r="V421" s="235" t="str">
        <f>+IF(I421=0,"",'Ark1'!X2273)</f>
        <v/>
      </c>
      <c r="W421" s="235" t="str">
        <f>+IF(I421=0,"",'Ark1'!Y2273)</f>
        <v/>
      </c>
      <c r="X421" s="235" t="str">
        <f>+IF(I421=0,"",'Ark1'!Z2273)</f>
        <v/>
      </c>
      <c r="Y421" s="233" t="str">
        <f>+IF(I421=0,"",'Ark1'!Z2273)</f>
        <v/>
      </c>
      <c r="Z421" s="233" t="str">
        <f>+IF(I421=0,"",'Ark1'!AB2273)</f>
        <v/>
      </c>
      <c r="AA421" s="235">
        <f>+'Ark1'!AD2273</f>
        <v>0</v>
      </c>
      <c r="AB421" s="233" t="str">
        <f t="shared" si="53"/>
        <v/>
      </c>
      <c r="AC421" s="233" t="str">
        <f t="shared" si="54"/>
        <v/>
      </c>
      <c r="AD421" s="292"/>
      <c r="AG421" s="29"/>
      <c r="AH421" s="27"/>
    </row>
    <row r="422" spans="1:34">
      <c r="A422" s="292"/>
      <c r="B422" s="232">
        <f>+'Ark1'!C2274</f>
        <v>2022</v>
      </c>
      <c r="C422" s="292"/>
      <c r="D422" s="232">
        <f>+'Ark1'!M2274</f>
        <v>14</v>
      </c>
      <c r="E422" s="232" t="s">
        <v>109</v>
      </c>
      <c r="F422" s="232">
        <f>+'Ark1'!D2274</f>
        <v>2</v>
      </c>
      <c r="G422" s="232" t="str">
        <f>VLOOKUP(F422,RNR!$D$12:$E$23,2)</f>
        <v>Feb</v>
      </c>
      <c r="H422" s="232">
        <f>+'Ark1'!Q2274</f>
        <v>2</v>
      </c>
      <c r="I422" s="335">
        <f>+'Ark1'!R2274</f>
        <v>2</v>
      </c>
      <c r="J422" s="233">
        <f>+IF(I422=0,"",'Ark1'!AF2274)</f>
        <v>0.12391573729863696</v>
      </c>
      <c r="K422" s="233">
        <f>+IF(I422=0,"",'Ark1'!AG2274)</f>
        <v>0.46434760087072913</v>
      </c>
      <c r="L422" s="489"/>
      <c r="M422" s="489"/>
      <c r="N422" s="489"/>
      <c r="O422" s="489"/>
      <c r="P422" s="489"/>
      <c r="Q422" s="234">
        <f>+IF(I422=0,"",'Ark1'!S2274)</f>
        <v>8</v>
      </c>
      <c r="R422" s="234"/>
      <c r="S422" s="290">
        <f>+IF(I422=0,"",'Ark1'!U2274)</f>
        <v>37.65</v>
      </c>
      <c r="T422" s="233">
        <f>+IF(I422=0,"",'Ark1'!V2274)</f>
        <v>0</v>
      </c>
      <c r="U422" s="233">
        <f>+IF(I422=0,"",'Ark1'!W2274)</f>
        <v>100</v>
      </c>
      <c r="V422" s="235">
        <f>+IF(I422=0,"",'Ark1'!X2274)</f>
        <v>100</v>
      </c>
      <c r="W422" s="235">
        <f>+IF(I422=0,"",'Ark1'!Y2274)</f>
        <v>100</v>
      </c>
      <c r="X422" s="235">
        <f>+IF(I422=0,"",'Ark1'!Z2274)</f>
        <v>0.75000000000015132</v>
      </c>
      <c r="Y422" s="233">
        <f>+IF(I422=0,"",'Ark1'!Z2274)</f>
        <v>0.75000000000015132</v>
      </c>
      <c r="Z422" s="233">
        <f>+IF(I422=0,"",'Ark1'!AB2274)</f>
        <v>0</v>
      </c>
      <c r="AA422" s="235">
        <f>+'Ark1'!AD2274</f>
        <v>0</v>
      </c>
      <c r="AB422" s="233">
        <f t="shared" si="53"/>
        <v>0.14285714285714285</v>
      </c>
      <c r="AC422" s="233">
        <f t="shared" si="54"/>
        <v>1</v>
      </c>
      <c r="AD422" s="292"/>
      <c r="AG422" s="29"/>
      <c r="AH422" s="27"/>
    </row>
    <row r="423" spans="1:34">
      <c r="A423" s="292"/>
      <c r="B423" s="232">
        <f>+'Ark1'!C2275</f>
        <v>2022</v>
      </c>
      <c r="C423" s="292"/>
      <c r="D423" s="232">
        <f>+'Ark1'!M2275</f>
        <v>14</v>
      </c>
      <c r="E423" s="232" t="s">
        <v>109</v>
      </c>
      <c r="F423" s="232">
        <f>+'Ark1'!D2275</f>
        <v>3</v>
      </c>
      <c r="G423" s="232" t="str">
        <f>VLOOKUP(F423,RNR!$D$12:$E$23,2)</f>
        <v>Mar</v>
      </c>
      <c r="H423" s="232">
        <f>+'Ark1'!Q2275</f>
        <v>0</v>
      </c>
      <c r="I423" s="335">
        <f>+'Ark1'!R2275</f>
        <v>0</v>
      </c>
      <c r="J423" s="233" t="str">
        <f>+IF(I423=0,"",'Ark1'!AF2275)</f>
        <v/>
      </c>
      <c r="K423" s="233" t="str">
        <f>+IF(I423=0,"",'Ark1'!AG2275)</f>
        <v/>
      </c>
      <c r="L423" s="489"/>
      <c r="M423" s="489"/>
      <c r="N423" s="489"/>
      <c r="O423" s="489"/>
      <c r="P423" s="489"/>
      <c r="Q423" s="234" t="str">
        <f>+IF(I423=0,"",'Ark1'!S2275)</f>
        <v/>
      </c>
      <c r="R423" s="234"/>
      <c r="S423" s="290" t="str">
        <f>+IF(I423=0,"",'Ark1'!U2275)</f>
        <v/>
      </c>
      <c r="T423" s="233" t="str">
        <f>+IF(I423=0,"",'Ark1'!V2275)</f>
        <v/>
      </c>
      <c r="U423" s="233" t="str">
        <f>+IF(I423=0,"",'Ark1'!W2275)</f>
        <v/>
      </c>
      <c r="V423" s="235" t="str">
        <f>+IF(I423=0,"",'Ark1'!X2275)</f>
        <v/>
      </c>
      <c r="W423" s="235" t="str">
        <f>+IF(I423=0,"",'Ark1'!Y2275)</f>
        <v/>
      </c>
      <c r="X423" s="235" t="str">
        <f>+IF(I423=0,"",'Ark1'!Z2275)</f>
        <v/>
      </c>
      <c r="Y423" s="233" t="str">
        <f>+IF(I423=0,"",'Ark1'!Z2275)</f>
        <v/>
      </c>
      <c r="Z423" s="233" t="str">
        <f>+IF(I423=0,"",'Ark1'!AB2275)</f>
        <v/>
      </c>
      <c r="AA423" s="235">
        <f>+'Ark1'!AD2275</f>
        <v>0</v>
      </c>
      <c r="AB423" s="233" t="str">
        <f t="shared" si="53"/>
        <v/>
      </c>
      <c r="AC423" s="233" t="str">
        <f t="shared" si="54"/>
        <v/>
      </c>
      <c r="AD423" s="292"/>
      <c r="AG423" s="29"/>
      <c r="AH423" s="27"/>
    </row>
    <row r="424" spans="1:34">
      <c r="A424" s="292"/>
      <c r="B424" s="232">
        <f>+'Ark1'!C2276</f>
        <v>2022</v>
      </c>
      <c r="C424" s="292"/>
      <c r="D424" s="232">
        <f>+'Ark1'!M2276</f>
        <v>14</v>
      </c>
      <c r="E424" s="232" t="s">
        <v>109</v>
      </c>
      <c r="F424" s="232">
        <f>+'Ark1'!D2276</f>
        <v>4</v>
      </c>
      <c r="G424" s="232" t="str">
        <f>VLOOKUP(F424,RNR!$D$12:$E$23,2)</f>
        <v>Apr</v>
      </c>
      <c r="H424" s="232">
        <f>+'Ark1'!Q2276</f>
        <v>0</v>
      </c>
      <c r="I424" s="335">
        <f>+'Ark1'!R2276</f>
        <v>0</v>
      </c>
      <c r="J424" s="233" t="str">
        <f>+IF(I424=0,"",'Ark1'!AF2276)</f>
        <v/>
      </c>
      <c r="K424" s="233" t="str">
        <f>+IF(I424=0,"",'Ark1'!AG2276)</f>
        <v/>
      </c>
      <c r="L424" s="489"/>
      <c r="M424" s="489"/>
      <c r="N424" s="489"/>
      <c r="O424" s="489"/>
      <c r="P424" s="489"/>
      <c r="Q424" s="234" t="str">
        <f>+IF(I424=0,"",'Ark1'!S2276)</f>
        <v/>
      </c>
      <c r="R424" s="234"/>
      <c r="S424" s="290" t="str">
        <f>+IF(I424=0,"",'Ark1'!U2276)</f>
        <v/>
      </c>
      <c r="T424" s="233" t="str">
        <f>+IF(I424=0,"",'Ark1'!V2276)</f>
        <v/>
      </c>
      <c r="U424" s="233" t="str">
        <f>+IF(I424=0,"",'Ark1'!W2276)</f>
        <v/>
      </c>
      <c r="V424" s="235" t="str">
        <f>+IF(I424=0,"",'Ark1'!X2276)</f>
        <v/>
      </c>
      <c r="W424" s="235" t="str">
        <f>+IF(I424=0,"",'Ark1'!Y2276)</f>
        <v/>
      </c>
      <c r="X424" s="235" t="str">
        <f>+IF(I424=0,"",'Ark1'!Z2276)</f>
        <v/>
      </c>
      <c r="Y424" s="233" t="str">
        <f>+IF(I424=0,"",'Ark1'!Z2276)</f>
        <v/>
      </c>
      <c r="Z424" s="233" t="str">
        <f>+IF(I424=0,"",'Ark1'!AB2276)</f>
        <v/>
      </c>
      <c r="AA424" s="235">
        <f>+'Ark1'!AD2276</f>
        <v>0</v>
      </c>
      <c r="AB424" s="233" t="str">
        <f t="shared" si="53"/>
        <v/>
      </c>
      <c r="AC424" s="233" t="str">
        <f t="shared" si="54"/>
        <v/>
      </c>
      <c r="AD424" s="292"/>
      <c r="AG424" s="29"/>
      <c r="AH424" s="27"/>
    </row>
    <row r="425" spans="1:34">
      <c r="A425" s="292"/>
      <c r="B425" s="232">
        <f>+'Ark1'!C2277</f>
        <v>2022</v>
      </c>
      <c r="C425" s="292"/>
      <c r="D425" s="232">
        <f>+'Ark1'!M2277</f>
        <v>14</v>
      </c>
      <c r="E425" s="232" t="s">
        <v>109</v>
      </c>
      <c r="F425" s="232">
        <f>+'Ark1'!D2277</f>
        <v>5</v>
      </c>
      <c r="G425" s="232" t="str">
        <f>VLOOKUP(F425,RNR!$D$12:$E$23,2)</f>
        <v>Mai</v>
      </c>
      <c r="H425" s="232">
        <f>+'Ark1'!Q2277</f>
        <v>1</v>
      </c>
      <c r="I425" s="335">
        <f>+'Ark1'!R2277</f>
        <v>1</v>
      </c>
      <c r="J425" s="233">
        <f>+IF(I425=0,"",'Ark1'!AF2277)</f>
        <v>4.9309664694280081E-2</v>
      </c>
      <c r="K425" s="233">
        <f>+IF(I425=0,"",'Ark1'!AG2277)</f>
        <v>0.18970467596390497</v>
      </c>
      <c r="L425" s="489"/>
      <c r="M425" s="489"/>
      <c r="N425" s="489"/>
      <c r="O425" s="489"/>
      <c r="P425" s="489"/>
      <c r="Q425" s="234">
        <f>+IF(I425=0,"",'Ark1'!S2277)</f>
        <v>8</v>
      </c>
      <c r="R425" s="234"/>
      <c r="S425" s="290">
        <f>+IF(I425=0,"",'Ark1'!U2277)</f>
        <v>40.700000000000003</v>
      </c>
      <c r="T425" s="233">
        <f>+IF(I425=0,"",'Ark1'!V2277)</f>
        <v>0</v>
      </c>
      <c r="U425" s="233">
        <f>+IF(I425=0,"",'Ark1'!W2277)</f>
        <v>100</v>
      </c>
      <c r="V425" s="235">
        <f>+IF(I425=0,"",'Ark1'!X2277)</f>
        <v>100</v>
      </c>
      <c r="W425" s="235">
        <f>+IF(I425=0,"",'Ark1'!Y2277)</f>
        <v>100</v>
      </c>
      <c r="X425" s="235">
        <f>+IF(I425=0,"",'Ark1'!Z2277)</f>
        <v>0</v>
      </c>
      <c r="Y425" s="233">
        <f>+IF(I425=0,"",'Ark1'!Z2277)</f>
        <v>0</v>
      </c>
      <c r="Z425" s="233">
        <f>+IF(I425=0,"",'Ark1'!AB2277)</f>
        <v>0</v>
      </c>
      <c r="AA425" s="235">
        <f>+'Ark1'!AD2277</f>
        <v>0</v>
      </c>
      <c r="AB425" s="233">
        <f t="shared" si="53"/>
        <v>7.1428571428571425E-2</v>
      </c>
      <c r="AC425" s="233">
        <f t="shared" si="54"/>
        <v>1</v>
      </c>
      <c r="AD425" s="292"/>
      <c r="AG425" s="29"/>
      <c r="AH425" s="27"/>
    </row>
    <row r="426" spans="1:34">
      <c r="A426" s="292"/>
      <c r="B426" s="232">
        <f>+'Ark1'!C2278</f>
        <v>2022</v>
      </c>
      <c r="C426" s="292"/>
      <c r="D426" s="232">
        <f>+'Ark1'!M2278</f>
        <v>14</v>
      </c>
      <c r="E426" s="232" t="s">
        <v>109</v>
      </c>
      <c r="F426" s="232">
        <f>+'Ark1'!D2278</f>
        <v>6</v>
      </c>
      <c r="G426" s="232" t="str">
        <f>VLOOKUP(F426,RNR!$D$12:$E$23,2)</f>
        <v>Jun</v>
      </c>
      <c r="H426" s="232">
        <f>+'Ark1'!Q2278</f>
        <v>1</v>
      </c>
      <c r="I426" s="335">
        <f>+'Ark1'!R2278</f>
        <v>1</v>
      </c>
      <c r="J426" s="233">
        <f>+IF(I426=0,"",'Ark1'!AF2278)</f>
        <v>5.704506560182545E-2</v>
      </c>
      <c r="K426" s="233">
        <f>+IF(I426=0,"",'Ark1'!AG2278)</f>
        <v>0.14178388332223843</v>
      </c>
      <c r="L426" s="489"/>
      <c r="M426" s="489"/>
      <c r="N426" s="489"/>
      <c r="O426" s="489"/>
      <c r="P426" s="489"/>
      <c r="Q426" s="234">
        <f>+IF(I426=0,"",'Ark1'!S2278)</f>
        <v>8</v>
      </c>
      <c r="R426" s="234"/>
      <c r="S426" s="290">
        <f>+IF(I426=0,"",'Ark1'!U2278)</f>
        <v>32.799999999999997</v>
      </c>
      <c r="T426" s="233">
        <f>+IF(I426=0,"",'Ark1'!V2278)</f>
        <v>0</v>
      </c>
      <c r="U426" s="233">
        <f>+IF(I426=0,"",'Ark1'!W2278)</f>
        <v>100</v>
      </c>
      <c r="V426" s="235">
        <f>+IF(I426=0,"",'Ark1'!X2278)</f>
        <v>100</v>
      </c>
      <c r="W426" s="235">
        <f>+IF(I426=0,"",'Ark1'!Y2278)</f>
        <v>100</v>
      </c>
      <c r="X426" s="235">
        <f>+IF(I426=0,"",'Ark1'!Z2278)</f>
        <v>0</v>
      </c>
      <c r="Y426" s="233">
        <f>+IF(I426=0,"",'Ark1'!Z2278)</f>
        <v>0</v>
      </c>
      <c r="Z426" s="233">
        <f>+IF(I426=0,"",'Ark1'!AB2278)</f>
        <v>0</v>
      </c>
      <c r="AA426" s="235">
        <f>+'Ark1'!AD2278</f>
        <v>0</v>
      </c>
      <c r="AB426" s="233">
        <f t="shared" si="53"/>
        <v>7.1428571428571425E-2</v>
      </c>
      <c r="AC426" s="233">
        <f t="shared" si="54"/>
        <v>1</v>
      </c>
      <c r="AD426" s="292"/>
      <c r="AG426" s="29"/>
      <c r="AH426" s="27"/>
    </row>
    <row r="427" spans="1:34">
      <c r="A427" s="292"/>
      <c r="B427" s="232">
        <f>+'Ark1'!C2279</f>
        <v>2022</v>
      </c>
      <c r="C427" s="292"/>
      <c r="D427" s="232">
        <f>+'Ark1'!M2279</f>
        <v>14</v>
      </c>
      <c r="E427" s="232" t="s">
        <v>109</v>
      </c>
      <c r="F427" s="232">
        <f>+'Ark1'!D2279</f>
        <v>7</v>
      </c>
      <c r="G427" s="232" t="str">
        <f>VLOOKUP(F427,RNR!$D$12:$E$23,2)</f>
        <v>Jul</v>
      </c>
      <c r="H427" s="232">
        <f>+'Ark1'!Q2279</f>
        <v>0</v>
      </c>
      <c r="I427" s="335">
        <f>+'Ark1'!R2279</f>
        <v>0</v>
      </c>
      <c r="J427" s="233" t="str">
        <f>+IF(I427=0,"",'Ark1'!AF2279)</f>
        <v/>
      </c>
      <c r="K427" s="233" t="str">
        <f>+IF(I427=0,"",'Ark1'!AG2279)</f>
        <v/>
      </c>
      <c r="L427" s="489"/>
      <c r="M427" s="489"/>
      <c r="N427" s="489"/>
      <c r="O427" s="489"/>
      <c r="P427" s="489"/>
      <c r="Q427" s="234" t="str">
        <f>+IF(I427=0,"",'Ark1'!S2279)</f>
        <v/>
      </c>
      <c r="R427" s="234"/>
      <c r="S427" s="290" t="str">
        <f>+IF(I427=0,"",'Ark1'!U2279)</f>
        <v/>
      </c>
      <c r="T427" s="233" t="str">
        <f>+IF(I427=0,"",'Ark1'!V2279)</f>
        <v/>
      </c>
      <c r="U427" s="233" t="str">
        <f>+IF(I427=0,"",'Ark1'!W2279)</f>
        <v/>
      </c>
      <c r="V427" s="235" t="str">
        <f>+IF(I427=0,"",'Ark1'!X2279)</f>
        <v/>
      </c>
      <c r="W427" s="235" t="str">
        <f>+IF(I427=0,"",'Ark1'!Y2279)</f>
        <v/>
      </c>
      <c r="X427" s="235" t="str">
        <f>+IF(I427=0,"",'Ark1'!Z2279)</f>
        <v/>
      </c>
      <c r="Y427" s="233" t="str">
        <f>+IF(I427=0,"",'Ark1'!Z2279)</f>
        <v/>
      </c>
      <c r="Z427" s="233" t="str">
        <f>+IF(I427=0,"",'Ark1'!AB2279)</f>
        <v/>
      </c>
      <c r="AA427" s="235">
        <f>+'Ark1'!AD2279</f>
        <v>0</v>
      </c>
      <c r="AB427" s="233" t="str">
        <f t="shared" si="53"/>
        <v/>
      </c>
      <c r="AC427" s="233" t="str">
        <f t="shared" si="54"/>
        <v/>
      </c>
      <c r="AD427" s="292"/>
      <c r="AG427" s="29"/>
      <c r="AH427" s="27"/>
    </row>
    <row r="428" spans="1:34">
      <c r="A428" s="292"/>
      <c r="B428" s="232">
        <f>+'Ark1'!C2280</f>
        <v>2022</v>
      </c>
      <c r="C428" s="292"/>
      <c r="D428" s="232">
        <f>+'Ark1'!M2280</f>
        <v>14</v>
      </c>
      <c r="E428" s="232" t="s">
        <v>109</v>
      </c>
      <c r="F428" s="232">
        <f>+'Ark1'!D2280</f>
        <v>8</v>
      </c>
      <c r="G428" s="232" t="str">
        <f>VLOOKUP(F428,RNR!$D$12:$E$23,2)</f>
        <v>Aug</v>
      </c>
      <c r="H428" s="232">
        <f>+'Ark1'!Q2280</f>
        <v>0</v>
      </c>
      <c r="I428" s="335">
        <f>+'Ark1'!R2280</f>
        <v>0</v>
      </c>
      <c r="J428" s="233" t="str">
        <f>+IF(I428=0,"",'Ark1'!AF2280)</f>
        <v/>
      </c>
      <c r="K428" s="233" t="str">
        <f>+IF(I428=0,"",'Ark1'!AG2280)</f>
        <v/>
      </c>
      <c r="L428" s="489"/>
      <c r="M428" s="489"/>
      <c r="N428" s="489"/>
      <c r="O428" s="489"/>
      <c r="P428" s="489"/>
      <c r="Q428" s="234" t="str">
        <f>+IF(I428=0,"",'Ark1'!S2280)</f>
        <v/>
      </c>
      <c r="R428" s="234"/>
      <c r="S428" s="290" t="str">
        <f>+IF(I428=0,"",'Ark1'!U2280)</f>
        <v/>
      </c>
      <c r="T428" s="233" t="str">
        <f>+IF(I428=0,"",'Ark1'!V2280)</f>
        <v/>
      </c>
      <c r="U428" s="233" t="str">
        <f>+IF(I428=0,"",'Ark1'!W2280)</f>
        <v/>
      </c>
      <c r="V428" s="235" t="str">
        <f>+IF(I428=0,"",'Ark1'!X2280)</f>
        <v/>
      </c>
      <c r="W428" s="235" t="str">
        <f>+IF(I428=0,"",'Ark1'!Y2280)</f>
        <v/>
      </c>
      <c r="X428" s="235" t="str">
        <f>+IF(I428=0,"",'Ark1'!Z2280)</f>
        <v/>
      </c>
      <c r="Y428" s="233" t="str">
        <f>+IF(I428=0,"",'Ark1'!Z2280)</f>
        <v/>
      </c>
      <c r="Z428" s="233" t="str">
        <f>+IF(I428=0,"",'Ark1'!AB2280)</f>
        <v/>
      </c>
      <c r="AA428" s="235">
        <f>+'Ark1'!AD2280</f>
        <v>0</v>
      </c>
      <c r="AB428" s="233" t="str">
        <f t="shared" si="53"/>
        <v/>
      </c>
      <c r="AC428" s="233" t="str">
        <f t="shared" si="54"/>
        <v/>
      </c>
      <c r="AD428" s="292"/>
      <c r="AG428" s="29"/>
      <c r="AH428" s="27"/>
    </row>
    <row r="429" spans="1:34">
      <c r="A429" s="292"/>
      <c r="B429" s="232">
        <f>+'Ark1'!C2281</f>
        <v>2022</v>
      </c>
      <c r="C429" s="292"/>
      <c r="D429" s="232">
        <f>+'Ark1'!M2281</f>
        <v>14</v>
      </c>
      <c r="E429" s="232" t="s">
        <v>109</v>
      </c>
      <c r="F429" s="232">
        <f>+'Ark1'!D2281</f>
        <v>9</v>
      </c>
      <c r="G429" s="232" t="str">
        <f>VLOOKUP(F429,RNR!$D$12:$E$23,2)</f>
        <v>Sep</v>
      </c>
      <c r="H429" s="232">
        <f>+'Ark1'!Q2281</f>
        <v>0</v>
      </c>
      <c r="I429" s="335">
        <f>+'Ark1'!R2281</f>
        <v>0</v>
      </c>
      <c r="J429" s="233" t="str">
        <f>+IF(I429=0,"",'Ark1'!AF2281)</f>
        <v/>
      </c>
      <c r="K429" s="233" t="str">
        <f>+IF(I429=0,"",'Ark1'!AG2281)</f>
        <v/>
      </c>
      <c r="L429" s="489"/>
      <c r="M429" s="489"/>
      <c r="N429" s="489"/>
      <c r="O429" s="489"/>
      <c r="P429" s="489"/>
      <c r="Q429" s="234" t="str">
        <f>+IF(I429=0,"",'Ark1'!S2281)</f>
        <v/>
      </c>
      <c r="R429" s="234"/>
      <c r="S429" s="290" t="str">
        <f>+IF(I429=0,"",'Ark1'!U2281)</f>
        <v/>
      </c>
      <c r="T429" s="233" t="str">
        <f>+IF(I429=0,"",'Ark1'!V2281)</f>
        <v/>
      </c>
      <c r="U429" s="233" t="str">
        <f>+IF(I429=0,"",'Ark1'!W2281)</f>
        <v/>
      </c>
      <c r="V429" s="235" t="str">
        <f>+IF(I429=0,"",'Ark1'!X2281)</f>
        <v/>
      </c>
      <c r="W429" s="235" t="str">
        <f>+IF(I429=0,"",'Ark1'!Y2281)</f>
        <v/>
      </c>
      <c r="X429" s="235" t="str">
        <f>+IF(I429=0,"",'Ark1'!Z2281)</f>
        <v/>
      </c>
      <c r="Y429" s="233" t="str">
        <f>+IF(I429=0,"",'Ark1'!Z2281)</f>
        <v/>
      </c>
      <c r="Z429" s="233" t="str">
        <f>+IF(I429=0,"",'Ark1'!AB2281)</f>
        <v/>
      </c>
      <c r="AA429" s="235">
        <f>+'Ark1'!AD2281</f>
        <v>0</v>
      </c>
      <c r="AB429" s="233" t="str">
        <f t="shared" si="53"/>
        <v/>
      </c>
      <c r="AC429" s="233" t="str">
        <f t="shared" si="54"/>
        <v/>
      </c>
      <c r="AD429" s="292"/>
      <c r="AG429" s="29"/>
      <c r="AH429" s="27"/>
    </row>
    <row r="430" spans="1:34">
      <c r="A430" s="292"/>
      <c r="B430" s="232">
        <f>+'Ark1'!C2282</f>
        <v>2022</v>
      </c>
      <c r="C430" s="292"/>
      <c r="D430" s="232">
        <f>+'Ark1'!M2282</f>
        <v>14</v>
      </c>
      <c r="E430" s="232" t="s">
        <v>109</v>
      </c>
      <c r="F430" s="232">
        <f>+'Ark1'!D2282</f>
        <v>10</v>
      </c>
      <c r="G430" s="232" t="str">
        <f>VLOOKUP(F430,RNR!$D$12:$E$23,2)</f>
        <v>Okt</v>
      </c>
      <c r="H430" s="232">
        <f>+'Ark1'!Q2282</f>
        <v>1</v>
      </c>
      <c r="I430" s="335">
        <f>+'Ark1'!R2282</f>
        <v>1</v>
      </c>
      <c r="J430" s="233">
        <f>+IF(I430=0,"",'Ark1'!AF2282)</f>
        <v>2.38834487700024E-2</v>
      </c>
      <c r="K430" s="233">
        <f>+IF(I430=0,"",'Ark1'!AG2282)</f>
        <v>6.4837222044655515E-2</v>
      </c>
      <c r="L430" s="489"/>
      <c r="M430" s="489"/>
      <c r="N430" s="489"/>
      <c r="O430" s="489"/>
      <c r="P430" s="489"/>
      <c r="Q430" s="234">
        <f>+IF(I430=0,"",'Ark1'!S2282)</f>
        <v>11</v>
      </c>
      <c r="R430" s="234"/>
      <c r="S430" s="290">
        <f>+IF(I430=0,"",'Ark1'!U2282)</f>
        <v>42.6</v>
      </c>
      <c r="T430" s="233">
        <f>+IF(I430=0,"",'Ark1'!V2282)</f>
        <v>0</v>
      </c>
      <c r="U430" s="233">
        <f>+IF(I430=0,"",'Ark1'!W2282)</f>
        <v>100</v>
      </c>
      <c r="V430" s="235">
        <f>+IF(I430=0,"",'Ark1'!X2282)</f>
        <v>100</v>
      </c>
      <c r="W430" s="235">
        <f>+IF(I430=0,"",'Ark1'!Y2282)</f>
        <v>100</v>
      </c>
      <c r="X430" s="235">
        <f>+IF(I430=0,"",'Ark1'!Z2282)</f>
        <v>0</v>
      </c>
      <c r="Y430" s="233">
        <f>+IF(I430=0,"",'Ark1'!Z2282)</f>
        <v>0</v>
      </c>
      <c r="Z430" s="233">
        <f>+IF(I430=0,"",'Ark1'!AB2282)</f>
        <v>0</v>
      </c>
      <c r="AA430" s="235">
        <f>+'Ark1'!AD2282</f>
        <v>0</v>
      </c>
      <c r="AB430" s="233">
        <f t="shared" si="53"/>
        <v>7.1428571428571425E-2</v>
      </c>
      <c r="AC430" s="233">
        <f t="shared" si="54"/>
        <v>1</v>
      </c>
      <c r="AD430" s="292"/>
      <c r="AG430" s="29"/>
      <c r="AH430" s="27"/>
    </row>
    <row r="431" spans="1:34">
      <c r="A431" s="292"/>
      <c r="B431" s="232">
        <f>+'Ark1'!C2283</f>
        <v>2022</v>
      </c>
      <c r="C431" s="292"/>
      <c r="D431" s="232">
        <f>+'Ark1'!M2283</f>
        <v>14</v>
      </c>
      <c r="E431" s="232" t="s">
        <v>109</v>
      </c>
      <c r="F431" s="232">
        <f>+'Ark1'!D2283</f>
        <v>11</v>
      </c>
      <c r="G431" s="232" t="str">
        <f>VLOOKUP(F431,RNR!$D$12:$E$23,2)</f>
        <v>Nov</v>
      </c>
      <c r="H431" s="232">
        <f>+'Ark1'!Q2283</f>
        <v>2</v>
      </c>
      <c r="I431" s="335">
        <f>+'Ark1'!R2283</f>
        <v>2</v>
      </c>
      <c r="J431" s="233">
        <f>+IF(I431=0,"",'Ark1'!AF2283)</f>
        <v>7.7519379844961253E-2</v>
      </c>
      <c r="K431" s="233">
        <f>+IF(I431=0,"",'Ark1'!AG2283)</f>
        <v>0.18193437172375976</v>
      </c>
      <c r="L431" s="489"/>
      <c r="M431" s="489"/>
      <c r="N431" s="489"/>
      <c r="O431" s="489"/>
      <c r="P431" s="489"/>
      <c r="Q431" s="234">
        <f>+IF(I431=0,"",'Ark1'!S2283)</f>
        <v>8.5</v>
      </c>
      <c r="R431" s="234"/>
      <c r="S431" s="290">
        <f>+IF(I431=0,"",'Ark1'!U2283)</f>
        <v>40</v>
      </c>
      <c r="T431" s="233">
        <f>+IF(I431=0,"",'Ark1'!V2283)</f>
        <v>0</v>
      </c>
      <c r="U431" s="233">
        <f>+IF(I431=0,"",'Ark1'!W2283)</f>
        <v>100</v>
      </c>
      <c r="V431" s="235">
        <f>+IF(I431=0,"",'Ark1'!X2283)</f>
        <v>100</v>
      </c>
      <c r="W431" s="235">
        <f>+IF(I431=0,"",'Ark1'!Y2283)</f>
        <v>100</v>
      </c>
      <c r="X431" s="235">
        <f>+IF(I431=0,"",'Ark1'!Z2283)</f>
        <v>5.3999999999999844</v>
      </c>
      <c r="Y431" s="233">
        <f>+IF(I431=0,"",'Ark1'!Z2283)</f>
        <v>5.3999999999999844</v>
      </c>
      <c r="Z431" s="233">
        <f>+IF(I431=0,"",'Ark1'!AB2283)</f>
        <v>0</v>
      </c>
      <c r="AA431" s="235">
        <f>+'Ark1'!AD2283</f>
        <v>0</v>
      </c>
      <c r="AB431" s="233">
        <f t="shared" si="53"/>
        <v>0.14285714285714285</v>
      </c>
      <c r="AC431" s="233">
        <f t="shared" si="54"/>
        <v>1</v>
      </c>
      <c r="AD431" s="292"/>
      <c r="AG431" s="29"/>
      <c r="AH431" s="27"/>
    </row>
    <row r="432" spans="1:34">
      <c r="A432" s="292"/>
      <c r="B432" s="232">
        <f>+'Ark1'!C2284</f>
        <v>2022</v>
      </c>
      <c r="C432" s="292"/>
      <c r="D432" s="232">
        <f>+'Ark1'!M2284</f>
        <v>14</v>
      </c>
      <c r="E432" s="232" t="s">
        <v>109</v>
      </c>
      <c r="F432" s="232">
        <f>+'Ark1'!D2284</f>
        <v>12</v>
      </c>
      <c r="G432" s="232" t="str">
        <f>VLOOKUP(F432,RNR!$D$12:$E$23,2)</f>
        <v>Des</v>
      </c>
      <c r="H432" s="232">
        <f>+'Ark1'!Q2284</f>
        <v>1</v>
      </c>
      <c r="I432" s="335">
        <f>+'Ark1'!R2284</f>
        <v>2</v>
      </c>
      <c r="J432" s="233">
        <f>+IF(I432=0,"",'Ark1'!AF2284)</f>
        <v>0.27548209366391191</v>
      </c>
      <c r="K432" s="233">
        <f>+IF(I432=0,"",'Ark1'!AG2284)</f>
        <v>0.54246180502141483</v>
      </c>
      <c r="L432" s="489"/>
      <c r="M432" s="489"/>
      <c r="N432" s="489"/>
      <c r="O432" s="489"/>
      <c r="P432" s="489"/>
      <c r="Q432" s="234">
        <f>+IF(I432=0,"",'Ark1'!S2284)</f>
        <v>8</v>
      </c>
      <c r="R432" s="234"/>
      <c r="S432" s="290">
        <f>+IF(I432=0,"",'Ark1'!U2284)</f>
        <v>33.5</v>
      </c>
      <c r="T432" s="233">
        <f>+IF(I432=0,"",'Ark1'!V2284)</f>
        <v>0</v>
      </c>
      <c r="U432" s="233">
        <f>+IF(I432=0,"",'Ark1'!W2284)</f>
        <v>100</v>
      </c>
      <c r="V432" s="235">
        <f>+IF(I432=0,"",'Ark1'!X2284)</f>
        <v>100</v>
      </c>
      <c r="W432" s="235">
        <f>+IF(I432=0,"",'Ark1'!Y2284)</f>
        <v>100</v>
      </c>
      <c r="X432" s="235">
        <f>+IF(I432=0,"",'Ark1'!Z2284)</f>
        <v>6</v>
      </c>
      <c r="Y432" s="233">
        <f>+IF(I432=0,"",'Ark1'!Z2284)</f>
        <v>6</v>
      </c>
      <c r="Z432" s="233">
        <f>+IF(I432=0,"",'Ark1'!AB2284)</f>
        <v>0</v>
      </c>
      <c r="AA432" s="235">
        <f>+'Ark1'!AD2284</f>
        <v>0</v>
      </c>
      <c r="AB432" s="233">
        <f t="shared" si="53"/>
        <v>0.14285714285714285</v>
      </c>
      <c r="AC432" s="233">
        <f t="shared" si="54"/>
        <v>2</v>
      </c>
      <c r="AD432" s="292"/>
      <c r="AG432" s="29"/>
      <c r="AH432" s="27"/>
    </row>
    <row r="433" spans="1:34">
      <c r="A433" s="292"/>
      <c r="B433" s="232">
        <f>+'Ark1'!C2285</f>
        <v>2022</v>
      </c>
      <c r="C433" s="292"/>
      <c r="D433" s="232">
        <f>+'Ark1'!M2285</f>
        <v>15</v>
      </c>
      <c r="E433" s="232" t="s">
        <v>109</v>
      </c>
      <c r="F433" s="232">
        <f>+'Ark1'!D2285</f>
        <v>1</v>
      </c>
      <c r="G433" s="232" t="str">
        <f>VLOOKUP(F433,RNR!$D$12:$E$23,2)</f>
        <v>Jan</v>
      </c>
      <c r="H433" s="232">
        <f>+'Ark1'!Q2285</f>
        <v>0</v>
      </c>
      <c r="I433" s="335">
        <f>+'Ark1'!R2285</f>
        <v>0</v>
      </c>
      <c r="J433" s="233" t="str">
        <f>+IF(I433=0,"",'Ark1'!AF2285)</f>
        <v/>
      </c>
      <c r="K433" s="233" t="str">
        <f>+IF(I433=0,"",'Ark1'!AG2285)</f>
        <v/>
      </c>
      <c r="L433" s="489"/>
      <c r="M433" s="489"/>
      <c r="N433" s="489"/>
      <c r="O433" s="489"/>
      <c r="P433" s="489"/>
      <c r="Q433" s="234" t="str">
        <f>+IF(I433=0,"",'Ark1'!S2285)</f>
        <v/>
      </c>
      <c r="R433" s="234"/>
      <c r="S433" s="290" t="str">
        <f>+IF(I433=0,"",'Ark1'!U2285)</f>
        <v/>
      </c>
      <c r="T433" s="233" t="str">
        <f>+IF(I433=0,"",'Ark1'!V2285)</f>
        <v/>
      </c>
      <c r="U433" s="233" t="str">
        <f>+IF(I433=0,"",'Ark1'!W2285)</f>
        <v/>
      </c>
      <c r="V433" s="235" t="str">
        <f>+IF(I433=0,"",'Ark1'!X2285)</f>
        <v/>
      </c>
      <c r="W433" s="235" t="str">
        <f>+IF(I433=0,"",'Ark1'!Y2285)</f>
        <v/>
      </c>
      <c r="X433" s="235" t="str">
        <f>+IF(I433=0,"",'Ark1'!Z2285)</f>
        <v/>
      </c>
      <c r="Y433" s="233" t="str">
        <f>+IF(I433=0,"",'Ark1'!Z2285)</f>
        <v/>
      </c>
      <c r="Z433" s="233" t="str">
        <f>+IF(I433=0,"",'Ark1'!AB2285)</f>
        <v/>
      </c>
      <c r="AA433" s="235">
        <f>+'Ark1'!AD2285</f>
        <v>0</v>
      </c>
      <c r="AB433" s="233" t="str">
        <f t="shared" si="53"/>
        <v/>
      </c>
      <c r="AC433" s="233" t="str">
        <f t="shared" si="54"/>
        <v/>
      </c>
      <c r="AD433" s="292"/>
      <c r="AG433" s="29"/>
      <c r="AH433" s="27"/>
    </row>
    <row r="434" spans="1:34">
      <c r="A434" s="292"/>
      <c r="B434" s="232">
        <f>+'Ark1'!C2286</f>
        <v>2022</v>
      </c>
      <c r="C434" s="292"/>
      <c r="D434" s="232">
        <f>+'Ark1'!M2286</f>
        <v>15</v>
      </c>
      <c r="E434" s="232" t="s">
        <v>109</v>
      </c>
      <c r="F434" s="232">
        <f>+'Ark1'!D2286</f>
        <v>2</v>
      </c>
      <c r="G434" s="232" t="str">
        <f>VLOOKUP(F434,RNR!$D$12:$E$23,2)</f>
        <v>Feb</v>
      </c>
      <c r="H434" s="232">
        <f>+'Ark1'!Q2286</f>
        <v>0</v>
      </c>
      <c r="I434" s="335">
        <f>+'Ark1'!R2286</f>
        <v>0</v>
      </c>
      <c r="J434" s="233" t="str">
        <f>+IF(I434=0,"",'Ark1'!AF2286)</f>
        <v/>
      </c>
      <c r="K434" s="233" t="str">
        <f>+IF(I434=0,"",'Ark1'!AG2286)</f>
        <v/>
      </c>
      <c r="L434" s="489"/>
      <c r="M434" s="489"/>
      <c r="N434" s="489"/>
      <c r="O434" s="489"/>
      <c r="P434" s="489"/>
      <c r="Q434" s="234" t="str">
        <f>+IF(I434=0,"",'Ark1'!S2286)</f>
        <v/>
      </c>
      <c r="R434" s="234"/>
      <c r="S434" s="290" t="str">
        <f>+IF(I434=0,"",'Ark1'!U2286)</f>
        <v/>
      </c>
      <c r="T434" s="233" t="str">
        <f>+IF(I434=0,"",'Ark1'!V2286)</f>
        <v/>
      </c>
      <c r="U434" s="233" t="str">
        <f>+IF(I434=0,"",'Ark1'!W2286)</f>
        <v/>
      </c>
      <c r="V434" s="235" t="str">
        <f>+IF(I434=0,"",'Ark1'!X2286)</f>
        <v/>
      </c>
      <c r="W434" s="235" t="str">
        <f>+IF(I434=0,"",'Ark1'!Y2286)</f>
        <v/>
      </c>
      <c r="X434" s="235" t="str">
        <f>+IF(I434=0,"",'Ark1'!Z2286)</f>
        <v/>
      </c>
      <c r="Y434" s="233" t="str">
        <f>+IF(I434=0,"",'Ark1'!Z2286)</f>
        <v/>
      </c>
      <c r="Z434" s="233" t="str">
        <f>+IF(I434=0,"",'Ark1'!AB2286)</f>
        <v/>
      </c>
      <c r="AA434" s="235">
        <f>+'Ark1'!AD2286</f>
        <v>0</v>
      </c>
      <c r="AB434" s="233" t="str">
        <f t="shared" si="53"/>
        <v/>
      </c>
      <c r="AC434" s="233" t="str">
        <f t="shared" si="54"/>
        <v/>
      </c>
      <c r="AD434" s="292"/>
      <c r="AG434" s="29"/>
      <c r="AH434" s="27"/>
    </row>
    <row r="435" spans="1:34">
      <c r="A435" s="292"/>
      <c r="B435" s="232">
        <f>+'Ark1'!C2287</f>
        <v>2022</v>
      </c>
      <c r="C435" s="292"/>
      <c r="D435" s="232">
        <f>+'Ark1'!M2287</f>
        <v>15</v>
      </c>
      <c r="E435" s="232" t="s">
        <v>109</v>
      </c>
      <c r="F435" s="232">
        <f>+'Ark1'!D2287</f>
        <v>3</v>
      </c>
      <c r="G435" s="232" t="str">
        <f>VLOOKUP(F435,RNR!$D$12:$E$23,2)</f>
        <v>Mar</v>
      </c>
      <c r="H435" s="232">
        <f>+'Ark1'!Q2287</f>
        <v>0</v>
      </c>
      <c r="I435" s="335">
        <f>+'Ark1'!R2287</f>
        <v>0</v>
      </c>
      <c r="J435" s="233" t="str">
        <f>+IF(I435=0,"",'Ark1'!AF2287)</f>
        <v/>
      </c>
      <c r="K435" s="233" t="str">
        <f>+IF(I435=0,"",'Ark1'!AG2287)</f>
        <v/>
      </c>
      <c r="L435" s="489"/>
      <c r="M435" s="489"/>
      <c r="N435" s="489"/>
      <c r="O435" s="489"/>
      <c r="P435" s="489"/>
      <c r="Q435" s="234" t="str">
        <f>+IF(I435=0,"",'Ark1'!S2287)</f>
        <v/>
      </c>
      <c r="R435" s="234"/>
      <c r="S435" s="290" t="str">
        <f>+IF(I435=0,"",'Ark1'!U2287)</f>
        <v/>
      </c>
      <c r="T435" s="233" t="str">
        <f>+IF(I435=0,"",'Ark1'!V2287)</f>
        <v/>
      </c>
      <c r="U435" s="233" t="str">
        <f>+IF(I435=0,"",'Ark1'!W2287)</f>
        <v/>
      </c>
      <c r="V435" s="235" t="str">
        <f>+IF(I435=0,"",'Ark1'!X2287)</f>
        <v/>
      </c>
      <c r="W435" s="235" t="str">
        <f>+IF(I435=0,"",'Ark1'!Y2287)</f>
        <v/>
      </c>
      <c r="X435" s="235" t="str">
        <f>+IF(I435=0,"",'Ark1'!Z2287)</f>
        <v/>
      </c>
      <c r="Y435" s="233" t="str">
        <f>+IF(I435=0,"",'Ark1'!Z2287)</f>
        <v/>
      </c>
      <c r="Z435" s="233" t="str">
        <f>+IF(I435=0,"",'Ark1'!AB2287)</f>
        <v/>
      </c>
      <c r="AA435" s="235">
        <f>+'Ark1'!AD2287</f>
        <v>0</v>
      </c>
      <c r="AB435" s="233" t="str">
        <f t="shared" si="53"/>
        <v/>
      </c>
      <c r="AC435" s="233" t="str">
        <f t="shared" si="54"/>
        <v/>
      </c>
      <c r="AD435" s="292"/>
      <c r="AG435" s="29"/>
      <c r="AH435" s="27"/>
    </row>
    <row r="436" spans="1:34">
      <c r="A436" s="292"/>
      <c r="B436" s="232">
        <f>+'Ark1'!C2288</f>
        <v>2022</v>
      </c>
      <c r="C436" s="292"/>
      <c r="D436" s="232">
        <f>+'Ark1'!M2288</f>
        <v>15</v>
      </c>
      <c r="E436" s="232" t="s">
        <v>109</v>
      </c>
      <c r="F436" s="232">
        <f>+'Ark1'!D2288</f>
        <v>4</v>
      </c>
      <c r="G436" s="232" t="str">
        <f>VLOOKUP(F436,RNR!$D$12:$E$23,2)</f>
        <v>Apr</v>
      </c>
      <c r="H436" s="232">
        <f>+'Ark1'!Q2288</f>
        <v>0</v>
      </c>
      <c r="I436" s="335">
        <f>+'Ark1'!R2288</f>
        <v>0</v>
      </c>
      <c r="J436" s="233" t="str">
        <f>+IF(I436=0,"",'Ark1'!AF2288)</f>
        <v/>
      </c>
      <c r="K436" s="233" t="str">
        <f>+IF(I436=0,"",'Ark1'!AG2288)</f>
        <v/>
      </c>
      <c r="L436" s="489"/>
      <c r="M436" s="489"/>
      <c r="N436" s="489"/>
      <c r="O436" s="489"/>
      <c r="P436" s="489"/>
      <c r="Q436" s="234" t="str">
        <f>+IF(I436=0,"",'Ark1'!S2288)</f>
        <v/>
      </c>
      <c r="R436" s="234"/>
      <c r="S436" s="290" t="str">
        <f>+IF(I436=0,"",'Ark1'!U2288)</f>
        <v/>
      </c>
      <c r="T436" s="233" t="str">
        <f>+IF(I436=0,"",'Ark1'!V2288)</f>
        <v/>
      </c>
      <c r="U436" s="233" t="str">
        <f>+IF(I436=0,"",'Ark1'!W2288)</f>
        <v/>
      </c>
      <c r="V436" s="235" t="str">
        <f>+IF(I436=0,"",'Ark1'!X2288)</f>
        <v/>
      </c>
      <c r="W436" s="235" t="str">
        <f>+IF(I436=0,"",'Ark1'!Y2288)</f>
        <v/>
      </c>
      <c r="X436" s="235" t="str">
        <f>+IF(I436=0,"",'Ark1'!Z2288)</f>
        <v/>
      </c>
      <c r="Y436" s="233" t="str">
        <f>+IF(I436=0,"",'Ark1'!Z2288)</f>
        <v/>
      </c>
      <c r="Z436" s="233" t="str">
        <f>+IF(I436=0,"",'Ark1'!AB2288)</f>
        <v/>
      </c>
      <c r="AA436" s="235">
        <f>+'Ark1'!AD2288</f>
        <v>0</v>
      </c>
      <c r="AB436" s="233" t="str">
        <f t="shared" si="53"/>
        <v/>
      </c>
      <c r="AC436" s="233" t="str">
        <f t="shared" si="54"/>
        <v/>
      </c>
      <c r="AD436" s="292"/>
      <c r="AG436" s="29"/>
      <c r="AH436" s="27"/>
    </row>
    <row r="437" spans="1:34">
      <c r="A437" s="292"/>
      <c r="B437" s="232">
        <f>+'Ark1'!C2289</f>
        <v>2022</v>
      </c>
      <c r="C437" s="292"/>
      <c r="D437" s="232">
        <f>+'Ark1'!M2289</f>
        <v>15</v>
      </c>
      <c r="E437" s="232" t="s">
        <v>109</v>
      </c>
      <c r="F437" s="232">
        <f>+'Ark1'!D2289</f>
        <v>5</v>
      </c>
      <c r="G437" s="232" t="str">
        <f>VLOOKUP(F437,RNR!$D$12:$E$23,2)</f>
        <v>Mai</v>
      </c>
      <c r="H437" s="232">
        <f>+'Ark1'!Q2289</f>
        <v>0</v>
      </c>
      <c r="I437" s="335">
        <f>+'Ark1'!R2289</f>
        <v>0</v>
      </c>
      <c r="J437" s="233" t="str">
        <f>+IF(I437=0,"",'Ark1'!AF2289)</f>
        <v/>
      </c>
      <c r="K437" s="233" t="str">
        <f>+IF(I437=0,"",'Ark1'!AG2289)</f>
        <v/>
      </c>
      <c r="L437" s="489"/>
      <c r="M437" s="489"/>
      <c r="N437" s="489"/>
      <c r="O437" s="489"/>
      <c r="P437" s="489"/>
      <c r="Q437" s="234" t="str">
        <f>+IF(I437=0,"",'Ark1'!S2289)</f>
        <v/>
      </c>
      <c r="R437" s="234"/>
      <c r="S437" s="290" t="str">
        <f>+IF(I437=0,"",'Ark1'!U2289)</f>
        <v/>
      </c>
      <c r="T437" s="233" t="str">
        <f>+IF(I437=0,"",'Ark1'!V2289)</f>
        <v/>
      </c>
      <c r="U437" s="233" t="str">
        <f>+IF(I437=0,"",'Ark1'!W2289)</f>
        <v/>
      </c>
      <c r="V437" s="235" t="str">
        <f>+IF(I437=0,"",'Ark1'!X2289)</f>
        <v/>
      </c>
      <c r="W437" s="235" t="str">
        <f>+IF(I437=0,"",'Ark1'!Y2289)</f>
        <v/>
      </c>
      <c r="X437" s="235" t="str">
        <f>+IF(I437=0,"",'Ark1'!Z2289)</f>
        <v/>
      </c>
      <c r="Y437" s="233" t="str">
        <f>+IF(I437=0,"",'Ark1'!Z2289)</f>
        <v/>
      </c>
      <c r="Z437" s="233" t="str">
        <f>+IF(I437=0,"",'Ark1'!AB2289)</f>
        <v/>
      </c>
      <c r="AA437" s="235">
        <f>+'Ark1'!AD2289</f>
        <v>0</v>
      </c>
      <c r="AB437" s="233" t="str">
        <f t="shared" si="53"/>
        <v/>
      </c>
      <c r="AC437" s="233" t="str">
        <f t="shared" si="54"/>
        <v/>
      </c>
      <c r="AD437" s="292"/>
      <c r="AG437" s="29"/>
      <c r="AH437" s="27"/>
    </row>
    <row r="438" spans="1:34">
      <c r="A438" s="292"/>
      <c r="B438" s="232">
        <f>+'Ark1'!C2290</f>
        <v>2022</v>
      </c>
      <c r="C438" s="292"/>
      <c r="D438" s="232">
        <f>+'Ark1'!M2290</f>
        <v>15</v>
      </c>
      <c r="E438" s="232" t="s">
        <v>109</v>
      </c>
      <c r="F438" s="232">
        <f>+'Ark1'!D2290</f>
        <v>6</v>
      </c>
      <c r="G438" s="232" t="str">
        <f>VLOOKUP(F438,RNR!$D$12:$E$23,2)</f>
        <v>Jun</v>
      </c>
      <c r="H438" s="232">
        <f>+'Ark1'!Q2290</f>
        <v>0</v>
      </c>
      <c r="I438" s="335">
        <f>+'Ark1'!R2290</f>
        <v>0</v>
      </c>
      <c r="J438" s="233" t="str">
        <f>+IF(I438=0,"",'Ark1'!AF2290)</f>
        <v/>
      </c>
      <c r="K438" s="233" t="str">
        <f>+IF(I438=0,"",'Ark1'!AG2290)</f>
        <v/>
      </c>
      <c r="L438" s="489"/>
      <c r="M438" s="489"/>
      <c r="N438" s="489"/>
      <c r="O438" s="489"/>
      <c r="P438" s="489"/>
      <c r="Q438" s="234" t="str">
        <f>+IF(I438=0,"",'Ark1'!S2290)</f>
        <v/>
      </c>
      <c r="R438" s="234"/>
      <c r="S438" s="290" t="str">
        <f>+IF(I438=0,"",'Ark1'!U2290)</f>
        <v/>
      </c>
      <c r="T438" s="233" t="str">
        <f>+IF(I438=0,"",'Ark1'!V2290)</f>
        <v/>
      </c>
      <c r="U438" s="233" t="str">
        <f>+IF(I438=0,"",'Ark1'!W2290)</f>
        <v/>
      </c>
      <c r="V438" s="235" t="str">
        <f>+IF(I438=0,"",'Ark1'!X2290)</f>
        <v/>
      </c>
      <c r="W438" s="235" t="str">
        <f>+IF(I438=0,"",'Ark1'!Y2290)</f>
        <v/>
      </c>
      <c r="X438" s="235" t="str">
        <f>+IF(I438=0,"",'Ark1'!Z2290)</f>
        <v/>
      </c>
      <c r="Y438" s="233" t="str">
        <f>+IF(I438=0,"",'Ark1'!Z2290)</f>
        <v/>
      </c>
      <c r="Z438" s="233" t="str">
        <f>+IF(I438=0,"",'Ark1'!AB2290)</f>
        <v/>
      </c>
      <c r="AA438" s="235">
        <f>+'Ark1'!AD2290</f>
        <v>0</v>
      </c>
      <c r="AB438" s="233" t="str">
        <f t="shared" si="53"/>
        <v/>
      </c>
      <c r="AC438" s="233" t="str">
        <f t="shared" si="54"/>
        <v/>
      </c>
      <c r="AD438" s="292"/>
      <c r="AG438" s="29"/>
      <c r="AH438" s="27"/>
    </row>
    <row r="439" spans="1:34">
      <c r="A439" s="292"/>
      <c r="B439" s="232">
        <f>+'Ark1'!C2291</f>
        <v>2022</v>
      </c>
      <c r="C439" s="292"/>
      <c r="D439" s="232">
        <f>+'Ark1'!M2291</f>
        <v>15</v>
      </c>
      <c r="E439" s="232" t="s">
        <v>109</v>
      </c>
      <c r="F439" s="232">
        <f>+'Ark1'!D2291</f>
        <v>7</v>
      </c>
      <c r="G439" s="232" t="str">
        <f>VLOOKUP(F439,RNR!$D$12:$E$23,2)</f>
        <v>Jul</v>
      </c>
      <c r="H439" s="232">
        <f>+'Ark1'!Q2291</f>
        <v>0</v>
      </c>
      <c r="I439" s="335">
        <f>+'Ark1'!R2291</f>
        <v>0</v>
      </c>
      <c r="J439" s="233" t="str">
        <f>+IF(I439=0,"",'Ark1'!AF2291)</f>
        <v/>
      </c>
      <c r="K439" s="233" t="str">
        <f>+IF(I439=0,"",'Ark1'!AG2291)</f>
        <v/>
      </c>
      <c r="L439" s="489"/>
      <c r="M439" s="489"/>
      <c r="N439" s="489"/>
      <c r="O439" s="489"/>
      <c r="P439" s="489"/>
      <c r="Q439" s="234" t="str">
        <f>+IF(I439=0,"",'Ark1'!S2291)</f>
        <v/>
      </c>
      <c r="R439" s="234"/>
      <c r="S439" s="290" t="str">
        <f>+IF(I439=0,"",'Ark1'!U2291)</f>
        <v/>
      </c>
      <c r="T439" s="233" t="str">
        <f>+IF(I439=0,"",'Ark1'!V2291)</f>
        <v/>
      </c>
      <c r="U439" s="233" t="str">
        <f>+IF(I439=0,"",'Ark1'!W2291)</f>
        <v/>
      </c>
      <c r="V439" s="235" t="str">
        <f>+IF(I439=0,"",'Ark1'!X2291)</f>
        <v/>
      </c>
      <c r="W439" s="235" t="str">
        <f>+IF(I439=0,"",'Ark1'!Y2291)</f>
        <v/>
      </c>
      <c r="X439" s="235" t="str">
        <f>+IF(I439=0,"",'Ark1'!Z2291)</f>
        <v/>
      </c>
      <c r="Y439" s="233" t="str">
        <f>+IF(I439=0,"",'Ark1'!Z2291)</f>
        <v/>
      </c>
      <c r="Z439" s="233" t="str">
        <f>+IF(I439=0,"",'Ark1'!AB2291)</f>
        <v/>
      </c>
      <c r="AA439" s="235">
        <f>+'Ark1'!AD2291</f>
        <v>0</v>
      </c>
      <c r="AB439" s="233" t="str">
        <f t="shared" si="53"/>
        <v/>
      </c>
      <c r="AC439" s="233" t="str">
        <f t="shared" si="54"/>
        <v/>
      </c>
      <c r="AD439" s="292"/>
      <c r="AG439" s="29"/>
      <c r="AH439" s="27"/>
    </row>
    <row r="440" spans="1:34">
      <c r="A440" s="292"/>
      <c r="B440" s="232">
        <f>+'Ark1'!C2292</f>
        <v>2022</v>
      </c>
      <c r="C440" s="292"/>
      <c r="D440" s="232">
        <f>+'Ark1'!M2292</f>
        <v>15</v>
      </c>
      <c r="E440" s="232" t="s">
        <v>109</v>
      </c>
      <c r="F440" s="232">
        <f>+'Ark1'!D2292</f>
        <v>8</v>
      </c>
      <c r="G440" s="232" t="str">
        <f>VLOOKUP(F440,RNR!$D$12:$E$23,2)</f>
        <v>Aug</v>
      </c>
      <c r="H440" s="232">
        <f>+'Ark1'!Q2292</f>
        <v>0</v>
      </c>
      <c r="I440" s="335">
        <f>+'Ark1'!R2292</f>
        <v>0</v>
      </c>
      <c r="J440" s="233" t="str">
        <f>+IF(I440=0,"",'Ark1'!AF2292)</f>
        <v/>
      </c>
      <c r="K440" s="233" t="str">
        <f>+IF(I440=0,"",'Ark1'!AG2292)</f>
        <v/>
      </c>
      <c r="L440" s="489"/>
      <c r="M440" s="489"/>
      <c r="N440" s="489"/>
      <c r="O440" s="489"/>
      <c r="P440" s="489"/>
      <c r="Q440" s="234" t="str">
        <f>+IF(I440=0,"",'Ark1'!S2292)</f>
        <v/>
      </c>
      <c r="R440" s="234"/>
      <c r="S440" s="290" t="str">
        <f>+IF(I440=0,"",'Ark1'!U2292)</f>
        <v/>
      </c>
      <c r="T440" s="233" t="str">
        <f>+IF(I440=0,"",'Ark1'!V2292)</f>
        <v/>
      </c>
      <c r="U440" s="233" t="str">
        <f>+IF(I440=0,"",'Ark1'!W2292)</f>
        <v/>
      </c>
      <c r="V440" s="235" t="str">
        <f>+IF(I440=0,"",'Ark1'!X2292)</f>
        <v/>
      </c>
      <c r="W440" s="235" t="str">
        <f>+IF(I440=0,"",'Ark1'!Y2292)</f>
        <v/>
      </c>
      <c r="X440" s="235" t="str">
        <f>+IF(I440=0,"",'Ark1'!Z2292)</f>
        <v/>
      </c>
      <c r="Y440" s="233" t="str">
        <f>+IF(I440=0,"",'Ark1'!Z2292)</f>
        <v/>
      </c>
      <c r="Z440" s="233" t="str">
        <f>+IF(I440=0,"",'Ark1'!AB2292)</f>
        <v/>
      </c>
      <c r="AA440" s="235">
        <f>+'Ark1'!AD2292</f>
        <v>0</v>
      </c>
      <c r="AB440" s="233" t="str">
        <f t="shared" si="53"/>
        <v/>
      </c>
      <c r="AC440" s="233" t="str">
        <f t="shared" si="54"/>
        <v/>
      </c>
      <c r="AD440" s="292"/>
      <c r="AG440" s="29"/>
      <c r="AH440" s="27"/>
    </row>
    <row r="441" spans="1:34">
      <c r="A441" s="292"/>
      <c r="B441" s="232">
        <f>+'Ark1'!C2293</f>
        <v>2022</v>
      </c>
      <c r="C441" s="292"/>
      <c r="D441" s="232">
        <f>+'Ark1'!M2293</f>
        <v>15</v>
      </c>
      <c r="E441" s="232" t="s">
        <v>109</v>
      </c>
      <c r="F441" s="232">
        <f>+'Ark1'!D2293</f>
        <v>9</v>
      </c>
      <c r="G441" s="232" t="str">
        <f>VLOOKUP(F441,RNR!$D$12:$E$23,2)</f>
        <v>Sep</v>
      </c>
      <c r="H441" s="232">
        <f>+'Ark1'!Q2293</f>
        <v>0</v>
      </c>
      <c r="I441" s="335">
        <f>+'Ark1'!R2293</f>
        <v>0</v>
      </c>
      <c r="J441" s="233" t="str">
        <f>+IF(I441=0,"",'Ark1'!AF2293)</f>
        <v/>
      </c>
      <c r="K441" s="233" t="str">
        <f>+IF(I441=0,"",'Ark1'!AG2293)</f>
        <v/>
      </c>
      <c r="L441" s="489"/>
      <c r="M441" s="489"/>
      <c r="N441" s="489"/>
      <c r="O441" s="489"/>
      <c r="P441" s="489"/>
      <c r="Q441" s="234" t="str">
        <f>+IF(I441=0,"",'Ark1'!S2293)</f>
        <v/>
      </c>
      <c r="R441" s="234"/>
      <c r="S441" s="290" t="str">
        <f>+IF(I441=0,"",'Ark1'!U2293)</f>
        <v/>
      </c>
      <c r="T441" s="233" t="str">
        <f>+IF(I441=0,"",'Ark1'!V2293)</f>
        <v/>
      </c>
      <c r="U441" s="233" t="str">
        <f>+IF(I441=0,"",'Ark1'!W2293)</f>
        <v/>
      </c>
      <c r="V441" s="235" t="str">
        <f>+IF(I441=0,"",'Ark1'!X2293)</f>
        <v/>
      </c>
      <c r="W441" s="235" t="str">
        <f>+IF(I441=0,"",'Ark1'!Y2293)</f>
        <v/>
      </c>
      <c r="X441" s="235" t="str">
        <f>+IF(I441=0,"",'Ark1'!Z2293)</f>
        <v/>
      </c>
      <c r="Y441" s="233" t="str">
        <f>+IF(I441=0,"",'Ark1'!Z2293)</f>
        <v/>
      </c>
      <c r="Z441" s="233" t="str">
        <f>+IF(I441=0,"",'Ark1'!AB2293)</f>
        <v/>
      </c>
      <c r="AA441" s="235">
        <f>+'Ark1'!AD2293</f>
        <v>0</v>
      </c>
      <c r="AB441" s="233" t="str">
        <f t="shared" si="53"/>
        <v/>
      </c>
      <c r="AC441" s="233" t="str">
        <f t="shared" si="54"/>
        <v/>
      </c>
      <c r="AD441" s="292"/>
      <c r="AG441" s="29"/>
      <c r="AH441" s="27"/>
    </row>
    <row r="442" spans="1:34">
      <c r="A442" s="292"/>
      <c r="B442" s="232">
        <f>+'Ark1'!C2294</f>
        <v>2022</v>
      </c>
      <c r="C442" s="292"/>
      <c r="D442" s="232">
        <f>+'Ark1'!M2294</f>
        <v>15</v>
      </c>
      <c r="E442" s="232" t="s">
        <v>109</v>
      </c>
      <c r="F442" s="232">
        <f>+'Ark1'!D2294</f>
        <v>10</v>
      </c>
      <c r="G442" s="232" t="str">
        <f>VLOOKUP(F442,RNR!$D$12:$E$23,2)</f>
        <v>Okt</v>
      </c>
      <c r="H442" s="232">
        <f>+'Ark1'!Q2294</f>
        <v>0</v>
      </c>
      <c r="I442" s="335">
        <f>+'Ark1'!R2294</f>
        <v>0</v>
      </c>
      <c r="J442" s="233" t="str">
        <f>+IF(I442=0,"",'Ark1'!AF2294)</f>
        <v/>
      </c>
      <c r="K442" s="233" t="str">
        <f>+IF(I442=0,"",'Ark1'!AG2294)</f>
        <v/>
      </c>
      <c r="L442" s="489"/>
      <c r="M442" s="489"/>
      <c r="N442" s="489"/>
      <c r="O442" s="489"/>
      <c r="P442" s="489"/>
      <c r="Q442" s="234" t="str">
        <f>+IF(I442=0,"",'Ark1'!S2294)</f>
        <v/>
      </c>
      <c r="R442" s="234"/>
      <c r="S442" s="290" t="str">
        <f>+IF(I442=0,"",'Ark1'!U2294)</f>
        <v/>
      </c>
      <c r="T442" s="233" t="str">
        <f>+IF(I442=0,"",'Ark1'!V2294)</f>
        <v/>
      </c>
      <c r="U442" s="233" t="str">
        <f>+IF(I442=0,"",'Ark1'!W2294)</f>
        <v/>
      </c>
      <c r="V442" s="235" t="str">
        <f>+IF(I442=0,"",'Ark1'!X2294)</f>
        <v/>
      </c>
      <c r="W442" s="235" t="str">
        <f>+IF(I442=0,"",'Ark1'!Y2294)</f>
        <v/>
      </c>
      <c r="X442" s="235" t="str">
        <f>+IF(I442=0,"",'Ark1'!Z2294)</f>
        <v/>
      </c>
      <c r="Y442" s="233" t="str">
        <f>+IF(I442=0,"",'Ark1'!Z2294)</f>
        <v/>
      </c>
      <c r="Z442" s="233" t="str">
        <f>+IF(I442=0,"",'Ark1'!AB2294)</f>
        <v/>
      </c>
      <c r="AA442" s="235">
        <f>+'Ark1'!AD2294</f>
        <v>0</v>
      </c>
      <c r="AB442" s="233" t="str">
        <f t="shared" si="53"/>
        <v/>
      </c>
      <c r="AC442" s="233" t="str">
        <f t="shared" si="54"/>
        <v/>
      </c>
      <c r="AD442" s="292"/>
      <c r="AG442" s="29"/>
      <c r="AH442" s="27"/>
    </row>
    <row r="443" spans="1:34">
      <c r="A443" s="292"/>
      <c r="B443" s="232">
        <f>+'Ark1'!C2295</f>
        <v>2022</v>
      </c>
      <c r="C443" s="292"/>
      <c r="D443" s="232">
        <f>+'Ark1'!M2295</f>
        <v>15</v>
      </c>
      <c r="E443" s="232" t="s">
        <v>109</v>
      </c>
      <c r="F443" s="232">
        <f>+'Ark1'!D2295</f>
        <v>11</v>
      </c>
      <c r="G443" s="232" t="str">
        <f>VLOOKUP(F443,RNR!$D$12:$E$23,2)</f>
        <v>Nov</v>
      </c>
      <c r="H443" s="232">
        <f>+'Ark1'!Q2295</f>
        <v>0</v>
      </c>
      <c r="I443" s="335">
        <f>+'Ark1'!R2295</f>
        <v>0</v>
      </c>
      <c r="J443" s="233" t="str">
        <f>+IF(I443=0,"",'Ark1'!AF2295)</f>
        <v/>
      </c>
      <c r="K443" s="233" t="str">
        <f>+IF(I443=0,"",'Ark1'!AG2295)</f>
        <v/>
      </c>
      <c r="L443" s="489"/>
      <c r="M443" s="489"/>
      <c r="N443" s="489"/>
      <c r="O443" s="489"/>
      <c r="P443" s="489"/>
      <c r="Q443" s="234" t="str">
        <f>+IF(I443=0,"",'Ark1'!S2295)</f>
        <v/>
      </c>
      <c r="R443" s="234"/>
      <c r="S443" s="290" t="str">
        <f>+IF(I443=0,"",'Ark1'!U2295)</f>
        <v/>
      </c>
      <c r="T443" s="233" t="str">
        <f>+IF(I443=0,"",'Ark1'!V2295)</f>
        <v/>
      </c>
      <c r="U443" s="233" t="str">
        <f>+IF(I443=0,"",'Ark1'!W2295)</f>
        <v/>
      </c>
      <c r="V443" s="235" t="str">
        <f>+IF(I443=0,"",'Ark1'!X2295)</f>
        <v/>
      </c>
      <c r="W443" s="235" t="str">
        <f>+IF(I443=0,"",'Ark1'!Y2295)</f>
        <v/>
      </c>
      <c r="X443" s="235" t="str">
        <f>+IF(I443=0,"",'Ark1'!Z2295)</f>
        <v/>
      </c>
      <c r="Y443" s="233" t="str">
        <f>+IF(I443=0,"",'Ark1'!Z2295)</f>
        <v/>
      </c>
      <c r="Z443" s="233" t="str">
        <f>+IF(I443=0,"",'Ark1'!AB2295)</f>
        <v/>
      </c>
      <c r="AA443" s="235">
        <f>+'Ark1'!AD2295</f>
        <v>0</v>
      </c>
      <c r="AB443" s="233" t="str">
        <f t="shared" si="53"/>
        <v/>
      </c>
      <c r="AC443" s="233" t="str">
        <f t="shared" si="54"/>
        <v/>
      </c>
      <c r="AD443" s="292"/>
      <c r="AG443" s="29"/>
      <c r="AH443" s="27"/>
    </row>
    <row r="444" spans="1:34">
      <c r="A444" s="292"/>
      <c r="B444" s="232">
        <f>+'Ark1'!C2296</f>
        <v>2022</v>
      </c>
      <c r="C444" s="292"/>
      <c r="D444" s="232">
        <f>+'Ark1'!M2296</f>
        <v>15</v>
      </c>
      <c r="E444" s="232" t="s">
        <v>109</v>
      </c>
      <c r="F444" s="232">
        <f>+'Ark1'!D2296</f>
        <v>12</v>
      </c>
      <c r="G444" s="232" t="str">
        <f>VLOOKUP(F444,RNR!$D$12:$E$23,2)</f>
        <v>Des</v>
      </c>
      <c r="H444" s="232">
        <f>+'Ark1'!Q2296</f>
        <v>0</v>
      </c>
      <c r="I444" s="335">
        <f>+'Ark1'!R2296</f>
        <v>0</v>
      </c>
      <c r="J444" s="233" t="str">
        <f>+IF(I444=0,"",'Ark1'!AF2296)</f>
        <v/>
      </c>
      <c r="K444" s="233" t="str">
        <f>+IF(I444=0,"",'Ark1'!AG2296)</f>
        <v/>
      </c>
      <c r="L444" s="489"/>
      <c r="M444" s="489"/>
      <c r="N444" s="489"/>
      <c r="O444" s="489"/>
      <c r="P444" s="489"/>
      <c r="Q444" s="234" t="str">
        <f>+IF(I444=0,"",'Ark1'!S2296)</f>
        <v/>
      </c>
      <c r="R444" s="234"/>
      <c r="S444" s="290" t="str">
        <f>+IF(I444=0,"",'Ark1'!U2296)</f>
        <v/>
      </c>
      <c r="T444" s="233" t="str">
        <f>+IF(I444=0,"",'Ark1'!V2296)</f>
        <v/>
      </c>
      <c r="U444" s="233" t="str">
        <f>+IF(I444=0,"",'Ark1'!W2296)</f>
        <v/>
      </c>
      <c r="V444" s="235" t="str">
        <f>+IF(I444=0,"",'Ark1'!X2296)</f>
        <v/>
      </c>
      <c r="W444" s="235" t="str">
        <f>+IF(I444=0,"",'Ark1'!Y2296)</f>
        <v/>
      </c>
      <c r="X444" s="235" t="str">
        <f>+IF(I444=0,"",'Ark1'!Z2296)</f>
        <v/>
      </c>
      <c r="Y444" s="233" t="str">
        <f>+IF(I444=0,"",'Ark1'!Z2296)</f>
        <v/>
      </c>
      <c r="Z444" s="233" t="str">
        <f>+IF(I444=0,"",'Ark1'!AB2296)</f>
        <v/>
      </c>
      <c r="AA444" s="235">
        <f>+'Ark1'!AD2296</f>
        <v>0</v>
      </c>
      <c r="AB444" s="233" t="str">
        <f t="shared" si="53"/>
        <v/>
      </c>
      <c r="AC444" s="233" t="str">
        <f t="shared" si="54"/>
        <v/>
      </c>
      <c r="AD444" s="292"/>
      <c r="AG444" s="29"/>
      <c r="AH444" s="27"/>
    </row>
    <row r="445" spans="1:34">
      <c r="A445" s="292"/>
      <c r="B445" s="292"/>
      <c r="C445" s="292"/>
      <c r="D445" s="292"/>
      <c r="E445" s="292"/>
      <c r="F445" s="292"/>
      <c r="G445" s="292"/>
      <c r="H445" s="292"/>
      <c r="I445" s="337"/>
      <c r="J445" s="292"/>
      <c r="K445" s="292"/>
      <c r="L445" s="490"/>
      <c r="M445" s="490"/>
      <c r="N445" s="490"/>
      <c r="O445" s="490"/>
      <c r="P445" s="490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G445" s="29"/>
      <c r="AH445" s="27"/>
    </row>
    <row r="446" spans="1:34">
      <c r="A446" s="292"/>
      <c r="B446" s="292"/>
      <c r="C446" s="292"/>
      <c r="D446" s="292"/>
      <c r="E446" s="292"/>
      <c r="F446" s="292"/>
      <c r="G446" s="292"/>
      <c r="H446" s="292"/>
      <c r="I446" s="337"/>
      <c r="J446" s="292"/>
      <c r="K446" s="292"/>
      <c r="L446" s="490"/>
      <c r="M446" s="490"/>
      <c r="N446" s="490"/>
      <c r="O446" s="490"/>
      <c r="P446" s="490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G446" s="29"/>
      <c r="AH446" s="27"/>
    </row>
    <row r="447" spans="1:34" ht="15">
      <c r="I447" s="338"/>
      <c r="J447" s="241"/>
      <c r="K447" s="241"/>
      <c r="L447" s="491"/>
      <c r="M447" s="491"/>
      <c r="N447" s="491"/>
      <c r="O447" s="491"/>
      <c r="P447" s="491"/>
      <c r="Q447" s="237"/>
      <c r="R447" s="237"/>
      <c r="S447" s="237"/>
      <c r="AG447" s="29"/>
      <c r="AH447" s="27"/>
    </row>
    <row r="448" spans="1:34" ht="15">
      <c r="I448" s="338"/>
      <c r="J448" s="241"/>
      <c r="K448" s="241"/>
      <c r="L448" s="491"/>
      <c r="M448" s="491"/>
      <c r="N448" s="491"/>
      <c r="O448" s="491"/>
      <c r="P448" s="491"/>
      <c r="Q448" s="237"/>
      <c r="R448" s="237"/>
      <c r="S448" s="237"/>
      <c r="AG448" s="29"/>
      <c r="AH448" s="27"/>
    </row>
    <row r="449" spans="1:34" ht="15">
      <c r="A449" s="31"/>
      <c r="B449" s="31"/>
      <c r="C449" s="31"/>
      <c r="D449" s="31"/>
      <c r="E449" s="31"/>
      <c r="F449" s="31"/>
      <c r="G449" s="31"/>
      <c r="H449" s="31"/>
      <c r="I449" s="339"/>
      <c r="J449" s="158"/>
      <c r="K449" s="158"/>
      <c r="L449" s="492"/>
      <c r="M449" s="492"/>
      <c r="N449" s="492"/>
      <c r="O449" s="492"/>
      <c r="P449" s="492"/>
      <c r="Q449" s="31"/>
      <c r="R449" s="31"/>
      <c r="S449" s="31"/>
      <c r="AG449" s="29"/>
      <c r="AH449" s="27"/>
    </row>
    <row r="450" spans="1:34" ht="15">
      <c r="A450" s="35"/>
      <c r="B450" s="35"/>
      <c r="C450" s="35"/>
      <c r="D450" s="35"/>
      <c r="E450" s="35"/>
      <c r="F450" s="35"/>
      <c r="G450" s="35"/>
      <c r="H450" s="35"/>
      <c r="I450" s="340"/>
      <c r="J450" s="159"/>
      <c r="K450" s="159"/>
      <c r="L450" s="493"/>
      <c r="M450" s="493"/>
      <c r="N450" s="493"/>
      <c r="O450" s="493"/>
      <c r="P450" s="493"/>
      <c r="Q450" s="35"/>
      <c r="R450" s="35"/>
      <c r="S450" s="35"/>
      <c r="AG450" s="29"/>
      <c r="AH450" s="27"/>
    </row>
    <row r="451" spans="1:34" ht="15">
      <c r="A451" s="35"/>
      <c r="B451" s="35"/>
      <c r="C451" s="35"/>
      <c r="D451" s="35"/>
      <c r="E451" s="35"/>
      <c r="F451" s="35"/>
      <c r="G451" s="35"/>
      <c r="H451" s="35"/>
      <c r="I451" s="340"/>
      <c r="J451" s="159"/>
      <c r="K451" s="159"/>
      <c r="L451" s="493"/>
      <c r="M451" s="493"/>
      <c r="N451" s="493"/>
      <c r="O451" s="493"/>
      <c r="P451" s="493"/>
      <c r="Q451" s="35"/>
      <c r="R451" s="35"/>
      <c r="S451" s="35"/>
      <c r="AG451" s="29"/>
      <c r="AH451" s="27"/>
    </row>
    <row r="452" spans="1:34" ht="15">
      <c r="A452" s="35"/>
      <c r="B452" s="35"/>
      <c r="C452" s="35"/>
      <c r="D452" s="35"/>
      <c r="E452" s="35"/>
      <c r="F452" s="35"/>
      <c r="G452" s="35"/>
      <c r="H452" s="35"/>
      <c r="I452" s="340"/>
      <c r="J452" s="159"/>
      <c r="K452" s="159"/>
      <c r="L452" s="493"/>
      <c r="M452" s="493"/>
      <c r="N452" s="493"/>
      <c r="O452" s="493"/>
      <c r="P452" s="493"/>
      <c r="Q452" s="35"/>
      <c r="R452" s="35"/>
      <c r="S452" s="35"/>
      <c r="AG452" s="29"/>
      <c r="AH452" s="27"/>
    </row>
    <row r="453" spans="1:34" ht="15">
      <c r="A453" s="35"/>
      <c r="B453" s="35"/>
      <c r="C453" s="35"/>
      <c r="D453" s="35"/>
      <c r="E453" s="35"/>
      <c r="F453" s="35"/>
      <c r="G453" s="35"/>
      <c r="H453" s="35"/>
      <c r="I453" s="340"/>
      <c r="J453" s="159"/>
      <c r="K453" s="159"/>
      <c r="L453" s="493"/>
      <c r="M453" s="493"/>
      <c r="N453" s="493"/>
      <c r="O453" s="493"/>
      <c r="P453" s="493"/>
      <c r="Q453" s="35"/>
      <c r="R453" s="35"/>
      <c r="S453" s="35"/>
      <c r="AG453" s="29"/>
      <c r="AH453" s="27"/>
    </row>
    <row r="454" spans="1:34" ht="15">
      <c r="A454" s="35"/>
      <c r="B454" s="35"/>
      <c r="C454" s="35"/>
      <c r="D454" s="35"/>
      <c r="E454" s="35"/>
      <c r="F454" s="35"/>
      <c r="G454" s="35"/>
      <c r="H454" s="35"/>
      <c r="I454" s="340"/>
      <c r="J454" s="159"/>
      <c r="K454" s="159"/>
      <c r="L454" s="493"/>
      <c r="M454" s="493"/>
      <c r="N454" s="493"/>
      <c r="O454" s="493"/>
      <c r="P454" s="493"/>
      <c r="Q454" s="35"/>
      <c r="R454" s="35"/>
      <c r="S454" s="35"/>
      <c r="AG454" s="29"/>
      <c r="AH454" s="27"/>
    </row>
    <row r="455" spans="1:34" ht="15">
      <c r="A455" s="35"/>
      <c r="B455" s="35"/>
      <c r="C455" s="35"/>
      <c r="D455" s="35"/>
      <c r="E455" s="35"/>
      <c r="F455" s="35"/>
      <c r="G455" s="35"/>
      <c r="H455" s="35"/>
      <c r="I455" s="340"/>
      <c r="J455" s="159"/>
      <c r="K455" s="159"/>
      <c r="L455" s="493"/>
      <c r="M455" s="493"/>
      <c r="N455" s="493"/>
      <c r="O455" s="493"/>
      <c r="P455" s="493"/>
      <c r="Q455" s="35"/>
      <c r="R455" s="35"/>
      <c r="S455" s="35"/>
      <c r="AG455" s="29"/>
      <c r="AH455" s="27"/>
    </row>
    <row r="456" spans="1:34" ht="15">
      <c r="A456" s="35"/>
      <c r="B456" s="35"/>
      <c r="C456" s="35"/>
      <c r="D456" s="35"/>
      <c r="E456" s="35"/>
      <c r="F456" s="35"/>
      <c r="G456" s="35"/>
      <c r="H456" s="35"/>
      <c r="I456" s="340"/>
      <c r="J456" s="159"/>
      <c r="K456" s="159"/>
      <c r="L456" s="493"/>
      <c r="M456" s="493"/>
      <c r="N456" s="493"/>
      <c r="O456" s="493"/>
      <c r="P456" s="493"/>
      <c r="Q456" s="35"/>
      <c r="R456" s="35"/>
      <c r="S456" s="35"/>
      <c r="AG456" s="29"/>
      <c r="AH456" s="27"/>
    </row>
    <row r="457" spans="1:34" ht="15">
      <c r="A457" s="35"/>
      <c r="B457" s="35"/>
      <c r="C457" s="35"/>
      <c r="D457" s="35"/>
      <c r="E457" s="35"/>
      <c r="F457" s="35"/>
      <c r="G457" s="35"/>
      <c r="H457" s="35"/>
      <c r="I457" s="340"/>
      <c r="J457" s="159"/>
      <c r="K457" s="159"/>
      <c r="L457" s="493"/>
      <c r="M457" s="493"/>
      <c r="N457" s="493"/>
      <c r="O457" s="493"/>
      <c r="P457" s="493"/>
      <c r="Q457" s="35"/>
      <c r="R457" s="35"/>
      <c r="S457" s="35"/>
      <c r="AG457" s="29"/>
      <c r="AH457" s="27"/>
    </row>
    <row r="458" spans="1:34" ht="15">
      <c r="A458" s="35"/>
      <c r="B458" s="35"/>
      <c r="C458" s="35"/>
      <c r="D458" s="35"/>
      <c r="E458" s="35"/>
      <c r="F458" s="35"/>
      <c r="G458" s="35"/>
      <c r="H458" s="35"/>
      <c r="I458" s="340"/>
      <c r="J458" s="159"/>
      <c r="K458" s="159"/>
      <c r="L458" s="493"/>
      <c r="M458" s="493"/>
      <c r="N458" s="493"/>
      <c r="O458" s="493"/>
      <c r="P458" s="493"/>
      <c r="Q458" s="35"/>
      <c r="R458" s="35"/>
      <c r="S458" s="35"/>
      <c r="AG458" s="29"/>
      <c r="AH458" s="27"/>
    </row>
    <row r="459" spans="1:34" ht="15">
      <c r="A459" s="35"/>
      <c r="B459" s="35"/>
      <c r="C459" s="35"/>
      <c r="D459" s="35"/>
      <c r="E459" s="35"/>
      <c r="F459" s="35"/>
      <c r="G459" s="35"/>
      <c r="H459" s="35"/>
      <c r="I459" s="340"/>
      <c r="J459" s="159"/>
      <c r="K459" s="159"/>
      <c r="L459" s="493"/>
      <c r="M459" s="493"/>
      <c r="N459" s="493"/>
      <c r="O459" s="493"/>
      <c r="P459" s="493"/>
      <c r="Q459" s="35"/>
      <c r="R459" s="35"/>
      <c r="S459" s="35"/>
      <c r="AG459" s="29"/>
      <c r="AH459" s="27"/>
    </row>
    <row r="460" spans="1:34" ht="15">
      <c r="A460" s="35"/>
      <c r="B460" s="35"/>
      <c r="C460" s="35"/>
      <c r="D460" s="35"/>
      <c r="E460" s="35"/>
      <c r="F460" s="35"/>
      <c r="G460" s="35"/>
      <c r="H460" s="35"/>
      <c r="I460" s="340"/>
      <c r="J460" s="159"/>
      <c r="K460" s="159"/>
      <c r="L460" s="493"/>
      <c r="M460" s="493"/>
      <c r="N460" s="493"/>
      <c r="O460" s="493"/>
      <c r="P460" s="493"/>
      <c r="Q460" s="35"/>
      <c r="R460" s="35"/>
      <c r="S460" s="35"/>
      <c r="AG460" s="29"/>
      <c r="AH460" s="27"/>
    </row>
    <row r="461" spans="1:34" ht="15">
      <c r="A461" s="35"/>
      <c r="B461" s="35"/>
      <c r="C461" s="35"/>
      <c r="D461" s="35"/>
      <c r="E461" s="35"/>
      <c r="F461" s="35"/>
      <c r="G461" s="35"/>
      <c r="H461" s="35"/>
      <c r="I461" s="340"/>
      <c r="J461" s="159"/>
      <c r="K461" s="159"/>
      <c r="L461" s="493"/>
      <c r="M461" s="493"/>
      <c r="N461" s="493"/>
      <c r="O461" s="493"/>
      <c r="P461" s="493"/>
      <c r="Q461" s="35"/>
      <c r="R461" s="35"/>
      <c r="S461" s="35"/>
      <c r="AG461" s="29"/>
      <c r="AH461" s="27"/>
    </row>
    <row r="462" spans="1:34" ht="15">
      <c r="A462" s="35"/>
      <c r="B462" s="35"/>
      <c r="C462" s="35"/>
      <c r="D462" s="35"/>
      <c r="E462" s="35"/>
      <c r="F462" s="35"/>
      <c r="G462" s="35"/>
      <c r="H462" s="35"/>
      <c r="I462" s="340"/>
      <c r="J462" s="159"/>
      <c r="K462" s="159"/>
      <c r="L462" s="493"/>
      <c r="M462" s="493"/>
      <c r="N462" s="493"/>
      <c r="O462" s="493"/>
      <c r="P462" s="493"/>
      <c r="Q462" s="35"/>
      <c r="R462" s="35"/>
      <c r="S462" s="35"/>
      <c r="AG462" s="29"/>
      <c r="AH462" s="27"/>
    </row>
    <row r="463" spans="1:34" ht="15">
      <c r="A463" s="35"/>
      <c r="B463" s="35"/>
      <c r="C463" s="35"/>
      <c r="D463" s="35"/>
      <c r="E463" s="35"/>
      <c r="F463" s="35"/>
      <c r="G463" s="35"/>
      <c r="H463" s="35"/>
      <c r="I463" s="340"/>
      <c r="J463" s="159"/>
      <c r="K463" s="159"/>
      <c r="L463" s="493"/>
      <c r="M463" s="493"/>
      <c r="N463" s="493"/>
      <c r="O463" s="493"/>
      <c r="P463" s="493"/>
      <c r="Q463" s="35"/>
      <c r="R463" s="35"/>
      <c r="S463" s="35"/>
    </row>
    <row r="464" spans="1:34" ht="15">
      <c r="A464" s="35"/>
      <c r="B464" s="35"/>
      <c r="C464" s="35"/>
      <c r="D464" s="35"/>
      <c r="E464" s="35"/>
      <c r="F464" s="35"/>
      <c r="G464" s="35"/>
      <c r="H464" s="35"/>
      <c r="I464" s="340"/>
      <c r="J464" s="159"/>
      <c r="K464" s="159"/>
      <c r="L464" s="493"/>
      <c r="M464" s="493"/>
      <c r="N464" s="493"/>
      <c r="O464" s="493"/>
      <c r="P464" s="493"/>
      <c r="Q464" s="35"/>
      <c r="R464" s="35"/>
      <c r="S464" s="35"/>
    </row>
    <row r="465" spans="1:19" ht="15">
      <c r="A465" s="35"/>
      <c r="B465" s="35"/>
      <c r="C465" s="35"/>
      <c r="D465" s="35"/>
      <c r="E465" s="35"/>
      <c r="F465" s="35"/>
      <c r="G465" s="35"/>
      <c r="H465" s="35"/>
      <c r="I465" s="340"/>
      <c r="J465" s="159"/>
      <c r="K465" s="159"/>
      <c r="L465" s="493"/>
      <c r="M465" s="493"/>
      <c r="N465" s="493"/>
      <c r="O465" s="493"/>
      <c r="P465" s="493"/>
      <c r="Q465" s="35"/>
      <c r="R465" s="35"/>
      <c r="S465" s="35"/>
    </row>
    <row r="466" spans="1:19" ht="15">
      <c r="A466" s="35"/>
      <c r="B466" s="35"/>
      <c r="C466" s="35"/>
      <c r="D466" s="35"/>
      <c r="E466" s="35"/>
      <c r="F466" s="35"/>
      <c r="G466" s="35"/>
      <c r="H466" s="35"/>
      <c r="I466" s="340"/>
      <c r="J466" s="159"/>
      <c r="K466" s="159"/>
      <c r="L466" s="493"/>
      <c r="M466" s="493"/>
      <c r="N466" s="493"/>
      <c r="O466" s="493"/>
      <c r="P466" s="493"/>
      <c r="Q466" s="35"/>
      <c r="R466" s="35"/>
      <c r="S466" s="35"/>
    </row>
    <row r="467" spans="1:19" ht="15">
      <c r="A467" s="35"/>
      <c r="B467" s="35"/>
      <c r="C467" s="35"/>
      <c r="D467" s="35"/>
      <c r="E467" s="35"/>
      <c r="F467" s="35"/>
      <c r="G467" s="35"/>
      <c r="H467" s="35"/>
      <c r="I467" s="340"/>
      <c r="J467" s="159"/>
      <c r="K467" s="159"/>
      <c r="L467" s="493"/>
      <c r="M467" s="493"/>
      <c r="N467" s="493"/>
      <c r="O467" s="493"/>
      <c r="P467" s="493"/>
      <c r="Q467" s="35"/>
      <c r="R467" s="35"/>
      <c r="S467" s="35"/>
    </row>
    <row r="468" spans="1:19" ht="15">
      <c r="A468" s="35"/>
      <c r="B468" s="35"/>
      <c r="C468" s="35"/>
      <c r="D468" s="35"/>
      <c r="E468" s="35"/>
      <c r="F468" s="35"/>
      <c r="G468" s="35"/>
      <c r="H468" s="35"/>
      <c r="I468" s="340"/>
      <c r="J468" s="159"/>
      <c r="K468" s="159"/>
      <c r="L468" s="493"/>
      <c r="M468" s="493"/>
      <c r="N468" s="493"/>
      <c r="O468" s="493"/>
      <c r="P468" s="493"/>
      <c r="Q468" s="35"/>
      <c r="R468" s="35"/>
      <c r="S468" s="35"/>
    </row>
    <row r="469" spans="1:19" ht="15">
      <c r="A469" s="35"/>
      <c r="B469" s="35"/>
      <c r="C469" s="35"/>
      <c r="D469" s="35"/>
      <c r="E469" s="35"/>
      <c r="F469" s="35"/>
      <c r="G469" s="35"/>
      <c r="H469" s="35"/>
      <c r="I469" s="340"/>
      <c r="J469" s="159"/>
      <c r="K469" s="159"/>
      <c r="L469" s="493"/>
      <c r="M469" s="493"/>
      <c r="N469" s="493"/>
      <c r="O469" s="493"/>
      <c r="P469" s="493"/>
      <c r="Q469" s="35"/>
      <c r="R469" s="35"/>
      <c r="S469" s="35"/>
    </row>
    <row r="470" spans="1:19" ht="15">
      <c r="A470" s="35"/>
      <c r="B470" s="35"/>
      <c r="C470" s="35"/>
      <c r="D470" s="35"/>
      <c r="E470" s="35"/>
      <c r="F470" s="35"/>
      <c r="G470" s="35"/>
      <c r="H470" s="35"/>
      <c r="I470" s="340"/>
      <c r="J470" s="159"/>
      <c r="K470" s="159"/>
      <c r="L470" s="493"/>
      <c r="M470" s="493"/>
      <c r="N470" s="493"/>
      <c r="O470" s="493"/>
      <c r="P470" s="493"/>
      <c r="Q470" s="35"/>
      <c r="R470" s="35"/>
      <c r="S470" s="35"/>
    </row>
    <row r="471" spans="1:19" ht="15">
      <c r="A471" s="35"/>
      <c r="B471" s="35"/>
      <c r="C471" s="35"/>
      <c r="D471" s="35"/>
      <c r="E471" s="35"/>
      <c r="F471" s="35"/>
      <c r="G471" s="35"/>
      <c r="H471" s="35"/>
      <c r="I471" s="340"/>
      <c r="J471" s="159"/>
      <c r="K471" s="159"/>
      <c r="L471" s="493"/>
      <c r="M471" s="493"/>
      <c r="N471" s="493"/>
      <c r="O471" s="493"/>
      <c r="P471" s="493"/>
      <c r="Q471" s="35"/>
      <c r="R471" s="35"/>
      <c r="S471" s="35"/>
    </row>
    <row r="472" spans="1:19" ht="15">
      <c r="A472" s="35"/>
      <c r="B472" s="35"/>
      <c r="C472" s="35"/>
      <c r="D472" s="35"/>
      <c r="E472" s="35"/>
      <c r="F472" s="35"/>
      <c r="G472" s="35"/>
      <c r="H472" s="35"/>
      <c r="I472" s="340"/>
      <c r="J472" s="159"/>
      <c r="K472" s="159"/>
      <c r="L472" s="493"/>
      <c r="M472" s="493"/>
      <c r="N472" s="493"/>
      <c r="O472" s="493"/>
      <c r="P472" s="493"/>
      <c r="Q472" s="35"/>
      <c r="R472" s="35"/>
      <c r="S472" s="35"/>
    </row>
    <row r="473" spans="1:19" ht="15">
      <c r="A473" s="35"/>
      <c r="B473" s="35"/>
      <c r="C473" s="35"/>
      <c r="D473" s="35"/>
      <c r="E473" s="35"/>
      <c r="F473" s="35"/>
      <c r="G473" s="35"/>
      <c r="H473" s="35"/>
      <c r="I473" s="340"/>
      <c r="J473" s="159"/>
      <c r="K473" s="159"/>
      <c r="L473" s="493"/>
      <c r="M473" s="493"/>
      <c r="N473" s="493"/>
      <c r="O473" s="493"/>
      <c r="P473" s="493"/>
      <c r="Q473" s="35"/>
      <c r="R473" s="35"/>
      <c r="S473" s="35"/>
    </row>
    <row r="474" spans="1:19" ht="15">
      <c r="A474" s="35"/>
      <c r="B474" s="35"/>
      <c r="C474" s="35"/>
      <c r="D474" s="35"/>
      <c r="E474" s="35"/>
      <c r="F474" s="35"/>
      <c r="G474" s="35"/>
      <c r="H474" s="35"/>
      <c r="I474" s="340"/>
      <c r="J474" s="159"/>
      <c r="K474" s="159"/>
      <c r="L474" s="493"/>
      <c r="M474" s="493"/>
      <c r="N474" s="493"/>
      <c r="O474" s="493"/>
      <c r="P474" s="493"/>
      <c r="Q474" s="35"/>
      <c r="R474" s="35"/>
      <c r="S474" s="35"/>
    </row>
    <row r="475" spans="1:19" ht="15">
      <c r="A475" s="35"/>
      <c r="B475" s="35"/>
      <c r="C475" s="35"/>
      <c r="D475" s="35"/>
      <c r="E475" s="35"/>
      <c r="F475" s="35"/>
      <c r="G475" s="35"/>
      <c r="H475" s="35"/>
      <c r="I475" s="340"/>
      <c r="J475" s="159"/>
      <c r="K475" s="159"/>
      <c r="L475" s="493"/>
      <c r="M475" s="493"/>
      <c r="N475" s="493"/>
      <c r="O475" s="493"/>
      <c r="P475" s="493"/>
      <c r="Q475" s="35"/>
      <c r="R475" s="35"/>
      <c r="S475" s="35"/>
    </row>
    <row r="476" spans="1:19" ht="15">
      <c r="A476" s="35"/>
      <c r="B476" s="35"/>
      <c r="C476" s="35"/>
      <c r="D476" s="35"/>
      <c r="E476" s="35"/>
      <c r="F476" s="35"/>
      <c r="G476" s="35"/>
      <c r="H476" s="35"/>
      <c r="I476" s="340"/>
      <c r="J476" s="159"/>
      <c r="K476" s="159"/>
      <c r="L476" s="493"/>
      <c r="M476" s="493"/>
      <c r="N476" s="493"/>
      <c r="O476" s="493"/>
      <c r="P476" s="493"/>
      <c r="Q476" s="35"/>
      <c r="R476" s="35"/>
      <c r="S476" s="35"/>
    </row>
    <row r="477" spans="1:19" ht="15">
      <c r="A477" s="35"/>
      <c r="B477" s="35"/>
      <c r="C477" s="35"/>
      <c r="D477" s="35"/>
      <c r="E477" s="35"/>
      <c r="F477" s="35"/>
      <c r="G477" s="35"/>
      <c r="H477" s="35"/>
      <c r="I477" s="340"/>
      <c r="J477" s="159"/>
      <c r="K477" s="159"/>
      <c r="L477" s="493"/>
      <c r="M477" s="493"/>
      <c r="N477" s="493"/>
      <c r="O477" s="493"/>
      <c r="P477" s="493"/>
      <c r="Q477" s="35"/>
      <c r="R477" s="35"/>
      <c r="S477" s="35"/>
    </row>
    <row r="478" spans="1:19" ht="15">
      <c r="A478" s="35"/>
      <c r="B478" s="35"/>
      <c r="C478" s="35"/>
      <c r="D478" s="35"/>
      <c r="E478" s="35"/>
      <c r="F478" s="35"/>
      <c r="G478" s="35"/>
      <c r="H478" s="35"/>
      <c r="I478" s="340"/>
      <c r="J478" s="159"/>
      <c r="K478" s="159"/>
      <c r="L478" s="493"/>
      <c r="M478" s="493"/>
      <c r="N478" s="493"/>
      <c r="O478" s="493"/>
      <c r="P478" s="493"/>
      <c r="Q478" s="35"/>
      <c r="R478" s="35"/>
      <c r="S478" s="35"/>
    </row>
    <row r="479" spans="1:19" ht="15">
      <c r="A479" s="35"/>
      <c r="B479" s="35"/>
      <c r="C479" s="35"/>
      <c r="D479" s="35"/>
      <c r="E479" s="35"/>
      <c r="F479" s="35"/>
      <c r="G479" s="35"/>
      <c r="H479" s="35"/>
      <c r="I479" s="340"/>
      <c r="J479" s="159"/>
      <c r="K479" s="159"/>
      <c r="L479" s="493"/>
      <c r="M479" s="493"/>
      <c r="N479" s="493"/>
      <c r="O479" s="493"/>
      <c r="P479" s="493"/>
      <c r="Q479" s="35"/>
      <c r="R479" s="35"/>
      <c r="S479" s="35"/>
    </row>
    <row r="480" spans="1:19" ht="15">
      <c r="A480" s="35"/>
      <c r="B480" s="35"/>
      <c r="C480" s="35"/>
      <c r="D480" s="35"/>
      <c r="E480" s="35"/>
      <c r="F480" s="35"/>
      <c r="G480" s="35"/>
      <c r="H480" s="35"/>
      <c r="I480" s="340"/>
      <c r="J480" s="159"/>
      <c r="K480" s="159"/>
      <c r="L480" s="493"/>
      <c r="M480" s="493"/>
      <c r="N480" s="493"/>
      <c r="O480" s="493"/>
      <c r="P480" s="493"/>
      <c r="Q480" s="35"/>
      <c r="R480" s="35"/>
      <c r="S480" s="35"/>
    </row>
    <row r="481" spans="1:19" ht="15">
      <c r="A481" s="35"/>
      <c r="B481" s="35"/>
      <c r="C481" s="35"/>
      <c r="D481" s="35"/>
      <c r="E481" s="35"/>
      <c r="F481" s="35"/>
      <c r="G481" s="35"/>
      <c r="H481" s="35"/>
      <c r="I481" s="340"/>
      <c r="J481" s="159"/>
      <c r="K481" s="159"/>
      <c r="L481" s="493"/>
      <c r="M481" s="493"/>
      <c r="N481" s="493"/>
      <c r="O481" s="493"/>
      <c r="P481" s="493"/>
      <c r="Q481" s="35"/>
      <c r="R481" s="35"/>
      <c r="S481" s="35"/>
    </row>
    <row r="482" spans="1:19" ht="15">
      <c r="A482" s="35"/>
      <c r="B482" s="35"/>
      <c r="C482" s="35"/>
      <c r="D482" s="35"/>
      <c r="E482" s="35"/>
      <c r="F482" s="35"/>
      <c r="G482" s="35"/>
      <c r="H482" s="35"/>
      <c r="I482" s="340"/>
      <c r="J482" s="159"/>
      <c r="K482" s="159"/>
      <c r="L482" s="493"/>
      <c r="M482" s="493"/>
      <c r="N482" s="493"/>
      <c r="O482" s="493"/>
      <c r="P482" s="493"/>
      <c r="Q482" s="35"/>
      <c r="R482" s="35"/>
      <c r="S482" s="35"/>
    </row>
    <row r="483" spans="1:19" ht="15">
      <c r="A483" s="35"/>
      <c r="B483" s="35"/>
      <c r="C483" s="35"/>
      <c r="D483" s="35"/>
      <c r="E483" s="35"/>
      <c r="F483" s="35"/>
      <c r="G483" s="35"/>
      <c r="H483" s="35"/>
      <c r="I483" s="340"/>
      <c r="J483" s="159"/>
      <c r="K483" s="159"/>
      <c r="L483" s="493"/>
      <c r="M483" s="493"/>
      <c r="N483" s="493"/>
      <c r="O483" s="493"/>
      <c r="P483" s="493"/>
      <c r="Q483" s="35"/>
      <c r="R483" s="35"/>
      <c r="S483" s="35"/>
    </row>
  </sheetData>
  <mergeCells count="1">
    <mergeCell ref="W4:Y4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70C27-AF54-46B6-A0E5-4EDE1849DE42}">
  <dimension ref="A1"/>
  <sheetViews>
    <sheetView topLeftCell="A97" workbookViewId="0">
      <selection activeCell="A104" sqref="A10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V160"/>
  <sheetViews>
    <sheetView zoomScale="93" zoomScaleNormal="93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C11" sqref="C11"/>
    </sheetView>
  </sheetViews>
  <sheetFormatPr baseColWidth="10" defaultRowHeight="15"/>
  <cols>
    <col min="1" max="1" width="3.90625" customWidth="1"/>
    <col min="2" max="2" width="5.6328125" customWidth="1"/>
    <col min="3" max="3" width="4.6328125" customWidth="1"/>
    <col min="4" max="4" width="11.1796875" customWidth="1"/>
    <col min="5" max="5" width="6.36328125" customWidth="1"/>
    <col min="6" max="6" width="7.08984375" customWidth="1"/>
    <col min="7" max="7" width="5.36328125" style="92" customWidth="1"/>
    <col min="8" max="8" width="5.36328125" style="33" customWidth="1"/>
    <col min="9" max="9" width="6.08984375" style="92" customWidth="1"/>
    <col min="10" max="10" width="1.90625" style="92" customWidth="1"/>
    <col min="11" max="11" width="6.08984375" style="325" customWidth="1"/>
    <col min="12" max="12" width="1.6328125" style="325" customWidth="1"/>
    <col min="13" max="13" width="6.08984375" style="92" customWidth="1"/>
    <col min="14" max="14" width="1.453125" style="92" customWidth="1"/>
    <col min="15" max="15" width="7.453125" style="92" customWidth="1"/>
    <col min="16" max="16" width="2.36328125" style="92" customWidth="1"/>
    <col min="17" max="17" width="7.54296875" customWidth="1"/>
    <col min="18" max="18" width="8.36328125" customWidth="1"/>
    <col min="19" max="19" width="7" style="92" customWidth="1"/>
    <col min="20" max="20" width="8.6328125" style="11" customWidth="1"/>
    <col min="21" max="21" width="7.81640625" style="11" customWidth="1"/>
    <col min="22" max="22" width="6.81640625" style="11" customWidth="1"/>
    <col min="23" max="23" width="4" style="11" customWidth="1"/>
    <col min="24" max="24" width="7.453125" customWidth="1"/>
    <col min="25" max="25" width="5.6328125" customWidth="1"/>
    <col min="26" max="26" width="7.1796875" customWidth="1"/>
    <col min="27" max="27" width="9.36328125" customWidth="1"/>
    <col min="28" max="28" width="9.6328125" customWidth="1"/>
    <col min="29" max="29" width="8.54296875" customWidth="1"/>
    <col min="40" max="40" width="14" customWidth="1"/>
    <col min="41" max="41" width="12.54296875" customWidth="1"/>
    <col min="42" max="42" width="10.90625" customWidth="1"/>
  </cols>
  <sheetData>
    <row r="1" spans="1:48">
      <c r="A1" s="47"/>
      <c r="B1" s="47"/>
      <c r="C1" s="47"/>
      <c r="D1" s="47"/>
      <c r="E1" s="47"/>
      <c r="F1" s="47"/>
      <c r="G1" s="90"/>
      <c r="H1" s="477"/>
      <c r="I1" s="90"/>
      <c r="J1" s="90"/>
      <c r="K1" s="341"/>
      <c r="L1" s="341"/>
      <c r="M1" s="90"/>
      <c r="N1" s="90"/>
      <c r="O1" s="90"/>
      <c r="P1" s="90"/>
      <c r="Q1" s="47"/>
      <c r="R1" s="47"/>
      <c r="S1" s="90"/>
      <c r="T1" s="71"/>
      <c r="U1" s="71"/>
      <c r="V1" s="71"/>
      <c r="W1" s="71"/>
      <c r="X1" s="47"/>
      <c r="Y1" s="47"/>
      <c r="Z1" s="47"/>
      <c r="AA1" s="47"/>
      <c r="AB1" s="47"/>
      <c r="AC1" s="47"/>
    </row>
    <row r="2" spans="1:48" s="180" customFormat="1" ht="31.8">
      <c r="A2" s="179"/>
      <c r="B2" s="179"/>
      <c r="C2" s="141" t="s">
        <v>444</v>
      </c>
      <c r="D2" s="179"/>
      <c r="E2" s="179"/>
      <c r="F2" s="179"/>
      <c r="G2" s="190"/>
      <c r="H2" s="522"/>
      <c r="I2" s="190"/>
      <c r="J2" s="190"/>
      <c r="K2" s="353"/>
      <c r="L2" s="353"/>
      <c r="M2" s="190"/>
      <c r="N2" s="190"/>
      <c r="O2" s="190"/>
      <c r="P2" s="190"/>
      <c r="Q2" s="179"/>
      <c r="R2" s="141" t="str">
        <f>+År!B2</f>
        <v>ALL GEIT</v>
      </c>
      <c r="S2" s="190"/>
      <c r="T2" s="195"/>
      <c r="U2" s="195"/>
      <c r="V2" s="195"/>
      <c r="W2" s="195"/>
      <c r="X2" s="179"/>
      <c r="Y2" s="179"/>
      <c r="Z2" s="179"/>
      <c r="AA2" s="179"/>
      <c r="AB2" s="179"/>
      <c r="AC2" s="179"/>
    </row>
    <row r="3" spans="1:48">
      <c r="A3" s="47"/>
      <c r="B3" s="47"/>
      <c r="C3" s="47"/>
      <c r="D3" s="47"/>
      <c r="E3" s="47"/>
      <c r="F3" s="47"/>
      <c r="G3" s="90"/>
      <c r="H3" s="477"/>
      <c r="I3" s="90"/>
      <c r="J3" s="90"/>
      <c r="K3" s="341"/>
      <c r="L3" s="341"/>
      <c r="M3" s="90"/>
      <c r="N3" s="90"/>
      <c r="O3" s="90"/>
      <c r="P3" s="90"/>
      <c r="Q3" s="47"/>
      <c r="R3" s="47"/>
      <c r="S3" s="90"/>
      <c r="T3" s="71"/>
      <c r="U3" s="71"/>
      <c r="V3" s="71"/>
      <c r="W3" s="71"/>
      <c r="X3" s="47"/>
      <c r="Y3" s="47"/>
      <c r="Z3" s="47"/>
      <c r="AA3" s="47"/>
      <c r="AB3" s="47"/>
      <c r="AC3" s="47"/>
    </row>
    <row r="4" spans="1:48">
      <c r="A4" s="47"/>
      <c r="B4" s="47"/>
      <c r="C4" s="47"/>
      <c r="D4" s="47"/>
      <c r="E4" s="47"/>
      <c r="F4" s="47"/>
      <c r="G4" s="90"/>
      <c r="H4" s="477"/>
      <c r="I4" s="90"/>
      <c r="J4" s="90"/>
      <c r="K4" s="341"/>
      <c r="L4" s="341"/>
      <c r="M4" s="90"/>
      <c r="N4" s="90"/>
      <c r="O4" s="90"/>
      <c r="P4" s="90"/>
      <c r="Q4" s="47"/>
      <c r="R4" s="47"/>
      <c r="S4" s="90"/>
      <c r="T4" s="71"/>
      <c r="U4" s="71"/>
      <c r="V4" s="71"/>
      <c r="W4" s="71"/>
      <c r="X4" s="47"/>
      <c r="Y4" s="47"/>
      <c r="Z4" s="47"/>
      <c r="AA4" s="47"/>
      <c r="AB4" s="47"/>
      <c r="AC4" s="47"/>
    </row>
    <row r="5" spans="1:48" s="184" customFormat="1" ht="19.8">
      <c r="A5" s="182"/>
      <c r="B5" s="182"/>
      <c r="C5" s="182"/>
      <c r="D5" s="178" t="s">
        <v>5</v>
      </c>
      <c r="E5" s="181">
        <f>+År!P2</f>
        <v>52</v>
      </c>
      <c r="F5" s="182"/>
      <c r="G5" s="203"/>
      <c r="H5" s="522"/>
      <c r="I5" s="199"/>
      <c r="J5" s="199"/>
      <c r="K5" s="483"/>
      <c r="L5" s="483"/>
      <c r="M5" s="199"/>
      <c r="N5" s="199"/>
      <c r="O5" s="199"/>
      <c r="P5" s="199"/>
      <c r="Q5" s="182"/>
      <c r="R5" s="178" t="s">
        <v>429</v>
      </c>
      <c r="S5" s="199"/>
      <c r="T5" s="201"/>
      <c r="U5" s="199"/>
      <c r="V5" s="547">
        <f>SUM(F11:F26)</f>
        <v>26730</v>
      </c>
      <c r="W5" s="548"/>
      <c r="X5" s="204"/>
      <c r="Y5" s="204"/>
      <c r="Z5" s="201"/>
      <c r="AA5" s="201"/>
      <c r="AB5" s="182"/>
      <c r="AC5" s="182"/>
      <c r="AD5"/>
      <c r="AE5"/>
      <c r="AV5" s="183"/>
    </row>
    <row r="6" spans="1:48" ht="18.75" customHeight="1">
      <c r="A6" s="47"/>
      <c r="B6" s="51"/>
      <c r="C6" s="51"/>
      <c r="D6" s="51"/>
      <c r="E6" s="51"/>
      <c r="F6" s="51"/>
      <c r="G6" s="95"/>
      <c r="H6" s="523"/>
      <c r="I6" s="95"/>
      <c r="J6" s="95"/>
      <c r="K6" s="355"/>
      <c r="L6" s="355"/>
      <c r="M6" s="95"/>
      <c r="N6" s="95"/>
      <c r="O6" s="95"/>
      <c r="P6" s="95"/>
      <c r="Q6" s="51"/>
      <c r="R6" s="51"/>
      <c r="S6" s="90"/>
      <c r="T6" s="197"/>
      <c r="U6" s="71"/>
      <c r="V6" s="71"/>
      <c r="W6" s="71"/>
      <c r="X6" s="47"/>
      <c r="Y6" s="47"/>
      <c r="Z6" s="47"/>
      <c r="AA6" s="47"/>
      <c r="AB6" s="47"/>
      <c r="AC6" s="47"/>
      <c r="AQ6" s="5"/>
    </row>
    <row r="7" spans="1:48" ht="17.399999999999999">
      <c r="A7" s="48"/>
      <c r="B7" s="48"/>
      <c r="C7" s="48"/>
      <c r="D7" s="48"/>
      <c r="E7" s="48"/>
      <c r="F7" s="48"/>
      <c r="G7" s="148"/>
      <c r="H7" s="477"/>
      <c r="I7" s="90"/>
      <c r="J7" s="90"/>
      <c r="K7" s="341"/>
      <c r="L7" s="341"/>
      <c r="M7" s="90"/>
      <c r="N7" s="90"/>
      <c r="O7" s="90"/>
      <c r="P7" s="90"/>
      <c r="Q7" s="47"/>
      <c r="R7" s="48"/>
      <c r="S7" s="90"/>
      <c r="T7" s="197"/>
      <c r="U7" s="71"/>
      <c r="V7" s="71"/>
      <c r="W7" s="71"/>
      <c r="X7" s="47"/>
      <c r="Y7" s="47"/>
      <c r="Z7" s="47"/>
      <c r="AA7" s="47"/>
      <c r="AB7" s="47"/>
      <c r="AC7" s="47"/>
      <c r="AQ7" s="4"/>
      <c r="AR7" s="4"/>
    </row>
    <row r="8" spans="1:48" ht="17.399999999999999">
      <c r="A8" s="48"/>
      <c r="B8" s="48"/>
      <c r="C8" s="48"/>
      <c r="D8" s="48"/>
      <c r="E8" s="51" t="s">
        <v>2</v>
      </c>
      <c r="F8" s="48"/>
      <c r="G8" s="148"/>
      <c r="H8" s="477"/>
      <c r="I8" s="90"/>
      <c r="J8" s="90"/>
      <c r="K8" s="341"/>
      <c r="L8" s="341"/>
      <c r="M8" s="90"/>
      <c r="N8" s="90"/>
      <c r="O8" s="90"/>
      <c r="P8" s="90"/>
      <c r="Q8" s="47"/>
      <c r="R8" s="51" t="s">
        <v>22</v>
      </c>
      <c r="S8" s="90"/>
      <c r="T8" s="197"/>
      <c r="U8" s="71"/>
      <c r="V8" s="71"/>
      <c r="W8" s="71"/>
      <c r="X8" s="51" t="s">
        <v>430</v>
      </c>
      <c r="Y8" s="47"/>
      <c r="Z8" s="47"/>
      <c r="AA8" s="51" t="s">
        <v>84</v>
      </c>
      <c r="AB8" s="51" t="s">
        <v>2</v>
      </c>
      <c r="AC8" s="47"/>
      <c r="AQ8" s="4"/>
      <c r="AR8" s="4"/>
    </row>
    <row r="9" spans="1:48" ht="15.6">
      <c r="A9" s="47"/>
      <c r="B9" s="47"/>
      <c r="C9" s="47"/>
      <c r="D9" s="47"/>
      <c r="E9" s="51" t="s">
        <v>492</v>
      </c>
      <c r="F9" s="51" t="s">
        <v>2</v>
      </c>
      <c r="G9" s="95" t="s">
        <v>2</v>
      </c>
      <c r="H9" s="524"/>
      <c r="I9" s="95" t="s">
        <v>1</v>
      </c>
      <c r="J9" s="95"/>
      <c r="K9" s="513" t="s">
        <v>2</v>
      </c>
      <c r="L9" s="513"/>
      <c r="M9" s="499" t="s">
        <v>22</v>
      </c>
      <c r="N9" s="499"/>
      <c r="O9" s="499" t="s">
        <v>22</v>
      </c>
      <c r="P9" s="499"/>
      <c r="Q9" s="51" t="s">
        <v>22</v>
      </c>
      <c r="R9" s="51" t="s">
        <v>494</v>
      </c>
      <c r="S9" s="95" t="s">
        <v>22</v>
      </c>
      <c r="T9" s="72" t="s">
        <v>45</v>
      </c>
      <c r="U9" s="72" t="s">
        <v>516</v>
      </c>
      <c r="V9" s="72"/>
      <c r="W9" s="71"/>
      <c r="X9" s="51" t="s">
        <v>419</v>
      </c>
      <c r="Y9" s="51" t="s">
        <v>490</v>
      </c>
      <c r="Z9" s="51" t="s">
        <v>417</v>
      </c>
      <c r="AA9" s="51" t="s">
        <v>432</v>
      </c>
      <c r="AB9" s="51" t="s">
        <v>434</v>
      </c>
      <c r="AC9" s="47"/>
    </row>
    <row r="10" spans="1:48" ht="20.100000000000001" customHeight="1">
      <c r="A10" s="47"/>
      <c r="B10" s="51" t="s">
        <v>92</v>
      </c>
      <c r="C10" s="51" t="s">
        <v>445</v>
      </c>
      <c r="D10" s="48"/>
      <c r="E10" s="52" t="s">
        <v>493</v>
      </c>
      <c r="F10" s="52" t="s">
        <v>8</v>
      </c>
      <c r="G10" s="96" t="s">
        <v>407</v>
      </c>
      <c r="H10" s="524" t="s">
        <v>495</v>
      </c>
      <c r="I10" s="96" t="s">
        <v>407</v>
      </c>
      <c r="J10" s="96"/>
      <c r="K10" s="514" t="s">
        <v>665</v>
      </c>
      <c r="L10" s="514"/>
      <c r="M10" s="500" t="s">
        <v>665</v>
      </c>
      <c r="N10" s="500"/>
      <c r="O10" s="500" t="s">
        <v>666</v>
      </c>
      <c r="P10" s="500"/>
      <c r="Q10" s="52" t="s">
        <v>0</v>
      </c>
      <c r="R10" s="52" t="s">
        <v>418</v>
      </c>
      <c r="S10" s="96" t="s">
        <v>44</v>
      </c>
      <c r="T10" s="73" t="s">
        <v>4</v>
      </c>
      <c r="U10" s="73" t="s">
        <v>541</v>
      </c>
      <c r="V10" s="73" t="s">
        <v>548</v>
      </c>
      <c r="W10" s="71"/>
      <c r="X10" s="52" t="s">
        <v>44</v>
      </c>
      <c r="Y10" s="52" t="s">
        <v>491</v>
      </c>
      <c r="Z10" s="52" t="s">
        <v>418</v>
      </c>
      <c r="AA10" s="52" t="s">
        <v>433</v>
      </c>
      <c r="AB10" s="52" t="s">
        <v>71</v>
      </c>
      <c r="AC10" s="47"/>
      <c r="AD10" s="4"/>
      <c r="AE10" s="58"/>
      <c r="AF10" s="1"/>
      <c r="AG10" s="5"/>
    </row>
    <row r="11" spans="1:48" ht="15.6">
      <c r="A11" s="47"/>
      <c r="B11" s="65">
        <f>+'Ark1'!C1343</f>
        <v>2023</v>
      </c>
      <c r="C11" s="65">
        <f>+'Ark1'!N1343</f>
        <v>409</v>
      </c>
      <c r="D11" s="65" t="s">
        <v>467</v>
      </c>
      <c r="E11" s="65">
        <f>+'Ark1'!Q1343</f>
        <v>517</v>
      </c>
      <c r="F11" s="65">
        <f>+'Ark1'!R1343</f>
        <v>13830</v>
      </c>
      <c r="G11" s="193">
        <f>+'Ark1'!AF1343</f>
        <v>51.739618406285082</v>
      </c>
      <c r="H11" s="525">
        <f t="shared" ref="H11" si="0">+G11-G28</f>
        <v>0.74895977502256983</v>
      </c>
      <c r="I11" s="193">
        <f>+'Ark1'!AG1343</f>
        <v>27.948139504105477</v>
      </c>
      <c r="J11" s="96"/>
      <c r="K11" s="515">
        <f>+'Ark1'!AI1343</f>
        <v>1766</v>
      </c>
      <c r="L11" s="514"/>
      <c r="M11" s="518">
        <f>+IF(K11=0,"",'Ark1'!AJ1343)</f>
        <v>81.589637599093862</v>
      </c>
      <c r="N11" s="500"/>
      <c r="O11" s="518">
        <f>+IF(K11=0,"",'Ark1'!AK1343)</f>
        <v>13.55170837000464</v>
      </c>
      <c r="P11" s="500"/>
      <c r="Q11" s="66">
        <f>+IF(F11=0,"",'Ark1'!S1343)</f>
        <v>5.1083875632682565</v>
      </c>
      <c r="R11" s="66">
        <f>+'Ark1'!T1343</f>
        <v>4.2814172089660163</v>
      </c>
      <c r="S11" s="249">
        <f>+'Ark1'!U1343</f>
        <v>6.6879392624728817</v>
      </c>
      <c r="T11" s="140">
        <f>+'Ark1'!W1343</f>
        <v>2.8922631959508321E-2</v>
      </c>
      <c r="U11" s="140">
        <f>+'Ark1'!X1343</f>
        <v>0</v>
      </c>
      <c r="V11" s="140">
        <f>+'Ark1'!Y1343</f>
        <v>0</v>
      </c>
      <c r="W11" s="71"/>
      <c r="X11" s="66">
        <f>+'Ark1'!Z1343</f>
        <v>1.7036676923202121</v>
      </c>
      <c r="Y11" s="66">
        <f>+'Ark1'!AB1343</f>
        <v>1.5964694467288443</v>
      </c>
      <c r="Z11" s="66">
        <f>+'Ark1'!AC1343</f>
        <v>24.802088379583129</v>
      </c>
      <c r="AA11" s="66">
        <f t="shared" ref="AA11:AA76" si="1">+S11/Q11</f>
        <v>1.3092074905518829</v>
      </c>
      <c r="AB11" s="66">
        <f t="shared" ref="AB11:AB76" si="2">+F11/E11</f>
        <v>26.750483558994198</v>
      </c>
      <c r="AC11" s="47"/>
      <c r="AD11" s="4"/>
      <c r="AE11" s="58"/>
      <c r="AF11" s="1"/>
      <c r="AG11" s="5"/>
    </row>
    <row r="12" spans="1:48" ht="15.6">
      <c r="A12" s="47"/>
      <c r="B12" s="65">
        <f>+'Ark1'!C1344</f>
        <v>2023</v>
      </c>
      <c r="C12" s="65">
        <f>+'Ark1'!N1344</f>
        <v>410</v>
      </c>
      <c r="D12" s="65" t="s">
        <v>468</v>
      </c>
      <c r="E12" s="65">
        <f>+'Ark1'!Q1344</f>
        <v>603</v>
      </c>
      <c r="F12" s="65">
        <f>+'Ark1'!R1344</f>
        <v>4518</v>
      </c>
      <c r="G12" s="193">
        <f>+'Ark1'!AF1344</f>
        <v>16.9023569023569</v>
      </c>
      <c r="H12" s="525">
        <f t="shared" ref="H12:H26" si="3">+G12-G29</f>
        <v>0.41849068345683804</v>
      </c>
      <c r="I12" s="193">
        <f>+'Ark1'!AG1344</f>
        <v>16.677322877757149</v>
      </c>
      <c r="J12" s="96"/>
      <c r="K12" s="515">
        <f>+'Ark1'!AI1344</f>
        <v>850</v>
      </c>
      <c r="L12" s="514"/>
      <c r="M12" s="518">
        <f>+IF(K12=0,"",'Ark1'!AJ1344)</f>
        <v>93.463176470588451</v>
      </c>
      <c r="N12" s="500"/>
      <c r="O12" s="518">
        <f>+IF(K12=0,"",'Ark1'!AK1344)</f>
        <v>15.176820670024442</v>
      </c>
      <c r="P12" s="500"/>
      <c r="Q12" s="66">
        <f>+IF(F12=0,"",'Ark1'!S1344)</f>
        <v>5.5668437361664465</v>
      </c>
      <c r="R12" s="66">
        <f>+'Ark1'!T1344</f>
        <v>4.5535635236830467</v>
      </c>
      <c r="S12" s="249">
        <f>+'Ark1'!U1344</f>
        <v>12.216356795042048</v>
      </c>
      <c r="T12" s="140">
        <f>+'Ark1'!W1344</f>
        <v>0.13280212483399736</v>
      </c>
      <c r="U12" s="140">
        <f>+'Ark1'!X1344</f>
        <v>0</v>
      </c>
      <c r="V12" s="140">
        <f>+'Ark1'!Y1344</f>
        <v>0</v>
      </c>
      <c r="W12" s="71"/>
      <c r="X12" s="66">
        <f>+'Ark1'!Z1344</f>
        <v>1.6084205456917628</v>
      </c>
      <c r="Y12" s="66">
        <f>+'Ark1'!AB1344</f>
        <v>1.6170939474009629</v>
      </c>
      <c r="Z12" s="66">
        <f>+'Ark1'!AC1344</f>
        <v>-4.0816702339907502</v>
      </c>
      <c r="AA12" s="66">
        <f t="shared" si="1"/>
        <v>2.1944853087352376</v>
      </c>
      <c r="AB12" s="66">
        <f t="shared" si="2"/>
        <v>7.4925373134328357</v>
      </c>
      <c r="AC12" s="47"/>
      <c r="AD12" s="4"/>
      <c r="AE12" s="58"/>
      <c r="AF12" s="1"/>
      <c r="AG12" s="5"/>
    </row>
    <row r="13" spans="1:48" ht="15.6">
      <c r="A13" s="47"/>
      <c r="B13" s="65">
        <f>+'Ark1'!C1345</f>
        <v>2023</v>
      </c>
      <c r="C13" s="65">
        <f>+'Ark1'!N1345</f>
        <v>415</v>
      </c>
      <c r="D13" s="65" t="s">
        <v>469</v>
      </c>
      <c r="E13" s="65">
        <f>+'Ark1'!Q1345</f>
        <v>530</v>
      </c>
      <c r="F13" s="65">
        <f>+'Ark1'!R1345</f>
        <v>3650</v>
      </c>
      <c r="G13" s="193">
        <f>+'Ark1'!AF1345</f>
        <v>13.655069210624768</v>
      </c>
      <c r="H13" s="525">
        <f t="shared" si="3"/>
        <v>0.24436455477712116</v>
      </c>
      <c r="I13" s="193">
        <f>+'Ark1'!AG1345</f>
        <v>19.394082599938219</v>
      </c>
      <c r="J13" s="96"/>
      <c r="K13" s="515">
        <f>+'Ark1'!AI1345</f>
        <v>584</v>
      </c>
      <c r="L13" s="514"/>
      <c r="M13" s="518">
        <f>+IF(K13=0,"",'Ark1'!AJ1345)</f>
        <v>106.74948630136984</v>
      </c>
      <c r="N13" s="500"/>
      <c r="O13" s="518">
        <f>+IF(K13=0,"",'Ark1'!AK1345)</f>
        <v>14.775111238850988</v>
      </c>
      <c r="P13" s="500"/>
      <c r="Q13" s="66">
        <f>+IF(F13=0,"",'Ark1'!S1345)</f>
        <v>4.9383561643835616</v>
      </c>
      <c r="R13" s="66">
        <f>+'Ark1'!T1345</f>
        <v>4.9035616438356158</v>
      </c>
      <c r="S13" s="249">
        <f>+'Ark1'!U1345</f>
        <v>17.584821917808195</v>
      </c>
      <c r="T13" s="140">
        <f>+'Ark1'!W1345</f>
        <v>0.27397260273972601</v>
      </c>
      <c r="U13" s="140">
        <f>+'Ark1'!X1345</f>
        <v>80.794520547945211</v>
      </c>
      <c r="V13" s="140">
        <f>+'Ark1'!Y1345</f>
        <v>0</v>
      </c>
      <c r="W13" s="71"/>
      <c r="X13" s="66">
        <f>+'Ark1'!Z1345</f>
        <v>1.4364815400354269</v>
      </c>
      <c r="Y13" s="66">
        <f>+'Ark1'!AB1345</f>
        <v>1.7520284681047142</v>
      </c>
      <c r="Z13" s="66">
        <f>+'Ark1'!AC1345</f>
        <v>0.57863055218255421</v>
      </c>
      <c r="AA13" s="66">
        <f t="shared" si="1"/>
        <v>3.56086546463245</v>
      </c>
      <c r="AB13" s="66">
        <f t="shared" si="2"/>
        <v>6.8867924528301883</v>
      </c>
      <c r="AC13" s="47"/>
      <c r="AD13" s="4"/>
      <c r="AE13" s="58"/>
      <c r="AF13" s="1"/>
      <c r="AG13" s="5"/>
    </row>
    <row r="14" spans="1:48" ht="15.6">
      <c r="A14" s="47"/>
      <c r="B14" s="65">
        <f>+'Ark1'!C1346</f>
        <v>2023</v>
      </c>
      <c r="C14" s="65">
        <f>+'Ark1'!N1346</f>
        <v>420</v>
      </c>
      <c r="D14" s="65" t="s">
        <v>470</v>
      </c>
      <c r="E14" s="65">
        <f>+'Ark1'!Q1346</f>
        <v>436</v>
      </c>
      <c r="F14" s="65">
        <f>+'Ark1'!R1346</f>
        <v>2872</v>
      </c>
      <c r="G14" s="193">
        <f>+'Ark1'!AF1346</f>
        <v>10.744481855592968</v>
      </c>
      <c r="H14" s="525">
        <f t="shared" si="3"/>
        <v>-0.60215045855500193</v>
      </c>
      <c r="I14" s="193">
        <f>+'Ark1'!AG1346</f>
        <v>19.337850438767965</v>
      </c>
      <c r="J14" s="96"/>
      <c r="K14" s="515">
        <f>+'Ark1'!AI1346</f>
        <v>386</v>
      </c>
      <c r="L14" s="514"/>
      <c r="M14" s="518">
        <f>+IF(K14=0,"",'Ark1'!AJ1346)</f>
        <v>111.65207253886003</v>
      </c>
      <c r="N14" s="500"/>
      <c r="O14" s="518">
        <f>+IF(K14=0,"",'Ark1'!AK1346)</f>
        <v>16.0890735218778</v>
      </c>
      <c r="P14" s="500"/>
      <c r="Q14" s="66">
        <f>+IF(F14=0,"",'Ark1'!S1346)</f>
        <v>5.5020891364902491</v>
      </c>
      <c r="R14" s="66">
        <f>+'Ark1'!T1346</f>
        <v>5.9728412256267411</v>
      </c>
      <c r="S14" s="249">
        <f>+'Ark1'!U1346</f>
        <v>22.283600278551489</v>
      </c>
      <c r="T14" s="140">
        <f>+'Ark1'!W1346</f>
        <v>2.0543175487465182</v>
      </c>
      <c r="U14" s="140">
        <f>+'Ark1'!X1346</f>
        <v>100</v>
      </c>
      <c r="V14" s="140">
        <f>+'Ark1'!Y1346</f>
        <v>31.580779944289695</v>
      </c>
      <c r="W14" s="71"/>
      <c r="X14" s="66">
        <f>+'Ark1'!Z1346</f>
        <v>1.3903314134081817</v>
      </c>
      <c r="Y14" s="66">
        <f>+'Ark1'!AB1346</f>
        <v>1.7668687203833939</v>
      </c>
      <c r="Z14" s="66">
        <f>+'Ark1'!AC1346</f>
        <v>20.900859288449471</v>
      </c>
      <c r="AA14" s="66">
        <f t="shared" si="1"/>
        <v>4.0500253132514805</v>
      </c>
      <c r="AB14" s="66">
        <f t="shared" si="2"/>
        <v>6.5871559633027523</v>
      </c>
      <c r="AC14" s="47"/>
      <c r="AD14" s="4"/>
      <c r="AE14" s="58"/>
      <c r="AF14" s="1"/>
      <c r="AG14" s="5"/>
      <c r="AI14" s="2"/>
      <c r="AJ14" s="2"/>
      <c r="AK14" s="2"/>
    </row>
    <row r="15" spans="1:48" ht="15.6">
      <c r="A15" s="47"/>
      <c r="B15" s="65">
        <f>+'Ark1'!C1347</f>
        <v>2023</v>
      </c>
      <c r="C15" s="65">
        <f>+'Ark1'!N1347</f>
        <v>425</v>
      </c>
      <c r="D15" s="65" t="s">
        <v>471</v>
      </c>
      <c r="E15" s="65">
        <f>+'Ark1'!Q1347</f>
        <v>288</v>
      </c>
      <c r="F15" s="65">
        <f>+'Ark1'!R1347</f>
        <v>899</v>
      </c>
      <c r="G15" s="193">
        <f>+'Ark1'!AF1347</f>
        <v>3.3632622521511402</v>
      </c>
      <c r="H15" s="525">
        <f t="shared" si="3"/>
        <v>-0.3228557658935407</v>
      </c>
      <c r="I15" s="193">
        <f>+'Ark1'!AG1347</f>
        <v>7.1637235178549954</v>
      </c>
      <c r="J15" s="96"/>
      <c r="K15" s="515">
        <f>+'Ark1'!AI1347</f>
        <v>126</v>
      </c>
      <c r="L15" s="514"/>
      <c r="M15" s="518">
        <f>+IF(K15=0,"",'Ark1'!AJ1347)</f>
        <v>113.52619047619048</v>
      </c>
      <c r="N15" s="500"/>
      <c r="O15" s="518">
        <f>+IF(K15=0,"",'Ark1'!AK1347)</f>
        <v>18.213527076460881</v>
      </c>
      <c r="P15" s="500"/>
      <c r="Q15" s="66">
        <f>+IF(F15=0,"",'Ark1'!S1347)</f>
        <v>6.2146829810900988</v>
      </c>
      <c r="R15" s="66">
        <f>+'Ark1'!T1347</f>
        <v>7.0500556173526121</v>
      </c>
      <c r="S15" s="249">
        <f>+'Ark1'!U1347</f>
        <v>26.371857619577295</v>
      </c>
      <c r="T15" s="140">
        <f>+'Ark1'!W1347</f>
        <v>8.0088987764182402</v>
      </c>
      <c r="U15" s="140">
        <f>+'Ark1'!X1347</f>
        <v>100</v>
      </c>
      <c r="V15" s="140">
        <f>+'Ark1'!Y1347</f>
        <v>100</v>
      </c>
      <c r="W15" s="71"/>
      <c r="X15" s="66">
        <f>+'Ark1'!Z1347</f>
        <v>0.82986389235855451</v>
      </c>
      <c r="Y15" s="66">
        <f>+'Ark1'!AB1347</f>
        <v>1.8373057538000463</v>
      </c>
      <c r="Z15" s="66">
        <f>+'Ark1'!AC1347</f>
        <v>7.1982919468238098</v>
      </c>
      <c r="AA15" s="66">
        <f t="shared" si="1"/>
        <v>4.243475926257382</v>
      </c>
      <c r="AB15" s="66">
        <f t="shared" si="2"/>
        <v>3.1215277777777777</v>
      </c>
      <c r="AC15" s="47"/>
      <c r="AD15" s="4"/>
      <c r="AE15" s="58"/>
      <c r="AF15" s="13"/>
      <c r="AG15" s="5"/>
      <c r="AI15" s="2"/>
      <c r="AJ15" s="2"/>
      <c r="AK15" s="4"/>
      <c r="AL15" s="4"/>
      <c r="AM15" s="4"/>
    </row>
    <row r="16" spans="1:48" ht="15.6">
      <c r="A16" s="47"/>
      <c r="B16" s="65">
        <f>+'Ark1'!C1348</f>
        <v>2023</v>
      </c>
      <c r="C16" s="65">
        <f>+'Ark1'!N1348</f>
        <v>428</v>
      </c>
      <c r="D16" s="65" t="s">
        <v>472</v>
      </c>
      <c r="E16" s="65">
        <f>+'Ark1'!Q1348</f>
        <v>189</v>
      </c>
      <c r="F16" s="65">
        <f>+'Ark1'!R1348</f>
        <v>339</v>
      </c>
      <c r="G16" s="193">
        <f>+'Ark1'!AF1348</f>
        <v>1.2682379349046018</v>
      </c>
      <c r="H16" s="525">
        <f t="shared" si="3"/>
        <v>-0.24618385770186801</v>
      </c>
      <c r="I16" s="193">
        <f>+'Ark1'!AG1348</f>
        <v>2.968701559815488</v>
      </c>
      <c r="J16" s="96"/>
      <c r="K16" s="515">
        <f>+'Ark1'!AI1348</f>
        <v>35</v>
      </c>
      <c r="L16" s="514"/>
      <c r="M16" s="518">
        <f>+IF(K16=0,"",'Ark1'!AJ1348)</f>
        <v>115.02571428571424</v>
      </c>
      <c r="N16" s="500"/>
      <c r="O16" s="518">
        <f>+IF(K16=0,"",'Ark1'!AK1348)</f>
        <v>19.188538923584129</v>
      </c>
      <c r="P16" s="500"/>
      <c r="Q16" s="66">
        <f>+IF(F16=0,"",'Ark1'!S1348)</f>
        <v>6.7109144542772867</v>
      </c>
      <c r="R16" s="66">
        <f>+'Ark1'!T1348</f>
        <v>7.6784660766961679</v>
      </c>
      <c r="S16" s="249">
        <f>+'Ark1'!U1348</f>
        <v>28.982005899705005</v>
      </c>
      <c r="T16" s="140">
        <f>+'Ark1'!W1348</f>
        <v>16.224188790560476</v>
      </c>
      <c r="U16" s="140">
        <f>+'Ark1'!X1348</f>
        <v>100</v>
      </c>
      <c r="V16" s="140">
        <f>+'Ark1'!Y1348</f>
        <v>100</v>
      </c>
      <c r="W16" s="71"/>
      <c r="X16" s="66">
        <f>+'Ark1'!Z1348</f>
        <v>0.56657183656034049</v>
      </c>
      <c r="Y16" s="66">
        <f>+'Ark1'!AB1348</f>
        <v>1.8577373892860305</v>
      </c>
      <c r="Z16" s="66">
        <f>+'Ark1'!AC1348</f>
        <v>2.5037110580487281</v>
      </c>
      <c r="AA16" s="66">
        <f t="shared" si="1"/>
        <v>4.3186373626373609</v>
      </c>
      <c r="AB16" s="66">
        <f t="shared" si="2"/>
        <v>1.7936507936507937</v>
      </c>
      <c r="AC16" s="47"/>
      <c r="AD16" s="4"/>
      <c r="AE16" s="58"/>
      <c r="AF16" s="1"/>
      <c r="AG16" s="5"/>
    </row>
    <row r="17" spans="1:39" ht="15.6">
      <c r="A17" s="47"/>
      <c r="B17" s="65">
        <f>+'Ark1'!C1349</f>
        <v>2023</v>
      </c>
      <c r="C17" s="65">
        <f>+'Ark1'!N1349</f>
        <v>430</v>
      </c>
      <c r="D17" s="65" t="s">
        <v>473</v>
      </c>
      <c r="E17" s="65">
        <f>+'Ark1'!Q1349</f>
        <v>158</v>
      </c>
      <c r="F17" s="65">
        <f>+'Ark1'!R1349</f>
        <v>291</v>
      </c>
      <c r="G17" s="193">
        <f>+'Ark1'!AF1349</f>
        <v>1.0886644219977557</v>
      </c>
      <c r="H17" s="525">
        <f t="shared" si="3"/>
        <v>-0.23357186393276619</v>
      </c>
      <c r="I17" s="193">
        <f>+'Ark1'!AG1349</f>
        <v>2.759757231770176</v>
      </c>
      <c r="J17" s="96"/>
      <c r="K17" s="515">
        <f>+'Ark1'!AI1349</f>
        <v>43</v>
      </c>
      <c r="L17" s="514"/>
      <c r="M17" s="518">
        <f>+IF(K17=0,"",'Ark1'!AJ1349)</f>
        <v>117.09999999999998</v>
      </c>
      <c r="N17" s="500"/>
      <c r="O17" s="518">
        <f>+IF(K17=0,"",'Ark1'!AK1349)</f>
        <v>19.927071311419631</v>
      </c>
      <c r="P17" s="500"/>
      <c r="Q17" s="66">
        <f>+IF(F17=0,"",'Ark1'!S1349)</f>
        <v>6.6529209621993113</v>
      </c>
      <c r="R17" s="66">
        <f>+'Ark1'!T1349</f>
        <v>7.707903780068726</v>
      </c>
      <c r="S17" s="249">
        <f>+'Ark1'!U1349</f>
        <v>31.386254295532648</v>
      </c>
      <c r="T17" s="140">
        <f>+'Ark1'!W1349</f>
        <v>20.96219931271477</v>
      </c>
      <c r="U17" s="140">
        <f>+'Ark1'!X1349</f>
        <v>100</v>
      </c>
      <c r="V17" s="140">
        <f>+'Ark1'!Y1349</f>
        <v>100</v>
      </c>
      <c r="W17" s="71"/>
      <c r="X17" s="66">
        <f>+'Ark1'!Z1349</f>
        <v>0.80497810514723211</v>
      </c>
      <c r="Y17" s="66">
        <f>+'Ark1'!AB1349</f>
        <v>2.03928076845671</v>
      </c>
      <c r="Z17" s="66">
        <f>+'Ark1'!AC1349</f>
        <v>0.54665620233416656</v>
      </c>
      <c r="AA17" s="66">
        <f t="shared" si="1"/>
        <v>4.7176652892561997</v>
      </c>
      <c r="AB17" s="66">
        <f t="shared" si="2"/>
        <v>1.8417721518987342</v>
      </c>
      <c r="AC17" s="47"/>
      <c r="AD17" s="4"/>
      <c r="AE17" s="58"/>
      <c r="AF17" s="1"/>
      <c r="AG17" s="5"/>
    </row>
    <row r="18" spans="1:39" ht="15.6">
      <c r="A18" s="47"/>
      <c r="B18" s="65">
        <f>+'Ark1'!C1350</f>
        <v>2023</v>
      </c>
      <c r="C18" s="65">
        <f>+'Ark1'!N1350</f>
        <v>433</v>
      </c>
      <c r="D18" s="65" t="s">
        <v>474</v>
      </c>
      <c r="E18" s="65">
        <f>+'Ark1'!Q1350</f>
        <v>77</v>
      </c>
      <c r="F18" s="65">
        <f>+'Ark1'!R1350</f>
        <v>106</v>
      </c>
      <c r="G18" s="193">
        <f>+'Ark1'!AF1350</f>
        <v>0.39655817433595214</v>
      </c>
      <c r="H18" s="525">
        <f t="shared" si="3"/>
        <v>-4.5468491018728185E-2</v>
      </c>
      <c r="I18" s="193">
        <f>+'Ark1'!AG1350</f>
        <v>1.0898040606811799</v>
      </c>
      <c r="J18" s="96"/>
      <c r="K18" s="515">
        <f>+'Ark1'!AI1350</f>
        <v>24</v>
      </c>
      <c r="L18" s="514"/>
      <c r="M18" s="518">
        <f>+IF(K18=0,"",'Ark1'!AJ1350)</f>
        <v>116.46250000000001</v>
      </c>
      <c r="N18" s="500"/>
      <c r="O18" s="518">
        <f>+IF(K18=0,"",'Ark1'!AK1350)</f>
        <v>21.949972302513196</v>
      </c>
      <c r="P18" s="500"/>
      <c r="Q18" s="66">
        <f>+IF(F18=0,"",'Ark1'!S1350)</f>
        <v>7.0094339622641515</v>
      </c>
      <c r="R18" s="66">
        <f>+'Ark1'!T1350</f>
        <v>8.3207547169811278</v>
      </c>
      <c r="S18" s="249">
        <f>+'Ark1'!U1350</f>
        <v>34.025471698113193</v>
      </c>
      <c r="T18" s="140">
        <f>+'Ark1'!W1350</f>
        <v>31.132075471698119</v>
      </c>
      <c r="U18" s="140">
        <f>+'Ark1'!X1350</f>
        <v>100</v>
      </c>
      <c r="V18" s="140">
        <f>+'Ark1'!Y1350</f>
        <v>100</v>
      </c>
      <c r="W18" s="71"/>
      <c r="X18" s="66">
        <f>+'Ark1'!Z1350</f>
        <v>0.61168824849780867</v>
      </c>
      <c r="Y18" s="66">
        <f>+'Ark1'!AB1350</f>
        <v>2.1915238508610528</v>
      </c>
      <c r="Z18" s="66">
        <f>+'Ark1'!AC1350</f>
        <v>21.665127455718064</v>
      </c>
      <c r="AA18" s="66">
        <f t="shared" si="1"/>
        <v>4.8542395693135916</v>
      </c>
      <c r="AB18" s="66">
        <f t="shared" si="2"/>
        <v>1.3766233766233766</v>
      </c>
      <c r="AC18" s="47"/>
      <c r="AD18" s="4"/>
      <c r="AE18" s="58"/>
      <c r="AF18" s="1"/>
      <c r="AG18" s="5"/>
      <c r="AI18" s="2"/>
      <c r="AJ18" s="2"/>
      <c r="AK18" s="2"/>
    </row>
    <row r="19" spans="1:39" ht="15.6">
      <c r="A19" s="47"/>
      <c r="B19" s="65">
        <f>+'Ark1'!C1351</f>
        <v>2023</v>
      </c>
      <c r="C19" s="65">
        <f>+'Ark1'!N1351</f>
        <v>435</v>
      </c>
      <c r="D19" s="65" t="s">
        <v>475</v>
      </c>
      <c r="E19" s="65">
        <f>+'Ark1'!Q1351</f>
        <v>68</v>
      </c>
      <c r="F19" s="65">
        <f>+'Ark1'!R1351</f>
        <v>109</v>
      </c>
      <c r="G19" s="193">
        <f>+'Ark1'!AF1351</f>
        <v>0.40778151889263009</v>
      </c>
      <c r="H19" s="525">
        <f t="shared" si="3"/>
        <v>-3.4245146462050235E-2</v>
      </c>
      <c r="I19" s="193">
        <f>+'Ark1'!AG1351</f>
        <v>1.1964668919176162</v>
      </c>
      <c r="J19" s="96"/>
      <c r="K19" s="515">
        <f>+'Ark1'!AI1351</f>
        <v>26</v>
      </c>
      <c r="L19" s="514"/>
      <c r="M19" s="518">
        <f>+IF(K19=0,"",'Ark1'!AJ1351)</f>
        <v>117.41923076923079</v>
      </c>
      <c r="N19" s="500"/>
      <c r="O19" s="518">
        <f>+IF(K19=0,"",'Ark1'!AK1351)</f>
        <v>22.900204852383656</v>
      </c>
      <c r="P19" s="500"/>
      <c r="Q19" s="66">
        <f>+IF(F19=0,"",'Ark1'!S1351)</f>
        <v>6.7522935779816509</v>
      </c>
      <c r="R19" s="66">
        <f>+'Ark1'!T1351</f>
        <v>7.9174311926605503</v>
      </c>
      <c r="S19" s="249">
        <f>+'Ark1'!U1351</f>
        <v>36.327522935779797</v>
      </c>
      <c r="T19" s="140">
        <f>+'Ark1'!W1351</f>
        <v>29.35779816513762</v>
      </c>
      <c r="U19" s="140">
        <f>+'Ark1'!X1351</f>
        <v>100</v>
      </c>
      <c r="V19" s="140">
        <f>+'Ark1'!Y1351</f>
        <v>100</v>
      </c>
      <c r="W19" s="71"/>
      <c r="X19" s="66">
        <f>+'Ark1'!Z1351</f>
        <v>0.87481285648952722</v>
      </c>
      <c r="Y19" s="66">
        <f>+'Ark1'!AB1351</f>
        <v>2.1593765680623536</v>
      </c>
      <c r="Z19" s="66">
        <f>+'Ark1'!AC1351</f>
        <v>-3.9688781640175592</v>
      </c>
      <c r="AA19" s="66">
        <f t="shared" si="1"/>
        <v>5.3800271739130414</v>
      </c>
      <c r="AB19" s="66">
        <f t="shared" si="2"/>
        <v>1.6029411764705883</v>
      </c>
      <c r="AC19" s="47"/>
      <c r="AD19" s="4"/>
      <c r="AE19" s="58"/>
      <c r="AF19" s="1"/>
      <c r="AG19" s="5"/>
      <c r="AI19" s="2"/>
      <c r="AJ19" s="2"/>
      <c r="AK19" s="2"/>
    </row>
    <row r="20" spans="1:39" ht="15.6">
      <c r="A20" s="47"/>
      <c r="B20" s="65">
        <f>+'Ark1'!C1352</f>
        <v>2023</v>
      </c>
      <c r="C20" s="65">
        <f>+'Ark1'!N1352</f>
        <v>438</v>
      </c>
      <c r="D20" s="65" t="s">
        <v>476</v>
      </c>
      <c r="E20" s="65">
        <f>+'Ark1'!Q1352</f>
        <v>33</v>
      </c>
      <c r="F20" s="65">
        <f>+'Ark1'!R1352</f>
        <v>39</v>
      </c>
      <c r="G20" s="193">
        <f>+'Ark1'!AF1352</f>
        <v>0.1459034792368126</v>
      </c>
      <c r="H20" s="525">
        <f t="shared" si="3"/>
        <v>-4.0012159704267969E-3</v>
      </c>
      <c r="I20" s="193">
        <f>+'Ark1'!AG1352</f>
        <v>0.45994946659519592</v>
      </c>
      <c r="J20" s="96"/>
      <c r="K20" s="515">
        <f>+'Ark1'!AI1352</f>
        <v>9</v>
      </c>
      <c r="L20" s="514"/>
      <c r="M20" s="518">
        <f>+IF(K20=0,"",'Ark1'!AJ1352)</f>
        <v>117.94444444444439</v>
      </c>
      <c r="N20" s="500"/>
      <c r="O20" s="518">
        <f>+IF(K20=0,"",'Ark1'!AK1352)</f>
        <v>24.166610827951807</v>
      </c>
      <c r="P20" s="500"/>
      <c r="Q20" s="66">
        <f>+IF(F20=0,"",'Ark1'!S1352)</f>
        <v>7.2307692307692291</v>
      </c>
      <c r="R20" s="66">
        <f>+'Ark1'!T1352</f>
        <v>8.6666666666666643</v>
      </c>
      <c r="S20" s="249">
        <f>+'Ark1'!U1352</f>
        <v>39.030769230769238</v>
      </c>
      <c r="T20" s="140">
        <f>+'Ark1'!W1352</f>
        <v>46.15384615384616</v>
      </c>
      <c r="U20" s="140">
        <f>+'Ark1'!X1352</f>
        <v>100</v>
      </c>
      <c r="V20" s="140">
        <f>+'Ark1'!Y1352</f>
        <v>100</v>
      </c>
      <c r="W20" s="71"/>
      <c r="X20" s="66">
        <f>+'Ark1'!Z1352</f>
        <v>0.62845102461163715</v>
      </c>
      <c r="Y20" s="66">
        <f>+'Ark1'!AB1352</f>
        <v>2.8674417556808778</v>
      </c>
      <c r="Z20" s="66">
        <f>+'Ark1'!AC1352</f>
        <v>-8.7630657101948621</v>
      </c>
      <c r="AA20" s="66">
        <f t="shared" si="1"/>
        <v>5.3978723404255344</v>
      </c>
      <c r="AB20" s="66">
        <f t="shared" si="2"/>
        <v>1.1818181818181819</v>
      </c>
      <c r="AC20" s="47"/>
      <c r="AD20" s="4"/>
      <c r="AE20" s="58"/>
      <c r="AF20" s="1"/>
      <c r="AG20" s="5"/>
      <c r="AI20" s="2"/>
      <c r="AJ20" s="2"/>
      <c r="AK20" s="2"/>
    </row>
    <row r="21" spans="1:39" ht="15.6">
      <c r="A21" s="47"/>
      <c r="B21" s="65">
        <f>+'Ark1'!C1353</f>
        <v>2023</v>
      </c>
      <c r="C21" s="65">
        <f>+'Ark1'!N1353</f>
        <v>440</v>
      </c>
      <c r="D21" s="65" t="s">
        <v>477</v>
      </c>
      <c r="E21" s="65">
        <f>+'Ark1'!Q1353</f>
        <v>30</v>
      </c>
      <c r="F21" s="65">
        <f>+'Ark1'!R1353</f>
        <v>50</v>
      </c>
      <c r="G21" s="193">
        <f>+'Ark1'!AF1353</f>
        <v>0.1870557426112982</v>
      </c>
      <c r="H21" s="525">
        <f t="shared" si="3"/>
        <v>0.11018153994091902</v>
      </c>
      <c r="I21" s="193">
        <f>+'Ark1'!AG1353</f>
        <v>0.62610779774793446</v>
      </c>
      <c r="J21" s="96"/>
      <c r="K21" s="515">
        <f>+'Ark1'!AI1353</f>
        <v>18</v>
      </c>
      <c r="L21" s="514"/>
      <c r="M21" s="518">
        <f>+IF(K21=0,"",'Ark1'!AJ1353)</f>
        <v>122.66666666666664</v>
      </c>
      <c r="N21" s="500"/>
      <c r="O21" s="518">
        <f>+IF(K21=0,"",'Ark1'!AK1353)</f>
        <v>22.833522757668497</v>
      </c>
      <c r="P21" s="500"/>
      <c r="Q21" s="66">
        <f>+IF(F21=0,"",'Ark1'!S1353)</f>
        <v>7.46</v>
      </c>
      <c r="R21" s="66">
        <f>+'Ark1'!T1353</f>
        <v>7.8600000000000012</v>
      </c>
      <c r="S21" s="249">
        <f>+'Ark1'!U1353</f>
        <v>41.442000000000007</v>
      </c>
      <c r="T21" s="140">
        <f>+'Ark1'!W1353</f>
        <v>38</v>
      </c>
      <c r="U21" s="140">
        <f>+'Ark1'!X1353</f>
        <v>100</v>
      </c>
      <c r="V21" s="140">
        <f>+'Ark1'!Y1353</f>
        <v>100</v>
      </c>
      <c r="W21" s="71"/>
      <c r="X21" s="66">
        <f>+'Ark1'!Z1353</f>
        <v>0.83596411406163029</v>
      </c>
      <c r="Y21" s="66">
        <f>+'Ark1'!AB1353</f>
        <v>2.7350319925002711</v>
      </c>
      <c r="Z21" s="66">
        <f>+'Ark1'!AC1353</f>
        <v>15.647558658064828</v>
      </c>
      <c r="AA21" s="66">
        <f t="shared" si="1"/>
        <v>5.5552278820375349</v>
      </c>
      <c r="AB21" s="66">
        <f t="shared" si="2"/>
        <v>1.6666666666666667</v>
      </c>
      <c r="AC21" s="47"/>
      <c r="AD21" s="4"/>
      <c r="AE21" s="58"/>
      <c r="AF21" s="1"/>
      <c r="AG21" s="5"/>
      <c r="AI21" s="2"/>
      <c r="AJ21" s="2"/>
      <c r="AK21" s="2"/>
    </row>
    <row r="22" spans="1:39" ht="15.6">
      <c r="A22" s="47"/>
      <c r="B22" s="65">
        <f>+'Ark1'!C1354</f>
        <v>2023</v>
      </c>
      <c r="C22" s="65">
        <f>+'Ark1'!N1354</f>
        <v>443</v>
      </c>
      <c r="D22" s="65" t="s">
        <v>478</v>
      </c>
      <c r="E22" s="65">
        <f>+'Ark1'!Q1354</f>
        <v>14</v>
      </c>
      <c r="F22" s="65">
        <f>+'Ark1'!R1354</f>
        <v>15</v>
      </c>
      <c r="G22" s="193">
        <f>+'Ark1'!AF1354</f>
        <v>5.6116722783389458E-2</v>
      </c>
      <c r="H22" s="525">
        <f t="shared" si="3"/>
        <v>9.9922011811619457E-3</v>
      </c>
      <c r="I22" s="193">
        <f>+'Ark1'!AG1354</f>
        <v>0.20048382018520064</v>
      </c>
      <c r="J22" s="96"/>
      <c r="K22" s="515">
        <f>+'Ark1'!AI1354</f>
        <v>4</v>
      </c>
      <c r="L22" s="514"/>
      <c r="M22" s="518">
        <f>+IF(K22=0,"",'Ark1'!AJ1354)</f>
        <v>119.075</v>
      </c>
      <c r="N22" s="500"/>
      <c r="O22" s="518">
        <f>+IF(K22=0,"",'Ark1'!AK1354)</f>
        <v>27.127910989773095</v>
      </c>
      <c r="P22" s="500"/>
      <c r="Q22" s="66">
        <f>+IF(F22=0,"",'Ark1'!S1354)</f>
        <v>7</v>
      </c>
      <c r="R22" s="66">
        <f>+'Ark1'!T1354</f>
        <v>7</v>
      </c>
      <c r="S22" s="249">
        <f>+'Ark1'!U1354</f>
        <v>44.233333333333341</v>
      </c>
      <c r="T22" s="140">
        <f>+'Ark1'!W1354</f>
        <v>26.666666666666675</v>
      </c>
      <c r="U22" s="140">
        <f>+'Ark1'!X1354</f>
        <v>100</v>
      </c>
      <c r="V22" s="140">
        <f>+'Ark1'!Y1354</f>
        <v>100</v>
      </c>
      <c r="W22" s="71"/>
      <c r="X22" s="66">
        <f>+'Ark1'!Z1354</f>
        <v>0.61824123303306011</v>
      </c>
      <c r="Y22" s="66">
        <f>+'Ark1'!AB1354</f>
        <v>2.6331223544175342</v>
      </c>
      <c r="Z22" s="66">
        <f>+'Ark1'!AC1354</f>
        <v>-4.3133109281335242</v>
      </c>
      <c r="AA22" s="66">
        <f t="shared" si="1"/>
        <v>6.3190476190476206</v>
      </c>
      <c r="AB22" s="66">
        <f t="shared" si="2"/>
        <v>1.0714285714285714</v>
      </c>
      <c r="AC22" s="47"/>
      <c r="AD22" s="4"/>
      <c r="AE22" s="58"/>
      <c r="AF22" s="1"/>
      <c r="AG22" s="5"/>
      <c r="AI22" s="2"/>
      <c r="AJ22" s="2"/>
      <c r="AK22" s="2"/>
    </row>
    <row r="23" spans="1:39" ht="15.6">
      <c r="A23" s="47"/>
      <c r="B23" s="65">
        <f>+'Ark1'!C1355</f>
        <v>2023</v>
      </c>
      <c r="C23" s="65">
        <f>+'Ark1'!N1355</f>
        <v>445</v>
      </c>
      <c r="D23" s="65" t="s">
        <v>479</v>
      </c>
      <c r="E23" s="65">
        <f>+'Ark1'!Q1355</f>
        <v>8</v>
      </c>
      <c r="F23" s="65">
        <f>+'Ark1'!R1355</f>
        <v>9</v>
      </c>
      <c r="G23" s="193">
        <f>+'Ark1'!AF1355</f>
        <v>3.3670033670033669E-2</v>
      </c>
      <c r="H23" s="525">
        <f t="shared" si="3"/>
        <v>-5.0891589267383436E-2</v>
      </c>
      <c r="I23" s="193">
        <f>+'Ark1'!AG1355</f>
        <v>0.12926447366274121</v>
      </c>
      <c r="J23" s="96"/>
      <c r="K23" s="515">
        <f>+'Ark1'!AI1355</f>
        <v>3</v>
      </c>
      <c r="L23" s="514"/>
      <c r="M23" s="518">
        <f>+IF(K23=0,"",'Ark1'!AJ1355)</f>
        <v>127</v>
      </c>
      <c r="N23" s="500"/>
      <c r="O23" s="518">
        <f>+IF(K23=0,"",'Ark1'!AK1355)</f>
        <v>23.380399703964784</v>
      </c>
      <c r="P23" s="500"/>
      <c r="Q23" s="66">
        <f>+IF(F23=0,"",'Ark1'!S1355)</f>
        <v>7.3333333333333313</v>
      </c>
      <c r="R23" s="66">
        <f>+'Ark1'!T1355</f>
        <v>7.7777777777777777</v>
      </c>
      <c r="S23" s="249">
        <f>+'Ark1'!U1355</f>
        <v>47.533333333333317</v>
      </c>
      <c r="T23" s="140">
        <f>+'Ark1'!W1355</f>
        <v>33.333333333333343</v>
      </c>
      <c r="U23" s="140">
        <f>+'Ark1'!X1355</f>
        <v>100</v>
      </c>
      <c r="V23" s="140">
        <f>+'Ark1'!Y1355</f>
        <v>100</v>
      </c>
      <c r="W23" s="71"/>
      <c r="X23" s="66">
        <f>+'Ark1'!Z1355</f>
        <v>1.5143755588801855</v>
      </c>
      <c r="Y23" s="66">
        <f>+'Ark1'!AB1355</f>
        <v>2.6573912762447578</v>
      </c>
      <c r="Z23" s="66">
        <f>+'Ark1'!AC1355</f>
        <v>23.310534905216045</v>
      </c>
      <c r="AA23" s="66">
        <f t="shared" si="1"/>
        <v>6.4818181818181815</v>
      </c>
      <c r="AB23" s="66">
        <f t="shared" si="2"/>
        <v>1.125</v>
      </c>
      <c r="AC23" s="47"/>
      <c r="AD23" s="4"/>
      <c r="AE23" s="58"/>
      <c r="AF23" s="13"/>
      <c r="AG23" s="5"/>
      <c r="AI23" s="2"/>
      <c r="AJ23" s="2"/>
      <c r="AK23" s="4"/>
      <c r="AL23" s="4"/>
      <c r="AM23" s="4"/>
    </row>
    <row r="24" spans="1:39" ht="15.6">
      <c r="A24" s="47"/>
      <c r="B24" s="65">
        <f>+'Ark1'!C1356</f>
        <v>2023</v>
      </c>
      <c r="C24" s="65">
        <f>+'Ark1'!N1356</f>
        <v>450</v>
      </c>
      <c r="D24" s="65" t="s">
        <v>480</v>
      </c>
      <c r="E24" s="65">
        <f>+'Ark1'!Q1356</f>
        <v>2</v>
      </c>
      <c r="F24" s="65">
        <f>+'Ark1'!R1356</f>
        <v>2</v>
      </c>
      <c r="G24" s="193">
        <f>+'Ark1'!AF1356</f>
        <v>7.482229704451923E-3</v>
      </c>
      <c r="H24" s="525">
        <f t="shared" si="3"/>
        <v>3.6385195709329639E-3</v>
      </c>
      <c r="I24" s="193">
        <f>+'Ark1'!AG1356</f>
        <v>3.1152798584919646E-2</v>
      </c>
      <c r="J24" s="96"/>
      <c r="K24" s="515">
        <f>+'Ark1'!AI1356</f>
        <v>0</v>
      </c>
      <c r="L24" s="514"/>
      <c r="M24" s="518" t="str">
        <f>+IF(K24=0,"",'Ark1'!AJ1356)</f>
        <v/>
      </c>
      <c r="N24" s="500"/>
      <c r="O24" s="518" t="str">
        <f>+IF(K24=0,"",'Ark1'!AK1356)</f>
        <v/>
      </c>
      <c r="P24" s="500"/>
      <c r="Q24" s="66">
        <f>+IF(F24=0,"",'Ark1'!S1356)</f>
        <v>6.5</v>
      </c>
      <c r="R24" s="66">
        <f>+'Ark1'!T1356</f>
        <v>6.5</v>
      </c>
      <c r="S24" s="249">
        <f>+'Ark1'!U1356</f>
        <v>51.55</v>
      </c>
      <c r="T24" s="140">
        <f>+'Ark1'!W1356</f>
        <v>0</v>
      </c>
      <c r="U24" s="140">
        <f>+'Ark1'!X1356</f>
        <v>100</v>
      </c>
      <c r="V24" s="140">
        <f>+'Ark1'!Y1356</f>
        <v>100</v>
      </c>
      <c r="W24" s="71"/>
      <c r="X24" s="66">
        <f>+'Ark1'!Z1356</f>
        <v>1.350000000000249</v>
      </c>
      <c r="Y24" s="66">
        <f>+'Ark1'!AB1356</f>
        <v>1.5</v>
      </c>
      <c r="Z24" s="66">
        <f>+'Ark1'!AC1356</f>
        <v>99.999999999983217</v>
      </c>
      <c r="AA24" s="66">
        <f t="shared" si="1"/>
        <v>7.9307692307692301</v>
      </c>
      <c r="AB24" s="66">
        <f t="shared" si="2"/>
        <v>1</v>
      </c>
      <c r="AC24" s="47"/>
      <c r="AD24" s="4"/>
      <c r="AE24" s="58"/>
      <c r="AF24" s="13"/>
      <c r="AG24" s="5"/>
      <c r="AI24" s="1"/>
      <c r="AJ24" s="1"/>
      <c r="AK24" s="11"/>
      <c r="AL24" s="11"/>
      <c r="AM24" s="11"/>
    </row>
    <row r="25" spans="1:39" ht="15.6">
      <c r="A25" s="47"/>
      <c r="B25" s="65">
        <f>+'Ark1'!C1357</f>
        <v>2023</v>
      </c>
      <c r="C25" s="65">
        <f>+'Ark1'!N1357</f>
        <v>455</v>
      </c>
      <c r="D25" s="65" t="s">
        <v>481</v>
      </c>
      <c r="E25" s="65">
        <f>+'Ark1'!Q1357</f>
        <v>1</v>
      </c>
      <c r="F25" s="65">
        <f>+'Ark1'!R1357</f>
        <v>1</v>
      </c>
      <c r="G25" s="193">
        <f>+'Ark1'!AF1357</f>
        <v>3.7411148522259615E-3</v>
      </c>
      <c r="H25" s="525">
        <f t="shared" si="3"/>
        <v>3.7411148522259615E-3</v>
      </c>
      <c r="I25" s="193">
        <f>+'Ark1'!AG1357</f>
        <v>1.7192960615731594E-2</v>
      </c>
      <c r="J25" s="96"/>
      <c r="K25" s="515">
        <f>+'Ark1'!AI1357</f>
        <v>0</v>
      </c>
      <c r="L25" s="514"/>
      <c r="M25" s="518" t="str">
        <f>+IF(K25=0,"",'Ark1'!AJ1357)</f>
        <v/>
      </c>
      <c r="N25" s="500"/>
      <c r="O25" s="518" t="str">
        <f>+IF(K25=0,"",'Ark1'!AK1357)</f>
        <v/>
      </c>
      <c r="P25" s="500"/>
      <c r="Q25" s="66">
        <f>+IF(F25=0,"",'Ark1'!S1357)</f>
        <v>6</v>
      </c>
      <c r="R25" s="66">
        <f>+'Ark1'!T1357</f>
        <v>5</v>
      </c>
      <c r="S25" s="249">
        <f>+'Ark1'!U1357</f>
        <v>56.9</v>
      </c>
      <c r="T25" s="140">
        <f>+'Ark1'!W1357</f>
        <v>0</v>
      </c>
      <c r="U25" s="140">
        <f>+'Ark1'!X1357</f>
        <v>100</v>
      </c>
      <c r="V25" s="140">
        <f>+'Ark1'!Y1357</f>
        <v>100</v>
      </c>
      <c r="W25" s="71"/>
      <c r="X25" s="66">
        <f>+'Ark1'!Z1357</f>
        <v>0</v>
      </c>
      <c r="Y25" s="66">
        <f>+'Ark1'!AB1357</f>
        <v>0</v>
      </c>
      <c r="Z25" s="66">
        <f>+'Ark1'!AC1357</f>
        <v>0</v>
      </c>
      <c r="AA25" s="66">
        <f t="shared" si="1"/>
        <v>9.4833333333333325</v>
      </c>
      <c r="AB25" s="66">
        <f t="shared" si="2"/>
        <v>1</v>
      </c>
      <c r="AC25" s="47"/>
      <c r="AD25" s="4"/>
      <c r="AE25" s="58"/>
      <c r="AF25" s="13"/>
      <c r="AG25" s="5"/>
      <c r="AI25" s="1"/>
      <c r="AJ25" s="1"/>
      <c r="AK25" s="11"/>
      <c r="AL25" s="11"/>
      <c r="AM25" s="11"/>
    </row>
    <row r="26" spans="1:39" ht="15.6">
      <c r="A26" s="47"/>
      <c r="B26" s="65">
        <f>+'Ark1'!C1358</f>
        <v>2023</v>
      </c>
      <c r="C26" s="65">
        <f>+'Ark1'!N1358</f>
        <v>460</v>
      </c>
      <c r="D26" s="65" t="s">
        <v>482</v>
      </c>
      <c r="E26" s="65">
        <f>+'Ark1'!Q1358</f>
        <v>0</v>
      </c>
      <c r="F26" s="65">
        <f>+'Ark1'!R1358</f>
        <v>0</v>
      </c>
      <c r="G26" s="193">
        <f>+'Ark1'!AF1358</f>
        <v>0</v>
      </c>
      <c r="H26" s="525">
        <f t="shared" si="3"/>
        <v>0</v>
      </c>
      <c r="I26" s="193">
        <f>+'Ark1'!AG1358</f>
        <v>0</v>
      </c>
      <c r="J26" s="96"/>
      <c r="K26" s="515">
        <f>+'Ark1'!AI1358</f>
        <v>0</v>
      </c>
      <c r="L26" s="514"/>
      <c r="M26" s="518" t="str">
        <f>+IF(K26=0,"",'Ark1'!AJ1358)</f>
        <v/>
      </c>
      <c r="N26" s="500"/>
      <c r="O26" s="518" t="str">
        <f>+IF(K26=0,"",'Ark1'!AK1358)</f>
        <v/>
      </c>
      <c r="P26" s="500"/>
      <c r="Q26" s="66" t="str">
        <f>+IF(F26=0,"",'Ark1'!S1358)</f>
        <v/>
      </c>
      <c r="R26" s="66">
        <f>+'Ark1'!T1358</f>
        <v>0</v>
      </c>
      <c r="S26" s="249">
        <f>+'Ark1'!U1358</f>
        <v>0</v>
      </c>
      <c r="T26" s="140">
        <f>+'Ark1'!W1358</f>
        <v>0</v>
      </c>
      <c r="U26" s="140">
        <f>+'Ark1'!X1358</f>
        <v>0</v>
      </c>
      <c r="V26" s="140">
        <f>+'Ark1'!Y1358</f>
        <v>0</v>
      </c>
      <c r="W26" s="71"/>
      <c r="X26" s="66">
        <f>+'Ark1'!Z1358</f>
        <v>0</v>
      </c>
      <c r="Y26" s="66">
        <f>+'Ark1'!AB1358</f>
        <v>0</v>
      </c>
      <c r="Z26" s="66">
        <f>+'Ark1'!AC1358</f>
        <v>0</v>
      </c>
      <c r="AA26" s="66" t="e">
        <f t="shared" si="1"/>
        <v>#VALUE!</v>
      </c>
      <c r="AB26" s="66" t="e">
        <f t="shared" si="2"/>
        <v>#DIV/0!</v>
      </c>
      <c r="AC26" s="47"/>
      <c r="AD26" s="4"/>
      <c r="AE26" s="58"/>
      <c r="AF26" s="13"/>
      <c r="AG26" s="5"/>
      <c r="AI26" s="1"/>
      <c r="AJ26" s="1"/>
      <c r="AK26" s="11"/>
      <c r="AL26" s="11"/>
      <c r="AM26" s="11"/>
    </row>
    <row r="27" spans="1:39" ht="15.6">
      <c r="A27" s="47"/>
      <c r="B27" s="47"/>
      <c r="C27" s="47"/>
      <c r="D27" s="47"/>
      <c r="E27" s="47"/>
      <c r="F27" s="47"/>
      <c r="G27" s="47"/>
      <c r="H27" s="477"/>
      <c r="I27" s="47"/>
      <c r="J27" s="96"/>
      <c r="K27" s="341"/>
      <c r="L27" s="514"/>
      <c r="M27" s="47"/>
      <c r="N27" s="500"/>
      <c r="O27" s="47"/>
      <c r="P27" s="500"/>
      <c r="Q27" s="47"/>
      <c r="R27" s="47"/>
      <c r="S27" s="47"/>
      <c r="T27" s="71"/>
      <c r="U27" s="47"/>
      <c r="V27" s="47"/>
      <c r="W27" s="71"/>
      <c r="X27" s="47"/>
      <c r="Y27" s="47"/>
      <c r="Z27" s="47"/>
      <c r="AA27" s="47"/>
      <c r="AB27" s="47"/>
      <c r="AC27" s="47"/>
      <c r="AD27" s="4"/>
      <c r="AE27" s="58"/>
      <c r="AF27" s="13"/>
      <c r="AG27" s="5"/>
      <c r="AI27" s="1"/>
      <c r="AJ27" s="1"/>
      <c r="AK27" s="11"/>
      <c r="AL27" s="11"/>
      <c r="AM27" s="11"/>
    </row>
    <row r="28" spans="1:39" ht="15.6">
      <c r="A28" s="47"/>
      <c r="B28">
        <f>+'Ark1'!C1359</f>
        <v>2022</v>
      </c>
      <c r="C28">
        <f>+'Ark1'!N1359</f>
        <v>409</v>
      </c>
      <c r="D28" s="3" t="s">
        <v>467</v>
      </c>
      <c r="E28">
        <f>+'Ark1'!Q1359</f>
        <v>493</v>
      </c>
      <c r="F28">
        <f>+'Ark1'!R1359</f>
        <v>13266</v>
      </c>
      <c r="G28" s="194">
        <f>+'Ark1'!AF1359</f>
        <v>50.990658631262512</v>
      </c>
      <c r="H28" s="526">
        <f t="shared" ref="H28" si="4">+G28-G45</f>
        <v>0.60787578684243471</v>
      </c>
      <c r="I28" s="194">
        <f>+'Ark1'!AG1359</f>
        <v>26.985552184118593</v>
      </c>
      <c r="J28" s="96"/>
      <c r="K28" s="516">
        <f>+'Ark1'!AI1359</f>
        <v>215</v>
      </c>
      <c r="L28" s="514"/>
      <c r="M28" s="194">
        <f>+IF(K28=0,"",'Ark1'!AJ1359)</f>
        <v>80.762790697674433</v>
      </c>
      <c r="N28" s="500"/>
      <c r="O28" s="194">
        <f>+IF(K28=0,"",'Ark1'!AK1359)</f>
        <v>14.12728025577454</v>
      </c>
      <c r="P28" s="500"/>
      <c r="Q28" s="1">
        <f>+IF(F28=0,"",'Ark1'!S1359)</f>
        <v>5.0342228252676007</v>
      </c>
      <c r="R28" s="1">
        <f>+'Ark1'!T1359</f>
        <v>4.3146389265792244</v>
      </c>
      <c r="S28" s="92">
        <f>+'Ark1'!U1359</f>
        <v>6.6620963364993004</v>
      </c>
      <c r="T28" s="11">
        <f>+'Ark1'!W1359</f>
        <v>1.5076134479119558E-2</v>
      </c>
      <c r="U28" s="11">
        <f>+'Ark1'!X1359</f>
        <v>0</v>
      </c>
      <c r="V28" s="11">
        <f>+'Ark1'!Y1359</f>
        <v>0</v>
      </c>
      <c r="W28" s="71"/>
      <c r="X28" s="1">
        <f>+'Ark1'!Z1359</f>
        <v>1.7053230441252956</v>
      </c>
      <c r="Y28" s="1">
        <f>+'Ark1'!AA1359</f>
        <v>1.4178989462509748</v>
      </c>
      <c r="Z28" s="1">
        <f>+'Ark1'!AB1359</f>
        <v>1.5904958829435412</v>
      </c>
      <c r="AA28" s="1">
        <f t="shared" si="1"/>
        <v>1.3233614338763735</v>
      </c>
      <c r="AB28" s="1">
        <f t="shared" si="2"/>
        <v>26.908722109533468</v>
      </c>
      <c r="AC28" s="47"/>
      <c r="AD28" s="4"/>
      <c r="AE28" s="58"/>
      <c r="AF28" s="5"/>
      <c r="AG28" s="5"/>
      <c r="AI28" s="1"/>
      <c r="AJ28" s="1"/>
      <c r="AK28" s="11"/>
      <c r="AL28" s="11"/>
      <c r="AM28" s="11"/>
    </row>
    <row r="29" spans="1:39" ht="15.6">
      <c r="A29" s="47"/>
      <c r="B29">
        <f>+'Ark1'!C1360</f>
        <v>2022</v>
      </c>
      <c r="C29">
        <f>+'Ark1'!N1360</f>
        <v>410</v>
      </c>
      <c r="D29" s="3" t="s">
        <v>468</v>
      </c>
      <c r="E29">
        <f>+'Ark1'!Q1360</f>
        <v>540</v>
      </c>
      <c r="F29">
        <f>+'Ark1'!R1360</f>
        <v>4288.5299999999988</v>
      </c>
      <c r="G29" s="194">
        <f>+'Ark1'!AF1360</f>
        <v>16.483866218900062</v>
      </c>
      <c r="H29" s="526">
        <f t="shared" ref="H29:H43" si="5">+G29-G46</f>
        <v>-0.11903459547559692</v>
      </c>
      <c r="I29" s="194">
        <f>+'Ark1'!AG1360</f>
        <v>15.98680025190359</v>
      </c>
      <c r="J29" s="96"/>
      <c r="K29" s="516">
        <f>+'Ark1'!AI1360</f>
        <v>134</v>
      </c>
      <c r="L29" s="514"/>
      <c r="M29" s="194">
        <f>+IF(K29=0,"",'Ark1'!AJ1360)</f>
        <v>91.808955223880631</v>
      </c>
      <c r="N29" s="500"/>
      <c r="O29" s="194">
        <f>+IF(K29=0,"",'Ark1'!AK1360)</f>
        <v>15.688836082972053</v>
      </c>
      <c r="P29" s="500"/>
      <c r="Q29" s="1">
        <f>+IF(F29=0,"",'Ark1'!S1360)</f>
        <v>5.45386414459034</v>
      </c>
      <c r="R29" s="1">
        <f>+'Ark1'!T1360</f>
        <v>4.5519093955271401</v>
      </c>
      <c r="S29" s="92">
        <f>+'Ark1'!U1360</f>
        <v>12.208791823771758</v>
      </c>
      <c r="T29" s="11">
        <f>+'Ark1'!W1360</f>
        <v>2.3318013398530499E-2</v>
      </c>
      <c r="U29" s="11">
        <f>+'Ark1'!X1360</f>
        <v>0</v>
      </c>
      <c r="V29" s="11">
        <f>+'Ark1'!Y1360</f>
        <v>0</v>
      </c>
      <c r="W29" s="71"/>
      <c r="X29" s="1">
        <f>+'Ark1'!Z1360</f>
        <v>1.4240597258240331</v>
      </c>
      <c r="Y29" s="1">
        <f>+'Ark1'!AA1360</f>
        <v>1.5736024873065699</v>
      </c>
      <c r="Z29" s="1">
        <f>+'Ark1'!AB1360</f>
        <v>1.6378867638133146</v>
      </c>
      <c r="AA29" s="1">
        <f t="shared" si="1"/>
        <v>2.2385581122114302</v>
      </c>
      <c r="AB29" s="1">
        <f t="shared" si="2"/>
        <v>7.9417222222222197</v>
      </c>
      <c r="AC29" s="47"/>
      <c r="AD29" s="4"/>
      <c r="AE29" s="58"/>
      <c r="AF29" s="5"/>
      <c r="AG29" s="5"/>
      <c r="AI29" s="1"/>
      <c r="AJ29" s="1"/>
      <c r="AK29" s="11"/>
      <c r="AL29" s="11"/>
      <c r="AM29" s="11"/>
    </row>
    <row r="30" spans="1:39" ht="15.6">
      <c r="A30" s="47"/>
      <c r="B30">
        <f>+'Ark1'!C1361</f>
        <v>2022</v>
      </c>
      <c r="C30">
        <f>+'Ark1'!N1361</f>
        <v>415</v>
      </c>
      <c r="D30" s="3" t="s">
        <v>469</v>
      </c>
      <c r="E30">
        <f>+'Ark1'!Q1361</f>
        <v>516</v>
      </c>
      <c r="F30">
        <f>+'Ark1'!R1361</f>
        <v>3489</v>
      </c>
      <c r="G30" s="194">
        <f>+'Ark1'!AF1361</f>
        <v>13.410704655847647</v>
      </c>
      <c r="H30" s="526">
        <f t="shared" si="5"/>
        <v>0.14190061287985145</v>
      </c>
      <c r="I30" s="194">
        <f>+'Ark1'!AG1361</f>
        <v>18.74545294937122</v>
      </c>
      <c r="J30" s="96"/>
      <c r="K30" s="516">
        <f>+'Ark1'!AI1361</f>
        <v>94</v>
      </c>
      <c r="L30" s="514"/>
      <c r="M30" s="194">
        <f>+IF(K30=0,"",'Ark1'!AJ1361)</f>
        <v>106.73085106382977</v>
      </c>
      <c r="N30" s="500"/>
      <c r="O30" s="194">
        <f>+IF(K30=0,"",'Ark1'!AK1361)</f>
        <v>14.46426660443424</v>
      </c>
      <c r="P30" s="500"/>
      <c r="Q30" s="1">
        <f>+IF(F30=0,"",'Ark1'!S1361)</f>
        <v>4.8300372599598749</v>
      </c>
      <c r="R30" s="1">
        <f>+'Ark1'!T1361</f>
        <v>4.8122671252507878</v>
      </c>
      <c r="S30" s="92">
        <f>+'Ark1'!U1361</f>
        <v>17.596024648896531</v>
      </c>
      <c r="T30" s="11">
        <f>+'Ark1'!W1361</f>
        <v>0.14330753797649756</v>
      </c>
      <c r="U30" s="11">
        <f>+'Ark1'!X1361</f>
        <v>81.513327601031861</v>
      </c>
      <c r="V30" s="11">
        <f>+'Ark1'!Y1361</f>
        <v>0</v>
      </c>
      <c r="W30" s="71"/>
      <c r="X30" s="1">
        <f>+'Ark1'!Z1361</f>
        <v>1.4222972147620563</v>
      </c>
      <c r="Y30" s="1">
        <f>+'Ark1'!AA1361</f>
        <v>1.6612015955159509</v>
      </c>
      <c r="Z30" s="1">
        <f>+'Ark1'!AB1361</f>
        <v>1.6575590910028</v>
      </c>
      <c r="AA30" s="1">
        <f t="shared" si="1"/>
        <v>3.6430411820555415</v>
      </c>
      <c r="AB30" s="1">
        <f t="shared" si="2"/>
        <v>6.7616279069767442</v>
      </c>
      <c r="AC30" s="47"/>
      <c r="AD30" s="4"/>
      <c r="AE30" s="58"/>
      <c r="AF30" s="5"/>
      <c r="AG30" s="5"/>
      <c r="AI30" s="1"/>
      <c r="AJ30" s="1"/>
      <c r="AK30" s="11"/>
      <c r="AL30" s="11"/>
      <c r="AM30" s="11"/>
    </row>
    <row r="31" spans="1:39" ht="15.6">
      <c r="A31" s="47"/>
      <c r="B31">
        <f>+'Ark1'!C1362</f>
        <v>2022</v>
      </c>
      <c r="C31">
        <f>+'Ark1'!N1362</f>
        <v>420</v>
      </c>
      <c r="D31" s="3" t="s">
        <v>470</v>
      </c>
      <c r="E31">
        <f>+'Ark1'!Q1362</f>
        <v>418</v>
      </c>
      <c r="F31">
        <f>+'Ark1'!R1362</f>
        <v>2952</v>
      </c>
      <c r="G31" s="194">
        <f>+'Ark1'!AF1362</f>
        <v>11.346632314147969</v>
      </c>
      <c r="H31" s="526">
        <f t="shared" si="5"/>
        <v>0.1165833915343093</v>
      </c>
      <c r="I31" s="194">
        <f>+'Ark1'!AG1362</f>
        <v>20.078029045247234</v>
      </c>
      <c r="J31" s="96"/>
      <c r="K31" s="516">
        <f>+'Ark1'!AI1362</f>
        <v>38</v>
      </c>
      <c r="L31" s="514"/>
      <c r="M31" s="194">
        <f>+IF(K31=0,"",'Ark1'!AJ1362)</f>
        <v>112.28684210526318</v>
      </c>
      <c r="N31" s="500"/>
      <c r="O31" s="194">
        <f>+IF(K31=0,"",'Ark1'!AK1362)</f>
        <v>15.714733103361157</v>
      </c>
      <c r="P31" s="500"/>
      <c r="Q31" s="1">
        <f>+IF(F31=0,"",'Ark1'!S1362)</f>
        <v>5.3689024390243913</v>
      </c>
      <c r="R31" s="1">
        <f>+'Ark1'!T1362</f>
        <v>5.7611788617886175</v>
      </c>
      <c r="S31" s="92">
        <f>+'Ark1'!U1362</f>
        <v>22.275338753387505</v>
      </c>
      <c r="T31" s="11">
        <f>+'Ark1'!W1362</f>
        <v>1.4227642276422763</v>
      </c>
      <c r="U31" s="11">
        <f>+'Ark1'!X1362</f>
        <v>100</v>
      </c>
      <c r="V31" s="11">
        <f>+'Ark1'!Y1362</f>
        <v>31.741192411924121</v>
      </c>
      <c r="W31" s="71"/>
      <c r="X31" s="1">
        <f>+'Ark1'!Z1362</f>
        <v>1.4047859375125047</v>
      </c>
      <c r="Y31" s="1">
        <f>+'Ark1'!AA1362</f>
        <v>1.439999769918495</v>
      </c>
      <c r="Z31" s="1">
        <f>+'Ark1'!AB1362</f>
        <v>1.7588944599935499</v>
      </c>
      <c r="AA31" s="1">
        <f t="shared" si="1"/>
        <v>4.1489557700801249</v>
      </c>
      <c r="AB31" s="1">
        <f t="shared" si="2"/>
        <v>7.062200956937799</v>
      </c>
      <c r="AC31" s="47"/>
      <c r="AD31" s="4"/>
      <c r="AE31" s="58"/>
      <c r="AF31" s="5"/>
      <c r="AG31" s="5"/>
      <c r="AI31" s="1"/>
      <c r="AJ31" s="1"/>
      <c r="AK31" s="11"/>
      <c r="AL31" s="11"/>
      <c r="AM31" s="11"/>
    </row>
    <row r="32" spans="1:39" ht="15.6">
      <c r="A32" s="47"/>
      <c r="B32">
        <f>+'Ark1'!C1363</f>
        <v>2022</v>
      </c>
      <c r="C32">
        <f>+'Ark1'!N1363</f>
        <v>425</v>
      </c>
      <c r="D32" s="3" t="s">
        <v>471</v>
      </c>
      <c r="E32">
        <f>+'Ark1'!Q1363</f>
        <v>271</v>
      </c>
      <c r="F32">
        <f>+'Ark1'!R1363</f>
        <v>959</v>
      </c>
      <c r="G32" s="194">
        <f>+'Ark1'!AF1363</f>
        <v>3.6861180180446809</v>
      </c>
      <c r="H32" s="526">
        <f t="shared" si="5"/>
        <v>-0.20366154859783014</v>
      </c>
      <c r="I32" s="194">
        <f>+'Ark1'!AG1363</f>
        <v>7.7380599606877825</v>
      </c>
      <c r="J32" s="96"/>
      <c r="K32" s="516">
        <f>+'Ark1'!AI1363</f>
        <v>2</v>
      </c>
      <c r="L32" s="514"/>
      <c r="M32" s="194">
        <f>+IF(K32=0,"",'Ark1'!AJ1363)</f>
        <v>112.15</v>
      </c>
      <c r="N32" s="500"/>
      <c r="O32" s="194">
        <f>+IF(K32=0,"",'Ark1'!AK1363)</f>
        <v>19.072929613503035</v>
      </c>
      <c r="P32" s="500"/>
      <c r="Q32" s="1">
        <f>+IF(F32=0,"",'Ark1'!S1363)</f>
        <v>6.1595411887382703</v>
      </c>
      <c r="R32" s="1">
        <f>+'Ark1'!T1363</f>
        <v>6.7862356621480719</v>
      </c>
      <c r="S32" s="92">
        <f>+'Ark1'!U1363</f>
        <v>26.426100104275282</v>
      </c>
      <c r="T32" s="11">
        <f>+'Ark1'!W1363</f>
        <v>5.2137643378519281</v>
      </c>
      <c r="U32" s="11">
        <f>+'Ark1'!X1363</f>
        <v>100</v>
      </c>
      <c r="V32" s="11">
        <f>+'Ark1'!Y1363</f>
        <v>100</v>
      </c>
      <c r="W32" s="71"/>
      <c r="X32" s="1">
        <f>+'Ark1'!Z1363</f>
        <v>0.85868732079947008</v>
      </c>
      <c r="Y32" s="1">
        <f>+'Ark1'!AA1363</f>
        <v>1.3936359891310521</v>
      </c>
      <c r="Z32" s="1">
        <f>+'Ark1'!AB1363</f>
        <v>1.8648771400237203</v>
      </c>
      <c r="AA32" s="1">
        <f t="shared" si="1"/>
        <v>4.2902708650753327</v>
      </c>
      <c r="AB32" s="1">
        <f t="shared" si="2"/>
        <v>3.5387453874538743</v>
      </c>
      <c r="AC32" s="47"/>
      <c r="AD32" s="4"/>
      <c r="AE32" s="58"/>
      <c r="AF32" s="5"/>
      <c r="AG32" s="5"/>
      <c r="AI32" s="1"/>
      <c r="AJ32" s="1"/>
      <c r="AK32" s="11"/>
      <c r="AL32" s="11"/>
      <c r="AM32" s="11"/>
    </row>
    <row r="33" spans="1:39" ht="15.6">
      <c r="A33" s="47"/>
      <c r="B33">
        <f>+'Ark1'!C1364</f>
        <v>2022</v>
      </c>
      <c r="C33">
        <f>+'Ark1'!N1364</f>
        <v>428</v>
      </c>
      <c r="D33" s="3" t="s">
        <v>472</v>
      </c>
      <c r="E33">
        <f>+'Ark1'!Q1364</f>
        <v>181</v>
      </c>
      <c r="F33">
        <f>+'Ark1'!R1364</f>
        <v>394</v>
      </c>
      <c r="G33" s="194">
        <f>+'Ark1'!AF1364</f>
        <v>1.5144217926064698</v>
      </c>
      <c r="H33" s="526">
        <f t="shared" si="5"/>
        <v>-5.1252029101954255E-2</v>
      </c>
      <c r="I33" s="194">
        <f>+'Ark1'!AG1364</f>
        <v>3.4894876051983799</v>
      </c>
      <c r="J33" s="96"/>
      <c r="K33" s="516">
        <f>+'Ark1'!AI1364</f>
        <v>3</v>
      </c>
      <c r="L33" s="514"/>
      <c r="M33" s="194">
        <f>+IF(K33=0,"",'Ark1'!AJ1364)</f>
        <v>118.6</v>
      </c>
      <c r="N33" s="500"/>
      <c r="O33" s="194">
        <f>+IF(K33=0,"",'Ark1'!AK1364)</f>
        <v>17.920119493404719</v>
      </c>
      <c r="P33" s="500"/>
      <c r="Q33" s="1">
        <f>+IF(F33=0,"",'Ark1'!S1364)</f>
        <v>6.4213197969543154</v>
      </c>
      <c r="R33" s="1">
        <f>+'Ark1'!T1364</f>
        <v>7.6472081218274113</v>
      </c>
      <c r="S33" s="92">
        <f>+'Ark1'!U1364</f>
        <v>29.005812182741114</v>
      </c>
      <c r="T33" s="11">
        <f>+'Ark1'!W1364</f>
        <v>14.974619289340099</v>
      </c>
      <c r="U33" s="11">
        <f>+'Ark1'!X1364</f>
        <v>100</v>
      </c>
      <c r="V33" s="11">
        <f>+'Ark1'!Y1364</f>
        <v>100</v>
      </c>
      <c r="W33" s="71"/>
      <c r="X33" s="1">
        <f>+'Ark1'!Z1364</f>
        <v>0.5742366155279246</v>
      </c>
      <c r="Y33" s="1">
        <f>+'Ark1'!AA1364</f>
        <v>1.3649537595648498</v>
      </c>
      <c r="Z33" s="1">
        <f>+'Ark1'!AB1364</f>
        <v>1.9628283804504003</v>
      </c>
      <c r="AA33" s="1">
        <f t="shared" si="1"/>
        <v>4.5171106719367575</v>
      </c>
      <c r="AB33" s="1">
        <f t="shared" si="2"/>
        <v>2.1767955801104972</v>
      </c>
      <c r="AC33" s="47"/>
      <c r="AD33" s="4"/>
      <c r="AE33" s="58"/>
      <c r="AF33" s="5"/>
      <c r="AG33" s="5"/>
      <c r="AI33" s="1"/>
      <c r="AJ33" s="1"/>
      <c r="AK33" s="11"/>
      <c r="AL33" s="11"/>
      <c r="AM33" s="11"/>
    </row>
    <row r="34" spans="1:39" ht="15.6">
      <c r="A34" s="47"/>
      <c r="B34">
        <f>+'Ark1'!C1365</f>
        <v>2022</v>
      </c>
      <c r="C34">
        <f>+'Ark1'!N1365</f>
        <v>430</v>
      </c>
      <c r="D34" s="3" t="s">
        <v>473</v>
      </c>
      <c r="E34">
        <f>+'Ark1'!Q1365</f>
        <v>168</v>
      </c>
      <c r="F34">
        <f>+'Ark1'!R1365</f>
        <v>344</v>
      </c>
      <c r="G34" s="194">
        <f>+'Ark1'!AF1365</f>
        <v>1.3222362859305219</v>
      </c>
      <c r="H34" s="526">
        <f t="shared" si="5"/>
        <v>-0.13079913133844712</v>
      </c>
      <c r="I34" s="194">
        <f>+'Ark1'!AG1365</f>
        <v>3.3022881242724398</v>
      </c>
      <c r="J34" s="96"/>
      <c r="K34" s="516">
        <f>+'Ark1'!AI1365</f>
        <v>1</v>
      </c>
      <c r="L34" s="514"/>
      <c r="M34" s="194">
        <f>+IF(K34=0,"",'Ark1'!AJ1365)</f>
        <v>114.5</v>
      </c>
      <c r="N34" s="500"/>
      <c r="O34" s="194">
        <f>+IF(K34=0,"",'Ark1'!AK1365)</f>
        <v>21.184131320296821</v>
      </c>
      <c r="P34" s="500"/>
      <c r="Q34" s="1">
        <f>+IF(F34=0,"",'Ark1'!S1365)</f>
        <v>6.81104651162791</v>
      </c>
      <c r="R34" s="1">
        <f>+'Ark1'!T1365</f>
        <v>7.7906976744186016</v>
      </c>
      <c r="S34" s="92">
        <f>+'Ark1'!U1365</f>
        <v>31.439534883720903</v>
      </c>
      <c r="T34" s="11">
        <f>+'Ark1'!W1365</f>
        <v>19.186046511627911</v>
      </c>
      <c r="U34" s="11">
        <f>+'Ark1'!X1365</f>
        <v>100</v>
      </c>
      <c r="V34" s="11">
        <f>+'Ark1'!Y1365</f>
        <v>100</v>
      </c>
      <c r="W34" s="71"/>
      <c r="X34" s="1">
        <f>+'Ark1'!Z1365</f>
        <v>0.83299146674386493</v>
      </c>
      <c r="Y34" s="1">
        <f>+'Ark1'!AA1365</f>
        <v>1.369007048981943</v>
      </c>
      <c r="Z34" s="1">
        <f>+'Ark1'!AB1365</f>
        <v>2.09853924316675</v>
      </c>
      <c r="AA34" s="1">
        <f t="shared" si="1"/>
        <v>4.6159624413145481</v>
      </c>
      <c r="AB34" s="1">
        <f t="shared" si="2"/>
        <v>2.0476190476190474</v>
      </c>
      <c r="AC34" s="47"/>
      <c r="AD34" s="4"/>
      <c r="AE34" s="58"/>
      <c r="AF34" s="5"/>
      <c r="AG34" s="5"/>
      <c r="AI34" s="1"/>
      <c r="AJ34" s="1"/>
      <c r="AK34" s="11"/>
      <c r="AL34" s="11"/>
      <c r="AM34" s="11"/>
    </row>
    <row r="35" spans="1:39" ht="15.6">
      <c r="A35" s="47"/>
      <c r="B35">
        <f>+'Ark1'!C1366</f>
        <v>2022</v>
      </c>
      <c r="C35">
        <f>+'Ark1'!N1366</f>
        <v>433</v>
      </c>
      <c r="D35" s="3" t="s">
        <v>474</v>
      </c>
      <c r="E35">
        <f>+'Ark1'!Q1366</f>
        <v>89</v>
      </c>
      <c r="F35">
        <f>+'Ark1'!R1366</f>
        <v>115</v>
      </c>
      <c r="G35" s="194">
        <f>+'Ark1'!AF1366</f>
        <v>0.44202666535468033</v>
      </c>
      <c r="H35" s="526">
        <f t="shared" si="5"/>
        <v>-0.20001223995021328</v>
      </c>
      <c r="I35" s="194">
        <f>+'Ark1'!AG1366</f>
        <v>1.1916383275128357</v>
      </c>
      <c r="J35" s="96"/>
      <c r="K35" s="516">
        <f>+'Ark1'!AI1366</f>
        <v>1</v>
      </c>
      <c r="L35" s="514"/>
      <c r="M35" s="194">
        <f>+IF(K35=0,"",'Ark1'!AJ1366)</f>
        <v>110.6</v>
      </c>
      <c r="N35" s="500"/>
      <c r="O35" s="194">
        <f>+IF(K35=0,"",'Ark1'!AK1366)</f>
        <v>24.465979802294431</v>
      </c>
      <c r="P35" s="500"/>
      <c r="Q35" s="1">
        <f>+IF(F35=0,"",'Ark1'!S1366)</f>
        <v>7.2608695652173916</v>
      </c>
      <c r="R35" s="1">
        <f>+'Ark1'!T1366</f>
        <v>8.2608695652173907</v>
      </c>
      <c r="S35" s="92">
        <f>+'Ark1'!U1366</f>
        <v>33.936434782608693</v>
      </c>
      <c r="T35" s="11">
        <f>+'Ark1'!W1366</f>
        <v>31.304347826086957</v>
      </c>
      <c r="U35" s="11">
        <f>+'Ark1'!X1366</f>
        <v>100</v>
      </c>
      <c r="V35" s="11">
        <f>+'Ark1'!Y1366</f>
        <v>100</v>
      </c>
      <c r="W35" s="71"/>
      <c r="X35" s="1">
        <f>+'Ark1'!Z1366</f>
        <v>0.60656866890337358</v>
      </c>
      <c r="Y35" s="1">
        <f>+'Ark1'!AA1366</f>
        <v>1.3646911198333429</v>
      </c>
      <c r="Z35" s="1">
        <f>+'Ark1'!AB1366</f>
        <v>2.359391802698092</v>
      </c>
      <c r="AA35" s="1">
        <f t="shared" si="1"/>
        <v>4.6738802395209573</v>
      </c>
      <c r="AB35" s="1">
        <f t="shared" si="2"/>
        <v>1.2921348314606742</v>
      </c>
      <c r="AC35" s="47"/>
      <c r="AD35" s="4"/>
      <c r="AE35" s="58"/>
      <c r="AF35" s="5"/>
      <c r="AG35" s="5"/>
      <c r="AI35" s="13"/>
      <c r="AJ35" s="13"/>
      <c r="AK35" s="11"/>
      <c r="AL35" s="11"/>
      <c r="AM35" s="11"/>
    </row>
    <row r="36" spans="1:39" ht="16.5" customHeight="1">
      <c r="A36" s="47"/>
      <c r="B36">
        <f>+'Ark1'!C1367</f>
        <v>2022</v>
      </c>
      <c r="C36">
        <f>+'Ark1'!N1367</f>
        <v>435</v>
      </c>
      <c r="D36" s="3" t="s">
        <v>475</v>
      </c>
      <c r="E36">
        <f>+'Ark1'!Q1367</f>
        <v>79</v>
      </c>
      <c r="F36">
        <f>+'Ark1'!R1367</f>
        <v>115</v>
      </c>
      <c r="G36" s="194">
        <f>+'Ark1'!AF1367</f>
        <v>0.44202666535468033</v>
      </c>
      <c r="H36" s="526">
        <f t="shared" si="5"/>
        <v>-2.3545406328400298E-2</v>
      </c>
      <c r="I36" s="194">
        <f>+'Ark1'!AG1367</f>
        <v>1.2718627507108664</v>
      </c>
      <c r="J36" s="96"/>
      <c r="K36" s="516">
        <f>+'Ark1'!AI1367</f>
        <v>0</v>
      </c>
      <c r="L36" s="514"/>
      <c r="M36" s="194" t="str">
        <f>+IF(K36=0,"",'Ark1'!AJ1367)</f>
        <v/>
      </c>
      <c r="N36" s="500"/>
      <c r="O36" s="194" t="str">
        <f>+IF(K36=0,"",'Ark1'!AK1367)</f>
        <v/>
      </c>
      <c r="P36" s="500"/>
      <c r="Q36" s="1">
        <f>+IF(F36=0,"",'Ark1'!S1367)</f>
        <v>6.8347826086956518</v>
      </c>
      <c r="R36" s="1">
        <f>+'Ark1'!T1367</f>
        <v>7.7565217391304353</v>
      </c>
      <c r="S36" s="92">
        <f>+'Ark1'!U1367</f>
        <v>36.221130434782594</v>
      </c>
      <c r="T36" s="11">
        <f>+'Ark1'!W1367</f>
        <v>23.478260869565219</v>
      </c>
      <c r="U36" s="11">
        <f>+'Ark1'!X1367</f>
        <v>100</v>
      </c>
      <c r="V36" s="11">
        <f>+'Ark1'!Y1367</f>
        <v>100</v>
      </c>
      <c r="W36" s="71"/>
      <c r="X36" s="1">
        <f>+'Ark1'!Z1367</f>
        <v>0.84352033064115506</v>
      </c>
      <c r="Y36" s="1">
        <f>+'Ark1'!AA1367</f>
        <v>1.3700551228682523</v>
      </c>
      <c r="Z36" s="1">
        <f>+'Ark1'!AB1367</f>
        <v>2.3128800203767277</v>
      </c>
      <c r="AA36" s="1">
        <f t="shared" si="1"/>
        <v>5.2995292620865122</v>
      </c>
      <c r="AB36" s="1">
        <f t="shared" si="2"/>
        <v>1.4556962025316456</v>
      </c>
      <c r="AC36" s="47"/>
      <c r="AD36" s="4"/>
      <c r="AE36" s="58"/>
      <c r="AF36" s="5"/>
      <c r="AG36" s="5"/>
      <c r="AI36" s="13"/>
      <c r="AJ36" s="13"/>
      <c r="AK36" s="11"/>
      <c r="AL36" s="11"/>
      <c r="AM36" s="11"/>
    </row>
    <row r="37" spans="1:39" ht="16.5" customHeight="1">
      <c r="A37" s="47"/>
      <c r="B37">
        <f>+'Ark1'!C1368</f>
        <v>2022</v>
      </c>
      <c r="C37">
        <f>+'Ark1'!N1368</f>
        <v>438</v>
      </c>
      <c r="D37" s="3" t="s">
        <v>476</v>
      </c>
      <c r="E37">
        <f>+'Ark1'!Q1368</f>
        <v>33</v>
      </c>
      <c r="F37">
        <f>+'Ark1'!R1368</f>
        <v>39</v>
      </c>
      <c r="G37" s="194">
        <f>+'Ark1'!AF1368</f>
        <v>0.1499046952072394</v>
      </c>
      <c r="H37" s="526">
        <f t="shared" si="5"/>
        <v>-4.9089819302464394E-2</v>
      </c>
      <c r="I37" s="194">
        <f>+'Ark1'!AG1368</f>
        <v>0.46403083910612486</v>
      </c>
      <c r="J37" s="96"/>
      <c r="K37" s="516">
        <f>+'Ark1'!AI1368</f>
        <v>0</v>
      </c>
      <c r="L37" s="514"/>
      <c r="M37" s="194" t="str">
        <f>+IF(K37=0,"",'Ark1'!AJ1368)</f>
        <v/>
      </c>
      <c r="N37" s="500"/>
      <c r="O37" s="194" t="str">
        <f>+IF(K37=0,"",'Ark1'!AK1368)</f>
        <v/>
      </c>
      <c r="P37" s="500"/>
      <c r="Q37" s="1">
        <f>+IF(F37=0,"",'Ark1'!S1368)</f>
        <v>7.3076923076923102</v>
      </c>
      <c r="R37" s="1">
        <f>+'Ark1'!T1368</f>
        <v>8.4615384615384617</v>
      </c>
      <c r="S37" s="92">
        <f>+'Ark1'!U1368</f>
        <v>38.967435897435905</v>
      </c>
      <c r="T37" s="11">
        <f>+'Ark1'!W1368</f>
        <v>35.897435897435905</v>
      </c>
      <c r="U37" s="11">
        <f>+'Ark1'!X1368</f>
        <v>100</v>
      </c>
      <c r="V37" s="11">
        <f>+'Ark1'!Y1368</f>
        <v>100</v>
      </c>
      <c r="W37" s="71"/>
      <c r="X37" s="1">
        <f>+'Ark1'!Z1368</f>
        <v>0.5659832286561074</v>
      </c>
      <c r="Y37" s="1">
        <f>+'Ark1'!AA1368</f>
        <v>1.5384615384615388</v>
      </c>
      <c r="Z37" s="1">
        <f>+'Ark1'!AB1368</f>
        <v>2.5903781908434982</v>
      </c>
      <c r="AA37" s="1">
        <f t="shared" si="1"/>
        <v>5.3323859649122802</v>
      </c>
      <c r="AB37" s="1">
        <f t="shared" si="2"/>
        <v>1.1818181818181819</v>
      </c>
      <c r="AC37" s="47"/>
      <c r="AD37" s="4"/>
      <c r="AE37" s="57"/>
      <c r="AF37" s="5"/>
      <c r="AG37" s="5"/>
      <c r="AI37" s="13"/>
      <c r="AJ37" s="13"/>
      <c r="AK37" s="11"/>
      <c r="AL37" s="11"/>
      <c r="AM37" s="11"/>
    </row>
    <row r="38" spans="1:39" ht="15.6">
      <c r="A38" s="47"/>
      <c r="B38">
        <f>+'Ark1'!C1369</f>
        <v>2022</v>
      </c>
      <c r="C38">
        <f>+'Ark1'!N1369</f>
        <v>440</v>
      </c>
      <c r="D38" s="3" t="s">
        <v>477</v>
      </c>
      <c r="E38">
        <f>+'Ark1'!Q1369</f>
        <v>19</v>
      </c>
      <c r="F38">
        <f>+'Ark1'!R1369</f>
        <v>20</v>
      </c>
      <c r="G38" s="194">
        <f>+'Ark1'!AF1369</f>
        <v>7.6874202670379185E-2</v>
      </c>
      <c r="H38" s="526">
        <f t="shared" si="5"/>
        <v>-6.2046496138281934E-2</v>
      </c>
      <c r="I38" s="194">
        <f>+'Ark1'!AG1369</f>
        <v>0.25236159615274562</v>
      </c>
      <c r="J38" s="96"/>
      <c r="K38" s="516">
        <f>+'Ark1'!AI1369</f>
        <v>1</v>
      </c>
      <c r="L38" s="514"/>
      <c r="M38" s="194">
        <f>+IF(K38=0,"",'Ark1'!AJ1369)</f>
        <v>128.1</v>
      </c>
      <c r="N38" s="500"/>
      <c r="O38" s="194">
        <f>+IF(K38=0,"",'Ark1'!AK1369)</f>
        <v>19.742434575502063</v>
      </c>
      <c r="P38" s="500"/>
      <c r="Q38" s="1">
        <f>+IF(F38=0,"",'Ark1'!S1369)</f>
        <v>6.95</v>
      </c>
      <c r="R38" s="1">
        <f>+'Ark1'!T1369</f>
        <v>7.75</v>
      </c>
      <c r="S38" s="92">
        <f>+'Ark1'!U1369</f>
        <v>41.325000000000003</v>
      </c>
      <c r="T38" s="11">
        <f>+'Ark1'!W1369</f>
        <v>30</v>
      </c>
      <c r="U38" s="11">
        <f>+'Ark1'!X1369</f>
        <v>100</v>
      </c>
      <c r="V38" s="11">
        <f>+'Ark1'!Y1369</f>
        <v>100</v>
      </c>
      <c r="W38" s="71"/>
      <c r="X38" s="1">
        <f>+'Ark1'!Z1369</f>
        <v>0.88140512819016881</v>
      </c>
      <c r="Y38" s="1">
        <f>+'Ark1'!AA1369</f>
        <v>1.5644487847162003</v>
      </c>
      <c r="Z38" s="1">
        <f>+'Ark1'!AB1369</f>
        <v>3.0963688410782071</v>
      </c>
      <c r="AA38" s="1">
        <f t="shared" si="1"/>
        <v>5.9460431654676258</v>
      </c>
      <c r="AB38" s="1">
        <f t="shared" si="2"/>
        <v>1.0526315789473684</v>
      </c>
      <c r="AC38" s="47"/>
      <c r="AI38" s="13"/>
      <c r="AJ38" s="13"/>
      <c r="AK38" s="11"/>
      <c r="AL38" s="11"/>
      <c r="AM38" s="11"/>
    </row>
    <row r="39" spans="1:39" ht="17.25" customHeight="1">
      <c r="A39" s="47"/>
      <c r="B39">
        <f>+'Ark1'!C1370</f>
        <v>2022</v>
      </c>
      <c r="C39">
        <f>+'Ark1'!N1370</f>
        <v>443</v>
      </c>
      <c r="D39" s="3" t="s">
        <v>478</v>
      </c>
      <c r="E39">
        <f>+'Ark1'!Q1370</f>
        <v>11</v>
      </c>
      <c r="F39">
        <f>+'Ark1'!R1370</f>
        <v>12</v>
      </c>
      <c r="G39" s="194">
        <f>+'Ark1'!AF1370</f>
        <v>4.6124521602227513E-2</v>
      </c>
      <c r="H39" s="526">
        <f t="shared" si="5"/>
        <v>-2.5213134542760633E-2</v>
      </c>
      <c r="I39" s="194">
        <f>+'Ark1'!AG1370</f>
        <v>0.16103814812694436</v>
      </c>
      <c r="J39" s="96"/>
      <c r="K39" s="516">
        <f>+'Ark1'!AI1370</f>
        <v>0</v>
      </c>
      <c r="L39" s="514"/>
      <c r="M39" s="194" t="str">
        <f>+IF(K39=0,"",'Ark1'!AJ1370)</f>
        <v/>
      </c>
      <c r="N39" s="500"/>
      <c r="O39" s="194" t="str">
        <f>+IF(K39=0,"",'Ark1'!AK1370)</f>
        <v/>
      </c>
      <c r="P39" s="500"/>
      <c r="Q39" s="1">
        <f>+IF(F39=0,"",'Ark1'!S1370)</f>
        <v>6.6666666666666687</v>
      </c>
      <c r="R39" s="1">
        <f>+'Ark1'!T1370</f>
        <v>8</v>
      </c>
      <c r="S39" s="92">
        <f>+'Ark1'!U1370</f>
        <v>43.950833333333321</v>
      </c>
      <c r="T39" s="11">
        <f>+'Ark1'!W1370</f>
        <v>25</v>
      </c>
      <c r="U39" s="11">
        <f>+'Ark1'!X1370</f>
        <v>100</v>
      </c>
      <c r="V39" s="11">
        <f>+'Ark1'!Y1370</f>
        <v>100</v>
      </c>
      <c r="W39" s="71"/>
      <c r="X39" s="1">
        <f>+'Ark1'!Z1370</f>
        <v>0.42691643080184472</v>
      </c>
      <c r="Y39" s="1">
        <f>+'Ark1'!AA1370</f>
        <v>2.2852182001336803</v>
      </c>
      <c r="Z39" s="1">
        <f>+'Ark1'!AB1370</f>
        <v>2.1213203435596424</v>
      </c>
      <c r="AA39" s="1">
        <f t="shared" si="1"/>
        <v>6.5926249999999964</v>
      </c>
      <c r="AB39" s="1">
        <f t="shared" si="2"/>
        <v>1.0909090909090908</v>
      </c>
      <c r="AC39" s="47"/>
      <c r="AD39" s="2"/>
      <c r="AE39" s="57"/>
      <c r="AG39" s="5"/>
      <c r="AI39" s="13"/>
      <c r="AJ39" s="13"/>
      <c r="AK39" s="11"/>
      <c r="AL39" s="11"/>
      <c r="AM39" s="11"/>
    </row>
    <row r="40" spans="1:39" ht="15.6">
      <c r="A40" s="47"/>
      <c r="B40">
        <f>+'Ark1'!C1371</f>
        <v>2022</v>
      </c>
      <c r="C40">
        <f>+'Ark1'!N1371</f>
        <v>445</v>
      </c>
      <c r="D40" s="3" t="s">
        <v>479</v>
      </c>
      <c r="E40">
        <f>+'Ark1'!Q1371</f>
        <v>19</v>
      </c>
      <c r="F40">
        <f>+'Ark1'!R1371</f>
        <v>22</v>
      </c>
      <c r="G40" s="194">
        <f>+'Ark1'!AF1371</f>
        <v>8.4561622937417105E-2</v>
      </c>
      <c r="H40" s="526">
        <f t="shared" si="5"/>
        <v>2.0733193755059276E-2</v>
      </c>
      <c r="I40" s="194">
        <f>+'Ark1'!AG1371</f>
        <v>0.31794813076086398</v>
      </c>
      <c r="J40" s="96"/>
      <c r="K40" s="516">
        <f>+'Ark1'!AI1371</f>
        <v>0</v>
      </c>
      <c r="L40" s="514"/>
      <c r="M40" s="194" t="str">
        <f>+IF(K40=0,"",'Ark1'!AJ1371)</f>
        <v/>
      </c>
      <c r="N40" s="500"/>
      <c r="O40" s="194" t="str">
        <f>+IF(K40=0,"",'Ark1'!AK1371)</f>
        <v/>
      </c>
      <c r="P40" s="500"/>
      <c r="Q40" s="1">
        <f>+IF(F40=0,"",'Ark1'!S1371)</f>
        <v>6.9545454545454541</v>
      </c>
      <c r="R40" s="1">
        <f>+'Ark1'!T1371</f>
        <v>7.5909090909090899</v>
      </c>
      <c r="S40" s="92">
        <f>+'Ark1'!U1371</f>
        <v>47.331818181818193</v>
      </c>
      <c r="T40" s="11">
        <f>+'Ark1'!W1371</f>
        <v>18.181818181818183</v>
      </c>
      <c r="U40" s="11">
        <f>+'Ark1'!X1371</f>
        <v>100</v>
      </c>
      <c r="V40" s="11">
        <f>+'Ark1'!Y1371</f>
        <v>100</v>
      </c>
      <c r="W40" s="71"/>
      <c r="X40" s="1">
        <f>+'Ark1'!Z1371</f>
        <v>1.4605062520909216</v>
      </c>
      <c r="Y40" s="1">
        <f>+'Ark1'!AA1371</f>
        <v>2.0555307371990934</v>
      </c>
      <c r="Z40" s="1">
        <f>+'Ark1'!AB1371</f>
        <v>2.6052236147103831</v>
      </c>
      <c r="AA40" s="1">
        <f t="shared" si="1"/>
        <v>6.805882352941178</v>
      </c>
      <c r="AB40" s="1">
        <f t="shared" si="2"/>
        <v>1.1578947368421053</v>
      </c>
      <c r="AC40" s="47"/>
      <c r="AD40" s="2"/>
      <c r="AE40" s="57"/>
      <c r="AI40" s="13"/>
      <c r="AJ40" s="13"/>
      <c r="AK40" s="11"/>
      <c r="AL40" s="11"/>
      <c r="AM40" s="11"/>
    </row>
    <row r="41" spans="1:39" ht="15.6">
      <c r="A41" s="47"/>
      <c r="B41">
        <f>+'Ark1'!C1372</f>
        <v>2022</v>
      </c>
      <c r="C41">
        <f>+'Ark1'!N1372</f>
        <v>450</v>
      </c>
      <c r="D41" s="3" t="s">
        <v>480</v>
      </c>
      <c r="E41">
        <f>+'Ark1'!Q1372</f>
        <v>1</v>
      </c>
      <c r="F41">
        <f>+'Ark1'!R1372</f>
        <v>1</v>
      </c>
      <c r="G41" s="194">
        <f>+'Ark1'!AF1372</f>
        <v>3.8437101335189591E-3</v>
      </c>
      <c r="H41" s="526">
        <f t="shared" si="5"/>
        <v>-3.6655168291113739E-3</v>
      </c>
      <c r="I41" s="194">
        <f>+'Ark1'!AG1372</f>
        <v>1.5450086830404027E-2</v>
      </c>
      <c r="J41" s="96"/>
      <c r="K41" s="516">
        <f>+'Ark1'!AI1372</f>
        <v>0</v>
      </c>
      <c r="L41" s="514"/>
      <c r="M41" s="194" t="str">
        <f>+IF(K41=0,"",'Ark1'!AJ1372)</f>
        <v/>
      </c>
      <c r="N41" s="500"/>
      <c r="O41" s="194" t="str">
        <f>+IF(K41=0,"",'Ark1'!AK1372)</f>
        <v/>
      </c>
      <c r="P41" s="500"/>
      <c r="Q41" s="1">
        <f>+IF(F41=0,"",'Ark1'!S1372)</f>
        <v>8</v>
      </c>
      <c r="R41" s="1">
        <f>+'Ark1'!T1372</f>
        <v>5</v>
      </c>
      <c r="S41" s="92">
        <f>+'Ark1'!U1372</f>
        <v>50.6</v>
      </c>
      <c r="T41" s="11">
        <f>+'Ark1'!W1372</f>
        <v>0</v>
      </c>
      <c r="U41" s="11">
        <f>+'Ark1'!X1372</f>
        <v>100</v>
      </c>
      <c r="V41" s="11">
        <f>+'Ark1'!Y1372</f>
        <v>100</v>
      </c>
      <c r="W41" s="71"/>
      <c r="X41" s="1">
        <f>+'Ark1'!Z1372</f>
        <v>0</v>
      </c>
      <c r="Y41" s="1">
        <f>+'Ark1'!AA1372</f>
        <v>0</v>
      </c>
      <c r="Z41" s="1">
        <f>+'Ark1'!AB1372</f>
        <v>0</v>
      </c>
      <c r="AA41" s="1">
        <f t="shared" si="1"/>
        <v>6.3250000000000002</v>
      </c>
      <c r="AB41" s="1">
        <f t="shared" si="2"/>
        <v>1</v>
      </c>
      <c r="AC41" s="47"/>
      <c r="AD41" s="14"/>
      <c r="AE41" s="13"/>
      <c r="AI41" s="13"/>
      <c r="AJ41" s="13"/>
      <c r="AK41" s="11"/>
      <c r="AL41" s="11"/>
      <c r="AM41" s="11"/>
    </row>
    <row r="42" spans="1:39" ht="21">
      <c r="A42" s="47"/>
      <c r="B42">
        <f>+'Ark1'!C1373</f>
        <v>2022</v>
      </c>
      <c r="C42">
        <f>+'Ark1'!N1373</f>
        <v>455</v>
      </c>
      <c r="D42" s="3" t="s">
        <v>481</v>
      </c>
      <c r="E42">
        <f>+'Ark1'!Q1373</f>
        <v>0</v>
      </c>
      <c r="F42">
        <f>+'Ark1'!R1373</f>
        <v>0</v>
      </c>
      <c r="G42" s="194">
        <f>+'Ark1'!AF1373</f>
        <v>0</v>
      </c>
      <c r="H42" s="526">
        <f t="shared" si="5"/>
        <v>-1.8773067406575833E-2</v>
      </c>
      <c r="I42" s="194">
        <f>+'Ark1'!AG1373</f>
        <v>0</v>
      </c>
      <c r="J42" s="96"/>
      <c r="K42" s="516">
        <f>+'Ark1'!AI1373</f>
        <v>0</v>
      </c>
      <c r="L42" s="514"/>
      <c r="M42" s="194" t="str">
        <f>+IF(K42=0,"",'Ark1'!AJ1373)</f>
        <v/>
      </c>
      <c r="N42" s="500"/>
      <c r="O42" s="194" t="str">
        <f>+IF(K42=0,"",'Ark1'!AK1373)</f>
        <v/>
      </c>
      <c r="P42" s="500"/>
      <c r="Q42" s="1" t="str">
        <f>+IF(F42=0,"",'Ark1'!S1373)</f>
        <v/>
      </c>
      <c r="R42" s="1">
        <f>+'Ark1'!T1373</f>
        <v>0</v>
      </c>
      <c r="S42" s="92">
        <f>+'Ark1'!U1373</f>
        <v>0</v>
      </c>
      <c r="T42" s="11">
        <f>+'Ark1'!W1373</f>
        <v>0</v>
      </c>
      <c r="U42" s="11">
        <f>+'Ark1'!X1373</f>
        <v>0</v>
      </c>
      <c r="V42" s="11">
        <f>+'Ark1'!Y1373</f>
        <v>0</v>
      </c>
      <c r="W42" s="71"/>
      <c r="X42" s="1">
        <f>+'Ark1'!Z1373</f>
        <v>0</v>
      </c>
      <c r="Y42" s="1">
        <f>+'Ark1'!AA1373</f>
        <v>0</v>
      </c>
      <c r="Z42" s="1">
        <f>+'Ark1'!AB1373</f>
        <v>0</v>
      </c>
      <c r="AA42" s="1" t="e">
        <f t="shared" si="1"/>
        <v>#VALUE!</v>
      </c>
      <c r="AB42" s="1" t="e">
        <f t="shared" si="2"/>
        <v>#DIV/0!</v>
      </c>
      <c r="AC42" s="47"/>
      <c r="AD42" s="2"/>
      <c r="AE42" s="5"/>
      <c r="AI42" s="56"/>
      <c r="AJ42" s="56"/>
      <c r="AK42" s="11"/>
      <c r="AL42" s="11"/>
      <c r="AM42" s="11"/>
    </row>
    <row r="43" spans="1:39" ht="15.6">
      <c r="A43" s="47"/>
      <c r="B43">
        <f>+'Ark1'!C1374</f>
        <v>2022</v>
      </c>
      <c r="C43">
        <f>+'Ark1'!N1374</f>
        <v>460</v>
      </c>
      <c r="D43" s="3" t="s">
        <v>482</v>
      </c>
      <c r="E43">
        <f>+'Ark1'!Q1374</f>
        <v>0</v>
      </c>
      <c r="F43">
        <f>+'Ark1'!R1374</f>
        <v>0</v>
      </c>
      <c r="G43" s="194">
        <f>+'Ark1'!AF1374</f>
        <v>0</v>
      </c>
      <c r="H43" s="526">
        <f t="shared" si="5"/>
        <v>0</v>
      </c>
      <c r="I43" s="194">
        <f>+'Ark1'!AG1374</f>
        <v>0</v>
      </c>
      <c r="J43" s="96"/>
      <c r="K43" s="516">
        <f>+'Ark1'!AI1374</f>
        <v>0</v>
      </c>
      <c r="L43" s="514"/>
      <c r="M43" s="194" t="str">
        <f>+IF(K43=0,"",'Ark1'!AJ1374)</f>
        <v/>
      </c>
      <c r="N43" s="500"/>
      <c r="O43" s="194" t="str">
        <f>+IF(K43=0,"",'Ark1'!AK1374)</f>
        <v/>
      </c>
      <c r="P43" s="500"/>
      <c r="Q43" s="1" t="str">
        <f>+IF(F43=0,"",'Ark1'!S1374)</f>
        <v/>
      </c>
      <c r="R43" s="1">
        <f>+'Ark1'!T1374</f>
        <v>0</v>
      </c>
      <c r="S43" s="92">
        <f>+'Ark1'!U1374</f>
        <v>0</v>
      </c>
      <c r="T43" s="11">
        <f>+'Ark1'!W1374</f>
        <v>0</v>
      </c>
      <c r="U43" s="11">
        <f>+'Ark1'!X1374</f>
        <v>0</v>
      </c>
      <c r="V43" s="11">
        <f>+'Ark1'!Y1374</f>
        <v>0</v>
      </c>
      <c r="W43" s="71"/>
      <c r="X43" s="1">
        <f>+'Ark1'!Z1374</f>
        <v>0</v>
      </c>
      <c r="Y43" s="1">
        <f>+'Ark1'!AA1374</f>
        <v>0</v>
      </c>
      <c r="Z43" s="1">
        <f>+'Ark1'!AB1374</f>
        <v>0</v>
      </c>
      <c r="AA43" s="1" t="e">
        <f t="shared" si="1"/>
        <v>#VALUE!</v>
      </c>
      <c r="AB43" s="1" t="e">
        <f t="shared" si="2"/>
        <v>#DIV/0!</v>
      </c>
      <c r="AC43" s="47"/>
      <c r="AD43" s="4"/>
      <c r="AE43" s="4"/>
      <c r="AF43" s="4"/>
      <c r="AG43" s="4"/>
    </row>
    <row r="44" spans="1:39" ht="15.6">
      <c r="A44" s="47"/>
      <c r="B44" s="47"/>
      <c r="C44" s="47"/>
      <c r="D44" s="47"/>
      <c r="E44" s="47"/>
      <c r="F44" s="47"/>
      <c r="G44" s="47"/>
      <c r="H44" s="477"/>
      <c r="I44" s="47"/>
      <c r="J44" s="96"/>
      <c r="K44" s="341"/>
      <c r="L44" s="514"/>
      <c r="M44" s="47"/>
      <c r="N44" s="500"/>
      <c r="O44" s="47"/>
      <c r="P44" s="47"/>
      <c r="Q44" s="47"/>
      <c r="R44" s="47"/>
      <c r="S44" s="47"/>
      <c r="T44" s="47"/>
      <c r="U44" s="47"/>
      <c r="V44" s="47"/>
      <c r="W44" s="71"/>
      <c r="X44" s="47"/>
      <c r="Y44" s="47"/>
      <c r="Z44" s="47"/>
      <c r="AA44" s="47"/>
      <c r="AB44" s="47"/>
      <c r="AC44" s="47"/>
      <c r="AD44" s="4"/>
      <c r="AE44" s="4"/>
      <c r="AF44" s="4"/>
      <c r="AG44" s="4"/>
    </row>
    <row r="45" spans="1:39" ht="15.6">
      <c r="A45" s="47"/>
      <c r="B45" s="53">
        <f>+'Ark1'!C1375</f>
        <v>2021</v>
      </c>
      <c r="C45" s="53">
        <f>+'Ark1'!N1375</f>
        <v>409</v>
      </c>
      <c r="D45" s="54" t="s">
        <v>467</v>
      </c>
      <c r="E45" s="53">
        <f>+'Ark1'!Q1375</f>
        <v>468</v>
      </c>
      <c r="F45" s="53">
        <f>+'Ark1'!R1375</f>
        <v>13418.9</v>
      </c>
      <c r="G45" s="176">
        <f>+'Ark1'!AF1375</f>
        <v>50.382782844420078</v>
      </c>
      <c r="H45" s="527">
        <f t="shared" ref="H45" si="6">+G45-G61</f>
        <v>-1.5693235205852361</v>
      </c>
      <c r="I45" s="176">
        <f>+'Ark1'!AG1375</f>
        <v>26.044127227330232</v>
      </c>
      <c r="J45" s="176"/>
      <c r="K45" s="517"/>
      <c r="L45" s="517"/>
      <c r="M45" s="176"/>
      <c r="N45" s="176"/>
      <c r="O45" s="176"/>
      <c r="P45" s="176"/>
      <c r="Q45" s="55">
        <f>+'Ark1'!S1375</f>
        <v>4.8725827005194162</v>
      </c>
      <c r="R45" s="55">
        <f>+'Ark1'!T1375</f>
        <v>4.238573951665189</v>
      </c>
      <c r="S45" s="155">
        <f>+'Ark1'!U1375</f>
        <v>6.5760867135160206</v>
      </c>
      <c r="T45" s="74">
        <f>+'Ark1'!W1375</f>
        <v>0</v>
      </c>
      <c r="U45" s="74">
        <f>+'Ark1'!X1375</f>
        <v>0</v>
      </c>
      <c r="V45" s="74">
        <f>+'Ark1'!Y1375</f>
        <v>0</v>
      </c>
      <c r="W45" s="74">
        <f>+'Ark1'!Z1375</f>
        <v>1.7466355996578651</v>
      </c>
      <c r="X45" s="55">
        <f>+'Ark1'!Z1375</f>
        <v>1.7466355996578651</v>
      </c>
      <c r="Y45" s="55">
        <f>+'Ark1'!AB1375</f>
        <v>1.7791617336386298</v>
      </c>
      <c r="Z45" s="55">
        <f>+'Ark1'!AC1375</f>
        <v>28.958789757416895</v>
      </c>
      <c r="AA45" s="55">
        <f t="shared" si="1"/>
        <v>1.3496100769751966</v>
      </c>
      <c r="AB45" s="55">
        <f t="shared" si="2"/>
        <v>28.672863247863248</v>
      </c>
      <c r="AC45" s="47"/>
      <c r="AD45" s="4"/>
      <c r="AE45" s="16"/>
      <c r="AF45" s="1"/>
      <c r="AG45" s="18"/>
      <c r="AI45" s="1"/>
      <c r="AJ45" s="5"/>
    </row>
    <row r="46" spans="1:39" ht="15.6">
      <c r="A46" s="47"/>
      <c r="B46" s="53">
        <f>+'Ark1'!C1376</f>
        <v>2021</v>
      </c>
      <c r="C46" s="53">
        <f>+'Ark1'!N1376</f>
        <v>410</v>
      </c>
      <c r="D46" s="54" t="s">
        <v>468</v>
      </c>
      <c r="E46" s="53">
        <f>+'Ark1'!Q1376</f>
        <v>552</v>
      </c>
      <c r="F46" s="53">
        <f>+'Ark1'!R1376</f>
        <v>4422</v>
      </c>
      <c r="G46" s="176">
        <f>+'Ark1'!AF1376</f>
        <v>16.602900814375658</v>
      </c>
      <c r="H46" s="527">
        <f t="shared" ref="H46:H108" si="7">+G46-G62</f>
        <v>1.2982399997431262</v>
      </c>
      <c r="I46" s="176">
        <f>+'Ark1'!AG1376</f>
        <v>16.006145012532603</v>
      </c>
      <c r="J46" s="176"/>
      <c r="K46" s="517"/>
      <c r="L46" s="517"/>
      <c r="M46" s="176"/>
      <c r="N46" s="176"/>
      <c r="O46" s="176"/>
      <c r="P46" s="176"/>
      <c r="Q46" s="55">
        <f>+'Ark1'!S1376</f>
        <v>5.4493441881501568</v>
      </c>
      <c r="R46" s="55">
        <f>+'Ark1'!T1376</f>
        <v>4.4387155133423803</v>
      </c>
      <c r="S46" s="155">
        <f>+'Ark1'!U1376</f>
        <v>12.264296698326561</v>
      </c>
      <c r="T46" s="74">
        <f>+'Ark1'!W1376</f>
        <v>0</v>
      </c>
      <c r="U46" s="74">
        <f>+'Ark1'!X1376</f>
        <v>0</v>
      </c>
      <c r="V46" s="74">
        <f>+'Ark1'!Y1376</f>
        <v>0</v>
      </c>
      <c r="W46" s="74">
        <f>+'Ark1'!Z1376</f>
        <v>1.4404013275248222</v>
      </c>
      <c r="X46" s="55">
        <f>+'Ark1'!Z1376</f>
        <v>1.4404013275248222</v>
      </c>
      <c r="Y46" s="55">
        <f>+'Ark1'!AB1376</f>
        <v>1.6878052451277468</v>
      </c>
      <c r="Z46" s="55">
        <f>+'Ark1'!AC1376</f>
        <v>-5.3827391673473839</v>
      </c>
      <c r="AA46" s="55">
        <f t="shared" si="1"/>
        <v>2.2506004896875158</v>
      </c>
      <c r="AB46" s="55">
        <f t="shared" si="2"/>
        <v>8.0108695652173907</v>
      </c>
      <c r="AC46" s="47"/>
      <c r="AD46" s="4"/>
      <c r="AE46" s="16"/>
      <c r="AF46" s="1"/>
      <c r="AG46" s="18"/>
    </row>
    <row r="47" spans="1:39" ht="15.6">
      <c r="A47" s="47"/>
      <c r="B47" s="53">
        <f>+'Ark1'!C1377</f>
        <v>2021</v>
      </c>
      <c r="C47" s="53">
        <f>+'Ark1'!N1377</f>
        <v>415</v>
      </c>
      <c r="D47" s="54" t="s">
        <v>469</v>
      </c>
      <c r="E47" s="53">
        <f>+'Ark1'!Q1377</f>
        <v>514</v>
      </c>
      <c r="F47" s="53">
        <f>+'Ark1'!R1377</f>
        <v>3534</v>
      </c>
      <c r="G47" s="176">
        <f>+'Ark1'!AF1377</f>
        <v>13.268804042967796</v>
      </c>
      <c r="H47" s="527">
        <f t="shared" si="7"/>
        <v>0.28904130744791168</v>
      </c>
      <c r="I47" s="176">
        <f>+'Ark1'!AG1377</f>
        <v>18.344199975934377</v>
      </c>
      <c r="J47" s="176"/>
      <c r="K47" s="517"/>
      <c r="L47" s="517"/>
      <c r="M47" s="176"/>
      <c r="N47" s="176"/>
      <c r="O47" s="176"/>
      <c r="P47" s="176"/>
      <c r="Q47" s="55">
        <f>+'Ark1'!S1377</f>
        <v>4.8970005659309566</v>
      </c>
      <c r="R47" s="55">
        <f>+'Ark1'!T1377</f>
        <v>4.7201471420486705</v>
      </c>
      <c r="S47" s="155">
        <f>+'Ark1'!U1377</f>
        <v>17.587611771363846</v>
      </c>
      <c r="T47" s="74">
        <f>+'Ark1'!W1377</f>
        <v>0.14148273910582904</v>
      </c>
      <c r="U47" s="74">
        <f>+'Ark1'!X1377</f>
        <v>80.701754385964946</v>
      </c>
      <c r="V47" s="74">
        <f>+'Ark1'!Y1377</f>
        <v>0</v>
      </c>
      <c r="W47" s="74">
        <f>+'Ark1'!Z1377</f>
        <v>1.4439841486892218</v>
      </c>
      <c r="X47" s="55">
        <f>+'Ark1'!Z1377</f>
        <v>1.4439841486892218</v>
      </c>
      <c r="Y47" s="55">
        <f>+'Ark1'!AB1377</f>
        <v>1.8454908049396013</v>
      </c>
      <c r="Z47" s="55">
        <f>+'Ark1'!AC1377</f>
        <v>-3.0009368795626323</v>
      </c>
      <c r="AA47" s="55">
        <f t="shared" si="1"/>
        <v>3.5915069917947435</v>
      </c>
      <c r="AB47" s="55">
        <f t="shared" si="2"/>
        <v>6.8754863813229576</v>
      </c>
      <c r="AC47" s="47"/>
      <c r="AD47" s="4"/>
      <c r="AE47" s="16"/>
      <c r="AF47" s="1"/>
      <c r="AG47" s="18"/>
    </row>
    <row r="48" spans="1:39" ht="15.6">
      <c r="A48" s="47"/>
      <c r="B48" s="53">
        <f>+'Ark1'!C1378</f>
        <v>2021</v>
      </c>
      <c r="C48" s="53">
        <f>+'Ark1'!N1378</f>
        <v>420</v>
      </c>
      <c r="D48" s="54" t="s">
        <v>470</v>
      </c>
      <c r="E48" s="53">
        <f>+'Ark1'!Q1378</f>
        <v>409</v>
      </c>
      <c r="F48" s="53">
        <f>+'Ark1'!R1378</f>
        <v>2991</v>
      </c>
      <c r="G48" s="176">
        <f>+'Ark1'!AF1378</f>
        <v>11.23004892261366</v>
      </c>
      <c r="H48" s="527">
        <f t="shared" si="7"/>
        <v>-0.40545994725815504</v>
      </c>
      <c r="I48" s="176">
        <f>+'Ark1'!AG1378</f>
        <v>19.678649443072871</v>
      </c>
      <c r="J48" s="176"/>
      <c r="K48" s="517"/>
      <c r="L48" s="517"/>
      <c r="M48" s="176"/>
      <c r="N48" s="176"/>
      <c r="O48" s="176"/>
      <c r="P48" s="176"/>
      <c r="Q48" s="55">
        <f>+'Ark1'!S1378</f>
        <v>5.4032096288866596</v>
      </c>
      <c r="R48" s="55">
        <f>+'Ark1'!T1378</f>
        <v>5.7492477432296889</v>
      </c>
      <c r="S48" s="155">
        <f>+'Ark1'!U1378</f>
        <v>22.292230023403608</v>
      </c>
      <c r="T48" s="74">
        <f>+'Ark1'!W1378</f>
        <v>1.3039117352056171</v>
      </c>
      <c r="U48" s="74">
        <f>+'Ark1'!X1378</f>
        <v>100</v>
      </c>
      <c r="V48" s="74">
        <f>+'Ark1'!Y1378</f>
        <v>33.734536944165825</v>
      </c>
      <c r="W48" s="74">
        <f>+'Ark1'!Z1378</f>
        <v>1.4140998232710289</v>
      </c>
      <c r="X48" s="55">
        <f>+'Ark1'!Z1378</f>
        <v>1.4140998232710289</v>
      </c>
      <c r="Y48" s="55">
        <f>+'Ark1'!AB1378</f>
        <v>1.8312214644775529</v>
      </c>
      <c r="Z48" s="55">
        <f>+'Ark1'!AC1378</f>
        <v>17.980752071426107</v>
      </c>
      <c r="AA48" s="55">
        <f t="shared" si="1"/>
        <v>4.1257385062805643</v>
      </c>
      <c r="AB48" s="55">
        <f t="shared" si="2"/>
        <v>7.3129584352078236</v>
      </c>
      <c r="AC48" s="47"/>
      <c r="AD48" s="4"/>
      <c r="AE48" s="16"/>
      <c r="AF48" s="1"/>
      <c r="AG48" s="18"/>
    </row>
    <row r="49" spans="1:33" ht="15.6">
      <c r="A49" s="47"/>
      <c r="B49" s="53">
        <f>+'Ark1'!C1379</f>
        <v>2021</v>
      </c>
      <c r="C49" s="53">
        <f>+'Ark1'!N1379</f>
        <v>425</v>
      </c>
      <c r="D49" s="54" t="s">
        <v>471</v>
      </c>
      <c r="E49" s="53">
        <f>+'Ark1'!Q1379</f>
        <v>298</v>
      </c>
      <c r="F49" s="53">
        <f>+'Ark1'!R1379</f>
        <v>1036</v>
      </c>
      <c r="G49" s="176">
        <f>+'Ark1'!AF1379</f>
        <v>3.889779566642511</v>
      </c>
      <c r="H49" s="527">
        <f t="shared" si="7"/>
        <v>0.13982547695213032</v>
      </c>
      <c r="I49" s="176">
        <f>+'Ark1'!AG1379</f>
        <v>8.0830077246214564</v>
      </c>
      <c r="J49" s="176"/>
      <c r="K49" s="517"/>
      <c r="L49" s="517"/>
      <c r="M49" s="176"/>
      <c r="N49" s="176"/>
      <c r="O49" s="176"/>
      <c r="P49" s="176"/>
      <c r="Q49" s="55">
        <f>+'Ark1'!S1379</f>
        <v>6.13706563706564</v>
      </c>
      <c r="R49" s="55">
        <f>+'Ark1'!T1379</f>
        <v>6.8880308880308867</v>
      </c>
      <c r="S49" s="155">
        <f>+'Ark1'!U1379</f>
        <v>26.435521235521236</v>
      </c>
      <c r="T49" s="74">
        <f>+'Ark1'!W1379</f>
        <v>5.5019305019305031</v>
      </c>
      <c r="U49" s="74">
        <f>+'Ark1'!X1379</f>
        <v>100</v>
      </c>
      <c r="V49" s="74">
        <f>+'Ark1'!Y1379</f>
        <v>100</v>
      </c>
      <c r="W49" s="74">
        <f>+'Ark1'!Z1379</f>
        <v>0.865976371389376</v>
      </c>
      <c r="X49" s="55">
        <f>+'Ark1'!Z1379</f>
        <v>0.865976371389376</v>
      </c>
      <c r="Y49" s="55">
        <f>+'Ark1'!AB1379</f>
        <v>1.8586673680748589</v>
      </c>
      <c r="Z49" s="55">
        <f>+'Ark1'!AC1379</f>
        <v>11.672622643453405</v>
      </c>
      <c r="AA49" s="55">
        <f t="shared" si="1"/>
        <v>4.307518087448881</v>
      </c>
      <c r="AB49" s="55">
        <f t="shared" si="2"/>
        <v>3.476510067114094</v>
      </c>
      <c r="AC49" s="47"/>
      <c r="AD49" s="4"/>
      <c r="AE49" s="16"/>
      <c r="AF49" s="13"/>
      <c r="AG49" s="18"/>
    </row>
    <row r="50" spans="1:33" ht="15.6">
      <c r="A50" s="47"/>
      <c r="B50" s="53">
        <f>+'Ark1'!C1380</f>
        <v>2021</v>
      </c>
      <c r="C50" s="53">
        <f>+'Ark1'!N1380</f>
        <v>428</v>
      </c>
      <c r="D50" s="54" t="s">
        <v>472</v>
      </c>
      <c r="E50" s="53">
        <f>+'Ark1'!Q1380</f>
        <v>188</v>
      </c>
      <c r="F50" s="53">
        <f>+'Ark1'!R1380</f>
        <v>417</v>
      </c>
      <c r="G50" s="176">
        <f>+'Ark1'!AF1380</f>
        <v>1.5656738217084241</v>
      </c>
      <c r="H50" s="527">
        <f t="shared" si="7"/>
        <v>1.5741768966660352E-2</v>
      </c>
      <c r="I50" s="176">
        <f>+'Ark1'!AG1380</f>
        <v>3.5657824730847998</v>
      </c>
      <c r="J50" s="176"/>
      <c r="K50" s="517"/>
      <c r="L50" s="517"/>
      <c r="M50" s="176"/>
      <c r="N50" s="176"/>
      <c r="O50" s="176"/>
      <c r="P50" s="176"/>
      <c r="Q50" s="55">
        <f>+'Ark1'!S1380</f>
        <v>6.5371702637889681</v>
      </c>
      <c r="R50" s="55">
        <f>+'Ark1'!T1380</f>
        <v>7.5107913669064752</v>
      </c>
      <c r="S50" s="155">
        <f>+'Ark1'!U1380</f>
        <v>28.972997601918458</v>
      </c>
      <c r="T50" s="74">
        <f>+'Ark1'!W1380</f>
        <v>17.266187050359715</v>
      </c>
      <c r="U50" s="74">
        <f>+'Ark1'!X1380</f>
        <v>100</v>
      </c>
      <c r="V50" s="74">
        <f>+'Ark1'!Y1380</f>
        <v>100</v>
      </c>
      <c r="W50" s="74">
        <f>+'Ark1'!Z1380</f>
        <v>0.57647933567027443</v>
      </c>
      <c r="X50" s="55">
        <f>+'Ark1'!Z1380</f>
        <v>0.57647933567027443</v>
      </c>
      <c r="Y50" s="55">
        <f>+'Ark1'!AB1380</f>
        <v>2.2032249302245277</v>
      </c>
      <c r="Z50" s="55">
        <f>+'Ark1'!AC1380</f>
        <v>7.7982556246768704</v>
      </c>
      <c r="AA50" s="55">
        <f t="shared" si="1"/>
        <v>4.432039618488627</v>
      </c>
      <c r="AB50" s="55">
        <f t="shared" si="2"/>
        <v>2.2180851063829787</v>
      </c>
      <c r="AC50" s="47"/>
      <c r="AD50" s="4"/>
      <c r="AE50" s="16"/>
      <c r="AF50" s="13"/>
      <c r="AG50" s="18"/>
    </row>
    <row r="51" spans="1:33" ht="15.6">
      <c r="A51" s="47"/>
      <c r="B51" s="53">
        <f>+'Ark1'!C1381</f>
        <v>2021</v>
      </c>
      <c r="C51" s="53">
        <f>+'Ark1'!N1381</f>
        <v>430</v>
      </c>
      <c r="D51" s="54" t="s">
        <v>473</v>
      </c>
      <c r="E51" s="53">
        <f>+'Ark1'!Q1381</f>
        <v>170</v>
      </c>
      <c r="F51" s="53">
        <f>+'Ark1'!R1381</f>
        <v>387</v>
      </c>
      <c r="G51" s="176">
        <f>+'Ark1'!AF1381</f>
        <v>1.453035417268969</v>
      </c>
      <c r="H51" s="527">
        <f t="shared" si="7"/>
        <v>2.7979406691234221E-2</v>
      </c>
      <c r="I51" s="176">
        <f>+'Ark1'!AG1381</f>
        <v>3.5780690745473818</v>
      </c>
      <c r="J51" s="176"/>
      <c r="K51" s="517"/>
      <c r="L51" s="517"/>
      <c r="M51" s="176"/>
      <c r="N51" s="176"/>
      <c r="O51" s="176"/>
      <c r="P51" s="176"/>
      <c r="Q51" s="55">
        <f>+'Ark1'!S1381</f>
        <v>6.746770025839794</v>
      </c>
      <c r="R51" s="55">
        <f>+'Ark1'!T1381</f>
        <v>7.6744186046511649</v>
      </c>
      <c r="S51" s="155">
        <f>+'Ark1'!U1381</f>
        <v>31.326537467700277</v>
      </c>
      <c r="T51" s="74">
        <f>+'Ark1'!W1381</f>
        <v>16.795865633074939</v>
      </c>
      <c r="U51" s="74">
        <f>+'Ark1'!X1381</f>
        <v>100</v>
      </c>
      <c r="V51" s="74">
        <f>+'Ark1'!Y1381</f>
        <v>100</v>
      </c>
      <c r="W51" s="74">
        <f>+'Ark1'!Z1381</f>
        <v>0.82467433115790501</v>
      </c>
      <c r="X51" s="55">
        <f>+'Ark1'!Z1381</f>
        <v>0.82467433115790501</v>
      </c>
      <c r="Y51" s="55">
        <f>+'Ark1'!AB1381</f>
        <v>2.1536440749377159</v>
      </c>
      <c r="Z51" s="55">
        <f>+'Ark1'!AC1381</f>
        <v>7.8165555070929695</v>
      </c>
      <c r="AA51" s="55">
        <f t="shared" si="1"/>
        <v>4.6431903485254713</v>
      </c>
      <c r="AB51" s="55">
        <f t="shared" si="2"/>
        <v>2.276470588235294</v>
      </c>
      <c r="AC51" s="47"/>
      <c r="AD51" s="4"/>
      <c r="AE51" s="16"/>
      <c r="AF51" s="13"/>
      <c r="AG51" s="18"/>
    </row>
    <row r="52" spans="1:33" ht="15.6">
      <c r="A52" s="47"/>
      <c r="B52" s="53">
        <f>+'Ark1'!C1382</f>
        <v>2021</v>
      </c>
      <c r="C52" s="53">
        <f>+'Ark1'!N1382</f>
        <v>433</v>
      </c>
      <c r="D52" s="54" t="s">
        <v>474</v>
      </c>
      <c r="E52" s="53">
        <f>+'Ark1'!Q1382</f>
        <v>102</v>
      </c>
      <c r="F52" s="53">
        <f>+'Ark1'!R1382</f>
        <v>171</v>
      </c>
      <c r="G52" s="176">
        <f>+'Ark1'!AF1382</f>
        <v>0.6420389053048936</v>
      </c>
      <c r="H52" s="527">
        <f t="shared" si="7"/>
        <v>0.12049778803159872</v>
      </c>
      <c r="I52" s="176">
        <f>+'Ark1'!AG1382</f>
        <v>1.7139026924184937</v>
      </c>
      <c r="J52" s="176"/>
      <c r="K52" s="517"/>
      <c r="L52" s="517"/>
      <c r="M52" s="176"/>
      <c r="N52" s="176"/>
      <c r="O52" s="176"/>
      <c r="P52" s="176"/>
      <c r="Q52" s="55">
        <f>+'Ark1'!S1382</f>
        <v>6.9181286549707597</v>
      </c>
      <c r="R52" s="55">
        <f>+'Ark1'!T1382</f>
        <v>7.9649122807017516</v>
      </c>
      <c r="S52" s="155">
        <f>+'Ark1'!U1382</f>
        <v>33.959766081871358</v>
      </c>
      <c r="T52" s="74">
        <f>+'Ark1'!W1382</f>
        <v>26.900584795321642</v>
      </c>
      <c r="U52" s="74">
        <f>+'Ark1'!X1382</f>
        <v>100</v>
      </c>
      <c r="V52" s="74">
        <f>+'Ark1'!Y1382</f>
        <v>100</v>
      </c>
      <c r="W52" s="74">
        <f>+'Ark1'!Z1382</f>
        <v>0.55989655813133321</v>
      </c>
      <c r="X52" s="55">
        <f>+'Ark1'!Z1382</f>
        <v>0.55989655813133321</v>
      </c>
      <c r="Y52" s="55">
        <f>+'Ark1'!AB1382</f>
        <v>2.6554473127708289</v>
      </c>
      <c r="Z52" s="55">
        <f>+'Ark1'!AC1382</f>
        <v>14.533771217942762</v>
      </c>
      <c r="AA52" s="55">
        <f t="shared" si="1"/>
        <v>4.9088081149619631</v>
      </c>
      <c r="AB52" s="55">
        <f t="shared" si="2"/>
        <v>1.6764705882352942</v>
      </c>
      <c r="AC52" s="47"/>
      <c r="AD52" s="4"/>
      <c r="AE52" s="16"/>
      <c r="AF52" s="13"/>
      <c r="AG52" s="18"/>
    </row>
    <row r="53" spans="1:33" ht="15.6">
      <c r="A53" s="47"/>
      <c r="B53" s="53">
        <f>+'Ark1'!C1383</f>
        <v>2021</v>
      </c>
      <c r="C53" s="53">
        <f>+'Ark1'!N1383</f>
        <v>435</v>
      </c>
      <c r="D53" s="54" t="s">
        <v>475</v>
      </c>
      <c r="E53" s="53">
        <f>+'Ark1'!Q1383</f>
        <v>85</v>
      </c>
      <c r="F53" s="53">
        <f>+'Ark1'!R1383</f>
        <v>124</v>
      </c>
      <c r="G53" s="176">
        <f>+'Ark1'!AF1383</f>
        <v>0.46557207168308062</v>
      </c>
      <c r="H53" s="527">
        <f t="shared" si="7"/>
        <v>3.2178748878511576E-2</v>
      </c>
      <c r="I53" s="176">
        <f>+'Ark1'!AG1383</f>
        <v>1.3330209984600569</v>
      </c>
      <c r="J53" s="176"/>
      <c r="K53" s="517"/>
      <c r="L53" s="517"/>
      <c r="M53" s="176"/>
      <c r="N53" s="176"/>
      <c r="O53" s="176"/>
      <c r="P53" s="176"/>
      <c r="Q53" s="55">
        <f>+'Ark1'!S1383</f>
        <v>7.0725806451612891</v>
      </c>
      <c r="R53" s="55">
        <f>+'Ark1'!T1383</f>
        <v>8.1693548387096779</v>
      </c>
      <c r="S53" s="155">
        <f>+'Ark1'!U1383</f>
        <v>36.424193548387073</v>
      </c>
      <c r="T53" s="74">
        <f>+'Ark1'!W1383</f>
        <v>32.258064516129025</v>
      </c>
      <c r="U53" s="74">
        <f>+'Ark1'!X1383</f>
        <v>100</v>
      </c>
      <c r="V53" s="74">
        <f>+'Ark1'!Y1383</f>
        <v>100</v>
      </c>
      <c r="W53" s="74">
        <f>+'Ark1'!Z1383</f>
        <v>0.81446905006178261</v>
      </c>
      <c r="X53" s="55">
        <f>+'Ark1'!Z1383</f>
        <v>0.81446905006178261</v>
      </c>
      <c r="Y53" s="55">
        <f>+'Ark1'!AB1383</f>
        <v>2.6203969601814525</v>
      </c>
      <c r="Z53" s="55">
        <f>+'Ark1'!AC1383</f>
        <v>4.1704351029235927</v>
      </c>
      <c r="AA53" s="55">
        <f t="shared" si="1"/>
        <v>5.1500570125427574</v>
      </c>
      <c r="AB53" s="55">
        <f t="shared" si="2"/>
        <v>1.4588235294117646</v>
      </c>
      <c r="AC53" s="47"/>
      <c r="AD53" s="4"/>
      <c r="AE53" s="16"/>
      <c r="AF53" s="13"/>
      <c r="AG53" s="18"/>
    </row>
    <row r="54" spans="1:33" ht="15.6">
      <c r="A54" s="47"/>
      <c r="B54" s="53">
        <f>+'Ark1'!C1384</f>
        <v>2021</v>
      </c>
      <c r="C54" s="53">
        <f>+'Ark1'!N1384</f>
        <v>438</v>
      </c>
      <c r="D54" s="54" t="s">
        <v>476</v>
      </c>
      <c r="E54" s="53">
        <f>+'Ark1'!Q1384</f>
        <v>42</v>
      </c>
      <c r="F54" s="53">
        <f>+'Ark1'!R1384</f>
        <v>53</v>
      </c>
      <c r="G54" s="176">
        <f>+'Ark1'!AF1384</f>
        <v>0.19899451450970379</v>
      </c>
      <c r="H54" s="527">
        <f t="shared" si="7"/>
        <v>1.902610080272174E-2</v>
      </c>
      <c r="I54" s="176">
        <f>+'Ark1'!AG1384</f>
        <v>0.60828269229866772</v>
      </c>
      <c r="J54" s="176"/>
      <c r="K54" s="517"/>
      <c r="L54" s="517"/>
      <c r="M54" s="176"/>
      <c r="N54" s="176"/>
      <c r="O54" s="176"/>
      <c r="P54" s="176"/>
      <c r="Q54" s="55">
        <f>+'Ark1'!S1384</f>
        <v>7.3207547169811331</v>
      </c>
      <c r="R54" s="55">
        <f>+'Ark1'!T1384</f>
        <v>8.9056603773584939</v>
      </c>
      <c r="S54" s="155">
        <f>+'Ark1'!U1384</f>
        <v>38.886981132075469</v>
      </c>
      <c r="T54" s="74">
        <f>+'Ark1'!W1384</f>
        <v>45.283018867924511</v>
      </c>
      <c r="U54" s="74">
        <f>+'Ark1'!X1384</f>
        <v>100</v>
      </c>
      <c r="V54" s="74">
        <f>+'Ark1'!Y1384</f>
        <v>100</v>
      </c>
      <c r="W54" s="74">
        <f>+'Ark1'!Z1384</f>
        <v>0.5920179271432402</v>
      </c>
      <c r="X54" s="55">
        <f>+'Ark1'!Z1384</f>
        <v>0.5920179271432402</v>
      </c>
      <c r="Y54" s="55">
        <f>+'Ark1'!AB1384</f>
        <v>3.1698113207547194</v>
      </c>
      <c r="Z54" s="55">
        <f>+'Ark1'!AC1384</f>
        <v>30.518399247171256</v>
      </c>
      <c r="AA54" s="55">
        <f t="shared" si="1"/>
        <v>5.3118814432989678</v>
      </c>
      <c r="AB54" s="55">
        <f t="shared" si="2"/>
        <v>1.2619047619047619</v>
      </c>
      <c r="AC54" s="47"/>
      <c r="AD54" s="4"/>
      <c r="AE54" s="16"/>
      <c r="AF54" s="5"/>
      <c r="AG54" s="18"/>
    </row>
    <row r="55" spans="1:33" ht="15.6">
      <c r="A55" s="47"/>
      <c r="B55" s="53">
        <f>+'Ark1'!C1385</f>
        <v>2021</v>
      </c>
      <c r="C55" s="53">
        <f>+'Ark1'!N1385</f>
        <v>440</v>
      </c>
      <c r="D55" s="54" t="s">
        <v>477</v>
      </c>
      <c r="E55" s="53">
        <f>+'Ark1'!Q1385</f>
        <v>31</v>
      </c>
      <c r="F55" s="53">
        <f>+'Ark1'!R1385</f>
        <v>37</v>
      </c>
      <c r="G55" s="176">
        <f>+'Ark1'!AF1385</f>
        <v>0.13892069880866112</v>
      </c>
      <c r="H55" s="527">
        <f t="shared" si="7"/>
        <v>6.69900710557228E-3</v>
      </c>
      <c r="I55" s="176">
        <f>+'Ark1'!AG1385</f>
        <v>0.45041919505376754</v>
      </c>
      <c r="J55" s="176"/>
      <c r="K55" s="517"/>
      <c r="L55" s="517"/>
      <c r="M55" s="176"/>
      <c r="N55" s="176"/>
      <c r="O55" s="176"/>
      <c r="P55" s="176"/>
      <c r="Q55" s="55">
        <f>+'Ark1'!S1385</f>
        <v>6.729729729729728</v>
      </c>
      <c r="R55" s="55">
        <f>+'Ark1'!T1385</f>
        <v>8.0810810810810807</v>
      </c>
      <c r="S55" s="155">
        <f>+'Ark1'!U1385</f>
        <v>41.246756756756746</v>
      </c>
      <c r="T55" s="74">
        <f>+'Ark1'!W1385</f>
        <v>35.13513513513513</v>
      </c>
      <c r="U55" s="74">
        <f>+'Ark1'!X1385</f>
        <v>100</v>
      </c>
      <c r="V55" s="74">
        <f>+'Ark1'!Y1385</f>
        <v>100</v>
      </c>
      <c r="W55" s="74">
        <f>+'Ark1'!Z1385</f>
        <v>0.88461338036762693</v>
      </c>
      <c r="X55" s="55">
        <f>+'Ark1'!Z1385</f>
        <v>0.88461338036762693</v>
      </c>
      <c r="Y55" s="55">
        <f>+'Ark1'!AB1385</f>
        <v>2.9989041095524742</v>
      </c>
      <c r="Z55" s="55">
        <f>+'Ark1'!AC1385</f>
        <v>15.467859571922363</v>
      </c>
      <c r="AA55" s="55">
        <f t="shared" si="1"/>
        <v>6.129036144578313</v>
      </c>
      <c r="AB55" s="55">
        <f t="shared" si="2"/>
        <v>1.1935483870967742</v>
      </c>
      <c r="AC55" s="47"/>
      <c r="AD55" s="4"/>
      <c r="AE55" s="16"/>
      <c r="AF55" s="5"/>
      <c r="AG55" s="18"/>
    </row>
    <row r="56" spans="1:33" ht="15.6">
      <c r="A56" s="47"/>
      <c r="B56" s="53">
        <f>+'Ark1'!C1386</f>
        <v>2021</v>
      </c>
      <c r="C56" s="53">
        <f>+'Ark1'!N1386</f>
        <v>443</v>
      </c>
      <c r="D56" s="54" t="s">
        <v>478</v>
      </c>
      <c r="E56" s="53">
        <f>+'Ark1'!Q1386</f>
        <v>18</v>
      </c>
      <c r="F56" s="53">
        <f>+'Ark1'!R1386</f>
        <v>19</v>
      </c>
      <c r="G56" s="176">
        <f>+'Ark1'!AF1386</f>
        <v>7.1337656144988146E-2</v>
      </c>
      <c r="H56" s="527">
        <f t="shared" si="7"/>
        <v>2.7263758910625192E-2</v>
      </c>
      <c r="I56" s="176">
        <f>+'Ark1'!AG1386</f>
        <v>0.24484661478157535</v>
      </c>
      <c r="J56" s="176"/>
      <c r="K56" s="517"/>
      <c r="L56" s="517"/>
      <c r="M56" s="176"/>
      <c r="N56" s="176"/>
      <c r="O56" s="176"/>
      <c r="P56" s="176"/>
      <c r="Q56" s="55">
        <f>+'Ark1'!S1386</f>
        <v>6.8947368421052646</v>
      </c>
      <c r="R56" s="55">
        <f>+'Ark1'!T1386</f>
        <v>7.6842105263157903</v>
      </c>
      <c r="S56" s="155">
        <f>+'Ark1'!U1386</f>
        <v>43.663157894736848</v>
      </c>
      <c r="T56" s="74">
        <f>+'Ark1'!W1386</f>
        <v>26.315789473684205</v>
      </c>
      <c r="U56" s="74">
        <f>+'Ark1'!X1386</f>
        <v>100</v>
      </c>
      <c r="V56" s="74">
        <f>+'Ark1'!Y1386</f>
        <v>100</v>
      </c>
      <c r="W56" s="74">
        <f>+'Ark1'!Z1386</f>
        <v>0.47608107040261854</v>
      </c>
      <c r="X56" s="55">
        <f>+'Ark1'!Z1386</f>
        <v>0.47608107040261854</v>
      </c>
      <c r="Y56" s="55">
        <f>+'Ark1'!AB1386</f>
        <v>2.734817064582439</v>
      </c>
      <c r="Z56" s="55">
        <f>+'Ark1'!AC1386</f>
        <v>-29.651091963779891</v>
      </c>
      <c r="AA56" s="55">
        <f t="shared" si="1"/>
        <v>6.332824427480916</v>
      </c>
      <c r="AB56" s="55">
        <f t="shared" si="2"/>
        <v>1.0555555555555556</v>
      </c>
      <c r="AC56" s="47"/>
      <c r="AD56" s="4"/>
      <c r="AE56" s="16"/>
      <c r="AF56" s="5"/>
      <c r="AG56" s="18"/>
    </row>
    <row r="57" spans="1:33" ht="15.6">
      <c r="A57" s="47"/>
      <c r="B57" s="53">
        <f>+'Ark1'!C1387</f>
        <v>2021</v>
      </c>
      <c r="C57" s="53">
        <f>+'Ark1'!N1387</f>
        <v>445</v>
      </c>
      <c r="D57" s="54" t="s">
        <v>479</v>
      </c>
      <c r="E57" s="53">
        <f>+'Ark1'!Q1387</f>
        <v>13</v>
      </c>
      <c r="F57" s="53">
        <f>+'Ark1'!R1387</f>
        <v>17</v>
      </c>
      <c r="G57" s="176">
        <f>+'Ark1'!AF1387</f>
        <v>6.3828429182357829E-2</v>
      </c>
      <c r="H57" s="527">
        <f t="shared" si="7"/>
        <v>-1.3300890977777327E-2</v>
      </c>
      <c r="I57" s="176">
        <f>+'Ark1'!AG1387</f>
        <v>0.23563535291159823</v>
      </c>
      <c r="J57" s="176"/>
      <c r="K57" s="517"/>
      <c r="L57" s="517"/>
      <c r="M57" s="176"/>
      <c r="N57" s="176"/>
      <c r="O57" s="176"/>
      <c r="P57" s="176"/>
      <c r="Q57" s="55">
        <f>+'Ark1'!S1387</f>
        <v>6.5882352941176485</v>
      </c>
      <c r="R57" s="55">
        <f>+'Ark1'!T1387</f>
        <v>7.4705882352941186</v>
      </c>
      <c r="S57" s="155">
        <f>+'Ark1'!U1387</f>
        <v>46.964117647058806</v>
      </c>
      <c r="T57" s="74">
        <f>+'Ark1'!W1387</f>
        <v>11.76470588235294</v>
      </c>
      <c r="U57" s="74">
        <f>+'Ark1'!X1387</f>
        <v>100</v>
      </c>
      <c r="V57" s="74">
        <f>+'Ark1'!Y1387</f>
        <v>100</v>
      </c>
      <c r="W57" s="74">
        <f>+'Ark1'!Z1387</f>
        <v>1.503885394662182</v>
      </c>
      <c r="X57" s="55">
        <f>+'Ark1'!Z1387</f>
        <v>1.503885394662182</v>
      </c>
      <c r="Y57" s="55">
        <f>+'Ark1'!AB1387</f>
        <v>2.1176470588235294</v>
      </c>
      <c r="Z57" s="55">
        <f>+'Ark1'!AC1387</f>
        <v>21.752321257030317</v>
      </c>
      <c r="AA57" s="55">
        <f t="shared" si="1"/>
        <v>7.1284821428571385</v>
      </c>
      <c r="AB57" s="55">
        <f t="shared" si="2"/>
        <v>1.3076923076923077</v>
      </c>
      <c r="AC57" s="47"/>
      <c r="AD57" s="4"/>
      <c r="AE57" s="16"/>
      <c r="AF57" s="5"/>
      <c r="AG57" s="18"/>
    </row>
    <row r="58" spans="1:33" ht="15.6">
      <c r="A58" s="47"/>
      <c r="B58" s="53">
        <f>+'Ark1'!C1388</f>
        <v>2021</v>
      </c>
      <c r="C58" s="53">
        <f>+'Ark1'!N1388</f>
        <v>450</v>
      </c>
      <c r="D58" s="54" t="s">
        <v>480</v>
      </c>
      <c r="E58" s="53">
        <f>+'Ark1'!Q1388</f>
        <v>2</v>
      </c>
      <c r="F58" s="53">
        <f>+'Ark1'!R1388</f>
        <v>2</v>
      </c>
      <c r="G58" s="176">
        <f>+'Ark1'!AF1388</f>
        <v>7.509226962630333E-3</v>
      </c>
      <c r="H58" s="527">
        <f t="shared" si="7"/>
        <v>-3.5092473459604053E-3</v>
      </c>
      <c r="I58" s="176">
        <f>+'Ark1'!AG1388</f>
        <v>2.9800099679961011E-2</v>
      </c>
      <c r="J58" s="176"/>
      <c r="K58" s="517"/>
      <c r="L58" s="517"/>
      <c r="M58" s="176"/>
      <c r="N58" s="176"/>
      <c r="O58" s="176"/>
      <c r="P58" s="176"/>
      <c r="Q58" s="55">
        <f>+'Ark1'!S1388</f>
        <v>9.5</v>
      </c>
      <c r="R58" s="55">
        <f>+'Ark1'!T1388</f>
        <v>11</v>
      </c>
      <c r="S58" s="155">
        <f>+'Ark1'!U1388</f>
        <v>50.484999999999999</v>
      </c>
      <c r="T58" s="74">
        <f>+'Ark1'!W1388</f>
        <v>50</v>
      </c>
      <c r="U58" s="74">
        <f>+'Ark1'!X1388</f>
        <v>100</v>
      </c>
      <c r="V58" s="74">
        <f>+'Ark1'!Y1388</f>
        <v>100</v>
      </c>
      <c r="W58" s="74">
        <f>+'Ark1'!Z1388</f>
        <v>0.21500000000117264</v>
      </c>
      <c r="X58" s="55">
        <f>+'Ark1'!Z1388</f>
        <v>0.21500000000117264</v>
      </c>
      <c r="Y58" s="55">
        <f>+'Ark1'!AB1388</f>
        <v>3</v>
      </c>
      <c r="Z58" s="55">
        <f>+'Ark1'!AC1388</f>
        <v>-99.999999999451774</v>
      </c>
      <c r="AA58" s="55">
        <f t="shared" si="1"/>
        <v>5.3142105263157893</v>
      </c>
      <c r="AB58" s="55">
        <f t="shared" si="2"/>
        <v>1</v>
      </c>
      <c r="AC58" s="47"/>
      <c r="AD58" s="4"/>
      <c r="AE58" s="16"/>
      <c r="AF58" s="5"/>
      <c r="AG58" s="18"/>
    </row>
    <row r="59" spans="1:33" ht="15.6">
      <c r="A59" s="47"/>
      <c r="B59" s="53">
        <f>+'Ark1'!C1389</f>
        <v>2021</v>
      </c>
      <c r="C59" s="53">
        <f>+'Ark1'!N1389</f>
        <v>455</v>
      </c>
      <c r="D59" s="54" t="s">
        <v>481</v>
      </c>
      <c r="E59" s="53">
        <f>+'Ark1'!Q1389</f>
        <v>5</v>
      </c>
      <c r="F59" s="53">
        <f>+'Ark1'!R1389</f>
        <v>5</v>
      </c>
      <c r="G59" s="176">
        <f>+'Ark1'!AF1389</f>
        <v>1.8773067406575833E-2</v>
      </c>
      <c r="H59" s="527">
        <f t="shared" si="7"/>
        <v>1.5100242637045586E-2</v>
      </c>
      <c r="I59" s="176">
        <f>+'Ark1'!AG1389</f>
        <v>8.4111423272180769E-2</v>
      </c>
      <c r="J59" s="176"/>
      <c r="K59" s="517"/>
      <c r="L59" s="517"/>
      <c r="M59" s="176"/>
      <c r="N59" s="176"/>
      <c r="O59" s="176"/>
      <c r="P59" s="176"/>
      <c r="Q59" s="55">
        <f>+'Ark1'!S1389</f>
        <v>7.6</v>
      </c>
      <c r="R59" s="55">
        <f>+'Ark1'!T1389</f>
        <v>8.6</v>
      </c>
      <c r="S59" s="155">
        <f>+'Ark1'!U1389</f>
        <v>56.997999999999998</v>
      </c>
      <c r="T59" s="74">
        <f>+'Ark1'!W1389</f>
        <v>20</v>
      </c>
      <c r="U59" s="74">
        <f>+'Ark1'!X1389</f>
        <v>100</v>
      </c>
      <c r="V59" s="74">
        <f>+'Ark1'!Y1389</f>
        <v>100</v>
      </c>
      <c r="W59" s="74">
        <f>+'Ark1'!Z1389</f>
        <v>1.2551717014017478</v>
      </c>
      <c r="X59" s="55">
        <f>+'Ark1'!Z1389</f>
        <v>1.2551717014017478</v>
      </c>
      <c r="Y59" s="55">
        <f>+'Ark1'!AB1389</f>
        <v>2.9393876913398151</v>
      </c>
      <c r="Z59" s="55">
        <f>+'Ark1'!AC1389</f>
        <v>-79.75004526329613</v>
      </c>
      <c r="AA59" s="55">
        <f t="shared" si="1"/>
        <v>7.4997368421052633</v>
      </c>
      <c r="AB59" s="55">
        <f t="shared" si="2"/>
        <v>1</v>
      </c>
      <c r="AC59" s="47"/>
      <c r="AD59" s="4"/>
      <c r="AE59" s="16"/>
      <c r="AF59" s="5"/>
      <c r="AG59" s="18"/>
    </row>
    <row r="60" spans="1:33" ht="15.6">
      <c r="A60" s="47"/>
      <c r="B60" s="53">
        <f>+'Ark1'!C1390</f>
        <v>2021</v>
      </c>
      <c r="C60" s="53">
        <f>+'Ark1'!N1390</f>
        <v>460</v>
      </c>
      <c r="D60" s="54" t="s">
        <v>482</v>
      </c>
      <c r="E60" s="53">
        <f>+'Ark1'!Q1390</f>
        <v>0</v>
      </c>
      <c r="F60" s="53">
        <f>+'Ark1'!R1390</f>
        <v>0</v>
      </c>
      <c r="G60" s="176">
        <f>+'Ark1'!AF1390</f>
        <v>0</v>
      </c>
      <c r="H60" s="527">
        <f t="shared" si="7"/>
        <v>0</v>
      </c>
      <c r="I60" s="176">
        <f>+'Ark1'!AG1390</f>
        <v>0</v>
      </c>
      <c r="J60" s="176"/>
      <c r="K60" s="517"/>
      <c r="L60" s="517"/>
      <c r="M60" s="176"/>
      <c r="N60" s="176"/>
      <c r="O60" s="176"/>
      <c r="P60" s="176"/>
      <c r="Q60" s="55">
        <f>+'Ark1'!S1390</f>
        <v>0</v>
      </c>
      <c r="R60" s="55">
        <f>+'Ark1'!T1390</f>
        <v>0</v>
      </c>
      <c r="S60" s="155">
        <f>+'Ark1'!U1390</f>
        <v>0</v>
      </c>
      <c r="T60" s="74">
        <f>+'Ark1'!W1390</f>
        <v>0</v>
      </c>
      <c r="U60" s="74">
        <f>+'Ark1'!X1390</f>
        <v>0</v>
      </c>
      <c r="V60" s="74">
        <f>+'Ark1'!Y1390</f>
        <v>0</v>
      </c>
      <c r="W60" s="74">
        <f>+'Ark1'!Z1390</f>
        <v>0</v>
      </c>
      <c r="X60" s="55">
        <f>+'Ark1'!Z1390</f>
        <v>0</v>
      </c>
      <c r="Y60" s="55">
        <f>+'Ark1'!AB1390</f>
        <v>0</v>
      </c>
      <c r="Z60" s="55">
        <f>+'Ark1'!AC1390</f>
        <v>0</v>
      </c>
      <c r="AA60" s="55" t="e">
        <f t="shared" si="1"/>
        <v>#DIV/0!</v>
      </c>
      <c r="AB60" s="55" t="e">
        <f t="shared" si="2"/>
        <v>#DIV/0!</v>
      </c>
      <c r="AC60" s="47"/>
      <c r="AD60" s="4"/>
      <c r="AE60" s="16"/>
      <c r="AF60" s="5"/>
      <c r="AG60" s="18"/>
    </row>
    <row r="61" spans="1:33" ht="15.6">
      <c r="A61" s="47"/>
      <c r="B61">
        <f>+'Ark1'!C1391</f>
        <v>2020</v>
      </c>
      <c r="C61">
        <f>+'Ark1'!N1391</f>
        <v>409</v>
      </c>
      <c r="D61" s="3" t="s">
        <v>467</v>
      </c>
      <c r="E61">
        <f>+'Ark1'!Q1391</f>
        <v>497</v>
      </c>
      <c r="F61">
        <f>+'Ark1'!R1391</f>
        <v>14145</v>
      </c>
      <c r="G61" s="176">
        <f>+'Ark1'!AF1391</f>
        <v>51.952106365005314</v>
      </c>
      <c r="H61" s="527">
        <f t="shared" si="7"/>
        <v>0.12763788858363512</v>
      </c>
      <c r="I61" s="176">
        <f>+'Ark1'!AG1391</f>
        <v>26.86953703759611</v>
      </c>
      <c r="J61" s="194"/>
      <c r="K61" s="516"/>
      <c r="L61" s="516"/>
      <c r="M61" s="194"/>
      <c r="N61" s="194"/>
      <c r="O61" s="194"/>
      <c r="P61" s="194"/>
      <c r="Q61" s="1">
        <f>+'Ark1'!S1391</f>
        <v>4.9864969954047353</v>
      </c>
      <c r="R61" s="1">
        <f>+'Ark1'!T1391</f>
        <v>4.4780487804878044</v>
      </c>
      <c r="S61" s="92">
        <f>+'Ark1'!U1391</f>
        <v>6.4806652527394801</v>
      </c>
      <c r="T61" s="11">
        <f>+'Ark1'!W1391</f>
        <v>7.0696359137504428E-3</v>
      </c>
      <c r="U61" s="11">
        <f>+'Ark1'!X1391</f>
        <v>0</v>
      </c>
      <c r="V61" s="11">
        <f>+'Ark1'!Y1391</f>
        <v>0</v>
      </c>
      <c r="W61" s="11">
        <f>+'Ark1'!Z1391</f>
        <v>1.686691760333751</v>
      </c>
      <c r="X61" s="1">
        <f>+'Ark1'!Z1391</f>
        <v>1.686691760333751</v>
      </c>
      <c r="Y61" s="1">
        <f>+'Ark1'!AB1391</f>
        <v>1.8331890584898611</v>
      </c>
      <c r="Z61" s="1">
        <f>+'Ark1'!AC1391</f>
        <v>21.120253595405032</v>
      </c>
      <c r="AA61" s="1">
        <f t="shared" si="1"/>
        <v>1.2996428672696851</v>
      </c>
      <c r="AB61" s="1">
        <f t="shared" si="2"/>
        <v>28.460764587525151</v>
      </c>
      <c r="AC61" s="47"/>
      <c r="AD61" s="4"/>
      <c r="AE61" s="16"/>
      <c r="AF61" s="5"/>
      <c r="AG61" s="18"/>
    </row>
    <row r="62" spans="1:33" ht="15.6">
      <c r="A62" s="47"/>
      <c r="B62">
        <f>+'Ark1'!C1392</f>
        <v>2020</v>
      </c>
      <c r="C62">
        <f>+'Ark1'!N1392</f>
        <v>410</v>
      </c>
      <c r="D62" s="3" t="s">
        <v>468</v>
      </c>
      <c r="E62">
        <f>+'Ark1'!Q1392</f>
        <v>538</v>
      </c>
      <c r="F62">
        <f>+'Ark1'!R1392</f>
        <v>4167</v>
      </c>
      <c r="G62" s="176">
        <f>+'Ark1'!AF1392</f>
        <v>15.304660814632532</v>
      </c>
      <c r="H62" s="527">
        <f t="shared" si="7"/>
        <v>-1.2663683915765471</v>
      </c>
      <c r="I62" s="176">
        <f>+'Ark1'!AG1392</f>
        <v>14.90151315789088</v>
      </c>
      <c r="J62" s="194"/>
      <c r="K62" s="516"/>
      <c r="L62" s="516"/>
      <c r="M62" s="194"/>
      <c r="N62" s="194"/>
      <c r="O62" s="194"/>
      <c r="P62" s="194"/>
      <c r="Q62" s="1">
        <f>+'Ark1'!S1392</f>
        <v>5.4084473242140625</v>
      </c>
      <c r="R62" s="1">
        <f>+'Ark1'!T1392</f>
        <v>4.4475641948644116</v>
      </c>
      <c r="S62" s="92">
        <f>+'Ark1'!U1392</f>
        <v>12.20026397888169</v>
      </c>
      <c r="T62" s="11">
        <f>+'Ark1'!W1392</f>
        <v>4.7996160307175441E-2</v>
      </c>
      <c r="U62" s="11">
        <f>+'Ark1'!X1392</f>
        <v>0</v>
      </c>
      <c r="V62" s="11">
        <f>+'Ark1'!Y1392</f>
        <v>0</v>
      </c>
      <c r="W62" s="11">
        <f>+'Ark1'!Z1392</f>
        <v>1.4294151839432363</v>
      </c>
      <c r="X62" s="1">
        <f>+'Ark1'!Z1392</f>
        <v>1.4294151839432363</v>
      </c>
      <c r="Y62" s="1">
        <f>+'Ark1'!AB1392</f>
        <v>1.7001173590243499</v>
      </c>
      <c r="Z62" s="1">
        <f>+'Ark1'!AC1392</f>
        <v>-5.813829935407238</v>
      </c>
      <c r="AA62" s="1">
        <f t="shared" si="1"/>
        <v>2.2557793850113148</v>
      </c>
      <c r="AB62" s="1">
        <f t="shared" si="2"/>
        <v>7.7453531598513008</v>
      </c>
      <c r="AC62" s="47"/>
      <c r="AD62" s="4"/>
      <c r="AE62" s="18"/>
      <c r="AF62" s="5"/>
      <c r="AG62" s="18"/>
    </row>
    <row r="63" spans="1:33">
      <c r="A63" s="47"/>
      <c r="B63">
        <f>+'Ark1'!C1393</f>
        <v>2020</v>
      </c>
      <c r="C63">
        <f>+'Ark1'!N1393</f>
        <v>415</v>
      </c>
      <c r="D63" s="3" t="s">
        <v>469</v>
      </c>
      <c r="E63">
        <f>+'Ark1'!Q1393</f>
        <v>502</v>
      </c>
      <c r="F63">
        <f>+'Ark1'!R1393</f>
        <v>3534</v>
      </c>
      <c r="G63" s="176">
        <f>+'Ark1'!AF1393</f>
        <v>12.979762735519884</v>
      </c>
      <c r="H63" s="527">
        <f t="shared" si="7"/>
        <v>2.4565207380401688E-2</v>
      </c>
      <c r="I63" s="176">
        <f>+'Ark1'!AG1393</f>
        <v>18.304220494499756</v>
      </c>
      <c r="J63" s="194"/>
      <c r="K63" s="516"/>
      <c r="L63" s="516"/>
      <c r="M63" s="194"/>
      <c r="N63" s="194"/>
      <c r="O63" s="194"/>
      <c r="P63" s="194"/>
      <c r="Q63" s="1">
        <f>+'Ark1'!S1393</f>
        <v>4.6395019807583484</v>
      </c>
      <c r="R63" s="1">
        <f>+'Ark1'!T1393</f>
        <v>4.6816638370118815</v>
      </c>
      <c r="S63" s="92">
        <f>+'Ark1'!U1393</f>
        <v>17.670427277872076</v>
      </c>
      <c r="T63" s="11">
        <f>+'Ark1'!W1393</f>
        <v>0.31126202603282399</v>
      </c>
      <c r="U63" s="11">
        <f>+'Ark1'!X1393</f>
        <v>83.559705715902695</v>
      </c>
      <c r="V63" s="11">
        <f>+'Ark1'!Y1393</f>
        <v>0</v>
      </c>
      <c r="W63" s="11">
        <f>+'Ark1'!Z1393</f>
        <v>1.4205333151658741</v>
      </c>
      <c r="X63" s="1">
        <f>+'Ark1'!Z1393</f>
        <v>1.4205333151658741</v>
      </c>
      <c r="Y63" s="1">
        <f>+'Ark1'!AB1393</f>
        <v>1.8245691490579188</v>
      </c>
      <c r="Z63" s="1">
        <f>+'Ark1'!AC1393</f>
        <v>-1.408474465576546</v>
      </c>
      <c r="AA63" s="1">
        <f t="shared" si="1"/>
        <v>3.8086905342766468</v>
      </c>
      <c r="AB63" s="1">
        <f t="shared" si="2"/>
        <v>7.0398406374501992</v>
      </c>
      <c r="AC63" s="47"/>
      <c r="AD63" s="13"/>
      <c r="AE63" s="13"/>
    </row>
    <row r="64" spans="1:33" ht="15.6">
      <c r="A64" s="47"/>
      <c r="B64">
        <f>+'Ark1'!C1394</f>
        <v>2020</v>
      </c>
      <c r="C64">
        <f>+'Ark1'!N1394</f>
        <v>420</v>
      </c>
      <c r="D64" s="3" t="s">
        <v>470</v>
      </c>
      <c r="E64">
        <f>+'Ark1'!Q1394</f>
        <v>382</v>
      </c>
      <c r="F64">
        <f>+'Ark1'!R1394</f>
        <v>3168</v>
      </c>
      <c r="G64" s="176">
        <f>+'Ark1'!AF1394</f>
        <v>11.635508869871815</v>
      </c>
      <c r="H64" s="527">
        <f t="shared" si="7"/>
        <v>0.55627691224656672</v>
      </c>
      <c r="I64" s="176">
        <f>+'Ark1'!AG1394</f>
        <v>20.695775812254663</v>
      </c>
      <c r="J64" s="194"/>
      <c r="K64" s="516"/>
      <c r="L64" s="516"/>
      <c r="M64" s="194"/>
      <c r="N64" s="194"/>
      <c r="O64" s="194"/>
      <c r="P64" s="194"/>
      <c r="Q64" s="1">
        <f>+'Ark1'!S1394</f>
        <v>5.1695075757575761</v>
      </c>
      <c r="R64" s="1">
        <f>+'Ark1'!T1394</f>
        <v>5.8753156565656557</v>
      </c>
      <c r="S64" s="92">
        <f>+'Ark1'!U1394</f>
        <v>22.287373737373777</v>
      </c>
      <c r="T64" s="11">
        <f>+'Ark1'!W1394</f>
        <v>1.5782828282828285</v>
      </c>
      <c r="U64" s="11">
        <f>+'Ark1'!X1394</f>
        <v>100</v>
      </c>
      <c r="V64" s="11">
        <f>+'Ark1'!Y1394</f>
        <v>31.723484848484851</v>
      </c>
      <c r="W64" s="11">
        <f>+'Ark1'!Z1394</f>
        <v>1.3855255026161049</v>
      </c>
      <c r="X64" s="1">
        <f>+'Ark1'!Z1394</f>
        <v>1.3855255026161049</v>
      </c>
      <c r="Y64" s="1">
        <f>+'Ark1'!AB1394</f>
        <v>1.8348607346369503</v>
      </c>
      <c r="Z64" s="1">
        <f>+'Ark1'!AC1394</f>
        <v>18.623716960220264</v>
      </c>
      <c r="AA64" s="1">
        <f t="shared" si="1"/>
        <v>4.3113146485925453</v>
      </c>
      <c r="AB64" s="1">
        <f t="shared" si="2"/>
        <v>8.2931937172774877</v>
      </c>
      <c r="AC64" s="47"/>
      <c r="AD64" s="5"/>
      <c r="AE64" s="18"/>
      <c r="AG64" s="18"/>
    </row>
    <row r="65" spans="1:33">
      <c r="A65" s="47"/>
      <c r="B65">
        <f>+'Ark1'!C1395</f>
        <v>2020</v>
      </c>
      <c r="C65">
        <f>+'Ark1'!N1395</f>
        <v>425</v>
      </c>
      <c r="D65" s="3" t="s">
        <v>471</v>
      </c>
      <c r="E65">
        <f>+'Ark1'!Q1395</f>
        <v>283</v>
      </c>
      <c r="F65">
        <f>+'Ark1'!R1395</f>
        <v>1021</v>
      </c>
      <c r="G65" s="176">
        <f>+'Ark1'!AF1395</f>
        <v>3.7499540896903807</v>
      </c>
      <c r="H65" s="527">
        <f t="shared" si="7"/>
        <v>0.2702218745796614</v>
      </c>
      <c r="I65" s="176">
        <f>+'Ark1'!AG1395</f>
        <v>7.8931429150623247</v>
      </c>
      <c r="J65" s="194"/>
      <c r="K65" s="516"/>
      <c r="L65" s="516"/>
      <c r="M65" s="194"/>
      <c r="N65" s="194"/>
      <c r="O65" s="194"/>
      <c r="P65" s="194"/>
      <c r="Q65" s="1">
        <f>+'Ark1'!S1395</f>
        <v>5.9725759059745318</v>
      </c>
      <c r="R65" s="1">
        <f>+'Ark1'!T1395</f>
        <v>7.0186092066601367</v>
      </c>
      <c r="S65" s="92">
        <f>+'Ark1'!U1395</f>
        <v>26.374642507345719</v>
      </c>
      <c r="T65" s="11">
        <f>+'Ark1'!W1395</f>
        <v>7.0519098922624881</v>
      </c>
      <c r="U65" s="11">
        <f>+'Ark1'!X1395</f>
        <v>100</v>
      </c>
      <c r="V65" s="11">
        <f>+'Ark1'!Y1395</f>
        <v>100</v>
      </c>
      <c r="W65" s="11">
        <f>+'Ark1'!Z1395</f>
        <v>0.88416685248459215</v>
      </c>
      <c r="X65" s="1">
        <f>+'Ark1'!Z1395</f>
        <v>0.88416685248459215</v>
      </c>
      <c r="Y65" s="1">
        <f>+'Ark1'!AB1395</f>
        <v>1.9665783449808347</v>
      </c>
      <c r="Z65" s="1">
        <f>+'Ark1'!AC1395</f>
        <v>10.957586103230984</v>
      </c>
      <c r="AA65" s="1">
        <f t="shared" si="1"/>
        <v>4.415957691046243</v>
      </c>
      <c r="AB65" s="1">
        <f t="shared" si="2"/>
        <v>3.6077738515901059</v>
      </c>
      <c r="AC65" s="47"/>
      <c r="AD65" s="13"/>
      <c r="AE65" s="13"/>
    </row>
    <row r="66" spans="1:33">
      <c r="A66" s="47"/>
      <c r="B66">
        <f>+'Ark1'!C1396</f>
        <v>2020</v>
      </c>
      <c r="C66">
        <f>+'Ark1'!N1396</f>
        <v>428</v>
      </c>
      <c r="D66" s="3" t="s">
        <v>472</v>
      </c>
      <c r="E66">
        <f>+'Ark1'!Q1396</f>
        <v>195</v>
      </c>
      <c r="F66">
        <f>+'Ark1'!R1396</f>
        <v>422</v>
      </c>
      <c r="G66" s="176">
        <f>+'Ark1'!AF1396</f>
        <v>1.5499320527417637</v>
      </c>
      <c r="H66" s="527">
        <f t="shared" si="7"/>
        <v>0.24043451724555243</v>
      </c>
      <c r="I66" s="176">
        <f>+'Ark1'!AG1396</f>
        <v>3.5821961410038954</v>
      </c>
      <c r="J66" s="194"/>
      <c r="K66" s="516"/>
      <c r="L66" s="516"/>
      <c r="M66" s="194"/>
      <c r="N66" s="194"/>
      <c r="O66" s="194"/>
      <c r="P66" s="194"/>
      <c r="Q66" s="1">
        <f>+'Ark1'!S1396</f>
        <v>6.4857819905213265</v>
      </c>
      <c r="R66" s="1">
        <f>+'Ark1'!T1396</f>
        <v>7.545023696682466</v>
      </c>
      <c r="S66" s="92">
        <f>+'Ark1'!U1396</f>
        <v>28.960047393364938</v>
      </c>
      <c r="T66" s="11">
        <f>+'Ark1'!W1396</f>
        <v>14.691943127962086</v>
      </c>
      <c r="U66" s="11">
        <f>+'Ark1'!X1396</f>
        <v>100</v>
      </c>
      <c r="V66" s="11">
        <f>+'Ark1'!Y1396</f>
        <v>100</v>
      </c>
      <c r="W66" s="11">
        <f>+'Ark1'!Z1396</f>
        <v>0.60606374903597249</v>
      </c>
      <c r="X66" s="1">
        <f>+'Ark1'!Z1396</f>
        <v>0.60606374903597249</v>
      </c>
      <c r="Y66" s="1">
        <f>+'Ark1'!AB1396</f>
        <v>2.0975298888238898</v>
      </c>
      <c r="Z66" s="1">
        <f>+'Ark1'!AC1396</f>
        <v>-6.1476478525143055</v>
      </c>
      <c r="AA66" s="1">
        <f t="shared" si="1"/>
        <v>4.4651589331384747</v>
      </c>
      <c r="AB66" s="1">
        <f t="shared" si="2"/>
        <v>2.164102564102564</v>
      </c>
      <c r="AC66" s="47"/>
      <c r="AD66" s="13"/>
      <c r="AE66" s="13"/>
    </row>
    <row r="67" spans="1:33">
      <c r="A67" s="47"/>
      <c r="B67">
        <f>+'Ark1'!C1397</f>
        <v>2020</v>
      </c>
      <c r="C67">
        <f>+'Ark1'!N1397</f>
        <v>430</v>
      </c>
      <c r="D67" s="3" t="s">
        <v>473</v>
      </c>
      <c r="E67">
        <f>+'Ark1'!Q1397</f>
        <v>185</v>
      </c>
      <c r="F67">
        <f>+'Ark1'!R1397</f>
        <v>388</v>
      </c>
      <c r="G67" s="176">
        <f>+'Ark1'!AF1397</f>
        <v>1.4250560105777348</v>
      </c>
      <c r="H67" s="527">
        <f t="shared" si="7"/>
        <v>0.1155584750815235</v>
      </c>
      <c r="I67" s="176">
        <f>+'Ark1'!AG1397</f>
        <v>3.5778023512139367</v>
      </c>
      <c r="J67" s="194"/>
      <c r="K67" s="516"/>
      <c r="L67" s="516"/>
      <c r="M67" s="194"/>
      <c r="N67" s="194"/>
      <c r="O67" s="194"/>
      <c r="P67" s="194"/>
      <c r="Q67" s="1">
        <f>+'Ark1'!S1397</f>
        <v>6.6623711340206189</v>
      </c>
      <c r="R67" s="1">
        <f>+'Ark1'!T1397</f>
        <v>8.0953608247422704</v>
      </c>
      <c r="S67" s="92">
        <f>+'Ark1'!U1397</f>
        <v>31.459149484536077</v>
      </c>
      <c r="T67" s="11">
        <f>+'Ark1'!W1397</f>
        <v>24.226804123711329</v>
      </c>
      <c r="U67" s="11">
        <f>+'Ark1'!X1397</f>
        <v>100</v>
      </c>
      <c r="V67" s="11">
        <f>+'Ark1'!Y1397</f>
        <v>100</v>
      </c>
      <c r="W67" s="11">
        <f>+'Ark1'!Z1397</f>
        <v>0.86489171500563644</v>
      </c>
      <c r="X67" s="1">
        <f>+'Ark1'!Z1397</f>
        <v>0.86489171500563644</v>
      </c>
      <c r="Y67" s="1">
        <f>+'Ark1'!AB1397</f>
        <v>2.198565400041379</v>
      </c>
      <c r="Z67" s="1">
        <f>+'Ark1'!AC1397</f>
        <v>10.558901130890236</v>
      </c>
      <c r="AA67" s="1">
        <f t="shared" si="1"/>
        <v>4.7219148936170203</v>
      </c>
      <c r="AB67" s="1">
        <f t="shared" si="2"/>
        <v>2.0972972972972972</v>
      </c>
      <c r="AC67" s="47"/>
      <c r="AD67" s="13"/>
      <c r="AE67" s="13"/>
    </row>
    <row r="68" spans="1:33" ht="15.6">
      <c r="A68" s="47"/>
      <c r="B68">
        <f>+'Ark1'!C1398</f>
        <v>2020</v>
      </c>
      <c r="C68">
        <f>+'Ark1'!N1398</f>
        <v>433</v>
      </c>
      <c r="D68" s="3" t="s">
        <v>474</v>
      </c>
      <c r="E68">
        <f>+'Ark1'!Q1398</f>
        <v>92</v>
      </c>
      <c r="F68">
        <f>+'Ark1'!R1398</f>
        <v>142</v>
      </c>
      <c r="G68" s="176">
        <f>+'Ark1'!AF1398</f>
        <v>0.52154111727329489</v>
      </c>
      <c r="H68" s="527">
        <f t="shared" si="7"/>
        <v>2.891812484065226E-3</v>
      </c>
      <c r="I68" s="176">
        <f>+'Ark1'!AG1398</f>
        <v>1.415281020522311</v>
      </c>
      <c r="J68" s="194"/>
      <c r="K68" s="516"/>
      <c r="L68" s="516"/>
      <c r="M68" s="194"/>
      <c r="N68" s="194"/>
      <c r="O68" s="194"/>
      <c r="P68" s="194"/>
      <c r="Q68" s="1">
        <f>+'Ark1'!S1398</f>
        <v>6.7605633802816882</v>
      </c>
      <c r="R68" s="1">
        <f>+'Ark1'!T1398</f>
        <v>7.9577464788732399</v>
      </c>
      <c r="S68" s="92">
        <f>+'Ark1'!U1398</f>
        <v>34.00295774647887</v>
      </c>
      <c r="T68" s="11">
        <f>+'Ark1'!W1398</f>
        <v>28.873239436619723</v>
      </c>
      <c r="U68" s="11">
        <f>+'Ark1'!X1398</f>
        <v>100</v>
      </c>
      <c r="V68" s="11">
        <f>+'Ark1'!Y1398</f>
        <v>100</v>
      </c>
      <c r="W68" s="11">
        <f>+'Ark1'!Z1398</f>
        <v>0.58154939810761241</v>
      </c>
      <c r="X68" s="1">
        <f>+'Ark1'!Z1398</f>
        <v>0.58154939810761241</v>
      </c>
      <c r="Y68" s="1">
        <f>+'Ark1'!AB1398</f>
        <v>2.4918832728653633</v>
      </c>
      <c r="Z68" s="1">
        <f>+'Ark1'!AC1398</f>
        <v>7.520386247720336</v>
      </c>
      <c r="AA68" s="1">
        <f t="shared" si="1"/>
        <v>5.029604166666668</v>
      </c>
      <c r="AB68" s="1">
        <f t="shared" si="2"/>
        <v>1.5434782608695652</v>
      </c>
      <c r="AC68" s="47"/>
      <c r="AD68" s="2"/>
      <c r="AE68" s="5"/>
    </row>
    <row r="69" spans="1:33">
      <c r="A69" s="47"/>
      <c r="B69">
        <f>+'Ark1'!C1399</f>
        <v>2020</v>
      </c>
      <c r="C69">
        <f>+'Ark1'!N1399</f>
        <v>435</v>
      </c>
      <c r="D69" s="3" t="s">
        <v>475</v>
      </c>
      <c r="E69">
        <f>+'Ark1'!Q1399</f>
        <v>85</v>
      </c>
      <c r="F69">
        <f>+'Ark1'!R1399</f>
        <v>118</v>
      </c>
      <c r="G69" s="176">
        <f>+'Ark1'!AF1399</f>
        <v>0.43339332280456905</v>
      </c>
      <c r="H69" s="527">
        <f t="shared" si="7"/>
        <v>-3.0080524028359756E-2</v>
      </c>
      <c r="I69" s="176">
        <f>+'Ark1'!AG1399</f>
        <v>1.2561636898032484</v>
      </c>
      <c r="J69" s="194"/>
      <c r="K69" s="516"/>
      <c r="L69" s="516"/>
      <c r="M69" s="194"/>
      <c r="N69" s="194"/>
      <c r="O69" s="194"/>
      <c r="P69" s="194"/>
      <c r="Q69" s="1">
        <f>+'Ark1'!S1399</f>
        <v>6.8305084745762707</v>
      </c>
      <c r="R69" s="1">
        <f>+'Ark1'!T1399</f>
        <v>8.1779661016949152</v>
      </c>
      <c r="S69" s="92">
        <f>+'Ark1'!U1399</f>
        <v>36.318389830508472</v>
      </c>
      <c r="T69" s="11">
        <f>+'Ark1'!W1399</f>
        <v>32.20338983050847</v>
      </c>
      <c r="U69" s="11">
        <f>+'Ark1'!X1399</f>
        <v>100</v>
      </c>
      <c r="V69" s="11">
        <f>+'Ark1'!Y1399</f>
        <v>100</v>
      </c>
      <c r="W69" s="11">
        <f>+'Ark1'!Z1399</f>
        <v>0.82826341746430499</v>
      </c>
      <c r="X69" s="1">
        <f>+'Ark1'!Z1399</f>
        <v>0.82826341746430499</v>
      </c>
      <c r="Y69" s="1">
        <f>+'Ark1'!AB1399</f>
        <v>2.4482140011569804</v>
      </c>
      <c r="Z69" s="1">
        <f>+'Ark1'!AC1399</f>
        <v>4.940147353228368</v>
      </c>
      <c r="AA69" s="1">
        <f t="shared" si="1"/>
        <v>5.3170843672456574</v>
      </c>
      <c r="AB69" s="1">
        <f t="shared" si="2"/>
        <v>1.388235294117647</v>
      </c>
      <c r="AC69" s="47"/>
      <c r="AD69" s="4"/>
      <c r="AE69" s="4"/>
      <c r="AF69" s="4"/>
      <c r="AG69" s="4"/>
    </row>
    <row r="70" spans="1:33" ht="15.6">
      <c r="A70" s="47"/>
      <c r="B70">
        <f>+'Ark1'!C1400</f>
        <v>2020</v>
      </c>
      <c r="C70">
        <f>+'Ark1'!N1400</f>
        <v>438</v>
      </c>
      <c r="D70" s="3" t="s">
        <v>476</v>
      </c>
      <c r="E70">
        <f>+'Ark1'!Q1400</f>
        <v>44</v>
      </c>
      <c r="F70">
        <f>+'Ark1'!R1400</f>
        <v>49</v>
      </c>
      <c r="G70" s="176">
        <f>+'Ark1'!AF1400</f>
        <v>0.17996841370698205</v>
      </c>
      <c r="H70" s="527">
        <f t="shared" si="7"/>
        <v>-2.7141561693466709E-4</v>
      </c>
      <c r="I70" s="176">
        <f>+'Ark1'!AG1400</f>
        <v>0.55998982774643968</v>
      </c>
      <c r="J70" s="194"/>
      <c r="K70" s="516"/>
      <c r="L70" s="516"/>
      <c r="M70" s="194"/>
      <c r="N70" s="194"/>
      <c r="O70" s="194"/>
      <c r="P70" s="194"/>
      <c r="Q70" s="1">
        <f>+'Ark1'!S1400</f>
        <v>6.3469387755102016</v>
      </c>
      <c r="R70" s="1">
        <f>+'Ark1'!T1400</f>
        <v>7.3877551020408143</v>
      </c>
      <c r="S70" s="92">
        <f>+'Ark1'!U1400</f>
        <v>38.989387755102037</v>
      </c>
      <c r="T70" s="11">
        <f>+'Ark1'!W1400</f>
        <v>20.408163265306126</v>
      </c>
      <c r="U70" s="11">
        <f>+'Ark1'!X1400</f>
        <v>100</v>
      </c>
      <c r="V70" s="11">
        <f>+'Ark1'!Y1400</f>
        <v>100</v>
      </c>
      <c r="W70" s="11">
        <f>+'Ark1'!Z1400</f>
        <v>0.5884480042689666</v>
      </c>
      <c r="X70" s="1">
        <f>+'Ark1'!Z1400</f>
        <v>0.5884480042689666</v>
      </c>
      <c r="Y70" s="1">
        <f>+'Ark1'!AB1400</f>
        <v>2.640472488103816</v>
      </c>
      <c r="Z70" s="1">
        <f>+'Ark1'!AC1400</f>
        <v>-1.9978814336731141</v>
      </c>
      <c r="AA70" s="1">
        <f t="shared" si="1"/>
        <v>6.1430225080385874</v>
      </c>
      <c r="AB70" s="1">
        <f t="shared" si="2"/>
        <v>1.1136363636363635</v>
      </c>
      <c r="AC70" s="47"/>
      <c r="AD70" s="4"/>
      <c r="AE70" s="13"/>
      <c r="AF70" s="1"/>
      <c r="AG70" s="5"/>
    </row>
    <row r="71" spans="1:33" ht="15.6">
      <c r="A71" s="47"/>
      <c r="B71">
        <f>+'Ark1'!C1401</f>
        <v>2020</v>
      </c>
      <c r="C71">
        <f>+'Ark1'!N1401</f>
        <v>440</v>
      </c>
      <c r="D71" s="3" t="s">
        <v>477</v>
      </c>
      <c r="E71">
        <f>+'Ark1'!Q1401</f>
        <v>32</v>
      </c>
      <c r="F71">
        <f>+'Ark1'!R1401</f>
        <v>36</v>
      </c>
      <c r="G71" s="176">
        <f>+'Ark1'!AF1401</f>
        <v>0.13222169170308884</v>
      </c>
      <c r="H71" s="527">
        <f t="shared" si="7"/>
        <v>-1.9940739203366808E-4</v>
      </c>
      <c r="I71" s="176">
        <f>+'Ark1'!AG1401</f>
        <v>0.43853773972314847</v>
      </c>
      <c r="J71" s="194"/>
      <c r="K71" s="516"/>
      <c r="L71" s="516"/>
      <c r="M71" s="194"/>
      <c r="N71" s="194"/>
      <c r="O71" s="194"/>
      <c r="P71" s="194"/>
      <c r="Q71" s="1">
        <f>+'Ark1'!S1401</f>
        <v>6.25</v>
      </c>
      <c r="R71" s="1">
        <f>+'Ark1'!T1401</f>
        <v>7.0833333333333313</v>
      </c>
      <c r="S71" s="92">
        <f>+'Ark1'!U1401</f>
        <v>41.559166666666655</v>
      </c>
      <c r="T71" s="11">
        <f>+'Ark1'!W1401</f>
        <v>19.444444444444443</v>
      </c>
      <c r="U71" s="11">
        <f>+'Ark1'!X1401</f>
        <v>100</v>
      </c>
      <c r="V71" s="11">
        <f>+'Ark1'!Y1401</f>
        <v>100</v>
      </c>
      <c r="W71" s="11">
        <f>+'Ark1'!Z1401</f>
        <v>0.80370798663339393</v>
      </c>
      <c r="X71" s="1">
        <f>+'Ark1'!Z1401</f>
        <v>0.80370798663339393</v>
      </c>
      <c r="Y71" s="1">
        <f>+'Ark1'!AB1401</f>
        <v>2.7220804951768471</v>
      </c>
      <c r="Z71" s="1">
        <f>+'Ark1'!AC1401</f>
        <v>-1.4947852800385204</v>
      </c>
      <c r="AA71" s="1">
        <f t="shared" si="1"/>
        <v>6.6494666666666653</v>
      </c>
      <c r="AB71" s="1">
        <f t="shared" si="2"/>
        <v>1.125</v>
      </c>
      <c r="AC71" s="47"/>
      <c r="AD71" s="4"/>
      <c r="AE71" s="13"/>
      <c r="AF71" s="1"/>
      <c r="AG71" s="5"/>
    </row>
    <row r="72" spans="1:33" ht="15.6">
      <c r="A72" s="47"/>
      <c r="B72">
        <f>+'Ark1'!C1402</f>
        <v>2020</v>
      </c>
      <c r="C72">
        <f>+'Ark1'!N1402</f>
        <v>443</v>
      </c>
      <c r="D72" s="3" t="s">
        <v>478</v>
      </c>
      <c r="E72">
        <f>+'Ark1'!Q1402</f>
        <v>11</v>
      </c>
      <c r="F72">
        <f>+'Ark1'!R1402</f>
        <v>12</v>
      </c>
      <c r="G72" s="176">
        <f>+'Ark1'!AF1402</f>
        <v>4.4073897234362953E-2</v>
      </c>
      <c r="H72" s="527">
        <f t="shared" si="7"/>
        <v>-2.581501617695172E-2</v>
      </c>
      <c r="I72" s="176">
        <f>+'Ark1'!AG1402</f>
        <v>0.15377091805936716</v>
      </c>
      <c r="J72" s="194"/>
      <c r="K72" s="516"/>
      <c r="L72" s="516"/>
      <c r="M72" s="194"/>
      <c r="N72" s="194"/>
      <c r="O72" s="194"/>
      <c r="P72" s="194"/>
      <c r="Q72" s="1">
        <f>+'Ark1'!S1402</f>
        <v>7.3333333333333313</v>
      </c>
      <c r="R72" s="1">
        <f>+'Ark1'!T1402</f>
        <v>8.5</v>
      </c>
      <c r="S72" s="92">
        <f>+'Ark1'!U1402</f>
        <v>43.717500000000001</v>
      </c>
      <c r="T72" s="11">
        <f>+'Ark1'!W1402</f>
        <v>41.666666666666657</v>
      </c>
      <c r="U72" s="11">
        <f>+'Ark1'!X1402</f>
        <v>100</v>
      </c>
      <c r="V72" s="11">
        <f>+'Ark1'!Y1402</f>
        <v>100</v>
      </c>
      <c r="W72" s="11">
        <f>+'Ark1'!Z1402</f>
        <v>0.4608529230314381</v>
      </c>
      <c r="X72" s="1">
        <f>+'Ark1'!Z1402</f>
        <v>0.4608529230314381</v>
      </c>
      <c r="Y72" s="1">
        <f>+'Ark1'!AB1402</f>
        <v>2.9580398915498072</v>
      </c>
      <c r="Z72" s="1">
        <f>+'Ark1'!AC1402</f>
        <v>-22.094549345819861</v>
      </c>
      <c r="AA72" s="1">
        <f t="shared" si="1"/>
        <v>5.9614772727272749</v>
      </c>
      <c r="AB72" s="1">
        <f t="shared" si="2"/>
        <v>1.0909090909090908</v>
      </c>
      <c r="AC72" s="47"/>
      <c r="AD72" s="4"/>
      <c r="AE72" s="13"/>
      <c r="AF72" s="1"/>
      <c r="AG72" s="5"/>
    </row>
    <row r="73" spans="1:33" ht="15.6">
      <c r="A73" s="47"/>
      <c r="B73">
        <f>+'Ark1'!C1403</f>
        <v>2020</v>
      </c>
      <c r="C73">
        <f>+'Ark1'!N1403</f>
        <v>445</v>
      </c>
      <c r="D73" s="3" t="s">
        <v>479</v>
      </c>
      <c r="E73">
        <f>+'Ark1'!Q1403</f>
        <v>17</v>
      </c>
      <c r="F73">
        <f>+'Ark1'!R1403</f>
        <v>21</v>
      </c>
      <c r="G73" s="176">
        <f>+'Ark1'!AF1403</f>
        <v>7.7129320160135156E-2</v>
      </c>
      <c r="H73" s="527">
        <f t="shared" si="7"/>
        <v>-1.4829776433699898E-2</v>
      </c>
      <c r="I73" s="176">
        <f>+'Ark1'!AG1403</f>
        <v>0.28987874254015694</v>
      </c>
      <c r="J73" s="194"/>
      <c r="K73" s="516"/>
      <c r="L73" s="516"/>
      <c r="M73" s="194"/>
      <c r="N73" s="194"/>
      <c r="O73" s="194"/>
      <c r="P73" s="194"/>
      <c r="Q73" s="1">
        <f>+'Ark1'!S1403</f>
        <v>6.2857142857142847</v>
      </c>
      <c r="R73" s="1">
        <f>+'Ark1'!T1403</f>
        <v>6.5714285714285694</v>
      </c>
      <c r="S73" s="92">
        <f>+'Ark1'!U1403</f>
        <v>47.093333333333341</v>
      </c>
      <c r="T73" s="11">
        <f>+'Ark1'!W1403</f>
        <v>9.5238095238095273</v>
      </c>
      <c r="U73" s="11">
        <f>+'Ark1'!X1403</f>
        <v>100</v>
      </c>
      <c r="V73" s="11">
        <f>+'Ark1'!Y1403</f>
        <v>100</v>
      </c>
      <c r="W73" s="11">
        <f>+'Ark1'!Z1403</f>
        <v>1.4553884552085401</v>
      </c>
      <c r="X73" s="1">
        <f>+'Ark1'!Z1403</f>
        <v>1.4553884552085401</v>
      </c>
      <c r="Y73" s="1">
        <f>+'Ark1'!AB1403</f>
        <v>2.194613070819603</v>
      </c>
      <c r="Z73" s="1">
        <f>+'Ark1'!AC1403</f>
        <v>10.40446780118994</v>
      </c>
      <c r="AA73" s="1">
        <f t="shared" si="1"/>
        <v>7.4921212121212148</v>
      </c>
      <c r="AB73" s="1">
        <f t="shared" si="2"/>
        <v>1.2352941176470589</v>
      </c>
      <c r="AC73" s="47"/>
      <c r="AD73" s="4"/>
      <c r="AE73" s="13"/>
      <c r="AF73" s="1"/>
      <c r="AG73" s="5"/>
    </row>
    <row r="74" spans="1:33" ht="15.6">
      <c r="A74" s="47"/>
      <c r="B74">
        <f>+'Ark1'!C1404</f>
        <v>2020</v>
      </c>
      <c r="C74">
        <f>+'Ark1'!N1404</f>
        <v>450</v>
      </c>
      <c r="D74" s="3" t="s">
        <v>480</v>
      </c>
      <c r="E74">
        <f>+'Ark1'!Q1404</f>
        <v>2</v>
      </c>
      <c r="F74">
        <f>+'Ark1'!R1404</f>
        <v>3</v>
      </c>
      <c r="G74" s="176">
        <f>+'Ark1'!AF1404</f>
        <v>1.1018474308590738E-2</v>
      </c>
      <c r="H74" s="527">
        <f t="shared" si="7"/>
        <v>-3.6949811464228721E-3</v>
      </c>
      <c r="I74" s="176">
        <f>+'Ark1'!AG1404</f>
        <v>4.5212946971383283E-2</v>
      </c>
      <c r="J74" s="194"/>
      <c r="K74" s="516"/>
      <c r="L74" s="516"/>
      <c r="M74" s="194"/>
      <c r="N74" s="194"/>
      <c r="O74" s="194"/>
      <c r="P74" s="194"/>
      <c r="Q74" s="1">
        <f>+'Ark1'!S1404</f>
        <v>5.6666666666666679</v>
      </c>
      <c r="R74" s="1">
        <f>+'Ark1'!T1404</f>
        <v>6</v>
      </c>
      <c r="S74" s="92">
        <f>+'Ark1'!U1404</f>
        <v>51.416666666666657</v>
      </c>
      <c r="T74" s="11">
        <f>+'Ark1'!W1404</f>
        <v>0</v>
      </c>
      <c r="U74" s="11">
        <f>+'Ark1'!X1404</f>
        <v>100</v>
      </c>
      <c r="V74" s="11">
        <f>+'Ark1'!Y1404</f>
        <v>100</v>
      </c>
      <c r="W74" s="11">
        <f>+'Ark1'!Z1404</f>
        <v>0.66614979963667431</v>
      </c>
      <c r="X74" s="1">
        <f>+'Ark1'!Z1404</f>
        <v>0.66614979963667431</v>
      </c>
      <c r="Y74" s="1">
        <f>+'Ark1'!AB1404</f>
        <v>2.8284271247461903</v>
      </c>
      <c r="Z74" s="1">
        <f>+'Ark1'!AC1404</f>
        <v>27.244733932759825</v>
      </c>
      <c r="AA74" s="1">
        <f t="shared" si="1"/>
        <v>9.073529411764703</v>
      </c>
      <c r="AB74" s="1">
        <f t="shared" si="2"/>
        <v>1.5</v>
      </c>
      <c r="AC74" s="47"/>
      <c r="AD74" s="4"/>
      <c r="AE74" s="13"/>
      <c r="AF74" s="13"/>
      <c r="AG74" s="5"/>
    </row>
    <row r="75" spans="1:33" ht="15.6">
      <c r="A75" s="47"/>
      <c r="B75">
        <f>+'Ark1'!C1405</f>
        <v>2020</v>
      </c>
      <c r="C75">
        <f>+'Ark1'!N1405</f>
        <v>455</v>
      </c>
      <c r="D75" s="3" t="s">
        <v>481</v>
      </c>
      <c r="E75">
        <f>+'Ark1'!Q1405</f>
        <v>1</v>
      </c>
      <c r="F75">
        <f>+'Ark1'!R1405</f>
        <v>1</v>
      </c>
      <c r="G75" s="176">
        <f>+'Ark1'!AF1405</f>
        <v>3.6728247695302463E-3</v>
      </c>
      <c r="H75" s="527">
        <f t="shared" si="7"/>
        <v>3.6728247695302463E-3</v>
      </c>
      <c r="I75" s="176">
        <f>+'Ark1'!AG1405</f>
        <v>1.697720511236641E-2</v>
      </c>
      <c r="J75" s="194"/>
      <c r="K75" s="516"/>
      <c r="L75" s="516"/>
      <c r="M75" s="194"/>
      <c r="N75" s="194"/>
      <c r="O75" s="194"/>
      <c r="P75" s="194"/>
      <c r="Q75" s="1">
        <f>+'Ark1'!S1405</f>
        <v>6</v>
      </c>
      <c r="R75" s="1">
        <f>+'Ark1'!T1405</f>
        <v>11</v>
      </c>
      <c r="S75" s="92">
        <f>+'Ark1'!U1405</f>
        <v>57.92</v>
      </c>
      <c r="T75" s="11">
        <f>+'Ark1'!W1405</f>
        <v>100</v>
      </c>
      <c r="U75" s="11">
        <f>+'Ark1'!X1405</f>
        <v>100</v>
      </c>
      <c r="V75" s="11">
        <f>+'Ark1'!Y1405</f>
        <v>100</v>
      </c>
      <c r="W75" s="11">
        <f>+'Ark1'!Z1405</f>
        <v>0</v>
      </c>
      <c r="X75" s="1">
        <f>+'Ark1'!Z1405</f>
        <v>0</v>
      </c>
      <c r="Y75" s="1">
        <f>+'Ark1'!AB1405</f>
        <v>0</v>
      </c>
      <c r="Z75" s="1">
        <f>+'Ark1'!AC1405</f>
        <v>0</v>
      </c>
      <c r="AA75" s="1">
        <f t="shared" si="1"/>
        <v>9.6533333333333342</v>
      </c>
      <c r="AB75" s="1">
        <f t="shared" si="2"/>
        <v>1</v>
      </c>
      <c r="AC75" s="47"/>
      <c r="AD75" s="4"/>
      <c r="AE75" s="13"/>
      <c r="AF75" s="13"/>
      <c r="AG75" s="5"/>
    </row>
    <row r="76" spans="1:33" ht="15.6">
      <c r="A76" s="47"/>
      <c r="B76">
        <f>+'Ark1'!C1406</f>
        <v>2020</v>
      </c>
      <c r="C76">
        <f>+'Ark1'!N1406</f>
        <v>460</v>
      </c>
      <c r="D76" s="3" t="s">
        <v>482</v>
      </c>
      <c r="E76">
        <f>+'Ark1'!Q1406</f>
        <v>0</v>
      </c>
      <c r="F76">
        <f>+'Ark1'!R1406</f>
        <v>0</v>
      </c>
      <c r="G76" s="176">
        <f>+'Ark1'!AF1406</f>
        <v>0</v>
      </c>
      <c r="H76" s="527">
        <f t="shared" si="7"/>
        <v>0</v>
      </c>
      <c r="I76" s="176">
        <f>+'Ark1'!AG1406</f>
        <v>0</v>
      </c>
      <c r="J76" s="194"/>
      <c r="K76" s="516"/>
      <c r="L76" s="516"/>
      <c r="M76" s="194"/>
      <c r="N76" s="194"/>
      <c r="O76" s="194"/>
      <c r="P76" s="194"/>
      <c r="Q76" s="1">
        <f>+'Ark1'!S1406</f>
        <v>0</v>
      </c>
      <c r="R76" s="1">
        <f>+'Ark1'!T1406</f>
        <v>0</v>
      </c>
      <c r="S76" s="92">
        <f>+'Ark1'!U1406</f>
        <v>0</v>
      </c>
      <c r="T76" s="11">
        <f>+'Ark1'!W1406</f>
        <v>0</v>
      </c>
      <c r="U76" s="11">
        <f>+'Ark1'!X1406</f>
        <v>0</v>
      </c>
      <c r="V76" s="11">
        <f>+'Ark1'!Y1406</f>
        <v>0</v>
      </c>
      <c r="W76" s="11">
        <f>+'Ark1'!Z1406</f>
        <v>0</v>
      </c>
      <c r="X76" s="1">
        <f>+'Ark1'!Z1406</f>
        <v>0</v>
      </c>
      <c r="Y76" s="1">
        <f>+'Ark1'!AB1406</f>
        <v>0</v>
      </c>
      <c r="Z76" s="1">
        <f>+'Ark1'!AC1406</f>
        <v>0</v>
      </c>
      <c r="AA76" s="1" t="e">
        <f t="shared" si="1"/>
        <v>#DIV/0!</v>
      </c>
      <c r="AB76" s="1" t="e">
        <f t="shared" si="2"/>
        <v>#DIV/0!</v>
      </c>
      <c r="AC76" s="47"/>
      <c r="AD76" s="4"/>
      <c r="AE76" s="13"/>
      <c r="AF76" s="13"/>
      <c r="AG76" s="5"/>
    </row>
    <row r="77" spans="1:33" ht="15.6">
      <c r="A77" s="47"/>
      <c r="B77" s="53">
        <f>+'Ark1'!C1407</f>
        <v>2019</v>
      </c>
      <c r="C77" s="53">
        <f>+'Ark1'!N1407</f>
        <v>409</v>
      </c>
      <c r="D77" s="54" t="s">
        <v>467</v>
      </c>
      <c r="E77" s="53">
        <f>+'Ark1'!Q1407</f>
        <v>459</v>
      </c>
      <c r="F77" s="53">
        <f>+'Ark1'!R1407</f>
        <v>14089</v>
      </c>
      <c r="G77" s="176">
        <f>+'Ark1'!AF1407</f>
        <v>51.824468476421679</v>
      </c>
      <c r="H77" s="527">
        <f t="shared" si="7"/>
        <v>-0.33730700600844443</v>
      </c>
      <c r="I77" s="176">
        <f>+'Ark1'!AG1407</f>
        <v>26.997148120843004</v>
      </c>
      <c r="J77" s="176"/>
      <c r="K77" s="517"/>
      <c r="L77" s="517"/>
      <c r="M77" s="176"/>
      <c r="N77" s="176"/>
      <c r="O77" s="176"/>
      <c r="P77" s="176"/>
      <c r="Q77" s="55">
        <f>+'Ark1'!S1407</f>
        <v>4.8231954006671884</v>
      </c>
      <c r="R77" s="55">
        <f>+'Ark1'!T1407</f>
        <v>4.201504719994321</v>
      </c>
      <c r="S77" s="155">
        <f>+'Ark1'!U1407</f>
        <v>6.4547036695294144</v>
      </c>
      <c r="T77" s="74">
        <f>+'Ark1'!W1407</f>
        <v>0</v>
      </c>
      <c r="U77" s="74">
        <f>+'Ark1'!X1407</f>
        <v>0</v>
      </c>
      <c r="V77" s="74">
        <f>+'Ark1'!Y1407</f>
        <v>0</v>
      </c>
      <c r="W77" s="74">
        <f>+'Ark1'!Z1407</f>
        <v>1.7805244730794663</v>
      </c>
      <c r="X77" s="55">
        <f>+'Ark1'!Z1407</f>
        <v>1.7805244730794663</v>
      </c>
      <c r="Y77" s="55">
        <f>+'Ark1'!AB1407</f>
        <v>1.6582734051858028</v>
      </c>
      <c r="Z77" s="55">
        <f>+'Ark1'!AC1407</f>
        <v>23.416520603026569</v>
      </c>
      <c r="AA77" s="55">
        <f t="shared" ref="AA77:AA141" si="8">+S77/Q77</f>
        <v>1.3382629425788017</v>
      </c>
      <c r="AB77" s="55">
        <f t="shared" ref="AB77:AB141" si="9">+F77/E77</f>
        <v>30.694989106753813</v>
      </c>
      <c r="AC77" s="47"/>
      <c r="AD77" s="4"/>
      <c r="AE77" s="13"/>
      <c r="AF77" s="13"/>
      <c r="AG77" s="5"/>
    </row>
    <row r="78" spans="1:33" ht="15.6">
      <c r="A78" s="47"/>
      <c r="B78" s="53">
        <f>+'Ark1'!C1408</f>
        <v>2019</v>
      </c>
      <c r="C78" s="53">
        <f>+'Ark1'!N1408</f>
        <v>410</v>
      </c>
      <c r="D78" s="54" t="s">
        <v>468</v>
      </c>
      <c r="E78" s="53">
        <f>+'Ark1'!Q1408</f>
        <v>548</v>
      </c>
      <c r="F78" s="53">
        <f>+'Ark1'!R1408</f>
        <v>4505</v>
      </c>
      <c r="G78" s="176">
        <f>+'Ark1'!AF1408</f>
        <v>16.571029206209079</v>
      </c>
      <c r="H78" s="527">
        <f t="shared" si="7"/>
        <v>-2.1775344162559662E-2</v>
      </c>
      <c r="I78" s="176">
        <f>+'Ark1'!AG1408</f>
        <v>16.370049384954672</v>
      </c>
      <c r="J78" s="176"/>
      <c r="K78" s="517"/>
      <c r="L78" s="517"/>
      <c r="M78" s="176"/>
      <c r="N78" s="176"/>
      <c r="O78" s="176"/>
      <c r="P78" s="176"/>
      <c r="Q78" s="55">
        <f>+'Ark1'!S1408</f>
        <v>5.3633740288568248</v>
      </c>
      <c r="R78" s="55">
        <f>+'Ark1'!T1408</f>
        <v>4.4958934517203115</v>
      </c>
      <c r="S78" s="155">
        <f>+'Ark1'!U1408</f>
        <v>12.240348501664828</v>
      </c>
      <c r="T78" s="74">
        <f>+'Ark1'!W1408</f>
        <v>0</v>
      </c>
      <c r="U78" s="74">
        <f>+'Ark1'!X1408</f>
        <v>0</v>
      </c>
      <c r="V78" s="74">
        <f>+'Ark1'!Y1408</f>
        <v>0</v>
      </c>
      <c r="W78" s="74">
        <f>+'Ark1'!Z1408</f>
        <v>1.4057330018724001</v>
      </c>
      <c r="X78" s="55">
        <f>+'Ark1'!Z1408</f>
        <v>1.4057330018724001</v>
      </c>
      <c r="Y78" s="55">
        <f>+'Ark1'!AB1408</f>
        <v>1.7214565515904621</v>
      </c>
      <c r="Z78" s="55">
        <f>+'Ark1'!AC1408</f>
        <v>-6.345223814380188</v>
      </c>
      <c r="AA78" s="55">
        <f t="shared" si="8"/>
        <v>2.2822104958198848</v>
      </c>
      <c r="AB78" s="55">
        <f t="shared" si="9"/>
        <v>8.2208029197080297</v>
      </c>
      <c r="AC78" s="47"/>
      <c r="AD78" s="4"/>
      <c r="AE78" s="13"/>
      <c r="AF78" s="5"/>
      <c r="AG78" s="5"/>
    </row>
    <row r="79" spans="1:33" ht="15.6">
      <c r="A79" s="47"/>
      <c r="B79" s="53">
        <f>+'Ark1'!C1409</f>
        <v>2019</v>
      </c>
      <c r="C79" s="53">
        <f>+'Ark1'!N1409</f>
        <v>415</v>
      </c>
      <c r="D79" s="54" t="s">
        <v>469</v>
      </c>
      <c r="E79" s="53">
        <f>+'Ark1'!Q1409</f>
        <v>511</v>
      </c>
      <c r="F79" s="53">
        <f>+'Ark1'!R1409</f>
        <v>3522</v>
      </c>
      <c r="G79" s="176">
        <f>+'Ark1'!AF1409</f>
        <v>12.955197528139482</v>
      </c>
      <c r="H79" s="527">
        <f t="shared" si="7"/>
        <v>-1.4880449606067199</v>
      </c>
      <c r="I79" s="176">
        <f>+'Ark1'!AG1409</f>
        <v>18.475047675299603</v>
      </c>
      <c r="J79" s="176"/>
      <c r="K79" s="517"/>
      <c r="L79" s="517"/>
      <c r="M79" s="176"/>
      <c r="N79" s="176"/>
      <c r="O79" s="176"/>
      <c r="P79" s="176"/>
      <c r="Q79" s="55">
        <f>+'Ark1'!S1409</f>
        <v>4.67206132879046</v>
      </c>
      <c r="R79" s="55">
        <f>+'Ark1'!T1409</f>
        <v>4.779386712095401</v>
      </c>
      <c r="S79" s="155">
        <f>+'Ark1'!U1409</f>
        <v>17.669929017603611</v>
      </c>
      <c r="T79" s="74">
        <f>+'Ark1'!W1409</f>
        <v>0.19875070982396364</v>
      </c>
      <c r="U79" s="74">
        <f>+'Ark1'!X1409</f>
        <v>83.248154457694511</v>
      </c>
      <c r="V79" s="74">
        <f>+'Ark1'!Y1409</f>
        <v>0</v>
      </c>
      <c r="W79" s="74">
        <f>+'Ark1'!Z1409</f>
        <v>1.4135393496378521</v>
      </c>
      <c r="X79" s="55">
        <f>+'Ark1'!Z1409</f>
        <v>1.4135393496378521</v>
      </c>
      <c r="Y79" s="55">
        <f>+'Ark1'!AB1409</f>
        <v>1.8337785434821536</v>
      </c>
      <c r="Z79" s="55">
        <f>+'Ark1'!AC1409</f>
        <v>-5.1541998556013278</v>
      </c>
      <c r="AA79" s="55">
        <f t="shared" si="8"/>
        <v>3.782041324825276</v>
      </c>
      <c r="AB79" s="55">
        <f t="shared" si="9"/>
        <v>6.8923679060665366</v>
      </c>
      <c r="AC79" s="47"/>
      <c r="AD79" s="4"/>
      <c r="AE79" s="13"/>
      <c r="AF79" s="5"/>
      <c r="AG79" s="5"/>
    </row>
    <row r="80" spans="1:33" ht="15.6">
      <c r="A80" s="47"/>
      <c r="B80" s="53">
        <f>+'Ark1'!C1410</f>
        <v>2019</v>
      </c>
      <c r="C80" s="53">
        <f>+'Ark1'!N1410</f>
        <v>420</v>
      </c>
      <c r="D80" s="54" t="s">
        <v>470</v>
      </c>
      <c r="E80" s="53">
        <f>+'Ark1'!Q1410</f>
        <v>387</v>
      </c>
      <c r="F80" s="53">
        <f>+'Ark1'!R1410</f>
        <v>3012</v>
      </c>
      <c r="G80" s="176">
        <f>+'Ark1'!AF1410</f>
        <v>11.079231957625248</v>
      </c>
      <c r="H80" s="527">
        <f t="shared" si="7"/>
        <v>0.97698817774598901</v>
      </c>
      <c r="I80" s="176">
        <f>+'Ark1'!AG1410</f>
        <v>19.915892928274197</v>
      </c>
      <c r="J80" s="176"/>
      <c r="K80" s="517"/>
      <c r="L80" s="517"/>
      <c r="M80" s="176"/>
      <c r="N80" s="176"/>
      <c r="O80" s="176"/>
      <c r="P80" s="176"/>
      <c r="Q80" s="55">
        <f>+'Ark1'!S1410</f>
        <v>5.2111553784860556</v>
      </c>
      <c r="R80" s="55">
        <f>+'Ark1'!T1410</f>
        <v>5.8745019920318704</v>
      </c>
      <c r="S80" s="155">
        <f>+'Ark1'!U1410</f>
        <v>22.273240371845905</v>
      </c>
      <c r="T80" s="74">
        <f>+'Ark1'!W1410</f>
        <v>1.9588313413014613</v>
      </c>
      <c r="U80" s="74">
        <f>+'Ark1'!X1410</f>
        <v>100</v>
      </c>
      <c r="V80" s="74">
        <f>+'Ark1'!Y1410</f>
        <v>31.208499335989384</v>
      </c>
      <c r="W80" s="74">
        <f>+'Ark1'!Z1410</f>
        <v>1.3699413978675441</v>
      </c>
      <c r="X80" s="55">
        <f>+'Ark1'!Z1410</f>
        <v>1.3699413978675441</v>
      </c>
      <c r="Y80" s="55">
        <f>+'Ark1'!AB1410</f>
        <v>1.8952097433032504</v>
      </c>
      <c r="Z80" s="55">
        <f>+'Ark1'!AC1410</f>
        <v>20.266615812479035</v>
      </c>
      <c r="AA80" s="55">
        <f t="shared" si="8"/>
        <v>4.2741462793068212</v>
      </c>
      <c r="AB80" s="55">
        <f t="shared" si="9"/>
        <v>7.7829457364341081</v>
      </c>
      <c r="AC80" s="47"/>
      <c r="AD80" s="4"/>
      <c r="AE80" s="13"/>
      <c r="AF80" s="5"/>
      <c r="AG80" s="5"/>
    </row>
    <row r="81" spans="1:33" ht="15.6">
      <c r="A81" s="47"/>
      <c r="B81" s="53">
        <f>+'Ark1'!C1411</f>
        <v>2019</v>
      </c>
      <c r="C81" s="53">
        <f>+'Ark1'!N1411</f>
        <v>425</v>
      </c>
      <c r="D81" s="54" t="s">
        <v>471</v>
      </c>
      <c r="E81" s="53">
        <f>+'Ark1'!Q1411</f>
        <v>261</v>
      </c>
      <c r="F81" s="53">
        <f>+'Ark1'!R1411</f>
        <v>946</v>
      </c>
      <c r="G81" s="176">
        <f>+'Ark1'!AF1411</f>
        <v>3.4797322151107193</v>
      </c>
      <c r="H81" s="527">
        <f t="shared" si="7"/>
        <v>0.48220979475967063</v>
      </c>
      <c r="I81" s="176">
        <f>+'Ark1'!AG1411</f>
        <v>7.4204847131784124</v>
      </c>
      <c r="J81" s="176"/>
      <c r="K81" s="517"/>
      <c r="L81" s="517"/>
      <c r="M81" s="176"/>
      <c r="N81" s="176"/>
      <c r="O81" s="176"/>
      <c r="P81" s="176"/>
      <c r="Q81" s="55">
        <f>+'Ark1'!S1411</f>
        <v>6.0528541226215644</v>
      </c>
      <c r="R81" s="55">
        <f>+'Ark1'!T1411</f>
        <v>7.1437632135306561</v>
      </c>
      <c r="S81" s="155">
        <f>+'Ark1'!U1411</f>
        <v>26.422854122621494</v>
      </c>
      <c r="T81" s="74">
        <f>+'Ark1'!W1411</f>
        <v>8.4566596194503187</v>
      </c>
      <c r="U81" s="74">
        <f>+'Ark1'!X1411</f>
        <v>100</v>
      </c>
      <c r="V81" s="74">
        <f>+'Ark1'!Y1411</f>
        <v>100</v>
      </c>
      <c r="W81" s="74">
        <f>+'Ark1'!Z1411</f>
        <v>0.85485783462098786</v>
      </c>
      <c r="X81" s="55">
        <f>+'Ark1'!Z1411</f>
        <v>0.85485783462098786</v>
      </c>
      <c r="Y81" s="55">
        <f>+'Ark1'!AB1411</f>
        <v>1.9037206818276735</v>
      </c>
      <c r="Z81" s="55">
        <f>+'Ark1'!AC1411</f>
        <v>4.886944155970232</v>
      </c>
      <c r="AA81" s="55">
        <f t="shared" si="8"/>
        <v>4.3653545232273725</v>
      </c>
      <c r="AB81" s="55">
        <f t="shared" si="9"/>
        <v>3.6245210727969348</v>
      </c>
      <c r="AC81" s="47"/>
      <c r="AD81" s="4"/>
      <c r="AE81" s="13"/>
      <c r="AF81" s="5"/>
      <c r="AG81" s="5"/>
    </row>
    <row r="82" spans="1:33" ht="15.6">
      <c r="A82" s="47"/>
      <c r="B82" s="53">
        <f>+'Ark1'!C1412</f>
        <v>2019</v>
      </c>
      <c r="C82" s="53">
        <f>+'Ark1'!N1412</f>
        <v>428</v>
      </c>
      <c r="D82" s="54" t="s">
        <v>472</v>
      </c>
      <c r="E82" s="53">
        <f>+'Ark1'!Q1412</f>
        <v>173</v>
      </c>
      <c r="F82" s="53">
        <f>+'Ark1'!R1412</f>
        <v>356</v>
      </c>
      <c r="G82" s="176">
        <f>+'Ark1'!AF1412</f>
        <v>1.3094975354962113</v>
      </c>
      <c r="H82" s="527">
        <f t="shared" si="7"/>
        <v>6.0239064616496529E-2</v>
      </c>
      <c r="I82" s="176">
        <f>+'Ark1'!AG1412</f>
        <v>3.0579016432103465</v>
      </c>
      <c r="J82" s="176"/>
      <c r="K82" s="517"/>
      <c r="L82" s="517"/>
      <c r="M82" s="176"/>
      <c r="N82" s="176"/>
      <c r="O82" s="176"/>
      <c r="P82" s="176"/>
      <c r="Q82" s="55">
        <f>+'Ark1'!S1412</f>
        <v>6.5898876404494384</v>
      </c>
      <c r="R82" s="55">
        <f>+'Ark1'!T1412</f>
        <v>7.7808988764044944</v>
      </c>
      <c r="S82" s="155">
        <f>+'Ark1'!U1412</f>
        <v>28.93424157303372</v>
      </c>
      <c r="T82" s="74">
        <f>+'Ark1'!W1412</f>
        <v>16.011235955056179</v>
      </c>
      <c r="U82" s="74">
        <f>+'Ark1'!X1412</f>
        <v>100</v>
      </c>
      <c r="V82" s="74">
        <f>+'Ark1'!Y1412</f>
        <v>100</v>
      </c>
      <c r="W82" s="74">
        <f>+'Ark1'!Z1412</f>
        <v>0.5527756702683837</v>
      </c>
      <c r="X82" s="55">
        <f>+'Ark1'!Z1412</f>
        <v>0.5527756702683837</v>
      </c>
      <c r="Y82" s="55">
        <f>+'Ark1'!AB1412</f>
        <v>1.9865489473232456</v>
      </c>
      <c r="Z82" s="55">
        <f>+'Ark1'!AC1412</f>
        <v>5.7117159814073251</v>
      </c>
      <c r="AA82" s="55">
        <f t="shared" si="8"/>
        <v>4.3907033248081859</v>
      </c>
      <c r="AB82" s="55">
        <f t="shared" si="9"/>
        <v>2.0578034682080926</v>
      </c>
      <c r="AC82" s="47"/>
      <c r="AD82" s="4"/>
      <c r="AE82" s="13"/>
      <c r="AF82" s="5"/>
      <c r="AG82" s="5"/>
    </row>
    <row r="83" spans="1:33" ht="15.6">
      <c r="A83" s="47"/>
      <c r="B83" s="53">
        <f>+'Ark1'!C1413</f>
        <v>2019</v>
      </c>
      <c r="C83" s="53">
        <f>+'Ark1'!N1413</f>
        <v>430</v>
      </c>
      <c r="D83" s="54" t="s">
        <v>473</v>
      </c>
      <c r="E83" s="53">
        <f>+'Ark1'!Q1413</f>
        <v>158</v>
      </c>
      <c r="F83" s="53">
        <f>+'Ark1'!R1413</f>
        <v>356</v>
      </c>
      <c r="G83" s="176">
        <f>+'Ark1'!AF1413</f>
        <v>1.3094975354962113</v>
      </c>
      <c r="H83" s="527">
        <f t="shared" si="7"/>
        <v>0.19284191906741532</v>
      </c>
      <c r="I83" s="176">
        <f>+'Ark1'!AG1413</f>
        <v>3.3127230693114185</v>
      </c>
      <c r="J83" s="176"/>
      <c r="K83" s="517"/>
      <c r="L83" s="517"/>
      <c r="M83" s="176"/>
      <c r="N83" s="176"/>
      <c r="O83" s="176"/>
      <c r="P83" s="176"/>
      <c r="Q83" s="55">
        <f>+'Ark1'!S1413</f>
        <v>6.7668539325842714</v>
      </c>
      <c r="R83" s="55">
        <f>+'Ark1'!T1413</f>
        <v>7.9831460674157277</v>
      </c>
      <c r="S83" s="155">
        <f>+'Ark1'!U1413</f>
        <v>31.345393258426977</v>
      </c>
      <c r="T83" s="74">
        <f>+'Ark1'!W1413</f>
        <v>22.191011235955056</v>
      </c>
      <c r="U83" s="74">
        <f>+'Ark1'!X1413</f>
        <v>100</v>
      </c>
      <c r="V83" s="74">
        <f>+'Ark1'!Y1413</f>
        <v>100</v>
      </c>
      <c r="W83" s="74">
        <f>+'Ark1'!Z1413</f>
        <v>0.88286504520434683</v>
      </c>
      <c r="X83" s="55">
        <f>+'Ark1'!Z1413</f>
        <v>0.88286504520434683</v>
      </c>
      <c r="Y83" s="55">
        <f>+'Ark1'!AB1413</f>
        <v>2.1093018151046157</v>
      </c>
      <c r="Z83" s="55">
        <f>+'Ark1'!AC1413</f>
        <v>6.2792461117985052</v>
      </c>
      <c r="AA83" s="55">
        <f t="shared" si="8"/>
        <v>4.6321959319219594</v>
      </c>
      <c r="AB83" s="55">
        <f t="shared" si="9"/>
        <v>2.2531645569620253</v>
      </c>
      <c r="AC83" s="47"/>
      <c r="AD83" s="4"/>
      <c r="AE83" s="13"/>
      <c r="AF83" s="5"/>
      <c r="AG83" s="5"/>
    </row>
    <row r="84" spans="1:33" ht="15.6">
      <c r="A84" s="47"/>
      <c r="B84" s="53">
        <f>+'Ark1'!C1414</f>
        <v>2019</v>
      </c>
      <c r="C84" s="53">
        <f>+'Ark1'!N1414</f>
        <v>433</v>
      </c>
      <c r="D84" s="54" t="s">
        <v>474</v>
      </c>
      <c r="E84" s="53">
        <f>+'Ark1'!Q1414</f>
        <v>93</v>
      </c>
      <c r="F84" s="53">
        <f>+'Ark1'!R1414</f>
        <v>141</v>
      </c>
      <c r="G84" s="176">
        <f>+'Ark1'!AF1414</f>
        <v>0.51864930478922966</v>
      </c>
      <c r="H84" s="527">
        <f t="shared" si="7"/>
        <v>-1.2934666104286174E-3</v>
      </c>
      <c r="I84" s="176">
        <f>+'Ark1'!AG1414</f>
        <v>1.4224603013588377</v>
      </c>
      <c r="J84" s="176"/>
      <c r="K84" s="517"/>
      <c r="L84" s="517"/>
      <c r="M84" s="176"/>
      <c r="N84" s="176"/>
      <c r="O84" s="176"/>
      <c r="P84" s="176"/>
      <c r="Q84" s="55">
        <f>+'Ark1'!S1414</f>
        <v>6.6241134751773041</v>
      </c>
      <c r="R84" s="55">
        <f>+'Ark1'!T1414</f>
        <v>7.7021276595744652</v>
      </c>
      <c r="S84" s="155">
        <f>+'Ark1'!U1414</f>
        <v>33.982836879432625</v>
      </c>
      <c r="T84" s="74">
        <f>+'Ark1'!W1414</f>
        <v>24.822695035460995</v>
      </c>
      <c r="U84" s="74">
        <f>+'Ark1'!X1414</f>
        <v>100</v>
      </c>
      <c r="V84" s="74">
        <f>+'Ark1'!Y1414</f>
        <v>100</v>
      </c>
      <c r="W84" s="74">
        <f>+'Ark1'!Z1414</f>
        <v>0.56595532269920923</v>
      </c>
      <c r="X84" s="55">
        <f>+'Ark1'!Z1414</f>
        <v>0.56595532269920923</v>
      </c>
      <c r="Y84" s="55">
        <f>+'Ark1'!AB1414</f>
        <v>2.5341488446185942</v>
      </c>
      <c r="Z84" s="55">
        <f>+'Ark1'!AC1414</f>
        <v>-6.060542005718955</v>
      </c>
      <c r="AA84" s="55">
        <f t="shared" si="8"/>
        <v>5.1301713062098511</v>
      </c>
      <c r="AB84" s="55">
        <f t="shared" si="9"/>
        <v>1.5161290322580645</v>
      </c>
      <c r="AC84" s="47"/>
      <c r="AD84" s="4"/>
      <c r="AE84" s="13"/>
      <c r="AF84" s="5"/>
      <c r="AG84" s="5"/>
    </row>
    <row r="85" spans="1:33" ht="15.6">
      <c r="A85" s="47"/>
      <c r="B85" s="53">
        <f>+'Ark1'!C1415</f>
        <v>2019</v>
      </c>
      <c r="C85" s="53">
        <f>+'Ark1'!N1415</f>
        <v>435</v>
      </c>
      <c r="D85" s="54" t="s">
        <v>475</v>
      </c>
      <c r="E85" s="53">
        <f>+'Ark1'!Q1415</f>
        <v>88</v>
      </c>
      <c r="F85" s="53">
        <f>+'Ark1'!R1415</f>
        <v>126</v>
      </c>
      <c r="G85" s="176">
        <f>+'Ark1'!AF1415</f>
        <v>0.4634738468329288</v>
      </c>
      <c r="H85" s="527">
        <f t="shared" si="7"/>
        <v>4.821753947347035E-2</v>
      </c>
      <c r="I85" s="176">
        <f>+'Ark1'!AG1415</f>
        <v>1.3582658570281922</v>
      </c>
      <c r="J85" s="176"/>
      <c r="K85" s="517"/>
      <c r="L85" s="517"/>
      <c r="M85" s="176"/>
      <c r="N85" s="176"/>
      <c r="O85" s="176"/>
      <c r="P85" s="176"/>
      <c r="Q85" s="55">
        <f>+'Ark1'!S1415</f>
        <v>6.8888888888888884</v>
      </c>
      <c r="R85" s="55">
        <f>+'Ark1'!T1415</f>
        <v>7.7857142857142883</v>
      </c>
      <c r="S85" s="155">
        <f>+'Ark1'!U1415</f>
        <v>36.312222222222239</v>
      </c>
      <c r="T85" s="74">
        <f>+'Ark1'!W1415</f>
        <v>30.952380952380938</v>
      </c>
      <c r="U85" s="74">
        <f>+'Ark1'!X1415</f>
        <v>100</v>
      </c>
      <c r="V85" s="74">
        <f>+'Ark1'!Y1415</f>
        <v>100</v>
      </c>
      <c r="W85" s="74">
        <f>+'Ark1'!Z1415</f>
        <v>0.84153288789590142</v>
      </c>
      <c r="X85" s="55">
        <f>+'Ark1'!Z1415</f>
        <v>0.84153288789590142</v>
      </c>
      <c r="Y85" s="55">
        <f>+'Ark1'!AB1415</f>
        <v>2.7302164076594848</v>
      </c>
      <c r="Z85" s="55">
        <f>+'Ark1'!AC1415</f>
        <v>1.4162214258705801</v>
      </c>
      <c r="AA85" s="55">
        <f t="shared" si="8"/>
        <v>5.2711290322580675</v>
      </c>
      <c r="AB85" s="55">
        <f t="shared" si="9"/>
        <v>1.4318181818181819</v>
      </c>
      <c r="AC85" s="47"/>
      <c r="AD85" s="4"/>
      <c r="AE85" s="13"/>
      <c r="AF85" s="5"/>
      <c r="AG85" s="5"/>
    </row>
    <row r="86" spans="1:33" ht="15.6">
      <c r="A86" s="47"/>
      <c r="B86" s="53">
        <f>+'Ark1'!C1416</f>
        <v>2019</v>
      </c>
      <c r="C86" s="53">
        <f>+'Ark1'!N1416</f>
        <v>438</v>
      </c>
      <c r="D86" s="54" t="s">
        <v>476</v>
      </c>
      <c r="E86" s="53">
        <f>+'Ark1'!Q1416</f>
        <v>39</v>
      </c>
      <c r="F86" s="53">
        <f>+'Ark1'!R1416</f>
        <v>49</v>
      </c>
      <c r="G86" s="176">
        <f>+'Ark1'!AF1416</f>
        <v>0.18023982932391672</v>
      </c>
      <c r="H86" s="527">
        <f t="shared" si="7"/>
        <v>1.9720584462277313E-2</v>
      </c>
      <c r="I86" s="176">
        <f>+'Ark1'!AG1416</f>
        <v>0.56845807284027039</v>
      </c>
      <c r="J86" s="176"/>
      <c r="K86" s="517"/>
      <c r="L86" s="517"/>
      <c r="M86" s="176"/>
      <c r="N86" s="176"/>
      <c r="O86" s="176"/>
      <c r="P86" s="176"/>
      <c r="Q86" s="55">
        <f>+'Ark1'!S1416</f>
        <v>6.795918367346939</v>
      </c>
      <c r="R86" s="55">
        <f>+'Ark1'!T1416</f>
        <v>7.8775510204081645</v>
      </c>
      <c r="S86" s="155">
        <f>+'Ark1'!U1416</f>
        <v>39.078775510204075</v>
      </c>
      <c r="T86" s="74">
        <f>+'Ark1'!W1416</f>
        <v>26.530612244897959</v>
      </c>
      <c r="U86" s="74">
        <f>+'Ark1'!X1416</f>
        <v>100</v>
      </c>
      <c r="V86" s="74">
        <f>+'Ark1'!Y1416</f>
        <v>100</v>
      </c>
      <c r="W86" s="74">
        <f>+'Ark1'!Z1416</f>
        <v>0.59176882087474225</v>
      </c>
      <c r="X86" s="55">
        <f>+'Ark1'!Z1416</f>
        <v>0.59176882087474225</v>
      </c>
      <c r="Y86" s="55">
        <f>+'Ark1'!AB1416</f>
        <v>2.9041325450525921</v>
      </c>
      <c r="Z86" s="55">
        <f>+'Ark1'!AC1416</f>
        <v>-13.792565741244738</v>
      </c>
      <c r="AA86" s="55">
        <f t="shared" si="8"/>
        <v>5.7503303303303293</v>
      </c>
      <c r="AB86" s="55">
        <f t="shared" si="9"/>
        <v>1.2564102564102564</v>
      </c>
      <c r="AC86" s="47"/>
      <c r="AD86" s="4"/>
      <c r="AE86" s="13"/>
      <c r="AF86" s="5"/>
      <c r="AG86" s="5"/>
    </row>
    <row r="87" spans="1:33" ht="15.6">
      <c r="A87" s="47"/>
      <c r="B87" s="53">
        <f>+'Ark1'!C1417</f>
        <v>2019</v>
      </c>
      <c r="C87" s="53">
        <f>+'Ark1'!N1417</f>
        <v>440</v>
      </c>
      <c r="D87" s="54" t="s">
        <v>477</v>
      </c>
      <c r="E87" s="53">
        <f>+'Ark1'!Q1417</f>
        <v>31</v>
      </c>
      <c r="F87" s="53">
        <f>+'Ark1'!R1417</f>
        <v>36</v>
      </c>
      <c r="G87" s="176">
        <f>+'Ark1'!AF1417</f>
        <v>0.13242109909512251</v>
      </c>
      <c r="H87" s="527">
        <f t="shared" si="7"/>
        <v>-1.8175535579698088E-4</v>
      </c>
      <c r="I87" s="176">
        <f>+'Ark1'!AG1417</f>
        <v>0.44180288541321405</v>
      </c>
      <c r="J87" s="176"/>
      <c r="K87" s="517"/>
      <c r="L87" s="517"/>
      <c r="M87" s="176"/>
      <c r="N87" s="176"/>
      <c r="O87" s="176"/>
      <c r="P87" s="176"/>
      <c r="Q87" s="55">
        <f>+'Ark1'!S1417</f>
        <v>6.6666666666666687</v>
      </c>
      <c r="R87" s="55">
        <f>+'Ark1'!T1417</f>
        <v>7.8333333333333313</v>
      </c>
      <c r="S87" s="155">
        <f>+'Ark1'!U1417</f>
        <v>41.339444444444446</v>
      </c>
      <c r="T87" s="74">
        <f>+'Ark1'!W1417</f>
        <v>27.777777777777779</v>
      </c>
      <c r="U87" s="74">
        <f>+'Ark1'!X1417</f>
        <v>100</v>
      </c>
      <c r="V87" s="74">
        <f>+'Ark1'!Y1417</f>
        <v>100</v>
      </c>
      <c r="W87" s="74">
        <f>+'Ark1'!Z1417</f>
        <v>0.69735191356875115</v>
      </c>
      <c r="X87" s="55">
        <f>+'Ark1'!Z1417</f>
        <v>0.69735191356875115</v>
      </c>
      <c r="Y87" s="55">
        <f>+'Ark1'!AB1417</f>
        <v>2.5440562537456244</v>
      </c>
      <c r="Z87" s="55">
        <f>+'Ark1'!AC1417</f>
        <v>6.9844224053644117</v>
      </c>
      <c r="AA87" s="55">
        <f t="shared" si="8"/>
        <v>6.2009166666666653</v>
      </c>
      <c r="AB87" s="55">
        <f t="shared" si="9"/>
        <v>1.1612903225806452</v>
      </c>
      <c r="AC87" s="47"/>
      <c r="AD87" s="4"/>
      <c r="AE87" s="5"/>
      <c r="AF87" s="5"/>
      <c r="AG87" s="5"/>
    </row>
    <row r="88" spans="1:33">
      <c r="A88" s="47"/>
      <c r="B88" s="53">
        <f>+'Ark1'!C1418</f>
        <v>2019</v>
      </c>
      <c r="C88" s="53">
        <f>+'Ark1'!N1418</f>
        <v>443</v>
      </c>
      <c r="D88" s="54" t="s">
        <v>478</v>
      </c>
      <c r="E88" s="53">
        <f>+'Ark1'!Q1418</f>
        <v>16</v>
      </c>
      <c r="F88" s="53">
        <f>+'Ark1'!R1418</f>
        <v>19</v>
      </c>
      <c r="G88" s="176">
        <f>+'Ark1'!AF1418</f>
        <v>6.9888913411314674E-2</v>
      </c>
      <c r="H88" s="527">
        <f t="shared" si="7"/>
        <v>3.4993425397914793E-2</v>
      </c>
      <c r="I88" s="176">
        <f>+'Ark1'!AG1418</f>
        <v>0.24748288252054523</v>
      </c>
      <c r="J88" s="176"/>
      <c r="K88" s="517"/>
      <c r="L88" s="517"/>
      <c r="M88" s="176"/>
      <c r="N88" s="176"/>
      <c r="O88" s="176"/>
      <c r="P88" s="176"/>
      <c r="Q88" s="55">
        <f>+'Ark1'!S1418</f>
        <v>6.8421052631578956</v>
      </c>
      <c r="R88" s="55">
        <f>+'Ark1'!T1418</f>
        <v>6.8947368421052646</v>
      </c>
      <c r="S88" s="155">
        <f>+'Ark1'!U1418</f>
        <v>43.876315789473665</v>
      </c>
      <c r="T88" s="74">
        <f>+'Ark1'!W1418</f>
        <v>15.789473684210527</v>
      </c>
      <c r="U88" s="74">
        <f>+'Ark1'!X1418</f>
        <v>100</v>
      </c>
      <c r="V88" s="74">
        <f>+'Ark1'!Y1418</f>
        <v>100</v>
      </c>
      <c r="W88" s="74">
        <f>+'Ark1'!Z1418</f>
        <v>0.61037702348959055</v>
      </c>
      <c r="X88" s="55">
        <f>+'Ark1'!Z1418</f>
        <v>0.61037702348959055</v>
      </c>
      <c r="Y88" s="55">
        <f>+'Ark1'!AB1418</f>
        <v>2.7889771156824796</v>
      </c>
      <c r="Z88" s="55">
        <f>+'Ark1'!AC1418</f>
        <v>-5.300773572148449</v>
      </c>
      <c r="AA88" s="55">
        <f t="shared" si="8"/>
        <v>6.4126923076923044</v>
      </c>
      <c r="AB88" s="55">
        <f t="shared" si="9"/>
        <v>1.1875</v>
      </c>
      <c r="AC88" s="47"/>
      <c r="AD88" s="13"/>
      <c r="AE88" s="13"/>
    </row>
    <row r="89" spans="1:33" ht="15.6">
      <c r="A89" s="47"/>
      <c r="B89" s="53">
        <f>+'Ark1'!C1419</f>
        <v>2019</v>
      </c>
      <c r="C89" s="53">
        <f>+'Ark1'!N1419</f>
        <v>445</v>
      </c>
      <c r="D89" s="54" t="s">
        <v>479</v>
      </c>
      <c r="E89" s="53">
        <f>+'Ark1'!Q1419</f>
        <v>21</v>
      </c>
      <c r="F89" s="53">
        <f>+'Ark1'!R1419</f>
        <v>25</v>
      </c>
      <c r="G89" s="176">
        <f>+'Ark1'!AF1419</f>
        <v>9.1959096593835055E-2</v>
      </c>
      <c r="H89" s="527">
        <f t="shared" si="7"/>
        <v>3.2636766971055275E-2</v>
      </c>
      <c r="I89" s="176">
        <f>+'Ark1'!AG1419</f>
        <v>0.34973266267594805</v>
      </c>
      <c r="J89" s="176"/>
      <c r="K89" s="517"/>
      <c r="L89" s="517"/>
      <c r="M89" s="176"/>
      <c r="N89" s="176"/>
      <c r="O89" s="176"/>
      <c r="P89" s="176"/>
      <c r="Q89" s="55">
        <f>+'Ark1'!S1419</f>
        <v>6.92</v>
      </c>
      <c r="R89" s="55">
        <f>+'Ark1'!T1419</f>
        <v>8.36</v>
      </c>
      <c r="S89" s="155">
        <f>+'Ark1'!U1419</f>
        <v>47.123200000000011</v>
      </c>
      <c r="T89" s="74">
        <f>+'Ark1'!W1419</f>
        <v>20</v>
      </c>
      <c r="U89" s="74">
        <f>+'Ark1'!X1419</f>
        <v>100</v>
      </c>
      <c r="V89" s="74">
        <f>+'Ark1'!Y1419</f>
        <v>100</v>
      </c>
      <c r="W89" s="74">
        <f>+'Ark1'!Z1419</f>
        <v>1.2288229164525859</v>
      </c>
      <c r="X89" s="55">
        <f>+'Ark1'!Z1419</f>
        <v>1.2288229164525859</v>
      </c>
      <c r="Y89" s="55">
        <f>+'Ark1'!AB1419</f>
        <v>2.5904439773907506</v>
      </c>
      <c r="Z89" s="55">
        <f>+'Ark1'!AC1419</f>
        <v>-14.339829502841129</v>
      </c>
      <c r="AA89" s="55">
        <f t="shared" si="8"/>
        <v>6.8097109826589612</v>
      </c>
      <c r="AB89" s="55">
        <f t="shared" si="9"/>
        <v>1.1904761904761905</v>
      </c>
      <c r="AC89" s="47"/>
      <c r="AD89" s="5"/>
      <c r="AE89" s="5"/>
      <c r="AG89" s="5"/>
    </row>
    <row r="90" spans="1:33">
      <c r="A90" s="47"/>
      <c r="B90" s="53">
        <f>+'Ark1'!C1420</f>
        <v>2019</v>
      </c>
      <c r="C90" s="53">
        <f>+'Ark1'!N1420</f>
        <v>450</v>
      </c>
      <c r="D90" s="54" t="s">
        <v>480</v>
      </c>
      <c r="E90" s="53">
        <f>+'Ark1'!Q1420</f>
        <v>4</v>
      </c>
      <c r="F90" s="53">
        <f>+'Ark1'!R1420</f>
        <v>4</v>
      </c>
      <c r="G90" s="176">
        <f>+'Ark1'!AF1420</f>
        <v>1.471345545501361E-2</v>
      </c>
      <c r="H90" s="527">
        <f t="shared" si="7"/>
        <v>7.5526024965366124E-4</v>
      </c>
      <c r="I90" s="176">
        <f>+'Ark1'!AG1420</f>
        <v>6.2549803091319967E-2</v>
      </c>
      <c r="J90" s="176"/>
      <c r="K90" s="517"/>
      <c r="L90" s="517"/>
      <c r="M90" s="176"/>
      <c r="N90" s="176"/>
      <c r="O90" s="176"/>
      <c r="P90" s="176"/>
      <c r="Q90" s="55">
        <f>+'Ark1'!S1420</f>
        <v>8</v>
      </c>
      <c r="R90" s="55">
        <f>+'Ark1'!T1420</f>
        <v>8.75</v>
      </c>
      <c r="S90" s="155">
        <f>+'Ark1'!U1420</f>
        <v>52.674999999999997</v>
      </c>
      <c r="T90" s="74">
        <f>+'Ark1'!W1420</f>
        <v>25</v>
      </c>
      <c r="U90" s="74">
        <f>+'Ark1'!X1420</f>
        <v>100</v>
      </c>
      <c r="V90" s="74">
        <f>+'Ark1'!Y1420</f>
        <v>100</v>
      </c>
      <c r="W90" s="74">
        <f>+'Ark1'!Z1420</f>
        <v>1.8833148966649205</v>
      </c>
      <c r="X90" s="55">
        <f>+'Ark1'!Z1420</f>
        <v>1.8833148966649205</v>
      </c>
      <c r="Y90" s="55">
        <f>+'Ark1'!AB1420</f>
        <v>1.299038105676658</v>
      </c>
      <c r="Z90" s="55">
        <f>+'Ark1'!AC1420</f>
        <v>-78.846306749941419</v>
      </c>
      <c r="AA90" s="55">
        <f t="shared" si="8"/>
        <v>6.5843749999999996</v>
      </c>
      <c r="AB90" s="55">
        <f t="shared" si="9"/>
        <v>1</v>
      </c>
      <c r="AC90" s="47"/>
      <c r="AD90" s="13"/>
      <c r="AE90" s="13"/>
    </row>
    <row r="91" spans="1:33">
      <c r="A91" s="47"/>
      <c r="B91" s="53">
        <f>+'Ark1'!C1421</f>
        <v>2019</v>
      </c>
      <c r="C91" s="53">
        <f>+'Ark1'!N1421</f>
        <v>455</v>
      </c>
      <c r="D91" s="54" t="s">
        <v>481</v>
      </c>
      <c r="E91" s="53">
        <f>+'Ark1'!Q1421</f>
        <v>0</v>
      </c>
      <c r="F91" s="53">
        <f>+'Ark1'!R1421</f>
        <v>0</v>
      </c>
      <c r="G91" s="176">
        <f>+'Ark1'!AF1421</f>
        <v>0</v>
      </c>
      <c r="H91" s="527">
        <f t="shared" si="7"/>
        <v>0</v>
      </c>
      <c r="I91" s="176">
        <f>+'Ark1'!AG1421</f>
        <v>0</v>
      </c>
      <c r="J91" s="176"/>
      <c r="K91" s="517"/>
      <c r="L91" s="517"/>
      <c r="M91" s="176"/>
      <c r="N91" s="176"/>
      <c r="O91" s="176"/>
      <c r="P91" s="176"/>
      <c r="Q91" s="55">
        <f>+'Ark1'!S1421</f>
        <v>0</v>
      </c>
      <c r="R91" s="55">
        <f>+'Ark1'!T1421</f>
        <v>0</v>
      </c>
      <c r="S91" s="155">
        <f>+'Ark1'!U1421</f>
        <v>0</v>
      </c>
      <c r="T91" s="74">
        <f>+'Ark1'!W1421</f>
        <v>0</v>
      </c>
      <c r="U91" s="74">
        <f>+'Ark1'!X1421</f>
        <v>0</v>
      </c>
      <c r="V91" s="74">
        <f>+'Ark1'!Y1421</f>
        <v>0</v>
      </c>
      <c r="W91" s="74">
        <f>+'Ark1'!Z1421</f>
        <v>0</v>
      </c>
      <c r="X91" s="55">
        <f>+'Ark1'!Z1421</f>
        <v>0</v>
      </c>
      <c r="Y91" s="55">
        <f>+'Ark1'!AB1421</f>
        <v>0</v>
      </c>
      <c r="Z91" s="55">
        <f>+'Ark1'!AC1421</f>
        <v>0</v>
      </c>
      <c r="AA91" s="55" t="e">
        <f t="shared" si="8"/>
        <v>#DIV/0!</v>
      </c>
      <c r="AB91" s="55" t="e">
        <f t="shared" si="9"/>
        <v>#DIV/0!</v>
      </c>
      <c r="AC91" s="47"/>
      <c r="AD91" s="13"/>
      <c r="AE91" s="13"/>
    </row>
    <row r="92" spans="1:33" ht="15.6">
      <c r="A92" s="47"/>
      <c r="B92" s="53">
        <f>+'Ark1'!C1422</f>
        <v>2019</v>
      </c>
      <c r="C92" s="53">
        <f>+'Ark1'!N1422</f>
        <v>460</v>
      </c>
      <c r="D92" s="54" t="s">
        <v>482</v>
      </c>
      <c r="E92" s="53">
        <f>+'Ark1'!Q1422</f>
        <v>0</v>
      </c>
      <c r="F92" s="53">
        <f>+'Ark1'!R1422</f>
        <v>0</v>
      </c>
      <c r="G92" s="176">
        <f>+'Ark1'!AF1422</f>
        <v>0</v>
      </c>
      <c r="H92" s="527">
        <f t="shared" si="7"/>
        <v>0</v>
      </c>
      <c r="I92" s="176">
        <f>+'Ark1'!AG1422</f>
        <v>0</v>
      </c>
      <c r="J92" s="176"/>
      <c r="K92" s="517"/>
      <c r="L92" s="517"/>
      <c r="M92" s="176"/>
      <c r="N92" s="176"/>
      <c r="O92" s="176"/>
      <c r="P92" s="176"/>
      <c r="Q92" s="55">
        <f>+'Ark1'!S1422</f>
        <v>0</v>
      </c>
      <c r="R92" s="55">
        <f>+'Ark1'!T1422</f>
        <v>0</v>
      </c>
      <c r="S92" s="155">
        <f>+'Ark1'!U1422</f>
        <v>0</v>
      </c>
      <c r="T92" s="74">
        <f>+'Ark1'!W1422</f>
        <v>0</v>
      </c>
      <c r="U92" s="74">
        <f>+'Ark1'!X1422</f>
        <v>0</v>
      </c>
      <c r="V92" s="74">
        <f>+'Ark1'!Y1422</f>
        <v>0</v>
      </c>
      <c r="W92" s="74">
        <f>+'Ark1'!Z1422</f>
        <v>0</v>
      </c>
      <c r="X92" s="55">
        <f>+'Ark1'!Z1422</f>
        <v>0</v>
      </c>
      <c r="Y92" s="55">
        <f>+'Ark1'!AB1422</f>
        <v>0</v>
      </c>
      <c r="Z92" s="55">
        <f>+'Ark1'!AC1422</f>
        <v>0</v>
      </c>
      <c r="AA92" s="55" t="e">
        <f t="shared" si="8"/>
        <v>#DIV/0!</v>
      </c>
      <c r="AB92" s="55" t="e">
        <f t="shared" si="9"/>
        <v>#DIV/0!</v>
      </c>
      <c r="AC92" s="47"/>
      <c r="AD92" s="2"/>
      <c r="AE92" s="5"/>
      <c r="AG92" s="2"/>
    </row>
    <row r="93" spans="1:33">
      <c r="A93" s="47"/>
      <c r="B93">
        <f>+'Ark1'!C1423</f>
        <v>2018</v>
      </c>
      <c r="C93">
        <f>+'Ark1'!N1423</f>
        <v>409</v>
      </c>
      <c r="D93" s="3" t="s">
        <v>467</v>
      </c>
      <c r="E93">
        <f>+'Ark1'!Q1423</f>
        <v>506</v>
      </c>
      <c r="F93">
        <f>+'Ark1'!R1423</f>
        <v>14948</v>
      </c>
      <c r="G93" s="176">
        <f>+'Ark1'!AF1423</f>
        <v>52.161775482430123</v>
      </c>
      <c r="H93" s="527">
        <f t="shared" si="7"/>
        <v>0.46340591721273228</v>
      </c>
      <c r="I93" s="176">
        <f>+'Ark1'!AG1423</f>
        <v>27.538598401769555</v>
      </c>
      <c r="J93" s="194"/>
      <c r="K93" s="516"/>
      <c r="L93" s="516"/>
      <c r="M93" s="194"/>
      <c r="N93" s="194"/>
      <c r="O93" s="194"/>
      <c r="P93" s="194"/>
      <c r="Q93" s="1">
        <f>+'Ark1'!S1423</f>
        <v>5.0168584426010163</v>
      </c>
      <c r="R93" s="1">
        <f>+'Ark1'!T1423</f>
        <v>4.1236285790741238</v>
      </c>
      <c r="S93" s="92">
        <f>+'Ark1'!U1423</f>
        <v>6.432411024886254</v>
      </c>
      <c r="T93" s="11">
        <f>+'Ark1'!W1423</f>
        <v>6.6898581750066896E-3</v>
      </c>
      <c r="U93" s="11">
        <f>+'Ark1'!X1423</f>
        <v>0</v>
      </c>
      <c r="V93" s="11">
        <f>+'Ark1'!Y1423</f>
        <v>0</v>
      </c>
      <c r="W93" s="11">
        <f>+'Ark1'!Z1423</f>
        <v>1.7748969883963706</v>
      </c>
      <c r="X93" s="1">
        <f>+'Ark1'!Z1423</f>
        <v>1.7748969883963706</v>
      </c>
      <c r="Y93" s="1">
        <f>+'Ark1'!AB1423</f>
        <v>1.5132439672372453</v>
      </c>
      <c r="Z93" s="1">
        <f>+'Ark1'!AC1423</f>
        <v>14.325998830960362</v>
      </c>
      <c r="AA93" s="1">
        <f t="shared" si="8"/>
        <v>1.2821591636441185</v>
      </c>
      <c r="AB93" s="1">
        <f t="shared" si="9"/>
        <v>29.541501976284586</v>
      </c>
      <c r="AC93" s="47"/>
      <c r="AD93" s="4"/>
      <c r="AE93" s="4"/>
      <c r="AF93" s="4"/>
      <c r="AG93" s="4"/>
    </row>
    <row r="94" spans="1:33" ht="15.6">
      <c r="A94" s="47"/>
      <c r="B94">
        <f>+'Ark1'!C1424</f>
        <v>2018</v>
      </c>
      <c r="C94">
        <f>+'Ark1'!N1424</f>
        <v>410</v>
      </c>
      <c r="D94" s="3" t="s">
        <v>468</v>
      </c>
      <c r="E94">
        <f>+'Ark1'!Q1424</f>
        <v>593</v>
      </c>
      <c r="F94">
        <f>+'Ark1'!R1424</f>
        <v>4755</v>
      </c>
      <c r="G94" s="176">
        <f>+'Ark1'!AF1424</f>
        <v>16.592804550371639</v>
      </c>
      <c r="H94" s="527">
        <f t="shared" si="7"/>
        <v>1.6006706830947497</v>
      </c>
      <c r="I94" s="176">
        <f>+'Ark1'!AG1424</f>
        <v>16.737524452430439</v>
      </c>
      <c r="J94" s="194"/>
      <c r="K94" s="516"/>
      <c r="L94" s="516"/>
      <c r="M94" s="194"/>
      <c r="N94" s="194"/>
      <c r="O94" s="194"/>
      <c r="P94" s="194"/>
      <c r="Q94" s="1">
        <f>+'Ark1'!S1424</f>
        <v>5.2386961093585693</v>
      </c>
      <c r="R94" s="1">
        <f>+'Ark1'!T1424</f>
        <v>4.3108307045215559</v>
      </c>
      <c r="S94" s="92">
        <f>+'Ark1'!U1424</f>
        <v>12.29010935856995</v>
      </c>
      <c r="T94" s="11">
        <f>+'Ark1'!W1424</f>
        <v>2.1030494216614095E-2</v>
      </c>
      <c r="U94" s="11">
        <f>+'Ark1'!X1424</f>
        <v>0</v>
      </c>
      <c r="V94" s="11">
        <f>+'Ark1'!Y1424</f>
        <v>0</v>
      </c>
      <c r="W94" s="11">
        <f>+'Ark1'!Z1424</f>
        <v>1.422079204013631</v>
      </c>
      <c r="X94" s="1">
        <f>+'Ark1'!Z1424</f>
        <v>1.422079204013631</v>
      </c>
      <c r="Y94" s="1">
        <f>+'Ark1'!AB1424</f>
        <v>1.6105979334397029</v>
      </c>
      <c r="Z94" s="1">
        <f>+'Ark1'!AC1424</f>
        <v>-9.6774737764961429</v>
      </c>
      <c r="AA94" s="1">
        <f t="shared" si="8"/>
        <v>2.3460244881573713</v>
      </c>
      <c r="AB94" s="1">
        <f t="shared" si="9"/>
        <v>8.0185497470489047</v>
      </c>
      <c r="AC94" s="47"/>
      <c r="AD94" s="4"/>
      <c r="AE94" s="13"/>
      <c r="AF94" s="1"/>
      <c r="AG94" s="5"/>
    </row>
    <row r="95" spans="1:33" ht="15.6">
      <c r="A95" s="47"/>
      <c r="B95">
        <f>+'Ark1'!C1425</f>
        <v>2018</v>
      </c>
      <c r="C95">
        <f>+'Ark1'!N1425</f>
        <v>415</v>
      </c>
      <c r="D95" s="3" t="s">
        <v>469</v>
      </c>
      <c r="E95">
        <f>+'Ark1'!Q1425</f>
        <v>544</v>
      </c>
      <c r="F95">
        <f>+'Ark1'!R1425</f>
        <v>4139</v>
      </c>
      <c r="G95" s="176">
        <f>+'Ark1'!AF1425</f>
        <v>14.443242488746202</v>
      </c>
      <c r="H95" s="527">
        <f t="shared" si="7"/>
        <v>-0.28787879271832928</v>
      </c>
      <c r="I95" s="176">
        <f>+'Ark1'!AG1425</f>
        <v>20.848196350699705</v>
      </c>
      <c r="J95" s="194"/>
      <c r="K95" s="516"/>
      <c r="L95" s="516"/>
      <c r="M95" s="194"/>
      <c r="N95" s="194"/>
      <c r="O95" s="194"/>
      <c r="P95" s="194"/>
      <c r="Q95" s="1">
        <f>+'Ark1'!S1425</f>
        <v>4.5453007972940318</v>
      </c>
      <c r="R95" s="1">
        <f>+'Ark1'!T1425</f>
        <v>4.6339695578642193</v>
      </c>
      <c r="S95" s="92">
        <f>+'Ark1'!U1425</f>
        <v>17.58685189659338</v>
      </c>
      <c r="T95" s="11">
        <f>+'Ark1'!W1425</f>
        <v>0.28992510268180727</v>
      </c>
      <c r="U95" s="11">
        <f>+'Ark1'!X1425</f>
        <v>82.435370862527179</v>
      </c>
      <c r="V95" s="11">
        <f>+'Ark1'!Y1425</f>
        <v>0</v>
      </c>
      <c r="W95" s="11">
        <f>+'Ark1'!Z1425</f>
        <v>1.4120864636315478</v>
      </c>
      <c r="X95" s="1">
        <f>+'Ark1'!Z1425</f>
        <v>1.4120864636315478</v>
      </c>
      <c r="Y95" s="1">
        <f>+'Ark1'!AB1425</f>
        <v>1.7974549052214059</v>
      </c>
      <c r="Z95" s="1">
        <f>+'Ark1'!AC1425</f>
        <v>-0.19179986240490224</v>
      </c>
      <c r="AA95" s="1">
        <f t="shared" si="8"/>
        <v>3.8692382926699627</v>
      </c>
      <c r="AB95" s="1">
        <f t="shared" si="9"/>
        <v>7.6084558823529411</v>
      </c>
      <c r="AC95" s="47"/>
      <c r="AD95" s="4"/>
      <c r="AE95" s="13"/>
      <c r="AF95" s="1"/>
      <c r="AG95" s="5"/>
    </row>
    <row r="96" spans="1:33" ht="15.6">
      <c r="A96" s="47"/>
      <c r="B96">
        <f>+'Ark1'!C1426</f>
        <v>2018</v>
      </c>
      <c r="C96">
        <f>+'Ark1'!N1426</f>
        <v>420</v>
      </c>
      <c r="D96" s="3" t="s">
        <v>470</v>
      </c>
      <c r="E96">
        <f>+'Ark1'!Q1426</f>
        <v>442</v>
      </c>
      <c r="F96">
        <f>+'Ark1'!R1426</f>
        <v>2895</v>
      </c>
      <c r="G96" s="176">
        <f>+'Ark1'!AF1426</f>
        <v>10.102243779879259</v>
      </c>
      <c r="H96" s="527">
        <f t="shared" si="7"/>
        <v>-1.1248729249262333</v>
      </c>
      <c r="I96" s="176">
        <f>+'Ark1'!AG1426</f>
        <v>18.463721902993555</v>
      </c>
      <c r="J96" s="194"/>
      <c r="K96" s="516"/>
      <c r="L96" s="516"/>
      <c r="M96" s="194"/>
      <c r="N96" s="194"/>
      <c r="O96" s="194"/>
      <c r="P96" s="194"/>
      <c r="Q96" s="1">
        <f>+'Ark1'!S1426</f>
        <v>5.1181347150259056</v>
      </c>
      <c r="R96" s="1">
        <f>+'Ark1'!T1426</f>
        <v>5.7979274611398974</v>
      </c>
      <c r="S96" s="92">
        <f>+'Ark1'!U1426</f>
        <v>22.268231433505967</v>
      </c>
      <c r="T96" s="11">
        <f>+'Ark1'!W1426</f>
        <v>1.8307426597582035</v>
      </c>
      <c r="U96" s="11">
        <f>+'Ark1'!X1426</f>
        <v>100</v>
      </c>
      <c r="V96" s="11">
        <f>+'Ark1'!Y1426</f>
        <v>32.158894645941281</v>
      </c>
      <c r="W96" s="11">
        <f>+'Ark1'!Z1426</f>
        <v>1.4012003668390922</v>
      </c>
      <c r="X96" s="1">
        <f>+'Ark1'!Z1426</f>
        <v>1.4012003668390922</v>
      </c>
      <c r="Y96" s="1">
        <f>+'Ark1'!AB1426</f>
        <v>1.9115852200359889</v>
      </c>
      <c r="Z96" s="1">
        <f>+'Ark1'!AC1426</f>
        <v>20.915076410512327</v>
      </c>
      <c r="AA96" s="1">
        <f t="shared" si="8"/>
        <v>4.3508490247688325</v>
      </c>
      <c r="AB96" s="1">
        <f t="shared" si="9"/>
        <v>6.5497737556561084</v>
      </c>
      <c r="AC96" s="47"/>
      <c r="AD96" s="4"/>
      <c r="AE96" s="13"/>
      <c r="AF96" s="1"/>
      <c r="AG96" s="5"/>
    </row>
    <row r="97" spans="1:33" ht="15.6">
      <c r="A97" s="47"/>
      <c r="B97">
        <f>+'Ark1'!C1427</f>
        <v>2018</v>
      </c>
      <c r="C97">
        <f>+'Ark1'!N1427</f>
        <v>425</v>
      </c>
      <c r="D97" s="3" t="s">
        <v>471</v>
      </c>
      <c r="E97">
        <f>+'Ark1'!Q1427</f>
        <v>286</v>
      </c>
      <c r="F97">
        <f>+'Ark1'!R1427</f>
        <v>859</v>
      </c>
      <c r="G97" s="176">
        <f>+'Ark1'!AF1427</f>
        <v>2.9975224203510487</v>
      </c>
      <c r="H97" s="527">
        <f t="shared" si="7"/>
        <v>-0.44569840344757639</v>
      </c>
      <c r="I97" s="176">
        <f>+'Ark1'!AG1427</f>
        <v>6.4902459072242964</v>
      </c>
      <c r="J97" s="194"/>
      <c r="K97" s="516"/>
      <c r="L97" s="516"/>
      <c r="M97" s="194"/>
      <c r="N97" s="194"/>
      <c r="O97" s="194"/>
      <c r="P97" s="194"/>
      <c r="Q97" s="1">
        <f>+'Ark1'!S1427</f>
        <v>6.0966239813736909</v>
      </c>
      <c r="R97" s="1">
        <f>+'Ark1'!T1427</f>
        <v>7.0197904540162996</v>
      </c>
      <c r="S97" s="92">
        <f>+'Ark1'!U1427</f>
        <v>26.380500582072141</v>
      </c>
      <c r="T97" s="11">
        <f>+'Ark1'!W1427</f>
        <v>8.1490104772991856</v>
      </c>
      <c r="U97" s="11">
        <f>+'Ark1'!X1427</f>
        <v>100</v>
      </c>
      <c r="V97" s="11">
        <f>+'Ark1'!Y1427</f>
        <v>100</v>
      </c>
      <c r="W97" s="11">
        <f>+'Ark1'!Z1427</f>
        <v>0.83458025165409855</v>
      </c>
      <c r="X97" s="1">
        <f>+'Ark1'!Z1427</f>
        <v>0.83458025165409855</v>
      </c>
      <c r="Y97" s="1">
        <f>+'Ark1'!AB1427</f>
        <v>1.9832428267253452</v>
      </c>
      <c r="Z97" s="1">
        <f>+'Ark1'!AC1427</f>
        <v>5.1946391457190604</v>
      </c>
      <c r="AA97" s="1">
        <f t="shared" si="8"/>
        <v>4.3270670231048252</v>
      </c>
      <c r="AB97" s="1">
        <f t="shared" si="9"/>
        <v>3.0034965034965033</v>
      </c>
      <c r="AC97" s="47"/>
      <c r="AD97" s="4"/>
      <c r="AE97" s="13"/>
      <c r="AF97" s="1"/>
      <c r="AG97" s="5"/>
    </row>
    <row r="98" spans="1:33" ht="15.6">
      <c r="A98" s="47"/>
      <c r="B98">
        <f>+'Ark1'!C1428</f>
        <v>2018</v>
      </c>
      <c r="C98">
        <f>+'Ark1'!N1428</f>
        <v>428</v>
      </c>
      <c r="D98" s="3" t="s">
        <v>472</v>
      </c>
      <c r="E98">
        <f>+'Ark1'!Q1428</f>
        <v>169</v>
      </c>
      <c r="F98">
        <f>+'Ark1'!R1428</f>
        <v>358</v>
      </c>
      <c r="G98" s="176">
        <f>+'Ark1'!AF1428</f>
        <v>1.2492584708797148</v>
      </c>
      <c r="H98" s="527">
        <f t="shared" si="7"/>
        <v>-5.5804458182070471E-2</v>
      </c>
      <c r="I98" s="176">
        <f>+'Ark1'!AG1428</f>
        <v>2.9743629723191671</v>
      </c>
      <c r="J98" s="194"/>
      <c r="K98" s="516"/>
      <c r="L98" s="516"/>
      <c r="M98" s="194"/>
      <c r="N98" s="194"/>
      <c r="O98" s="194"/>
      <c r="P98" s="194"/>
      <c r="Q98" s="1">
        <f>+'Ark1'!S1428</f>
        <v>6.5502793296089372</v>
      </c>
      <c r="R98" s="1">
        <f>+'Ark1'!T1428</f>
        <v>7.5307262569832387</v>
      </c>
      <c r="S98" s="92">
        <f>+'Ark1'!U1428</f>
        <v>29.008547486033486</v>
      </c>
      <c r="T98" s="11">
        <f>+'Ark1'!W1428</f>
        <v>16.201117318435749</v>
      </c>
      <c r="U98" s="11">
        <f>+'Ark1'!X1428</f>
        <v>100</v>
      </c>
      <c r="V98" s="11">
        <f>+'Ark1'!Y1428</f>
        <v>100</v>
      </c>
      <c r="W98" s="11">
        <f>+'Ark1'!Z1428</f>
        <v>0.56708517852432638</v>
      </c>
      <c r="X98" s="1">
        <f>+'Ark1'!Z1428</f>
        <v>0.56708517852432638</v>
      </c>
      <c r="Y98" s="1">
        <f>+'Ark1'!AB1428</f>
        <v>2.1462986270724613</v>
      </c>
      <c r="Z98" s="1">
        <f>+'Ark1'!AC1428</f>
        <v>9.8208062892368293</v>
      </c>
      <c r="AA98" s="1">
        <f t="shared" si="8"/>
        <v>4.4285970149253693</v>
      </c>
      <c r="AB98" s="1">
        <f t="shared" si="9"/>
        <v>2.1183431952662723</v>
      </c>
      <c r="AC98" s="47"/>
      <c r="AD98" s="4"/>
      <c r="AE98" s="13"/>
      <c r="AF98" s="1"/>
      <c r="AG98" s="5"/>
    </row>
    <row r="99" spans="1:33" ht="15.6">
      <c r="A99" s="47"/>
      <c r="B99">
        <f>+'Ark1'!C1429</f>
        <v>2018</v>
      </c>
      <c r="C99">
        <f>+'Ark1'!N1429</f>
        <v>430</v>
      </c>
      <c r="D99" s="3" t="s">
        <v>473</v>
      </c>
      <c r="E99">
        <f>+'Ark1'!Q1429</f>
        <v>146</v>
      </c>
      <c r="F99">
        <f>+'Ark1'!R1429</f>
        <v>320</v>
      </c>
      <c r="G99" s="176">
        <f>+'Ark1'!AF1429</f>
        <v>1.116655616428796</v>
      </c>
      <c r="H99" s="527">
        <f t="shared" si="7"/>
        <v>-0.14192561926914449</v>
      </c>
      <c r="I99" s="176">
        <f>+'Ark1'!AG1429</f>
        <v>2.8786483243807499</v>
      </c>
      <c r="J99" s="194"/>
      <c r="K99" s="516"/>
      <c r="L99" s="516"/>
      <c r="M99" s="194"/>
      <c r="N99" s="194"/>
      <c r="O99" s="194"/>
      <c r="P99" s="194"/>
      <c r="Q99" s="1">
        <f>+'Ark1'!S1429</f>
        <v>6.7687499999999998</v>
      </c>
      <c r="R99" s="1">
        <f>+'Ark1'!T1429</f>
        <v>7.8687500000000004</v>
      </c>
      <c r="S99" s="92">
        <f>+'Ark1'!U1429</f>
        <v>31.408968749999975</v>
      </c>
      <c r="T99" s="11">
        <f>+'Ark1'!W1429</f>
        <v>24.375</v>
      </c>
      <c r="U99" s="11">
        <f>+'Ark1'!X1429</f>
        <v>100</v>
      </c>
      <c r="V99" s="11">
        <f>+'Ark1'!Y1429</f>
        <v>100</v>
      </c>
      <c r="W99" s="11">
        <f>+'Ark1'!Z1429</f>
        <v>0.8501833620018282</v>
      </c>
      <c r="X99" s="1">
        <f>+'Ark1'!Z1429</f>
        <v>0.8501833620018282</v>
      </c>
      <c r="Y99" s="1">
        <f>+'Ark1'!AB1429</f>
        <v>2.320080480823886</v>
      </c>
      <c r="Z99" s="1">
        <f>+'Ark1'!AC1429</f>
        <v>9.2433111440299438</v>
      </c>
      <c r="AA99" s="1">
        <f t="shared" si="8"/>
        <v>4.6402908587257583</v>
      </c>
      <c r="AB99" s="1">
        <f t="shared" si="9"/>
        <v>2.1917808219178081</v>
      </c>
      <c r="AC99" s="47"/>
      <c r="AD99" s="4"/>
      <c r="AE99" s="13"/>
      <c r="AF99" s="13"/>
      <c r="AG99" s="5"/>
    </row>
    <row r="100" spans="1:33" ht="15.6">
      <c r="A100" s="47"/>
      <c r="B100">
        <f>+'Ark1'!C1430</f>
        <v>2018</v>
      </c>
      <c r="C100">
        <f>+'Ark1'!N1430</f>
        <v>433</v>
      </c>
      <c r="D100" s="3" t="s">
        <v>474</v>
      </c>
      <c r="E100">
        <f>+'Ark1'!Q1430</f>
        <v>108</v>
      </c>
      <c r="F100">
        <f>+'Ark1'!R1430</f>
        <v>149</v>
      </c>
      <c r="G100" s="176">
        <f>+'Ark1'!AF1430</f>
        <v>0.51994277139965828</v>
      </c>
      <c r="H100" s="527">
        <f t="shared" si="7"/>
        <v>4.7974808012930747E-2</v>
      </c>
      <c r="I100" s="176">
        <f>+'Ark1'!AG1430</f>
        <v>1.4545223961077651</v>
      </c>
      <c r="J100" s="194"/>
      <c r="K100" s="516"/>
      <c r="L100" s="516"/>
      <c r="M100" s="194"/>
      <c r="N100" s="194"/>
      <c r="O100" s="194"/>
      <c r="P100" s="194"/>
      <c r="Q100" s="1">
        <f>+'Ark1'!S1430</f>
        <v>6.8389261744966445</v>
      </c>
      <c r="R100" s="1">
        <f>+'Ark1'!T1430</f>
        <v>8.1006711409395979</v>
      </c>
      <c r="S100" s="92">
        <f>+'Ark1'!U1430</f>
        <v>34.083892617449671</v>
      </c>
      <c r="T100" s="11">
        <f>+'Ark1'!W1430</f>
        <v>29.530201342281881</v>
      </c>
      <c r="U100" s="11">
        <f>+'Ark1'!X1430</f>
        <v>100</v>
      </c>
      <c r="V100" s="11">
        <f>+'Ark1'!Y1430</f>
        <v>100</v>
      </c>
      <c r="W100" s="11">
        <f>+'Ark1'!Z1430</f>
        <v>0.5955164826321544</v>
      </c>
      <c r="X100" s="1">
        <f>+'Ark1'!Z1430</f>
        <v>0.5955164826321544</v>
      </c>
      <c r="Y100" s="1">
        <f>+'Ark1'!AB1430</f>
        <v>2.4679012262085158</v>
      </c>
      <c r="Z100" s="1">
        <f>+'Ark1'!AC1430</f>
        <v>3.1711576051010826</v>
      </c>
      <c r="AA100" s="1">
        <f t="shared" si="8"/>
        <v>4.9838076545632983</v>
      </c>
      <c r="AB100" s="1">
        <f t="shared" si="9"/>
        <v>1.3796296296296295</v>
      </c>
      <c r="AC100" s="47"/>
      <c r="AD100" s="4"/>
      <c r="AE100" s="13"/>
      <c r="AF100" s="13"/>
      <c r="AG100" s="5"/>
    </row>
    <row r="101" spans="1:33" ht="15.6">
      <c r="A101" s="47"/>
      <c r="B101">
        <f>+'Ark1'!C1431</f>
        <v>2018</v>
      </c>
      <c r="C101">
        <f>+'Ark1'!N1431</f>
        <v>435</v>
      </c>
      <c r="D101" s="3" t="s">
        <v>475</v>
      </c>
      <c r="E101">
        <f>+'Ark1'!Q1431</f>
        <v>80</v>
      </c>
      <c r="F101">
        <f>+'Ark1'!R1431</f>
        <v>119</v>
      </c>
      <c r="G101" s="176">
        <f>+'Ark1'!AF1431</f>
        <v>0.41525630735945845</v>
      </c>
      <c r="H101" s="527">
        <f t="shared" si="7"/>
        <v>-6.6544477892830911E-3</v>
      </c>
      <c r="I101" s="176">
        <f>+'Ark1'!AG1431</f>
        <v>1.2412544997183339</v>
      </c>
      <c r="J101" s="194"/>
      <c r="K101" s="516"/>
      <c r="L101" s="516"/>
      <c r="M101" s="194"/>
      <c r="N101" s="194"/>
      <c r="O101" s="194"/>
      <c r="P101" s="194"/>
      <c r="Q101" s="1">
        <f>+'Ark1'!S1431</f>
        <v>6.8739495798319341</v>
      </c>
      <c r="R101" s="1">
        <f>+'Ark1'!T1431</f>
        <v>7.7815126050420176</v>
      </c>
      <c r="S101" s="92">
        <f>+'Ark1'!U1431</f>
        <v>36.419075630252109</v>
      </c>
      <c r="T101" s="11">
        <f>+'Ark1'!W1431</f>
        <v>31.092436974789919</v>
      </c>
      <c r="U101" s="11">
        <f>+'Ark1'!X1431</f>
        <v>100</v>
      </c>
      <c r="V101" s="11">
        <f>+'Ark1'!Y1431</f>
        <v>100</v>
      </c>
      <c r="W101" s="11">
        <f>+'Ark1'!Z1431</f>
        <v>0.85197545196506075</v>
      </c>
      <c r="X101" s="1">
        <f>+'Ark1'!Z1431</f>
        <v>0.85197545196506075</v>
      </c>
      <c r="Y101" s="1">
        <f>+'Ark1'!AB1431</f>
        <v>2.7566867942829281</v>
      </c>
      <c r="Z101" s="1">
        <f>+'Ark1'!AC1431</f>
        <v>-8.9293290505917309</v>
      </c>
      <c r="AA101" s="1">
        <f t="shared" si="8"/>
        <v>5.2981295843520781</v>
      </c>
      <c r="AB101" s="1">
        <f t="shared" si="9"/>
        <v>1.4875</v>
      </c>
      <c r="AC101" s="47"/>
      <c r="AD101" s="4"/>
      <c r="AE101" s="13"/>
      <c r="AF101" s="13"/>
      <c r="AG101" s="5"/>
    </row>
    <row r="102" spans="1:33" ht="15.6">
      <c r="A102" s="47"/>
      <c r="B102">
        <f>+'Ark1'!C1432</f>
        <v>2018</v>
      </c>
      <c r="C102">
        <f>+'Ark1'!N1432</f>
        <v>438</v>
      </c>
      <c r="D102" s="3" t="s">
        <v>476</v>
      </c>
      <c r="E102">
        <f>+'Ark1'!Q1432</f>
        <v>40</v>
      </c>
      <c r="F102">
        <f>+'Ark1'!R1432</f>
        <v>46</v>
      </c>
      <c r="G102" s="176">
        <f>+'Ark1'!AF1432</f>
        <v>0.1605192448616394</v>
      </c>
      <c r="H102" s="527">
        <f t="shared" si="7"/>
        <v>-1.8256498845454383E-2</v>
      </c>
      <c r="I102" s="176">
        <f>+'Ark1'!AG1432</f>
        <v>0.51316844698279573</v>
      </c>
      <c r="J102" s="194"/>
      <c r="K102" s="516"/>
      <c r="L102" s="516"/>
      <c r="M102" s="194"/>
      <c r="N102" s="194"/>
      <c r="O102" s="194"/>
      <c r="P102" s="194"/>
      <c r="Q102" s="1">
        <f>+'Ark1'!S1432</f>
        <v>7.2173913043478253</v>
      </c>
      <c r="R102" s="1">
        <f>+'Ark1'!T1432</f>
        <v>7.8695652173913055</v>
      </c>
      <c r="S102" s="92">
        <f>+'Ark1'!U1432</f>
        <v>38.95086956521741</v>
      </c>
      <c r="T102" s="11">
        <f>+'Ark1'!W1432</f>
        <v>34.782608695652172</v>
      </c>
      <c r="U102" s="11">
        <f>+'Ark1'!X1432</f>
        <v>100</v>
      </c>
      <c r="V102" s="11">
        <f>+'Ark1'!Y1432</f>
        <v>100</v>
      </c>
      <c r="W102" s="11">
        <f>+'Ark1'!Z1432</f>
        <v>0.58249398611078762</v>
      </c>
      <c r="X102" s="1">
        <f>+'Ark1'!Z1432</f>
        <v>0.58249398611078762</v>
      </c>
      <c r="Y102" s="1">
        <f>+'Ark1'!AB1432</f>
        <v>3.0617464159057803</v>
      </c>
      <c r="Z102" s="1">
        <f>+'Ark1'!AC1432</f>
        <v>-13.063797128504335</v>
      </c>
      <c r="AA102" s="1">
        <f t="shared" si="8"/>
        <v>5.3968072289156659</v>
      </c>
      <c r="AB102" s="1">
        <f t="shared" si="9"/>
        <v>1.1499999999999999</v>
      </c>
      <c r="AC102" s="47"/>
      <c r="AD102" s="4"/>
      <c r="AE102" s="13"/>
      <c r="AF102" s="13"/>
      <c r="AG102" s="5"/>
    </row>
    <row r="103" spans="1:33" ht="15.6">
      <c r="A103" s="47"/>
      <c r="B103">
        <f>+'Ark1'!C1433</f>
        <v>2018</v>
      </c>
      <c r="C103">
        <f>+'Ark1'!N1433</f>
        <v>440</v>
      </c>
      <c r="D103" s="3" t="s">
        <v>477</v>
      </c>
      <c r="E103">
        <f>+'Ark1'!Q1433</f>
        <v>32</v>
      </c>
      <c r="F103">
        <f>+'Ark1'!R1433</f>
        <v>38</v>
      </c>
      <c r="G103" s="176">
        <f>+'Ark1'!AF1433</f>
        <v>0.13260285445091949</v>
      </c>
      <c r="H103" s="527">
        <f t="shared" si="7"/>
        <v>-1.399325538889748E-2</v>
      </c>
      <c r="I103" s="176">
        <f>+'Ark1'!AG1433</f>
        <v>0.44899017022394394</v>
      </c>
      <c r="J103" s="194"/>
      <c r="K103" s="516"/>
      <c r="L103" s="516"/>
      <c r="M103" s="194"/>
      <c r="N103" s="194"/>
      <c r="O103" s="194"/>
      <c r="P103" s="194"/>
      <c r="Q103" s="1">
        <f>+'Ark1'!S1433</f>
        <v>6.8947368421052646</v>
      </c>
      <c r="R103" s="1">
        <f>+'Ark1'!T1433</f>
        <v>7.8421052631578947</v>
      </c>
      <c r="S103" s="92">
        <f>+'Ark1'!U1433</f>
        <v>41.254210526315774</v>
      </c>
      <c r="T103" s="11">
        <f>+'Ark1'!W1433</f>
        <v>28.947368421052619</v>
      </c>
      <c r="U103" s="11">
        <f>+'Ark1'!X1433</f>
        <v>100</v>
      </c>
      <c r="V103" s="11">
        <f>+'Ark1'!Y1433</f>
        <v>100</v>
      </c>
      <c r="W103" s="11">
        <f>+'Ark1'!Z1433</f>
        <v>0.81188420090519109</v>
      </c>
      <c r="X103" s="1">
        <f>+'Ark1'!Z1433</f>
        <v>0.81188420090519109</v>
      </c>
      <c r="Y103" s="1">
        <f>+'Ark1'!AB1433</f>
        <v>2.9157134704135883</v>
      </c>
      <c r="Z103" s="1">
        <f>+'Ark1'!AC1433</f>
        <v>-18.460518239454061</v>
      </c>
      <c r="AA103" s="1">
        <f t="shared" si="8"/>
        <v>5.9834351145038136</v>
      </c>
      <c r="AB103" s="1">
        <f t="shared" si="9"/>
        <v>1.1875</v>
      </c>
      <c r="AC103" s="47"/>
      <c r="AD103" s="4"/>
      <c r="AE103" s="13"/>
      <c r="AF103" s="5"/>
      <c r="AG103" s="5"/>
    </row>
    <row r="104" spans="1:33" ht="15.6">
      <c r="A104" s="47"/>
      <c r="B104">
        <f>+'Ark1'!C1434</f>
        <v>2018</v>
      </c>
      <c r="C104">
        <f>+'Ark1'!N1434</f>
        <v>443</v>
      </c>
      <c r="D104" s="3" t="s">
        <v>478</v>
      </c>
      <c r="E104">
        <f>+'Ark1'!Q1434</f>
        <v>10</v>
      </c>
      <c r="F104">
        <f>+'Ark1'!R1434</f>
        <v>10</v>
      </c>
      <c r="G104" s="176">
        <f>+'Ark1'!AF1434</f>
        <v>3.4895488013399881E-2</v>
      </c>
      <c r="H104" s="527">
        <f t="shared" si="7"/>
        <v>-1.8737235098728267E-2</v>
      </c>
      <c r="I104" s="176">
        <f>+'Ark1'!AG1434</f>
        <v>0.12573305737743601</v>
      </c>
      <c r="J104" s="194"/>
      <c r="K104" s="516"/>
      <c r="L104" s="516"/>
      <c r="M104" s="194"/>
      <c r="N104" s="194"/>
      <c r="O104" s="194"/>
      <c r="P104" s="194"/>
      <c r="Q104" s="1">
        <f>+'Ark1'!S1434</f>
        <v>7.3</v>
      </c>
      <c r="R104" s="1">
        <f>+'Ark1'!T1434</f>
        <v>7.4</v>
      </c>
      <c r="S104" s="92">
        <f>+'Ark1'!U1434</f>
        <v>43.9</v>
      </c>
      <c r="T104" s="11">
        <f>+'Ark1'!W1434</f>
        <v>20</v>
      </c>
      <c r="U104" s="11">
        <f>+'Ark1'!X1434</f>
        <v>100</v>
      </c>
      <c r="V104" s="11">
        <f>+'Ark1'!Y1434</f>
        <v>100</v>
      </c>
      <c r="W104" s="11">
        <f>+'Ark1'!Z1434</f>
        <v>0.67082039325020804</v>
      </c>
      <c r="X104" s="1">
        <f>+'Ark1'!Z1434</f>
        <v>0.67082039325020804</v>
      </c>
      <c r="Y104" s="1">
        <f>+'Ark1'!AB1434</f>
        <v>3.2310988842807009</v>
      </c>
      <c r="Z104" s="1">
        <f>+'Ark1'!AC1434</f>
        <v>69.597800400547996</v>
      </c>
      <c r="AA104" s="1">
        <f t="shared" si="8"/>
        <v>6.0136986301369859</v>
      </c>
      <c r="AB104" s="1">
        <f t="shared" si="9"/>
        <v>1</v>
      </c>
      <c r="AC104" s="47"/>
      <c r="AD104" s="4"/>
      <c r="AE104" s="13"/>
      <c r="AF104" s="5"/>
      <c r="AG104" s="5"/>
    </row>
    <row r="105" spans="1:33" ht="15.6">
      <c r="A105" s="47"/>
      <c r="B105">
        <f>+'Ark1'!C1435</f>
        <v>2018</v>
      </c>
      <c r="C105">
        <f>+'Ark1'!N1435</f>
        <v>445</v>
      </c>
      <c r="D105" s="3" t="s">
        <v>479</v>
      </c>
      <c r="E105">
        <f>+'Ark1'!Q1435</f>
        <v>13</v>
      </c>
      <c r="F105">
        <f>+'Ark1'!R1435</f>
        <v>17</v>
      </c>
      <c r="G105" s="176">
        <f>+'Ark1'!AF1435</f>
        <v>5.9322329622779779E-2</v>
      </c>
      <c r="H105" s="527">
        <f t="shared" si="7"/>
        <v>-5.0369381117739698E-3</v>
      </c>
      <c r="I105" s="176">
        <f>+'Ark1'!AG1435</f>
        <v>0.22591853225357991</v>
      </c>
      <c r="J105" s="194"/>
      <c r="K105" s="516"/>
      <c r="L105" s="516"/>
      <c r="M105" s="194"/>
      <c r="N105" s="194"/>
      <c r="O105" s="194"/>
      <c r="P105" s="194"/>
      <c r="Q105" s="1">
        <f>+'Ark1'!S1435</f>
        <v>7.117647058823529</v>
      </c>
      <c r="R105" s="1">
        <f>+'Ark1'!T1435</f>
        <v>8</v>
      </c>
      <c r="S105" s="92">
        <f>+'Ark1'!U1435</f>
        <v>46.400000000000006</v>
      </c>
      <c r="T105" s="11">
        <f>+'Ark1'!W1435</f>
        <v>35.294117647058826</v>
      </c>
      <c r="U105" s="11">
        <f>+'Ark1'!X1435</f>
        <v>100</v>
      </c>
      <c r="V105" s="11">
        <f>+'Ark1'!Y1435</f>
        <v>100</v>
      </c>
      <c r="W105" s="11">
        <f>+'Ark1'!Z1435</f>
        <v>1.2485285456930812</v>
      </c>
      <c r="X105" s="1">
        <f>+'Ark1'!Z1435</f>
        <v>1.2485285456930812</v>
      </c>
      <c r="Y105" s="1">
        <f>+'Ark1'!AB1435</f>
        <v>2.9104275004359947</v>
      </c>
      <c r="Z105" s="1">
        <f>+'Ark1'!AC1435</f>
        <v>19.439839907867455</v>
      </c>
      <c r="AA105" s="1">
        <f t="shared" si="8"/>
        <v>6.5190082644628111</v>
      </c>
      <c r="AB105" s="1">
        <f t="shared" si="9"/>
        <v>1.3076923076923077</v>
      </c>
      <c r="AC105" s="47"/>
      <c r="AD105" s="4"/>
      <c r="AE105" s="13"/>
      <c r="AF105" s="5"/>
      <c r="AG105" s="5"/>
    </row>
    <row r="106" spans="1:33" ht="15.6">
      <c r="A106" s="47"/>
      <c r="B106">
        <f>+'Ark1'!C1436</f>
        <v>2018</v>
      </c>
      <c r="C106">
        <f>+'Ark1'!N1436</f>
        <v>450</v>
      </c>
      <c r="D106" s="3" t="s">
        <v>480</v>
      </c>
      <c r="E106">
        <f>+'Ark1'!Q1436</f>
        <v>4</v>
      </c>
      <c r="F106">
        <f>+'Ark1'!R1436</f>
        <v>4</v>
      </c>
      <c r="G106" s="176">
        <f>+'Ark1'!AF1436</f>
        <v>1.3958195205359949E-2</v>
      </c>
      <c r="H106" s="527">
        <f t="shared" si="7"/>
        <v>6.8071654570761968E-3</v>
      </c>
      <c r="I106" s="176">
        <f>+'Ark1'!AG1436</f>
        <v>5.9114585518685162E-2</v>
      </c>
      <c r="J106" s="194"/>
      <c r="K106" s="516"/>
      <c r="L106" s="516"/>
      <c r="M106" s="194"/>
      <c r="N106" s="194"/>
      <c r="O106" s="194"/>
      <c r="P106" s="194"/>
      <c r="Q106" s="1">
        <f>+'Ark1'!S1436</f>
        <v>7.75</v>
      </c>
      <c r="R106" s="1">
        <f>+'Ark1'!T1436</f>
        <v>11</v>
      </c>
      <c r="S106" s="92">
        <f>+'Ark1'!U1436</f>
        <v>51.6</v>
      </c>
      <c r="T106" s="11">
        <f>+'Ark1'!W1436</f>
        <v>75</v>
      </c>
      <c r="U106" s="11">
        <f>+'Ark1'!X1436</f>
        <v>100</v>
      </c>
      <c r="V106" s="11">
        <f>+'Ark1'!Y1436</f>
        <v>100</v>
      </c>
      <c r="W106" s="11">
        <f>+'Ark1'!Z1436</f>
        <v>0.81547532151526081</v>
      </c>
      <c r="X106" s="1">
        <f>+'Ark1'!Z1436</f>
        <v>0.81547532151526081</v>
      </c>
      <c r="Y106" s="1">
        <f>+'Ark1'!AB1436</f>
        <v>2.1213203435596424</v>
      </c>
      <c r="Z106" s="1">
        <f>+'Ark1'!AC1436</f>
        <v>17.977654180287299</v>
      </c>
      <c r="AA106" s="1">
        <f t="shared" si="8"/>
        <v>6.6580645161290324</v>
      </c>
      <c r="AB106" s="1">
        <f t="shared" si="9"/>
        <v>1</v>
      </c>
      <c r="AC106" s="47"/>
      <c r="AD106" s="4"/>
      <c r="AE106" s="13"/>
      <c r="AF106" s="5"/>
      <c r="AG106" s="5"/>
    </row>
    <row r="107" spans="1:33" ht="15.6">
      <c r="A107" s="47"/>
      <c r="B107">
        <f>+'Ark1'!C1437</f>
        <v>2018</v>
      </c>
      <c r="C107">
        <f>+'Ark1'!N1437</f>
        <v>455</v>
      </c>
      <c r="D107" s="3" t="s">
        <v>481</v>
      </c>
      <c r="E107">
        <f>+'Ark1'!Q1437</f>
        <v>0</v>
      </c>
      <c r="F107">
        <f>+'Ark1'!R1437</f>
        <v>0</v>
      </c>
      <c r="G107" s="176">
        <f>+'Ark1'!AF1437</f>
        <v>0</v>
      </c>
      <c r="H107" s="527">
        <f t="shared" si="7"/>
        <v>0</v>
      </c>
      <c r="I107" s="176">
        <f>+'Ark1'!AG1437</f>
        <v>0</v>
      </c>
      <c r="J107" s="194"/>
      <c r="K107" s="516"/>
      <c r="L107" s="516"/>
      <c r="M107" s="194"/>
      <c r="N107" s="194"/>
      <c r="O107" s="194"/>
      <c r="P107" s="194"/>
      <c r="Q107" s="1">
        <f>+'Ark1'!S1437</f>
        <v>0</v>
      </c>
      <c r="R107" s="1">
        <f>+'Ark1'!T1437</f>
        <v>0</v>
      </c>
      <c r="S107" s="92">
        <f>+'Ark1'!U1437</f>
        <v>0</v>
      </c>
      <c r="T107" s="11">
        <f>+'Ark1'!W1437</f>
        <v>0</v>
      </c>
      <c r="U107" s="11">
        <f>+'Ark1'!X1437</f>
        <v>0</v>
      </c>
      <c r="V107" s="11">
        <f>+'Ark1'!Y1437</f>
        <v>0</v>
      </c>
      <c r="W107" s="11">
        <f>+'Ark1'!Z1437</f>
        <v>0</v>
      </c>
      <c r="X107" s="1">
        <f>+'Ark1'!Z1437</f>
        <v>0</v>
      </c>
      <c r="Y107" s="1">
        <f>+'Ark1'!AB1437</f>
        <v>0</v>
      </c>
      <c r="Z107" s="1">
        <f>+'Ark1'!AC1437</f>
        <v>0</v>
      </c>
      <c r="AA107" s="1" t="e">
        <f t="shared" si="8"/>
        <v>#DIV/0!</v>
      </c>
      <c r="AB107" s="1" t="e">
        <f t="shared" si="9"/>
        <v>#DIV/0!</v>
      </c>
      <c r="AC107" s="47"/>
      <c r="AD107" s="4"/>
      <c r="AE107" s="13"/>
      <c r="AF107" s="5"/>
      <c r="AG107" s="5"/>
    </row>
    <row r="108" spans="1:33" ht="15.6">
      <c r="A108" s="47"/>
      <c r="B108">
        <f>+'Ark1'!C1438</f>
        <v>2018</v>
      </c>
      <c r="C108">
        <f>+'Ark1'!N1438</f>
        <v>460</v>
      </c>
      <c r="D108" s="3" t="s">
        <v>482</v>
      </c>
      <c r="E108">
        <f>+'Ark1'!Q1438</f>
        <v>1</v>
      </c>
      <c r="F108">
        <f>+'Ark1'!R1438</f>
        <v>0</v>
      </c>
      <c r="G108" s="176">
        <f>+'Ark1'!AF1438</f>
        <v>0</v>
      </c>
      <c r="H108" s="527">
        <f t="shared" si="7"/>
        <v>3.7215177545269007E-20</v>
      </c>
      <c r="I108" s="176">
        <f>+'Ark1'!AG1438</f>
        <v>0</v>
      </c>
      <c r="J108" s="194"/>
      <c r="K108" s="516"/>
      <c r="L108" s="516"/>
      <c r="M108" s="194"/>
      <c r="N108" s="194"/>
      <c r="O108" s="194"/>
      <c r="P108" s="194"/>
      <c r="Q108" s="1">
        <f>+'Ark1'!S1438</f>
        <v>0</v>
      </c>
      <c r="R108" s="1">
        <f>+'Ark1'!T1438</f>
        <v>0</v>
      </c>
      <c r="S108" s="92">
        <f>+'Ark1'!U1438</f>
        <v>0</v>
      </c>
      <c r="T108" s="11">
        <f>+'Ark1'!W1438</f>
        <v>0</v>
      </c>
      <c r="U108" s="11">
        <f>+'Ark1'!X1438</f>
        <v>0</v>
      </c>
      <c r="V108" s="11">
        <f>+'Ark1'!Y1438</f>
        <v>0</v>
      </c>
      <c r="W108" s="11">
        <f>+'Ark1'!Z1438</f>
        <v>0</v>
      </c>
      <c r="X108" s="1">
        <f>+'Ark1'!Z1438</f>
        <v>0</v>
      </c>
      <c r="Y108" s="1">
        <f>+'Ark1'!AB1438</f>
        <v>0</v>
      </c>
      <c r="Z108" s="1">
        <f>+'Ark1'!AC1438</f>
        <v>0</v>
      </c>
      <c r="AA108" s="1" t="e">
        <f t="shared" si="8"/>
        <v>#DIV/0!</v>
      </c>
      <c r="AB108" s="1">
        <f t="shared" si="9"/>
        <v>0</v>
      </c>
      <c r="AC108" s="47"/>
      <c r="AD108" s="4"/>
      <c r="AE108" s="13"/>
      <c r="AF108" s="5"/>
      <c r="AG108" s="5"/>
    </row>
    <row r="109" spans="1:33" ht="15.6">
      <c r="A109" s="47"/>
      <c r="B109" s="53">
        <f>+'Ark1'!C1439</f>
        <v>2017</v>
      </c>
      <c r="C109" s="53">
        <f>+'Ark1'!N1439</f>
        <v>409</v>
      </c>
      <c r="D109" s="54" t="s">
        <v>467</v>
      </c>
      <c r="E109" s="53">
        <f>+'Ark1'!Q1439</f>
        <v>504</v>
      </c>
      <c r="F109" s="53">
        <f>+'Ark1'!R1439</f>
        <v>14459</v>
      </c>
      <c r="G109" s="176">
        <f>+'Ark1'!AF1439</f>
        <v>51.698369565217391</v>
      </c>
      <c r="H109" s="527">
        <f t="shared" ref="H109:H124" si="10">+G109-G126</f>
        <v>0.67971573559474763</v>
      </c>
      <c r="I109" s="176">
        <f>+'Ark1'!AG1439</f>
        <v>26.606529560350921</v>
      </c>
      <c r="J109" s="176"/>
      <c r="K109" s="517"/>
      <c r="L109" s="517"/>
      <c r="M109" s="176"/>
      <c r="N109" s="176"/>
      <c r="O109" s="176"/>
      <c r="P109" s="176"/>
      <c r="Q109" s="55">
        <f>+'Ark1'!S1439</f>
        <v>4.825022477349747</v>
      </c>
      <c r="R109" s="55">
        <f>+'Ark1'!T1439</f>
        <v>3.952624662839753</v>
      </c>
      <c r="S109" s="155">
        <f>+'Ark1'!U1439</f>
        <v>6.4004979597482574</v>
      </c>
      <c r="T109" s="74">
        <f>+'Ark1'!W1439</f>
        <v>6.9161076146344851E-3</v>
      </c>
      <c r="U109" s="74">
        <f>+'Ark1'!X1439</f>
        <v>0</v>
      </c>
      <c r="V109" s="74">
        <f>+'Ark1'!Y1439</f>
        <v>0</v>
      </c>
      <c r="W109" s="74">
        <f>+'Ark1'!Z1439</f>
        <v>1.737910160279182</v>
      </c>
      <c r="X109" s="55">
        <f>+'Ark1'!Z1439</f>
        <v>1.737910160279182</v>
      </c>
      <c r="Y109" s="55">
        <f>+'Ark1'!AB1439</f>
        <v>1.5419654239641121</v>
      </c>
      <c r="Z109" s="55">
        <f>+'Ark1'!AC1439</f>
        <v>8.9464987238917271</v>
      </c>
      <c r="AA109" s="55">
        <f t="shared" si="8"/>
        <v>1.3265218949329902</v>
      </c>
      <c r="AB109" s="55">
        <f t="shared" si="9"/>
        <v>28.688492063492063</v>
      </c>
      <c r="AC109" s="47"/>
      <c r="AD109" s="4"/>
      <c r="AE109" s="13"/>
      <c r="AF109" s="5"/>
      <c r="AG109" s="5"/>
    </row>
    <row r="110" spans="1:33" ht="15.6">
      <c r="A110" s="47"/>
      <c r="B110" s="53">
        <f>+'Ark1'!C1440</f>
        <v>2017</v>
      </c>
      <c r="C110" s="53">
        <f>+'Ark1'!N1440</f>
        <v>410</v>
      </c>
      <c r="D110" s="54" t="s">
        <v>468</v>
      </c>
      <c r="E110" s="53">
        <f>+'Ark1'!Q1440</f>
        <v>574</v>
      </c>
      <c r="F110" s="53">
        <f>+'Ark1'!R1440</f>
        <v>4193</v>
      </c>
      <c r="G110" s="176">
        <f>+'Ark1'!AF1440</f>
        <v>14.992133867276889</v>
      </c>
      <c r="H110" s="527">
        <f t="shared" si="10"/>
        <v>8.1964521450361261E-2</v>
      </c>
      <c r="I110" s="176">
        <f>+'Ark1'!AG1440</f>
        <v>14.872778855259821</v>
      </c>
      <c r="J110" s="176"/>
      <c r="K110" s="517"/>
      <c r="L110" s="517"/>
      <c r="M110" s="176"/>
      <c r="N110" s="176"/>
      <c r="O110" s="176"/>
      <c r="P110" s="176"/>
      <c r="Q110" s="55">
        <f>+'Ark1'!S1440</f>
        <v>4.9503935129978522</v>
      </c>
      <c r="R110" s="55">
        <f>+'Ark1'!T1440</f>
        <v>3.9892678273312674</v>
      </c>
      <c r="S110" s="155">
        <f>+'Ark1'!U1440</f>
        <v>12.337610302885761</v>
      </c>
      <c r="T110" s="74">
        <f>+'Ark1'!W1440</f>
        <v>0</v>
      </c>
      <c r="U110" s="74">
        <f>+'Ark1'!X1440</f>
        <v>0</v>
      </c>
      <c r="V110" s="74">
        <f>+'Ark1'!Y1440</f>
        <v>0</v>
      </c>
      <c r="W110" s="74">
        <f>+'Ark1'!Z1440</f>
        <v>1.4542189955473284</v>
      </c>
      <c r="X110" s="55">
        <f>+'Ark1'!Z1440</f>
        <v>1.4542189955473284</v>
      </c>
      <c r="Y110" s="55">
        <f>+'Ark1'!AB1440</f>
        <v>1.7187478631501509</v>
      </c>
      <c r="Z110" s="55">
        <f>+'Ark1'!AC1440</f>
        <v>-11.100963331495779</v>
      </c>
      <c r="AA110" s="55">
        <f t="shared" si="8"/>
        <v>2.4922483981307515</v>
      </c>
      <c r="AB110" s="55">
        <f t="shared" si="9"/>
        <v>7.3048780487804876</v>
      </c>
      <c r="AC110" s="47"/>
      <c r="AD110" s="4"/>
      <c r="AE110" s="13"/>
      <c r="AF110" s="5"/>
      <c r="AG110" s="5"/>
    </row>
    <row r="111" spans="1:33" ht="15.6">
      <c r="A111" s="47"/>
      <c r="B111" s="53">
        <f>+'Ark1'!C1441</f>
        <v>2017</v>
      </c>
      <c r="C111" s="53">
        <f>+'Ark1'!N1441</f>
        <v>415</v>
      </c>
      <c r="D111" s="54" t="s">
        <v>469</v>
      </c>
      <c r="E111" s="53">
        <f>+'Ark1'!Q1441</f>
        <v>518</v>
      </c>
      <c r="F111" s="53">
        <f>+'Ark1'!R1441</f>
        <v>4120</v>
      </c>
      <c r="G111" s="176">
        <f>+'Ark1'!AF1441</f>
        <v>14.731121281464532</v>
      </c>
      <c r="H111" s="527">
        <f t="shared" si="10"/>
        <v>0.44847707962493644</v>
      </c>
      <c r="I111" s="176">
        <f>+'Ark1'!AG1441</f>
        <v>20.871702459323203</v>
      </c>
      <c r="J111" s="176"/>
      <c r="K111" s="517"/>
      <c r="L111" s="517"/>
      <c r="M111" s="176"/>
      <c r="N111" s="176"/>
      <c r="O111" s="176"/>
      <c r="P111" s="176"/>
      <c r="Q111" s="55">
        <f>+'Ark1'!S1441</f>
        <v>4.4322815533980595</v>
      </c>
      <c r="R111" s="55">
        <f>+'Ark1'!T1441</f>
        <v>4.5259708737864068</v>
      </c>
      <c r="S111" s="155">
        <f>+'Ark1'!U1441</f>
        <v>17.620752427184453</v>
      </c>
      <c r="T111" s="74">
        <f>+'Ark1'!W1441</f>
        <v>0.21844660194174764</v>
      </c>
      <c r="U111" s="74">
        <f>+'Ark1'!X1441</f>
        <v>82.0631067961165</v>
      </c>
      <c r="V111" s="74">
        <f>+'Ark1'!Y1441</f>
        <v>0</v>
      </c>
      <c r="W111" s="74">
        <f>+'Ark1'!Z1441</f>
        <v>1.4327629350415785</v>
      </c>
      <c r="X111" s="55">
        <f>+'Ark1'!Z1441</f>
        <v>1.4327629350415785</v>
      </c>
      <c r="Y111" s="55">
        <f>+'Ark1'!AB1441</f>
        <v>1.8431993289229345</v>
      </c>
      <c r="Z111" s="55">
        <f>+'Ark1'!AC1441</f>
        <v>1.7612959444847989</v>
      </c>
      <c r="AA111" s="55">
        <f t="shared" si="8"/>
        <v>3.9755489841739182</v>
      </c>
      <c r="AB111" s="55">
        <f t="shared" si="9"/>
        <v>7.9536679536679538</v>
      </c>
      <c r="AC111" s="47"/>
      <c r="AD111" s="4"/>
      <c r="AE111" s="5"/>
      <c r="AF111" s="5"/>
      <c r="AG111" s="5"/>
    </row>
    <row r="112" spans="1:33">
      <c r="A112" s="47"/>
      <c r="B112" s="53">
        <f>+'Ark1'!C1442</f>
        <v>2017</v>
      </c>
      <c r="C112" s="53">
        <f>+'Ark1'!N1442</f>
        <v>420</v>
      </c>
      <c r="D112" s="54" t="s">
        <v>470</v>
      </c>
      <c r="E112" s="53">
        <f>+'Ark1'!Q1442</f>
        <v>410</v>
      </c>
      <c r="F112" s="53">
        <f>+'Ark1'!R1442</f>
        <v>3140</v>
      </c>
      <c r="G112" s="176">
        <f>+'Ark1'!AF1442</f>
        <v>11.227116704805493</v>
      </c>
      <c r="H112" s="527">
        <f t="shared" si="10"/>
        <v>-0.32192481500883119</v>
      </c>
      <c r="I112" s="176">
        <f>+'Ark1'!AG1442</f>
        <v>20.086370423951632</v>
      </c>
      <c r="J112" s="176"/>
      <c r="K112" s="517"/>
      <c r="L112" s="517"/>
      <c r="M112" s="176"/>
      <c r="N112" s="176"/>
      <c r="O112" s="176"/>
      <c r="P112" s="176"/>
      <c r="Q112" s="55">
        <f>+'Ark1'!S1442</f>
        <v>5.0713375796178353</v>
      </c>
      <c r="R112" s="55">
        <f>+'Ark1'!T1442</f>
        <v>5.795859872611465</v>
      </c>
      <c r="S112" s="155">
        <f>+'Ark1'!U1442</f>
        <v>22.250286624203795</v>
      </c>
      <c r="T112" s="74">
        <f>+'Ark1'!W1442</f>
        <v>1.5286624203821659</v>
      </c>
      <c r="U112" s="74">
        <f>+'Ark1'!X1442</f>
        <v>100</v>
      </c>
      <c r="V112" s="74">
        <f>+'Ark1'!Y1442</f>
        <v>30.38216560509554</v>
      </c>
      <c r="W112" s="74">
        <f>+'Ark1'!Z1442</f>
        <v>1.380373085130346</v>
      </c>
      <c r="X112" s="55">
        <f>+'Ark1'!Z1442</f>
        <v>1.380373085130346</v>
      </c>
      <c r="Y112" s="55">
        <f>+'Ark1'!AB1442</f>
        <v>1.9003977272575316</v>
      </c>
      <c r="Z112" s="55">
        <f>+'Ark1'!AC1442</f>
        <v>20.714942534211126</v>
      </c>
      <c r="AA112" s="55">
        <f t="shared" si="8"/>
        <v>4.3874591811102679</v>
      </c>
      <c r="AB112" s="55">
        <f t="shared" si="9"/>
        <v>7.6585365853658534</v>
      </c>
      <c r="AC112" s="47"/>
      <c r="AD112" s="13"/>
      <c r="AE112" s="13"/>
    </row>
    <row r="113" spans="1:33" ht="15.6">
      <c r="A113" s="47"/>
      <c r="B113" s="53">
        <f>+'Ark1'!C1443</f>
        <v>2017</v>
      </c>
      <c r="C113" s="53">
        <f>+'Ark1'!N1443</f>
        <v>425</v>
      </c>
      <c r="D113" s="54" t="s">
        <v>471</v>
      </c>
      <c r="E113" s="53">
        <f>+'Ark1'!Q1443</f>
        <v>279</v>
      </c>
      <c r="F113" s="53">
        <f>+'Ark1'!R1443</f>
        <v>963</v>
      </c>
      <c r="G113" s="176">
        <f>+'Ark1'!AF1443</f>
        <v>3.443220823798625</v>
      </c>
      <c r="H113" s="527">
        <f t="shared" si="10"/>
        <v>-0.30473757042470595</v>
      </c>
      <c r="I113" s="176">
        <f>+'Ark1'!AG1443</f>
        <v>7.3108099016926191</v>
      </c>
      <c r="J113" s="176"/>
      <c r="K113" s="517"/>
      <c r="L113" s="517"/>
      <c r="M113" s="176"/>
      <c r="N113" s="176"/>
      <c r="O113" s="176"/>
      <c r="P113" s="176"/>
      <c r="Q113" s="55">
        <f>+'Ark1'!S1443</f>
        <v>6.006230529595018</v>
      </c>
      <c r="R113" s="55">
        <f>+'Ark1'!T1443</f>
        <v>7.1848390446521284</v>
      </c>
      <c r="S113" s="155">
        <f>+'Ark1'!U1443</f>
        <v>26.406022845275192</v>
      </c>
      <c r="T113" s="74">
        <f>+'Ark1'!W1443</f>
        <v>10.072689511941848</v>
      </c>
      <c r="U113" s="74">
        <f>+'Ark1'!X1443</f>
        <v>100</v>
      </c>
      <c r="V113" s="74">
        <f>+'Ark1'!Y1443</f>
        <v>100</v>
      </c>
      <c r="W113" s="74">
        <f>+'Ark1'!Z1443</f>
        <v>0.85858021583191457</v>
      </c>
      <c r="X113" s="55">
        <f>+'Ark1'!Z1443</f>
        <v>0.85858021583191457</v>
      </c>
      <c r="Y113" s="55">
        <f>+'Ark1'!AB1443</f>
        <v>2.0188876187356324</v>
      </c>
      <c r="Z113" s="55">
        <f>+'Ark1'!AC1443</f>
        <v>11.505229136422985</v>
      </c>
      <c r="AA113" s="55">
        <f t="shared" si="8"/>
        <v>4.3964384508990317</v>
      </c>
      <c r="AB113" s="55">
        <f t="shared" si="9"/>
        <v>3.4516129032258065</v>
      </c>
      <c r="AC113" s="47"/>
      <c r="AD113" s="5"/>
      <c r="AE113" s="5"/>
      <c r="AG113" s="5"/>
    </row>
    <row r="114" spans="1:33" ht="15.6">
      <c r="A114" s="47"/>
      <c r="B114" s="53">
        <f>+'Ark1'!C1444</f>
        <v>2017</v>
      </c>
      <c r="C114" s="53">
        <f>+'Ark1'!N1444</f>
        <v>428</v>
      </c>
      <c r="D114" s="54" t="s">
        <v>472</v>
      </c>
      <c r="E114" s="53">
        <f>+'Ark1'!Q1444</f>
        <v>177</v>
      </c>
      <c r="F114" s="53">
        <f>+'Ark1'!R1444</f>
        <v>365</v>
      </c>
      <c r="G114" s="176">
        <f>+'Ark1'!AF1444</f>
        <v>1.3050629290617852</v>
      </c>
      <c r="H114" s="527">
        <f t="shared" si="10"/>
        <v>-0.33251980969863837</v>
      </c>
      <c r="I114" s="176">
        <f>+'Ark1'!AG1444</f>
        <v>3.0400710237318886</v>
      </c>
      <c r="J114" s="176"/>
      <c r="K114" s="517"/>
      <c r="L114" s="517"/>
      <c r="M114" s="176"/>
      <c r="N114" s="176"/>
      <c r="O114" s="176"/>
      <c r="P114" s="176"/>
      <c r="Q114" s="55">
        <f>+'Ark1'!S1444</f>
        <v>6.5150684931506841</v>
      </c>
      <c r="R114" s="55">
        <f>+'Ark1'!T1444</f>
        <v>7.835616438356162</v>
      </c>
      <c r="S114" s="155">
        <f>+'Ark1'!U1444</f>
        <v>28.970410958904139</v>
      </c>
      <c r="T114" s="74">
        <f>+'Ark1'!W1444</f>
        <v>20</v>
      </c>
      <c r="U114" s="74">
        <f>+'Ark1'!X1444</f>
        <v>100</v>
      </c>
      <c r="V114" s="74">
        <f>+'Ark1'!Y1444</f>
        <v>100</v>
      </c>
      <c r="W114" s="74">
        <f>+'Ark1'!Z1444</f>
        <v>0.57390858504376241</v>
      </c>
      <c r="X114" s="55">
        <f>+'Ark1'!Z1444</f>
        <v>0.57390858504376241</v>
      </c>
      <c r="Y114" s="55">
        <f>+'Ark1'!AB1444</f>
        <v>2.1390927447608905</v>
      </c>
      <c r="Z114" s="55">
        <f>+'Ark1'!AC1444</f>
        <v>0.75355827984576063</v>
      </c>
      <c r="AA114" s="55">
        <f t="shared" si="8"/>
        <v>4.4466778805719143</v>
      </c>
      <c r="AB114" s="55">
        <f t="shared" si="9"/>
        <v>2.0621468926553672</v>
      </c>
      <c r="AC114" s="47"/>
      <c r="AD114" s="5"/>
      <c r="AE114" s="5"/>
      <c r="AG114" s="5"/>
    </row>
    <row r="115" spans="1:33">
      <c r="A115" s="47"/>
      <c r="B115" s="53">
        <f>+'Ark1'!C1445</f>
        <v>2017</v>
      </c>
      <c r="C115" s="53">
        <f>+'Ark1'!N1445</f>
        <v>430</v>
      </c>
      <c r="D115" s="54" t="s">
        <v>473</v>
      </c>
      <c r="E115" s="53">
        <f>+'Ark1'!Q1445</f>
        <v>157</v>
      </c>
      <c r="F115" s="53">
        <f>+'Ark1'!R1445</f>
        <v>352</v>
      </c>
      <c r="G115" s="176">
        <f>+'Ark1'!AF1445</f>
        <v>1.2585812356979404</v>
      </c>
      <c r="H115" s="527">
        <f t="shared" si="10"/>
        <v>-0.1211144575884</v>
      </c>
      <c r="I115" s="176">
        <f>+'Ark1'!AG1445</f>
        <v>3.1745342661331448</v>
      </c>
      <c r="J115" s="176"/>
      <c r="K115" s="517"/>
      <c r="L115" s="517"/>
      <c r="M115" s="176"/>
      <c r="N115" s="176"/>
      <c r="O115" s="176"/>
      <c r="P115" s="176"/>
      <c r="Q115" s="55">
        <f>+'Ark1'!S1445</f>
        <v>6.6875</v>
      </c>
      <c r="R115" s="55">
        <f>+'Ark1'!T1445</f>
        <v>7.9659090909090899</v>
      </c>
      <c r="S115" s="155">
        <f>+'Ark1'!U1445</f>
        <v>31.369034090909089</v>
      </c>
      <c r="T115" s="74">
        <f>+'Ark1'!W1445</f>
        <v>24.715909090909086</v>
      </c>
      <c r="U115" s="74">
        <f>+'Ark1'!X1445</f>
        <v>100</v>
      </c>
      <c r="V115" s="74">
        <f>+'Ark1'!Y1445</f>
        <v>100</v>
      </c>
      <c r="W115" s="74">
        <f>+'Ark1'!Z1445</f>
        <v>0.83143576459978275</v>
      </c>
      <c r="X115" s="55">
        <f>+'Ark1'!Z1445</f>
        <v>0.83143576459978275</v>
      </c>
      <c r="Y115" s="55">
        <f>+'Ark1'!AB1445</f>
        <v>2.3964882623821739</v>
      </c>
      <c r="Z115" s="55">
        <f>+'Ark1'!AC1445</f>
        <v>-0.96272765080406897</v>
      </c>
      <c r="AA115" s="55">
        <f t="shared" si="8"/>
        <v>4.6906966864910791</v>
      </c>
      <c r="AB115" s="55">
        <f t="shared" si="9"/>
        <v>2.2420382165605095</v>
      </c>
      <c r="AC115" s="47"/>
      <c r="AD115" s="13"/>
      <c r="AE115" s="13"/>
    </row>
    <row r="116" spans="1:33">
      <c r="A116" s="47"/>
      <c r="B116" s="53">
        <f>+'Ark1'!C1446</f>
        <v>2017</v>
      </c>
      <c r="C116" s="53">
        <f>+'Ark1'!N1446</f>
        <v>433</v>
      </c>
      <c r="D116" s="54" t="s">
        <v>474</v>
      </c>
      <c r="E116" s="53">
        <f>+'Ark1'!Q1446</f>
        <v>100</v>
      </c>
      <c r="F116" s="53">
        <f>+'Ark1'!R1446</f>
        <v>132</v>
      </c>
      <c r="G116" s="176">
        <f>+'Ark1'!AF1446</f>
        <v>0.47196796338672753</v>
      </c>
      <c r="H116" s="527">
        <f t="shared" si="10"/>
        <v>-4.8104244986005074E-2</v>
      </c>
      <c r="I116" s="176">
        <f>+'Ark1'!AG1446</f>
        <v>1.2940613649183477</v>
      </c>
      <c r="J116" s="176"/>
      <c r="K116" s="517"/>
      <c r="L116" s="517"/>
      <c r="M116" s="176"/>
      <c r="N116" s="176"/>
      <c r="O116" s="176"/>
      <c r="P116" s="176"/>
      <c r="Q116" s="55">
        <f>+'Ark1'!S1446</f>
        <v>6.9469696969696972</v>
      </c>
      <c r="R116" s="55">
        <f>+'Ark1'!T1446</f>
        <v>8.1212121212121211</v>
      </c>
      <c r="S116" s="155">
        <f>+'Ark1'!U1446</f>
        <v>34.099242424242433</v>
      </c>
      <c r="T116" s="74">
        <f>+'Ark1'!W1446</f>
        <v>31.818181818181817</v>
      </c>
      <c r="U116" s="74">
        <f>+'Ark1'!X1446</f>
        <v>100</v>
      </c>
      <c r="V116" s="74">
        <f>+'Ark1'!Y1446</f>
        <v>100</v>
      </c>
      <c r="W116" s="74">
        <f>+'Ark1'!Z1446</f>
        <v>0.5234640174779025</v>
      </c>
      <c r="X116" s="55">
        <f>+'Ark1'!Z1446</f>
        <v>0.5234640174779025</v>
      </c>
      <c r="Y116" s="55">
        <f>+'Ark1'!AB1446</f>
        <v>2.6486998040499579</v>
      </c>
      <c r="Z116" s="55">
        <f>+'Ark1'!AC1446</f>
        <v>3.2903695552063512</v>
      </c>
      <c r="AA116" s="55">
        <f t="shared" si="8"/>
        <v>4.9085059978189758</v>
      </c>
      <c r="AB116" s="55">
        <f t="shared" si="9"/>
        <v>1.32</v>
      </c>
      <c r="AC116" s="47"/>
      <c r="AD116" s="13"/>
      <c r="AE116" s="13"/>
    </row>
    <row r="117" spans="1:33">
      <c r="A117" s="47"/>
      <c r="B117" s="53">
        <f>+'Ark1'!C1447</f>
        <v>2017</v>
      </c>
      <c r="C117" s="53">
        <f>+'Ark1'!N1447</f>
        <v>435</v>
      </c>
      <c r="D117" s="54" t="s">
        <v>475</v>
      </c>
      <c r="E117" s="53">
        <f>+'Ark1'!Q1447</f>
        <v>83</v>
      </c>
      <c r="F117" s="53">
        <f>+'Ark1'!R1447</f>
        <v>118</v>
      </c>
      <c r="G117" s="176">
        <f>+'Ark1'!AF1447</f>
        <v>0.42191075514874155</v>
      </c>
      <c r="H117" s="527">
        <f t="shared" si="10"/>
        <v>2.218583466391405E-2</v>
      </c>
      <c r="I117" s="176">
        <f>+'Ark1'!AG1447</f>
        <v>1.2329678455463837</v>
      </c>
      <c r="J117" s="176"/>
      <c r="K117" s="517"/>
      <c r="L117" s="517"/>
      <c r="M117" s="176"/>
      <c r="N117" s="176"/>
      <c r="O117" s="176"/>
      <c r="P117" s="176"/>
      <c r="Q117" s="55">
        <f>+'Ark1'!S1447</f>
        <v>6.593220338983051</v>
      </c>
      <c r="R117" s="55">
        <f>+'Ark1'!T1447</f>
        <v>7.9830508474576289</v>
      </c>
      <c r="S117" s="155">
        <f>+'Ark1'!U1447</f>
        <v>36.344067796610176</v>
      </c>
      <c r="T117" s="74">
        <f>+'Ark1'!W1447</f>
        <v>31.355932203389823</v>
      </c>
      <c r="U117" s="74">
        <f>+'Ark1'!X1447</f>
        <v>100</v>
      </c>
      <c r="V117" s="74">
        <f>+'Ark1'!Y1447</f>
        <v>100</v>
      </c>
      <c r="W117" s="74">
        <f>+'Ark1'!Z1447</f>
        <v>0.77563996244064093</v>
      </c>
      <c r="X117" s="55">
        <f>+'Ark1'!Z1447</f>
        <v>0.77563996244064093</v>
      </c>
      <c r="Y117" s="55">
        <f>+'Ark1'!AB1447</f>
        <v>2.7769726561505359</v>
      </c>
      <c r="Z117" s="55">
        <f>+'Ark1'!AC1447</f>
        <v>-13.326774126192801</v>
      </c>
      <c r="AA117" s="55">
        <f t="shared" si="8"/>
        <v>5.5123393316195379</v>
      </c>
      <c r="AB117" s="55">
        <f t="shared" si="9"/>
        <v>1.4216867469879517</v>
      </c>
      <c r="AC117" s="47"/>
      <c r="AD117" s="13"/>
      <c r="AE117" s="13"/>
    </row>
    <row r="118" spans="1:33">
      <c r="A118" s="47"/>
      <c r="B118" s="53">
        <f>+'Ark1'!C1448</f>
        <v>2017</v>
      </c>
      <c r="C118" s="53">
        <f>+'Ark1'!N1448</f>
        <v>438</v>
      </c>
      <c r="D118" s="54" t="s">
        <v>476</v>
      </c>
      <c r="E118" s="53">
        <f>+'Ark1'!Q1448</f>
        <v>39</v>
      </c>
      <c r="F118" s="53">
        <f>+'Ark1'!R1448</f>
        <v>50</v>
      </c>
      <c r="G118" s="176">
        <f>+'Ark1'!AF1448</f>
        <v>0.17877574370709379</v>
      </c>
      <c r="H118" s="527">
        <f t="shared" si="10"/>
        <v>1.1149164148940294E-2</v>
      </c>
      <c r="I118" s="176">
        <f>+'Ark1'!AG1448</f>
        <v>0.56119788147799754</v>
      </c>
      <c r="J118" s="176"/>
      <c r="K118" s="517"/>
      <c r="L118" s="517"/>
      <c r="M118" s="176"/>
      <c r="N118" s="176"/>
      <c r="O118" s="176"/>
      <c r="P118" s="176"/>
      <c r="Q118" s="55">
        <f>+'Ark1'!S1448</f>
        <v>6.72</v>
      </c>
      <c r="R118" s="55">
        <f>+'Ark1'!T1448</f>
        <v>7.88</v>
      </c>
      <c r="S118" s="155">
        <f>+'Ark1'!U1448</f>
        <v>39.039999999999992</v>
      </c>
      <c r="T118" s="74">
        <f>+'Ark1'!W1448</f>
        <v>32</v>
      </c>
      <c r="U118" s="74">
        <f>+'Ark1'!X1448</f>
        <v>100</v>
      </c>
      <c r="V118" s="74">
        <f>+'Ark1'!Y1448</f>
        <v>100</v>
      </c>
      <c r="W118" s="74">
        <f>+'Ark1'!Z1448</f>
        <v>0.5761944116361235</v>
      </c>
      <c r="X118" s="55">
        <f>+'Ark1'!Z1448</f>
        <v>0.5761944116361235</v>
      </c>
      <c r="Y118" s="55">
        <f>+'Ark1'!AB1448</f>
        <v>3.2288697712976906</v>
      </c>
      <c r="Z118" s="55">
        <f>+'Ark1'!AC1448</f>
        <v>10.064389811088803</v>
      </c>
      <c r="AA118" s="55">
        <f t="shared" si="8"/>
        <v>5.8095238095238084</v>
      </c>
      <c r="AB118" s="55">
        <f t="shared" si="9"/>
        <v>1.2820512820512822</v>
      </c>
      <c r="AC118" s="47"/>
      <c r="AD118" s="13"/>
      <c r="AE118" s="13"/>
    </row>
    <row r="119" spans="1:33">
      <c r="A119" s="47"/>
      <c r="B119" s="53">
        <f>+'Ark1'!C1449</f>
        <v>2017</v>
      </c>
      <c r="C119" s="53">
        <f>+'Ark1'!N1449</f>
        <v>440</v>
      </c>
      <c r="D119" s="54" t="s">
        <v>477</v>
      </c>
      <c r="E119" s="53">
        <f>+'Ark1'!Q1449</f>
        <v>31</v>
      </c>
      <c r="F119" s="53">
        <f>+'Ark1'!R1449</f>
        <v>41</v>
      </c>
      <c r="G119" s="176">
        <f>+'Ark1'!AF1449</f>
        <v>0.14659610983981697</v>
      </c>
      <c r="H119" s="527">
        <f t="shared" si="10"/>
        <v>-6.8309761388584994E-2</v>
      </c>
      <c r="I119" s="176">
        <f>+'Ark1'!AG1449</f>
        <v>0.48742565996813358</v>
      </c>
      <c r="J119" s="176"/>
      <c r="K119" s="517"/>
      <c r="L119" s="517"/>
      <c r="M119" s="176"/>
      <c r="N119" s="176"/>
      <c r="O119" s="176"/>
      <c r="P119" s="176"/>
      <c r="Q119" s="55">
        <f>+'Ark1'!S1449</f>
        <v>6.9512195121951219</v>
      </c>
      <c r="R119" s="55">
        <f>+'Ark1'!T1449</f>
        <v>7.5609756097560989</v>
      </c>
      <c r="S119" s="155">
        <f>+'Ark1'!U1449</f>
        <v>41.351219512195129</v>
      </c>
      <c r="T119" s="74">
        <f>+'Ark1'!W1449</f>
        <v>26.829268292682919</v>
      </c>
      <c r="U119" s="74">
        <f>+'Ark1'!X1449</f>
        <v>100</v>
      </c>
      <c r="V119" s="74">
        <f>+'Ark1'!Y1449</f>
        <v>100</v>
      </c>
      <c r="W119" s="74">
        <f>+'Ark1'!Z1449</f>
        <v>0.7743201427845019</v>
      </c>
      <c r="X119" s="55">
        <f>+'Ark1'!Z1449</f>
        <v>0.7743201427845019</v>
      </c>
      <c r="Y119" s="55">
        <f>+'Ark1'!AB1449</f>
        <v>2.8545964687509024</v>
      </c>
      <c r="Z119" s="55">
        <f>+'Ark1'!AC1449</f>
        <v>23.358362428644838</v>
      </c>
      <c r="AA119" s="55">
        <f t="shared" si="8"/>
        <v>5.9487719298245629</v>
      </c>
      <c r="AB119" s="55">
        <f t="shared" si="9"/>
        <v>1.3225806451612903</v>
      </c>
      <c r="AC119" s="47"/>
      <c r="AD119" s="13"/>
      <c r="AE119" s="13"/>
    </row>
    <row r="120" spans="1:33">
      <c r="A120" s="47"/>
      <c r="B120" s="53">
        <f>+'Ark1'!C1450</f>
        <v>2017</v>
      </c>
      <c r="C120" s="53">
        <f>+'Ark1'!N1450</f>
        <v>443</v>
      </c>
      <c r="D120" s="54" t="s">
        <v>478</v>
      </c>
      <c r="E120" s="53">
        <f>+'Ark1'!Q1450</f>
        <v>14</v>
      </c>
      <c r="F120" s="53">
        <f>+'Ark1'!R1450</f>
        <v>15</v>
      </c>
      <c r="G120" s="176">
        <f>+'Ark1'!AF1450</f>
        <v>5.3632723112128147E-2</v>
      </c>
      <c r="H120" s="527">
        <f t="shared" si="10"/>
        <v>-6.5409208318244066E-3</v>
      </c>
      <c r="I120" s="176">
        <f>+'Ark1'!AG1450</f>
        <v>0.1894042849988242</v>
      </c>
      <c r="J120" s="176"/>
      <c r="K120" s="517"/>
      <c r="L120" s="517"/>
      <c r="M120" s="176"/>
      <c r="N120" s="176"/>
      <c r="O120" s="176"/>
      <c r="P120" s="176"/>
      <c r="Q120" s="55">
        <f>+'Ark1'!S1450</f>
        <v>6.6</v>
      </c>
      <c r="R120" s="55">
        <f>+'Ark1'!T1450</f>
        <v>7</v>
      </c>
      <c r="S120" s="155">
        <f>+'Ark1'!U1450</f>
        <v>43.92</v>
      </c>
      <c r="T120" s="74">
        <f>+'Ark1'!W1450</f>
        <v>6.6666666666666687</v>
      </c>
      <c r="U120" s="74">
        <f>+'Ark1'!X1450</f>
        <v>100</v>
      </c>
      <c r="V120" s="74">
        <f>+'Ark1'!Y1450</f>
        <v>100</v>
      </c>
      <c r="W120" s="74">
        <f>+'Ark1'!Z1450</f>
        <v>0.41984123983529753</v>
      </c>
      <c r="X120" s="55">
        <f>+'Ark1'!Z1450</f>
        <v>0.41984123983529753</v>
      </c>
      <c r="Y120" s="55">
        <f>+'Ark1'!AB1450</f>
        <v>2.3664319132398459</v>
      </c>
      <c r="Z120" s="55">
        <f>+'Ark1'!AC1450</f>
        <v>13.869456357526044</v>
      </c>
      <c r="AA120" s="55">
        <f t="shared" si="8"/>
        <v>6.6545454545454552</v>
      </c>
      <c r="AB120" s="55">
        <f t="shared" si="9"/>
        <v>1.0714285714285714</v>
      </c>
      <c r="AC120" s="47"/>
      <c r="AD120" s="13"/>
      <c r="AE120" s="13"/>
    </row>
    <row r="121" spans="1:33">
      <c r="A121" s="47"/>
      <c r="B121" s="53">
        <f>+'Ark1'!C1451</f>
        <v>2017</v>
      </c>
      <c r="C121" s="53">
        <f>+'Ark1'!N1451</f>
        <v>445</v>
      </c>
      <c r="D121" s="54" t="s">
        <v>479</v>
      </c>
      <c r="E121" s="53">
        <f>+'Ark1'!Q1451</f>
        <v>16</v>
      </c>
      <c r="F121" s="53">
        <f>+'Ark1'!R1451</f>
        <v>18</v>
      </c>
      <c r="G121" s="176">
        <f>+'Ark1'!AF1451</f>
        <v>6.4359267734553749E-2</v>
      </c>
      <c r="H121" s="527">
        <f t="shared" si="10"/>
        <v>-3.8795550455079153E-2</v>
      </c>
      <c r="I121" s="176">
        <f>+'Ark1'!AG1451</f>
        <v>0.24147033844947235</v>
      </c>
      <c r="J121" s="176"/>
      <c r="K121" s="517"/>
      <c r="L121" s="517"/>
      <c r="M121" s="176"/>
      <c r="N121" s="176"/>
      <c r="O121" s="176"/>
      <c r="P121" s="176"/>
      <c r="Q121" s="55">
        <f>+'Ark1'!S1451</f>
        <v>6.7777777777777777</v>
      </c>
      <c r="R121" s="55">
        <f>+'Ark1'!T1451</f>
        <v>7.5</v>
      </c>
      <c r="S121" s="155">
        <f>+'Ark1'!U1451</f>
        <v>46.661111111111111</v>
      </c>
      <c r="T121" s="74">
        <f>+'Ark1'!W1451</f>
        <v>16.666666666666671</v>
      </c>
      <c r="U121" s="74">
        <f>+'Ark1'!X1451</f>
        <v>100</v>
      </c>
      <c r="V121" s="74">
        <f>+'Ark1'!Y1451</f>
        <v>100</v>
      </c>
      <c r="W121" s="74">
        <f>+'Ark1'!Z1451</f>
        <v>1.4663404519374059</v>
      </c>
      <c r="X121" s="55">
        <f>+'Ark1'!Z1451</f>
        <v>1.4663404519374059</v>
      </c>
      <c r="Y121" s="55">
        <f>+'Ark1'!AB1451</f>
        <v>2.5</v>
      </c>
      <c r="Z121" s="55">
        <f>+'Ark1'!AC1451</f>
        <v>10.513866182756482</v>
      </c>
      <c r="AA121" s="55">
        <f t="shared" si="8"/>
        <v>6.8844262295081968</v>
      </c>
      <c r="AB121" s="55">
        <f t="shared" si="9"/>
        <v>1.125</v>
      </c>
      <c r="AC121" s="47"/>
      <c r="AD121" s="13"/>
      <c r="AE121" s="13"/>
    </row>
    <row r="122" spans="1:33">
      <c r="A122" s="47"/>
      <c r="B122" s="53">
        <f>+'Ark1'!C1452</f>
        <v>2017</v>
      </c>
      <c r="C122" s="53">
        <f>+'Ark1'!N1452</f>
        <v>450</v>
      </c>
      <c r="D122" s="54" t="s">
        <v>480</v>
      </c>
      <c r="E122" s="53">
        <f>+'Ark1'!Q1452</f>
        <v>1</v>
      </c>
      <c r="F122" s="53">
        <f>+'Ark1'!R1452</f>
        <v>2</v>
      </c>
      <c r="G122" s="176">
        <f>+'Ark1'!AF1452</f>
        <v>7.1510297482837524E-3</v>
      </c>
      <c r="H122" s="527">
        <f t="shared" si="10"/>
        <v>-1.4452051008523262E-3</v>
      </c>
      <c r="I122" s="176">
        <f>+'Ark1'!AG1452</f>
        <v>3.0676134197593401E-2</v>
      </c>
      <c r="J122" s="176"/>
      <c r="K122" s="517"/>
      <c r="L122" s="517"/>
      <c r="M122" s="176"/>
      <c r="N122" s="176"/>
      <c r="O122" s="176"/>
      <c r="P122" s="176"/>
      <c r="Q122" s="55">
        <f>+'Ark1'!S1452</f>
        <v>5</v>
      </c>
      <c r="R122" s="55">
        <f>+'Ark1'!T1452</f>
        <v>6.5</v>
      </c>
      <c r="S122" s="155">
        <f>+'Ark1'!U1452</f>
        <v>53.35</v>
      </c>
      <c r="T122" s="74">
        <f>+'Ark1'!W1452</f>
        <v>0</v>
      </c>
      <c r="U122" s="74">
        <f>+'Ark1'!X1452</f>
        <v>100</v>
      </c>
      <c r="V122" s="74">
        <f>+'Ark1'!Y1452</f>
        <v>100</v>
      </c>
      <c r="W122" s="74">
        <f>+'Ark1'!Z1452</f>
        <v>1.5499999999999001</v>
      </c>
      <c r="X122" s="55">
        <f>+'Ark1'!Z1452</f>
        <v>1.5499999999999001</v>
      </c>
      <c r="Y122" s="55">
        <f>+'Ark1'!AB1452</f>
        <v>1.5</v>
      </c>
      <c r="Z122" s="55">
        <f>+'Ark1'!AC1452</f>
        <v>0</v>
      </c>
      <c r="AA122" s="55">
        <f t="shared" si="8"/>
        <v>10.67</v>
      </c>
      <c r="AB122" s="55">
        <f t="shared" si="9"/>
        <v>2</v>
      </c>
      <c r="AC122" s="47"/>
      <c r="AD122" s="13"/>
      <c r="AE122" s="13"/>
    </row>
    <row r="123" spans="1:33">
      <c r="A123" s="47"/>
      <c r="B123" s="53">
        <f>+'Ark1'!C1453</f>
        <v>2017</v>
      </c>
      <c r="C123" s="53">
        <f>+'Ark1'!N1453</f>
        <v>455</v>
      </c>
      <c r="D123" s="54" t="s">
        <v>481</v>
      </c>
      <c r="E123" s="53">
        <f>+'Ark1'!Q1453</f>
        <v>0</v>
      </c>
      <c r="F123" s="53">
        <f>+'Ark1'!R1453</f>
        <v>0</v>
      </c>
      <c r="G123" s="176">
        <f>+'Ark1'!AF1453</f>
        <v>0</v>
      </c>
      <c r="H123" s="527">
        <f t="shared" si="10"/>
        <v>0</v>
      </c>
      <c r="I123" s="176">
        <f>+'Ark1'!AG1453</f>
        <v>0</v>
      </c>
      <c r="J123" s="176"/>
      <c r="K123" s="517"/>
      <c r="L123" s="517"/>
      <c r="M123" s="176"/>
      <c r="N123" s="176"/>
      <c r="O123" s="176"/>
      <c r="P123" s="176"/>
      <c r="Q123" s="55">
        <f>+'Ark1'!S1453</f>
        <v>0</v>
      </c>
      <c r="R123" s="55">
        <f>+'Ark1'!T1453</f>
        <v>0</v>
      </c>
      <c r="S123" s="155">
        <f>+'Ark1'!U1453</f>
        <v>0</v>
      </c>
      <c r="T123" s="74">
        <f>+'Ark1'!W1453</f>
        <v>0</v>
      </c>
      <c r="U123" s="74">
        <f>+'Ark1'!X1453</f>
        <v>0</v>
      </c>
      <c r="V123" s="74">
        <f>+'Ark1'!Y1453</f>
        <v>0</v>
      </c>
      <c r="W123" s="74">
        <f>+'Ark1'!Z1453</f>
        <v>0</v>
      </c>
      <c r="X123" s="55">
        <f>+'Ark1'!Z1453</f>
        <v>0</v>
      </c>
      <c r="Y123" s="55">
        <f>+'Ark1'!AB1453</f>
        <v>0</v>
      </c>
      <c r="Z123" s="55">
        <f>+'Ark1'!AC1453</f>
        <v>0</v>
      </c>
      <c r="AA123" s="55" t="e">
        <f t="shared" si="8"/>
        <v>#DIV/0!</v>
      </c>
      <c r="AB123" s="55" t="e">
        <f t="shared" si="9"/>
        <v>#DIV/0!</v>
      </c>
      <c r="AC123" s="47"/>
      <c r="AD123" s="13"/>
      <c r="AE123" s="13"/>
    </row>
    <row r="124" spans="1:33">
      <c r="A124" s="47"/>
      <c r="B124" s="53">
        <f>+'Ark1'!C1454</f>
        <v>2017</v>
      </c>
      <c r="C124" s="53">
        <f>+'Ark1'!N1454</f>
        <v>460</v>
      </c>
      <c r="D124" s="54" t="s">
        <v>482</v>
      </c>
      <c r="E124" s="53">
        <f>+'Ark1'!Q1454</f>
        <v>4</v>
      </c>
      <c r="F124" s="53">
        <f>+'Ark1'!R1454</f>
        <v>-1.0408340855860843E-17</v>
      </c>
      <c r="G124" s="176">
        <f>+'Ark1'!AF1454</f>
        <v>-3.7215177545269007E-20</v>
      </c>
      <c r="H124" s="527">
        <f t="shared" si="10"/>
        <v>-3.7215177545269007E-20</v>
      </c>
      <c r="I124" s="176">
        <f>+'Ark1'!AG1454</f>
        <v>1.0852389097942062E-18</v>
      </c>
      <c r="J124" s="176"/>
      <c r="K124" s="517"/>
      <c r="L124" s="517"/>
      <c r="M124" s="176"/>
      <c r="N124" s="176"/>
      <c r="O124" s="176"/>
      <c r="P124" s="176"/>
      <c r="Q124" s="55">
        <f>+'Ark1'!S1454</f>
        <v>0</v>
      </c>
      <c r="R124" s="55">
        <f>+'Ark1'!T1454</f>
        <v>0</v>
      </c>
      <c r="S124" s="155">
        <f>+'Ark1'!U1454</f>
        <v>0</v>
      </c>
      <c r="T124" s="74">
        <f>+'Ark1'!W1454</f>
        <v>0</v>
      </c>
      <c r="U124" s="74">
        <f>+'Ark1'!X1454</f>
        <v>0</v>
      </c>
      <c r="V124" s="74">
        <f>+'Ark1'!Y1454</f>
        <v>0</v>
      </c>
      <c r="W124" s="74">
        <f>+'Ark1'!Z1454</f>
        <v>0</v>
      </c>
      <c r="X124" s="55">
        <f>+'Ark1'!Z1454</f>
        <v>0</v>
      </c>
      <c r="Y124" s="55">
        <f>+'Ark1'!AB1454</f>
        <v>0</v>
      </c>
      <c r="Z124" s="55">
        <f>+'Ark1'!AC1454</f>
        <v>0</v>
      </c>
      <c r="AA124" s="55" t="e">
        <f t="shared" si="8"/>
        <v>#DIV/0!</v>
      </c>
      <c r="AB124" s="55">
        <f t="shared" si="9"/>
        <v>-2.6020852139652106E-18</v>
      </c>
      <c r="AC124" s="47"/>
      <c r="AD124" s="13"/>
      <c r="AE124" s="13"/>
    </row>
    <row r="125" spans="1:33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13"/>
      <c r="AE125" s="13"/>
    </row>
    <row r="126" spans="1:33">
      <c r="A126" s="47"/>
      <c r="B126">
        <f>+'Ark1'!C1455</f>
        <v>2016</v>
      </c>
      <c r="C126">
        <f>+'Ark1'!N1455</f>
        <v>409</v>
      </c>
      <c r="D126" s="3" t="s">
        <v>467</v>
      </c>
      <c r="E126">
        <f>+'Ark1'!Q1455</f>
        <v>441</v>
      </c>
      <c r="F126">
        <f>+'Ark1'!R1455</f>
        <v>11870</v>
      </c>
      <c r="G126" s="176">
        <f>+'Ark1'!AF1455</f>
        <v>51.018653829622643</v>
      </c>
      <c r="H126" s="527">
        <f t="shared" ref="H126:H141" si="11">+G126-G142</f>
        <v>51.018653829622643</v>
      </c>
      <c r="I126" s="176">
        <f>+'Ark1'!AG1455</f>
        <v>25.474782385723497</v>
      </c>
      <c r="J126" s="47"/>
      <c r="K126" s="47"/>
      <c r="L126" s="47"/>
      <c r="M126" s="47"/>
      <c r="N126" s="47"/>
      <c r="O126" s="47"/>
      <c r="P126" s="47"/>
      <c r="Q126" s="1">
        <f>+'Ark1'!S1455</f>
        <v>4.9871103622577939</v>
      </c>
      <c r="R126" s="1">
        <f>+'Ark1'!T1455</f>
        <v>3.898904802021903</v>
      </c>
      <c r="S126" s="92">
        <f>+'Ark1'!U1455</f>
        <v>6.2940353833192884</v>
      </c>
      <c r="T126" s="11">
        <f>+'Ark1'!W1455</f>
        <v>0</v>
      </c>
      <c r="U126" s="11">
        <f>+'Ark1'!X1455</f>
        <v>0</v>
      </c>
      <c r="V126" s="11">
        <f>+'Ark1'!Y1455</f>
        <v>0</v>
      </c>
      <c r="W126" s="11">
        <f>+'Ark1'!Z1455</f>
        <v>1.7764104759414587</v>
      </c>
      <c r="X126" s="1">
        <f>+'Ark1'!Z1455</f>
        <v>1.7764104759414587</v>
      </c>
      <c r="Y126" s="1">
        <f>+'Ark1'!AB1455</f>
        <v>1.5216130580522891</v>
      </c>
      <c r="Z126" s="1">
        <f>+'Ark1'!AC1455</f>
        <v>16.270552703506922</v>
      </c>
      <c r="AA126" s="1">
        <f t="shared" si="8"/>
        <v>1.2620605773941236</v>
      </c>
      <c r="AB126" s="1">
        <f t="shared" si="9"/>
        <v>26.916099773242632</v>
      </c>
      <c r="AC126" s="47"/>
      <c r="AD126" s="13"/>
      <c r="AE126" s="13"/>
    </row>
    <row r="127" spans="1:33">
      <c r="A127" s="47"/>
      <c r="B127">
        <f>+'Ark1'!C1456</f>
        <v>2016</v>
      </c>
      <c r="C127">
        <f>+'Ark1'!N1456</f>
        <v>410</v>
      </c>
      <c r="D127" s="3" t="s">
        <v>468</v>
      </c>
      <c r="E127">
        <f>+'Ark1'!Q1456</f>
        <v>539</v>
      </c>
      <c r="F127">
        <f>+'Ark1'!R1456</f>
        <v>3469</v>
      </c>
      <c r="G127" s="176">
        <f>+'Ark1'!AF1456</f>
        <v>14.910169345826528</v>
      </c>
      <c r="H127" s="527">
        <f t="shared" si="11"/>
        <v>-39.215972085475229</v>
      </c>
      <c r="I127" s="176">
        <f>+'Ark1'!AG1456</f>
        <v>14.60781010886857</v>
      </c>
      <c r="J127" s="47"/>
      <c r="K127" s="47"/>
      <c r="L127" s="47"/>
      <c r="M127" s="47"/>
      <c r="N127" s="47"/>
      <c r="O127" s="47"/>
      <c r="P127" s="47"/>
      <c r="Q127" s="1">
        <f>+'Ark1'!S1456</f>
        <v>5.1046411069472493</v>
      </c>
      <c r="R127" s="1">
        <f>+'Ark1'!T1456</f>
        <v>4.0253675410781193</v>
      </c>
      <c r="S127" s="92">
        <f>+'Ark1'!U1456</f>
        <v>12.34952435860483</v>
      </c>
      <c r="T127" s="11">
        <f>+'Ark1'!W1456</f>
        <v>0</v>
      </c>
      <c r="U127" s="11">
        <f>+'Ark1'!X1456</f>
        <v>0</v>
      </c>
      <c r="V127" s="11">
        <f>+'Ark1'!Y1456</f>
        <v>0</v>
      </c>
      <c r="W127" s="11">
        <f>+'Ark1'!Z1456</f>
        <v>1.4593829885175622</v>
      </c>
      <c r="X127" s="1">
        <f>+'Ark1'!Z1456</f>
        <v>1.4593829885175622</v>
      </c>
      <c r="Y127" s="1">
        <f>+'Ark1'!AB1456</f>
        <v>1.8278275328590283</v>
      </c>
      <c r="Z127" s="1">
        <f>+'Ark1'!AC1456</f>
        <v>-11.001409082658633</v>
      </c>
      <c r="AA127" s="1">
        <f t="shared" si="8"/>
        <v>2.419273774565176</v>
      </c>
      <c r="AB127" s="1">
        <f t="shared" si="9"/>
        <v>6.4359925788497216</v>
      </c>
      <c r="AC127" s="47"/>
      <c r="AD127" s="13"/>
      <c r="AE127" s="13"/>
    </row>
    <row r="128" spans="1:33">
      <c r="A128" s="47"/>
      <c r="B128">
        <f>+'Ark1'!C1457</f>
        <v>2016</v>
      </c>
      <c r="C128">
        <f>+'Ark1'!N1457</f>
        <v>415</v>
      </c>
      <c r="D128" s="3" t="s">
        <v>469</v>
      </c>
      <c r="E128">
        <f>+'Ark1'!Q1457</f>
        <v>512</v>
      </c>
      <c r="F128">
        <f>+'Ark1'!R1457</f>
        <v>3323</v>
      </c>
      <c r="G128" s="176">
        <f>+'Ark1'!AF1457</f>
        <v>14.282644201839595</v>
      </c>
      <c r="H128" s="527">
        <f t="shared" si="11"/>
        <v>0.26268242651574703</v>
      </c>
      <c r="I128" s="176">
        <f>+'Ark1'!AG1457</f>
        <v>19.989415939921827</v>
      </c>
      <c r="J128" s="47"/>
      <c r="K128" s="47"/>
      <c r="L128" s="47"/>
      <c r="M128" s="47"/>
      <c r="N128" s="47"/>
      <c r="O128" s="47"/>
      <c r="P128" s="47"/>
      <c r="Q128" s="1">
        <f>+'Ark1'!S1457</f>
        <v>4.5323502858862463</v>
      </c>
      <c r="R128" s="1">
        <f>+'Ark1'!T1457</f>
        <v>4.5308456214264226</v>
      </c>
      <c r="S128" s="92">
        <f>+'Ark1'!U1457</f>
        <v>17.641649112247975</v>
      </c>
      <c r="T128" s="11">
        <f>+'Ark1'!W1457</f>
        <v>0.1203731567860367</v>
      </c>
      <c r="U128" s="11">
        <f>+'Ark1'!X1457</f>
        <v>82.395425820042107</v>
      </c>
      <c r="V128" s="11">
        <f>+'Ark1'!Y1457</f>
        <v>0</v>
      </c>
      <c r="W128" s="11">
        <f>+'Ark1'!Z1457</f>
        <v>1.4200040862033712</v>
      </c>
      <c r="X128" s="1">
        <f>+'Ark1'!Z1457</f>
        <v>1.4200040862033712</v>
      </c>
      <c r="Y128" s="1">
        <f>+'Ark1'!AB1457</f>
        <v>1.8144095323795628</v>
      </c>
      <c r="Z128" s="1">
        <f>+'Ark1'!AC1457</f>
        <v>1.1427273626907848</v>
      </c>
      <c r="AA128" s="1">
        <f t="shared" si="8"/>
        <v>3.8923843038310895</v>
      </c>
      <c r="AB128" s="1">
        <f t="shared" si="9"/>
        <v>6.490234375</v>
      </c>
      <c r="AC128" s="47"/>
      <c r="AD128" s="13"/>
      <c r="AE128" s="13"/>
    </row>
    <row r="129" spans="1:31">
      <c r="A129" s="47"/>
      <c r="B129">
        <f>+'Ark1'!C1458</f>
        <v>2016</v>
      </c>
      <c r="C129">
        <f>+'Ark1'!N1458</f>
        <v>420</v>
      </c>
      <c r="D129" s="3" t="s">
        <v>470</v>
      </c>
      <c r="E129">
        <f>+'Ark1'!Q1458</f>
        <v>427</v>
      </c>
      <c r="F129">
        <f>+'Ark1'!R1458</f>
        <v>2687</v>
      </c>
      <c r="G129" s="176">
        <f>+'Ark1'!AF1458</f>
        <v>11.549041519814324</v>
      </c>
      <c r="H129" s="527">
        <f t="shared" si="11"/>
        <v>-2.4284483931183569</v>
      </c>
      <c r="I129" s="176">
        <f>+'Ark1'!AG1458</f>
        <v>20.444660096183963</v>
      </c>
      <c r="J129" s="47"/>
      <c r="K129" s="47"/>
      <c r="L129" s="47"/>
      <c r="M129" s="47"/>
      <c r="N129" s="47"/>
      <c r="O129" s="47"/>
      <c r="P129" s="47"/>
      <c r="Q129" s="1">
        <f>+'Ark1'!S1458</f>
        <v>5.2471157424637118</v>
      </c>
      <c r="R129" s="1">
        <f>+'Ark1'!T1458</f>
        <v>5.8031261630070716</v>
      </c>
      <c r="S129" s="92">
        <f>+'Ark1'!U1458</f>
        <v>22.314216598436872</v>
      </c>
      <c r="T129" s="11">
        <f>+'Ark1'!W1458</f>
        <v>1.7119464086341651</v>
      </c>
      <c r="U129" s="11">
        <f>+'Ark1'!X1458</f>
        <v>100</v>
      </c>
      <c r="V129" s="11">
        <f>+'Ark1'!Y1458</f>
        <v>33.196873836992921</v>
      </c>
      <c r="W129" s="11">
        <f>+'Ark1'!Z1458</f>
        <v>1.4058436347080936</v>
      </c>
      <c r="X129" s="1">
        <f>+'Ark1'!Z1458</f>
        <v>1.4058436347080936</v>
      </c>
      <c r="Y129" s="1">
        <f>+'Ark1'!AB1458</f>
        <v>1.8604910033211817</v>
      </c>
      <c r="Z129" s="1">
        <f>+'Ark1'!AC1458</f>
        <v>20.718635814011151</v>
      </c>
      <c r="AA129" s="1">
        <f t="shared" si="8"/>
        <v>4.2526633094545643</v>
      </c>
      <c r="AB129" s="1">
        <f t="shared" si="9"/>
        <v>6.2927400468384072</v>
      </c>
      <c r="AC129" s="47"/>
      <c r="AD129" s="13"/>
      <c r="AE129" s="13"/>
    </row>
    <row r="130" spans="1:31">
      <c r="A130" s="47"/>
      <c r="B130">
        <f>+'Ark1'!C1459</f>
        <v>2016</v>
      </c>
      <c r="C130">
        <f>+'Ark1'!N1459</f>
        <v>425</v>
      </c>
      <c r="D130" s="3" t="s">
        <v>471</v>
      </c>
      <c r="E130">
        <f>+'Ark1'!Q1459</f>
        <v>278</v>
      </c>
      <c r="F130">
        <f>+'Ark1'!R1459</f>
        <v>872</v>
      </c>
      <c r="G130" s="176">
        <f>+'Ark1'!AF1459</f>
        <v>3.747958394223331</v>
      </c>
      <c r="H130" s="527">
        <f t="shared" si="11"/>
        <v>-6.6873781952861213</v>
      </c>
      <c r="I130" s="176">
        <f>+'Ark1'!AG1459</f>
        <v>7.8669504540507074</v>
      </c>
      <c r="J130" s="47"/>
      <c r="K130" s="47"/>
      <c r="L130" s="47"/>
      <c r="M130" s="47"/>
      <c r="N130" s="47"/>
      <c r="O130" s="47"/>
      <c r="P130" s="47"/>
      <c r="Q130" s="1">
        <f>+'Ark1'!S1459</f>
        <v>6.044724770642202</v>
      </c>
      <c r="R130" s="1">
        <f>+'Ark1'!T1459</f>
        <v>6.873853211009175</v>
      </c>
      <c r="S130" s="92">
        <f>+'Ark1'!U1459</f>
        <v>26.458142201834807</v>
      </c>
      <c r="T130" s="11">
        <f>+'Ark1'!W1459</f>
        <v>7.9128440366972477</v>
      </c>
      <c r="U130" s="11">
        <f>+'Ark1'!X1459</f>
        <v>100</v>
      </c>
      <c r="V130" s="11">
        <f>+'Ark1'!Y1459</f>
        <v>100</v>
      </c>
      <c r="W130" s="11">
        <f>+'Ark1'!Z1459</f>
        <v>0.86838072335759908</v>
      </c>
      <c r="X130" s="1">
        <f>+'Ark1'!Z1459</f>
        <v>0.86838072335759908</v>
      </c>
      <c r="Y130" s="1">
        <f>+'Ark1'!AB1459</f>
        <v>2.0097594033085016</v>
      </c>
      <c r="Z130" s="1">
        <f>+'Ark1'!AC1459</f>
        <v>14.411999023475685</v>
      </c>
      <c r="AA130" s="1">
        <f t="shared" si="8"/>
        <v>4.3770631758679475</v>
      </c>
      <c r="AB130" s="1">
        <f t="shared" si="9"/>
        <v>3.1366906474820144</v>
      </c>
      <c r="AC130" s="47"/>
      <c r="AD130" s="13"/>
      <c r="AE130" s="13"/>
    </row>
    <row r="131" spans="1:31">
      <c r="A131" s="47"/>
      <c r="B131">
        <f>+'Ark1'!C1460</f>
        <v>2016</v>
      </c>
      <c r="C131">
        <f>+'Ark1'!N1460</f>
        <v>428</v>
      </c>
      <c r="D131" s="3" t="s">
        <v>472</v>
      </c>
      <c r="E131">
        <f>+'Ark1'!Q1460</f>
        <v>174</v>
      </c>
      <c r="F131">
        <f>+'Ark1'!R1460</f>
        <v>381</v>
      </c>
      <c r="G131" s="176">
        <f>+'Ark1'!AF1460</f>
        <v>1.6375827387604236</v>
      </c>
      <c r="H131" s="527">
        <f t="shared" si="11"/>
        <v>-2.0871995929448213</v>
      </c>
      <c r="I131" s="176">
        <f>+'Ark1'!AG1460</f>
        <v>3.7657635662826761</v>
      </c>
      <c r="J131" s="47"/>
      <c r="K131" s="47"/>
      <c r="L131" s="47"/>
      <c r="M131" s="47"/>
      <c r="N131" s="47"/>
      <c r="O131" s="47"/>
      <c r="P131" s="47"/>
      <c r="Q131" s="1">
        <f>+'Ark1'!S1460</f>
        <v>6.496062992125986</v>
      </c>
      <c r="R131" s="1">
        <f>+'Ark1'!T1460</f>
        <v>7.6955380577427812</v>
      </c>
      <c r="S131" s="92">
        <f>+'Ark1'!U1460</f>
        <v>28.986614173228343</v>
      </c>
      <c r="T131" s="11">
        <f>+'Ark1'!W1460</f>
        <v>18.372703412073495</v>
      </c>
      <c r="U131" s="11">
        <f>+'Ark1'!X1460</f>
        <v>100</v>
      </c>
      <c r="V131" s="11">
        <f>+'Ark1'!Y1460</f>
        <v>100</v>
      </c>
      <c r="W131" s="11">
        <f>+'Ark1'!Z1460</f>
        <v>0.58985680962565179</v>
      </c>
      <c r="X131" s="1">
        <f>+'Ark1'!Z1460</f>
        <v>0.58985680962565179</v>
      </c>
      <c r="Y131" s="1">
        <f>+'Ark1'!AB1460</f>
        <v>2.182417460142855</v>
      </c>
      <c r="Z131" s="1">
        <f>+'Ark1'!AC1460</f>
        <v>-4.8763259491695754</v>
      </c>
      <c r="AA131" s="1">
        <f t="shared" si="8"/>
        <v>4.4621818181818167</v>
      </c>
      <c r="AB131" s="1">
        <f t="shared" si="9"/>
        <v>2.1896551724137931</v>
      </c>
      <c r="AC131" s="47"/>
      <c r="AD131" s="13"/>
      <c r="AE131" s="13"/>
    </row>
    <row r="132" spans="1:31">
      <c r="A132" s="47"/>
      <c r="B132">
        <f>+'Ark1'!C1461</f>
        <v>2016</v>
      </c>
      <c r="C132">
        <f>+'Ark1'!N1461</f>
        <v>430</v>
      </c>
      <c r="D132" s="3" t="s">
        <v>473</v>
      </c>
      <c r="E132">
        <f>+'Ark1'!Q1461</f>
        <v>165</v>
      </c>
      <c r="F132">
        <f>+'Ark1'!R1461</f>
        <v>321</v>
      </c>
      <c r="G132" s="176">
        <f>+'Ark1'!AF1461</f>
        <v>1.3796956932863405</v>
      </c>
      <c r="H132" s="527">
        <f t="shared" si="11"/>
        <v>0.16924761513811348</v>
      </c>
      <c r="I132" s="176">
        <f>+'Ark1'!AG1461</f>
        <v>3.4384215020090632</v>
      </c>
      <c r="J132" s="47"/>
      <c r="K132" s="47"/>
      <c r="L132" s="47"/>
      <c r="M132" s="47"/>
      <c r="N132" s="47"/>
      <c r="O132" s="47"/>
      <c r="P132" s="47"/>
      <c r="Q132" s="1">
        <f>+'Ark1'!S1461</f>
        <v>6.850467289719627</v>
      </c>
      <c r="R132" s="1">
        <f>+'Ark1'!T1461</f>
        <v>7.962616822429907</v>
      </c>
      <c r="S132" s="92">
        <f>+'Ark1'!U1461</f>
        <v>31.41401869158879</v>
      </c>
      <c r="T132" s="11">
        <f>+'Ark1'!W1461</f>
        <v>25.545171339563861</v>
      </c>
      <c r="U132" s="11">
        <f>+'Ark1'!X1461</f>
        <v>100</v>
      </c>
      <c r="V132" s="11">
        <f>+'Ark1'!Y1461</f>
        <v>100</v>
      </c>
      <c r="W132" s="11">
        <f>+'Ark1'!Z1461</f>
        <v>0.87653188714519215</v>
      </c>
      <c r="X132" s="1">
        <f>+'Ark1'!Z1461</f>
        <v>0.87653188714519215</v>
      </c>
      <c r="Y132" s="1">
        <f>+'Ark1'!AB1461</f>
        <v>2.449204462276426</v>
      </c>
      <c r="Z132" s="1">
        <f>+'Ark1'!AC1461</f>
        <v>14.599664042751776</v>
      </c>
      <c r="AA132" s="1">
        <f t="shared" si="8"/>
        <v>4.5856753069577083</v>
      </c>
      <c r="AB132" s="1">
        <f t="shared" si="9"/>
        <v>1.9454545454545455</v>
      </c>
      <c r="AC132" s="47"/>
      <c r="AD132" s="13"/>
      <c r="AE132" s="13"/>
    </row>
    <row r="133" spans="1:31">
      <c r="A133" s="47"/>
      <c r="B133">
        <f>+'Ark1'!C1462</f>
        <v>2016</v>
      </c>
      <c r="C133">
        <f>+'Ark1'!N1462</f>
        <v>433</v>
      </c>
      <c r="D133" s="3" t="s">
        <v>474</v>
      </c>
      <c r="E133">
        <f>+'Ark1'!Q1462</f>
        <v>84</v>
      </c>
      <c r="F133">
        <f>+'Ark1'!R1462</f>
        <v>121</v>
      </c>
      <c r="G133" s="176">
        <f>+'Ark1'!AF1462</f>
        <v>0.5200722083727326</v>
      </c>
      <c r="H133" s="527">
        <f t="shared" si="11"/>
        <v>-0.69037586977549437</v>
      </c>
      <c r="I133" s="176">
        <f>+'Ark1'!AG1462</f>
        <v>1.400751250037507</v>
      </c>
      <c r="J133" s="47"/>
      <c r="K133" s="47"/>
      <c r="L133" s="47"/>
      <c r="M133" s="47"/>
      <c r="N133" s="47"/>
      <c r="O133" s="47"/>
      <c r="P133" s="47"/>
      <c r="Q133" s="1">
        <f>+'Ark1'!S1462</f>
        <v>7.0991735537190097</v>
      </c>
      <c r="R133" s="1">
        <f>+'Ark1'!T1462</f>
        <v>8.0991735537190088</v>
      </c>
      <c r="S133" s="92">
        <f>+'Ark1'!U1462</f>
        <v>33.950413223140487</v>
      </c>
      <c r="T133" s="11">
        <f>+'Ark1'!W1462</f>
        <v>32.231404958677686</v>
      </c>
      <c r="U133" s="11">
        <f>+'Ark1'!X1462</f>
        <v>100</v>
      </c>
      <c r="V133" s="11">
        <f>+'Ark1'!Y1462</f>
        <v>100</v>
      </c>
      <c r="W133" s="11">
        <f>+'Ark1'!Z1462</f>
        <v>0.53692173844457614</v>
      </c>
      <c r="X133" s="1">
        <f>+'Ark1'!Z1462</f>
        <v>0.53692173844457614</v>
      </c>
      <c r="Y133" s="1">
        <f>+'Ark1'!AB1462</f>
        <v>2.7254689752716605</v>
      </c>
      <c r="Z133" s="1">
        <f>+'Ark1'!AC1462</f>
        <v>-12.64266887861168</v>
      </c>
      <c r="AA133" s="1">
        <f t="shared" si="8"/>
        <v>4.7823050058207199</v>
      </c>
      <c r="AB133" s="1">
        <f t="shared" si="9"/>
        <v>1.4404761904761905</v>
      </c>
      <c r="AC133" s="47"/>
      <c r="AD133" s="13"/>
      <c r="AE133" s="13"/>
    </row>
    <row r="134" spans="1:31">
      <c r="A134" s="47"/>
      <c r="B134">
        <f>+'Ark1'!C1463</f>
        <v>2016</v>
      </c>
      <c r="C134">
        <f>+'Ark1'!N1463</f>
        <v>435</v>
      </c>
      <c r="D134" s="3" t="s">
        <v>475</v>
      </c>
      <c r="E134">
        <f>+'Ark1'!Q1463</f>
        <v>65</v>
      </c>
      <c r="F134">
        <f>+'Ark1'!R1463</f>
        <v>93</v>
      </c>
      <c r="G134" s="176">
        <f>+'Ark1'!AF1463</f>
        <v>0.3997249204848275</v>
      </c>
      <c r="H134" s="527">
        <f t="shared" si="11"/>
        <v>-2.9240889665947567E-2</v>
      </c>
      <c r="I134" s="176">
        <f>+'Ark1'!AG1463</f>
        <v>1.1502663746048023</v>
      </c>
      <c r="J134" s="47"/>
      <c r="K134" s="47"/>
      <c r="L134" s="47"/>
      <c r="M134" s="47"/>
      <c r="N134" s="47"/>
      <c r="O134" s="47"/>
      <c r="P134" s="47"/>
      <c r="Q134" s="1">
        <f>+'Ark1'!S1463</f>
        <v>7.2043010752688179</v>
      </c>
      <c r="R134" s="1">
        <f>+'Ark1'!T1463</f>
        <v>8</v>
      </c>
      <c r="S134" s="92">
        <f>+'Ark1'!U1463</f>
        <v>36.273118279569879</v>
      </c>
      <c r="T134" s="11">
        <f>+'Ark1'!W1463</f>
        <v>35.483870967741943</v>
      </c>
      <c r="U134" s="11">
        <f>+'Ark1'!X1463</f>
        <v>100</v>
      </c>
      <c r="V134" s="11">
        <f>+'Ark1'!Y1463</f>
        <v>100</v>
      </c>
      <c r="W134" s="11">
        <f>+'Ark1'!Z1463</f>
        <v>0.79421832606108766</v>
      </c>
      <c r="X134" s="1">
        <f>+'Ark1'!Z1463</f>
        <v>0.79421832606108766</v>
      </c>
      <c r="Y134" s="1">
        <f>+'Ark1'!AB1463</f>
        <v>2.9512162610277888</v>
      </c>
      <c r="Z134" s="1">
        <f>+'Ark1'!AC1463</f>
        <v>20.527893960403997</v>
      </c>
      <c r="AA134" s="1">
        <f t="shared" si="8"/>
        <v>5.0349253731343255</v>
      </c>
      <c r="AB134" s="1">
        <f t="shared" si="9"/>
        <v>1.4307692307692308</v>
      </c>
      <c r="AC134" s="47"/>
      <c r="AD134" s="13"/>
      <c r="AE134" s="13"/>
    </row>
    <row r="135" spans="1:31">
      <c r="A135" s="47"/>
      <c r="B135">
        <f>+'Ark1'!C1464</f>
        <v>2016</v>
      </c>
      <c r="C135">
        <f>+'Ark1'!N1464</f>
        <v>438</v>
      </c>
      <c r="D135" s="3" t="s">
        <v>476</v>
      </c>
      <c r="E135">
        <f>+'Ark1'!Q1464</f>
        <v>31</v>
      </c>
      <c r="F135">
        <f>+'Ark1'!R1464</f>
        <v>39</v>
      </c>
      <c r="G135" s="176">
        <f>+'Ark1'!AF1464</f>
        <v>0.16762657955815349</v>
      </c>
      <c r="H135" s="527">
        <f t="shared" si="11"/>
        <v>-0.27408078930997148</v>
      </c>
      <c r="I135" s="176">
        <f>+'Ark1'!AG1464</f>
        <v>0.51815520923977532</v>
      </c>
      <c r="J135" s="47"/>
      <c r="K135" s="47"/>
      <c r="L135" s="47"/>
      <c r="M135" s="47"/>
      <c r="N135" s="47"/>
      <c r="O135" s="47"/>
      <c r="P135" s="47"/>
      <c r="Q135" s="1">
        <f>+'Ark1'!S1464</f>
        <v>6.9743589743589745</v>
      </c>
      <c r="R135" s="1">
        <f>+'Ark1'!T1464</f>
        <v>7.4102564102564097</v>
      </c>
      <c r="S135" s="92">
        <f>+'Ark1'!U1464</f>
        <v>38.964102564102561</v>
      </c>
      <c r="T135" s="11">
        <f>+'Ark1'!W1464</f>
        <v>17.948717948717952</v>
      </c>
      <c r="U135" s="11">
        <f>+'Ark1'!X1464</f>
        <v>100</v>
      </c>
      <c r="V135" s="11">
        <f>+'Ark1'!Y1464</f>
        <v>100</v>
      </c>
      <c r="W135" s="11">
        <f>+'Ark1'!Z1464</f>
        <v>0.55075108598301892</v>
      </c>
      <c r="X135" s="1">
        <f>+'Ark1'!Z1464</f>
        <v>0.55075108598301892</v>
      </c>
      <c r="Y135" s="1">
        <f>+'Ark1'!AB1464</f>
        <v>2.5692256512564806</v>
      </c>
      <c r="Z135" s="1">
        <f>+'Ark1'!AC1464</f>
        <v>2.3636745834506474</v>
      </c>
      <c r="AA135" s="1">
        <f t="shared" si="8"/>
        <v>5.5867647058823522</v>
      </c>
      <c r="AB135" s="1">
        <f t="shared" si="9"/>
        <v>1.2580645161290323</v>
      </c>
      <c r="AC135" s="47"/>
      <c r="AD135" s="13"/>
      <c r="AE135" s="13"/>
    </row>
    <row r="136" spans="1:31">
      <c r="A136" s="47"/>
      <c r="B136">
        <f>+'Ark1'!C1465</f>
        <v>2016</v>
      </c>
      <c r="C136">
        <f>+'Ark1'!N1465</f>
        <v>440</v>
      </c>
      <c r="D136" s="3" t="s">
        <v>477</v>
      </c>
      <c r="E136">
        <f>+'Ark1'!Q1465</f>
        <v>40</v>
      </c>
      <c r="F136">
        <f>+'Ark1'!R1465</f>
        <v>50</v>
      </c>
      <c r="G136" s="176">
        <f>+'Ark1'!AF1465</f>
        <v>0.21490587122840196</v>
      </c>
      <c r="H136" s="527">
        <f t="shared" si="11"/>
        <v>1.528811798992244E-2</v>
      </c>
      <c r="I136" s="176">
        <f>+'Ark1'!AG1465</f>
        <v>0.70699066256761645</v>
      </c>
      <c r="J136" s="47"/>
      <c r="K136" s="47"/>
      <c r="L136" s="47"/>
      <c r="M136" s="47"/>
      <c r="N136" s="47"/>
      <c r="O136" s="47"/>
      <c r="P136" s="47"/>
      <c r="Q136" s="1">
        <f>+'Ark1'!S1465</f>
        <v>6.8600000000000012</v>
      </c>
      <c r="R136" s="1">
        <f>+'Ark1'!T1465</f>
        <v>7.04</v>
      </c>
      <c r="S136" s="92">
        <f>+'Ark1'!U1465</f>
        <v>41.468000000000011</v>
      </c>
      <c r="T136" s="11">
        <f>+'Ark1'!W1465</f>
        <v>14</v>
      </c>
      <c r="U136" s="11">
        <f>+'Ark1'!X1465</f>
        <v>100</v>
      </c>
      <c r="V136" s="11">
        <f>+'Ark1'!Y1465</f>
        <v>100</v>
      </c>
      <c r="W136" s="11">
        <f>+'Ark1'!Z1465</f>
        <v>0.80658291576217955</v>
      </c>
      <c r="X136" s="1">
        <f>+'Ark1'!Z1465</f>
        <v>0.80658291576217955</v>
      </c>
      <c r="Y136" s="1">
        <f>+'Ark1'!AB1465</f>
        <v>2.1996363335788045</v>
      </c>
      <c r="Z136" s="1">
        <f>+'Ark1'!AC1465</f>
        <v>-9.885879012917222</v>
      </c>
      <c r="AA136" s="1">
        <f t="shared" si="8"/>
        <v>6.0448979591836736</v>
      </c>
      <c r="AB136" s="1">
        <f t="shared" si="9"/>
        <v>1.25</v>
      </c>
      <c r="AC136" s="47"/>
      <c r="AD136" s="13"/>
      <c r="AE136" s="13"/>
    </row>
    <row r="137" spans="1:31">
      <c r="A137" s="47"/>
      <c r="B137">
        <f>+'Ark1'!C1466</f>
        <v>2016</v>
      </c>
      <c r="C137">
        <f>+'Ark1'!N1466</f>
        <v>443</v>
      </c>
      <c r="D137" s="3" t="s">
        <v>478</v>
      </c>
      <c r="E137">
        <f>+'Ark1'!Q1466</f>
        <v>14</v>
      </c>
      <c r="F137">
        <f>+'Ark1'!R1466</f>
        <v>14</v>
      </c>
      <c r="G137" s="176">
        <f>+'Ark1'!AF1466</f>
        <v>6.0173643943952554E-2</v>
      </c>
      <c r="H137" s="527">
        <f t="shared" si="11"/>
        <v>-6.7241943229544965E-2</v>
      </c>
      <c r="I137" s="176">
        <f>+'Ark1'!AG1466</f>
        <v>0.20997629497884548</v>
      </c>
      <c r="J137" s="47"/>
      <c r="K137" s="47"/>
      <c r="L137" s="47"/>
      <c r="M137" s="47"/>
      <c r="N137" s="47"/>
      <c r="O137" s="47"/>
      <c r="P137" s="47"/>
      <c r="Q137" s="1">
        <f>+'Ark1'!S1466</f>
        <v>7.0714285714285694</v>
      </c>
      <c r="R137" s="1">
        <f>+'Ark1'!T1466</f>
        <v>8</v>
      </c>
      <c r="S137" s="92">
        <f>+'Ark1'!U1466</f>
        <v>43.985714285714259</v>
      </c>
      <c r="T137" s="11">
        <f>+'Ark1'!W1466</f>
        <v>35.714285714285722</v>
      </c>
      <c r="U137" s="11">
        <f>+'Ark1'!X1466</f>
        <v>100</v>
      </c>
      <c r="V137" s="11">
        <f>+'Ark1'!Y1466</f>
        <v>100</v>
      </c>
      <c r="W137" s="11">
        <f>+'Ark1'!Z1466</f>
        <v>0.57799795211918237</v>
      </c>
      <c r="X137" s="1">
        <f>+'Ark1'!Z1466</f>
        <v>0.57799795211918237</v>
      </c>
      <c r="Y137" s="1">
        <f>+'Ark1'!AB1466</f>
        <v>2.7774602993176543</v>
      </c>
      <c r="Z137" s="1">
        <f>+'Ark1'!AC1466</f>
        <v>-4.2333307969370448</v>
      </c>
      <c r="AA137" s="1">
        <f t="shared" si="8"/>
        <v>6.2202020202020183</v>
      </c>
      <c r="AB137" s="1">
        <f t="shared" si="9"/>
        <v>1</v>
      </c>
      <c r="AC137" s="47"/>
      <c r="AD137" s="13"/>
      <c r="AE137" s="13"/>
    </row>
    <row r="138" spans="1:31">
      <c r="A138" s="47"/>
      <c r="B138">
        <f>+'Ark1'!C1467</f>
        <v>2016</v>
      </c>
      <c r="C138">
        <f>+'Ark1'!N1467</f>
        <v>445</v>
      </c>
      <c r="D138" s="3" t="s">
        <v>479</v>
      </c>
      <c r="E138">
        <f>+'Ark1'!Q1467</f>
        <v>18</v>
      </c>
      <c r="F138">
        <f>+'Ark1'!R1467</f>
        <v>24</v>
      </c>
      <c r="G138" s="176">
        <f>+'Ark1'!AF1467</f>
        <v>0.1031548181896329</v>
      </c>
      <c r="H138" s="527">
        <f t="shared" si="11"/>
        <v>7.7671700754933404E-2</v>
      </c>
      <c r="I138" s="176">
        <f>+'Ark1'!AG1467</f>
        <v>0.39107147241188361</v>
      </c>
      <c r="J138" s="47"/>
      <c r="K138" s="47"/>
      <c r="L138" s="47"/>
      <c r="M138" s="47"/>
      <c r="N138" s="47"/>
      <c r="O138" s="47"/>
      <c r="P138" s="47"/>
      <c r="Q138" s="1">
        <f>+'Ark1'!S1467</f>
        <v>6.7083333333333313</v>
      </c>
      <c r="R138" s="1">
        <f>+'Ark1'!T1467</f>
        <v>6.875</v>
      </c>
      <c r="S138" s="92">
        <f>+'Ark1'!U1467</f>
        <v>47.787500000000001</v>
      </c>
      <c r="T138" s="11">
        <f>+'Ark1'!W1467</f>
        <v>8.3333333333333357</v>
      </c>
      <c r="U138" s="11">
        <f>+'Ark1'!X1467</f>
        <v>100</v>
      </c>
      <c r="V138" s="11">
        <f>+'Ark1'!Y1467</f>
        <v>100</v>
      </c>
      <c r="W138" s="11">
        <f>+'Ark1'!Z1467</f>
        <v>1.3593235143509328</v>
      </c>
      <c r="X138" s="1">
        <f>+'Ark1'!Z1467</f>
        <v>1.3593235143509328</v>
      </c>
      <c r="Y138" s="1">
        <f>+'Ark1'!AB1467</f>
        <v>2.7128168017763379</v>
      </c>
      <c r="Z138" s="1">
        <f>+'Ark1'!AC1467</f>
        <v>9.4797982861836978</v>
      </c>
      <c r="AA138" s="1">
        <f t="shared" si="8"/>
        <v>7.1236024844720518</v>
      </c>
      <c r="AB138" s="1">
        <f t="shared" si="9"/>
        <v>1.3333333333333333</v>
      </c>
      <c r="AC138" s="47"/>
      <c r="AD138" s="13"/>
      <c r="AE138" s="13"/>
    </row>
    <row r="139" spans="1:31">
      <c r="A139" s="47"/>
      <c r="B139">
        <f>+'Ark1'!C1468</f>
        <v>2016</v>
      </c>
      <c r="C139">
        <f>+'Ark1'!N1468</f>
        <v>450</v>
      </c>
      <c r="D139" s="3" t="s">
        <v>480</v>
      </c>
      <c r="E139">
        <f>+'Ark1'!Q1468</f>
        <v>2</v>
      </c>
      <c r="F139">
        <f>+'Ark1'!R1468</f>
        <v>2</v>
      </c>
      <c r="G139" s="176">
        <f>+'Ark1'!AF1468</f>
        <v>8.5962348491360786E-3</v>
      </c>
      <c r="H139" s="527">
        <f t="shared" si="11"/>
        <v>-5.93587449767293E-2</v>
      </c>
      <c r="I139" s="176">
        <f>+'Ark1'!AG1468</f>
        <v>3.4984683119242542E-2</v>
      </c>
      <c r="J139" s="47"/>
      <c r="K139" s="47"/>
      <c r="L139" s="47"/>
      <c r="M139" s="47"/>
      <c r="N139" s="47"/>
      <c r="O139" s="47"/>
      <c r="P139" s="47"/>
      <c r="Q139" s="1">
        <f>+'Ark1'!S1468</f>
        <v>6.5</v>
      </c>
      <c r="R139" s="1">
        <f>+'Ark1'!T1468</f>
        <v>9.5</v>
      </c>
      <c r="S139" s="92">
        <f>+'Ark1'!U1468</f>
        <v>51.3</v>
      </c>
      <c r="T139" s="11">
        <f>+'Ark1'!W1468</f>
        <v>50</v>
      </c>
      <c r="U139" s="11">
        <f>+'Ark1'!X1468</f>
        <v>100</v>
      </c>
      <c r="V139" s="11">
        <f>+'Ark1'!Y1468</f>
        <v>100</v>
      </c>
      <c r="W139" s="11">
        <f>+'Ark1'!Z1468</f>
        <v>0.20000000000104592</v>
      </c>
      <c r="X139" s="1">
        <f>+'Ark1'!Z1468</f>
        <v>0.20000000000104592</v>
      </c>
      <c r="Y139" s="1">
        <f>+'Ark1'!AB1468</f>
        <v>1.5</v>
      </c>
      <c r="Z139" s="1">
        <f>+'Ark1'!AC1468</f>
        <v>99.999999999480821</v>
      </c>
      <c r="AA139" s="1">
        <f t="shared" si="8"/>
        <v>7.8923076923076918</v>
      </c>
      <c r="AB139" s="1">
        <f t="shared" si="9"/>
        <v>1</v>
      </c>
      <c r="AC139" s="47"/>
      <c r="AD139" s="13"/>
      <c r="AE139" s="13"/>
    </row>
    <row r="140" spans="1:31">
      <c r="A140" s="47"/>
      <c r="B140">
        <f>+'Ark1'!C1469</f>
        <v>2016</v>
      </c>
      <c r="C140">
        <f>+'Ark1'!N1469</f>
        <v>455</v>
      </c>
      <c r="D140" s="3" t="s">
        <v>481</v>
      </c>
      <c r="E140">
        <f>+'Ark1'!Q1469</f>
        <v>0</v>
      </c>
      <c r="F140">
        <f>+'Ark1'!R1469</f>
        <v>0</v>
      </c>
      <c r="G140" s="176">
        <f>+'Ark1'!AF1469</f>
        <v>0</v>
      </c>
      <c r="H140" s="527">
        <f t="shared" si="11"/>
        <v>-4.2471862391165859E-3</v>
      </c>
      <c r="I140" s="176">
        <f>+'Ark1'!AG1469</f>
        <v>0</v>
      </c>
      <c r="J140" s="47"/>
      <c r="K140" s="47"/>
      <c r="L140" s="47"/>
      <c r="M140" s="47"/>
      <c r="N140" s="47"/>
      <c r="O140" s="47"/>
      <c r="P140" s="47"/>
      <c r="Q140" s="1">
        <f>+'Ark1'!S1469</f>
        <v>0</v>
      </c>
      <c r="R140" s="1">
        <f>+'Ark1'!T1469</f>
        <v>0</v>
      </c>
      <c r="S140" s="92">
        <f>+'Ark1'!U1469</f>
        <v>0</v>
      </c>
      <c r="T140" s="11">
        <f>+'Ark1'!W1469</f>
        <v>0</v>
      </c>
      <c r="U140" s="11">
        <f>+'Ark1'!X1469</f>
        <v>0</v>
      </c>
      <c r="V140" s="11">
        <f>+'Ark1'!Y1469</f>
        <v>0</v>
      </c>
      <c r="W140" s="11">
        <f>+'Ark1'!Z1469</f>
        <v>0</v>
      </c>
      <c r="X140" s="1">
        <f>+'Ark1'!Z1469</f>
        <v>0</v>
      </c>
      <c r="Y140" s="1">
        <f>+'Ark1'!AB1469</f>
        <v>0</v>
      </c>
      <c r="Z140" s="1">
        <f>+'Ark1'!AC1469</f>
        <v>0</v>
      </c>
      <c r="AA140" s="1" t="e">
        <f t="shared" si="8"/>
        <v>#DIV/0!</v>
      </c>
      <c r="AB140" s="1" t="e">
        <f t="shared" si="9"/>
        <v>#DIV/0!</v>
      </c>
      <c r="AC140" s="47"/>
      <c r="AD140" s="13"/>
      <c r="AE140" s="13"/>
    </row>
    <row r="141" spans="1:31">
      <c r="A141" s="47"/>
      <c r="B141">
        <f>+'Ark1'!C1470</f>
        <v>2016</v>
      </c>
      <c r="C141">
        <f>+'Ark1'!N1470</f>
        <v>460</v>
      </c>
      <c r="D141" s="3" t="s">
        <v>482</v>
      </c>
      <c r="E141">
        <f>+'Ark1'!Q1470</f>
        <v>0</v>
      </c>
      <c r="F141">
        <f>+'Ark1'!R1470</f>
        <v>0</v>
      </c>
      <c r="G141" s="176">
        <f>+'Ark1'!AF1470</f>
        <v>0</v>
      </c>
      <c r="H141" s="527">
        <f t="shared" si="11"/>
        <v>0</v>
      </c>
      <c r="I141" s="176">
        <f>+'Ark1'!AG1470</f>
        <v>0</v>
      </c>
      <c r="J141" s="47"/>
      <c r="K141" s="47"/>
      <c r="L141" s="47"/>
      <c r="M141" s="47"/>
      <c r="N141" s="47"/>
      <c r="O141" s="47"/>
      <c r="P141" s="47"/>
      <c r="Q141" s="1">
        <f>+'Ark1'!S1470</f>
        <v>0</v>
      </c>
      <c r="R141" s="1">
        <f>+'Ark1'!T1470</f>
        <v>0</v>
      </c>
      <c r="S141" s="92">
        <f>+'Ark1'!U1470</f>
        <v>0</v>
      </c>
      <c r="T141" s="11">
        <f>+'Ark1'!W1470</f>
        <v>0</v>
      </c>
      <c r="U141" s="11">
        <f>+'Ark1'!X1470</f>
        <v>0</v>
      </c>
      <c r="V141" s="11">
        <f>+'Ark1'!Y1470</f>
        <v>0</v>
      </c>
      <c r="W141" s="11">
        <f>+'Ark1'!Z1470</f>
        <v>0</v>
      </c>
      <c r="X141" s="1">
        <f>+'Ark1'!Z1470</f>
        <v>0</v>
      </c>
      <c r="Y141" s="1">
        <f>+'Ark1'!AB1470</f>
        <v>0</v>
      </c>
      <c r="Z141" s="1">
        <f>+'Ark1'!AC1470</f>
        <v>0</v>
      </c>
      <c r="AA141" s="1" t="e">
        <f t="shared" si="8"/>
        <v>#DIV/0!</v>
      </c>
      <c r="AB141" s="1" t="e">
        <f t="shared" si="9"/>
        <v>#DIV/0!</v>
      </c>
      <c r="AC141" s="47"/>
      <c r="AD141" s="13"/>
      <c r="AE141" s="13"/>
    </row>
    <row r="142" spans="1:31">
      <c r="A142" s="47"/>
      <c r="B142" s="47"/>
      <c r="C142" s="47"/>
      <c r="D142" s="47"/>
      <c r="E142" s="47"/>
      <c r="F142" s="47"/>
      <c r="G142" s="47"/>
      <c r="H142" s="477"/>
      <c r="I142" s="47"/>
      <c r="J142" s="47"/>
      <c r="K142" s="341"/>
      <c r="L142" s="341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13"/>
      <c r="AE142" s="13"/>
    </row>
    <row r="143" spans="1:31">
      <c r="A143" s="47"/>
      <c r="B143" s="53">
        <f>+'Ark1'!C1471</f>
        <v>2015</v>
      </c>
      <c r="C143" s="53">
        <f>+'Ark1'!N1471</f>
        <v>409</v>
      </c>
      <c r="D143" s="54" t="s">
        <v>467</v>
      </c>
      <c r="E143" s="53">
        <f>+'Ark1'!Q1471</f>
        <v>453</v>
      </c>
      <c r="F143" s="53">
        <f>+'Ark1'!R1471</f>
        <v>12744</v>
      </c>
      <c r="G143" s="176">
        <f>+'Ark1'!AF1471</f>
        <v>54.126141431301761</v>
      </c>
      <c r="H143" s="477"/>
      <c r="I143" s="176">
        <f>+'Ark1'!AG1471</f>
        <v>27.93300918270613</v>
      </c>
      <c r="J143" s="176"/>
      <c r="K143" s="517"/>
      <c r="L143" s="517"/>
      <c r="M143" s="176"/>
      <c r="N143" s="176"/>
      <c r="O143" s="176"/>
      <c r="P143" s="176"/>
      <c r="Q143" s="55">
        <f>+'Ark1'!S1471</f>
        <v>4.795197740112993</v>
      </c>
      <c r="R143" s="55">
        <f>+'Ark1'!T1471</f>
        <v>3.7425455116133088</v>
      </c>
      <c r="S143" s="155">
        <f>+'Ark1'!U1471</f>
        <v>6.2380257376020012</v>
      </c>
      <c r="T143" s="74">
        <f>+'Ark1'!W1471</f>
        <v>0</v>
      </c>
      <c r="U143" s="74">
        <f>+'Ark1'!X1471</f>
        <v>0</v>
      </c>
      <c r="V143" s="74">
        <f>+'Ark1'!Y1471</f>
        <v>0</v>
      </c>
      <c r="W143" s="74">
        <f>+'Ark1'!Z1471</f>
        <v>1.7768678387402876</v>
      </c>
      <c r="X143" s="55">
        <f>+'Ark1'!Z1471</f>
        <v>1.7768678387402876</v>
      </c>
      <c r="Y143" s="55">
        <f>+'Ark1'!AB1471</f>
        <v>1.5298425994616851</v>
      </c>
      <c r="Z143" s="55">
        <f>+'Ark1'!AC1471</f>
        <v>17.87474829594386</v>
      </c>
      <c r="AA143" s="55">
        <f t="shared" ref="AA143:AA158" si="12">+S143/Q143</f>
        <v>1.3008901980035987</v>
      </c>
      <c r="AB143" s="55">
        <f t="shared" ref="AB143:AB158" si="13">+F143/E143</f>
        <v>28.132450331125828</v>
      </c>
      <c r="AC143" s="47"/>
      <c r="AD143" s="13"/>
      <c r="AE143" s="13"/>
    </row>
    <row r="144" spans="1:31">
      <c r="A144" s="47"/>
      <c r="B144" s="53">
        <f>+'Ark1'!C1472</f>
        <v>2015</v>
      </c>
      <c r="C144" s="53">
        <f>+'Ark1'!N1472</f>
        <v>410</v>
      </c>
      <c r="D144" s="54" t="s">
        <v>468</v>
      </c>
      <c r="E144" s="53">
        <f>+'Ark1'!Q1472</f>
        <v>506</v>
      </c>
      <c r="F144" s="53">
        <f>+'Ark1'!R1472</f>
        <v>3301</v>
      </c>
      <c r="G144" s="176">
        <f>+'Ark1'!AF1472</f>
        <v>14.019961775323848</v>
      </c>
      <c r="H144" s="477"/>
      <c r="I144" s="176">
        <f>+'Ark1'!AG1472</f>
        <v>14.258352594270862</v>
      </c>
      <c r="J144" s="176"/>
      <c r="K144" s="517"/>
      <c r="L144" s="517"/>
      <c r="M144" s="176"/>
      <c r="N144" s="176"/>
      <c r="O144" s="176"/>
      <c r="P144" s="176"/>
      <c r="Q144" s="55">
        <f>+'Ark1'!S1472</f>
        <v>4.8770069675855803</v>
      </c>
      <c r="R144" s="55">
        <f>+'Ark1'!T1472</f>
        <v>3.9154801575280223</v>
      </c>
      <c r="S144" s="155">
        <f>+'Ark1'!U1472</f>
        <v>12.293032414419882</v>
      </c>
      <c r="T144" s="74">
        <f>+'Ark1'!W1472</f>
        <v>3.0293850348379277E-2</v>
      </c>
      <c r="U144" s="74">
        <f>+'Ark1'!X1472</f>
        <v>0</v>
      </c>
      <c r="V144" s="74">
        <f>+'Ark1'!Y1472</f>
        <v>0</v>
      </c>
      <c r="W144" s="74">
        <f>+'Ark1'!Z1472</f>
        <v>1.4474077932855869</v>
      </c>
      <c r="X144" s="55">
        <f>+'Ark1'!Z1472</f>
        <v>1.4474077932855869</v>
      </c>
      <c r="Y144" s="55">
        <f>+'Ark1'!AB1472</f>
        <v>1.7560575011296327</v>
      </c>
      <c r="Z144" s="55">
        <f>+'Ark1'!AC1472</f>
        <v>-12.484801729576873</v>
      </c>
      <c r="AA144" s="55">
        <f t="shared" si="12"/>
        <v>2.5206099757748945</v>
      </c>
      <c r="AB144" s="55">
        <f t="shared" si="13"/>
        <v>6.5237154150197627</v>
      </c>
      <c r="AC144" s="47"/>
      <c r="AD144" s="13"/>
      <c r="AE144" s="13"/>
    </row>
    <row r="145" spans="1:31">
      <c r="A145" s="47"/>
      <c r="B145" s="53">
        <f>+'Ark1'!C1473</f>
        <v>2015</v>
      </c>
      <c r="C145" s="53">
        <f>+'Ark1'!N1473</f>
        <v>415</v>
      </c>
      <c r="D145" s="54" t="s">
        <v>469</v>
      </c>
      <c r="E145" s="53">
        <f>+'Ark1'!Q1473</f>
        <v>489</v>
      </c>
      <c r="F145" s="53">
        <f>+'Ark1'!R1473</f>
        <v>3291</v>
      </c>
      <c r="G145" s="176">
        <f>+'Ark1'!AF1473</f>
        <v>13.977489912932681</v>
      </c>
      <c r="H145" s="477"/>
      <c r="I145" s="176">
        <f>+'Ark1'!AG1473</f>
        <v>20.369767835721827</v>
      </c>
      <c r="J145" s="176"/>
      <c r="K145" s="517"/>
      <c r="L145" s="517"/>
      <c r="M145" s="176"/>
      <c r="N145" s="176"/>
      <c r="O145" s="176"/>
      <c r="P145" s="176"/>
      <c r="Q145" s="55">
        <f>+'Ark1'!S1473</f>
        <v>4.3922819811607425</v>
      </c>
      <c r="R145" s="55">
        <f>+'Ark1'!T1473</f>
        <v>4.4752354907323006</v>
      </c>
      <c r="S145" s="155">
        <f>+'Ark1'!U1473</f>
        <v>17.615436037678496</v>
      </c>
      <c r="T145" s="74">
        <f>+'Ark1'!W1473</f>
        <v>9.1157702825888767E-2</v>
      </c>
      <c r="U145" s="74">
        <f>+'Ark1'!X1473</f>
        <v>82.680036463081123</v>
      </c>
      <c r="V145" s="74">
        <f>+'Ark1'!Y1473</f>
        <v>0</v>
      </c>
      <c r="W145" s="74">
        <f>+'Ark1'!Z1473</f>
        <v>1.3957586325083484</v>
      </c>
      <c r="X145" s="55">
        <f>+'Ark1'!Z1473</f>
        <v>1.3957586325083484</v>
      </c>
      <c r="Y145" s="55">
        <f>+'Ark1'!AB1473</f>
        <v>1.8387380645865321</v>
      </c>
      <c r="Z145" s="55">
        <f>+'Ark1'!AC1473</f>
        <v>6.8541877490415812</v>
      </c>
      <c r="AA145" s="55">
        <f t="shared" si="12"/>
        <v>4.0105430646834943</v>
      </c>
      <c r="AB145" s="55">
        <f t="shared" si="13"/>
        <v>6.7300613496932513</v>
      </c>
      <c r="AC145" s="47"/>
      <c r="AD145" s="13"/>
      <c r="AE145" s="13"/>
    </row>
    <row r="146" spans="1:31">
      <c r="A146" s="47"/>
      <c r="B146" s="53">
        <f>+'Ark1'!C1474</f>
        <v>2015</v>
      </c>
      <c r="C146" s="53">
        <f>+'Ark1'!N1474</f>
        <v>420</v>
      </c>
      <c r="D146" s="54" t="s">
        <v>470</v>
      </c>
      <c r="E146" s="53">
        <f>+'Ark1'!Q1474</f>
        <v>396</v>
      </c>
      <c r="F146" s="53">
        <f>+'Ark1'!R1474</f>
        <v>2457</v>
      </c>
      <c r="G146" s="176">
        <f>+'Ark1'!AF1474</f>
        <v>10.435336589509452</v>
      </c>
      <c r="H146" s="477"/>
      <c r="I146" s="176">
        <f>+'Ark1'!AG1474</f>
        <v>19.256592230082752</v>
      </c>
      <c r="J146" s="176"/>
      <c r="K146" s="517"/>
      <c r="L146" s="517"/>
      <c r="M146" s="176"/>
      <c r="N146" s="176"/>
      <c r="O146" s="176"/>
      <c r="P146" s="176"/>
      <c r="Q146" s="55">
        <f>+'Ark1'!S1474</f>
        <v>5.1611721611721615</v>
      </c>
      <c r="R146" s="55">
        <f>+'Ark1'!T1474</f>
        <v>5.8730158730158708</v>
      </c>
      <c r="S146" s="155">
        <f>+'Ark1'!U1474</f>
        <v>22.305372405372367</v>
      </c>
      <c r="T146" s="74">
        <f>+'Ark1'!W1474</f>
        <v>1.0989010989010985</v>
      </c>
      <c r="U146" s="74">
        <f>+'Ark1'!X1474</f>
        <v>100</v>
      </c>
      <c r="V146" s="74">
        <f>+'Ark1'!Y1474</f>
        <v>32.722832722832713</v>
      </c>
      <c r="W146" s="74">
        <f>+'Ark1'!Z1474</f>
        <v>1.4005128841702512</v>
      </c>
      <c r="X146" s="55">
        <f>+'Ark1'!Z1474</f>
        <v>1.4005128841702512</v>
      </c>
      <c r="Y146" s="55">
        <f>+'Ark1'!AB1474</f>
        <v>1.8026775355746096</v>
      </c>
      <c r="Z146" s="55">
        <f>+'Ark1'!AC1474</f>
        <v>22.242105749752337</v>
      </c>
      <c r="AA146" s="55">
        <f t="shared" si="12"/>
        <v>4.3217648450437585</v>
      </c>
      <c r="AB146" s="55">
        <f t="shared" si="13"/>
        <v>6.2045454545454541</v>
      </c>
      <c r="AC146" s="47"/>
      <c r="AD146" s="13"/>
      <c r="AE146" s="13"/>
    </row>
    <row r="147" spans="1:31">
      <c r="A147" s="47"/>
      <c r="B147" s="53">
        <f>+'Ark1'!C1475</f>
        <v>2015</v>
      </c>
      <c r="C147" s="53">
        <f>+'Ark1'!N1475</f>
        <v>425</v>
      </c>
      <c r="D147" s="54" t="s">
        <v>471</v>
      </c>
      <c r="E147" s="53">
        <f>+'Ark1'!Q1475</f>
        <v>268</v>
      </c>
      <c r="F147" s="53">
        <f>+'Ark1'!R1475</f>
        <v>877</v>
      </c>
      <c r="G147" s="176">
        <f>+'Ark1'!AF1475</f>
        <v>3.7247823317052449</v>
      </c>
      <c r="H147" s="477"/>
      <c r="I147" s="176">
        <f>+'Ark1'!AG1475</f>
        <v>8.1415965273390523</v>
      </c>
      <c r="J147" s="176"/>
      <c r="K147" s="517"/>
      <c r="L147" s="517"/>
      <c r="M147" s="176"/>
      <c r="N147" s="176"/>
      <c r="O147" s="176"/>
      <c r="P147" s="176"/>
      <c r="Q147" s="55">
        <f>+'Ark1'!S1475</f>
        <v>6.0102622576966951</v>
      </c>
      <c r="R147" s="55">
        <f>+'Ark1'!T1475</f>
        <v>6.8529076396807298</v>
      </c>
      <c r="S147" s="155">
        <f>+'Ark1'!U1475</f>
        <v>26.420752565564399</v>
      </c>
      <c r="T147" s="74">
        <f>+'Ark1'!W1475</f>
        <v>5.1311288483466333</v>
      </c>
      <c r="U147" s="74">
        <f>+'Ark1'!X1475</f>
        <v>100</v>
      </c>
      <c r="V147" s="74">
        <f>+'Ark1'!Y1475</f>
        <v>100</v>
      </c>
      <c r="W147" s="74">
        <f>+'Ark1'!Z1475</f>
        <v>0.8584161805366568</v>
      </c>
      <c r="X147" s="55">
        <f>+'Ark1'!Z1475</f>
        <v>0.8584161805366568</v>
      </c>
      <c r="Y147" s="55">
        <f>+'Ark1'!AB1475</f>
        <v>1.8988158962598725</v>
      </c>
      <c r="Z147" s="55">
        <f>+'Ark1'!AC1475</f>
        <v>15.731886487934874</v>
      </c>
      <c r="AA147" s="55">
        <f t="shared" si="12"/>
        <v>4.395940049326498</v>
      </c>
      <c r="AB147" s="55">
        <f t="shared" si="13"/>
        <v>3.2723880597014925</v>
      </c>
      <c r="AC147" s="47"/>
      <c r="AD147" s="13"/>
      <c r="AE147" s="13"/>
    </row>
    <row r="148" spans="1:31">
      <c r="A148" s="47"/>
      <c r="B148" s="53">
        <f>+'Ark1'!C1476</f>
        <v>2015</v>
      </c>
      <c r="C148" s="53">
        <f>+'Ark1'!N1476</f>
        <v>428</v>
      </c>
      <c r="D148" s="54" t="s">
        <v>472</v>
      </c>
      <c r="E148" s="53">
        <f>+'Ark1'!Q1476</f>
        <v>145</v>
      </c>
      <c r="F148" s="53">
        <f>+'Ark1'!R1476</f>
        <v>285</v>
      </c>
      <c r="G148" s="176">
        <f>+'Ark1'!AF1476</f>
        <v>1.210448078148227</v>
      </c>
      <c r="H148" s="477"/>
      <c r="I148" s="176">
        <f>+'Ark1'!AG1476</f>
        <v>2.9049874174368151</v>
      </c>
      <c r="J148" s="176"/>
      <c r="K148" s="517"/>
      <c r="L148" s="517"/>
      <c r="M148" s="176"/>
      <c r="N148" s="176"/>
      <c r="O148" s="176"/>
      <c r="P148" s="176"/>
      <c r="Q148" s="55">
        <f>+'Ark1'!S1476</f>
        <v>6.5122807017543858</v>
      </c>
      <c r="R148" s="55">
        <f>+'Ark1'!T1476</f>
        <v>7.47017543859649</v>
      </c>
      <c r="S148" s="155">
        <f>+'Ark1'!U1476</f>
        <v>29.009122807017555</v>
      </c>
      <c r="T148" s="74">
        <f>+'Ark1'!W1476</f>
        <v>11.929824561403512</v>
      </c>
      <c r="U148" s="74">
        <f>+'Ark1'!X1476</f>
        <v>100</v>
      </c>
      <c r="V148" s="74">
        <f>+'Ark1'!Y1476</f>
        <v>100</v>
      </c>
      <c r="W148" s="74">
        <f>+'Ark1'!Z1476</f>
        <v>0.58187923236556649</v>
      </c>
      <c r="X148" s="55">
        <f>+'Ark1'!Z1476</f>
        <v>0.58187923236556649</v>
      </c>
      <c r="Y148" s="55">
        <f>+'Ark1'!AB1476</f>
        <v>2.0900738602143063</v>
      </c>
      <c r="Z148" s="55">
        <f>+'Ark1'!AC1476</f>
        <v>9.9679817577581016</v>
      </c>
      <c r="AA148" s="55">
        <f t="shared" si="12"/>
        <v>4.4545258620689676</v>
      </c>
      <c r="AB148" s="55">
        <f t="shared" si="13"/>
        <v>1.9655172413793103</v>
      </c>
      <c r="AC148" s="47"/>
      <c r="AD148" s="13"/>
      <c r="AE148" s="13"/>
    </row>
    <row r="149" spans="1:31">
      <c r="A149" s="47"/>
      <c r="B149" s="53">
        <f>+'Ark1'!C1477</f>
        <v>2015</v>
      </c>
      <c r="C149" s="53">
        <f>+'Ark1'!N1477</f>
        <v>430</v>
      </c>
      <c r="D149" s="54" t="s">
        <v>473</v>
      </c>
      <c r="E149" s="53">
        <f>+'Ark1'!Q1477</f>
        <v>153</v>
      </c>
      <c r="F149" s="53">
        <f>+'Ark1'!R1477</f>
        <v>285</v>
      </c>
      <c r="G149" s="176">
        <f>+'Ark1'!AF1477</f>
        <v>1.210448078148227</v>
      </c>
      <c r="H149" s="477"/>
      <c r="I149" s="176">
        <f>+'Ark1'!AG1477</f>
        <v>3.139702642513956</v>
      </c>
      <c r="J149" s="176"/>
      <c r="K149" s="517"/>
      <c r="L149" s="517"/>
      <c r="M149" s="176"/>
      <c r="N149" s="176"/>
      <c r="O149" s="176"/>
      <c r="P149" s="176"/>
      <c r="Q149" s="55">
        <f>+'Ark1'!S1477</f>
        <v>6.7368421052631566</v>
      </c>
      <c r="R149" s="55">
        <f>+'Ark1'!T1477</f>
        <v>7.3929824561403503</v>
      </c>
      <c r="S149" s="155">
        <f>+'Ark1'!U1477</f>
        <v>31.352982456140328</v>
      </c>
      <c r="T149" s="74">
        <f>+'Ark1'!W1477</f>
        <v>17.192982456140349</v>
      </c>
      <c r="U149" s="74">
        <f>+'Ark1'!X1477</f>
        <v>100</v>
      </c>
      <c r="V149" s="74">
        <f>+'Ark1'!Y1477</f>
        <v>100</v>
      </c>
      <c r="W149" s="74">
        <f>+'Ark1'!Z1477</f>
        <v>0.85308514396404012</v>
      </c>
      <c r="X149" s="55">
        <f>+'Ark1'!Z1477</f>
        <v>0.85308514396404012</v>
      </c>
      <c r="Y149" s="55">
        <f>+'Ark1'!AB1477</f>
        <v>2.3738235977798401</v>
      </c>
      <c r="Z149" s="55">
        <f>+'Ark1'!AC1477</f>
        <v>8.3080216814738783</v>
      </c>
      <c r="AA149" s="55">
        <f t="shared" si="12"/>
        <v>4.653958333333331</v>
      </c>
      <c r="AB149" s="55">
        <f t="shared" si="13"/>
        <v>1.8627450980392157</v>
      </c>
      <c r="AC149" s="47"/>
      <c r="AD149" s="13"/>
      <c r="AE149" s="13"/>
    </row>
    <row r="150" spans="1:31">
      <c r="A150" s="47"/>
      <c r="B150" s="53">
        <f>+'Ark1'!C1478</f>
        <v>2015</v>
      </c>
      <c r="C150" s="53">
        <f>+'Ark1'!N1478</f>
        <v>433</v>
      </c>
      <c r="D150" s="54" t="s">
        <v>474</v>
      </c>
      <c r="E150" s="53">
        <f>+'Ark1'!Q1478</f>
        <v>76</v>
      </c>
      <c r="F150" s="53">
        <f>+'Ark1'!R1478</f>
        <v>101</v>
      </c>
      <c r="G150" s="176">
        <f>+'Ark1'!AF1478</f>
        <v>0.42896581015077506</v>
      </c>
      <c r="H150" s="477"/>
      <c r="I150" s="176">
        <f>+'Ark1'!AG1478</f>
        <v>1.2060778593971488</v>
      </c>
      <c r="J150" s="176"/>
      <c r="K150" s="517"/>
      <c r="L150" s="517"/>
      <c r="M150" s="176"/>
      <c r="N150" s="176"/>
      <c r="O150" s="176"/>
      <c r="P150" s="176"/>
      <c r="Q150" s="55">
        <f>+'Ark1'!S1478</f>
        <v>6.9009900990098991</v>
      </c>
      <c r="R150" s="55">
        <f>+'Ark1'!T1478</f>
        <v>7.8316831683168306</v>
      </c>
      <c r="S150" s="155">
        <f>+'Ark1'!U1478</f>
        <v>33.985148514851488</v>
      </c>
      <c r="T150" s="74">
        <f>+'Ark1'!W1478</f>
        <v>19.801980198019798</v>
      </c>
      <c r="U150" s="74">
        <f>+'Ark1'!X1478</f>
        <v>100</v>
      </c>
      <c r="V150" s="74">
        <f>+'Ark1'!Y1478</f>
        <v>100</v>
      </c>
      <c r="W150" s="74">
        <f>+'Ark1'!Z1478</f>
        <v>0.60923359395391763</v>
      </c>
      <c r="X150" s="55">
        <f>+'Ark1'!Z1478</f>
        <v>0.60923359395391763</v>
      </c>
      <c r="Y150" s="55">
        <f>+'Ark1'!AB1478</f>
        <v>2.4213133942311238</v>
      </c>
      <c r="Z150" s="55">
        <f>+'Ark1'!AC1478</f>
        <v>-0.70927283041789801</v>
      </c>
      <c r="AA150" s="55">
        <f t="shared" si="12"/>
        <v>4.924677187948352</v>
      </c>
      <c r="AB150" s="55">
        <f t="shared" si="13"/>
        <v>1.3289473684210527</v>
      </c>
      <c r="AC150" s="47"/>
      <c r="AD150" s="13"/>
      <c r="AE150" s="13"/>
    </row>
    <row r="151" spans="1:31">
      <c r="A151" s="47"/>
      <c r="B151" s="53">
        <f>+'Ark1'!C1479</f>
        <v>2015</v>
      </c>
      <c r="C151" s="53">
        <f>+'Ark1'!N1479</f>
        <v>435</v>
      </c>
      <c r="D151" s="54" t="s">
        <v>475</v>
      </c>
      <c r="E151" s="53">
        <f>+'Ark1'!Q1479</f>
        <v>76</v>
      </c>
      <c r="F151" s="53">
        <f>+'Ark1'!R1479</f>
        <v>104</v>
      </c>
      <c r="G151" s="176">
        <f>+'Ark1'!AF1479</f>
        <v>0.44170736886812495</v>
      </c>
      <c r="H151" s="477"/>
      <c r="I151" s="176">
        <f>+'Ark1'!AG1479</f>
        <v>1.3373848648033291</v>
      </c>
      <c r="J151" s="176"/>
      <c r="K151" s="517"/>
      <c r="L151" s="517"/>
      <c r="M151" s="176"/>
      <c r="N151" s="176"/>
      <c r="O151" s="176"/>
      <c r="P151" s="176"/>
      <c r="Q151" s="55">
        <f>+'Ark1'!S1479</f>
        <v>6.7019230769230758</v>
      </c>
      <c r="R151" s="55">
        <f>+'Ark1'!T1479</f>
        <v>6.9038461538461551</v>
      </c>
      <c r="S151" s="155">
        <f>+'Ark1'!U1479</f>
        <v>36.59807692307691</v>
      </c>
      <c r="T151" s="74">
        <f>+'Ark1'!W1479</f>
        <v>17.307692307692317</v>
      </c>
      <c r="U151" s="74">
        <f>+'Ark1'!X1479</f>
        <v>100</v>
      </c>
      <c r="V151" s="74">
        <f>+'Ark1'!Y1479</f>
        <v>100</v>
      </c>
      <c r="W151" s="74">
        <f>+'Ark1'!Z1479</f>
        <v>0.88273839330007187</v>
      </c>
      <c r="X151" s="55">
        <f>+'Ark1'!Z1479</f>
        <v>0.88273839330007187</v>
      </c>
      <c r="Y151" s="55">
        <f>+'Ark1'!AB1479</f>
        <v>2.5999971552100938</v>
      </c>
      <c r="Z151" s="55">
        <f>+'Ark1'!AC1479</f>
        <v>18.634426669778765</v>
      </c>
      <c r="AA151" s="55">
        <f t="shared" si="12"/>
        <v>5.4608321377331412</v>
      </c>
      <c r="AB151" s="55">
        <f t="shared" si="13"/>
        <v>1.368421052631579</v>
      </c>
      <c r="AC151" s="47"/>
      <c r="AD151" s="13"/>
      <c r="AE151" s="13"/>
    </row>
    <row r="152" spans="1:31">
      <c r="A152" s="47"/>
      <c r="B152" s="53">
        <f>+'Ark1'!C1480</f>
        <v>2015</v>
      </c>
      <c r="C152" s="53">
        <f>+'Ark1'!N1480</f>
        <v>438</v>
      </c>
      <c r="D152" s="54" t="s">
        <v>476</v>
      </c>
      <c r="E152" s="53">
        <f>+'Ark1'!Q1480</f>
        <v>38</v>
      </c>
      <c r="F152" s="53">
        <f>+'Ark1'!R1480</f>
        <v>47</v>
      </c>
      <c r="G152" s="176">
        <f>+'Ark1'!AF1480</f>
        <v>0.19961775323847952</v>
      </c>
      <c r="H152" s="477"/>
      <c r="I152" s="176">
        <f>+'Ark1'!AG1480</f>
        <v>0.6434640594068457</v>
      </c>
      <c r="J152" s="176"/>
      <c r="K152" s="517"/>
      <c r="L152" s="517"/>
      <c r="M152" s="176"/>
      <c r="N152" s="176"/>
      <c r="O152" s="176"/>
      <c r="P152" s="176"/>
      <c r="Q152" s="55">
        <f>+'Ark1'!S1480</f>
        <v>7.5744680851063828</v>
      </c>
      <c r="R152" s="55">
        <f>+'Ark1'!T1480</f>
        <v>7.5531914893617005</v>
      </c>
      <c r="S152" s="155">
        <f>+'Ark1'!U1480</f>
        <v>38.96382978723404</v>
      </c>
      <c r="T152" s="74">
        <f>+'Ark1'!W1480</f>
        <v>21.276595744680854</v>
      </c>
      <c r="U152" s="74">
        <f>+'Ark1'!X1480</f>
        <v>100</v>
      </c>
      <c r="V152" s="74">
        <f>+'Ark1'!Y1480</f>
        <v>100</v>
      </c>
      <c r="W152" s="74">
        <f>+'Ark1'!Z1480</f>
        <v>0.53690425942983</v>
      </c>
      <c r="X152" s="55">
        <f>+'Ark1'!Z1480</f>
        <v>0.53690425942983</v>
      </c>
      <c r="Y152" s="55">
        <f>+'Ark1'!AB1480</f>
        <v>2.313774760901087</v>
      </c>
      <c r="Z152" s="55">
        <f>+'Ark1'!AC1480</f>
        <v>-0.95026320737739189</v>
      </c>
      <c r="AA152" s="55">
        <f t="shared" si="12"/>
        <v>5.1441011235955054</v>
      </c>
      <c r="AB152" s="55">
        <f t="shared" si="13"/>
        <v>1.236842105263158</v>
      </c>
      <c r="AC152" s="47"/>
      <c r="AD152" s="13"/>
      <c r="AE152" s="13"/>
    </row>
    <row r="153" spans="1:31">
      <c r="A153" s="47"/>
      <c r="B153" s="53">
        <f>+'Ark1'!C1481</f>
        <v>2015</v>
      </c>
      <c r="C153" s="53">
        <f>+'Ark1'!N1481</f>
        <v>440</v>
      </c>
      <c r="D153" s="54" t="s">
        <v>477</v>
      </c>
      <c r="E153" s="53">
        <f>+'Ark1'!Q1481</f>
        <v>29</v>
      </c>
      <c r="F153" s="53">
        <f>+'Ark1'!R1481</f>
        <v>30</v>
      </c>
      <c r="G153" s="176">
        <f>+'Ark1'!AF1481</f>
        <v>0.12741558717349752</v>
      </c>
      <c r="H153" s="477"/>
      <c r="I153" s="176">
        <f>+'Ark1'!AG1481</f>
        <v>0.4369638531525985</v>
      </c>
      <c r="J153" s="176"/>
      <c r="K153" s="517"/>
      <c r="L153" s="517"/>
      <c r="M153" s="176"/>
      <c r="N153" s="176"/>
      <c r="O153" s="176"/>
      <c r="P153" s="176"/>
      <c r="Q153" s="55">
        <f>+'Ark1'!S1481</f>
        <v>6.9666666666666686</v>
      </c>
      <c r="R153" s="55">
        <f>+'Ark1'!T1481</f>
        <v>7.4</v>
      </c>
      <c r="S153" s="155">
        <f>+'Ark1'!U1481</f>
        <v>41.453333333333326</v>
      </c>
      <c r="T153" s="74">
        <f>+'Ark1'!W1481</f>
        <v>13.333333333333337</v>
      </c>
      <c r="U153" s="74">
        <f>+'Ark1'!X1481</f>
        <v>100</v>
      </c>
      <c r="V153" s="74">
        <f>+'Ark1'!Y1481</f>
        <v>100</v>
      </c>
      <c r="W153" s="74">
        <f>+'Ark1'!Z1481</f>
        <v>0.84763723897005316</v>
      </c>
      <c r="X153" s="55">
        <f>+'Ark1'!Z1481</f>
        <v>0.84763723897005316</v>
      </c>
      <c r="Y153" s="55">
        <f>+'Ark1'!AB1481</f>
        <v>2.2449944320643631</v>
      </c>
      <c r="Z153" s="55">
        <f>+'Ark1'!AC1481</f>
        <v>-8.5886092636751261</v>
      </c>
      <c r="AA153" s="55">
        <f t="shared" si="12"/>
        <v>5.9502392344497581</v>
      </c>
      <c r="AB153" s="55">
        <f t="shared" si="13"/>
        <v>1.0344827586206897</v>
      </c>
      <c r="AC153" s="47"/>
      <c r="AD153" s="13"/>
      <c r="AE153" s="13"/>
    </row>
    <row r="154" spans="1:31">
      <c r="A154" s="47"/>
      <c r="B154" s="53">
        <f>+'Ark1'!C1482</f>
        <v>2015</v>
      </c>
      <c r="C154" s="53">
        <f>+'Ark1'!N1482</f>
        <v>443</v>
      </c>
      <c r="D154" s="54" t="s">
        <v>478</v>
      </c>
      <c r="E154" s="53">
        <f>+'Ark1'!Q1482</f>
        <v>6</v>
      </c>
      <c r="F154" s="53">
        <f>+'Ark1'!R1482</f>
        <v>6</v>
      </c>
      <c r="G154" s="176">
        <f>+'Ark1'!AF1482</f>
        <v>2.5483117434699505E-2</v>
      </c>
      <c r="H154" s="477"/>
      <c r="I154" s="176">
        <f>+'Ark1'!AG1482</f>
        <v>9.2726568709368518E-2</v>
      </c>
      <c r="J154" s="176"/>
      <c r="K154" s="517"/>
      <c r="L154" s="517"/>
      <c r="M154" s="176"/>
      <c r="N154" s="176"/>
      <c r="O154" s="176"/>
      <c r="P154" s="176"/>
      <c r="Q154" s="55">
        <f>+'Ark1'!S1482</f>
        <v>6.5</v>
      </c>
      <c r="R154" s="55">
        <f>+'Ark1'!T1482</f>
        <v>6</v>
      </c>
      <c r="S154" s="155">
        <f>+'Ark1'!U1482</f>
        <v>43.98333333333332</v>
      </c>
      <c r="T154" s="74">
        <f>+'Ark1'!W1482</f>
        <v>0</v>
      </c>
      <c r="U154" s="74">
        <f>+'Ark1'!X1482</f>
        <v>100</v>
      </c>
      <c r="V154" s="74">
        <f>+'Ark1'!Y1482</f>
        <v>100</v>
      </c>
      <c r="W154" s="74">
        <f>+'Ark1'!Z1482</f>
        <v>0.65170715986756711</v>
      </c>
      <c r="X154" s="55">
        <f>+'Ark1'!Z1482</f>
        <v>0.65170715986756711</v>
      </c>
      <c r="Y154" s="55">
        <f>+'Ark1'!AB1482</f>
        <v>2.2360679774997898</v>
      </c>
      <c r="Z154" s="55">
        <f>+'Ark1'!AC1482</f>
        <v>-94.67231547524888</v>
      </c>
      <c r="AA154" s="55">
        <f t="shared" si="12"/>
        <v>6.7666666666666648</v>
      </c>
      <c r="AB154" s="55">
        <f t="shared" si="13"/>
        <v>1</v>
      </c>
      <c r="AC154" s="47"/>
      <c r="AD154" s="13"/>
      <c r="AE154" s="13"/>
    </row>
    <row r="155" spans="1:31">
      <c r="A155" s="47"/>
      <c r="B155" s="53">
        <f>+'Ark1'!C1483</f>
        <v>2015</v>
      </c>
      <c r="C155" s="53">
        <f>+'Ark1'!N1483</f>
        <v>445</v>
      </c>
      <c r="D155" s="54" t="s">
        <v>479</v>
      </c>
      <c r="E155" s="53">
        <f>+'Ark1'!Q1483</f>
        <v>13</v>
      </c>
      <c r="F155" s="53">
        <f>+'Ark1'!R1483</f>
        <v>16</v>
      </c>
      <c r="G155" s="176">
        <f>+'Ark1'!AF1483</f>
        <v>6.7954979825865375E-2</v>
      </c>
      <c r="H155" s="477"/>
      <c r="I155" s="176">
        <f>+'Ark1'!AG1483</f>
        <v>0.26106798238370926</v>
      </c>
      <c r="J155" s="176"/>
      <c r="K155" s="517"/>
      <c r="L155" s="517"/>
      <c r="M155" s="176"/>
      <c r="N155" s="176"/>
      <c r="O155" s="176"/>
      <c r="P155" s="176"/>
      <c r="Q155" s="55">
        <f>+'Ark1'!S1483</f>
        <v>6</v>
      </c>
      <c r="R155" s="55">
        <f>+'Ark1'!T1483</f>
        <v>6.125</v>
      </c>
      <c r="S155" s="155">
        <f>+'Ark1'!U1483</f>
        <v>46.437500000000007</v>
      </c>
      <c r="T155" s="74">
        <f>+'Ark1'!W1483</f>
        <v>6.25</v>
      </c>
      <c r="U155" s="74">
        <f>+'Ark1'!X1483</f>
        <v>100</v>
      </c>
      <c r="V155" s="74">
        <f>+'Ark1'!Y1483</f>
        <v>100</v>
      </c>
      <c r="W155" s="74">
        <f>+'Ark1'!Z1483</f>
        <v>1.0391553060054721</v>
      </c>
      <c r="X155" s="55">
        <f>+'Ark1'!Z1483</f>
        <v>1.0391553060054721</v>
      </c>
      <c r="Y155" s="55">
        <f>+'Ark1'!AB1483</f>
        <v>2.3418742493993991</v>
      </c>
      <c r="Z155" s="55">
        <f>+'Ark1'!AC1483</f>
        <v>-5.7058560722857719</v>
      </c>
      <c r="AA155" s="55">
        <f t="shared" si="12"/>
        <v>7.7395833333333348</v>
      </c>
      <c r="AB155" s="55">
        <f t="shared" si="13"/>
        <v>1.2307692307692308</v>
      </c>
      <c r="AC155" s="47"/>
      <c r="AD155" s="13"/>
      <c r="AE155" s="13"/>
    </row>
    <row r="156" spans="1:31">
      <c r="A156" s="47"/>
      <c r="B156" s="53">
        <f>+'Ark1'!C1484</f>
        <v>2015</v>
      </c>
      <c r="C156" s="53">
        <f>+'Ark1'!N1484</f>
        <v>450</v>
      </c>
      <c r="D156" s="54" t="s">
        <v>480</v>
      </c>
      <c r="E156" s="53">
        <f>+'Ark1'!Q1484</f>
        <v>1</v>
      </c>
      <c r="F156" s="53">
        <f>+'Ark1'!R1484</f>
        <v>1</v>
      </c>
      <c r="G156" s="176">
        <f>+'Ark1'!AF1484</f>
        <v>4.2471862391165859E-3</v>
      </c>
      <c r="H156" s="477"/>
      <c r="I156" s="176">
        <f>+'Ark1'!AG1484</f>
        <v>1.8306382075627518E-2</v>
      </c>
      <c r="J156" s="176"/>
      <c r="K156" s="517"/>
      <c r="L156" s="517"/>
      <c r="M156" s="176"/>
      <c r="N156" s="176"/>
      <c r="O156" s="176"/>
      <c r="P156" s="176"/>
      <c r="Q156" s="55">
        <f>+'Ark1'!S1484</f>
        <v>6</v>
      </c>
      <c r="R156" s="55">
        <f>+'Ark1'!T1484</f>
        <v>5</v>
      </c>
      <c r="S156" s="155">
        <f>+'Ark1'!U1484</f>
        <v>52.1</v>
      </c>
      <c r="T156" s="74">
        <f>+'Ark1'!W1484</f>
        <v>0</v>
      </c>
      <c r="U156" s="74">
        <f>+'Ark1'!X1484</f>
        <v>100</v>
      </c>
      <c r="V156" s="74">
        <f>+'Ark1'!Y1484</f>
        <v>100</v>
      </c>
      <c r="W156" s="74">
        <f>+'Ark1'!Z1484</f>
        <v>0</v>
      </c>
      <c r="X156" s="55">
        <f>+'Ark1'!Z1484</f>
        <v>0</v>
      </c>
      <c r="Y156" s="55">
        <f>+'Ark1'!AB1484</f>
        <v>0</v>
      </c>
      <c r="Z156" s="55">
        <f>+'Ark1'!AC1484</f>
        <v>0</v>
      </c>
      <c r="AA156" s="55">
        <f t="shared" si="12"/>
        <v>8.6833333333333336</v>
      </c>
      <c r="AB156" s="55">
        <f t="shared" si="13"/>
        <v>1</v>
      </c>
      <c r="AC156" s="47"/>
      <c r="AD156" s="13"/>
      <c r="AE156" s="13"/>
    </row>
    <row r="157" spans="1:31">
      <c r="A157" s="47"/>
      <c r="B157" s="53">
        <f>+'Ark1'!C1485</f>
        <v>2015</v>
      </c>
      <c r="C157" s="53">
        <f>+'Ark1'!N1485</f>
        <v>455</v>
      </c>
      <c r="D157" s="54" t="s">
        <v>481</v>
      </c>
      <c r="E157" s="53">
        <f>+'Ark1'!Q1485</f>
        <v>0</v>
      </c>
      <c r="F157" s="53">
        <f>+'Ark1'!R1485</f>
        <v>0</v>
      </c>
      <c r="G157" s="176">
        <f>+'Ark1'!AF1485</f>
        <v>0</v>
      </c>
      <c r="H157" s="477"/>
      <c r="I157" s="176">
        <f>+'Ark1'!AG1485</f>
        <v>0</v>
      </c>
      <c r="J157" s="176"/>
      <c r="K157" s="517"/>
      <c r="L157" s="517"/>
      <c r="M157" s="176"/>
      <c r="N157" s="176"/>
      <c r="O157" s="176"/>
      <c r="P157" s="176"/>
      <c r="Q157" s="55">
        <f>+'Ark1'!S1485</f>
        <v>0</v>
      </c>
      <c r="R157" s="55">
        <f>+'Ark1'!T1485</f>
        <v>0</v>
      </c>
      <c r="S157" s="155">
        <f>+'Ark1'!U1485</f>
        <v>0</v>
      </c>
      <c r="T157" s="74">
        <f>+'Ark1'!W1485</f>
        <v>0</v>
      </c>
      <c r="U157" s="74">
        <f>+'Ark1'!X1485</f>
        <v>0</v>
      </c>
      <c r="V157" s="74">
        <f>+'Ark1'!Y1485</f>
        <v>0</v>
      </c>
      <c r="W157" s="74">
        <f>+'Ark1'!Z1485</f>
        <v>0</v>
      </c>
      <c r="X157" s="55">
        <f>+'Ark1'!Z1485</f>
        <v>0</v>
      </c>
      <c r="Y157" s="55">
        <f>+'Ark1'!AB1485</f>
        <v>0</v>
      </c>
      <c r="Z157" s="55">
        <f>+'Ark1'!AC1485</f>
        <v>0</v>
      </c>
      <c r="AA157" s="55" t="e">
        <f t="shared" si="12"/>
        <v>#DIV/0!</v>
      </c>
      <c r="AB157" s="55" t="e">
        <f t="shared" si="13"/>
        <v>#DIV/0!</v>
      </c>
      <c r="AC157" s="47"/>
      <c r="AD157" s="13"/>
      <c r="AE157" s="13"/>
    </row>
    <row r="158" spans="1:31">
      <c r="A158" s="47"/>
      <c r="B158" s="53">
        <f>+'Ark1'!C1486</f>
        <v>2015</v>
      </c>
      <c r="C158" s="53">
        <f>+'Ark1'!N1486</f>
        <v>460</v>
      </c>
      <c r="D158" s="54" t="s">
        <v>482</v>
      </c>
      <c r="E158" s="53">
        <f>+'Ark1'!Q1486</f>
        <v>0</v>
      </c>
      <c r="F158" s="53">
        <f>+'Ark1'!R1486</f>
        <v>0</v>
      </c>
      <c r="G158" s="176">
        <f>+'Ark1'!AF1486</f>
        <v>0</v>
      </c>
      <c r="H158" s="477"/>
      <c r="I158" s="176">
        <f>+'Ark1'!AG1486</f>
        <v>0</v>
      </c>
      <c r="J158" s="176"/>
      <c r="K158" s="517"/>
      <c r="L158" s="517"/>
      <c r="M158" s="176"/>
      <c r="N158" s="176"/>
      <c r="O158" s="176"/>
      <c r="P158" s="176"/>
      <c r="Q158" s="55">
        <f>+'Ark1'!S1486</f>
        <v>0</v>
      </c>
      <c r="R158" s="55">
        <f>+'Ark1'!T1486</f>
        <v>0</v>
      </c>
      <c r="S158" s="155">
        <f>+'Ark1'!U1486</f>
        <v>0</v>
      </c>
      <c r="T158" s="74">
        <f>+'Ark1'!W1486</f>
        <v>0</v>
      </c>
      <c r="U158" s="74">
        <f>+'Ark1'!X1486</f>
        <v>0</v>
      </c>
      <c r="V158" s="74">
        <f>+'Ark1'!Y1486</f>
        <v>0</v>
      </c>
      <c r="W158" s="74">
        <f>+'Ark1'!Z1486</f>
        <v>0</v>
      </c>
      <c r="X158" s="55">
        <f>+'Ark1'!Z1486</f>
        <v>0</v>
      </c>
      <c r="Y158" s="55">
        <f>+'Ark1'!AB1486</f>
        <v>0</v>
      </c>
      <c r="Z158" s="55">
        <f>+'Ark1'!AC1486</f>
        <v>0</v>
      </c>
      <c r="AA158" s="55" t="e">
        <f t="shared" si="12"/>
        <v>#DIV/0!</v>
      </c>
      <c r="AB158" s="55" t="e">
        <f t="shared" si="13"/>
        <v>#DIV/0!</v>
      </c>
      <c r="AC158" s="47"/>
      <c r="AD158" s="13"/>
      <c r="AE158" s="13"/>
    </row>
    <row r="159" spans="1:31">
      <c r="A159" s="47"/>
      <c r="B159" s="47"/>
      <c r="C159" s="47"/>
      <c r="D159" s="47"/>
      <c r="E159" s="47"/>
      <c r="F159" s="47"/>
      <c r="G159" s="47"/>
      <c r="H159" s="477"/>
      <c r="I159" s="47"/>
      <c r="J159" s="47"/>
      <c r="K159" s="341"/>
      <c r="L159" s="341"/>
      <c r="M159" s="47"/>
      <c r="N159" s="47"/>
      <c r="O159" s="47"/>
      <c r="P159" s="47"/>
      <c r="Q159" s="47"/>
      <c r="R159" s="47"/>
      <c r="S159" s="47"/>
      <c r="T159" s="71"/>
      <c r="U159" s="47"/>
      <c r="V159" s="47"/>
      <c r="W159" s="47"/>
      <c r="X159" s="47"/>
      <c r="Y159" s="47"/>
      <c r="Z159" s="47"/>
      <c r="AA159" s="47"/>
      <c r="AB159" s="47"/>
      <c r="AC159" s="47"/>
    </row>
    <row r="160" spans="1:31">
      <c r="A160" s="47"/>
      <c r="B160" s="47"/>
      <c r="C160" s="47"/>
      <c r="D160" s="47"/>
      <c r="E160" s="47"/>
      <c r="F160" s="47"/>
      <c r="G160" s="47"/>
      <c r="H160" s="477"/>
      <c r="I160" s="47"/>
      <c r="J160" s="47"/>
      <c r="K160" s="341"/>
      <c r="L160" s="341"/>
      <c r="M160" s="47"/>
      <c r="N160" s="47"/>
      <c r="O160" s="47"/>
      <c r="P160" s="47"/>
      <c r="Q160" s="47"/>
      <c r="R160" s="47"/>
      <c r="S160" s="47"/>
      <c r="T160" s="71"/>
      <c r="U160" s="47"/>
      <c r="V160" s="47"/>
      <c r="W160" s="47"/>
      <c r="X160" s="47"/>
      <c r="Y160" s="47"/>
      <c r="Z160" s="47"/>
      <c r="AA160" s="47"/>
      <c r="AB160" s="47"/>
      <c r="AC160" s="47"/>
    </row>
  </sheetData>
  <mergeCells count="1">
    <mergeCell ref="V5:W5"/>
  </mergeCells>
  <conditionalFormatting sqref="AE39:AE40 AE113:AE114">
    <cfRule type="cellIs" dxfId="32" priority="4" stopIfTrue="1" operator="lessThan">
      <formula>0</formula>
    </cfRule>
  </conditionalFormatting>
  <conditionalFormatting sqref="AE89">
    <cfRule type="cellIs" dxfId="31" priority="5" stopIfTrue="1" operator="greaterThan">
      <formula>0</formula>
    </cfRule>
  </conditionalFormatting>
  <conditionalFormatting sqref="AE64">
    <cfRule type="cellIs" dxfId="30" priority="6" stopIfTrue="1" operator="greaterThan">
      <formula>0</formula>
    </cfRule>
    <cfRule type="cellIs" dxfId="29" priority="7" stopIfTrue="1" operator="lessThan">
      <formula>0</formula>
    </cfRule>
  </conditionalFormatting>
  <conditionalFormatting sqref="AE89">
    <cfRule type="cellIs" dxfId="28" priority="3" operator="lessThan">
      <formula>0</formula>
    </cfRule>
  </conditionalFormatting>
  <conditionalFormatting sqref="H11:H26">
    <cfRule type="cellIs" dxfId="27" priority="1" operator="lessThan">
      <formula>0</formula>
    </cfRule>
    <cfRule type="cellIs" dxfId="2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V1:AZ363"/>
  <sheetViews>
    <sheetView zoomScale="91" zoomScaleNormal="91" workbookViewId="0"/>
  </sheetViews>
  <sheetFormatPr baseColWidth="10" defaultRowHeight="15"/>
  <cols>
    <col min="23" max="23" width="3.90625" customWidth="1"/>
    <col min="24" max="24" width="5.6328125" customWidth="1"/>
    <col min="25" max="25" width="4.81640625" customWidth="1"/>
    <col min="26" max="26" width="9.90625" customWidth="1"/>
    <col min="27" max="27" width="6.36328125" customWidth="1"/>
    <col min="28" max="28" width="7.08984375" customWidth="1"/>
    <col min="29" max="29" width="7.54296875" customWidth="1"/>
    <col min="30" max="30" width="8.36328125" customWidth="1"/>
    <col min="31" max="31" width="7" style="92" customWidth="1"/>
    <col min="32" max="32" width="8.6328125" style="92" customWidth="1"/>
    <col min="33" max="33" width="7.81640625" style="11" customWidth="1"/>
    <col min="34" max="34" width="6.81640625" style="11" customWidth="1"/>
    <col min="35" max="35" width="9.6328125" customWidth="1"/>
    <col min="36" max="36" width="8.54296875" customWidth="1"/>
    <col min="44" max="44" width="14" customWidth="1"/>
    <col min="45" max="45" width="12.54296875" customWidth="1"/>
    <col min="46" max="46" width="10.90625" customWidth="1"/>
  </cols>
  <sheetData>
    <row r="1" spans="22:52" ht="19.8"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</row>
    <row r="2" spans="22:52" s="180" customFormat="1" ht="31.8"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</row>
    <row r="3" spans="22:52" ht="19.8">
      <c r="V3" s="184"/>
      <c r="W3" s="48"/>
      <c r="X3" s="48"/>
      <c r="Y3" s="48"/>
      <c r="Z3" s="48"/>
      <c r="AA3" s="51" t="s">
        <v>2</v>
      </c>
      <c r="AB3" s="48"/>
      <c r="AC3" s="47"/>
      <c r="AD3" s="51" t="s">
        <v>22</v>
      </c>
      <c r="AE3" s="90"/>
      <c r="AF3" s="200"/>
      <c r="AG3" s="71"/>
      <c r="AH3" s="71"/>
      <c r="AI3" s="51" t="s">
        <v>2</v>
      </c>
      <c r="AJ3" s="47"/>
      <c r="AK3" s="184"/>
    </row>
    <row r="4" spans="22:52" ht="19.8">
      <c r="V4" s="184"/>
      <c r="W4" s="47"/>
      <c r="X4" s="47"/>
      <c r="Y4" s="47"/>
      <c r="Z4" s="47"/>
      <c r="AA4" s="51" t="s">
        <v>492</v>
      </c>
      <c r="AB4" s="51" t="s">
        <v>2</v>
      </c>
      <c r="AC4" s="51" t="s">
        <v>22</v>
      </c>
      <c r="AD4" s="51" t="s">
        <v>494</v>
      </c>
      <c r="AE4" s="95" t="s">
        <v>22</v>
      </c>
      <c r="AF4" s="95" t="s">
        <v>45</v>
      </c>
      <c r="AG4" s="72" t="s">
        <v>516</v>
      </c>
      <c r="AH4" s="72"/>
      <c r="AI4" s="51" t="s">
        <v>434</v>
      </c>
      <c r="AJ4" s="47"/>
      <c r="AK4" s="184"/>
    </row>
    <row r="5" spans="22:52" s="184" customFormat="1" ht="19.8">
      <c r="W5" s="47"/>
      <c r="X5" s="51" t="s">
        <v>92</v>
      </c>
      <c r="Y5" s="51" t="s">
        <v>445</v>
      </c>
      <c r="Z5" s="48"/>
      <c r="AA5" s="52" t="s">
        <v>493</v>
      </c>
      <c r="AB5" s="52" t="s">
        <v>8</v>
      </c>
      <c r="AC5" s="52" t="s">
        <v>0</v>
      </c>
      <c r="AD5" s="52" t="s">
        <v>418</v>
      </c>
      <c r="AE5" s="96" t="s">
        <v>44</v>
      </c>
      <c r="AF5" s="96" t="s">
        <v>4</v>
      </c>
      <c r="AG5" s="73" t="s">
        <v>541</v>
      </c>
      <c r="AH5" s="73" t="s">
        <v>548</v>
      </c>
      <c r="AI5" s="52" t="s">
        <v>71</v>
      </c>
      <c r="AJ5" s="47"/>
      <c r="AZ5" s="183"/>
    </row>
    <row r="6" spans="22:52" ht="18.75" customHeight="1">
      <c r="W6" s="47"/>
      <c r="X6" s="65">
        <f>+'Ark1'!C1343</f>
        <v>2023</v>
      </c>
      <c r="Y6" s="65">
        <f>+'Ark1'!N1343</f>
        <v>409</v>
      </c>
      <c r="Z6" s="65" t="s">
        <v>467</v>
      </c>
      <c r="AA6" s="65">
        <f>+'Ark1'!Q1343</f>
        <v>517</v>
      </c>
      <c r="AB6" s="65">
        <f>+'Ark1'!R1343</f>
        <v>13830</v>
      </c>
      <c r="AC6" s="66">
        <f>+'Ark1'!S1343</f>
        <v>5.1083875632682565</v>
      </c>
      <c r="AD6" s="66">
        <f>+'Ark1'!T1343</f>
        <v>4.2814172089660163</v>
      </c>
      <c r="AE6" s="249">
        <f>+'Ark1'!U1343</f>
        <v>6.6879392624728817</v>
      </c>
      <c r="AF6" s="139">
        <f>+'Ark1'!W1343</f>
        <v>2.8922631959508321E-2</v>
      </c>
      <c r="AG6" s="140">
        <f>+'Ark1'!X1343</f>
        <v>0</v>
      </c>
      <c r="AH6" s="140">
        <f>+'Ark1'!Y1343</f>
        <v>0</v>
      </c>
      <c r="AI6" s="66">
        <f t="shared" ref="AI6:AI21" si="0">+AB6/AA6</f>
        <v>26.750483558994198</v>
      </c>
      <c r="AJ6" s="47"/>
      <c r="AU6" s="5"/>
    </row>
    <row r="7" spans="22:52" ht="15.6">
      <c r="W7" s="47"/>
      <c r="X7" s="65">
        <f>+'Ark1'!C1344</f>
        <v>2023</v>
      </c>
      <c r="Y7" s="65">
        <f>+'Ark1'!N1344</f>
        <v>410</v>
      </c>
      <c r="Z7" s="65" t="s">
        <v>468</v>
      </c>
      <c r="AA7" s="65">
        <f>+'Ark1'!Q1344</f>
        <v>603</v>
      </c>
      <c r="AB7" s="65">
        <f>+'Ark1'!R1344</f>
        <v>4518</v>
      </c>
      <c r="AC7" s="66">
        <f>+'Ark1'!S1344</f>
        <v>5.5668437361664465</v>
      </c>
      <c r="AD7" s="66">
        <f>+'Ark1'!T1344</f>
        <v>4.5535635236830467</v>
      </c>
      <c r="AE7" s="249">
        <f>+'Ark1'!U1344</f>
        <v>12.216356795042048</v>
      </c>
      <c r="AF7" s="139">
        <f>+'Ark1'!W1344</f>
        <v>0.13280212483399736</v>
      </c>
      <c r="AG7" s="140">
        <f>+'Ark1'!X1344</f>
        <v>0</v>
      </c>
      <c r="AH7" s="140">
        <f>+'Ark1'!Y1344</f>
        <v>0</v>
      </c>
      <c r="AI7" s="66">
        <f t="shared" si="0"/>
        <v>7.4925373134328357</v>
      </c>
      <c r="AJ7" s="47"/>
      <c r="AU7" s="4"/>
      <c r="AV7" s="4"/>
    </row>
    <row r="8" spans="22:52" ht="15.6">
      <c r="W8" s="47"/>
      <c r="X8" s="65">
        <f>+'Ark1'!C1345</f>
        <v>2023</v>
      </c>
      <c r="Y8" s="65">
        <f>+'Ark1'!N1345</f>
        <v>415</v>
      </c>
      <c r="Z8" s="65" t="s">
        <v>469</v>
      </c>
      <c r="AA8" s="65">
        <f>+'Ark1'!Q1345</f>
        <v>530</v>
      </c>
      <c r="AB8" s="65">
        <f>+'Ark1'!R1345</f>
        <v>3650</v>
      </c>
      <c r="AC8" s="66">
        <f>+'Ark1'!S1345</f>
        <v>4.9383561643835616</v>
      </c>
      <c r="AD8" s="66">
        <f>+'Ark1'!T1345</f>
        <v>4.9035616438356158</v>
      </c>
      <c r="AE8" s="249">
        <f>+'Ark1'!U1345</f>
        <v>17.584821917808195</v>
      </c>
      <c r="AF8" s="139">
        <f>+'Ark1'!W1345</f>
        <v>0.27397260273972601</v>
      </c>
      <c r="AG8" s="140">
        <f>+'Ark1'!X1345</f>
        <v>80.794520547945211</v>
      </c>
      <c r="AH8" s="140">
        <f>+'Ark1'!Y1345</f>
        <v>0</v>
      </c>
      <c r="AI8" s="66">
        <f t="shared" si="0"/>
        <v>6.8867924528301883</v>
      </c>
      <c r="AJ8" s="47"/>
      <c r="AU8" s="4"/>
      <c r="AV8" s="4"/>
    </row>
    <row r="9" spans="22:52" ht="15.6">
      <c r="W9" s="47"/>
      <c r="X9" s="65">
        <f>+'Ark1'!C1346</f>
        <v>2023</v>
      </c>
      <c r="Y9" s="65">
        <f>+'Ark1'!N1346</f>
        <v>420</v>
      </c>
      <c r="Z9" s="65" t="s">
        <v>470</v>
      </c>
      <c r="AA9" s="65">
        <f>+'Ark1'!Q1346</f>
        <v>436</v>
      </c>
      <c r="AB9" s="65">
        <f>+'Ark1'!R1346</f>
        <v>2872</v>
      </c>
      <c r="AC9" s="66">
        <f>+'Ark1'!S1346</f>
        <v>5.5020891364902491</v>
      </c>
      <c r="AD9" s="66">
        <f>+'Ark1'!T1346</f>
        <v>5.9728412256267411</v>
      </c>
      <c r="AE9" s="249">
        <f>+'Ark1'!U1346</f>
        <v>22.283600278551489</v>
      </c>
      <c r="AF9" s="139">
        <f>+'Ark1'!W1346</f>
        <v>2.0543175487465182</v>
      </c>
      <c r="AG9" s="140">
        <f>+'Ark1'!X1346</f>
        <v>100</v>
      </c>
      <c r="AH9" s="140">
        <f>+'Ark1'!Y1346</f>
        <v>31.580779944289695</v>
      </c>
      <c r="AI9" s="66">
        <f t="shared" si="0"/>
        <v>6.5871559633027523</v>
      </c>
      <c r="AJ9" s="47"/>
    </row>
    <row r="10" spans="22:52" ht="20.100000000000001" customHeight="1">
      <c r="W10" s="47"/>
      <c r="X10" s="65">
        <f>+'Ark1'!C1347</f>
        <v>2023</v>
      </c>
      <c r="Y10" s="65">
        <f>+'Ark1'!N1347</f>
        <v>425</v>
      </c>
      <c r="Z10" s="65" t="s">
        <v>471</v>
      </c>
      <c r="AA10" s="65">
        <f>+'Ark1'!Q1347</f>
        <v>288</v>
      </c>
      <c r="AB10" s="65">
        <f>+'Ark1'!R1347</f>
        <v>899</v>
      </c>
      <c r="AC10" s="66">
        <f>+'Ark1'!S1347</f>
        <v>6.2146829810900988</v>
      </c>
      <c r="AD10" s="66">
        <f>+'Ark1'!T1347</f>
        <v>7.0500556173526121</v>
      </c>
      <c r="AE10" s="249">
        <f>+'Ark1'!U1347</f>
        <v>26.371857619577295</v>
      </c>
      <c r="AF10" s="139">
        <f>+'Ark1'!W1347</f>
        <v>8.0088987764182402</v>
      </c>
      <c r="AG10" s="140">
        <f>+'Ark1'!X1347</f>
        <v>100</v>
      </c>
      <c r="AH10" s="140">
        <f>+'Ark1'!Y1347</f>
        <v>100</v>
      </c>
      <c r="AI10" s="66">
        <f t="shared" si="0"/>
        <v>3.1215277777777777</v>
      </c>
      <c r="AJ10" s="47"/>
      <c r="AK10" s="5"/>
    </row>
    <row r="11" spans="22:52" ht="15.6">
      <c r="W11" s="47"/>
      <c r="X11" s="65">
        <f>+'Ark1'!C1348</f>
        <v>2023</v>
      </c>
      <c r="Y11" s="65">
        <f>+'Ark1'!N1348</f>
        <v>428</v>
      </c>
      <c r="Z11" s="65" t="s">
        <v>472</v>
      </c>
      <c r="AA11" s="65">
        <f>+'Ark1'!Q1348</f>
        <v>189</v>
      </c>
      <c r="AB11" s="65">
        <f>+'Ark1'!R1348</f>
        <v>339</v>
      </c>
      <c r="AC11" s="66">
        <f>+'Ark1'!S1348</f>
        <v>6.7109144542772867</v>
      </c>
      <c r="AD11" s="66">
        <f>+'Ark1'!T1348</f>
        <v>7.6784660766961679</v>
      </c>
      <c r="AE11" s="249">
        <f>+'Ark1'!U1348</f>
        <v>28.982005899705005</v>
      </c>
      <c r="AF11" s="139">
        <f>+'Ark1'!W1348</f>
        <v>16.224188790560476</v>
      </c>
      <c r="AG11" s="140">
        <f>+'Ark1'!X1348</f>
        <v>100</v>
      </c>
      <c r="AH11" s="140">
        <f>+'Ark1'!Y1348</f>
        <v>100</v>
      </c>
      <c r="AI11" s="66">
        <f t="shared" si="0"/>
        <v>1.7936507936507937</v>
      </c>
      <c r="AJ11" s="47"/>
      <c r="AK11" s="5"/>
    </row>
    <row r="12" spans="22:52" ht="15.6">
      <c r="W12" s="47"/>
      <c r="X12" s="65">
        <f>+'Ark1'!C1349</f>
        <v>2023</v>
      </c>
      <c r="Y12" s="65">
        <f>+'Ark1'!N1349</f>
        <v>430</v>
      </c>
      <c r="Z12" s="65" t="s">
        <v>473</v>
      </c>
      <c r="AA12" s="65">
        <f>+'Ark1'!Q1349</f>
        <v>158</v>
      </c>
      <c r="AB12" s="65">
        <f>+'Ark1'!R1349</f>
        <v>291</v>
      </c>
      <c r="AC12" s="66">
        <f>+'Ark1'!S1349</f>
        <v>6.6529209621993113</v>
      </c>
      <c r="AD12" s="66">
        <f>+'Ark1'!T1349</f>
        <v>7.707903780068726</v>
      </c>
      <c r="AE12" s="249">
        <f>+'Ark1'!U1349</f>
        <v>31.386254295532648</v>
      </c>
      <c r="AF12" s="139">
        <f>+'Ark1'!W1349</f>
        <v>20.96219931271477</v>
      </c>
      <c r="AG12" s="140">
        <f>+'Ark1'!X1349</f>
        <v>100</v>
      </c>
      <c r="AH12" s="140">
        <f>+'Ark1'!Y1349</f>
        <v>100</v>
      </c>
      <c r="AI12" s="66">
        <f t="shared" si="0"/>
        <v>1.8417721518987342</v>
      </c>
      <c r="AJ12" s="47"/>
      <c r="AK12" s="5"/>
    </row>
    <row r="13" spans="22:52" ht="15.6">
      <c r="W13" s="47"/>
      <c r="X13" s="65">
        <f>+'Ark1'!C1350</f>
        <v>2023</v>
      </c>
      <c r="Y13" s="65">
        <f>+'Ark1'!N1350</f>
        <v>433</v>
      </c>
      <c r="Z13" s="65" t="s">
        <v>474</v>
      </c>
      <c r="AA13" s="65">
        <f>+'Ark1'!Q1350</f>
        <v>77</v>
      </c>
      <c r="AB13" s="65">
        <f>+'Ark1'!R1350</f>
        <v>106</v>
      </c>
      <c r="AC13" s="66">
        <f>+'Ark1'!S1350</f>
        <v>7.0094339622641515</v>
      </c>
      <c r="AD13" s="66">
        <f>+'Ark1'!T1350</f>
        <v>8.3207547169811278</v>
      </c>
      <c r="AE13" s="249">
        <f>+'Ark1'!U1350</f>
        <v>34.025471698113193</v>
      </c>
      <c r="AF13" s="139">
        <f>+'Ark1'!W1350</f>
        <v>31.132075471698119</v>
      </c>
      <c r="AG13" s="140">
        <f>+'Ark1'!X1350</f>
        <v>100</v>
      </c>
      <c r="AH13" s="140">
        <f>+'Ark1'!Y1350</f>
        <v>100</v>
      </c>
      <c r="AI13" s="66">
        <f t="shared" si="0"/>
        <v>1.3766233766233766</v>
      </c>
      <c r="AJ13" s="47"/>
      <c r="AK13" s="5"/>
    </row>
    <row r="14" spans="22:52" ht="15.6">
      <c r="W14" s="47"/>
      <c r="X14" s="65">
        <f>+'Ark1'!C1351</f>
        <v>2023</v>
      </c>
      <c r="Y14" s="65">
        <f>+'Ark1'!N1351</f>
        <v>435</v>
      </c>
      <c r="Z14" s="65" t="s">
        <v>475</v>
      </c>
      <c r="AA14" s="65">
        <f>+'Ark1'!Q1351</f>
        <v>68</v>
      </c>
      <c r="AB14" s="65">
        <f>+'Ark1'!R1351</f>
        <v>109</v>
      </c>
      <c r="AC14" s="66">
        <f>+'Ark1'!S1351</f>
        <v>6.7522935779816509</v>
      </c>
      <c r="AD14" s="66">
        <f>+'Ark1'!T1351</f>
        <v>7.9174311926605503</v>
      </c>
      <c r="AE14" s="249">
        <f>+'Ark1'!U1351</f>
        <v>36.327522935779797</v>
      </c>
      <c r="AF14" s="139">
        <f>+'Ark1'!W1351</f>
        <v>29.35779816513762</v>
      </c>
      <c r="AG14" s="140">
        <f>+'Ark1'!X1351</f>
        <v>100</v>
      </c>
      <c r="AH14" s="140">
        <f>+'Ark1'!Y1351</f>
        <v>100</v>
      </c>
      <c r="AI14" s="66">
        <f t="shared" si="0"/>
        <v>1.6029411764705883</v>
      </c>
      <c r="AJ14" s="47"/>
      <c r="AK14" s="5"/>
      <c r="AM14" s="2"/>
      <c r="AN14" s="2"/>
      <c r="AO14" s="2"/>
    </row>
    <row r="15" spans="22:52" ht="15.6">
      <c r="W15" s="47"/>
      <c r="X15" s="65">
        <f>+'Ark1'!C1352</f>
        <v>2023</v>
      </c>
      <c r="Y15" s="65">
        <f>+'Ark1'!N1352</f>
        <v>438</v>
      </c>
      <c r="Z15" s="65" t="s">
        <v>476</v>
      </c>
      <c r="AA15" s="65">
        <f>+'Ark1'!Q1352</f>
        <v>33</v>
      </c>
      <c r="AB15" s="65">
        <f>+'Ark1'!R1352</f>
        <v>39</v>
      </c>
      <c r="AC15" s="66">
        <f>+'Ark1'!S1352</f>
        <v>7.2307692307692291</v>
      </c>
      <c r="AD15" s="66">
        <f>+'Ark1'!T1352</f>
        <v>8.6666666666666643</v>
      </c>
      <c r="AE15" s="249">
        <f>+'Ark1'!U1352</f>
        <v>39.030769230769238</v>
      </c>
      <c r="AF15" s="139">
        <f>+'Ark1'!W1352</f>
        <v>46.15384615384616</v>
      </c>
      <c r="AG15" s="140">
        <f>+'Ark1'!X1352</f>
        <v>100</v>
      </c>
      <c r="AH15" s="140">
        <f>+'Ark1'!Y1352</f>
        <v>100</v>
      </c>
      <c r="AI15" s="66">
        <f t="shared" si="0"/>
        <v>1.1818181818181819</v>
      </c>
      <c r="AJ15" s="47"/>
      <c r="AK15" s="5"/>
      <c r="AM15" s="2"/>
      <c r="AN15" s="2"/>
      <c r="AO15" s="4"/>
      <c r="AP15" s="4"/>
      <c r="AQ15" s="4"/>
    </row>
    <row r="16" spans="22:52" ht="15.6">
      <c r="W16" s="47"/>
      <c r="X16" s="65">
        <f>+'Ark1'!C1353</f>
        <v>2023</v>
      </c>
      <c r="Y16" s="65">
        <f>+'Ark1'!N1353</f>
        <v>440</v>
      </c>
      <c r="Z16" s="65" t="s">
        <v>477</v>
      </c>
      <c r="AA16" s="65">
        <f>+'Ark1'!Q1353</f>
        <v>30</v>
      </c>
      <c r="AB16" s="65">
        <f>+'Ark1'!R1353</f>
        <v>50</v>
      </c>
      <c r="AC16" s="66">
        <f>+'Ark1'!S1353</f>
        <v>7.46</v>
      </c>
      <c r="AD16" s="66">
        <f>+'Ark1'!T1353</f>
        <v>7.8600000000000012</v>
      </c>
      <c r="AE16" s="249">
        <f>+'Ark1'!U1353</f>
        <v>41.442000000000007</v>
      </c>
      <c r="AF16" s="139">
        <f>+'Ark1'!W1353</f>
        <v>38</v>
      </c>
      <c r="AG16" s="140">
        <f>+'Ark1'!X1353</f>
        <v>100</v>
      </c>
      <c r="AH16" s="140">
        <f>+'Ark1'!Y1353</f>
        <v>100</v>
      </c>
      <c r="AI16" s="66">
        <f t="shared" si="0"/>
        <v>1.6666666666666667</v>
      </c>
      <c r="AJ16" s="47"/>
      <c r="AK16" s="5"/>
    </row>
    <row r="17" spans="23:43" ht="15.6">
      <c r="W17" s="47"/>
      <c r="X17" s="65">
        <f>+'Ark1'!C1354</f>
        <v>2023</v>
      </c>
      <c r="Y17" s="65">
        <f>+'Ark1'!N1354</f>
        <v>443</v>
      </c>
      <c r="Z17" s="65" t="s">
        <v>478</v>
      </c>
      <c r="AA17" s="65">
        <f>+'Ark1'!Q1354</f>
        <v>14</v>
      </c>
      <c r="AB17" s="65">
        <f>+'Ark1'!R1354</f>
        <v>15</v>
      </c>
      <c r="AC17" s="66">
        <f>+'Ark1'!S1354</f>
        <v>7</v>
      </c>
      <c r="AD17" s="66">
        <f>+'Ark1'!T1354</f>
        <v>7</v>
      </c>
      <c r="AE17" s="249">
        <f>+'Ark1'!U1354</f>
        <v>44.233333333333341</v>
      </c>
      <c r="AF17" s="139">
        <f>+'Ark1'!W1354</f>
        <v>26.666666666666675</v>
      </c>
      <c r="AG17" s="140">
        <f>+'Ark1'!X1354</f>
        <v>100</v>
      </c>
      <c r="AH17" s="140">
        <f>+'Ark1'!Y1354</f>
        <v>100</v>
      </c>
      <c r="AI17" s="66">
        <f t="shared" si="0"/>
        <v>1.0714285714285714</v>
      </c>
      <c r="AJ17" s="47"/>
      <c r="AK17" s="5"/>
    </row>
    <row r="18" spans="23:43" ht="15.6">
      <c r="W18" s="47"/>
      <c r="X18" s="65">
        <f>+'Ark1'!C1355</f>
        <v>2023</v>
      </c>
      <c r="Y18" s="65">
        <f>+'Ark1'!N1355</f>
        <v>445</v>
      </c>
      <c r="Z18" s="65" t="s">
        <v>479</v>
      </c>
      <c r="AA18" s="65">
        <f>+'Ark1'!Q1355</f>
        <v>8</v>
      </c>
      <c r="AB18" s="65">
        <f>+'Ark1'!R1355</f>
        <v>9</v>
      </c>
      <c r="AC18" s="66">
        <f>+'Ark1'!S1355</f>
        <v>7.3333333333333313</v>
      </c>
      <c r="AD18" s="66">
        <f>+'Ark1'!T1355</f>
        <v>7.7777777777777777</v>
      </c>
      <c r="AE18" s="249">
        <f>+'Ark1'!U1355</f>
        <v>47.533333333333317</v>
      </c>
      <c r="AF18" s="139">
        <f>+'Ark1'!W1355</f>
        <v>33.333333333333343</v>
      </c>
      <c r="AG18" s="140">
        <f>+'Ark1'!X1355</f>
        <v>100</v>
      </c>
      <c r="AH18" s="140">
        <f>+'Ark1'!Y1355</f>
        <v>100</v>
      </c>
      <c r="AI18" s="66">
        <f t="shared" si="0"/>
        <v>1.125</v>
      </c>
      <c r="AJ18" s="47"/>
      <c r="AK18" s="5"/>
      <c r="AM18" s="2"/>
      <c r="AN18" s="2"/>
      <c r="AO18" s="2"/>
    </row>
    <row r="19" spans="23:43" ht="15.6">
      <c r="W19" s="47"/>
      <c r="X19" s="65">
        <f>+'Ark1'!C1356</f>
        <v>2023</v>
      </c>
      <c r="Y19" s="65">
        <f>+'Ark1'!N1356</f>
        <v>450</v>
      </c>
      <c r="Z19" s="65" t="s">
        <v>480</v>
      </c>
      <c r="AA19" s="65">
        <f>+'Ark1'!Q1356</f>
        <v>2</v>
      </c>
      <c r="AB19" s="65">
        <f>+'Ark1'!R1356</f>
        <v>2</v>
      </c>
      <c r="AC19" s="66">
        <f>+'Ark1'!S1356</f>
        <v>6.5</v>
      </c>
      <c r="AD19" s="66">
        <f>+'Ark1'!T1356</f>
        <v>6.5</v>
      </c>
      <c r="AE19" s="249">
        <f>+'Ark1'!U1356</f>
        <v>51.55</v>
      </c>
      <c r="AF19" s="139">
        <f>+'Ark1'!W1356</f>
        <v>0</v>
      </c>
      <c r="AG19" s="140">
        <f>+'Ark1'!X1356</f>
        <v>100</v>
      </c>
      <c r="AH19" s="140">
        <f>+'Ark1'!Y1356</f>
        <v>100</v>
      </c>
      <c r="AI19" s="66">
        <f t="shared" si="0"/>
        <v>1</v>
      </c>
      <c r="AJ19" s="47"/>
      <c r="AK19" s="5"/>
      <c r="AM19" s="2"/>
      <c r="AN19" s="2"/>
      <c r="AO19" s="2"/>
    </row>
    <row r="20" spans="23:43" ht="15.6">
      <c r="W20" s="47"/>
      <c r="X20" s="65">
        <f>+'Ark1'!C1357</f>
        <v>2023</v>
      </c>
      <c r="Y20" s="65">
        <f>+'Ark1'!N1357</f>
        <v>455</v>
      </c>
      <c r="Z20" s="65" t="s">
        <v>481</v>
      </c>
      <c r="AA20" s="65">
        <f>+'Ark1'!Q1357</f>
        <v>1</v>
      </c>
      <c r="AB20" s="65">
        <f>+'Ark1'!R1357</f>
        <v>1</v>
      </c>
      <c r="AC20" s="66">
        <f>+'Ark1'!S1357</f>
        <v>6</v>
      </c>
      <c r="AD20" s="66">
        <f>+'Ark1'!T1357</f>
        <v>5</v>
      </c>
      <c r="AE20" s="249">
        <f>+'Ark1'!U1357</f>
        <v>56.9</v>
      </c>
      <c r="AF20" s="139">
        <f>+'Ark1'!W1357</f>
        <v>0</v>
      </c>
      <c r="AG20" s="140">
        <f>+'Ark1'!X1357</f>
        <v>100</v>
      </c>
      <c r="AH20" s="140">
        <f>+'Ark1'!Y1357</f>
        <v>100</v>
      </c>
      <c r="AI20" s="66">
        <f t="shared" si="0"/>
        <v>1</v>
      </c>
      <c r="AJ20" s="47"/>
      <c r="AK20" s="5"/>
      <c r="AM20" s="2"/>
      <c r="AN20" s="2"/>
      <c r="AO20" s="2"/>
    </row>
    <row r="21" spans="23:43" ht="15.6">
      <c r="W21" s="47"/>
      <c r="X21" s="65">
        <f>+'Ark1'!C1358</f>
        <v>2023</v>
      </c>
      <c r="Y21" s="65">
        <f>+'Ark1'!N1358</f>
        <v>460</v>
      </c>
      <c r="Z21" s="65" t="s">
        <v>482</v>
      </c>
      <c r="AA21" s="65">
        <f>+'Ark1'!Q1358</f>
        <v>0</v>
      </c>
      <c r="AB21" s="65">
        <f>+'Ark1'!R1358</f>
        <v>0</v>
      </c>
      <c r="AC21" s="66">
        <f>+'Ark1'!S1358</f>
        <v>0</v>
      </c>
      <c r="AD21" s="66">
        <f>+'Ark1'!T1358</f>
        <v>0</v>
      </c>
      <c r="AE21" s="249">
        <f>+'Ark1'!U1358</f>
        <v>0</v>
      </c>
      <c r="AF21" s="139">
        <f>+'Ark1'!W1358</f>
        <v>0</v>
      </c>
      <c r="AG21" s="140">
        <f>+'Ark1'!X1358</f>
        <v>0</v>
      </c>
      <c r="AH21" s="140">
        <f>+'Ark1'!Y1358</f>
        <v>0</v>
      </c>
      <c r="AI21" s="66" t="e">
        <f t="shared" si="0"/>
        <v>#DIV/0!</v>
      </c>
      <c r="AJ21" s="47"/>
      <c r="AK21" s="5"/>
      <c r="AM21" s="2"/>
      <c r="AN21" s="2"/>
      <c r="AO21" s="2"/>
    </row>
    <row r="22" spans="23:43" ht="15.6"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5"/>
      <c r="AM22" s="2"/>
      <c r="AN22" s="2"/>
      <c r="AO22" s="2"/>
    </row>
    <row r="23" spans="23:43" ht="15.6">
      <c r="W23" s="47"/>
      <c r="X23">
        <f>+'Ark1'!C1359</f>
        <v>2022</v>
      </c>
      <c r="Y23">
        <f>+'Ark1'!N1359</f>
        <v>409</v>
      </c>
      <c r="Z23" s="3" t="s">
        <v>467</v>
      </c>
      <c r="AA23">
        <f>+'Ark1'!Q1359</f>
        <v>493</v>
      </c>
      <c r="AB23">
        <f>+'Ark1'!R1359</f>
        <v>13266</v>
      </c>
      <c r="AC23" s="1">
        <f>+'Ark1'!S1359</f>
        <v>5.0342228252676007</v>
      </c>
      <c r="AD23" s="1">
        <f>+'Ark1'!T1359</f>
        <v>4.3146389265792244</v>
      </c>
      <c r="AE23" s="92">
        <f>+'Ark1'!U1359</f>
        <v>6.6620963364993004</v>
      </c>
      <c r="AF23" s="92">
        <f>+'Ark1'!W1359</f>
        <v>1.5076134479119558E-2</v>
      </c>
      <c r="AG23" s="11">
        <f>+'Ark1'!X1359</f>
        <v>0</v>
      </c>
      <c r="AH23" s="11">
        <f>+'Ark1'!Y1359</f>
        <v>0</v>
      </c>
      <c r="AI23" s="1">
        <f t="shared" ref="AI23:AI86" si="1">+AB23/AA23</f>
        <v>26.908722109533468</v>
      </c>
      <c r="AJ23" s="47"/>
      <c r="AK23" s="5"/>
      <c r="AM23" s="2"/>
      <c r="AN23" s="2"/>
      <c r="AO23" s="4"/>
      <c r="AP23" s="4"/>
      <c r="AQ23" s="4"/>
    </row>
    <row r="24" spans="23:43" ht="15.6">
      <c r="W24" s="47"/>
      <c r="X24">
        <f>+'Ark1'!C1360</f>
        <v>2022</v>
      </c>
      <c r="Y24">
        <f>+'Ark1'!N1360</f>
        <v>410</v>
      </c>
      <c r="Z24" s="3" t="s">
        <v>468</v>
      </c>
      <c r="AA24">
        <f>+'Ark1'!Q1360</f>
        <v>540</v>
      </c>
      <c r="AB24">
        <f>+'Ark1'!R1360</f>
        <v>4288.5299999999988</v>
      </c>
      <c r="AC24" s="1">
        <f>+'Ark1'!S1360</f>
        <v>5.45386414459034</v>
      </c>
      <c r="AD24" s="1">
        <f>+'Ark1'!T1360</f>
        <v>4.5519093955271401</v>
      </c>
      <c r="AE24" s="92">
        <f>+'Ark1'!U1360</f>
        <v>12.208791823771758</v>
      </c>
      <c r="AF24" s="92">
        <f>+'Ark1'!W1360</f>
        <v>2.3318013398530499E-2</v>
      </c>
      <c r="AG24" s="11">
        <f>+'Ark1'!X1360</f>
        <v>0</v>
      </c>
      <c r="AH24" s="11">
        <f>+'Ark1'!Y1360</f>
        <v>0</v>
      </c>
      <c r="AI24" s="1">
        <f t="shared" si="1"/>
        <v>7.9417222222222197</v>
      </c>
      <c r="AJ24" s="47"/>
      <c r="AK24" s="5"/>
      <c r="AM24" s="1"/>
      <c r="AN24" s="1"/>
      <c r="AO24" s="11"/>
      <c r="AP24" s="11"/>
      <c r="AQ24" s="11"/>
    </row>
    <row r="25" spans="23:43" ht="15.6">
      <c r="W25" s="47"/>
      <c r="X25">
        <f>+'Ark1'!C1361</f>
        <v>2022</v>
      </c>
      <c r="Y25">
        <f>+'Ark1'!N1361</f>
        <v>415</v>
      </c>
      <c r="Z25" s="3" t="s">
        <v>469</v>
      </c>
      <c r="AA25">
        <f>+'Ark1'!Q1361</f>
        <v>516</v>
      </c>
      <c r="AB25">
        <f>+'Ark1'!R1361</f>
        <v>3489</v>
      </c>
      <c r="AC25" s="1">
        <f>+'Ark1'!S1361</f>
        <v>4.8300372599598749</v>
      </c>
      <c r="AD25" s="1">
        <f>+'Ark1'!T1361</f>
        <v>4.8122671252507878</v>
      </c>
      <c r="AE25" s="92">
        <f>+'Ark1'!U1361</f>
        <v>17.596024648896531</v>
      </c>
      <c r="AF25" s="92">
        <f>+'Ark1'!W1361</f>
        <v>0.14330753797649756</v>
      </c>
      <c r="AG25" s="11">
        <f>+'Ark1'!X1361</f>
        <v>81.513327601031861</v>
      </c>
      <c r="AH25" s="11">
        <f>+'Ark1'!Y1361</f>
        <v>0</v>
      </c>
      <c r="AI25" s="1">
        <f t="shared" si="1"/>
        <v>6.7616279069767442</v>
      </c>
      <c r="AJ25" s="47"/>
      <c r="AK25" s="5"/>
      <c r="AM25" s="1"/>
      <c r="AN25" s="1"/>
      <c r="AO25" s="11"/>
      <c r="AP25" s="11"/>
      <c r="AQ25" s="11"/>
    </row>
    <row r="26" spans="23:43" ht="15.6">
      <c r="W26" s="47"/>
      <c r="X26">
        <f>+'Ark1'!C1362</f>
        <v>2022</v>
      </c>
      <c r="Y26">
        <f>+'Ark1'!N1362</f>
        <v>420</v>
      </c>
      <c r="Z26" s="3" t="s">
        <v>470</v>
      </c>
      <c r="AA26">
        <f>+'Ark1'!Q1362</f>
        <v>418</v>
      </c>
      <c r="AB26">
        <f>+'Ark1'!R1362</f>
        <v>2952</v>
      </c>
      <c r="AC26" s="1">
        <f>+'Ark1'!S1362</f>
        <v>5.3689024390243913</v>
      </c>
      <c r="AD26" s="1">
        <f>+'Ark1'!T1362</f>
        <v>5.7611788617886175</v>
      </c>
      <c r="AE26" s="92">
        <f>+'Ark1'!U1362</f>
        <v>22.275338753387505</v>
      </c>
      <c r="AF26" s="92">
        <f>+'Ark1'!W1362</f>
        <v>1.4227642276422763</v>
      </c>
      <c r="AG26" s="11">
        <f>+'Ark1'!X1362</f>
        <v>100</v>
      </c>
      <c r="AH26" s="11">
        <f>+'Ark1'!Y1362</f>
        <v>31.741192411924121</v>
      </c>
      <c r="AI26" s="1">
        <f t="shared" si="1"/>
        <v>7.062200956937799</v>
      </c>
      <c r="AJ26" s="47"/>
      <c r="AK26" s="5"/>
      <c r="AM26" s="1"/>
      <c r="AN26" s="1"/>
      <c r="AO26" s="11"/>
      <c r="AP26" s="11"/>
      <c r="AQ26" s="11"/>
    </row>
    <row r="27" spans="23:43" ht="15.6">
      <c r="W27" s="47"/>
      <c r="X27">
        <f>+'Ark1'!C1363</f>
        <v>2022</v>
      </c>
      <c r="Y27">
        <f>+'Ark1'!N1363</f>
        <v>425</v>
      </c>
      <c r="Z27" s="3" t="s">
        <v>471</v>
      </c>
      <c r="AA27">
        <f>+'Ark1'!Q1363</f>
        <v>271</v>
      </c>
      <c r="AB27">
        <f>+'Ark1'!R1363</f>
        <v>959</v>
      </c>
      <c r="AC27" s="1">
        <f>+'Ark1'!S1363</f>
        <v>6.1595411887382703</v>
      </c>
      <c r="AD27" s="1">
        <f>+'Ark1'!T1363</f>
        <v>6.7862356621480719</v>
      </c>
      <c r="AE27" s="92">
        <f>+'Ark1'!U1363</f>
        <v>26.426100104275282</v>
      </c>
      <c r="AF27" s="92">
        <f>+'Ark1'!W1363</f>
        <v>5.2137643378519281</v>
      </c>
      <c r="AG27" s="11">
        <f>+'Ark1'!X1363</f>
        <v>100</v>
      </c>
      <c r="AH27" s="11">
        <f>+'Ark1'!Y1363</f>
        <v>100</v>
      </c>
      <c r="AI27" s="1">
        <f t="shared" si="1"/>
        <v>3.5387453874538743</v>
      </c>
      <c r="AJ27" s="47"/>
      <c r="AK27" s="5"/>
      <c r="AM27" s="1"/>
      <c r="AN27" s="1"/>
      <c r="AO27" s="11"/>
      <c r="AP27" s="11"/>
      <c r="AQ27" s="11"/>
    </row>
    <row r="28" spans="23:43" ht="15.6">
      <c r="W28" s="47"/>
      <c r="X28">
        <f>+'Ark1'!C1364</f>
        <v>2022</v>
      </c>
      <c r="Y28">
        <f>+'Ark1'!N1364</f>
        <v>428</v>
      </c>
      <c r="Z28" s="3" t="s">
        <v>472</v>
      </c>
      <c r="AA28">
        <f>+'Ark1'!Q1364</f>
        <v>181</v>
      </c>
      <c r="AB28">
        <f>+'Ark1'!R1364</f>
        <v>394</v>
      </c>
      <c r="AC28" s="1">
        <f>+'Ark1'!S1364</f>
        <v>6.4213197969543154</v>
      </c>
      <c r="AD28" s="1">
        <f>+'Ark1'!T1364</f>
        <v>7.6472081218274113</v>
      </c>
      <c r="AE28" s="92">
        <f>+'Ark1'!U1364</f>
        <v>29.005812182741114</v>
      </c>
      <c r="AF28" s="92">
        <f>+'Ark1'!W1364</f>
        <v>14.974619289340099</v>
      </c>
      <c r="AG28" s="11">
        <f>+'Ark1'!X1364</f>
        <v>100</v>
      </c>
      <c r="AH28" s="11">
        <f>+'Ark1'!Y1364</f>
        <v>100</v>
      </c>
      <c r="AI28" s="1">
        <f t="shared" si="1"/>
        <v>2.1767955801104972</v>
      </c>
      <c r="AJ28" s="47"/>
      <c r="AK28" s="5"/>
      <c r="AM28" s="1"/>
      <c r="AN28" s="1"/>
      <c r="AO28" s="11"/>
      <c r="AP28" s="11"/>
      <c r="AQ28" s="11"/>
    </row>
    <row r="29" spans="23:43" ht="15.6">
      <c r="W29" s="47"/>
      <c r="X29">
        <f>+'Ark1'!C1365</f>
        <v>2022</v>
      </c>
      <c r="Y29">
        <f>+'Ark1'!N1365</f>
        <v>430</v>
      </c>
      <c r="Z29" s="3" t="s">
        <v>473</v>
      </c>
      <c r="AA29">
        <f>+'Ark1'!Q1365</f>
        <v>168</v>
      </c>
      <c r="AB29">
        <f>+'Ark1'!R1365</f>
        <v>344</v>
      </c>
      <c r="AC29" s="1">
        <f>+'Ark1'!S1365</f>
        <v>6.81104651162791</v>
      </c>
      <c r="AD29" s="1">
        <f>+'Ark1'!T1365</f>
        <v>7.7906976744186016</v>
      </c>
      <c r="AE29" s="92">
        <f>+'Ark1'!U1365</f>
        <v>31.439534883720903</v>
      </c>
      <c r="AF29" s="92">
        <f>+'Ark1'!W1365</f>
        <v>19.186046511627911</v>
      </c>
      <c r="AG29" s="11">
        <f>+'Ark1'!X1365</f>
        <v>100</v>
      </c>
      <c r="AH29" s="11">
        <f>+'Ark1'!Y1365</f>
        <v>100</v>
      </c>
      <c r="AI29" s="1">
        <f t="shared" si="1"/>
        <v>2.0476190476190474</v>
      </c>
      <c r="AJ29" s="47"/>
      <c r="AK29" s="5"/>
      <c r="AM29" s="1"/>
      <c r="AN29" s="1"/>
      <c r="AO29" s="11"/>
      <c r="AP29" s="11"/>
      <c r="AQ29" s="11"/>
    </row>
    <row r="30" spans="23:43" ht="15.6">
      <c r="W30" s="47"/>
      <c r="X30">
        <f>+'Ark1'!C1366</f>
        <v>2022</v>
      </c>
      <c r="Y30">
        <f>+'Ark1'!N1366</f>
        <v>433</v>
      </c>
      <c r="Z30" s="3" t="s">
        <v>474</v>
      </c>
      <c r="AA30">
        <f>+'Ark1'!Q1366</f>
        <v>89</v>
      </c>
      <c r="AB30">
        <f>+'Ark1'!R1366</f>
        <v>115</v>
      </c>
      <c r="AC30" s="1">
        <f>+'Ark1'!S1366</f>
        <v>7.2608695652173916</v>
      </c>
      <c r="AD30" s="1">
        <f>+'Ark1'!T1366</f>
        <v>8.2608695652173907</v>
      </c>
      <c r="AE30" s="92">
        <f>+'Ark1'!U1366</f>
        <v>33.936434782608693</v>
      </c>
      <c r="AF30" s="92">
        <f>+'Ark1'!W1366</f>
        <v>31.304347826086957</v>
      </c>
      <c r="AG30" s="11">
        <f>+'Ark1'!X1366</f>
        <v>100</v>
      </c>
      <c r="AH30" s="11">
        <f>+'Ark1'!Y1366</f>
        <v>100</v>
      </c>
      <c r="AI30" s="1">
        <f t="shared" si="1"/>
        <v>1.2921348314606742</v>
      </c>
      <c r="AJ30" s="47"/>
      <c r="AK30" s="5"/>
      <c r="AM30" s="1"/>
      <c r="AN30" s="1"/>
      <c r="AO30" s="11"/>
      <c r="AP30" s="11"/>
      <c r="AQ30" s="11"/>
    </row>
    <row r="31" spans="23:43" ht="15.6">
      <c r="W31" s="47"/>
      <c r="X31">
        <f>+'Ark1'!C1367</f>
        <v>2022</v>
      </c>
      <c r="Y31">
        <f>+'Ark1'!N1367</f>
        <v>435</v>
      </c>
      <c r="Z31" s="3" t="s">
        <v>475</v>
      </c>
      <c r="AA31">
        <f>+'Ark1'!Q1367</f>
        <v>79</v>
      </c>
      <c r="AB31">
        <f>+'Ark1'!R1367</f>
        <v>115</v>
      </c>
      <c r="AC31" s="1">
        <f>+'Ark1'!S1367</f>
        <v>6.8347826086956518</v>
      </c>
      <c r="AD31" s="1">
        <f>+'Ark1'!T1367</f>
        <v>7.7565217391304353</v>
      </c>
      <c r="AE31" s="92">
        <f>+'Ark1'!U1367</f>
        <v>36.221130434782594</v>
      </c>
      <c r="AF31" s="92">
        <f>+'Ark1'!W1367</f>
        <v>23.478260869565219</v>
      </c>
      <c r="AG31" s="11">
        <f>+'Ark1'!X1367</f>
        <v>100</v>
      </c>
      <c r="AH31" s="11">
        <f>+'Ark1'!Y1367</f>
        <v>100</v>
      </c>
      <c r="AI31" s="1">
        <f t="shared" si="1"/>
        <v>1.4556962025316456</v>
      </c>
      <c r="AJ31" s="47"/>
      <c r="AK31" s="5"/>
      <c r="AM31" s="1"/>
      <c r="AN31" s="1"/>
      <c r="AO31" s="11"/>
      <c r="AP31" s="11"/>
      <c r="AQ31" s="11"/>
    </row>
    <row r="32" spans="23:43" ht="15.6">
      <c r="W32" s="47"/>
      <c r="X32">
        <f>+'Ark1'!C1368</f>
        <v>2022</v>
      </c>
      <c r="Y32">
        <f>+'Ark1'!N1368</f>
        <v>438</v>
      </c>
      <c r="Z32" s="3" t="s">
        <v>476</v>
      </c>
      <c r="AA32">
        <f>+'Ark1'!Q1368</f>
        <v>33</v>
      </c>
      <c r="AB32">
        <f>+'Ark1'!R1368</f>
        <v>39</v>
      </c>
      <c r="AC32" s="1">
        <f>+'Ark1'!S1368</f>
        <v>7.3076923076923102</v>
      </c>
      <c r="AD32" s="1">
        <f>+'Ark1'!T1368</f>
        <v>8.4615384615384617</v>
      </c>
      <c r="AE32" s="92">
        <f>+'Ark1'!U1368</f>
        <v>38.967435897435905</v>
      </c>
      <c r="AF32" s="92">
        <f>+'Ark1'!W1368</f>
        <v>35.897435897435905</v>
      </c>
      <c r="AG32" s="11">
        <f>+'Ark1'!X1368</f>
        <v>100</v>
      </c>
      <c r="AH32" s="11">
        <f>+'Ark1'!Y1368</f>
        <v>100</v>
      </c>
      <c r="AI32" s="1">
        <f t="shared" si="1"/>
        <v>1.1818181818181819</v>
      </c>
      <c r="AJ32" s="47"/>
      <c r="AK32" s="5"/>
      <c r="AM32" s="1"/>
      <c r="AN32" s="1"/>
      <c r="AO32" s="11"/>
      <c r="AP32" s="11"/>
      <c r="AQ32" s="11"/>
    </row>
    <row r="33" spans="23:43" ht="15.6">
      <c r="W33" s="47"/>
      <c r="X33">
        <f>+'Ark1'!C1369</f>
        <v>2022</v>
      </c>
      <c r="Y33">
        <f>+'Ark1'!N1369</f>
        <v>440</v>
      </c>
      <c r="Z33" s="3" t="s">
        <v>477</v>
      </c>
      <c r="AA33">
        <f>+'Ark1'!Q1369</f>
        <v>19</v>
      </c>
      <c r="AB33">
        <f>+'Ark1'!R1369</f>
        <v>20</v>
      </c>
      <c r="AC33" s="1">
        <f>+'Ark1'!S1369</f>
        <v>6.95</v>
      </c>
      <c r="AD33" s="1">
        <f>+'Ark1'!T1369</f>
        <v>7.75</v>
      </c>
      <c r="AE33" s="92">
        <f>+'Ark1'!U1369</f>
        <v>41.325000000000003</v>
      </c>
      <c r="AF33" s="92">
        <f>+'Ark1'!W1369</f>
        <v>30</v>
      </c>
      <c r="AG33" s="11">
        <f>+'Ark1'!X1369</f>
        <v>100</v>
      </c>
      <c r="AH33" s="11">
        <f>+'Ark1'!Y1369</f>
        <v>100</v>
      </c>
      <c r="AI33" s="1">
        <f t="shared" si="1"/>
        <v>1.0526315789473684</v>
      </c>
      <c r="AJ33" s="47"/>
      <c r="AK33" s="5"/>
      <c r="AM33" s="1"/>
      <c r="AN33" s="1"/>
      <c r="AO33" s="11"/>
      <c r="AP33" s="11"/>
      <c r="AQ33" s="11"/>
    </row>
    <row r="34" spans="23:43" ht="15.6">
      <c r="W34" s="47"/>
      <c r="X34">
        <f>+'Ark1'!C1370</f>
        <v>2022</v>
      </c>
      <c r="Y34">
        <f>+'Ark1'!N1370</f>
        <v>443</v>
      </c>
      <c r="Z34" s="3" t="s">
        <v>478</v>
      </c>
      <c r="AA34">
        <f>+'Ark1'!Q1370</f>
        <v>11</v>
      </c>
      <c r="AB34">
        <f>+'Ark1'!R1370</f>
        <v>12</v>
      </c>
      <c r="AC34" s="1">
        <f>+'Ark1'!S1370</f>
        <v>6.6666666666666687</v>
      </c>
      <c r="AD34" s="1">
        <f>+'Ark1'!T1370</f>
        <v>8</v>
      </c>
      <c r="AE34" s="92">
        <f>+'Ark1'!U1370</f>
        <v>43.950833333333321</v>
      </c>
      <c r="AF34" s="92">
        <f>+'Ark1'!W1370</f>
        <v>25</v>
      </c>
      <c r="AG34" s="11">
        <f>+'Ark1'!X1370</f>
        <v>100</v>
      </c>
      <c r="AH34" s="11">
        <f>+'Ark1'!Y1370</f>
        <v>100</v>
      </c>
      <c r="AI34" s="1">
        <f t="shared" si="1"/>
        <v>1.0909090909090908</v>
      </c>
      <c r="AJ34" s="47"/>
      <c r="AK34" s="5"/>
      <c r="AM34" s="1"/>
      <c r="AN34" s="1"/>
      <c r="AO34" s="11"/>
      <c r="AP34" s="11"/>
      <c r="AQ34" s="11"/>
    </row>
    <row r="35" spans="23:43" ht="15.6">
      <c r="W35" s="47"/>
      <c r="X35">
        <f>+'Ark1'!C1371</f>
        <v>2022</v>
      </c>
      <c r="Y35">
        <f>+'Ark1'!N1371</f>
        <v>445</v>
      </c>
      <c r="Z35" s="3" t="s">
        <v>479</v>
      </c>
      <c r="AA35">
        <f>+'Ark1'!Q1371</f>
        <v>19</v>
      </c>
      <c r="AB35">
        <f>+'Ark1'!R1371</f>
        <v>22</v>
      </c>
      <c r="AC35" s="1">
        <f>+'Ark1'!S1371</f>
        <v>6.9545454545454541</v>
      </c>
      <c r="AD35" s="1">
        <f>+'Ark1'!T1371</f>
        <v>7.5909090909090899</v>
      </c>
      <c r="AE35" s="92">
        <f>+'Ark1'!U1371</f>
        <v>47.331818181818193</v>
      </c>
      <c r="AF35" s="92">
        <f>+'Ark1'!W1371</f>
        <v>18.181818181818183</v>
      </c>
      <c r="AG35" s="11">
        <f>+'Ark1'!X1371</f>
        <v>100</v>
      </c>
      <c r="AH35" s="11">
        <f>+'Ark1'!Y1371</f>
        <v>100</v>
      </c>
      <c r="AI35" s="1">
        <f t="shared" si="1"/>
        <v>1.1578947368421053</v>
      </c>
      <c r="AJ35" s="47"/>
      <c r="AK35" s="5"/>
      <c r="AM35" s="13"/>
      <c r="AN35" s="13"/>
      <c r="AO35" s="11"/>
      <c r="AP35" s="11"/>
      <c r="AQ35" s="11"/>
    </row>
    <row r="36" spans="23:43" ht="16.5" customHeight="1">
      <c r="W36" s="47"/>
      <c r="X36">
        <f>+'Ark1'!C1372</f>
        <v>2022</v>
      </c>
      <c r="Y36">
        <f>+'Ark1'!N1372</f>
        <v>450</v>
      </c>
      <c r="Z36" s="3" t="s">
        <v>480</v>
      </c>
      <c r="AA36">
        <f>+'Ark1'!Q1372</f>
        <v>1</v>
      </c>
      <c r="AB36">
        <f>+'Ark1'!R1372</f>
        <v>1</v>
      </c>
      <c r="AC36" s="1">
        <f>+'Ark1'!S1372</f>
        <v>8</v>
      </c>
      <c r="AD36" s="1">
        <f>+'Ark1'!T1372</f>
        <v>5</v>
      </c>
      <c r="AE36" s="92">
        <f>+'Ark1'!U1372</f>
        <v>50.6</v>
      </c>
      <c r="AF36" s="92">
        <f>+'Ark1'!W1372</f>
        <v>0</v>
      </c>
      <c r="AG36" s="11">
        <f>+'Ark1'!X1372</f>
        <v>100</v>
      </c>
      <c r="AH36" s="11">
        <f>+'Ark1'!Y1372</f>
        <v>100</v>
      </c>
      <c r="AI36" s="1">
        <f t="shared" si="1"/>
        <v>1</v>
      </c>
      <c r="AJ36" s="47"/>
      <c r="AK36" s="5"/>
      <c r="AM36" s="13"/>
      <c r="AN36" s="13"/>
      <c r="AO36" s="11"/>
      <c r="AP36" s="11"/>
      <c r="AQ36" s="11"/>
    </row>
    <row r="37" spans="23:43" ht="16.5" customHeight="1">
      <c r="W37" s="47"/>
      <c r="X37">
        <f>+'Ark1'!C1373</f>
        <v>2022</v>
      </c>
      <c r="Y37">
        <f>+'Ark1'!N1373</f>
        <v>455</v>
      </c>
      <c r="Z37" s="3" t="s">
        <v>481</v>
      </c>
      <c r="AA37">
        <f>+'Ark1'!Q1373</f>
        <v>0</v>
      </c>
      <c r="AB37">
        <f>+'Ark1'!R1373</f>
        <v>0</v>
      </c>
      <c r="AC37" s="1">
        <f>+'Ark1'!S1373</f>
        <v>0</v>
      </c>
      <c r="AD37" s="1">
        <f>+'Ark1'!T1373</f>
        <v>0</v>
      </c>
      <c r="AE37" s="92">
        <f>+'Ark1'!U1373</f>
        <v>0</v>
      </c>
      <c r="AF37" s="92">
        <f>+'Ark1'!W1373</f>
        <v>0</v>
      </c>
      <c r="AG37" s="11">
        <f>+'Ark1'!X1373</f>
        <v>0</v>
      </c>
      <c r="AH37" s="11">
        <f>+'Ark1'!Y1373</f>
        <v>0</v>
      </c>
      <c r="AI37" s="1" t="e">
        <f t="shared" si="1"/>
        <v>#DIV/0!</v>
      </c>
      <c r="AJ37" s="47"/>
      <c r="AK37" s="5"/>
      <c r="AM37" s="13"/>
      <c r="AN37" s="13"/>
      <c r="AO37" s="11"/>
      <c r="AP37" s="11"/>
      <c r="AQ37" s="11"/>
    </row>
    <row r="38" spans="23:43">
      <c r="W38" s="47"/>
      <c r="X38">
        <f>+'Ark1'!C1374</f>
        <v>2022</v>
      </c>
      <c r="Y38">
        <f>+'Ark1'!N1374</f>
        <v>460</v>
      </c>
      <c r="Z38" s="3" t="s">
        <v>482</v>
      </c>
      <c r="AA38">
        <f>+'Ark1'!Q1374</f>
        <v>0</v>
      </c>
      <c r="AB38">
        <f>+'Ark1'!R1374</f>
        <v>0</v>
      </c>
      <c r="AC38" s="1">
        <f>+'Ark1'!S1374</f>
        <v>0</v>
      </c>
      <c r="AD38" s="1">
        <f>+'Ark1'!T1374</f>
        <v>0</v>
      </c>
      <c r="AE38" s="92">
        <f>+'Ark1'!U1374</f>
        <v>0</v>
      </c>
      <c r="AF38" s="92">
        <f>+'Ark1'!W1374</f>
        <v>0</v>
      </c>
      <c r="AG38" s="11">
        <f>+'Ark1'!X1374</f>
        <v>0</v>
      </c>
      <c r="AH38" s="11">
        <f>+'Ark1'!Y1374</f>
        <v>0</v>
      </c>
      <c r="AI38" s="1" t="e">
        <f t="shared" si="1"/>
        <v>#DIV/0!</v>
      </c>
      <c r="AJ38" s="47"/>
      <c r="AM38" s="13"/>
      <c r="AN38" s="13"/>
      <c r="AO38" s="11"/>
      <c r="AP38" s="11"/>
      <c r="AQ38" s="11"/>
    </row>
    <row r="39" spans="23:43" ht="17.25" customHeight="1">
      <c r="W39" s="47"/>
      <c r="X39" s="53">
        <f>+'Ark1'!C1375</f>
        <v>2021</v>
      </c>
      <c r="Y39" s="53">
        <f>+'Ark1'!N1375</f>
        <v>409</v>
      </c>
      <c r="Z39" s="54" t="s">
        <v>467</v>
      </c>
      <c r="AA39" s="53">
        <f>+'Ark1'!Q1375</f>
        <v>468</v>
      </c>
      <c r="AB39" s="53">
        <f>+'Ark1'!R1375</f>
        <v>13418.9</v>
      </c>
      <c r="AC39" s="55">
        <f>+'Ark1'!S1375</f>
        <v>4.8725827005194162</v>
      </c>
      <c r="AD39" s="55">
        <f>+'Ark1'!T1375</f>
        <v>4.238573951665189</v>
      </c>
      <c r="AE39" s="155">
        <f>+'Ark1'!U1375</f>
        <v>6.5760867135160206</v>
      </c>
      <c r="AF39" s="155">
        <f>+'Ark1'!W1375</f>
        <v>0</v>
      </c>
      <c r="AG39" s="74">
        <f>+'Ark1'!X1375</f>
        <v>0</v>
      </c>
      <c r="AH39" s="74">
        <f>+'Ark1'!Y1375</f>
        <v>0</v>
      </c>
      <c r="AI39" s="55">
        <f t="shared" si="1"/>
        <v>28.672863247863248</v>
      </c>
      <c r="AJ39" s="47"/>
      <c r="AK39" s="5"/>
      <c r="AM39" s="13"/>
      <c r="AN39" s="13"/>
      <c r="AO39" s="11"/>
      <c r="AP39" s="11"/>
      <c r="AQ39" s="11"/>
    </row>
    <row r="40" spans="23:43">
      <c r="W40" s="47"/>
      <c r="X40" s="53">
        <f>+'Ark1'!C1376</f>
        <v>2021</v>
      </c>
      <c r="Y40" s="53">
        <f>+'Ark1'!N1376</f>
        <v>410</v>
      </c>
      <c r="Z40" s="54" t="s">
        <v>468</v>
      </c>
      <c r="AA40" s="53">
        <f>+'Ark1'!Q1376</f>
        <v>552</v>
      </c>
      <c r="AB40" s="53">
        <f>+'Ark1'!R1376</f>
        <v>4422</v>
      </c>
      <c r="AC40" s="55">
        <f>+'Ark1'!S1376</f>
        <v>5.4493441881501568</v>
      </c>
      <c r="AD40" s="55">
        <f>+'Ark1'!T1376</f>
        <v>4.4387155133423803</v>
      </c>
      <c r="AE40" s="155">
        <f>+'Ark1'!U1376</f>
        <v>12.264296698326561</v>
      </c>
      <c r="AF40" s="155">
        <f>+'Ark1'!W1376</f>
        <v>0</v>
      </c>
      <c r="AG40" s="74">
        <f>+'Ark1'!X1376</f>
        <v>0</v>
      </c>
      <c r="AH40" s="74">
        <f>+'Ark1'!Y1376</f>
        <v>0</v>
      </c>
      <c r="AI40" s="55">
        <f t="shared" si="1"/>
        <v>8.0108695652173907</v>
      </c>
      <c r="AJ40" s="47"/>
      <c r="AM40" s="13"/>
      <c r="AN40" s="13"/>
      <c r="AO40" s="11"/>
      <c r="AP40" s="11"/>
      <c r="AQ40" s="11"/>
    </row>
    <row r="41" spans="23:43">
      <c r="W41" s="47"/>
      <c r="X41" s="53">
        <f>+'Ark1'!C1377</f>
        <v>2021</v>
      </c>
      <c r="Y41" s="53">
        <f>+'Ark1'!N1377</f>
        <v>415</v>
      </c>
      <c r="Z41" s="54" t="s">
        <v>469</v>
      </c>
      <c r="AA41" s="53">
        <f>+'Ark1'!Q1377</f>
        <v>514</v>
      </c>
      <c r="AB41" s="53">
        <f>+'Ark1'!R1377</f>
        <v>3534</v>
      </c>
      <c r="AC41" s="55">
        <f>+'Ark1'!S1377</f>
        <v>4.8970005659309566</v>
      </c>
      <c r="AD41" s="55">
        <f>+'Ark1'!T1377</f>
        <v>4.7201471420486705</v>
      </c>
      <c r="AE41" s="155">
        <f>+'Ark1'!U1377</f>
        <v>17.587611771363846</v>
      </c>
      <c r="AF41" s="155">
        <f>+'Ark1'!W1377</f>
        <v>0.14148273910582904</v>
      </c>
      <c r="AG41" s="74">
        <f>+'Ark1'!X1377</f>
        <v>80.701754385964946</v>
      </c>
      <c r="AH41" s="74">
        <f>+'Ark1'!Y1377</f>
        <v>0</v>
      </c>
      <c r="AI41" s="55">
        <f t="shared" si="1"/>
        <v>6.8754863813229576</v>
      </c>
      <c r="AJ41" s="47"/>
      <c r="AM41" s="13"/>
      <c r="AN41" s="13"/>
      <c r="AO41" s="11"/>
      <c r="AP41" s="11"/>
      <c r="AQ41" s="11"/>
    </row>
    <row r="42" spans="23:43" ht="21">
      <c r="W42" s="47"/>
      <c r="X42" s="53">
        <f>+'Ark1'!C1378</f>
        <v>2021</v>
      </c>
      <c r="Y42" s="53">
        <f>+'Ark1'!N1378</f>
        <v>420</v>
      </c>
      <c r="Z42" s="54" t="s">
        <v>470</v>
      </c>
      <c r="AA42" s="53">
        <f>+'Ark1'!Q1378</f>
        <v>409</v>
      </c>
      <c r="AB42" s="53">
        <f>+'Ark1'!R1378</f>
        <v>2991</v>
      </c>
      <c r="AC42" s="55">
        <f>+'Ark1'!S1378</f>
        <v>5.4032096288866596</v>
      </c>
      <c r="AD42" s="55">
        <f>+'Ark1'!T1378</f>
        <v>5.7492477432296889</v>
      </c>
      <c r="AE42" s="155">
        <f>+'Ark1'!U1378</f>
        <v>22.292230023403608</v>
      </c>
      <c r="AF42" s="155">
        <f>+'Ark1'!W1378</f>
        <v>1.3039117352056171</v>
      </c>
      <c r="AG42" s="74">
        <f>+'Ark1'!X1378</f>
        <v>100</v>
      </c>
      <c r="AH42" s="74">
        <f>+'Ark1'!Y1378</f>
        <v>33.734536944165825</v>
      </c>
      <c r="AI42" s="55">
        <f t="shared" si="1"/>
        <v>7.3129584352078236</v>
      </c>
      <c r="AJ42" s="47"/>
      <c r="AM42" s="56"/>
      <c r="AN42" s="56"/>
      <c r="AO42" s="11"/>
      <c r="AP42" s="11"/>
      <c r="AQ42" s="11"/>
    </row>
    <row r="43" spans="23:43">
      <c r="W43" s="47"/>
      <c r="X43" s="53">
        <f>+'Ark1'!C1379</f>
        <v>2021</v>
      </c>
      <c r="Y43" s="53">
        <f>+'Ark1'!N1379</f>
        <v>425</v>
      </c>
      <c r="Z43" s="54" t="s">
        <v>471</v>
      </c>
      <c r="AA43" s="53">
        <f>+'Ark1'!Q1379</f>
        <v>298</v>
      </c>
      <c r="AB43" s="53">
        <f>+'Ark1'!R1379</f>
        <v>1036</v>
      </c>
      <c r="AC43" s="55">
        <f>+'Ark1'!S1379</f>
        <v>6.13706563706564</v>
      </c>
      <c r="AD43" s="55">
        <f>+'Ark1'!T1379</f>
        <v>6.8880308880308867</v>
      </c>
      <c r="AE43" s="155">
        <f>+'Ark1'!U1379</f>
        <v>26.435521235521236</v>
      </c>
      <c r="AF43" s="155">
        <f>+'Ark1'!W1379</f>
        <v>5.5019305019305031</v>
      </c>
      <c r="AG43" s="74">
        <f>+'Ark1'!X1379</f>
        <v>100</v>
      </c>
      <c r="AH43" s="74">
        <f>+'Ark1'!Y1379</f>
        <v>100</v>
      </c>
      <c r="AI43" s="55">
        <f t="shared" si="1"/>
        <v>3.476510067114094</v>
      </c>
      <c r="AJ43" s="47"/>
      <c r="AK43" s="4"/>
    </row>
    <row r="44" spans="23:43" ht="15.6">
      <c r="W44" s="47"/>
      <c r="X44" s="53">
        <f>+'Ark1'!C1380</f>
        <v>2021</v>
      </c>
      <c r="Y44" s="53">
        <f>+'Ark1'!N1380</f>
        <v>428</v>
      </c>
      <c r="Z44" s="54" t="s">
        <v>472</v>
      </c>
      <c r="AA44" s="53">
        <f>+'Ark1'!Q1380</f>
        <v>188</v>
      </c>
      <c r="AB44" s="53">
        <f>+'Ark1'!R1380</f>
        <v>417</v>
      </c>
      <c r="AC44" s="55">
        <f>+'Ark1'!S1380</f>
        <v>6.5371702637889681</v>
      </c>
      <c r="AD44" s="55">
        <f>+'Ark1'!T1380</f>
        <v>7.5107913669064752</v>
      </c>
      <c r="AE44" s="155">
        <f>+'Ark1'!U1380</f>
        <v>28.972997601918458</v>
      </c>
      <c r="AF44" s="155">
        <f>+'Ark1'!W1380</f>
        <v>17.266187050359715</v>
      </c>
      <c r="AG44" s="74">
        <f>+'Ark1'!X1380</f>
        <v>100</v>
      </c>
      <c r="AH44" s="74">
        <f>+'Ark1'!Y1380</f>
        <v>100</v>
      </c>
      <c r="AI44" s="55">
        <f t="shared" si="1"/>
        <v>2.2180851063829787</v>
      </c>
      <c r="AJ44" s="47"/>
      <c r="AK44" s="18"/>
      <c r="AM44" s="1"/>
      <c r="AN44" s="5"/>
    </row>
    <row r="45" spans="23:43" ht="15.6">
      <c r="W45" s="47"/>
      <c r="X45" s="53">
        <f>+'Ark1'!C1381</f>
        <v>2021</v>
      </c>
      <c r="Y45" s="53">
        <f>+'Ark1'!N1381</f>
        <v>430</v>
      </c>
      <c r="Z45" s="54" t="s">
        <v>473</v>
      </c>
      <c r="AA45" s="53">
        <f>+'Ark1'!Q1381</f>
        <v>170</v>
      </c>
      <c r="AB45" s="53">
        <f>+'Ark1'!R1381</f>
        <v>387</v>
      </c>
      <c r="AC45" s="55">
        <f>+'Ark1'!S1381</f>
        <v>6.746770025839794</v>
      </c>
      <c r="AD45" s="55">
        <f>+'Ark1'!T1381</f>
        <v>7.6744186046511649</v>
      </c>
      <c r="AE45" s="155">
        <f>+'Ark1'!U1381</f>
        <v>31.326537467700277</v>
      </c>
      <c r="AF45" s="155">
        <f>+'Ark1'!W1381</f>
        <v>16.795865633074939</v>
      </c>
      <c r="AG45" s="74">
        <f>+'Ark1'!X1381</f>
        <v>100</v>
      </c>
      <c r="AH45" s="74">
        <f>+'Ark1'!Y1381</f>
        <v>100</v>
      </c>
      <c r="AI45" s="55">
        <f t="shared" si="1"/>
        <v>2.276470588235294</v>
      </c>
      <c r="AJ45" s="47"/>
      <c r="AK45" s="18"/>
    </row>
    <row r="46" spans="23:43" ht="15.6">
      <c r="W46" s="47"/>
      <c r="X46" s="53">
        <f>+'Ark1'!C1382</f>
        <v>2021</v>
      </c>
      <c r="Y46" s="53">
        <f>+'Ark1'!N1382</f>
        <v>433</v>
      </c>
      <c r="Z46" s="54" t="s">
        <v>474</v>
      </c>
      <c r="AA46" s="53">
        <f>+'Ark1'!Q1382</f>
        <v>102</v>
      </c>
      <c r="AB46" s="53">
        <f>+'Ark1'!R1382</f>
        <v>171</v>
      </c>
      <c r="AC46" s="55">
        <f>+'Ark1'!S1382</f>
        <v>6.9181286549707597</v>
      </c>
      <c r="AD46" s="55">
        <f>+'Ark1'!T1382</f>
        <v>7.9649122807017516</v>
      </c>
      <c r="AE46" s="155">
        <f>+'Ark1'!U1382</f>
        <v>33.959766081871358</v>
      </c>
      <c r="AF46" s="155">
        <f>+'Ark1'!W1382</f>
        <v>26.900584795321642</v>
      </c>
      <c r="AG46" s="74">
        <f>+'Ark1'!X1382</f>
        <v>100</v>
      </c>
      <c r="AH46" s="74">
        <f>+'Ark1'!Y1382</f>
        <v>100</v>
      </c>
      <c r="AI46" s="55">
        <f t="shared" si="1"/>
        <v>1.6764705882352942</v>
      </c>
      <c r="AJ46" s="47"/>
      <c r="AK46" s="18"/>
    </row>
    <row r="47" spans="23:43" ht="15.6">
      <c r="W47" s="47"/>
      <c r="X47" s="53">
        <f>+'Ark1'!C1383</f>
        <v>2021</v>
      </c>
      <c r="Y47" s="53">
        <f>+'Ark1'!N1383</f>
        <v>435</v>
      </c>
      <c r="Z47" s="54" t="s">
        <v>475</v>
      </c>
      <c r="AA47" s="53">
        <f>+'Ark1'!Q1383</f>
        <v>85</v>
      </c>
      <c r="AB47" s="53">
        <f>+'Ark1'!R1383</f>
        <v>124</v>
      </c>
      <c r="AC47" s="55">
        <f>+'Ark1'!S1383</f>
        <v>7.0725806451612891</v>
      </c>
      <c r="AD47" s="55">
        <f>+'Ark1'!T1383</f>
        <v>8.1693548387096779</v>
      </c>
      <c r="AE47" s="155">
        <f>+'Ark1'!U1383</f>
        <v>36.424193548387073</v>
      </c>
      <c r="AF47" s="155">
        <f>+'Ark1'!W1383</f>
        <v>32.258064516129025</v>
      </c>
      <c r="AG47" s="74">
        <f>+'Ark1'!X1383</f>
        <v>100</v>
      </c>
      <c r="AH47" s="74">
        <f>+'Ark1'!Y1383</f>
        <v>100</v>
      </c>
      <c r="AI47" s="55">
        <f t="shared" si="1"/>
        <v>1.4588235294117646</v>
      </c>
      <c r="AJ47" s="47"/>
      <c r="AK47" s="18"/>
    </row>
    <row r="48" spans="23:43" ht="15.6">
      <c r="W48" s="47"/>
      <c r="X48" s="53">
        <f>+'Ark1'!C1384</f>
        <v>2021</v>
      </c>
      <c r="Y48" s="53">
        <f>+'Ark1'!N1384</f>
        <v>438</v>
      </c>
      <c r="Z48" s="54" t="s">
        <v>476</v>
      </c>
      <c r="AA48" s="53">
        <f>+'Ark1'!Q1384</f>
        <v>42</v>
      </c>
      <c r="AB48" s="53">
        <f>+'Ark1'!R1384</f>
        <v>53</v>
      </c>
      <c r="AC48" s="55">
        <f>+'Ark1'!S1384</f>
        <v>7.3207547169811331</v>
      </c>
      <c r="AD48" s="55">
        <f>+'Ark1'!T1384</f>
        <v>8.9056603773584939</v>
      </c>
      <c r="AE48" s="155">
        <f>+'Ark1'!U1384</f>
        <v>38.886981132075469</v>
      </c>
      <c r="AF48" s="155">
        <f>+'Ark1'!W1384</f>
        <v>45.283018867924511</v>
      </c>
      <c r="AG48" s="74">
        <f>+'Ark1'!X1384</f>
        <v>100</v>
      </c>
      <c r="AH48" s="74">
        <f>+'Ark1'!Y1384</f>
        <v>100</v>
      </c>
      <c r="AI48" s="55">
        <f t="shared" si="1"/>
        <v>1.2619047619047619</v>
      </c>
      <c r="AJ48" s="47"/>
      <c r="AK48" s="18"/>
    </row>
    <row r="49" spans="23:37" ht="15.6">
      <c r="W49" s="47"/>
      <c r="X49" s="53">
        <f>+'Ark1'!C1385</f>
        <v>2021</v>
      </c>
      <c r="Y49" s="53">
        <f>+'Ark1'!N1385</f>
        <v>440</v>
      </c>
      <c r="Z49" s="54" t="s">
        <v>477</v>
      </c>
      <c r="AA49" s="53">
        <f>+'Ark1'!Q1385</f>
        <v>31</v>
      </c>
      <c r="AB49" s="53">
        <f>+'Ark1'!R1385</f>
        <v>37</v>
      </c>
      <c r="AC49" s="55">
        <f>+'Ark1'!S1385</f>
        <v>6.729729729729728</v>
      </c>
      <c r="AD49" s="55">
        <f>+'Ark1'!T1385</f>
        <v>8.0810810810810807</v>
      </c>
      <c r="AE49" s="155">
        <f>+'Ark1'!U1385</f>
        <v>41.246756756756746</v>
      </c>
      <c r="AF49" s="155">
        <f>+'Ark1'!W1385</f>
        <v>35.13513513513513</v>
      </c>
      <c r="AG49" s="74">
        <f>+'Ark1'!X1385</f>
        <v>100</v>
      </c>
      <c r="AH49" s="74">
        <f>+'Ark1'!Y1385</f>
        <v>100</v>
      </c>
      <c r="AI49" s="55">
        <f t="shared" si="1"/>
        <v>1.1935483870967742</v>
      </c>
      <c r="AJ49" s="47"/>
      <c r="AK49" s="18"/>
    </row>
    <row r="50" spans="23:37" ht="15.6">
      <c r="W50" s="47"/>
      <c r="X50" s="53">
        <f>+'Ark1'!C1386</f>
        <v>2021</v>
      </c>
      <c r="Y50" s="53">
        <f>+'Ark1'!N1386</f>
        <v>443</v>
      </c>
      <c r="Z50" s="54" t="s">
        <v>478</v>
      </c>
      <c r="AA50" s="53">
        <f>+'Ark1'!Q1386</f>
        <v>18</v>
      </c>
      <c r="AB50" s="53">
        <f>+'Ark1'!R1386</f>
        <v>19</v>
      </c>
      <c r="AC50" s="55">
        <f>+'Ark1'!S1386</f>
        <v>6.8947368421052646</v>
      </c>
      <c r="AD50" s="55">
        <f>+'Ark1'!T1386</f>
        <v>7.6842105263157903</v>
      </c>
      <c r="AE50" s="155">
        <f>+'Ark1'!U1386</f>
        <v>43.663157894736848</v>
      </c>
      <c r="AF50" s="155">
        <f>+'Ark1'!W1386</f>
        <v>26.315789473684205</v>
      </c>
      <c r="AG50" s="74">
        <f>+'Ark1'!X1386</f>
        <v>100</v>
      </c>
      <c r="AH50" s="74">
        <f>+'Ark1'!Y1386</f>
        <v>100</v>
      </c>
      <c r="AI50" s="55">
        <f t="shared" si="1"/>
        <v>1.0555555555555556</v>
      </c>
      <c r="AJ50" s="47"/>
      <c r="AK50" s="18"/>
    </row>
    <row r="51" spans="23:37" ht="15.6">
      <c r="W51" s="47"/>
      <c r="X51" s="53">
        <f>+'Ark1'!C1387</f>
        <v>2021</v>
      </c>
      <c r="Y51" s="53">
        <f>+'Ark1'!N1387</f>
        <v>445</v>
      </c>
      <c r="Z51" s="54" t="s">
        <v>479</v>
      </c>
      <c r="AA51" s="53">
        <f>+'Ark1'!Q1387</f>
        <v>13</v>
      </c>
      <c r="AB51" s="53">
        <f>+'Ark1'!R1387</f>
        <v>17</v>
      </c>
      <c r="AC51" s="55">
        <f>+'Ark1'!S1387</f>
        <v>6.5882352941176485</v>
      </c>
      <c r="AD51" s="55">
        <f>+'Ark1'!T1387</f>
        <v>7.4705882352941186</v>
      </c>
      <c r="AE51" s="155">
        <f>+'Ark1'!U1387</f>
        <v>46.964117647058806</v>
      </c>
      <c r="AF51" s="155">
        <f>+'Ark1'!W1387</f>
        <v>11.76470588235294</v>
      </c>
      <c r="AG51" s="74">
        <f>+'Ark1'!X1387</f>
        <v>100</v>
      </c>
      <c r="AH51" s="74">
        <f>+'Ark1'!Y1387</f>
        <v>100</v>
      </c>
      <c r="AI51" s="55">
        <f t="shared" si="1"/>
        <v>1.3076923076923077</v>
      </c>
      <c r="AJ51" s="47"/>
      <c r="AK51" s="18"/>
    </row>
    <row r="52" spans="23:37" ht="15.6">
      <c r="W52" s="47"/>
      <c r="X52" s="53">
        <f>+'Ark1'!C1388</f>
        <v>2021</v>
      </c>
      <c r="Y52" s="53">
        <f>+'Ark1'!N1388</f>
        <v>450</v>
      </c>
      <c r="Z52" s="54" t="s">
        <v>480</v>
      </c>
      <c r="AA52" s="53">
        <f>+'Ark1'!Q1388</f>
        <v>2</v>
      </c>
      <c r="AB52" s="53">
        <f>+'Ark1'!R1388</f>
        <v>2</v>
      </c>
      <c r="AC52" s="55">
        <f>+'Ark1'!S1388</f>
        <v>9.5</v>
      </c>
      <c r="AD52" s="55">
        <f>+'Ark1'!T1388</f>
        <v>11</v>
      </c>
      <c r="AE52" s="155">
        <f>+'Ark1'!U1388</f>
        <v>50.484999999999999</v>
      </c>
      <c r="AF52" s="155">
        <f>+'Ark1'!W1388</f>
        <v>50</v>
      </c>
      <c r="AG52" s="74">
        <f>+'Ark1'!X1388</f>
        <v>100</v>
      </c>
      <c r="AH52" s="74">
        <f>+'Ark1'!Y1388</f>
        <v>100</v>
      </c>
      <c r="AI52" s="55">
        <f t="shared" si="1"/>
        <v>1</v>
      </c>
      <c r="AJ52" s="47"/>
      <c r="AK52" s="18"/>
    </row>
    <row r="53" spans="23:37" ht="15.6">
      <c r="W53" s="47"/>
      <c r="X53" s="53">
        <f>+'Ark1'!C1389</f>
        <v>2021</v>
      </c>
      <c r="Y53" s="53">
        <f>+'Ark1'!N1389</f>
        <v>455</v>
      </c>
      <c r="Z53" s="54" t="s">
        <v>481</v>
      </c>
      <c r="AA53" s="53">
        <f>+'Ark1'!Q1389</f>
        <v>5</v>
      </c>
      <c r="AB53" s="53">
        <f>+'Ark1'!R1389</f>
        <v>5</v>
      </c>
      <c r="AC53" s="55">
        <f>+'Ark1'!S1389</f>
        <v>7.6</v>
      </c>
      <c r="AD53" s="55">
        <f>+'Ark1'!T1389</f>
        <v>8.6</v>
      </c>
      <c r="AE53" s="155">
        <f>+'Ark1'!U1389</f>
        <v>56.997999999999998</v>
      </c>
      <c r="AF53" s="155">
        <f>+'Ark1'!W1389</f>
        <v>20</v>
      </c>
      <c r="AG53" s="74">
        <f>+'Ark1'!X1389</f>
        <v>100</v>
      </c>
      <c r="AH53" s="74">
        <f>+'Ark1'!Y1389</f>
        <v>100</v>
      </c>
      <c r="AI53" s="55">
        <f t="shared" si="1"/>
        <v>1</v>
      </c>
      <c r="AJ53" s="47"/>
      <c r="AK53" s="18"/>
    </row>
    <row r="54" spans="23:37" ht="15.6">
      <c r="W54" s="47"/>
      <c r="X54" s="53">
        <f>+'Ark1'!C1390</f>
        <v>2021</v>
      </c>
      <c r="Y54" s="53">
        <f>+'Ark1'!N1390</f>
        <v>460</v>
      </c>
      <c r="Z54" s="54" t="s">
        <v>482</v>
      </c>
      <c r="AA54" s="53">
        <f>+'Ark1'!Q1390</f>
        <v>0</v>
      </c>
      <c r="AB54" s="53">
        <f>+'Ark1'!R1390</f>
        <v>0</v>
      </c>
      <c r="AC54" s="55">
        <f>+'Ark1'!S1390</f>
        <v>0</v>
      </c>
      <c r="AD54" s="55">
        <f>+'Ark1'!T1390</f>
        <v>0</v>
      </c>
      <c r="AE54" s="155">
        <f>+'Ark1'!U1390</f>
        <v>0</v>
      </c>
      <c r="AF54" s="155">
        <f>+'Ark1'!W1390</f>
        <v>0</v>
      </c>
      <c r="AG54" s="74">
        <f>+'Ark1'!X1390</f>
        <v>0</v>
      </c>
      <c r="AH54" s="74">
        <f>+'Ark1'!Y1390</f>
        <v>0</v>
      </c>
      <c r="AI54" s="55" t="e">
        <f t="shared" si="1"/>
        <v>#DIV/0!</v>
      </c>
      <c r="AJ54" s="47"/>
      <c r="AK54" s="18"/>
    </row>
    <row r="55" spans="23:37" ht="15.6">
      <c r="W55" s="47"/>
      <c r="X55">
        <f>+'Ark1'!C1391</f>
        <v>2020</v>
      </c>
      <c r="Y55">
        <f>+'Ark1'!N1391</f>
        <v>409</v>
      </c>
      <c r="Z55" s="3" t="s">
        <v>467</v>
      </c>
      <c r="AA55">
        <f>+'Ark1'!Q1391</f>
        <v>497</v>
      </c>
      <c r="AB55">
        <f>+'Ark1'!R1391</f>
        <v>14145</v>
      </c>
      <c r="AC55" s="1">
        <f>+'Ark1'!S1391</f>
        <v>4.9864969954047353</v>
      </c>
      <c r="AD55" s="1">
        <f>+'Ark1'!T1391</f>
        <v>4.4780487804878044</v>
      </c>
      <c r="AE55" s="92">
        <f>+'Ark1'!U1391</f>
        <v>6.4806652527394801</v>
      </c>
      <c r="AF55" s="92">
        <f>+'Ark1'!W1391</f>
        <v>7.0696359137504428E-3</v>
      </c>
      <c r="AG55" s="11">
        <f>+'Ark1'!X1391</f>
        <v>0</v>
      </c>
      <c r="AH55" s="11">
        <f>+'Ark1'!Y1391</f>
        <v>0</v>
      </c>
      <c r="AI55" s="1">
        <f t="shared" si="1"/>
        <v>28.460764587525151</v>
      </c>
      <c r="AJ55" s="47"/>
      <c r="AK55" s="18"/>
    </row>
    <row r="56" spans="23:37" ht="15.6">
      <c r="W56" s="47"/>
      <c r="X56">
        <f>+'Ark1'!C1392</f>
        <v>2020</v>
      </c>
      <c r="Y56">
        <f>+'Ark1'!N1392</f>
        <v>410</v>
      </c>
      <c r="Z56" s="3" t="s">
        <v>468</v>
      </c>
      <c r="AA56">
        <f>+'Ark1'!Q1392</f>
        <v>538</v>
      </c>
      <c r="AB56">
        <f>+'Ark1'!R1392</f>
        <v>4167</v>
      </c>
      <c r="AC56" s="1">
        <f>+'Ark1'!S1392</f>
        <v>5.4084473242140625</v>
      </c>
      <c r="AD56" s="1">
        <f>+'Ark1'!T1392</f>
        <v>4.4475641948644116</v>
      </c>
      <c r="AE56" s="92">
        <f>+'Ark1'!U1392</f>
        <v>12.20026397888169</v>
      </c>
      <c r="AF56" s="92">
        <f>+'Ark1'!W1392</f>
        <v>4.7996160307175441E-2</v>
      </c>
      <c r="AG56" s="11">
        <f>+'Ark1'!X1392</f>
        <v>0</v>
      </c>
      <c r="AH56" s="11">
        <f>+'Ark1'!Y1392</f>
        <v>0</v>
      </c>
      <c r="AI56" s="1">
        <f t="shared" si="1"/>
        <v>7.7453531598513008</v>
      </c>
      <c r="AJ56" s="47"/>
      <c r="AK56" s="18"/>
    </row>
    <row r="57" spans="23:37" ht="15.6">
      <c r="W57" s="47"/>
      <c r="X57">
        <f>+'Ark1'!C1393</f>
        <v>2020</v>
      </c>
      <c r="Y57">
        <f>+'Ark1'!N1393</f>
        <v>415</v>
      </c>
      <c r="Z57" s="3" t="s">
        <v>469</v>
      </c>
      <c r="AA57">
        <f>+'Ark1'!Q1393</f>
        <v>502</v>
      </c>
      <c r="AB57">
        <f>+'Ark1'!R1393</f>
        <v>3534</v>
      </c>
      <c r="AC57" s="1">
        <f>+'Ark1'!S1393</f>
        <v>4.6395019807583484</v>
      </c>
      <c r="AD57" s="1">
        <f>+'Ark1'!T1393</f>
        <v>4.6816638370118815</v>
      </c>
      <c r="AE57" s="92">
        <f>+'Ark1'!U1393</f>
        <v>17.670427277872076</v>
      </c>
      <c r="AF57" s="92">
        <f>+'Ark1'!W1393</f>
        <v>0.31126202603282399</v>
      </c>
      <c r="AG57" s="11">
        <f>+'Ark1'!X1393</f>
        <v>83.559705715902695</v>
      </c>
      <c r="AH57" s="11">
        <f>+'Ark1'!Y1393</f>
        <v>0</v>
      </c>
      <c r="AI57" s="1">
        <f t="shared" si="1"/>
        <v>7.0398406374501992</v>
      </c>
      <c r="AJ57" s="47"/>
      <c r="AK57" s="18"/>
    </row>
    <row r="58" spans="23:37" ht="15.6">
      <c r="W58" s="47"/>
      <c r="X58">
        <f>+'Ark1'!C1394</f>
        <v>2020</v>
      </c>
      <c r="Y58">
        <f>+'Ark1'!N1394</f>
        <v>420</v>
      </c>
      <c r="Z58" s="3" t="s">
        <v>470</v>
      </c>
      <c r="AA58">
        <f>+'Ark1'!Q1394</f>
        <v>382</v>
      </c>
      <c r="AB58">
        <f>+'Ark1'!R1394</f>
        <v>3168</v>
      </c>
      <c r="AC58" s="1">
        <f>+'Ark1'!S1394</f>
        <v>5.1695075757575761</v>
      </c>
      <c r="AD58" s="1">
        <f>+'Ark1'!T1394</f>
        <v>5.8753156565656557</v>
      </c>
      <c r="AE58" s="92">
        <f>+'Ark1'!U1394</f>
        <v>22.287373737373777</v>
      </c>
      <c r="AF58" s="92">
        <f>+'Ark1'!W1394</f>
        <v>1.5782828282828285</v>
      </c>
      <c r="AG58" s="11">
        <f>+'Ark1'!X1394</f>
        <v>100</v>
      </c>
      <c r="AH58" s="11">
        <f>+'Ark1'!Y1394</f>
        <v>31.723484848484851</v>
      </c>
      <c r="AI58" s="1">
        <f t="shared" si="1"/>
        <v>8.2931937172774877</v>
      </c>
      <c r="AJ58" s="47"/>
      <c r="AK58" s="18"/>
    </row>
    <row r="59" spans="23:37" ht="15.6">
      <c r="W59" s="47"/>
      <c r="X59">
        <f>+'Ark1'!C1395</f>
        <v>2020</v>
      </c>
      <c r="Y59">
        <f>+'Ark1'!N1395</f>
        <v>425</v>
      </c>
      <c r="Z59" s="3" t="s">
        <v>471</v>
      </c>
      <c r="AA59">
        <f>+'Ark1'!Q1395</f>
        <v>283</v>
      </c>
      <c r="AB59">
        <f>+'Ark1'!R1395</f>
        <v>1021</v>
      </c>
      <c r="AC59" s="1">
        <f>+'Ark1'!S1395</f>
        <v>5.9725759059745318</v>
      </c>
      <c r="AD59" s="1">
        <f>+'Ark1'!T1395</f>
        <v>7.0186092066601367</v>
      </c>
      <c r="AE59" s="92">
        <f>+'Ark1'!U1395</f>
        <v>26.374642507345719</v>
      </c>
      <c r="AF59" s="92">
        <f>+'Ark1'!W1395</f>
        <v>7.0519098922624881</v>
      </c>
      <c r="AG59" s="11">
        <f>+'Ark1'!X1395</f>
        <v>100</v>
      </c>
      <c r="AH59" s="11">
        <f>+'Ark1'!Y1395</f>
        <v>100</v>
      </c>
      <c r="AI59" s="1">
        <f t="shared" si="1"/>
        <v>3.6077738515901059</v>
      </c>
      <c r="AJ59" s="47"/>
      <c r="AK59" s="18"/>
    </row>
    <row r="60" spans="23:37" ht="15.6">
      <c r="W60" s="47"/>
      <c r="X60">
        <f>+'Ark1'!C1396</f>
        <v>2020</v>
      </c>
      <c r="Y60">
        <f>+'Ark1'!N1396</f>
        <v>428</v>
      </c>
      <c r="Z60" s="3" t="s">
        <v>472</v>
      </c>
      <c r="AA60">
        <f>+'Ark1'!Q1396</f>
        <v>195</v>
      </c>
      <c r="AB60">
        <f>+'Ark1'!R1396</f>
        <v>422</v>
      </c>
      <c r="AC60" s="1">
        <f>+'Ark1'!S1396</f>
        <v>6.4857819905213265</v>
      </c>
      <c r="AD60" s="1">
        <f>+'Ark1'!T1396</f>
        <v>7.545023696682466</v>
      </c>
      <c r="AE60" s="92">
        <f>+'Ark1'!U1396</f>
        <v>28.960047393364938</v>
      </c>
      <c r="AF60" s="92">
        <f>+'Ark1'!W1396</f>
        <v>14.691943127962086</v>
      </c>
      <c r="AG60" s="11">
        <f>+'Ark1'!X1396</f>
        <v>100</v>
      </c>
      <c r="AH60" s="11">
        <f>+'Ark1'!Y1396</f>
        <v>100</v>
      </c>
      <c r="AI60" s="1">
        <f t="shared" si="1"/>
        <v>2.164102564102564</v>
      </c>
      <c r="AJ60" s="47"/>
      <c r="AK60" s="18"/>
    </row>
    <row r="61" spans="23:37" ht="15.6">
      <c r="W61" s="47"/>
      <c r="X61">
        <f>+'Ark1'!C1397</f>
        <v>2020</v>
      </c>
      <c r="Y61">
        <f>+'Ark1'!N1397</f>
        <v>430</v>
      </c>
      <c r="Z61" s="3" t="s">
        <v>473</v>
      </c>
      <c r="AA61">
        <f>+'Ark1'!Q1397</f>
        <v>185</v>
      </c>
      <c r="AB61">
        <f>+'Ark1'!R1397</f>
        <v>388</v>
      </c>
      <c r="AC61" s="1">
        <f>+'Ark1'!S1397</f>
        <v>6.6623711340206189</v>
      </c>
      <c r="AD61" s="1">
        <f>+'Ark1'!T1397</f>
        <v>8.0953608247422704</v>
      </c>
      <c r="AE61" s="92">
        <f>+'Ark1'!U1397</f>
        <v>31.459149484536077</v>
      </c>
      <c r="AF61" s="92">
        <f>+'Ark1'!W1397</f>
        <v>24.226804123711329</v>
      </c>
      <c r="AG61" s="11">
        <f>+'Ark1'!X1397</f>
        <v>100</v>
      </c>
      <c r="AH61" s="11">
        <f>+'Ark1'!Y1397</f>
        <v>100</v>
      </c>
      <c r="AI61" s="1">
        <f t="shared" si="1"/>
        <v>2.0972972972972972</v>
      </c>
      <c r="AJ61" s="47"/>
      <c r="AK61" s="18"/>
    </row>
    <row r="62" spans="23:37">
      <c r="W62" s="47"/>
      <c r="X62">
        <f>+'Ark1'!C1398</f>
        <v>2020</v>
      </c>
      <c r="Y62">
        <f>+'Ark1'!N1398</f>
        <v>433</v>
      </c>
      <c r="Z62" s="3" t="s">
        <v>474</v>
      </c>
      <c r="AA62">
        <f>+'Ark1'!Q1398</f>
        <v>92</v>
      </c>
      <c r="AB62">
        <f>+'Ark1'!R1398</f>
        <v>142</v>
      </c>
      <c r="AC62" s="1">
        <f>+'Ark1'!S1398</f>
        <v>6.7605633802816882</v>
      </c>
      <c r="AD62" s="1">
        <f>+'Ark1'!T1398</f>
        <v>7.9577464788732399</v>
      </c>
      <c r="AE62" s="92">
        <f>+'Ark1'!U1398</f>
        <v>34.00295774647887</v>
      </c>
      <c r="AF62" s="92">
        <f>+'Ark1'!W1398</f>
        <v>28.873239436619723</v>
      </c>
      <c r="AG62" s="11">
        <f>+'Ark1'!X1398</f>
        <v>100</v>
      </c>
      <c r="AH62" s="11">
        <f>+'Ark1'!Y1398</f>
        <v>100</v>
      </c>
      <c r="AI62" s="1">
        <f t="shared" si="1"/>
        <v>1.5434782608695652</v>
      </c>
      <c r="AJ62" s="47"/>
    </row>
    <row r="63" spans="23:37" ht="15.6">
      <c r="W63" s="47"/>
      <c r="X63">
        <f>+'Ark1'!C1399</f>
        <v>2020</v>
      </c>
      <c r="Y63">
        <f>+'Ark1'!N1399</f>
        <v>435</v>
      </c>
      <c r="Z63" s="3" t="s">
        <v>475</v>
      </c>
      <c r="AA63">
        <f>+'Ark1'!Q1399</f>
        <v>85</v>
      </c>
      <c r="AB63">
        <f>+'Ark1'!R1399</f>
        <v>118</v>
      </c>
      <c r="AC63" s="1">
        <f>+'Ark1'!S1399</f>
        <v>6.8305084745762707</v>
      </c>
      <c r="AD63" s="1">
        <f>+'Ark1'!T1399</f>
        <v>8.1779661016949152</v>
      </c>
      <c r="AE63" s="92">
        <f>+'Ark1'!U1399</f>
        <v>36.318389830508472</v>
      </c>
      <c r="AF63" s="92">
        <f>+'Ark1'!W1399</f>
        <v>32.20338983050847</v>
      </c>
      <c r="AG63" s="11">
        <f>+'Ark1'!X1399</f>
        <v>100</v>
      </c>
      <c r="AH63" s="11">
        <f>+'Ark1'!Y1399</f>
        <v>100</v>
      </c>
      <c r="AI63" s="1">
        <f t="shared" si="1"/>
        <v>1.388235294117647</v>
      </c>
      <c r="AJ63" s="47"/>
      <c r="AK63" s="18"/>
    </row>
    <row r="64" spans="23:37">
      <c r="W64" s="47"/>
      <c r="X64">
        <f>+'Ark1'!C1400</f>
        <v>2020</v>
      </c>
      <c r="Y64">
        <f>+'Ark1'!N1400</f>
        <v>438</v>
      </c>
      <c r="Z64" s="3" t="s">
        <v>476</v>
      </c>
      <c r="AA64">
        <f>+'Ark1'!Q1400</f>
        <v>44</v>
      </c>
      <c r="AB64">
        <f>+'Ark1'!R1400</f>
        <v>49</v>
      </c>
      <c r="AC64" s="1">
        <f>+'Ark1'!S1400</f>
        <v>6.3469387755102016</v>
      </c>
      <c r="AD64" s="1">
        <f>+'Ark1'!T1400</f>
        <v>7.3877551020408143</v>
      </c>
      <c r="AE64" s="92">
        <f>+'Ark1'!U1400</f>
        <v>38.989387755102037</v>
      </c>
      <c r="AF64" s="92">
        <f>+'Ark1'!W1400</f>
        <v>20.408163265306126</v>
      </c>
      <c r="AG64" s="11">
        <f>+'Ark1'!X1400</f>
        <v>100</v>
      </c>
      <c r="AH64" s="11">
        <f>+'Ark1'!Y1400</f>
        <v>100</v>
      </c>
      <c r="AI64" s="1">
        <f t="shared" si="1"/>
        <v>1.1136363636363635</v>
      </c>
      <c r="AJ64" s="47"/>
    </row>
    <row r="65" spans="23:37">
      <c r="W65" s="47"/>
      <c r="X65">
        <f>+'Ark1'!C1401</f>
        <v>2020</v>
      </c>
      <c r="Y65">
        <f>+'Ark1'!N1401</f>
        <v>440</v>
      </c>
      <c r="Z65" s="3" t="s">
        <v>477</v>
      </c>
      <c r="AA65">
        <f>+'Ark1'!Q1401</f>
        <v>32</v>
      </c>
      <c r="AB65">
        <f>+'Ark1'!R1401</f>
        <v>36</v>
      </c>
      <c r="AC65" s="1">
        <f>+'Ark1'!S1401</f>
        <v>6.25</v>
      </c>
      <c r="AD65" s="1">
        <f>+'Ark1'!T1401</f>
        <v>7.0833333333333313</v>
      </c>
      <c r="AE65" s="92">
        <f>+'Ark1'!U1401</f>
        <v>41.559166666666655</v>
      </c>
      <c r="AF65" s="92">
        <f>+'Ark1'!W1401</f>
        <v>19.444444444444443</v>
      </c>
      <c r="AG65" s="11">
        <f>+'Ark1'!X1401</f>
        <v>100</v>
      </c>
      <c r="AH65" s="11">
        <f>+'Ark1'!Y1401</f>
        <v>100</v>
      </c>
      <c r="AI65" s="1">
        <f t="shared" si="1"/>
        <v>1.125</v>
      </c>
      <c r="AJ65" s="47"/>
    </row>
    <row r="66" spans="23:37">
      <c r="W66" s="47"/>
      <c r="X66">
        <f>+'Ark1'!C1402</f>
        <v>2020</v>
      </c>
      <c r="Y66">
        <f>+'Ark1'!N1402</f>
        <v>443</v>
      </c>
      <c r="Z66" s="3" t="s">
        <v>478</v>
      </c>
      <c r="AA66">
        <f>+'Ark1'!Q1402</f>
        <v>11</v>
      </c>
      <c r="AB66">
        <f>+'Ark1'!R1402</f>
        <v>12</v>
      </c>
      <c r="AC66" s="1">
        <f>+'Ark1'!S1402</f>
        <v>7.3333333333333313</v>
      </c>
      <c r="AD66" s="1">
        <f>+'Ark1'!T1402</f>
        <v>8.5</v>
      </c>
      <c r="AE66" s="92">
        <f>+'Ark1'!U1402</f>
        <v>43.717500000000001</v>
      </c>
      <c r="AF66" s="92">
        <f>+'Ark1'!W1402</f>
        <v>41.666666666666657</v>
      </c>
      <c r="AG66" s="11">
        <f>+'Ark1'!X1402</f>
        <v>100</v>
      </c>
      <c r="AH66" s="11">
        <f>+'Ark1'!Y1402</f>
        <v>100</v>
      </c>
      <c r="AI66" s="1">
        <f t="shared" si="1"/>
        <v>1.0909090909090908</v>
      </c>
      <c r="AJ66" s="47"/>
    </row>
    <row r="67" spans="23:37">
      <c r="W67" s="47"/>
      <c r="X67">
        <f>+'Ark1'!C1403</f>
        <v>2020</v>
      </c>
      <c r="Y67">
        <f>+'Ark1'!N1403</f>
        <v>445</v>
      </c>
      <c r="Z67" s="3" t="s">
        <v>479</v>
      </c>
      <c r="AA67">
        <f>+'Ark1'!Q1403</f>
        <v>17</v>
      </c>
      <c r="AB67">
        <f>+'Ark1'!R1403</f>
        <v>21</v>
      </c>
      <c r="AC67" s="1">
        <f>+'Ark1'!S1403</f>
        <v>6.2857142857142847</v>
      </c>
      <c r="AD67" s="1">
        <f>+'Ark1'!T1403</f>
        <v>6.5714285714285694</v>
      </c>
      <c r="AE67" s="92">
        <f>+'Ark1'!U1403</f>
        <v>47.093333333333341</v>
      </c>
      <c r="AF67" s="92">
        <f>+'Ark1'!W1403</f>
        <v>9.5238095238095273</v>
      </c>
      <c r="AG67" s="11">
        <f>+'Ark1'!X1403</f>
        <v>100</v>
      </c>
      <c r="AH67" s="11">
        <f>+'Ark1'!Y1403</f>
        <v>100</v>
      </c>
      <c r="AI67" s="1">
        <f t="shared" si="1"/>
        <v>1.2352941176470589</v>
      </c>
      <c r="AJ67" s="47"/>
    </row>
    <row r="68" spans="23:37">
      <c r="W68" s="47"/>
      <c r="X68">
        <f>+'Ark1'!C1404</f>
        <v>2020</v>
      </c>
      <c r="Y68">
        <f>+'Ark1'!N1404</f>
        <v>450</v>
      </c>
      <c r="Z68" s="3" t="s">
        <v>480</v>
      </c>
      <c r="AA68">
        <f>+'Ark1'!Q1404</f>
        <v>2</v>
      </c>
      <c r="AB68">
        <f>+'Ark1'!R1404</f>
        <v>3</v>
      </c>
      <c r="AC68" s="1">
        <f>+'Ark1'!S1404</f>
        <v>5.6666666666666679</v>
      </c>
      <c r="AD68" s="1">
        <f>+'Ark1'!T1404</f>
        <v>6</v>
      </c>
      <c r="AE68" s="92">
        <f>+'Ark1'!U1404</f>
        <v>51.416666666666657</v>
      </c>
      <c r="AF68" s="92">
        <f>+'Ark1'!W1404</f>
        <v>0</v>
      </c>
      <c r="AG68" s="11">
        <f>+'Ark1'!X1404</f>
        <v>100</v>
      </c>
      <c r="AH68" s="11">
        <f>+'Ark1'!Y1404</f>
        <v>100</v>
      </c>
      <c r="AI68" s="1">
        <f t="shared" si="1"/>
        <v>1.5</v>
      </c>
      <c r="AJ68" s="47"/>
      <c r="AK68" s="4"/>
    </row>
    <row r="69" spans="23:37" ht="15.6">
      <c r="W69" s="47"/>
      <c r="X69">
        <f>+'Ark1'!C1405</f>
        <v>2020</v>
      </c>
      <c r="Y69">
        <f>+'Ark1'!N1405</f>
        <v>455</v>
      </c>
      <c r="Z69" s="3" t="s">
        <v>481</v>
      </c>
      <c r="AA69">
        <f>+'Ark1'!Q1405</f>
        <v>1</v>
      </c>
      <c r="AB69">
        <f>+'Ark1'!R1405</f>
        <v>1</v>
      </c>
      <c r="AC69" s="1">
        <f>+'Ark1'!S1405</f>
        <v>6</v>
      </c>
      <c r="AD69" s="1">
        <f>+'Ark1'!T1405</f>
        <v>11</v>
      </c>
      <c r="AE69" s="92">
        <f>+'Ark1'!U1405</f>
        <v>57.92</v>
      </c>
      <c r="AF69" s="92">
        <f>+'Ark1'!W1405</f>
        <v>100</v>
      </c>
      <c r="AG69" s="11">
        <f>+'Ark1'!X1405</f>
        <v>100</v>
      </c>
      <c r="AH69" s="11">
        <f>+'Ark1'!Y1405</f>
        <v>100</v>
      </c>
      <c r="AI69" s="1">
        <f t="shared" si="1"/>
        <v>1</v>
      </c>
      <c r="AJ69" s="47"/>
      <c r="AK69" s="5"/>
    </row>
    <row r="70" spans="23:37" ht="15.6">
      <c r="W70" s="47"/>
      <c r="X70">
        <f>+'Ark1'!C1406</f>
        <v>2020</v>
      </c>
      <c r="Y70">
        <f>+'Ark1'!N1406</f>
        <v>460</v>
      </c>
      <c r="Z70" s="3" t="s">
        <v>482</v>
      </c>
      <c r="AA70">
        <f>+'Ark1'!Q1406</f>
        <v>0</v>
      </c>
      <c r="AB70">
        <f>+'Ark1'!R1406</f>
        <v>0</v>
      </c>
      <c r="AC70" s="1">
        <f>+'Ark1'!S1406</f>
        <v>0</v>
      </c>
      <c r="AD70" s="1">
        <f>+'Ark1'!T1406</f>
        <v>0</v>
      </c>
      <c r="AE70" s="92">
        <f>+'Ark1'!U1406</f>
        <v>0</v>
      </c>
      <c r="AF70" s="92">
        <f>+'Ark1'!W1406</f>
        <v>0</v>
      </c>
      <c r="AG70" s="11">
        <f>+'Ark1'!X1406</f>
        <v>0</v>
      </c>
      <c r="AH70" s="11">
        <f>+'Ark1'!Y1406</f>
        <v>0</v>
      </c>
      <c r="AI70" s="1" t="e">
        <f t="shared" si="1"/>
        <v>#DIV/0!</v>
      </c>
      <c r="AJ70" s="47"/>
      <c r="AK70" s="5"/>
    </row>
    <row r="71" spans="23:37" ht="15.6">
      <c r="W71" s="47"/>
      <c r="X71" s="53">
        <f>+'Ark1'!C1407</f>
        <v>2019</v>
      </c>
      <c r="Y71" s="53">
        <f>+'Ark1'!N1407</f>
        <v>409</v>
      </c>
      <c r="Z71" s="54" t="s">
        <v>467</v>
      </c>
      <c r="AA71" s="53">
        <f>+'Ark1'!Q1407</f>
        <v>459</v>
      </c>
      <c r="AB71" s="53">
        <f>+'Ark1'!R1407</f>
        <v>14089</v>
      </c>
      <c r="AC71" s="55">
        <f>+'Ark1'!S1407</f>
        <v>4.8231954006671884</v>
      </c>
      <c r="AD71" s="55">
        <f>+'Ark1'!T1407</f>
        <v>4.201504719994321</v>
      </c>
      <c r="AE71" s="155">
        <f>+'Ark1'!U1407</f>
        <v>6.4547036695294144</v>
      </c>
      <c r="AF71" s="155">
        <f>+'Ark1'!W1407</f>
        <v>0</v>
      </c>
      <c r="AG71" s="74">
        <f>+'Ark1'!X1407</f>
        <v>0</v>
      </c>
      <c r="AH71" s="74">
        <f>+'Ark1'!Y1407</f>
        <v>0</v>
      </c>
      <c r="AI71" s="55">
        <f t="shared" si="1"/>
        <v>30.694989106753813</v>
      </c>
      <c r="AJ71" s="47"/>
      <c r="AK71" s="5"/>
    </row>
    <row r="72" spans="23:37" ht="15.6">
      <c r="W72" s="47"/>
      <c r="X72" s="53">
        <f>+'Ark1'!C1408</f>
        <v>2019</v>
      </c>
      <c r="Y72" s="53">
        <f>+'Ark1'!N1408</f>
        <v>410</v>
      </c>
      <c r="Z72" s="54" t="s">
        <v>468</v>
      </c>
      <c r="AA72" s="53">
        <f>+'Ark1'!Q1408</f>
        <v>548</v>
      </c>
      <c r="AB72" s="53">
        <f>+'Ark1'!R1408</f>
        <v>4505</v>
      </c>
      <c r="AC72" s="55">
        <f>+'Ark1'!S1408</f>
        <v>5.3633740288568248</v>
      </c>
      <c r="AD72" s="55">
        <f>+'Ark1'!T1408</f>
        <v>4.4958934517203115</v>
      </c>
      <c r="AE72" s="155">
        <f>+'Ark1'!U1408</f>
        <v>12.240348501664828</v>
      </c>
      <c r="AF72" s="155">
        <f>+'Ark1'!W1408</f>
        <v>0</v>
      </c>
      <c r="AG72" s="74">
        <f>+'Ark1'!X1408</f>
        <v>0</v>
      </c>
      <c r="AH72" s="74">
        <f>+'Ark1'!Y1408</f>
        <v>0</v>
      </c>
      <c r="AI72" s="55">
        <f t="shared" si="1"/>
        <v>8.2208029197080297</v>
      </c>
      <c r="AJ72" s="47"/>
      <c r="AK72" s="5"/>
    </row>
    <row r="73" spans="23:37" ht="15.6">
      <c r="W73" s="47"/>
      <c r="X73" s="53">
        <f>+'Ark1'!C1409</f>
        <v>2019</v>
      </c>
      <c r="Y73" s="53">
        <f>+'Ark1'!N1409</f>
        <v>415</v>
      </c>
      <c r="Z73" s="54" t="s">
        <v>469</v>
      </c>
      <c r="AA73" s="53">
        <f>+'Ark1'!Q1409</f>
        <v>511</v>
      </c>
      <c r="AB73" s="53">
        <f>+'Ark1'!R1409</f>
        <v>3522</v>
      </c>
      <c r="AC73" s="55">
        <f>+'Ark1'!S1409</f>
        <v>4.67206132879046</v>
      </c>
      <c r="AD73" s="55">
        <f>+'Ark1'!T1409</f>
        <v>4.779386712095401</v>
      </c>
      <c r="AE73" s="155">
        <f>+'Ark1'!U1409</f>
        <v>17.669929017603611</v>
      </c>
      <c r="AF73" s="155">
        <f>+'Ark1'!W1409</f>
        <v>0.19875070982396364</v>
      </c>
      <c r="AG73" s="74">
        <f>+'Ark1'!X1409</f>
        <v>83.248154457694511</v>
      </c>
      <c r="AH73" s="74">
        <f>+'Ark1'!Y1409</f>
        <v>0</v>
      </c>
      <c r="AI73" s="55">
        <f t="shared" si="1"/>
        <v>6.8923679060665366</v>
      </c>
      <c r="AJ73" s="47"/>
      <c r="AK73" s="5"/>
    </row>
    <row r="74" spans="23:37" ht="15.6">
      <c r="W74" s="47"/>
      <c r="X74" s="53">
        <f>+'Ark1'!C1410</f>
        <v>2019</v>
      </c>
      <c r="Y74" s="53">
        <f>+'Ark1'!N1410</f>
        <v>420</v>
      </c>
      <c r="Z74" s="54" t="s">
        <v>470</v>
      </c>
      <c r="AA74" s="53">
        <f>+'Ark1'!Q1410</f>
        <v>387</v>
      </c>
      <c r="AB74" s="53">
        <f>+'Ark1'!R1410</f>
        <v>3012</v>
      </c>
      <c r="AC74" s="55">
        <f>+'Ark1'!S1410</f>
        <v>5.2111553784860556</v>
      </c>
      <c r="AD74" s="55">
        <f>+'Ark1'!T1410</f>
        <v>5.8745019920318704</v>
      </c>
      <c r="AE74" s="155">
        <f>+'Ark1'!U1410</f>
        <v>22.273240371845905</v>
      </c>
      <c r="AF74" s="155">
        <f>+'Ark1'!W1410</f>
        <v>1.9588313413014613</v>
      </c>
      <c r="AG74" s="74">
        <f>+'Ark1'!X1410</f>
        <v>100</v>
      </c>
      <c r="AH74" s="74">
        <f>+'Ark1'!Y1410</f>
        <v>31.208499335989384</v>
      </c>
      <c r="AI74" s="55">
        <f t="shared" si="1"/>
        <v>7.7829457364341081</v>
      </c>
      <c r="AJ74" s="47"/>
      <c r="AK74" s="5"/>
    </row>
    <row r="75" spans="23:37" ht="15.6">
      <c r="W75" s="47"/>
      <c r="X75" s="53">
        <f>+'Ark1'!C1411</f>
        <v>2019</v>
      </c>
      <c r="Y75" s="53">
        <f>+'Ark1'!N1411</f>
        <v>425</v>
      </c>
      <c r="Z75" s="54" t="s">
        <v>471</v>
      </c>
      <c r="AA75" s="53">
        <f>+'Ark1'!Q1411</f>
        <v>261</v>
      </c>
      <c r="AB75" s="53">
        <f>+'Ark1'!R1411</f>
        <v>946</v>
      </c>
      <c r="AC75" s="55">
        <f>+'Ark1'!S1411</f>
        <v>6.0528541226215644</v>
      </c>
      <c r="AD75" s="55">
        <f>+'Ark1'!T1411</f>
        <v>7.1437632135306561</v>
      </c>
      <c r="AE75" s="155">
        <f>+'Ark1'!U1411</f>
        <v>26.422854122621494</v>
      </c>
      <c r="AF75" s="155">
        <f>+'Ark1'!W1411</f>
        <v>8.4566596194503187</v>
      </c>
      <c r="AG75" s="74">
        <f>+'Ark1'!X1411</f>
        <v>100</v>
      </c>
      <c r="AH75" s="74">
        <f>+'Ark1'!Y1411</f>
        <v>100</v>
      </c>
      <c r="AI75" s="55">
        <f t="shared" si="1"/>
        <v>3.6245210727969348</v>
      </c>
      <c r="AJ75" s="47"/>
      <c r="AK75" s="5"/>
    </row>
    <row r="76" spans="23:37" ht="15.6">
      <c r="W76" s="47"/>
      <c r="X76" s="53">
        <f>+'Ark1'!C1412</f>
        <v>2019</v>
      </c>
      <c r="Y76" s="53">
        <f>+'Ark1'!N1412</f>
        <v>428</v>
      </c>
      <c r="Z76" s="54" t="s">
        <v>472</v>
      </c>
      <c r="AA76" s="53">
        <f>+'Ark1'!Q1412</f>
        <v>173</v>
      </c>
      <c r="AB76" s="53">
        <f>+'Ark1'!R1412</f>
        <v>356</v>
      </c>
      <c r="AC76" s="55">
        <f>+'Ark1'!S1412</f>
        <v>6.5898876404494384</v>
      </c>
      <c r="AD76" s="55">
        <f>+'Ark1'!T1412</f>
        <v>7.7808988764044944</v>
      </c>
      <c r="AE76" s="155">
        <f>+'Ark1'!U1412</f>
        <v>28.93424157303372</v>
      </c>
      <c r="AF76" s="155">
        <f>+'Ark1'!W1412</f>
        <v>16.011235955056179</v>
      </c>
      <c r="AG76" s="74">
        <f>+'Ark1'!X1412</f>
        <v>100</v>
      </c>
      <c r="AH76" s="74">
        <f>+'Ark1'!Y1412</f>
        <v>100</v>
      </c>
      <c r="AI76" s="55">
        <f t="shared" si="1"/>
        <v>2.0578034682080926</v>
      </c>
      <c r="AJ76" s="47"/>
      <c r="AK76" s="5"/>
    </row>
    <row r="77" spans="23:37" ht="15.6">
      <c r="W77" s="47"/>
      <c r="X77" s="53">
        <f>+'Ark1'!C1413</f>
        <v>2019</v>
      </c>
      <c r="Y77" s="53">
        <f>+'Ark1'!N1413</f>
        <v>430</v>
      </c>
      <c r="Z77" s="54" t="s">
        <v>473</v>
      </c>
      <c r="AA77" s="53">
        <f>+'Ark1'!Q1413</f>
        <v>158</v>
      </c>
      <c r="AB77" s="53">
        <f>+'Ark1'!R1413</f>
        <v>356</v>
      </c>
      <c r="AC77" s="55">
        <f>+'Ark1'!S1413</f>
        <v>6.7668539325842714</v>
      </c>
      <c r="AD77" s="55">
        <f>+'Ark1'!T1413</f>
        <v>7.9831460674157277</v>
      </c>
      <c r="AE77" s="155">
        <f>+'Ark1'!U1413</f>
        <v>31.345393258426977</v>
      </c>
      <c r="AF77" s="155">
        <f>+'Ark1'!W1413</f>
        <v>22.191011235955056</v>
      </c>
      <c r="AG77" s="74">
        <f>+'Ark1'!X1413</f>
        <v>100</v>
      </c>
      <c r="AH77" s="74">
        <f>+'Ark1'!Y1413</f>
        <v>100</v>
      </c>
      <c r="AI77" s="55">
        <f t="shared" si="1"/>
        <v>2.2531645569620253</v>
      </c>
      <c r="AJ77" s="47"/>
      <c r="AK77" s="5"/>
    </row>
    <row r="78" spans="23:37" ht="15.6">
      <c r="W78" s="47"/>
      <c r="X78" s="53">
        <f>+'Ark1'!C1414</f>
        <v>2019</v>
      </c>
      <c r="Y78" s="53">
        <f>+'Ark1'!N1414</f>
        <v>433</v>
      </c>
      <c r="Z78" s="54" t="s">
        <v>474</v>
      </c>
      <c r="AA78" s="53">
        <f>+'Ark1'!Q1414</f>
        <v>93</v>
      </c>
      <c r="AB78" s="53">
        <f>+'Ark1'!R1414</f>
        <v>141</v>
      </c>
      <c r="AC78" s="55">
        <f>+'Ark1'!S1414</f>
        <v>6.6241134751773041</v>
      </c>
      <c r="AD78" s="55">
        <f>+'Ark1'!T1414</f>
        <v>7.7021276595744652</v>
      </c>
      <c r="AE78" s="155">
        <f>+'Ark1'!U1414</f>
        <v>33.982836879432625</v>
      </c>
      <c r="AF78" s="155">
        <f>+'Ark1'!W1414</f>
        <v>24.822695035460995</v>
      </c>
      <c r="AG78" s="74">
        <f>+'Ark1'!X1414</f>
        <v>100</v>
      </c>
      <c r="AH78" s="74">
        <f>+'Ark1'!Y1414</f>
        <v>100</v>
      </c>
      <c r="AI78" s="55">
        <f t="shared" si="1"/>
        <v>1.5161290322580645</v>
      </c>
      <c r="AJ78" s="47"/>
      <c r="AK78" s="5"/>
    </row>
    <row r="79" spans="23:37" ht="15.6">
      <c r="W79" s="47"/>
      <c r="X79" s="53">
        <f>+'Ark1'!C1415</f>
        <v>2019</v>
      </c>
      <c r="Y79" s="53">
        <f>+'Ark1'!N1415</f>
        <v>435</v>
      </c>
      <c r="Z79" s="54" t="s">
        <v>475</v>
      </c>
      <c r="AA79" s="53">
        <f>+'Ark1'!Q1415</f>
        <v>88</v>
      </c>
      <c r="AB79" s="53">
        <f>+'Ark1'!R1415</f>
        <v>126</v>
      </c>
      <c r="AC79" s="55">
        <f>+'Ark1'!S1415</f>
        <v>6.8888888888888884</v>
      </c>
      <c r="AD79" s="55">
        <f>+'Ark1'!T1415</f>
        <v>7.7857142857142883</v>
      </c>
      <c r="AE79" s="155">
        <f>+'Ark1'!U1415</f>
        <v>36.312222222222239</v>
      </c>
      <c r="AF79" s="155">
        <f>+'Ark1'!W1415</f>
        <v>30.952380952380938</v>
      </c>
      <c r="AG79" s="74">
        <f>+'Ark1'!X1415</f>
        <v>100</v>
      </c>
      <c r="AH79" s="74">
        <f>+'Ark1'!Y1415</f>
        <v>100</v>
      </c>
      <c r="AI79" s="55">
        <f t="shared" si="1"/>
        <v>1.4318181818181819</v>
      </c>
      <c r="AJ79" s="47"/>
      <c r="AK79" s="5"/>
    </row>
    <row r="80" spans="23:37" ht="15.6">
      <c r="W80" s="47"/>
      <c r="X80" s="53">
        <f>+'Ark1'!C1416</f>
        <v>2019</v>
      </c>
      <c r="Y80" s="53">
        <f>+'Ark1'!N1416</f>
        <v>438</v>
      </c>
      <c r="Z80" s="54" t="s">
        <v>476</v>
      </c>
      <c r="AA80" s="53">
        <f>+'Ark1'!Q1416</f>
        <v>39</v>
      </c>
      <c r="AB80" s="53">
        <f>+'Ark1'!R1416</f>
        <v>49</v>
      </c>
      <c r="AC80" s="55">
        <f>+'Ark1'!S1416</f>
        <v>6.795918367346939</v>
      </c>
      <c r="AD80" s="55">
        <f>+'Ark1'!T1416</f>
        <v>7.8775510204081645</v>
      </c>
      <c r="AE80" s="155">
        <f>+'Ark1'!U1416</f>
        <v>39.078775510204075</v>
      </c>
      <c r="AF80" s="155">
        <f>+'Ark1'!W1416</f>
        <v>26.530612244897959</v>
      </c>
      <c r="AG80" s="74">
        <f>+'Ark1'!X1416</f>
        <v>100</v>
      </c>
      <c r="AH80" s="74">
        <f>+'Ark1'!Y1416</f>
        <v>100</v>
      </c>
      <c r="AI80" s="55">
        <f t="shared" si="1"/>
        <v>1.2564102564102564</v>
      </c>
      <c r="AJ80" s="47"/>
      <c r="AK80" s="5"/>
    </row>
    <row r="81" spans="23:37" ht="15.6">
      <c r="W81" s="47"/>
      <c r="X81" s="53">
        <f>+'Ark1'!C1417</f>
        <v>2019</v>
      </c>
      <c r="Y81" s="53">
        <f>+'Ark1'!N1417</f>
        <v>440</v>
      </c>
      <c r="Z81" s="54" t="s">
        <v>477</v>
      </c>
      <c r="AA81" s="53">
        <f>+'Ark1'!Q1417</f>
        <v>31</v>
      </c>
      <c r="AB81" s="53">
        <f>+'Ark1'!R1417</f>
        <v>36</v>
      </c>
      <c r="AC81" s="55">
        <f>+'Ark1'!S1417</f>
        <v>6.6666666666666687</v>
      </c>
      <c r="AD81" s="55">
        <f>+'Ark1'!T1417</f>
        <v>7.8333333333333313</v>
      </c>
      <c r="AE81" s="155">
        <f>+'Ark1'!U1417</f>
        <v>41.339444444444446</v>
      </c>
      <c r="AF81" s="155">
        <f>+'Ark1'!W1417</f>
        <v>27.777777777777779</v>
      </c>
      <c r="AG81" s="74">
        <f>+'Ark1'!X1417</f>
        <v>100</v>
      </c>
      <c r="AH81" s="74">
        <f>+'Ark1'!Y1417</f>
        <v>100</v>
      </c>
      <c r="AI81" s="55">
        <f t="shared" si="1"/>
        <v>1.1612903225806452</v>
      </c>
      <c r="AJ81" s="47"/>
      <c r="AK81" s="5"/>
    </row>
    <row r="82" spans="23:37" ht="15.6">
      <c r="W82" s="47"/>
      <c r="X82" s="53">
        <f>+'Ark1'!C1418</f>
        <v>2019</v>
      </c>
      <c r="Y82" s="53">
        <f>+'Ark1'!N1418</f>
        <v>443</v>
      </c>
      <c r="Z82" s="54" t="s">
        <v>478</v>
      </c>
      <c r="AA82" s="53">
        <f>+'Ark1'!Q1418</f>
        <v>16</v>
      </c>
      <c r="AB82" s="53">
        <f>+'Ark1'!R1418</f>
        <v>19</v>
      </c>
      <c r="AC82" s="55">
        <f>+'Ark1'!S1418</f>
        <v>6.8421052631578956</v>
      </c>
      <c r="AD82" s="55">
        <f>+'Ark1'!T1418</f>
        <v>6.8947368421052646</v>
      </c>
      <c r="AE82" s="155">
        <f>+'Ark1'!U1418</f>
        <v>43.876315789473665</v>
      </c>
      <c r="AF82" s="155">
        <f>+'Ark1'!W1418</f>
        <v>15.789473684210527</v>
      </c>
      <c r="AG82" s="74">
        <f>+'Ark1'!X1418</f>
        <v>100</v>
      </c>
      <c r="AH82" s="74">
        <f>+'Ark1'!Y1418</f>
        <v>100</v>
      </c>
      <c r="AI82" s="55">
        <f t="shared" si="1"/>
        <v>1.1875</v>
      </c>
      <c r="AJ82" s="47"/>
      <c r="AK82" s="5"/>
    </row>
    <row r="83" spans="23:37" ht="15.6">
      <c r="W83" s="47"/>
      <c r="X83" s="53">
        <f>+'Ark1'!C1419</f>
        <v>2019</v>
      </c>
      <c r="Y83" s="53">
        <f>+'Ark1'!N1419</f>
        <v>445</v>
      </c>
      <c r="Z83" s="54" t="s">
        <v>479</v>
      </c>
      <c r="AA83" s="53">
        <f>+'Ark1'!Q1419</f>
        <v>21</v>
      </c>
      <c r="AB83" s="53">
        <f>+'Ark1'!R1419</f>
        <v>25</v>
      </c>
      <c r="AC83" s="55">
        <f>+'Ark1'!S1419</f>
        <v>6.92</v>
      </c>
      <c r="AD83" s="55">
        <f>+'Ark1'!T1419</f>
        <v>8.36</v>
      </c>
      <c r="AE83" s="155">
        <f>+'Ark1'!U1419</f>
        <v>47.123200000000011</v>
      </c>
      <c r="AF83" s="155">
        <f>+'Ark1'!W1419</f>
        <v>20</v>
      </c>
      <c r="AG83" s="74">
        <f>+'Ark1'!X1419</f>
        <v>100</v>
      </c>
      <c r="AH83" s="74">
        <f>+'Ark1'!Y1419</f>
        <v>100</v>
      </c>
      <c r="AI83" s="55">
        <f t="shared" si="1"/>
        <v>1.1904761904761905</v>
      </c>
      <c r="AJ83" s="47"/>
      <c r="AK83" s="5"/>
    </row>
    <row r="84" spans="23:37" ht="15.6">
      <c r="W84" s="47"/>
      <c r="X84" s="53">
        <f>+'Ark1'!C1420</f>
        <v>2019</v>
      </c>
      <c r="Y84" s="53">
        <f>+'Ark1'!N1420</f>
        <v>450</v>
      </c>
      <c r="Z84" s="54" t="s">
        <v>480</v>
      </c>
      <c r="AA84" s="53">
        <f>+'Ark1'!Q1420</f>
        <v>4</v>
      </c>
      <c r="AB84" s="53">
        <f>+'Ark1'!R1420</f>
        <v>4</v>
      </c>
      <c r="AC84" s="55">
        <f>+'Ark1'!S1420</f>
        <v>8</v>
      </c>
      <c r="AD84" s="55">
        <f>+'Ark1'!T1420</f>
        <v>8.75</v>
      </c>
      <c r="AE84" s="155">
        <f>+'Ark1'!U1420</f>
        <v>52.674999999999997</v>
      </c>
      <c r="AF84" s="155">
        <f>+'Ark1'!W1420</f>
        <v>25</v>
      </c>
      <c r="AG84" s="74">
        <f>+'Ark1'!X1420</f>
        <v>100</v>
      </c>
      <c r="AH84" s="74">
        <f>+'Ark1'!Y1420</f>
        <v>100</v>
      </c>
      <c r="AI84" s="55">
        <f t="shared" si="1"/>
        <v>1</v>
      </c>
      <c r="AJ84" s="47"/>
      <c r="AK84" s="5"/>
    </row>
    <row r="85" spans="23:37" ht="15.6">
      <c r="W85" s="47"/>
      <c r="X85" s="53">
        <f>+'Ark1'!C1421</f>
        <v>2019</v>
      </c>
      <c r="Y85" s="53">
        <f>+'Ark1'!N1421</f>
        <v>455</v>
      </c>
      <c r="Z85" s="54" t="s">
        <v>481</v>
      </c>
      <c r="AA85" s="53">
        <f>+'Ark1'!Q1421</f>
        <v>0</v>
      </c>
      <c r="AB85" s="53">
        <f>+'Ark1'!R1421</f>
        <v>0</v>
      </c>
      <c r="AC85" s="55">
        <f>+'Ark1'!S1421</f>
        <v>0</v>
      </c>
      <c r="AD85" s="55">
        <f>+'Ark1'!T1421</f>
        <v>0</v>
      </c>
      <c r="AE85" s="155">
        <f>+'Ark1'!U1421</f>
        <v>0</v>
      </c>
      <c r="AF85" s="155">
        <f>+'Ark1'!W1421</f>
        <v>0</v>
      </c>
      <c r="AG85" s="74">
        <f>+'Ark1'!X1421</f>
        <v>0</v>
      </c>
      <c r="AH85" s="74">
        <f>+'Ark1'!Y1421</f>
        <v>0</v>
      </c>
      <c r="AI85" s="55" t="e">
        <f t="shared" si="1"/>
        <v>#DIV/0!</v>
      </c>
      <c r="AJ85" s="47"/>
      <c r="AK85" s="5"/>
    </row>
    <row r="86" spans="23:37" ht="15.6">
      <c r="W86" s="47"/>
      <c r="X86" s="53">
        <f>+'Ark1'!C1422</f>
        <v>2019</v>
      </c>
      <c r="Y86" s="53">
        <f>+'Ark1'!N1422</f>
        <v>460</v>
      </c>
      <c r="Z86" s="54" t="s">
        <v>482</v>
      </c>
      <c r="AA86" s="53">
        <f>+'Ark1'!Q1422</f>
        <v>0</v>
      </c>
      <c r="AB86" s="53">
        <f>+'Ark1'!R1422</f>
        <v>0</v>
      </c>
      <c r="AC86" s="55">
        <f>+'Ark1'!S1422</f>
        <v>0</v>
      </c>
      <c r="AD86" s="55">
        <f>+'Ark1'!T1422</f>
        <v>0</v>
      </c>
      <c r="AE86" s="155">
        <f>+'Ark1'!U1422</f>
        <v>0</v>
      </c>
      <c r="AF86" s="155">
        <f>+'Ark1'!W1422</f>
        <v>0</v>
      </c>
      <c r="AG86" s="74">
        <f>+'Ark1'!X1422</f>
        <v>0</v>
      </c>
      <c r="AH86" s="74">
        <f>+'Ark1'!Y1422</f>
        <v>0</v>
      </c>
      <c r="AI86" s="55" t="e">
        <f t="shared" si="1"/>
        <v>#DIV/0!</v>
      </c>
      <c r="AJ86" s="47"/>
      <c r="AK86" s="5"/>
    </row>
    <row r="87" spans="23:37">
      <c r="W87" s="47"/>
      <c r="X87">
        <f>+'Ark1'!C1423</f>
        <v>2018</v>
      </c>
      <c r="Y87">
        <f>+'Ark1'!N1423</f>
        <v>409</v>
      </c>
      <c r="Z87" s="3" t="s">
        <v>467</v>
      </c>
      <c r="AA87">
        <f>+'Ark1'!Q1423</f>
        <v>506</v>
      </c>
      <c r="AB87">
        <f>+'Ark1'!R1423</f>
        <v>14948</v>
      </c>
      <c r="AC87" s="1">
        <f>+'Ark1'!S1423</f>
        <v>5.0168584426010163</v>
      </c>
      <c r="AD87" s="1">
        <f>+'Ark1'!T1423</f>
        <v>4.1236285790741238</v>
      </c>
      <c r="AE87" s="92">
        <f>+'Ark1'!U1423</f>
        <v>6.432411024886254</v>
      </c>
      <c r="AF87" s="92">
        <f>+'Ark1'!W1423</f>
        <v>6.6898581750066896E-3</v>
      </c>
      <c r="AG87" s="11">
        <f>+'Ark1'!X1423</f>
        <v>0</v>
      </c>
      <c r="AH87" s="11">
        <f>+'Ark1'!Y1423</f>
        <v>0</v>
      </c>
      <c r="AI87" s="1">
        <f t="shared" ref="AI87:AI150" si="2">+AB87/AA87</f>
        <v>29.541501976284586</v>
      </c>
      <c r="AJ87" s="47"/>
    </row>
    <row r="88" spans="23:37" ht="15.6">
      <c r="W88" s="47"/>
      <c r="X88">
        <f>+'Ark1'!C1424</f>
        <v>2018</v>
      </c>
      <c r="Y88">
        <f>+'Ark1'!N1424</f>
        <v>410</v>
      </c>
      <c r="Z88" s="3" t="s">
        <v>468</v>
      </c>
      <c r="AA88">
        <f>+'Ark1'!Q1424</f>
        <v>593</v>
      </c>
      <c r="AB88">
        <f>+'Ark1'!R1424</f>
        <v>4755</v>
      </c>
      <c r="AC88" s="1">
        <f>+'Ark1'!S1424</f>
        <v>5.2386961093585693</v>
      </c>
      <c r="AD88" s="1">
        <f>+'Ark1'!T1424</f>
        <v>4.3108307045215559</v>
      </c>
      <c r="AE88" s="92">
        <f>+'Ark1'!U1424</f>
        <v>12.29010935856995</v>
      </c>
      <c r="AF88" s="92">
        <f>+'Ark1'!W1424</f>
        <v>2.1030494216614095E-2</v>
      </c>
      <c r="AG88" s="11">
        <f>+'Ark1'!X1424</f>
        <v>0</v>
      </c>
      <c r="AH88" s="11">
        <f>+'Ark1'!Y1424</f>
        <v>0</v>
      </c>
      <c r="AI88" s="1">
        <f t="shared" si="2"/>
        <v>8.0185497470489047</v>
      </c>
      <c r="AJ88" s="47"/>
      <c r="AK88" s="5"/>
    </row>
    <row r="89" spans="23:37">
      <c r="W89" s="47"/>
      <c r="X89">
        <f>+'Ark1'!C1425</f>
        <v>2018</v>
      </c>
      <c r="Y89">
        <f>+'Ark1'!N1425</f>
        <v>415</v>
      </c>
      <c r="Z89" s="3" t="s">
        <v>469</v>
      </c>
      <c r="AA89">
        <f>+'Ark1'!Q1425</f>
        <v>544</v>
      </c>
      <c r="AB89">
        <f>+'Ark1'!R1425</f>
        <v>4139</v>
      </c>
      <c r="AC89" s="1">
        <f>+'Ark1'!S1425</f>
        <v>4.5453007972940318</v>
      </c>
      <c r="AD89" s="1">
        <f>+'Ark1'!T1425</f>
        <v>4.6339695578642193</v>
      </c>
      <c r="AE89" s="92">
        <f>+'Ark1'!U1425</f>
        <v>17.58685189659338</v>
      </c>
      <c r="AF89" s="92">
        <f>+'Ark1'!W1425</f>
        <v>0.28992510268180727</v>
      </c>
      <c r="AG89" s="11">
        <f>+'Ark1'!X1425</f>
        <v>82.435370862527179</v>
      </c>
      <c r="AH89" s="11">
        <f>+'Ark1'!Y1425</f>
        <v>0</v>
      </c>
      <c r="AI89" s="1">
        <f t="shared" si="2"/>
        <v>7.6084558823529411</v>
      </c>
      <c r="AJ89" s="47"/>
    </row>
    <row r="90" spans="23:37">
      <c r="W90" s="47"/>
      <c r="X90">
        <f>+'Ark1'!C1426</f>
        <v>2018</v>
      </c>
      <c r="Y90">
        <f>+'Ark1'!N1426</f>
        <v>420</v>
      </c>
      <c r="Z90" s="3" t="s">
        <v>470</v>
      </c>
      <c r="AA90">
        <f>+'Ark1'!Q1426</f>
        <v>442</v>
      </c>
      <c r="AB90">
        <f>+'Ark1'!R1426</f>
        <v>2895</v>
      </c>
      <c r="AC90" s="1">
        <f>+'Ark1'!S1426</f>
        <v>5.1181347150259056</v>
      </c>
      <c r="AD90" s="1">
        <f>+'Ark1'!T1426</f>
        <v>5.7979274611398974</v>
      </c>
      <c r="AE90" s="92">
        <f>+'Ark1'!U1426</f>
        <v>22.268231433505967</v>
      </c>
      <c r="AF90" s="92">
        <f>+'Ark1'!W1426</f>
        <v>1.8307426597582035</v>
      </c>
      <c r="AG90" s="11">
        <f>+'Ark1'!X1426</f>
        <v>100</v>
      </c>
      <c r="AH90" s="11">
        <f>+'Ark1'!Y1426</f>
        <v>32.158894645941281</v>
      </c>
      <c r="AI90" s="1">
        <f t="shared" si="2"/>
        <v>6.5497737556561084</v>
      </c>
      <c r="AJ90" s="47"/>
    </row>
    <row r="91" spans="23:37" ht="15.6">
      <c r="W91" s="47"/>
      <c r="X91">
        <f>+'Ark1'!C1427</f>
        <v>2018</v>
      </c>
      <c r="Y91">
        <f>+'Ark1'!N1427</f>
        <v>425</v>
      </c>
      <c r="Z91" s="3" t="s">
        <v>471</v>
      </c>
      <c r="AA91">
        <f>+'Ark1'!Q1427</f>
        <v>286</v>
      </c>
      <c r="AB91">
        <f>+'Ark1'!R1427</f>
        <v>859</v>
      </c>
      <c r="AC91" s="1">
        <f>+'Ark1'!S1427</f>
        <v>6.0966239813736909</v>
      </c>
      <c r="AD91" s="1">
        <f>+'Ark1'!T1427</f>
        <v>7.0197904540162996</v>
      </c>
      <c r="AE91" s="92">
        <f>+'Ark1'!U1427</f>
        <v>26.380500582072141</v>
      </c>
      <c r="AF91" s="92">
        <f>+'Ark1'!W1427</f>
        <v>8.1490104772991856</v>
      </c>
      <c r="AG91" s="11">
        <f>+'Ark1'!X1427</f>
        <v>100</v>
      </c>
      <c r="AH91" s="11">
        <f>+'Ark1'!Y1427</f>
        <v>100</v>
      </c>
      <c r="AI91" s="1">
        <f t="shared" si="2"/>
        <v>3.0034965034965033</v>
      </c>
      <c r="AJ91" s="47"/>
      <c r="AK91" s="2"/>
    </row>
    <row r="92" spans="23:37">
      <c r="W92" s="47"/>
      <c r="X92">
        <f>+'Ark1'!C1428</f>
        <v>2018</v>
      </c>
      <c r="Y92">
        <f>+'Ark1'!N1428</f>
        <v>428</v>
      </c>
      <c r="Z92" s="3" t="s">
        <v>472</v>
      </c>
      <c r="AA92">
        <f>+'Ark1'!Q1428</f>
        <v>169</v>
      </c>
      <c r="AB92">
        <f>+'Ark1'!R1428</f>
        <v>358</v>
      </c>
      <c r="AC92" s="1">
        <f>+'Ark1'!S1428</f>
        <v>6.5502793296089372</v>
      </c>
      <c r="AD92" s="1">
        <f>+'Ark1'!T1428</f>
        <v>7.5307262569832387</v>
      </c>
      <c r="AE92" s="92">
        <f>+'Ark1'!U1428</f>
        <v>29.008547486033486</v>
      </c>
      <c r="AF92" s="92">
        <f>+'Ark1'!W1428</f>
        <v>16.201117318435749</v>
      </c>
      <c r="AG92" s="11">
        <f>+'Ark1'!X1428</f>
        <v>100</v>
      </c>
      <c r="AH92" s="11">
        <f>+'Ark1'!Y1428</f>
        <v>100</v>
      </c>
      <c r="AI92" s="1">
        <f t="shared" si="2"/>
        <v>2.1183431952662723</v>
      </c>
      <c r="AJ92" s="47"/>
      <c r="AK92" s="4"/>
    </row>
    <row r="93" spans="23:37" ht="15.6">
      <c r="W93" s="47"/>
      <c r="X93">
        <f>+'Ark1'!C1429</f>
        <v>2018</v>
      </c>
      <c r="Y93">
        <f>+'Ark1'!N1429</f>
        <v>430</v>
      </c>
      <c r="Z93" s="3" t="s">
        <v>473</v>
      </c>
      <c r="AA93">
        <f>+'Ark1'!Q1429</f>
        <v>146</v>
      </c>
      <c r="AB93">
        <f>+'Ark1'!R1429</f>
        <v>320</v>
      </c>
      <c r="AC93" s="1">
        <f>+'Ark1'!S1429</f>
        <v>6.7687499999999998</v>
      </c>
      <c r="AD93" s="1">
        <f>+'Ark1'!T1429</f>
        <v>7.8687500000000004</v>
      </c>
      <c r="AE93" s="92">
        <f>+'Ark1'!U1429</f>
        <v>31.408968749999975</v>
      </c>
      <c r="AF93" s="92">
        <f>+'Ark1'!W1429</f>
        <v>24.375</v>
      </c>
      <c r="AG93" s="11">
        <f>+'Ark1'!X1429</f>
        <v>100</v>
      </c>
      <c r="AH93" s="11">
        <f>+'Ark1'!Y1429</f>
        <v>100</v>
      </c>
      <c r="AI93" s="1">
        <f t="shared" si="2"/>
        <v>2.1917808219178081</v>
      </c>
      <c r="AJ93" s="47"/>
      <c r="AK93" s="5"/>
    </row>
    <row r="94" spans="23:37" ht="15.6">
      <c r="W94" s="47"/>
      <c r="X94">
        <f>+'Ark1'!C1430</f>
        <v>2018</v>
      </c>
      <c r="Y94">
        <f>+'Ark1'!N1430</f>
        <v>433</v>
      </c>
      <c r="Z94" s="3" t="s">
        <v>474</v>
      </c>
      <c r="AA94">
        <f>+'Ark1'!Q1430</f>
        <v>108</v>
      </c>
      <c r="AB94">
        <f>+'Ark1'!R1430</f>
        <v>149</v>
      </c>
      <c r="AC94" s="1">
        <f>+'Ark1'!S1430</f>
        <v>6.8389261744966445</v>
      </c>
      <c r="AD94" s="1">
        <f>+'Ark1'!T1430</f>
        <v>8.1006711409395979</v>
      </c>
      <c r="AE94" s="92">
        <f>+'Ark1'!U1430</f>
        <v>34.083892617449671</v>
      </c>
      <c r="AF94" s="92">
        <f>+'Ark1'!W1430</f>
        <v>29.530201342281881</v>
      </c>
      <c r="AG94" s="11">
        <f>+'Ark1'!X1430</f>
        <v>100</v>
      </c>
      <c r="AH94" s="11">
        <f>+'Ark1'!Y1430</f>
        <v>100</v>
      </c>
      <c r="AI94" s="1">
        <f t="shared" si="2"/>
        <v>1.3796296296296295</v>
      </c>
      <c r="AJ94" s="47"/>
      <c r="AK94" s="5"/>
    </row>
    <row r="95" spans="23:37" ht="15.6">
      <c r="W95" s="47"/>
      <c r="X95">
        <f>+'Ark1'!C1431</f>
        <v>2018</v>
      </c>
      <c r="Y95">
        <f>+'Ark1'!N1431</f>
        <v>435</v>
      </c>
      <c r="Z95" s="3" t="s">
        <v>475</v>
      </c>
      <c r="AA95">
        <f>+'Ark1'!Q1431</f>
        <v>80</v>
      </c>
      <c r="AB95">
        <f>+'Ark1'!R1431</f>
        <v>119</v>
      </c>
      <c r="AC95" s="1">
        <f>+'Ark1'!S1431</f>
        <v>6.8739495798319341</v>
      </c>
      <c r="AD95" s="1">
        <f>+'Ark1'!T1431</f>
        <v>7.7815126050420176</v>
      </c>
      <c r="AE95" s="92">
        <f>+'Ark1'!U1431</f>
        <v>36.419075630252109</v>
      </c>
      <c r="AF95" s="92">
        <f>+'Ark1'!W1431</f>
        <v>31.092436974789919</v>
      </c>
      <c r="AG95" s="11">
        <f>+'Ark1'!X1431</f>
        <v>100</v>
      </c>
      <c r="AH95" s="11">
        <f>+'Ark1'!Y1431</f>
        <v>100</v>
      </c>
      <c r="AI95" s="1">
        <f t="shared" si="2"/>
        <v>1.4875</v>
      </c>
      <c r="AJ95" s="47"/>
      <c r="AK95" s="5"/>
    </row>
    <row r="96" spans="23:37" ht="15.6">
      <c r="W96" s="47"/>
      <c r="X96">
        <f>+'Ark1'!C1432</f>
        <v>2018</v>
      </c>
      <c r="Y96">
        <f>+'Ark1'!N1432</f>
        <v>438</v>
      </c>
      <c r="Z96" s="3" t="s">
        <v>476</v>
      </c>
      <c r="AA96">
        <f>+'Ark1'!Q1432</f>
        <v>40</v>
      </c>
      <c r="AB96">
        <f>+'Ark1'!R1432</f>
        <v>46</v>
      </c>
      <c r="AC96" s="1">
        <f>+'Ark1'!S1432</f>
        <v>7.2173913043478253</v>
      </c>
      <c r="AD96" s="1">
        <f>+'Ark1'!T1432</f>
        <v>7.8695652173913055</v>
      </c>
      <c r="AE96" s="92">
        <f>+'Ark1'!U1432</f>
        <v>38.95086956521741</v>
      </c>
      <c r="AF96" s="92">
        <f>+'Ark1'!W1432</f>
        <v>34.782608695652172</v>
      </c>
      <c r="AG96" s="11">
        <f>+'Ark1'!X1432</f>
        <v>100</v>
      </c>
      <c r="AH96" s="11">
        <f>+'Ark1'!Y1432</f>
        <v>100</v>
      </c>
      <c r="AI96" s="1">
        <f t="shared" si="2"/>
        <v>1.1499999999999999</v>
      </c>
      <c r="AJ96" s="47"/>
      <c r="AK96" s="5"/>
    </row>
    <row r="97" spans="23:37" ht="15.6">
      <c r="W97" s="47"/>
      <c r="X97">
        <f>+'Ark1'!C1433</f>
        <v>2018</v>
      </c>
      <c r="Y97">
        <f>+'Ark1'!N1433</f>
        <v>440</v>
      </c>
      <c r="Z97" s="3" t="s">
        <v>477</v>
      </c>
      <c r="AA97">
        <f>+'Ark1'!Q1433</f>
        <v>32</v>
      </c>
      <c r="AB97">
        <f>+'Ark1'!R1433</f>
        <v>38</v>
      </c>
      <c r="AC97" s="1">
        <f>+'Ark1'!S1433</f>
        <v>6.8947368421052646</v>
      </c>
      <c r="AD97" s="1">
        <f>+'Ark1'!T1433</f>
        <v>7.8421052631578947</v>
      </c>
      <c r="AE97" s="92">
        <f>+'Ark1'!U1433</f>
        <v>41.254210526315774</v>
      </c>
      <c r="AF97" s="92">
        <f>+'Ark1'!W1433</f>
        <v>28.947368421052619</v>
      </c>
      <c r="AG97" s="11">
        <f>+'Ark1'!X1433</f>
        <v>100</v>
      </c>
      <c r="AH97" s="11">
        <f>+'Ark1'!Y1433</f>
        <v>100</v>
      </c>
      <c r="AI97" s="1">
        <f t="shared" si="2"/>
        <v>1.1875</v>
      </c>
      <c r="AJ97" s="47"/>
      <c r="AK97" s="5"/>
    </row>
    <row r="98" spans="23:37" ht="15.6">
      <c r="W98" s="47"/>
      <c r="X98">
        <f>+'Ark1'!C1434</f>
        <v>2018</v>
      </c>
      <c r="Y98">
        <f>+'Ark1'!N1434</f>
        <v>443</v>
      </c>
      <c r="Z98" s="3" t="s">
        <v>478</v>
      </c>
      <c r="AA98">
        <f>+'Ark1'!Q1434</f>
        <v>10</v>
      </c>
      <c r="AB98">
        <f>+'Ark1'!R1434</f>
        <v>10</v>
      </c>
      <c r="AC98" s="1">
        <f>+'Ark1'!S1434</f>
        <v>7.3</v>
      </c>
      <c r="AD98" s="1">
        <f>+'Ark1'!T1434</f>
        <v>7.4</v>
      </c>
      <c r="AE98" s="92">
        <f>+'Ark1'!U1434</f>
        <v>43.9</v>
      </c>
      <c r="AF98" s="92">
        <f>+'Ark1'!W1434</f>
        <v>20</v>
      </c>
      <c r="AG98" s="11">
        <f>+'Ark1'!X1434</f>
        <v>100</v>
      </c>
      <c r="AH98" s="11">
        <f>+'Ark1'!Y1434</f>
        <v>100</v>
      </c>
      <c r="AI98" s="1">
        <f t="shared" si="2"/>
        <v>1</v>
      </c>
      <c r="AJ98" s="47"/>
      <c r="AK98" s="5"/>
    </row>
    <row r="99" spans="23:37" ht="15.6">
      <c r="W99" s="47"/>
      <c r="X99">
        <f>+'Ark1'!C1435</f>
        <v>2018</v>
      </c>
      <c r="Y99">
        <f>+'Ark1'!N1435</f>
        <v>445</v>
      </c>
      <c r="Z99" s="3" t="s">
        <v>479</v>
      </c>
      <c r="AA99">
        <f>+'Ark1'!Q1435</f>
        <v>13</v>
      </c>
      <c r="AB99">
        <f>+'Ark1'!R1435</f>
        <v>17</v>
      </c>
      <c r="AC99" s="1">
        <f>+'Ark1'!S1435</f>
        <v>7.117647058823529</v>
      </c>
      <c r="AD99" s="1">
        <f>+'Ark1'!T1435</f>
        <v>8</v>
      </c>
      <c r="AE99" s="92">
        <f>+'Ark1'!U1435</f>
        <v>46.400000000000006</v>
      </c>
      <c r="AF99" s="92">
        <f>+'Ark1'!W1435</f>
        <v>35.294117647058826</v>
      </c>
      <c r="AG99" s="11">
        <f>+'Ark1'!X1435</f>
        <v>100</v>
      </c>
      <c r="AH99" s="11">
        <f>+'Ark1'!Y1435</f>
        <v>100</v>
      </c>
      <c r="AI99" s="1">
        <f t="shared" si="2"/>
        <v>1.3076923076923077</v>
      </c>
      <c r="AJ99" s="47"/>
      <c r="AK99" s="5"/>
    </row>
    <row r="100" spans="23:37" ht="15.6">
      <c r="W100" s="47"/>
      <c r="X100">
        <f>+'Ark1'!C1436</f>
        <v>2018</v>
      </c>
      <c r="Y100">
        <f>+'Ark1'!N1436</f>
        <v>450</v>
      </c>
      <c r="Z100" s="3" t="s">
        <v>480</v>
      </c>
      <c r="AA100">
        <f>+'Ark1'!Q1436</f>
        <v>4</v>
      </c>
      <c r="AB100">
        <f>+'Ark1'!R1436</f>
        <v>4</v>
      </c>
      <c r="AC100" s="1">
        <f>+'Ark1'!S1436</f>
        <v>7.75</v>
      </c>
      <c r="AD100" s="1">
        <f>+'Ark1'!T1436</f>
        <v>11</v>
      </c>
      <c r="AE100" s="92">
        <f>+'Ark1'!U1436</f>
        <v>51.6</v>
      </c>
      <c r="AF100" s="92">
        <f>+'Ark1'!W1436</f>
        <v>75</v>
      </c>
      <c r="AG100" s="11">
        <f>+'Ark1'!X1436</f>
        <v>100</v>
      </c>
      <c r="AH100" s="11">
        <f>+'Ark1'!Y1436</f>
        <v>100</v>
      </c>
      <c r="AI100" s="1">
        <f t="shared" si="2"/>
        <v>1</v>
      </c>
      <c r="AJ100" s="47"/>
      <c r="AK100" s="5"/>
    </row>
    <row r="101" spans="23:37" ht="15.6">
      <c r="W101" s="47"/>
      <c r="X101">
        <f>+'Ark1'!C1437</f>
        <v>2018</v>
      </c>
      <c r="Y101">
        <f>+'Ark1'!N1437</f>
        <v>455</v>
      </c>
      <c r="Z101" s="3" t="s">
        <v>481</v>
      </c>
      <c r="AA101">
        <f>+'Ark1'!Q1437</f>
        <v>0</v>
      </c>
      <c r="AB101">
        <f>+'Ark1'!R1437</f>
        <v>0</v>
      </c>
      <c r="AC101" s="1">
        <f>+'Ark1'!S1437</f>
        <v>0</v>
      </c>
      <c r="AD101" s="1">
        <f>+'Ark1'!T1437</f>
        <v>0</v>
      </c>
      <c r="AE101" s="92">
        <f>+'Ark1'!U1437</f>
        <v>0</v>
      </c>
      <c r="AF101" s="92">
        <f>+'Ark1'!W1437</f>
        <v>0</v>
      </c>
      <c r="AG101" s="11">
        <f>+'Ark1'!X1437</f>
        <v>0</v>
      </c>
      <c r="AH101" s="11">
        <f>+'Ark1'!Y1437</f>
        <v>0</v>
      </c>
      <c r="AI101" s="1" t="e">
        <f t="shared" si="2"/>
        <v>#DIV/0!</v>
      </c>
      <c r="AJ101" s="47"/>
      <c r="AK101" s="5"/>
    </row>
    <row r="102" spans="23:37" ht="15.6">
      <c r="W102" s="47"/>
      <c r="X102">
        <f>+'Ark1'!C1438</f>
        <v>2018</v>
      </c>
      <c r="Y102">
        <f>+'Ark1'!N1438</f>
        <v>460</v>
      </c>
      <c r="Z102" s="3" t="s">
        <v>482</v>
      </c>
      <c r="AA102">
        <f>+'Ark1'!Q1438</f>
        <v>1</v>
      </c>
      <c r="AB102">
        <f>+'Ark1'!R1438</f>
        <v>0</v>
      </c>
      <c r="AC102" s="1">
        <f>+'Ark1'!S1438</f>
        <v>0</v>
      </c>
      <c r="AD102" s="1">
        <f>+'Ark1'!T1438</f>
        <v>0</v>
      </c>
      <c r="AE102" s="92">
        <f>+'Ark1'!U1438</f>
        <v>0</v>
      </c>
      <c r="AF102" s="92">
        <f>+'Ark1'!W1438</f>
        <v>0</v>
      </c>
      <c r="AG102" s="11">
        <f>+'Ark1'!X1438</f>
        <v>0</v>
      </c>
      <c r="AH102" s="11">
        <f>+'Ark1'!Y1438</f>
        <v>0</v>
      </c>
      <c r="AI102" s="1">
        <f t="shared" si="2"/>
        <v>0</v>
      </c>
      <c r="AJ102" s="47"/>
      <c r="AK102" s="5"/>
    </row>
    <row r="103" spans="23:37" ht="15.6">
      <c r="W103" s="47"/>
      <c r="X103" s="53">
        <f>+'Ark1'!C1439</f>
        <v>2017</v>
      </c>
      <c r="Y103" s="53">
        <f>+'Ark1'!N1439</f>
        <v>409</v>
      </c>
      <c r="Z103" s="54" t="s">
        <v>467</v>
      </c>
      <c r="AA103" s="53">
        <f>+'Ark1'!Q1439</f>
        <v>504</v>
      </c>
      <c r="AB103" s="53">
        <f>+'Ark1'!R1439</f>
        <v>14459</v>
      </c>
      <c r="AC103" s="55">
        <f>+'Ark1'!S1439</f>
        <v>4.825022477349747</v>
      </c>
      <c r="AD103" s="55">
        <f>+'Ark1'!T1439</f>
        <v>3.952624662839753</v>
      </c>
      <c r="AE103" s="155">
        <f>+'Ark1'!U1439</f>
        <v>6.4004979597482574</v>
      </c>
      <c r="AF103" s="155">
        <f>+'Ark1'!W1439</f>
        <v>6.9161076146344851E-3</v>
      </c>
      <c r="AG103" s="74">
        <f>+'Ark1'!X1439</f>
        <v>0</v>
      </c>
      <c r="AH103" s="74">
        <f>+'Ark1'!Y1439</f>
        <v>0</v>
      </c>
      <c r="AI103" s="55">
        <f t="shared" si="2"/>
        <v>28.688492063492063</v>
      </c>
      <c r="AJ103" s="47"/>
      <c r="AK103" s="5"/>
    </row>
    <row r="104" spans="23:37" ht="15.6">
      <c r="W104" s="47"/>
      <c r="X104" s="53">
        <f>+'Ark1'!C1440</f>
        <v>2017</v>
      </c>
      <c r="Y104" s="53">
        <f>+'Ark1'!N1440</f>
        <v>410</v>
      </c>
      <c r="Z104" s="54" t="s">
        <v>468</v>
      </c>
      <c r="AA104" s="53">
        <f>+'Ark1'!Q1440</f>
        <v>574</v>
      </c>
      <c r="AB104" s="53">
        <f>+'Ark1'!R1440</f>
        <v>4193</v>
      </c>
      <c r="AC104" s="55">
        <f>+'Ark1'!S1440</f>
        <v>4.9503935129978522</v>
      </c>
      <c r="AD104" s="55">
        <f>+'Ark1'!T1440</f>
        <v>3.9892678273312674</v>
      </c>
      <c r="AE104" s="155">
        <f>+'Ark1'!U1440</f>
        <v>12.337610302885761</v>
      </c>
      <c r="AF104" s="155">
        <f>+'Ark1'!W1440</f>
        <v>0</v>
      </c>
      <c r="AG104" s="74">
        <f>+'Ark1'!X1440</f>
        <v>0</v>
      </c>
      <c r="AH104" s="74">
        <f>+'Ark1'!Y1440</f>
        <v>0</v>
      </c>
      <c r="AI104" s="55">
        <f t="shared" si="2"/>
        <v>7.3048780487804876</v>
      </c>
      <c r="AJ104" s="47"/>
      <c r="AK104" s="5"/>
    </row>
    <row r="105" spans="23:37" ht="15.6">
      <c r="W105" s="47"/>
      <c r="X105" s="53">
        <f>+'Ark1'!C1441</f>
        <v>2017</v>
      </c>
      <c r="Y105" s="53">
        <f>+'Ark1'!N1441</f>
        <v>415</v>
      </c>
      <c r="Z105" s="54" t="s">
        <v>469</v>
      </c>
      <c r="AA105" s="53">
        <f>+'Ark1'!Q1441</f>
        <v>518</v>
      </c>
      <c r="AB105" s="53">
        <f>+'Ark1'!R1441</f>
        <v>4120</v>
      </c>
      <c r="AC105" s="55">
        <f>+'Ark1'!S1441</f>
        <v>4.4322815533980595</v>
      </c>
      <c r="AD105" s="55">
        <f>+'Ark1'!T1441</f>
        <v>4.5259708737864068</v>
      </c>
      <c r="AE105" s="155">
        <f>+'Ark1'!U1441</f>
        <v>17.620752427184453</v>
      </c>
      <c r="AF105" s="155">
        <f>+'Ark1'!W1441</f>
        <v>0.21844660194174764</v>
      </c>
      <c r="AG105" s="74">
        <f>+'Ark1'!X1441</f>
        <v>82.0631067961165</v>
      </c>
      <c r="AH105" s="74">
        <f>+'Ark1'!Y1441</f>
        <v>0</v>
      </c>
      <c r="AI105" s="55">
        <f t="shared" si="2"/>
        <v>7.9536679536679538</v>
      </c>
      <c r="AJ105" s="47"/>
      <c r="AK105" s="5"/>
    </row>
    <row r="106" spans="23:37" ht="15.6">
      <c r="W106" s="47"/>
      <c r="X106" s="53">
        <f>+'Ark1'!C1442</f>
        <v>2017</v>
      </c>
      <c r="Y106" s="53">
        <f>+'Ark1'!N1442</f>
        <v>420</v>
      </c>
      <c r="Z106" s="54" t="s">
        <v>470</v>
      </c>
      <c r="AA106" s="53">
        <f>+'Ark1'!Q1442</f>
        <v>410</v>
      </c>
      <c r="AB106" s="53">
        <f>+'Ark1'!R1442</f>
        <v>3140</v>
      </c>
      <c r="AC106" s="55">
        <f>+'Ark1'!S1442</f>
        <v>5.0713375796178353</v>
      </c>
      <c r="AD106" s="55">
        <f>+'Ark1'!T1442</f>
        <v>5.795859872611465</v>
      </c>
      <c r="AE106" s="155">
        <f>+'Ark1'!U1442</f>
        <v>22.250286624203795</v>
      </c>
      <c r="AF106" s="155">
        <f>+'Ark1'!W1442</f>
        <v>1.5286624203821659</v>
      </c>
      <c r="AG106" s="74">
        <f>+'Ark1'!X1442</f>
        <v>100</v>
      </c>
      <c r="AH106" s="74">
        <f>+'Ark1'!Y1442</f>
        <v>30.38216560509554</v>
      </c>
      <c r="AI106" s="55">
        <f t="shared" si="2"/>
        <v>7.6585365853658534</v>
      </c>
      <c r="AJ106" s="47"/>
      <c r="AK106" s="5"/>
    </row>
    <row r="107" spans="23:37" ht="15.6">
      <c r="W107" s="47"/>
      <c r="X107" s="53">
        <f>+'Ark1'!C1443</f>
        <v>2017</v>
      </c>
      <c r="Y107" s="53">
        <f>+'Ark1'!N1443</f>
        <v>425</v>
      </c>
      <c r="Z107" s="54" t="s">
        <v>471</v>
      </c>
      <c r="AA107" s="53">
        <f>+'Ark1'!Q1443</f>
        <v>279</v>
      </c>
      <c r="AB107" s="53">
        <f>+'Ark1'!R1443</f>
        <v>963</v>
      </c>
      <c r="AC107" s="55">
        <f>+'Ark1'!S1443</f>
        <v>6.006230529595018</v>
      </c>
      <c r="AD107" s="55">
        <f>+'Ark1'!T1443</f>
        <v>7.1848390446521284</v>
      </c>
      <c r="AE107" s="155">
        <f>+'Ark1'!U1443</f>
        <v>26.406022845275192</v>
      </c>
      <c r="AF107" s="155">
        <f>+'Ark1'!W1443</f>
        <v>10.072689511941848</v>
      </c>
      <c r="AG107" s="74">
        <f>+'Ark1'!X1443</f>
        <v>100</v>
      </c>
      <c r="AH107" s="74">
        <f>+'Ark1'!Y1443</f>
        <v>100</v>
      </c>
      <c r="AI107" s="55">
        <f t="shared" si="2"/>
        <v>3.4516129032258065</v>
      </c>
      <c r="AJ107" s="47"/>
      <c r="AK107" s="5"/>
    </row>
    <row r="108" spans="23:37" ht="15.6">
      <c r="W108" s="47"/>
      <c r="X108" s="53">
        <f>+'Ark1'!C1444</f>
        <v>2017</v>
      </c>
      <c r="Y108" s="53">
        <f>+'Ark1'!N1444</f>
        <v>428</v>
      </c>
      <c r="Z108" s="54" t="s">
        <v>472</v>
      </c>
      <c r="AA108" s="53">
        <f>+'Ark1'!Q1444</f>
        <v>177</v>
      </c>
      <c r="AB108" s="53">
        <f>+'Ark1'!R1444</f>
        <v>365</v>
      </c>
      <c r="AC108" s="55">
        <f>+'Ark1'!S1444</f>
        <v>6.5150684931506841</v>
      </c>
      <c r="AD108" s="55">
        <f>+'Ark1'!T1444</f>
        <v>7.835616438356162</v>
      </c>
      <c r="AE108" s="155">
        <f>+'Ark1'!U1444</f>
        <v>28.970410958904139</v>
      </c>
      <c r="AF108" s="155">
        <f>+'Ark1'!W1444</f>
        <v>20</v>
      </c>
      <c r="AG108" s="74">
        <f>+'Ark1'!X1444</f>
        <v>100</v>
      </c>
      <c r="AH108" s="74">
        <f>+'Ark1'!Y1444</f>
        <v>100</v>
      </c>
      <c r="AI108" s="55">
        <f t="shared" si="2"/>
        <v>2.0621468926553672</v>
      </c>
      <c r="AJ108" s="47"/>
      <c r="AK108" s="5"/>
    </row>
    <row r="109" spans="23:37" ht="15.6">
      <c r="W109" s="47"/>
      <c r="X109" s="53">
        <f>+'Ark1'!C1445</f>
        <v>2017</v>
      </c>
      <c r="Y109" s="53">
        <f>+'Ark1'!N1445</f>
        <v>430</v>
      </c>
      <c r="Z109" s="54" t="s">
        <v>473</v>
      </c>
      <c r="AA109" s="53">
        <f>+'Ark1'!Q1445</f>
        <v>157</v>
      </c>
      <c r="AB109" s="53">
        <f>+'Ark1'!R1445</f>
        <v>352</v>
      </c>
      <c r="AC109" s="55">
        <f>+'Ark1'!S1445</f>
        <v>6.6875</v>
      </c>
      <c r="AD109" s="55">
        <f>+'Ark1'!T1445</f>
        <v>7.9659090909090899</v>
      </c>
      <c r="AE109" s="155">
        <f>+'Ark1'!U1445</f>
        <v>31.369034090909089</v>
      </c>
      <c r="AF109" s="155">
        <f>+'Ark1'!W1445</f>
        <v>24.715909090909086</v>
      </c>
      <c r="AG109" s="74">
        <f>+'Ark1'!X1445</f>
        <v>100</v>
      </c>
      <c r="AH109" s="74">
        <f>+'Ark1'!Y1445</f>
        <v>100</v>
      </c>
      <c r="AI109" s="55">
        <f t="shared" si="2"/>
        <v>2.2420382165605095</v>
      </c>
      <c r="AJ109" s="47"/>
      <c r="AK109" s="5"/>
    </row>
    <row r="110" spans="23:37" ht="15.6">
      <c r="W110" s="47"/>
      <c r="X110" s="53">
        <f>+'Ark1'!C1446</f>
        <v>2017</v>
      </c>
      <c r="Y110" s="53">
        <f>+'Ark1'!N1446</f>
        <v>433</v>
      </c>
      <c r="Z110" s="54" t="s">
        <v>474</v>
      </c>
      <c r="AA110" s="53">
        <f>+'Ark1'!Q1446</f>
        <v>100</v>
      </c>
      <c r="AB110" s="53">
        <f>+'Ark1'!R1446</f>
        <v>132</v>
      </c>
      <c r="AC110" s="55">
        <f>+'Ark1'!S1446</f>
        <v>6.9469696969696972</v>
      </c>
      <c r="AD110" s="55">
        <f>+'Ark1'!T1446</f>
        <v>8.1212121212121211</v>
      </c>
      <c r="AE110" s="155">
        <f>+'Ark1'!U1446</f>
        <v>34.099242424242433</v>
      </c>
      <c r="AF110" s="155">
        <f>+'Ark1'!W1446</f>
        <v>31.818181818181817</v>
      </c>
      <c r="AG110" s="74">
        <f>+'Ark1'!X1446</f>
        <v>100</v>
      </c>
      <c r="AH110" s="74">
        <f>+'Ark1'!Y1446</f>
        <v>100</v>
      </c>
      <c r="AI110" s="55">
        <f t="shared" si="2"/>
        <v>1.32</v>
      </c>
      <c r="AJ110" s="47"/>
      <c r="AK110" s="5"/>
    </row>
    <row r="111" spans="23:37">
      <c r="W111" s="47"/>
      <c r="X111" s="53">
        <f>+'Ark1'!C1447</f>
        <v>2017</v>
      </c>
      <c r="Y111" s="53">
        <f>+'Ark1'!N1447</f>
        <v>435</v>
      </c>
      <c r="Z111" s="54" t="s">
        <v>475</v>
      </c>
      <c r="AA111" s="53">
        <f>+'Ark1'!Q1447</f>
        <v>83</v>
      </c>
      <c r="AB111" s="53">
        <f>+'Ark1'!R1447</f>
        <v>118</v>
      </c>
      <c r="AC111" s="55">
        <f>+'Ark1'!S1447</f>
        <v>6.593220338983051</v>
      </c>
      <c r="AD111" s="55">
        <f>+'Ark1'!T1447</f>
        <v>7.9830508474576289</v>
      </c>
      <c r="AE111" s="155">
        <f>+'Ark1'!U1447</f>
        <v>36.344067796610176</v>
      </c>
      <c r="AF111" s="155">
        <f>+'Ark1'!W1447</f>
        <v>31.355932203389823</v>
      </c>
      <c r="AG111" s="74">
        <f>+'Ark1'!X1447</f>
        <v>100</v>
      </c>
      <c r="AH111" s="74">
        <f>+'Ark1'!Y1447</f>
        <v>100</v>
      </c>
      <c r="AI111" s="55">
        <f t="shared" si="2"/>
        <v>1.4216867469879517</v>
      </c>
      <c r="AJ111" s="47"/>
    </row>
    <row r="112" spans="23:37" ht="15.6">
      <c r="W112" s="47"/>
      <c r="X112" s="53">
        <f>+'Ark1'!C1448</f>
        <v>2017</v>
      </c>
      <c r="Y112" s="53">
        <f>+'Ark1'!N1448</f>
        <v>438</v>
      </c>
      <c r="Z112" s="54" t="s">
        <v>476</v>
      </c>
      <c r="AA112" s="53">
        <f>+'Ark1'!Q1448</f>
        <v>39</v>
      </c>
      <c r="AB112" s="53">
        <f>+'Ark1'!R1448</f>
        <v>50</v>
      </c>
      <c r="AC112" s="55">
        <f>+'Ark1'!S1448</f>
        <v>6.72</v>
      </c>
      <c r="AD112" s="55">
        <f>+'Ark1'!T1448</f>
        <v>7.88</v>
      </c>
      <c r="AE112" s="155">
        <f>+'Ark1'!U1448</f>
        <v>39.039999999999992</v>
      </c>
      <c r="AF112" s="155">
        <f>+'Ark1'!W1448</f>
        <v>32</v>
      </c>
      <c r="AG112" s="74">
        <f>+'Ark1'!X1448</f>
        <v>100</v>
      </c>
      <c r="AH112" s="74">
        <f>+'Ark1'!Y1448</f>
        <v>100</v>
      </c>
      <c r="AI112" s="55">
        <f t="shared" si="2"/>
        <v>1.2820512820512822</v>
      </c>
      <c r="AJ112" s="47"/>
      <c r="AK112" s="5"/>
    </row>
    <row r="113" spans="23:37" ht="15.6">
      <c r="W113" s="47"/>
      <c r="X113" s="53">
        <f>+'Ark1'!C1449</f>
        <v>2017</v>
      </c>
      <c r="Y113" s="53">
        <f>+'Ark1'!N1449</f>
        <v>440</v>
      </c>
      <c r="Z113" s="54" t="s">
        <v>477</v>
      </c>
      <c r="AA113" s="53">
        <f>+'Ark1'!Q1449</f>
        <v>31</v>
      </c>
      <c r="AB113" s="53">
        <f>+'Ark1'!R1449</f>
        <v>41</v>
      </c>
      <c r="AC113" s="55">
        <f>+'Ark1'!S1449</f>
        <v>6.9512195121951219</v>
      </c>
      <c r="AD113" s="55">
        <f>+'Ark1'!T1449</f>
        <v>7.5609756097560989</v>
      </c>
      <c r="AE113" s="155">
        <f>+'Ark1'!U1449</f>
        <v>41.351219512195129</v>
      </c>
      <c r="AF113" s="155">
        <f>+'Ark1'!W1449</f>
        <v>26.829268292682919</v>
      </c>
      <c r="AG113" s="74">
        <f>+'Ark1'!X1449</f>
        <v>100</v>
      </c>
      <c r="AH113" s="74">
        <f>+'Ark1'!Y1449</f>
        <v>100</v>
      </c>
      <c r="AI113" s="55">
        <f t="shared" si="2"/>
        <v>1.3225806451612903</v>
      </c>
      <c r="AJ113" s="47"/>
      <c r="AK113" s="5"/>
    </row>
    <row r="114" spans="23:37">
      <c r="W114" s="47"/>
      <c r="X114" s="53">
        <f>+'Ark1'!C1450</f>
        <v>2017</v>
      </c>
      <c r="Y114" s="53">
        <f>+'Ark1'!N1450</f>
        <v>443</v>
      </c>
      <c r="Z114" s="54" t="s">
        <v>478</v>
      </c>
      <c r="AA114" s="53">
        <f>+'Ark1'!Q1450</f>
        <v>14</v>
      </c>
      <c r="AB114" s="53">
        <f>+'Ark1'!R1450</f>
        <v>15</v>
      </c>
      <c r="AC114" s="55">
        <f>+'Ark1'!S1450</f>
        <v>6.6</v>
      </c>
      <c r="AD114" s="55">
        <f>+'Ark1'!T1450</f>
        <v>7</v>
      </c>
      <c r="AE114" s="155">
        <f>+'Ark1'!U1450</f>
        <v>43.92</v>
      </c>
      <c r="AF114" s="155">
        <f>+'Ark1'!W1450</f>
        <v>6.6666666666666687</v>
      </c>
      <c r="AG114" s="74">
        <f>+'Ark1'!X1450</f>
        <v>100</v>
      </c>
      <c r="AH114" s="74">
        <f>+'Ark1'!Y1450</f>
        <v>100</v>
      </c>
      <c r="AI114" s="55">
        <f t="shared" si="2"/>
        <v>1.0714285714285714</v>
      </c>
      <c r="AJ114" s="47"/>
    </row>
    <row r="115" spans="23:37">
      <c r="W115" s="47"/>
      <c r="X115" s="53">
        <f>+'Ark1'!C1451</f>
        <v>2017</v>
      </c>
      <c r="Y115" s="53">
        <f>+'Ark1'!N1451</f>
        <v>445</v>
      </c>
      <c r="Z115" s="54" t="s">
        <v>479</v>
      </c>
      <c r="AA115" s="53">
        <f>+'Ark1'!Q1451</f>
        <v>16</v>
      </c>
      <c r="AB115" s="53">
        <f>+'Ark1'!R1451</f>
        <v>18</v>
      </c>
      <c r="AC115" s="55">
        <f>+'Ark1'!S1451</f>
        <v>6.7777777777777777</v>
      </c>
      <c r="AD115" s="55">
        <f>+'Ark1'!T1451</f>
        <v>7.5</v>
      </c>
      <c r="AE115" s="155">
        <f>+'Ark1'!U1451</f>
        <v>46.661111111111111</v>
      </c>
      <c r="AF115" s="155">
        <f>+'Ark1'!W1451</f>
        <v>16.666666666666671</v>
      </c>
      <c r="AG115" s="74">
        <f>+'Ark1'!X1451</f>
        <v>100</v>
      </c>
      <c r="AH115" s="74">
        <f>+'Ark1'!Y1451</f>
        <v>100</v>
      </c>
      <c r="AI115" s="55">
        <f t="shared" si="2"/>
        <v>1.125</v>
      </c>
      <c r="AJ115" s="47"/>
    </row>
    <row r="116" spans="23:37">
      <c r="W116" s="47"/>
      <c r="X116" s="53">
        <f>+'Ark1'!C1452</f>
        <v>2017</v>
      </c>
      <c r="Y116" s="53">
        <f>+'Ark1'!N1452</f>
        <v>450</v>
      </c>
      <c r="Z116" s="54" t="s">
        <v>480</v>
      </c>
      <c r="AA116" s="53">
        <f>+'Ark1'!Q1452</f>
        <v>1</v>
      </c>
      <c r="AB116" s="53">
        <f>+'Ark1'!R1452</f>
        <v>2</v>
      </c>
      <c r="AC116" s="55">
        <f>+'Ark1'!S1452</f>
        <v>5</v>
      </c>
      <c r="AD116" s="55">
        <f>+'Ark1'!T1452</f>
        <v>6.5</v>
      </c>
      <c r="AE116" s="155">
        <f>+'Ark1'!U1452</f>
        <v>53.35</v>
      </c>
      <c r="AF116" s="155">
        <f>+'Ark1'!W1452</f>
        <v>0</v>
      </c>
      <c r="AG116" s="74">
        <f>+'Ark1'!X1452</f>
        <v>100</v>
      </c>
      <c r="AH116" s="74">
        <f>+'Ark1'!Y1452</f>
        <v>100</v>
      </c>
      <c r="AI116" s="55">
        <f t="shared" si="2"/>
        <v>2</v>
      </c>
      <c r="AJ116" s="47"/>
    </row>
    <row r="117" spans="23:37">
      <c r="W117" s="47"/>
      <c r="X117" s="53">
        <f>+'Ark1'!C1453</f>
        <v>2017</v>
      </c>
      <c r="Y117" s="53">
        <f>+'Ark1'!N1453</f>
        <v>455</v>
      </c>
      <c r="Z117" s="54" t="s">
        <v>481</v>
      </c>
      <c r="AA117" s="53">
        <f>+'Ark1'!Q1453</f>
        <v>0</v>
      </c>
      <c r="AB117" s="53">
        <f>+'Ark1'!R1453</f>
        <v>0</v>
      </c>
      <c r="AC117" s="55">
        <f>+'Ark1'!S1453</f>
        <v>0</v>
      </c>
      <c r="AD117" s="55">
        <f>+'Ark1'!T1453</f>
        <v>0</v>
      </c>
      <c r="AE117" s="155">
        <f>+'Ark1'!U1453</f>
        <v>0</v>
      </c>
      <c r="AF117" s="155">
        <f>+'Ark1'!W1453</f>
        <v>0</v>
      </c>
      <c r="AG117" s="74">
        <f>+'Ark1'!X1453</f>
        <v>0</v>
      </c>
      <c r="AH117" s="74">
        <f>+'Ark1'!Y1453</f>
        <v>0</v>
      </c>
      <c r="AI117" s="55" t="e">
        <f t="shared" si="2"/>
        <v>#DIV/0!</v>
      </c>
      <c r="AJ117" s="47"/>
    </row>
    <row r="118" spans="23:37">
      <c r="W118" s="47"/>
      <c r="X118" s="53">
        <f>+'Ark1'!C1454</f>
        <v>2017</v>
      </c>
      <c r="Y118" s="53">
        <f>+'Ark1'!N1454</f>
        <v>460</v>
      </c>
      <c r="Z118" s="54" t="s">
        <v>482</v>
      </c>
      <c r="AA118" s="53">
        <f>+'Ark1'!Q1454</f>
        <v>4</v>
      </c>
      <c r="AB118" s="53">
        <f>+'Ark1'!R1454</f>
        <v>-1.0408340855860843E-17</v>
      </c>
      <c r="AC118" s="55">
        <f>+'Ark1'!S1454</f>
        <v>0</v>
      </c>
      <c r="AD118" s="55">
        <f>+'Ark1'!T1454</f>
        <v>0</v>
      </c>
      <c r="AE118" s="155">
        <f>+'Ark1'!U1454</f>
        <v>0</v>
      </c>
      <c r="AF118" s="155">
        <f>+'Ark1'!W1454</f>
        <v>0</v>
      </c>
      <c r="AG118" s="74">
        <f>+'Ark1'!X1454</f>
        <v>0</v>
      </c>
      <c r="AH118" s="74">
        <f>+'Ark1'!Y1454</f>
        <v>0</v>
      </c>
      <c r="AI118" s="55">
        <f t="shared" si="2"/>
        <v>-2.6020852139652106E-18</v>
      </c>
      <c r="AJ118" s="47"/>
    </row>
    <row r="119" spans="23:37">
      <c r="W119" s="47"/>
      <c r="X119">
        <f>+'Ark1'!C1455</f>
        <v>2016</v>
      </c>
      <c r="Y119">
        <f>+'Ark1'!N1455</f>
        <v>409</v>
      </c>
      <c r="Z119" s="3" t="s">
        <v>467</v>
      </c>
      <c r="AA119">
        <f>+'Ark1'!Q1455</f>
        <v>441</v>
      </c>
      <c r="AB119">
        <f>+'Ark1'!R1455</f>
        <v>11870</v>
      </c>
      <c r="AC119" s="1">
        <f>+'Ark1'!S1455</f>
        <v>4.9871103622577939</v>
      </c>
      <c r="AD119" s="1">
        <f>+'Ark1'!T1455</f>
        <v>3.898904802021903</v>
      </c>
      <c r="AE119" s="92">
        <f>+'Ark1'!U1455</f>
        <v>6.2940353833192884</v>
      </c>
      <c r="AF119" s="92">
        <f>+'Ark1'!W1455</f>
        <v>0</v>
      </c>
      <c r="AG119" s="11">
        <f>+'Ark1'!X1455</f>
        <v>0</v>
      </c>
      <c r="AH119" s="11">
        <f>+'Ark1'!Y1455</f>
        <v>0</v>
      </c>
      <c r="AI119" s="1">
        <f t="shared" si="2"/>
        <v>26.916099773242632</v>
      </c>
      <c r="AJ119" s="47"/>
    </row>
    <row r="120" spans="23:37">
      <c r="W120" s="47"/>
      <c r="X120">
        <f>+'Ark1'!C1456</f>
        <v>2016</v>
      </c>
      <c r="Y120">
        <f>+'Ark1'!N1456</f>
        <v>410</v>
      </c>
      <c r="Z120" s="3" t="s">
        <v>468</v>
      </c>
      <c r="AA120">
        <f>+'Ark1'!Q1456</f>
        <v>539</v>
      </c>
      <c r="AB120">
        <f>+'Ark1'!R1456</f>
        <v>3469</v>
      </c>
      <c r="AC120" s="1">
        <f>+'Ark1'!S1456</f>
        <v>5.1046411069472493</v>
      </c>
      <c r="AD120" s="1">
        <f>+'Ark1'!T1456</f>
        <v>4.0253675410781193</v>
      </c>
      <c r="AE120" s="92">
        <f>+'Ark1'!U1456</f>
        <v>12.34952435860483</v>
      </c>
      <c r="AF120" s="92">
        <f>+'Ark1'!W1456</f>
        <v>0</v>
      </c>
      <c r="AG120" s="11">
        <f>+'Ark1'!X1456</f>
        <v>0</v>
      </c>
      <c r="AH120" s="11">
        <f>+'Ark1'!Y1456</f>
        <v>0</v>
      </c>
      <c r="AI120" s="1">
        <f t="shared" si="2"/>
        <v>6.4359925788497216</v>
      </c>
      <c r="AJ120" s="47"/>
    </row>
    <row r="121" spans="23:37">
      <c r="W121" s="47"/>
      <c r="X121">
        <f>+'Ark1'!C1457</f>
        <v>2016</v>
      </c>
      <c r="Y121">
        <f>+'Ark1'!N1457</f>
        <v>415</v>
      </c>
      <c r="Z121" s="3" t="s">
        <v>469</v>
      </c>
      <c r="AA121">
        <f>+'Ark1'!Q1457</f>
        <v>512</v>
      </c>
      <c r="AB121">
        <f>+'Ark1'!R1457</f>
        <v>3323</v>
      </c>
      <c r="AC121" s="1">
        <f>+'Ark1'!S1457</f>
        <v>4.5323502858862463</v>
      </c>
      <c r="AD121" s="1">
        <f>+'Ark1'!T1457</f>
        <v>4.5308456214264226</v>
      </c>
      <c r="AE121" s="92">
        <f>+'Ark1'!U1457</f>
        <v>17.641649112247975</v>
      </c>
      <c r="AF121" s="92">
        <f>+'Ark1'!W1457</f>
        <v>0.1203731567860367</v>
      </c>
      <c r="AG121" s="11">
        <f>+'Ark1'!X1457</f>
        <v>82.395425820042107</v>
      </c>
      <c r="AH121" s="11">
        <f>+'Ark1'!Y1457</f>
        <v>0</v>
      </c>
      <c r="AI121" s="1">
        <f t="shared" si="2"/>
        <v>6.490234375</v>
      </c>
      <c r="AJ121" s="47"/>
    </row>
    <row r="122" spans="23:37">
      <c r="W122" s="47"/>
      <c r="X122">
        <f>+'Ark1'!C1458</f>
        <v>2016</v>
      </c>
      <c r="Y122">
        <f>+'Ark1'!N1458</f>
        <v>420</v>
      </c>
      <c r="Z122" s="3" t="s">
        <v>470</v>
      </c>
      <c r="AA122">
        <f>+'Ark1'!Q1458</f>
        <v>427</v>
      </c>
      <c r="AB122">
        <f>+'Ark1'!R1458</f>
        <v>2687</v>
      </c>
      <c r="AC122" s="1">
        <f>+'Ark1'!S1458</f>
        <v>5.2471157424637118</v>
      </c>
      <c r="AD122" s="1">
        <f>+'Ark1'!T1458</f>
        <v>5.8031261630070716</v>
      </c>
      <c r="AE122" s="92">
        <f>+'Ark1'!U1458</f>
        <v>22.314216598436872</v>
      </c>
      <c r="AF122" s="92">
        <f>+'Ark1'!W1458</f>
        <v>1.7119464086341651</v>
      </c>
      <c r="AG122" s="11">
        <f>+'Ark1'!X1458</f>
        <v>100</v>
      </c>
      <c r="AH122" s="11">
        <f>+'Ark1'!Y1458</f>
        <v>33.196873836992921</v>
      </c>
      <c r="AI122" s="1">
        <f t="shared" si="2"/>
        <v>6.2927400468384072</v>
      </c>
      <c r="AJ122" s="47"/>
    </row>
    <row r="123" spans="23:37">
      <c r="W123" s="47"/>
      <c r="X123">
        <f>+'Ark1'!C1459</f>
        <v>2016</v>
      </c>
      <c r="Y123">
        <f>+'Ark1'!N1459</f>
        <v>425</v>
      </c>
      <c r="Z123" s="3" t="s">
        <v>471</v>
      </c>
      <c r="AA123">
        <f>+'Ark1'!Q1459</f>
        <v>278</v>
      </c>
      <c r="AB123">
        <f>+'Ark1'!R1459</f>
        <v>872</v>
      </c>
      <c r="AC123" s="1">
        <f>+'Ark1'!S1459</f>
        <v>6.044724770642202</v>
      </c>
      <c r="AD123" s="1">
        <f>+'Ark1'!T1459</f>
        <v>6.873853211009175</v>
      </c>
      <c r="AE123" s="92">
        <f>+'Ark1'!U1459</f>
        <v>26.458142201834807</v>
      </c>
      <c r="AF123" s="92">
        <f>+'Ark1'!W1459</f>
        <v>7.9128440366972477</v>
      </c>
      <c r="AG123" s="11">
        <f>+'Ark1'!X1459</f>
        <v>100</v>
      </c>
      <c r="AH123" s="11">
        <f>+'Ark1'!Y1459</f>
        <v>100</v>
      </c>
      <c r="AI123" s="1">
        <f t="shared" si="2"/>
        <v>3.1366906474820144</v>
      </c>
      <c r="AJ123" s="47"/>
    </row>
    <row r="124" spans="23:37">
      <c r="W124" s="47"/>
      <c r="X124">
        <f>+'Ark1'!C1460</f>
        <v>2016</v>
      </c>
      <c r="Y124">
        <f>+'Ark1'!N1460</f>
        <v>428</v>
      </c>
      <c r="Z124" s="3" t="s">
        <v>472</v>
      </c>
      <c r="AA124">
        <f>+'Ark1'!Q1460</f>
        <v>174</v>
      </c>
      <c r="AB124">
        <f>+'Ark1'!R1460</f>
        <v>381</v>
      </c>
      <c r="AC124" s="1">
        <f>+'Ark1'!S1460</f>
        <v>6.496062992125986</v>
      </c>
      <c r="AD124" s="1">
        <f>+'Ark1'!T1460</f>
        <v>7.6955380577427812</v>
      </c>
      <c r="AE124" s="92">
        <f>+'Ark1'!U1460</f>
        <v>28.986614173228343</v>
      </c>
      <c r="AF124" s="92">
        <f>+'Ark1'!W1460</f>
        <v>18.372703412073495</v>
      </c>
      <c r="AG124" s="11">
        <f>+'Ark1'!X1460</f>
        <v>100</v>
      </c>
      <c r="AH124" s="11">
        <f>+'Ark1'!Y1460</f>
        <v>100</v>
      </c>
      <c r="AI124" s="1">
        <f t="shared" si="2"/>
        <v>2.1896551724137931</v>
      </c>
      <c r="AJ124" s="47"/>
    </row>
    <row r="125" spans="23:37">
      <c r="W125" s="47"/>
      <c r="X125">
        <f>+'Ark1'!C1461</f>
        <v>2016</v>
      </c>
      <c r="Y125">
        <f>+'Ark1'!N1461</f>
        <v>430</v>
      </c>
      <c r="Z125" s="3" t="s">
        <v>473</v>
      </c>
      <c r="AA125">
        <f>+'Ark1'!Q1461</f>
        <v>165</v>
      </c>
      <c r="AB125">
        <f>+'Ark1'!R1461</f>
        <v>321</v>
      </c>
      <c r="AC125" s="1">
        <f>+'Ark1'!S1461</f>
        <v>6.850467289719627</v>
      </c>
      <c r="AD125" s="1">
        <f>+'Ark1'!T1461</f>
        <v>7.962616822429907</v>
      </c>
      <c r="AE125" s="92">
        <f>+'Ark1'!U1461</f>
        <v>31.41401869158879</v>
      </c>
      <c r="AF125" s="92">
        <f>+'Ark1'!W1461</f>
        <v>25.545171339563861</v>
      </c>
      <c r="AG125" s="11">
        <f>+'Ark1'!X1461</f>
        <v>100</v>
      </c>
      <c r="AH125" s="11">
        <f>+'Ark1'!Y1461</f>
        <v>100</v>
      </c>
      <c r="AI125" s="1">
        <f t="shared" si="2"/>
        <v>1.9454545454545455</v>
      </c>
      <c r="AJ125" s="47"/>
    </row>
    <row r="126" spans="23:37">
      <c r="W126" s="47"/>
      <c r="X126">
        <f>+'Ark1'!C1462</f>
        <v>2016</v>
      </c>
      <c r="Y126">
        <f>+'Ark1'!N1462</f>
        <v>433</v>
      </c>
      <c r="Z126" s="3" t="s">
        <v>474</v>
      </c>
      <c r="AA126">
        <f>+'Ark1'!Q1462</f>
        <v>84</v>
      </c>
      <c r="AB126">
        <f>+'Ark1'!R1462</f>
        <v>121</v>
      </c>
      <c r="AC126" s="1">
        <f>+'Ark1'!S1462</f>
        <v>7.0991735537190097</v>
      </c>
      <c r="AD126" s="1">
        <f>+'Ark1'!T1462</f>
        <v>8.0991735537190088</v>
      </c>
      <c r="AE126" s="92">
        <f>+'Ark1'!U1462</f>
        <v>33.950413223140487</v>
      </c>
      <c r="AF126" s="92">
        <f>+'Ark1'!W1462</f>
        <v>32.231404958677686</v>
      </c>
      <c r="AG126" s="11">
        <f>+'Ark1'!X1462</f>
        <v>100</v>
      </c>
      <c r="AH126" s="11">
        <f>+'Ark1'!Y1462</f>
        <v>100</v>
      </c>
      <c r="AI126" s="1">
        <f t="shared" si="2"/>
        <v>1.4404761904761905</v>
      </c>
      <c r="AJ126" s="47"/>
    </row>
    <row r="127" spans="23:37">
      <c r="W127" s="47"/>
      <c r="X127">
        <f>+'Ark1'!C1463</f>
        <v>2016</v>
      </c>
      <c r="Y127">
        <f>+'Ark1'!N1463</f>
        <v>435</v>
      </c>
      <c r="Z127" s="3" t="s">
        <v>475</v>
      </c>
      <c r="AA127">
        <f>+'Ark1'!Q1463</f>
        <v>65</v>
      </c>
      <c r="AB127">
        <f>+'Ark1'!R1463</f>
        <v>93</v>
      </c>
      <c r="AC127" s="1">
        <f>+'Ark1'!S1463</f>
        <v>7.2043010752688179</v>
      </c>
      <c r="AD127" s="1">
        <f>+'Ark1'!T1463</f>
        <v>8</v>
      </c>
      <c r="AE127" s="92">
        <f>+'Ark1'!U1463</f>
        <v>36.273118279569879</v>
      </c>
      <c r="AF127" s="92">
        <f>+'Ark1'!W1463</f>
        <v>35.483870967741943</v>
      </c>
      <c r="AG127" s="11">
        <f>+'Ark1'!X1463</f>
        <v>100</v>
      </c>
      <c r="AH127" s="11">
        <f>+'Ark1'!Y1463</f>
        <v>100</v>
      </c>
      <c r="AI127" s="1">
        <f t="shared" si="2"/>
        <v>1.4307692307692308</v>
      </c>
      <c r="AJ127" s="47"/>
    </row>
    <row r="128" spans="23:37">
      <c r="W128" s="47"/>
      <c r="X128">
        <f>+'Ark1'!C1464</f>
        <v>2016</v>
      </c>
      <c r="Y128">
        <f>+'Ark1'!N1464</f>
        <v>438</v>
      </c>
      <c r="Z128" s="3" t="s">
        <v>476</v>
      </c>
      <c r="AA128">
        <f>+'Ark1'!Q1464</f>
        <v>31</v>
      </c>
      <c r="AB128">
        <f>+'Ark1'!R1464</f>
        <v>39</v>
      </c>
      <c r="AC128" s="1">
        <f>+'Ark1'!S1464</f>
        <v>6.9743589743589745</v>
      </c>
      <c r="AD128" s="1">
        <f>+'Ark1'!T1464</f>
        <v>7.4102564102564097</v>
      </c>
      <c r="AE128" s="92">
        <f>+'Ark1'!U1464</f>
        <v>38.964102564102561</v>
      </c>
      <c r="AF128" s="92">
        <f>+'Ark1'!W1464</f>
        <v>17.948717948717952</v>
      </c>
      <c r="AG128" s="11">
        <f>+'Ark1'!X1464</f>
        <v>100</v>
      </c>
      <c r="AH128" s="11">
        <f>+'Ark1'!Y1464</f>
        <v>100</v>
      </c>
      <c r="AI128" s="1">
        <f t="shared" si="2"/>
        <v>1.2580645161290323</v>
      </c>
      <c r="AJ128" s="47"/>
    </row>
    <row r="129" spans="23:36">
      <c r="W129" s="47"/>
      <c r="X129">
        <f>+'Ark1'!C1465</f>
        <v>2016</v>
      </c>
      <c r="Y129">
        <f>+'Ark1'!N1465</f>
        <v>440</v>
      </c>
      <c r="Z129" s="3" t="s">
        <v>477</v>
      </c>
      <c r="AA129">
        <f>+'Ark1'!Q1465</f>
        <v>40</v>
      </c>
      <c r="AB129">
        <f>+'Ark1'!R1465</f>
        <v>50</v>
      </c>
      <c r="AC129" s="1">
        <f>+'Ark1'!S1465</f>
        <v>6.8600000000000012</v>
      </c>
      <c r="AD129" s="1">
        <f>+'Ark1'!T1465</f>
        <v>7.04</v>
      </c>
      <c r="AE129" s="92">
        <f>+'Ark1'!U1465</f>
        <v>41.468000000000011</v>
      </c>
      <c r="AF129" s="92">
        <f>+'Ark1'!W1465</f>
        <v>14</v>
      </c>
      <c r="AG129" s="11">
        <f>+'Ark1'!X1465</f>
        <v>100</v>
      </c>
      <c r="AH129" s="11">
        <f>+'Ark1'!Y1465</f>
        <v>100</v>
      </c>
      <c r="AI129" s="1">
        <f t="shared" si="2"/>
        <v>1.25</v>
      </c>
      <c r="AJ129" s="47"/>
    </row>
    <row r="130" spans="23:36">
      <c r="W130" s="47"/>
      <c r="X130">
        <f>+'Ark1'!C1466</f>
        <v>2016</v>
      </c>
      <c r="Y130">
        <f>+'Ark1'!N1466</f>
        <v>443</v>
      </c>
      <c r="Z130" s="3" t="s">
        <v>478</v>
      </c>
      <c r="AA130">
        <f>+'Ark1'!Q1466</f>
        <v>14</v>
      </c>
      <c r="AB130">
        <f>+'Ark1'!R1466</f>
        <v>14</v>
      </c>
      <c r="AC130" s="1">
        <f>+'Ark1'!S1466</f>
        <v>7.0714285714285694</v>
      </c>
      <c r="AD130" s="1">
        <f>+'Ark1'!T1466</f>
        <v>8</v>
      </c>
      <c r="AE130" s="92">
        <f>+'Ark1'!U1466</f>
        <v>43.985714285714259</v>
      </c>
      <c r="AF130" s="92">
        <f>+'Ark1'!W1466</f>
        <v>35.714285714285722</v>
      </c>
      <c r="AG130" s="11">
        <f>+'Ark1'!X1466</f>
        <v>100</v>
      </c>
      <c r="AH130" s="11">
        <f>+'Ark1'!Y1466</f>
        <v>100</v>
      </c>
      <c r="AI130" s="1">
        <f t="shared" si="2"/>
        <v>1</v>
      </c>
      <c r="AJ130" s="47"/>
    </row>
    <row r="131" spans="23:36">
      <c r="W131" s="47"/>
      <c r="X131">
        <f>+'Ark1'!C1467</f>
        <v>2016</v>
      </c>
      <c r="Y131">
        <f>+'Ark1'!N1467</f>
        <v>445</v>
      </c>
      <c r="Z131" s="3" t="s">
        <v>479</v>
      </c>
      <c r="AA131">
        <f>+'Ark1'!Q1467</f>
        <v>18</v>
      </c>
      <c r="AB131">
        <f>+'Ark1'!R1467</f>
        <v>24</v>
      </c>
      <c r="AC131" s="1">
        <f>+'Ark1'!S1467</f>
        <v>6.7083333333333313</v>
      </c>
      <c r="AD131" s="1">
        <f>+'Ark1'!T1467</f>
        <v>6.875</v>
      </c>
      <c r="AE131" s="92">
        <f>+'Ark1'!U1467</f>
        <v>47.787500000000001</v>
      </c>
      <c r="AF131" s="92">
        <f>+'Ark1'!W1467</f>
        <v>8.3333333333333357</v>
      </c>
      <c r="AG131" s="11">
        <f>+'Ark1'!X1467</f>
        <v>100</v>
      </c>
      <c r="AH131" s="11">
        <f>+'Ark1'!Y1467</f>
        <v>100</v>
      </c>
      <c r="AI131" s="1">
        <f t="shared" si="2"/>
        <v>1.3333333333333333</v>
      </c>
      <c r="AJ131" s="47"/>
    </row>
    <row r="132" spans="23:36">
      <c r="W132" s="47"/>
      <c r="X132">
        <f>+'Ark1'!C1468</f>
        <v>2016</v>
      </c>
      <c r="Y132">
        <f>+'Ark1'!N1468</f>
        <v>450</v>
      </c>
      <c r="Z132" s="3" t="s">
        <v>480</v>
      </c>
      <c r="AA132">
        <f>+'Ark1'!Q1468</f>
        <v>2</v>
      </c>
      <c r="AB132">
        <f>+'Ark1'!R1468</f>
        <v>2</v>
      </c>
      <c r="AC132" s="1">
        <f>+'Ark1'!S1468</f>
        <v>6.5</v>
      </c>
      <c r="AD132" s="1">
        <f>+'Ark1'!T1468</f>
        <v>9.5</v>
      </c>
      <c r="AE132" s="92">
        <f>+'Ark1'!U1468</f>
        <v>51.3</v>
      </c>
      <c r="AF132" s="92">
        <f>+'Ark1'!W1468</f>
        <v>50</v>
      </c>
      <c r="AG132" s="11">
        <f>+'Ark1'!X1468</f>
        <v>100</v>
      </c>
      <c r="AH132" s="11">
        <f>+'Ark1'!Y1468</f>
        <v>100</v>
      </c>
      <c r="AI132" s="1">
        <f t="shared" si="2"/>
        <v>1</v>
      </c>
      <c r="AJ132" s="47"/>
    </row>
    <row r="133" spans="23:36">
      <c r="W133" s="47"/>
      <c r="X133">
        <f>+'Ark1'!C1469</f>
        <v>2016</v>
      </c>
      <c r="Y133">
        <f>+'Ark1'!N1469</f>
        <v>455</v>
      </c>
      <c r="Z133" s="3" t="s">
        <v>481</v>
      </c>
      <c r="AA133">
        <f>+'Ark1'!Q1469</f>
        <v>0</v>
      </c>
      <c r="AB133">
        <f>+'Ark1'!R1469</f>
        <v>0</v>
      </c>
      <c r="AC133" s="1">
        <f>+'Ark1'!S1469</f>
        <v>0</v>
      </c>
      <c r="AD133" s="1">
        <f>+'Ark1'!T1469</f>
        <v>0</v>
      </c>
      <c r="AE133" s="92">
        <f>+'Ark1'!U1469</f>
        <v>0</v>
      </c>
      <c r="AF133" s="92">
        <f>+'Ark1'!W1469</f>
        <v>0</v>
      </c>
      <c r="AG133" s="11">
        <f>+'Ark1'!X1469</f>
        <v>0</v>
      </c>
      <c r="AH133" s="11">
        <f>+'Ark1'!Y1469</f>
        <v>0</v>
      </c>
      <c r="AI133" s="1" t="e">
        <f t="shared" si="2"/>
        <v>#DIV/0!</v>
      </c>
      <c r="AJ133" s="47"/>
    </row>
    <row r="134" spans="23:36">
      <c r="W134" s="47"/>
      <c r="X134">
        <f>+'Ark1'!C1470</f>
        <v>2016</v>
      </c>
      <c r="Y134">
        <f>+'Ark1'!N1470</f>
        <v>460</v>
      </c>
      <c r="Z134" s="3" t="s">
        <v>482</v>
      </c>
      <c r="AA134">
        <f>+'Ark1'!Q1470</f>
        <v>0</v>
      </c>
      <c r="AB134">
        <f>+'Ark1'!R1470</f>
        <v>0</v>
      </c>
      <c r="AC134" s="1">
        <f>+'Ark1'!S1470</f>
        <v>0</v>
      </c>
      <c r="AD134" s="1">
        <f>+'Ark1'!T1470</f>
        <v>0</v>
      </c>
      <c r="AE134" s="92">
        <f>+'Ark1'!U1470</f>
        <v>0</v>
      </c>
      <c r="AF134" s="92">
        <f>+'Ark1'!W1470</f>
        <v>0</v>
      </c>
      <c r="AG134" s="11">
        <f>+'Ark1'!X1470</f>
        <v>0</v>
      </c>
      <c r="AH134" s="11">
        <f>+'Ark1'!Y1470</f>
        <v>0</v>
      </c>
      <c r="AI134" s="1" t="e">
        <f t="shared" si="2"/>
        <v>#DIV/0!</v>
      </c>
      <c r="AJ134" s="47"/>
    </row>
    <row r="135" spans="23:36">
      <c r="W135" s="47"/>
      <c r="X135" s="53">
        <f>+'Ark1'!C1471</f>
        <v>2015</v>
      </c>
      <c r="Y135" s="53">
        <f>+'Ark1'!N1471</f>
        <v>409</v>
      </c>
      <c r="Z135" s="54" t="s">
        <v>467</v>
      </c>
      <c r="AA135" s="53">
        <f>+'Ark1'!Q1471</f>
        <v>453</v>
      </c>
      <c r="AB135" s="53">
        <f>+'Ark1'!R1471</f>
        <v>12744</v>
      </c>
      <c r="AC135" s="55">
        <f>+'Ark1'!S1471</f>
        <v>4.795197740112993</v>
      </c>
      <c r="AD135" s="55">
        <f>+'Ark1'!T1471</f>
        <v>3.7425455116133088</v>
      </c>
      <c r="AE135" s="155">
        <f>+'Ark1'!U1471</f>
        <v>6.2380257376020012</v>
      </c>
      <c r="AF135" s="155">
        <f>+'Ark1'!W1471</f>
        <v>0</v>
      </c>
      <c r="AG135" s="74">
        <f>+'Ark1'!X1471</f>
        <v>0</v>
      </c>
      <c r="AH135" s="74">
        <f>+'Ark1'!Y1471</f>
        <v>0</v>
      </c>
      <c r="AI135" s="55">
        <f t="shared" si="2"/>
        <v>28.132450331125828</v>
      </c>
      <c r="AJ135" s="47"/>
    </row>
    <row r="136" spans="23:36">
      <c r="W136" s="47"/>
      <c r="X136" s="53">
        <f>+'Ark1'!C1472</f>
        <v>2015</v>
      </c>
      <c r="Y136" s="53">
        <f>+'Ark1'!N1472</f>
        <v>410</v>
      </c>
      <c r="Z136" s="54" t="s">
        <v>468</v>
      </c>
      <c r="AA136" s="53">
        <f>+'Ark1'!Q1472</f>
        <v>506</v>
      </c>
      <c r="AB136" s="53">
        <f>+'Ark1'!R1472</f>
        <v>3301</v>
      </c>
      <c r="AC136" s="55">
        <f>+'Ark1'!S1472</f>
        <v>4.8770069675855803</v>
      </c>
      <c r="AD136" s="55">
        <f>+'Ark1'!T1472</f>
        <v>3.9154801575280223</v>
      </c>
      <c r="AE136" s="155">
        <f>+'Ark1'!U1472</f>
        <v>12.293032414419882</v>
      </c>
      <c r="AF136" s="155">
        <f>+'Ark1'!W1472</f>
        <v>3.0293850348379277E-2</v>
      </c>
      <c r="AG136" s="74">
        <f>+'Ark1'!X1472</f>
        <v>0</v>
      </c>
      <c r="AH136" s="74">
        <f>+'Ark1'!Y1472</f>
        <v>0</v>
      </c>
      <c r="AI136" s="55">
        <f t="shared" si="2"/>
        <v>6.5237154150197627</v>
      </c>
      <c r="AJ136" s="47"/>
    </row>
    <row r="137" spans="23:36">
      <c r="W137" s="47"/>
      <c r="X137" s="53">
        <f>+'Ark1'!C1473</f>
        <v>2015</v>
      </c>
      <c r="Y137" s="53">
        <f>+'Ark1'!N1473</f>
        <v>415</v>
      </c>
      <c r="Z137" s="54" t="s">
        <v>469</v>
      </c>
      <c r="AA137" s="53">
        <f>+'Ark1'!Q1473</f>
        <v>489</v>
      </c>
      <c r="AB137" s="53">
        <f>+'Ark1'!R1473</f>
        <v>3291</v>
      </c>
      <c r="AC137" s="55">
        <f>+'Ark1'!S1473</f>
        <v>4.3922819811607425</v>
      </c>
      <c r="AD137" s="55">
        <f>+'Ark1'!T1473</f>
        <v>4.4752354907323006</v>
      </c>
      <c r="AE137" s="155">
        <f>+'Ark1'!U1473</f>
        <v>17.615436037678496</v>
      </c>
      <c r="AF137" s="155">
        <f>+'Ark1'!W1473</f>
        <v>9.1157702825888767E-2</v>
      </c>
      <c r="AG137" s="74">
        <f>+'Ark1'!X1473</f>
        <v>82.680036463081123</v>
      </c>
      <c r="AH137" s="74">
        <f>+'Ark1'!Y1473</f>
        <v>0</v>
      </c>
      <c r="AI137" s="55">
        <f t="shared" si="2"/>
        <v>6.7300613496932513</v>
      </c>
      <c r="AJ137" s="47"/>
    </row>
    <row r="138" spans="23:36">
      <c r="W138" s="47"/>
      <c r="X138" s="53">
        <f>+'Ark1'!C1474</f>
        <v>2015</v>
      </c>
      <c r="Y138" s="53">
        <f>+'Ark1'!N1474</f>
        <v>420</v>
      </c>
      <c r="Z138" s="54" t="s">
        <v>470</v>
      </c>
      <c r="AA138" s="53">
        <f>+'Ark1'!Q1474</f>
        <v>396</v>
      </c>
      <c r="AB138" s="53">
        <f>+'Ark1'!R1474</f>
        <v>2457</v>
      </c>
      <c r="AC138" s="55">
        <f>+'Ark1'!S1474</f>
        <v>5.1611721611721615</v>
      </c>
      <c r="AD138" s="55">
        <f>+'Ark1'!T1474</f>
        <v>5.8730158730158708</v>
      </c>
      <c r="AE138" s="155">
        <f>+'Ark1'!U1474</f>
        <v>22.305372405372367</v>
      </c>
      <c r="AF138" s="155">
        <f>+'Ark1'!W1474</f>
        <v>1.0989010989010985</v>
      </c>
      <c r="AG138" s="74">
        <f>+'Ark1'!X1474</f>
        <v>100</v>
      </c>
      <c r="AH138" s="74">
        <f>+'Ark1'!Y1474</f>
        <v>32.722832722832713</v>
      </c>
      <c r="AI138" s="55">
        <f t="shared" si="2"/>
        <v>6.2045454545454541</v>
      </c>
      <c r="AJ138" s="47"/>
    </row>
    <row r="139" spans="23:36">
      <c r="W139" s="47"/>
      <c r="X139" s="53">
        <f>+'Ark1'!C1475</f>
        <v>2015</v>
      </c>
      <c r="Y139" s="53">
        <f>+'Ark1'!N1475</f>
        <v>425</v>
      </c>
      <c r="Z139" s="54" t="s">
        <v>471</v>
      </c>
      <c r="AA139" s="53">
        <f>+'Ark1'!Q1475</f>
        <v>268</v>
      </c>
      <c r="AB139" s="53">
        <f>+'Ark1'!R1475</f>
        <v>877</v>
      </c>
      <c r="AC139" s="55">
        <f>+'Ark1'!S1475</f>
        <v>6.0102622576966951</v>
      </c>
      <c r="AD139" s="55">
        <f>+'Ark1'!T1475</f>
        <v>6.8529076396807298</v>
      </c>
      <c r="AE139" s="155">
        <f>+'Ark1'!U1475</f>
        <v>26.420752565564399</v>
      </c>
      <c r="AF139" s="155">
        <f>+'Ark1'!W1475</f>
        <v>5.1311288483466333</v>
      </c>
      <c r="AG139" s="74">
        <f>+'Ark1'!X1475</f>
        <v>100</v>
      </c>
      <c r="AH139" s="74">
        <f>+'Ark1'!Y1475</f>
        <v>100</v>
      </c>
      <c r="AI139" s="55">
        <f t="shared" si="2"/>
        <v>3.2723880597014925</v>
      </c>
      <c r="AJ139" s="47"/>
    </row>
    <row r="140" spans="23:36">
      <c r="W140" s="47"/>
      <c r="X140" s="53">
        <f>+'Ark1'!C1476</f>
        <v>2015</v>
      </c>
      <c r="Y140" s="53">
        <f>+'Ark1'!N1476</f>
        <v>428</v>
      </c>
      <c r="Z140" s="54" t="s">
        <v>472</v>
      </c>
      <c r="AA140" s="53">
        <f>+'Ark1'!Q1476</f>
        <v>145</v>
      </c>
      <c r="AB140" s="53">
        <f>+'Ark1'!R1476</f>
        <v>285</v>
      </c>
      <c r="AC140" s="55">
        <f>+'Ark1'!S1476</f>
        <v>6.5122807017543858</v>
      </c>
      <c r="AD140" s="55">
        <f>+'Ark1'!T1476</f>
        <v>7.47017543859649</v>
      </c>
      <c r="AE140" s="155">
        <f>+'Ark1'!U1476</f>
        <v>29.009122807017555</v>
      </c>
      <c r="AF140" s="155">
        <f>+'Ark1'!W1476</f>
        <v>11.929824561403512</v>
      </c>
      <c r="AG140" s="74">
        <f>+'Ark1'!X1476</f>
        <v>100</v>
      </c>
      <c r="AH140" s="74">
        <f>+'Ark1'!Y1476</f>
        <v>100</v>
      </c>
      <c r="AI140" s="55">
        <f t="shared" si="2"/>
        <v>1.9655172413793103</v>
      </c>
      <c r="AJ140" s="47"/>
    </row>
    <row r="141" spans="23:36">
      <c r="W141" s="47"/>
      <c r="X141" s="53">
        <f>+'Ark1'!C1477</f>
        <v>2015</v>
      </c>
      <c r="Y141" s="53">
        <f>+'Ark1'!N1477</f>
        <v>430</v>
      </c>
      <c r="Z141" s="54" t="s">
        <v>473</v>
      </c>
      <c r="AA141" s="53">
        <f>+'Ark1'!Q1477</f>
        <v>153</v>
      </c>
      <c r="AB141" s="53">
        <f>+'Ark1'!R1477</f>
        <v>285</v>
      </c>
      <c r="AC141" s="55">
        <f>+'Ark1'!S1477</f>
        <v>6.7368421052631566</v>
      </c>
      <c r="AD141" s="55">
        <f>+'Ark1'!T1477</f>
        <v>7.3929824561403503</v>
      </c>
      <c r="AE141" s="155">
        <f>+'Ark1'!U1477</f>
        <v>31.352982456140328</v>
      </c>
      <c r="AF141" s="155">
        <f>+'Ark1'!W1477</f>
        <v>17.192982456140349</v>
      </c>
      <c r="AG141" s="74">
        <f>+'Ark1'!X1477</f>
        <v>100</v>
      </c>
      <c r="AH141" s="74">
        <f>+'Ark1'!Y1477</f>
        <v>100</v>
      </c>
      <c r="AI141" s="55">
        <f t="shared" si="2"/>
        <v>1.8627450980392157</v>
      </c>
      <c r="AJ141" s="47"/>
    </row>
    <row r="142" spans="23:36">
      <c r="W142" s="47"/>
      <c r="X142" s="53">
        <f>+'Ark1'!C1478</f>
        <v>2015</v>
      </c>
      <c r="Y142" s="53">
        <f>+'Ark1'!N1478</f>
        <v>433</v>
      </c>
      <c r="Z142" s="54" t="s">
        <v>474</v>
      </c>
      <c r="AA142" s="53">
        <f>+'Ark1'!Q1478</f>
        <v>76</v>
      </c>
      <c r="AB142" s="53">
        <f>+'Ark1'!R1478</f>
        <v>101</v>
      </c>
      <c r="AC142" s="55">
        <f>+'Ark1'!S1478</f>
        <v>6.9009900990098991</v>
      </c>
      <c r="AD142" s="55">
        <f>+'Ark1'!T1478</f>
        <v>7.8316831683168306</v>
      </c>
      <c r="AE142" s="155">
        <f>+'Ark1'!U1478</f>
        <v>33.985148514851488</v>
      </c>
      <c r="AF142" s="155">
        <f>+'Ark1'!W1478</f>
        <v>19.801980198019798</v>
      </c>
      <c r="AG142" s="74">
        <f>+'Ark1'!X1478</f>
        <v>100</v>
      </c>
      <c r="AH142" s="74">
        <f>+'Ark1'!Y1478</f>
        <v>100</v>
      </c>
      <c r="AI142" s="55">
        <f t="shared" si="2"/>
        <v>1.3289473684210527</v>
      </c>
      <c r="AJ142" s="47"/>
    </row>
    <row r="143" spans="23:36">
      <c r="W143" s="47"/>
      <c r="X143" s="53">
        <f>+'Ark1'!C1479</f>
        <v>2015</v>
      </c>
      <c r="Y143" s="53">
        <f>+'Ark1'!N1479</f>
        <v>435</v>
      </c>
      <c r="Z143" s="54" t="s">
        <v>475</v>
      </c>
      <c r="AA143" s="53">
        <f>+'Ark1'!Q1479</f>
        <v>76</v>
      </c>
      <c r="AB143" s="53">
        <f>+'Ark1'!R1479</f>
        <v>104</v>
      </c>
      <c r="AC143" s="55">
        <f>+'Ark1'!S1479</f>
        <v>6.7019230769230758</v>
      </c>
      <c r="AD143" s="55">
        <f>+'Ark1'!T1479</f>
        <v>6.9038461538461551</v>
      </c>
      <c r="AE143" s="155">
        <f>+'Ark1'!U1479</f>
        <v>36.59807692307691</v>
      </c>
      <c r="AF143" s="155">
        <f>+'Ark1'!W1479</f>
        <v>17.307692307692317</v>
      </c>
      <c r="AG143" s="74">
        <f>+'Ark1'!X1479</f>
        <v>100</v>
      </c>
      <c r="AH143" s="74">
        <f>+'Ark1'!Y1479</f>
        <v>100</v>
      </c>
      <c r="AI143" s="55">
        <f t="shared" si="2"/>
        <v>1.368421052631579</v>
      </c>
      <c r="AJ143" s="47"/>
    </row>
    <row r="144" spans="23:36">
      <c r="W144" s="47"/>
      <c r="X144" s="53">
        <f>+'Ark1'!C1480</f>
        <v>2015</v>
      </c>
      <c r="Y144" s="53">
        <f>+'Ark1'!N1480</f>
        <v>438</v>
      </c>
      <c r="Z144" s="54" t="s">
        <v>476</v>
      </c>
      <c r="AA144" s="53">
        <f>+'Ark1'!Q1480</f>
        <v>38</v>
      </c>
      <c r="AB144" s="53">
        <f>+'Ark1'!R1480</f>
        <v>47</v>
      </c>
      <c r="AC144" s="55">
        <f>+'Ark1'!S1480</f>
        <v>7.5744680851063828</v>
      </c>
      <c r="AD144" s="55">
        <f>+'Ark1'!T1480</f>
        <v>7.5531914893617005</v>
      </c>
      <c r="AE144" s="155">
        <f>+'Ark1'!U1480</f>
        <v>38.96382978723404</v>
      </c>
      <c r="AF144" s="155">
        <f>+'Ark1'!W1480</f>
        <v>21.276595744680854</v>
      </c>
      <c r="AG144" s="74">
        <f>+'Ark1'!X1480</f>
        <v>100</v>
      </c>
      <c r="AH144" s="74">
        <f>+'Ark1'!Y1480</f>
        <v>100</v>
      </c>
      <c r="AI144" s="55">
        <f t="shared" si="2"/>
        <v>1.236842105263158</v>
      </c>
      <c r="AJ144" s="47"/>
    </row>
    <row r="145" spans="23:36">
      <c r="W145" s="47"/>
      <c r="X145" s="53">
        <f>+'Ark1'!C1481</f>
        <v>2015</v>
      </c>
      <c r="Y145" s="53">
        <f>+'Ark1'!N1481</f>
        <v>440</v>
      </c>
      <c r="Z145" s="54" t="s">
        <v>477</v>
      </c>
      <c r="AA145" s="53">
        <f>+'Ark1'!Q1481</f>
        <v>29</v>
      </c>
      <c r="AB145" s="53">
        <f>+'Ark1'!R1481</f>
        <v>30</v>
      </c>
      <c r="AC145" s="55">
        <f>+'Ark1'!S1481</f>
        <v>6.9666666666666686</v>
      </c>
      <c r="AD145" s="55">
        <f>+'Ark1'!T1481</f>
        <v>7.4</v>
      </c>
      <c r="AE145" s="155">
        <f>+'Ark1'!U1481</f>
        <v>41.453333333333326</v>
      </c>
      <c r="AF145" s="155">
        <f>+'Ark1'!W1481</f>
        <v>13.333333333333337</v>
      </c>
      <c r="AG145" s="74">
        <f>+'Ark1'!X1481</f>
        <v>100</v>
      </c>
      <c r="AH145" s="74">
        <f>+'Ark1'!Y1481</f>
        <v>100</v>
      </c>
      <c r="AI145" s="55">
        <f t="shared" si="2"/>
        <v>1.0344827586206897</v>
      </c>
      <c r="AJ145" s="47"/>
    </row>
    <row r="146" spans="23:36">
      <c r="W146" s="47"/>
      <c r="X146" s="53">
        <f>+'Ark1'!C1482</f>
        <v>2015</v>
      </c>
      <c r="Y146" s="53">
        <f>+'Ark1'!N1482</f>
        <v>443</v>
      </c>
      <c r="Z146" s="54" t="s">
        <v>478</v>
      </c>
      <c r="AA146" s="53">
        <f>+'Ark1'!Q1482</f>
        <v>6</v>
      </c>
      <c r="AB146" s="53">
        <f>+'Ark1'!R1482</f>
        <v>6</v>
      </c>
      <c r="AC146" s="55">
        <f>+'Ark1'!S1482</f>
        <v>6.5</v>
      </c>
      <c r="AD146" s="55">
        <f>+'Ark1'!T1482</f>
        <v>6</v>
      </c>
      <c r="AE146" s="155">
        <f>+'Ark1'!U1482</f>
        <v>43.98333333333332</v>
      </c>
      <c r="AF146" s="155">
        <f>+'Ark1'!W1482</f>
        <v>0</v>
      </c>
      <c r="AG146" s="74">
        <f>+'Ark1'!X1482</f>
        <v>100</v>
      </c>
      <c r="AH146" s="74">
        <f>+'Ark1'!Y1482</f>
        <v>100</v>
      </c>
      <c r="AI146" s="55">
        <f t="shared" si="2"/>
        <v>1</v>
      </c>
      <c r="AJ146" s="47"/>
    </row>
    <row r="147" spans="23:36">
      <c r="W147" s="47"/>
      <c r="X147" s="53">
        <f>+'Ark1'!C1483</f>
        <v>2015</v>
      </c>
      <c r="Y147" s="53">
        <f>+'Ark1'!N1483</f>
        <v>445</v>
      </c>
      <c r="Z147" s="54" t="s">
        <v>479</v>
      </c>
      <c r="AA147" s="53">
        <f>+'Ark1'!Q1483</f>
        <v>13</v>
      </c>
      <c r="AB147" s="53">
        <f>+'Ark1'!R1483</f>
        <v>16</v>
      </c>
      <c r="AC147" s="55">
        <f>+'Ark1'!S1483</f>
        <v>6</v>
      </c>
      <c r="AD147" s="55">
        <f>+'Ark1'!T1483</f>
        <v>6.125</v>
      </c>
      <c r="AE147" s="155">
        <f>+'Ark1'!U1483</f>
        <v>46.437500000000007</v>
      </c>
      <c r="AF147" s="155">
        <f>+'Ark1'!W1483</f>
        <v>6.25</v>
      </c>
      <c r="AG147" s="74">
        <f>+'Ark1'!X1483</f>
        <v>100</v>
      </c>
      <c r="AH147" s="74">
        <f>+'Ark1'!Y1483</f>
        <v>100</v>
      </c>
      <c r="AI147" s="55">
        <f t="shared" si="2"/>
        <v>1.2307692307692308</v>
      </c>
      <c r="AJ147" s="47"/>
    </row>
    <row r="148" spans="23:36">
      <c r="W148" s="47"/>
      <c r="X148" s="53">
        <f>+'Ark1'!C1484</f>
        <v>2015</v>
      </c>
      <c r="Y148" s="53">
        <f>+'Ark1'!N1484</f>
        <v>450</v>
      </c>
      <c r="Z148" s="54" t="s">
        <v>480</v>
      </c>
      <c r="AA148" s="53">
        <f>+'Ark1'!Q1484</f>
        <v>1</v>
      </c>
      <c r="AB148" s="53">
        <f>+'Ark1'!R1484</f>
        <v>1</v>
      </c>
      <c r="AC148" s="55">
        <f>+'Ark1'!S1484</f>
        <v>6</v>
      </c>
      <c r="AD148" s="55">
        <f>+'Ark1'!T1484</f>
        <v>5</v>
      </c>
      <c r="AE148" s="155">
        <f>+'Ark1'!U1484</f>
        <v>52.1</v>
      </c>
      <c r="AF148" s="155">
        <f>+'Ark1'!W1484</f>
        <v>0</v>
      </c>
      <c r="AG148" s="74">
        <f>+'Ark1'!X1484</f>
        <v>100</v>
      </c>
      <c r="AH148" s="74">
        <f>+'Ark1'!Y1484</f>
        <v>100</v>
      </c>
      <c r="AI148" s="55">
        <f t="shared" si="2"/>
        <v>1</v>
      </c>
      <c r="AJ148" s="47"/>
    </row>
    <row r="149" spans="23:36">
      <c r="W149" s="47"/>
      <c r="X149" s="53">
        <f>+'Ark1'!C1485</f>
        <v>2015</v>
      </c>
      <c r="Y149" s="53">
        <f>+'Ark1'!N1485</f>
        <v>455</v>
      </c>
      <c r="Z149" s="54" t="s">
        <v>481</v>
      </c>
      <c r="AA149" s="53">
        <f>+'Ark1'!Q1485</f>
        <v>0</v>
      </c>
      <c r="AB149" s="53">
        <f>+'Ark1'!R1485</f>
        <v>0</v>
      </c>
      <c r="AC149" s="55">
        <f>+'Ark1'!S1485</f>
        <v>0</v>
      </c>
      <c r="AD149" s="55">
        <f>+'Ark1'!T1485</f>
        <v>0</v>
      </c>
      <c r="AE149" s="155">
        <f>+'Ark1'!U1485</f>
        <v>0</v>
      </c>
      <c r="AF149" s="155">
        <f>+'Ark1'!W1485</f>
        <v>0</v>
      </c>
      <c r="AG149" s="74">
        <f>+'Ark1'!X1485</f>
        <v>0</v>
      </c>
      <c r="AH149" s="74">
        <f>+'Ark1'!Y1485</f>
        <v>0</v>
      </c>
      <c r="AI149" s="55" t="e">
        <f t="shared" si="2"/>
        <v>#DIV/0!</v>
      </c>
      <c r="AJ149" s="47"/>
    </row>
    <row r="150" spans="23:36">
      <c r="W150" s="47"/>
      <c r="X150" s="53">
        <f>+'Ark1'!C1486</f>
        <v>2015</v>
      </c>
      <c r="Y150" s="53">
        <f>+'Ark1'!N1486</f>
        <v>460</v>
      </c>
      <c r="Z150" s="54" t="s">
        <v>482</v>
      </c>
      <c r="AA150" s="53">
        <f>+'Ark1'!Q1486</f>
        <v>0</v>
      </c>
      <c r="AB150" s="53">
        <f>+'Ark1'!R1486</f>
        <v>0</v>
      </c>
      <c r="AC150" s="55">
        <f>+'Ark1'!S1486</f>
        <v>0</v>
      </c>
      <c r="AD150" s="55">
        <f>+'Ark1'!T1486</f>
        <v>0</v>
      </c>
      <c r="AE150" s="155">
        <f>+'Ark1'!U1486</f>
        <v>0</v>
      </c>
      <c r="AF150" s="155">
        <f>+'Ark1'!W1486</f>
        <v>0</v>
      </c>
      <c r="AG150" s="74">
        <f>+'Ark1'!X1486</f>
        <v>0</v>
      </c>
      <c r="AH150" s="74">
        <f>+'Ark1'!Y1486</f>
        <v>0</v>
      </c>
      <c r="AI150" s="55" t="e">
        <f t="shared" si="2"/>
        <v>#DIV/0!</v>
      </c>
      <c r="AJ150" s="47"/>
    </row>
    <row r="151" spans="23:36">
      <c r="AE151"/>
      <c r="AF151"/>
      <c r="AG151"/>
      <c r="AH151"/>
    </row>
    <row r="152" spans="23:36">
      <c r="AE152"/>
      <c r="AF152"/>
      <c r="AG152"/>
      <c r="AH152"/>
    </row>
    <row r="153" spans="23:36">
      <c r="AE153"/>
      <c r="AF153"/>
      <c r="AG153"/>
      <c r="AH153"/>
    </row>
    <row r="154" spans="23:36">
      <c r="AE154"/>
      <c r="AF154"/>
      <c r="AG154"/>
      <c r="AH154"/>
    </row>
    <row r="155" spans="23:36">
      <c r="AE155"/>
      <c r="AF155"/>
      <c r="AG155"/>
      <c r="AH155"/>
    </row>
    <row r="156" spans="23:36">
      <c r="AE156"/>
      <c r="AF156"/>
      <c r="AG156"/>
      <c r="AH156"/>
    </row>
    <row r="157" spans="23:36">
      <c r="AE157"/>
      <c r="AF157"/>
      <c r="AG157"/>
      <c r="AH157"/>
    </row>
    <row r="158" spans="23:36">
      <c r="AE158"/>
      <c r="AF158"/>
      <c r="AG158"/>
      <c r="AH158"/>
    </row>
    <row r="159" spans="23:36">
      <c r="AE159"/>
      <c r="AF159"/>
      <c r="AG159"/>
      <c r="AH159"/>
    </row>
    <row r="160" spans="23:36">
      <c r="AE160"/>
      <c r="AF160"/>
      <c r="AG160"/>
      <c r="AH160"/>
    </row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spans="31:42">
      <c r="AE321"/>
      <c r="AF321"/>
      <c r="AG321"/>
      <c r="AH321"/>
    </row>
    <row r="322" spans="31:42">
      <c r="AE322"/>
      <c r="AF322"/>
      <c r="AG322"/>
      <c r="AH322"/>
    </row>
    <row r="323" spans="31:42">
      <c r="AE323"/>
      <c r="AF323"/>
      <c r="AG323"/>
      <c r="AH323"/>
    </row>
    <row r="324" spans="31:42">
      <c r="AE324"/>
      <c r="AF324"/>
      <c r="AG324"/>
      <c r="AH324"/>
    </row>
    <row r="325" spans="31:42">
      <c r="AE325"/>
      <c r="AF325"/>
      <c r="AG325"/>
      <c r="AH325"/>
    </row>
    <row r="326" spans="31:42">
      <c r="AE326"/>
      <c r="AF326"/>
      <c r="AG326"/>
      <c r="AH326"/>
    </row>
    <row r="327" spans="31:42">
      <c r="AE327"/>
      <c r="AF327"/>
      <c r="AG327"/>
      <c r="AH327"/>
    </row>
    <row r="328" spans="31:42">
      <c r="AE328"/>
      <c r="AF328"/>
      <c r="AG328"/>
      <c r="AH328"/>
    </row>
    <row r="329" spans="31:42">
      <c r="AE329"/>
      <c r="AF329"/>
      <c r="AG329"/>
      <c r="AH329"/>
    </row>
    <row r="330" spans="31:42">
      <c r="AE330"/>
      <c r="AF330"/>
      <c r="AG330"/>
      <c r="AH330"/>
    </row>
    <row r="331" spans="31:42">
      <c r="AE331"/>
      <c r="AF331"/>
      <c r="AG331"/>
      <c r="AH331"/>
    </row>
    <row r="332" spans="31:42">
      <c r="AE332"/>
      <c r="AF332"/>
      <c r="AG332"/>
      <c r="AH332"/>
    </row>
    <row r="333" spans="31:42">
      <c r="AE333"/>
      <c r="AF333"/>
      <c r="AG333"/>
      <c r="AH333"/>
    </row>
    <row r="334" spans="31:42">
      <c r="AE334"/>
      <c r="AF334"/>
      <c r="AG334"/>
      <c r="AH334"/>
      <c r="AL334" s="1"/>
      <c r="AM334" s="1"/>
      <c r="AN334" s="1"/>
      <c r="AO334" s="1"/>
      <c r="AP334" s="1"/>
    </row>
    <row r="335" spans="31:42">
      <c r="AE335"/>
      <c r="AF335"/>
      <c r="AG335"/>
      <c r="AH335"/>
      <c r="AL335" s="1"/>
      <c r="AM335" s="1"/>
      <c r="AN335" s="1"/>
      <c r="AO335" s="1"/>
      <c r="AP335" s="1"/>
    </row>
    <row r="336" spans="31:42">
      <c r="AE336"/>
      <c r="AF336"/>
      <c r="AG336"/>
      <c r="AH336"/>
      <c r="AL336" s="1"/>
      <c r="AM336" s="1"/>
      <c r="AN336" s="1"/>
      <c r="AO336" s="1"/>
      <c r="AP336" s="1"/>
    </row>
    <row r="337" spans="31:42">
      <c r="AE337"/>
      <c r="AF337"/>
      <c r="AG337"/>
      <c r="AH337"/>
      <c r="AL337" s="1"/>
      <c r="AM337" s="1"/>
      <c r="AN337" s="1"/>
      <c r="AO337" s="1"/>
      <c r="AP337" s="1"/>
    </row>
    <row r="338" spans="31:42">
      <c r="AE338"/>
      <c r="AF338"/>
      <c r="AG338"/>
      <c r="AH338"/>
      <c r="AL338" s="1"/>
      <c r="AM338" s="1"/>
      <c r="AN338" s="1"/>
      <c r="AO338" s="1"/>
      <c r="AP338" s="1"/>
    </row>
    <row r="339" spans="31:42">
      <c r="AE339"/>
      <c r="AF339"/>
      <c r="AG339"/>
      <c r="AH339"/>
      <c r="AL339" s="1"/>
      <c r="AM339" s="1"/>
      <c r="AN339" s="1"/>
      <c r="AO339" s="1"/>
      <c r="AP339" s="1"/>
    </row>
    <row r="340" spans="31:42">
      <c r="AE340"/>
      <c r="AF340"/>
      <c r="AG340"/>
      <c r="AH340"/>
      <c r="AL340" s="1"/>
      <c r="AM340" s="1"/>
      <c r="AN340" s="1"/>
      <c r="AO340" s="1"/>
      <c r="AP340" s="1"/>
    </row>
    <row r="341" spans="31:42">
      <c r="AE341"/>
      <c r="AF341"/>
      <c r="AG341"/>
      <c r="AH341"/>
      <c r="AL341" s="1"/>
      <c r="AM341" s="1"/>
      <c r="AN341" s="1"/>
      <c r="AO341" s="1"/>
      <c r="AP341" s="1"/>
    </row>
    <row r="342" spans="31:42">
      <c r="AE342"/>
      <c r="AF342"/>
      <c r="AG342"/>
      <c r="AH342"/>
      <c r="AL342" s="1"/>
      <c r="AM342" s="1"/>
      <c r="AN342" s="1"/>
      <c r="AO342" s="1"/>
      <c r="AP342" s="1"/>
    </row>
    <row r="343" spans="31:42">
      <c r="AE343"/>
      <c r="AF343"/>
      <c r="AG343"/>
      <c r="AH343"/>
      <c r="AL343" s="1"/>
      <c r="AM343" s="1"/>
      <c r="AN343" s="1"/>
      <c r="AO343" s="1"/>
      <c r="AP343" s="1"/>
    </row>
    <row r="344" spans="31:42">
      <c r="AE344"/>
      <c r="AF344"/>
      <c r="AG344"/>
      <c r="AH344"/>
      <c r="AL344" s="1"/>
      <c r="AM344" s="1"/>
      <c r="AN344" s="1"/>
      <c r="AO344" s="1"/>
      <c r="AP344" s="1"/>
    </row>
    <row r="345" spans="31:42">
      <c r="AE345"/>
      <c r="AF345"/>
      <c r="AG345"/>
      <c r="AH345"/>
      <c r="AL345" s="1"/>
      <c r="AM345" s="1"/>
      <c r="AN345" s="1"/>
      <c r="AO345" s="1"/>
      <c r="AP345" s="1"/>
    </row>
    <row r="346" spans="31:42">
      <c r="AE346"/>
      <c r="AF346"/>
      <c r="AG346"/>
      <c r="AH346"/>
      <c r="AL346" s="1"/>
      <c r="AM346" s="1"/>
      <c r="AN346" s="1"/>
      <c r="AO346" s="1"/>
      <c r="AP346" s="1"/>
    </row>
    <row r="347" spans="31:42">
      <c r="AE347"/>
      <c r="AF347"/>
      <c r="AG347"/>
      <c r="AH347"/>
      <c r="AL347" s="1"/>
      <c r="AM347" s="1"/>
      <c r="AN347" s="1"/>
      <c r="AO347" s="1"/>
      <c r="AP347" s="1"/>
    </row>
    <row r="348" spans="31:42">
      <c r="AE348"/>
      <c r="AF348"/>
      <c r="AG348"/>
      <c r="AH348"/>
      <c r="AL348" s="1"/>
      <c r="AM348" s="1"/>
      <c r="AN348" s="1"/>
      <c r="AO348" s="1"/>
      <c r="AP348" s="1"/>
    </row>
    <row r="349" spans="31:42">
      <c r="AE349"/>
      <c r="AF349"/>
      <c r="AG349"/>
      <c r="AH349"/>
      <c r="AL349" s="1"/>
      <c r="AM349" s="1"/>
      <c r="AN349" s="1"/>
      <c r="AO349" s="1"/>
      <c r="AP349" s="1"/>
    </row>
    <row r="350" spans="31:42">
      <c r="AE350"/>
      <c r="AF350"/>
      <c r="AG350"/>
      <c r="AH350"/>
      <c r="AL350" s="1"/>
      <c r="AM350" s="1"/>
      <c r="AN350" s="1"/>
      <c r="AO350" s="1"/>
      <c r="AP350" s="1"/>
    </row>
    <row r="351" spans="31:42">
      <c r="AE351"/>
      <c r="AF351"/>
      <c r="AG351"/>
      <c r="AH351"/>
      <c r="AL351" s="1"/>
      <c r="AM351" s="1"/>
      <c r="AN351" s="1"/>
      <c r="AO351" s="1"/>
      <c r="AP351" s="1"/>
    </row>
    <row r="352" spans="31:42">
      <c r="AE352"/>
      <c r="AF352"/>
      <c r="AG352"/>
      <c r="AH352"/>
      <c r="AL352" s="1"/>
      <c r="AM352" s="1"/>
      <c r="AN352" s="1"/>
      <c r="AO352" s="1"/>
      <c r="AP352" s="1"/>
    </row>
    <row r="353" spans="31:42">
      <c r="AE353"/>
      <c r="AF353"/>
      <c r="AG353"/>
      <c r="AH353"/>
      <c r="AL353" s="1"/>
      <c r="AM353" s="1"/>
      <c r="AN353" s="1"/>
      <c r="AO353" s="1"/>
      <c r="AP353" s="1"/>
    </row>
    <row r="354" spans="31:42">
      <c r="AE354"/>
      <c r="AF354"/>
      <c r="AG354"/>
      <c r="AH354"/>
      <c r="AL354" s="1"/>
      <c r="AM354" s="1"/>
      <c r="AN354" s="1"/>
      <c r="AO354" s="1"/>
      <c r="AP354" s="1"/>
    </row>
    <row r="355" spans="31:42">
      <c r="AE355"/>
      <c r="AF355"/>
      <c r="AG355"/>
      <c r="AH355"/>
      <c r="AL355" s="1"/>
      <c r="AM355" s="1"/>
      <c r="AN355" s="1"/>
      <c r="AO355" s="1"/>
      <c r="AP355" s="1"/>
    </row>
    <row r="356" spans="31:42">
      <c r="AE356"/>
      <c r="AF356"/>
      <c r="AG356"/>
      <c r="AH356"/>
      <c r="AL356" s="1"/>
      <c r="AM356" s="1"/>
      <c r="AN356" s="1"/>
      <c r="AO356" s="1"/>
      <c r="AP356" s="1"/>
    </row>
    <row r="357" spans="31:42">
      <c r="AE357"/>
      <c r="AF357"/>
      <c r="AG357"/>
      <c r="AH357"/>
      <c r="AL357" s="1"/>
      <c r="AM357" s="1"/>
      <c r="AN357" s="1"/>
      <c r="AO357" s="1"/>
      <c r="AP357" s="1"/>
    </row>
    <row r="358" spans="31:42">
      <c r="AE358"/>
      <c r="AF358"/>
      <c r="AG358"/>
      <c r="AH358"/>
      <c r="AL358" s="1"/>
      <c r="AM358" s="1"/>
      <c r="AN358" s="1"/>
      <c r="AO358" s="1"/>
      <c r="AP358" s="1"/>
    </row>
    <row r="359" spans="31:42">
      <c r="AE359"/>
      <c r="AF359"/>
      <c r="AG359"/>
      <c r="AH359"/>
      <c r="AL359" s="1"/>
      <c r="AM359" s="1"/>
      <c r="AN359" s="1"/>
      <c r="AO359" s="1"/>
      <c r="AP359" s="1"/>
    </row>
    <row r="360" spans="31:42">
      <c r="AE360"/>
      <c r="AF360"/>
      <c r="AG360"/>
      <c r="AH360"/>
      <c r="AL360" s="1"/>
      <c r="AM360" s="1"/>
      <c r="AN360" s="1"/>
      <c r="AO360" s="1"/>
      <c r="AP360" s="1"/>
    </row>
    <row r="361" spans="31:42">
      <c r="AE361"/>
      <c r="AF361"/>
      <c r="AG361"/>
      <c r="AH361"/>
      <c r="AL361" s="1"/>
      <c r="AM361" s="1"/>
      <c r="AN361" s="1"/>
      <c r="AO361" s="1"/>
      <c r="AP361" s="1"/>
    </row>
    <row r="362" spans="31:42">
      <c r="AE362"/>
      <c r="AF362"/>
      <c r="AG362"/>
      <c r="AH362"/>
      <c r="AL362" s="1"/>
      <c r="AM362" s="1"/>
      <c r="AN362" s="1"/>
      <c r="AO362" s="1"/>
      <c r="AP362" s="1"/>
    </row>
    <row r="363" spans="31:42">
      <c r="AE363"/>
      <c r="AF363"/>
      <c r="AG363"/>
      <c r="AH36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C228"/>
  <sheetViews>
    <sheetView zoomScale="96" zoomScaleNormal="96" workbookViewId="0">
      <pane xSplit="6" ySplit="8" topLeftCell="G9" activePane="bottomRight" state="frozen"/>
      <selection pane="topRight" activeCell="G1" sqref="G1"/>
      <selection pane="bottomLeft" activeCell="A11" sqref="A11"/>
      <selection pane="bottomRight" activeCell="N27" sqref="N27"/>
    </sheetView>
  </sheetViews>
  <sheetFormatPr baseColWidth="10" defaultRowHeight="15"/>
  <cols>
    <col min="1" max="1" width="1.1796875" customWidth="1"/>
    <col min="2" max="2" width="5.54296875" customWidth="1"/>
    <col min="3" max="3" width="3.36328125" customWidth="1"/>
    <col min="4" max="4" width="10.1796875" customWidth="1"/>
    <col min="5" max="5" width="6.7265625" customWidth="1"/>
    <col min="6" max="6" width="8" style="325" customWidth="1"/>
    <col min="7" max="7" width="6.453125" style="92" customWidth="1"/>
    <col min="8" max="8" width="5" style="92" customWidth="1"/>
    <col min="9" max="9" width="5.36328125" style="92" customWidth="1"/>
    <col min="10" max="10" width="1" style="92" customWidth="1"/>
    <col min="11" max="11" width="6.81640625" style="92" customWidth="1"/>
    <col min="12" max="12" width="1.26953125" style="92" customWidth="1"/>
    <col min="13" max="13" width="6.81640625" customWidth="1"/>
    <col min="14" max="14" width="5" style="1" customWidth="1"/>
    <col min="15" max="15" width="6.26953125" style="92" customWidth="1"/>
    <col min="16" max="16" width="6.81640625" style="92" customWidth="1"/>
    <col min="17" max="17" width="1.453125" style="92" customWidth="1"/>
    <col min="18" max="18" width="7.08984375" customWidth="1"/>
    <col min="19" max="19" width="6.81640625" style="92" customWidth="1"/>
    <col min="20" max="20" width="6.08984375" style="11" customWidth="1"/>
    <col min="21" max="21" width="4.90625" style="11" customWidth="1"/>
    <col min="22" max="22" width="6.08984375" style="11" customWidth="1"/>
    <col min="23" max="23" width="5.54296875" style="11" customWidth="1"/>
    <col min="24" max="24" width="6.90625" style="92" customWidth="1"/>
    <col min="25" max="25" width="5.81640625" customWidth="1"/>
    <col min="26" max="26" width="7" customWidth="1"/>
    <col min="27" max="27" width="6.36328125" style="11" customWidth="1"/>
    <col min="28" max="28" width="4.90625" style="11" customWidth="1"/>
    <col min="29" max="29" width="7.1796875" style="11" customWidth="1"/>
    <col min="30" max="30" width="8" customWidth="1"/>
    <col min="31" max="31" width="6.453125" style="11" customWidth="1"/>
    <col min="44" max="44" width="14" customWidth="1"/>
    <col min="45" max="45" width="12.54296875" customWidth="1"/>
    <col min="46" max="46" width="10.90625" customWidth="1"/>
  </cols>
  <sheetData>
    <row r="1" spans="1:55" ht="15.6">
      <c r="A1" s="47"/>
      <c r="B1" s="47"/>
      <c r="C1" s="47"/>
      <c r="D1" s="47"/>
      <c r="E1" s="47"/>
      <c r="F1" s="341"/>
      <c r="G1" s="90"/>
      <c r="H1" s="90"/>
      <c r="I1" s="90"/>
      <c r="J1" s="90"/>
      <c r="K1" s="90"/>
      <c r="L1" s="90"/>
      <c r="M1" s="47"/>
      <c r="N1" s="152"/>
      <c r="O1" s="90"/>
      <c r="P1" s="90"/>
      <c r="Q1" s="90"/>
      <c r="R1" s="47"/>
      <c r="S1" s="90"/>
      <c r="T1" s="71"/>
      <c r="U1" s="71"/>
      <c r="V1" s="71"/>
      <c r="W1" s="71"/>
      <c r="X1" s="90"/>
      <c r="Y1" s="47"/>
      <c r="Z1" s="47"/>
      <c r="AA1" s="71"/>
      <c r="AB1" s="71"/>
      <c r="AC1" s="71"/>
      <c r="AD1" s="47"/>
      <c r="AE1" s="71"/>
      <c r="AF1" s="47"/>
      <c r="AG1" s="4"/>
      <c r="AH1" s="58"/>
      <c r="AI1" s="58"/>
      <c r="AJ1" s="1"/>
      <c r="AK1" s="5"/>
    </row>
    <row r="2" spans="1:55" s="180" customFormat="1" ht="31.8">
      <c r="A2" s="179"/>
      <c r="B2" s="179"/>
      <c r="C2" s="141" t="s">
        <v>456</v>
      </c>
      <c r="D2" s="179"/>
      <c r="E2" s="179"/>
      <c r="F2" s="353"/>
      <c r="G2" s="190"/>
      <c r="H2" s="190"/>
      <c r="I2" s="190"/>
      <c r="J2" s="190"/>
      <c r="K2" s="190"/>
      <c r="L2" s="190"/>
      <c r="M2" s="141" t="str">
        <f>+År!B2</f>
        <v>ALL GEIT</v>
      </c>
      <c r="N2" s="279"/>
      <c r="O2" s="190"/>
      <c r="P2" s="190"/>
      <c r="Q2" s="190"/>
      <c r="R2" s="179"/>
      <c r="S2" s="190"/>
      <c r="T2" s="195"/>
      <c r="U2" s="195"/>
      <c r="V2" s="195"/>
      <c r="W2" s="195"/>
      <c r="X2" s="190"/>
      <c r="Y2" s="179"/>
      <c r="Z2" s="179"/>
      <c r="AA2" s="195"/>
      <c r="AB2" s="195"/>
      <c r="AC2" s="195"/>
      <c r="AD2" s="179"/>
      <c r="AE2" s="195"/>
      <c r="AF2" s="179"/>
      <c r="AG2" s="4"/>
      <c r="AH2" s="58"/>
      <c r="AI2"/>
      <c r="AJ2" s="1"/>
      <c r="AK2" s="5"/>
      <c r="AL2"/>
      <c r="AM2"/>
      <c r="AN2"/>
      <c r="AO2"/>
      <c r="AP2"/>
      <c r="AQ2"/>
      <c r="AR2"/>
    </row>
    <row r="3" spans="1:55" ht="15.6">
      <c r="A3" s="47"/>
      <c r="B3" s="47"/>
      <c r="C3" s="47"/>
      <c r="D3" s="47"/>
      <c r="E3" s="47"/>
      <c r="F3" s="341"/>
      <c r="G3" s="90"/>
      <c r="H3" s="90"/>
      <c r="I3" s="90"/>
      <c r="J3" s="90"/>
      <c r="K3" s="90"/>
      <c r="L3" s="90"/>
      <c r="M3" s="47"/>
      <c r="N3" s="152"/>
      <c r="O3" s="90"/>
      <c r="P3" s="90"/>
      <c r="Q3" s="90"/>
      <c r="R3" s="47"/>
      <c r="S3" s="90"/>
      <c r="T3" s="71"/>
      <c r="U3" s="71"/>
      <c r="V3" s="71"/>
      <c r="W3" s="71"/>
      <c r="X3" s="90"/>
      <c r="Y3" s="47"/>
      <c r="Z3" s="47"/>
      <c r="AA3" s="71"/>
      <c r="AB3" s="71"/>
      <c r="AC3" s="71"/>
      <c r="AD3" s="47"/>
      <c r="AE3" s="71"/>
      <c r="AF3" s="47"/>
      <c r="AG3" s="4"/>
      <c r="AH3" s="58"/>
      <c r="AJ3" s="1"/>
      <c r="AK3" s="5"/>
      <c r="AS3" s="4"/>
      <c r="AT3" s="4"/>
      <c r="AU3" s="4"/>
      <c r="AV3" s="4"/>
    </row>
    <row r="4" spans="1:55" s="189" customFormat="1" ht="22.2">
      <c r="A4" s="185"/>
      <c r="B4" s="185"/>
      <c r="C4" s="185"/>
      <c r="D4" s="185"/>
      <c r="E4" s="186" t="s">
        <v>5</v>
      </c>
      <c r="F4" s="354"/>
      <c r="G4" s="187">
        <f>+År!P2</f>
        <v>52</v>
      </c>
      <c r="H4" s="90"/>
      <c r="I4" s="185"/>
      <c r="J4" s="185"/>
      <c r="K4" s="185"/>
      <c r="L4" s="185"/>
      <c r="M4" s="191"/>
      <c r="N4" s="152"/>
      <c r="O4" s="185"/>
      <c r="P4" s="185"/>
      <c r="Q4" s="185"/>
      <c r="R4" s="192"/>
      <c r="S4" s="185"/>
      <c r="T4" s="186" t="s">
        <v>429</v>
      </c>
      <c r="U4" s="192"/>
      <c r="V4" s="196"/>
      <c r="W4" s="196"/>
      <c r="X4" s="196"/>
      <c r="Y4" s="554">
        <f>SUM(F9:F10)</f>
        <v>26730</v>
      </c>
      <c r="Z4" s="549"/>
      <c r="AA4" s="549"/>
      <c r="AB4" s="196"/>
      <c r="AC4" s="196"/>
      <c r="AD4" s="196"/>
      <c r="AE4" s="185"/>
      <c r="AF4" s="196"/>
      <c r="AG4" s="185"/>
      <c r="AH4" s="4"/>
      <c r="AI4" s="58"/>
      <c r="AJ4"/>
      <c r="AK4" s="1"/>
      <c r="AL4" s="5"/>
      <c r="AM4"/>
      <c r="AN4"/>
      <c r="AO4"/>
      <c r="AP4"/>
      <c r="AQ4"/>
      <c r="AR4"/>
      <c r="AS4"/>
      <c r="AT4" s="4"/>
      <c r="AU4" s="4"/>
      <c r="AV4" s="4"/>
      <c r="AW4" s="4"/>
      <c r="AX4"/>
      <c r="AY4"/>
      <c r="AZ4"/>
      <c r="BA4"/>
      <c r="BB4"/>
      <c r="BC4" s="188"/>
    </row>
    <row r="5" spans="1:55" ht="15.6">
      <c r="A5" s="48"/>
      <c r="B5" s="48"/>
      <c r="C5" s="48"/>
      <c r="D5" s="48"/>
      <c r="E5" s="48"/>
      <c r="F5" s="344"/>
      <c r="G5" s="148"/>
      <c r="H5" s="148"/>
      <c r="I5" s="90"/>
      <c r="J5" s="90"/>
      <c r="K5" s="90"/>
      <c r="L5" s="90"/>
      <c r="M5" s="47"/>
      <c r="N5" s="154"/>
      <c r="O5" s="90"/>
      <c r="P5" s="90"/>
      <c r="Q5" s="90"/>
      <c r="R5" s="48"/>
      <c r="S5" s="90"/>
      <c r="T5" s="71"/>
      <c r="U5" s="71"/>
      <c r="V5" s="71"/>
      <c r="W5" s="71"/>
      <c r="X5" s="90"/>
      <c r="Y5" s="47"/>
      <c r="Z5" s="47"/>
      <c r="AA5" s="71"/>
      <c r="AB5" s="71"/>
      <c r="AC5" s="71"/>
      <c r="AD5" s="51" t="s">
        <v>84</v>
      </c>
      <c r="AE5" s="198" t="s">
        <v>2</v>
      </c>
      <c r="AF5" s="47"/>
      <c r="AG5" s="4"/>
      <c r="AH5" s="58"/>
      <c r="AJ5" s="1"/>
      <c r="AK5" s="5"/>
      <c r="AS5" s="4"/>
      <c r="AT5" s="4"/>
      <c r="AU5" s="4"/>
      <c r="AV5" s="4"/>
    </row>
    <row r="6" spans="1:55" ht="15.6">
      <c r="A6" s="47"/>
      <c r="B6" s="47"/>
      <c r="C6" s="47"/>
      <c r="D6" s="47"/>
      <c r="E6" s="51" t="s">
        <v>2</v>
      </c>
      <c r="F6" s="341"/>
      <c r="G6" s="90"/>
      <c r="H6" s="90"/>
      <c r="I6" s="90"/>
      <c r="J6" s="90"/>
      <c r="K6" s="90"/>
      <c r="L6" s="90"/>
      <c r="M6" s="47"/>
      <c r="N6" s="152"/>
      <c r="O6" s="90"/>
      <c r="P6" s="90"/>
      <c r="Q6" s="90"/>
      <c r="R6" s="51" t="s">
        <v>22</v>
      </c>
      <c r="S6" s="90"/>
      <c r="T6" s="72" t="s">
        <v>542</v>
      </c>
      <c r="U6" s="72" t="s">
        <v>516</v>
      </c>
      <c r="V6" s="71"/>
      <c r="W6" s="71"/>
      <c r="X6" s="95" t="s">
        <v>430</v>
      </c>
      <c r="Y6" s="47"/>
      <c r="Z6" s="47"/>
      <c r="AA6" s="72" t="s">
        <v>426</v>
      </c>
      <c r="AB6" s="198"/>
      <c r="AC6" s="198"/>
      <c r="AD6" s="51" t="s">
        <v>43</v>
      </c>
      <c r="AE6" s="72" t="s">
        <v>8</v>
      </c>
      <c r="AF6" s="47"/>
      <c r="AG6" s="4"/>
      <c r="AH6" s="58"/>
      <c r="AJ6" s="1"/>
      <c r="AK6" s="5"/>
    </row>
    <row r="7" spans="1:55" ht="15.6">
      <c r="A7" s="47"/>
      <c r="B7" s="47"/>
      <c r="C7" s="47"/>
      <c r="D7" s="47"/>
      <c r="E7" s="51" t="s">
        <v>492</v>
      </c>
      <c r="F7" s="355" t="s">
        <v>2</v>
      </c>
      <c r="G7" s="95" t="s">
        <v>2</v>
      </c>
      <c r="H7" s="95"/>
      <c r="I7" s="95" t="s">
        <v>1</v>
      </c>
      <c r="J7" s="95"/>
      <c r="K7" s="376" t="s">
        <v>2</v>
      </c>
      <c r="L7" s="376"/>
      <c r="M7" s="51" t="s">
        <v>22</v>
      </c>
      <c r="N7" s="280"/>
      <c r="O7" s="376" t="s">
        <v>22</v>
      </c>
      <c r="P7" s="376" t="s">
        <v>22</v>
      </c>
      <c r="Q7" s="376"/>
      <c r="R7" s="51" t="s">
        <v>494</v>
      </c>
      <c r="S7" s="95" t="s">
        <v>22</v>
      </c>
      <c r="T7" s="72" t="s">
        <v>530</v>
      </c>
      <c r="U7" s="72" t="s">
        <v>543</v>
      </c>
      <c r="V7" s="72" t="s">
        <v>543</v>
      </c>
      <c r="W7" s="72" t="s">
        <v>543</v>
      </c>
      <c r="X7" s="95" t="s">
        <v>419</v>
      </c>
      <c r="Y7" s="51" t="s">
        <v>490</v>
      </c>
      <c r="Z7" s="51" t="s">
        <v>417</v>
      </c>
      <c r="AA7" s="72" t="s">
        <v>1</v>
      </c>
      <c r="AB7" s="72" t="s">
        <v>1</v>
      </c>
      <c r="AC7" s="72" t="s">
        <v>0</v>
      </c>
      <c r="AD7" s="51" t="s">
        <v>568</v>
      </c>
      <c r="AE7" s="72" t="s">
        <v>72</v>
      </c>
      <c r="AF7" s="47"/>
      <c r="AG7" s="4"/>
      <c r="AH7" s="58"/>
      <c r="AJ7" s="1"/>
      <c r="AK7" s="5"/>
    </row>
    <row r="8" spans="1:55" ht="15.6">
      <c r="A8" s="47"/>
      <c r="B8" s="51" t="s">
        <v>92</v>
      </c>
      <c r="C8" s="51" t="s">
        <v>442</v>
      </c>
      <c r="D8" s="48"/>
      <c r="E8" s="52" t="s">
        <v>493</v>
      </c>
      <c r="F8" s="334" t="s">
        <v>8</v>
      </c>
      <c r="G8" s="96" t="s">
        <v>407</v>
      </c>
      <c r="H8" s="278" t="s">
        <v>495</v>
      </c>
      <c r="I8" s="96" t="s">
        <v>407</v>
      </c>
      <c r="J8" s="96"/>
      <c r="K8" s="520" t="s">
        <v>665</v>
      </c>
      <c r="L8" s="520"/>
      <c r="M8" s="52" t="s">
        <v>0</v>
      </c>
      <c r="N8" s="281" t="s">
        <v>495</v>
      </c>
      <c r="O8" s="520" t="s">
        <v>665</v>
      </c>
      <c r="P8" s="520" t="s">
        <v>666</v>
      </c>
      <c r="Q8" s="520"/>
      <c r="R8" s="52" t="s">
        <v>418</v>
      </c>
      <c r="S8" s="96" t="s">
        <v>44</v>
      </c>
      <c r="T8" s="73" t="s">
        <v>497</v>
      </c>
      <c r="U8" s="73" t="s">
        <v>569</v>
      </c>
      <c r="V8" s="73" t="s">
        <v>75</v>
      </c>
      <c r="W8" s="73" t="s">
        <v>483</v>
      </c>
      <c r="X8" s="96" t="s">
        <v>44</v>
      </c>
      <c r="Y8" s="52" t="s">
        <v>491</v>
      </c>
      <c r="Z8" s="52" t="s">
        <v>418</v>
      </c>
      <c r="AA8" s="73" t="s">
        <v>43</v>
      </c>
      <c r="AB8" s="73" t="s">
        <v>520</v>
      </c>
      <c r="AC8" s="73" t="s">
        <v>520</v>
      </c>
      <c r="AD8" s="52" t="s">
        <v>44</v>
      </c>
      <c r="AE8" s="73" t="s">
        <v>549</v>
      </c>
      <c r="AF8" s="47"/>
      <c r="AG8" s="4"/>
      <c r="AH8" s="58"/>
      <c r="AJ8" s="1"/>
      <c r="AK8" s="5"/>
    </row>
    <row r="9" spans="1:55" ht="15.6">
      <c r="A9" s="47"/>
      <c r="B9" s="65">
        <f>+'Ark1'!C1055</f>
        <v>2023</v>
      </c>
      <c r="C9" s="65">
        <f>+'Ark1'!K1055</f>
        <v>0</v>
      </c>
      <c r="D9" s="65" t="str">
        <f>VLOOKUP(C9,RNR!$D$2:$E$5,2)</f>
        <v>Ordinær</v>
      </c>
      <c r="E9" s="65">
        <f>+IF(F9=0,"",'Ark1'!Q1055)</f>
        <v>763</v>
      </c>
      <c r="F9" s="356">
        <f>+'Ark1'!R1055</f>
        <v>26392</v>
      </c>
      <c r="G9" s="193">
        <f>+IF(F9=0,"",'Ark1'!AF1055)</f>
        <v>98.735503179947642</v>
      </c>
      <c r="H9" s="193">
        <f>+IF(F9=0,"",IF(F15=0,"",G9-G15))</f>
        <v>-0.21695965876541834</v>
      </c>
      <c r="I9" s="193">
        <f>+IF(F9=0,"",'Ark1'!AG1055)</f>
        <v>98.433597401898879</v>
      </c>
      <c r="J9" s="96"/>
      <c r="K9" s="480">
        <f>+IF(G9=0,"",'Ark1'!AI1055)</f>
        <v>3749</v>
      </c>
      <c r="L9" s="520"/>
      <c r="M9" s="66">
        <f>+IF(F9=0,"",'Ark1'!S1055)</f>
        <v>5.292740224310398</v>
      </c>
      <c r="N9" s="94">
        <f>+IF(F9=0,"",IF(F15=0,"",M9-M12))</f>
        <v>7.0895670062567362E-2</v>
      </c>
      <c r="O9" s="521">
        <f>+IF(K9=0,"",'Ark1'!AJ1055)</f>
        <v>93.304641237662977</v>
      </c>
      <c r="P9" s="521">
        <f>+IF(K9=0,"",'Ark1'!AK1055)</f>
        <v>14.715429251239014</v>
      </c>
      <c r="Q9" s="520"/>
      <c r="R9" s="66">
        <f>+IF(F9=0,"",'Ark1'!T1055)</f>
        <v>4.8064565019702945</v>
      </c>
      <c r="S9" s="272">
        <f>+IF(F9=0,"",'Ark1'!U1055)</f>
        <v>12.34333889057279</v>
      </c>
      <c r="T9" s="140">
        <f>+IF(F9=0,"",'Ark1'!W1055)</f>
        <v>1.2655350106092751</v>
      </c>
      <c r="U9" s="140">
        <f>+IF(F9=0,"",'Ark1'!X1055)</f>
        <v>28.747347681115489</v>
      </c>
      <c r="V9" s="140">
        <f>+IF(F9=0,"",'Ark1'!Y1055)</f>
        <v>10.275841163989083</v>
      </c>
      <c r="W9" s="140">
        <f>+IF(F9=0,"",'Ark1'!Z1055)</f>
        <v>7.4076157349493217</v>
      </c>
      <c r="X9" s="139">
        <f>+IF(F9=0,"",'Ark1'!Z1055)</f>
        <v>7.4076157349493217</v>
      </c>
      <c r="Y9" s="66">
        <f>+IF(F9=0,"",'Ark1'!AB1055)</f>
        <v>1.8854890488067184</v>
      </c>
      <c r="Z9" s="66">
        <f>+IF(F9=0,"",'Ark1'!AC1055)</f>
        <v>20.534427394671059</v>
      </c>
      <c r="AA9" s="140">
        <f>+IF(F9=0,"",'Ark1'!AD1055)</f>
        <v>45.401325891410643</v>
      </c>
      <c r="AB9" s="140">
        <f>+IF(F9=0,"",'Ark1'!AE1055)</f>
        <v>47.054751690817582</v>
      </c>
      <c r="AC9" s="140">
        <f>+IF(F9=0,"",'Ark1'!AF1055)</f>
        <v>98.735503179947642</v>
      </c>
      <c r="AD9" s="66">
        <f>+IF(F9=0,"",S9/M9)</f>
        <v>2.3321263405065435</v>
      </c>
      <c r="AE9" s="140">
        <f>+IF(F9=0,"",F9/E9)</f>
        <v>34.589777195281783</v>
      </c>
      <c r="AF9" s="47"/>
      <c r="AG9" s="4"/>
      <c r="AH9" s="58"/>
      <c r="AJ9" s="1"/>
      <c r="AK9" s="5"/>
      <c r="AM9" s="2"/>
      <c r="AN9" s="2"/>
      <c r="AO9" s="2"/>
    </row>
    <row r="10" spans="1:55" ht="15.6">
      <c r="A10" s="47"/>
      <c r="B10" s="65">
        <f>+'Ark1'!C1056</f>
        <v>2023</v>
      </c>
      <c r="C10" s="65">
        <f>+'Ark1'!K1056</f>
        <v>4</v>
      </c>
      <c r="D10" s="65" t="str">
        <f>VLOOKUP(C10,RNR!$D$2:$E$5,2)</f>
        <v>Økologisk</v>
      </c>
      <c r="E10" s="65">
        <f>+IF(F10=0,"",'Ark1'!Q1056)</f>
        <v>25</v>
      </c>
      <c r="F10" s="356">
        <f>+'Ark1'!R1056</f>
        <v>338</v>
      </c>
      <c r="G10" s="193">
        <f>+IF(F10=0,"",'Ark1'!AF1056)</f>
        <v>1.2644968200523758</v>
      </c>
      <c r="H10" s="193">
        <f>+IF(F10=0,"",IF(F16=0,"",G10-G16))</f>
        <v>0.21695965876544454</v>
      </c>
      <c r="I10" s="193">
        <f>+IF(F10=0,"",'Ark1'!AG1056)</f>
        <v>1.5664025981011143</v>
      </c>
      <c r="J10" s="96"/>
      <c r="K10" s="480">
        <f>+IF(G10=0,"",'Ark1'!AI1056)</f>
        <v>125</v>
      </c>
      <c r="L10" s="520"/>
      <c r="M10" s="66">
        <f>+IF(F10=0,"",'Ark1'!S1056)</f>
        <v>6.1035502958579881</v>
      </c>
      <c r="N10" s="94">
        <f>+IF(F10=0,"",IF(F16=0,"",M10-M13))</f>
        <v>0.60675542406311589</v>
      </c>
      <c r="O10" s="521">
        <f>+IF(K10=0,"",'Ark1'!AJ1056)</f>
        <v>100.0928</v>
      </c>
      <c r="P10" s="521">
        <f>+IF(K10=0,"",'Ark1'!AK1056)</f>
        <v>18.04996306336902</v>
      </c>
      <c r="Q10" s="520"/>
      <c r="R10" s="66">
        <f>+IF(F10=0,"",'Ark1'!T1056)</f>
        <v>5.437869822485208</v>
      </c>
      <c r="S10" s="272">
        <f>+IF(F10=0,"",'Ark1'!U1056)</f>
        <v>15.337278106508879</v>
      </c>
      <c r="T10" s="140">
        <f>+IF(F10=0,"",'Ark1'!W1056)</f>
        <v>12.426035502958579</v>
      </c>
      <c r="U10" s="140">
        <f>+IF(F10=0,"",'Ark1'!X1056)</f>
        <v>27.810650887573964</v>
      </c>
      <c r="V10" s="140">
        <f>+IF(F10=0,"",'Ark1'!Y1056)</f>
        <v>16.272189349112423</v>
      </c>
      <c r="W10" s="140">
        <f>+IF(F10=0,"",'Ark1'!Z1056)</f>
        <v>9.6793335471373911</v>
      </c>
      <c r="X10" s="139">
        <f>+IF(F10=0,"",'Ark1'!Z1056)</f>
        <v>9.6793335471373911</v>
      </c>
      <c r="Y10" s="66">
        <f>+IF(F10=0,"",'Ark1'!AB1056)</f>
        <v>2.4051198264335021</v>
      </c>
      <c r="Z10" s="66">
        <f>+IF(F10=0,"",'Ark1'!AC1056)</f>
        <v>43.431388196099</v>
      </c>
      <c r="AA10" s="140">
        <f>+IF(F10=0,"",'Ark1'!AD1056)</f>
        <v>72.872738191310589</v>
      </c>
      <c r="AB10" s="140">
        <f>+IF(F10=0,"",'Ark1'!AE1056)</f>
        <v>35.516641583209342</v>
      </c>
      <c r="AC10" s="140">
        <f>+IF(F10=0,"",'Ark1'!AF1056)</f>
        <v>1.2644968200523758</v>
      </c>
      <c r="AD10" s="66">
        <f>+IF(F10=0,"",S10/M10)</f>
        <v>2.5128453708191958</v>
      </c>
      <c r="AE10" s="140">
        <f>+IF(F10=0,"",F10/E10)</f>
        <v>13.52</v>
      </c>
      <c r="AF10" s="47"/>
      <c r="AG10" s="4"/>
      <c r="AH10" s="58"/>
      <c r="AJ10" s="13"/>
      <c r="AK10" s="5"/>
      <c r="AM10" s="1"/>
      <c r="AN10" s="65">
        <v>2</v>
      </c>
      <c r="AO10" s="65" t="s">
        <v>466</v>
      </c>
      <c r="AP10" s="11"/>
      <c r="AQ10" s="11"/>
    </row>
    <row r="11" spans="1:55" ht="15.6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368"/>
      <c r="P11" s="368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"/>
      <c r="AH11" s="58"/>
      <c r="AJ11" s="13"/>
      <c r="AK11" s="5"/>
      <c r="AM11" s="1"/>
      <c r="AN11" s="65"/>
      <c r="AO11" s="65"/>
      <c r="AP11" s="11"/>
      <c r="AQ11" s="11"/>
    </row>
    <row r="12" spans="1:55" ht="15.6">
      <c r="A12" s="47"/>
      <c r="B12" s="65">
        <f>+'Ark1'!C1057</f>
        <v>2022</v>
      </c>
      <c r="C12" s="65">
        <f>+'Ark1'!K1057</f>
        <v>0</v>
      </c>
      <c r="D12" s="65" t="str">
        <f>VLOOKUP(C12,RNR!$D$2:$E$5,2)</f>
        <v>Ordinær</v>
      </c>
      <c r="E12" s="65">
        <f>+IF(F12=0,"",'Ark1'!Q1057)</f>
        <v>716</v>
      </c>
      <c r="F12" s="356">
        <f>+'Ark1'!R1057</f>
        <v>25704.53</v>
      </c>
      <c r="G12" s="193">
        <f>+IF(F12=0,"",'Ark1'!AF1057)</f>
        <v>98.800762438342119</v>
      </c>
      <c r="H12" s="193">
        <f>+IF(F12=0,"",IF(F18=0,"",G12-G18))</f>
        <v>-0.38387046282217341</v>
      </c>
      <c r="I12" s="193">
        <f>+IF(F12=0,"",'Ark1'!AG1057)</f>
        <v>98.902646896051607</v>
      </c>
      <c r="J12" s="96"/>
      <c r="K12" s="480">
        <f>+IF(G12=0,"",'Ark1'!AI1057)</f>
        <v>489</v>
      </c>
      <c r="L12" s="520"/>
      <c r="M12" s="66">
        <f>+IF(F12=0,"",'Ark1'!S1057)</f>
        <v>5.2218445542478307</v>
      </c>
      <c r="N12" s="94">
        <f>+IF(F12=0,"",IF(F18=0,"",M12-M15))</f>
        <v>5.6934044247792137E-2</v>
      </c>
      <c r="O12" s="521">
        <f>+IF(K12=0,"",'Ark1'!AJ1057)</f>
        <v>91.818609406952902</v>
      </c>
      <c r="P12" s="521">
        <f>+IF(K12=0,"",'Ark1'!AK1057)</f>
        <v>14.833883378854054</v>
      </c>
      <c r="Q12" s="520"/>
      <c r="R12" s="66">
        <f>+IF(F12=0,"",'Ark1'!T1057)</f>
        <v>4.8203954711484718</v>
      </c>
      <c r="S12" s="272">
        <f>+IF(F12=0,"",'Ark1'!U1057)</f>
        <v>12.60137220948992</v>
      </c>
      <c r="T12" s="140">
        <f>+IF(F12=0,"",'Ark1'!W1057)</f>
        <v>1.225464927777322</v>
      </c>
      <c r="U12" s="140">
        <f>+IF(F12=0,"",'Ark1'!X1057)</f>
        <v>30.243696344574278</v>
      </c>
      <c r="V12" s="140">
        <f>+IF(F12=0,"",'Ark1'!Y1057)</f>
        <v>11.468795578055696</v>
      </c>
      <c r="W12" s="140">
        <f>+IF(F12=0,"",'Ark1'!Z1057)</f>
        <v>7.6341120809389729</v>
      </c>
      <c r="X12" s="139">
        <f>+IF(F12=0,"",'Ark1'!Z1057)</f>
        <v>7.6341120809389729</v>
      </c>
      <c r="Y12" s="66">
        <f>+IF(F12=0,"",'Ark1'!AB1057)</f>
        <v>1.8763288682220296</v>
      </c>
      <c r="Z12" s="66">
        <f>+IF(F12=0,"",'Ark1'!AC1057)</f>
        <v>20.989283689712568</v>
      </c>
      <c r="AA12" s="140">
        <f>+IF(F12=0,"",'Ark1'!AD1057)</f>
        <v>43.779186107082069</v>
      </c>
      <c r="AB12" s="140">
        <f>+IF(F12=0,"",'Ark1'!AE1057)</f>
        <v>45.646319301113905</v>
      </c>
      <c r="AC12" s="140">
        <f>+IF(F12=0,"",'Ark1'!AF1057)</f>
        <v>98.800762438342119</v>
      </c>
      <c r="AD12" s="66">
        <f>+IF(F12=0,"",S12/M12)</f>
        <v>2.4132032423751566</v>
      </c>
      <c r="AE12" s="140">
        <f>+IF(F12=0,"",F12/E12)</f>
        <v>35.900181564245806</v>
      </c>
      <c r="AF12" s="47"/>
      <c r="AG12" s="4"/>
      <c r="AH12" s="58"/>
      <c r="AJ12" s="13"/>
      <c r="AK12" s="5"/>
      <c r="AM12" s="1"/>
      <c r="AN12" s="65">
        <v>4</v>
      </c>
      <c r="AO12" s="65" t="s">
        <v>63</v>
      </c>
      <c r="AP12" s="11"/>
      <c r="AQ12" s="11"/>
    </row>
    <row r="13" spans="1:55" ht="15.6">
      <c r="A13" s="47"/>
      <c r="B13" s="65">
        <f>+'Ark1'!C1058</f>
        <v>2022</v>
      </c>
      <c r="C13" s="65">
        <f>+'Ark1'!K1058</f>
        <v>4</v>
      </c>
      <c r="D13" s="65" t="str">
        <f>VLOOKUP(C13,RNR!$D$2:$E$5,2)</f>
        <v>Økologisk</v>
      </c>
      <c r="E13" s="65">
        <f>+IF(F13=0,"",'Ark1'!Q1058)</f>
        <v>16</v>
      </c>
      <c r="F13" s="356">
        <f>+'Ark1'!R1058</f>
        <v>312</v>
      </c>
      <c r="G13" s="193">
        <f>+IF(F13=0,"",'Ark1'!AF1058)</f>
        <v>1.1992375616579152</v>
      </c>
      <c r="H13" s="193">
        <f>+IF(F13=0,"",IF(F19=0,"",G13-G19))</f>
        <v>0.38387046282220028</v>
      </c>
      <c r="I13" s="193">
        <f>+IF(F13=0,"",'Ark1'!AG1058)</f>
        <v>1.0973531039483986</v>
      </c>
      <c r="J13" s="96"/>
      <c r="K13" s="480">
        <f>+IF(G13=0,"",'Ark1'!AI1058)</f>
        <v>0</v>
      </c>
      <c r="L13" s="520"/>
      <c r="M13" s="66">
        <f>+IF(F13=0,"",'Ark1'!S1058)</f>
        <v>5.4967948717948723</v>
      </c>
      <c r="N13" s="94">
        <f>+IF(F13=0,"",IF(F19=0,"",M13-M16))</f>
        <v>4.8766197959747792E-2</v>
      </c>
      <c r="O13" s="521" t="str">
        <f>+IF(K13=0,"",'Ark1'!AJ1058)</f>
        <v/>
      </c>
      <c r="P13" s="521" t="str">
        <f>+IF(K13=0,"",'Ark1'!AK1058)</f>
        <v/>
      </c>
      <c r="Q13" s="520"/>
      <c r="R13" s="66">
        <f>+IF(F13=0,"",'Ark1'!T1058)</f>
        <v>4.6346153846153859</v>
      </c>
      <c r="S13" s="272">
        <f>+IF(F13=0,"",'Ark1'!U1058)</f>
        <v>11.518910256410257</v>
      </c>
      <c r="T13" s="140">
        <f>+IF(F13=0,"",'Ark1'!W1058)</f>
        <v>0</v>
      </c>
      <c r="U13" s="140">
        <f>+IF(F13=0,"",'Ark1'!X1058)</f>
        <v>13.782051282051279</v>
      </c>
      <c r="V13" s="140">
        <f>+IF(F13=0,"",'Ark1'!Y1058)</f>
        <v>3.2051282051282048</v>
      </c>
      <c r="W13" s="140">
        <f>+IF(F13=0,"",'Ark1'!Z1058)</f>
        <v>4.4665776024967423</v>
      </c>
      <c r="X13" s="139">
        <f>+IF(F13=0,"",'Ark1'!Z1058)</f>
        <v>4.4665776024967423</v>
      </c>
      <c r="Y13" s="66">
        <f>+IF(F13=0,"",'Ark1'!AB1058)</f>
        <v>1.8711251875424095</v>
      </c>
      <c r="Z13" s="66">
        <f>+IF(F13=0,"",'Ark1'!AC1058)</f>
        <v>7.58492044457505</v>
      </c>
      <c r="AA13" s="140">
        <f>+IF(F13=0,"",'Ark1'!AD1058)</f>
        <v>49.704003001327216</v>
      </c>
      <c r="AB13" s="140">
        <f>+IF(F13=0,"",'Ark1'!AE1058)</f>
        <v>36.105348316709552</v>
      </c>
      <c r="AC13" s="140">
        <f>+IF(F13=0,"",'Ark1'!AF1058)</f>
        <v>1.1992375616579152</v>
      </c>
      <c r="AD13" s="66">
        <f>+IF(F13=0,"",S13/M13)</f>
        <v>2.0955685131195332</v>
      </c>
      <c r="AE13" s="140">
        <f>+IF(F13=0,"",F13/E13)</f>
        <v>19.5</v>
      </c>
      <c r="AF13" s="47"/>
      <c r="AG13" s="4"/>
      <c r="AH13" s="58"/>
      <c r="AJ13" s="13"/>
      <c r="AK13" s="5"/>
      <c r="AM13" s="1"/>
      <c r="AN13" s="65">
        <v>25</v>
      </c>
      <c r="AO13" s="65" t="s">
        <v>582</v>
      </c>
      <c r="AP13" s="11"/>
      <c r="AQ13" s="11"/>
    </row>
    <row r="14" spans="1:55" ht="15.6">
      <c r="A14" s="47"/>
      <c r="B14" s="47"/>
      <c r="C14" s="47"/>
      <c r="D14" s="47"/>
      <c r="E14" s="47"/>
      <c r="F14" s="47"/>
      <c r="G14" s="47"/>
      <c r="H14" s="47"/>
      <c r="I14" s="47"/>
      <c r="J14" s="96"/>
      <c r="K14" s="47"/>
      <c r="L14" s="520"/>
      <c r="M14" s="47"/>
      <c r="N14" s="47"/>
      <c r="O14" s="47"/>
      <c r="P14" s="47"/>
      <c r="Q14" s="520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"/>
      <c r="AH14" s="58"/>
      <c r="AJ14" s="13"/>
      <c r="AK14" s="5"/>
      <c r="AM14" s="1"/>
      <c r="AN14" s="65"/>
      <c r="AO14" s="65"/>
      <c r="AP14" s="11"/>
      <c r="AQ14" s="11"/>
    </row>
    <row r="15" spans="1:55" ht="15.6">
      <c r="A15" s="47"/>
      <c r="B15" s="65">
        <f>+'Ark1'!C1059</f>
        <v>2021</v>
      </c>
      <c r="C15" s="65">
        <f>+'Ark1'!K1059</f>
        <v>0</v>
      </c>
      <c r="D15" s="65" t="str">
        <f>VLOOKUP(C15,RNR!$D$2:$E$5,2)</f>
        <v>Ordinær</v>
      </c>
      <c r="E15" s="65">
        <f>+IF(F15=0,"",'Ark1'!Q1059)</f>
        <v>724</v>
      </c>
      <c r="F15" s="356">
        <f>+'Ark1'!R1059</f>
        <v>26354.9</v>
      </c>
      <c r="G15" s="193">
        <f>+IF(F15=0,"",'Ark1'!AF1059)</f>
        <v>98.95246283871306</v>
      </c>
      <c r="H15" s="193">
        <f>+IF(F15=0,"",IF(F20=0,"",G15-G20))</f>
        <v>-0.20151347262367381</v>
      </c>
      <c r="I15" s="193">
        <f>+IF(F15=0,"",'Ark1'!AG1059)</f>
        <v>99.03605516923119</v>
      </c>
      <c r="J15" s="96"/>
      <c r="K15" s="96"/>
      <c r="L15" s="520"/>
      <c r="M15" s="66">
        <f>+IF(F15=0,"",'Ark1'!S1059)</f>
        <v>5.1649105100000385</v>
      </c>
      <c r="N15" s="94">
        <f>+IF(F15=0,"",IF(F20=0,"",M15-M18))</f>
        <v>2.8046966211851654E-2</v>
      </c>
      <c r="O15" s="96"/>
      <c r="P15" s="96"/>
      <c r="Q15" s="520"/>
      <c r="R15" s="66">
        <f>+IF(F15=0,"",'Ark1'!T1059)</f>
        <v>4.7750892623383123</v>
      </c>
      <c r="S15" s="272">
        <f>+IF(F15=0,"",'Ark1'!U1059)</f>
        <v>12.732292287202737</v>
      </c>
      <c r="T15" s="140">
        <f>+IF(F15=0,"",'Ark1'!W1059)</f>
        <v>1.4001191429297779</v>
      </c>
      <c r="U15" s="140">
        <f>+IF(F15=0,"",'Ark1'!X1059)</f>
        <v>30.612903103407714</v>
      </c>
      <c r="V15" s="140">
        <f>+IF(F15=0,"",'Ark1'!Y1059)</f>
        <v>12.358233193827328</v>
      </c>
      <c r="W15" s="140">
        <f>+IF(F15=0,"",'Ark1'!Z1059)</f>
        <v>7.8485525572132513</v>
      </c>
      <c r="X15" s="139">
        <f>+IF(F15=0,"",'Ark1'!Z1059)</f>
        <v>7.8485525572132513</v>
      </c>
      <c r="Y15" s="66">
        <f>+IF(F15=0,"",'Ark1'!AB1059)</f>
        <v>2.0412510815738494</v>
      </c>
      <c r="Z15" s="66">
        <f>+IF(F15=0,"",'Ark1'!AC1059)</f>
        <v>27.313647250809321</v>
      </c>
      <c r="AA15" s="140">
        <f>+IF(F15=0,"",'Ark1'!AD1059)</f>
        <v>43.678587517214595</v>
      </c>
      <c r="AB15" s="140">
        <f>+IF(F15=0,"",'Ark1'!AE1059)</f>
        <v>44.432491727410998</v>
      </c>
      <c r="AC15" s="140">
        <f>+IF(F15=0,"",'Ark1'!AF1059)</f>
        <v>98.95246283871306</v>
      </c>
      <c r="AD15" s="66">
        <f>+IF(F15=0,"",S15/M15)</f>
        <v>2.4651525447635767</v>
      </c>
      <c r="AE15" s="140">
        <f>+IF(F15=0,"",F15/E15)</f>
        <v>36.401795580110502</v>
      </c>
      <c r="AF15" s="47"/>
      <c r="AG15" s="4"/>
      <c r="AH15" s="58"/>
      <c r="AJ15" s="5"/>
      <c r="AK15" s="5"/>
      <c r="AM15" s="1"/>
      <c r="AN15" s="1"/>
      <c r="AO15" s="11"/>
      <c r="AP15" s="11"/>
      <c r="AQ15" s="11"/>
    </row>
    <row r="16" spans="1:55" ht="15.6">
      <c r="A16" s="47"/>
      <c r="B16" s="65">
        <f>+'Ark1'!C1060</f>
        <v>2021</v>
      </c>
      <c r="C16" s="65">
        <f>+'Ark1'!K1060</f>
        <v>4</v>
      </c>
      <c r="D16" s="65" t="str">
        <f>VLOOKUP(C16,RNR!$D$2:$E$5,2)</f>
        <v>Økologisk</v>
      </c>
      <c r="E16" s="65">
        <f>+IF(F16=0,"",'Ark1'!Q1060)</f>
        <v>15</v>
      </c>
      <c r="F16" s="356">
        <f>+'Ark1'!R1060</f>
        <v>279</v>
      </c>
      <c r="G16" s="193">
        <f>+IF(F16=0,"",'Ark1'!AF1060)</f>
        <v>1.0475371612869313</v>
      </c>
      <c r="H16" s="193">
        <f>+IF(F16=0,"",IF(F21=0,"",G16-G21))</f>
        <v>0.20151347262364872</v>
      </c>
      <c r="I16" s="193">
        <f>+IF(F16=0,"",'Ark1'!AG1060)</f>
        <v>0.96394483076881565</v>
      </c>
      <c r="J16" s="96"/>
      <c r="K16" s="96"/>
      <c r="L16" s="520"/>
      <c r="M16" s="66">
        <f>+IF(F16=0,"",'Ark1'!S1060)</f>
        <v>5.4480286738351245</v>
      </c>
      <c r="N16" s="94">
        <f>+IF(F16=0,"",IF(F21=0,"",M16-M19))</f>
        <v>0.54712777293422477</v>
      </c>
      <c r="O16" s="96"/>
      <c r="P16" s="96"/>
      <c r="Q16" s="520"/>
      <c r="R16" s="66">
        <f>+IF(F16=0,"",'Ark1'!T1060)</f>
        <v>4.5053763440860228</v>
      </c>
      <c r="S16" s="272">
        <f>+IF(F16=0,"",'Ark1'!U1060)</f>
        <v>11.70637992831541</v>
      </c>
      <c r="T16" s="140">
        <f>+IF(F16=0,"",'Ark1'!W1060)</f>
        <v>0.35842293906810035</v>
      </c>
      <c r="U16" s="140">
        <f>+IF(F16=0,"",'Ark1'!X1060)</f>
        <v>15.412186379928317</v>
      </c>
      <c r="V16" s="140">
        <f>+IF(F16=0,"",'Ark1'!Y1060)</f>
        <v>7.1684587813620073</v>
      </c>
      <c r="W16" s="140">
        <f>+IF(F16=0,"",'Ark1'!Z1060)</f>
        <v>5.8019480240325914</v>
      </c>
      <c r="X16" s="139">
        <f>+IF(F16=0,"",'Ark1'!Z1060)</f>
        <v>5.8019480240325914</v>
      </c>
      <c r="Y16" s="66">
        <f>+IF(F16=0,"",'Ark1'!AB1060)</f>
        <v>1.9211536403885112</v>
      </c>
      <c r="Z16" s="66">
        <f>+IF(F16=0,"",'Ark1'!AC1060)</f>
        <v>29.955004500503733</v>
      </c>
      <c r="AA16" s="140">
        <f>+IF(F16=0,"",'Ark1'!AD1060)</f>
        <v>56.333509105830622</v>
      </c>
      <c r="AB16" s="140">
        <f>+IF(F16=0,"",'Ark1'!AE1060)</f>
        <v>32.8162179886654</v>
      </c>
      <c r="AC16" s="140">
        <f>+IF(F16=0,"",'Ark1'!AF1060)</f>
        <v>1.0475371612869313</v>
      </c>
      <c r="AD16" s="66">
        <f>+IF(F16=0,"",S16/M16)</f>
        <v>2.1487368421052633</v>
      </c>
      <c r="AE16" s="140">
        <f>+IF(F16=0,"",F16/E16)</f>
        <v>18.600000000000001</v>
      </c>
      <c r="AF16" s="47"/>
      <c r="AG16" s="4"/>
      <c r="AH16" s="58"/>
      <c r="AJ16" s="5"/>
      <c r="AK16" s="5"/>
      <c r="AM16" s="1"/>
      <c r="AN16" s="1"/>
      <c r="AO16" s="11"/>
      <c r="AP16" s="11"/>
      <c r="AQ16" s="11"/>
    </row>
    <row r="17" spans="1:43" ht="15.6">
      <c r="A17" s="47"/>
      <c r="B17" s="47"/>
      <c r="C17" s="47"/>
      <c r="D17" s="47"/>
      <c r="E17" s="47"/>
      <c r="F17" s="47"/>
      <c r="G17" s="47"/>
      <c r="H17" s="47"/>
      <c r="I17" s="47"/>
      <c r="J17" s="96"/>
      <c r="K17" s="47"/>
      <c r="L17" s="520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"/>
      <c r="AH17" s="58"/>
      <c r="AJ17" s="13"/>
      <c r="AK17" s="5"/>
      <c r="AM17" s="1"/>
      <c r="AN17" s="65"/>
      <c r="AO17" s="65"/>
      <c r="AP17" s="11"/>
      <c r="AQ17" s="11"/>
    </row>
    <row r="18" spans="1:43" ht="15.6">
      <c r="A18" s="47"/>
      <c r="B18" s="65">
        <f>+'Ark1'!C1061</f>
        <v>2020</v>
      </c>
      <c r="C18" s="65">
        <f>+'Ark1'!K1061</f>
        <v>0</v>
      </c>
      <c r="D18" s="65" t="str">
        <f>VLOOKUP(C18,RNR!$D$2:$E$5,2)</f>
        <v>Ordinær</v>
      </c>
      <c r="E18" s="65">
        <f>+IF(F18=0,"",'Ark1'!Q1061)</f>
        <v>715</v>
      </c>
      <c r="F18" s="356">
        <f>+'Ark1'!R1061</f>
        <v>27005</v>
      </c>
      <c r="G18" s="193">
        <f>+IF(F18=0,"",'Ark1'!AF1061)</f>
        <v>99.184632901164292</v>
      </c>
      <c r="H18" s="193">
        <f t="shared" ref="H18" si="0">+IF(F18=0,"",IF(F22=0,"",G18-G22))</f>
        <v>0.13727972393012067</v>
      </c>
      <c r="I18" s="193">
        <f>+IF(F18=0,"",'Ark1'!AG1061)</f>
        <v>99.317432523670362</v>
      </c>
      <c r="J18" s="96"/>
      <c r="K18" s="96"/>
      <c r="L18" s="520"/>
      <c r="M18" s="66">
        <f>+IF(F18=0,"",'Ark1'!S1061)</f>
        <v>5.1368635437881869</v>
      </c>
      <c r="N18" s="94">
        <f>+IF(F18=0,"",IF(F22=0,"",M18-M20))</f>
        <v>8.4370592311707071E-2</v>
      </c>
      <c r="O18" s="96"/>
      <c r="P18" s="96"/>
      <c r="Q18" s="96"/>
      <c r="R18" s="66">
        <f>+IF(F18=0,"",'Ark1'!T1061)</f>
        <v>4.9070542492131057</v>
      </c>
      <c r="S18" s="272">
        <f>+IF(F18=0,"",'Ark1'!U1061)</f>
        <v>12.547108683577187</v>
      </c>
      <c r="T18" s="140">
        <f>+IF(F18=0,"",'Ark1'!W1061)</f>
        <v>1.4589890760970188</v>
      </c>
      <c r="U18" s="140">
        <f>+IF(F18=0,"",'Ark1'!X1061)</f>
        <v>30.790594334382519</v>
      </c>
      <c r="V18" s="140">
        <f>+IF(F18=0,"",'Ark1'!Y1061)</f>
        <v>11.894093686354378</v>
      </c>
      <c r="W18" s="140">
        <f>+IF(F18=0,"",'Ark1'!Z1061)</f>
        <v>7.8391020551552382</v>
      </c>
      <c r="X18" s="139">
        <f>+IF(F18=0,"",'Ark1'!Z1061)</f>
        <v>7.8391020551552382</v>
      </c>
      <c r="Y18" s="66">
        <f>+IF(F18=0,"",'Ark1'!AB1061)</f>
        <v>2.0432892057192165</v>
      </c>
      <c r="Z18" s="66">
        <f>+IF(F18=0,"",'Ark1'!AC1061)</f>
        <v>17.669542464516141</v>
      </c>
      <c r="AA18" s="140">
        <f>+IF(F18=0,"",'Ark1'!AD1061)</f>
        <v>38.832582655452775</v>
      </c>
      <c r="AB18" s="140">
        <f>+IF(F18=0,"",'Ark1'!AE1061)</f>
        <v>37.709637864500813</v>
      </c>
      <c r="AC18" s="140">
        <f>+IF(F18=0,"",'Ark1'!AF1061)</f>
        <v>99.184632901164292</v>
      </c>
      <c r="AD18" s="66">
        <f t="shared" ref="AD18:AD27" si="1">+IF(F18=0,"",S18/M18)</f>
        <v>2.4425621931791293</v>
      </c>
      <c r="AE18" s="140">
        <f t="shared" ref="AE18:AE23" si="2">+IF(F18=0,"",F18/E18)</f>
        <v>37.769230769230766</v>
      </c>
      <c r="AF18" s="47"/>
      <c r="AG18" s="4"/>
      <c r="AH18" s="58"/>
      <c r="AJ18" s="5"/>
      <c r="AK18" s="5"/>
      <c r="AM18" s="1"/>
      <c r="AN18" s="1"/>
      <c r="AO18" s="11"/>
      <c r="AP18" s="11"/>
      <c r="AQ18" s="11"/>
    </row>
    <row r="19" spans="1:43" ht="15.6">
      <c r="A19" s="47"/>
      <c r="B19" s="65">
        <f>+'Ark1'!C1062</f>
        <v>2020</v>
      </c>
      <c r="C19" s="65">
        <f>+'Ark1'!K1062</f>
        <v>4</v>
      </c>
      <c r="D19" s="65" t="str">
        <f>VLOOKUP(C19,RNR!$D$2:$E$5,2)</f>
        <v>Økologisk</v>
      </c>
      <c r="E19" s="65">
        <f>+IF(F19=0,"",'Ark1'!Q1062)</f>
        <v>12</v>
      </c>
      <c r="F19" s="356">
        <f>+'Ark1'!R1062</f>
        <v>222</v>
      </c>
      <c r="G19" s="193">
        <f>+IF(F19=0,"",'Ark1'!AF1062)</f>
        <v>0.8153670988357149</v>
      </c>
      <c r="H19" s="193">
        <f t="shared" ref="H19:H27" si="3">+IF(F19=0,"",IF(F23=0,"",G19-G23))</f>
        <v>-0.13727972393010146</v>
      </c>
      <c r="I19" s="193">
        <f>+IF(F19=0,"",'Ark1'!AG1062)</f>
        <v>0.68256747632966319</v>
      </c>
      <c r="J19" s="96"/>
      <c r="K19" s="96"/>
      <c r="L19" s="520"/>
      <c r="M19" s="66">
        <f>+IF(F19=0,"",'Ark1'!S1062)</f>
        <v>4.9009009009008997</v>
      </c>
      <c r="N19" s="94">
        <f t="shared" ref="N19:N25" si="4">+IF(F19=0,"",IF(F23=0,"",M19-M21))</f>
        <v>-0.59040344692518687</v>
      </c>
      <c r="O19" s="96"/>
      <c r="P19" s="96"/>
      <c r="Q19" s="96"/>
      <c r="R19" s="66">
        <f>+IF(F19=0,"",'Ark1'!T1062)</f>
        <v>4.4594594594594588</v>
      </c>
      <c r="S19" s="272">
        <f>+IF(F19=0,"",'Ark1'!U1062)</f>
        <v>10.489504504504509</v>
      </c>
      <c r="T19" s="140">
        <f>+IF(F19=0,"",'Ark1'!W1062)</f>
        <v>0.90090090090090069</v>
      </c>
      <c r="U19" s="140">
        <f>+IF(F19=0,"",'Ark1'!X1062)</f>
        <v>8.5585585585585608</v>
      </c>
      <c r="V19" s="140">
        <f>+IF(F19=0,"",'Ark1'!Y1062)</f>
        <v>2.7027027027027031</v>
      </c>
      <c r="W19" s="140">
        <f>+IF(F19=0,"",'Ark1'!Z1062)</f>
        <v>4.7293363939835196</v>
      </c>
      <c r="X19" s="139">
        <f>+IF(F19=0,"",'Ark1'!Z1062)</f>
        <v>4.7293363939835196</v>
      </c>
      <c r="Y19" s="66">
        <f>+IF(F19=0,"",'Ark1'!AB1062)</f>
        <v>1.7796840684491162</v>
      </c>
      <c r="Z19" s="66">
        <f>+IF(F19=0,"",'Ark1'!AC1062)</f>
        <v>6.4025602650672946</v>
      </c>
      <c r="AA19" s="140">
        <f>+IF(F19=0,"",'Ark1'!AD1062)</f>
        <v>38.612554002005758</v>
      </c>
      <c r="AB19" s="140">
        <f>+IF(F19=0,"",'Ark1'!AE1062)</f>
        <v>25.911356264856007</v>
      </c>
      <c r="AC19" s="140">
        <f>+IF(F19=0,"",'Ark1'!AF1062)</f>
        <v>0.8153670988357149</v>
      </c>
      <c r="AD19" s="66">
        <f t="shared" si="1"/>
        <v>2.1403216911764722</v>
      </c>
      <c r="AE19" s="140">
        <f t="shared" si="2"/>
        <v>18.5</v>
      </c>
      <c r="AF19" s="47"/>
      <c r="AG19" s="4"/>
      <c r="AH19" s="58"/>
      <c r="AJ19" s="13"/>
      <c r="AK19" s="5"/>
      <c r="AM19" s="1"/>
      <c r="AN19" s="1"/>
      <c r="AO19" s="11"/>
      <c r="AP19" s="11"/>
      <c r="AQ19" s="11"/>
    </row>
    <row r="20" spans="1:43" ht="15.6">
      <c r="A20" s="47"/>
      <c r="B20" s="65">
        <f>+'Ark1'!C1063</f>
        <v>2019</v>
      </c>
      <c r="C20" s="65">
        <f>+'Ark1'!K1063</f>
        <v>0</v>
      </c>
      <c r="D20" s="65" t="str">
        <f>VLOOKUP(C20,RNR!$D$2:$E$5,2)</f>
        <v>Ordinær</v>
      </c>
      <c r="E20" s="65">
        <f>+IF(F20=0,"",'Ark1'!Q1063)</f>
        <v>693</v>
      </c>
      <c r="F20" s="356">
        <f>+'Ark1'!R1063</f>
        <v>26956</v>
      </c>
      <c r="G20" s="193">
        <f>+IF(F20=0,"",'Ark1'!AF1063)</f>
        <v>99.153976311336734</v>
      </c>
      <c r="H20" s="193">
        <f t="shared" si="3"/>
        <v>-0.12019416921246773</v>
      </c>
      <c r="I20" s="193">
        <f>+IF(F20=0,"",'Ark1'!AG1063)</f>
        <v>99.195663561975877</v>
      </c>
      <c r="J20" s="96"/>
      <c r="K20" s="96"/>
      <c r="L20" s="520"/>
      <c r="M20" s="66">
        <f>+IF(F20=0,"",'Ark1'!S1063)</f>
        <v>5.0524929514764798</v>
      </c>
      <c r="N20" s="94">
        <f t="shared" si="4"/>
        <v>-4.1574128568617752E-2</v>
      </c>
      <c r="O20" s="96"/>
      <c r="P20" s="96"/>
      <c r="Q20" s="96"/>
      <c r="R20" s="66">
        <f>+IF(F20=0,"",'Ark1'!T1063)</f>
        <v>4.7596082504822679</v>
      </c>
      <c r="S20" s="272">
        <f>+IF(F20=0,"",'Ark1'!U1063)</f>
        <v>12.395836177474353</v>
      </c>
      <c r="T20" s="140">
        <f>+IF(F20=0,"",'Ark1'!W1063)</f>
        <v>1.4356729485086803</v>
      </c>
      <c r="U20" s="140">
        <f>+IF(F20=0,"",'Ark1'!X1063)</f>
        <v>29.5926695355394</v>
      </c>
      <c r="V20" s="140">
        <f>+IF(F20=0,"",'Ark1'!Y1063)</f>
        <v>11.095859919869413</v>
      </c>
      <c r="W20" s="140">
        <f>+IF(F20=0,"",'Ark1'!Z1063)</f>
        <v>7.7556639921743873</v>
      </c>
      <c r="X20" s="139">
        <f>+IF(F20=0,"",'Ark1'!Z1063)</f>
        <v>7.7556639921743873</v>
      </c>
      <c r="Y20" s="66">
        <f>+IF(F20=0,"",'Ark1'!AB1063)</f>
        <v>1.9982395192034517</v>
      </c>
      <c r="Z20" s="66">
        <f>+IF(F20=0,"",'Ark1'!AC1063)</f>
        <v>23.084347667333944</v>
      </c>
      <c r="AA20" s="140">
        <f>+IF(F20=0,"",'Ark1'!AD1063)</f>
        <v>45.380009485287971</v>
      </c>
      <c r="AB20" s="140">
        <f>+IF(F20=0,"",'Ark1'!AE1063)</f>
        <v>41.618418817298505</v>
      </c>
      <c r="AC20" s="140">
        <f>+IF(F20=0,"",'Ark1'!AF1063)</f>
        <v>99.153976311336734</v>
      </c>
      <c r="AD20" s="66">
        <f t="shared" si="1"/>
        <v>2.4534098902309092</v>
      </c>
      <c r="AE20" s="140">
        <f t="shared" si="2"/>
        <v>38.897546897546896</v>
      </c>
      <c r="AF20" s="47"/>
      <c r="AG20" s="4"/>
      <c r="AH20" s="58"/>
      <c r="AJ20" s="5"/>
      <c r="AK20" s="5"/>
      <c r="AM20" s="1"/>
      <c r="AN20" s="1"/>
      <c r="AO20" s="11"/>
      <c r="AP20" s="11"/>
      <c r="AQ20" s="11"/>
    </row>
    <row r="21" spans="1:43" ht="16.5" customHeight="1">
      <c r="A21" s="47"/>
      <c r="B21" s="65">
        <f>+'Ark1'!C1064</f>
        <v>2019</v>
      </c>
      <c r="C21" s="65">
        <f>+'Ark1'!K1064</f>
        <v>4</v>
      </c>
      <c r="D21" s="65" t="str">
        <f>VLOOKUP(C21,RNR!$D$2:$E$5,2)</f>
        <v>Økologisk</v>
      </c>
      <c r="E21" s="65">
        <f>+IF(F21=0,"",'Ark1'!Q1064)</f>
        <v>16</v>
      </c>
      <c r="F21" s="356">
        <f>+'Ark1'!R1064</f>
        <v>230</v>
      </c>
      <c r="G21" s="193">
        <f>+IF(F21=0,"",'Ark1'!AF1064)</f>
        <v>0.84602368866328259</v>
      </c>
      <c r="H21" s="193">
        <f t="shared" si="3"/>
        <v>0.12019416921248161</v>
      </c>
      <c r="I21" s="193">
        <f>+IF(F21=0,"",'Ark1'!AG1064)</f>
        <v>0.80433643802413246</v>
      </c>
      <c r="J21" s="96"/>
      <c r="K21" s="96"/>
      <c r="L21" s="520"/>
      <c r="M21" s="66">
        <f>+IF(F21=0,"",'Ark1'!S1064)</f>
        <v>5.4913043478260866</v>
      </c>
      <c r="N21" s="94">
        <f t="shared" si="4"/>
        <v>0.56090141742315502</v>
      </c>
      <c r="O21" s="96"/>
      <c r="P21" s="96"/>
      <c r="Q21" s="96"/>
      <c r="R21" s="66">
        <f>+IF(F21=0,"",'Ark1'!T1064)</f>
        <v>5.0260869565217394</v>
      </c>
      <c r="S21" s="272">
        <f>+IF(F21=0,"",'Ark1'!U1064)</f>
        <v>11.780086956521741</v>
      </c>
      <c r="T21" s="140">
        <f>+IF(F21=0,"",'Ark1'!W1064)</f>
        <v>0.43478260869565216</v>
      </c>
      <c r="U21" s="140">
        <f>+IF(F21=0,"",'Ark1'!X1064)</f>
        <v>10.869565217391305</v>
      </c>
      <c r="V21" s="140">
        <f>+IF(F21=0,"",'Ark1'!Y1064)</f>
        <v>3.0434782608695654</v>
      </c>
      <c r="W21" s="140">
        <f>+IF(F21=0,"",'Ark1'!Z1064)</f>
        <v>4.6309777342422178</v>
      </c>
      <c r="X21" s="139">
        <f>+IF(F21=0,"",'Ark1'!Z1064)</f>
        <v>4.6309777342422178</v>
      </c>
      <c r="Y21" s="66">
        <f>+IF(F21=0,"",'Ark1'!AB1064)</f>
        <v>1.8342673910866376</v>
      </c>
      <c r="Z21" s="66">
        <f>+IF(F21=0,"",'Ark1'!AC1064)</f>
        <v>27.572278495241193</v>
      </c>
      <c r="AA21" s="140">
        <f>+IF(F21=0,"",'Ark1'!AD1064)</f>
        <v>42.580198097241528</v>
      </c>
      <c r="AB21" s="140">
        <f>+IF(F21=0,"",'Ark1'!AE1064)</f>
        <v>41.01715396071787</v>
      </c>
      <c r="AC21" s="140">
        <f>+IF(F21=0,"",'Ark1'!AF1064)</f>
        <v>0.84602368866328259</v>
      </c>
      <c r="AD21" s="66">
        <f t="shared" si="1"/>
        <v>2.1452256532066514</v>
      </c>
      <c r="AE21" s="140">
        <f t="shared" si="2"/>
        <v>14.375</v>
      </c>
      <c r="AF21" s="47"/>
      <c r="AG21" s="4"/>
      <c r="AH21" s="58"/>
      <c r="AJ21" s="5"/>
      <c r="AK21" s="5"/>
      <c r="AM21" s="13"/>
      <c r="AN21" s="13"/>
      <c r="AO21" s="11"/>
      <c r="AP21" s="11"/>
      <c r="AQ21" s="11"/>
    </row>
    <row r="22" spans="1:43" ht="16.5" customHeight="1">
      <c r="A22" s="47"/>
      <c r="B22" s="65">
        <f>+'Ark1'!C1065</f>
        <v>2018</v>
      </c>
      <c r="C22" s="65">
        <f>+'Ark1'!K1065</f>
        <v>0</v>
      </c>
      <c r="D22" s="65" t="str">
        <f>VLOOKUP(C22,RNR!$D$2:$E$5,2)</f>
        <v>Ordinær</v>
      </c>
      <c r="E22" s="65">
        <f>+IF(F22=0,"",'Ark1'!Q1065)</f>
        <v>742</v>
      </c>
      <c r="F22" s="356">
        <f>+'Ark1'!R1065</f>
        <v>28384</v>
      </c>
      <c r="G22" s="193">
        <f>+IF(F22=0,"",'Ark1'!AF1065)</f>
        <v>99.047353177234172</v>
      </c>
      <c r="H22" s="193">
        <f t="shared" si="3"/>
        <v>-0.38099720529831416</v>
      </c>
      <c r="I22" s="193">
        <f>+IF(F22=0,"",'Ark1'!AG1065)</f>
        <v>99.102197232434975</v>
      </c>
      <c r="J22" s="96"/>
      <c r="K22" s="96"/>
      <c r="L22" s="520"/>
      <c r="M22" s="66">
        <f>+IF(F22=0,"",'Ark1'!S1065)</f>
        <v>5.0940670800450976</v>
      </c>
      <c r="N22" s="94">
        <f t="shared" si="4"/>
        <v>0.170062037725633</v>
      </c>
      <c r="O22" s="96"/>
      <c r="P22" s="96"/>
      <c r="Q22" s="96"/>
      <c r="R22" s="66">
        <f>+IF(F22=0,"",'Ark1'!T1065)</f>
        <v>4.6215825817361891</v>
      </c>
      <c r="S22" s="272">
        <f>+IF(F22=0,"",'Ark1'!U1065)</f>
        <v>12.190590121195056</v>
      </c>
      <c r="T22" s="140">
        <f>+IF(F22=0,"",'Ark1'!W1065)</f>
        <v>1.3810597519729422</v>
      </c>
      <c r="U22" s="140">
        <f>+IF(F22=0,"",'Ark1'!X1065)</f>
        <v>28.83314543404736</v>
      </c>
      <c r="V22" s="140">
        <f>+IF(F22=0,"",'Ark1'!Y1065)</f>
        <v>10.030298759864715</v>
      </c>
      <c r="W22" s="140">
        <f>+IF(F22=0,"",'Ark1'!Z1065)</f>
        <v>7.5356153818505183</v>
      </c>
      <c r="X22" s="139">
        <f>+IF(F22=0,"",'Ark1'!Z1065)</f>
        <v>7.5356153818505183</v>
      </c>
      <c r="Y22" s="66">
        <f>+IF(F22=0,"",'Ark1'!AB1065)</f>
        <v>1.9069794311102153</v>
      </c>
      <c r="Z22" s="66">
        <f>+IF(F22=0,"",'Ark1'!AC1065)</f>
        <v>14.481032330662636</v>
      </c>
      <c r="AA22" s="140">
        <f>+IF(F22=0,"",'Ark1'!AD1065)</f>
        <v>45.040336418211609</v>
      </c>
      <c r="AB22" s="140">
        <f>+IF(F22=0,"",'Ark1'!AE1065)</f>
        <v>41.74154419052487</v>
      </c>
      <c r="AC22" s="140">
        <f>+IF(F22=0,"",'Ark1'!AF1065)</f>
        <v>99.047353177234172</v>
      </c>
      <c r="AD22" s="66">
        <f t="shared" si="1"/>
        <v>2.3930957189293891</v>
      </c>
      <c r="AE22" s="140">
        <f t="shared" si="2"/>
        <v>38.253369272237194</v>
      </c>
      <c r="AF22" s="47"/>
      <c r="AG22" s="4"/>
      <c r="AH22" s="57"/>
      <c r="AJ22" s="5"/>
      <c r="AK22" s="5"/>
      <c r="AM22" s="13"/>
      <c r="AN22" s="13"/>
      <c r="AO22" s="11"/>
      <c r="AP22" s="11"/>
      <c r="AQ22" s="11"/>
    </row>
    <row r="23" spans="1:43" ht="15.6">
      <c r="A23" s="47"/>
      <c r="B23" s="65">
        <f>+'Ark1'!C1066</f>
        <v>2018</v>
      </c>
      <c r="C23" s="65">
        <f>+'Ark1'!K1066</f>
        <v>4</v>
      </c>
      <c r="D23" s="65" t="str">
        <f>VLOOKUP(C23,RNR!$D$2:$E$5,2)</f>
        <v>Økologisk</v>
      </c>
      <c r="E23" s="65">
        <f>+IF(F23=0,"",'Ark1'!Q1066)</f>
        <v>16</v>
      </c>
      <c r="F23" s="356">
        <f>+'Ark1'!R1066</f>
        <v>273</v>
      </c>
      <c r="G23" s="193">
        <f>+IF(F23=0,"",'Ark1'!AF1066)</f>
        <v>0.95264682276581636</v>
      </c>
      <c r="H23" s="193">
        <f t="shared" si="3"/>
        <v>0.38099720529826742</v>
      </c>
      <c r="I23" s="193">
        <f>+IF(F23=0,"",'Ark1'!AG1066)</f>
        <v>0.89780276756502853</v>
      </c>
      <c r="J23" s="96"/>
      <c r="K23" s="96"/>
      <c r="L23" s="520"/>
      <c r="M23" s="66">
        <f>+IF(F23=0,"",'Ark1'!S1066)</f>
        <v>4.9304029304029315</v>
      </c>
      <c r="N23" s="94">
        <f t="shared" si="4"/>
        <v>-0.26664140457243768</v>
      </c>
      <c r="O23" s="96"/>
      <c r="P23" s="96"/>
      <c r="Q23" s="96"/>
      <c r="R23" s="66">
        <f>+IF(F23=0,"",'Ark1'!T1066)</f>
        <v>4.4505494505494516</v>
      </c>
      <c r="S23" s="272">
        <f>+IF(F23=0,"",'Ark1'!U1066)</f>
        <v>11.482417582417581</v>
      </c>
      <c r="T23" s="140">
        <f>+IF(F23=0,"",'Ark1'!W1066)</f>
        <v>0</v>
      </c>
      <c r="U23" s="140">
        <f>+IF(F23=0,"",'Ark1'!X1066)</f>
        <v>15.75091575091575</v>
      </c>
      <c r="V23" s="140">
        <f>+IF(F23=0,"",'Ark1'!Y1066)</f>
        <v>1.4652014652014651</v>
      </c>
      <c r="W23" s="140">
        <f>+IF(F23=0,"",'Ark1'!Z1066)</f>
        <v>4.2637573948723073</v>
      </c>
      <c r="X23" s="139">
        <f>+IF(F23=0,"",'Ark1'!Z1066)</f>
        <v>4.2637573948723073</v>
      </c>
      <c r="Y23" s="66">
        <f>+IF(F23=0,"",'Ark1'!AB1066)</f>
        <v>1.5916246193350123</v>
      </c>
      <c r="Z23" s="66">
        <f>+IF(F23=0,"",'Ark1'!AC1066)</f>
        <v>26.121153986357101</v>
      </c>
      <c r="AA23" s="140">
        <f>+IF(F23=0,"",'Ark1'!AD1066)</f>
        <v>19.68750825161699</v>
      </c>
      <c r="AB23" s="140">
        <f>+IF(F23=0,"",'Ark1'!AE1066)</f>
        <v>35.08752460967321</v>
      </c>
      <c r="AC23" s="140">
        <f>+IF(F23=0,"",'Ark1'!AF1066)</f>
        <v>0.95264682276581636</v>
      </c>
      <c r="AD23" s="66">
        <f t="shared" si="1"/>
        <v>2.3289004457652296</v>
      </c>
      <c r="AE23" s="140">
        <f t="shared" si="2"/>
        <v>17.0625</v>
      </c>
      <c r="AF23" s="47"/>
      <c r="AG23" s="4"/>
      <c r="AH23" s="58"/>
      <c r="AJ23" s="13"/>
      <c r="AK23" s="5"/>
      <c r="AM23" s="1"/>
      <c r="AN23" s="1"/>
      <c r="AO23" s="11"/>
      <c r="AP23" s="11"/>
      <c r="AQ23" s="11"/>
    </row>
    <row r="24" spans="1:43" ht="15.6">
      <c r="A24" s="47"/>
      <c r="B24" s="65">
        <f>+'Ark1'!C1067</f>
        <v>2017</v>
      </c>
      <c r="C24" s="65">
        <f>+'Ark1'!K1067</f>
        <v>0</v>
      </c>
      <c r="D24" s="65" t="str">
        <f>VLOOKUP(C24,RNR!$D$2:$E$5,2)</f>
        <v>Ordinær</v>
      </c>
      <c r="E24" s="65">
        <f>+IF(F24=0,"",'Ark1'!Q1067)</f>
        <v>736</v>
      </c>
      <c r="F24" s="356">
        <f>+'Ark1'!R1067</f>
        <v>27765</v>
      </c>
      <c r="G24" s="193">
        <f>+IF(F24=0,"",'Ark1'!AF1067)</f>
        <v>99.274170480549202</v>
      </c>
      <c r="H24" s="193" t="str">
        <f t="shared" si="3"/>
        <v/>
      </c>
      <c r="I24" s="193">
        <f>+IF(F24=0,"",'Ark1'!AG1067)</f>
        <v>99.317506326413607</v>
      </c>
      <c r="J24" s="96"/>
      <c r="K24" s="96"/>
      <c r="L24" s="520"/>
      <c r="M24" s="66">
        <f>+IF(F24=0,"",'Ark1'!S1067)</f>
        <v>4.9240050423194646</v>
      </c>
      <c r="N24" s="94" t="str">
        <f t="shared" si="4"/>
        <v/>
      </c>
      <c r="O24" s="96"/>
      <c r="P24" s="96"/>
      <c r="Q24" s="96"/>
      <c r="R24" s="66">
        <f>+IF(F24=0,"",'Ark1'!T1067)</f>
        <v>4.5200072033135239</v>
      </c>
      <c r="S24" s="272">
        <f>+IF(F24=0,"",'Ark1'!U1067)</f>
        <v>12.44204934269756</v>
      </c>
      <c r="T24" s="140">
        <f>+IF(F24=0,"",'Ark1'!W1067)</f>
        <v>1.5235008103727719</v>
      </c>
      <c r="U24" s="140">
        <f>+IF(F24=0,"",'Ark1'!X1067)</f>
        <v>30.732937151089494</v>
      </c>
      <c r="V24" s="140">
        <f>+IF(F24=0,"",'Ark1'!Y1067)</f>
        <v>10.822978570142268</v>
      </c>
      <c r="W24" s="140">
        <f>+IF(F24=0,"",'Ark1'!Z1067)</f>
        <v>7.7205766200243264</v>
      </c>
      <c r="X24" s="139">
        <f>+IF(F24=0,"",'Ark1'!Z1067)</f>
        <v>7.7205766200243264</v>
      </c>
      <c r="Y24" s="66">
        <f>+IF(F24=0,"",'Ark1'!AB1067)</f>
        <v>2.0081782726482515</v>
      </c>
      <c r="Z24" s="66">
        <f>+IF(F24=0,"",'Ark1'!AC1067)</f>
        <v>14.890137017020837</v>
      </c>
      <c r="AA24" s="140">
        <f>+IF(F24=0,"",'Ark1'!AD1067)</f>
        <v>47.535227292827585</v>
      </c>
      <c r="AB24" s="140">
        <f>+IF(F24=0,"",'Ark1'!AE1067)</f>
        <v>36.43096401351697</v>
      </c>
      <c r="AC24" s="140">
        <f>+IF(F24=0,"",'Ark1'!AF1067)</f>
        <v>99.274170480549202</v>
      </c>
      <c r="AD24" s="66">
        <f t="shared" si="1"/>
        <v>2.5268149069231463</v>
      </c>
      <c r="AE24" s="140">
        <f t="shared" ref="AE24:AE30" si="5">+IF(F24=0,"",F24/E24)</f>
        <v>37.724184782608695</v>
      </c>
      <c r="AF24" s="47"/>
      <c r="AG24" s="2"/>
      <c r="AH24" s="57"/>
      <c r="AM24" s="13"/>
      <c r="AN24" s="13"/>
      <c r="AO24" s="11"/>
      <c r="AP24" s="11"/>
      <c r="AQ24" s="11"/>
    </row>
    <row r="25" spans="1:43" ht="18.600000000000001" customHeight="1">
      <c r="A25" s="47"/>
      <c r="B25" s="65">
        <f>+'Ark1'!C1068</f>
        <v>2017</v>
      </c>
      <c r="C25" s="65">
        <f>+'Ark1'!K1068</f>
        <v>4</v>
      </c>
      <c r="D25" s="65" t="str">
        <f>VLOOKUP(C25,RNR!$D$2:$E$5,2)</f>
        <v>Økologisk</v>
      </c>
      <c r="E25" s="65">
        <f>+IF(F25=0,"",'Ark1'!Q1068)</f>
        <v>19</v>
      </c>
      <c r="F25" s="356">
        <f>+'Ark1'!R1068</f>
        <v>203</v>
      </c>
      <c r="G25" s="193">
        <f>+IF(F25=0,"",'Ark1'!AF1068)</f>
        <v>0.72582951945080099</v>
      </c>
      <c r="H25" s="193">
        <f t="shared" si="3"/>
        <v>-98.280328900595904</v>
      </c>
      <c r="I25" s="193">
        <f>+IF(F25=0,"",'Ark1'!AG1068)</f>
        <v>0.6824936735863868</v>
      </c>
      <c r="J25" s="96"/>
      <c r="K25" s="96"/>
      <c r="L25" s="520"/>
      <c r="M25" s="66">
        <f>+IF(F25=0,"",'Ark1'!S1068)</f>
        <v>5.1970443349753692</v>
      </c>
      <c r="N25" s="94">
        <f t="shared" si="4"/>
        <v>5.4187192118225092E-2</v>
      </c>
      <c r="O25" s="96"/>
      <c r="P25" s="96"/>
      <c r="Q25" s="96"/>
      <c r="R25" s="66">
        <f>+IF(F25=0,"",'Ark1'!T1068)</f>
        <v>3.8423645320197046</v>
      </c>
      <c r="S25" s="272">
        <f>+IF(F25=0,"",'Ark1'!U1068)</f>
        <v>11.694088669950744</v>
      </c>
      <c r="T25" s="140">
        <f>+IF(F25=0,"",'Ark1'!W1068)</f>
        <v>0.9852216748768472</v>
      </c>
      <c r="U25" s="140">
        <f>+IF(F25=0,"",'Ark1'!X1068)</f>
        <v>21.674876847290644</v>
      </c>
      <c r="V25" s="140">
        <f>+IF(F25=0,"",'Ark1'!Y1068)</f>
        <v>2.4630541871921179</v>
      </c>
      <c r="W25" s="140">
        <f>+IF(F25=0,"",'Ark1'!Z1068)</f>
        <v>5.1322667604589469</v>
      </c>
      <c r="X25" s="139">
        <f>+IF(F25=0,"",'Ark1'!Z1068)</f>
        <v>5.1322667604589469</v>
      </c>
      <c r="Y25" s="66">
        <f>+IF(F25=0,"",'Ark1'!AB1068)</f>
        <v>2.0546183290221678</v>
      </c>
      <c r="Z25" s="66">
        <f>+IF(F25=0,"",'Ark1'!AC1068)</f>
        <v>64.065236362572492</v>
      </c>
      <c r="AA25" s="140">
        <f>+IF(F25=0,"",'Ark1'!AD1068)</f>
        <v>62.89862925567936</v>
      </c>
      <c r="AB25" s="140">
        <f>+IF(F25=0,"",'Ark1'!AE1068)</f>
        <v>54.026611059432177</v>
      </c>
      <c r="AC25" s="140">
        <f>+IF(F25=0,"",'Ark1'!AF1068)</f>
        <v>0.72582951945080099</v>
      </c>
      <c r="AD25" s="66">
        <f t="shared" si="1"/>
        <v>2.2501421800947878</v>
      </c>
      <c r="AE25" s="140">
        <f t="shared" si="5"/>
        <v>10.684210526315789</v>
      </c>
      <c r="AF25" s="47"/>
      <c r="AG25" s="2"/>
      <c r="AH25" s="5"/>
      <c r="AM25" s="56"/>
      <c r="AN25" s="56"/>
      <c r="AO25" s="11"/>
      <c r="AP25" s="11"/>
      <c r="AQ25" s="11"/>
    </row>
    <row r="26" spans="1:43" ht="15.6">
      <c r="A26" s="47"/>
      <c r="B26" s="65">
        <f>+'Ark1'!C1069</f>
        <v>2016</v>
      </c>
      <c r="C26" s="65">
        <f>+'Ark1'!K1069</f>
        <v>0</v>
      </c>
      <c r="D26" s="65" t="str">
        <f>VLOOKUP(C26,RNR!$D$2:$E$5,2)</f>
        <v>Ordinær</v>
      </c>
      <c r="E26" s="65">
        <f>+IF(F26=0,"",'Ark1'!Q1069)</f>
        <v>708</v>
      </c>
      <c r="F26" s="356">
        <f>+'Ark1'!R1069</f>
        <v>23133</v>
      </c>
      <c r="G26" s="193">
        <f>+IF(F26=0,"",'Ark1'!AF1069)</f>
        <v>99.428350382532486</v>
      </c>
      <c r="H26" s="193">
        <f t="shared" si="3"/>
        <v>98.812508377860581</v>
      </c>
      <c r="I26" s="193">
        <f>+IF(F26=0,"",'Ark1'!AG1069)</f>
        <v>99.477105150454562</v>
      </c>
      <c r="J26" s="96"/>
      <c r="K26" s="96"/>
      <c r="L26" s="520"/>
      <c r="M26" s="66">
        <f>+IF(F26=0,"",'Ark1'!S1069)</f>
        <v>5.0898283836942895</v>
      </c>
      <c r="N26" s="94">
        <f>+IF(F26=0,"",IF(F30=0,"",M26-M29))</f>
        <v>0.17798418996600773</v>
      </c>
      <c r="O26" s="96"/>
      <c r="P26" s="96"/>
      <c r="Q26" s="96"/>
      <c r="R26" s="66">
        <f>+IF(F26=0,"",'Ark1'!T1069)</f>
        <v>4.5164051355206842</v>
      </c>
      <c r="S26" s="272">
        <f>+IF(F26=0,"",'Ark1'!U1069)</f>
        <v>12.611321488782297</v>
      </c>
      <c r="T26" s="140">
        <f>+IF(F26=0,"",'Ark1'!W1069)</f>
        <v>1.5735097047507889</v>
      </c>
      <c r="U26" s="140">
        <f>+IF(F26=0,"",'Ark1'!X1069)</f>
        <v>31.664721393680026</v>
      </c>
      <c r="V26" s="140">
        <f>+IF(F26=0,"",'Ark1'!Y1069)</f>
        <v>12.125534950071328</v>
      </c>
      <c r="W26" s="140">
        <f>+IF(F26=0,"",'Ark1'!Z1069)</f>
        <v>7.9745424087350818</v>
      </c>
      <c r="X26" s="139">
        <f>+IF(F26=0,"",'Ark1'!Z1069)</f>
        <v>7.9745424087350818</v>
      </c>
      <c r="Y26" s="66">
        <f>+IF(F26=0,"",'Ark1'!AB1069)</f>
        <v>2.0213598536046606</v>
      </c>
      <c r="Z26" s="66">
        <f>+IF(F26=0,"",'Ark1'!AC1069)</f>
        <v>18.517475505223665</v>
      </c>
      <c r="AA26" s="140">
        <f>+IF(F26=0,"",'Ark1'!AD1069)</f>
        <v>49.476705282071293</v>
      </c>
      <c r="AB26" s="140">
        <f>+IF(F26=0,"",'Ark1'!AE1069)</f>
        <v>42.895425079168447</v>
      </c>
      <c r="AC26" s="140">
        <f>+IF(F26=0,"",'Ark1'!AF1069)</f>
        <v>99.428350382532486</v>
      </c>
      <c r="AD26" s="66">
        <f t="shared" si="1"/>
        <v>2.4777498450014086</v>
      </c>
      <c r="AE26" s="140">
        <f t="shared" si="5"/>
        <v>32.673728813559322</v>
      </c>
      <c r="AF26" s="47"/>
      <c r="AG26" s="4"/>
      <c r="AH26" s="4"/>
      <c r="AJ26" s="4"/>
      <c r="AK26" s="4"/>
    </row>
    <row r="27" spans="1:43" ht="15.6">
      <c r="A27" s="47"/>
      <c r="B27" s="65">
        <f>+'Ark1'!C1070</f>
        <v>2016</v>
      </c>
      <c r="C27" s="65">
        <f>+'Ark1'!K1070</f>
        <v>4</v>
      </c>
      <c r="D27" s="65" t="str">
        <f>VLOOKUP(C27,RNR!$D$2:$E$5,2)</f>
        <v>Økologisk</v>
      </c>
      <c r="E27" s="65">
        <f>+IF(F27=0,"",'Ark1'!Q1070)</f>
        <v>12</v>
      </c>
      <c r="F27" s="356">
        <f>+'Ark1'!R1070</f>
        <v>133</v>
      </c>
      <c r="G27" s="193">
        <f>+IF(F27=0,"",'Ark1'!AF1070)</f>
        <v>0.57164961746754894</v>
      </c>
      <c r="H27" s="193" t="str">
        <f t="shared" si="3"/>
        <v/>
      </c>
      <c r="I27" s="193">
        <f>+IF(F27=0,"",'Ark1'!AG1070)</f>
        <v>0.52289484954540244</v>
      </c>
      <c r="J27" s="96"/>
      <c r="K27" s="96"/>
      <c r="L27" s="520"/>
      <c r="M27" s="66">
        <f>+IF(F27=0,"",'Ark1'!S1070)</f>
        <v>5.1428571428571441</v>
      </c>
      <c r="N27" s="94" t="str">
        <f>+IF(F27=0,"",IF(F31=0,"",M27-M30))</f>
        <v/>
      </c>
      <c r="O27" s="96"/>
      <c r="P27" s="96"/>
      <c r="Q27" s="96"/>
      <c r="R27" s="66">
        <f>+IF(F27=0,"",'Ark1'!T1070)</f>
        <v>4.1954887218045114</v>
      </c>
      <c r="S27" s="272">
        <f>+IF(F27=0,"",'Ark1'!U1070)</f>
        <v>11.530075187969922</v>
      </c>
      <c r="T27" s="140">
        <f>+IF(F27=0,"",'Ark1'!W1070)</f>
        <v>0.75187969924812015</v>
      </c>
      <c r="U27" s="140">
        <f>+IF(F27=0,"",'Ark1'!X1070)</f>
        <v>12.781954887218047</v>
      </c>
      <c r="V27" s="140">
        <f>+IF(F27=0,"",'Ark1'!Y1070)</f>
        <v>3.0075187969924806</v>
      </c>
      <c r="W27" s="140">
        <f>+IF(F27=0,"",'Ark1'!Z1070)</f>
        <v>4.7704287249586521</v>
      </c>
      <c r="X27" s="139">
        <f>+IF(F27=0,"",'Ark1'!Z1070)</f>
        <v>4.7704287249586521</v>
      </c>
      <c r="Y27" s="66">
        <f>+IF(F27=0,"",'Ark1'!AB1070)</f>
        <v>2.0166921722320374</v>
      </c>
      <c r="Z27" s="66">
        <f>+IF(F27=0,"",'Ark1'!AC1070)</f>
        <v>45.74362611392251</v>
      </c>
      <c r="AA27" s="140">
        <f>+IF(F27=0,"",'Ark1'!AD1070)</f>
        <v>61.274163857663723</v>
      </c>
      <c r="AB27" s="140">
        <f>+IF(F27=0,"",'Ark1'!AE1070)</f>
        <v>67.658467447947757</v>
      </c>
      <c r="AC27" s="140">
        <f>+IF(F27=0,"",'Ark1'!AF1070)</f>
        <v>0.57164961746754894</v>
      </c>
      <c r="AD27" s="66">
        <f t="shared" si="1"/>
        <v>2.2419590643274843</v>
      </c>
      <c r="AE27" s="140">
        <f t="shared" si="5"/>
        <v>11.083333333333334</v>
      </c>
      <c r="AF27" s="47"/>
      <c r="AG27" s="4"/>
      <c r="AH27" s="16"/>
      <c r="AJ27" s="13"/>
      <c r="AK27" s="18"/>
    </row>
    <row r="28" spans="1:43" ht="15.6">
      <c r="A28" s="47"/>
      <c r="B28" s="47"/>
      <c r="C28" s="47"/>
      <c r="D28" s="47"/>
      <c r="E28" s="47"/>
      <c r="F28" s="47"/>
      <c r="G28" s="47"/>
      <c r="H28" s="90"/>
      <c r="I28" s="47"/>
      <c r="J28" s="96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"/>
      <c r="AH28" s="16"/>
      <c r="AJ28" s="13"/>
      <c r="AK28" s="18"/>
    </row>
    <row r="29" spans="1:43" ht="15.6">
      <c r="A29" s="47"/>
      <c r="B29" s="65">
        <f>+'Ark1'!C1071</f>
        <v>2015</v>
      </c>
      <c r="C29" s="65">
        <f>+'Ark1'!K1071</f>
        <v>0</v>
      </c>
      <c r="D29" s="65" t="str">
        <f>VLOOKUP(C29,RNR!$D$2:$E$5,2)</f>
        <v>Ordinær</v>
      </c>
      <c r="E29" s="65">
        <f>+IF(F29=0,"",'Ark1'!Q1071)</f>
        <v>691</v>
      </c>
      <c r="F29" s="356">
        <f>+'Ark1'!R1071</f>
        <v>23311</v>
      </c>
      <c r="G29" s="193">
        <f>+IF(F29=0,"",'Ark1'!AF1071)</f>
        <v>99.006158420046702</v>
      </c>
      <c r="H29" s="90"/>
      <c r="I29" s="193">
        <f>+IF(F29=0,"",'Ark1'!AG1071)</f>
        <v>99.261876836347994</v>
      </c>
      <c r="J29" s="96"/>
      <c r="K29" s="96"/>
      <c r="L29" s="96"/>
      <c r="M29" s="66">
        <f>+IF(F29=0,"",'Ark1'!S1071)</f>
        <v>4.9118441937282817</v>
      </c>
      <c r="N29" s="47"/>
      <c r="O29" s="96"/>
      <c r="P29" s="96"/>
      <c r="Q29" s="96"/>
      <c r="R29" s="66">
        <f>+IF(F29=0,"",'Ark1'!T1071)</f>
        <v>4.3478186263995529</v>
      </c>
      <c r="S29" s="272">
        <f>+IF(F29=0,"",'Ark1'!U1071)</f>
        <v>12.11872077559954</v>
      </c>
      <c r="T29" s="140">
        <f>+IF(F29=0,"",'Ark1'!W1071)</f>
        <v>0.9094418943846253</v>
      </c>
      <c r="U29" s="140">
        <f>+IF(F29=0,"",'Ark1'!X1071)</f>
        <v>29.651237613144009</v>
      </c>
      <c r="V29" s="140">
        <f>+IF(F29=0,"",'Ark1'!Y1071)</f>
        <v>10.956200935180815</v>
      </c>
      <c r="W29" s="140">
        <f>+IF(F29=0,"",'Ark1'!Z1071)</f>
        <v>7.7817736160498239</v>
      </c>
      <c r="X29" s="139">
        <f>+IF(F29=0,"",'Ark1'!Z1071)</f>
        <v>7.7817736160498239</v>
      </c>
      <c r="Y29" s="66">
        <f>+IF(F29=0,"",'Ark1'!AB1071)</f>
        <v>1.975677753527</v>
      </c>
      <c r="Z29" s="66">
        <f>+IF(F29=0,"",'Ark1'!AC1071)</f>
        <v>20.152195209345471</v>
      </c>
      <c r="AA29" s="140">
        <f>+IF(F29=0,"",'Ark1'!AD1071)</f>
        <v>49.187149287591367</v>
      </c>
      <c r="AB29" s="140">
        <f>+IF(F29=0,"",'Ark1'!AE1071)</f>
        <v>40.900696236661695</v>
      </c>
      <c r="AC29" s="140">
        <f>+IF(F29=0,"",'Ark1'!AF1071)</f>
        <v>99.006158420046702</v>
      </c>
      <c r="AD29" s="66">
        <f>+IF(F29=0,"",S29/M29)</f>
        <v>2.4672445414847242</v>
      </c>
      <c r="AE29" s="140">
        <f t="shared" si="5"/>
        <v>33.735166425470332</v>
      </c>
      <c r="AF29" s="47"/>
      <c r="AG29" s="4"/>
      <c r="AH29" s="16"/>
      <c r="AJ29" s="13"/>
      <c r="AK29" s="18"/>
    </row>
    <row r="30" spans="1:43" ht="15.6">
      <c r="A30" s="47"/>
      <c r="B30" s="65">
        <f>+'Ark1'!C1072</f>
        <v>2015</v>
      </c>
      <c r="C30" s="65">
        <f>+'Ark1'!K1072</f>
        <v>4</v>
      </c>
      <c r="D30" s="65" t="str">
        <f>VLOOKUP(C30,RNR!$D$2:$E$5,2)</f>
        <v>Økologisk</v>
      </c>
      <c r="E30" s="65">
        <f>+IF(F30=0,"",'Ark1'!Q1072)</f>
        <v>11</v>
      </c>
      <c r="F30" s="356">
        <f>+'Ark1'!R1072</f>
        <v>145</v>
      </c>
      <c r="G30" s="193">
        <f>+IF(F30=0,"",'Ark1'!AF1072)</f>
        <v>0.61584200467190475</v>
      </c>
      <c r="H30" s="90"/>
      <c r="I30" s="193">
        <f>+IF(F30=0,"",'Ark1'!AG1072)</f>
        <v>0.4121922612844251</v>
      </c>
      <c r="J30" s="96"/>
      <c r="K30" s="96"/>
      <c r="L30" s="96"/>
      <c r="M30" s="66">
        <f>+IF(F30=0,"",'Ark1'!S1072)</f>
        <v>4.1655172413793116</v>
      </c>
      <c r="N30" s="47"/>
      <c r="O30" s="96"/>
      <c r="P30" s="96"/>
      <c r="Q30" s="96"/>
      <c r="R30" s="66">
        <f>+IF(F30=0,"",'Ark1'!T1072)</f>
        <v>4.0482758620689649</v>
      </c>
      <c r="S30" s="272">
        <f>+IF(F30=0,"",'Ark1'!U1072)</f>
        <v>8.0903448275862022</v>
      </c>
      <c r="T30" s="140">
        <f>+IF(F30=0,"",'Ark1'!W1072)</f>
        <v>0</v>
      </c>
      <c r="U30" s="140">
        <f>+IF(F30=0,"",'Ark1'!X1072)</f>
        <v>3.4482758620689653</v>
      </c>
      <c r="V30" s="140">
        <f>+IF(F30=0,"",'Ark1'!Y1072)</f>
        <v>0</v>
      </c>
      <c r="W30" s="140">
        <f>+IF(F30=0,"",'Ark1'!Z1072)</f>
        <v>3.4825342365409995</v>
      </c>
      <c r="X30" s="139">
        <f>+IF(F30=0,"",'Ark1'!Z1072)</f>
        <v>3.4825342365409995</v>
      </c>
      <c r="Y30" s="66">
        <f>+IF(F30=0,"",'Ark1'!AB1072)</f>
        <v>1.5639518225349711</v>
      </c>
      <c r="Z30" s="66">
        <f>+IF(F30=0,"",'Ark1'!AC1072)</f>
        <v>63.144942600146479</v>
      </c>
      <c r="AA30" s="140">
        <f>+IF(F30=0,"",'Ark1'!AD1072)</f>
        <v>26.384167375530513</v>
      </c>
      <c r="AB30" s="140">
        <f>+IF(F30=0,"",'Ark1'!AE1072)</f>
        <v>50.265447247467662</v>
      </c>
      <c r="AC30" s="140">
        <f>+IF(F30=0,"",'Ark1'!AF1072)</f>
        <v>0.61584200467190475</v>
      </c>
      <c r="AD30" s="66">
        <f>+IF(F30=0,"",S30/M30)</f>
        <v>1.9422185430463559</v>
      </c>
      <c r="AE30" s="140">
        <f t="shared" si="5"/>
        <v>13.181818181818182</v>
      </c>
      <c r="AF30" s="47"/>
      <c r="AG30" s="4"/>
      <c r="AH30" s="16"/>
      <c r="AJ30" s="5"/>
      <c r="AK30" s="18"/>
    </row>
    <row r="31" spans="1:43" ht="14.7" customHeight="1">
      <c r="A31" s="47"/>
      <c r="B31" s="47"/>
      <c r="C31" s="47"/>
      <c r="D31" s="47"/>
      <c r="E31" s="47"/>
      <c r="F31" s="341"/>
      <c r="G31" s="47"/>
      <c r="H31" s="90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"/>
      <c r="AH31" s="13"/>
      <c r="AJ31" s="13"/>
      <c r="AK31" s="5"/>
    </row>
    <row r="32" spans="1:43" ht="15.6">
      <c r="A32" s="47"/>
      <c r="B32" s="47"/>
      <c r="C32" s="47"/>
      <c r="D32" s="47"/>
      <c r="E32" s="47"/>
      <c r="F32" s="341"/>
      <c r="G32" s="90"/>
      <c r="H32" s="90"/>
      <c r="I32" s="90"/>
      <c r="J32" s="90"/>
      <c r="K32" s="96"/>
      <c r="L32" s="96"/>
      <c r="M32" s="47"/>
      <c r="N32" s="152"/>
      <c r="O32" s="96"/>
      <c r="P32" s="96"/>
      <c r="Q32" s="96"/>
      <c r="R32" s="47"/>
      <c r="S32" s="90"/>
      <c r="T32" s="71"/>
      <c r="U32" s="71"/>
      <c r="V32" s="71"/>
      <c r="W32" s="71"/>
      <c r="X32" s="90"/>
      <c r="Y32" s="47"/>
      <c r="Z32" s="47"/>
      <c r="AA32" s="71"/>
      <c r="AB32" s="71"/>
      <c r="AC32" s="71"/>
      <c r="AD32" s="47"/>
      <c r="AE32" s="71"/>
      <c r="AF32" s="47"/>
      <c r="AG32" s="13"/>
      <c r="AH32" s="13"/>
    </row>
    <row r="33" spans="1:45">
      <c r="A33" s="47"/>
      <c r="B33" s="47"/>
      <c r="C33" s="47"/>
      <c r="D33" s="47"/>
      <c r="E33" s="47"/>
      <c r="F33" s="341"/>
      <c r="G33" s="90"/>
      <c r="H33" s="90"/>
      <c r="I33" s="90"/>
      <c r="J33" s="90"/>
      <c r="K33" s="90"/>
      <c r="L33" s="90"/>
      <c r="M33" s="47"/>
      <c r="N33" s="152"/>
      <c r="O33" s="90"/>
      <c r="P33" s="90"/>
      <c r="Q33" s="90"/>
      <c r="R33" s="47"/>
      <c r="S33" s="90"/>
      <c r="T33" s="71"/>
      <c r="U33" s="71"/>
      <c r="V33" s="71"/>
      <c r="W33" s="71"/>
      <c r="X33" s="90"/>
      <c r="Y33" s="47"/>
      <c r="Z33" s="47"/>
      <c r="AA33" s="71"/>
      <c r="AB33" s="71"/>
      <c r="AC33" s="71"/>
      <c r="AD33" s="47"/>
      <c r="AE33" s="71"/>
      <c r="AF33" s="47"/>
      <c r="AG33" s="13"/>
      <c r="AH33" s="13"/>
    </row>
    <row r="34" spans="1:45">
      <c r="V34" s="16"/>
      <c r="Y34" s="60"/>
      <c r="Z34" s="60"/>
      <c r="AD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3"/>
      <c r="AS34" s="13"/>
    </row>
    <row r="35" spans="1:45">
      <c r="V35" s="16"/>
      <c r="Y35" s="60"/>
      <c r="Z35" s="60"/>
      <c r="AD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3"/>
      <c r="AS35" s="13"/>
    </row>
    <row r="36" spans="1:45">
      <c r="V36" s="16"/>
      <c r="Y36" s="60"/>
      <c r="Z36" s="60"/>
      <c r="AD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3"/>
      <c r="AS36" s="13"/>
    </row>
    <row r="37" spans="1:45">
      <c r="V37" s="16"/>
      <c r="Y37" s="60"/>
      <c r="Z37" s="60"/>
      <c r="AD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3"/>
      <c r="AS37" s="13"/>
    </row>
    <row r="38" spans="1:45">
      <c r="AR38" s="13"/>
      <c r="AS38" s="13"/>
    </row>
    <row r="39" spans="1:45">
      <c r="AR39" s="13"/>
      <c r="AS39" s="13"/>
    </row>
    <row r="40" spans="1:45">
      <c r="V40" s="16"/>
      <c r="Y40" s="60"/>
      <c r="Z40" s="60"/>
      <c r="AD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3"/>
      <c r="AS40" s="13"/>
    </row>
    <row r="41" spans="1:45">
      <c r="V41" s="16"/>
      <c r="Y41" s="60"/>
      <c r="Z41" s="60"/>
      <c r="AD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3"/>
      <c r="AS41" s="13"/>
    </row>
    <row r="42" spans="1:45">
      <c r="V42" s="16"/>
      <c r="Y42" s="60"/>
      <c r="Z42" s="60"/>
      <c r="AD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3"/>
      <c r="AS42" s="13"/>
    </row>
    <row r="43" spans="1:45">
      <c r="V43" s="16"/>
      <c r="Y43" s="60"/>
      <c r="Z43" s="60"/>
      <c r="AD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3"/>
      <c r="AS43" s="13"/>
    </row>
    <row r="44" spans="1:45">
      <c r="V44" s="16"/>
      <c r="Y44" s="60"/>
      <c r="Z44" s="60"/>
      <c r="AD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3"/>
      <c r="AS44" s="13"/>
    </row>
    <row r="45" spans="1:45">
      <c r="V45" s="16"/>
      <c r="Y45" s="60"/>
      <c r="Z45" s="60"/>
      <c r="AD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3"/>
      <c r="AS45" s="13"/>
    </row>
    <row r="46" spans="1:45">
      <c r="V46" s="16"/>
      <c r="Y46" s="60"/>
      <c r="Z46" s="60"/>
      <c r="AD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3"/>
      <c r="AS46" s="13"/>
    </row>
    <row r="47" spans="1:45">
      <c r="V47" s="16"/>
      <c r="Y47" s="60"/>
      <c r="Z47" s="60"/>
      <c r="AD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3"/>
      <c r="AS47" s="13"/>
    </row>
    <row r="48" spans="1:45">
      <c r="V48" s="16"/>
      <c r="Y48" s="60"/>
      <c r="Z48" s="60"/>
      <c r="AD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3"/>
      <c r="AS48" s="13"/>
    </row>
    <row r="49" spans="22:45">
      <c r="V49" s="16"/>
      <c r="Y49" s="60"/>
      <c r="Z49" s="60"/>
      <c r="AD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3"/>
      <c r="AS49" s="13"/>
    </row>
    <row r="50" spans="22:45">
      <c r="V50" s="16"/>
      <c r="Y50" s="60"/>
      <c r="Z50" s="60"/>
      <c r="AD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3"/>
      <c r="AS50" s="13"/>
    </row>
    <row r="51" spans="22:45">
      <c r="V51" s="16"/>
      <c r="Y51" s="60"/>
      <c r="Z51" s="60"/>
      <c r="AD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3"/>
      <c r="AS51" s="13"/>
    </row>
    <row r="52" spans="22:45">
      <c r="V52" s="16"/>
      <c r="Y52" s="60"/>
      <c r="Z52" s="60"/>
      <c r="AD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3"/>
      <c r="AS52" s="13"/>
    </row>
    <row r="53" spans="22:45">
      <c r="V53" s="16"/>
      <c r="Y53" s="60"/>
      <c r="Z53" s="60"/>
      <c r="AD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3"/>
      <c r="AS53" s="13"/>
    </row>
    <row r="54" spans="22:45">
      <c r="V54" s="16"/>
      <c r="Y54" s="60"/>
      <c r="Z54" s="60"/>
      <c r="AD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22:45">
      <c r="V55" s="16"/>
      <c r="Y55" s="60"/>
      <c r="Z55" s="60"/>
      <c r="AD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22:45">
      <c r="V56" s="16"/>
      <c r="Y56" s="60"/>
      <c r="Z56" s="60"/>
      <c r="AD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22:45">
      <c r="V57" s="16"/>
      <c r="Y57" s="60"/>
      <c r="Z57" s="60"/>
      <c r="AD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22:45">
      <c r="V58" s="16"/>
      <c r="Y58" s="60"/>
      <c r="Z58" s="60"/>
      <c r="AD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22:45">
      <c r="V59" s="16"/>
      <c r="Y59" s="60"/>
      <c r="Z59" s="60"/>
      <c r="AD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22:45">
      <c r="V60" s="16"/>
      <c r="Y60" s="60"/>
      <c r="Z60" s="60"/>
      <c r="AD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22:45">
      <c r="V61" s="16"/>
      <c r="Y61" s="60"/>
      <c r="Z61" s="60"/>
      <c r="AD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22:45">
      <c r="V62" s="16"/>
      <c r="Y62" s="60"/>
      <c r="Z62" s="60"/>
      <c r="AD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22:45">
      <c r="V63" s="16"/>
      <c r="Y63" s="60"/>
      <c r="Z63" s="60"/>
      <c r="AD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22:45">
      <c r="V64" s="16"/>
      <c r="Y64" s="60"/>
      <c r="Z64" s="60"/>
      <c r="AD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7:43">
      <c r="V65" s="16"/>
      <c r="Y65" s="60"/>
      <c r="Z65" s="60"/>
      <c r="AD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4"/>
    </row>
    <row r="66" spans="7:43">
      <c r="V66" s="16"/>
      <c r="Y66" s="60"/>
      <c r="Z66" s="60"/>
      <c r="AD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4"/>
    </row>
    <row r="67" spans="7:43">
      <c r="V67" s="16"/>
      <c r="Y67" s="60"/>
      <c r="Z67" s="60"/>
      <c r="AD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4"/>
    </row>
    <row r="68" spans="7:43">
      <c r="V68" s="16"/>
      <c r="Y68" s="60"/>
      <c r="Z68" s="60"/>
      <c r="AD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4"/>
    </row>
    <row r="69" spans="7:43">
      <c r="V69" s="16"/>
      <c r="Y69" s="60"/>
      <c r="Z69" s="60"/>
      <c r="AD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4"/>
    </row>
    <row r="70" spans="7:43">
      <c r="V70" s="16"/>
      <c r="Y70" s="60"/>
      <c r="Z70" s="60"/>
      <c r="AD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4"/>
    </row>
    <row r="71" spans="7:43">
      <c r="V71" s="16"/>
      <c r="Y71" s="60"/>
      <c r="Z71" s="60"/>
      <c r="AD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4"/>
    </row>
    <row r="72" spans="7:43">
      <c r="V72" s="16"/>
      <c r="Y72" s="60"/>
      <c r="Z72" s="60"/>
      <c r="AD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4"/>
    </row>
    <row r="73" spans="7:43">
      <c r="V73" s="16"/>
      <c r="Y73" s="60"/>
      <c r="Z73" s="60"/>
      <c r="AD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4"/>
    </row>
    <row r="74" spans="7:43">
      <c r="V74" s="16"/>
      <c r="Y74" s="60"/>
      <c r="Z74" s="60"/>
      <c r="AD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4"/>
    </row>
    <row r="75" spans="7:43">
      <c r="G75" s="157"/>
      <c r="H75" s="157"/>
      <c r="I75" s="157"/>
      <c r="J75" s="157"/>
      <c r="K75" s="157"/>
      <c r="L75" s="157"/>
      <c r="M75" s="14"/>
      <c r="N75" s="282"/>
      <c r="O75" s="157"/>
      <c r="P75" s="157"/>
      <c r="Q75" s="157"/>
      <c r="R75" s="14"/>
      <c r="S75" s="157"/>
      <c r="V75" s="16"/>
      <c r="Y75" s="60"/>
      <c r="Z75" s="60"/>
      <c r="AD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4"/>
    </row>
    <row r="76" spans="7:43">
      <c r="G76" s="157"/>
      <c r="H76" s="157"/>
      <c r="I76" s="157"/>
      <c r="J76" s="157"/>
      <c r="K76" s="157"/>
      <c r="L76" s="157"/>
      <c r="M76" s="14"/>
      <c r="N76" s="282"/>
      <c r="O76" s="157"/>
      <c r="P76" s="157"/>
      <c r="Q76" s="157"/>
      <c r="R76" s="14"/>
      <c r="S76" s="157"/>
      <c r="V76" s="16"/>
      <c r="Y76" s="60"/>
      <c r="Z76" s="60"/>
      <c r="AD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4"/>
    </row>
    <row r="77" spans="7:43">
      <c r="G77" s="157"/>
      <c r="H77" s="157"/>
      <c r="I77" s="157"/>
      <c r="J77" s="157"/>
      <c r="K77" s="157"/>
      <c r="L77" s="157"/>
      <c r="M77" s="14"/>
      <c r="N77" s="282"/>
      <c r="O77" s="157"/>
      <c r="P77" s="157"/>
      <c r="Q77" s="157"/>
      <c r="R77" s="14"/>
      <c r="S77" s="157"/>
      <c r="V77" s="16"/>
      <c r="Y77" s="60"/>
      <c r="Z77" s="60"/>
      <c r="AD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4"/>
    </row>
    <row r="78" spans="7:43">
      <c r="G78" s="157"/>
      <c r="H78" s="157"/>
      <c r="I78" s="157"/>
      <c r="J78" s="157"/>
      <c r="K78" s="157"/>
      <c r="L78" s="157"/>
      <c r="M78" s="14"/>
      <c r="N78" s="282"/>
      <c r="O78" s="157"/>
      <c r="P78" s="157"/>
      <c r="Q78" s="157"/>
      <c r="R78" s="14"/>
      <c r="S78" s="157"/>
      <c r="V78" s="16"/>
      <c r="Y78" s="60"/>
      <c r="Z78" s="60"/>
      <c r="AD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4"/>
    </row>
    <row r="79" spans="7:43">
      <c r="G79" s="157"/>
      <c r="H79" s="157"/>
      <c r="I79" s="157"/>
      <c r="J79" s="157"/>
      <c r="K79" s="157"/>
      <c r="L79" s="157"/>
      <c r="M79" s="14"/>
      <c r="N79" s="282"/>
      <c r="O79" s="157"/>
      <c r="P79" s="157"/>
      <c r="Q79" s="157"/>
      <c r="R79" s="14"/>
      <c r="S79" s="157"/>
      <c r="V79" s="16"/>
      <c r="Y79" s="60"/>
      <c r="Z79" s="60"/>
      <c r="AD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4"/>
    </row>
    <row r="80" spans="7:43">
      <c r="G80" s="157"/>
      <c r="H80" s="157"/>
      <c r="I80" s="157"/>
      <c r="J80" s="157"/>
      <c r="K80" s="157"/>
      <c r="L80" s="157"/>
      <c r="M80" s="14"/>
      <c r="N80" s="282"/>
      <c r="O80" s="157"/>
      <c r="P80" s="157"/>
      <c r="Q80" s="157"/>
      <c r="R80" s="14"/>
      <c r="S80" s="157"/>
      <c r="V80" s="16"/>
      <c r="Y80" s="60"/>
      <c r="Z80" s="60"/>
      <c r="AD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4"/>
    </row>
    <row r="81" spans="7:43">
      <c r="G81" s="157"/>
      <c r="H81" s="157"/>
      <c r="I81" s="157"/>
      <c r="J81" s="157"/>
      <c r="K81" s="157"/>
      <c r="L81" s="157"/>
      <c r="M81" s="14"/>
      <c r="N81" s="282"/>
      <c r="O81" s="157"/>
      <c r="P81" s="157"/>
      <c r="Q81" s="157"/>
      <c r="R81" s="14"/>
      <c r="S81" s="157"/>
      <c r="V81" s="16"/>
      <c r="Y81" s="60"/>
      <c r="Z81" s="60"/>
      <c r="AD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4"/>
    </row>
    <row r="82" spans="7:43">
      <c r="G82" s="157"/>
      <c r="H82" s="157"/>
      <c r="I82" s="157"/>
      <c r="J82" s="157"/>
      <c r="K82" s="157"/>
      <c r="L82" s="157"/>
      <c r="M82" s="14"/>
      <c r="N82" s="282"/>
      <c r="O82" s="157"/>
      <c r="P82" s="157"/>
      <c r="Q82" s="157"/>
      <c r="R82" s="14"/>
      <c r="S82" s="157"/>
      <c r="V82" s="16"/>
      <c r="Y82" s="60"/>
      <c r="Z82" s="60"/>
      <c r="AD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4"/>
    </row>
    <row r="83" spans="7:43">
      <c r="G83" s="157"/>
      <c r="H83" s="157"/>
      <c r="I83" s="157"/>
      <c r="J83" s="157"/>
      <c r="K83" s="157"/>
      <c r="L83" s="157"/>
      <c r="M83" s="14"/>
      <c r="N83" s="282"/>
      <c r="O83" s="157"/>
      <c r="P83" s="157"/>
      <c r="Q83" s="157"/>
      <c r="R83" s="14"/>
      <c r="S83" s="157"/>
      <c r="V83" s="16"/>
      <c r="Y83" s="60"/>
      <c r="Z83" s="60"/>
      <c r="AD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4"/>
    </row>
    <row r="84" spans="7:43">
      <c r="G84" s="157"/>
      <c r="H84" s="157"/>
      <c r="I84" s="157"/>
      <c r="J84" s="157"/>
      <c r="K84" s="157"/>
      <c r="L84" s="157"/>
      <c r="M84" s="14"/>
      <c r="N84" s="282"/>
      <c r="O84" s="157"/>
      <c r="P84" s="157"/>
      <c r="Q84" s="157"/>
      <c r="R84" s="14"/>
      <c r="S84" s="157"/>
      <c r="V84" s="16"/>
      <c r="Y84" s="60"/>
      <c r="Z84" s="60"/>
      <c r="AD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4"/>
    </row>
    <row r="85" spans="7:43">
      <c r="G85" s="157"/>
      <c r="H85" s="157"/>
      <c r="I85" s="157"/>
      <c r="J85" s="157"/>
      <c r="K85" s="157"/>
      <c r="L85" s="157"/>
      <c r="M85" s="14"/>
      <c r="N85" s="282"/>
      <c r="O85" s="157"/>
      <c r="P85" s="157"/>
      <c r="Q85" s="157"/>
      <c r="R85" s="14"/>
      <c r="S85" s="157"/>
      <c r="V85" s="16"/>
      <c r="Y85" s="60"/>
      <c r="Z85" s="60"/>
      <c r="AD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4"/>
    </row>
    <row r="86" spans="7:43">
      <c r="G86" s="157"/>
      <c r="H86" s="157"/>
      <c r="I86" s="157"/>
      <c r="J86" s="157"/>
      <c r="K86" s="157"/>
      <c r="L86" s="157"/>
      <c r="M86" s="14"/>
      <c r="N86" s="282"/>
      <c r="O86" s="157"/>
      <c r="P86" s="157"/>
      <c r="Q86" s="157"/>
      <c r="R86" s="14"/>
      <c r="S86" s="157"/>
      <c r="V86" s="16"/>
      <c r="Y86" s="60"/>
      <c r="Z86" s="60"/>
      <c r="AD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4"/>
    </row>
    <row r="87" spans="7:43">
      <c r="G87" s="157"/>
      <c r="H87" s="157"/>
      <c r="I87" s="157"/>
      <c r="J87" s="157"/>
      <c r="K87" s="157"/>
      <c r="L87" s="157"/>
      <c r="M87" s="14"/>
      <c r="N87" s="282"/>
      <c r="O87" s="157"/>
      <c r="P87" s="157"/>
      <c r="Q87" s="157"/>
      <c r="R87" s="14"/>
      <c r="S87" s="157"/>
      <c r="V87" s="16"/>
      <c r="Y87" s="60"/>
      <c r="Z87" s="60"/>
      <c r="AD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4"/>
    </row>
    <row r="88" spans="7:43">
      <c r="G88" s="157"/>
      <c r="H88" s="157"/>
      <c r="I88" s="157"/>
      <c r="J88" s="157"/>
      <c r="K88" s="157"/>
      <c r="L88" s="157"/>
      <c r="M88" s="14"/>
      <c r="N88" s="282"/>
      <c r="O88" s="157"/>
      <c r="P88" s="157"/>
      <c r="Q88" s="157"/>
      <c r="R88" s="14"/>
      <c r="S88" s="157"/>
      <c r="V88" s="16"/>
      <c r="Y88" s="60"/>
      <c r="Z88" s="60"/>
      <c r="AD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4"/>
    </row>
    <row r="89" spans="7:43">
      <c r="G89" s="157"/>
      <c r="H89" s="157"/>
      <c r="I89" s="157"/>
      <c r="J89" s="157"/>
      <c r="K89" s="157"/>
      <c r="L89" s="157"/>
      <c r="M89" s="14"/>
      <c r="N89" s="282"/>
      <c r="O89" s="157"/>
      <c r="P89" s="157"/>
      <c r="Q89" s="157"/>
      <c r="R89" s="14"/>
      <c r="S89" s="157"/>
      <c r="V89" s="16"/>
      <c r="Y89" s="60"/>
      <c r="Z89" s="60"/>
      <c r="AD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4"/>
    </row>
    <row r="90" spans="7:43">
      <c r="G90" s="157"/>
      <c r="H90" s="157"/>
      <c r="I90" s="157"/>
      <c r="J90" s="157"/>
      <c r="K90" s="157"/>
      <c r="L90" s="157"/>
      <c r="M90" s="14"/>
      <c r="N90" s="282"/>
      <c r="O90" s="157"/>
      <c r="P90" s="157"/>
      <c r="Q90" s="157"/>
      <c r="R90" s="14"/>
      <c r="S90" s="157"/>
      <c r="V90" s="16"/>
      <c r="Y90" s="60"/>
      <c r="Z90" s="60"/>
      <c r="AD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4"/>
    </row>
    <row r="91" spans="7:43">
      <c r="G91" s="157"/>
      <c r="H91" s="157"/>
      <c r="I91" s="157"/>
      <c r="J91" s="157"/>
      <c r="K91" s="157"/>
      <c r="L91" s="157"/>
      <c r="M91" s="14"/>
      <c r="N91" s="282"/>
      <c r="O91" s="157"/>
      <c r="P91" s="157"/>
      <c r="Q91" s="157"/>
      <c r="R91" s="14"/>
      <c r="S91" s="157"/>
      <c r="V91" s="16"/>
      <c r="Y91" s="60"/>
      <c r="Z91" s="60"/>
      <c r="AD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4"/>
    </row>
    <row r="92" spans="7:43">
      <c r="G92" s="157"/>
      <c r="H92" s="157"/>
      <c r="I92" s="157"/>
      <c r="J92" s="157"/>
      <c r="K92" s="157"/>
      <c r="L92" s="157"/>
      <c r="M92" s="14"/>
      <c r="N92" s="282"/>
      <c r="O92" s="157"/>
      <c r="P92" s="157"/>
      <c r="Q92" s="157"/>
      <c r="R92" s="14"/>
      <c r="S92" s="157"/>
      <c r="V92" s="16"/>
      <c r="Y92" s="60"/>
      <c r="Z92" s="60"/>
      <c r="AD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4"/>
    </row>
    <row r="93" spans="7:43">
      <c r="G93" s="157"/>
      <c r="H93" s="157"/>
      <c r="I93" s="157"/>
      <c r="J93" s="157"/>
      <c r="K93" s="157"/>
      <c r="L93" s="157"/>
      <c r="M93" s="14"/>
      <c r="N93" s="282"/>
      <c r="O93" s="157"/>
      <c r="P93" s="157"/>
      <c r="Q93" s="157"/>
      <c r="R93" s="14"/>
      <c r="S93" s="157"/>
      <c r="V93" s="16"/>
      <c r="Y93" s="60"/>
      <c r="Z93" s="60"/>
      <c r="AD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4"/>
    </row>
    <row r="94" spans="7:43">
      <c r="G94" s="157"/>
      <c r="H94" s="157"/>
      <c r="I94" s="157"/>
      <c r="J94" s="157"/>
      <c r="K94" s="157"/>
      <c r="L94" s="157"/>
      <c r="M94" s="14"/>
      <c r="N94" s="282"/>
      <c r="O94" s="157"/>
      <c r="P94" s="157"/>
      <c r="Q94" s="157"/>
      <c r="R94" s="14"/>
      <c r="S94" s="157"/>
      <c r="V94" s="16"/>
      <c r="Y94" s="60"/>
      <c r="Z94" s="60"/>
      <c r="AD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4"/>
    </row>
    <row r="95" spans="7:43">
      <c r="G95" s="157"/>
      <c r="H95" s="157"/>
      <c r="I95" s="157"/>
      <c r="J95" s="157"/>
      <c r="K95" s="157"/>
      <c r="L95" s="157"/>
      <c r="M95" s="14"/>
      <c r="N95" s="282"/>
      <c r="O95" s="157"/>
      <c r="P95" s="157"/>
      <c r="Q95" s="157"/>
      <c r="R95" s="14"/>
      <c r="S95" s="157"/>
      <c r="V95" s="16"/>
      <c r="Y95" s="60"/>
      <c r="Z95" s="60"/>
      <c r="AD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4"/>
    </row>
    <row r="96" spans="7:43">
      <c r="G96" s="157"/>
      <c r="H96" s="157"/>
      <c r="I96" s="157"/>
      <c r="J96" s="157"/>
      <c r="K96" s="157"/>
      <c r="L96" s="157"/>
      <c r="M96" s="14"/>
      <c r="N96" s="282"/>
      <c r="O96" s="157"/>
      <c r="P96" s="157"/>
      <c r="Q96" s="157"/>
      <c r="R96" s="14"/>
      <c r="S96" s="157"/>
      <c r="V96" s="16"/>
      <c r="Y96" s="60"/>
      <c r="Z96" s="60"/>
      <c r="AD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4"/>
    </row>
    <row r="97" spans="7:43">
      <c r="G97" s="157"/>
      <c r="H97" s="157"/>
      <c r="I97" s="157"/>
      <c r="J97" s="157"/>
      <c r="K97" s="157"/>
      <c r="L97" s="157"/>
      <c r="M97" s="14"/>
      <c r="N97" s="282"/>
      <c r="O97" s="157"/>
      <c r="P97" s="157"/>
      <c r="Q97" s="157"/>
      <c r="R97" s="14"/>
      <c r="S97" s="157"/>
      <c r="V97" s="16"/>
      <c r="Y97" s="60"/>
      <c r="Z97" s="60"/>
      <c r="AD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4"/>
    </row>
    <row r="98" spans="7:43">
      <c r="G98" s="157"/>
      <c r="H98" s="157"/>
      <c r="I98" s="157"/>
      <c r="J98" s="157"/>
      <c r="K98" s="157"/>
      <c r="L98" s="157"/>
      <c r="M98" s="14"/>
      <c r="N98" s="282"/>
      <c r="O98" s="157"/>
      <c r="P98" s="157"/>
      <c r="Q98" s="157"/>
      <c r="R98" s="14"/>
      <c r="S98" s="157"/>
      <c r="V98" s="16"/>
      <c r="Y98" s="60"/>
      <c r="Z98" s="60"/>
      <c r="AD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4"/>
    </row>
    <row r="99" spans="7:43">
      <c r="G99" s="157"/>
      <c r="H99" s="157"/>
      <c r="I99" s="157"/>
      <c r="J99" s="157"/>
      <c r="K99" s="157"/>
      <c r="L99" s="157"/>
      <c r="M99" s="14"/>
      <c r="N99" s="282"/>
      <c r="O99" s="157"/>
      <c r="P99" s="157"/>
      <c r="Q99" s="157"/>
      <c r="R99" s="14"/>
      <c r="S99" s="157"/>
      <c r="V99" s="16"/>
      <c r="Y99" s="60"/>
      <c r="Z99" s="60"/>
      <c r="AD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4"/>
    </row>
    <row r="100" spans="7:43">
      <c r="G100" s="157"/>
      <c r="H100" s="157"/>
      <c r="I100" s="157"/>
      <c r="J100" s="157"/>
      <c r="K100" s="157"/>
      <c r="L100" s="157"/>
      <c r="M100" s="14"/>
      <c r="N100" s="282"/>
      <c r="O100" s="157"/>
      <c r="P100" s="157"/>
      <c r="Q100" s="157"/>
      <c r="R100" s="14"/>
      <c r="S100" s="157"/>
      <c r="V100" s="16"/>
      <c r="Y100" s="60"/>
      <c r="Z100" s="60"/>
      <c r="AD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4"/>
    </row>
    <row r="101" spans="7:43">
      <c r="G101" s="157"/>
      <c r="H101" s="157"/>
      <c r="I101" s="157"/>
      <c r="J101" s="157"/>
      <c r="K101" s="157"/>
      <c r="L101" s="157"/>
      <c r="M101" s="14"/>
      <c r="N101" s="282"/>
      <c r="O101" s="157"/>
      <c r="P101" s="157"/>
      <c r="Q101" s="157"/>
      <c r="R101" s="14"/>
      <c r="S101" s="157"/>
      <c r="T101" s="75"/>
      <c r="U101" s="75"/>
      <c r="V101" s="75"/>
      <c r="W101" s="75"/>
      <c r="X101" s="157"/>
      <c r="Y101" s="14"/>
      <c r="Z101" s="14"/>
      <c r="AA101" s="75"/>
      <c r="AB101" s="75"/>
      <c r="AC101" s="75"/>
      <c r="AD101" s="14"/>
      <c r="AE101" s="75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</row>
    <row r="102" spans="7:43">
      <c r="G102" s="157"/>
      <c r="H102" s="157"/>
      <c r="I102" s="157"/>
      <c r="J102" s="157"/>
      <c r="K102" s="157"/>
      <c r="L102" s="157"/>
      <c r="M102" s="14"/>
      <c r="N102" s="282"/>
      <c r="O102" s="157"/>
      <c r="P102" s="157"/>
      <c r="Q102" s="157"/>
      <c r="R102" s="14"/>
      <c r="S102" s="157"/>
      <c r="T102" s="75"/>
      <c r="U102" s="75"/>
      <c r="V102" s="75"/>
      <c r="W102" s="75"/>
      <c r="X102" s="157"/>
      <c r="Y102" s="14"/>
      <c r="Z102" s="14"/>
      <c r="AA102" s="75"/>
      <c r="AB102" s="75"/>
      <c r="AC102" s="75"/>
      <c r="AD102" s="14"/>
      <c r="AE102" s="75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</row>
    <row r="103" spans="7:43">
      <c r="G103" s="157"/>
      <c r="H103" s="157"/>
      <c r="I103" s="157"/>
      <c r="J103" s="157"/>
      <c r="K103" s="157"/>
      <c r="L103" s="157"/>
      <c r="M103" s="14"/>
      <c r="N103" s="282"/>
      <c r="O103" s="157"/>
      <c r="P103" s="157"/>
      <c r="Q103" s="157"/>
      <c r="R103" s="14"/>
      <c r="S103" s="157"/>
      <c r="T103" s="75"/>
      <c r="U103" s="75"/>
      <c r="V103" s="75"/>
      <c r="W103" s="75"/>
      <c r="X103" s="157"/>
      <c r="Y103" s="14"/>
      <c r="Z103" s="14"/>
      <c r="AA103" s="75"/>
      <c r="AB103" s="75"/>
      <c r="AC103" s="75"/>
      <c r="AD103" s="14"/>
      <c r="AE103" s="75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</row>
    <row r="104" spans="7:43">
      <c r="G104" s="157"/>
      <c r="H104" s="157"/>
      <c r="I104" s="157"/>
      <c r="J104" s="157"/>
      <c r="K104" s="157"/>
      <c r="L104" s="157"/>
      <c r="M104" s="14"/>
      <c r="N104" s="282"/>
      <c r="O104" s="157"/>
      <c r="P104" s="157"/>
      <c r="Q104" s="157"/>
      <c r="R104" s="14"/>
      <c r="S104" s="157"/>
      <c r="T104" s="75"/>
      <c r="U104" s="75"/>
      <c r="V104" s="75"/>
      <c r="W104" s="75"/>
      <c r="X104" s="157"/>
      <c r="Y104" s="14"/>
      <c r="Z104" s="14"/>
      <c r="AA104" s="75"/>
      <c r="AB104" s="75"/>
      <c r="AC104" s="75"/>
      <c r="AD104" s="14"/>
      <c r="AE104" s="75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</row>
    <row r="105" spans="7:43">
      <c r="G105" s="157"/>
      <c r="H105" s="157"/>
      <c r="I105" s="157"/>
      <c r="J105" s="157"/>
      <c r="K105" s="157"/>
      <c r="L105" s="157"/>
      <c r="M105" s="14"/>
      <c r="N105" s="282"/>
      <c r="O105" s="157"/>
      <c r="P105" s="157"/>
      <c r="Q105" s="157"/>
      <c r="R105" s="14"/>
      <c r="S105" s="157"/>
      <c r="T105" s="75"/>
      <c r="U105" s="75"/>
      <c r="V105" s="75"/>
      <c r="W105" s="75"/>
      <c r="X105" s="157"/>
      <c r="Y105" s="14"/>
      <c r="Z105" s="14"/>
      <c r="AA105" s="75"/>
      <c r="AB105" s="75"/>
      <c r="AC105" s="75"/>
      <c r="AD105" s="14"/>
      <c r="AE105" s="75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</row>
    <row r="106" spans="7:43">
      <c r="G106" s="157"/>
      <c r="H106" s="157"/>
      <c r="I106" s="157"/>
      <c r="J106" s="157"/>
      <c r="K106" s="157"/>
      <c r="L106" s="157"/>
      <c r="M106" s="14"/>
      <c r="N106" s="282"/>
      <c r="O106" s="157"/>
      <c r="P106" s="157"/>
      <c r="Q106" s="157"/>
      <c r="R106" s="14"/>
      <c r="S106" s="157"/>
      <c r="T106" s="75"/>
      <c r="U106" s="75"/>
      <c r="V106" s="75"/>
      <c r="W106" s="75"/>
      <c r="X106" s="157"/>
      <c r="Y106" s="14"/>
      <c r="Z106" s="14"/>
      <c r="AA106" s="75"/>
      <c r="AB106" s="75"/>
      <c r="AC106" s="75"/>
      <c r="AD106" s="14"/>
      <c r="AE106" s="75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</row>
    <row r="107" spans="7:43">
      <c r="G107" s="157"/>
      <c r="H107" s="157"/>
      <c r="I107" s="157"/>
      <c r="J107" s="157"/>
      <c r="K107" s="157"/>
      <c r="L107" s="157"/>
      <c r="M107" s="14"/>
      <c r="N107" s="282"/>
      <c r="O107" s="157"/>
      <c r="P107" s="157"/>
      <c r="Q107" s="157"/>
      <c r="R107" s="14"/>
      <c r="S107" s="157"/>
      <c r="T107" s="75"/>
      <c r="U107" s="75"/>
      <c r="V107" s="75"/>
      <c r="W107" s="75"/>
      <c r="X107" s="157"/>
      <c r="Y107" s="14"/>
      <c r="Z107" s="14"/>
      <c r="AA107" s="75"/>
      <c r="AB107" s="75"/>
      <c r="AC107" s="75"/>
      <c r="AD107" s="14"/>
      <c r="AE107" s="75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</row>
    <row r="108" spans="7:43">
      <c r="G108" s="157"/>
      <c r="H108" s="157"/>
      <c r="I108" s="157"/>
      <c r="J108" s="157"/>
      <c r="K108" s="157"/>
      <c r="L108" s="157"/>
      <c r="M108" s="14"/>
      <c r="N108" s="282"/>
      <c r="O108" s="157"/>
      <c r="P108" s="157"/>
      <c r="Q108" s="157"/>
      <c r="R108" s="14"/>
      <c r="S108" s="157"/>
      <c r="T108" s="75"/>
      <c r="U108" s="75"/>
      <c r="V108" s="75"/>
      <c r="W108" s="75"/>
      <c r="X108" s="157"/>
      <c r="Y108" s="14"/>
      <c r="Z108" s="14"/>
      <c r="AA108" s="75"/>
      <c r="AB108" s="75"/>
      <c r="AC108" s="75"/>
      <c r="AD108" s="14"/>
      <c r="AE108" s="75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</row>
    <row r="109" spans="7:43">
      <c r="G109" s="157"/>
      <c r="H109" s="157"/>
      <c r="I109" s="157"/>
      <c r="J109" s="157"/>
      <c r="K109" s="157"/>
      <c r="L109" s="157"/>
      <c r="M109" s="14"/>
      <c r="N109" s="282"/>
      <c r="O109" s="157"/>
      <c r="P109" s="157"/>
      <c r="Q109" s="157"/>
      <c r="R109" s="14"/>
      <c r="S109" s="157"/>
      <c r="T109" s="75"/>
      <c r="U109" s="75"/>
      <c r="V109" s="75"/>
      <c r="W109" s="75"/>
      <c r="X109" s="157"/>
      <c r="Y109" s="14"/>
      <c r="Z109" s="14"/>
      <c r="AA109" s="75"/>
      <c r="AB109" s="75"/>
      <c r="AC109" s="75"/>
      <c r="AD109" s="14"/>
      <c r="AE109" s="75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</row>
    <row r="110" spans="7:43">
      <c r="G110" s="157"/>
      <c r="H110" s="157"/>
      <c r="I110" s="157"/>
      <c r="J110" s="157"/>
      <c r="K110" s="157"/>
      <c r="L110" s="157"/>
      <c r="M110" s="14"/>
      <c r="N110" s="282"/>
      <c r="O110" s="157"/>
      <c r="P110" s="157"/>
      <c r="Q110" s="157"/>
      <c r="R110" s="14"/>
      <c r="S110" s="157"/>
      <c r="T110" s="75"/>
      <c r="U110" s="75"/>
      <c r="V110" s="75"/>
      <c r="W110" s="75"/>
      <c r="X110" s="157"/>
      <c r="Y110" s="14"/>
      <c r="Z110" s="14"/>
      <c r="AA110" s="75"/>
      <c r="AB110" s="75"/>
      <c r="AC110" s="75"/>
      <c r="AD110" s="14"/>
      <c r="AE110" s="75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</row>
    <row r="111" spans="7:43">
      <c r="G111" s="157"/>
      <c r="H111" s="157"/>
      <c r="I111" s="157"/>
      <c r="J111" s="157"/>
      <c r="K111" s="157"/>
      <c r="L111" s="157"/>
      <c r="M111" s="14"/>
      <c r="N111" s="282"/>
      <c r="O111" s="157"/>
      <c r="P111" s="157"/>
      <c r="Q111" s="157"/>
      <c r="R111" s="14"/>
      <c r="S111" s="157"/>
      <c r="T111" s="75"/>
      <c r="U111" s="75"/>
      <c r="V111" s="75"/>
      <c r="W111" s="75"/>
      <c r="X111" s="157"/>
      <c r="Y111" s="14"/>
      <c r="Z111" s="14"/>
      <c r="AA111" s="75"/>
      <c r="AB111" s="75"/>
      <c r="AC111" s="75"/>
      <c r="AD111" s="14"/>
      <c r="AE111" s="75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</row>
    <row r="112" spans="7:43">
      <c r="G112" s="157"/>
      <c r="H112" s="157"/>
      <c r="I112" s="157"/>
      <c r="J112" s="157"/>
      <c r="K112" s="157"/>
      <c r="L112" s="157"/>
      <c r="M112" s="14"/>
      <c r="N112" s="282"/>
      <c r="O112" s="157"/>
      <c r="P112" s="157"/>
      <c r="Q112" s="157"/>
      <c r="R112" s="14"/>
      <c r="S112" s="157"/>
      <c r="T112" s="75"/>
      <c r="U112" s="75"/>
      <c r="V112" s="75"/>
      <c r="W112" s="75"/>
      <c r="X112" s="157"/>
      <c r="Y112" s="14"/>
      <c r="Z112" s="14"/>
      <c r="AA112" s="75"/>
      <c r="AB112" s="75"/>
      <c r="AC112" s="75"/>
      <c r="AD112" s="14"/>
      <c r="AE112" s="75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</row>
    <row r="113" spans="7:43">
      <c r="G113" s="157"/>
      <c r="H113" s="157"/>
      <c r="I113" s="157"/>
      <c r="J113" s="157"/>
      <c r="K113" s="157"/>
      <c r="L113" s="157"/>
      <c r="M113" s="14"/>
      <c r="N113" s="282"/>
      <c r="O113" s="157"/>
      <c r="P113" s="157"/>
      <c r="Q113" s="157"/>
      <c r="R113" s="14"/>
      <c r="S113" s="157"/>
      <c r="T113" s="75"/>
      <c r="U113" s="75"/>
      <c r="V113" s="75"/>
      <c r="W113" s="75"/>
      <c r="X113" s="157"/>
      <c r="Y113" s="14"/>
      <c r="Z113" s="14"/>
      <c r="AA113" s="75"/>
      <c r="AB113" s="75"/>
      <c r="AC113" s="75"/>
      <c r="AD113" s="14"/>
      <c r="AE113" s="75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</row>
    <row r="114" spans="7:43">
      <c r="G114" s="157"/>
      <c r="H114" s="157"/>
      <c r="I114" s="157"/>
      <c r="J114" s="157"/>
      <c r="K114" s="157"/>
      <c r="L114" s="157"/>
      <c r="M114" s="14"/>
      <c r="N114" s="282"/>
      <c r="O114" s="157"/>
      <c r="P114" s="157"/>
      <c r="Q114" s="157"/>
      <c r="R114" s="14"/>
      <c r="S114" s="157"/>
      <c r="T114" s="75"/>
      <c r="U114" s="75"/>
      <c r="V114" s="75"/>
      <c r="W114" s="75"/>
      <c r="X114" s="157"/>
      <c r="Y114" s="14"/>
      <c r="Z114" s="14"/>
      <c r="AA114" s="75"/>
      <c r="AB114" s="75"/>
      <c r="AC114" s="75"/>
      <c r="AD114" s="14"/>
      <c r="AE114" s="75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</row>
    <row r="115" spans="7:43">
      <c r="G115" s="157"/>
      <c r="H115" s="157"/>
      <c r="I115" s="157"/>
      <c r="J115" s="157"/>
      <c r="K115" s="157"/>
      <c r="L115" s="157"/>
      <c r="M115" s="14"/>
      <c r="N115" s="282"/>
      <c r="O115" s="157"/>
      <c r="P115" s="157"/>
      <c r="Q115" s="157"/>
      <c r="R115" s="14"/>
      <c r="S115" s="157"/>
      <c r="T115" s="75"/>
      <c r="U115" s="75"/>
      <c r="V115" s="75"/>
      <c r="W115" s="75"/>
      <c r="X115" s="157"/>
      <c r="Y115" s="14"/>
      <c r="Z115" s="14"/>
      <c r="AA115" s="75"/>
      <c r="AB115" s="75"/>
      <c r="AC115" s="75"/>
      <c r="AD115" s="14"/>
      <c r="AE115" s="75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</row>
    <row r="116" spans="7:43">
      <c r="G116" s="157"/>
      <c r="H116" s="157"/>
      <c r="I116" s="157"/>
      <c r="J116" s="157"/>
      <c r="K116" s="157"/>
      <c r="L116" s="157"/>
      <c r="M116" s="14"/>
      <c r="N116" s="282"/>
      <c r="O116" s="157"/>
      <c r="P116" s="157"/>
      <c r="Q116" s="157"/>
      <c r="R116" s="14"/>
      <c r="S116" s="157"/>
      <c r="T116" s="75"/>
      <c r="U116" s="75"/>
      <c r="V116" s="75"/>
      <c r="W116" s="75"/>
      <c r="X116" s="157"/>
      <c r="Y116" s="14"/>
      <c r="Z116" s="14"/>
      <c r="AA116" s="75"/>
      <c r="AB116" s="75"/>
      <c r="AC116" s="75"/>
      <c r="AD116" s="14"/>
      <c r="AE116" s="75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</row>
    <row r="117" spans="7:43">
      <c r="G117" s="157"/>
      <c r="H117" s="157"/>
      <c r="I117" s="157"/>
      <c r="J117" s="157"/>
      <c r="K117" s="157"/>
      <c r="L117" s="157"/>
      <c r="M117" s="14"/>
      <c r="N117" s="282"/>
      <c r="O117" s="157"/>
      <c r="P117" s="157"/>
      <c r="Q117" s="157"/>
      <c r="R117" s="14"/>
      <c r="S117" s="157"/>
      <c r="T117" s="75"/>
      <c r="U117" s="75"/>
      <c r="V117" s="75"/>
      <c r="W117" s="75"/>
      <c r="X117" s="157"/>
      <c r="Y117" s="14"/>
      <c r="Z117" s="14"/>
      <c r="AA117" s="75"/>
      <c r="AB117" s="75"/>
      <c r="AC117" s="75"/>
      <c r="AD117" s="14"/>
      <c r="AE117" s="75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</row>
    <row r="118" spans="7:43">
      <c r="G118" s="157"/>
      <c r="H118" s="157"/>
      <c r="I118" s="157"/>
      <c r="J118" s="157"/>
      <c r="K118" s="157"/>
      <c r="L118" s="157"/>
      <c r="M118" s="14"/>
      <c r="N118" s="282"/>
      <c r="O118" s="157"/>
      <c r="P118" s="157"/>
      <c r="Q118" s="157"/>
      <c r="R118" s="14"/>
      <c r="S118" s="157"/>
      <c r="T118" s="75"/>
      <c r="U118" s="75"/>
      <c r="V118" s="75"/>
      <c r="W118" s="75"/>
      <c r="X118" s="157"/>
      <c r="Y118" s="14"/>
      <c r="Z118" s="14"/>
      <c r="AA118" s="75"/>
      <c r="AB118" s="75"/>
      <c r="AC118" s="75"/>
      <c r="AD118" s="14"/>
      <c r="AE118" s="75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</row>
    <row r="119" spans="7:43">
      <c r="G119" s="157"/>
      <c r="H119" s="157"/>
      <c r="I119" s="157"/>
      <c r="J119" s="157"/>
      <c r="K119" s="157"/>
      <c r="L119" s="157"/>
      <c r="M119" s="14"/>
      <c r="N119" s="282"/>
      <c r="O119" s="157"/>
      <c r="P119" s="157"/>
      <c r="Q119" s="157"/>
      <c r="R119" s="14"/>
      <c r="S119" s="157"/>
      <c r="T119" s="75"/>
      <c r="U119" s="75"/>
      <c r="V119" s="75"/>
      <c r="W119" s="75"/>
      <c r="X119" s="157"/>
      <c r="Y119" s="14"/>
      <c r="Z119" s="14"/>
      <c r="AA119" s="75"/>
      <c r="AB119" s="75"/>
      <c r="AC119" s="75"/>
      <c r="AD119" s="14"/>
      <c r="AE119" s="75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</row>
    <row r="120" spans="7:43">
      <c r="G120" s="157"/>
      <c r="H120" s="157"/>
      <c r="I120" s="157"/>
      <c r="J120" s="157"/>
      <c r="K120" s="157"/>
      <c r="L120" s="157"/>
      <c r="M120" s="14"/>
      <c r="N120" s="282"/>
      <c r="O120" s="157"/>
      <c r="P120" s="157"/>
      <c r="Q120" s="157"/>
      <c r="R120" s="14"/>
      <c r="S120" s="157"/>
      <c r="T120" s="75"/>
      <c r="U120" s="75"/>
      <c r="V120" s="75"/>
      <c r="W120" s="75"/>
      <c r="X120" s="157"/>
      <c r="Y120" s="14"/>
      <c r="Z120" s="14"/>
      <c r="AA120" s="75"/>
      <c r="AB120" s="75"/>
      <c r="AC120" s="75"/>
      <c r="AD120" s="14"/>
      <c r="AE120" s="75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</row>
    <row r="121" spans="7:43">
      <c r="G121" s="157"/>
      <c r="H121" s="157"/>
      <c r="I121" s="157"/>
      <c r="J121" s="157"/>
      <c r="K121" s="157"/>
      <c r="L121" s="157"/>
      <c r="M121" s="14"/>
      <c r="N121" s="282"/>
      <c r="O121" s="157"/>
      <c r="P121" s="157"/>
      <c r="Q121" s="157"/>
      <c r="R121" s="14"/>
      <c r="S121" s="157"/>
      <c r="T121" s="75"/>
      <c r="U121" s="75"/>
      <c r="V121" s="75"/>
      <c r="W121" s="75"/>
      <c r="X121" s="157"/>
      <c r="Y121" s="14"/>
      <c r="Z121" s="14"/>
      <c r="AA121" s="75"/>
      <c r="AB121" s="75"/>
      <c r="AC121" s="75"/>
      <c r="AD121" s="14"/>
      <c r="AE121" s="75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</row>
    <row r="122" spans="7:43">
      <c r="G122" s="157"/>
      <c r="H122" s="157"/>
      <c r="I122" s="157"/>
      <c r="J122" s="157"/>
      <c r="K122" s="157"/>
      <c r="L122" s="157"/>
      <c r="M122" s="14"/>
      <c r="N122" s="282"/>
      <c r="O122" s="157"/>
      <c r="P122" s="157"/>
      <c r="Q122" s="157"/>
      <c r="R122" s="14"/>
      <c r="S122" s="157"/>
      <c r="T122" s="75"/>
      <c r="U122" s="75"/>
      <c r="V122" s="75"/>
      <c r="W122" s="75"/>
      <c r="X122" s="157"/>
      <c r="Y122" s="14"/>
      <c r="Z122" s="14"/>
      <c r="AA122" s="75"/>
      <c r="AB122" s="75"/>
      <c r="AC122" s="75"/>
      <c r="AD122" s="14"/>
      <c r="AE122" s="75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</row>
    <row r="123" spans="7:43">
      <c r="G123" s="157"/>
      <c r="H123" s="157"/>
      <c r="I123" s="157"/>
      <c r="J123" s="157"/>
      <c r="K123" s="157"/>
      <c r="L123" s="157"/>
      <c r="M123" s="14"/>
      <c r="N123" s="282"/>
      <c r="O123" s="157"/>
      <c r="P123" s="157"/>
      <c r="Q123" s="157"/>
      <c r="R123" s="14"/>
      <c r="S123" s="157"/>
      <c r="T123" s="75"/>
      <c r="U123" s="75"/>
      <c r="V123" s="75"/>
      <c r="W123" s="75"/>
      <c r="X123" s="157"/>
      <c r="Y123" s="14"/>
      <c r="Z123" s="14"/>
      <c r="AA123" s="75"/>
      <c r="AB123" s="75"/>
      <c r="AC123" s="75"/>
      <c r="AD123" s="14"/>
      <c r="AE123" s="75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</row>
    <row r="124" spans="7:43">
      <c r="G124" s="157"/>
      <c r="H124" s="157"/>
      <c r="I124" s="157"/>
      <c r="J124" s="157"/>
      <c r="K124" s="157"/>
      <c r="L124" s="157"/>
      <c r="M124" s="14"/>
      <c r="N124" s="282"/>
      <c r="O124" s="157"/>
      <c r="P124" s="157"/>
      <c r="Q124" s="157"/>
      <c r="R124" s="14"/>
      <c r="S124" s="157"/>
      <c r="T124" s="75"/>
      <c r="U124" s="75"/>
      <c r="V124" s="75"/>
      <c r="W124" s="75"/>
      <c r="X124" s="157"/>
      <c r="Y124" s="14"/>
      <c r="Z124" s="14"/>
      <c r="AA124" s="75"/>
      <c r="AB124" s="75"/>
      <c r="AC124" s="75"/>
      <c r="AD124" s="14"/>
      <c r="AE124" s="75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</row>
    <row r="125" spans="7:43">
      <c r="G125" s="157"/>
      <c r="H125" s="157"/>
      <c r="I125" s="157"/>
      <c r="J125" s="157"/>
      <c r="K125" s="157"/>
      <c r="L125" s="157"/>
      <c r="M125" s="14"/>
      <c r="N125" s="282"/>
      <c r="O125" s="157"/>
      <c r="P125" s="157"/>
      <c r="Q125" s="157"/>
      <c r="R125" s="14"/>
      <c r="S125" s="157"/>
      <c r="T125" s="75"/>
      <c r="U125" s="75"/>
      <c r="V125" s="75"/>
      <c r="W125" s="75"/>
      <c r="X125" s="157"/>
      <c r="Y125" s="14"/>
      <c r="Z125" s="14"/>
      <c r="AA125" s="75"/>
      <c r="AB125" s="75"/>
      <c r="AC125" s="75"/>
      <c r="AD125" s="14"/>
      <c r="AE125" s="75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</row>
    <row r="126" spans="7:43">
      <c r="G126" s="157"/>
      <c r="H126" s="157"/>
      <c r="I126" s="157"/>
      <c r="J126" s="157"/>
      <c r="K126" s="157"/>
      <c r="L126" s="157"/>
      <c r="M126" s="14"/>
      <c r="N126" s="282"/>
      <c r="O126" s="157"/>
      <c r="P126" s="157"/>
      <c r="Q126" s="157"/>
      <c r="R126" s="14"/>
      <c r="S126" s="157"/>
      <c r="T126" s="75"/>
      <c r="U126" s="75"/>
      <c r="V126" s="75"/>
      <c r="W126" s="75"/>
      <c r="X126" s="157"/>
      <c r="Y126" s="14"/>
      <c r="Z126" s="14"/>
      <c r="AA126" s="75"/>
      <c r="AB126" s="75"/>
      <c r="AC126" s="75"/>
      <c r="AD126" s="14"/>
      <c r="AE126" s="75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</row>
    <row r="127" spans="7:43">
      <c r="G127" s="157"/>
      <c r="H127" s="157"/>
      <c r="I127" s="157"/>
      <c r="J127" s="157"/>
      <c r="K127" s="157"/>
      <c r="L127" s="157"/>
      <c r="M127" s="14"/>
      <c r="N127" s="282"/>
      <c r="O127" s="157"/>
      <c r="P127" s="157"/>
      <c r="Q127" s="157"/>
      <c r="R127" s="14"/>
      <c r="S127" s="157"/>
      <c r="T127" s="75"/>
      <c r="U127" s="75"/>
      <c r="V127" s="75"/>
      <c r="W127" s="75"/>
      <c r="X127" s="157"/>
      <c r="Y127" s="14"/>
      <c r="Z127" s="14"/>
      <c r="AA127" s="75"/>
      <c r="AB127" s="75"/>
      <c r="AC127" s="75"/>
      <c r="AD127" s="14"/>
      <c r="AE127" s="75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</row>
    <row r="128" spans="7:43">
      <c r="G128" s="157"/>
      <c r="H128" s="157"/>
      <c r="I128" s="157"/>
      <c r="J128" s="157"/>
      <c r="K128" s="157"/>
      <c r="L128" s="157"/>
      <c r="M128" s="14"/>
      <c r="N128" s="282"/>
      <c r="O128" s="157"/>
      <c r="P128" s="157"/>
      <c r="Q128" s="157"/>
      <c r="R128" s="14"/>
      <c r="S128" s="157"/>
      <c r="T128" s="75"/>
      <c r="U128" s="75"/>
      <c r="V128" s="75"/>
      <c r="W128" s="75"/>
      <c r="X128" s="157"/>
      <c r="Y128" s="14"/>
      <c r="Z128" s="14"/>
      <c r="AA128" s="75"/>
      <c r="AB128" s="75"/>
      <c r="AC128" s="75"/>
      <c r="AD128" s="14"/>
      <c r="AE128" s="75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</row>
    <row r="129" spans="7:43">
      <c r="G129" s="157"/>
      <c r="H129" s="157"/>
      <c r="I129" s="157"/>
      <c r="J129" s="157"/>
      <c r="K129" s="157"/>
      <c r="L129" s="157"/>
      <c r="M129" s="14"/>
      <c r="N129" s="282"/>
      <c r="O129" s="157"/>
      <c r="P129" s="157"/>
      <c r="Q129" s="157"/>
      <c r="R129" s="14"/>
      <c r="S129" s="157"/>
      <c r="T129" s="75"/>
      <c r="U129" s="75"/>
      <c r="V129" s="75"/>
      <c r="W129" s="75"/>
      <c r="X129" s="157"/>
      <c r="Y129" s="14"/>
      <c r="Z129" s="14"/>
      <c r="AA129" s="75"/>
      <c r="AB129" s="75"/>
      <c r="AC129" s="75"/>
      <c r="AD129" s="14"/>
      <c r="AE129" s="75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</row>
    <row r="130" spans="7:43">
      <c r="G130" s="157"/>
      <c r="H130" s="157"/>
      <c r="I130" s="157"/>
      <c r="J130" s="157"/>
      <c r="K130" s="157"/>
      <c r="L130" s="157"/>
      <c r="M130" s="14"/>
      <c r="N130" s="282"/>
      <c r="O130" s="157"/>
      <c r="P130" s="157"/>
      <c r="Q130" s="157"/>
      <c r="R130" s="14"/>
      <c r="S130" s="157"/>
      <c r="T130" s="75"/>
      <c r="U130" s="75"/>
      <c r="V130" s="75"/>
      <c r="W130" s="75"/>
      <c r="X130" s="157"/>
      <c r="Y130" s="14"/>
      <c r="Z130" s="14"/>
      <c r="AA130" s="75"/>
      <c r="AB130" s="75"/>
      <c r="AC130" s="75"/>
      <c r="AD130" s="14"/>
      <c r="AE130" s="75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</row>
    <row r="131" spans="7:43">
      <c r="G131" s="157"/>
      <c r="H131" s="157"/>
      <c r="I131" s="157"/>
      <c r="J131" s="157"/>
      <c r="K131" s="157"/>
      <c r="L131" s="157"/>
      <c r="M131" s="14"/>
      <c r="N131" s="282"/>
      <c r="O131" s="157"/>
      <c r="P131" s="157"/>
      <c r="Q131" s="157"/>
      <c r="R131" s="14"/>
      <c r="S131" s="157"/>
      <c r="T131" s="75"/>
      <c r="U131" s="75"/>
      <c r="V131" s="75"/>
      <c r="W131" s="75"/>
      <c r="X131" s="157"/>
      <c r="Y131" s="14"/>
      <c r="Z131" s="14"/>
      <c r="AA131" s="75"/>
      <c r="AB131" s="75"/>
      <c r="AC131" s="75"/>
      <c r="AD131" s="14"/>
      <c r="AE131" s="75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</row>
    <row r="132" spans="7:43">
      <c r="G132" s="157"/>
      <c r="H132" s="157"/>
      <c r="I132" s="157"/>
      <c r="J132" s="157"/>
      <c r="K132" s="157"/>
      <c r="L132" s="157"/>
      <c r="M132" s="14"/>
      <c r="N132" s="282"/>
      <c r="O132" s="157"/>
      <c r="P132" s="157"/>
      <c r="Q132" s="157"/>
      <c r="R132" s="14"/>
      <c r="S132" s="157"/>
      <c r="T132" s="75"/>
      <c r="U132" s="75"/>
      <c r="V132" s="75"/>
      <c r="W132" s="75"/>
      <c r="X132" s="157"/>
      <c r="Y132" s="14"/>
      <c r="Z132" s="14"/>
      <c r="AA132" s="75"/>
      <c r="AB132" s="75"/>
      <c r="AC132" s="75"/>
      <c r="AD132" s="14"/>
      <c r="AE132" s="75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</row>
    <row r="133" spans="7:43">
      <c r="G133" s="157"/>
      <c r="H133" s="157"/>
      <c r="I133" s="157"/>
      <c r="J133" s="157"/>
      <c r="K133" s="157"/>
      <c r="L133" s="157"/>
      <c r="M133" s="14"/>
      <c r="N133" s="282"/>
      <c r="O133" s="157"/>
      <c r="P133" s="157"/>
      <c r="Q133" s="157"/>
      <c r="R133" s="14"/>
      <c r="S133" s="157"/>
      <c r="T133" s="75"/>
      <c r="U133" s="75"/>
      <c r="V133" s="75"/>
      <c r="W133" s="75"/>
      <c r="X133" s="157"/>
      <c r="Y133" s="14"/>
      <c r="Z133" s="14"/>
      <c r="AA133" s="75"/>
      <c r="AB133" s="75"/>
      <c r="AC133" s="75"/>
      <c r="AD133" s="14"/>
      <c r="AE133" s="75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</row>
    <row r="134" spans="7:43">
      <c r="G134" s="157"/>
      <c r="H134" s="157"/>
      <c r="I134" s="157"/>
      <c r="J134" s="157"/>
      <c r="K134" s="157"/>
      <c r="L134" s="157"/>
      <c r="M134" s="14"/>
      <c r="N134" s="282"/>
      <c r="O134" s="157"/>
      <c r="P134" s="157"/>
      <c r="Q134" s="157"/>
      <c r="R134" s="14"/>
      <c r="S134" s="157"/>
      <c r="T134" s="75"/>
      <c r="U134" s="75"/>
      <c r="V134" s="75"/>
      <c r="W134" s="75"/>
      <c r="X134" s="157"/>
      <c r="Y134" s="14"/>
      <c r="Z134" s="14"/>
      <c r="AA134" s="75"/>
      <c r="AB134" s="75"/>
      <c r="AC134" s="75"/>
      <c r="AD134" s="14"/>
      <c r="AE134" s="75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</row>
    <row r="135" spans="7:43">
      <c r="G135" s="157"/>
      <c r="H135" s="157"/>
      <c r="I135" s="157"/>
      <c r="J135" s="157"/>
      <c r="K135" s="157"/>
      <c r="L135" s="157"/>
      <c r="M135" s="14"/>
      <c r="N135" s="282"/>
      <c r="O135" s="157"/>
      <c r="P135" s="157"/>
      <c r="Q135" s="157"/>
      <c r="R135" s="14"/>
      <c r="S135" s="157"/>
      <c r="T135" s="75"/>
      <c r="U135" s="75"/>
      <c r="V135" s="75"/>
      <c r="W135" s="75"/>
      <c r="X135" s="157"/>
      <c r="Y135" s="14"/>
      <c r="Z135" s="14"/>
      <c r="AA135" s="75"/>
      <c r="AB135" s="75"/>
      <c r="AC135" s="75"/>
      <c r="AD135" s="14"/>
      <c r="AE135" s="75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</row>
    <row r="136" spans="7:43">
      <c r="G136" s="157"/>
      <c r="H136" s="157"/>
      <c r="I136" s="157"/>
      <c r="J136" s="157"/>
      <c r="K136" s="157"/>
      <c r="L136" s="157"/>
      <c r="M136" s="14"/>
      <c r="N136" s="282"/>
      <c r="O136" s="157"/>
      <c r="P136" s="157"/>
      <c r="Q136" s="157"/>
      <c r="R136" s="14"/>
      <c r="S136" s="157"/>
      <c r="T136" s="75"/>
      <c r="U136" s="75"/>
      <c r="V136" s="75"/>
      <c r="W136" s="75"/>
      <c r="X136" s="157"/>
      <c r="Y136" s="14"/>
      <c r="Z136" s="14"/>
      <c r="AA136" s="75"/>
      <c r="AB136" s="75"/>
      <c r="AC136" s="75"/>
      <c r="AD136" s="14"/>
      <c r="AE136" s="75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</row>
    <row r="137" spans="7:43">
      <c r="G137" s="157"/>
      <c r="H137" s="157"/>
      <c r="I137" s="157"/>
      <c r="J137" s="157"/>
      <c r="K137" s="157"/>
      <c r="L137" s="157"/>
      <c r="M137" s="14"/>
      <c r="N137" s="282"/>
      <c r="O137" s="157"/>
      <c r="P137" s="157"/>
      <c r="Q137" s="157"/>
      <c r="R137" s="14"/>
      <c r="S137" s="157"/>
      <c r="T137" s="75"/>
      <c r="U137" s="75"/>
      <c r="V137" s="75"/>
      <c r="W137" s="75"/>
      <c r="X137" s="157"/>
      <c r="Y137" s="14"/>
      <c r="Z137" s="14"/>
      <c r="AA137" s="75"/>
      <c r="AB137" s="75"/>
      <c r="AC137" s="75"/>
      <c r="AD137" s="14"/>
      <c r="AE137" s="75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</row>
    <row r="138" spans="7:43">
      <c r="G138" s="157"/>
      <c r="H138" s="157"/>
      <c r="I138" s="157"/>
      <c r="J138" s="157"/>
      <c r="K138" s="157"/>
      <c r="L138" s="157"/>
      <c r="M138" s="14"/>
      <c r="N138" s="282"/>
      <c r="O138" s="157"/>
      <c r="P138" s="157"/>
      <c r="Q138" s="157"/>
      <c r="R138" s="14"/>
      <c r="S138" s="157"/>
      <c r="T138" s="75"/>
      <c r="U138" s="75"/>
      <c r="V138" s="75"/>
      <c r="W138" s="75"/>
      <c r="X138" s="157"/>
      <c r="Y138" s="14"/>
      <c r="Z138" s="14"/>
      <c r="AA138" s="75"/>
      <c r="AB138" s="75"/>
      <c r="AC138" s="75"/>
      <c r="AD138" s="14"/>
      <c r="AE138" s="75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</row>
    <row r="139" spans="7:43">
      <c r="G139" s="157"/>
      <c r="H139" s="157"/>
      <c r="I139" s="157"/>
      <c r="J139" s="157"/>
      <c r="K139" s="157"/>
      <c r="L139" s="157"/>
      <c r="M139" s="14"/>
      <c r="N139" s="282"/>
      <c r="O139" s="157"/>
      <c r="P139" s="157"/>
      <c r="Q139" s="157"/>
      <c r="R139" s="14"/>
      <c r="S139" s="157"/>
      <c r="T139" s="75"/>
      <c r="U139" s="75"/>
      <c r="V139" s="75"/>
      <c r="W139" s="75"/>
      <c r="X139" s="157"/>
      <c r="Y139" s="14"/>
      <c r="Z139" s="14"/>
      <c r="AA139" s="75"/>
      <c r="AB139" s="75"/>
      <c r="AC139" s="75"/>
      <c r="AD139" s="14"/>
      <c r="AE139" s="75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</row>
    <row r="140" spans="7:43">
      <c r="G140" s="157"/>
      <c r="H140" s="157"/>
      <c r="I140" s="157"/>
      <c r="J140" s="157"/>
      <c r="K140" s="157"/>
      <c r="L140" s="157"/>
      <c r="M140" s="14"/>
      <c r="N140" s="282"/>
      <c r="O140" s="157"/>
      <c r="P140" s="157"/>
      <c r="Q140" s="157"/>
      <c r="R140" s="14"/>
      <c r="S140" s="157"/>
      <c r="T140" s="75"/>
      <c r="U140" s="75"/>
      <c r="V140" s="75"/>
      <c r="W140" s="75"/>
      <c r="X140" s="157"/>
      <c r="Y140" s="14"/>
      <c r="Z140" s="14"/>
      <c r="AA140" s="75"/>
      <c r="AB140" s="75"/>
      <c r="AC140" s="75"/>
      <c r="AD140" s="14"/>
      <c r="AE140" s="75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</row>
    <row r="141" spans="7:43">
      <c r="G141" s="157"/>
      <c r="H141" s="157"/>
      <c r="I141" s="157"/>
      <c r="J141" s="157"/>
      <c r="K141" s="157"/>
      <c r="L141" s="157"/>
      <c r="M141" s="14"/>
      <c r="N141" s="282"/>
      <c r="O141" s="157"/>
      <c r="P141" s="157"/>
      <c r="Q141" s="157"/>
      <c r="R141" s="14"/>
      <c r="S141" s="157"/>
      <c r="T141" s="75"/>
      <c r="U141" s="75"/>
      <c r="V141" s="75"/>
      <c r="W141" s="75"/>
      <c r="X141" s="157"/>
      <c r="Y141" s="14"/>
      <c r="Z141" s="14"/>
      <c r="AA141" s="75"/>
      <c r="AB141" s="75"/>
      <c r="AC141" s="75"/>
      <c r="AD141" s="14"/>
      <c r="AE141" s="75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</row>
    <row r="142" spans="7:43">
      <c r="G142" s="157"/>
      <c r="H142" s="157"/>
      <c r="I142" s="157"/>
      <c r="J142" s="157"/>
      <c r="K142" s="157"/>
      <c r="L142" s="157"/>
      <c r="M142" s="14"/>
      <c r="N142" s="282"/>
      <c r="O142" s="157"/>
      <c r="P142" s="157"/>
      <c r="Q142" s="157"/>
      <c r="R142" s="14"/>
      <c r="S142" s="157"/>
      <c r="T142" s="75"/>
      <c r="U142" s="75"/>
      <c r="V142" s="75"/>
      <c r="W142" s="75"/>
      <c r="X142" s="157"/>
      <c r="Y142" s="14"/>
      <c r="Z142" s="14"/>
      <c r="AA142" s="75"/>
      <c r="AB142" s="75"/>
      <c r="AC142" s="75"/>
      <c r="AD142" s="14"/>
      <c r="AE142" s="75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</row>
    <row r="143" spans="7:43">
      <c r="G143" s="157"/>
      <c r="H143" s="157"/>
      <c r="I143" s="157"/>
      <c r="J143" s="157"/>
      <c r="K143" s="157"/>
      <c r="L143" s="157"/>
      <c r="M143" s="14"/>
      <c r="N143" s="282"/>
      <c r="O143" s="157"/>
      <c r="P143" s="157"/>
      <c r="Q143" s="157"/>
      <c r="R143" s="14"/>
      <c r="S143" s="157"/>
      <c r="T143" s="75"/>
      <c r="U143" s="75"/>
      <c r="V143" s="75"/>
      <c r="W143" s="75"/>
      <c r="X143" s="157"/>
      <c r="Y143" s="14"/>
      <c r="Z143" s="14"/>
      <c r="AA143" s="75"/>
      <c r="AB143" s="75"/>
      <c r="AC143" s="75"/>
      <c r="AD143" s="14"/>
      <c r="AE143" s="75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</row>
    <row r="144" spans="7:43">
      <c r="G144" s="157"/>
      <c r="H144" s="157"/>
      <c r="I144" s="157"/>
      <c r="J144" s="157"/>
      <c r="K144" s="157"/>
      <c r="L144" s="157"/>
      <c r="M144" s="14"/>
      <c r="N144" s="282"/>
      <c r="O144" s="157"/>
      <c r="P144" s="157"/>
      <c r="Q144" s="157"/>
      <c r="R144" s="14"/>
      <c r="S144" s="157"/>
      <c r="T144" s="75"/>
      <c r="U144" s="75"/>
      <c r="V144" s="75"/>
      <c r="W144" s="75"/>
      <c r="X144" s="157"/>
      <c r="Y144" s="14"/>
      <c r="Z144" s="14"/>
      <c r="AA144" s="75"/>
      <c r="AB144" s="75"/>
      <c r="AC144" s="75"/>
      <c r="AD144" s="14"/>
      <c r="AE144" s="75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</row>
    <row r="145" spans="7:43">
      <c r="G145" s="157"/>
      <c r="H145" s="157"/>
      <c r="I145" s="157"/>
      <c r="J145" s="157"/>
      <c r="K145" s="157"/>
      <c r="L145" s="157"/>
      <c r="M145" s="14"/>
      <c r="N145" s="282"/>
      <c r="O145" s="157"/>
      <c r="P145" s="157"/>
      <c r="Q145" s="157"/>
      <c r="R145" s="14"/>
      <c r="S145" s="157"/>
      <c r="T145" s="75"/>
      <c r="U145" s="75"/>
      <c r="V145" s="75"/>
      <c r="W145" s="75"/>
      <c r="X145" s="157"/>
      <c r="Y145" s="14"/>
      <c r="Z145" s="14"/>
      <c r="AA145" s="75"/>
      <c r="AB145" s="75"/>
      <c r="AC145" s="75"/>
      <c r="AD145" s="14"/>
      <c r="AE145" s="75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</row>
    <row r="146" spans="7:43">
      <c r="G146" s="157"/>
      <c r="H146" s="157"/>
      <c r="I146" s="157"/>
      <c r="J146" s="157"/>
      <c r="K146" s="157"/>
      <c r="L146" s="157"/>
      <c r="M146" s="14"/>
      <c r="N146" s="282"/>
      <c r="O146" s="157"/>
      <c r="P146" s="157"/>
      <c r="Q146" s="157"/>
      <c r="R146" s="14"/>
      <c r="S146" s="157"/>
      <c r="T146" s="75"/>
      <c r="U146" s="75"/>
      <c r="V146" s="75"/>
      <c r="W146" s="75"/>
      <c r="X146" s="157"/>
      <c r="Y146" s="14"/>
      <c r="Z146" s="14"/>
      <c r="AA146" s="75"/>
      <c r="AB146" s="75"/>
      <c r="AC146" s="75"/>
      <c r="AD146" s="14"/>
      <c r="AE146" s="75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</row>
    <row r="147" spans="7:43">
      <c r="G147" s="157"/>
      <c r="H147" s="157"/>
      <c r="I147" s="157"/>
      <c r="J147" s="157"/>
      <c r="K147" s="157"/>
      <c r="L147" s="157"/>
      <c r="M147" s="14"/>
      <c r="N147" s="282"/>
      <c r="O147" s="157"/>
      <c r="P147" s="157"/>
      <c r="Q147" s="157"/>
      <c r="R147" s="14"/>
      <c r="S147" s="157"/>
      <c r="T147" s="75"/>
      <c r="U147" s="75"/>
      <c r="V147" s="75"/>
      <c r="W147" s="75"/>
      <c r="X147" s="157"/>
      <c r="Y147" s="14"/>
      <c r="Z147" s="14"/>
      <c r="AA147" s="75"/>
      <c r="AB147" s="75"/>
      <c r="AC147" s="75"/>
      <c r="AD147" s="14"/>
      <c r="AE147" s="75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</row>
    <row r="148" spans="7:43">
      <c r="G148" s="157"/>
      <c r="H148" s="157"/>
      <c r="I148" s="157"/>
      <c r="J148" s="157"/>
      <c r="K148" s="157"/>
      <c r="L148" s="157"/>
      <c r="M148" s="14"/>
      <c r="N148" s="282"/>
      <c r="O148" s="157"/>
      <c r="P148" s="157"/>
      <c r="Q148" s="157"/>
      <c r="R148" s="14"/>
      <c r="S148" s="157"/>
      <c r="T148" s="75"/>
      <c r="U148" s="75"/>
      <c r="V148" s="75"/>
      <c r="W148" s="75"/>
      <c r="X148" s="157"/>
      <c r="Y148" s="14"/>
      <c r="Z148" s="14"/>
      <c r="AA148" s="75"/>
      <c r="AB148" s="75"/>
      <c r="AC148" s="75"/>
      <c r="AD148" s="14"/>
      <c r="AE148" s="75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</row>
    <row r="149" spans="7:43">
      <c r="G149" s="157"/>
      <c r="H149" s="157"/>
      <c r="I149" s="157"/>
      <c r="J149" s="157"/>
      <c r="K149" s="157"/>
      <c r="L149" s="157"/>
      <c r="M149" s="14"/>
      <c r="N149" s="282"/>
      <c r="O149" s="157"/>
      <c r="P149" s="157"/>
      <c r="Q149" s="157"/>
      <c r="R149" s="14"/>
      <c r="S149" s="157"/>
      <c r="T149" s="75"/>
      <c r="U149" s="75"/>
      <c r="V149" s="75"/>
      <c r="W149" s="75"/>
      <c r="X149" s="157"/>
      <c r="Y149" s="14"/>
      <c r="Z149" s="14"/>
      <c r="AA149" s="75"/>
      <c r="AB149" s="75"/>
      <c r="AC149" s="75"/>
      <c r="AD149" s="14"/>
      <c r="AE149" s="75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</row>
    <row r="150" spans="7:43">
      <c r="G150" s="157"/>
      <c r="H150" s="157"/>
      <c r="I150" s="157"/>
      <c r="J150" s="157"/>
      <c r="K150" s="157"/>
      <c r="L150" s="157"/>
      <c r="M150" s="14"/>
      <c r="N150" s="282"/>
      <c r="O150" s="157"/>
      <c r="P150" s="157"/>
      <c r="Q150" s="157"/>
      <c r="R150" s="14"/>
      <c r="S150" s="157"/>
      <c r="T150" s="75"/>
      <c r="U150" s="75"/>
      <c r="V150" s="75"/>
      <c r="W150" s="75"/>
      <c r="X150" s="157"/>
      <c r="Y150" s="14"/>
      <c r="Z150" s="14"/>
      <c r="AA150" s="75"/>
      <c r="AB150" s="75"/>
      <c r="AC150" s="75"/>
      <c r="AD150" s="14"/>
      <c r="AE150" s="75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</row>
    <row r="151" spans="7:43">
      <c r="G151" s="157"/>
      <c r="H151" s="157"/>
      <c r="I151" s="157"/>
      <c r="J151" s="157"/>
      <c r="K151" s="157"/>
      <c r="L151" s="157"/>
      <c r="M151" s="14"/>
      <c r="N151" s="282"/>
      <c r="O151" s="157"/>
      <c r="P151" s="157"/>
      <c r="Q151" s="157"/>
      <c r="R151" s="14"/>
      <c r="S151" s="157"/>
      <c r="T151" s="75"/>
      <c r="U151" s="75"/>
      <c r="V151" s="75"/>
      <c r="W151" s="75"/>
      <c r="X151" s="157"/>
      <c r="Y151" s="14"/>
      <c r="Z151" s="14"/>
      <c r="AA151" s="75"/>
      <c r="AB151" s="75"/>
      <c r="AC151" s="75"/>
      <c r="AD151" s="14"/>
      <c r="AE151" s="75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</row>
    <row r="152" spans="7:43">
      <c r="G152" s="157"/>
      <c r="H152" s="157"/>
      <c r="I152" s="157"/>
      <c r="J152" s="157"/>
      <c r="K152" s="157"/>
      <c r="L152" s="157"/>
      <c r="M152" s="14"/>
      <c r="N152" s="282"/>
      <c r="O152" s="157"/>
      <c r="P152" s="157"/>
      <c r="Q152" s="157"/>
      <c r="R152" s="14"/>
      <c r="S152" s="157"/>
      <c r="T152" s="75"/>
      <c r="U152" s="75"/>
      <c r="V152" s="75"/>
      <c r="W152" s="75"/>
      <c r="X152" s="157"/>
      <c r="Y152" s="14"/>
      <c r="Z152" s="14"/>
      <c r="AA152" s="75"/>
      <c r="AB152" s="75"/>
      <c r="AC152" s="75"/>
      <c r="AD152" s="14"/>
      <c r="AE152" s="75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</row>
    <row r="153" spans="7:43">
      <c r="G153" s="157"/>
      <c r="H153" s="157"/>
      <c r="I153" s="157"/>
      <c r="J153" s="157"/>
      <c r="K153" s="157"/>
      <c r="L153" s="157"/>
      <c r="M153" s="14"/>
      <c r="N153" s="282"/>
      <c r="O153" s="157"/>
      <c r="P153" s="157"/>
      <c r="Q153" s="157"/>
      <c r="R153" s="14"/>
      <c r="S153" s="157"/>
      <c r="T153" s="75"/>
      <c r="U153" s="75"/>
      <c r="V153" s="75"/>
      <c r="W153" s="75"/>
      <c r="X153" s="157"/>
      <c r="Y153" s="14"/>
      <c r="Z153" s="14"/>
      <c r="AA153" s="75"/>
      <c r="AB153" s="75"/>
      <c r="AC153" s="75"/>
      <c r="AD153" s="14"/>
      <c r="AE153" s="75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</row>
    <row r="154" spans="7:43">
      <c r="G154" s="157"/>
      <c r="H154" s="157"/>
      <c r="I154" s="157"/>
      <c r="J154" s="157"/>
      <c r="K154" s="157"/>
      <c r="L154" s="157"/>
      <c r="M154" s="14"/>
      <c r="N154" s="282"/>
      <c r="O154" s="157"/>
      <c r="P154" s="157"/>
      <c r="Q154" s="157"/>
      <c r="R154" s="14"/>
      <c r="S154" s="157"/>
      <c r="T154" s="75"/>
      <c r="U154" s="75"/>
      <c r="V154" s="75"/>
      <c r="W154" s="75"/>
      <c r="X154" s="157"/>
      <c r="Y154" s="14"/>
      <c r="Z154" s="14"/>
      <c r="AA154" s="75"/>
      <c r="AB154" s="75"/>
      <c r="AC154" s="75"/>
      <c r="AD154" s="14"/>
      <c r="AE154" s="75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</row>
    <row r="155" spans="7:43">
      <c r="G155" s="157"/>
      <c r="H155" s="157"/>
      <c r="I155" s="157"/>
      <c r="J155" s="157"/>
      <c r="K155" s="157"/>
      <c r="L155" s="157"/>
      <c r="M155" s="14"/>
      <c r="N155" s="282"/>
      <c r="O155" s="157"/>
      <c r="P155" s="157"/>
      <c r="Q155" s="157"/>
      <c r="R155" s="14"/>
      <c r="S155" s="157"/>
      <c r="T155" s="75"/>
      <c r="U155" s="75"/>
      <c r="V155" s="75"/>
      <c r="W155" s="75"/>
      <c r="X155" s="157"/>
      <c r="Y155" s="14"/>
      <c r="Z155" s="14"/>
      <c r="AA155" s="75"/>
      <c r="AB155" s="75"/>
      <c r="AC155" s="75"/>
      <c r="AD155" s="14"/>
      <c r="AE155" s="75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</row>
    <row r="156" spans="7:43">
      <c r="G156" s="157"/>
      <c r="H156" s="157"/>
      <c r="I156" s="157"/>
      <c r="J156" s="157"/>
      <c r="K156" s="157"/>
      <c r="L156" s="157"/>
      <c r="M156" s="14"/>
      <c r="N156" s="282"/>
      <c r="O156" s="157"/>
      <c r="P156" s="157"/>
      <c r="Q156" s="157"/>
      <c r="R156" s="14"/>
      <c r="S156" s="157"/>
      <c r="T156" s="75"/>
      <c r="U156" s="75"/>
      <c r="V156" s="75"/>
      <c r="W156" s="75"/>
      <c r="X156" s="157"/>
      <c r="Y156" s="14"/>
      <c r="Z156" s="14"/>
      <c r="AA156" s="75"/>
      <c r="AB156" s="75"/>
      <c r="AC156" s="75"/>
      <c r="AD156" s="14"/>
      <c r="AE156" s="75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</row>
    <row r="157" spans="7:43">
      <c r="G157" s="157"/>
      <c r="H157" s="157"/>
      <c r="I157" s="157"/>
      <c r="J157" s="157"/>
      <c r="K157" s="157"/>
      <c r="L157" s="157"/>
      <c r="M157" s="14"/>
      <c r="N157" s="282"/>
      <c r="O157" s="157"/>
      <c r="P157" s="157"/>
      <c r="Q157" s="157"/>
      <c r="R157" s="14"/>
      <c r="S157" s="157"/>
      <c r="T157" s="75"/>
      <c r="U157" s="75"/>
      <c r="V157" s="75"/>
      <c r="W157" s="75"/>
      <c r="X157" s="157"/>
      <c r="Y157" s="14"/>
      <c r="Z157" s="14"/>
      <c r="AA157" s="75"/>
      <c r="AB157" s="75"/>
      <c r="AC157" s="75"/>
      <c r="AD157" s="14"/>
      <c r="AE157" s="75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</row>
    <row r="158" spans="7:43">
      <c r="G158" s="157"/>
      <c r="H158" s="157"/>
      <c r="I158" s="157"/>
      <c r="J158" s="157"/>
      <c r="K158" s="157"/>
      <c r="L158" s="157"/>
      <c r="M158" s="14"/>
      <c r="N158" s="282"/>
      <c r="O158" s="157"/>
      <c r="P158" s="157"/>
      <c r="Q158" s="157"/>
      <c r="R158" s="14"/>
      <c r="S158" s="157"/>
      <c r="T158" s="75"/>
      <c r="U158" s="75"/>
      <c r="V158" s="75"/>
      <c r="W158" s="75"/>
      <c r="X158" s="157"/>
      <c r="Y158" s="14"/>
      <c r="Z158" s="14"/>
      <c r="AA158" s="75"/>
      <c r="AB158" s="75"/>
      <c r="AC158" s="75"/>
      <c r="AD158" s="14"/>
      <c r="AE158" s="75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</row>
    <row r="159" spans="7:43">
      <c r="G159" s="157"/>
      <c r="H159" s="157"/>
      <c r="I159" s="157"/>
      <c r="J159" s="157"/>
      <c r="K159" s="157"/>
      <c r="L159" s="157"/>
      <c r="M159" s="14"/>
      <c r="N159" s="282"/>
      <c r="O159" s="157"/>
      <c r="P159" s="157"/>
      <c r="Q159" s="157"/>
      <c r="R159" s="14"/>
      <c r="S159" s="157"/>
      <c r="T159" s="75"/>
      <c r="U159" s="75"/>
      <c r="V159" s="75"/>
      <c r="W159" s="75"/>
      <c r="X159" s="157"/>
      <c r="Y159" s="14"/>
      <c r="Z159" s="14"/>
      <c r="AA159" s="75"/>
      <c r="AB159" s="75"/>
      <c r="AC159" s="75"/>
      <c r="AD159" s="14"/>
      <c r="AE159" s="75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</row>
    <row r="160" spans="7:43">
      <c r="G160" s="157"/>
      <c r="H160" s="157"/>
      <c r="I160" s="157"/>
      <c r="J160" s="157"/>
      <c r="K160" s="157"/>
      <c r="L160" s="157"/>
      <c r="M160" s="14"/>
      <c r="N160" s="282"/>
      <c r="O160" s="157"/>
      <c r="P160" s="157"/>
      <c r="Q160" s="157"/>
      <c r="R160" s="14"/>
      <c r="S160" s="157"/>
      <c r="T160" s="75"/>
      <c r="U160" s="75"/>
      <c r="V160" s="75"/>
      <c r="W160" s="75"/>
      <c r="X160" s="157"/>
      <c r="Y160" s="14"/>
      <c r="Z160" s="14"/>
      <c r="AA160" s="75"/>
      <c r="AB160" s="75"/>
      <c r="AC160" s="75"/>
      <c r="AD160" s="14"/>
      <c r="AE160" s="75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</row>
    <row r="161" spans="7:43">
      <c r="G161" s="157"/>
      <c r="H161" s="157"/>
      <c r="I161" s="157"/>
      <c r="J161" s="157"/>
      <c r="K161" s="157"/>
      <c r="L161" s="157"/>
      <c r="M161" s="14"/>
      <c r="N161" s="282"/>
      <c r="O161" s="157"/>
      <c r="P161" s="157"/>
      <c r="Q161" s="157"/>
      <c r="R161" s="14"/>
      <c r="S161" s="157"/>
      <c r="T161" s="75"/>
      <c r="U161" s="75"/>
      <c r="V161" s="75"/>
      <c r="W161" s="75"/>
      <c r="X161" s="157"/>
      <c r="Y161" s="14"/>
      <c r="Z161" s="14"/>
      <c r="AA161" s="75"/>
      <c r="AB161" s="75"/>
      <c r="AC161" s="75"/>
      <c r="AD161" s="14"/>
      <c r="AE161" s="75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</row>
    <row r="162" spans="7:43">
      <c r="G162" s="157"/>
      <c r="H162" s="157"/>
      <c r="I162" s="157"/>
      <c r="J162" s="157"/>
      <c r="K162" s="157"/>
      <c r="L162" s="157"/>
      <c r="M162" s="14"/>
      <c r="N162" s="282"/>
      <c r="O162" s="157"/>
      <c r="P162" s="157"/>
      <c r="Q162" s="157"/>
      <c r="R162" s="14"/>
      <c r="S162" s="157"/>
      <c r="T162" s="75"/>
      <c r="U162" s="75"/>
      <c r="V162" s="75"/>
      <c r="W162" s="75"/>
      <c r="X162" s="157"/>
      <c r="Y162" s="14"/>
      <c r="Z162" s="14"/>
      <c r="AA162" s="75"/>
      <c r="AB162" s="75"/>
      <c r="AC162" s="75"/>
      <c r="AD162" s="14"/>
      <c r="AE162" s="75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</row>
    <row r="163" spans="7:43">
      <c r="G163" s="157"/>
      <c r="H163" s="157"/>
      <c r="I163" s="157"/>
      <c r="J163" s="157"/>
      <c r="K163" s="157"/>
      <c r="L163" s="157"/>
      <c r="M163" s="14"/>
      <c r="N163" s="282"/>
      <c r="O163" s="157"/>
      <c r="P163" s="157"/>
      <c r="Q163" s="157"/>
      <c r="R163" s="14"/>
      <c r="S163" s="157"/>
      <c r="T163" s="75"/>
      <c r="U163" s="75"/>
      <c r="V163" s="75"/>
      <c r="W163" s="75"/>
      <c r="X163" s="157"/>
      <c r="Y163" s="14"/>
      <c r="Z163" s="14"/>
      <c r="AA163" s="75"/>
      <c r="AB163" s="75"/>
      <c r="AC163" s="75"/>
      <c r="AD163" s="14"/>
      <c r="AE163" s="75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</row>
    <row r="164" spans="7:43">
      <c r="G164" s="157"/>
      <c r="H164" s="157"/>
      <c r="I164" s="157"/>
      <c r="J164" s="157"/>
      <c r="K164" s="157"/>
      <c r="L164" s="157"/>
      <c r="M164" s="14"/>
      <c r="N164" s="282"/>
      <c r="O164" s="157"/>
      <c r="P164" s="157"/>
      <c r="Q164" s="157"/>
      <c r="R164" s="14"/>
      <c r="S164" s="157"/>
      <c r="T164" s="75"/>
      <c r="U164" s="75"/>
      <c r="V164" s="75"/>
      <c r="W164" s="75"/>
      <c r="X164" s="157"/>
      <c r="Y164" s="14"/>
      <c r="Z164" s="14"/>
      <c r="AA164" s="75"/>
      <c r="AB164" s="75"/>
      <c r="AC164" s="75"/>
      <c r="AD164" s="14"/>
      <c r="AE164" s="75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</row>
    <row r="165" spans="7:43">
      <c r="G165" s="157"/>
      <c r="H165" s="157"/>
      <c r="I165" s="157"/>
      <c r="J165" s="157"/>
      <c r="K165" s="157"/>
      <c r="L165" s="157"/>
      <c r="M165" s="14"/>
      <c r="N165" s="282"/>
      <c r="O165" s="157"/>
      <c r="P165" s="157"/>
      <c r="Q165" s="157"/>
      <c r="R165" s="14"/>
      <c r="S165" s="157"/>
      <c r="T165" s="75"/>
      <c r="U165" s="75"/>
      <c r="V165" s="75"/>
      <c r="W165" s="75"/>
      <c r="X165" s="157"/>
      <c r="Y165" s="14"/>
      <c r="Z165" s="14"/>
      <c r="AA165" s="75"/>
      <c r="AB165" s="75"/>
      <c r="AC165" s="75"/>
      <c r="AD165" s="14"/>
      <c r="AE165" s="75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</row>
    <row r="166" spans="7:43">
      <c r="G166" s="157"/>
      <c r="H166" s="157"/>
      <c r="I166" s="157"/>
      <c r="J166" s="157"/>
      <c r="K166" s="157"/>
      <c r="L166" s="157"/>
      <c r="M166" s="14"/>
      <c r="N166" s="282"/>
      <c r="O166" s="157"/>
      <c r="P166" s="157"/>
      <c r="Q166" s="157"/>
      <c r="R166" s="14"/>
      <c r="S166" s="157"/>
      <c r="T166" s="75"/>
      <c r="U166" s="75"/>
      <c r="V166" s="75"/>
      <c r="W166" s="75"/>
      <c r="X166" s="157"/>
      <c r="Y166" s="14"/>
      <c r="Z166" s="14"/>
      <c r="AA166" s="75"/>
      <c r="AB166" s="75"/>
      <c r="AC166" s="75"/>
      <c r="AD166" s="14"/>
      <c r="AE166" s="75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</row>
    <row r="167" spans="7:43">
      <c r="G167" s="157"/>
      <c r="H167" s="157"/>
      <c r="I167" s="157"/>
      <c r="J167" s="157"/>
      <c r="K167" s="157"/>
      <c r="L167" s="157"/>
      <c r="M167" s="14"/>
      <c r="N167" s="282"/>
      <c r="O167" s="157"/>
      <c r="P167" s="157"/>
      <c r="Q167" s="157"/>
      <c r="R167" s="14"/>
      <c r="S167" s="157"/>
      <c r="T167" s="75"/>
      <c r="U167" s="75"/>
      <c r="V167" s="75"/>
      <c r="W167" s="75"/>
      <c r="X167" s="157"/>
      <c r="Y167" s="14"/>
      <c r="Z167" s="14"/>
      <c r="AA167" s="75"/>
      <c r="AB167" s="75"/>
      <c r="AC167" s="75"/>
      <c r="AD167" s="14"/>
      <c r="AE167" s="75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</row>
    <row r="168" spans="7:43">
      <c r="G168" s="157"/>
      <c r="H168" s="157"/>
      <c r="I168" s="157"/>
      <c r="J168" s="157"/>
      <c r="K168" s="157"/>
      <c r="L168" s="157"/>
      <c r="M168" s="14"/>
      <c r="N168" s="282"/>
      <c r="O168" s="157"/>
      <c r="P168" s="157"/>
      <c r="Q168" s="157"/>
      <c r="R168" s="14"/>
      <c r="S168" s="157"/>
      <c r="T168" s="75"/>
      <c r="U168" s="75"/>
      <c r="V168" s="75"/>
      <c r="W168" s="75"/>
      <c r="X168" s="157"/>
      <c r="Y168" s="14"/>
      <c r="Z168" s="14"/>
      <c r="AA168" s="75"/>
      <c r="AB168" s="75"/>
      <c r="AC168" s="75"/>
      <c r="AD168" s="14"/>
      <c r="AE168" s="75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</row>
    <row r="169" spans="7:43">
      <c r="G169" s="157"/>
      <c r="H169" s="157"/>
      <c r="I169" s="157"/>
      <c r="J169" s="157"/>
      <c r="K169" s="157"/>
      <c r="L169" s="157"/>
      <c r="M169" s="14"/>
      <c r="N169" s="282"/>
      <c r="O169" s="157"/>
      <c r="P169" s="157"/>
      <c r="Q169" s="157"/>
      <c r="R169" s="14"/>
      <c r="S169" s="157"/>
      <c r="T169" s="75"/>
      <c r="U169" s="75"/>
      <c r="V169" s="75"/>
      <c r="W169" s="75"/>
      <c r="X169" s="157"/>
      <c r="Y169" s="14"/>
      <c r="Z169" s="14"/>
      <c r="AA169" s="75"/>
      <c r="AB169" s="75"/>
      <c r="AC169" s="75"/>
      <c r="AD169" s="14"/>
      <c r="AE169" s="75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</row>
    <row r="170" spans="7:43">
      <c r="G170" s="157"/>
      <c r="H170" s="157"/>
      <c r="I170" s="157"/>
      <c r="J170" s="157"/>
      <c r="K170" s="157"/>
      <c r="L170" s="157"/>
      <c r="M170" s="14"/>
      <c r="N170" s="282"/>
      <c r="O170" s="157"/>
      <c r="P170" s="157"/>
      <c r="Q170" s="157"/>
      <c r="R170" s="14"/>
      <c r="S170" s="157"/>
      <c r="T170" s="75"/>
      <c r="U170" s="75"/>
      <c r="V170" s="75"/>
      <c r="W170" s="75"/>
      <c r="X170" s="157"/>
      <c r="Y170" s="14"/>
      <c r="Z170" s="14"/>
      <c r="AA170" s="75"/>
      <c r="AB170" s="75"/>
      <c r="AC170" s="75"/>
      <c r="AD170" s="14"/>
      <c r="AE170" s="75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</row>
    <row r="171" spans="7:43">
      <c r="G171" s="157"/>
      <c r="H171" s="157"/>
      <c r="I171" s="157"/>
      <c r="J171" s="157"/>
      <c r="K171" s="157"/>
      <c r="L171" s="157"/>
      <c r="M171" s="14"/>
      <c r="N171" s="282"/>
      <c r="O171" s="157"/>
      <c r="P171" s="157"/>
      <c r="Q171" s="157"/>
      <c r="R171" s="14"/>
      <c r="S171" s="157"/>
      <c r="T171" s="76"/>
      <c r="U171" s="76"/>
      <c r="V171" s="76"/>
      <c r="W171" s="76"/>
      <c r="X171" s="158"/>
      <c r="Y171" s="31"/>
      <c r="Z171" s="31"/>
      <c r="AA171" s="76"/>
      <c r="AB171" s="76"/>
    </row>
    <row r="172" spans="7:43">
      <c r="G172" s="157"/>
      <c r="H172" s="157"/>
      <c r="I172" s="157"/>
      <c r="J172" s="157"/>
      <c r="K172" s="157"/>
      <c r="L172" s="157"/>
      <c r="M172" s="14"/>
      <c r="N172" s="282"/>
      <c r="O172" s="157"/>
      <c r="P172" s="157"/>
      <c r="Q172" s="157"/>
      <c r="R172" s="14"/>
      <c r="S172" s="157"/>
      <c r="T172" s="77"/>
      <c r="U172" s="77"/>
      <c r="V172" s="77"/>
      <c r="W172" s="77"/>
      <c r="X172" s="159"/>
      <c r="Y172" s="35"/>
      <c r="Z172" s="35"/>
      <c r="AA172" s="77"/>
      <c r="AB172" s="77"/>
    </row>
    <row r="173" spans="7:43">
      <c r="G173" s="157"/>
      <c r="H173" s="157"/>
      <c r="I173" s="157"/>
      <c r="J173" s="157"/>
      <c r="K173" s="157"/>
      <c r="L173" s="157"/>
      <c r="M173" s="14"/>
      <c r="N173" s="282"/>
      <c r="O173" s="157"/>
      <c r="P173" s="157"/>
      <c r="Q173" s="157"/>
      <c r="R173" s="14"/>
      <c r="S173" s="157"/>
      <c r="T173" s="77"/>
      <c r="U173" s="77"/>
      <c r="V173" s="77"/>
      <c r="W173" s="77"/>
      <c r="X173" s="159"/>
      <c r="Y173" s="35"/>
      <c r="Z173" s="35"/>
      <c r="AA173" s="77"/>
      <c r="AB173" s="77"/>
    </row>
    <row r="174" spans="7:43">
      <c r="G174" s="157"/>
      <c r="H174" s="157"/>
      <c r="I174" s="157"/>
      <c r="J174" s="157"/>
      <c r="K174" s="157"/>
      <c r="L174" s="157"/>
      <c r="M174" s="14"/>
      <c r="N174" s="282"/>
      <c r="O174" s="157"/>
      <c r="P174" s="157"/>
      <c r="Q174" s="157"/>
      <c r="R174" s="14"/>
      <c r="S174" s="157"/>
      <c r="T174" s="77"/>
      <c r="U174" s="77"/>
      <c r="V174" s="77"/>
      <c r="W174" s="77"/>
      <c r="X174" s="159"/>
      <c r="Y174" s="35"/>
      <c r="Z174" s="35"/>
      <c r="AA174" s="77"/>
      <c r="AB174" s="77"/>
    </row>
    <row r="175" spans="7:43">
      <c r="G175" s="157"/>
      <c r="H175" s="157"/>
      <c r="I175" s="157"/>
      <c r="J175" s="157"/>
      <c r="K175" s="157"/>
      <c r="L175" s="157"/>
      <c r="M175" s="14"/>
      <c r="N175" s="282"/>
      <c r="O175" s="157"/>
      <c r="P175" s="157"/>
      <c r="Q175" s="157"/>
      <c r="R175" s="14"/>
      <c r="S175" s="157"/>
      <c r="T175" s="77"/>
      <c r="U175" s="77"/>
      <c r="V175" s="77"/>
      <c r="W175" s="77"/>
      <c r="X175" s="159"/>
      <c r="Y175" s="35"/>
      <c r="Z175" s="35"/>
      <c r="AA175" s="77"/>
      <c r="AB175" s="77"/>
    </row>
    <row r="176" spans="7:43">
      <c r="G176" s="157"/>
      <c r="H176" s="157"/>
      <c r="I176" s="157"/>
      <c r="J176" s="157"/>
      <c r="K176" s="157"/>
      <c r="L176" s="157"/>
      <c r="M176" s="14"/>
      <c r="N176" s="282"/>
      <c r="O176" s="157"/>
      <c r="P176" s="157"/>
      <c r="Q176" s="157"/>
      <c r="R176" s="14"/>
      <c r="S176" s="157"/>
      <c r="T176" s="77"/>
      <c r="U176" s="77"/>
      <c r="V176" s="77"/>
      <c r="W176" s="77"/>
      <c r="X176" s="159"/>
      <c r="Y176" s="35"/>
      <c r="Z176" s="35"/>
      <c r="AA176" s="77"/>
      <c r="AB176" s="77"/>
    </row>
    <row r="177" spans="1:28">
      <c r="G177" s="157"/>
      <c r="H177" s="157"/>
      <c r="I177" s="157"/>
      <c r="J177" s="157"/>
      <c r="K177" s="157"/>
      <c r="L177" s="157"/>
      <c r="M177" s="14"/>
      <c r="N177" s="282"/>
      <c r="O177" s="157"/>
      <c r="P177" s="157"/>
      <c r="Q177" s="157"/>
      <c r="R177" s="14"/>
      <c r="S177" s="157"/>
      <c r="T177" s="77"/>
      <c r="U177" s="77"/>
      <c r="V177" s="77"/>
      <c r="W177" s="77"/>
      <c r="X177" s="159"/>
      <c r="Y177" s="35"/>
      <c r="Z177" s="35"/>
      <c r="AA177" s="77"/>
      <c r="AB177" s="77"/>
    </row>
    <row r="178" spans="1:28">
      <c r="G178" s="157"/>
      <c r="H178" s="157"/>
      <c r="I178" s="157"/>
      <c r="J178" s="157"/>
      <c r="K178" s="157"/>
      <c r="L178" s="157"/>
      <c r="M178" s="14"/>
      <c r="N178" s="282"/>
      <c r="O178" s="157"/>
      <c r="P178" s="157"/>
      <c r="Q178" s="157"/>
      <c r="R178" s="14"/>
      <c r="S178" s="157"/>
      <c r="T178" s="77"/>
      <c r="U178" s="77"/>
      <c r="V178" s="77"/>
      <c r="W178" s="77"/>
      <c r="X178" s="159"/>
      <c r="Y178" s="35"/>
      <c r="Z178" s="35"/>
      <c r="AA178" s="77"/>
      <c r="AB178" s="77"/>
    </row>
    <row r="179" spans="1:28">
      <c r="G179" s="157"/>
      <c r="H179" s="157"/>
      <c r="I179" s="157"/>
      <c r="J179" s="157"/>
      <c r="K179" s="157"/>
      <c r="L179" s="157"/>
      <c r="M179" s="14"/>
      <c r="N179" s="282"/>
      <c r="O179" s="157"/>
      <c r="P179" s="157"/>
      <c r="Q179" s="157"/>
      <c r="R179" s="14"/>
      <c r="S179" s="157"/>
      <c r="T179" s="77"/>
      <c r="U179" s="77"/>
      <c r="V179" s="77"/>
      <c r="W179" s="77"/>
      <c r="X179" s="159"/>
      <c r="Y179" s="35"/>
      <c r="Z179" s="35"/>
      <c r="AA179" s="77"/>
      <c r="AB179" s="77"/>
    </row>
    <row r="180" spans="1:28">
      <c r="G180" s="157"/>
      <c r="H180" s="157"/>
      <c r="I180" s="157"/>
      <c r="J180" s="157"/>
      <c r="K180" s="157"/>
      <c r="L180" s="157"/>
      <c r="M180" s="14"/>
      <c r="N180" s="282"/>
      <c r="O180" s="157"/>
      <c r="P180" s="157"/>
      <c r="Q180" s="157"/>
      <c r="R180" s="14"/>
      <c r="S180" s="157"/>
      <c r="T180" s="77"/>
      <c r="U180" s="77"/>
      <c r="V180" s="77"/>
      <c r="W180" s="77"/>
      <c r="X180" s="159"/>
      <c r="Y180" s="35"/>
      <c r="Z180" s="35"/>
      <c r="AA180" s="77"/>
      <c r="AB180" s="77"/>
    </row>
    <row r="181" spans="1:28">
      <c r="A181" s="31"/>
      <c r="B181" s="31"/>
      <c r="C181" s="31"/>
      <c r="D181" s="31"/>
      <c r="E181" s="31"/>
      <c r="F181" s="339"/>
      <c r="G181" s="158"/>
      <c r="H181" s="158"/>
      <c r="I181" s="158"/>
      <c r="J181" s="158"/>
      <c r="K181" s="158"/>
      <c r="L181" s="158"/>
      <c r="M181" s="31"/>
      <c r="N181" s="283"/>
      <c r="O181" s="158"/>
      <c r="P181" s="158"/>
      <c r="Q181" s="158"/>
      <c r="R181" s="31"/>
      <c r="S181" s="158"/>
      <c r="T181" s="77"/>
      <c r="U181" s="77"/>
      <c r="V181" s="77"/>
      <c r="W181" s="77"/>
      <c r="X181" s="159"/>
      <c r="Y181" s="35"/>
      <c r="Z181" s="35"/>
      <c r="AA181" s="77"/>
      <c r="AB181" s="77"/>
    </row>
    <row r="182" spans="1:28">
      <c r="A182" s="35"/>
      <c r="B182" s="35"/>
      <c r="C182" s="35"/>
      <c r="D182" s="35"/>
      <c r="E182" s="35"/>
      <c r="F182" s="340"/>
      <c r="G182" s="159"/>
      <c r="H182" s="159"/>
      <c r="I182" s="159"/>
      <c r="J182" s="159"/>
      <c r="K182" s="159"/>
      <c r="L182" s="159"/>
      <c r="M182" s="35"/>
      <c r="N182" s="284"/>
      <c r="O182" s="159"/>
      <c r="P182" s="159"/>
      <c r="Q182" s="159"/>
      <c r="R182" s="35"/>
      <c r="S182" s="159"/>
      <c r="T182" s="77"/>
      <c r="U182" s="77"/>
      <c r="V182" s="77"/>
      <c r="W182" s="77"/>
      <c r="X182" s="159"/>
      <c r="Y182" s="35"/>
      <c r="Z182" s="35"/>
      <c r="AA182" s="77"/>
      <c r="AB182" s="77"/>
    </row>
    <row r="183" spans="1:28">
      <c r="A183" s="35"/>
      <c r="B183" s="35"/>
      <c r="C183" s="35"/>
      <c r="D183" s="35"/>
      <c r="E183" s="35"/>
      <c r="F183" s="340"/>
      <c r="G183" s="159"/>
      <c r="H183" s="159"/>
      <c r="I183" s="159"/>
      <c r="J183" s="159"/>
      <c r="K183" s="159"/>
      <c r="L183" s="159"/>
      <c r="M183" s="35"/>
      <c r="N183" s="284"/>
      <c r="O183" s="159"/>
      <c r="P183" s="159"/>
      <c r="Q183" s="159"/>
      <c r="R183" s="35"/>
      <c r="S183" s="159"/>
      <c r="T183" s="77"/>
      <c r="U183" s="77"/>
      <c r="V183" s="77"/>
      <c r="W183" s="77"/>
      <c r="X183" s="159"/>
      <c r="Y183" s="35"/>
      <c r="Z183" s="35"/>
      <c r="AA183" s="77"/>
      <c r="AB183" s="77"/>
    </row>
    <row r="184" spans="1:28">
      <c r="A184" s="35"/>
      <c r="B184" s="35"/>
      <c r="C184" s="35"/>
      <c r="D184" s="35"/>
      <c r="E184" s="35"/>
      <c r="F184" s="340"/>
      <c r="G184" s="159"/>
      <c r="H184" s="159"/>
      <c r="I184" s="159"/>
      <c r="J184" s="159"/>
      <c r="K184" s="159"/>
      <c r="L184" s="159"/>
      <c r="M184" s="35"/>
      <c r="N184" s="284"/>
      <c r="O184" s="159"/>
      <c r="P184" s="159"/>
      <c r="Q184" s="159"/>
      <c r="R184" s="35"/>
      <c r="S184" s="159"/>
      <c r="T184" s="77"/>
      <c r="U184" s="77"/>
      <c r="V184" s="77"/>
      <c r="W184" s="77"/>
      <c r="X184" s="159"/>
      <c r="Y184" s="35"/>
      <c r="Z184" s="35"/>
      <c r="AA184" s="77"/>
      <c r="AB184" s="77"/>
    </row>
    <row r="185" spans="1:28">
      <c r="A185" s="35"/>
      <c r="B185" s="35"/>
      <c r="C185" s="35"/>
      <c r="D185" s="35"/>
      <c r="E185" s="35"/>
      <c r="F185" s="340"/>
      <c r="G185" s="159"/>
      <c r="H185" s="159"/>
      <c r="I185" s="159"/>
      <c r="J185" s="159"/>
      <c r="K185" s="159"/>
      <c r="L185" s="159"/>
      <c r="M185" s="35"/>
      <c r="N185" s="284"/>
      <c r="O185" s="159"/>
      <c r="P185" s="159"/>
      <c r="Q185" s="159"/>
      <c r="R185" s="35"/>
      <c r="S185" s="159"/>
      <c r="T185" s="77"/>
      <c r="U185" s="77"/>
      <c r="V185" s="77"/>
      <c r="W185" s="77"/>
      <c r="X185" s="159"/>
      <c r="Y185" s="35"/>
      <c r="Z185" s="35"/>
      <c r="AA185" s="77"/>
      <c r="AB185" s="77"/>
    </row>
    <row r="186" spans="1:28">
      <c r="A186" s="35"/>
      <c r="B186" s="35"/>
      <c r="C186" s="35"/>
      <c r="D186" s="35"/>
      <c r="E186" s="35"/>
      <c r="F186" s="340"/>
      <c r="G186" s="159"/>
      <c r="H186" s="159"/>
      <c r="I186" s="159"/>
      <c r="J186" s="159"/>
      <c r="K186" s="159"/>
      <c r="L186" s="159"/>
      <c r="M186" s="35"/>
      <c r="N186" s="284"/>
      <c r="O186" s="159"/>
      <c r="P186" s="159"/>
      <c r="Q186" s="159"/>
      <c r="R186" s="35"/>
      <c r="S186" s="159"/>
      <c r="T186" s="77"/>
      <c r="U186" s="77"/>
      <c r="V186" s="77"/>
      <c r="W186" s="77"/>
      <c r="X186" s="159"/>
      <c r="Y186" s="35"/>
      <c r="Z186" s="35"/>
      <c r="AA186" s="77"/>
      <c r="AB186" s="77"/>
    </row>
    <row r="187" spans="1:28">
      <c r="A187" s="35"/>
      <c r="B187" s="35"/>
      <c r="C187" s="35"/>
      <c r="D187" s="35"/>
      <c r="E187" s="35"/>
      <c r="F187" s="340"/>
      <c r="G187" s="159"/>
      <c r="H187" s="159"/>
      <c r="I187" s="159"/>
      <c r="J187" s="159"/>
      <c r="K187" s="159"/>
      <c r="L187" s="159"/>
      <c r="M187" s="35"/>
      <c r="N187" s="284"/>
      <c r="O187" s="159"/>
      <c r="P187" s="159"/>
      <c r="Q187" s="159"/>
      <c r="R187" s="35"/>
      <c r="S187" s="159"/>
      <c r="T187" s="77"/>
      <c r="U187" s="77"/>
      <c r="V187" s="77"/>
      <c r="W187" s="77"/>
      <c r="X187" s="159"/>
      <c r="Y187" s="35"/>
      <c r="Z187" s="35"/>
      <c r="AA187" s="77"/>
      <c r="AB187" s="77"/>
    </row>
    <row r="188" spans="1:28">
      <c r="A188" s="35"/>
      <c r="B188" s="35"/>
      <c r="C188" s="35"/>
      <c r="D188" s="35"/>
      <c r="E188" s="35"/>
      <c r="F188" s="340"/>
      <c r="G188" s="159"/>
      <c r="H188" s="159"/>
      <c r="I188" s="159"/>
      <c r="J188" s="159"/>
      <c r="K188" s="159"/>
      <c r="L188" s="159"/>
      <c r="M188" s="35"/>
      <c r="N188" s="284"/>
      <c r="O188" s="159"/>
      <c r="P188" s="159"/>
      <c r="Q188" s="159"/>
      <c r="R188" s="35"/>
      <c r="S188" s="159"/>
      <c r="T188" s="77"/>
      <c r="U188" s="77"/>
      <c r="V188" s="77"/>
      <c r="W188" s="77"/>
      <c r="X188" s="159"/>
      <c r="Y188" s="35"/>
      <c r="Z188" s="35"/>
      <c r="AA188" s="77"/>
      <c r="AB188" s="77"/>
    </row>
    <row r="189" spans="1:28">
      <c r="A189" s="35"/>
      <c r="B189" s="35"/>
      <c r="C189" s="35"/>
      <c r="D189" s="35"/>
      <c r="E189" s="35"/>
      <c r="F189" s="340"/>
      <c r="G189" s="159"/>
      <c r="H189" s="159"/>
      <c r="I189" s="159"/>
      <c r="J189" s="159"/>
      <c r="K189" s="159"/>
      <c r="L189" s="159"/>
      <c r="M189" s="35"/>
      <c r="N189" s="284"/>
      <c r="O189" s="159"/>
      <c r="P189" s="159"/>
      <c r="Q189" s="159"/>
      <c r="R189" s="35"/>
      <c r="S189" s="159"/>
      <c r="T189" s="77"/>
      <c r="U189" s="77"/>
      <c r="V189" s="77"/>
      <c r="W189" s="77"/>
      <c r="X189" s="159"/>
      <c r="Y189" s="35"/>
      <c r="Z189" s="35"/>
      <c r="AA189" s="77"/>
      <c r="AB189" s="77"/>
    </row>
    <row r="190" spans="1:28">
      <c r="A190" s="35"/>
      <c r="B190" s="35"/>
      <c r="C190" s="35"/>
      <c r="D190" s="35"/>
      <c r="E190" s="35"/>
      <c r="F190" s="340"/>
      <c r="G190" s="159"/>
      <c r="H190" s="159"/>
      <c r="I190" s="159"/>
      <c r="J190" s="159"/>
      <c r="K190" s="159"/>
      <c r="L190" s="159"/>
      <c r="M190" s="35"/>
      <c r="N190" s="284"/>
      <c r="O190" s="159"/>
      <c r="P190" s="159"/>
      <c r="Q190" s="159"/>
      <c r="R190" s="35"/>
      <c r="S190" s="159"/>
      <c r="T190" s="77"/>
      <c r="U190" s="77"/>
      <c r="V190" s="77"/>
      <c r="W190" s="77"/>
      <c r="X190" s="159"/>
      <c r="Y190" s="35"/>
      <c r="Z190" s="35"/>
      <c r="AA190" s="77"/>
      <c r="AB190" s="77"/>
    </row>
    <row r="191" spans="1:28">
      <c r="A191" s="35"/>
      <c r="B191" s="35"/>
      <c r="C191" s="35"/>
      <c r="D191" s="35"/>
      <c r="E191" s="35"/>
      <c r="F191" s="340"/>
      <c r="G191" s="159"/>
      <c r="H191" s="159"/>
      <c r="I191" s="159"/>
      <c r="J191" s="159"/>
      <c r="K191" s="159"/>
      <c r="L191" s="159"/>
      <c r="M191" s="35"/>
      <c r="N191" s="284"/>
      <c r="O191" s="159"/>
      <c r="P191" s="159"/>
      <c r="Q191" s="159"/>
      <c r="R191" s="35"/>
      <c r="S191" s="159"/>
      <c r="T191" s="77"/>
      <c r="U191" s="77"/>
      <c r="V191" s="77"/>
      <c r="W191" s="77"/>
      <c r="X191" s="159"/>
      <c r="Y191" s="35"/>
      <c r="Z191" s="35"/>
      <c r="AA191" s="77"/>
      <c r="AB191" s="77"/>
    </row>
    <row r="192" spans="1:28">
      <c r="A192" s="35"/>
      <c r="B192" s="35"/>
      <c r="C192" s="35"/>
      <c r="D192" s="35"/>
      <c r="E192" s="35"/>
      <c r="F192" s="340"/>
      <c r="G192" s="159"/>
      <c r="H192" s="159"/>
      <c r="I192" s="159"/>
      <c r="J192" s="159"/>
      <c r="K192" s="159"/>
      <c r="L192" s="159"/>
      <c r="M192" s="35"/>
      <c r="N192" s="284"/>
      <c r="O192" s="159"/>
      <c r="P192" s="159"/>
      <c r="Q192" s="159"/>
      <c r="R192" s="35"/>
      <c r="S192" s="159"/>
      <c r="T192" s="77"/>
      <c r="U192" s="77"/>
      <c r="V192" s="77"/>
      <c r="W192" s="77"/>
      <c r="X192" s="159"/>
      <c r="Y192" s="35"/>
      <c r="Z192" s="35"/>
      <c r="AA192" s="77"/>
      <c r="AB192" s="77"/>
    </row>
    <row r="193" spans="1:28">
      <c r="A193" s="35"/>
      <c r="B193" s="35"/>
      <c r="C193" s="35"/>
      <c r="D193" s="35"/>
      <c r="E193" s="35"/>
      <c r="F193" s="340"/>
      <c r="G193" s="159"/>
      <c r="H193" s="159"/>
      <c r="I193" s="159"/>
      <c r="J193" s="159"/>
      <c r="K193" s="159"/>
      <c r="L193" s="159"/>
      <c r="M193" s="35"/>
      <c r="N193" s="284"/>
      <c r="O193" s="159"/>
      <c r="P193" s="159"/>
      <c r="Q193" s="159"/>
      <c r="R193" s="35"/>
      <c r="S193" s="159"/>
      <c r="T193" s="77"/>
      <c r="U193" s="77"/>
      <c r="V193" s="77"/>
      <c r="W193" s="77"/>
      <c r="X193" s="159"/>
      <c r="Y193" s="35"/>
      <c r="Z193" s="35"/>
      <c r="AA193" s="77"/>
      <c r="AB193" s="77"/>
    </row>
    <row r="194" spans="1:28">
      <c r="A194" s="35"/>
      <c r="B194" s="35"/>
      <c r="C194" s="35"/>
      <c r="D194" s="35"/>
      <c r="E194" s="35"/>
      <c r="F194" s="340"/>
      <c r="G194" s="159"/>
      <c r="H194" s="159"/>
      <c r="I194" s="159"/>
      <c r="J194" s="159"/>
      <c r="K194" s="159"/>
      <c r="L194" s="159"/>
      <c r="M194" s="35"/>
      <c r="N194" s="284"/>
      <c r="O194" s="159"/>
      <c r="P194" s="159"/>
      <c r="Q194" s="159"/>
      <c r="R194" s="35"/>
      <c r="S194" s="159"/>
      <c r="T194" s="77"/>
      <c r="U194" s="77"/>
      <c r="V194" s="77"/>
      <c r="W194" s="77"/>
      <c r="X194" s="159"/>
      <c r="Y194" s="35"/>
      <c r="Z194" s="35"/>
      <c r="AA194" s="77"/>
      <c r="AB194" s="77"/>
    </row>
    <row r="195" spans="1:28">
      <c r="A195" s="35"/>
      <c r="B195" s="35"/>
      <c r="C195" s="35"/>
      <c r="D195" s="35"/>
      <c r="E195" s="35"/>
      <c r="F195" s="340"/>
      <c r="G195" s="159"/>
      <c r="H195" s="159"/>
      <c r="I195" s="159"/>
      <c r="J195" s="159"/>
      <c r="K195" s="159"/>
      <c r="L195" s="159"/>
      <c r="M195" s="35"/>
      <c r="N195" s="284"/>
      <c r="O195" s="159"/>
      <c r="P195" s="159"/>
      <c r="Q195" s="159"/>
      <c r="R195" s="35"/>
      <c r="S195" s="159"/>
      <c r="T195" s="77"/>
      <c r="U195" s="77"/>
      <c r="V195" s="77"/>
      <c r="W195" s="77"/>
      <c r="X195" s="159"/>
      <c r="Y195" s="35"/>
      <c r="Z195" s="35"/>
      <c r="AA195" s="77"/>
      <c r="AB195" s="77"/>
    </row>
    <row r="196" spans="1:28">
      <c r="A196" s="35"/>
      <c r="B196" s="35"/>
      <c r="C196" s="35"/>
      <c r="D196" s="35"/>
      <c r="E196" s="35"/>
      <c r="F196" s="340"/>
      <c r="G196" s="159"/>
      <c r="H196" s="159"/>
      <c r="I196" s="159"/>
      <c r="J196" s="159"/>
      <c r="K196" s="159"/>
      <c r="L196" s="159"/>
      <c r="M196" s="35"/>
      <c r="N196" s="284"/>
      <c r="O196" s="159"/>
      <c r="P196" s="159"/>
      <c r="Q196" s="159"/>
      <c r="R196" s="35"/>
      <c r="S196" s="159"/>
      <c r="T196" s="77"/>
      <c r="U196" s="77"/>
      <c r="V196" s="77"/>
      <c r="W196" s="77"/>
      <c r="X196" s="159"/>
      <c r="Y196" s="35"/>
      <c r="Z196" s="35"/>
      <c r="AA196" s="77"/>
      <c r="AB196" s="77"/>
    </row>
    <row r="197" spans="1:28">
      <c r="A197" s="35"/>
      <c r="B197" s="35"/>
      <c r="C197" s="35"/>
      <c r="D197" s="35"/>
      <c r="E197" s="35"/>
      <c r="F197" s="340"/>
      <c r="G197" s="159"/>
      <c r="H197" s="159"/>
      <c r="I197" s="159"/>
      <c r="J197" s="159"/>
      <c r="K197" s="159"/>
      <c r="L197" s="159"/>
      <c r="M197" s="35"/>
      <c r="N197" s="284"/>
      <c r="O197" s="159"/>
      <c r="P197" s="159"/>
      <c r="Q197" s="159"/>
      <c r="R197" s="35"/>
      <c r="S197" s="159"/>
      <c r="T197" s="77"/>
      <c r="U197" s="77"/>
      <c r="V197" s="77"/>
      <c r="W197" s="77"/>
      <c r="X197" s="159"/>
      <c r="Y197" s="35"/>
      <c r="Z197" s="35"/>
      <c r="AA197" s="77"/>
      <c r="AB197" s="77"/>
    </row>
    <row r="198" spans="1:28">
      <c r="A198" s="35"/>
      <c r="B198" s="35"/>
      <c r="C198" s="35"/>
      <c r="D198" s="35"/>
      <c r="E198" s="35"/>
      <c r="F198" s="340"/>
      <c r="G198" s="159"/>
      <c r="H198" s="159"/>
      <c r="I198" s="159"/>
      <c r="J198" s="159"/>
      <c r="K198" s="159"/>
      <c r="L198" s="159"/>
      <c r="M198" s="35"/>
      <c r="N198" s="284"/>
      <c r="O198" s="159"/>
      <c r="P198" s="159"/>
      <c r="Q198" s="159"/>
      <c r="R198" s="35"/>
      <c r="S198" s="159"/>
      <c r="T198" s="77"/>
      <c r="U198" s="77"/>
      <c r="V198" s="77"/>
      <c r="W198" s="77"/>
      <c r="X198" s="159"/>
      <c r="Y198" s="35"/>
      <c r="Z198" s="35"/>
      <c r="AA198" s="77"/>
      <c r="AB198" s="77"/>
    </row>
    <row r="199" spans="1:28">
      <c r="A199" s="35"/>
      <c r="B199" s="35"/>
      <c r="C199" s="35"/>
      <c r="D199" s="35"/>
      <c r="E199" s="35"/>
      <c r="F199" s="340"/>
      <c r="G199" s="159"/>
      <c r="H199" s="159"/>
      <c r="I199" s="159"/>
      <c r="J199" s="159"/>
      <c r="K199" s="159"/>
      <c r="L199" s="159"/>
      <c r="M199" s="35"/>
      <c r="N199" s="284"/>
      <c r="O199" s="159"/>
      <c r="P199" s="159"/>
      <c r="Q199" s="159"/>
      <c r="R199" s="35"/>
      <c r="S199" s="159"/>
      <c r="T199" s="77"/>
      <c r="U199" s="77"/>
      <c r="V199" s="77"/>
      <c r="W199" s="77"/>
      <c r="X199" s="159"/>
      <c r="Y199" s="35"/>
      <c r="Z199" s="35"/>
      <c r="AA199" s="77"/>
      <c r="AB199" s="77"/>
    </row>
    <row r="200" spans="1:28">
      <c r="A200" s="35"/>
      <c r="B200" s="35"/>
      <c r="C200" s="35"/>
      <c r="D200" s="35"/>
      <c r="E200" s="35"/>
      <c r="F200" s="340"/>
      <c r="G200" s="159"/>
      <c r="H200" s="159"/>
      <c r="I200" s="159"/>
      <c r="J200" s="159"/>
      <c r="K200" s="159"/>
      <c r="L200" s="159"/>
      <c r="M200" s="35"/>
      <c r="N200" s="284"/>
      <c r="O200" s="159"/>
      <c r="P200" s="159"/>
      <c r="Q200" s="159"/>
      <c r="R200" s="35"/>
      <c r="S200" s="159"/>
      <c r="T200" s="77"/>
      <c r="U200" s="77"/>
      <c r="V200" s="77"/>
      <c r="W200" s="77"/>
      <c r="X200" s="159"/>
      <c r="Y200" s="35"/>
      <c r="Z200" s="35"/>
      <c r="AA200" s="77"/>
      <c r="AB200" s="77"/>
    </row>
    <row r="201" spans="1:28">
      <c r="A201" s="35"/>
      <c r="B201" s="35"/>
      <c r="C201" s="35"/>
      <c r="D201" s="35"/>
      <c r="E201" s="35"/>
      <c r="F201" s="340"/>
      <c r="G201" s="159"/>
      <c r="H201" s="159"/>
      <c r="I201" s="159"/>
      <c r="J201" s="159"/>
      <c r="K201" s="159"/>
      <c r="L201" s="159"/>
      <c r="M201" s="35"/>
      <c r="N201" s="284"/>
      <c r="O201" s="159"/>
      <c r="P201" s="159"/>
      <c r="Q201" s="159"/>
      <c r="R201" s="35"/>
      <c r="S201" s="159"/>
      <c r="T201" s="77"/>
      <c r="U201" s="77"/>
      <c r="V201" s="77"/>
      <c r="W201" s="77"/>
      <c r="X201" s="159"/>
      <c r="Y201" s="35"/>
      <c r="Z201" s="35"/>
      <c r="AA201" s="77"/>
      <c r="AB201" s="77"/>
    </row>
    <row r="202" spans="1:28">
      <c r="A202" s="35"/>
      <c r="B202" s="35"/>
      <c r="C202" s="35"/>
      <c r="D202" s="35"/>
      <c r="E202" s="35"/>
      <c r="F202" s="340"/>
      <c r="G202" s="159"/>
      <c r="H202" s="159"/>
      <c r="I202" s="159"/>
      <c r="J202" s="159"/>
      <c r="K202" s="159"/>
      <c r="L202" s="159"/>
      <c r="M202" s="35"/>
      <c r="N202" s="284"/>
      <c r="O202" s="159"/>
      <c r="P202" s="159"/>
      <c r="Q202" s="159"/>
      <c r="R202" s="35"/>
      <c r="S202" s="159"/>
      <c r="T202" s="77"/>
      <c r="U202" s="77"/>
      <c r="V202" s="77"/>
      <c r="W202" s="77"/>
      <c r="X202" s="159"/>
      <c r="Y202" s="35"/>
      <c r="Z202" s="35"/>
      <c r="AA202" s="77"/>
      <c r="AB202" s="77"/>
    </row>
    <row r="203" spans="1:28">
      <c r="A203" s="35"/>
      <c r="B203" s="35"/>
      <c r="C203" s="35"/>
      <c r="D203" s="35"/>
      <c r="E203" s="35"/>
      <c r="F203" s="340"/>
      <c r="G203" s="159"/>
      <c r="H203" s="159"/>
      <c r="I203" s="159"/>
      <c r="J203" s="159"/>
      <c r="K203" s="159"/>
      <c r="L203" s="159"/>
      <c r="M203" s="35"/>
      <c r="N203" s="284"/>
      <c r="O203" s="159"/>
      <c r="P203" s="159"/>
      <c r="Q203" s="159"/>
      <c r="R203" s="35"/>
      <c r="S203" s="159"/>
      <c r="T203" s="77"/>
      <c r="U203" s="77"/>
      <c r="V203" s="77"/>
      <c r="W203" s="77"/>
      <c r="X203" s="159"/>
      <c r="Y203" s="35"/>
      <c r="Z203" s="35"/>
      <c r="AA203" s="77"/>
      <c r="AB203" s="77"/>
    </row>
    <row r="204" spans="1:28">
      <c r="A204" s="35"/>
      <c r="B204" s="35"/>
      <c r="C204" s="35"/>
      <c r="D204" s="35"/>
      <c r="E204" s="35"/>
      <c r="F204" s="340"/>
      <c r="G204" s="159"/>
      <c r="H204" s="159"/>
      <c r="I204" s="159"/>
      <c r="J204" s="159"/>
      <c r="K204" s="159"/>
      <c r="L204" s="159"/>
      <c r="M204" s="35"/>
      <c r="N204" s="284"/>
      <c r="O204" s="159"/>
      <c r="P204" s="159"/>
      <c r="Q204" s="159"/>
      <c r="R204" s="35"/>
      <c r="S204" s="159"/>
      <c r="T204" s="77"/>
      <c r="U204" s="77"/>
      <c r="V204" s="77"/>
      <c r="W204" s="77"/>
      <c r="X204" s="159"/>
      <c r="Y204" s="35"/>
      <c r="Z204" s="35"/>
      <c r="AA204" s="77"/>
      <c r="AB204" s="77"/>
    </row>
    <row r="205" spans="1:28">
      <c r="A205" s="35"/>
      <c r="B205" s="35"/>
      <c r="C205" s="35"/>
      <c r="D205" s="35"/>
      <c r="E205" s="35"/>
      <c r="F205" s="340"/>
      <c r="G205" s="159"/>
      <c r="H205" s="159"/>
      <c r="I205" s="159"/>
      <c r="J205" s="159"/>
      <c r="K205" s="159"/>
      <c r="L205" s="159"/>
      <c r="M205" s="35"/>
      <c r="N205" s="284"/>
      <c r="O205" s="159"/>
      <c r="P205" s="159"/>
      <c r="Q205" s="159"/>
      <c r="R205" s="35"/>
      <c r="S205" s="159"/>
      <c r="T205" s="77"/>
      <c r="U205" s="77"/>
      <c r="V205" s="77"/>
      <c r="W205" s="77"/>
      <c r="X205" s="159"/>
      <c r="Y205" s="35"/>
      <c r="Z205" s="35"/>
      <c r="AA205" s="77"/>
      <c r="AB205" s="77"/>
    </row>
    <row r="206" spans="1:28">
      <c r="A206" s="35"/>
      <c r="B206" s="35"/>
      <c r="C206" s="35"/>
      <c r="D206" s="35"/>
      <c r="E206" s="35"/>
      <c r="F206" s="340"/>
      <c r="G206" s="159"/>
      <c r="H206" s="159"/>
      <c r="I206" s="159"/>
      <c r="J206" s="159"/>
      <c r="K206" s="159"/>
      <c r="L206" s="159"/>
      <c r="M206" s="35"/>
      <c r="N206" s="284"/>
      <c r="O206" s="159"/>
      <c r="P206" s="159"/>
      <c r="Q206" s="159"/>
      <c r="R206" s="35"/>
      <c r="S206" s="159"/>
      <c r="T206" s="77"/>
      <c r="U206" s="77"/>
      <c r="V206" s="77"/>
      <c r="W206" s="77"/>
      <c r="X206" s="159"/>
    </row>
    <row r="207" spans="1:28">
      <c r="A207" s="35"/>
      <c r="B207" s="35"/>
      <c r="C207" s="35"/>
      <c r="D207" s="35"/>
      <c r="E207" s="35"/>
      <c r="F207" s="340"/>
      <c r="G207" s="159"/>
      <c r="H207" s="159"/>
      <c r="I207" s="159"/>
      <c r="J207" s="159"/>
      <c r="K207" s="159"/>
      <c r="L207" s="159"/>
      <c r="M207" s="35"/>
      <c r="N207" s="284"/>
      <c r="O207" s="159"/>
      <c r="P207" s="159"/>
      <c r="Q207" s="159"/>
      <c r="R207" s="35"/>
      <c r="S207" s="159"/>
      <c r="T207" s="77"/>
      <c r="U207" s="77"/>
      <c r="V207" s="77"/>
      <c r="W207" s="77"/>
      <c r="X207" s="159"/>
    </row>
    <row r="208" spans="1:28">
      <c r="A208" s="35"/>
      <c r="B208" s="35"/>
      <c r="C208" s="35"/>
      <c r="D208" s="35"/>
      <c r="E208" s="35"/>
      <c r="F208" s="340"/>
      <c r="G208" s="159"/>
      <c r="H208" s="159"/>
      <c r="I208" s="159"/>
      <c r="J208" s="159"/>
      <c r="K208" s="159"/>
      <c r="L208" s="159"/>
      <c r="M208" s="35"/>
      <c r="N208" s="284"/>
      <c r="O208" s="159"/>
      <c r="P208" s="159"/>
      <c r="Q208" s="159"/>
      <c r="R208" s="35"/>
      <c r="S208" s="159"/>
      <c r="T208" s="77"/>
      <c r="U208" s="77"/>
      <c r="V208" s="77"/>
      <c r="W208" s="77"/>
      <c r="X208" s="159"/>
    </row>
    <row r="209" spans="1:24">
      <c r="A209" s="35"/>
      <c r="B209" s="35"/>
      <c r="C209" s="35"/>
      <c r="D209" s="35"/>
      <c r="E209" s="35"/>
      <c r="F209" s="340"/>
      <c r="G209" s="159"/>
      <c r="H209" s="159"/>
      <c r="I209" s="159"/>
      <c r="J209" s="159"/>
      <c r="K209" s="159"/>
      <c r="L209" s="159"/>
      <c r="M209" s="35"/>
      <c r="N209" s="284"/>
      <c r="O209" s="159"/>
      <c r="P209" s="159"/>
      <c r="Q209" s="159"/>
      <c r="R209" s="35"/>
      <c r="S209" s="159"/>
      <c r="T209" s="77"/>
      <c r="U209" s="77"/>
      <c r="V209" s="77"/>
      <c r="W209" s="77"/>
      <c r="X209" s="159"/>
    </row>
    <row r="210" spans="1:24">
      <c r="A210" s="35"/>
      <c r="B210" s="35"/>
      <c r="C210" s="35"/>
      <c r="D210" s="35"/>
      <c r="E210" s="35"/>
      <c r="F210" s="340"/>
      <c r="G210" s="159"/>
      <c r="H210" s="159"/>
      <c r="I210" s="159"/>
      <c r="J210" s="159"/>
      <c r="K210" s="159"/>
      <c r="L210" s="159"/>
      <c r="M210" s="35"/>
      <c r="N210" s="284"/>
      <c r="O210" s="159"/>
      <c r="P210" s="159"/>
      <c r="Q210" s="159"/>
      <c r="R210" s="35"/>
      <c r="S210" s="159"/>
      <c r="T210" s="77"/>
      <c r="U210" s="77"/>
      <c r="V210" s="77"/>
      <c r="W210" s="77"/>
      <c r="X210" s="159"/>
    </row>
    <row r="211" spans="1:24">
      <c r="A211" s="35"/>
      <c r="B211" s="35"/>
      <c r="C211" s="35"/>
      <c r="D211" s="35"/>
      <c r="E211" s="35"/>
      <c r="F211" s="340"/>
      <c r="G211" s="159"/>
      <c r="H211" s="159"/>
      <c r="I211" s="159"/>
      <c r="J211" s="159"/>
      <c r="K211" s="159"/>
      <c r="L211" s="159"/>
      <c r="M211" s="35"/>
      <c r="N211" s="284"/>
      <c r="O211" s="159"/>
      <c r="P211" s="159"/>
      <c r="Q211" s="159"/>
      <c r="R211" s="35"/>
      <c r="S211" s="159"/>
      <c r="T211" s="77"/>
      <c r="U211" s="77"/>
      <c r="V211" s="77"/>
      <c r="W211" s="77"/>
      <c r="X211" s="159"/>
    </row>
    <row r="212" spans="1:24">
      <c r="A212" s="35"/>
      <c r="B212" s="35"/>
      <c r="C212" s="35"/>
      <c r="D212" s="35"/>
      <c r="E212" s="35"/>
      <c r="F212" s="340"/>
      <c r="G212" s="159"/>
      <c r="H212" s="159"/>
      <c r="I212" s="159"/>
      <c r="J212" s="159"/>
      <c r="K212" s="159"/>
      <c r="L212" s="159"/>
      <c r="M212" s="35"/>
      <c r="N212" s="284"/>
      <c r="O212" s="159"/>
      <c r="P212" s="159"/>
      <c r="Q212" s="159"/>
      <c r="R212" s="35"/>
      <c r="S212" s="159"/>
      <c r="T212" s="77"/>
      <c r="U212" s="77"/>
      <c r="V212" s="77"/>
      <c r="W212" s="77"/>
      <c r="X212" s="159"/>
    </row>
    <row r="213" spans="1:24">
      <c r="A213" s="35"/>
      <c r="B213" s="35"/>
      <c r="C213" s="35"/>
      <c r="D213" s="35"/>
      <c r="E213" s="35"/>
      <c r="F213" s="340"/>
      <c r="G213" s="159"/>
      <c r="H213" s="159"/>
      <c r="I213" s="159"/>
      <c r="J213" s="159"/>
      <c r="K213" s="159"/>
      <c r="L213" s="159"/>
      <c r="M213" s="35"/>
      <c r="N213" s="284"/>
      <c r="O213" s="159"/>
      <c r="P213" s="159"/>
      <c r="Q213" s="159"/>
      <c r="R213" s="35"/>
      <c r="S213" s="159"/>
      <c r="T213" s="77"/>
      <c r="U213" s="77"/>
      <c r="V213" s="77"/>
      <c r="W213" s="77"/>
      <c r="X213" s="159"/>
    </row>
    <row r="214" spans="1:24">
      <c r="A214" s="35"/>
      <c r="B214" s="35"/>
      <c r="C214" s="35"/>
      <c r="D214" s="35"/>
      <c r="E214" s="35"/>
      <c r="F214" s="340"/>
      <c r="G214" s="159"/>
      <c r="H214" s="159"/>
      <c r="I214" s="159"/>
      <c r="J214" s="159"/>
      <c r="K214" s="159"/>
      <c r="L214" s="159"/>
      <c r="M214" s="35"/>
      <c r="N214" s="284"/>
      <c r="O214" s="159"/>
      <c r="P214" s="159"/>
      <c r="Q214" s="159"/>
      <c r="R214" s="35"/>
      <c r="S214" s="159"/>
      <c r="T214" s="77"/>
      <c r="U214" s="77"/>
      <c r="V214" s="77"/>
      <c r="W214" s="77"/>
      <c r="X214" s="159"/>
    </row>
    <row r="215" spans="1:24">
      <c r="A215" s="35"/>
      <c r="B215" s="35"/>
      <c r="C215" s="35"/>
      <c r="D215" s="35"/>
      <c r="E215" s="35"/>
      <c r="F215" s="340"/>
      <c r="G215" s="159"/>
      <c r="H215" s="159"/>
      <c r="I215" s="159"/>
      <c r="J215" s="159"/>
      <c r="K215" s="159"/>
      <c r="L215" s="159"/>
      <c r="M215" s="35"/>
      <c r="N215" s="284"/>
      <c r="O215" s="159"/>
      <c r="P215" s="159"/>
      <c r="Q215" s="159"/>
      <c r="R215" s="35"/>
      <c r="S215" s="159"/>
      <c r="T215" s="77"/>
      <c r="U215" s="77"/>
      <c r="V215" s="77"/>
      <c r="W215" s="77"/>
      <c r="X215" s="159"/>
    </row>
    <row r="216" spans="1:24">
      <c r="T216" s="77"/>
      <c r="U216" s="77"/>
      <c r="V216" s="77"/>
      <c r="W216" s="77"/>
      <c r="X216" s="159"/>
    </row>
    <row r="217" spans="1:24">
      <c r="T217" s="77"/>
      <c r="U217" s="77"/>
      <c r="V217" s="77"/>
      <c r="W217" s="77"/>
      <c r="X217" s="159"/>
    </row>
    <row r="218" spans="1:24">
      <c r="T218" s="77"/>
      <c r="U218" s="77"/>
      <c r="V218" s="77"/>
      <c r="W218" s="77"/>
      <c r="X218" s="159"/>
    </row>
    <row r="219" spans="1:24">
      <c r="T219" s="77"/>
      <c r="U219" s="77"/>
      <c r="V219" s="77"/>
      <c r="W219" s="77"/>
      <c r="X219" s="159"/>
    </row>
    <row r="220" spans="1:24">
      <c r="T220" s="77"/>
      <c r="U220" s="77"/>
      <c r="V220" s="77"/>
      <c r="W220" s="77"/>
      <c r="X220" s="159"/>
    </row>
    <row r="221" spans="1:24">
      <c r="T221" s="77"/>
      <c r="U221" s="77"/>
      <c r="V221" s="77"/>
      <c r="W221" s="77"/>
      <c r="X221" s="159"/>
    </row>
    <row r="222" spans="1:24">
      <c r="T222" s="77"/>
      <c r="U222" s="77"/>
      <c r="V222" s="77"/>
      <c r="W222" s="77"/>
      <c r="X222" s="159"/>
    </row>
    <row r="223" spans="1:24">
      <c r="T223" s="77"/>
      <c r="U223" s="77"/>
      <c r="V223" s="77"/>
      <c r="W223" s="77"/>
      <c r="X223" s="159"/>
    </row>
    <row r="224" spans="1:24">
      <c r="T224" s="77"/>
      <c r="U224" s="77"/>
      <c r="V224" s="77"/>
      <c r="W224" s="77"/>
      <c r="X224" s="159"/>
    </row>
    <row r="225" spans="20:24">
      <c r="T225" s="77"/>
      <c r="U225" s="77"/>
      <c r="V225" s="77"/>
      <c r="W225" s="77"/>
      <c r="X225" s="159"/>
    </row>
    <row r="226" spans="20:24">
      <c r="T226" s="77"/>
      <c r="U226" s="77"/>
      <c r="V226" s="77"/>
      <c r="W226" s="77"/>
      <c r="X226" s="159"/>
    </row>
    <row r="227" spans="20:24">
      <c r="T227" s="77"/>
      <c r="U227" s="77"/>
      <c r="V227" s="77"/>
      <c r="W227" s="77"/>
      <c r="X227" s="159"/>
    </row>
    <row r="228" spans="20:24">
      <c r="T228" s="77"/>
      <c r="U228" s="77"/>
      <c r="V228" s="77"/>
      <c r="W228" s="77"/>
      <c r="X228" s="159"/>
    </row>
  </sheetData>
  <mergeCells count="1">
    <mergeCell ref="Y4:AA4"/>
  </mergeCells>
  <conditionalFormatting sqref="AH24">
    <cfRule type="cellIs" dxfId="25" priority="6" stopIfTrue="1" operator="lessThan">
      <formula>0</formula>
    </cfRule>
  </conditionalFormatting>
  <conditionalFormatting sqref="H9:H10 O29:Q30 H12:H13 H15:H16 H18:H27 N9:N10 N12:N13 N15:P16 N18:Q27">
    <cfRule type="cellIs" dxfId="24" priority="3" operator="lessThan">
      <formula>0</formula>
    </cfRule>
    <cfRule type="cellIs" dxfId="23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2FD6-3AFF-4807-8FD4-4D39E0B7EE85}">
  <dimension ref="A1:BA333"/>
  <sheetViews>
    <sheetView topLeftCell="A133" zoomScale="94" zoomScaleNormal="94" workbookViewId="0">
      <selection activeCell="B134" sqref="B134"/>
    </sheetView>
  </sheetViews>
  <sheetFormatPr baseColWidth="10" defaultRowHeight="15"/>
  <cols>
    <col min="1" max="1" width="1.54296875" customWidth="1"/>
    <col min="2" max="2" width="6.36328125" customWidth="1"/>
    <col min="3" max="3" width="2.6328125" customWidth="1"/>
    <col min="4" max="4" width="17.36328125" customWidth="1"/>
    <col min="5" max="5" width="7" customWidth="1"/>
    <col min="6" max="6" width="8" style="11" customWidth="1"/>
    <col min="7" max="7" width="6.453125" style="92" customWidth="1"/>
    <col min="8" max="8" width="5" style="92" customWidth="1"/>
    <col min="9" max="9" width="5.36328125" style="92" customWidth="1"/>
    <col min="10" max="10" width="6.81640625" customWidth="1"/>
    <col min="11" max="11" width="5" style="1" customWidth="1"/>
    <col min="12" max="12" width="7.08984375" customWidth="1"/>
    <col min="13" max="13" width="6.81640625" style="92" customWidth="1"/>
    <col min="14" max="14" width="7" style="11" customWidth="1"/>
    <col min="15" max="15" width="6.08984375" style="11" customWidth="1"/>
    <col min="16" max="16" width="5.81640625" style="11" customWidth="1"/>
    <col min="17" max="17" width="6.08984375" style="11" customWidth="1"/>
    <col min="18" max="18" width="5.54296875" style="11" customWidth="1"/>
    <col min="19" max="19" width="6.90625" style="92" customWidth="1"/>
    <col min="20" max="20" width="5.81640625" customWidth="1"/>
    <col min="21" max="21" width="7" customWidth="1"/>
    <col min="22" max="22" width="6.36328125" style="11" customWidth="1"/>
    <col min="23" max="23" width="4.90625" style="11" customWidth="1"/>
    <col min="24" max="24" width="7.1796875" style="11" customWidth="1"/>
    <col min="25" max="25" width="8" customWidth="1"/>
    <col min="26" max="26" width="8.36328125" style="11" customWidth="1"/>
    <col min="39" max="39" width="14" customWidth="1"/>
    <col min="40" max="40" width="12.54296875" customWidth="1"/>
    <col min="41" max="41" width="10.90625" customWidth="1"/>
  </cols>
  <sheetData>
    <row r="1" spans="1:49" ht="15.6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58"/>
      <c r="AE1" s="1"/>
      <c r="AF1" s="5"/>
    </row>
    <row r="2" spans="1:49" ht="15.6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8"/>
      <c r="AE2" s="1"/>
      <c r="AF2" s="5"/>
    </row>
    <row r="3" spans="1:49" ht="15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58"/>
      <c r="AE3" s="1"/>
      <c r="AF3" s="5"/>
      <c r="AN3" s="4"/>
      <c r="AO3" s="4"/>
      <c r="AP3" s="4"/>
      <c r="AQ3" s="4"/>
    </row>
    <row r="4" spans="1:49" s="189" customFormat="1" ht="22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58"/>
      <c r="AD4"/>
      <c r="AE4" s="1"/>
      <c r="AF4" s="5"/>
      <c r="AG4"/>
      <c r="AH4"/>
      <c r="AI4"/>
      <c r="AJ4"/>
      <c r="AK4"/>
      <c r="AL4"/>
      <c r="AM4"/>
      <c r="AN4" s="4"/>
      <c r="AO4" s="4"/>
      <c r="AP4" s="4"/>
      <c r="AQ4" s="4"/>
      <c r="AR4"/>
      <c r="AS4"/>
      <c r="AT4"/>
      <c r="AU4"/>
      <c r="AV4"/>
      <c r="AW4" s="188"/>
    </row>
    <row r="5" spans="1:49" ht="15.6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58"/>
      <c r="AE5" s="1"/>
      <c r="AF5" s="5"/>
      <c r="AN5" s="4"/>
      <c r="AO5" s="4"/>
      <c r="AP5" s="4"/>
      <c r="AQ5" s="4"/>
    </row>
    <row r="6" spans="1:49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58"/>
      <c r="AE6" s="1"/>
      <c r="AF6" s="5"/>
      <c r="AN6" s="4"/>
      <c r="AO6" s="4"/>
      <c r="AP6" s="4"/>
      <c r="AQ6" s="4"/>
    </row>
    <row r="7" spans="1:49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58"/>
      <c r="AE7" s="1"/>
      <c r="AF7" s="5"/>
    </row>
    <row r="8" spans="1:49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58"/>
      <c r="AE8" s="1"/>
      <c r="AF8" s="5"/>
    </row>
    <row r="9" spans="1:49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58"/>
      <c r="AE9" s="1"/>
      <c r="AF9" s="5"/>
    </row>
    <row r="10" spans="1:49" ht="15.6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58"/>
      <c r="AE10" s="1"/>
      <c r="AF10" s="5"/>
      <c r="AH10" s="2"/>
      <c r="AI10" s="2"/>
      <c r="AJ10" s="2"/>
    </row>
    <row r="11" spans="1:49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58"/>
      <c r="AE11" s="13"/>
      <c r="AF11" s="5"/>
      <c r="AH11" s="2"/>
      <c r="AI11" s="2"/>
      <c r="AJ11" s="4"/>
      <c r="AK11" s="4"/>
      <c r="AL11" s="4"/>
    </row>
    <row r="12" spans="1:49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58"/>
      <c r="AE12" s="13"/>
      <c r="AF12" s="5"/>
      <c r="AH12" s="1"/>
      <c r="AI12" s="1"/>
      <c r="AJ12" s="11"/>
      <c r="AK12" s="11"/>
      <c r="AL12" s="11"/>
    </row>
    <row r="13" spans="1:49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58"/>
      <c r="AE13" s="13"/>
      <c r="AF13" s="5"/>
      <c r="AH13" s="1"/>
      <c r="AI13" s="1"/>
      <c r="AJ13" s="11"/>
      <c r="AK13" s="11"/>
      <c r="AL13" s="11"/>
    </row>
    <row r="14" spans="1:49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58"/>
      <c r="AE14" s="13"/>
      <c r="AF14" s="5"/>
      <c r="AH14" s="1"/>
      <c r="AI14" s="1"/>
      <c r="AJ14" s="11"/>
      <c r="AK14" s="11"/>
      <c r="AL14" s="11"/>
    </row>
    <row r="15" spans="1:49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58"/>
      <c r="AE15" s="13"/>
      <c r="AF15" s="5"/>
      <c r="AH15" s="1"/>
      <c r="AI15" s="1"/>
      <c r="AJ15" s="11"/>
      <c r="AK15" s="11"/>
      <c r="AL15" s="11"/>
    </row>
    <row r="16" spans="1:49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58"/>
      <c r="AE16" s="13"/>
      <c r="AF16" s="5"/>
      <c r="AH16" s="1"/>
      <c r="AI16" s="1"/>
      <c r="AJ16" s="11"/>
      <c r="AK16" s="11"/>
      <c r="AL16" s="11"/>
    </row>
    <row r="17" spans="1:38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58"/>
      <c r="AE17" s="13"/>
      <c r="AF17" s="5"/>
      <c r="AH17" s="1"/>
      <c r="AI17" s="1"/>
      <c r="AJ17" s="11"/>
      <c r="AK17" s="11"/>
      <c r="AL17" s="11"/>
    </row>
    <row r="18" spans="1:38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58"/>
      <c r="AE18" s="13"/>
      <c r="AF18" s="5"/>
      <c r="AH18" s="1"/>
      <c r="AI18" s="1"/>
      <c r="AJ18" s="11"/>
      <c r="AK18" s="11"/>
      <c r="AL18" s="11"/>
    </row>
    <row r="19" spans="1:38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58"/>
      <c r="AE19" s="13"/>
      <c r="AF19" s="5"/>
      <c r="AH19" s="1"/>
      <c r="AI19" s="1"/>
      <c r="AJ19" s="11"/>
      <c r="AK19" s="11"/>
      <c r="AL19" s="11"/>
    </row>
    <row r="20" spans="1:38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58"/>
      <c r="AE20" s="5"/>
      <c r="AF20" s="5"/>
      <c r="AH20" s="1"/>
      <c r="AI20" s="1"/>
      <c r="AJ20" s="11"/>
      <c r="AK20" s="11"/>
      <c r="AL20" s="11"/>
    </row>
    <row r="21" spans="1:38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58"/>
      <c r="AE21" s="5"/>
      <c r="AF21" s="5"/>
      <c r="AH21" s="1"/>
      <c r="AI21" s="1"/>
      <c r="AJ21" s="11"/>
      <c r="AK21" s="11"/>
      <c r="AL21" s="11"/>
    </row>
    <row r="22" spans="1:38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58"/>
      <c r="AE22" s="5"/>
      <c r="AF22" s="5"/>
      <c r="AH22" s="1"/>
      <c r="AI22" s="1"/>
      <c r="AJ22" s="11"/>
      <c r="AK22" s="11"/>
      <c r="AL22" s="11"/>
    </row>
    <row r="23" spans="1:38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58"/>
      <c r="AE23" s="5"/>
      <c r="AF23" s="5"/>
      <c r="AH23" s="1"/>
      <c r="AI23" s="1"/>
      <c r="AJ23" s="11"/>
      <c r="AK23" s="11"/>
      <c r="AL23" s="11"/>
    </row>
    <row r="24" spans="1:38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58"/>
      <c r="AE24" s="5"/>
      <c r="AF24" s="5"/>
      <c r="AH24" s="1"/>
      <c r="AI24" s="1"/>
      <c r="AJ24" s="11"/>
      <c r="AK24" s="11"/>
      <c r="AL24" s="11"/>
    </row>
    <row r="25" spans="1:38" ht="15.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58"/>
      <c r="AE25" s="13"/>
      <c r="AF25" s="5"/>
      <c r="AH25" s="1"/>
      <c r="AI25" s="1"/>
      <c r="AJ25" s="11"/>
      <c r="AK25" s="11"/>
      <c r="AL25" s="11"/>
    </row>
    <row r="26" spans="1:38" ht="15.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58"/>
      <c r="AE26" s="13"/>
      <c r="AF26" s="5"/>
      <c r="AH26" s="1"/>
      <c r="AI26" s="1"/>
      <c r="AJ26" s="11"/>
      <c r="AK26" s="11"/>
      <c r="AL26" s="11"/>
    </row>
    <row r="27" spans="1:38" ht="15.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58"/>
      <c r="AE27" s="13"/>
      <c r="AF27" s="5"/>
      <c r="AH27" s="1"/>
      <c r="AI27" s="1"/>
      <c r="AJ27" s="11"/>
      <c r="AK27" s="11"/>
      <c r="AL27" s="11"/>
    </row>
    <row r="28" spans="1:38" ht="15.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58"/>
      <c r="AE28" s="13"/>
      <c r="AF28" s="5"/>
      <c r="AH28" s="1"/>
      <c r="AI28" s="1"/>
      <c r="AJ28" s="11"/>
      <c r="AK28" s="11"/>
      <c r="AL28" s="11"/>
    </row>
    <row r="29" spans="1:38" ht="15.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58"/>
      <c r="AE29" s="13"/>
      <c r="AF29" s="5"/>
      <c r="AH29" s="1"/>
      <c r="AI29" s="1"/>
      <c r="AJ29" s="11"/>
      <c r="AK29" s="11"/>
      <c r="AL29" s="11"/>
    </row>
    <row r="30" spans="1:38" ht="15.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58"/>
      <c r="AE30" s="5"/>
      <c r="AF30" s="5"/>
      <c r="AH30" s="1"/>
      <c r="AI30" s="1"/>
      <c r="AJ30" s="11"/>
      <c r="AK30" s="11"/>
      <c r="AL30" s="11"/>
    </row>
    <row r="31" spans="1:38" ht="15.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58"/>
      <c r="AE31" s="5"/>
      <c r="AF31" s="5"/>
      <c r="AH31" s="13"/>
      <c r="AI31" s="13"/>
      <c r="AJ31" s="11"/>
      <c r="AK31" s="11"/>
      <c r="AL31" s="11"/>
    </row>
    <row r="32" spans="1:38" ht="16.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58"/>
      <c r="AE32" s="5"/>
      <c r="AF32" s="5"/>
      <c r="AH32" s="13"/>
      <c r="AI32" s="13"/>
      <c r="AJ32" s="11"/>
      <c r="AK32" s="11"/>
      <c r="AL32" s="11"/>
    </row>
    <row r="33" spans="1:38" ht="16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57"/>
      <c r="AE33" s="5"/>
      <c r="AF33" s="5"/>
      <c r="AH33" s="13"/>
      <c r="AI33" s="13"/>
      <c r="AJ33" s="11"/>
      <c r="AK33" s="11"/>
      <c r="AL33" s="11"/>
    </row>
    <row r="34" spans="1:38" ht="17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2"/>
      <c r="AC34" s="57"/>
      <c r="AF34" s="5"/>
      <c r="AH34" s="13"/>
      <c r="AI34" s="13"/>
      <c r="AJ34" s="11"/>
      <c r="AK34" s="11"/>
      <c r="AL34" s="11"/>
    </row>
    <row r="35" spans="1:38" ht="15.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2"/>
      <c r="AC35" s="57"/>
      <c r="AH35" s="13"/>
      <c r="AI35" s="13"/>
      <c r="AJ35" s="11"/>
      <c r="AK35" s="11"/>
      <c r="AL35" s="11"/>
    </row>
    <row r="36" spans="1:38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14"/>
      <c r="AC36" s="13"/>
      <c r="AH36" s="13"/>
      <c r="AI36" s="13"/>
      <c r="AJ36" s="11"/>
      <c r="AK36" s="11"/>
      <c r="AL36" s="11"/>
    </row>
    <row r="37" spans="1:38" ht="2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2"/>
      <c r="AC37" s="5"/>
      <c r="AH37" s="56"/>
      <c r="AI37" s="56"/>
      <c r="AJ37" s="11"/>
      <c r="AK37" s="11"/>
      <c r="AL37" s="11"/>
    </row>
    <row r="38" spans="1: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E38" s="4"/>
      <c r="AF38" s="4"/>
    </row>
    <row r="39" spans="1:38" ht="15.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16"/>
      <c r="AE39" s="1"/>
      <c r="AF39" s="18"/>
      <c r="AH39" s="1"/>
      <c r="AI39" s="5"/>
    </row>
    <row r="40" spans="1:38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16"/>
      <c r="AE40" s="1"/>
      <c r="AF40" s="18"/>
    </row>
    <row r="41" spans="1:38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16"/>
      <c r="AE41" s="1"/>
      <c r="AF41" s="18"/>
    </row>
    <row r="42" spans="1:38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16"/>
      <c r="AE42" s="1"/>
      <c r="AF42" s="18"/>
    </row>
    <row r="43" spans="1:38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16"/>
      <c r="AE43" s="13"/>
      <c r="AF43" s="18"/>
    </row>
    <row r="44" spans="1:38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16"/>
      <c r="AE44" s="13"/>
      <c r="AF44" s="18"/>
    </row>
    <row r="45" spans="1:38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16"/>
      <c r="AE45" s="13"/>
      <c r="AF45" s="18"/>
    </row>
    <row r="46" spans="1:38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16"/>
      <c r="AE46" s="13"/>
      <c r="AF46" s="18"/>
    </row>
    <row r="47" spans="1:38" ht="15.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16"/>
      <c r="AE47" s="5"/>
      <c r="AF47" s="18"/>
    </row>
    <row r="48" spans="1:38" ht="15.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16"/>
      <c r="AE48" s="5"/>
      <c r="AF48" s="18"/>
    </row>
    <row r="49" spans="1:32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16"/>
      <c r="AE49" s="5"/>
      <c r="AF49" s="18"/>
    </row>
    <row r="50" spans="1:32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16"/>
      <c r="AE50" s="5"/>
      <c r="AF50" s="18"/>
    </row>
    <row r="51" spans="1:32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16"/>
      <c r="AE51" s="5"/>
      <c r="AF51" s="18"/>
    </row>
    <row r="52" spans="1:32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16"/>
      <c r="AE52" s="5"/>
      <c r="AF52" s="18"/>
    </row>
    <row r="53" spans="1:32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16"/>
      <c r="AE53" s="5"/>
      <c r="AF53" s="18"/>
    </row>
    <row r="54" spans="1:32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16"/>
      <c r="AE54" s="5"/>
      <c r="AF54" s="18"/>
    </row>
    <row r="55" spans="1:32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18"/>
      <c r="AE55" s="5"/>
      <c r="AF55" s="18"/>
    </row>
    <row r="56" spans="1:3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13"/>
      <c r="AC56" s="13"/>
    </row>
    <row r="57" spans="1:32" ht="15.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5"/>
      <c r="AC57" s="18"/>
      <c r="AF57" s="18"/>
    </row>
    <row r="58" spans="1:3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13"/>
      <c r="AC58" s="13"/>
    </row>
    <row r="59" spans="1:3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13"/>
      <c r="AC59" s="13"/>
    </row>
    <row r="60" spans="1:32" ht="15.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2"/>
      <c r="AC60" s="5"/>
    </row>
    <row r="61" spans="1:3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E61" s="4"/>
      <c r="AF61" s="4"/>
    </row>
    <row r="62" spans="1:32" ht="15.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13"/>
      <c r="AE62" s="1"/>
      <c r="AF62" s="5"/>
    </row>
    <row r="63" spans="1:32" ht="15.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13"/>
      <c r="AE63" s="1"/>
      <c r="AF63" s="5"/>
    </row>
    <row r="64" spans="1:32" ht="15.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13"/>
      <c r="AE64" s="1"/>
      <c r="AF64" s="5"/>
    </row>
    <row r="65" spans="1:32" ht="15.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13"/>
      <c r="AE65" s="1"/>
      <c r="AF65" s="5"/>
    </row>
    <row r="66" spans="1:32" ht="15.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13"/>
      <c r="AE66" s="13"/>
      <c r="AF66" s="5"/>
    </row>
    <row r="67" spans="1:32" ht="15.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13"/>
      <c r="AE67" s="13"/>
      <c r="AF67" s="5"/>
    </row>
    <row r="68" spans="1:32" ht="15.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13"/>
      <c r="AE68" s="13"/>
      <c r="AF68" s="5"/>
    </row>
    <row r="69" spans="1:32" ht="15.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13"/>
      <c r="AE69" s="13"/>
      <c r="AF69" s="5"/>
    </row>
    <row r="70" spans="1:32" ht="15.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13"/>
      <c r="AE70" s="5"/>
      <c r="AF70" s="5"/>
    </row>
    <row r="71" spans="1:32" ht="15.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13"/>
      <c r="AE71" s="5"/>
      <c r="AF71" s="5"/>
    </row>
    <row r="72" spans="1:32" ht="15.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13"/>
      <c r="AE72" s="5"/>
      <c r="AF72" s="5"/>
    </row>
    <row r="73" spans="1:32" ht="15.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13"/>
      <c r="AE73" s="5"/>
      <c r="AF73" s="5"/>
    </row>
    <row r="74" spans="1:32" ht="15.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13"/>
      <c r="AE74" s="5"/>
      <c r="AF74" s="5"/>
    </row>
    <row r="75" spans="1:32" ht="15.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13"/>
      <c r="AE75" s="5"/>
      <c r="AF75" s="5"/>
    </row>
    <row r="76" spans="1:32" ht="15.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13"/>
      <c r="AE76" s="5"/>
      <c r="AF76" s="5"/>
    </row>
    <row r="77" spans="1:32" ht="15.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13"/>
      <c r="AE77" s="5"/>
      <c r="AF77" s="5"/>
    </row>
    <row r="78" spans="1:32" ht="15.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5"/>
      <c r="AE78" s="5"/>
      <c r="AF78" s="5"/>
    </row>
    <row r="79" spans="1:3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13"/>
      <c r="AC79" s="13"/>
    </row>
    <row r="80" spans="1:32" ht="15.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5"/>
      <c r="AC80" s="5"/>
      <c r="AF80" s="5"/>
    </row>
    <row r="81" spans="1:3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13"/>
      <c r="AC81" s="13"/>
    </row>
    <row r="82" spans="1:3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13"/>
      <c r="AC82" s="13"/>
    </row>
    <row r="83" spans="1:32" ht="15.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2"/>
      <c r="AC83" s="5"/>
      <c r="AF83" s="2"/>
    </row>
    <row r="84" spans="1:3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E84" s="4"/>
      <c r="AF84" s="4"/>
    </row>
    <row r="85" spans="1:32" ht="15.6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13"/>
      <c r="AE85" s="1"/>
      <c r="AF85" s="5"/>
    </row>
    <row r="86" spans="1:32" ht="15.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13"/>
      <c r="AE86" s="1"/>
      <c r="AF86" s="5"/>
    </row>
    <row r="87" spans="1:32" ht="15.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13"/>
      <c r="AE87" s="1"/>
      <c r="AF87" s="5"/>
    </row>
    <row r="88" spans="1:32" ht="15.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13"/>
      <c r="AE88" s="1"/>
      <c r="AF88" s="5"/>
    </row>
    <row r="89" spans="1:32" ht="15.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13"/>
      <c r="AE89" s="13"/>
      <c r="AF89" s="5"/>
    </row>
    <row r="90" spans="1:32" ht="15.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13"/>
      <c r="AE90" s="13"/>
      <c r="AF90" s="5"/>
    </row>
    <row r="91" spans="1:32" ht="15.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13"/>
      <c r="AE91" s="13"/>
      <c r="AF91" s="5"/>
    </row>
    <row r="92" spans="1:32" ht="15.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13"/>
      <c r="AE92" s="13"/>
      <c r="AF92" s="5"/>
    </row>
    <row r="93" spans="1:32" ht="15.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13"/>
      <c r="AE93" s="5"/>
      <c r="AF93" s="5"/>
    </row>
    <row r="94" spans="1:32" ht="15.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13"/>
      <c r="AE94" s="5"/>
      <c r="AF94" s="5"/>
    </row>
    <row r="95" spans="1:32" ht="15.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13"/>
      <c r="AE95" s="5"/>
      <c r="AF95" s="5"/>
    </row>
    <row r="96" spans="1:32" ht="15.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13"/>
      <c r="AE96" s="5"/>
      <c r="AF96" s="5"/>
    </row>
    <row r="97" spans="1:32" ht="15.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13"/>
      <c r="AE97" s="5"/>
      <c r="AF97" s="5"/>
    </row>
    <row r="98" spans="1:32" ht="15.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13"/>
      <c r="AE98" s="5"/>
      <c r="AF98" s="5"/>
    </row>
    <row r="99" spans="1:32" ht="15.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13"/>
      <c r="AE99" s="5"/>
      <c r="AF99" s="5"/>
    </row>
    <row r="100" spans="1:32" ht="15.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13"/>
      <c r="AE100" s="5"/>
      <c r="AF100" s="5"/>
    </row>
    <row r="101" spans="1:32" ht="15.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5"/>
      <c r="AE101" s="5"/>
      <c r="AF101" s="5"/>
    </row>
    <row r="102" spans="1:3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13"/>
      <c r="AC102" s="13"/>
    </row>
    <row r="103" spans="1:32" ht="15.6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5"/>
      <c r="AC103" s="5"/>
      <c r="AF103" s="5"/>
    </row>
    <row r="104" spans="1:3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13"/>
      <c r="AC104" s="13"/>
    </row>
    <row r="105" spans="1:3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13"/>
      <c r="AC105" s="13"/>
    </row>
    <row r="106" spans="1:3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13"/>
      <c r="AC106" s="13"/>
    </row>
    <row r="107" spans="1:3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13"/>
      <c r="AC107" s="13"/>
    </row>
    <row r="108" spans="1:3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13"/>
      <c r="AC108" s="13"/>
    </row>
    <row r="109" spans="1:3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13"/>
      <c r="AC109" s="13"/>
    </row>
    <row r="110" spans="1:3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13"/>
      <c r="AC110" s="13"/>
    </row>
    <row r="111" spans="1:3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13"/>
      <c r="AC111" s="13"/>
    </row>
    <row r="112" spans="1:3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13"/>
      <c r="AC112" s="13"/>
    </row>
    <row r="113" spans="1:29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13"/>
      <c r="AC113" s="13"/>
    </row>
    <row r="114" spans="1:29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13"/>
      <c r="AC114" s="13"/>
    </row>
    <row r="115" spans="1:29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13"/>
      <c r="AC115" s="13"/>
    </row>
    <row r="116" spans="1:29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13"/>
      <c r="AC116" s="13"/>
    </row>
    <row r="117" spans="1:29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13"/>
      <c r="AC117" s="13"/>
    </row>
    <row r="118" spans="1:29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13"/>
      <c r="AC118" s="13"/>
    </row>
    <row r="119" spans="1:2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13"/>
      <c r="AC119" s="13"/>
    </row>
    <row r="120" spans="1:29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13"/>
      <c r="AC120" s="13"/>
    </row>
    <row r="121" spans="1:29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13"/>
      <c r="AC121" s="13"/>
    </row>
    <row r="122" spans="1:29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13"/>
      <c r="AC122" s="13"/>
    </row>
    <row r="123" spans="1:2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13"/>
      <c r="AC123" s="13"/>
    </row>
    <row r="124" spans="1:29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13"/>
      <c r="AC124" s="13"/>
    </row>
    <row r="125" spans="1:29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13"/>
      <c r="AC125" s="13"/>
    </row>
    <row r="126" spans="1:29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13"/>
      <c r="AC126" s="13"/>
    </row>
    <row r="127" spans="1:2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13"/>
      <c r="AC127" s="13"/>
    </row>
    <row r="128" spans="1:2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13"/>
      <c r="AC128" s="13"/>
    </row>
    <row r="129" spans="1:40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13"/>
      <c r="AC129" s="13"/>
    </row>
    <row r="130" spans="1:4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13"/>
      <c r="AC130" s="13"/>
    </row>
    <row r="131" spans="1:40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13"/>
      <c r="AC131" s="13"/>
    </row>
    <row r="132" spans="1:40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13"/>
      <c r="AC132" s="13"/>
    </row>
    <row r="133" spans="1:40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13"/>
      <c r="AC133" s="13"/>
    </row>
    <row r="134" spans="1:40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13"/>
      <c r="AC134" s="13"/>
    </row>
    <row r="135" spans="1:40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13"/>
      <c r="AC135" s="13"/>
    </row>
    <row r="136" spans="1:40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13"/>
      <c r="AC136" s="13"/>
    </row>
    <row r="137" spans="1:40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13"/>
      <c r="AC137" s="13"/>
    </row>
    <row r="138" spans="1:40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13"/>
      <c r="AC138" s="13"/>
    </row>
    <row r="139" spans="1:40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>
        <v>1</v>
      </c>
      <c r="AA139" s="4" t="s">
        <v>95</v>
      </c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M139" s="13"/>
      <c r="AN139" s="13"/>
    </row>
    <row r="140" spans="1:40">
      <c r="Q140" s="16"/>
      <c r="T140" s="60"/>
      <c r="U140" s="60"/>
      <c r="W140" s="4"/>
      <c r="X140" s="4"/>
      <c r="Y140" s="4"/>
      <c r="Z140" s="4">
        <v>2</v>
      </c>
      <c r="AA140" s="21" t="s">
        <v>96</v>
      </c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M140" s="13"/>
      <c r="AN140" s="13"/>
    </row>
    <row r="141" spans="1:40">
      <c r="Q141" s="16"/>
      <c r="T141" s="60"/>
      <c r="U141" s="60"/>
      <c r="W141" s="4"/>
      <c r="X141" s="4"/>
      <c r="Y141" s="4"/>
      <c r="Z141" s="4">
        <v>3</v>
      </c>
      <c r="AA141" s="4" t="s">
        <v>97</v>
      </c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M141" s="13"/>
      <c r="AN141" s="13"/>
    </row>
    <row r="142" spans="1:40">
      <c r="Q142" s="16"/>
      <c r="T142" s="60"/>
      <c r="U142" s="60"/>
      <c r="W142" s="4"/>
      <c r="X142" s="4"/>
      <c r="Y142" s="4"/>
      <c r="Z142" s="4">
        <v>4</v>
      </c>
      <c r="AA142" s="4" t="s">
        <v>98</v>
      </c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M142" s="13"/>
      <c r="AN142" s="13"/>
    </row>
    <row r="143" spans="1:40">
      <c r="W143" s="4"/>
      <c r="X143" s="4"/>
      <c r="Y143" s="4"/>
      <c r="Z143" s="4">
        <v>5</v>
      </c>
      <c r="AA143" s="21" t="s">
        <v>99</v>
      </c>
      <c r="AM143" s="13"/>
      <c r="AN143" s="13"/>
    </row>
    <row r="144" spans="1:40">
      <c r="W144" s="4"/>
      <c r="X144" s="4"/>
      <c r="Y144" s="4"/>
      <c r="Z144" s="4">
        <v>6</v>
      </c>
      <c r="AA144" s="4" t="s">
        <v>100</v>
      </c>
      <c r="AM144" s="13"/>
      <c r="AN144" s="13"/>
    </row>
    <row r="145" spans="17:40">
      <c r="Q145" s="16"/>
      <c r="T145" s="60"/>
      <c r="U145" s="60"/>
      <c r="W145" s="4"/>
      <c r="X145" s="4"/>
      <c r="Y145" s="4"/>
      <c r="Z145" s="4"/>
      <c r="AA145" s="4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M145" s="13"/>
      <c r="AN145" s="13"/>
    </row>
    <row r="146" spans="17:40">
      <c r="Q146" s="16"/>
      <c r="T146" s="60"/>
      <c r="U146" s="60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M146" s="13"/>
      <c r="AN146" s="13"/>
    </row>
    <row r="147" spans="17:40">
      <c r="Q147" s="16"/>
      <c r="T147" s="60"/>
      <c r="U147" s="60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M147" s="13"/>
      <c r="AN147" s="13"/>
    </row>
    <row r="148" spans="17:40">
      <c r="Q148" s="16"/>
      <c r="T148" s="60"/>
      <c r="U148" s="60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M148" s="13"/>
      <c r="AN148" s="13"/>
    </row>
    <row r="149" spans="17:40">
      <c r="Q149" s="16"/>
      <c r="T149" s="60"/>
      <c r="U149" s="60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M149" s="13"/>
      <c r="AN149" s="13"/>
    </row>
    <row r="150" spans="17:40">
      <c r="Q150" s="16"/>
      <c r="T150" s="60"/>
      <c r="U150" s="60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M150" s="13"/>
      <c r="AN150" s="13"/>
    </row>
    <row r="151" spans="17:40">
      <c r="Q151" s="16"/>
      <c r="T151" s="60"/>
      <c r="U151" s="60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M151" s="13"/>
      <c r="AN151" s="13"/>
    </row>
    <row r="152" spans="17:40">
      <c r="Q152" s="16"/>
      <c r="T152" s="60"/>
      <c r="U152" s="60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M152" s="13"/>
      <c r="AN152" s="13"/>
    </row>
    <row r="153" spans="17:40">
      <c r="Q153" s="16"/>
      <c r="T153" s="60"/>
      <c r="U153" s="60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M153" s="13"/>
      <c r="AN153" s="13"/>
    </row>
    <row r="154" spans="17:40">
      <c r="Q154" s="16"/>
      <c r="T154" s="60"/>
      <c r="U154" s="60"/>
      <c r="Y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M154" s="13"/>
      <c r="AN154" s="13"/>
    </row>
    <row r="155" spans="17:40">
      <c r="Q155" s="16"/>
      <c r="T155" s="60"/>
      <c r="U155" s="60"/>
      <c r="Y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M155" s="13"/>
      <c r="AN155" s="13"/>
    </row>
    <row r="156" spans="17:40">
      <c r="Q156" s="16"/>
      <c r="T156" s="60"/>
      <c r="U156" s="60"/>
      <c r="Y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M156" s="13"/>
      <c r="AN156" s="13"/>
    </row>
    <row r="157" spans="17:40">
      <c r="Q157" s="16"/>
      <c r="T157" s="60"/>
      <c r="U157" s="60"/>
      <c r="Y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M157" s="13"/>
      <c r="AN157" s="13"/>
    </row>
    <row r="158" spans="17:40">
      <c r="Q158" s="16"/>
      <c r="T158" s="60"/>
      <c r="U158" s="60"/>
      <c r="Y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M158" s="13"/>
      <c r="AN158" s="13"/>
    </row>
    <row r="159" spans="17:40">
      <c r="Q159" s="16"/>
      <c r="T159" s="60"/>
      <c r="U159" s="60"/>
      <c r="Y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7:40">
      <c r="Q160" s="16"/>
      <c r="T160" s="60"/>
      <c r="U160" s="60"/>
      <c r="Y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4:38">
      <c r="Q161" s="16"/>
      <c r="T161" s="60"/>
      <c r="U161" s="60"/>
      <c r="Y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4:38">
      <c r="Q162" s="16"/>
      <c r="T162" s="60"/>
      <c r="U162" s="60"/>
      <c r="Y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4:38">
      <c r="Q163" s="16"/>
      <c r="T163" s="60"/>
      <c r="U163" s="60"/>
      <c r="Y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4:38">
      <c r="Q164" s="16"/>
      <c r="T164" s="60"/>
      <c r="U164" s="60"/>
      <c r="Y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4:38">
      <c r="Q165" s="16"/>
      <c r="T165" s="60"/>
      <c r="U165" s="60"/>
      <c r="Y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4:38">
      <c r="Q166" s="16"/>
      <c r="T166" s="60"/>
      <c r="U166" s="60"/>
      <c r="Y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4:38">
      <c r="Q167" s="16"/>
      <c r="T167" s="60"/>
      <c r="U167" s="60"/>
      <c r="Y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4:38">
      <c r="Q168" s="16"/>
      <c r="T168" s="60"/>
      <c r="U168" s="60"/>
      <c r="Y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4:38">
      <c r="N169" s="75"/>
      <c r="Q169" s="16"/>
      <c r="T169" s="60"/>
      <c r="U169" s="60"/>
      <c r="Y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4:38">
      <c r="N170" s="75"/>
      <c r="Q170" s="16"/>
      <c r="T170" s="60"/>
      <c r="U170" s="60"/>
      <c r="Y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4"/>
    </row>
    <row r="171" spans="14:38">
      <c r="N171" s="75"/>
      <c r="Q171" s="16"/>
      <c r="T171" s="60"/>
      <c r="U171" s="60"/>
      <c r="Y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4"/>
    </row>
    <row r="172" spans="14:38">
      <c r="N172" s="75"/>
      <c r="Q172" s="16"/>
      <c r="T172" s="60"/>
      <c r="U172" s="60"/>
      <c r="Y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4"/>
    </row>
    <row r="173" spans="14:38">
      <c r="N173" s="75"/>
      <c r="Q173" s="16"/>
      <c r="T173" s="60"/>
      <c r="U173" s="60"/>
      <c r="Y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4"/>
    </row>
    <row r="174" spans="14:38">
      <c r="N174" s="75"/>
      <c r="Q174" s="16"/>
      <c r="T174" s="60"/>
      <c r="U174" s="60"/>
      <c r="Y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4"/>
    </row>
    <row r="175" spans="14:38">
      <c r="N175" s="75"/>
      <c r="Q175" s="16"/>
      <c r="T175" s="60"/>
      <c r="U175" s="60"/>
      <c r="Y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4"/>
    </row>
    <row r="176" spans="14:38">
      <c r="N176" s="75"/>
      <c r="Q176" s="16"/>
      <c r="T176" s="60"/>
      <c r="U176" s="60"/>
      <c r="Y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4"/>
    </row>
    <row r="177" spans="7:38">
      <c r="N177" s="75"/>
      <c r="Q177" s="16"/>
      <c r="T177" s="60"/>
      <c r="U177" s="60"/>
      <c r="Y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4"/>
    </row>
    <row r="178" spans="7:38">
      <c r="N178" s="75"/>
      <c r="Q178" s="16"/>
      <c r="T178" s="60"/>
      <c r="U178" s="60"/>
      <c r="Y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4"/>
    </row>
    <row r="179" spans="7:38">
      <c r="N179" s="75"/>
      <c r="Q179" s="16"/>
      <c r="T179" s="60"/>
      <c r="U179" s="60"/>
      <c r="Y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4"/>
    </row>
    <row r="180" spans="7:38">
      <c r="G180" s="157"/>
      <c r="H180" s="157"/>
      <c r="I180" s="157"/>
      <c r="J180" s="14"/>
      <c r="K180" s="282"/>
      <c r="L180" s="14"/>
      <c r="M180" s="157"/>
      <c r="N180" s="75"/>
      <c r="Q180" s="16"/>
      <c r="T180" s="60"/>
      <c r="U180" s="60"/>
      <c r="Y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4"/>
    </row>
    <row r="181" spans="7:38">
      <c r="G181" s="157"/>
      <c r="H181" s="157"/>
      <c r="I181" s="157"/>
      <c r="J181" s="14"/>
      <c r="K181" s="282"/>
      <c r="L181" s="14"/>
      <c r="M181" s="157"/>
      <c r="N181" s="75"/>
      <c r="Q181" s="16"/>
      <c r="T181" s="60"/>
      <c r="U181" s="60"/>
      <c r="Y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4"/>
    </row>
    <row r="182" spans="7:38">
      <c r="G182" s="157"/>
      <c r="H182" s="157"/>
      <c r="I182" s="157"/>
      <c r="J182" s="14"/>
      <c r="K182" s="282"/>
      <c r="L182" s="14"/>
      <c r="M182" s="157"/>
      <c r="N182" s="75"/>
      <c r="Q182" s="16"/>
      <c r="T182" s="60"/>
      <c r="U182" s="60"/>
      <c r="Y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4"/>
    </row>
    <row r="183" spans="7:38">
      <c r="G183" s="157"/>
      <c r="H183" s="157"/>
      <c r="I183" s="157"/>
      <c r="J183" s="14"/>
      <c r="K183" s="282"/>
      <c r="L183" s="14"/>
      <c r="M183" s="157"/>
      <c r="N183" s="75"/>
      <c r="Q183" s="16"/>
      <c r="T183" s="60"/>
      <c r="U183" s="60"/>
      <c r="Y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4"/>
    </row>
    <row r="184" spans="7:38">
      <c r="G184" s="157"/>
      <c r="H184" s="157"/>
      <c r="I184" s="157"/>
      <c r="J184" s="14"/>
      <c r="K184" s="282"/>
      <c r="L184" s="14"/>
      <c r="M184" s="157"/>
      <c r="N184" s="75"/>
      <c r="Q184" s="16"/>
      <c r="T184" s="60"/>
      <c r="U184" s="60"/>
      <c r="Y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4"/>
    </row>
    <row r="185" spans="7:38">
      <c r="G185" s="157"/>
      <c r="H185" s="157"/>
      <c r="I185" s="157"/>
      <c r="J185" s="14"/>
      <c r="K185" s="282"/>
      <c r="L185" s="14"/>
      <c r="M185" s="157"/>
      <c r="N185" s="75"/>
      <c r="Q185" s="16"/>
      <c r="T185" s="60"/>
      <c r="U185" s="60"/>
      <c r="Y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4"/>
    </row>
    <row r="186" spans="7:38">
      <c r="G186" s="157"/>
      <c r="H186" s="157"/>
      <c r="I186" s="157"/>
      <c r="J186" s="14"/>
      <c r="K186" s="282"/>
      <c r="L186" s="14"/>
      <c r="M186" s="157"/>
      <c r="N186" s="75"/>
      <c r="Q186" s="16"/>
      <c r="T186" s="60"/>
      <c r="U186" s="60"/>
      <c r="Y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4"/>
    </row>
    <row r="187" spans="7:38">
      <c r="G187" s="157"/>
      <c r="H187" s="157"/>
      <c r="I187" s="157"/>
      <c r="J187" s="14"/>
      <c r="K187" s="282"/>
      <c r="L187" s="14"/>
      <c r="M187" s="157"/>
      <c r="N187" s="75"/>
      <c r="Q187" s="16"/>
      <c r="T187" s="60"/>
      <c r="U187" s="60"/>
      <c r="Y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4"/>
    </row>
    <row r="188" spans="7:38">
      <c r="G188" s="157"/>
      <c r="H188" s="157"/>
      <c r="I188" s="157"/>
      <c r="J188" s="14"/>
      <c r="K188" s="282"/>
      <c r="L188" s="14"/>
      <c r="M188" s="157"/>
      <c r="N188" s="75"/>
      <c r="Q188" s="16"/>
      <c r="T188" s="60"/>
      <c r="U188" s="60"/>
      <c r="Y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4"/>
    </row>
    <row r="189" spans="7:38">
      <c r="G189" s="157"/>
      <c r="H189" s="157"/>
      <c r="I189" s="157"/>
      <c r="J189" s="14"/>
      <c r="K189" s="282"/>
      <c r="L189" s="14"/>
      <c r="M189" s="157"/>
      <c r="N189" s="75"/>
      <c r="Q189" s="16"/>
      <c r="T189" s="60"/>
      <c r="U189" s="60"/>
      <c r="Y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4"/>
    </row>
    <row r="190" spans="7:38">
      <c r="G190" s="157"/>
      <c r="H190" s="157"/>
      <c r="I190" s="157"/>
      <c r="J190" s="14"/>
      <c r="K190" s="282"/>
      <c r="L190" s="14"/>
      <c r="M190" s="157"/>
      <c r="N190" s="75"/>
      <c r="Q190" s="16"/>
      <c r="T190" s="60"/>
      <c r="U190" s="60"/>
      <c r="Y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4"/>
    </row>
    <row r="191" spans="7:38">
      <c r="G191" s="157"/>
      <c r="H191" s="157"/>
      <c r="I191" s="157"/>
      <c r="J191" s="14"/>
      <c r="K191" s="282"/>
      <c r="L191" s="14"/>
      <c r="M191" s="157"/>
      <c r="N191" s="75"/>
      <c r="Q191" s="16"/>
      <c r="T191" s="60"/>
      <c r="U191" s="60"/>
      <c r="Y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4"/>
    </row>
    <row r="192" spans="7:38">
      <c r="G192" s="157"/>
      <c r="H192" s="157"/>
      <c r="I192" s="157"/>
      <c r="J192" s="14"/>
      <c r="K192" s="282"/>
      <c r="L192" s="14"/>
      <c r="M192" s="157"/>
      <c r="N192" s="75"/>
      <c r="Q192" s="16"/>
      <c r="T192" s="60"/>
      <c r="U192" s="60"/>
      <c r="Y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4"/>
    </row>
    <row r="193" spans="7:38">
      <c r="G193" s="157"/>
      <c r="H193" s="157"/>
      <c r="I193" s="157"/>
      <c r="J193" s="14"/>
      <c r="K193" s="282"/>
      <c r="L193" s="14"/>
      <c r="M193" s="157"/>
      <c r="N193" s="75"/>
      <c r="Q193" s="16"/>
      <c r="T193" s="60"/>
      <c r="U193" s="60"/>
      <c r="Y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4"/>
    </row>
    <row r="194" spans="7:38">
      <c r="G194" s="157"/>
      <c r="H194" s="157"/>
      <c r="I194" s="157"/>
      <c r="J194" s="14"/>
      <c r="K194" s="282"/>
      <c r="L194" s="14"/>
      <c r="M194" s="157"/>
      <c r="N194" s="75"/>
      <c r="Q194" s="16"/>
      <c r="T194" s="60"/>
      <c r="U194" s="60"/>
      <c r="Y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4"/>
    </row>
    <row r="195" spans="7:38">
      <c r="G195" s="157"/>
      <c r="H195" s="157"/>
      <c r="I195" s="157"/>
      <c r="J195" s="14"/>
      <c r="K195" s="282"/>
      <c r="L195" s="14"/>
      <c r="M195" s="157"/>
      <c r="N195" s="75"/>
      <c r="Q195" s="16"/>
      <c r="T195" s="60"/>
      <c r="U195" s="60"/>
      <c r="Y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4"/>
    </row>
    <row r="196" spans="7:38">
      <c r="G196" s="157"/>
      <c r="H196" s="157"/>
      <c r="I196" s="157"/>
      <c r="J196" s="14"/>
      <c r="K196" s="282"/>
      <c r="L196" s="14"/>
      <c r="M196" s="157"/>
      <c r="N196" s="75"/>
      <c r="Q196" s="16"/>
      <c r="T196" s="60"/>
      <c r="U196" s="60"/>
      <c r="Y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4"/>
    </row>
    <row r="197" spans="7:38">
      <c r="G197" s="157"/>
      <c r="H197" s="157"/>
      <c r="I197" s="157"/>
      <c r="J197" s="14"/>
      <c r="K197" s="282"/>
      <c r="L197" s="14"/>
      <c r="M197" s="157"/>
      <c r="N197" s="75"/>
      <c r="Q197" s="16"/>
      <c r="T197" s="60"/>
      <c r="U197" s="60"/>
      <c r="Y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4"/>
    </row>
    <row r="198" spans="7:38">
      <c r="G198" s="157"/>
      <c r="H198" s="157"/>
      <c r="I198" s="157"/>
      <c r="J198" s="14"/>
      <c r="K198" s="282"/>
      <c r="L198" s="14"/>
      <c r="M198" s="157"/>
      <c r="N198" s="75"/>
      <c r="Q198" s="16"/>
      <c r="T198" s="60"/>
      <c r="U198" s="60"/>
      <c r="Y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4"/>
    </row>
    <row r="199" spans="7:38">
      <c r="G199" s="157"/>
      <c r="H199" s="157"/>
      <c r="I199" s="157"/>
      <c r="J199" s="14"/>
      <c r="K199" s="282"/>
      <c r="L199" s="14"/>
      <c r="M199" s="157"/>
      <c r="N199" s="75"/>
      <c r="Q199" s="16"/>
      <c r="T199" s="60"/>
      <c r="U199" s="60"/>
      <c r="Y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4"/>
    </row>
    <row r="200" spans="7:38">
      <c r="G200" s="157"/>
      <c r="H200" s="157"/>
      <c r="I200" s="157"/>
      <c r="J200" s="14"/>
      <c r="K200" s="282"/>
      <c r="L200" s="14"/>
      <c r="M200" s="157"/>
      <c r="N200" s="75"/>
      <c r="Q200" s="16"/>
      <c r="T200" s="60"/>
      <c r="U200" s="60"/>
      <c r="Y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4"/>
    </row>
    <row r="201" spans="7:38">
      <c r="G201" s="157"/>
      <c r="H201" s="157"/>
      <c r="I201" s="157"/>
      <c r="J201" s="14"/>
      <c r="K201" s="282"/>
      <c r="L201" s="14"/>
      <c r="M201" s="157"/>
      <c r="N201" s="75"/>
      <c r="Q201" s="16"/>
      <c r="T201" s="60"/>
      <c r="U201" s="60"/>
      <c r="Y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4"/>
    </row>
    <row r="202" spans="7:38">
      <c r="G202" s="157"/>
      <c r="H202" s="157"/>
      <c r="I202" s="157"/>
      <c r="J202" s="14"/>
      <c r="K202" s="282"/>
      <c r="L202" s="14"/>
      <c r="M202" s="157"/>
      <c r="N202" s="75"/>
      <c r="Q202" s="16"/>
      <c r="T202" s="60"/>
      <c r="U202" s="60"/>
      <c r="Y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4"/>
    </row>
    <row r="203" spans="7:38">
      <c r="G203" s="157"/>
      <c r="H203" s="157"/>
      <c r="I203" s="157"/>
      <c r="J203" s="14"/>
      <c r="K203" s="282"/>
      <c r="L203" s="14"/>
      <c r="M203" s="157"/>
      <c r="N203" s="75"/>
      <c r="Q203" s="16"/>
      <c r="T203" s="60"/>
      <c r="U203" s="60"/>
      <c r="Y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4"/>
    </row>
    <row r="204" spans="7:38">
      <c r="G204" s="157"/>
      <c r="H204" s="157"/>
      <c r="I204" s="157"/>
      <c r="J204" s="14"/>
      <c r="K204" s="282"/>
      <c r="L204" s="14"/>
      <c r="M204" s="157"/>
      <c r="N204" s="75"/>
      <c r="Q204" s="16"/>
      <c r="T204" s="60"/>
      <c r="U204" s="60"/>
      <c r="Y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4"/>
    </row>
    <row r="205" spans="7:38">
      <c r="G205" s="157"/>
      <c r="H205" s="157"/>
      <c r="I205" s="157"/>
      <c r="J205" s="14"/>
      <c r="K205" s="282"/>
      <c r="L205" s="14"/>
      <c r="M205" s="157"/>
      <c r="N205" s="75"/>
      <c r="Q205" s="16"/>
      <c r="T205" s="60"/>
      <c r="U205" s="60"/>
      <c r="Y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4"/>
    </row>
    <row r="206" spans="7:38">
      <c r="G206" s="157"/>
      <c r="H206" s="157"/>
      <c r="I206" s="157"/>
      <c r="J206" s="14"/>
      <c r="K206" s="282"/>
      <c r="L206" s="14"/>
      <c r="M206" s="157"/>
      <c r="N206" s="75"/>
      <c r="O206" s="75"/>
      <c r="P206" s="75"/>
      <c r="Q206" s="75"/>
      <c r="R206" s="75"/>
      <c r="S206" s="157"/>
      <c r="T206" s="14"/>
      <c r="U206" s="14"/>
      <c r="V206" s="75"/>
      <c r="W206" s="75"/>
      <c r="X206" s="75"/>
      <c r="Y206" s="14"/>
      <c r="Z206" s="75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</row>
    <row r="207" spans="7:38">
      <c r="G207" s="157"/>
      <c r="H207" s="157"/>
      <c r="I207" s="157"/>
      <c r="J207" s="14"/>
      <c r="K207" s="282"/>
      <c r="L207" s="14"/>
      <c r="M207" s="157"/>
      <c r="N207" s="75"/>
      <c r="O207" s="75"/>
      <c r="P207" s="75"/>
      <c r="Q207" s="75"/>
      <c r="R207" s="75"/>
      <c r="S207" s="157"/>
      <c r="T207" s="14"/>
      <c r="U207" s="14"/>
      <c r="V207" s="75"/>
      <c r="W207" s="75"/>
      <c r="X207" s="75"/>
      <c r="Y207" s="14"/>
      <c r="Z207" s="75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</row>
    <row r="208" spans="7:38">
      <c r="G208" s="157"/>
      <c r="H208" s="157"/>
      <c r="I208" s="157"/>
      <c r="J208" s="14"/>
      <c r="K208" s="282"/>
      <c r="L208" s="14"/>
      <c r="M208" s="157"/>
      <c r="N208" s="75"/>
      <c r="O208" s="75"/>
      <c r="P208" s="75"/>
      <c r="Q208" s="75"/>
      <c r="R208" s="75"/>
      <c r="S208" s="157"/>
      <c r="T208" s="14"/>
      <c r="U208" s="14"/>
      <c r="V208" s="75"/>
      <c r="W208" s="75"/>
      <c r="X208" s="75"/>
      <c r="Y208" s="14"/>
      <c r="Z208" s="75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</row>
    <row r="209" spans="7:38">
      <c r="G209" s="157"/>
      <c r="H209" s="157"/>
      <c r="I209" s="157"/>
      <c r="J209" s="14"/>
      <c r="K209" s="282"/>
      <c r="L209" s="14"/>
      <c r="M209" s="157"/>
      <c r="N209" s="75"/>
      <c r="O209" s="75"/>
      <c r="P209" s="75"/>
      <c r="Q209" s="75"/>
      <c r="R209" s="75"/>
      <c r="S209" s="157"/>
      <c r="T209" s="14"/>
      <c r="U209" s="14"/>
      <c r="V209" s="75"/>
      <c r="W209" s="75"/>
      <c r="X209" s="75"/>
      <c r="Y209" s="14"/>
      <c r="Z209" s="75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</row>
    <row r="210" spans="7:38">
      <c r="G210" s="157"/>
      <c r="H210" s="157"/>
      <c r="I210" s="157"/>
      <c r="J210" s="14"/>
      <c r="K210" s="282"/>
      <c r="L210" s="14"/>
      <c r="M210" s="157"/>
      <c r="N210" s="75"/>
      <c r="O210" s="75"/>
      <c r="P210" s="75"/>
      <c r="Q210" s="75"/>
      <c r="R210" s="75"/>
      <c r="S210" s="157"/>
      <c r="T210" s="14"/>
      <c r="U210" s="14"/>
      <c r="V210" s="75"/>
      <c r="W210" s="75"/>
      <c r="X210" s="75"/>
      <c r="Y210" s="14"/>
      <c r="Z210" s="75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</row>
    <row r="211" spans="7:38">
      <c r="G211" s="157"/>
      <c r="H211" s="157"/>
      <c r="I211" s="157"/>
      <c r="J211" s="14"/>
      <c r="K211" s="282"/>
      <c r="L211" s="14"/>
      <c r="M211" s="157"/>
      <c r="N211" s="75"/>
      <c r="O211" s="75"/>
      <c r="P211" s="75"/>
      <c r="Q211" s="75"/>
      <c r="R211" s="75"/>
      <c r="S211" s="157"/>
      <c r="T211" s="14"/>
      <c r="U211" s="14"/>
      <c r="V211" s="75"/>
      <c r="W211" s="75"/>
      <c r="X211" s="75"/>
      <c r="Y211" s="14"/>
      <c r="Z211" s="75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</row>
    <row r="212" spans="7:38">
      <c r="G212" s="157"/>
      <c r="H212" s="157"/>
      <c r="I212" s="157"/>
      <c r="J212" s="14"/>
      <c r="K212" s="282"/>
      <c r="L212" s="14"/>
      <c r="M212" s="157"/>
      <c r="N212" s="75"/>
      <c r="O212" s="75"/>
      <c r="P212" s="75"/>
      <c r="Q212" s="75"/>
      <c r="R212" s="75"/>
      <c r="S212" s="157"/>
      <c r="T212" s="14"/>
      <c r="U212" s="14"/>
      <c r="V212" s="75"/>
      <c r="W212" s="75"/>
      <c r="X212" s="75"/>
      <c r="Y212" s="14"/>
      <c r="Z212" s="75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</row>
    <row r="213" spans="7:38">
      <c r="G213" s="157"/>
      <c r="H213" s="157"/>
      <c r="I213" s="157"/>
      <c r="J213" s="14"/>
      <c r="K213" s="282"/>
      <c r="L213" s="14"/>
      <c r="M213" s="157"/>
      <c r="N213" s="75"/>
      <c r="O213" s="75"/>
      <c r="P213" s="75"/>
      <c r="Q213" s="75"/>
      <c r="R213" s="75"/>
      <c r="S213" s="157"/>
      <c r="T213" s="14"/>
      <c r="U213" s="14"/>
      <c r="V213" s="75"/>
      <c r="W213" s="75"/>
      <c r="X213" s="75"/>
      <c r="Y213" s="14"/>
      <c r="Z213" s="75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</row>
    <row r="214" spans="7:38">
      <c r="G214" s="157"/>
      <c r="H214" s="157"/>
      <c r="I214" s="157"/>
      <c r="J214" s="14"/>
      <c r="K214" s="282"/>
      <c r="L214" s="14"/>
      <c r="M214" s="157"/>
      <c r="N214" s="75"/>
      <c r="O214" s="75"/>
      <c r="P214" s="75"/>
      <c r="Q214" s="75"/>
      <c r="R214" s="75"/>
      <c r="S214" s="157"/>
      <c r="T214" s="14"/>
      <c r="U214" s="14"/>
      <c r="V214" s="75"/>
      <c r="W214" s="75"/>
      <c r="X214" s="75"/>
      <c r="Y214" s="14"/>
      <c r="Z214" s="75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</row>
    <row r="215" spans="7:38">
      <c r="G215" s="157"/>
      <c r="H215" s="157"/>
      <c r="I215" s="157"/>
      <c r="J215" s="14"/>
      <c r="K215" s="282"/>
      <c r="L215" s="14"/>
      <c r="M215" s="157"/>
      <c r="N215" s="75"/>
      <c r="O215" s="75"/>
      <c r="P215" s="75"/>
      <c r="Q215" s="75"/>
      <c r="R215" s="75"/>
      <c r="S215" s="157"/>
      <c r="T215" s="14"/>
      <c r="U215" s="14"/>
      <c r="V215" s="75"/>
      <c r="W215" s="75"/>
      <c r="X215" s="75"/>
      <c r="Y215" s="14"/>
      <c r="Z215" s="75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</row>
    <row r="216" spans="7:38">
      <c r="G216" s="157"/>
      <c r="H216" s="157"/>
      <c r="I216" s="157"/>
      <c r="J216" s="14"/>
      <c r="K216" s="282"/>
      <c r="L216" s="14"/>
      <c r="M216" s="157"/>
      <c r="N216" s="75"/>
      <c r="O216" s="75"/>
      <c r="P216" s="75"/>
      <c r="Q216" s="75"/>
      <c r="R216" s="75"/>
      <c r="S216" s="157"/>
      <c r="T216" s="14"/>
      <c r="U216" s="14"/>
      <c r="V216" s="75"/>
      <c r="W216" s="75"/>
      <c r="X216" s="75"/>
      <c r="Y216" s="14"/>
      <c r="Z216" s="75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</row>
    <row r="217" spans="7:38">
      <c r="G217" s="157"/>
      <c r="H217" s="157"/>
      <c r="I217" s="157"/>
      <c r="J217" s="14"/>
      <c r="K217" s="282"/>
      <c r="L217" s="14"/>
      <c r="M217" s="157"/>
      <c r="N217" s="75"/>
      <c r="O217" s="75"/>
      <c r="P217" s="75"/>
      <c r="Q217" s="75"/>
      <c r="R217" s="75"/>
      <c r="S217" s="157"/>
      <c r="T217" s="14"/>
      <c r="U217" s="14"/>
      <c r="V217" s="75"/>
      <c r="W217" s="75"/>
      <c r="X217" s="75"/>
      <c r="Y217" s="14"/>
      <c r="Z217" s="75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</row>
    <row r="218" spans="7:38">
      <c r="G218" s="157"/>
      <c r="H218" s="157"/>
      <c r="I218" s="157"/>
      <c r="J218" s="14"/>
      <c r="K218" s="282"/>
      <c r="L218" s="14"/>
      <c r="M218" s="157"/>
      <c r="N218" s="75"/>
      <c r="O218" s="75"/>
      <c r="P218" s="75"/>
      <c r="Q218" s="75"/>
      <c r="R218" s="75"/>
      <c r="S218" s="157"/>
      <c r="T218" s="14"/>
      <c r="U218" s="14"/>
      <c r="V218" s="75"/>
      <c r="W218" s="75"/>
      <c r="X218" s="75"/>
      <c r="Y218" s="14"/>
      <c r="Z218" s="75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</row>
    <row r="219" spans="7:38">
      <c r="G219" s="157"/>
      <c r="H219" s="157"/>
      <c r="I219" s="157"/>
      <c r="J219" s="14"/>
      <c r="K219" s="282"/>
      <c r="L219" s="14"/>
      <c r="M219" s="157"/>
      <c r="N219" s="75"/>
      <c r="O219" s="75"/>
      <c r="P219" s="75"/>
      <c r="Q219" s="75"/>
      <c r="R219" s="75"/>
      <c r="S219" s="157"/>
      <c r="T219" s="14"/>
      <c r="U219" s="14"/>
      <c r="V219" s="75"/>
      <c r="W219" s="75"/>
      <c r="X219" s="75"/>
      <c r="Y219" s="14"/>
      <c r="Z219" s="75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</row>
    <row r="220" spans="7:38">
      <c r="G220" s="157"/>
      <c r="H220" s="157"/>
      <c r="I220" s="157"/>
      <c r="J220" s="14"/>
      <c r="K220" s="282"/>
      <c r="L220" s="14"/>
      <c r="M220" s="157"/>
      <c r="N220" s="75"/>
      <c r="O220" s="75"/>
      <c r="P220" s="75"/>
      <c r="Q220" s="75"/>
      <c r="R220" s="75"/>
      <c r="S220" s="157"/>
      <c r="T220" s="14"/>
      <c r="U220" s="14"/>
      <c r="V220" s="75"/>
      <c r="W220" s="75"/>
      <c r="X220" s="75"/>
      <c r="Y220" s="14"/>
      <c r="Z220" s="75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</row>
    <row r="221" spans="7:38">
      <c r="G221" s="157"/>
      <c r="H221" s="157"/>
      <c r="I221" s="157"/>
      <c r="J221" s="14"/>
      <c r="K221" s="282"/>
      <c r="L221" s="14"/>
      <c r="M221" s="157"/>
      <c r="N221" s="75"/>
      <c r="O221" s="75"/>
      <c r="P221" s="75"/>
      <c r="Q221" s="75"/>
      <c r="R221" s="75"/>
      <c r="S221" s="157"/>
      <c r="T221" s="14"/>
      <c r="U221" s="14"/>
      <c r="V221" s="75"/>
      <c r="W221" s="75"/>
      <c r="X221" s="75"/>
      <c r="Y221" s="14"/>
      <c r="Z221" s="75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</row>
    <row r="222" spans="7:38">
      <c r="G222" s="157"/>
      <c r="H222" s="157"/>
      <c r="I222" s="157"/>
      <c r="J222" s="14"/>
      <c r="K222" s="282"/>
      <c r="L222" s="14"/>
      <c r="M222" s="157"/>
      <c r="N222" s="75"/>
      <c r="O222" s="75"/>
      <c r="P222" s="75"/>
      <c r="Q222" s="75"/>
      <c r="R222" s="75"/>
      <c r="S222" s="157"/>
      <c r="T222" s="14"/>
      <c r="U222" s="14"/>
      <c r="V222" s="75"/>
      <c r="W222" s="75"/>
      <c r="X222" s="75"/>
      <c r="Y222" s="14"/>
      <c r="Z222" s="75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</row>
    <row r="223" spans="7:38">
      <c r="G223" s="157"/>
      <c r="H223" s="157"/>
      <c r="I223" s="157"/>
      <c r="J223" s="14"/>
      <c r="K223" s="282"/>
      <c r="L223" s="14"/>
      <c r="M223" s="157"/>
      <c r="N223" s="75"/>
      <c r="O223" s="75"/>
      <c r="P223" s="75"/>
      <c r="Q223" s="75"/>
      <c r="R223" s="75"/>
      <c r="S223" s="157"/>
      <c r="T223" s="14"/>
      <c r="U223" s="14"/>
      <c r="V223" s="75"/>
      <c r="W223" s="75"/>
      <c r="X223" s="75"/>
      <c r="Y223" s="14"/>
      <c r="Z223" s="75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</row>
    <row r="224" spans="7:38">
      <c r="G224" s="157"/>
      <c r="H224" s="157"/>
      <c r="I224" s="157"/>
      <c r="J224" s="14"/>
      <c r="K224" s="282"/>
      <c r="L224" s="14"/>
      <c r="M224" s="157"/>
      <c r="N224" s="75"/>
      <c r="O224" s="75"/>
      <c r="P224" s="75"/>
      <c r="Q224" s="75"/>
      <c r="R224" s="75"/>
      <c r="S224" s="157"/>
      <c r="T224" s="14"/>
      <c r="U224" s="14"/>
      <c r="V224" s="75"/>
      <c r="W224" s="75"/>
      <c r="X224" s="75"/>
      <c r="Y224" s="14"/>
      <c r="Z224" s="75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</row>
    <row r="225" spans="7:38">
      <c r="G225" s="157"/>
      <c r="H225" s="157"/>
      <c r="I225" s="157"/>
      <c r="J225" s="14"/>
      <c r="K225" s="282"/>
      <c r="L225" s="14"/>
      <c r="M225" s="157"/>
      <c r="N225" s="75"/>
      <c r="O225" s="75"/>
      <c r="P225" s="75"/>
      <c r="Q225" s="75"/>
      <c r="R225" s="75"/>
      <c r="S225" s="157"/>
      <c r="T225" s="14"/>
      <c r="U225" s="14"/>
      <c r="V225" s="75"/>
      <c r="W225" s="75"/>
      <c r="X225" s="75"/>
      <c r="Y225" s="14"/>
      <c r="Z225" s="75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</row>
    <row r="226" spans="7:38">
      <c r="G226" s="157"/>
      <c r="H226" s="157"/>
      <c r="I226" s="157"/>
      <c r="J226" s="14"/>
      <c r="K226" s="282"/>
      <c r="L226" s="14"/>
      <c r="M226" s="157"/>
      <c r="N226" s="75"/>
      <c r="O226" s="75"/>
      <c r="P226" s="75"/>
      <c r="Q226" s="75"/>
      <c r="R226" s="75"/>
      <c r="S226" s="157"/>
      <c r="T226" s="14"/>
      <c r="U226" s="14"/>
      <c r="V226" s="75"/>
      <c r="W226" s="75"/>
      <c r="X226" s="75"/>
      <c r="Y226" s="14"/>
      <c r="Z226" s="75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</row>
    <row r="227" spans="7:38">
      <c r="G227" s="157"/>
      <c r="H227" s="157"/>
      <c r="I227" s="157"/>
      <c r="J227" s="14"/>
      <c r="K227" s="282"/>
      <c r="L227" s="14"/>
      <c r="M227" s="157"/>
      <c r="N227" s="75"/>
      <c r="O227" s="75"/>
      <c r="P227" s="75"/>
      <c r="Q227" s="75"/>
      <c r="R227" s="75"/>
      <c r="S227" s="157"/>
      <c r="T227" s="14"/>
      <c r="U227" s="14"/>
      <c r="V227" s="75"/>
      <c r="W227" s="75"/>
      <c r="X227" s="75"/>
      <c r="Y227" s="14"/>
      <c r="Z227" s="75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</row>
    <row r="228" spans="7:38">
      <c r="G228" s="157"/>
      <c r="H228" s="157"/>
      <c r="I228" s="157"/>
      <c r="J228" s="14"/>
      <c r="K228" s="282"/>
      <c r="L228" s="14"/>
      <c r="M228" s="157"/>
      <c r="N228" s="75"/>
      <c r="O228" s="75"/>
      <c r="P228" s="75"/>
      <c r="Q228" s="75"/>
      <c r="R228" s="75"/>
      <c r="S228" s="157"/>
      <c r="T228" s="14"/>
      <c r="U228" s="14"/>
      <c r="V228" s="75"/>
      <c r="W228" s="75"/>
      <c r="X228" s="75"/>
      <c r="Y228" s="14"/>
      <c r="Z228" s="75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</row>
    <row r="229" spans="7:38">
      <c r="G229" s="157"/>
      <c r="H229" s="157"/>
      <c r="I229" s="157"/>
      <c r="J229" s="14"/>
      <c r="K229" s="282"/>
      <c r="L229" s="14"/>
      <c r="M229" s="157"/>
      <c r="N229" s="75"/>
      <c r="O229" s="75"/>
      <c r="P229" s="75"/>
      <c r="Q229" s="75"/>
      <c r="R229" s="75"/>
      <c r="S229" s="157"/>
      <c r="T229" s="14"/>
      <c r="U229" s="14"/>
      <c r="V229" s="75"/>
      <c r="W229" s="75"/>
      <c r="X229" s="75"/>
      <c r="Y229" s="14"/>
      <c r="Z229" s="75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</row>
    <row r="230" spans="7:38">
      <c r="G230" s="157"/>
      <c r="H230" s="157"/>
      <c r="I230" s="157"/>
      <c r="J230" s="14"/>
      <c r="K230" s="282"/>
      <c r="L230" s="14"/>
      <c r="M230" s="157"/>
      <c r="N230" s="75"/>
      <c r="O230" s="75"/>
      <c r="P230" s="75"/>
      <c r="Q230" s="75"/>
      <c r="R230" s="75"/>
      <c r="S230" s="157"/>
      <c r="T230" s="14"/>
      <c r="U230" s="14"/>
      <c r="V230" s="75"/>
      <c r="W230" s="75"/>
      <c r="X230" s="75"/>
      <c r="Y230" s="14"/>
      <c r="Z230" s="75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</row>
    <row r="231" spans="7:38">
      <c r="G231" s="157"/>
      <c r="H231" s="157"/>
      <c r="I231" s="157"/>
      <c r="J231" s="14"/>
      <c r="K231" s="282"/>
      <c r="L231" s="14"/>
      <c r="M231" s="157"/>
      <c r="N231" s="75"/>
      <c r="O231" s="75"/>
      <c r="P231" s="75"/>
      <c r="Q231" s="75"/>
      <c r="R231" s="75"/>
      <c r="S231" s="157"/>
      <c r="T231" s="14"/>
      <c r="U231" s="14"/>
      <c r="V231" s="75"/>
      <c r="W231" s="75"/>
      <c r="X231" s="75"/>
      <c r="Y231" s="14"/>
      <c r="Z231" s="75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</row>
    <row r="232" spans="7:38">
      <c r="G232" s="157"/>
      <c r="H232" s="157"/>
      <c r="I232" s="157"/>
      <c r="J232" s="14"/>
      <c r="K232" s="282"/>
      <c r="L232" s="14"/>
      <c r="M232" s="157"/>
      <c r="N232" s="75"/>
      <c r="O232" s="75"/>
      <c r="P232" s="75"/>
      <c r="Q232" s="75"/>
      <c r="R232" s="75"/>
      <c r="S232" s="157"/>
      <c r="T232" s="14"/>
      <c r="U232" s="14"/>
      <c r="V232" s="75"/>
      <c r="W232" s="75"/>
      <c r="X232" s="75"/>
      <c r="Y232" s="14"/>
      <c r="Z232" s="75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</row>
    <row r="233" spans="7:38">
      <c r="G233" s="157"/>
      <c r="H233" s="157"/>
      <c r="I233" s="157"/>
      <c r="J233" s="14"/>
      <c r="K233" s="282"/>
      <c r="L233" s="14"/>
      <c r="M233" s="157"/>
      <c r="N233" s="75"/>
      <c r="O233" s="75"/>
      <c r="P233" s="75"/>
      <c r="Q233" s="75"/>
      <c r="R233" s="75"/>
      <c r="S233" s="157"/>
      <c r="T233" s="14"/>
      <c r="U233" s="14"/>
      <c r="V233" s="75"/>
      <c r="W233" s="75"/>
      <c r="X233" s="75"/>
      <c r="Y233" s="14"/>
      <c r="Z233" s="75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</row>
    <row r="234" spans="7:38">
      <c r="G234" s="157"/>
      <c r="H234" s="157"/>
      <c r="I234" s="157"/>
      <c r="J234" s="14"/>
      <c r="K234" s="282"/>
      <c r="L234" s="14"/>
      <c r="M234" s="157"/>
      <c r="N234" s="75"/>
      <c r="O234" s="75"/>
      <c r="P234" s="75"/>
      <c r="Q234" s="75"/>
      <c r="R234" s="75"/>
      <c r="S234" s="157"/>
      <c r="T234" s="14"/>
      <c r="U234" s="14"/>
      <c r="V234" s="75"/>
      <c r="W234" s="75"/>
      <c r="X234" s="75"/>
      <c r="Y234" s="14"/>
      <c r="Z234" s="75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</row>
    <row r="235" spans="7:38">
      <c r="G235" s="157"/>
      <c r="H235" s="157"/>
      <c r="I235" s="157"/>
      <c r="J235" s="14"/>
      <c r="K235" s="282"/>
      <c r="L235" s="14"/>
      <c r="M235" s="157"/>
      <c r="N235" s="75"/>
      <c r="O235" s="75"/>
      <c r="P235" s="75"/>
      <c r="Q235" s="75"/>
      <c r="R235" s="75"/>
      <c r="S235" s="157"/>
      <c r="T235" s="14"/>
      <c r="U235" s="14"/>
      <c r="V235" s="75"/>
      <c r="W235" s="75"/>
      <c r="X235" s="75"/>
      <c r="Y235" s="14"/>
      <c r="Z235" s="75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</row>
    <row r="236" spans="7:38">
      <c r="G236" s="157"/>
      <c r="H236" s="157"/>
      <c r="I236" s="157"/>
      <c r="J236" s="14"/>
      <c r="K236" s="282"/>
      <c r="L236" s="14"/>
      <c r="M236" s="157"/>
      <c r="N236" s="75"/>
      <c r="O236" s="75"/>
      <c r="P236" s="75"/>
      <c r="Q236" s="75"/>
      <c r="R236" s="75"/>
      <c r="S236" s="157"/>
      <c r="T236" s="14"/>
      <c r="U236" s="14"/>
      <c r="V236" s="75"/>
      <c r="W236" s="75"/>
      <c r="X236" s="75"/>
      <c r="Y236" s="14"/>
      <c r="Z236" s="75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</row>
    <row r="237" spans="7:38">
      <c r="G237" s="157"/>
      <c r="H237" s="157"/>
      <c r="I237" s="157"/>
      <c r="J237" s="14"/>
      <c r="K237" s="282"/>
      <c r="L237" s="14"/>
      <c r="M237" s="157"/>
      <c r="N237" s="75"/>
      <c r="O237" s="75"/>
      <c r="P237" s="75"/>
      <c r="Q237" s="75"/>
      <c r="R237" s="75"/>
      <c r="S237" s="157"/>
      <c r="T237" s="14"/>
      <c r="U237" s="14"/>
      <c r="V237" s="75"/>
      <c r="W237" s="75"/>
      <c r="X237" s="75"/>
      <c r="Y237" s="14"/>
      <c r="Z237" s="75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</row>
    <row r="238" spans="7:38">
      <c r="G238" s="157"/>
      <c r="H238" s="157"/>
      <c r="I238" s="157"/>
      <c r="J238" s="14"/>
      <c r="K238" s="282"/>
      <c r="L238" s="14"/>
      <c r="M238" s="157"/>
      <c r="N238" s="75"/>
      <c r="O238" s="75"/>
      <c r="P238" s="75"/>
      <c r="Q238" s="75"/>
      <c r="R238" s="75"/>
      <c r="S238" s="157"/>
      <c r="T238" s="14"/>
      <c r="U238" s="14"/>
      <c r="V238" s="75"/>
      <c r="W238" s="75"/>
      <c r="X238" s="75"/>
      <c r="Y238" s="14"/>
      <c r="Z238" s="75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</row>
    <row r="239" spans="7:38">
      <c r="G239" s="157"/>
      <c r="H239" s="157"/>
      <c r="I239" s="157"/>
      <c r="J239" s="14"/>
      <c r="K239" s="282"/>
      <c r="L239" s="14"/>
      <c r="M239" s="157"/>
      <c r="N239" s="75"/>
      <c r="O239" s="75"/>
      <c r="P239" s="75"/>
      <c r="Q239" s="75"/>
      <c r="R239" s="75"/>
      <c r="S239" s="157"/>
      <c r="T239" s="14"/>
      <c r="U239" s="14"/>
      <c r="V239" s="75"/>
      <c r="W239" s="75"/>
      <c r="X239" s="75"/>
      <c r="Y239" s="14"/>
      <c r="Z239" s="75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</row>
    <row r="240" spans="7:38">
      <c r="G240" s="157"/>
      <c r="H240" s="157"/>
      <c r="I240" s="157"/>
      <c r="J240" s="14"/>
      <c r="K240" s="282"/>
      <c r="L240" s="14"/>
      <c r="M240" s="157"/>
      <c r="N240" s="75"/>
      <c r="O240" s="75"/>
      <c r="P240" s="75"/>
      <c r="Q240" s="75"/>
      <c r="R240" s="75"/>
      <c r="S240" s="157"/>
      <c r="T240" s="14"/>
      <c r="U240" s="14"/>
      <c r="V240" s="75"/>
      <c r="W240" s="75"/>
      <c r="X240" s="75"/>
      <c r="Y240" s="14"/>
      <c r="Z240" s="75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</row>
    <row r="241" spans="7:38">
      <c r="G241" s="157"/>
      <c r="H241" s="157"/>
      <c r="I241" s="157"/>
      <c r="J241" s="14"/>
      <c r="K241" s="282"/>
      <c r="L241" s="14"/>
      <c r="M241" s="157"/>
      <c r="N241" s="75"/>
      <c r="O241" s="75"/>
      <c r="P241" s="75"/>
      <c r="Q241" s="75"/>
      <c r="R241" s="75"/>
      <c r="S241" s="157"/>
      <c r="T241" s="14"/>
      <c r="U241" s="14"/>
      <c r="V241" s="75"/>
      <c r="W241" s="75"/>
      <c r="X241" s="75"/>
      <c r="Y241" s="14"/>
      <c r="Z241" s="75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</row>
    <row r="242" spans="7:38">
      <c r="G242" s="157"/>
      <c r="H242" s="157"/>
      <c r="I242" s="157"/>
      <c r="J242" s="14"/>
      <c r="K242" s="282"/>
      <c r="L242" s="14"/>
      <c r="M242" s="157"/>
      <c r="N242" s="75"/>
      <c r="O242" s="75"/>
      <c r="P242" s="75"/>
      <c r="Q242" s="75"/>
      <c r="R242" s="75"/>
      <c r="S242" s="157"/>
      <c r="T242" s="14"/>
      <c r="U242" s="14"/>
      <c r="V242" s="75"/>
      <c r="W242" s="75"/>
      <c r="X242" s="75"/>
      <c r="Y242" s="14"/>
      <c r="Z242" s="75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</row>
    <row r="243" spans="7:38">
      <c r="G243" s="157"/>
      <c r="H243" s="157"/>
      <c r="I243" s="157"/>
      <c r="J243" s="14"/>
      <c r="K243" s="282"/>
      <c r="L243" s="14"/>
      <c r="M243" s="157"/>
      <c r="N243" s="75"/>
      <c r="O243" s="75"/>
      <c r="P243" s="75"/>
      <c r="Q243" s="75"/>
      <c r="R243" s="75"/>
      <c r="S243" s="157"/>
      <c r="T243" s="14"/>
      <c r="U243" s="14"/>
      <c r="V243" s="75"/>
      <c r="W243" s="75"/>
      <c r="X243" s="75"/>
      <c r="Y243" s="14"/>
      <c r="Z243" s="75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</row>
    <row r="244" spans="7:38">
      <c r="G244" s="157"/>
      <c r="H244" s="157"/>
      <c r="I244" s="157"/>
      <c r="J244" s="14"/>
      <c r="K244" s="282"/>
      <c r="L244" s="14"/>
      <c r="M244" s="157"/>
      <c r="N244" s="75"/>
      <c r="O244" s="75"/>
      <c r="P244" s="75"/>
      <c r="Q244" s="75"/>
      <c r="R244" s="75"/>
      <c r="S244" s="157"/>
      <c r="T244" s="14"/>
      <c r="U244" s="14"/>
      <c r="V244" s="75"/>
      <c r="W244" s="75"/>
      <c r="X244" s="75"/>
      <c r="Y244" s="14"/>
      <c r="Z244" s="75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</row>
    <row r="245" spans="7:38">
      <c r="G245" s="157"/>
      <c r="H245" s="157"/>
      <c r="I245" s="157"/>
      <c r="J245" s="14"/>
      <c r="K245" s="282"/>
      <c r="L245" s="14"/>
      <c r="M245" s="157"/>
      <c r="N245" s="75"/>
      <c r="O245" s="75"/>
      <c r="P245" s="75"/>
      <c r="Q245" s="75"/>
      <c r="R245" s="75"/>
      <c r="S245" s="157"/>
      <c r="T245" s="14"/>
      <c r="U245" s="14"/>
      <c r="V245" s="75"/>
      <c r="W245" s="75"/>
      <c r="X245" s="75"/>
      <c r="Y245" s="14"/>
      <c r="Z245" s="75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</row>
    <row r="246" spans="7:38">
      <c r="G246" s="157"/>
      <c r="H246" s="157"/>
      <c r="I246" s="157"/>
      <c r="J246" s="14"/>
      <c r="K246" s="282"/>
      <c r="L246" s="14"/>
      <c r="M246" s="157"/>
      <c r="N246" s="75"/>
      <c r="O246" s="75"/>
      <c r="P246" s="75"/>
      <c r="Q246" s="75"/>
      <c r="R246" s="75"/>
      <c r="S246" s="157"/>
      <c r="T246" s="14"/>
      <c r="U246" s="14"/>
      <c r="V246" s="75"/>
      <c r="W246" s="75"/>
      <c r="X246" s="75"/>
      <c r="Y246" s="14"/>
      <c r="Z246" s="75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</row>
    <row r="247" spans="7:38">
      <c r="G247" s="157"/>
      <c r="H247" s="157"/>
      <c r="I247" s="157"/>
      <c r="J247" s="14"/>
      <c r="K247" s="282"/>
      <c r="L247" s="14"/>
      <c r="M247" s="157"/>
      <c r="N247" s="75"/>
      <c r="O247" s="75"/>
      <c r="P247" s="75"/>
      <c r="Q247" s="75"/>
      <c r="R247" s="75"/>
      <c r="S247" s="157"/>
      <c r="T247" s="14"/>
      <c r="U247" s="14"/>
      <c r="V247" s="75"/>
      <c r="W247" s="75"/>
      <c r="X247" s="75"/>
      <c r="Y247" s="14"/>
      <c r="Z247" s="75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</row>
    <row r="248" spans="7:38">
      <c r="G248" s="157"/>
      <c r="H248" s="157"/>
      <c r="I248" s="157"/>
      <c r="J248" s="14"/>
      <c r="K248" s="282"/>
      <c r="L248" s="14"/>
      <c r="M248" s="157"/>
      <c r="N248" s="75"/>
      <c r="O248" s="75"/>
      <c r="P248" s="75"/>
      <c r="Q248" s="75"/>
      <c r="R248" s="75"/>
      <c r="S248" s="157"/>
      <c r="T248" s="14"/>
      <c r="U248" s="14"/>
      <c r="V248" s="75"/>
      <c r="W248" s="75"/>
      <c r="X248" s="75"/>
      <c r="Y248" s="14"/>
      <c r="Z248" s="75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</row>
    <row r="249" spans="7:38">
      <c r="G249" s="157"/>
      <c r="H249" s="157"/>
      <c r="I249" s="157"/>
      <c r="J249" s="14"/>
      <c r="K249" s="282"/>
      <c r="L249" s="14"/>
      <c r="M249" s="157"/>
      <c r="N249" s="75"/>
      <c r="O249" s="75"/>
      <c r="P249" s="75"/>
      <c r="Q249" s="75"/>
      <c r="R249" s="75"/>
      <c r="S249" s="157"/>
      <c r="T249" s="14"/>
      <c r="U249" s="14"/>
      <c r="V249" s="75"/>
      <c r="W249" s="75"/>
      <c r="X249" s="75"/>
      <c r="Y249" s="14"/>
      <c r="Z249" s="75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</row>
    <row r="250" spans="7:38">
      <c r="G250" s="157"/>
      <c r="H250" s="157"/>
      <c r="I250" s="157"/>
      <c r="J250" s="14"/>
      <c r="K250" s="282"/>
      <c r="L250" s="14"/>
      <c r="M250" s="157"/>
      <c r="N250" s="75"/>
      <c r="O250" s="75"/>
      <c r="P250" s="75"/>
      <c r="Q250" s="75"/>
      <c r="R250" s="75"/>
      <c r="S250" s="157"/>
      <c r="T250" s="14"/>
      <c r="U250" s="14"/>
      <c r="V250" s="75"/>
      <c r="W250" s="75"/>
      <c r="X250" s="75"/>
      <c r="Y250" s="14"/>
      <c r="Z250" s="75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</row>
    <row r="251" spans="7:38">
      <c r="G251" s="157"/>
      <c r="H251" s="157"/>
      <c r="I251" s="157"/>
      <c r="J251" s="14"/>
      <c r="K251" s="282"/>
      <c r="L251" s="14"/>
      <c r="M251" s="157"/>
      <c r="N251" s="75"/>
      <c r="O251" s="75"/>
      <c r="P251" s="75"/>
      <c r="Q251" s="75"/>
      <c r="R251" s="75"/>
      <c r="S251" s="157"/>
      <c r="T251" s="14"/>
      <c r="U251" s="14"/>
      <c r="V251" s="75"/>
      <c r="W251" s="75"/>
      <c r="X251" s="75"/>
      <c r="Y251" s="14"/>
      <c r="Z251" s="75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</row>
    <row r="252" spans="7:38">
      <c r="G252" s="157"/>
      <c r="H252" s="157"/>
      <c r="I252" s="157"/>
      <c r="J252" s="14"/>
      <c r="K252" s="282"/>
      <c r="L252" s="14"/>
      <c r="M252" s="157"/>
      <c r="N252" s="75"/>
      <c r="O252" s="75"/>
      <c r="P252" s="75"/>
      <c r="Q252" s="75"/>
      <c r="R252" s="75"/>
      <c r="S252" s="157"/>
      <c r="T252" s="14"/>
      <c r="U252" s="14"/>
      <c r="V252" s="75"/>
      <c r="W252" s="75"/>
      <c r="X252" s="75"/>
      <c r="Y252" s="14"/>
      <c r="Z252" s="75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</row>
    <row r="253" spans="7:38">
      <c r="G253" s="157"/>
      <c r="H253" s="157"/>
      <c r="I253" s="157"/>
      <c r="J253" s="14"/>
      <c r="K253" s="282"/>
      <c r="L253" s="14"/>
      <c r="M253" s="157"/>
      <c r="N253" s="75"/>
      <c r="O253" s="75"/>
      <c r="P253" s="75"/>
      <c r="Q253" s="75"/>
      <c r="R253" s="75"/>
      <c r="S253" s="157"/>
      <c r="T253" s="14"/>
      <c r="U253" s="14"/>
      <c r="V253" s="75"/>
      <c r="W253" s="75"/>
      <c r="X253" s="75"/>
      <c r="Y253" s="14"/>
      <c r="Z253" s="75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</row>
    <row r="254" spans="7:38">
      <c r="G254" s="157"/>
      <c r="H254" s="157"/>
      <c r="I254" s="157"/>
      <c r="J254" s="14"/>
      <c r="K254" s="282"/>
      <c r="L254" s="14"/>
      <c r="M254" s="157"/>
      <c r="N254" s="75"/>
      <c r="O254" s="75"/>
      <c r="P254" s="75"/>
      <c r="Q254" s="75"/>
      <c r="R254" s="75"/>
      <c r="S254" s="157"/>
      <c r="T254" s="14"/>
      <c r="U254" s="14"/>
      <c r="V254" s="75"/>
      <c r="W254" s="75"/>
      <c r="X254" s="75"/>
      <c r="Y254" s="14"/>
      <c r="Z254" s="75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</row>
    <row r="255" spans="7:38">
      <c r="G255" s="157"/>
      <c r="H255" s="157"/>
      <c r="I255" s="157"/>
      <c r="J255" s="14"/>
      <c r="K255" s="282"/>
      <c r="L255" s="14"/>
      <c r="M255" s="157"/>
      <c r="N255" s="75"/>
      <c r="O255" s="75"/>
      <c r="P255" s="75"/>
      <c r="Q255" s="75"/>
      <c r="R255" s="75"/>
      <c r="S255" s="157"/>
      <c r="T255" s="14"/>
      <c r="U255" s="14"/>
      <c r="V255" s="75"/>
      <c r="W255" s="75"/>
      <c r="X255" s="75"/>
      <c r="Y255" s="14"/>
      <c r="Z255" s="75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</row>
    <row r="256" spans="7:38">
      <c r="G256" s="157"/>
      <c r="H256" s="157"/>
      <c r="I256" s="157"/>
      <c r="J256" s="14"/>
      <c r="K256" s="282"/>
      <c r="L256" s="14"/>
      <c r="M256" s="157"/>
      <c r="N256" s="75"/>
      <c r="O256" s="75"/>
      <c r="P256" s="75"/>
      <c r="Q256" s="75"/>
      <c r="R256" s="75"/>
      <c r="S256" s="157"/>
      <c r="T256" s="14"/>
      <c r="U256" s="14"/>
      <c r="V256" s="75"/>
      <c r="W256" s="75"/>
      <c r="X256" s="75"/>
      <c r="Y256" s="14"/>
      <c r="Z256" s="75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</row>
    <row r="257" spans="7:38">
      <c r="G257" s="157"/>
      <c r="H257" s="157"/>
      <c r="I257" s="157"/>
      <c r="J257" s="14"/>
      <c r="K257" s="282"/>
      <c r="L257" s="14"/>
      <c r="M257" s="157"/>
      <c r="N257" s="75"/>
      <c r="O257" s="75"/>
      <c r="P257" s="75"/>
      <c r="Q257" s="75"/>
      <c r="R257" s="75"/>
      <c r="S257" s="157"/>
      <c r="T257" s="14"/>
      <c r="U257" s="14"/>
      <c r="V257" s="75"/>
      <c r="W257" s="75"/>
      <c r="X257" s="75"/>
      <c r="Y257" s="14"/>
      <c r="Z257" s="75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</row>
    <row r="258" spans="7:38">
      <c r="G258" s="157"/>
      <c r="H258" s="157"/>
      <c r="I258" s="157"/>
      <c r="J258" s="14"/>
      <c r="K258" s="282"/>
      <c r="L258" s="14"/>
      <c r="M258" s="157"/>
      <c r="N258" s="75"/>
      <c r="O258" s="75"/>
      <c r="P258" s="75"/>
      <c r="Q258" s="75"/>
      <c r="R258" s="75"/>
      <c r="S258" s="157"/>
      <c r="T258" s="14"/>
      <c r="U258" s="14"/>
      <c r="V258" s="75"/>
      <c r="W258" s="75"/>
      <c r="X258" s="75"/>
      <c r="Y258" s="14"/>
      <c r="Z258" s="75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</row>
    <row r="259" spans="7:38">
      <c r="G259" s="157"/>
      <c r="H259" s="157"/>
      <c r="I259" s="157"/>
      <c r="J259" s="14"/>
      <c r="K259" s="282"/>
      <c r="L259" s="14"/>
      <c r="M259" s="157"/>
      <c r="N259" s="75"/>
      <c r="O259" s="75"/>
      <c r="P259" s="75"/>
      <c r="Q259" s="75"/>
      <c r="R259" s="75"/>
      <c r="S259" s="157"/>
      <c r="T259" s="14"/>
      <c r="U259" s="14"/>
      <c r="V259" s="75"/>
      <c r="W259" s="75"/>
      <c r="X259" s="75"/>
      <c r="Y259" s="14"/>
      <c r="Z259" s="75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</row>
    <row r="260" spans="7:38">
      <c r="G260" s="157"/>
      <c r="H260" s="157"/>
      <c r="I260" s="157"/>
      <c r="J260" s="14"/>
      <c r="K260" s="282"/>
      <c r="L260" s="14"/>
      <c r="M260" s="157"/>
      <c r="N260" s="75"/>
      <c r="O260" s="75"/>
      <c r="P260" s="75"/>
      <c r="Q260" s="75"/>
      <c r="R260" s="75"/>
      <c r="S260" s="157"/>
      <c r="T260" s="14"/>
      <c r="U260" s="14"/>
      <c r="V260" s="75"/>
      <c r="W260" s="75"/>
      <c r="X260" s="75"/>
      <c r="Y260" s="14"/>
      <c r="Z260" s="75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</row>
    <row r="261" spans="7:38">
      <c r="G261" s="157"/>
      <c r="H261" s="157"/>
      <c r="I261" s="157"/>
      <c r="J261" s="14"/>
      <c r="K261" s="282"/>
      <c r="L261" s="14"/>
      <c r="M261" s="157"/>
      <c r="N261" s="75"/>
      <c r="O261" s="75"/>
      <c r="P261" s="75"/>
      <c r="Q261" s="75"/>
      <c r="R261" s="75"/>
      <c r="S261" s="157"/>
      <c r="T261" s="14"/>
      <c r="U261" s="14"/>
      <c r="V261" s="75"/>
      <c r="W261" s="75"/>
      <c r="X261" s="75"/>
      <c r="Y261" s="14"/>
      <c r="Z261" s="75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</row>
    <row r="262" spans="7:38">
      <c r="G262" s="157"/>
      <c r="H262" s="157"/>
      <c r="I262" s="157"/>
      <c r="J262" s="14"/>
      <c r="K262" s="282"/>
      <c r="L262" s="14"/>
      <c r="M262" s="157"/>
      <c r="N262" s="75"/>
      <c r="O262" s="75"/>
      <c r="P262" s="75"/>
      <c r="Q262" s="75"/>
      <c r="R262" s="75"/>
      <c r="S262" s="157"/>
      <c r="T262" s="14"/>
      <c r="U262" s="14"/>
      <c r="V262" s="75"/>
      <c r="W262" s="75"/>
      <c r="X262" s="75"/>
      <c r="Y262" s="14"/>
      <c r="Z262" s="75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</row>
    <row r="263" spans="7:38">
      <c r="G263" s="157"/>
      <c r="H263" s="157"/>
      <c r="I263" s="157"/>
      <c r="J263" s="14"/>
      <c r="K263" s="282"/>
      <c r="L263" s="14"/>
      <c r="M263" s="157"/>
      <c r="N263" s="75"/>
      <c r="O263" s="75"/>
      <c r="P263" s="75"/>
      <c r="Q263" s="75"/>
      <c r="R263" s="75"/>
      <c r="S263" s="157"/>
      <c r="T263" s="14"/>
      <c r="U263" s="14"/>
      <c r="V263" s="75"/>
      <c r="W263" s="75"/>
      <c r="X263" s="75"/>
      <c r="Y263" s="14"/>
      <c r="Z263" s="75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</row>
    <row r="264" spans="7:38">
      <c r="G264" s="157"/>
      <c r="H264" s="157"/>
      <c r="I264" s="157"/>
      <c r="J264" s="14"/>
      <c r="K264" s="282"/>
      <c r="L264" s="14"/>
      <c r="M264" s="157"/>
      <c r="N264" s="75"/>
      <c r="O264" s="75"/>
      <c r="P264" s="75"/>
      <c r="Q264" s="75"/>
      <c r="R264" s="75"/>
      <c r="S264" s="157"/>
      <c r="T264" s="14"/>
      <c r="U264" s="14"/>
      <c r="V264" s="75"/>
      <c r="W264" s="75"/>
      <c r="X264" s="75"/>
      <c r="Y264" s="14"/>
      <c r="Z264" s="75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</row>
    <row r="265" spans="7:38">
      <c r="G265" s="157"/>
      <c r="H265" s="157"/>
      <c r="I265" s="157"/>
      <c r="J265" s="14"/>
      <c r="K265" s="282"/>
      <c r="L265" s="14"/>
      <c r="M265" s="157"/>
      <c r="N265" s="75"/>
      <c r="O265" s="75"/>
      <c r="P265" s="75"/>
      <c r="Q265" s="75"/>
      <c r="R265" s="75"/>
      <c r="S265" s="157"/>
      <c r="T265" s="14"/>
      <c r="U265" s="14"/>
      <c r="V265" s="75"/>
      <c r="W265" s="75"/>
      <c r="X265" s="75"/>
      <c r="Y265" s="14"/>
      <c r="Z265" s="75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</row>
    <row r="266" spans="7:38">
      <c r="G266" s="157"/>
      <c r="H266" s="157"/>
      <c r="I266" s="157"/>
      <c r="J266" s="14"/>
      <c r="K266" s="282"/>
      <c r="L266" s="14"/>
      <c r="M266" s="157"/>
      <c r="N266" s="75"/>
      <c r="O266" s="75"/>
      <c r="P266" s="75"/>
      <c r="Q266" s="75"/>
      <c r="R266" s="75"/>
      <c r="S266" s="157"/>
      <c r="T266" s="14"/>
      <c r="U266" s="14"/>
      <c r="V266" s="75"/>
      <c r="W266" s="75"/>
      <c r="X266" s="75"/>
      <c r="Y266" s="14"/>
      <c r="Z266" s="75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</row>
    <row r="267" spans="7:38">
      <c r="G267" s="157"/>
      <c r="H267" s="157"/>
      <c r="I267" s="157"/>
      <c r="J267" s="14"/>
      <c r="K267" s="282"/>
      <c r="L267" s="14"/>
      <c r="M267" s="157"/>
      <c r="N267" s="75"/>
      <c r="O267" s="75"/>
      <c r="P267" s="75"/>
      <c r="Q267" s="75"/>
      <c r="R267" s="75"/>
      <c r="S267" s="157"/>
      <c r="T267" s="14"/>
      <c r="U267" s="14"/>
      <c r="V267" s="75"/>
      <c r="W267" s="75"/>
      <c r="X267" s="75"/>
      <c r="Y267" s="14"/>
      <c r="Z267" s="75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</row>
    <row r="268" spans="7:38">
      <c r="G268" s="157"/>
      <c r="H268" s="157"/>
      <c r="I268" s="157"/>
      <c r="J268" s="14"/>
      <c r="K268" s="282"/>
      <c r="L268" s="14"/>
      <c r="M268" s="157"/>
      <c r="N268" s="75"/>
      <c r="O268" s="75"/>
      <c r="P268" s="75"/>
      <c r="Q268" s="75"/>
      <c r="R268" s="75"/>
      <c r="S268" s="157"/>
      <c r="T268" s="14"/>
      <c r="U268" s="14"/>
      <c r="V268" s="75"/>
      <c r="W268" s="75"/>
      <c r="X268" s="75"/>
      <c r="Y268" s="14"/>
      <c r="Z268" s="75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</row>
    <row r="269" spans="7:38">
      <c r="G269" s="157"/>
      <c r="H269" s="157"/>
      <c r="I269" s="157"/>
      <c r="J269" s="14"/>
      <c r="K269" s="282"/>
      <c r="L269" s="14"/>
      <c r="M269" s="157"/>
      <c r="N269" s="75"/>
      <c r="O269" s="75"/>
      <c r="P269" s="75"/>
      <c r="Q269" s="75"/>
      <c r="R269" s="75"/>
      <c r="S269" s="157"/>
      <c r="T269" s="14"/>
      <c r="U269" s="14"/>
      <c r="V269" s="75"/>
      <c r="W269" s="75"/>
      <c r="X269" s="75"/>
      <c r="Y269" s="14"/>
      <c r="Z269" s="75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</row>
    <row r="270" spans="7:38">
      <c r="G270" s="157"/>
      <c r="H270" s="157"/>
      <c r="I270" s="157"/>
      <c r="J270" s="14"/>
      <c r="K270" s="282"/>
      <c r="L270" s="14"/>
      <c r="M270" s="157"/>
      <c r="N270" s="75"/>
      <c r="O270" s="75"/>
      <c r="P270" s="75"/>
      <c r="Q270" s="75"/>
      <c r="R270" s="75"/>
      <c r="S270" s="157"/>
      <c r="T270" s="14"/>
      <c r="U270" s="14"/>
      <c r="V270" s="75"/>
      <c r="W270" s="75"/>
      <c r="X270" s="75"/>
      <c r="Y270" s="14"/>
      <c r="Z270" s="75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</row>
    <row r="271" spans="7:38">
      <c r="G271" s="157"/>
      <c r="H271" s="157"/>
      <c r="I271" s="157"/>
      <c r="J271" s="14"/>
      <c r="K271" s="282"/>
      <c r="L271" s="14"/>
      <c r="M271" s="157"/>
      <c r="N271" s="75"/>
      <c r="O271" s="75"/>
      <c r="P271" s="75"/>
      <c r="Q271" s="75"/>
      <c r="R271" s="75"/>
      <c r="S271" s="157"/>
      <c r="T271" s="14"/>
      <c r="U271" s="14"/>
      <c r="V271" s="75"/>
      <c r="W271" s="75"/>
      <c r="X271" s="75"/>
      <c r="Y271" s="14"/>
      <c r="Z271" s="75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</row>
    <row r="272" spans="7:38">
      <c r="G272" s="157"/>
      <c r="H272" s="157"/>
      <c r="I272" s="157"/>
      <c r="J272" s="14"/>
      <c r="K272" s="282"/>
      <c r="L272" s="14"/>
      <c r="M272" s="157"/>
      <c r="N272" s="75"/>
      <c r="O272" s="75"/>
      <c r="P272" s="75"/>
      <c r="Q272" s="75"/>
      <c r="R272" s="75"/>
      <c r="S272" s="157"/>
      <c r="T272" s="14"/>
      <c r="U272" s="14"/>
      <c r="V272" s="75"/>
      <c r="W272" s="75"/>
      <c r="X272" s="75"/>
      <c r="Y272" s="14"/>
      <c r="Z272" s="75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</row>
    <row r="273" spans="1:53">
      <c r="G273" s="157"/>
      <c r="H273" s="157"/>
      <c r="I273" s="157"/>
      <c r="J273" s="14"/>
      <c r="K273" s="282"/>
      <c r="L273" s="14"/>
      <c r="M273" s="157"/>
      <c r="N273" s="75"/>
      <c r="O273" s="75"/>
      <c r="P273" s="75"/>
      <c r="Q273" s="75"/>
      <c r="R273" s="75"/>
      <c r="S273" s="157"/>
      <c r="T273" s="14"/>
      <c r="U273" s="14"/>
      <c r="V273" s="75"/>
      <c r="W273" s="75"/>
      <c r="X273" s="75"/>
      <c r="Y273" s="14"/>
      <c r="Z273" s="75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</row>
    <row r="274" spans="1:53">
      <c r="G274" s="157"/>
      <c r="H274" s="157"/>
      <c r="I274" s="157"/>
      <c r="J274" s="14"/>
      <c r="K274" s="282"/>
      <c r="L274" s="14"/>
      <c r="M274" s="157"/>
      <c r="N274" s="75"/>
      <c r="O274" s="75"/>
      <c r="P274" s="75"/>
      <c r="Q274" s="75"/>
      <c r="R274" s="75"/>
      <c r="S274" s="157"/>
      <c r="T274" s="14"/>
      <c r="U274" s="14"/>
      <c r="V274" s="75"/>
      <c r="W274" s="75"/>
      <c r="X274" s="75"/>
      <c r="Y274" s="14"/>
      <c r="Z274" s="75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</row>
    <row r="275" spans="1:53">
      <c r="G275" s="157"/>
      <c r="H275" s="157"/>
      <c r="I275" s="157"/>
      <c r="J275" s="14"/>
      <c r="K275" s="282"/>
      <c r="L275" s="14"/>
      <c r="M275" s="157"/>
      <c r="N275" s="76"/>
      <c r="O275" s="75"/>
      <c r="P275" s="75"/>
      <c r="Q275" s="75"/>
      <c r="R275" s="75"/>
      <c r="S275" s="157"/>
      <c r="T275" s="14"/>
      <c r="U275" s="14"/>
      <c r="V275" s="75"/>
      <c r="W275" s="75"/>
      <c r="X275" s="75"/>
      <c r="Y275" s="14"/>
      <c r="Z275" s="75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</row>
    <row r="276" spans="1:53">
      <c r="G276" s="157"/>
      <c r="H276" s="157"/>
      <c r="I276" s="157"/>
      <c r="J276" s="14"/>
      <c r="K276" s="282"/>
      <c r="L276" s="14"/>
      <c r="M276" s="157"/>
      <c r="N276" s="77"/>
      <c r="O276" s="76"/>
      <c r="P276" s="76"/>
      <c r="Q276" s="76"/>
      <c r="R276" s="76"/>
      <c r="S276" s="158"/>
      <c r="T276" s="31"/>
      <c r="U276" s="31"/>
      <c r="V276" s="76"/>
      <c r="W276" s="76"/>
    </row>
    <row r="277" spans="1:53">
      <c r="G277" s="157"/>
      <c r="H277" s="157"/>
      <c r="I277" s="157"/>
      <c r="J277" s="14"/>
      <c r="K277" s="282"/>
      <c r="L277" s="14"/>
      <c r="M277" s="157"/>
      <c r="N277" s="77"/>
      <c r="O277" s="77"/>
      <c r="P277" s="77"/>
      <c r="Q277" s="77"/>
      <c r="R277" s="77"/>
      <c r="S277" s="159"/>
      <c r="T277" s="35"/>
      <c r="U277" s="35"/>
      <c r="V277" s="77"/>
      <c r="W277" s="77"/>
    </row>
    <row r="278" spans="1:53">
      <c r="G278" s="157"/>
      <c r="H278" s="157"/>
      <c r="I278" s="157"/>
      <c r="J278" s="14"/>
      <c r="K278" s="282"/>
      <c r="L278" s="14"/>
      <c r="M278" s="157"/>
      <c r="N278" s="77"/>
      <c r="O278" s="77"/>
      <c r="P278" s="77"/>
      <c r="Q278" s="77"/>
      <c r="R278" s="77"/>
      <c r="S278" s="159"/>
      <c r="T278" s="35"/>
      <c r="U278" s="35"/>
      <c r="V278" s="77"/>
      <c r="W278" s="77"/>
    </row>
    <row r="279" spans="1:53">
      <c r="G279" s="157"/>
      <c r="H279" s="157"/>
      <c r="I279" s="157"/>
      <c r="J279" s="14"/>
      <c r="K279" s="282"/>
      <c r="L279" s="14"/>
      <c r="M279" s="157"/>
      <c r="N279" s="77"/>
      <c r="O279" s="77"/>
      <c r="P279" s="77"/>
      <c r="Q279" s="77"/>
      <c r="R279" s="77"/>
      <c r="S279" s="159"/>
      <c r="T279" s="35"/>
      <c r="U279" s="35"/>
      <c r="V279" s="77"/>
      <c r="W279" s="77"/>
    </row>
    <row r="280" spans="1:53">
      <c r="G280" s="157"/>
      <c r="H280" s="157"/>
      <c r="I280" s="157"/>
      <c r="J280" s="14"/>
      <c r="K280" s="282"/>
      <c r="L280" s="14"/>
      <c r="M280" s="157"/>
      <c r="N280" s="77"/>
      <c r="O280" s="77"/>
      <c r="P280" s="77"/>
      <c r="Q280" s="77"/>
      <c r="R280" s="77"/>
      <c r="S280" s="159"/>
      <c r="T280" s="35"/>
      <c r="U280" s="35"/>
      <c r="V280" s="77"/>
      <c r="W280" s="77"/>
    </row>
    <row r="281" spans="1:53">
      <c r="G281" s="157"/>
      <c r="H281" s="157"/>
      <c r="I281" s="157"/>
      <c r="J281" s="14"/>
      <c r="K281" s="282"/>
      <c r="L281" s="14"/>
      <c r="M281" s="157"/>
      <c r="N281" s="77"/>
      <c r="O281" s="77"/>
      <c r="P281" s="77"/>
      <c r="Q281" s="77"/>
      <c r="R281" s="77"/>
      <c r="S281" s="159"/>
      <c r="T281" s="35"/>
      <c r="U281" s="35"/>
      <c r="V281" s="77"/>
      <c r="W281" s="77"/>
    </row>
    <row r="282" spans="1:53">
      <c r="G282" s="157"/>
      <c r="H282" s="157"/>
      <c r="I282" s="157"/>
      <c r="J282" s="14"/>
      <c r="K282" s="282"/>
      <c r="L282" s="14"/>
      <c r="M282" s="157"/>
      <c r="N282" s="77"/>
      <c r="O282" s="77"/>
      <c r="P282" s="77"/>
      <c r="Q282" s="77"/>
      <c r="R282" s="77"/>
      <c r="S282" s="159"/>
      <c r="T282" s="35"/>
      <c r="U282" s="35"/>
      <c r="V282" s="77"/>
      <c r="W282" s="77"/>
    </row>
    <row r="283" spans="1:53" s="11" customFormat="1">
      <c r="A283"/>
      <c r="B283"/>
      <c r="C283"/>
      <c r="D283"/>
      <c r="E283"/>
      <c r="G283" s="157"/>
      <c r="H283" s="157"/>
      <c r="I283" s="157"/>
      <c r="J283" s="14"/>
      <c r="K283" s="282"/>
      <c r="L283" s="14"/>
      <c r="M283" s="157"/>
      <c r="N283" s="77"/>
      <c r="O283" s="77"/>
      <c r="P283" s="77"/>
      <c r="Q283" s="77"/>
      <c r="R283" s="77"/>
      <c r="S283" s="159"/>
      <c r="T283" s="35"/>
      <c r="U283" s="35"/>
      <c r="V283" s="77"/>
      <c r="W283" s="77"/>
      <c r="Y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</row>
    <row r="284" spans="1:53" s="11" customFormat="1">
      <c r="A284"/>
      <c r="B284"/>
      <c r="C284"/>
      <c r="D284"/>
      <c r="E284"/>
      <c r="G284" s="157"/>
      <c r="H284" s="157"/>
      <c r="I284" s="157"/>
      <c r="J284" s="14"/>
      <c r="K284" s="282"/>
      <c r="L284" s="14"/>
      <c r="M284" s="157"/>
      <c r="N284" s="77"/>
      <c r="O284" s="77"/>
      <c r="P284" s="77"/>
      <c r="Q284" s="77"/>
      <c r="R284" s="77"/>
      <c r="S284" s="159"/>
      <c r="T284" s="35"/>
      <c r="U284" s="35"/>
      <c r="V284" s="77"/>
      <c r="W284" s="77"/>
      <c r="Y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</row>
    <row r="285" spans="1:53" s="11" customFormat="1">
      <c r="A285"/>
      <c r="B285"/>
      <c r="C285"/>
      <c r="D285"/>
      <c r="E285"/>
      <c r="G285" s="157"/>
      <c r="H285" s="157"/>
      <c r="I285" s="157"/>
      <c r="J285" s="14"/>
      <c r="K285" s="282"/>
      <c r="L285" s="14"/>
      <c r="M285" s="157"/>
      <c r="N285" s="77"/>
      <c r="O285" s="77"/>
      <c r="P285" s="77"/>
      <c r="Q285" s="77"/>
      <c r="R285" s="77"/>
      <c r="S285" s="159"/>
      <c r="T285" s="35"/>
      <c r="U285" s="35"/>
      <c r="V285" s="77"/>
      <c r="W285" s="77"/>
      <c r="Y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</row>
    <row r="286" spans="1:53" s="11" customFormat="1">
      <c r="A286" s="31"/>
      <c r="B286" s="31"/>
      <c r="C286" s="31"/>
      <c r="D286" s="31"/>
      <c r="E286" s="31"/>
      <c r="F286" s="76"/>
      <c r="G286" s="158"/>
      <c r="H286" s="158"/>
      <c r="I286" s="158"/>
      <c r="J286" s="31"/>
      <c r="K286" s="283"/>
      <c r="L286" s="31"/>
      <c r="M286" s="158"/>
      <c r="N286" s="77"/>
      <c r="O286" s="77"/>
      <c r="P286" s="77"/>
      <c r="Q286" s="77"/>
      <c r="R286" s="77"/>
      <c r="S286" s="159"/>
      <c r="T286" s="35"/>
      <c r="U286" s="35"/>
      <c r="V286" s="77"/>
      <c r="W286" s="77"/>
      <c r="Y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</row>
    <row r="287" spans="1:53" s="11" customFormat="1">
      <c r="A287" s="35"/>
      <c r="B287" s="35"/>
      <c r="C287" s="35"/>
      <c r="D287" s="35"/>
      <c r="E287" s="35"/>
      <c r="F287" s="77"/>
      <c r="G287" s="159"/>
      <c r="H287" s="159"/>
      <c r="I287" s="159"/>
      <c r="J287" s="35"/>
      <c r="K287" s="284"/>
      <c r="L287" s="35"/>
      <c r="M287" s="159"/>
      <c r="N287" s="77"/>
      <c r="O287" s="77"/>
      <c r="P287" s="77"/>
      <c r="Q287" s="77"/>
      <c r="R287" s="77"/>
      <c r="S287" s="159"/>
      <c r="T287" s="35"/>
      <c r="U287" s="35"/>
      <c r="V287" s="77"/>
      <c r="W287" s="77"/>
      <c r="Y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</row>
    <row r="288" spans="1:53" s="11" customFormat="1">
      <c r="A288" s="35"/>
      <c r="B288" s="35"/>
      <c r="C288" s="35"/>
      <c r="D288" s="35"/>
      <c r="E288" s="35"/>
      <c r="F288" s="77"/>
      <c r="G288" s="159"/>
      <c r="H288" s="159"/>
      <c r="I288" s="159"/>
      <c r="J288" s="35"/>
      <c r="K288" s="284"/>
      <c r="L288" s="35"/>
      <c r="M288" s="159"/>
      <c r="N288" s="77"/>
      <c r="O288" s="77"/>
      <c r="P288" s="77"/>
      <c r="Q288" s="77"/>
      <c r="R288" s="77"/>
      <c r="S288" s="159"/>
      <c r="T288" s="35"/>
      <c r="U288" s="35"/>
      <c r="V288" s="77"/>
      <c r="W288" s="77"/>
      <c r="Y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</row>
    <row r="289" spans="1:53" s="11" customFormat="1">
      <c r="A289" s="35"/>
      <c r="B289" s="35"/>
      <c r="C289" s="35"/>
      <c r="D289" s="35"/>
      <c r="E289" s="35"/>
      <c r="F289" s="77"/>
      <c r="G289" s="159"/>
      <c r="H289" s="159"/>
      <c r="I289" s="159"/>
      <c r="J289" s="35"/>
      <c r="K289" s="284"/>
      <c r="L289" s="35"/>
      <c r="M289" s="159"/>
      <c r="N289" s="77"/>
      <c r="O289" s="77"/>
      <c r="P289" s="77"/>
      <c r="Q289" s="77"/>
      <c r="R289" s="77"/>
      <c r="S289" s="159"/>
      <c r="T289" s="35"/>
      <c r="U289" s="35"/>
      <c r="V289" s="77"/>
      <c r="W289" s="77"/>
      <c r="Y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</row>
    <row r="290" spans="1:53" s="11" customFormat="1">
      <c r="A290" s="35"/>
      <c r="B290" s="35"/>
      <c r="C290" s="35"/>
      <c r="D290" s="35"/>
      <c r="E290" s="35"/>
      <c r="F290" s="77"/>
      <c r="G290" s="159"/>
      <c r="H290" s="159"/>
      <c r="I290" s="159"/>
      <c r="J290" s="35"/>
      <c r="K290" s="284"/>
      <c r="L290" s="35"/>
      <c r="M290" s="159"/>
      <c r="N290" s="77"/>
      <c r="O290" s="77"/>
      <c r="P290" s="77"/>
      <c r="Q290" s="77"/>
      <c r="R290" s="77"/>
      <c r="S290" s="159"/>
      <c r="T290" s="35"/>
      <c r="U290" s="35"/>
      <c r="V290" s="77"/>
      <c r="W290" s="77"/>
      <c r="Y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</row>
    <row r="291" spans="1:53" s="11" customFormat="1">
      <c r="A291" s="35"/>
      <c r="B291" s="35"/>
      <c r="C291" s="35"/>
      <c r="D291" s="35"/>
      <c r="E291" s="35"/>
      <c r="F291" s="77"/>
      <c r="G291" s="159"/>
      <c r="H291" s="159"/>
      <c r="I291" s="159"/>
      <c r="J291" s="35"/>
      <c r="K291" s="284"/>
      <c r="L291" s="35"/>
      <c r="M291" s="159"/>
      <c r="N291" s="77"/>
      <c r="O291" s="77"/>
      <c r="P291" s="77"/>
      <c r="Q291" s="77"/>
      <c r="R291" s="77"/>
      <c r="S291" s="159"/>
      <c r="T291" s="35"/>
      <c r="U291" s="35"/>
      <c r="V291" s="77"/>
      <c r="W291" s="77"/>
      <c r="Y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</row>
    <row r="292" spans="1:53" s="11" customFormat="1">
      <c r="A292" s="35"/>
      <c r="B292" s="35"/>
      <c r="C292" s="35"/>
      <c r="D292" s="35"/>
      <c r="E292" s="35"/>
      <c r="F292" s="77"/>
      <c r="G292" s="159"/>
      <c r="H292" s="159"/>
      <c r="I292" s="159"/>
      <c r="J292" s="35"/>
      <c r="K292" s="284"/>
      <c r="L292" s="35"/>
      <c r="M292" s="159"/>
      <c r="N292" s="77"/>
      <c r="O292" s="77"/>
      <c r="P292" s="77"/>
      <c r="Q292" s="77"/>
      <c r="R292" s="77"/>
      <c r="S292" s="159"/>
      <c r="T292" s="35"/>
      <c r="U292" s="35"/>
      <c r="V292" s="77"/>
      <c r="W292" s="77"/>
      <c r="Y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</row>
    <row r="293" spans="1:53" s="11" customFormat="1">
      <c r="A293" s="35"/>
      <c r="B293" s="35"/>
      <c r="C293" s="35"/>
      <c r="D293" s="35"/>
      <c r="E293" s="35"/>
      <c r="F293" s="77"/>
      <c r="G293" s="159"/>
      <c r="H293" s="159"/>
      <c r="I293" s="159"/>
      <c r="J293" s="35"/>
      <c r="K293" s="284"/>
      <c r="L293" s="35"/>
      <c r="M293" s="159"/>
      <c r="N293" s="77"/>
      <c r="O293" s="77"/>
      <c r="P293" s="77"/>
      <c r="Q293" s="77"/>
      <c r="R293" s="77"/>
      <c r="S293" s="159"/>
      <c r="T293" s="35"/>
      <c r="U293" s="35"/>
      <c r="V293" s="77"/>
      <c r="W293" s="77"/>
      <c r="Y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</row>
    <row r="294" spans="1:53" s="11" customFormat="1">
      <c r="A294" s="35"/>
      <c r="B294" s="35"/>
      <c r="C294" s="35"/>
      <c r="D294" s="35"/>
      <c r="E294" s="35"/>
      <c r="F294" s="77"/>
      <c r="G294" s="159"/>
      <c r="H294" s="159"/>
      <c r="I294" s="159"/>
      <c r="J294" s="35"/>
      <c r="K294" s="284"/>
      <c r="L294" s="35"/>
      <c r="M294" s="159"/>
      <c r="N294" s="77"/>
      <c r="O294" s="77"/>
      <c r="P294" s="77"/>
      <c r="Q294" s="77"/>
      <c r="R294" s="77"/>
      <c r="S294" s="159"/>
      <c r="T294" s="35"/>
      <c r="U294" s="35"/>
      <c r="V294" s="77"/>
      <c r="W294" s="77"/>
      <c r="Y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</row>
    <row r="295" spans="1:53" s="11" customFormat="1">
      <c r="A295" s="35"/>
      <c r="B295" s="35"/>
      <c r="C295" s="35"/>
      <c r="D295" s="35"/>
      <c r="E295" s="35"/>
      <c r="F295" s="77"/>
      <c r="G295" s="159"/>
      <c r="H295" s="159"/>
      <c r="I295" s="159"/>
      <c r="J295" s="35"/>
      <c r="K295" s="284"/>
      <c r="L295" s="35"/>
      <c r="M295" s="159"/>
      <c r="N295" s="77"/>
      <c r="O295" s="77"/>
      <c r="P295" s="77"/>
      <c r="Q295" s="77"/>
      <c r="R295" s="77"/>
      <c r="S295" s="159"/>
      <c r="T295" s="35"/>
      <c r="U295" s="35"/>
      <c r="V295" s="77"/>
      <c r="W295" s="77"/>
      <c r="Y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</row>
    <row r="296" spans="1:53" s="11" customFormat="1">
      <c r="A296" s="35"/>
      <c r="B296" s="35"/>
      <c r="C296" s="35"/>
      <c r="D296" s="35"/>
      <c r="E296" s="35"/>
      <c r="F296" s="77"/>
      <c r="G296" s="159"/>
      <c r="H296" s="159"/>
      <c r="I296" s="159"/>
      <c r="J296" s="35"/>
      <c r="K296" s="284"/>
      <c r="L296" s="35"/>
      <c r="M296" s="159"/>
      <c r="N296" s="77"/>
      <c r="O296" s="77"/>
      <c r="P296" s="77"/>
      <c r="Q296" s="77"/>
      <c r="R296" s="77"/>
      <c r="S296" s="159"/>
      <c r="T296" s="35"/>
      <c r="U296" s="35"/>
      <c r="V296" s="77"/>
      <c r="W296" s="77"/>
      <c r="Y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</row>
    <row r="297" spans="1:53" s="11" customFormat="1">
      <c r="A297" s="35"/>
      <c r="B297" s="35"/>
      <c r="C297" s="35"/>
      <c r="D297" s="35"/>
      <c r="E297" s="35"/>
      <c r="F297" s="77"/>
      <c r="G297" s="159"/>
      <c r="H297" s="159"/>
      <c r="I297" s="159"/>
      <c r="J297" s="35"/>
      <c r="K297" s="284"/>
      <c r="L297" s="35"/>
      <c r="M297" s="159"/>
      <c r="N297" s="77"/>
      <c r="O297" s="77"/>
      <c r="P297" s="77"/>
      <c r="Q297" s="77"/>
      <c r="R297" s="77"/>
      <c r="S297" s="159"/>
      <c r="T297" s="35"/>
      <c r="U297" s="35"/>
      <c r="V297" s="77"/>
      <c r="W297" s="77"/>
      <c r="Y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</row>
    <row r="298" spans="1:53" s="11" customFormat="1">
      <c r="A298" s="35"/>
      <c r="B298" s="35"/>
      <c r="C298" s="35"/>
      <c r="D298" s="35"/>
      <c r="E298" s="35"/>
      <c r="F298" s="77"/>
      <c r="G298" s="159"/>
      <c r="H298" s="159"/>
      <c r="I298" s="159"/>
      <c r="J298" s="35"/>
      <c r="K298" s="284"/>
      <c r="L298" s="35"/>
      <c r="M298" s="159"/>
      <c r="N298" s="77"/>
      <c r="O298" s="77"/>
      <c r="P298" s="77"/>
      <c r="Q298" s="77"/>
      <c r="R298" s="77"/>
      <c r="S298" s="159"/>
      <c r="T298" s="35"/>
      <c r="U298" s="35"/>
      <c r="V298" s="77"/>
      <c r="W298" s="77"/>
      <c r="Y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</row>
    <row r="299" spans="1:53" s="11" customFormat="1">
      <c r="A299" s="35"/>
      <c r="B299" s="35"/>
      <c r="C299" s="35"/>
      <c r="D299" s="35"/>
      <c r="E299" s="35"/>
      <c r="F299" s="77"/>
      <c r="G299" s="159"/>
      <c r="H299" s="159"/>
      <c r="I299" s="159"/>
      <c r="J299" s="35"/>
      <c r="K299" s="284"/>
      <c r="L299" s="35"/>
      <c r="M299" s="159"/>
      <c r="N299" s="77"/>
      <c r="O299" s="77"/>
      <c r="P299" s="77"/>
      <c r="Q299" s="77"/>
      <c r="R299" s="77"/>
      <c r="S299" s="159"/>
      <c r="T299" s="35"/>
      <c r="U299" s="35"/>
      <c r="V299" s="77"/>
      <c r="W299" s="77"/>
      <c r="Y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</row>
    <row r="300" spans="1:53" s="11" customFormat="1">
      <c r="A300" s="35"/>
      <c r="B300" s="35"/>
      <c r="C300" s="35"/>
      <c r="D300" s="35"/>
      <c r="E300" s="35"/>
      <c r="F300" s="77"/>
      <c r="G300" s="159"/>
      <c r="H300" s="159"/>
      <c r="I300" s="159"/>
      <c r="J300" s="35"/>
      <c r="K300" s="284"/>
      <c r="L300" s="35"/>
      <c r="M300" s="159"/>
      <c r="N300" s="77"/>
      <c r="O300" s="77"/>
      <c r="P300" s="77"/>
      <c r="Q300" s="77"/>
      <c r="R300" s="77"/>
      <c r="S300" s="159"/>
      <c r="T300" s="35"/>
      <c r="U300" s="35"/>
      <c r="V300" s="77"/>
      <c r="W300" s="77"/>
      <c r="Y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</row>
    <row r="301" spans="1:53" s="11" customFormat="1">
      <c r="A301" s="35"/>
      <c r="B301" s="35"/>
      <c r="C301" s="35"/>
      <c r="D301" s="35"/>
      <c r="E301" s="35"/>
      <c r="F301" s="77"/>
      <c r="G301" s="159"/>
      <c r="H301" s="159"/>
      <c r="I301" s="159"/>
      <c r="J301" s="35"/>
      <c r="K301" s="284"/>
      <c r="L301" s="35"/>
      <c r="M301" s="159"/>
      <c r="N301" s="77"/>
      <c r="O301" s="77"/>
      <c r="P301" s="77"/>
      <c r="Q301" s="77"/>
      <c r="R301" s="77"/>
      <c r="S301" s="159"/>
      <c r="T301" s="35"/>
      <c r="U301" s="35"/>
      <c r="V301" s="77"/>
      <c r="W301" s="77"/>
      <c r="Y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</row>
    <row r="302" spans="1:53" s="11" customFormat="1">
      <c r="A302" s="35"/>
      <c r="B302" s="35"/>
      <c r="C302" s="35"/>
      <c r="D302" s="35"/>
      <c r="E302" s="35"/>
      <c r="F302" s="77"/>
      <c r="G302" s="159"/>
      <c r="H302" s="159"/>
      <c r="I302" s="159"/>
      <c r="J302" s="35"/>
      <c r="K302" s="284"/>
      <c r="L302" s="35"/>
      <c r="M302" s="159"/>
      <c r="N302" s="77"/>
      <c r="O302" s="77"/>
      <c r="P302" s="77"/>
      <c r="Q302" s="77"/>
      <c r="R302" s="77"/>
      <c r="S302" s="159"/>
      <c r="T302" s="35"/>
      <c r="U302" s="35"/>
      <c r="V302" s="77"/>
      <c r="W302" s="77"/>
      <c r="Y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</row>
    <row r="303" spans="1:53" s="11" customFormat="1">
      <c r="A303" s="35"/>
      <c r="B303" s="35"/>
      <c r="C303" s="35"/>
      <c r="D303" s="35"/>
      <c r="E303" s="35"/>
      <c r="F303" s="77"/>
      <c r="G303" s="159"/>
      <c r="H303" s="159"/>
      <c r="I303" s="159"/>
      <c r="J303" s="35"/>
      <c r="K303" s="284"/>
      <c r="L303" s="35"/>
      <c r="M303" s="159"/>
      <c r="N303" s="77"/>
      <c r="O303" s="77"/>
      <c r="P303" s="77"/>
      <c r="Q303" s="77"/>
      <c r="R303" s="77"/>
      <c r="S303" s="159"/>
      <c r="T303" s="35"/>
      <c r="U303" s="35"/>
      <c r="V303" s="77"/>
      <c r="W303" s="77"/>
      <c r="Y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</row>
    <row r="304" spans="1:53" s="11" customFormat="1">
      <c r="A304" s="35"/>
      <c r="B304" s="35"/>
      <c r="C304" s="35"/>
      <c r="D304" s="35"/>
      <c r="E304" s="35"/>
      <c r="F304" s="77"/>
      <c r="G304" s="159"/>
      <c r="H304" s="159"/>
      <c r="I304" s="159"/>
      <c r="J304" s="35"/>
      <c r="K304" s="284"/>
      <c r="L304" s="35"/>
      <c r="M304" s="159"/>
      <c r="N304" s="77"/>
      <c r="O304" s="77"/>
      <c r="P304" s="77"/>
      <c r="Q304" s="77"/>
      <c r="R304" s="77"/>
      <c r="S304" s="159"/>
      <c r="T304" s="35"/>
      <c r="U304" s="35"/>
      <c r="V304" s="77"/>
      <c r="W304" s="77"/>
      <c r="Y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</row>
    <row r="305" spans="1:53" s="11" customFormat="1">
      <c r="A305" s="35"/>
      <c r="B305" s="35"/>
      <c r="C305" s="35"/>
      <c r="D305" s="35"/>
      <c r="E305" s="35"/>
      <c r="F305" s="77"/>
      <c r="G305" s="159"/>
      <c r="H305" s="159"/>
      <c r="I305" s="159"/>
      <c r="J305" s="35"/>
      <c r="K305" s="284"/>
      <c r="L305" s="35"/>
      <c r="M305" s="159"/>
      <c r="N305" s="77"/>
      <c r="O305" s="77"/>
      <c r="P305" s="77"/>
      <c r="Q305" s="77"/>
      <c r="R305" s="77"/>
      <c r="S305" s="159"/>
      <c r="T305" s="35"/>
      <c r="U305" s="35"/>
      <c r="V305" s="77"/>
      <c r="W305" s="77"/>
      <c r="Y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</row>
    <row r="306" spans="1:53" s="11" customFormat="1">
      <c r="A306" s="35"/>
      <c r="B306" s="35"/>
      <c r="C306" s="35"/>
      <c r="D306" s="35"/>
      <c r="E306" s="35"/>
      <c r="F306" s="77"/>
      <c r="G306" s="159"/>
      <c r="H306" s="159"/>
      <c r="I306" s="159"/>
      <c r="J306" s="35"/>
      <c r="K306" s="284"/>
      <c r="L306" s="35"/>
      <c r="M306" s="159"/>
      <c r="N306" s="77"/>
      <c r="O306" s="77"/>
      <c r="P306" s="77"/>
      <c r="Q306" s="77"/>
      <c r="R306" s="77"/>
      <c r="S306" s="159"/>
      <c r="T306" s="35"/>
      <c r="U306" s="35"/>
      <c r="V306" s="77"/>
      <c r="W306" s="77"/>
      <c r="Y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</row>
    <row r="307" spans="1:53" s="11" customFormat="1">
      <c r="A307" s="35"/>
      <c r="B307" s="35"/>
      <c r="C307" s="35"/>
      <c r="D307" s="35"/>
      <c r="E307" s="35"/>
      <c r="F307" s="77"/>
      <c r="G307" s="159"/>
      <c r="H307" s="159"/>
      <c r="I307" s="159"/>
      <c r="J307" s="35"/>
      <c r="K307" s="284"/>
      <c r="L307" s="35"/>
      <c r="M307" s="159"/>
      <c r="N307" s="77"/>
      <c r="O307" s="77"/>
      <c r="P307" s="77"/>
      <c r="Q307" s="77"/>
      <c r="R307" s="77"/>
      <c r="S307" s="159"/>
      <c r="T307" s="35"/>
      <c r="U307" s="35"/>
      <c r="V307" s="77"/>
      <c r="W307" s="77"/>
      <c r="Y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</row>
    <row r="308" spans="1:53" s="11" customFormat="1">
      <c r="A308" s="35"/>
      <c r="B308" s="35"/>
      <c r="C308" s="35"/>
      <c r="D308" s="35"/>
      <c r="E308" s="35"/>
      <c r="F308" s="77"/>
      <c r="G308" s="159"/>
      <c r="H308" s="159"/>
      <c r="I308" s="159"/>
      <c r="J308" s="35"/>
      <c r="K308" s="284"/>
      <c r="L308" s="35"/>
      <c r="M308" s="159"/>
      <c r="N308" s="77"/>
      <c r="O308" s="77"/>
      <c r="P308" s="77"/>
      <c r="Q308" s="77"/>
      <c r="R308" s="77"/>
      <c r="S308" s="159"/>
      <c r="T308" s="35"/>
      <c r="U308" s="35"/>
      <c r="V308" s="77"/>
      <c r="W308" s="77"/>
      <c r="Y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</row>
    <row r="309" spans="1:53" s="11" customFormat="1">
      <c r="A309" s="35"/>
      <c r="B309" s="35"/>
      <c r="C309" s="35"/>
      <c r="D309" s="35"/>
      <c r="E309" s="35"/>
      <c r="F309" s="77"/>
      <c r="G309" s="159"/>
      <c r="H309" s="159"/>
      <c r="I309" s="159"/>
      <c r="J309" s="35"/>
      <c r="K309" s="284"/>
      <c r="L309" s="35"/>
      <c r="M309" s="159"/>
      <c r="N309" s="77"/>
      <c r="O309" s="77"/>
      <c r="P309" s="77"/>
      <c r="Q309" s="77"/>
      <c r="R309" s="77"/>
      <c r="S309" s="159"/>
      <c r="T309" s="35"/>
      <c r="U309" s="35"/>
      <c r="V309" s="77"/>
      <c r="W309" s="77"/>
      <c r="Y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</row>
    <row r="310" spans="1:53" s="11" customFormat="1">
      <c r="A310" s="35"/>
      <c r="B310" s="35"/>
      <c r="C310" s="35"/>
      <c r="D310" s="35"/>
      <c r="E310" s="35"/>
      <c r="F310" s="77"/>
      <c r="G310" s="159"/>
      <c r="H310" s="159"/>
      <c r="I310" s="159"/>
      <c r="J310" s="35"/>
      <c r="K310" s="284"/>
      <c r="L310" s="35"/>
      <c r="M310" s="159"/>
      <c r="N310" s="77"/>
      <c r="O310" s="77"/>
      <c r="P310" s="77"/>
      <c r="Q310" s="77"/>
      <c r="R310" s="77"/>
      <c r="S310" s="159"/>
      <c r="T310" s="35"/>
      <c r="U310" s="35"/>
      <c r="V310" s="77"/>
      <c r="W310" s="77"/>
      <c r="Y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</row>
    <row r="311" spans="1:53" s="11" customFormat="1">
      <c r="A311" s="35"/>
      <c r="B311" s="35"/>
      <c r="C311" s="35"/>
      <c r="D311" s="35"/>
      <c r="E311" s="35"/>
      <c r="F311" s="77"/>
      <c r="G311" s="159"/>
      <c r="H311" s="159"/>
      <c r="I311" s="159"/>
      <c r="J311" s="35"/>
      <c r="K311" s="284"/>
      <c r="L311" s="35"/>
      <c r="M311" s="159"/>
      <c r="N311" s="77"/>
      <c r="O311" s="77"/>
      <c r="P311" s="77"/>
      <c r="Q311" s="77"/>
      <c r="R311" s="77"/>
      <c r="S311" s="159"/>
      <c r="T311"/>
      <c r="U311"/>
      <c r="Y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</row>
    <row r="312" spans="1:53" s="11" customFormat="1">
      <c r="A312" s="35"/>
      <c r="B312" s="35"/>
      <c r="C312" s="35"/>
      <c r="D312" s="35"/>
      <c r="E312" s="35"/>
      <c r="F312" s="77"/>
      <c r="G312" s="159"/>
      <c r="H312" s="159"/>
      <c r="I312" s="159"/>
      <c r="J312" s="35"/>
      <c r="K312" s="284"/>
      <c r="L312" s="35"/>
      <c r="M312" s="159"/>
      <c r="N312" s="77"/>
      <c r="O312" s="77"/>
      <c r="P312" s="77"/>
      <c r="Q312" s="77"/>
      <c r="R312" s="77"/>
      <c r="S312" s="159"/>
      <c r="T312"/>
      <c r="U312"/>
      <c r="Y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</row>
    <row r="313" spans="1:53" s="11" customFormat="1">
      <c r="A313" s="35"/>
      <c r="B313" s="35"/>
      <c r="C313" s="35"/>
      <c r="D313" s="35"/>
      <c r="E313" s="35"/>
      <c r="F313" s="77"/>
      <c r="G313" s="159"/>
      <c r="H313" s="159"/>
      <c r="I313" s="159"/>
      <c r="J313" s="35"/>
      <c r="K313" s="284"/>
      <c r="L313" s="35"/>
      <c r="M313" s="159"/>
      <c r="N313" s="77"/>
      <c r="O313" s="77"/>
      <c r="P313" s="77"/>
      <c r="Q313" s="77"/>
      <c r="R313" s="77"/>
      <c r="S313" s="159"/>
      <c r="T313"/>
      <c r="U313"/>
      <c r="Y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</row>
    <row r="314" spans="1:53" s="11" customFormat="1">
      <c r="A314" s="35"/>
      <c r="B314" s="35"/>
      <c r="C314" s="35"/>
      <c r="D314" s="35"/>
      <c r="E314" s="35"/>
      <c r="F314" s="77"/>
      <c r="G314" s="159"/>
      <c r="H314" s="159"/>
      <c r="I314" s="159"/>
      <c r="J314" s="35"/>
      <c r="K314" s="284"/>
      <c r="L314" s="35"/>
      <c r="M314" s="159"/>
      <c r="N314" s="77"/>
      <c r="O314" s="77"/>
      <c r="P314" s="77"/>
      <c r="Q314" s="77"/>
      <c r="R314" s="77"/>
      <c r="S314" s="159"/>
      <c r="T314"/>
      <c r="U314"/>
      <c r="Y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</row>
    <row r="315" spans="1:53">
      <c r="A315" s="35"/>
      <c r="B315" s="35"/>
      <c r="C315" s="35"/>
      <c r="D315" s="35"/>
      <c r="E315" s="35"/>
      <c r="F315" s="77"/>
      <c r="G315" s="159"/>
      <c r="H315" s="159"/>
      <c r="I315" s="159"/>
      <c r="J315" s="35"/>
      <c r="K315" s="284"/>
      <c r="L315" s="35"/>
      <c r="M315" s="159"/>
      <c r="N315" s="77"/>
      <c r="O315" s="77"/>
      <c r="P315" s="77"/>
      <c r="Q315" s="77"/>
      <c r="R315" s="77"/>
      <c r="S315" s="159"/>
    </row>
    <row r="316" spans="1:53">
      <c r="A316" s="35"/>
      <c r="B316" s="35"/>
      <c r="C316" s="35"/>
      <c r="D316" s="35"/>
      <c r="E316" s="35"/>
      <c r="F316" s="77"/>
      <c r="G316" s="159"/>
      <c r="H316" s="159"/>
      <c r="I316" s="159"/>
      <c r="J316" s="35"/>
      <c r="K316" s="284"/>
      <c r="L316" s="35"/>
      <c r="M316" s="159"/>
      <c r="N316" s="77"/>
      <c r="O316" s="77"/>
      <c r="P316" s="77"/>
      <c r="Q316" s="77"/>
      <c r="R316" s="77"/>
      <c r="S316" s="159"/>
    </row>
    <row r="317" spans="1:53">
      <c r="A317" s="35"/>
      <c r="B317" s="35"/>
      <c r="C317" s="35"/>
      <c r="D317" s="35"/>
      <c r="E317" s="35"/>
      <c r="F317" s="77"/>
      <c r="G317" s="159"/>
      <c r="H317" s="159"/>
      <c r="I317" s="159"/>
      <c r="J317" s="35"/>
      <c r="K317" s="284"/>
      <c r="L317" s="35"/>
      <c r="M317" s="159"/>
      <c r="N317" s="77"/>
      <c r="O317" s="77"/>
      <c r="P317" s="77"/>
      <c r="Q317" s="77"/>
      <c r="R317" s="77"/>
      <c r="S317" s="159"/>
    </row>
    <row r="318" spans="1:53">
      <c r="A318" s="35"/>
      <c r="B318" s="35"/>
      <c r="C318" s="35"/>
      <c r="D318" s="35"/>
      <c r="E318" s="35"/>
      <c r="F318" s="77"/>
      <c r="G318" s="159"/>
      <c r="H318" s="159"/>
      <c r="I318" s="159"/>
      <c r="J318" s="35"/>
      <c r="K318" s="284"/>
      <c r="L318" s="35"/>
      <c r="M318" s="159"/>
      <c r="N318" s="77"/>
      <c r="O318" s="77"/>
      <c r="P318" s="77"/>
      <c r="Q318" s="77"/>
      <c r="R318" s="77"/>
      <c r="S318" s="159"/>
    </row>
    <row r="319" spans="1:53">
      <c r="A319" s="35"/>
      <c r="B319" s="35"/>
      <c r="C319" s="35"/>
      <c r="D319" s="35"/>
      <c r="E319" s="35"/>
      <c r="F319" s="77"/>
      <c r="G319" s="159"/>
      <c r="H319" s="159"/>
      <c r="I319" s="159"/>
      <c r="J319" s="35"/>
      <c r="K319" s="284"/>
      <c r="L319" s="35"/>
      <c r="M319" s="159"/>
      <c r="N319" s="77"/>
      <c r="O319" s="77"/>
      <c r="P319" s="77"/>
      <c r="Q319" s="77"/>
      <c r="R319" s="77"/>
      <c r="S319" s="159"/>
    </row>
    <row r="320" spans="1:53">
      <c r="A320" s="35"/>
      <c r="B320" s="35"/>
      <c r="C320" s="35"/>
      <c r="D320" s="35"/>
      <c r="E320" s="35"/>
      <c r="F320" s="77"/>
      <c r="G320" s="159"/>
      <c r="H320" s="159"/>
      <c r="I320" s="159"/>
      <c r="J320" s="35"/>
      <c r="K320" s="284"/>
      <c r="L320" s="35"/>
      <c r="M320" s="159"/>
      <c r="N320" s="77"/>
      <c r="O320" s="77"/>
      <c r="P320" s="77"/>
      <c r="Q320" s="77"/>
      <c r="R320" s="77"/>
      <c r="S320" s="159"/>
    </row>
    <row r="321" spans="14:19">
      <c r="N321" s="77"/>
      <c r="O321" s="77"/>
      <c r="P321" s="77"/>
      <c r="Q321" s="77"/>
      <c r="R321" s="77"/>
      <c r="S321" s="159"/>
    </row>
    <row r="322" spans="14:19">
      <c r="N322" s="77"/>
      <c r="O322" s="77"/>
      <c r="P322" s="77"/>
      <c r="Q322" s="77"/>
      <c r="R322" s="77"/>
      <c r="S322" s="159"/>
    </row>
    <row r="323" spans="14:19">
      <c r="N323" s="77"/>
      <c r="O323" s="77"/>
      <c r="P323" s="77"/>
      <c r="Q323" s="77"/>
      <c r="R323" s="77"/>
      <c r="S323" s="159"/>
    </row>
    <row r="324" spans="14:19">
      <c r="N324" s="77"/>
      <c r="O324" s="77"/>
      <c r="P324" s="77"/>
      <c r="Q324" s="77"/>
      <c r="R324" s="77"/>
      <c r="S324" s="159"/>
    </row>
    <row r="325" spans="14:19">
      <c r="N325" s="77"/>
      <c r="O325" s="77"/>
      <c r="P325" s="77"/>
      <c r="Q325" s="77"/>
      <c r="R325" s="77"/>
      <c r="S325" s="159"/>
    </row>
    <row r="326" spans="14:19">
      <c r="N326" s="77"/>
      <c r="O326" s="77"/>
      <c r="P326" s="77"/>
      <c r="Q326" s="77"/>
      <c r="R326" s="77"/>
      <c r="S326" s="159"/>
    </row>
    <row r="327" spans="14:19">
      <c r="N327" s="77"/>
      <c r="O327" s="77"/>
      <c r="P327" s="77"/>
      <c r="Q327" s="77"/>
      <c r="R327" s="77"/>
      <c r="S327" s="159"/>
    </row>
    <row r="328" spans="14:19">
      <c r="N328" s="77"/>
      <c r="O328" s="77"/>
      <c r="P328" s="77"/>
      <c r="Q328" s="77"/>
      <c r="R328" s="77"/>
      <c r="S328" s="159"/>
    </row>
    <row r="329" spans="14:19">
      <c r="N329" s="77"/>
      <c r="O329" s="77"/>
      <c r="P329" s="77"/>
      <c r="Q329" s="77"/>
      <c r="R329" s="77"/>
      <c r="S329" s="159"/>
    </row>
    <row r="330" spans="14:19">
      <c r="N330" s="77"/>
      <c r="O330" s="77"/>
      <c r="P330" s="77"/>
      <c r="Q330" s="77"/>
      <c r="R330" s="77"/>
      <c r="S330" s="159"/>
    </row>
    <row r="331" spans="14:19">
      <c r="N331" s="77"/>
      <c r="O331" s="77"/>
      <c r="P331" s="77"/>
      <c r="Q331" s="77"/>
      <c r="R331" s="77"/>
      <c r="S331" s="159"/>
    </row>
    <row r="332" spans="14:19">
      <c r="N332" s="77"/>
      <c r="O332" s="77"/>
      <c r="P332" s="77"/>
      <c r="Q332" s="77"/>
      <c r="R332" s="77"/>
      <c r="S332" s="159"/>
    </row>
    <row r="333" spans="14:19">
      <c r="O333" s="77"/>
      <c r="P333" s="77"/>
      <c r="Q333" s="77"/>
      <c r="R333" s="77"/>
      <c r="S333" s="159"/>
    </row>
  </sheetData>
  <conditionalFormatting sqref="AC103 AC34:AC35">
    <cfRule type="cellIs" dxfId="22" priority="6" stopIfTrue="1" operator="lessThan">
      <formula>0</formula>
    </cfRule>
  </conditionalFormatting>
  <conditionalFormatting sqref="AC80">
    <cfRule type="cellIs" dxfId="21" priority="7" stopIfTrue="1" operator="greaterThan">
      <formula>0</formula>
    </cfRule>
  </conditionalFormatting>
  <conditionalFormatting sqref="AC57">
    <cfRule type="cellIs" dxfId="20" priority="8" stopIfTrue="1" operator="greaterThan">
      <formula>0</formula>
    </cfRule>
    <cfRule type="cellIs" dxfId="19" priority="9" stopIfTrue="1" operator="lessThan">
      <formula>0</formula>
    </cfRule>
  </conditionalFormatting>
  <conditionalFormatting sqref="AC80">
    <cfRule type="cellIs" dxfId="18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F109"/>
  <sheetViews>
    <sheetView zoomScale="87" zoomScaleNormal="87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A10" sqref="A10"/>
    </sheetView>
  </sheetViews>
  <sheetFormatPr baseColWidth="10" defaultRowHeight="15"/>
  <cols>
    <col min="1" max="1" width="1.36328125" customWidth="1"/>
    <col min="2" max="2" width="5.1796875" customWidth="1"/>
    <col min="3" max="3" width="3.81640625" customWidth="1"/>
    <col min="4" max="4" width="13.81640625" customWidth="1"/>
    <col min="5" max="5" width="6.81640625" customWidth="1"/>
    <col min="6" max="6" width="5" style="11" customWidth="1"/>
    <col min="7" max="7" width="7.453125" customWidth="1"/>
    <col min="8" max="8" width="6.08984375" style="11" customWidth="1"/>
    <col min="9" max="10" width="6.08984375" style="92" customWidth="1"/>
    <col min="11" max="11" width="1.1796875" style="92" customWidth="1"/>
    <col min="12" max="12" width="6.08984375" style="11" customWidth="1"/>
    <col min="13" max="13" width="1.81640625" style="11" customWidth="1"/>
    <col min="14" max="14" width="7" customWidth="1"/>
    <col min="15" max="15" width="5.26953125" style="92" customWidth="1"/>
    <col min="16" max="16" width="1.7265625" style="92" customWidth="1"/>
    <col min="17" max="17" width="6.36328125" style="92" customWidth="1"/>
    <col min="18" max="18" width="8.08984375" style="92" customWidth="1"/>
    <col min="19" max="19" width="1.6328125" style="92" customWidth="1"/>
    <col min="20" max="20" width="7.453125" customWidth="1"/>
    <col min="21" max="21" width="6.1796875" style="92" customWidth="1"/>
    <col min="22" max="22" width="4.36328125" style="92" customWidth="1"/>
    <col min="23" max="23" width="5.54296875" style="92" customWidth="1"/>
    <col min="24" max="24" width="5.453125" style="11" customWidth="1"/>
    <col min="25" max="25" width="4.90625" style="11" customWidth="1"/>
    <col min="26" max="26" width="5.08984375" style="11" customWidth="1"/>
    <col min="27" max="27" width="6.08984375" style="92" customWidth="1"/>
    <col min="28" max="28" width="5.6328125" customWidth="1"/>
    <col min="29" max="29" width="6.54296875" customWidth="1"/>
    <col min="30" max="30" width="6.1796875" style="11" customWidth="1"/>
    <col min="31" max="31" width="5.1796875" style="11" customWidth="1"/>
    <col min="32" max="32" width="7" style="11" customWidth="1"/>
    <col min="33" max="33" width="7.453125" style="92" customWidth="1"/>
    <col min="34" max="34" width="6.7265625" style="11" customWidth="1"/>
    <col min="35" max="35" width="4.6328125" customWidth="1"/>
    <col min="48" max="48" width="14" customWidth="1"/>
    <col min="49" max="49" width="12.54296875" customWidth="1"/>
    <col min="50" max="50" width="10.90625" customWidth="1"/>
  </cols>
  <sheetData>
    <row r="1" spans="1:58">
      <c r="A1" s="47"/>
      <c r="B1" s="47"/>
      <c r="C1" s="47"/>
      <c r="D1" s="47"/>
      <c r="E1" s="47"/>
      <c r="F1" s="71"/>
      <c r="G1" s="47"/>
      <c r="H1" s="71"/>
      <c r="I1" s="90"/>
      <c r="J1" s="90"/>
      <c r="K1" s="90"/>
      <c r="L1" s="71"/>
      <c r="M1" s="71"/>
      <c r="N1" s="47"/>
      <c r="O1" s="90"/>
      <c r="P1" s="90"/>
      <c r="Q1" s="90"/>
      <c r="R1" s="90"/>
      <c r="S1" s="90"/>
      <c r="T1" s="47"/>
      <c r="U1" s="90"/>
      <c r="V1" s="90"/>
      <c r="W1" s="90"/>
      <c r="X1" s="71"/>
      <c r="Y1" s="71"/>
      <c r="Z1" s="71"/>
      <c r="AA1" s="90"/>
      <c r="AB1" s="47"/>
      <c r="AC1" s="47"/>
      <c r="AD1" s="71"/>
      <c r="AE1" s="71"/>
      <c r="AF1" s="71"/>
      <c r="AG1" s="90"/>
      <c r="AH1" s="71"/>
      <c r="AI1" s="47"/>
      <c r="AJ1" s="4"/>
      <c r="AK1" s="4"/>
      <c r="AL1" s="4"/>
      <c r="AM1" s="4"/>
      <c r="AN1" s="4"/>
    </row>
    <row r="2" spans="1:58" s="180" customFormat="1" ht="31.8">
      <c r="A2" s="179"/>
      <c r="B2" s="179"/>
      <c r="C2" s="179"/>
      <c r="D2" s="141" t="s">
        <v>446</v>
      </c>
      <c r="E2" s="179"/>
      <c r="F2" s="179"/>
      <c r="G2" s="195"/>
      <c r="H2" s="179"/>
      <c r="I2" s="195"/>
      <c r="J2" s="190"/>
      <c r="K2" s="190"/>
      <c r="L2" s="195"/>
      <c r="M2" s="195"/>
      <c r="N2" s="169" t="str">
        <f>+År!B2</f>
        <v>ALL GEIT</v>
      </c>
      <c r="O2" s="190"/>
      <c r="P2" s="190"/>
      <c r="Q2" s="190"/>
      <c r="R2" s="190"/>
      <c r="S2" s="190"/>
      <c r="T2" s="179"/>
      <c r="U2" s="190"/>
      <c r="V2" s="190"/>
      <c r="W2" s="190"/>
      <c r="X2" s="195"/>
      <c r="Y2" s="195"/>
      <c r="Z2" s="195"/>
      <c r="AA2" s="190"/>
      <c r="AB2" s="179"/>
      <c r="AC2" s="179"/>
      <c r="AD2" s="195"/>
      <c r="AE2" s="195"/>
      <c r="AF2" s="195"/>
      <c r="AG2" s="190"/>
      <c r="AH2" s="195"/>
      <c r="AI2" s="179"/>
      <c r="AJ2" s="4"/>
      <c r="AK2" s="4"/>
      <c r="AL2"/>
      <c r="AM2" s="4"/>
      <c r="AN2" s="4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58">
      <c r="A3" s="47"/>
      <c r="B3" s="47"/>
      <c r="C3" s="47"/>
      <c r="D3" s="47"/>
      <c r="E3" s="47"/>
      <c r="F3" s="71"/>
      <c r="G3" s="47"/>
      <c r="H3" s="71"/>
      <c r="I3" s="90"/>
      <c r="J3" s="90"/>
      <c r="K3" s="90"/>
      <c r="L3" s="71"/>
      <c r="M3" s="71"/>
      <c r="N3" s="47"/>
      <c r="O3" s="90"/>
      <c r="P3" s="90"/>
      <c r="Q3" s="90"/>
      <c r="R3" s="90"/>
      <c r="S3" s="90"/>
      <c r="T3" s="47"/>
      <c r="U3" s="90"/>
      <c r="V3" s="90"/>
      <c r="W3" s="90"/>
      <c r="X3" s="71"/>
      <c r="Y3" s="71"/>
      <c r="Z3" s="71"/>
      <c r="AA3" s="90"/>
      <c r="AB3" s="47"/>
      <c r="AC3" s="47"/>
      <c r="AD3" s="71"/>
      <c r="AE3" s="71"/>
      <c r="AF3" s="71"/>
      <c r="AG3" s="90"/>
      <c r="AH3" s="71"/>
      <c r="AI3" s="47"/>
      <c r="AJ3" s="4"/>
      <c r="AK3" s="4"/>
      <c r="AM3" s="4"/>
      <c r="AN3" s="4"/>
    </row>
    <row r="4" spans="1:58">
      <c r="A4" s="47"/>
      <c r="B4" s="47"/>
      <c r="C4" s="47"/>
      <c r="D4" s="47"/>
      <c r="E4" s="47"/>
      <c r="F4" s="71"/>
      <c r="G4" s="47"/>
      <c r="H4" s="71"/>
      <c r="I4" s="90"/>
      <c r="J4" s="90"/>
      <c r="K4" s="90"/>
      <c r="L4" s="71"/>
      <c r="M4" s="71"/>
      <c r="N4" s="47"/>
      <c r="O4" s="90"/>
      <c r="P4" s="90"/>
      <c r="Q4" s="90"/>
      <c r="R4" s="90"/>
      <c r="S4" s="90"/>
      <c r="T4" s="47"/>
      <c r="U4" s="90"/>
      <c r="V4" s="90"/>
      <c r="W4" s="90"/>
      <c r="X4" s="71"/>
      <c r="Y4" s="71"/>
      <c r="Z4" s="71"/>
      <c r="AA4" s="90"/>
      <c r="AB4" s="47"/>
      <c r="AC4" s="47"/>
      <c r="AD4" s="71"/>
      <c r="AE4" s="71"/>
      <c r="AF4" s="71"/>
      <c r="AG4" s="90"/>
      <c r="AH4" s="71"/>
      <c r="AI4" s="47"/>
      <c r="AJ4" s="4"/>
      <c r="AK4" s="4"/>
      <c r="AM4" s="4"/>
      <c r="AN4" s="4"/>
    </row>
    <row r="5" spans="1:58" s="181" customFormat="1" ht="19.8">
      <c r="A5" s="178"/>
      <c r="B5" s="178"/>
      <c r="C5" s="178"/>
      <c r="D5" s="178"/>
      <c r="E5" s="178" t="s">
        <v>5</v>
      </c>
      <c r="F5" s="178"/>
      <c r="G5" s="181">
        <f>+År!P2</f>
        <v>52</v>
      </c>
      <c r="H5" s="204"/>
      <c r="I5" s="178"/>
      <c r="J5" s="204"/>
      <c r="K5" s="203"/>
      <c r="L5" s="203"/>
      <c r="M5" s="204"/>
      <c r="N5" s="204"/>
      <c r="O5" s="203"/>
      <c r="P5" s="203"/>
      <c r="Q5" s="203"/>
      <c r="R5" s="203"/>
      <c r="S5" s="203"/>
      <c r="T5" s="203"/>
      <c r="U5" s="178" t="s">
        <v>429</v>
      </c>
      <c r="V5" s="203"/>
      <c r="W5" s="203"/>
      <c r="X5" s="203"/>
      <c r="Y5" s="203"/>
      <c r="Z5" s="547">
        <f>SUM(G10:G19)</f>
        <v>26722</v>
      </c>
      <c r="AA5" s="549"/>
      <c r="AB5" s="204"/>
      <c r="AC5" s="203"/>
      <c r="AD5" s="178"/>
      <c r="AE5" s="178"/>
      <c r="AF5" s="204"/>
      <c r="AG5" s="204"/>
      <c r="AH5" s="204"/>
      <c r="AI5" s="203"/>
      <c r="AJ5" s="204"/>
      <c r="AK5" s="178"/>
      <c r="AL5" s="4"/>
      <c r="AM5" s="4"/>
      <c r="AN5"/>
      <c r="AO5" s="4"/>
      <c r="AP5" s="4"/>
      <c r="AQ5"/>
      <c r="AR5"/>
      <c r="AS5"/>
      <c r="AT5"/>
      <c r="AU5"/>
      <c r="AV5"/>
      <c r="AW5"/>
      <c r="AX5"/>
      <c r="AY5"/>
      <c r="AZ5"/>
      <c r="BA5"/>
      <c r="BB5"/>
      <c r="BC5"/>
      <c r="BE5" s="183"/>
      <c r="BF5" s="183"/>
    </row>
    <row r="6" spans="1:58" ht="18" customHeight="1">
      <c r="A6" s="51"/>
      <c r="B6" s="51"/>
      <c r="C6" s="51"/>
      <c r="D6" s="51"/>
      <c r="E6" s="51"/>
      <c r="F6" s="72"/>
      <c r="G6" s="51"/>
      <c r="H6" s="72"/>
      <c r="I6" s="95"/>
      <c r="J6" s="95"/>
      <c r="K6" s="95"/>
      <c r="L6" s="72"/>
      <c r="M6" s="72"/>
      <c r="N6" s="51"/>
      <c r="O6" s="95"/>
      <c r="P6" s="95"/>
      <c r="Q6" s="95"/>
      <c r="R6" s="95"/>
      <c r="S6" s="95"/>
      <c r="T6" s="86"/>
      <c r="U6" s="200"/>
      <c r="V6" s="95"/>
      <c r="W6" s="90"/>
      <c r="X6" s="71"/>
      <c r="Y6" s="71"/>
      <c r="Z6" s="71"/>
      <c r="AA6" s="90"/>
      <c r="AB6" s="47"/>
      <c r="AC6" s="47"/>
      <c r="AD6" s="71"/>
      <c r="AE6" s="71"/>
      <c r="AF6" s="71"/>
      <c r="AG6" s="95" t="s">
        <v>84</v>
      </c>
      <c r="AH6" s="72" t="s">
        <v>2</v>
      </c>
      <c r="AI6" s="47"/>
      <c r="AJ6" s="4"/>
      <c r="AK6" s="4"/>
      <c r="AM6" s="4"/>
      <c r="AN6" s="4"/>
    </row>
    <row r="7" spans="1:58" ht="15.6">
      <c r="A7" s="47"/>
      <c r="B7" s="47"/>
      <c r="C7" s="47"/>
      <c r="D7" s="47"/>
      <c r="E7" s="51" t="s">
        <v>2</v>
      </c>
      <c r="F7" s="71"/>
      <c r="G7" s="47"/>
      <c r="H7" s="71"/>
      <c r="I7" s="90"/>
      <c r="J7" s="90"/>
      <c r="K7" s="90"/>
      <c r="L7" s="71"/>
      <c r="M7" s="71"/>
      <c r="N7" s="47"/>
      <c r="O7" s="90"/>
      <c r="P7" s="90"/>
      <c r="Q7" s="90"/>
      <c r="R7" s="90"/>
      <c r="S7" s="90"/>
      <c r="T7" s="51" t="s">
        <v>22</v>
      </c>
      <c r="U7" s="90"/>
      <c r="V7" s="90"/>
      <c r="W7" s="148" t="s">
        <v>407</v>
      </c>
      <c r="X7" s="72" t="s">
        <v>516</v>
      </c>
      <c r="Y7" s="71"/>
      <c r="Z7" s="71"/>
      <c r="AA7" s="95" t="s">
        <v>430</v>
      </c>
      <c r="AB7" s="47"/>
      <c r="AC7" s="47"/>
      <c r="AD7" s="72" t="s">
        <v>426</v>
      </c>
      <c r="AE7" s="198"/>
      <c r="AF7" s="198"/>
      <c r="AG7" s="95" t="s">
        <v>43</v>
      </c>
      <c r="AH7" s="72" t="s">
        <v>8</v>
      </c>
      <c r="AI7" s="47"/>
      <c r="AJ7" s="4"/>
      <c r="AK7" s="4"/>
      <c r="AM7" s="4"/>
      <c r="AN7" s="4"/>
    </row>
    <row r="8" spans="1:58" ht="15.6">
      <c r="A8" s="47"/>
      <c r="B8" s="47"/>
      <c r="C8" s="47"/>
      <c r="D8" s="47"/>
      <c r="E8" s="51" t="s">
        <v>492</v>
      </c>
      <c r="F8" s="172"/>
      <c r="G8" s="51" t="s">
        <v>2</v>
      </c>
      <c r="H8" s="172"/>
      <c r="I8" s="95" t="s">
        <v>2</v>
      </c>
      <c r="J8" s="95" t="s">
        <v>1</v>
      </c>
      <c r="K8" s="95"/>
      <c r="L8" s="72" t="s">
        <v>2</v>
      </c>
      <c r="M8" s="72"/>
      <c r="N8" s="51" t="s">
        <v>22</v>
      </c>
      <c r="O8" s="175"/>
      <c r="P8" s="175"/>
      <c r="Q8" s="95" t="s">
        <v>22</v>
      </c>
      <c r="R8" s="95" t="s">
        <v>22</v>
      </c>
      <c r="S8" s="95"/>
      <c r="T8" s="51" t="s">
        <v>494</v>
      </c>
      <c r="U8" s="95" t="s">
        <v>22</v>
      </c>
      <c r="V8" s="175"/>
      <c r="W8" s="95" t="s">
        <v>496</v>
      </c>
      <c r="X8" s="72" t="s">
        <v>543</v>
      </c>
      <c r="Y8" s="72" t="s">
        <v>543</v>
      </c>
      <c r="Z8" s="72" t="s">
        <v>543</v>
      </c>
      <c r="AA8" s="95"/>
      <c r="AB8" s="51" t="s">
        <v>490</v>
      </c>
      <c r="AC8" s="51" t="s">
        <v>417</v>
      </c>
      <c r="AD8" s="72" t="s">
        <v>1</v>
      </c>
      <c r="AE8" s="72" t="s">
        <v>1</v>
      </c>
      <c r="AF8" s="72" t="s">
        <v>0</v>
      </c>
      <c r="AG8" s="95" t="s">
        <v>568</v>
      </c>
      <c r="AH8" s="72" t="s">
        <v>72</v>
      </c>
      <c r="AI8" s="47"/>
      <c r="AJ8" s="4"/>
      <c r="AK8" s="58"/>
      <c r="AM8" s="1"/>
      <c r="AN8" s="5"/>
    </row>
    <row r="9" spans="1:58" ht="15.6">
      <c r="A9" s="47"/>
      <c r="B9" s="51" t="s">
        <v>92</v>
      </c>
      <c r="C9" s="51" t="s">
        <v>116</v>
      </c>
      <c r="D9" s="48"/>
      <c r="E9" s="52" t="s">
        <v>493</v>
      </c>
      <c r="F9" s="172" t="s">
        <v>495</v>
      </c>
      <c r="G9" s="52" t="s">
        <v>8</v>
      </c>
      <c r="H9" s="172" t="s">
        <v>495</v>
      </c>
      <c r="I9" s="96" t="s">
        <v>407</v>
      </c>
      <c r="J9" s="96" t="s">
        <v>407</v>
      </c>
      <c r="K9" s="96"/>
      <c r="L9" s="73" t="s">
        <v>665</v>
      </c>
      <c r="M9" s="73"/>
      <c r="N9" s="52" t="s">
        <v>0</v>
      </c>
      <c r="O9" s="175" t="s">
        <v>495</v>
      </c>
      <c r="P9" s="175"/>
      <c r="Q9" s="96" t="s">
        <v>665</v>
      </c>
      <c r="R9" s="96" t="s">
        <v>666</v>
      </c>
      <c r="S9" s="96"/>
      <c r="T9" s="52" t="s">
        <v>418</v>
      </c>
      <c r="U9" s="96" t="s">
        <v>44</v>
      </c>
      <c r="V9" s="175" t="s">
        <v>495</v>
      </c>
      <c r="W9" s="96" t="s">
        <v>497</v>
      </c>
      <c r="X9" s="73" t="s">
        <v>569</v>
      </c>
      <c r="Y9" s="73" t="s">
        <v>570</v>
      </c>
      <c r="Z9" s="73" t="s">
        <v>693</v>
      </c>
      <c r="AA9" s="96" t="s">
        <v>1</v>
      </c>
      <c r="AB9" s="52" t="s">
        <v>491</v>
      </c>
      <c r="AC9" s="52" t="s">
        <v>525</v>
      </c>
      <c r="AD9" s="73" t="s">
        <v>43</v>
      </c>
      <c r="AE9" s="73" t="s">
        <v>517</v>
      </c>
      <c r="AF9" s="73" t="s">
        <v>517</v>
      </c>
      <c r="AG9" s="96" t="s">
        <v>680</v>
      </c>
      <c r="AH9" s="73" t="s">
        <v>549</v>
      </c>
      <c r="AI9" s="47"/>
      <c r="AJ9" s="4"/>
      <c r="AK9" s="58"/>
      <c r="AM9" s="1"/>
      <c r="AN9" s="5"/>
    </row>
    <row r="10" spans="1:58" ht="15.6">
      <c r="A10" s="47"/>
      <c r="B10" s="65">
        <f>+'Ark1'!C1487</f>
        <v>2023</v>
      </c>
      <c r="C10" s="65">
        <f>+'Ark1'!O1487</f>
        <v>1</v>
      </c>
      <c r="D10" s="65" t="str">
        <f t="shared" ref="D10:D19" si="0">VLOOKUP(C10,$AN$10:$AO$19,2)</f>
        <v>Viken</v>
      </c>
      <c r="E10" s="65">
        <f>+'Ark1'!Q1487</f>
        <v>63</v>
      </c>
      <c r="F10" s="205">
        <f t="shared" ref="F10:F19" si="1">+E10-E21</f>
        <v>8</v>
      </c>
      <c r="G10" s="65">
        <f>+'Ark1'!R1487</f>
        <v>3486</v>
      </c>
      <c r="H10" s="205">
        <f t="shared" ref="H10:H19" si="2">+G10-G21</f>
        <v>375</v>
      </c>
      <c r="I10" s="193">
        <f>+'Ark1'!AF1487</f>
        <v>13.041526374859711</v>
      </c>
      <c r="J10" s="193">
        <f>+'Ark1'!AG1487</f>
        <v>11.190804394871241</v>
      </c>
      <c r="K10" s="96"/>
      <c r="L10" s="480">
        <f>+IF(G10=0,"",'Ark1'!AI1487)</f>
        <v>1833</v>
      </c>
      <c r="M10" s="73"/>
      <c r="N10" s="99">
        <f>+'Ark1'!S1487</f>
        <v>5.4586919104991392</v>
      </c>
      <c r="O10" s="112">
        <f t="shared" ref="O10:O19" si="3">+N10-N21</f>
        <v>8.582145083986692E-2</v>
      </c>
      <c r="P10" s="175"/>
      <c r="Q10" s="305">
        <f>+IF(L10=0,"",'Ark1'!AJ1487)</f>
        <v>91.647190398254068</v>
      </c>
      <c r="R10" s="305">
        <f>+IF(L10=0,"",'Ark1'!AK1487)</f>
        <v>15.07765190810478</v>
      </c>
      <c r="S10" s="96"/>
      <c r="T10" s="66">
        <f>+'Ark1'!T1487</f>
        <v>5.3777969018932881</v>
      </c>
      <c r="U10" s="139">
        <f>+'Ark1'!U1487</f>
        <v>10.624182444061969</v>
      </c>
      <c r="V10" s="210">
        <f t="shared" ref="V10:V19" si="4">+U10-U21</f>
        <v>0.1988851120143913</v>
      </c>
      <c r="W10" s="139">
        <f>+'Ark1'!W1487</f>
        <v>3.012048192771084</v>
      </c>
      <c r="X10" s="273">
        <f>+'Ark1'!X1487</f>
        <v>17.555938037865754</v>
      </c>
      <c r="Y10" s="273">
        <f>+'Ark1'!Y1487</f>
        <v>6.7412507171543314</v>
      </c>
      <c r="Z10" s="273">
        <f>+'Ark1'!Z1487</f>
        <v>6.9600068793194012</v>
      </c>
      <c r="AA10" s="139">
        <f>+'Ark1'!Z1487</f>
        <v>6.9600068793194012</v>
      </c>
      <c r="AB10" s="66">
        <f>+'Ark1'!AB1487</f>
        <v>1.7519304556244213</v>
      </c>
      <c r="AC10" s="66">
        <f>+'Ark1'!AC1487</f>
        <v>18.350222118928837</v>
      </c>
      <c r="AD10" s="273">
        <f>+'Ark1'!AD1487</f>
        <v>41.649653841736495</v>
      </c>
      <c r="AE10" s="273">
        <f>+'Ark1'!AE1487</f>
        <v>39.628209408464201</v>
      </c>
      <c r="AF10" s="273">
        <f>+'Ark1'!AF1487</f>
        <v>13.041526374859711</v>
      </c>
      <c r="AG10" s="139">
        <f t="shared" ref="AG10:AG27" si="5">+U10/N10</f>
        <v>1.946287245782754</v>
      </c>
      <c r="AH10" s="140">
        <f t="shared" ref="AH10:AH19" si="6">+G10/E10</f>
        <v>55.333333333333336</v>
      </c>
      <c r="AI10" s="47"/>
      <c r="AJ10" s="4"/>
      <c r="AK10" s="58"/>
      <c r="AM10" s="1"/>
      <c r="AN10">
        <v>1</v>
      </c>
      <c r="AO10" t="s">
        <v>620</v>
      </c>
    </row>
    <row r="11" spans="1:58" ht="15.6">
      <c r="A11" s="47"/>
      <c r="B11" s="65">
        <f>+'Ark1'!C1488</f>
        <v>2023</v>
      </c>
      <c r="C11" s="65">
        <f>+'Ark1'!O1488</f>
        <v>4</v>
      </c>
      <c r="D11" s="65" t="str">
        <f t="shared" si="0"/>
        <v>Innlandet</v>
      </c>
      <c r="E11" s="65">
        <f>+'Ark1'!Q1488</f>
        <v>132</v>
      </c>
      <c r="F11" s="205">
        <f t="shared" si="1"/>
        <v>13</v>
      </c>
      <c r="G11" s="65">
        <f>+'Ark1'!R1488</f>
        <v>5228</v>
      </c>
      <c r="H11" s="205">
        <f t="shared" si="2"/>
        <v>451</v>
      </c>
      <c r="I11" s="193">
        <f>+'Ark1'!AF1488</f>
        <v>19.558548447437328</v>
      </c>
      <c r="J11" s="193">
        <f>+'Ark1'!AG1488</f>
        <v>18.923074040925879</v>
      </c>
      <c r="K11" s="96"/>
      <c r="L11" s="480">
        <f>+IF(G11=0,"",'Ark1'!AI1488)</f>
        <v>1607</v>
      </c>
      <c r="M11" s="73"/>
      <c r="N11" s="99">
        <f>+'Ark1'!S1488</f>
        <v>5.379877582249426</v>
      </c>
      <c r="O11" s="112">
        <f t="shared" si="3"/>
        <v>-5.5123464432592861E-2</v>
      </c>
      <c r="P11" s="175"/>
      <c r="Q11" s="305">
        <f>+IF(L11=0,"",'Ark1'!AJ1488)</f>
        <v>95.825264467952763</v>
      </c>
      <c r="R11" s="305">
        <f>+IF(L11=0,"",'Ark1'!AK1488)</f>
        <v>14.330044690482644</v>
      </c>
      <c r="S11" s="96"/>
      <c r="T11" s="66">
        <f>+'Ark1'!T1488</f>
        <v>4.7737184391736811</v>
      </c>
      <c r="U11" s="139">
        <f>+'Ark1'!U1488</f>
        <v>11.978921193573065</v>
      </c>
      <c r="V11" s="210">
        <f t="shared" si="4"/>
        <v>-8.099949403682416E-3</v>
      </c>
      <c r="W11" s="139">
        <f>+'Ark1'!W1488</f>
        <v>1.4345830145371077</v>
      </c>
      <c r="X11" s="273">
        <f>+'Ark1'!X1488</f>
        <v>26.740627390971685</v>
      </c>
      <c r="Y11" s="273">
        <f>+'Ark1'!Y1488</f>
        <v>8.0910482019892882</v>
      </c>
      <c r="Z11" s="273">
        <f>+'Ark1'!Z1488</f>
        <v>6.9716668522281644</v>
      </c>
      <c r="AA11" s="139">
        <f>+'Ark1'!Z1488</f>
        <v>6.9716668522281644</v>
      </c>
      <c r="AB11" s="66">
        <f>+'Ark1'!AB1488</f>
        <v>1.8189530162365128</v>
      </c>
      <c r="AC11" s="66">
        <f>+'Ark1'!AC1488</f>
        <v>23.639290428051936</v>
      </c>
      <c r="AD11" s="273">
        <f>+'Ark1'!AD1488</f>
        <v>41.854798787098467</v>
      </c>
      <c r="AE11" s="273">
        <f>+'Ark1'!AE1488</f>
        <v>40.381779078632881</v>
      </c>
      <c r="AF11" s="273">
        <f>+'Ark1'!AF1488</f>
        <v>19.558548447437328</v>
      </c>
      <c r="AG11" s="139">
        <f t="shared" si="5"/>
        <v>2.2266159425442646</v>
      </c>
      <c r="AH11" s="140">
        <f t="shared" si="6"/>
        <v>39.606060606060609</v>
      </c>
      <c r="AI11" s="47"/>
      <c r="AJ11" s="4"/>
      <c r="AK11" s="58"/>
      <c r="AM11" s="1"/>
      <c r="AN11">
        <v>4</v>
      </c>
      <c r="AO11" t="s">
        <v>621</v>
      </c>
    </row>
    <row r="12" spans="1:58" ht="15.6">
      <c r="A12" s="47"/>
      <c r="B12" s="65">
        <f>+'Ark1'!C1489</f>
        <v>2023</v>
      </c>
      <c r="C12" s="65">
        <f>+'Ark1'!O1489</f>
        <v>8</v>
      </c>
      <c r="D12" s="65" t="str">
        <f t="shared" si="0"/>
        <v>Telemark/ Vestfold</v>
      </c>
      <c r="E12" s="65">
        <f>+'Ark1'!Q1489</f>
        <v>29</v>
      </c>
      <c r="F12" s="205">
        <f t="shared" si="1"/>
        <v>-3</v>
      </c>
      <c r="G12" s="65">
        <f>+'Ark1'!R1489</f>
        <v>1297</v>
      </c>
      <c r="H12" s="205">
        <f t="shared" si="2"/>
        <v>-509</v>
      </c>
      <c r="I12" s="193">
        <f>+'Ark1'!AF1489</f>
        <v>4.8522259633370757</v>
      </c>
      <c r="J12" s="193">
        <f>+'Ark1'!AG1489</f>
        <v>4.2096767662972061</v>
      </c>
      <c r="K12" s="96"/>
      <c r="L12" s="480">
        <f>+IF(G12=0,"",'Ark1'!AI1489)</f>
        <v>29</v>
      </c>
      <c r="M12" s="73"/>
      <c r="N12" s="99">
        <f>+'Ark1'!S1489</f>
        <v>5.9606784888203519</v>
      </c>
      <c r="O12" s="112">
        <f t="shared" si="3"/>
        <v>-2.2229508252724628E-3</v>
      </c>
      <c r="P12" s="175"/>
      <c r="Q12" s="305">
        <f>+IF(L12=0,"",'Ark1'!AJ1489)</f>
        <v>91.3241379310345</v>
      </c>
      <c r="R12" s="305">
        <f>+IF(L12=0,"",'Ark1'!AK1489)</f>
        <v>14.915136018570612</v>
      </c>
      <c r="S12" s="96"/>
      <c r="T12" s="66">
        <f>+'Ark1'!T1489</f>
        <v>4.8473400154202011</v>
      </c>
      <c r="U12" s="139">
        <f>+'Ark1'!U1489</f>
        <v>10.741634541249043</v>
      </c>
      <c r="V12" s="210">
        <f t="shared" si="4"/>
        <v>-6.9716510799688436E-2</v>
      </c>
      <c r="W12" s="139">
        <f>+'Ark1'!W1489</f>
        <v>0.46260601387818034</v>
      </c>
      <c r="X12" s="273">
        <f>+'Ark1'!X1489</f>
        <v>26.831148804934461</v>
      </c>
      <c r="Y12" s="273">
        <f>+'Ark1'!Y1489</f>
        <v>12.104857363145722</v>
      </c>
      <c r="Z12" s="273">
        <f>+'Ark1'!Z1489</f>
        <v>8.3742699763429442</v>
      </c>
      <c r="AA12" s="139">
        <f>+'Ark1'!Z1489</f>
        <v>8.3742699763429442</v>
      </c>
      <c r="AB12" s="66">
        <f>+'Ark1'!AB1489</f>
        <v>1.5499330507722009</v>
      </c>
      <c r="AC12" s="66">
        <f>+'Ark1'!AC1489</f>
        <v>5.242105092200446</v>
      </c>
      <c r="AD12" s="273">
        <f>+'Ark1'!AD1489</f>
        <v>44.948467224928493</v>
      </c>
      <c r="AE12" s="273">
        <f>+'Ark1'!AE1489</f>
        <v>47.240826042243967</v>
      </c>
      <c r="AF12" s="273">
        <f>+'Ark1'!AF1489</f>
        <v>4.8522259633370757</v>
      </c>
      <c r="AG12" s="139">
        <f t="shared" si="5"/>
        <v>1.8020825248997563</v>
      </c>
      <c r="AH12" s="140">
        <f t="shared" si="6"/>
        <v>44.724137931034484</v>
      </c>
      <c r="AI12" s="47"/>
      <c r="AJ12" s="4"/>
      <c r="AK12" s="58"/>
      <c r="AM12" s="1"/>
      <c r="AN12">
        <v>8</v>
      </c>
      <c r="AO12" t="s">
        <v>622</v>
      </c>
    </row>
    <row r="13" spans="1:58" ht="15.6">
      <c r="A13" s="47"/>
      <c r="B13" s="65">
        <f>+'Ark1'!C1490</f>
        <v>2023</v>
      </c>
      <c r="C13" s="65">
        <f>+'Ark1'!O1490</f>
        <v>9</v>
      </c>
      <c r="D13" s="65" t="str">
        <f t="shared" si="0"/>
        <v>Agder</v>
      </c>
      <c r="E13" s="65">
        <f>+'Ark1'!Q1490</f>
        <v>22</v>
      </c>
      <c r="F13" s="205">
        <f t="shared" si="1"/>
        <v>4</v>
      </c>
      <c r="G13" s="65">
        <f>+'Ark1'!R1490</f>
        <v>231</v>
      </c>
      <c r="H13" s="205">
        <f t="shared" si="2"/>
        <v>62</v>
      </c>
      <c r="I13" s="193">
        <f>+'Ark1'!AF1490</f>
        <v>0.86419753086419748</v>
      </c>
      <c r="J13" s="193">
        <f>+'Ark1'!AG1490</f>
        <v>0.88938067269497989</v>
      </c>
      <c r="K13" s="96"/>
      <c r="L13" s="480">
        <f>+IF(G13=0,"",'Ark1'!AI1490)</f>
        <v>22</v>
      </c>
      <c r="M13" s="73"/>
      <c r="N13" s="99">
        <f>+'Ark1'!S1490</f>
        <v>6.8095238095238084</v>
      </c>
      <c r="O13" s="112">
        <f t="shared" si="3"/>
        <v>0.37165398703860042</v>
      </c>
      <c r="P13" s="175"/>
      <c r="Q13" s="305">
        <f>+IF(L13=0,"",'Ark1'!AJ1490)</f>
        <v>101.83181818181816</v>
      </c>
      <c r="R13" s="305">
        <f>+IF(L13=0,"",'Ark1'!AK1490)</f>
        <v>16.523948610791077</v>
      </c>
      <c r="S13" s="96"/>
      <c r="T13" s="66">
        <f>+'Ark1'!T1490</f>
        <v>4.8744588744588748</v>
      </c>
      <c r="U13" s="139">
        <f>+'Ark1'!U1490</f>
        <v>12.741991341991348</v>
      </c>
      <c r="V13" s="210">
        <f t="shared" si="4"/>
        <v>-1.1390737467660497</v>
      </c>
      <c r="W13" s="139">
        <f>+'Ark1'!W1490</f>
        <v>1.7316017316017316</v>
      </c>
      <c r="X13" s="273">
        <f>+'Ark1'!X1490</f>
        <v>19.047619047619055</v>
      </c>
      <c r="Y13" s="273">
        <f>+'Ark1'!Y1490</f>
        <v>6.0606060606060606</v>
      </c>
      <c r="Z13" s="273">
        <f>+'Ark1'!Z1490</f>
        <v>5.9022641058904153</v>
      </c>
      <c r="AA13" s="139">
        <f>+'Ark1'!Z1490</f>
        <v>5.9022641058904153</v>
      </c>
      <c r="AB13" s="66">
        <f>+'Ark1'!AB1490</f>
        <v>2.0101035998363166</v>
      </c>
      <c r="AC13" s="66">
        <f>+'Ark1'!AC1490</f>
        <v>15.311438454217711</v>
      </c>
      <c r="AD13" s="273">
        <f>+'Ark1'!AD1490</f>
        <v>56.542567092324944</v>
      </c>
      <c r="AE13" s="273">
        <f>+'Ark1'!AE1490</f>
        <v>36.404684730688125</v>
      </c>
      <c r="AF13" s="273">
        <f>+'Ark1'!AF1490</f>
        <v>0.86419753086419748</v>
      </c>
      <c r="AG13" s="139">
        <f t="shared" si="5"/>
        <v>1.8712015257469814</v>
      </c>
      <c r="AH13" s="140">
        <f t="shared" si="6"/>
        <v>10.5</v>
      </c>
      <c r="AI13" s="47"/>
      <c r="AJ13" s="4"/>
      <c r="AK13" s="58"/>
      <c r="AM13" s="1"/>
      <c r="AN13">
        <v>9</v>
      </c>
      <c r="AO13" t="s">
        <v>623</v>
      </c>
    </row>
    <row r="14" spans="1:58" ht="15.6">
      <c r="A14" s="47"/>
      <c r="B14" s="65">
        <f>+'Ark1'!C1491</f>
        <v>2023</v>
      </c>
      <c r="C14" s="65">
        <f>+'Ark1'!O1491</f>
        <v>11</v>
      </c>
      <c r="D14" s="65" t="str">
        <f t="shared" si="0"/>
        <v>Rogaland</v>
      </c>
      <c r="E14" s="65">
        <f>+'Ark1'!Q1491</f>
        <v>69</v>
      </c>
      <c r="F14" s="205">
        <f t="shared" si="1"/>
        <v>15</v>
      </c>
      <c r="G14" s="65">
        <f>+'Ark1'!R1491</f>
        <v>1468</v>
      </c>
      <c r="H14" s="205">
        <f t="shared" si="2"/>
        <v>118</v>
      </c>
      <c r="I14" s="193">
        <f>+'Ark1'!AF1491</f>
        <v>5.4919566030677149</v>
      </c>
      <c r="J14" s="193">
        <f>+'Ark1'!AG1491</f>
        <v>5.3393660783189247</v>
      </c>
      <c r="K14" s="96"/>
      <c r="L14" s="480">
        <f>+IF(G14=0,"",'Ark1'!AI1491)</f>
        <v>358</v>
      </c>
      <c r="M14" s="73"/>
      <c r="N14" s="99">
        <f>+'Ark1'!S1491</f>
        <v>5.1968664850136239</v>
      </c>
      <c r="O14" s="112">
        <f t="shared" si="3"/>
        <v>-3.8742557271165268E-3</v>
      </c>
      <c r="P14" s="175"/>
      <c r="Q14" s="305">
        <f>+IF(L14=0,"",'Ark1'!AJ1491)</f>
        <v>92.668715083798816</v>
      </c>
      <c r="R14" s="305">
        <f>+IF(L14=0,"",'Ark1'!AK1491)</f>
        <v>15.620786332251972</v>
      </c>
      <c r="S14" s="96"/>
      <c r="T14" s="66">
        <f>+'Ark1'!T1491</f>
        <v>4.3930517711171655</v>
      </c>
      <c r="U14" s="139">
        <f>+'Ark1'!U1491</f>
        <v>12.037193460490478</v>
      </c>
      <c r="V14" s="210">
        <f t="shared" si="4"/>
        <v>-1.0003769098798934</v>
      </c>
      <c r="W14" s="139">
        <f>+'Ark1'!W1491</f>
        <v>0.68119891008174405</v>
      </c>
      <c r="X14" s="273">
        <f>+'Ark1'!X1491</f>
        <v>24.11444141689373</v>
      </c>
      <c r="Y14" s="273">
        <f>+'Ark1'!Y1491</f>
        <v>7.152588555858312</v>
      </c>
      <c r="Z14" s="273">
        <f>+'Ark1'!Z1491</f>
        <v>6.396478575933954</v>
      </c>
      <c r="AA14" s="139">
        <f>+'Ark1'!Z1491</f>
        <v>6.396478575933954</v>
      </c>
      <c r="AB14" s="66">
        <f>+'Ark1'!AB1491</f>
        <v>1.928597549219778</v>
      </c>
      <c r="AC14" s="66">
        <f>+'Ark1'!AC1491</f>
        <v>30.850469780223928</v>
      </c>
      <c r="AD14" s="273">
        <f>+'Ark1'!AD1491</f>
        <v>57.642052791737001</v>
      </c>
      <c r="AE14" s="273">
        <f>+'Ark1'!AE1491</f>
        <v>48.275777278283755</v>
      </c>
      <c r="AF14" s="273">
        <f>+'Ark1'!AF1491</f>
        <v>5.4919566030677149</v>
      </c>
      <c r="AG14" s="139">
        <f t="shared" si="5"/>
        <v>2.3162406606370456</v>
      </c>
      <c r="AH14" s="140">
        <f t="shared" si="6"/>
        <v>21.275362318840578</v>
      </c>
      <c r="AI14" s="47"/>
      <c r="AJ14" s="4"/>
      <c r="AK14" s="58"/>
      <c r="AM14" s="1"/>
      <c r="AN14" s="2">
        <v>11</v>
      </c>
      <c r="AO14" s="2" t="s">
        <v>114</v>
      </c>
    </row>
    <row r="15" spans="1:58" ht="15.6">
      <c r="A15" s="47"/>
      <c r="B15" s="65">
        <f>+'Ark1'!C1492</f>
        <v>2023</v>
      </c>
      <c r="C15" s="65">
        <f>+'Ark1'!O1492</f>
        <v>14</v>
      </c>
      <c r="D15" s="65" t="str">
        <f t="shared" si="0"/>
        <v>Vestland</v>
      </c>
      <c r="E15" s="65">
        <f>+'Ark1'!Q1492</f>
        <v>215</v>
      </c>
      <c r="F15" s="205">
        <f t="shared" si="1"/>
        <v>8</v>
      </c>
      <c r="G15" s="65">
        <f>+'Ark1'!R1492</f>
        <v>6527</v>
      </c>
      <c r="H15" s="205">
        <f t="shared" si="2"/>
        <v>269.47000000000025</v>
      </c>
      <c r="I15" s="193">
        <f>+'Ark1'!AF1492</f>
        <v>24.418256640478859</v>
      </c>
      <c r="J15" s="193">
        <f>+'Ark1'!AG1492</f>
        <v>23.479631629487795</v>
      </c>
      <c r="K15" s="96"/>
      <c r="L15" s="480">
        <f>+IF(G15=0,"",'Ark1'!AI1492)</f>
        <v>20</v>
      </c>
      <c r="M15" s="73"/>
      <c r="N15" s="99">
        <f>+'Ark1'!S1492</f>
        <v>5.3028956641642395</v>
      </c>
      <c r="O15" s="112">
        <f t="shared" si="3"/>
        <v>6.4557214328602619E-2</v>
      </c>
      <c r="P15" s="175"/>
      <c r="Q15" s="305">
        <f>+IF(L15=0,"",'Ark1'!AJ1492)</f>
        <v>93.224999999999994</v>
      </c>
      <c r="R15" s="305">
        <f>+IF(L15=0,"",'Ark1'!AK1492)</f>
        <v>15.093869594202159</v>
      </c>
      <c r="S15" s="96"/>
      <c r="T15" s="66">
        <f>+'Ark1'!T1492</f>
        <v>4.7413819518921407</v>
      </c>
      <c r="U15" s="139">
        <f>+'Ark1'!U1492</f>
        <v>11.905270415198421</v>
      </c>
      <c r="V15" s="210">
        <f t="shared" si="4"/>
        <v>-0.54743856102700228</v>
      </c>
      <c r="W15" s="139">
        <f>+'Ark1'!W1492</f>
        <v>0.67412287421479988</v>
      </c>
      <c r="X15" s="273">
        <f>+'Ark1'!X1492</f>
        <v>27.179408610387618</v>
      </c>
      <c r="Y15" s="273">
        <f>+'Ark1'!Y1492</f>
        <v>8.7942393136203485</v>
      </c>
      <c r="Z15" s="273">
        <f>+'Ark1'!Z1492</f>
        <v>7.2047745040786451</v>
      </c>
      <c r="AA15" s="139">
        <f>+'Ark1'!Z1492</f>
        <v>7.2047745040786451</v>
      </c>
      <c r="AB15" s="66">
        <f>+'Ark1'!AB1492</f>
        <v>1.8624959544786952</v>
      </c>
      <c r="AC15" s="66">
        <f>+'Ark1'!AC1492</f>
        <v>16.621767396500911</v>
      </c>
      <c r="AD15" s="273">
        <f>+'Ark1'!AD1492</f>
        <v>42.899503645403001</v>
      </c>
      <c r="AE15" s="273">
        <f>+'Ark1'!AE1492</f>
        <v>49.33537249408112</v>
      </c>
      <c r="AF15" s="273">
        <f>+'Ark1'!AF1492</f>
        <v>24.418256640478859</v>
      </c>
      <c r="AG15" s="139">
        <f t="shared" si="5"/>
        <v>2.2450508494163905</v>
      </c>
      <c r="AH15" s="140">
        <f t="shared" si="6"/>
        <v>30.358139534883723</v>
      </c>
      <c r="AI15" s="47"/>
      <c r="AJ15" s="4"/>
      <c r="AK15" s="58"/>
      <c r="AM15" s="1"/>
      <c r="AN15" s="2">
        <v>14</v>
      </c>
      <c r="AO15" s="4" t="s">
        <v>624</v>
      </c>
      <c r="AP15" s="4"/>
    </row>
    <row r="16" spans="1:58" ht="15.6">
      <c r="A16" s="47"/>
      <c r="B16" s="65">
        <f>+'Ark1'!C1493</f>
        <v>2023</v>
      </c>
      <c r="C16" s="65">
        <f>+'Ark1'!O1493</f>
        <v>15</v>
      </c>
      <c r="D16" s="65" t="str">
        <f t="shared" si="0"/>
        <v>Møre og Romsdal</v>
      </c>
      <c r="E16" s="65">
        <f>+'Ark1'!Q1493</f>
        <v>58</v>
      </c>
      <c r="F16" s="205">
        <f t="shared" si="1"/>
        <v>-4</v>
      </c>
      <c r="G16" s="65">
        <f>+'Ark1'!R1493</f>
        <v>2678</v>
      </c>
      <c r="H16" s="205">
        <f t="shared" si="2"/>
        <v>5</v>
      </c>
      <c r="I16" s="193">
        <f>+'Ark1'!AF1493</f>
        <v>10.018705574261132</v>
      </c>
      <c r="J16" s="193">
        <f>+'Ark1'!AG1493</f>
        <v>9.8467318568941273</v>
      </c>
      <c r="K16" s="96"/>
      <c r="L16" s="480">
        <f>+IF(G16=0,"",'Ark1'!AI1493)</f>
        <v>0</v>
      </c>
      <c r="M16" s="73"/>
      <c r="N16" s="99">
        <f>+'Ark1'!S1493</f>
        <v>4.7393577296489928</v>
      </c>
      <c r="O16" s="112">
        <f t="shared" si="3"/>
        <v>0.27770415688430905</v>
      </c>
      <c r="P16" s="175"/>
      <c r="Q16" s="305" t="str">
        <f>+IF(L16=0,"",'Ark1'!AJ1493)</f>
        <v/>
      </c>
      <c r="R16" s="305" t="str">
        <f>+IF(L16=0,"",'Ark1'!AK1493)</f>
        <v/>
      </c>
      <c r="S16" s="96"/>
      <c r="T16" s="66">
        <f>+'Ark1'!T1493</f>
        <v>4.6306945481702755</v>
      </c>
      <c r="U16" s="139">
        <f>+'Ark1'!U1493</f>
        <v>12.16867064973861</v>
      </c>
      <c r="V16" s="210">
        <f t="shared" si="4"/>
        <v>-0.48841128067664741</v>
      </c>
      <c r="W16" s="139">
        <f>+'Ark1'!W1493</f>
        <v>0.82150858849887987</v>
      </c>
      <c r="X16" s="273">
        <f>+'Ark1'!X1493</f>
        <v>30.171769977595208</v>
      </c>
      <c r="Y16" s="273">
        <f>+'Ark1'!Y1493</f>
        <v>12.023898431665422</v>
      </c>
      <c r="Z16" s="273">
        <f>+'Ark1'!Z1493</f>
        <v>8.1145353467570391</v>
      </c>
      <c r="AA16" s="139">
        <f>+'Ark1'!Z1493</f>
        <v>8.1145353467570391</v>
      </c>
      <c r="AB16" s="66">
        <f>+'Ark1'!AB1493</f>
        <v>1.8742941821276964</v>
      </c>
      <c r="AC16" s="66">
        <f>+'Ark1'!AC1493</f>
        <v>33.66848877136897</v>
      </c>
      <c r="AD16" s="273">
        <f>+'Ark1'!AD1493</f>
        <v>49.915611939795902</v>
      </c>
      <c r="AE16" s="273">
        <f>+'Ark1'!AE1493</f>
        <v>54.360645592000303</v>
      </c>
      <c r="AF16" s="273">
        <f>+'Ark1'!AF1493</f>
        <v>10.018705574261132</v>
      </c>
      <c r="AG16" s="139">
        <f t="shared" si="5"/>
        <v>2.5675780018909542</v>
      </c>
      <c r="AH16" s="140">
        <f t="shared" si="6"/>
        <v>46.172413793103445</v>
      </c>
      <c r="AI16" s="47"/>
      <c r="AJ16" s="4"/>
      <c r="AK16" s="58"/>
      <c r="AM16" s="1"/>
      <c r="AN16">
        <v>15</v>
      </c>
      <c r="AO16" t="s">
        <v>615</v>
      </c>
      <c r="AQ16" s="2"/>
      <c r="AR16" s="2"/>
    </row>
    <row r="17" spans="1:46" ht="15.6">
      <c r="A17" s="47"/>
      <c r="B17" s="65">
        <f>+'Ark1'!C1494</f>
        <v>2023</v>
      </c>
      <c r="C17" s="65">
        <f>+'Ark1'!O1494</f>
        <v>16</v>
      </c>
      <c r="D17" s="65" t="str">
        <f t="shared" si="0"/>
        <v>Trøndelag</v>
      </c>
      <c r="E17" s="65">
        <f>+'Ark1'!Q1494</f>
        <v>84</v>
      </c>
      <c r="F17" s="205">
        <f t="shared" si="1"/>
        <v>15</v>
      </c>
      <c r="G17" s="65">
        <f>+'Ark1'!R1494</f>
        <v>1299</v>
      </c>
      <c r="H17" s="205">
        <f t="shared" si="2"/>
        <v>-6</v>
      </c>
      <c r="I17" s="193">
        <f>+'Ark1'!AF1494</f>
        <v>4.8597081930415245</v>
      </c>
      <c r="J17" s="193">
        <f>+'Ark1'!AG1494</f>
        <v>4.5850513703907607</v>
      </c>
      <c r="K17" s="96"/>
      <c r="L17" s="480">
        <f>+IF(G17=0,"",'Ark1'!AI1494)</f>
        <v>0</v>
      </c>
      <c r="M17" s="73"/>
      <c r="N17" s="99">
        <f>+'Ark1'!S1494</f>
        <v>5.4518860662047741</v>
      </c>
      <c r="O17" s="112">
        <f t="shared" si="3"/>
        <v>8.8667675400175838E-2</v>
      </c>
      <c r="P17" s="175"/>
      <c r="Q17" s="305" t="str">
        <f>+IF(L17=0,"",'Ark1'!AJ1494)</f>
        <v/>
      </c>
      <c r="R17" s="305" t="str">
        <f>+IF(L17=0,"",'Ark1'!AK1494)</f>
        <v/>
      </c>
      <c r="S17" s="96"/>
      <c r="T17" s="66">
        <f>+'Ark1'!T1494</f>
        <v>4.4318706697459573</v>
      </c>
      <c r="U17" s="139">
        <f>+'Ark1'!U1494</f>
        <v>11.681447267128563</v>
      </c>
      <c r="V17" s="210">
        <f t="shared" si="4"/>
        <v>0.60435914452320105</v>
      </c>
      <c r="W17" s="139">
        <f>+'Ark1'!W1494</f>
        <v>1.7705927636643572</v>
      </c>
      <c r="X17" s="273">
        <f>+'Ark1'!X1494</f>
        <v>19.784449576597378</v>
      </c>
      <c r="Y17" s="273">
        <f>+'Ark1'!Y1494</f>
        <v>6.7744418783679743</v>
      </c>
      <c r="Z17" s="273">
        <f>+'Ark1'!Z1494</f>
        <v>6.354500679895386</v>
      </c>
      <c r="AA17" s="139">
        <f>+'Ark1'!Z1494</f>
        <v>6.354500679895386</v>
      </c>
      <c r="AB17" s="66">
        <f>+'Ark1'!AB1494</f>
        <v>2.106612002609888</v>
      </c>
      <c r="AC17" s="66">
        <f>+'Ark1'!AC1494</f>
        <v>45.675583779356209</v>
      </c>
      <c r="AD17" s="273">
        <f>+'Ark1'!AD1494</f>
        <v>66.758835812472896</v>
      </c>
      <c r="AE17" s="273">
        <f>+'Ark1'!AE1494</f>
        <v>58.286318002341993</v>
      </c>
      <c r="AF17" s="273">
        <f>+'Ark1'!AF1494</f>
        <v>4.8597081930415245</v>
      </c>
      <c r="AG17" s="139">
        <f t="shared" si="5"/>
        <v>2.1426433210957359</v>
      </c>
      <c r="AH17" s="140">
        <f t="shared" si="6"/>
        <v>15.464285714285714</v>
      </c>
      <c r="AI17" s="47"/>
      <c r="AJ17" s="4"/>
      <c r="AK17" s="58"/>
      <c r="AM17" s="13"/>
      <c r="AN17">
        <v>16</v>
      </c>
      <c r="AO17" t="s">
        <v>587</v>
      </c>
      <c r="AQ17" s="2"/>
      <c r="AR17" s="4"/>
      <c r="AS17" s="4"/>
      <c r="AT17" s="4"/>
    </row>
    <row r="18" spans="1:46" ht="15.6">
      <c r="A18" s="47"/>
      <c r="B18" s="65">
        <f>+'Ark1'!C1495</f>
        <v>2023</v>
      </c>
      <c r="C18" s="65">
        <f>+'Ark1'!O1495</f>
        <v>18</v>
      </c>
      <c r="D18" s="65" t="str">
        <f t="shared" si="0"/>
        <v>Nordland</v>
      </c>
      <c r="E18" s="65">
        <f>+'Ark1'!Q1495</f>
        <v>47</v>
      </c>
      <c r="F18" s="205">
        <f t="shared" si="1"/>
        <v>-1</v>
      </c>
      <c r="G18" s="65">
        <f>+'Ark1'!R1495</f>
        <v>1811</v>
      </c>
      <c r="H18" s="205">
        <f t="shared" si="2"/>
        <v>77</v>
      </c>
      <c r="I18" s="193">
        <f>+'Ark1'!AF1495</f>
        <v>6.7751589973812223</v>
      </c>
      <c r="J18" s="193">
        <f>+'Ark1'!AG1495</f>
        <v>7.9562313755516607</v>
      </c>
      <c r="K18" s="96"/>
      <c r="L18" s="480">
        <f>+IF(G18=0,"",'Ark1'!AI1495)</f>
        <v>0</v>
      </c>
      <c r="M18" s="73"/>
      <c r="N18" s="99">
        <f>+'Ark1'!S1495</f>
        <v>5.2225289895085609</v>
      </c>
      <c r="O18" s="112">
        <f t="shared" si="3"/>
        <v>4.8941907616980806E-2</v>
      </c>
      <c r="P18" s="175"/>
      <c r="Q18" s="305" t="str">
        <f>+IF(L18=0,"",'Ark1'!AJ1495)</f>
        <v/>
      </c>
      <c r="R18" s="305" t="str">
        <f>+IF(L18=0,"",'Ark1'!AK1495)</f>
        <v/>
      </c>
      <c r="S18" s="96"/>
      <c r="T18" s="66">
        <f>+'Ark1'!T1495</f>
        <v>4.8625069022639442</v>
      </c>
      <c r="U18" s="139">
        <f>+'Ark1'!U1495</f>
        <v>14.539536167863046</v>
      </c>
      <c r="V18" s="210">
        <f t="shared" si="4"/>
        <v>-0.50570027965712328</v>
      </c>
      <c r="W18" s="139">
        <f>+'Ark1'!W1495</f>
        <v>1.5461071231363888</v>
      </c>
      <c r="X18" s="273">
        <f>+'Ark1'!X1495</f>
        <v>39.591385974599653</v>
      </c>
      <c r="Y18" s="273">
        <f>+'Ark1'!Y1495</f>
        <v>15.461071231363889</v>
      </c>
      <c r="Z18" s="273">
        <f>+'Ark1'!Z1495</f>
        <v>7.563841635162861</v>
      </c>
      <c r="AA18" s="139">
        <f>+'Ark1'!Z1495</f>
        <v>7.563841635162861</v>
      </c>
      <c r="AB18" s="66">
        <f>+'Ark1'!AB1495</f>
        <v>1.9753819247355455</v>
      </c>
      <c r="AC18" s="66">
        <f>+'Ark1'!AC1495</f>
        <v>32.935644807972373</v>
      </c>
      <c r="AD18" s="273">
        <f>+'Ark1'!AD1495</f>
        <v>57.273502310460081</v>
      </c>
      <c r="AE18" s="273">
        <f>+'Ark1'!AE1495</f>
        <v>53.501310862517279</v>
      </c>
      <c r="AF18" s="273">
        <f>+'Ark1'!AF1495</f>
        <v>6.7751589973812223</v>
      </c>
      <c r="AG18" s="139">
        <f t="shared" si="5"/>
        <v>2.7840029604567524</v>
      </c>
      <c r="AH18" s="140">
        <f t="shared" si="6"/>
        <v>38.531914893617021</v>
      </c>
      <c r="AI18" s="47"/>
      <c r="AJ18" s="4"/>
      <c r="AK18" s="58"/>
      <c r="AM18" s="1"/>
      <c r="AN18">
        <v>18</v>
      </c>
      <c r="AO18" t="s">
        <v>115</v>
      </c>
    </row>
    <row r="19" spans="1:46" ht="15.6">
      <c r="A19" s="47"/>
      <c r="B19" s="65">
        <f>+'Ark1'!C1496</f>
        <v>2023</v>
      </c>
      <c r="C19" s="65">
        <f>+'Ark1'!O1496</f>
        <v>54</v>
      </c>
      <c r="D19" s="65" t="str">
        <f t="shared" si="0"/>
        <v>Troms og Finnmark</v>
      </c>
      <c r="E19" s="65">
        <f>+'Ark1'!Q1496</f>
        <v>58</v>
      </c>
      <c r="F19" s="205">
        <f t="shared" si="1"/>
        <v>-4</v>
      </c>
      <c r="G19" s="65">
        <f>+'Ark1'!R1496</f>
        <v>2697</v>
      </c>
      <c r="H19" s="205">
        <f t="shared" si="2"/>
        <v>-95</v>
      </c>
      <c r="I19" s="193">
        <f>+'Ark1'!AF1496</f>
        <v>10.089786756453423</v>
      </c>
      <c r="J19" s="193">
        <f>+'Ark1'!AG1496</f>
        <v>13.521100204442128</v>
      </c>
      <c r="K19" s="96"/>
      <c r="L19" s="480">
        <f>+IF(G19=0,"",'Ark1'!AI1496)</f>
        <v>5</v>
      </c>
      <c r="M19" s="73"/>
      <c r="N19" s="99">
        <f>+'Ark1'!S1496</f>
        <v>5.1053021876158704</v>
      </c>
      <c r="O19" s="112">
        <f t="shared" si="3"/>
        <v>0.29513026784509577</v>
      </c>
      <c r="P19" s="175"/>
      <c r="Q19" s="305">
        <f>+IF(L19=0,"",'Ark1'!AJ1496)</f>
        <v>80.319999999999993</v>
      </c>
      <c r="R19" s="305">
        <f>+IF(L19=0,"",'Ark1'!AK1496)</f>
        <v>13.697433569673173</v>
      </c>
      <c r="S19" s="96"/>
      <c r="T19" s="66">
        <f>+'Ark1'!T1496</f>
        <v>4.8832035595105676</v>
      </c>
      <c r="U19" s="139">
        <f>+'Ark1'!U1496</f>
        <v>16.591768631813135</v>
      </c>
      <c r="V19" s="210">
        <f t="shared" si="4"/>
        <v>0.28166476361825943</v>
      </c>
      <c r="W19" s="139">
        <f>+'Ark1'!W1496</f>
        <v>2.1876158694846124</v>
      </c>
      <c r="X19" s="273">
        <f>+'Ark1'!X1496</f>
        <v>50.463477938450119</v>
      </c>
      <c r="Y19" s="273">
        <f>+'Ark1'!Y1496</f>
        <v>20.912124582869861</v>
      </c>
      <c r="Z19" s="273">
        <f>+'Ark1'!Z1496</f>
        <v>7.5699329445139059</v>
      </c>
      <c r="AA19" s="139">
        <f>+'Ark1'!Z1496</f>
        <v>7.5699329445139059</v>
      </c>
      <c r="AB19" s="66">
        <f>+'Ark1'!AB1496</f>
        <v>2.0906601563207778</v>
      </c>
      <c r="AC19" s="66">
        <f>+'Ark1'!AC1496</f>
        <v>27.936628609093688</v>
      </c>
      <c r="AD19" s="273">
        <f>+'Ark1'!AD1496</f>
        <v>58.962165414426408</v>
      </c>
      <c r="AE19" s="273">
        <f>+'Ark1'!AE1496</f>
        <v>53.080335358123662</v>
      </c>
      <c r="AF19" s="273">
        <f>+'Ark1'!AF1496</f>
        <v>10.089786756453423</v>
      </c>
      <c r="AG19" s="139">
        <f t="shared" si="5"/>
        <v>3.2499092163555825</v>
      </c>
      <c r="AH19" s="140">
        <f t="shared" si="6"/>
        <v>46.5</v>
      </c>
      <c r="AI19" s="47"/>
      <c r="AJ19" s="4"/>
      <c r="AK19" s="58"/>
      <c r="AM19" s="1"/>
      <c r="AN19" s="2">
        <v>54</v>
      </c>
      <c r="AO19" s="2" t="s">
        <v>625</v>
      </c>
    </row>
    <row r="20" spans="1:46" ht="15.6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96"/>
      <c r="L20" s="47"/>
      <c r="M20" s="47"/>
      <c r="N20" s="47"/>
      <c r="O20" s="47"/>
      <c r="P20" s="175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"/>
      <c r="AK20" s="58"/>
      <c r="AM20" s="1"/>
      <c r="AN20" s="2"/>
      <c r="AO20" s="2"/>
    </row>
    <row r="21" spans="1:46" ht="15.6">
      <c r="A21" s="47"/>
      <c r="B21" s="2">
        <f>+'Ark1'!C1497</f>
        <v>2022</v>
      </c>
      <c r="C21" s="2">
        <f>+'Ark1'!O1497</f>
        <v>1</v>
      </c>
      <c r="D21" s="2" t="str">
        <f t="shared" ref="D21:D30" si="7">VLOOKUP(C21,$AN$10:$AO$19,2)</f>
        <v>Viken</v>
      </c>
      <c r="E21" s="2">
        <f>+'Ark1'!Q1497</f>
        <v>55</v>
      </c>
      <c r="F21" s="304">
        <f>+E21-E32</f>
        <v>0</v>
      </c>
      <c r="G21" s="2">
        <f>+'Ark1'!R1497</f>
        <v>3111</v>
      </c>
      <c r="H21" s="304">
        <f>+G21-G32</f>
        <v>327</v>
      </c>
      <c r="I21" s="305">
        <f>+'Ark1'!AF1497</f>
        <v>11.957782225377484</v>
      </c>
      <c r="J21" s="305">
        <f>+'Ark1'!AG1497</f>
        <v>9.9030476517623782</v>
      </c>
      <c r="K21" s="96"/>
      <c r="L21" s="480">
        <f>+IF(G21=0,"",'Ark1'!AI1498)</f>
        <v>0</v>
      </c>
      <c r="M21" s="73"/>
      <c r="N21" s="5">
        <f>+'Ark1'!S1497</f>
        <v>5.3728704596592722</v>
      </c>
      <c r="O21" s="307">
        <f>+N21-N32</f>
        <v>0.17603137919950296</v>
      </c>
      <c r="P21" s="175"/>
      <c r="Q21" s="305" t="str">
        <f>+IF(L21=0,"",'Ark1'!AJ1497)</f>
        <v/>
      </c>
      <c r="R21" s="305" t="str">
        <f>+IF(L21=0,"",'Ark1'!AK1497)</f>
        <v/>
      </c>
      <c r="S21" s="96"/>
      <c r="T21" s="5">
        <f>+'Ark1'!T1497</f>
        <v>5.5843780135004817</v>
      </c>
      <c r="U21" s="57">
        <f>+'Ark1'!U1497</f>
        <v>10.425297332047577</v>
      </c>
      <c r="V21" s="306">
        <f>+U21-U32</f>
        <v>-0.46768039783747106</v>
      </c>
      <c r="W21" s="57">
        <f>+'Ark1'!W1497</f>
        <v>1.7357762777242047</v>
      </c>
      <c r="X21" s="18">
        <f>+'Ark1'!X1497</f>
        <v>18.450658952105435</v>
      </c>
      <c r="Y21" s="18">
        <f>+'Ark1'!Y1497</f>
        <v>7.9395692703310852</v>
      </c>
      <c r="Z21" s="18">
        <f>+'Ark1'!Z1497</f>
        <v>7.1970113064666803</v>
      </c>
      <c r="AA21" s="57">
        <f>+'Ark1'!Z1497</f>
        <v>7.1970113064666803</v>
      </c>
      <c r="AB21" s="5">
        <f>+'Ark1'!AB1497</f>
        <v>1.9212728131587999</v>
      </c>
      <c r="AC21" s="5">
        <f>+'Ark1'!AC1497</f>
        <v>12.66803904152613</v>
      </c>
      <c r="AD21" s="18">
        <f>+'Ark1'!AD1497</f>
        <v>34.285913988167302</v>
      </c>
      <c r="AE21" s="18">
        <f>+'Ark1'!AE1497</f>
        <v>39.848399731938549</v>
      </c>
      <c r="AF21" s="18">
        <f>+'Ark1'!AF1497</f>
        <v>11.957782225377484</v>
      </c>
      <c r="AG21" s="57">
        <f t="shared" si="5"/>
        <v>1.9403589590188466</v>
      </c>
      <c r="AH21" s="18">
        <f t="shared" ref="AH21:AH30" si="8">+G21/E21</f>
        <v>56.563636363636363</v>
      </c>
      <c r="AI21" s="47"/>
      <c r="AJ21" s="4"/>
      <c r="AK21" s="58"/>
      <c r="AM21" s="1"/>
      <c r="AN21" s="5"/>
      <c r="AP21" s="2"/>
      <c r="AQ21" s="2"/>
      <c r="AR21" s="2"/>
    </row>
    <row r="22" spans="1:46" ht="15.6">
      <c r="A22" s="47"/>
      <c r="B22" s="2">
        <f>+'Ark1'!C1498</f>
        <v>2022</v>
      </c>
      <c r="C22" s="2">
        <f>+'Ark1'!O1498</f>
        <v>4</v>
      </c>
      <c r="D22" s="2" t="str">
        <f t="shared" si="7"/>
        <v>Innlandet</v>
      </c>
      <c r="E22" s="2">
        <f>+'Ark1'!Q1498</f>
        <v>119</v>
      </c>
      <c r="F22" s="304">
        <f>+E22-E40</f>
        <v>74</v>
      </c>
      <c r="G22" s="2">
        <f>+'Ark1'!R1498</f>
        <v>4777</v>
      </c>
      <c r="H22" s="304">
        <f>+G22-G40</f>
        <v>2947</v>
      </c>
      <c r="I22" s="305">
        <f>+'Ark1'!AF1498</f>
        <v>18.361403307820073</v>
      </c>
      <c r="J22" s="305">
        <f>+'Ark1'!AG1498</f>
        <v>17.484246483845702</v>
      </c>
      <c r="K22" s="96"/>
      <c r="L22" s="480">
        <f>+IF(G22=0,"",'Ark1'!AI1499)</f>
        <v>0</v>
      </c>
      <c r="M22" s="73"/>
      <c r="N22" s="5">
        <f>+'Ark1'!S1498</f>
        <v>5.4350010466820189</v>
      </c>
      <c r="O22" s="307">
        <f>+N22-N40</f>
        <v>-0.13986234129612374</v>
      </c>
      <c r="P22" s="175"/>
      <c r="Q22" s="305" t="str">
        <f>+IF(L22=0,"",'Ark1'!AJ1498)</f>
        <v/>
      </c>
      <c r="R22" s="305" t="str">
        <f>+IF(L22=0,"",'Ark1'!AK1498)</f>
        <v/>
      </c>
      <c r="S22" s="96"/>
      <c r="T22" s="5">
        <f>+'Ark1'!T1498</f>
        <v>4.842369688088759</v>
      </c>
      <c r="U22" s="57">
        <f>+'Ark1'!U1498</f>
        <v>11.987021142976747</v>
      </c>
      <c r="V22" s="306">
        <f>+U22-U40</f>
        <v>-3.0324815892636625</v>
      </c>
      <c r="W22" s="57">
        <f>+'Ark1'!W1498</f>
        <v>1.193217500523341</v>
      </c>
      <c r="X22" s="18">
        <f>+'Ark1'!X1498</f>
        <v>23.78061544902658</v>
      </c>
      <c r="Y22" s="18">
        <f>+'Ark1'!Y1498</f>
        <v>8.62465982834415</v>
      </c>
      <c r="Z22" s="18">
        <f>+'Ark1'!Z1498</f>
        <v>7.0256364683494708</v>
      </c>
      <c r="AA22" s="57">
        <f>+'Ark1'!Z1498</f>
        <v>7.0256364683494708</v>
      </c>
      <c r="AB22" s="5">
        <f>+'Ark1'!AB1498</f>
        <v>1.9739938027806825</v>
      </c>
      <c r="AC22" s="5">
        <f>+'Ark1'!AC1498</f>
        <v>22.887304534675597</v>
      </c>
      <c r="AD22" s="18">
        <f>+'Ark1'!AD1498</f>
        <v>46.623952855107341</v>
      </c>
      <c r="AE22" s="18">
        <f>+'Ark1'!AE1498</f>
        <v>34.323449559292342</v>
      </c>
      <c r="AF22" s="18">
        <f>+'Ark1'!AF1498</f>
        <v>18.361403307820073</v>
      </c>
      <c r="AG22" s="57">
        <f t="shared" si="5"/>
        <v>2.2055232446173365</v>
      </c>
      <c r="AH22" s="18">
        <f t="shared" si="8"/>
        <v>40.142857142857146</v>
      </c>
      <c r="AI22" s="47"/>
      <c r="AJ22" s="4"/>
      <c r="AK22" s="58"/>
      <c r="AM22" s="1"/>
      <c r="AN22" s="5"/>
      <c r="AP22" s="2"/>
      <c r="AQ22" s="2"/>
      <c r="AR22" s="2"/>
    </row>
    <row r="23" spans="1:46" ht="15.6">
      <c r="A23" s="47"/>
      <c r="B23" s="2">
        <f>+'Ark1'!C1499</f>
        <v>2022</v>
      </c>
      <c r="C23" s="2">
        <f>+'Ark1'!O1499</f>
        <v>8</v>
      </c>
      <c r="D23" s="2" t="str">
        <f t="shared" si="7"/>
        <v>Telemark/ Vestfold</v>
      </c>
      <c r="E23" s="2">
        <f>+'Ark1'!Q1499</f>
        <v>32</v>
      </c>
      <c r="F23" s="304">
        <f>+E23-E41</f>
        <v>-32</v>
      </c>
      <c r="G23" s="2">
        <f>+'Ark1'!R1499</f>
        <v>1806</v>
      </c>
      <c r="H23" s="304">
        <f>+G23-G41</f>
        <v>-1171</v>
      </c>
      <c r="I23" s="305">
        <f>+'Ark1'!AF1499</f>
        <v>6.9417405011352402</v>
      </c>
      <c r="J23" s="305">
        <f>+'Ark1'!AG1499</f>
        <v>5.9618098891242601</v>
      </c>
      <c r="K23" s="96"/>
      <c r="L23" s="480">
        <f>+IF(G23=0,"",'Ark1'!AI1500)</f>
        <v>30</v>
      </c>
      <c r="M23" s="73"/>
      <c r="N23" s="5">
        <f>+'Ark1'!S1499</f>
        <v>5.9629014396456244</v>
      </c>
      <c r="O23" s="307">
        <f>+N23-N41</f>
        <v>0.94039556124454915</v>
      </c>
      <c r="P23" s="175"/>
      <c r="Q23" s="305">
        <f>+IF(L23=0,"",'Ark1'!AJ1499)</f>
        <v>0</v>
      </c>
      <c r="R23" s="305">
        <f>+IF(L23=0,"",'Ark1'!AK1499)</f>
        <v>0</v>
      </c>
      <c r="S23" s="96"/>
      <c r="T23" s="5">
        <f>+'Ark1'!T1499</f>
        <v>4.7574750830564785</v>
      </c>
      <c r="U23" s="57">
        <f>+'Ark1'!U1499</f>
        <v>10.811351052048732</v>
      </c>
      <c r="V23" s="306">
        <f>+U23-U41</f>
        <v>-6.1250345710617964</v>
      </c>
      <c r="W23" s="57">
        <f>+'Ark1'!W1499</f>
        <v>0.94130675526024354</v>
      </c>
      <c r="X23" s="18">
        <f>+'Ark1'!X1499</f>
        <v>27.021040974529352</v>
      </c>
      <c r="Y23" s="18">
        <f>+'Ark1'!Y1499</f>
        <v>10.022148394241418</v>
      </c>
      <c r="Z23" s="18">
        <f>+'Ark1'!Z1499</f>
        <v>8.0834708681007506</v>
      </c>
      <c r="AA23" s="57">
        <f>+'Ark1'!Z1499</f>
        <v>8.0834708681007506</v>
      </c>
      <c r="AB23" s="5">
        <f>+'Ark1'!AB1499</f>
        <v>1.5976474409971253</v>
      </c>
      <c r="AC23" s="5">
        <f>+'Ark1'!AC1499</f>
        <v>7.8837991015856561</v>
      </c>
      <c r="AD23" s="18">
        <f>+'Ark1'!AD1499</f>
        <v>43.654704343541006</v>
      </c>
      <c r="AE23" s="18">
        <f>+'Ark1'!AE1499</f>
        <v>41.701778651790192</v>
      </c>
      <c r="AF23" s="18">
        <f>+'Ark1'!AF1499</f>
        <v>6.9417405011352402</v>
      </c>
      <c r="AG23" s="57">
        <f t="shared" si="5"/>
        <v>1.8131024236233646</v>
      </c>
      <c r="AH23" s="18">
        <f t="shared" si="8"/>
        <v>56.4375</v>
      </c>
      <c r="AI23" s="47"/>
      <c r="AJ23" s="4"/>
      <c r="AK23" s="58"/>
      <c r="AM23" s="1"/>
      <c r="AN23" s="5"/>
      <c r="AP23" s="2"/>
      <c r="AQ23" s="2"/>
      <c r="AR23" s="2"/>
    </row>
    <row r="24" spans="1:46" ht="15.6">
      <c r="A24" s="47"/>
      <c r="B24" s="2">
        <f>+'Ark1'!C1500</f>
        <v>2022</v>
      </c>
      <c r="C24" s="2">
        <f>+'Ark1'!O1500</f>
        <v>9</v>
      </c>
      <c r="D24" s="2" t="str">
        <f t="shared" si="7"/>
        <v>Agder</v>
      </c>
      <c r="E24" s="2">
        <f>+'Ark1'!Q1500</f>
        <v>18</v>
      </c>
      <c r="F24" s="304">
        <f>+E24-E43</f>
        <v>-41</v>
      </c>
      <c r="G24" s="2">
        <f>+'Ark1'!R1500</f>
        <v>169</v>
      </c>
      <c r="H24" s="304">
        <f>+G24-G43</f>
        <v>-3019</v>
      </c>
      <c r="I24" s="305">
        <f>+'Ark1'!AF1500</f>
        <v>0.64958701256470397</v>
      </c>
      <c r="J24" s="305">
        <f>+'Ark1'!AG1500</f>
        <v>0.7162916738230185</v>
      </c>
      <c r="K24" s="96"/>
      <c r="L24" s="480">
        <f>+IF(G24=0,"",'Ark1'!AI1500)</f>
        <v>30</v>
      </c>
      <c r="M24" s="73"/>
      <c r="N24" s="5">
        <f>+'Ark1'!S1500</f>
        <v>6.437869822485208</v>
      </c>
      <c r="O24" s="307">
        <f>+N24-N43</f>
        <v>1.4397518802016451</v>
      </c>
      <c r="P24" s="175"/>
      <c r="Q24" s="305">
        <f>+IF(L24=0,"",'Ark1'!AJ1500)</f>
        <v>84.67333333333336</v>
      </c>
      <c r="R24" s="305">
        <f>+IF(L24=0,"",'Ark1'!AK1500)</f>
        <v>15.346124919884646</v>
      </c>
      <c r="S24" s="96"/>
      <c r="T24" s="5">
        <f>+'Ark1'!T1500</f>
        <v>4.3668639053254443</v>
      </c>
      <c r="U24" s="57">
        <f>+'Ark1'!U1500</f>
        <v>13.881065088757397</v>
      </c>
      <c r="V24" s="306">
        <f>+U24-U43</f>
        <v>3.2360337211287877</v>
      </c>
      <c r="W24" s="57">
        <f>+'Ark1'!W1500</f>
        <v>0.59171597633136108</v>
      </c>
      <c r="X24" s="18">
        <f>+'Ark1'!X1500</f>
        <v>30.177514792899416</v>
      </c>
      <c r="Y24" s="18">
        <f>+'Ark1'!Y1500</f>
        <v>13.609467455621299</v>
      </c>
      <c r="Z24" s="18">
        <f>+'Ark1'!Z1500</f>
        <v>7.6111641017605987</v>
      </c>
      <c r="AA24" s="57">
        <f>+'Ark1'!Z1500</f>
        <v>7.6111641017605987</v>
      </c>
      <c r="AB24" s="5">
        <f>+'Ark1'!AB1500</f>
        <v>1.9780667716424225</v>
      </c>
      <c r="AC24" s="5">
        <f>+'Ark1'!AC1500</f>
        <v>46.417321682399887</v>
      </c>
      <c r="AD24" s="18">
        <f>+'Ark1'!AD1500</f>
        <v>58.029263062630925</v>
      </c>
      <c r="AE24" s="18">
        <f>+'Ark1'!AE1500</f>
        <v>51.394601417743189</v>
      </c>
      <c r="AF24" s="18">
        <f>+'Ark1'!AF1500</f>
        <v>0.64958701256470397</v>
      </c>
      <c r="AG24" s="57">
        <f t="shared" si="5"/>
        <v>2.1561580882352938</v>
      </c>
      <c r="AH24" s="18">
        <f t="shared" si="8"/>
        <v>9.3888888888888893</v>
      </c>
      <c r="AI24" s="47"/>
      <c r="AJ24" s="4"/>
      <c r="AK24" s="58"/>
      <c r="AM24" s="1"/>
      <c r="AN24" s="5"/>
      <c r="AP24" s="2"/>
      <c r="AQ24" s="2"/>
      <c r="AR24" s="2"/>
    </row>
    <row r="25" spans="1:46" ht="15.6">
      <c r="A25" s="47"/>
      <c r="B25" s="2">
        <f>+'Ark1'!C1501</f>
        <v>2022</v>
      </c>
      <c r="C25" s="2">
        <f>+'Ark1'!O1501</f>
        <v>11</v>
      </c>
      <c r="D25" s="2" t="str">
        <f t="shared" si="7"/>
        <v>Rogaland</v>
      </c>
      <c r="E25" s="2">
        <f>+'Ark1'!Q1501</f>
        <v>54</v>
      </c>
      <c r="F25" s="304">
        <f>+E25-E44</f>
        <v>-64</v>
      </c>
      <c r="G25" s="2">
        <f>+'Ark1'!R1501</f>
        <v>1350</v>
      </c>
      <c r="H25" s="304">
        <f>+G25-G44</f>
        <v>-3276</v>
      </c>
      <c r="I25" s="305">
        <f>+'Ark1'!AF1501</f>
        <v>5.1890086802505939</v>
      </c>
      <c r="J25" s="305">
        <f>+'Ark1'!AG1501</f>
        <v>5.3741630884906808</v>
      </c>
      <c r="K25" s="96"/>
      <c r="L25" s="480">
        <f>+IF(G25=0,"",'Ark1'!AI1501)</f>
        <v>450</v>
      </c>
      <c r="M25" s="73"/>
      <c r="N25" s="5">
        <f>+'Ark1'!S1501</f>
        <v>5.2007407407407404</v>
      </c>
      <c r="O25" s="307">
        <f>+N25-N44</f>
        <v>-0.17366479319786787</v>
      </c>
      <c r="P25" s="175"/>
      <c r="Q25" s="305">
        <f>+IF(L25=0,"",'Ark1'!AJ1501)</f>
        <v>92.029333333333284</v>
      </c>
      <c r="R25" s="305">
        <f>+IF(L25=0,"",'Ark1'!AK1501)</f>
        <v>14.798126044842656</v>
      </c>
      <c r="S25" s="96"/>
      <c r="T25" s="5">
        <f>+'Ark1'!T1501</f>
        <v>4.4962962962962969</v>
      </c>
      <c r="U25" s="57">
        <f>+'Ark1'!U1501</f>
        <v>13.037570370370371</v>
      </c>
      <c r="V25" s="306">
        <f>+U25-U44</f>
        <v>1.552989739155489</v>
      </c>
      <c r="W25" s="57">
        <f>+'Ark1'!W1501</f>
        <v>1.2592592592592595</v>
      </c>
      <c r="X25" s="18">
        <f>+'Ark1'!X1501</f>
        <v>27.629629629629633</v>
      </c>
      <c r="Y25" s="18">
        <f>+'Ark1'!Y1501</f>
        <v>9.629629629629628</v>
      </c>
      <c r="Z25" s="18">
        <f>+'Ark1'!Z1501</f>
        <v>7.117730236987744</v>
      </c>
      <c r="AA25" s="57">
        <f>+'Ark1'!Z1501</f>
        <v>7.117730236987744</v>
      </c>
      <c r="AB25" s="5">
        <f>+'Ark1'!AB1501</f>
        <v>1.8609996281332812</v>
      </c>
      <c r="AC25" s="5">
        <f>+'Ark1'!AC1501</f>
        <v>25.999423159427984</v>
      </c>
      <c r="AD25" s="18">
        <f>+'Ark1'!AD1501</f>
        <v>57.558538064325376</v>
      </c>
      <c r="AE25" s="18">
        <f>+'Ark1'!AE1501</f>
        <v>49.533349160850818</v>
      </c>
      <c r="AF25" s="18">
        <f>+'Ark1'!AF1501</f>
        <v>5.1890086802505939</v>
      </c>
      <c r="AG25" s="57">
        <f t="shared" si="5"/>
        <v>2.5068679675259937</v>
      </c>
      <c r="AH25" s="18">
        <f t="shared" si="8"/>
        <v>25</v>
      </c>
      <c r="AI25" s="47"/>
      <c r="AJ25" s="4"/>
      <c r="AK25" s="58"/>
      <c r="AM25" s="1"/>
      <c r="AN25" s="5"/>
      <c r="AP25" s="2"/>
      <c r="AQ25" s="2"/>
      <c r="AR25" s="2"/>
    </row>
    <row r="26" spans="1:46" ht="15.6">
      <c r="A26" s="47"/>
      <c r="B26" s="2">
        <f>+'Ark1'!C1502</f>
        <v>2022</v>
      </c>
      <c r="C26" s="2">
        <f>+'Ark1'!O1502</f>
        <v>14</v>
      </c>
      <c r="D26" s="2" t="str">
        <f t="shared" si="7"/>
        <v>Vestland</v>
      </c>
      <c r="E26" s="2">
        <f>+'Ark1'!Q1502</f>
        <v>207</v>
      </c>
      <c r="F26" s="304">
        <f>+E26-E45</f>
        <v>171</v>
      </c>
      <c r="G26" s="2">
        <f>+'Ark1'!R1502</f>
        <v>6257.53</v>
      </c>
      <c r="H26" s="304">
        <f>+G26-G45</f>
        <v>4594.53</v>
      </c>
      <c r="I26" s="305">
        <f>+'Ark1'!AF1502</f>
        <v>24.052131471798905</v>
      </c>
      <c r="J26" s="305">
        <f>+'Ark1'!AG1502</f>
        <v>23.792889448674622</v>
      </c>
      <c r="K26" s="96"/>
      <c r="L26" s="480">
        <f>+IF(G26=0,"",'Ark1'!AI1502)</f>
        <v>9</v>
      </c>
      <c r="M26" s="73"/>
      <c r="N26" s="5">
        <f>+'Ark1'!S1502</f>
        <v>5.2383384498356369</v>
      </c>
      <c r="O26" s="307">
        <f>+N26-N45</f>
        <v>-0.3918479602665883</v>
      </c>
      <c r="P26" s="175"/>
      <c r="Q26" s="305">
        <f>+IF(L26=0,"",'Ark1'!AJ1502)</f>
        <v>105.1</v>
      </c>
      <c r="R26" s="305">
        <f>+IF(L26=0,"",'Ark1'!AK1502)</f>
        <v>14.914278275988528</v>
      </c>
      <c r="S26" s="96"/>
      <c r="T26" s="5">
        <f>+'Ark1'!T1502</f>
        <v>4.9067283736554197</v>
      </c>
      <c r="U26" s="57">
        <f>+'Ark1'!U1502</f>
        <v>12.452708976225423</v>
      </c>
      <c r="V26" s="306">
        <f>+U26-U45</f>
        <v>2.3209651397852653</v>
      </c>
      <c r="W26" s="57">
        <f>+'Ark1'!W1502</f>
        <v>0.62324910947290713</v>
      </c>
      <c r="X26" s="18">
        <f>+'Ark1'!X1502</f>
        <v>31.146474727248599</v>
      </c>
      <c r="Y26" s="18">
        <f>+'Ark1'!Y1502</f>
        <v>11.058676506544909</v>
      </c>
      <c r="Z26" s="18">
        <f>+'Ark1'!Z1502</f>
        <v>7.6043084264178269</v>
      </c>
      <c r="AA26" s="57">
        <f>+'Ark1'!Z1502</f>
        <v>7.6043084264178269</v>
      </c>
      <c r="AB26" s="5">
        <f>+'Ark1'!AB1502</f>
        <v>1.5064804002244412</v>
      </c>
      <c r="AC26" s="5">
        <f>+'Ark1'!AC1502</f>
        <v>22.407795098636473</v>
      </c>
      <c r="AD26" s="18">
        <f>+'Ark1'!AD1502</f>
        <v>43.478979730439448</v>
      </c>
      <c r="AE26" s="18">
        <f>+'Ark1'!AE1502</f>
        <v>48.547982288013451</v>
      </c>
      <c r="AF26" s="18">
        <f>+'Ark1'!AF1502</f>
        <v>24.052131471798905</v>
      </c>
      <c r="AG26" s="57">
        <f t="shared" si="5"/>
        <v>2.3772249722841319</v>
      </c>
      <c r="AH26" s="18">
        <f t="shared" si="8"/>
        <v>30.229613526570049</v>
      </c>
      <c r="AI26" s="47"/>
      <c r="AJ26" s="4"/>
      <c r="AK26" s="58"/>
      <c r="AM26" s="13"/>
      <c r="AN26" s="5"/>
      <c r="AP26" s="2"/>
      <c r="AQ26" s="2"/>
      <c r="AR26" s="4"/>
      <c r="AS26" s="4"/>
      <c r="AT26" s="4"/>
    </row>
    <row r="27" spans="1:46" ht="15.6">
      <c r="A27" s="47"/>
      <c r="B27" s="2">
        <f>+'Ark1'!C1503</f>
        <v>2022</v>
      </c>
      <c r="C27" s="2">
        <f>+'Ark1'!O1503</f>
        <v>15</v>
      </c>
      <c r="D27" s="2" t="str">
        <f t="shared" si="7"/>
        <v>Møre og Romsdal</v>
      </c>
      <c r="E27" s="2">
        <f>+'Ark1'!Q1503</f>
        <v>62</v>
      </c>
      <c r="F27" s="304">
        <f>+E27-E46</f>
        <v>44</v>
      </c>
      <c r="G27" s="2">
        <f>+'Ark1'!R1503</f>
        <v>2673</v>
      </c>
      <c r="H27" s="304">
        <f>+G27-G46</f>
        <v>2514</v>
      </c>
      <c r="I27" s="305">
        <f>+'Ark1'!AF1503</f>
        <v>10.27423718689618</v>
      </c>
      <c r="J27" s="305">
        <f>+'Ark1'!AG1503</f>
        <v>10.330300566783082</v>
      </c>
      <c r="K27" s="96"/>
      <c r="L27" s="480">
        <f>+IF(G27=0,"",'Ark1'!AI1503)</f>
        <v>0</v>
      </c>
      <c r="M27" s="73"/>
      <c r="N27" s="5">
        <f>+'Ark1'!S1503</f>
        <v>4.4616535727646838</v>
      </c>
      <c r="O27" s="307">
        <f>+N27-N46</f>
        <v>-1.4125602637133055</v>
      </c>
      <c r="P27" s="175"/>
      <c r="Q27" s="305" t="str">
        <f>+IF(L27=0,"",'Ark1'!AJ1503)</f>
        <v/>
      </c>
      <c r="R27" s="305" t="str">
        <f>+IF(L27=0,"",'Ark1'!AK1503)</f>
        <v/>
      </c>
      <c r="S27" s="96"/>
      <c r="T27" s="5">
        <f>+'Ark1'!T1503</f>
        <v>4.5791245791245796</v>
      </c>
      <c r="U27" s="57">
        <f>+'Ark1'!U1503</f>
        <v>12.657081930415258</v>
      </c>
      <c r="V27" s="306">
        <f>+U27-U46</f>
        <v>-0.11461618279230201</v>
      </c>
      <c r="W27" s="57">
        <f>+'Ark1'!W1503</f>
        <v>0.44893378226711567</v>
      </c>
      <c r="X27" s="18">
        <f>+'Ark1'!X1503</f>
        <v>31.013842124953239</v>
      </c>
      <c r="Y27" s="18">
        <f>+'Ark1'!Y1503</f>
        <v>12.45791245791246</v>
      </c>
      <c r="Z27" s="18">
        <f>+'Ark1'!Z1503</f>
        <v>7.6953227212482371</v>
      </c>
      <c r="AA27" s="57">
        <f>+'Ark1'!Z1503</f>
        <v>7.6953227212482371</v>
      </c>
      <c r="AB27" s="5">
        <f>+'Ark1'!AB1503</f>
        <v>1.655011452351034</v>
      </c>
      <c r="AC27" s="5">
        <f>+'Ark1'!AC1503</f>
        <v>23.465971955488676</v>
      </c>
      <c r="AD27" s="18">
        <f>+'Ark1'!AD1503</f>
        <v>42.993160752139552</v>
      </c>
      <c r="AE27" s="18">
        <f>+'Ark1'!AE1503</f>
        <v>54.398234759496837</v>
      </c>
      <c r="AF27" s="18">
        <f>+'Ark1'!AF1503</f>
        <v>10.27423718689618</v>
      </c>
      <c r="AG27" s="57">
        <f t="shared" si="5"/>
        <v>2.8368589636089205</v>
      </c>
      <c r="AH27" s="18">
        <f t="shared" si="8"/>
        <v>43.112903225806448</v>
      </c>
      <c r="AI27" s="47"/>
      <c r="AJ27" s="4"/>
      <c r="AK27" s="58"/>
      <c r="AM27" s="13"/>
      <c r="AN27" s="5"/>
      <c r="AP27" s="1"/>
      <c r="AQ27" s="1"/>
      <c r="AR27" s="11"/>
      <c r="AS27" s="11"/>
      <c r="AT27" s="11"/>
    </row>
    <row r="28" spans="1:46" ht="15.6">
      <c r="A28" s="47"/>
      <c r="B28" s="2">
        <f>+'Ark1'!C1504</f>
        <v>2022</v>
      </c>
      <c r="C28" s="2">
        <f>+'Ark1'!O1504</f>
        <v>16</v>
      </c>
      <c r="D28" s="2" t="str">
        <f t="shared" si="7"/>
        <v>Trøndelag</v>
      </c>
      <c r="E28">
        <f>+'Ark1'!Q1504</f>
        <v>69</v>
      </c>
      <c r="G28">
        <f>+'Ark1'!R1504</f>
        <v>1305</v>
      </c>
      <c r="I28" s="305">
        <f>+'Ark1'!AF1504</f>
        <v>5.0160417242422408</v>
      </c>
      <c r="J28" s="305">
        <f>+'Ark1'!AG1504</f>
        <v>4.4138394305452193</v>
      </c>
      <c r="K28" s="96"/>
      <c r="L28" s="480">
        <f>+IF(G28=0,"",'Ark1'!AI1504)</f>
        <v>0</v>
      </c>
      <c r="M28" s="73"/>
      <c r="N28" s="1">
        <f>+'Ark1'!S1504</f>
        <v>5.3632183908045983</v>
      </c>
      <c r="P28" s="175"/>
      <c r="Q28" s="305" t="str">
        <f>+IF(L28=0,"",'Ark1'!AJ1504)</f>
        <v/>
      </c>
      <c r="R28" s="305" t="str">
        <f>+IF(L28=0,"",'Ark1'!AK1504)</f>
        <v/>
      </c>
      <c r="S28" s="96"/>
      <c r="T28" s="1">
        <f>+'Ark1'!T1504</f>
        <v>4.4551724137931021</v>
      </c>
      <c r="U28" s="92">
        <f>+'Ark1'!U1504</f>
        <v>11.077088122605362</v>
      </c>
      <c r="W28" s="92">
        <f>+'Ark1'!W1504</f>
        <v>1.7624521072796937</v>
      </c>
      <c r="X28" s="11">
        <f>+'Ark1'!X1504</f>
        <v>18.16091954022988</v>
      </c>
      <c r="Y28" s="11">
        <f>+'Ark1'!Y1504</f>
        <v>5.1340996168582382</v>
      </c>
      <c r="Z28" s="11">
        <f>+'Ark1'!Z1504</f>
        <v>6.130156907035758</v>
      </c>
      <c r="AA28" s="92">
        <f>+'Ark1'!Z1504</f>
        <v>6.130156907035758</v>
      </c>
      <c r="AB28" s="1">
        <f>+'Ark1'!AB1504</f>
        <v>2.0528697017636275</v>
      </c>
      <c r="AC28" s="1">
        <f>+'Ark1'!AC1504</f>
        <v>36.550512141078372</v>
      </c>
      <c r="AD28" s="11">
        <f>+'Ark1'!AD1504</f>
        <v>62.61537407154195</v>
      </c>
      <c r="AE28" s="11">
        <f>+'Ark1'!AE1504</f>
        <v>60.090148348826254</v>
      </c>
      <c r="AF28" s="11">
        <f>+'Ark1'!AF1504</f>
        <v>5.0160417242422408</v>
      </c>
      <c r="AG28" s="92">
        <f t="shared" ref="AG28:AG46" si="9">+U28/N28</f>
        <v>2.0653807686812398</v>
      </c>
      <c r="AH28" s="11">
        <f t="shared" si="8"/>
        <v>18.913043478260871</v>
      </c>
      <c r="AI28" s="47"/>
      <c r="AJ28" s="4"/>
      <c r="AK28" s="58"/>
      <c r="AM28" s="5"/>
      <c r="AN28" s="5"/>
      <c r="AP28" s="1"/>
      <c r="AQ28" s="1"/>
      <c r="AR28" s="11"/>
      <c r="AS28" s="11"/>
      <c r="AT28" s="11"/>
    </row>
    <row r="29" spans="1:46" ht="15.6">
      <c r="A29" s="47"/>
      <c r="B29" s="2">
        <f>+'Ark1'!C1505</f>
        <v>2022</v>
      </c>
      <c r="C29" s="2">
        <f>+'Ark1'!O1505</f>
        <v>18</v>
      </c>
      <c r="D29" s="2" t="str">
        <f t="shared" si="7"/>
        <v>Nordland</v>
      </c>
      <c r="E29">
        <f>+'Ark1'!Q1505</f>
        <v>48</v>
      </c>
      <c r="G29">
        <f>+'Ark1'!R1505</f>
        <v>1734</v>
      </c>
      <c r="I29" s="305">
        <f>+'Ark1'!AF1505</f>
        <v>6.6649933715218772</v>
      </c>
      <c r="J29" s="305">
        <f>+'Ark1'!AG1505</f>
        <v>7.9657838590866508</v>
      </c>
      <c r="K29" s="96"/>
      <c r="L29" s="480">
        <f>+IF(G29=0,"",'Ark1'!AI1505)</f>
        <v>0</v>
      </c>
      <c r="M29" s="73"/>
      <c r="N29" s="1">
        <f>+'Ark1'!S1505</f>
        <v>5.1735870818915801</v>
      </c>
      <c r="P29" s="175"/>
      <c r="Q29" s="305" t="str">
        <f>+IF(L29=0,"",'Ark1'!AJ1505)</f>
        <v/>
      </c>
      <c r="R29" s="305" t="str">
        <f>+IF(L29=0,"",'Ark1'!AK1505)</f>
        <v/>
      </c>
      <c r="S29" s="96"/>
      <c r="T29" s="1">
        <f>+'Ark1'!T1505</f>
        <v>4.9515570934256061</v>
      </c>
      <c r="U29" s="92">
        <f>+'Ark1'!U1505</f>
        <v>15.045236447520169</v>
      </c>
      <c r="W29" s="92">
        <f>+'Ark1'!W1505</f>
        <v>2.7104959630911178</v>
      </c>
      <c r="X29" s="11">
        <f>+'Ark1'!X1505</f>
        <v>44.579008073817754</v>
      </c>
      <c r="Y29" s="11">
        <f>+'Ark1'!Y1505</f>
        <v>17.993079584775089</v>
      </c>
      <c r="Z29" s="11">
        <f>+'Ark1'!Z1505</f>
        <v>8.1209899785241859</v>
      </c>
      <c r="AA29" s="92">
        <f>+'Ark1'!Z1505</f>
        <v>8.1209899785241859</v>
      </c>
      <c r="AB29" s="1">
        <f>+'Ark1'!AB1505</f>
        <v>2.1293157268788074</v>
      </c>
      <c r="AC29" s="1">
        <f>+'Ark1'!AC1505</f>
        <v>55.417033462163523</v>
      </c>
      <c r="AD29" s="11">
        <f>+'Ark1'!AD1505</f>
        <v>62.86035335392485</v>
      </c>
      <c r="AE29" s="11">
        <f>+'Ark1'!AE1505</f>
        <v>57.648017021028522</v>
      </c>
      <c r="AF29" s="11">
        <f>+'Ark1'!AF1505</f>
        <v>6.6649933715218772</v>
      </c>
      <c r="AG29" s="92">
        <f t="shared" si="9"/>
        <v>2.9080860550663221</v>
      </c>
      <c r="AH29" s="11">
        <f t="shared" si="8"/>
        <v>36.125</v>
      </c>
      <c r="AI29" s="47"/>
      <c r="AJ29" s="4"/>
      <c r="AK29" s="58"/>
      <c r="AM29" s="5"/>
      <c r="AN29" s="5"/>
      <c r="AP29" s="1"/>
      <c r="AQ29" s="1"/>
      <c r="AR29" s="11"/>
      <c r="AS29" s="11"/>
      <c r="AT29" s="11"/>
    </row>
    <row r="30" spans="1:46" ht="15.6">
      <c r="A30" s="47"/>
      <c r="B30" s="2">
        <f>+'Ark1'!C1506</f>
        <v>2022</v>
      </c>
      <c r="C30" s="2">
        <f>+'Ark1'!O1506</f>
        <v>54</v>
      </c>
      <c r="D30" s="2" t="str">
        <f t="shared" si="7"/>
        <v>Troms og Finnmark</v>
      </c>
      <c r="E30">
        <f>+'Ark1'!Q1506</f>
        <v>62</v>
      </c>
      <c r="G30">
        <f>+'Ark1'!R1506</f>
        <v>2792</v>
      </c>
      <c r="I30" s="305">
        <f>+'Ark1'!AF1506</f>
        <v>10.731638692784935</v>
      </c>
      <c r="J30" s="305">
        <f>+'Ark1'!AG1506</f>
        <v>13.904409457834804</v>
      </c>
      <c r="K30" s="96"/>
      <c r="L30" s="480">
        <f>+IF(G30=0,"",'Ark1'!AI1506)</f>
        <v>0</v>
      </c>
      <c r="M30" s="73"/>
      <c r="N30" s="1">
        <f>+'Ark1'!S1506</f>
        <v>4.8101719197707746</v>
      </c>
      <c r="P30" s="175"/>
      <c r="Q30" s="305" t="str">
        <f>+IF(L30=0,"",'Ark1'!AJ1506)</f>
        <v/>
      </c>
      <c r="R30" s="305" t="str">
        <f>+IF(L30=0,"",'Ark1'!AK1506)</f>
        <v/>
      </c>
      <c r="S30" s="96"/>
      <c r="T30" s="1">
        <f>+'Ark1'!T1506</f>
        <v>4.2757879656160469</v>
      </c>
      <c r="U30" s="92">
        <f>+'Ark1'!U1506</f>
        <v>16.310103868194876</v>
      </c>
      <c r="W30" s="92">
        <f>+'Ark1'!W1506</f>
        <v>1.7191977077363898</v>
      </c>
      <c r="X30" s="11">
        <f>+'Ark1'!X1506</f>
        <v>50.322349570200579</v>
      </c>
      <c r="Y30" s="11">
        <f>+'Ark1'!Y1506</f>
        <v>20.05730659025788</v>
      </c>
      <c r="Z30" s="11">
        <f>+'Ark1'!Z1506</f>
        <v>7.3998020783441492</v>
      </c>
      <c r="AA30" s="92">
        <f>+'Ark1'!Z1506</f>
        <v>7.3998020783441492</v>
      </c>
      <c r="AB30" s="1">
        <f>+'Ark1'!AB1506</f>
        <v>2.1807344838697902</v>
      </c>
      <c r="AC30" s="1">
        <f>+'Ark1'!AC1506</f>
        <v>36.897477364078711</v>
      </c>
      <c r="AD30" s="11">
        <f>+'Ark1'!AD1506</f>
        <v>66.029011100327679</v>
      </c>
      <c r="AE30" s="11">
        <f>+'Ark1'!AE1506</f>
        <v>51.714766712748911</v>
      </c>
      <c r="AF30" s="11">
        <f>+'Ark1'!AF1506</f>
        <v>10.731638692784935</v>
      </c>
      <c r="AG30" s="92">
        <f t="shared" si="9"/>
        <v>3.3907527922561491</v>
      </c>
      <c r="AH30" s="11">
        <f t="shared" si="8"/>
        <v>45.032258064516128</v>
      </c>
      <c r="AI30" s="47"/>
      <c r="AJ30" s="4"/>
      <c r="AK30" s="58"/>
      <c r="AM30" s="5"/>
      <c r="AN30" s="5"/>
      <c r="AP30" s="1"/>
      <c r="AQ30" s="1"/>
      <c r="AR30" s="11"/>
      <c r="AS30" s="11"/>
      <c r="AT30" s="11"/>
    </row>
    <row r="31" spans="1:46" ht="15.6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96"/>
      <c r="L31" s="71"/>
      <c r="M31" s="73"/>
      <c r="N31" s="47"/>
      <c r="O31" s="47"/>
      <c r="P31" s="175"/>
      <c r="Q31" s="96"/>
      <c r="R31" s="96"/>
      <c r="S31" s="96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"/>
      <c r="AK31" s="58"/>
      <c r="AM31" s="5"/>
      <c r="AN31" s="5"/>
      <c r="AP31" s="1"/>
      <c r="AQ31" s="1"/>
      <c r="AR31" s="11"/>
      <c r="AS31" s="11"/>
      <c r="AT31" s="11"/>
    </row>
    <row r="32" spans="1:46" ht="15.6">
      <c r="A32" s="47"/>
      <c r="B32" s="65">
        <f>+'Ark1'!C1507</f>
        <v>2021</v>
      </c>
      <c r="C32" s="65">
        <f>+'Ark1'!O1507</f>
        <v>1</v>
      </c>
      <c r="D32" s="65" t="str">
        <f t="shared" ref="D32:D41" si="10">VLOOKUP(C32,$AN$10:$AO$19,2)</f>
        <v>Viken</v>
      </c>
      <c r="E32" s="53">
        <f>+'Ark1'!Q1507</f>
        <v>55</v>
      </c>
      <c r="F32" s="74"/>
      <c r="G32" s="53">
        <f>+'Ark1'!R1507</f>
        <v>2784</v>
      </c>
      <c r="H32" s="74"/>
      <c r="I32" s="176">
        <f>+'Ark1'!AF1507</f>
        <v>10.452843931981421</v>
      </c>
      <c r="J32" s="176">
        <f>+'Ark1'!AG1507</f>
        <v>8.9503744963799345</v>
      </c>
      <c r="K32" s="96"/>
      <c r="L32" s="71"/>
      <c r="M32" s="73"/>
      <c r="N32" s="55">
        <f>+'Ark1'!S1507</f>
        <v>5.1968390804597693</v>
      </c>
      <c r="O32" s="155"/>
      <c r="P32" s="175"/>
      <c r="Q32" s="96"/>
      <c r="R32" s="96"/>
      <c r="S32" s="96"/>
      <c r="T32" s="55">
        <f>+'Ark1'!T1507</f>
        <v>5.7877155172413772</v>
      </c>
      <c r="U32" s="155">
        <f>+'Ark1'!U1507</f>
        <v>10.892977729885049</v>
      </c>
      <c r="V32" s="155"/>
      <c r="W32" s="155">
        <f>+'Ark1'!W1507</f>
        <v>1.4727011494252871</v>
      </c>
      <c r="X32" s="74">
        <f>+'Ark1'!X1507</f>
        <v>20.869252873563219</v>
      </c>
      <c r="Y32" s="74">
        <f>+'Ark1'!Y1507</f>
        <v>9.4109195402298855</v>
      </c>
      <c r="Z32" s="74">
        <f>+'Ark1'!Z1507</f>
        <v>7.2932108549127008</v>
      </c>
      <c r="AA32" s="155">
        <f>+'Ark1'!Z1507</f>
        <v>7.2932108549127008</v>
      </c>
      <c r="AB32" s="55">
        <f>+'Ark1'!AB1507</f>
        <v>2.0492797191563255</v>
      </c>
      <c r="AC32" s="55">
        <f>+'Ark1'!AC1507</f>
        <v>12.334384317067549</v>
      </c>
      <c r="AD32" s="74">
        <f>+'Ark1'!AD1507</f>
        <v>23.955357629188999</v>
      </c>
      <c r="AE32" s="74">
        <f>+'Ark1'!AE1507</f>
        <v>32.368728460394429</v>
      </c>
      <c r="AF32" s="74">
        <f>+'Ark1'!AF1507</f>
        <v>10.452843931981421</v>
      </c>
      <c r="AG32" s="155">
        <f t="shared" si="9"/>
        <v>2.0960775504561777</v>
      </c>
      <c r="AH32" s="74">
        <f t="shared" ref="AH32:AH41" si="11">+G32/E32</f>
        <v>50.618181818181817</v>
      </c>
      <c r="AI32" s="47"/>
      <c r="AJ32" s="4"/>
      <c r="AK32" s="58"/>
      <c r="AM32" s="5"/>
      <c r="AN32" s="5"/>
      <c r="AP32" s="1"/>
      <c r="AQ32" s="1"/>
      <c r="AR32" s="11"/>
      <c r="AS32" s="11"/>
      <c r="AT32" s="11"/>
    </row>
    <row r="33" spans="1:46" ht="15.6">
      <c r="A33" s="47"/>
      <c r="B33" s="65">
        <f>+'Ark1'!C1508</f>
        <v>2021</v>
      </c>
      <c r="C33" s="65">
        <f>+'Ark1'!O1508</f>
        <v>4</v>
      </c>
      <c r="D33" s="65" t="str">
        <f t="shared" si="10"/>
        <v>Innlandet</v>
      </c>
      <c r="E33" s="53">
        <f>+'Ark1'!Q1508</f>
        <v>128</v>
      </c>
      <c r="F33" s="74"/>
      <c r="G33" s="53">
        <f>+'Ark1'!R1508</f>
        <v>4983.8999999999996</v>
      </c>
      <c r="H33" s="74"/>
      <c r="I33" s="176">
        <f>+'Ark1'!AF1508</f>
        <v>18.712618129526646</v>
      </c>
      <c r="J33" s="176">
        <f>+'Ark1'!AG1508</f>
        <v>17.270271911078847</v>
      </c>
      <c r="K33" s="96"/>
      <c r="L33" s="71"/>
      <c r="M33" s="73"/>
      <c r="N33" s="55">
        <f>+'Ark1'!S1508</f>
        <v>5.3080318625975638</v>
      </c>
      <c r="O33" s="155"/>
      <c r="P33" s="175"/>
      <c r="Q33" s="96"/>
      <c r="R33" s="96"/>
      <c r="S33" s="96"/>
      <c r="T33" s="55">
        <f>+'Ark1'!T1508</f>
        <v>4.7129757820180975</v>
      </c>
      <c r="U33" s="155">
        <f>+'Ark1'!U1508</f>
        <v>11.740983968378156</v>
      </c>
      <c r="V33" s="155"/>
      <c r="W33" s="155">
        <f>+'Ark1'!W1508</f>
        <v>1.0032304018940992</v>
      </c>
      <c r="X33" s="74">
        <f>+'Ark1'!X1508</f>
        <v>25.020566223238831</v>
      </c>
      <c r="Y33" s="74">
        <f>+'Ark1'!Y1508</f>
        <v>8.6879752804028936</v>
      </c>
      <c r="Z33" s="74">
        <f>+'Ark1'!Z1508</f>
        <v>7.3764775324504974</v>
      </c>
      <c r="AA33" s="155">
        <f>+'Ark1'!Z1508</f>
        <v>7.3764775324504974</v>
      </c>
      <c r="AB33" s="55">
        <f>+'Ark1'!AB1508</f>
        <v>2.1065676077467534</v>
      </c>
      <c r="AC33" s="55">
        <f>+'Ark1'!AC1508</f>
        <v>24.879400055725192</v>
      </c>
      <c r="AD33" s="74">
        <f>+'Ark1'!AD1508</f>
        <v>37.638520489168002</v>
      </c>
      <c r="AE33" s="74">
        <f>+'Ark1'!AE1508</f>
        <v>29.162563351061976</v>
      </c>
      <c r="AF33" s="74">
        <f>+'Ark1'!AF1508</f>
        <v>18.712618129526646</v>
      </c>
      <c r="AG33" s="155">
        <f t="shared" si="9"/>
        <v>2.2119279371907412</v>
      </c>
      <c r="AH33" s="74">
        <f t="shared" si="11"/>
        <v>38.936718749999997</v>
      </c>
      <c r="AI33" s="47"/>
      <c r="AJ33" s="4"/>
      <c r="AK33" s="58"/>
      <c r="AM33" s="5"/>
      <c r="AN33" s="5"/>
      <c r="AP33" s="1"/>
      <c r="AQ33" s="1"/>
      <c r="AR33" s="11"/>
      <c r="AS33" s="11"/>
      <c r="AT33" s="11"/>
    </row>
    <row r="34" spans="1:46" ht="15.6">
      <c r="A34" s="47"/>
      <c r="B34" s="65">
        <f>+'Ark1'!C1509</f>
        <v>2021</v>
      </c>
      <c r="C34" s="65">
        <f>+'Ark1'!O1509</f>
        <v>8</v>
      </c>
      <c r="D34" s="65" t="str">
        <f t="shared" si="10"/>
        <v>Telemark/ Vestfold</v>
      </c>
      <c r="E34" s="53">
        <f>+'Ark1'!Q1509</f>
        <v>30</v>
      </c>
      <c r="F34" s="74"/>
      <c r="G34" s="53">
        <f>+'Ark1'!R1509</f>
        <v>1691</v>
      </c>
      <c r="H34" s="74"/>
      <c r="I34" s="176">
        <f>+'Ark1'!AF1509</f>
        <v>6.3490513969039446</v>
      </c>
      <c r="J34" s="176">
        <f>+'Ark1'!AG1509</f>
        <v>5.0396168374783699</v>
      </c>
      <c r="K34" s="96"/>
      <c r="L34" s="71"/>
      <c r="M34" s="73"/>
      <c r="N34" s="55">
        <f>+'Ark1'!S1509</f>
        <v>5.4086339444115916</v>
      </c>
      <c r="O34" s="155"/>
      <c r="P34" s="175"/>
      <c r="Q34" s="96"/>
      <c r="R34" s="96"/>
      <c r="S34" s="96"/>
      <c r="T34" s="55">
        <f>+'Ark1'!T1509</f>
        <v>4.24600827912478</v>
      </c>
      <c r="U34" s="155">
        <f>+'Ark1'!U1509</f>
        <v>10.097841513897109</v>
      </c>
      <c r="V34" s="155"/>
      <c r="W34" s="155">
        <f>+'Ark1'!W1509</f>
        <v>0.17740981667652275</v>
      </c>
      <c r="X34" s="74">
        <f>+'Ark1'!X1509</f>
        <v>20.402128917800123</v>
      </c>
      <c r="Y34" s="74">
        <f>+'Ark1'!Y1509</f>
        <v>11.354228267297456</v>
      </c>
      <c r="Z34" s="74">
        <f>+'Ark1'!Z1509</f>
        <v>7.9418751694602259</v>
      </c>
      <c r="AA34" s="155">
        <f>+'Ark1'!Z1509</f>
        <v>7.9418751694602259</v>
      </c>
      <c r="AB34" s="55">
        <f>+'Ark1'!AB1509</f>
        <v>1.9110405604241101</v>
      </c>
      <c r="AC34" s="55">
        <f>+'Ark1'!AC1509</f>
        <v>23.369625142471087</v>
      </c>
      <c r="AD34" s="74">
        <f>+'Ark1'!AD1509</f>
        <v>50.135932882803445</v>
      </c>
      <c r="AE34" s="74">
        <f>+'Ark1'!AE1509</f>
        <v>44.284794354105422</v>
      </c>
      <c r="AF34" s="74">
        <f>+'Ark1'!AF1509</f>
        <v>6.3490513969039446</v>
      </c>
      <c r="AG34" s="155">
        <f t="shared" si="9"/>
        <v>1.8669855674611862</v>
      </c>
      <c r="AH34" s="74">
        <f t="shared" si="11"/>
        <v>56.366666666666667</v>
      </c>
      <c r="AI34" s="47"/>
      <c r="AJ34" s="4"/>
      <c r="AK34" s="58"/>
      <c r="AM34" s="5"/>
      <c r="AN34" s="5"/>
      <c r="AP34" s="1"/>
      <c r="AQ34" s="1"/>
      <c r="AR34" s="11"/>
      <c r="AS34" s="11"/>
      <c r="AT34" s="11"/>
    </row>
    <row r="35" spans="1:46" ht="15.6">
      <c r="A35" s="47"/>
      <c r="B35" s="65">
        <f>+'Ark1'!C1510</f>
        <v>2021</v>
      </c>
      <c r="C35" s="65">
        <f>+'Ark1'!O1510</f>
        <v>9</v>
      </c>
      <c r="D35" s="65" t="str">
        <f t="shared" si="10"/>
        <v>Agder</v>
      </c>
      <c r="E35" s="53">
        <f>+'Ark1'!Q1510</f>
        <v>15</v>
      </c>
      <c r="F35" s="74"/>
      <c r="G35" s="53">
        <f>+'Ark1'!R1510</f>
        <v>133</v>
      </c>
      <c r="H35" s="74"/>
      <c r="I35" s="176">
        <f>+'Ark1'!AF1510</f>
        <v>0.4993635930149169</v>
      </c>
      <c r="J35" s="176">
        <f>+'Ark1'!AG1510</f>
        <v>0.42687307291385224</v>
      </c>
      <c r="K35" s="96"/>
      <c r="L35" s="71"/>
      <c r="M35" s="73"/>
      <c r="N35" s="55">
        <f>+'Ark1'!S1510</f>
        <v>5.7368421052631557</v>
      </c>
      <c r="O35" s="155"/>
      <c r="P35" s="175"/>
      <c r="Q35" s="96"/>
      <c r="R35" s="96"/>
      <c r="S35" s="96"/>
      <c r="T35" s="55">
        <f>+'Ark1'!T1510</f>
        <v>4.2781954887218046</v>
      </c>
      <c r="U35" s="155">
        <f>+'Ark1'!U1510</f>
        <v>10.874812030075187</v>
      </c>
      <c r="V35" s="155"/>
      <c r="W35" s="155">
        <f>+'Ark1'!W1510</f>
        <v>0</v>
      </c>
      <c r="X35" s="74">
        <f>+'Ark1'!X1510</f>
        <v>17.293233082706763</v>
      </c>
      <c r="Y35" s="74">
        <f>+'Ark1'!Y1510</f>
        <v>3.7593984962406006</v>
      </c>
      <c r="Z35" s="74">
        <f>+'Ark1'!Z1510</f>
        <v>5.3297432687261699</v>
      </c>
      <c r="AA35" s="155">
        <f>+'Ark1'!Z1510</f>
        <v>5.3297432687261699</v>
      </c>
      <c r="AB35" s="55">
        <f>+'Ark1'!AB1510</f>
        <v>1.6513989670126139</v>
      </c>
      <c r="AC35" s="55">
        <f>+'Ark1'!AC1510</f>
        <v>52.298515392670701</v>
      </c>
      <c r="AD35" s="74">
        <f>+'Ark1'!AD1510</f>
        <v>57.263776167360973</v>
      </c>
      <c r="AE35" s="74">
        <f>+'Ark1'!AE1510</f>
        <v>55.521955332272512</v>
      </c>
      <c r="AF35" s="74">
        <f>+'Ark1'!AF1510</f>
        <v>0.4993635930149169</v>
      </c>
      <c r="AG35" s="155">
        <f t="shared" si="9"/>
        <v>1.895609436435125</v>
      </c>
      <c r="AH35" s="74">
        <f t="shared" si="11"/>
        <v>8.8666666666666671</v>
      </c>
      <c r="AI35" s="47"/>
      <c r="AJ35" s="4"/>
      <c r="AK35" s="58"/>
      <c r="AM35" s="5"/>
      <c r="AN35" s="5"/>
      <c r="AP35" s="1"/>
      <c r="AQ35" s="1"/>
      <c r="AR35" s="11"/>
      <c r="AS35" s="11"/>
      <c r="AT35" s="11"/>
    </row>
    <row r="36" spans="1:46" ht="15.6">
      <c r="A36" s="47"/>
      <c r="B36" s="65">
        <f>+'Ark1'!C1511</f>
        <v>2021</v>
      </c>
      <c r="C36" s="65">
        <f>+'Ark1'!O1511</f>
        <v>11</v>
      </c>
      <c r="D36" s="65" t="str">
        <f t="shared" si="10"/>
        <v>Rogaland</v>
      </c>
      <c r="E36" s="53">
        <f>+'Ark1'!Q1511</f>
        <v>58</v>
      </c>
      <c r="F36" s="74"/>
      <c r="G36" s="53">
        <f>+'Ark1'!R1511</f>
        <v>1000</v>
      </c>
      <c r="H36" s="74"/>
      <c r="I36" s="176">
        <f>+'Ark1'!AF1511</f>
        <v>3.7546134813151664</v>
      </c>
      <c r="J36" s="176">
        <f>+'Ark1'!AG1511</f>
        <v>4.0208028720012052</v>
      </c>
      <c r="K36" s="96"/>
      <c r="L36" s="71"/>
      <c r="M36" s="73"/>
      <c r="N36" s="55">
        <f>+'Ark1'!S1511</f>
        <v>5.2610000000000001</v>
      </c>
      <c r="O36" s="155"/>
      <c r="P36" s="175"/>
      <c r="Q36" s="96"/>
      <c r="R36" s="96"/>
      <c r="S36" s="96"/>
      <c r="T36" s="55">
        <f>+'Ark1'!T1511</f>
        <v>4.367</v>
      </c>
      <c r="U36" s="155">
        <f>+'Ark1'!U1511</f>
        <v>13.623459999999987</v>
      </c>
      <c r="V36" s="155"/>
      <c r="W36" s="155">
        <f>+'Ark1'!W1511</f>
        <v>1.1000000000000001</v>
      </c>
      <c r="X36" s="74">
        <f>+'Ark1'!X1511</f>
        <v>33.5</v>
      </c>
      <c r="Y36" s="74">
        <f>+'Ark1'!Y1511</f>
        <v>12.5</v>
      </c>
      <c r="Z36" s="74">
        <f>+'Ark1'!Z1511</f>
        <v>7.2727514482760016</v>
      </c>
      <c r="AA36" s="155">
        <f>+'Ark1'!Z1511</f>
        <v>7.2727514482760016</v>
      </c>
      <c r="AB36" s="55">
        <f>+'Ark1'!AB1511</f>
        <v>2.1086277528288382</v>
      </c>
      <c r="AC36" s="55">
        <f>+'Ark1'!AC1511</f>
        <v>29.101476826927158</v>
      </c>
      <c r="AD36" s="74">
        <f>+'Ark1'!AD1511</f>
        <v>62.164483069766298</v>
      </c>
      <c r="AE36" s="74">
        <f>+'Ark1'!AE1511</f>
        <v>46.909057952043597</v>
      </c>
      <c r="AF36" s="74">
        <f>+'Ark1'!AF1511</f>
        <v>3.7546134813151664</v>
      </c>
      <c r="AG36" s="155">
        <f t="shared" si="9"/>
        <v>2.5895191028321589</v>
      </c>
      <c r="AH36" s="74">
        <f t="shared" si="11"/>
        <v>17.241379310344829</v>
      </c>
      <c r="AI36" s="47"/>
      <c r="AJ36" s="4"/>
      <c r="AK36" s="58"/>
      <c r="AM36" s="5"/>
      <c r="AN36" s="5"/>
      <c r="AP36" s="13"/>
      <c r="AQ36" s="13"/>
      <c r="AR36" s="11"/>
      <c r="AS36" s="11"/>
      <c r="AT36" s="11"/>
    </row>
    <row r="37" spans="1:46" ht="16.5" customHeight="1">
      <c r="A37" s="47"/>
      <c r="B37" s="65">
        <f>+'Ark1'!C1512</f>
        <v>2021</v>
      </c>
      <c r="C37" s="65">
        <f>+'Ark1'!O1512</f>
        <v>14</v>
      </c>
      <c r="D37" s="65" t="str">
        <f t="shared" si="10"/>
        <v>Vestland</v>
      </c>
      <c r="E37" s="53">
        <f>+'Ark1'!Q1512</f>
        <v>197</v>
      </c>
      <c r="F37" s="74"/>
      <c r="G37" s="53">
        <f>+'Ark1'!R1512</f>
        <v>6371</v>
      </c>
      <c r="H37" s="74"/>
      <c r="I37" s="176">
        <f>+'Ark1'!AF1512</f>
        <v>23.92064248945892</v>
      </c>
      <c r="J37" s="176">
        <f>+'Ark1'!AG1512</f>
        <v>23.924031792636431</v>
      </c>
      <c r="K37" s="96"/>
      <c r="L37" s="71"/>
      <c r="M37" s="73"/>
      <c r="N37" s="55">
        <f>+'Ark1'!S1512</f>
        <v>5.1509967038141564</v>
      </c>
      <c r="O37" s="155"/>
      <c r="P37" s="175"/>
      <c r="Q37" s="96"/>
      <c r="R37" s="96"/>
      <c r="S37" s="96"/>
      <c r="T37" s="55">
        <f>+'Ark1'!T1512</f>
        <v>4.7970491288651695</v>
      </c>
      <c r="U37" s="155">
        <f>+'Ark1'!U1512</f>
        <v>12.7233479830482</v>
      </c>
      <c r="V37" s="155"/>
      <c r="W37" s="155">
        <f>+'Ark1'!W1512</f>
        <v>0.73771778370742436</v>
      </c>
      <c r="X37" s="74">
        <f>+'Ark1'!X1512</f>
        <v>30.560351593156486</v>
      </c>
      <c r="Y37" s="74">
        <f>+'Ark1'!Y1512</f>
        <v>11.144247370899391</v>
      </c>
      <c r="Z37" s="74">
        <f>+'Ark1'!Z1512</f>
        <v>7.60204374547207</v>
      </c>
      <c r="AA37" s="155">
        <f>+'Ark1'!Z1512</f>
        <v>7.60204374547207</v>
      </c>
      <c r="AB37" s="55">
        <f>+'Ark1'!AB1512</f>
        <v>1.6130347502690945</v>
      </c>
      <c r="AC37" s="55">
        <f>+'Ark1'!AC1512</f>
        <v>31.45912301346884</v>
      </c>
      <c r="AD37" s="74">
        <f>+'Ark1'!AD1512</f>
        <v>41.587933006645137</v>
      </c>
      <c r="AE37" s="74">
        <f>+'Ark1'!AE1512</f>
        <v>51.226521776521082</v>
      </c>
      <c r="AF37" s="74">
        <f>+'Ark1'!AF1512</f>
        <v>23.92064248945892</v>
      </c>
      <c r="AG37" s="155">
        <f t="shared" si="9"/>
        <v>2.4700749611481885</v>
      </c>
      <c r="AH37" s="74">
        <f t="shared" si="11"/>
        <v>32.340101522842637</v>
      </c>
      <c r="AI37" s="47"/>
      <c r="AJ37" s="4"/>
      <c r="AK37" s="58"/>
      <c r="AM37" s="5"/>
      <c r="AN37" s="5"/>
      <c r="AP37" s="13"/>
      <c r="AQ37" s="13"/>
      <c r="AR37" s="11"/>
      <c r="AS37" s="11"/>
      <c r="AT37" s="11"/>
    </row>
    <row r="38" spans="1:46" ht="16.5" customHeight="1">
      <c r="A38" s="47"/>
      <c r="B38" s="65">
        <f>+'Ark1'!C1513</f>
        <v>2021</v>
      </c>
      <c r="C38" s="65">
        <f>+'Ark1'!O1513</f>
        <v>15</v>
      </c>
      <c r="D38" s="65" t="str">
        <f t="shared" si="10"/>
        <v>Møre og Romsdal</v>
      </c>
      <c r="E38" s="53">
        <f>+'Ark1'!Q1513</f>
        <v>72</v>
      </c>
      <c r="F38" s="74"/>
      <c r="G38" s="53">
        <f>+'Ark1'!R1513</f>
        <v>3650</v>
      </c>
      <c r="H38" s="74"/>
      <c r="I38" s="176">
        <f>+'Ark1'!AF1513</f>
        <v>13.704339206800356</v>
      </c>
      <c r="J38" s="176">
        <f>+'Ark1'!AG1513</f>
        <v>13.137564455590992</v>
      </c>
      <c r="K38" s="96"/>
      <c r="L38" s="71"/>
      <c r="M38" s="73"/>
      <c r="N38" s="55">
        <f>+'Ark1'!S1513</f>
        <v>4.6013698630136988</v>
      </c>
      <c r="O38" s="155"/>
      <c r="P38" s="175"/>
      <c r="Q38" s="96"/>
      <c r="R38" s="96"/>
      <c r="S38" s="96"/>
      <c r="T38" s="55">
        <f>+'Ark1'!T1513</f>
        <v>4.570958904109589</v>
      </c>
      <c r="U38" s="155">
        <f>+'Ark1'!U1513</f>
        <v>12.195416438356196</v>
      </c>
      <c r="V38" s="155"/>
      <c r="W38" s="155">
        <f>+'Ark1'!W1513</f>
        <v>1.4520547945205478</v>
      </c>
      <c r="X38" s="74">
        <f>+'Ark1'!X1513</f>
        <v>28.410958904109595</v>
      </c>
      <c r="Y38" s="74">
        <f>+'Ark1'!Y1513</f>
        <v>11.260273972602738</v>
      </c>
      <c r="Z38" s="74">
        <f>+'Ark1'!Z1513</f>
        <v>7.9399665921282736</v>
      </c>
      <c r="AA38" s="155">
        <f>+'Ark1'!Z1513</f>
        <v>7.9399665921282736</v>
      </c>
      <c r="AB38" s="55">
        <f>+'Ark1'!AB1513</f>
        <v>1.9227635394005465</v>
      </c>
      <c r="AC38" s="55">
        <f>+'Ark1'!AC1513</f>
        <v>33.707700289587621</v>
      </c>
      <c r="AD38" s="74">
        <f>+'Ark1'!AD1513</f>
        <v>50.450285542488189</v>
      </c>
      <c r="AE38" s="74">
        <f>+'Ark1'!AE1513</f>
        <v>60.229140716713829</v>
      </c>
      <c r="AF38" s="74">
        <f>+'Ark1'!AF1513</f>
        <v>13.704339206800356</v>
      </c>
      <c r="AG38" s="155">
        <f t="shared" si="9"/>
        <v>2.6503882107770238</v>
      </c>
      <c r="AH38" s="74">
        <f t="shared" si="11"/>
        <v>50.694444444444443</v>
      </c>
      <c r="AI38" s="47"/>
      <c r="AJ38" s="4"/>
      <c r="AK38" s="57"/>
      <c r="AM38" s="5"/>
      <c r="AN38" s="5"/>
      <c r="AP38" s="13"/>
      <c r="AQ38" s="13"/>
      <c r="AR38" s="11"/>
      <c r="AS38" s="11"/>
      <c r="AT38" s="11"/>
    </row>
    <row r="39" spans="1:46" ht="15.6">
      <c r="A39" s="47"/>
      <c r="B39" s="303">
        <f>+'Ark1'!C1514</f>
        <v>2021</v>
      </c>
      <c r="C39" s="303">
        <f>+'Ark1'!O1514</f>
        <v>16</v>
      </c>
      <c r="D39" s="65" t="str">
        <f t="shared" si="10"/>
        <v>Trøndelag</v>
      </c>
      <c r="E39" s="298">
        <f>+'Ark1'!Q1514</f>
        <v>67</v>
      </c>
      <c r="F39" s="299"/>
      <c r="G39" s="298">
        <f>+'Ark1'!R1514</f>
        <v>1214</v>
      </c>
      <c r="H39" s="299"/>
      <c r="I39" s="176">
        <f>+'Ark1'!AF1514</f>
        <v>4.5581007663166124</v>
      </c>
      <c r="J39" s="176">
        <f>+'Ark1'!AG1514</f>
        <v>4.237634972950735</v>
      </c>
      <c r="K39" s="96"/>
      <c r="L39" s="71"/>
      <c r="M39" s="73"/>
      <c r="N39" s="301">
        <f>+'Ark1'!S1514</f>
        <v>5.5864909390444808</v>
      </c>
      <c r="O39" s="300"/>
      <c r="P39" s="175"/>
      <c r="Q39" s="96"/>
      <c r="R39" s="96"/>
      <c r="S39" s="96"/>
      <c r="T39" s="301">
        <f>+'Ark1'!T1514</f>
        <v>4.7627677100494221</v>
      </c>
      <c r="U39" s="300">
        <f>+'Ark1'!U1514</f>
        <v>11.827133443163095</v>
      </c>
      <c r="V39" s="300"/>
      <c r="W39" s="300">
        <f>+'Ark1'!W1514</f>
        <v>2.2240527182866558</v>
      </c>
      <c r="X39" s="299">
        <f>+'Ark1'!X1514</f>
        <v>21.169686985172987</v>
      </c>
      <c r="Y39" s="299">
        <f>+'Ark1'!Y1514</f>
        <v>5.3542009884678761</v>
      </c>
      <c r="Z39" s="299">
        <f>+'Ark1'!Z1514</f>
        <v>6.2835036255663885</v>
      </c>
      <c r="AA39" s="300">
        <f>+'Ark1'!Z1514</f>
        <v>6.2835036255663885</v>
      </c>
      <c r="AB39" s="301">
        <f>+'Ark1'!AB1514</f>
        <v>2.1515247075338677</v>
      </c>
      <c r="AC39" s="301">
        <f>+'Ark1'!AC1514</f>
        <v>40.991861909133007</v>
      </c>
      <c r="AD39" s="299">
        <f>+'Ark1'!AD1514</f>
        <v>64.320335789722421</v>
      </c>
      <c r="AE39" s="299">
        <f>+'Ark1'!AE1514</f>
        <v>50.493822177988399</v>
      </c>
      <c r="AF39" s="299">
        <f>+'Ark1'!AF1514</f>
        <v>4.5581007663166124</v>
      </c>
      <c r="AG39" s="300">
        <f t="shared" si="9"/>
        <v>2.1170952521380122</v>
      </c>
      <c r="AH39" s="299">
        <f t="shared" si="11"/>
        <v>18.119402985074625</v>
      </c>
      <c r="AI39" s="47"/>
      <c r="AP39" s="13"/>
      <c r="AQ39" s="13"/>
      <c r="AR39" s="11"/>
      <c r="AS39" s="11"/>
      <c r="AT39" s="11"/>
    </row>
    <row r="40" spans="1:46" ht="17.25" customHeight="1">
      <c r="A40" s="47"/>
      <c r="B40" s="303">
        <f>+'Ark1'!C1515</f>
        <v>2021</v>
      </c>
      <c r="C40" s="303">
        <f>+'Ark1'!O1515</f>
        <v>18</v>
      </c>
      <c r="D40" s="65" t="str">
        <f t="shared" si="10"/>
        <v>Nordland</v>
      </c>
      <c r="E40" s="298">
        <f>+'Ark1'!Q1515</f>
        <v>45</v>
      </c>
      <c r="F40" s="299"/>
      <c r="G40" s="298">
        <f>+'Ark1'!R1515</f>
        <v>1830</v>
      </c>
      <c r="H40" s="299"/>
      <c r="I40" s="176">
        <f>+'Ark1'!AF1515</f>
        <v>6.8709426708067518</v>
      </c>
      <c r="J40" s="176">
        <f>+'Ark1'!AG1515</f>
        <v>8.112075881672844</v>
      </c>
      <c r="K40" s="96"/>
      <c r="L40" s="71"/>
      <c r="M40" s="73"/>
      <c r="N40" s="301">
        <f>+'Ark1'!S1515</f>
        <v>5.5748633879781426</v>
      </c>
      <c r="O40" s="300"/>
      <c r="P40" s="175"/>
      <c r="Q40" s="96"/>
      <c r="R40" s="96"/>
      <c r="S40" s="96"/>
      <c r="T40" s="301">
        <f>+'Ark1'!T1515</f>
        <v>4.826229508196719</v>
      </c>
      <c r="U40" s="300">
        <f>+'Ark1'!U1515</f>
        <v>15.01950273224041</v>
      </c>
      <c r="V40" s="300"/>
      <c r="W40" s="300">
        <f>+'Ark1'!W1515</f>
        <v>2.1311475409836063</v>
      </c>
      <c r="X40" s="299">
        <f>+'Ark1'!X1515</f>
        <v>44.15300546448087</v>
      </c>
      <c r="Y40" s="299">
        <f>+'Ark1'!Y1515</f>
        <v>21.038251366120218</v>
      </c>
      <c r="Z40" s="299">
        <f>+'Ark1'!Z1515</f>
        <v>8.5043212431898567</v>
      </c>
      <c r="AA40" s="300">
        <f>+'Ark1'!Z1515</f>
        <v>8.5043212431898567</v>
      </c>
      <c r="AB40" s="301">
        <f>+'Ark1'!AB1515</f>
        <v>2.2351808258785608</v>
      </c>
      <c r="AC40" s="301">
        <f>+'Ark1'!AC1515</f>
        <v>42.368959792077035</v>
      </c>
      <c r="AD40" s="299">
        <f>+'Ark1'!AD1515</f>
        <v>65.530123320910107</v>
      </c>
      <c r="AE40" s="299">
        <f>+'Ark1'!AE1515</f>
        <v>53.714104797301367</v>
      </c>
      <c r="AF40" s="299">
        <f>+'Ark1'!AF1515</f>
        <v>6.8709426708067518</v>
      </c>
      <c r="AG40" s="300">
        <f t="shared" si="9"/>
        <v>2.6941472260341057</v>
      </c>
      <c r="AH40" s="299">
        <f t="shared" si="11"/>
        <v>40.666666666666664</v>
      </c>
      <c r="AI40" s="47"/>
      <c r="AJ40" s="2"/>
      <c r="AK40" s="57"/>
      <c r="AN40" s="5"/>
      <c r="AP40" s="13"/>
      <c r="AQ40" s="13"/>
      <c r="AR40" s="11"/>
      <c r="AS40" s="11"/>
      <c r="AT40" s="11"/>
    </row>
    <row r="41" spans="1:46" ht="15.6">
      <c r="A41" s="47"/>
      <c r="B41" s="303">
        <f>+'Ark1'!C1516</f>
        <v>2021</v>
      </c>
      <c r="C41" s="303">
        <f>+'Ark1'!O1516</f>
        <v>54</v>
      </c>
      <c r="D41" s="65" t="str">
        <f t="shared" si="10"/>
        <v>Troms og Finnmark</v>
      </c>
      <c r="E41" s="298">
        <f>+'Ark1'!Q1516</f>
        <v>64</v>
      </c>
      <c r="F41" s="299"/>
      <c r="G41" s="298">
        <f>+'Ark1'!R1516</f>
        <v>2977</v>
      </c>
      <c r="H41" s="299"/>
      <c r="I41" s="176">
        <f>+'Ark1'!AF1516</f>
        <v>11.177484333875253</v>
      </c>
      <c r="J41" s="176">
        <f>+'Ark1'!AG1516</f>
        <v>14.880753707296799</v>
      </c>
      <c r="K41" s="96"/>
      <c r="L41" s="71"/>
      <c r="M41" s="73"/>
      <c r="N41" s="301">
        <f>+'Ark1'!S1516</f>
        <v>5.0225058784010752</v>
      </c>
      <c r="O41" s="300"/>
      <c r="P41" s="175"/>
      <c r="Q41" s="96"/>
      <c r="R41" s="96"/>
      <c r="S41" s="96"/>
      <c r="T41" s="301">
        <f>+'Ark1'!T1516</f>
        <v>4.5435001679543161</v>
      </c>
      <c r="U41" s="300">
        <f>+'Ark1'!U1516</f>
        <v>16.936385623110528</v>
      </c>
      <c r="V41" s="300"/>
      <c r="W41" s="300">
        <f>+'Ark1'!W1516</f>
        <v>3.3254954652334567</v>
      </c>
      <c r="X41" s="299">
        <f>+'Ark1'!X1516</f>
        <v>51.427611689620434</v>
      </c>
      <c r="Y41" s="299">
        <f>+'Ark1'!Y1516</f>
        <v>23.144104803493445</v>
      </c>
      <c r="Z41" s="299">
        <f>+'Ark1'!Z1516</f>
        <v>7.7849756187403614</v>
      </c>
      <c r="AA41" s="300">
        <f>+'Ark1'!Z1516</f>
        <v>7.7849756187403614</v>
      </c>
      <c r="AB41" s="301">
        <f>+'Ark1'!AB1516</f>
        <v>2.4155620706121703</v>
      </c>
      <c r="AC41" s="301">
        <f>+'Ark1'!AC1516</f>
        <v>33.853560891252279</v>
      </c>
      <c r="AD41" s="299">
        <f>+'Ark1'!AD1516</f>
        <v>62.778485892748733</v>
      </c>
      <c r="AE41" s="299">
        <f>+'Ark1'!AE1516</f>
        <v>59.189875155733517</v>
      </c>
      <c r="AF41" s="299">
        <f>+'Ark1'!AF1516</f>
        <v>11.177484333875253</v>
      </c>
      <c r="AG41" s="300">
        <f t="shared" si="9"/>
        <v>3.3720987158908535</v>
      </c>
      <c r="AH41" s="299">
        <f t="shared" si="11"/>
        <v>46.515625</v>
      </c>
      <c r="AI41" s="47"/>
      <c r="AJ41" s="2"/>
      <c r="AK41" s="57"/>
      <c r="AP41" s="13"/>
      <c r="AQ41" s="13"/>
      <c r="AR41" s="11"/>
      <c r="AS41" s="11"/>
      <c r="AT41" s="11"/>
    </row>
    <row r="42" spans="1:46" ht="15.6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96"/>
      <c r="L42" s="71"/>
      <c r="M42" s="71"/>
      <c r="N42" s="47"/>
      <c r="O42" s="47"/>
      <c r="P42" s="175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2"/>
      <c r="AK42" s="57"/>
      <c r="AP42" s="13"/>
      <c r="AQ42" s="13"/>
      <c r="AR42" s="11"/>
      <c r="AS42" s="11"/>
      <c r="AT42" s="11"/>
    </row>
    <row r="43" spans="1:46" ht="15.6">
      <c r="A43" s="47"/>
      <c r="B43">
        <f>+'Ark1'!C1517</f>
        <v>2020</v>
      </c>
      <c r="C43">
        <f>+'Ark1'!O1517</f>
        <v>1</v>
      </c>
      <c r="D43" s="2" t="str">
        <f t="shared" ref="D43:D52" si="12">VLOOKUP(C43,$AN$10:$AO$19,2)</f>
        <v>Viken</v>
      </c>
      <c r="E43">
        <f>+'Ark1'!Q1517</f>
        <v>59</v>
      </c>
      <c r="G43">
        <f>+'Ark1'!R1517</f>
        <v>3188</v>
      </c>
      <c r="I43" s="194">
        <f>+'Ark1'!AF1517</f>
        <v>11.708965365262422</v>
      </c>
      <c r="J43" s="194">
        <f>+'Ark1'!AG1517</f>
        <v>9.9472469697359767</v>
      </c>
      <c r="K43" s="96"/>
      <c r="L43" s="96"/>
      <c r="M43" s="96"/>
      <c r="N43" s="1">
        <f>+'Ark1'!S1517</f>
        <v>4.9981179422835629</v>
      </c>
      <c r="P43" s="175"/>
      <c r="Q43" s="175"/>
      <c r="R43" s="175"/>
      <c r="S43" s="175"/>
      <c r="T43" s="1">
        <f>+'Ark1'!T1517</f>
        <v>5.7979924717691356</v>
      </c>
      <c r="U43" s="92">
        <f>+'Ark1'!U1517</f>
        <v>10.64503136762861</v>
      </c>
      <c r="W43" s="92">
        <f>+'Ark1'!W1517</f>
        <v>1.8506900878293604</v>
      </c>
      <c r="X43" s="11">
        <f>+'Ark1'!X1517</f>
        <v>20.890840652446677</v>
      </c>
      <c r="Y43" s="11">
        <f>+'Ark1'!Y1517</f>
        <v>7.8732747804266001</v>
      </c>
      <c r="Z43" s="11">
        <f>+'Ark1'!Z1517</f>
        <v>7.1171587836783603</v>
      </c>
      <c r="AA43" s="92">
        <f>+'Ark1'!Z1517</f>
        <v>7.1171587836783603</v>
      </c>
      <c r="AB43" s="1">
        <f>+'Ark1'!AB1517</f>
        <v>2.0880783635053195</v>
      </c>
      <c r="AC43" s="1">
        <f>+'Ark1'!AC1517</f>
        <v>5.4581046020172757</v>
      </c>
      <c r="AD43" s="11">
        <f>+'Ark1'!AD1517</f>
        <v>18.613050290629964</v>
      </c>
      <c r="AE43" s="11">
        <f>+'Ark1'!AE1517</f>
        <v>27.038020622022721</v>
      </c>
      <c r="AF43" s="11">
        <f>+'Ark1'!AF1517</f>
        <v>11.708965365262422</v>
      </c>
      <c r="AG43" s="92">
        <f t="shared" si="9"/>
        <v>2.1298079578260332</v>
      </c>
      <c r="AH43" s="11">
        <f t="shared" ref="AH43:AH52" si="13">+G43/E43</f>
        <v>54.033898305084747</v>
      </c>
      <c r="AI43" s="47"/>
      <c r="AJ43" s="14"/>
      <c r="AK43" s="13"/>
      <c r="AP43" s="13"/>
      <c r="AQ43" s="13"/>
      <c r="AR43" s="11"/>
      <c r="AS43" s="11"/>
      <c r="AT43" s="11"/>
    </row>
    <row r="44" spans="1:46" ht="21">
      <c r="A44" s="47"/>
      <c r="B44">
        <f>+'Ark1'!C1518</f>
        <v>2020</v>
      </c>
      <c r="C44">
        <f>+'Ark1'!O1518</f>
        <v>4</v>
      </c>
      <c r="D44" s="2" t="str">
        <f t="shared" si="12"/>
        <v>Innlandet</v>
      </c>
      <c r="E44">
        <f>+'Ark1'!Q1518</f>
        <v>118</v>
      </c>
      <c r="G44">
        <f>+'Ark1'!R1518</f>
        <v>4626</v>
      </c>
      <c r="I44" s="194">
        <f>+'Ark1'!AF1518</f>
        <v>16.990487383846911</v>
      </c>
      <c r="J44" s="194">
        <f>+'Ark1'!AG1518</f>
        <v>15.572502602419153</v>
      </c>
      <c r="K44" s="96"/>
      <c r="L44" s="96"/>
      <c r="M44" s="96"/>
      <c r="N44" s="1">
        <f>+'Ark1'!S1518</f>
        <v>5.3744055339386083</v>
      </c>
      <c r="P44" s="175"/>
      <c r="Q44" s="175"/>
      <c r="R44" s="175"/>
      <c r="S44" s="175"/>
      <c r="T44" s="1">
        <f>+'Ark1'!T1518</f>
        <v>5.136186770428016</v>
      </c>
      <c r="U44" s="92">
        <f>+'Ark1'!U1518</f>
        <v>11.484580631214882</v>
      </c>
      <c r="W44" s="92">
        <f>+'Ark1'!W1518</f>
        <v>1.448335495028102</v>
      </c>
      <c r="X44" s="11">
        <f>+'Ark1'!X1518</f>
        <v>24.427150886294861</v>
      </c>
      <c r="Y44" s="11">
        <f>+'Ark1'!Y1518</f>
        <v>8.1928231733679198</v>
      </c>
      <c r="Z44" s="11">
        <f>+'Ark1'!Z1518</f>
        <v>7.2383481668311491</v>
      </c>
      <c r="AA44" s="92">
        <f>+'Ark1'!Z1518</f>
        <v>7.2383481668311491</v>
      </c>
      <c r="AB44" s="1">
        <f>+'Ark1'!AB1518</f>
        <v>2.129314994649631</v>
      </c>
      <c r="AC44" s="1">
        <f>+'Ark1'!AC1518</f>
        <v>17.454404074308059</v>
      </c>
      <c r="AD44" s="11">
        <f>+'Ark1'!AD1518</f>
        <v>27.40639211319256</v>
      </c>
      <c r="AE44" s="11">
        <f>+'Ark1'!AE1518</f>
        <v>16.810762725039449</v>
      </c>
      <c r="AF44" s="11">
        <f>+'Ark1'!AF1518</f>
        <v>16.990487383846911</v>
      </c>
      <c r="AG44" s="92">
        <f t="shared" si="9"/>
        <v>2.1369025018099927</v>
      </c>
      <c r="AH44" s="11">
        <f t="shared" si="13"/>
        <v>39.203389830508478</v>
      </c>
      <c r="AI44" s="47"/>
      <c r="AJ44" s="2"/>
      <c r="AK44" s="5"/>
      <c r="AP44" s="56"/>
      <c r="AQ44" s="56"/>
      <c r="AR44" s="11"/>
      <c r="AS44" s="11"/>
      <c r="AT44" s="11"/>
    </row>
    <row r="45" spans="1:46" ht="15.6">
      <c r="A45" s="47"/>
      <c r="B45">
        <f>+'Ark1'!C1519</f>
        <v>2020</v>
      </c>
      <c r="C45">
        <f>+'Ark1'!O1519</f>
        <v>8</v>
      </c>
      <c r="D45" s="2" t="str">
        <f t="shared" si="12"/>
        <v>Telemark/ Vestfold</v>
      </c>
      <c r="E45">
        <f>+'Ark1'!Q1519</f>
        <v>36</v>
      </c>
      <c r="G45">
        <f>+'Ark1'!R1519</f>
        <v>1663</v>
      </c>
      <c r="I45" s="194">
        <f>+'Ark1'!AF1519</f>
        <v>6.1079075917287984</v>
      </c>
      <c r="J45" s="194">
        <f>+'Ark1'!AG1519</f>
        <v>4.9387164517735087</v>
      </c>
      <c r="K45" s="96"/>
      <c r="L45" s="96"/>
      <c r="M45" s="96"/>
      <c r="N45" s="1">
        <f>+'Ark1'!S1519</f>
        <v>5.6301864101022252</v>
      </c>
      <c r="P45" s="175"/>
      <c r="Q45" s="175"/>
      <c r="R45" s="175"/>
      <c r="S45" s="175"/>
      <c r="T45" s="1">
        <f>+'Ark1'!T1519</f>
        <v>4.8502705953096807</v>
      </c>
      <c r="U45" s="92">
        <f>+'Ark1'!U1519</f>
        <v>10.131743836440158</v>
      </c>
      <c r="W45" s="92">
        <f>+'Ark1'!W1519</f>
        <v>0.84185207456404099</v>
      </c>
      <c r="X45" s="11">
        <f>+'Ark1'!X1519</f>
        <v>21.467227901383044</v>
      </c>
      <c r="Y45" s="11">
        <f>+'Ark1'!Y1519</f>
        <v>9.9819603126879137</v>
      </c>
      <c r="Z45" s="11">
        <f>+'Ark1'!Z1519</f>
        <v>7.7823309883396252</v>
      </c>
      <c r="AA45" s="92">
        <f>+'Ark1'!Z1519</f>
        <v>7.7823309883396252</v>
      </c>
      <c r="AB45" s="1">
        <f>+'Ark1'!AB1519</f>
        <v>1.7515077909993755</v>
      </c>
      <c r="AC45" s="1">
        <f>+'Ark1'!AC1519</f>
        <v>3.1833325167135156</v>
      </c>
      <c r="AD45" s="11">
        <f>+'Ark1'!AD1519</f>
        <v>33.985308507736633</v>
      </c>
      <c r="AE45" s="11">
        <f>+'Ark1'!AE1519</f>
        <v>37.574888917459823</v>
      </c>
      <c r="AF45" s="11">
        <f>+'Ark1'!AF1519</f>
        <v>6.1079075917287984</v>
      </c>
      <c r="AG45" s="92">
        <f t="shared" si="9"/>
        <v>1.7995396774538057</v>
      </c>
      <c r="AH45" s="11">
        <f t="shared" si="13"/>
        <v>46.194444444444443</v>
      </c>
      <c r="AI45" s="47"/>
      <c r="AJ45" s="4"/>
      <c r="AK45" s="4"/>
      <c r="AM45" s="4"/>
      <c r="AN45" s="4"/>
    </row>
    <row r="46" spans="1:46" ht="15.6">
      <c r="A46" s="47"/>
      <c r="B46">
        <f>+'Ark1'!C1520</f>
        <v>2020</v>
      </c>
      <c r="C46">
        <f>+'Ark1'!O1520</f>
        <v>9</v>
      </c>
      <c r="D46" s="2" t="str">
        <f t="shared" si="12"/>
        <v>Agder</v>
      </c>
      <c r="E46">
        <f>+'Ark1'!Q1520</f>
        <v>18</v>
      </c>
      <c r="G46">
        <f>+'Ark1'!R1520</f>
        <v>159</v>
      </c>
      <c r="I46" s="194">
        <f>+'Ark1'!AF1520</f>
        <v>0.58397913835530901</v>
      </c>
      <c r="J46" s="194">
        <f>+'Ark1'!AG1520</f>
        <v>0.59522808048485043</v>
      </c>
      <c r="K46" s="96"/>
      <c r="L46" s="96"/>
      <c r="M46" s="96"/>
      <c r="N46" s="1">
        <f>+'Ark1'!S1520</f>
        <v>5.8742138364779892</v>
      </c>
      <c r="P46" s="175"/>
      <c r="Q46" s="175"/>
      <c r="R46" s="175"/>
      <c r="S46" s="175"/>
      <c r="T46" s="1">
        <f>+'Ark1'!T1520</f>
        <v>4.5094339622641515</v>
      </c>
      <c r="U46" s="92">
        <f>+'Ark1'!U1520</f>
        <v>12.77169811320756</v>
      </c>
      <c r="W46" s="92">
        <f>+'Ark1'!W1520</f>
        <v>1.2578616352201253</v>
      </c>
      <c r="X46" s="11">
        <f>+'Ark1'!X1520</f>
        <v>22.012578616352204</v>
      </c>
      <c r="Y46" s="11">
        <f>+'Ark1'!Y1520</f>
        <v>5.6603773584905639</v>
      </c>
      <c r="Z46" s="11">
        <f>+'Ark1'!Z1520</f>
        <v>5.7951088905661008</v>
      </c>
      <c r="AA46" s="92">
        <f>+'Ark1'!Z1520</f>
        <v>5.7951088905661008</v>
      </c>
      <c r="AB46" s="1">
        <f>+'Ark1'!AB1520</f>
        <v>1.8079764724366028</v>
      </c>
      <c r="AC46" s="1">
        <f>+'Ark1'!AC1520</f>
        <v>19.645439167544904</v>
      </c>
      <c r="AD46" s="11">
        <f>+'Ark1'!AD1520</f>
        <v>27.798169804448779</v>
      </c>
      <c r="AE46" s="11">
        <f>+'Ark1'!AE1520</f>
        <v>61.859573937847422</v>
      </c>
      <c r="AF46" s="11">
        <f>+'Ark1'!AF1520</f>
        <v>0.58397913835530901</v>
      </c>
      <c r="AG46" s="92">
        <f t="shared" si="9"/>
        <v>2.1741970021413293</v>
      </c>
      <c r="AH46" s="11">
        <f t="shared" si="13"/>
        <v>8.8333333333333339</v>
      </c>
      <c r="AI46" s="47"/>
      <c r="AJ46" s="4"/>
      <c r="AK46" s="16"/>
      <c r="AM46" s="1"/>
      <c r="AN46" s="18"/>
      <c r="AP46" s="1"/>
      <c r="AQ46" s="5"/>
    </row>
    <row r="47" spans="1:46" ht="15.6">
      <c r="A47" s="47"/>
      <c r="B47">
        <f>+'Ark1'!C1521</f>
        <v>2020</v>
      </c>
      <c r="C47">
        <f>+'Ark1'!O1521</f>
        <v>11</v>
      </c>
      <c r="D47" s="2" t="str">
        <f t="shared" si="12"/>
        <v>Rogaland</v>
      </c>
      <c r="E47">
        <f>+'Ark1'!Q1521</f>
        <v>53</v>
      </c>
      <c r="G47">
        <f>+'Ark1'!R1521</f>
        <v>1124</v>
      </c>
      <c r="I47" s="194">
        <f>+'Ark1'!AF1521</f>
        <v>4.1282550409519958</v>
      </c>
      <c r="J47" s="194">
        <f>+'Ark1'!AG1521</f>
        <v>4.2252019223401929</v>
      </c>
      <c r="K47" s="96"/>
      <c r="L47" s="96"/>
      <c r="M47" s="96"/>
      <c r="N47" s="1">
        <f>+'Ark1'!S1521</f>
        <v>4.7749110320284691</v>
      </c>
      <c r="P47" s="175"/>
      <c r="Q47" s="175"/>
      <c r="R47" s="175"/>
      <c r="S47" s="175"/>
      <c r="T47" s="1">
        <f>+'Ark1'!T1521</f>
        <v>4.1548042704626331</v>
      </c>
      <c r="U47" s="92">
        <f>+'Ark1'!U1521</f>
        <v>12.82459074733096</v>
      </c>
      <c r="W47" s="92">
        <f>+'Ark1'!W1521</f>
        <v>0.53380782918149461</v>
      </c>
      <c r="X47" s="11">
        <f>+'Ark1'!X1521</f>
        <v>30.516014234875446</v>
      </c>
      <c r="Y47" s="11">
        <f>+'Ark1'!Y1521</f>
        <v>9.4306049822064058</v>
      </c>
      <c r="Z47" s="11">
        <f>+'Ark1'!Z1521</f>
        <v>7.3181976365399484</v>
      </c>
      <c r="AA47" s="92">
        <f>+'Ark1'!Z1521</f>
        <v>7.3181976365399484</v>
      </c>
      <c r="AB47" s="1">
        <f>+'Ark1'!AB1521</f>
        <v>1.9050093303914719</v>
      </c>
      <c r="AC47" s="1">
        <f>+'Ark1'!AC1521</f>
        <v>18.229854033392911</v>
      </c>
      <c r="AD47" s="11">
        <f>+'Ark1'!AD1521</f>
        <v>46.207117342834032</v>
      </c>
      <c r="AE47" s="11">
        <f>+'Ark1'!AE1521</f>
        <v>43.988679424724211</v>
      </c>
      <c r="AF47" s="11">
        <f>+'Ark1'!AF1521</f>
        <v>4.1282550409519958</v>
      </c>
      <c r="AG47" s="92">
        <f t="shared" ref="AG47:AG65" si="14">+U47/N47</f>
        <v>2.6858282094279859</v>
      </c>
      <c r="AH47" s="11">
        <f t="shared" si="13"/>
        <v>21.20754716981132</v>
      </c>
      <c r="AI47" s="47"/>
      <c r="AJ47" s="4"/>
      <c r="AK47" s="16"/>
      <c r="AM47" s="1"/>
      <c r="AN47" s="18"/>
    </row>
    <row r="48" spans="1:46" ht="15.6">
      <c r="A48" s="47"/>
      <c r="B48">
        <f>+'Ark1'!C1522</f>
        <v>2020</v>
      </c>
      <c r="C48">
        <f>+'Ark1'!O1522</f>
        <v>14</v>
      </c>
      <c r="D48" s="2" t="str">
        <f t="shared" si="12"/>
        <v>Vestland</v>
      </c>
      <c r="E48">
        <f>+'Ark1'!Q1522</f>
        <v>199</v>
      </c>
      <c r="G48">
        <f>+'Ark1'!R1522</f>
        <v>6489</v>
      </c>
      <c r="I48" s="194">
        <f>+'Ark1'!AF1522</f>
        <v>23.832959929481763</v>
      </c>
      <c r="J48" s="194">
        <f>+'Ark1'!AG1522</f>
        <v>23.112005527909208</v>
      </c>
      <c r="K48" s="96"/>
      <c r="L48" s="96"/>
      <c r="M48" s="96"/>
      <c r="N48" s="1">
        <f>+'Ark1'!S1522</f>
        <v>4.9810448451225158</v>
      </c>
      <c r="P48" s="175"/>
      <c r="Q48" s="175"/>
      <c r="R48" s="175"/>
      <c r="S48" s="175"/>
      <c r="T48" s="1">
        <f>+'Ark1'!T1522</f>
        <v>4.701648944367391</v>
      </c>
      <c r="U48" s="92">
        <f>+'Ark1'!U1522</f>
        <v>12.151285251964804</v>
      </c>
      <c r="W48" s="92">
        <f>+'Ark1'!W1522</f>
        <v>0.72430266605023919</v>
      </c>
      <c r="X48" s="11">
        <f>+'Ark1'!X1522</f>
        <v>29.973801818462007</v>
      </c>
      <c r="Y48" s="11">
        <f>+'Ark1'!Y1522</f>
        <v>10.171058714748035</v>
      </c>
      <c r="Z48" s="11">
        <f>+'Ark1'!Z1522</f>
        <v>7.652761436387002</v>
      </c>
      <c r="AA48" s="92">
        <f>+'Ark1'!Z1522</f>
        <v>7.652761436387002</v>
      </c>
      <c r="AB48" s="1">
        <f>+'Ark1'!AB1522</f>
        <v>1.7957155374133287</v>
      </c>
      <c r="AC48" s="1">
        <f>+'Ark1'!AC1522</f>
        <v>11.277755099217352</v>
      </c>
      <c r="AD48" s="11">
        <f>+'Ark1'!AD1522</f>
        <v>37.886231860725282</v>
      </c>
      <c r="AE48" s="11">
        <f>+'Ark1'!AE1522</f>
        <v>46.111101211159138</v>
      </c>
      <c r="AF48" s="11">
        <f>+'Ark1'!AF1522</f>
        <v>23.832959929481763</v>
      </c>
      <c r="AG48" s="92">
        <f t="shared" si="14"/>
        <v>2.4395052905141887</v>
      </c>
      <c r="AH48" s="11">
        <f t="shared" si="13"/>
        <v>32.608040201005025</v>
      </c>
      <c r="AI48" s="47"/>
      <c r="AJ48" s="4"/>
      <c r="AK48" s="16"/>
      <c r="AM48" s="1"/>
      <c r="AN48" s="18"/>
    </row>
    <row r="49" spans="1:40" ht="15.6">
      <c r="A49" s="47"/>
      <c r="B49">
        <f>+'Ark1'!C1523</f>
        <v>2020</v>
      </c>
      <c r="C49">
        <f>+'Ark1'!O1523</f>
        <v>15</v>
      </c>
      <c r="D49" s="2" t="str">
        <f t="shared" si="12"/>
        <v>Møre og Romsdal</v>
      </c>
      <c r="E49">
        <f>+'Ark1'!Q1523</f>
        <v>64</v>
      </c>
      <c r="G49">
        <f>+'Ark1'!R1523</f>
        <v>3755</v>
      </c>
      <c r="I49" s="194">
        <f>+'Ark1'!AF1523</f>
        <v>13.79145700958607</v>
      </c>
      <c r="J49" s="194">
        <f>+'Ark1'!AG1523</f>
        <v>12.886900450675643</v>
      </c>
      <c r="K49" s="96"/>
      <c r="L49" s="96"/>
      <c r="M49" s="96"/>
      <c r="N49" s="1">
        <f>+'Ark1'!S1523</f>
        <v>4.684154460719042</v>
      </c>
      <c r="P49" s="175"/>
      <c r="Q49" s="175"/>
      <c r="R49" s="175"/>
      <c r="S49" s="175"/>
      <c r="T49" s="1">
        <f>+'Ark1'!T1523</f>
        <v>4.5374167776298249</v>
      </c>
      <c r="U49" s="92">
        <f>+'Ark1'!U1523</f>
        <v>11.708490013315584</v>
      </c>
      <c r="W49" s="92">
        <f>+'Ark1'!W1523</f>
        <v>1.1451398135818911</v>
      </c>
      <c r="X49" s="11">
        <f>+'Ark1'!X1523</f>
        <v>27.456724367509995</v>
      </c>
      <c r="Y49" s="11">
        <f>+'Ark1'!Y1523</f>
        <v>11.211717709720377</v>
      </c>
      <c r="Z49" s="11">
        <f>+'Ark1'!Z1523</f>
        <v>7.9661343975970595</v>
      </c>
      <c r="AA49" s="92">
        <f>+'Ark1'!Z1523</f>
        <v>7.9661343975970595</v>
      </c>
      <c r="AB49" s="1">
        <f>+'Ark1'!AB1523</f>
        <v>1.8537393699930751</v>
      </c>
      <c r="AC49" s="1">
        <f>+'Ark1'!AC1523</f>
        <v>22.340218769126377</v>
      </c>
      <c r="AD49" s="11">
        <f>+'Ark1'!AD1523</f>
        <v>47.502475164905007</v>
      </c>
      <c r="AE49" s="11">
        <f>+'Ark1'!AE1523</f>
        <v>52.864458331438513</v>
      </c>
      <c r="AF49" s="11">
        <f>+'Ark1'!AF1523</f>
        <v>13.79145700958607</v>
      </c>
      <c r="AG49" s="92">
        <f t="shared" si="14"/>
        <v>2.499595201546422</v>
      </c>
      <c r="AH49" s="11">
        <f t="shared" si="13"/>
        <v>58.671875</v>
      </c>
      <c r="AI49" s="47"/>
      <c r="AJ49" s="4"/>
      <c r="AK49" s="16"/>
      <c r="AM49" s="1"/>
      <c r="AN49" s="18"/>
    </row>
    <row r="50" spans="1:40" ht="15.6">
      <c r="A50" s="47"/>
      <c r="B50">
        <f>+'Ark1'!C1524</f>
        <v>2020</v>
      </c>
      <c r="C50">
        <f>+'Ark1'!O1524</f>
        <v>16</v>
      </c>
      <c r="D50" s="2" t="str">
        <f t="shared" si="12"/>
        <v>Trøndelag</v>
      </c>
      <c r="E50">
        <f>+'Ark1'!Q1524</f>
        <v>63</v>
      </c>
      <c r="G50">
        <f>+'Ark1'!R1524</f>
        <v>1156</v>
      </c>
      <c r="I50" s="194">
        <f>+'Ark1'!AF1524</f>
        <v>4.2457854335769651</v>
      </c>
      <c r="J50" s="194">
        <f>+'Ark1'!AG1524</f>
        <v>4.1722712645502931</v>
      </c>
      <c r="K50" s="96"/>
      <c r="L50" s="96"/>
      <c r="M50" s="96"/>
      <c r="N50" s="1">
        <f>+'Ark1'!S1524</f>
        <v>5.7629757785467133</v>
      </c>
      <c r="P50" s="175"/>
      <c r="Q50" s="175"/>
      <c r="R50" s="175"/>
      <c r="S50" s="175"/>
      <c r="T50" s="1">
        <f>+'Ark1'!T1524</f>
        <v>4.4576124567474045</v>
      </c>
      <c r="U50" s="92">
        <f>+'Ark1'!U1524</f>
        <v>12.313373702422147</v>
      </c>
      <c r="W50" s="92">
        <f>+'Ark1'!W1524</f>
        <v>2.5951557093425595</v>
      </c>
      <c r="X50" s="11">
        <f>+'Ark1'!X1524</f>
        <v>23.788927335640139</v>
      </c>
      <c r="Y50" s="11">
        <f>+'Ark1'!Y1524</f>
        <v>8.8235294117647047</v>
      </c>
      <c r="Z50" s="11">
        <f>+'Ark1'!Z1524</f>
        <v>6.6978975063578892</v>
      </c>
      <c r="AA50" s="92">
        <f>+'Ark1'!Z1524</f>
        <v>6.6978975063578892</v>
      </c>
      <c r="AB50" s="1">
        <f>+'Ark1'!AB1524</f>
        <v>2.2505137841650305</v>
      </c>
      <c r="AC50" s="1">
        <f>+'Ark1'!AC1524</f>
        <v>36.956750904827508</v>
      </c>
      <c r="AD50" s="11">
        <f>+'Ark1'!AD1524</f>
        <v>68.874840748571771</v>
      </c>
      <c r="AE50" s="11">
        <f>+'Ark1'!AE1524</f>
        <v>44.831435827530072</v>
      </c>
      <c r="AF50" s="11">
        <f>+'Ark1'!AF1524</f>
        <v>4.2457854335769651</v>
      </c>
      <c r="AG50" s="92">
        <f t="shared" si="14"/>
        <v>2.136634644250976</v>
      </c>
      <c r="AH50" s="11">
        <f t="shared" si="13"/>
        <v>18.349206349206348</v>
      </c>
      <c r="AI50" s="47"/>
      <c r="AJ50" s="4"/>
      <c r="AK50" s="16"/>
      <c r="AM50" s="1"/>
      <c r="AN50" s="18"/>
    </row>
    <row r="51" spans="1:40" ht="15.6">
      <c r="A51" s="47"/>
      <c r="B51">
        <f>+'Ark1'!C1525</f>
        <v>2020</v>
      </c>
      <c r="C51">
        <f>+'Ark1'!O1525</f>
        <v>18</v>
      </c>
      <c r="D51" s="2" t="str">
        <f t="shared" si="12"/>
        <v>Nordland</v>
      </c>
      <c r="E51">
        <f>+'Ark1'!Q1525</f>
        <v>46</v>
      </c>
      <c r="G51">
        <f>+'Ark1'!R1525</f>
        <v>1898</v>
      </c>
      <c r="I51" s="194">
        <f>+'Ark1'!AF1525</f>
        <v>6.9710214125684073</v>
      </c>
      <c r="J51" s="194">
        <f>+'Ark1'!AG1525</f>
        <v>8.7027492461528873</v>
      </c>
      <c r="K51" s="96"/>
      <c r="L51" s="96"/>
      <c r="M51" s="96"/>
      <c r="N51" s="1">
        <f>+'Ark1'!S1525</f>
        <v>5.6016859852476255</v>
      </c>
      <c r="P51" s="175"/>
      <c r="Q51" s="175"/>
      <c r="R51" s="175"/>
      <c r="S51" s="175"/>
      <c r="T51" s="1">
        <f>+'Ark1'!T1525</f>
        <v>4.7218124341412011</v>
      </c>
      <c r="U51" s="92">
        <f>+'Ark1'!U1525</f>
        <v>15.643092729188613</v>
      </c>
      <c r="W51" s="92">
        <f>+'Ark1'!W1525</f>
        <v>1.4225500526870387</v>
      </c>
      <c r="X51" s="11">
        <f>+'Ark1'!X1525</f>
        <v>46.522655426765006</v>
      </c>
      <c r="Y51" s="11">
        <f>+'Ark1'!Y1525</f>
        <v>19.072708113804005</v>
      </c>
      <c r="Z51" s="11">
        <f>+'Ark1'!Z1525</f>
        <v>7.9417542230907072</v>
      </c>
      <c r="AA51" s="92">
        <f>+'Ark1'!Z1525</f>
        <v>7.9417542230907072</v>
      </c>
      <c r="AB51" s="1">
        <f>+'Ark1'!AB1525</f>
        <v>2.190254899642766</v>
      </c>
      <c r="AC51" s="1">
        <f>+'Ark1'!AC1525</f>
        <v>33.951652882832349</v>
      </c>
      <c r="AD51" s="11">
        <f>+'Ark1'!AD1525</f>
        <v>56.520231446080089</v>
      </c>
      <c r="AE51" s="11">
        <f>+'Ark1'!AE1525</f>
        <v>50.009993107723709</v>
      </c>
      <c r="AF51" s="11">
        <f>+'Ark1'!AF1525</f>
        <v>6.9710214125684073</v>
      </c>
      <c r="AG51" s="92">
        <f t="shared" si="14"/>
        <v>2.7925686606471039</v>
      </c>
      <c r="AH51" s="11">
        <f t="shared" si="13"/>
        <v>41.260869565217391</v>
      </c>
      <c r="AI51" s="47"/>
      <c r="AJ51" s="4"/>
      <c r="AK51" s="16"/>
      <c r="AM51" s="1"/>
      <c r="AN51" s="18"/>
    </row>
    <row r="52" spans="1:40" ht="15.6">
      <c r="A52" s="47"/>
      <c r="B52">
        <f>+'Ark1'!C1526</f>
        <v>2020</v>
      </c>
      <c r="C52">
        <f>+'Ark1'!O1526</f>
        <v>54</v>
      </c>
      <c r="D52" s="2" t="str">
        <f t="shared" si="12"/>
        <v>Troms og Finnmark</v>
      </c>
      <c r="E52">
        <f>+'Ark1'!Q1526</f>
        <v>63</v>
      </c>
      <c r="G52">
        <f>+'Ark1'!R1526</f>
        <v>3129</v>
      </c>
      <c r="I52" s="194">
        <f>+'Ark1'!AF1526</f>
        <v>11.492268703860139</v>
      </c>
      <c r="J52" s="194">
        <f>+'Ark1'!AG1526</f>
        <v>15.709985134979627</v>
      </c>
      <c r="K52" s="96"/>
      <c r="L52" s="96"/>
      <c r="M52" s="96"/>
      <c r="N52" s="1">
        <f>+'Ark1'!S1526</f>
        <v>5.0891658676893563</v>
      </c>
      <c r="P52" s="175"/>
      <c r="Q52" s="175"/>
      <c r="R52" s="175"/>
      <c r="S52" s="175"/>
      <c r="T52" s="1">
        <f>+'Ark1'!T1526</f>
        <v>5.0942793224672407</v>
      </c>
      <c r="U52" s="92">
        <f>+'Ark1'!U1526</f>
        <v>17.12902205177372</v>
      </c>
      <c r="W52" s="92">
        <f>+'Ark1'!W1526</f>
        <v>3.195909236177692</v>
      </c>
      <c r="X52" s="11">
        <f>+'Ark1'!X1526</f>
        <v>53.147970597635037</v>
      </c>
      <c r="Y52" s="11">
        <f>+'Ark1'!Y1526</f>
        <v>24.288910194950464</v>
      </c>
      <c r="Z52" s="11">
        <f>+'Ark1'!Z1526</f>
        <v>7.7971105678891153</v>
      </c>
      <c r="AA52" s="92">
        <f>+'Ark1'!Z1526</f>
        <v>7.7971105678891153</v>
      </c>
      <c r="AB52" s="1">
        <f>+'Ark1'!AB1526</f>
        <v>2.2188641539193323</v>
      </c>
      <c r="AC52" s="1">
        <f>+'Ark1'!AC1526</f>
        <v>34.389955435232757</v>
      </c>
      <c r="AD52" s="11">
        <f>+'Ark1'!AD1526</f>
        <v>68.867645551209392</v>
      </c>
      <c r="AE52" s="11">
        <f>+'Ark1'!AE1526</f>
        <v>53.937294314858221</v>
      </c>
      <c r="AF52" s="11">
        <f>+'Ark1'!AF1526</f>
        <v>11.492268703860139</v>
      </c>
      <c r="AG52" s="92">
        <f t="shared" si="14"/>
        <v>3.3657818387339855</v>
      </c>
      <c r="AH52" s="11">
        <f t="shared" si="13"/>
        <v>49.666666666666664</v>
      </c>
      <c r="AI52" s="47"/>
      <c r="AJ52" s="4"/>
      <c r="AK52" s="16"/>
      <c r="AM52" s="1"/>
      <c r="AN52" s="18"/>
    </row>
    <row r="53" spans="1:40" ht="15.6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71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"/>
      <c r="AK53" s="16"/>
      <c r="AM53" s="1"/>
      <c r="AN53" s="18"/>
    </row>
    <row r="54" spans="1:40" ht="15.6">
      <c r="A54" s="47"/>
      <c r="B54" s="53">
        <f>+'Ark1'!C1527</f>
        <v>2019</v>
      </c>
      <c r="C54" s="53">
        <f>+'Ark1'!O1527</f>
        <v>1</v>
      </c>
      <c r="D54" s="65" t="str">
        <f t="shared" ref="D54:D63" si="15">VLOOKUP(C54,$AN$10:$AO$19,2)</f>
        <v>Viken</v>
      </c>
      <c r="E54" s="53">
        <f>+'Ark1'!Q1527</f>
        <v>7</v>
      </c>
      <c r="F54" s="74"/>
      <c r="G54" s="53">
        <f>+'Ark1'!R1527</f>
        <v>201</v>
      </c>
      <c r="H54" s="74"/>
      <c r="I54" s="176">
        <f>+'Ark1'!AF1527</f>
        <v>0.73935113661443363</v>
      </c>
      <c r="J54" s="176">
        <f>+'Ark1'!AG1527</f>
        <v>0.64565527642767773</v>
      </c>
      <c r="K54" s="47"/>
      <c r="L54" s="71"/>
      <c r="M54" s="47"/>
      <c r="N54" s="55">
        <f>+'Ark1'!S1527</f>
        <v>5.8905472636815919</v>
      </c>
      <c r="O54" s="155"/>
      <c r="P54" s="155"/>
      <c r="Q54" s="176"/>
      <c r="R54" s="176"/>
      <c r="S54" s="176"/>
      <c r="T54" s="55">
        <f>+'Ark1'!T1527</f>
        <v>3.8805970149253746</v>
      </c>
      <c r="U54" s="155">
        <f>+'Ark1'!U1527</f>
        <v>10.820398009950251</v>
      </c>
      <c r="V54" s="155"/>
      <c r="W54" s="155">
        <f>+'Ark1'!W1527</f>
        <v>0.49751243781094517</v>
      </c>
      <c r="X54" s="74">
        <f>+'Ark1'!X1527</f>
        <v>6.9651741293532314</v>
      </c>
      <c r="Y54" s="74">
        <f>+'Ark1'!Y1527</f>
        <v>2.4875621890547261</v>
      </c>
      <c r="Z54" s="74">
        <f>+'Ark1'!Z1527</f>
        <v>4.2273136784624148</v>
      </c>
      <c r="AA54" s="155">
        <f>+'Ark1'!Z1527</f>
        <v>4.2273136784624148</v>
      </c>
      <c r="AB54" s="55">
        <f>+'Ark1'!AB1527</f>
        <v>1.9279746395472528</v>
      </c>
      <c r="AC54" s="55">
        <f>+'Ark1'!AC1527</f>
        <v>16.642538742481896</v>
      </c>
      <c r="AD54" s="74">
        <f>+'Ark1'!AD1527</f>
        <v>47.948890639831369</v>
      </c>
      <c r="AE54" s="74">
        <f>+'Ark1'!AE1527</f>
        <v>34.052687551873703</v>
      </c>
      <c r="AF54" s="74">
        <f>+'Ark1'!AF1527</f>
        <v>0.73935113661443363</v>
      </c>
      <c r="AG54" s="155">
        <f t="shared" si="14"/>
        <v>1.8369087837837843</v>
      </c>
      <c r="AH54" s="74">
        <f t="shared" ref="AH54:AH63" si="16">+G54/E54</f>
        <v>28.714285714285715</v>
      </c>
      <c r="AI54" s="47"/>
      <c r="AJ54" s="4"/>
      <c r="AK54" s="16"/>
      <c r="AM54" s="13"/>
      <c r="AN54" s="18"/>
    </row>
    <row r="55" spans="1:40" ht="15.6">
      <c r="A55" s="47"/>
      <c r="B55" s="53">
        <f>+'Ark1'!C1528</f>
        <v>2019</v>
      </c>
      <c r="C55" s="53">
        <f>+'Ark1'!O1528</f>
        <v>4</v>
      </c>
      <c r="D55" s="65" t="str">
        <f t="shared" si="15"/>
        <v>Innlandet</v>
      </c>
      <c r="E55" s="53">
        <f>+'Ark1'!Q1528</f>
        <v>29</v>
      </c>
      <c r="F55" s="74"/>
      <c r="G55" s="53">
        <f>+'Ark1'!R1528</f>
        <v>1273</v>
      </c>
      <c r="H55" s="74"/>
      <c r="I55" s="176">
        <f>+'Ark1'!AF1528</f>
        <v>4.6825571985580812</v>
      </c>
      <c r="J55" s="176">
        <f>+'Ark1'!AG1528</f>
        <v>4.7335565414299001</v>
      </c>
      <c r="K55" s="47"/>
      <c r="L55" s="71"/>
      <c r="M55" s="47"/>
      <c r="N55" s="55">
        <f>+'Ark1'!S1528</f>
        <v>5.6912804399057348</v>
      </c>
      <c r="O55" s="155"/>
      <c r="P55" s="155"/>
      <c r="Q55" s="176"/>
      <c r="R55" s="176"/>
      <c r="S55" s="176"/>
      <c r="T55" s="55">
        <f>+'Ark1'!T1528</f>
        <v>4.7242733699921438</v>
      </c>
      <c r="U55" s="155">
        <f>+'Ark1'!U1528</f>
        <v>12.525577376276496</v>
      </c>
      <c r="V55" s="155"/>
      <c r="W55" s="155">
        <f>+'Ark1'!W1528</f>
        <v>1.2568735271013358</v>
      </c>
      <c r="X55" s="74">
        <f>+'Ark1'!X1528</f>
        <v>21.681068342498037</v>
      </c>
      <c r="Y55" s="74">
        <f>+'Ark1'!Y1528</f>
        <v>10.919088766692855</v>
      </c>
      <c r="Z55" s="74">
        <f>+'Ark1'!Z1528</f>
        <v>7.2526653009429198</v>
      </c>
      <c r="AA55" s="155">
        <f>+'Ark1'!Z1528</f>
        <v>7.2526653009429198</v>
      </c>
      <c r="AB55" s="55">
        <f>+'Ark1'!AB1528</f>
        <v>1.8617200471786723</v>
      </c>
      <c r="AC55" s="55">
        <f>+'Ark1'!AC1528</f>
        <v>19.440650754287677</v>
      </c>
      <c r="AD55" s="74">
        <f>+'Ark1'!AD1528</f>
        <v>52.442895480130005</v>
      </c>
      <c r="AE55" s="74">
        <f>+'Ark1'!AE1528</f>
        <v>29.650472668673096</v>
      </c>
      <c r="AF55" s="74">
        <f>+'Ark1'!AF1528</f>
        <v>4.6825571985580812</v>
      </c>
      <c r="AG55" s="155">
        <f t="shared" si="14"/>
        <v>2.2008364389233925</v>
      </c>
      <c r="AH55" s="74">
        <f t="shared" si="16"/>
        <v>43.896551724137929</v>
      </c>
      <c r="AI55" s="47"/>
      <c r="AJ55" s="4"/>
      <c r="AK55" s="16"/>
      <c r="AM55" s="13"/>
      <c r="AN55" s="18"/>
    </row>
    <row r="56" spans="1:40" ht="15.6">
      <c r="A56" s="47"/>
      <c r="B56" s="53">
        <f>+'Ark1'!C1529</f>
        <v>2019</v>
      </c>
      <c r="C56" s="53">
        <f>+'Ark1'!O1529</f>
        <v>8</v>
      </c>
      <c r="D56" s="65" t="str">
        <f t="shared" si="15"/>
        <v>Telemark/ Vestfold</v>
      </c>
      <c r="E56" s="53">
        <f>+'Ark1'!Q1529</f>
        <v>31</v>
      </c>
      <c r="F56" s="74"/>
      <c r="G56" s="53">
        <f>+'Ark1'!R1529</f>
        <v>1622</v>
      </c>
      <c r="H56" s="74"/>
      <c r="I56" s="176">
        <f>+'Ark1'!AF1529</f>
        <v>5.9663061870080192</v>
      </c>
      <c r="J56" s="176">
        <f>+'Ark1'!AG1529</f>
        <v>5.2881450043962968</v>
      </c>
      <c r="K56" s="47"/>
      <c r="L56" s="71"/>
      <c r="M56" s="47"/>
      <c r="N56" s="55">
        <f>+'Ark1'!S1529</f>
        <v>5.2706535141800241</v>
      </c>
      <c r="O56" s="155"/>
      <c r="P56" s="155"/>
      <c r="Q56" s="176"/>
      <c r="R56" s="176"/>
      <c r="S56" s="176"/>
      <c r="T56" s="55">
        <f>+'Ark1'!T1529</f>
        <v>4.3785450061652291</v>
      </c>
      <c r="U56" s="155">
        <f>+'Ark1'!U1529</f>
        <v>10.98224414303329</v>
      </c>
      <c r="V56" s="155"/>
      <c r="W56" s="155">
        <f>+'Ark1'!W1529</f>
        <v>0.61652281134401965</v>
      </c>
      <c r="X56" s="74">
        <f>+'Ark1'!X1529</f>
        <v>26.695437731196058</v>
      </c>
      <c r="Y56" s="74">
        <f>+'Ark1'!Y1529</f>
        <v>11.159062885326758</v>
      </c>
      <c r="Z56" s="74">
        <f>+'Ark1'!Z1529</f>
        <v>8.4836176948969602</v>
      </c>
      <c r="AA56" s="155">
        <f>+'Ark1'!Z1529</f>
        <v>8.4836176948969602</v>
      </c>
      <c r="AB56" s="55">
        <f>+'Ark1'!AB1529</f>
        <v>1.7852618589965348</v>
      </c>
      <c r="AC56" s="55">
        <f>+'Ark1'!AC1529</f>
        <v>10.002363530947829</v>
      </c>
      <c r="AD56" s="74">
        <f>+'Ark1'!AD1529</f>
        <v>44.704212350174721</v>
      </c>
      <c r="AE56" s="74">
        <f>+'Ark1'!AE1529</f>
        <v>53.488560105806677</v>
      </c>
      <c r="AF56" s="74">
        <f>+'Ark1'!AF1529</f>
        <v>5.9663061870080192</v>
      </c>
      <c r="AG56" s="155">
        <f t="shared" si="14"/>
        <v>2.083658907474558</v>
      </c>
      <c r="AH56" s="74">
        <f t="shared" si="16"/>
        <v>52.322580645161288</v>
      </c>
      <c r="AI56" s="47"/>
      <c r="AJ56" s="4"/>
      <c r="AK56" s="16"/>
      <c r="AM56" s="13"/>
      <c r="AN56" s="18"/>
    </row>
    <row r="57" spans="1:40" ht="15.6">
      <c r="A57" s="47"/>
      <c r="B57" s="53">
        <f>+'Ark1'!C1530</f>
        <v>2019</v>
      </c>
      <c r="C57" s="53">
        <f>+'Ark1'!O1530</f>
        <v>9</v>
      </c>
      <c r="D57" s="65" t="str">
        <f t="shared" si="15"/>
        <v>Agder</v>
      </c>
      <c r="E57" s="53">
        <f>+'Ark1'!Q1530</f>
        <v>3</v>
      </c>
      <c r="F57" s="74"/>
      <c r="G57" s="53">
        <f>+'Ark1'!R1530</f>
        <v>20</v>
      </c>
      <c r="H57" s="74"/>
      <c r="I57" s="176">
        <f>+'Ark1'!AF1530</f>
        <v>7.3567277275068052E-2</v>
      </c>
      <c r="J57" s="176">
        <f>+'Ark1'!AG1530</f>
        <v>7.5760369002870628E-2</v>
      </c>
      <c r="K57" s="47"/>
      <c r="L57" s="71"/>
      <c r="M57" s="47"/>
      <c r="N57" s="55">
        <f>+'Ark1'!S1530</f>
        <v>5.6</v>
      </c>
      <c r="O57" s="155"/>
      <c r="P57" s="155"/>
      <c r="Q57" s="176"/>
      <c r="R57" s="176"/>
      <c r="S57" s="176"/>
      <c r="T57" s="55">
        <f>+'Ark1'!T1530</f>
        <v>5.15</v>
      </c>
      <c r="U57" s="155">
        <f>+'Ark1'!U1530</f>
        <v>12.760000000000002</v>
      </c>
      <c r="V57" s="155"/>
      <c r="W57" s="155">
        <f>+'Ark1'!W1530</f>
        <v>0</v>
      </c>
      <c r="X57" s="74">
        <f>+'Ark1'!X1530</f>
        <v>10</v>
      </c>
      <c r="Y57" s="74">
        <f>+'Ark1'!Y1530</f>
        <v>5</v>
      </c>
      <c r="Z57" s="74">
        <f>+'Ark1'!Z1530</f>
        <v>5.0172103802810559</v>
      </c>
      <c r="AA57" s="155">
        <f>+'Ark1'!Z1530</f>
        <v>5.0172103802810559</v>
      </c>
      <c r="AB57" s="55">
        <f>+'Ark1'!AB1530</f>
        <v>1.1521718621802901</v>
      </c>
      <c r="AC57" s="55">
        <f>+'Ark1'!AC1530</f>
        <v>62.174485510586919</v>
      </c>
      <c r="AD57" s="74">
        <f>+'Ark1'!AD1530</f>
        <v>12.818542008382565</v>
      </c>
      <c r="AE57" s="74">
        <f>+'Ark1'!AE1530</f>
        <v>34.091459383628347</v>
      </c>
      <c r="AF57" s="74">
        <f>+'Ark1'!AF1530</f>
        <v>7.3567277275068052E-2</v>
      </c>
      <c r="AG57" s="155">
        <f t="shared" si="14"/>
        <v>2.2785714285714289</v>
      </c>
      <c r="AH57" s="74">
        <f t="shared" si="16"/>
        <v>6.666666666666667</v>
      </c>
      <c r="AI57" s="47"/>
      <c r="AJ57" s="4"/>
      <c r="AK57" s="16"/>
      <c r="AM57" s="13"/>
      <c r="AN57" s="18"/>
    </row>
    <row r="58" spans="1:40" ht="15.6">
      <c r="A58" s="47"/>
      <c r="B58" s="53">
        <f>+'Ark1'!C1531</f>
        <v>2019</v>
      </c>
      <c r="C58" s="53">
        <f>+'Ark1'!O1531</f>
        <v>11</v>
      </c>
      <c r="D58" s="65" t="str">
        <f t="shared" si="15"/>
        <v>Rogaland</v>
      </c>
      <c r="E58" s="53">
        <f>+'Ark1'!Q1531</f>
        <v>63</v>
      </c>
      <c r="F58" s="74"/>
      <c r="G58" s="53">
        <f>+'Ark1'!R1531</f>
        <v>1431</v>
      </c>
      <c r="H58" s="74"/>
      <c r="I58" s="176">
        <f>+'Ark1'!AF1531</f>
        <v>5.2637386890311193</v>
      </c>
      <c r="J58" s="176">
        <f>+'Ark1'!AG1531</f>
        <v>5.0763662738348998</v>
      </c>
      <c r="K58" s="47"/>
      <c r="L58" s="71"/>
      <c r="M58" s="47"/>
      <c r="N58" s="55">
        <f>+'Ark1'!S1531</f>
        <v>4.515024458420684</v>
      </c>
      <c r="O58" s="155"/>
      <c r="P58" s="155"/>
      <c r="Q58" s="176"/>
      <c r="R58" s="176"/>
      <c r="S58" s="176"/>
      <c r="T58" s="55">
        <f>+'Ark1'!T1531</f>
        <v>4.0943396226415096</v>
      </c>
      <c r="U58" s="155">
        <f>+'Ark1'!U1531</f>
        <v>11.949559748427664</v>
      </c>
      <c r="V58" s="155"/>
      <c r="W58" s="155">
        <f>+'Ark1'!W1531</f>
        <v>0.20964360587002101</v>
      </c>
      <c r="X58" s="74">
        <f>+'Ark1'!X1531</f>
        <v>26.484975541579317</v>
      </c>
      <c r="Y58" s="74">
        <f>+'Ark1'!Y1531</f>
        <v>9.5737246680642887</v>
      </c>
      <c r="Z58" s="74">
        <f>+'Ark1'!Z1531</f>
        <v>7.4927916546720192</v>
      </c>
      <c r="AA58" s="155">
        <f>+'Ark1'!Z1531</f>
        <v>7.4927916546720192</v>
      </c>
      <c r="AB58" s="55">
        <f>+'Ark1'!AB1531</f>
        <v>1.9281764794616856</v>
      </c>
      <c r="AC58" s="55">
        <f>+'Ark1'!AC1531</f>
        <v>37.14538445136305</v>
      </c>
      <c r="AD58" s="74">
        <f>+'Ark1'!AD1531</f>
        <v>57.802536803648017</v>
      </c>
      <c r="AE58" s="74">
        <f>+'Ark1'!AE1531</f>
        <v>51.545294409923159</v>
      </c>
      <c r="AF58" s="74">
        <f>+'Ark1'!AF1531</f>
        <v>5.2637386890311193</v>
      </c>
      <c r="AG58" s="155">
        <f t="shared" si="14"/>
        <v>2.6466212660578843</v>
      </c>
      <c r="AH58" s="74">
        <f t="shared" si="16"/>
        <v>22.714285714285715</v>
      </c>
      <c r="AI58" s="47"/>
      <c r="AJ58" s="4"/>
      <c r="AK58" s="16"/>
      <c r="AM58" s="13"/>
      <c r="AN58" s="18"/>
    </row>
    <row r="59" spans="1:40" ht="15.6">
      <c r="A59" s="47"/>
      <c r="B59" s="53">
        <f>+'Ark1'!C1532</f>
        <v>2019</v>
      </c>
      <c r="C59" s="53">
        <f>+'Ark1'!O1532</f>
        <v>14</v>
      </c>
      <c r="D59" s="65" t="str">
        <f t="shared" si="15"/>
        <v>Vestland</v>
      </c>
      <c r="E59" s="53">
        <f>+'Ark1'!Q1532</f>
        <v>113</v>
      </c>
      <c r="F59" s="74"/>
      <c r="G59" s="53">
        <f>+'Ark1'!R1532</f>
        <v>4946</v>
      </c>
      <c r="H59" s="74"/>
      <c r="I59" s="176">
        <f>+'Ark1'!AF1532</f>
        <v>18.193187670124328</v>
      </c>
      <c r="J59" s="176">
        <f>+'Ark1'!AG1532</f>
        <v>16.917124153017177</v>
      </c>
      <c r="K59" s="47"/>
      <c r="L59" s="71"/>
      <c r="M59" s="47"/>
      <c r="N59" s="55">
        <f>+'Ark1'!S1532</f>
        <v>4.7189648200566099</v>
      </c>
      <c r="O59" s="155"/>
      <c r="P59" s="155"/>
      <c r="Q59" s="176"/>
      <c r="R59" s="176"/>
      <c r="S59" s="176"/>
      <c r="T59" s="55">
        <f>+'Ark1'!T1532</f>
        <v>4.5493327941771131</v>
      </c>
      <c r="U59" s="155">
        <f>+'Ark1'!U1532</f>
        <v>11.521552769915081</v>
      </c>
      <c r="V59" s="155"/>
      <c r="W59" s="155">
        <f>+'Ark1'!W1532</f>
        <v>0.40436716538617057</v>
      </c>
      <c r="X59" s="74">
        <f>+'Ark1'!X1532</f>
        <v>28.265264860493321</v>
      </c>
      <c r="Y59" s="74">
        <f>+'Ark1'!Y1532</f>
        <v>8.8152042054185245</v>
      </c>
      <c r="Z59" s="74">
        <f>+'Ark1'!Z1532</f>
        <v>7.4072616919680323</v>
      </c>
      <c r="AA59" s="155">
        <f>+'Ark1'!Z1532</f>
        <v>7.4072616919680323</v>
      </c>
      <c r="AB59" s="55">
        <f>+'Ark1'!AB1532</f>
        <v>1.7091641152774173</v>
      </c>
      <c r="AC59" s="55">
        <f>+'Ark1'!AC1532</f>
        <v>9.8853320409375272</v>
      </c>
      <c r="AD59" s="74">
        <f>+'Ark1'!AD1532</f>
        <v>31.338440969597592</v>
      </c>
      <c r="AE59" s="74">
        <f>+'Ark1'!AE1532</f>
        <v>45.597258080093994</v>
      </c>
      <c r="AF59" s="74">
        <f>+'Ark1'!AF1532</f>
        <v>18.193187670124328</v>
      </c>
      <c r="AG59" s="155">
        <f t="shared" si="14"/>
        <v>2.4415424164524424</v>
      </c>
      <c r="AH59" s="74">
        <f t="shared" si="16"/>
        <v>43.769911504424776</v>
      </c>
      <c r="AI59" s="47"/>
      <c r="AJ59" s="4"/>
      <c r="AK59" s="16"/>
      <c r="AM59" s="5"/>
      <c r="AN59" s="18"/>
    </row>
    <row r="60" spans="1:40" ht="15.6">
      <c r="A60" s="47"/>
      <c r="B60" s="53">
        <f>+'Ark1'!C1533</f>
        <v>2019</v>
      </c>
      <c r="C60" s="53">
        <f>+'Ark1'!O1533</f>
        <v>15</v>
      </c>
      <c r="D60" s="65" t="str">
        <f t="shared" si="15"/>
        <v>Møre og Romsdal</v>
      </c>
      <c r="E60" s="53">
        <f>+'Ark1'!Q1533</f>
        <v>56</v>
      </c>
      <c r="F60" s="74"/>
      <c r="G60" s="53">
        <f>+'Ark1'!R1533</f>
        <v>3639</v>
      </c>
      <c r="H60" s="74"/>
      <c r="I60" s="176">
        <f>+'Ark1'!AF1533</f>
        <v>13.385566100198632</v>
      </c>
      <c r="J60" s="176">
        <f>+'Ark1'!AG1533</f>
        <v>12.657066949188721</v>
      </c>
      <c r="K60" s="47"/>
      <c r="L60" s="71"/>
      <c r="M60" s="47"/>
      <c r="N60" s="55">
        <f>+'Ark1'!S1533</f>
        <v>4.6966199505358608</v>
      </c>
      <c r="O60" s="155"/>
      <c r="P60" s="155"/>
      <c r="Q60" s="176"/>
      <c r="R60" s="176"/>
      <c r="S60" s="176"/>
      <c r="T60" s="55">
        <f>+'Ark1'!T1533</f>
        <v>4.6108821104699089</v>
      </c>
      <c r="U60" s="155">
        <f>+'Ark1'!U1533</f>
        <v>11.716276449574051</v>
      </c>
      <c r="V60" s="155"/>
      <c r="W60" s="155">
        <f>+'Ark1'!W1533</f>
        <v>1.0992030777686179</v>
      </c>
      <c r="X60" s="74">
        <f>+'Ark1'!X1533</f>
        <v>28.276999175597687</v>
      </c>
      <c r="Y60" s="74">
        <f>+'Ark1'!Y1533</f>
        <v>11.239351470184118</v>
      </c>
      <c r="Z60" s="74">
        <f>+'Ark1'!Z1533</f>
        <v>8.1162073416067848</v>
      </c>
      <c r="AA60" s="155">
        <f>+'Ark1'!Z1533</f>
        <v>8.1162073416067848</v>
      </c>
      <c r="AB60" s="55">
        <f>+'Ark1'!AB1533</f>
        <v>1.9558895683076056</v>
      </c>
      <c r="AC60" s="55">
        <f>+'Ark1'!AC1533</f>
        <v>18.163126476645925</v>
      </c>
      <c r="AD60" s="74">
        <f>+'Ark1'!AD1533</f>
        <v>51.668682312443359</v>
      </c>
      <c r="AE60" s="74">
        <f>+'Ark1'!AE1533</f>
        <v>45.551863641774887</v>
      </c>
      <c r="AF60" s="74">
        <f>+'Ark1'!AF1533</f>
        <v>13.385566100198632</v>
      </c>
      <c r="AG60" s="155">
        <f t="shared" si="14"/>
        <v>2.4946188052191198</v>
      </c>
      <c r="AH60" s="74">
        <f t="shared" si="16"/>
        <v>64.982142857142861</v>
      </c>
      <c r="AI60" s="47"/>
      <c r="AJ60" s="4"/>
      <c r="AK60" s="16"/>
      <c r="AM60" s="5"/>
      <c r="AN60" s="18"/>
    </row>
    <row r="61" spans="1:40" ht="15.6">
      <c r="A61" s="47"/>
      <c r="B61" s="53">
        <f>+'Ark1'!C1534</f>
        <v>2019</v>
      </c>
      <c r="C61" s="53">
        <f>+'Ark1'!O1534</f>
        <v>16</v>
      </c>
      <c r="D61" s="65" t="str">
        <f t="shared" si="15"/>
        <v>Trøndelag</v>
      </c>
      <c r="E61" s="53">
        <f>+'Ark1'!Q1534</f>
        <v>50</v>
      </c>
      <c r="F61" s="74"/>
      <c r="G61" s="53">
        <f>+'Ark1'!R1534</f>
        <v>1005</v>
      </c>
      <c r="H61" s="74"/>
      <c r="I61" s="176">
        <f>+'Ark1'!AF1534</f>
        <v>3.6967556830721695</v>
      </c>
      <c r="J61" s="176">
        <f>+'Ark1'!AG1534</f>
        <v>3.6137606954374362</v>
      </c>
      <c r="K61" s="47"/>
      <c r="L61" s="71"/>
      <c r="M61" s="47"/>
      <c r="N61" s="55">
        <f>+'Ark1'!S1534</f>
        <v>5.8258706467661678</v>
      </c>
      <c r="O61" s="155"/>
      <c r="P61" s="155"/>
      <c r="Q61" s="176"/>
      <c r="R61" s="176"/>
      <c r="S61" s="176"/>
      <c r="T61" s="55">
        <f>+'Ark1'!T1534</f>
        <v>4.2089552238805972</v>
      </c>
      <c r="U61" s="155">
        <f>+'Ark1'!U1534</f>
        <v>12.112447761194019</v>
      </c>
      <c r="V61" s="155"/>
      <c r="W61" s="155">
        <f>+'Ark1'!W1534</f>
        <v>2.4875621890547261</v>
      </c>
      <c r="X61" s="74">
        <f>+'Ark1'!X1534</f>
        <v>17.512437810945269</v>
      </c>
      <c r="Y61" s="74">
        <f>+'Ark1'!Y1534</f>
        <v>5.7711442786069647</v>
      </c>
      <c r="Z61" s="74">
        <f>+'Ark1'!Z1534</f>
        <v>6.341095309949079</v>
      </c>
      <c r="AA61" s="155">
        <f>+'Ark1'!Z1534</f>
        <v>6.341095309949079</v>
      </c>
      <c r="AB61" s="55">
        <f>+'Ark1'!AB1534</f>
        <v>2.2694421264176969</v>
      </c>
      <c r="AC61" s="55">
        <f>+'Ark1'!AC1534</f>
        <v>34.360614102557221</v>
      </c>
      <c r="AD61" s="74">
        <f>+'Ark1'!AD1534</f>
        <v>70.756872181597515</v>
      </c>
      <c r="AE61" s="74">
        <f>+'Ark1'!AE1534</f>
        <v>45.133874835998839</v>
      </c>
      <c r="AF61" s="74">
        <f>+'Ark1'!AF1534</f>
        <v>3.6967556830721695</v>
      </c>
      <c r="AG61" s="155">
        <f t="shared" si="14"/>
        <v>2.0790794192997426</v>
      </c>
      <c r="AH61" s="74">
        <f t="shared" si="16"/>
        <v>20.100000000000001</v>
      </c>
      <c r="AI61" s="47"/>
      <c r="AJ61" s="4"/>
      <c r="AK61" s="16"/>
      <c r="AM61" s="5"/>
      <c r="AN61" s="18"/>
    </row>
    <row r="62" spans="1:40" ht="15.6">
      <c r="A62" s="47"/>
      <c r="B62" s="53">
        <f>+'Ark1'!C1535</f>
        <v>2019</v>
      </c>
      <c r="C62" s="53">
        <f>+'Ark1'!O1535</f>
        <v>18</v>
      </c>
      <c r="D62" s="65" t="str">
        <f t="shared" si="15"/>
        <v>Nordland</v>
      </c>
      <c r="E62" s="53">
        <f>+'Ark1'!Q1535</f>
        <v>47</v>
      </c>
      <c r="F62" s="74"/>
      <c r="G62" s="53">
        <f>+'Ark1'!R1535</f>
        <v>1777</v>
      </c>
      <c r="H62" s="74"/>
      <c r="I62" s="176">
        <f>+'Ark1'!AF1535</f>
        <v>6.5364525858897986</v>
      </c>
      <c r="J62" s="176">
        <f>+'Ark1'!AG1535</f>
        <v>8.0625122791467945</v>
      </c>
      <c r="K62" s="47"/>
      <c r="L62" s="71"/>
      <c r="M62" s="47"/>
      <c r="N62" s="55">
        <f>+'Ark1'!S1535</f>
        <v>5.3252673044456955</v>
      </c>
      <c r="O62" s="155"/>
      <c r="P62" s="155"/>
      <c r="Q62" s="176"/>
      <c r="R62" s="176"/>
      <c r="S62" s="176"/>
      <c r="T62" s="55">
        <f>+'Ark1'!T1535</f>
        <v>4.8193584693303313</v>
      </c>
      <c r="U62" s="155">
        <f>+'Ark1'!U1535</f>
        <v>15.283455261676981</v>
      </c>
      <c r="V62" s="155"/>
      <c r="W62" s="155">
        <f>+'Ark1'!W1535</f>
        <v>2.0258863252673045</v>
      </c>
      <c r="X62" s="74">
        <f>+'Ark1'!X1535</f>
        <v>42.712436691052339</v>
      </c>
      <c r="Y62" s="74">
        <f>+'Ark1'!Y1535</f>
        <v>16.713562183455259</v>
      </c>
      <c r="Z62" s="74">
        <f>+'Ark1'!Z1535</f>
        <v>7.4976372412065757</v>
      </c>
      <c r="AA62" s="155">
        <f>+'Ark1'!Z1535</f>
        <v>7.4976372412065757</v>
      </c>
      <c r="AB62" s="55">
        <f>+'Ark1'!AB1535</f>
        <v>2.2079579389919015</v>
      </c>
      <c r="AC62" s="55">
        <f>+'Ark1'!AC1535</f>
        <v>46.073134291122017</v>
      </c>
      <c r="AD62" s="74">
        <f>+'Ark1'!AD1535</f>
        <v>54.742192971824281</v>
      </c>
      <c r="AE62" s="74">
        <f>+'Ark1'!AE1535</f>
        <v>43.358837350455715</v>
      </c>
      <c r="AF62" s="74">
        <f>+'Ark1'!AF1535</f>
        <v>6.5364525858897986</v>
      </c>
      <c r="AG62" s="155">
        <f t="shared" si="14"/>
        <v>2.8699883757793501</v>
      </c>
      <c r="AH62" s="74">
        <f t="shared" si="16"/>
        <v>37.808510638297875</v>
      </c>
      <c r="AI62" s="47"/>
      <c r="AJ62" s="4"/>
      <c r="AK62" s="16"/>
      <c r="AM62" s="5"/>
      <c r="AN62" s="18"/>
    </row>
    <row r="63" spans="1:40" ht="15.6">
      <c r="A63" s="47"/>
      <c r="B63" s="53">
        <f>+'Ark1'!C1536</f>
        <v>2019</v>
      </c>
      <c r="C63" s="53">
        <f>+'Ark1'!O1536</f>
        <v>54</v>
      </c>
      <c r="D63" s="65" t="str">
        <f t="shared" si="15"/>
        <v>Troms og Finnmark</v>
      </c>
      <c r="E63" s="53">
        <f>+'Ark1'!Q1536</f>
        <v>0</v>
      </c>
      <c r="F63" s="74"/>
      <c r="G63" s="53">
        <f>+'Ark1'!R1536</f>
        <v>0</v>
      </c>
      <c r="H63" s="74"/>
      <c r="I63" s="176">
        <f>+'Ark1'!AF1536</f>
        <v>0</v>
      </c>
      <c r="J63" s="176">
        <f>+'Ark1'!AG1536</f>
        <v>0</v>
      </c>
      <c r="K63" s="47"/>
      <c r="L63" s="71"/>
      <c r="M63" s="47"/>
      <c r="N63" s="55">
        <f>+'Ark1'!S1536</f>
        <v>0</v>
      </c>
      <c r="O63" s="155"/>
      <c r="P63" s="155"/>
      <c r="Q63" s="176"/>
      <c r="R63" s="176"/>
      <c r="S63" s="176"/>
      <c r="T63" s="55">
        <f>+'Ark1'!T1536</f>
        <v>0</v>
      </c>
      <c r="U63" s="155">
        <f>+'Ark1'!U1536</f>
        <v>0</v>
      </c>
      <c r="V63" s="155"/>
      <c r="W63" s="155">
        <f>+'Ark1'!W1536</f>
        <v>0</v>
      </c>
      <c r="X63" s="74">
        <f>+'Ark1'!X1536</f>
        <v>0</v>
      </c>
      <c r="Y63" s="74">
        <f>+'Ark1'!Y1536</f>
        <v>0</v>
      </c>
      <c r="Z63" s="74">
        <f>+'Ark1'!Z1536</f>
        <v>0</v>
      </c>
      <c r="AA63" s="155">
        <f>+'Ark1'!Z1536</f>
        <v>0</v>
      </c>
      <c r="AB63" s="55">
        <f>+'Ark1'!AB1536</f>
        <v>0</v>
      </c>
      <c r="AC63" s="55">
        <f>+'Ark1'!AC1536</f>
        <v>0</v>
      </c>
      <c r="AD63" s="74">
        <f>+'Ark1'!AD1536</f>
        <v>0</v>
      </c>
      <c r="AE63" s="74">
        <f>+'Ark1'!AE1536</f>
        <v>0</v>
      </c>
      <c r="AF63" s="74">
        <f>+'Ark1'!AF1536</f>
        <v>0</v>
      </c>
      <c r="AG63" s="155" t="e">
        <f t="shared" si="14"/>
        <v>#DIV/0!</v>
      </c>
      <c r="AH63" s="74" t="e">
        <f t="shared" si="16"/>
        <v>#DIV/0!</v>
      </c>
      <c r="AI63" s="47"/>
      <c r="AJ63" s="4"/>
      <c r="AK63" s="16"/>
      <c r="AM63" s="5"/>
      <c r="AN63" s="18"/>
    </row>
    <row r="64" spans="1:40" ht="15.6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71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"/>
      <c r="AK64" s="16"/>
      <c r="AM64" s="5"/>
      <c r="AN64" s="18"/>
    </row>
    <row r="65" spans="1:40" ht="15.6">
      <c r="A65" s="47"/>
      <c r="B65" s="69">
        <f>+'Ark1'!C1537</f>
        <v>2018</v>
      </c>
      <c r="C65" s="69">
        <f>+'Ark1'!O1537</f>
        <v>1</v>
      </c>
      <c r="D65" s="2" t="str">
        <f t="shared" ref="D65:D74" si="17">VLOOKUP(C65,$AN$10:$AO$19,2)</f>
        <v>Viken</v>
      </c>
      <c r="E65" s="69">
        <f>+'Ark1'!Q1537</f>
        <v>7</v>
      </c>
      <c r="F65" s="129"/>
      <c r="G65" s="69">
        <f>+'Ark1'!R1537</f>
        <v>241</v>
      </c>
      <c r="H65" s="129"/>
      <c r="I65" s="302">
        <f>+'Ark1'!AF1537</f>
        <v>0.84098126112293681</v>
      </c>
      <c r="J65" s="302">
        <f>+'Ark1'!AG1537</f>
        <v>0.83258769429659707</v>
      </c>
      <c r="K65" s="47"/>
      <c r="L65" s="71"/>
      <c r="M65" s="47"/>
      <c r="N65" s="70">
        <f>+'Ark1'!S1537</f>
        <v>5.1659751037344392</v>
      </c>
      <c r="O65" s="47"/>
      <c r="P65" s="47"/>
      <c r="Q65" s="47"/>
      <c r="R65" s="47"/>
      <c r="S65" s="47"/>
      <c r="T65" s="70">
        <f>+'Ark1'!T1537</f>
        <v>4.9128630705394176</v>
      </c>
      <c r="U65" s="123">
        <f>+'Ark1'!U1537</f>
        <v>12.062240663900411</v>
      </c>
      <c r="V65" s="123"/>
      <c r="W65" s="123">
        <f>+'Ark1'!W1537</f>
        <v>0</v>
      </c>
      <c r="X65" s="129">
        <f>+'Ark1'!X1537</f>
        <v>13.692946058091287</v>
      </c>
      <c r="Y65" s="129">
        <f>+'Ark1'!Y1537</f>
        <v>1.659751037344398</v>
      </c>
      <c r="Z65" s="129">
        <f>+'Ark1'!Z1537</f>
        <v>4.5952376529739052</v>
      </c>
      <c r="AA65" s="123">
        <f>+'Ark1'!Z1537</f>
        <v>4.5952376529739052</v>
      </c>
      <c r="AB65" s="70">
        <f>+'Ark1'!AB1537</f>
        <v>1.6028632633513549</v>
      </c>
      <c r="AC65" s="70">
        <f>+'Ark1'!AC1537</f>
        <v>40.045438311552658</v>
      </c>
      <c r="AD65" s="129">
        <f>+'Ark1'!AD1537</f>
        <v>14.793975425213135</v>
      </c>
      <c r="AE65" s="129">
        <f>+'Ark1'!AE1537</f>
        <v>36.597043493690627</v>
      </c>
      <c r="AF65" s="129">
        <f>+'Ark1'!AF1537</f>
        <v>0.84098126112293681</v>
      </c>
      <c r="AG65" s="123">
        <f t="shared" si="14"/>
        <v>2.334939759036144</v>
      </c>
      <c r="AH65" s="129">
        <f t="shared" ref="AH65:AH74" si="18">+G65/E65</f>
        <v>34.428571428571431</v>
      </c>
      <c r="AI65" s="47"/>
      <c r="AJ65" s="4"/>
      <c r="AK65" s="16"/>
      <c r="AM65" s="5"/>
      <c r="AN65" s="18"/>
    </row>
    <row r="66" spans="1:40" ht="15.6">
      <c r="A66" s="47"/>
      <c r="B66">
        <f>+'Ark1'!C1538</f>
        <v>2018</v>
      </c>
      <c r="C66">
        <f>+'Ark1'!O1538</f>
        <v>4</v>
      </c>
      <c r="D66" s="2" t="str">
        <f t="shared" si="17"/>
        <v>Innlandet</v>
      </c>
      <c r="E66">
        <f>+'Ark1'!Q1538</f>
        <v>40</v>
      </c>
      <c r="G66">
        <f>+'Ark1'!R1538</f>
        <v>1449</v>
      </c>
      <c r="I66" s="302">
        <f>+'Ark1'!AF1538</f>
        <v>5.0563562131416404</v>
      </c>
      <c r="J66" s="302">
        <f>+'Ark1'!AG1538</f>
        <v>5.3658286362680414</v>
      </c>
      <c r="K66" s="47"/>
      <c r="L66" s="71"/>
      <c r="M66" s="47"/>
      <c r="N66" s="1">
        <f>+'Ark1'!S1538</f>
        <v>5.3823326432022087</v>
      </c>
      <c r="O66" s="47"/>
      <c r="P66" s="47"/>
      <c r="Q66" s="47"/>
      <c r="R66" s="47"/>
      <c r="S66" s="47"/>
      <c r="T66" s="1">
        <f>+'Ark1'!T1538</f>
        <v>4.4851621808143554</v>
      </c>
      <c r="U66" s="92">
        <f>+'Ark1'!U1538</f>
        <v>12.929551414768801</v>
      </c>
      <c r="W66" s="92">
        <f>+'Ark1'!W1538</f>
        <v>2.0703933747412013</v>
      </c>
      <c r="X66" s="11">
        <f>+'Ark1'!X1538</f>
        <v>23.602484472049689</v>
      </c>
      <c r="Y66" s="11">
        <f>+'Ark1'!Y1538</f>
        <v>11.456176673567979</v>
      </c>
      <c r="Z66" s="11">
        <f>+'Ark1'!Z1538</f>
        <v>7.6234120797737202</v>
      </c>
      <c r="AA66" s="92">
        <f>+'Ark1'!Z1538</f>
        <v>7.6234120797737202</v>
      </c>
      <c r="AB66" s="1">
        <f>+'Ark1'!AB1538</f>
        <v>2.1435590501730264</v>
      </c>
      <c r="AC66" s="1">
        <f>+'Ark1'!AC1538</f>
        <v>24.451719743071234</v>
      </c>
      <c r="AD66" s="11">
        <f>+'Ark1'!AD1538</f>
        <v>57.009586749434</v>
      </c>
      <c r="AE66" s="11">
        <f>+'Ark1'!AE1538</f>
        <v>44.764552340215715</v>
      </c>
      <c r="AF66" s="11">
        <f>+'Ark1'!AF1538</f>
        <v>5.0563562131416404</v>
      </c>
      <c r="AG66" s="92">
        <f t="shared" ref="AG66:AG83" si="19">+U66/N66</f>
        <v>2.4022207975381447</v>
      </c>
      <c r="AH66" s="11">
        <f t="shared" si="18"/>
        <v>36.225000000000001</v>
      </c>
      <c r="AI66" s="47"/>
      <c r="AJ66" s="4"/>
      <c r="AK66" s="16"/>
      <c r="AM66" s="5"/>
      <c r="AN66" s="18"/>
    </row>
    <row r="67" spans="1:40" ht="15.6">
      <c r="A67" s="47"/>
      <c r="B67">
        <f>+'Ark1'!C1539</f>
        <v>2018</v>
      </c>
      <c r="C67">
        <f>+'Ark1'!O1539</f>
        <v>8</v>
      </c>
      <c r="D67" s="2" t="str">
        <f t="shared" si="17"/>
        <v>Telemark/ Vestfold</v>
      </c>
      <c r="E67">
        <f>+'Ark1'!Q1539</f>
        <v>34</v>
      </c>
      <c r="G67">
        <f>+'Ark1'!R1539</f>
        <v>1682</v>
      </c>
      <c r="I67" s="302">
        <f>+'Ark1'!AF1539</f>
        <v>5.8694210838538599</v>
      </c>
      <c r="J67" s="302">
        <f>+'Ark1'!AG1539</f>
        <v>4.8792732090836797</v>
      </c>
      <c r="K67" s="47"/>
      <c r="L67" s="71"/>
      <c r="M67" s="47"/>
      <c r="N67" s="1">
        <f>+'Ark1'!S1539</f>
        <v>5.4780023781212819</v>
      </c>
      <c r="O67" s="47"/>
      <c r="P67" s="47"/>
      <c r="Q67" s="47"/>
      <c r="R67" s="47"/>
      <c r="S67" s="47"/>
      <c r="T67" s="1">
        <f>+'Ark1'!T1539</f>
        <v>4.2312722948870389</v>
      </c>
      <c r="U67" s="92">
        <f>+'Ark1'!U1539</f>
        <v>10.128478002378124</v>
      </c>
      <c r="W67" s="92">
        <f>+'Ark1'!W1539</f>
        <v>0.5350772889417359</v>
      </c>
      <c r="X67" s="11">
        <f>+'Ark1'!X1539</f>
        <v>23.246135552913206</v>
      </c>
      <c r="Y67" s="11">
        <f>+'Ark1'!Y1539</f>
        <v>9.7502972651605244</v>
      </c>
      <c r="Z67" s="11">
        <f>+'Ark1'!Z1539</f>
        <v>7.9718972025570434</v>
      </c>
      <c r="AA67" s="92">
        <f>+'Ark1'!Z1539</f>
        <v>7.9718972025570434</v>
      </c>
      <c r="AB67" s="1">
        <f>+'Ark1'!AB1539</f>
        <v>1.7715943156703975</v>
      </c>
      <c r="AC67" s="1">
        <f>+'Ark1'!AC1539</f>
        <v>-6.3874325887954129</v>
      </c>
      <c r="AD67" s="11">
        <f>+'Ark1'!AD1539</f>
        <v>46.437803288403238</v>
      </c>
      <c r="AE67" s="11">
        <f>+'Ark1'!AE1539</f>
        <v>38.806958112788557</v>
      </c>
      <c r="AF67" s="11">
        <f>+'Ark1'!AF1539</f>
        <v>5.8694210838538599</v>
      </c>
      <c r="AG67" s="92">
        <f t="shared" si="19"/>
        <v>1.8489364011287184</v>
      </c>
      <c r="AH67" s="11">
        <f t="shared" si="18"/>
        <v>49.470588235294116</v>
      </c>
      <c r="AI67" s="47"/>
      <c r="AJ67" s="4"/>
      <c r="AK67" s="18"/>
      <c r="AM67" s="5"/>
      <c r="AN67" s="18"/>
    </row>
    <row r="68" spans="1:40" ht="15.6">
      <c r="A68" s="47"/>
      <c r="B68">
        <f>+'Ark1'!C1540</f>
        <v>2018</v>
      </c>
      <c r="C68">
        <f>+'Ark1'!O1540</f>
        <v>9</v>
      </c>
      <c r="D68" s="2" t="str">
        <f t="shared" si="17"/>
        <v>Agder</v>
      </c>
      <c r="E68">
        <f>+'Ark1'!Q1540</f>
        <v>9</v>
      </c>
      <c r="G68">
        <f>+'Ark1'!R1540</f>
        <v>99</v>
      </c>
      <c r="I68" s="302">
        <f>+'Ark1'!AF1540</f>
        <v>0.34546533133265866</v>
      </c>
      <c r="J68" s="302">
        <f>+'Ark1'!AG1540</f>
        <v>0.28927195433077502</v>
      </c>
      <c r="K68" s="47"/>
      <c r="L68" s="71"/>
      <c r="M68" s="47"/>
      <c r="N68" s="1">
        <f>+'Ark1'!S1540</f>
        <v>4.1111111111111116</v>
      </c>
      <c r="O68" s="47"/>
      <c r="P68" s="47"/>
      <c r="Q68" s="47"/>
      <c r="R68" s="47"/>
      <c r="S68" s="47"/>
      <c r="T68" s="1">
        <f>+'Ark1'!T1540</f>
        <v>3.7575757575757569</v>
      </c>
      <c r="U68" s="92">
        <f>+'Ark1'!U1540</f>
        <v>10.202020202020202</v>
      </c>
      <c r="W68" s="92">
        <f>+'Ark1'!W1540</f>
        <v>0</v>
      </c>
      <c r="X68" s="11">
        <f>+'Ark1'!X1540</f>
        <v>12.121212121212123</v>
      </c>
      <c r="Y68" s="11">
        <f>+'Ark1'!Y1540</f>
        <v>4.0404040404040407</v>
      </c>
      <c r="Z68" s="11">
        <f>+'Ark1'!Z1540</f>
        <v>5.178451463048332</v>
      </c>
      <c r="AA68" s="92">
        <f>+'Ark1'!Z1540</f>
        <v>5.178451463048332</v>
      </c>
      <c r="AB68" s="1">
        <f>+'Ark1'!AB1540</f>
        <v>1.8591347454761169</v>
      </c>
      <c r="AC68" s="1">
        <f>+'Ark1'!AC1540</f>
        <v>36.238442765345226</v>
      </c>
      <c r="AD68" s="11">
        <f>+'Ark1'!AD1540</f>
        <v>57.846916401360403</v>
      </c>
      <c r="AE68" s="11">
        <f>+'Ark1'!AE1540</f>
        <v>63.591707558803186</v>
      </c>
      <c r="AF68" s="11">
        <f>+'Ark1'!AF1540</f>
        <v>0.34546533133265866</v>
      </c>
      <c r="AG68" s="92">
        <f t="shared" si="19"/>
        <v>2.4815724815724813</v>
      </c>
      <c r="AH68" s="11">
        <f t="shared" si="18"/>
        <v>11</v>
      </c>
      <c r="AI68" s="47"/>
      <c r="AJ68" s="13"/>
      <c r="AK68" s="13"/>
    </row>
    <row r="69" spans="1:40" ht="15.6">
      <c r="A69" s="47"/>
      <c r="B69">
        <f>+'Ark1'!C1541</f>
        <v>2018</v>
      </c>
      <c r="C69">
        <f>+'Ark1'!O1541</f>
        <v>11</v>
      </c>
      <c r="D69" s="2" t="str">
        <f t="shared" si="17"/>
        <v>Rogaland</v>
      </c>
      <c r="E69">
        <f>+'Ark1'!Q1541</f>
        <v>71</v>
      </c>
      <c r="G69">
        <f>+'Ark1'!R1541</f>
        <v>1453</v>
      </c>
      <c r="I69" s="302">
        <f>+'Ark1'!AF1541</f>
        <v>5.0703144083470004</v>
      </c>
      <c r="J69" s="302">
        <f>+'Ark1'!AG1541</f>
        <v>4.9288504123457111</v>
      </c>
      <c r="K69" s="47"/>
      <c r="L69" s="71"/>
      <c r="M69" s="47"/>
      <c r="N69" s="1">
        <f>+'Ark1'!S1541</f>
        <v>4.5127322780454238</v>
      </c>
      <c r="O69" s="47"/>
      <c r="P69" s="47"/>
      <c r="Q69" s="47"/>
      <c r="R69" s="47"/>
      <c r="S69" s="47"/>
      <c r="T69" s="1">
        <f>+'Ark1'!T1541</f>
        <v>3.9284239504473506</v>
      </c>
      <c r="U69" s="92">
        <f>+'Ark1'!U1541</f>
        <v>11.843909153475556</v>
      </c>
      <c r="W69" s="92">
        <f>+'Ark1'!W1541</f>
        <v>0.68823124569855487</v>
      </c>
      <c r="X69" s="11">
        <f>+'Ark1'!X1541</f>
        <v>26.978664831383345</v>
      </c>
      <c r="Y69" s="11">
        <f>+'Ark1'!Y1541</f>
        <v>8.8781830695113566</v>
      </c>
      <c r="Z69" s="11">
        <f>+'Ark1'!Z1541</f>
        <v>7.2986756756303155</v>
      </c>
      <c r="AA69" s="92">
        <f>+'Ark1'!Z1541</f>
        <v>7.2986756756303155</v>
      </c>
      <c r="AB69" s="1">
        <f>+'Ark1'!AB1541</f>
        <v>1.9973409872039496</v>
      </c>
      <c r="AC69" s="1">
        <f>+'Ark1'!AC1541</f>
        <v>37.505374085911669</v>
      </c>
      <c r="AD69" s="11">
        <f>+'Ark1'!AD1541</f>
        <v>60.200242653109122</v>
      </c>
      <c r="AE69" s="11">
        <f>+'Ark1'!AE1541</f>
        <v>55.468214703899811</v>
      </c>
      <c r="AF69" s="11">
        <f>+'Ark1'!AF1541</f>
        <v>5.0703144083470004</v>
      </c>
      <c r="AG69" s="92">
        <f t="shared" si="19"/>
        <v>2.6245539118499286</v>
      </c>
      <c r="AH69" s="11">
        <f t="shared" si="18"/>
        <v>20.464788732394368</v>
      </c>
      <c r="AI69" s="47"/>
      <c r="AJ69" s="5"/>
      <c r="AK69" s="18"/>
      <c r="AN69" s="18"/>
    </row>
    <row r="70" spans="1:40" ht="15.6">
      <c r="A70" s="47"/>
      <c r="B70">
        <f>+'Ark1'!C1542</f>
        <v>2018</v>
      </c>
      <c r="C70">
        <f>+'Ark1'!O1542</f>
        <v>14</v>
      </c>
      <c r="D70" s="2" t="str">
        <f t="shared" si="17"/>
        <v>Vestland</v>
      </c>
      <c r="E70">
        <f>+'Ark1'!Q1542</f>
        <v>123</v>
      </c>
      <c r="G70">
        <f>+'Ark1'!R1542</f>
        <v>4801</v>
      </c>
      <c r="I70" s="302">
        <f>+'Ark1'!AF1542</f>
        <v>16.753323795233275</v>
      </c>
      <c r="J70" s="302">
        <f>+'Ark1'!AG1542</f>
        <v>16.080599300460189</v>
      </c>
      <c r="K70" s="47"/>
      <c r="L70" s="71"/>
      <c r="M70" s="47"/>
      <c r="N70" s="1">
        <f>+'Ark1'!S1542</f>
        <v>5.0168714851072691</v>
      </c>
      <c r="O70" s="47"/>
      <c r="P70" s="47"/>
      <c r="Q70" s="47"/>
      <c r="R70" s="47"/>
      <c r="S70" s="47"/>
      <c r="T70" s="1">
        <f>+'Ark1'!T1542</f>
        <v>4.6082066236200792</v>
      </c>
      <c r="U70" s="92">
        <f>+'Ark1'!U1542</f>
        <v>11.694605290564438</v>
      </c>
      <c r="W70" s="92">
        <f>+'Ark1'!W1542</f>
        <v>0.81233076442407826</v>
      </c>
      <c r="X70" s="11">
        <f>+'Ark1'!X1542</f>
        <v>27.744219954176216</v>
      </c>
      <c r="Y70" s="11">
        <f>+'Ark1'!Y1542</f>
        <v>8.7481774630285347</v>
      </c>
      <c r="Z70" s="11">
        <f>+'Ark1'!Z1542</f>
        <v>7.254018275754202</v>
      </c>
      <c r="AA70" s="92">
        <f>+'Ark1'!Z1542</f>
        <v>7.254018275754202</v>
      </c>
      <c r="AB70" s="1">
        <f>+'Ark1'!AB1542</f>
        <v>1.6436326086647413</v>
      </c>
      <c r="AC70" s="1">
        <f>+'Ark1'!AC1542</f>
        <v>-6.6429711385913741</v>
      </c>
      <c r="AD70" s="11">
        <f>+'Ark1'!AD1542</f>
        <v>29.000106655688128</v>
      </c>
      <c r="AE70" s="11">
        <f>+'Ark1'!AE1542</f>
        <v>49.280025879726637</v>
      </c>
      <c r="AF70" s="11">
        <f>+'Ark1'!AF1542</f>
        <v>16.753323795233275</v>
      </c>
      <c r="AG70" s="92">
        <f t="shared" si="19"/>
        <v>2.3310553848708739</v>
      </c>
      <c r="AH70" s="11">
        <f t="shared" si="18"/>
        <v>39.032520325203251</v>
      </c>
      <c r="AI70" s="47"/>
      <c r="AJ70" s="13"/>
      <c r="AK70" s="13"/>
    </row>
    <row r="71" spans="1:40" ht="15.6">
      <c r="A71" s="47"/>
      <c r="B71">
        <f>+'Ark1'!C1543</f>
        <v>2018</v>
      </c>
      <c r="C71">
        <f>+'Ark1'!O1543</f>
        <v>15</v>
      </c>
      <c r="D71" s="2" t="str">
        <f t="shared" si="17"/>
        <v>Møre og Romsdal</v>
      </c>
      <c r="E71">
        <f>+'Ark1'!Q1543</f>
        <v>62</v>
      </c>
      <c r="G71">
        <f>+'Ark1'!R1543</f>
        <v>3547</v>
      </c>
      <c r="I71" s="302">
        <f>+'Ark1'!AF1543</f>
        <v>12.377429598352929</v>
      </c>
      <c r="J71" s="302">
        <f>+'Ark1'!AG1543</f>
        <v>11.012225291528125</v>
      </c>
      <c r="K71" s="47"/>
      <c r="L71" s="71"/>
      <c r="M71" s="47"/>
      <c r="N71" s="1">
        <f>+'Ark1'!S1543</f>
        <v>4.621934028756697</v>
      </c>
      <c r="O71" s="47"/>
      <c r="P71" s="47"/>
      <c r="Q71" s="47"/>
      <c r="R71" s="47"/>
      <c r="S71" s="47"/>
      <c r="T71" s="1">
        <f>+'Ark1'!T1543</f>
        <v>4.3944178178742588</v>
      </c>
      <c r="U71" s="92">
        <f>+'Ark1'!U1543</f>
        <v>10.839991542148288</v>
      </c>
      <c r="W71" s="92">
        <f>+'Ark1'!W1543</f>
        <v>1.2404849168311249</v>
      </c>
      <c r="X71" s="11">
        <f>+'Ark1'!X1543</f>
        <v>23.315477868621375</v>
      </c>
      <c r="Y71" s="11">
        <f>+'Ark1'!Y1543</f>
        <v>8.8243586129123202</v>
      </c>
      <c r="Z71" s="11">
        <f>+'Ark1'!Z1543</f>
        <v>7.5022166200902252</v>
      </c>
      <c r="AA71" s="92">
        <f>+'Ark1'!Z1543</f>
        <v>7.5022166200902252</v>
      </c>
      <c r="AB71" s="1">
        <f>+'Ark1'!AB1543</f>
        <v>1.8348204172542719</v>
      </c>
      <c r="AC71" s="1">
        <f>+'Ark1'!AC1543</f>
        <v>19.230275734621735</v>
      </c>
      <c r="AD71" s="11">
        <f>+'Ark1'!AD1543</f>
        <v>44.281796742951762</v>
      </c>
      <c r="AE71" s="11">
        <f>+'Ark1'!AE1543</f>
        <v>48.609596539732408</v>
      </c>
      <c r="AF71" s="11">
        <f>+'Ark1'!AF1543</f>
        <v>12.377429598352929</v>
      </c>
      <c r="AG71" s="92">
        <f t="shared" si="19"/>
        <v>2.3453367085519075</v>
      </c>
      <c r="AH71" s="11">
        <f t="shared" si="18"/>
        <v>57.20967741935484</v>
      </c>
      <c r="AI71" s="47"/>
      <c r="AJ71" s="13"/>
      <c r="AK71" s="13"/>
    </row>
    <row r="72" spans="1:40" ht="15.6">
      <c r="A72" s="47"/>
      <c r="B72">
        <f>+'Ark1'!C1544</f>
        <v>2018</v>
      </c>
      <c r="C72">
        <f>+'Ark1'!O1544</f>
        <v>16</v>
      </c>
      <c r="D72" s="2" t="str">
        <f t="shared" si="17"/>
        <v>Trøndelag</v>
      </c>
      <c r="E72">
        <f>+'Ark1'!Q1544</f>
        <v>41</v>
      </c>
      <c r="G72">
        <f>+'Ark1'!R1544</f>
        <v>896</v>
      </c>
      <c r="I72" s="302">
        <f>+'Ark1'!AF1544</f>
        <v>3.1266357260006283</v>
      </c>
      <c r="J72" s="302">
        <f>+'Ark1'!AG1544</f>
        <v>2.960045442619168</v>
      </c>
      <c r="K72" s="47"/>
      <c r="L72" s="71"/>
      <c r="M72" s="47"/>
      <c r="N72" s="1">
        <f>+'Ark1'!S1544</f>
        <v>6.0770089285714306</v>
      </c>
      <c r="O72" s="47"/>
      <c r="P72" s="47"/>
      <c r="Q72" s="47"/>
      <c r="R72" s="47"/>
      <c r="S72" s="47"/>
      <c r="T72" s="1">
        <f>+'Ark1'!T1544</f>
        <v>3.9151785714285721</v>
      </c>
      <c r="U72" s="92">
        <f>+'Ark1'!U1544</f>
        <v>11.534676339285705</v>
      </c>
      <c r="W72" s="92">
        <f>+'Ark1'!W1544</f>
        <v>2.5669642857142847</v>
      </c>
      <c r="X72" s="11">
        <f>+'Ark1'!X1544</f>
        <v>18.080357142857139</v>
      </c>
      <c r="Y72" s="11">
        <f>+'Ark1'!Y1544</f>
        <v>7.9241071428571441</v>
      </c>
      <c r="Z72" s="11">
        <f>+'Ark1'!Z1544</f>
        <v>6.9471606727569819</v>
      </c>
      <c r="AA72" s="92">
        <f>+'Ark1'!Z1544</f>
        <v>6.9471606727569819</v>
      </c>
      <c r="AB72" s="1">
        <f>+'Ark1'!AB1544</f>
        <v>2.4140477944370793</v>
      </c>
      <c r="AC72" s="1">
        <f>+'Ark1'!AC1544</f>
        <v>40.754007869273373</v>
      </c>
      <c r="AD72" s="11">
        <f>+'Ark1'!AD1544</f>
        <v>60.64302698961361</v>
      </c>
      <c r="AE72" s="11">
        <f>+'Ark1'!AE1544</f>
        <v>47.278300954832311</v>
      </c>
      <c r="AF72" s="11">
        <f>+'Ark1'!AF1544</f>
        <v>3.1266357260006283</v>
      </c>
      <c r="AG72" s="92">
        <f t="shared" si="19"/>
        <v>1.8980844811753881</v>
      </c>
      <c r="AH72" s="11">
        <f t="shared" si="18"/>
        <v>21.853658536585368</v>
      </c>
      <c r="AI72" s="47"/>
      <c r="AJ72" s="13"/>
      <c r="AK72" s="13"/>
    </row>
    <row r="73" spans="1:40" ht="15.6">
      <c r="A73" s="47"/>
      <c r="B73">
        <f>+'Ark1'!C1545</f>
        <v>2018</v>
      </c>
      <c r="C73">
        <f>+'Ark1'!O1545</f>
        <v>18</v>
      </c>
      <c r="D73" s="2" t="str">
        <f t="shared" si="17"/>
        <v>Nordland</v>
      </c>
      <c r="E73">
        <f>+'Ark1'!Q1545</f>
        <v>46</v>
      </c>
      <c r="G73">
        <f>+'Ark1'!R1545</f>
        <v>1552</v>
      </c>
      <c r="I73" s="302">
        <f>+'Ark1'!AF1545</f>
        <v>5.4157797396796576</v>
      </c>
      <c r="J73" s="302">
        <f>+'Ark1'!AG1545</f>
        <v>6.614418041679845</v>
      </c>
      <c r="K73" s="47"/>
      <c r="L73" s="71"/>
      <c r="M73" s="47"/>
      <c r="N73" s="1">
        <f>+'Ark1'!S1545</f>
        <v>4.926546391752578</v>
      </c>
      <c r="O73" s="47"/>
      <c r="P73" s="47"/>
      <c r="Q73" s="47"/>
      <c r="R73" s="47"/>
      <c r="S73" s="47"/>
      <c r="T73" s="1">
        <f>+'Ark1'!T1545</f>
        <v>4.7081185567010309</v>
      </c>
      <c r="U73" s="92">
        <f>+'Ark1'!U1545</f>
        <v>14.880412371134003</v>
      </c>
      <c r="W73" s="92">
        <f>+'Ark1'!W1545</f>
        <v>1.8041237113402064</v>
      </c>
      <c r="X73" s="11">
        <f>+'Ark1'!X1545</f>
        <v>40.592783505154642</v>
      </c>
      <c r="Y73" s="11">
        <f>+'Ark1'!Y1545</f>
        <v>15.33505154639175</v>
      </c>
      <c r="Z73" s="11">
        <f>+'Ark1'!Z1545</f>
        <v>7.7361426051534492</v>
      </c>
      <c r="AA73" s="92">
        <f>+'Ark1'!Z1545</f>
        <v>7.7361426051534492</v>
      </c>
      <c r="AB73" s="1">
        <f>+'Ark1'!AB1545</f>
        <v>2.1299257202008666</v>
      </c>
      <c r="AC73" s="1">
        <f>+'Ark1'!AC1545</f>
        <v>52.634149201658289</v>
      </c>
      <c r="AD73" s="11">
        <f>+'Ark1'!AD1545</f>
        <v>62.336311217341354</v>
      </c>
      <c r="AE73" s="11">
        <f>+'Ark1'!AE1545</f>
        <v>59.705991258753087</v>
      </c>
      <c r="AF73" s="11">
        <f>+'Ark1'!AF1545</f>
        <v>5.4157797396796576</v>
      </c>
      <c r="AG73" s="92">
        <f t="shared" si="19"/>
        <v>3.0204551399424497</v>
      </c>
      <c r="AH73" s="11">
        <f t="shared" si="18"/>
        <v>33.739130434782609</v>
      </c>
      <c r="AI73" s="47"/>
      <c r="AJ73" s="13"/>
      <c r="AK73" s="13"/>
    </row>
    <row r="74" spans="1:40" ht="15.6">
      <c r="A74" s="47"/>
      <c r="B74">
        <f>+'Ark1'!C1546</f>
        <v>2018</v>
      </c>
      <c r="C74">
        <f>+'Ark1'!O1546</f>
        <v>54</v>
      </c>
      <c r="D74" s="2" t="str">
        <f t="shared" si="17"/>
        <v>Troms og Finnmark</v>
      </c>
      <c r="E74">
        <f>+'Ark1'!Q1546</f>
        <v>0</v>
      </c>
      <c r="G74">
        <f>+'Ark1'!R1546</f>
        <v>0</v>
      </c>
      <c r="I74" s="302">
        <f>+'Ark1'!AF1546</f>
        <v>0</v>
      </c>
      <c r="J74" s="302">
        <f>+'Ark1'!AG1546</f>
        <v>0</v>
      </c>
      <c r="K74" s="47"/>
      <c r="L74" s="71"/>
      <c r="M74" s="47"/>
      <c r="N74" s="1">
        <f>+'Ark1'!S1546</f>
        <v>0</v>
      </c>
      <c r="O74" s="47"/>
      <c r="P74" s="47"/>
      <c r="Q74" s="47"/>
      <c r="R74" s="47"/>
      <c r="S74" s="47"/>
      <c r="T74" s="1">
        <f>+'Ark1'!T1546</f>
        <v>0</v>
      </c>
      <c r="U74" s="92">
        <f>+'Ark1'!U1546</f>
        <v>0</v>
      </c>
      <c r="W74" s="92">
        <f>+'Ark1'!W1546</f>
        <v>0</v>
      </c>
      <c r="X74" s="11">
        <f>+'Ark1'!X1546</f>
        <v>0</v>
      </c>
      <c r="Y74" s="11">
        <f>+'Ark1'!Y1546</f>
        <v>0</v>
      </c>
      <c r="Z74" s="11">
        <f>+'Ark1'!Z1546</f>
        <v>0</v>
      </c>
      <c r="AA74" s="92">
        <f>+'Ark1'!Z1546</f>
        <v>0</v>
      </c>
      <c r="AB74" s="1">
        <f>+'Ark1'!AB1546</f>
        <v>0</v>
      </c>
      <c r="AC74" s="1">
        <f>+'Ark1'!AC1546</f>
        <v>0</v>
      </c>
      <c r="AD74" s="11">
        <f>+'Ark1'!AD1546</f>
        <v>0</v>
      </c>
      <c r="AE74" s="11">
        <f>+'Ark1'!AE1546</f>
        <v>0</v>
      </c>
      <c r="AF74" s="11">
        <f>+'Ark1'!AF1546</f>
        <v>0</v>
      </c>
      <c r="AG74" s="92" t="e">
        <f t="shared" si="19"/>
        <v>#DIV/0!</v>
      </c>
      <c r="AH74" s="11" t="e">
        <f t="shared" si="18"/>
        <v>#DIV/0!</v>
      </c>
      <c r="AI74" s="47"/>
      <c r="AJ74" s="13"/>
      <c r="AK74" s="13"/>
    </row>
    <row r="75" spans="1:40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71"/>
      <c r="M75" s="71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13"/>
      <c r="AK75" s="13"/>
    </row>
    <row r="76" spans="1:40" ht="15.6">
      <c r="A76" s="47"/>
      <c r="B76" s="53">
        <f>+'Ark1'!C1547</f>
        <v>2017</v>
      </c>
      <c r="C76" s="53">
        <f>+'Ark1'!O1547</f>
        <v>1</v>
      </c>
      <c r="D76" s="65" t="str">
        <f t="shared" ref="D76:D85" si="20">VLOOKUP(C76,$AN$10:$AO$19,2)</f>
        <v>Viken</v>
      </c>
      <c r="E76" s="53">
        <f>+'Ark1'!Q1547</f>
        <v>8</v>
      </c>
      <c r="F76" s="74"/>
      <c r="G76" s="53">
        <f>+'Ark1'!R1547</f>
        <v>148</v>
      </c>
      <c r="H76" s="74"/>
      <c r="I76" s="176">
        <f>+'Ark1'!AF1547</f>
        <v>0.52917620137299781</v>
      </c>
      <c r="J76" s="176">
        <f>+'Ark1'!AG1547</f>
        <v>0.59969398615520242</v>
      </c>
      <c r="K76" s="47"/>
      <c r="L76" s="71"/>
      <c r="M76" s="71"/>
      <c r="N76" s="55">
        <f>+'Ark1'!S1547</f>
        <v>5.635135135135136</v>
      </c>
      <c r="O76" s="155"/>
      <c r="P76" s="155"/>
      <c r="Q76" s="176"/>
      <c r="R76" s="176"/>
      <c r="S76" s="176"/>
      <c r="T76" s="55">
        <f>+'Ark1'!T1547</f>
        <v>4.5337837837837842</v>
      </c>
      <c r="U76" s="155">
        <f>+'Ark1'!U1547</f>
        <v>14.093918918918916</v>
      </c>
      <c r="V76" s="155"/>
      <c r="W76" s="155">
        <f>+'Ark1'!W1547</f>
        <v>1.3513513513513515</v>
      </c>
      <c r="X76" s="74">
        <f>+'Ark1'!X1547</f>
        <v>31.756756756756761</v>
      </c>
      <c r="Y76" s="74">
        <f>+'Ark1'!Y1547</f>
        <v>3.3783783783783794</v>
      </c>
      <c r="Z76" s="74">
        <f>+'Ark1'!Z1547</f>
        <v>4.6067404544913773</v>
      </c>
      <c r="AA76" s="155">
        <f>+'Ark1'!Z1547</f>
        <v>4.6067404544913773</v>
      </c>
      <c r="AB76" s="55">
        <f>+'Ark1'!AB1547</f>
        <v>2.1416574174669218</v>
      </c>
      <c r="AC76" s="55">
        <f>+'Ark1'!AC1547</f>
        <v>48.160294259171806</v>
      </c>
      <c r="AD76" s="74">
        <f>+'Ark1'!AD1547</f>
        <v>50.882905062427426</v>
      </c>
      <c r="AE76" s="74">
        <f>+'Ark1'!AE1547</f>
        <v>49.781438412397613</v>
      </c>
      <c r="AF76" s="74">
        <f>+'Ark1'!AF1547</f>
        <v>0.52917620137299781</v>
      </c>
      <c r="AG76" s="155">
        <f t="shared" si="19"/>
        <v>2.5010791366906466</v>
      </c>
      <c r="AH76" s="74">
        <f t="shared" ref="AH76:AH85" si="21">+G76/E76</f>
        <v>18.5</v>
      </c>
      <c r="AI76" s="47"/>
      <c r="AJ76" s="2"/>
      <c r="AK76" s="5"/>
    </row>
    <row r="77" spans="1:40" ht="15.6">
      <c r="A77" s="47"/>
      <c r="B77" s="53">
        <f>+'Ark1'!C1548</f>
        <v>2017</v>
      </c>
      <c r="C77" s="53">
        <f>+'Ark1'!O1548</f>
        <v>4</v>
      </c>
      <c r="D77" s="65" t="str">
        <f t="shared" si="20"/>
        <v>Innlandet</v>
      </c>
      <c r="E77" s="53">
        <f>+'Ark1'!Q1548</f>
        <v>43</v>
      </c>
      <c r="F77" s="74"/>
      <c r="G77" s="53">
        <f>+'Ark1'!R1548</f>
        <v>1646</v>
      </c>
      <c r="H77" s="74"/>
      <c r="I77" s="176">
        <f>+'Ark1'!AF1548</f>
        <v>5.8852974828375277</v>
      </c>
      <c r="J77" s="176">
        <f>+'Ark1'!AG1548</f>
        <v>5.8702965896303763</v>
      </c>
      <c r="K77" s="47"/>
      <c r="L77" s="71"/>
      <c r="M77" s="71"/>
      <c r="N77" s="55">
        <f>+'Ark1'!S1548</f>
        <v>5.4100850546780066</v>
      </c>
      <c r="O77" s="155"/>
      <c r="P77" s="155"/>
      <c r="Q77" s="176"/>
      <c r="R77" s="176"/>
      <c r="S77" s="176"/>
      <c r="T77" s="55">
        <f>+'Ark1'!T1548</f>
        <v>4.3098420413122716</v>
      </c>
      <c r="U77" s="155">
        <f>+'Ark1'!U1548</f>
        <v>12.404921020656138</v>
      </c>
      <c r="V77" s="155"/>
      <c r="W77" s="155">
        <f>+'Ark1'!W1548</f>
        <v>1.1543134872417979</v>
      </c>
      <c r="X77" s="74">
        <f>+'Ark1'!X1548</f>
        <v>25.273390036452</v>
      </c>
      <c r="Y77" s="74">
        <f>+'Ark1'!Y1548</f>
        <v>8.9307411907654899</v>
      </c>
      <c r="Z77" s="74">
        <f>+'Ark1'!Z1548</f>
        <v>7.0751911188322643</v>
      </c>
      <c r="AA77" s="155">
        <f>+'Ark1'!Z1548</f>
        <v>7.0751911188322643</v>
      </c>
      <c r="AB77" s="55">
        <f>+'Ark1'!AB1548</f>
        <v>1.9712361367947036</v>
      </c>
      <c r="AC77" s="55">
        <f>+'Ark1'!AC1548</f>
        <v>20.484118305511256</v>
      </c>
      <c r="AD77" s="74">
        <f>+'Ark1'!AD1548</f>
        <v>53.803333741734072</v>
      </c>
      <c r="AE77" s="74">
        <f>+'Ark1'!AE1548</f>
        <v>40.796891529257245</v>
      </c>
      <c r="AF77" s="74">
        <f>+'Ark1'!AF1548</f>
        <v>5.8852974828375277</v>
      </c>
      <c r="AG77" s="155">
        <f t="shared" si="19"/>
        <v>2.292925322852331</v>
      </c>
      <c r="AH77" s="74">
        <f t="shared" si="21"/>
        <v>38.279069767441861</v>
      </c>
      <c r="AI77" s="47"/>
      <c r="AJ77" s="4"/>
      <c r="AK77" s="4"/>
      <c r="AM77" s="4"/>
      <c r="AN77" s="4"/>
    </row>
    <row r="78" spans="1:40" ht="15.6">
      <c r="A78" s="47"/>
      <c r="B78" s="53">
        <f>+'Ark1'!C1549</f>
        <v>2017</v>
      </c>
      <c r="C78" s="53">
        <f>+'Ark1'!O1549</f>
        <v>8</v>
      </c>
      <c r="D78" s="65" t="str">
        <f t="shared" si="20"/>
        <v>Telemark/ Vestfold</v>
      </c>
      <c r="E78" s="53">
        <f>+'Ark1'!Q1549</f>
        <v>33</v>
      </c>
      <c r="F78" s="74"/>
      <c r="G78" s="53">
        <f>+'Ark1'!R1549</f>
        <v>2126</v>
      </c>
      <c r="H78" s="74"/>
      <c r="I78" s="176">
        <f>+'Ark1'!AF1549</f>
        <v>7.6015446224256289</v>
      </c>
      <c r="J78" s="176">
        <f>+'Ark1'!AG1549</f>
        <v>6.4594681155078604</v>
      </c>
      <c r="K78" s="47"/>
      <c r="L78" s="71"/>
      <c r="M78" s="71"/>
      <c r="N78" s="55">
        <f>+'Ark1'!S1549</f>
        <v>5.1293508936970813</v>
      </c>
      <c r="O78" s="155"/>
      <c r="P78" s="155"/>
      <c r="Q78" s="176"/>
      <c r="R78" s="176"/>
      <c r="S78" s="176"/>
      <c r="T78" s="55">
        <f>+'Ark1'!T1549</f>
        <v>4.0569143932267151</v>
      </c>
      <c r="U78" s="155">
        <f>+'Ark1'!U1549</f>
        <v>10.568109125117585</v>
      </c>
      <c r="V78" s="155"/>
      <c r="W78" s="155">
        <f>+'Ark1'!W1549</f>
        <v>0.37629350893697072</v>
      </c>
      <c r="X78" s="74">
        <f>+'Ark1'!X1549</f>
        <v>24.929444967074318</v>
      </c>
      <c r="Y78" s="74">
        <f>+'Ark1'!Y1549</f>
        <v>8.9840075258701795</v>
      </c>
      <c r="Z78" s="74">
        <f>+'Ark1'!Z1549</f>
        <v>7.6555858823239937</v>
      </c>
      <c r="AA78" s="155">
        <f>+'Ark1'!Z1549</f>
        <v>7.6555858823239937</v>
      </c>
      <c r="AB78" s="55">
        <f>+'Ark1'!AB1549</f>
        <v>1.8305592088568328</v>
      </c>
      <c r="AC78" s="55">
        <f>+'Ark1'!AC1549</f>
        <v>-3.1351205139606071</v>
      </c>
      <c r="AD78" s="74">
        <f>+'Ark1'!AD1549</f>
        <v>40.268346172824209</v>
      </c>
      <c r="AE78" s="74">
        <f>+'Ark1'!AE1549</f>
        <v>43.79173902722836</v>
      </c>
      <c r="AF78" s="74">
        <f>+'Ark1'!AF1549</f>
        <v>7.6015446224256289</v>
      </c>
      <c r="AG78" s="155">
        <f t="shared" si="19"/>
        <v>2.060320953690967</v>
      </c>
      <c r="AH78" s="74">
        <f t="shared" si="21"/>
        <v>64.424242424242422</v>
      </c>
      <c r="AI78" s="47"/>
      <c r="AJ78" s="4"/>
      <c r="AK78" s="13"/>
      <c r="AM78" s="1"/>
      <c r="AN78" s="5"/>
    </row>
    <row r="79" spans="1:40" ht="15.6">
      <c r="A79" s="47"/>
      <c r="B79" s="53">
        <f>+'Ark1'!C1550</f>
        <v>2017</v>
      </c>
      <c r="C79" s="53">
        <f>+'Ark1'!O1550</f>
        <v>9</v>
      </c>
      <c r="D79" s="65" t="str">
        <f t="shared" si="20"/>
        <v>Agder</v>
      </c>
      <c r="E79" s="53">
        <f>+'Ark1'!Q1550</f>
        <v>10</v>
      </c>
      <c r="F79" s="74"/>
      <c r="G79" s="53">
        <f>+'Ark1'!R1550</f>
        <v>108</v>
      </c>
      <c r="H79" s="74"/>
      <c r="I79" s="176">
        <f>+'Ark1'!AF1550</f>
        <v>0.38615560640732255</v>
      </c>
      <c r="J79" s="176">
        <f>+'Ark1'!AG1550</f>
        <v>0.31455256256407638</v>
      </c>
      <c r="K79" s="47"/>
      <c r="L79" s="71"/>
      <c r="M79" s="71"/>
      <c r="N79" s="55">
        <f>+'Ark1'!S1550</f>
        <v>4.5740740740740735</v>
      </c>
      <c r="O79" s="155"/>
      <c r="P79" s="155"/>
      <c r="Q79" s="176"/>
      <c r="R79" s="176"/>
      <c r="S79" s="176"/>
      <c r="T79" s="55">
        <f>+'Ark1'!T1550</f>
        <v>3.4166666666666656</v>
      </c>
      <c r="U79" s="155">
        <f>+'Ark1'!U1550</f>
        <v>10.130555555555556</v>
      </c>
      <c r="V79" s="155"/>
      <c r="W79" s="155">
        <f>+'Ark1'!W1550</f>
        <v>2.7777777777777781</v>
      </c>
      <c r="X79" s="74">
        <f>+'Ark1'!X1550</f>
        <v>15.740740740740742</v>
      </c>
      <c r="Y79" s="74">
        <f>+'Ark1'!Y1550</f>
        <v>2.7777777777777781</v>
      </c>
      <c r="Z79" s="74">
        <f>+'Ark1'!Z1550</f>
        <v>5.6735001009131691</v>
      </c>
      <c r="AA79" s="155">
        <f>+'Ark1'!Z1550</f>
        <v>5.6735001009131691</v>
      </c>
      <c r="AB79" s="55">
        <f>+'Ark1'!AB1550</f>
        <v>2.0598678490513795</v>
      </c>
      <c r="AC79" s="55">
        <f>+'Ark1'!AC1550</f>
        <v>27.305446633497557</v>
      </c>
      <c r="AD79" s="74">
        <f>+'Ark1'!AD1550</f>
        <v>56.555855022259266</v>
      </c>
      <c r="AE79" s="74">
        <f>+'Ark1'!AE1550</f>
        <v>44.486929344170896</v>
      </c>
      <c r="AF79" s="74">
        <f>+'Ark1'!AF1550</f>
        <v>0.38615560640732255</v>
      </c>
      <c r="AG79" s="155">
        <f t="shared" si="19"/>
        <v>2.2147773279352232</v>
      </c>
      <c r="AH79" s="74">
        <f t="shared" si="21"/>
        <v>10.8</v>
      </c>
      <c r="AI79" s="47"/>
      <c r="AJ79" s="4"/>
      <c r="AK79" s="13"/>
      <c r="AM79" s="1"/>
      <c r="AN79" s="5"/>
    </row>
    <row r="80" spans="1:40" ht="15.6">
      <c r="A80" s="47"/>
      <c r="B80" s="53">
        <f>+'Ark1'!C1551</f>
        <v>2017</v>
      </c>
      <c r="C80" s="53">
        <f>+'Ark1'!O1551</f>
        <v>11</v>
      </c>
      <c r="D80" s="65" t="str">
        <f t="shared" si="20"/>
        <v>Rogaland</v>
      </c>
      <c r="E80" s="53">
        <f>+'Ark1'!Q1551</f>
        <v>67</v>
      </c>
      <c r="F80" s="74"/>
      <c r="G80" s="53">
        <f>+'Ark1'!R1551</f>
        <v>1316</v>
      </c>
      <c r="H80" s="74"/>
      <c r="I80" s="176">
        <f>+'Ark1'!AF1551</f>
        <v>4.7053775743707087</v>
      </c>
      <c r="J80" s="176">
        <f>+'Ark1'!AG1551</f>
        <v>4.9089577186846132</v>
      </c>
      <c r="K80" s="47"/>
      <c r="L80" s="71"/>
      <c r="M80" s="71"/>
      <c r="N80" s="55">
        <f>+'Ark1'!S1551</f>
        <v>4.617021276595743</v>
      </c>
      <c r="O80" s="155"/>
      <c r="P80" s="155"/>
      <c r="Q80" s="176"/>
      <c r="R80" s="176"/>
      <c r="S80" s="176"/>
      <c r="T80" s="55">
        <f>+'Ark1'!T1551</f>
        <v>4.0281155015197569</v>
      </c>
      <c r="U80" s="155">
        <f>+'Ark1'!U1551</f>
        <v>12.97469604863222</v>
      </c>
      <c r="V80" s="155"/>
      <c r="W80" s="155">
        <f>+'Ark1'!W1551</f>
        <v>0.60790273556231011</v>
      </c>
      <c r="X80" s="74">
        <f>+'Ark1'!X1551</f>
        <v>29.711246200607903</v>
      </c>
      <c r="Y80" s="74">
        <f>+'Ark1'!Y1551</f>
        <v>9.7264437689969618</v>
      </c>
      <c r="Z80" s="74">
        <f>+'Ark1'!Z1551</f>
        <v>7.1249917281677488</v>
      </c>
      <c r="AA80" s="155">
        <f>+'Ark1'!Z1551</f>
        <v>7.1249917281677488</v>
      </c>
      <c r="AB80" s="55">
        <f>+'Ark1'!AB1551</f>
        <v>1.9589168985005021</v>
      </c>
      <c r="AC80" s="55">
        <f>+'Ark1'!AC1551</f>
        <v>40.480755530075527</v>
      </c>
      <c r="AD80" s="74">
        <f>+'Ark1'!AD1551</f>
        <v>62.851618143146482</v>
      </c>
      <c r="AE80" s="74">
        <f>+'Ark1'!AE1551</f>
        <v>47.803393326125935</v>
      </c>
      <c r="AF80" s="74">
        <f>+'Ark1'!AF1551</f>
        <v>4.7053775743707087</v>
      </c>
      <c r="AG80" s="155">
        <f t="shared" si="19"/>
        <v>2.8101876234364727</v>
      </c>
      <c r="AH80" s="74">
        <f t="shared" si="21"/>
        <v>19.64179104477612</v>
      </c>
      <c r="AI80" s="47"/>
      <c r="AJ80" s="4"/>
      <c r="AK80" s="13"/>
      <c r="AM80" s="1"/>
      <c r="AN80" s="5"/>
    </row>
    <row r="81" spans="1:40" ht="15.6">
      <c r="A81" s="47"/>
      <c r="B81" s="53">
        <f>+'Ark1'!C1552</f>
        <v>2017</v>
      </c>
      <c r="C81" s="53">
        <f>+'Ark1'!O1552</f>
        <v>14</v>
      </c>
      <c r="D81" s="65" t="str">
        <f t="shared" si="20"/>
        <v>Vestland</v>
      </c>
      <c r="E81" s="53">
        <f>+'Ark1'!Q1552</f>
        <v>110</v>
      </c>
      <c r="F81" s="74"/>
      <c r="G81" s="53">
        <f>+'Ark1'!R1552</f>
        <v>5090</v>
      </c>
      <c r="H81" s="74"/>
      <c r="I81" s="176">
        <f>+'Ark1'!AF1552</f>
        <v>18.199370709382151</v>
      </c>
      <c r="J81" s="176">
        <f>+'Ark1'!AG1552</f>
        <v>17.23259869693992</v>
      </c>
      <c r="K81" s="47"/>
      <c r="L81" s="71"/>
      <c r="M81" s="71"/>
      <c r="N81" s="55">
        <f>+'Ark1'!S1552</f>
        <v>4.5520628683693527</v>
      </c>
      <c r="O81" s="155"/>
      <c r="P81" s="155"/>
      <c r="Q81" s="176"/>
      <c r="R81" s="176"/>
      <c r="S81" s="176"/>
      <c r="T81" s="55">
        <f>+'Ark1'!T1552</f>
        <v>4.6719056974459718</v>
      </c>
      <c r="U81" s="155">
        <f>+'Ark1'!U1552</f>
        <v>11.7759724950884</v>
      </c>
      <c r="V81" s="155"/>
      <c r="W81" s="155">
        <f>+'Ark1'!W1552</f>
        <v>1.5324165029469548</v>
      </c>
      <c r="X81" s="74">
        <f>+'Ark1'!X1552</f>
        <v>30</v>
      </c>
      <c r="Y81" s="74">
        <f>+'Ark1'!Y1552</f>
        <v>10.176817288801576</v>
      </c>
      <c r="Z81" s="74">
        <f>+'Ark1'!Z1552</f>
        <v>7.97658719677103</v>
      </c>
      <c r="AA81" s="155">
        <f>+'Ark1'!Z1552</f>
        <v>7.97658719677103</v>
      </c>
      <c r="AB81" s="55">
        <f>+'Ark1'!AB1552</f>
        <v>1.9272669918578145</v>
      </c>
      <c r="AC81" s="55">
        <f>+'Ark1'!AC1552</f>
        <v>29.10898935473076</v>
      </c>
      <c r="AD81" s="74">
        <f>+'Ark1'!AD1552</f>
        <v>40.61767103445095</v>
      </c>
      <c r="AE81" s="74">
        <f>+'Ark1'!AE1552</f>
        <v>55.884985524218941</v>
      </c>
      <c r="AF81" s="74">
        <f>+'Ark1'!AF1552</f>
        <v>18.199370709382151</v>
      </c>
      <c r="AG81" s="155">
        <f t="shared" si="19"/>
        <v>2.5869529564091471</v>
      </c>
      <c r="AH81" s="74">
        <f t="shared" si="21"/>
        <v>46.272727272727273</v>
      </c>
      <c r="AI81" s="47"/>
      <c r="AJ81" s="4"/>
      <c r="AK81" s="13"/>
      <c r="AM81" s="1"/>
      <c r="AN81" s="5"/>
    </row>
    <row r="82" spans="1:40" ht="15.6">
      <c r="A82" s="47"/>
      <c r="B82" s="53">
        <f>+'Ark1'!C1553</f>
        <v>2017</v>
      </c>
      <c r="C82" s="53">
        <f>+'Ark1'!O1553</f>
        <v>15</v>
      </c>
      <c r="D82" s="65" t="str">
        <f t="shared" si="20"/>
        <v>Møre og Romsdal</v>
      </c>
      <c r="E82" s="53">
        <f>+'Ark1'!Q1553</f>
        <v>60</v>
      </c>
      <c r="F82" s="74"/>
      <c r="G82" s="53">
        <f>+'Ark1'!R1553</f>
        <v>2965</v>
      </c>
      <c r="H82" s="74"/>
      <c r="I82" s="176">
        <f>+'Ark1'!AF1553</f>
        <v>10.601401601830664</v>
      </c>
      <c r="J82" s="176">
        <f>+'Ark1'!AG1553</f>
        <v>10.925850004916228</v>
      </c>
      <c r="K82" s="47"/>
      <c r="L82" s="71"/>
      <c r="M82" s="71"/>
      <c r="N82" s="55">
        <f>+'Ark1'!S1553</f>
        <v>4.9338954468802703</v>
      </c>
      <c r="O82" s="155"/>
      <c r="P82" s="155"/>
      <c r="Q82" s="176"/>
      <c r="R82" s="176"/>
      <c r="S82" s="176"/>
      <c r="T82" s="55">
        <f>+'Ark1'!T1553</f>
        <v>4.8225969645868476</v>
      </c>
      <c r="U82" s="155">
        <f>+'Ark1'!U1553</f>
        <v>12.817234401349063</v>
      </c>
      <c r="V82" s="155"/>
      <c r="W82" s="155">
        <f>+'Ark1'!W1553</f>
        <v>2.4620573355817874</v>
      </c>
      <c r="X82" s="74">
        <f>+'Ark1'!X1553</f>
        <v>34.839797639123105</v>
      </c>
      <c r="Y82" s="74">
        <f>+'Ark1'!Y1553</f>
        <v>14.198988195615517</v>
      </c>
      <c r="Z82" s="74">
        <f>+'Ark1'!Z1553</f>
        <v>8.5266413031753263</v>
      </c>
      <c r="AA82" s="155">
        <f>+'Ark1'!Z1553</f>
        <v>8.5266413031753263</v>
      </c>
      <c r="AB82" s="55">
        <f>+'Ark1'!AB1553</f>
        <v>2.0103179048869766</v>
      </c>
      <c r="AC82" s="55">
        <f>+'Ark1'!AC1553</f>
        <v>16.931687425241499</v>
      </c>
      <c r="AD82" s="74">
        <f>+'Ark1'!AD1553</f>
        <v>47.878648508159678</v>
      </c>
      <c r="AE82" s="74">
        <f>+'Ark1'!AE1553</f>
        <v>47.142138327462526</v>
      </c>
      <c r="AF82" s="74">
        <f>+'Ark1'!AF1553</f>
        <v>10.601401601830664</v>
      </c>
      <c r="AG82" s="155">
        <f t="shared" si="19"/>
        <v>2.5977920568733315</v>
      </c>
      <c r="AH82" s="74">
        <f t="shared" si="21"/>
        <v>49.416666666666664</v>
      </c>
      <c r="AI82" s="47"/>
      <c r="AJ82" s="4"/>
      <c r="AK82" s="13"/>
      <c r="AM82" s="13"/>
      <c r="AN82" s="5"/>
    </row>
    <row r="83" spans="1:40" ht="15.6">
      <c r="A83" s="47"/>
      <c r="B83" s="53">
        <f>+'Ark1'!C1554</f>
        <v>2017</v>
      </c>
      <c r="C83" s="53">
        <f>+'Ark1'!O1554</f>
        <v>16</v>
      </c>
      <c r="D83" s="65" t="str">
        <f t="shared" si="20"/>
        <v>Trøndelag</v>
      </c>
      <c r="E83" s="53">
        <f>+'Ark1'!Q1554</f>
        <v>41</v>
      </c>
      <c r="F83" s="74"/>
      <c r="G83" s="53">
        <f>+'Ark1'!R1554</f>
        <v>982</v>
      </c>
      <c r="H83" s="74"/>
      <c r="I83" s="176">
        <f>+'Ark1'!AF1554</f>
        <v>3.5111556064073239</v>
      </c>
      <c r="J83" s="176">
        <f>+'Ark1'!AG1554</f>
        <v>3.4799731131014999</v>
      </c>
      <c r="K83" s="47"/>
      <c r="L83" s="71"/>
      <c r="M83" s="71"/>
      <c r="N83" s="55">
        <f>+'Ark1'!S1554</f>
        <v>5.9205702647657841</v>
      </c>
      <c r="O83" s="155"/>
      <c r="P83" s="155"/>
      <c r="Q83" s="176"/>
      <c r="R83" s="176"/>
      <c r="S83" s="176"/>
      <c r="T83" s="55">
        <f>+'Ark1'!T1554</f>
        <v>3.853360488798371</v>
      </c>
      <c r="U83" s="155">
        <f>+'Ark1'!U1554</f>
        <v>12.326171079429741</v>
      </c>
      <c r="V83" s="155"/>
      <c r="W83" s="155">
        <f>+'Ark1'!W1554</f>
        <v>1.8329938900203664</v>
      </c>
      <c r="X83" s="74">
        <f>+'Ark1'!X1554</f>
        <v>20.672097759674127</v>
      </c>
      <c r="Y83" s="74">
        <f>+'Ark1'!Y1554</f>
        <v>8.6558044806517316</v>
      </c>
      <c r="Z83" s="74">
        <f>+'Ark1'!Z1554</f>
        <v>6.7841462941317552</v>
      </c>
      <c r="AA83" s="155">
        <f>+'Ark1'!Z1554</f>
        <v>6.7841462941317552</v>
      </c>
      <c r="AB83" s="55">
        <f>+'Ark1'!AB1554</f>
        <v>2.4880332556149223</v>
      </c>
      <c r="AC83" s="55">
        <f>+'Ark1'!AC1554</f>
        <v>28.715537025913179</v>
      </c>
      <c r="AD83" s="74">
        <f>+'Ark1'!AD1554</f>
        <v>44.832029496220635</v>
      </c>
      <c r="AE83" s="74">
        <f>+'Ark1'!AE1554</f>
        <v>13.990655023421056</v>
      </c>
      <c r="AF83" s="74">
        <f>+'Ark1'!AF1554</f>
        <v>3.5111556064073239</v>
      </c>
      <c r="AG83" s="155">
        <f t="shared" si="19"/>
        <v>2.0819229446164442</v>
      </c>
      <c r="AH83" s="74">
        <f t="shared" si="21"/>
        <v>23.951219512195124</v>
      </c>
      <c r="AI83" s="47"/>
      <c r="AJ83" s="4"/>
      <c r="AK83" s="13"/>
      <c r="AM83" s="13"/>
      <c r="AN83" s="5"/>
    </row>
    <row r="84" spans="1:40" ht="15.6">
      <c r="A84" s="47"/>
      <c r="B84" s="53">
        <f>+'Ark1'!C1555</f>
        <v>2017</v>
      </c>
      <c r="C84" s="53">
        <f>+'Ark1'!O1555</f>
        <v>18</v>
      </c>
      <c r="D84" s="65" t="str">
        <f t="shared" si="20"/>
        <v>Nordland</v>
      </c>
      <c r="E84" s="53">
        <f>+'Ark1'!Q1555</f>
        <v>39</v>
      </c>
      <c r="F84" s="74"/>
      <c r="G84" s="53">
        <f>+'Ark1'!R1555</f>
        <v>1326</v>
      </c>
      <c r="H84" s="74"/>
      <c r="I84" s="176">
        <f>+'Ark1'!AF1555</f>
        <v>4.7411327231121279</v>
      </c>
      <c r="J84" s="176">
        <f>+'Ark1'!AG1555</f>
        <v>5.7842769143546482</v>
      </c>
      <c r="K84" s="47"/>
      <c r="L84" s="71"/>
      <c r="M84" s="71"/>
      <c r="N84" s="55">
        <f>+'Ark1'!S1555</f>
        <v>4.4351432880844648</v>
      </c>
      <c r="O84" s="155"/>
      <c r="P84" s="155"/>
      <c r="Q84" s="176"/>
      <c r="R84" s="176"/>
      <c r="S84" s="176"/>
      <c r="T84" s="55">
        <f>+'Ark1'!T1555</f>
        <v>4.7300150829562604</v>
      </c>
      <c r="U84" s="155">
        <f>+'Ark1'!U1555</f>
        <v>15.17292609351432</v>
      </c>
      <c r="V84" s="155"/>
      <c r="W84" s="155">
        <f>+'Ark1'!W1555</f>
        <v>1.8099547511312213</v>
      </c>
      <c r="X84" s="74">
        <f>+'Ark1'!X1555</f>
        <v>45.776772247360498</v>
      </c>
      <c r="Y84" s="74">
        <f>+'Ark1'!Y1555</f>
        <v>13.574660633484161</v>
      </c>
      <c r="Z84" s="74">
        <f>+'Ark1'!Z1555</f>
        <v>7.0643112366268177</v>
      </c>
      <c r="AA84" s="155">
        <f>+'Ark1'!Z1555</f>
        <v>7.0643112366268177</v>
      </c>
      <c r="AB84" s="55">
        <f>+'Ark1'!AB1555</f>
        <v>2.3014431500527754</v>
      </c>
      <c r="AC84" s="55">
        <f>+'Ark1'!AC1555</f>
        <v>30.677649755851149</v>
      </c>
      <c r="AD84" s="74">
        <f>+'Ark1'!AD1555</f>
        <v>58.18563543555755</v>
      </c>
      <c r="AE84" s="74">
        <f>+'Ark1'!AE1555</f>
        <v>52.190372012081035</v>
      </c>
      <c r="AF84" s="74">
        <f>+'Ark1'!AF1555</f>
        <v>4.7411327231121279</v>
      </c>
      <c r="AG84" s="155">
        <f t="shared" ref="AG84:AG102" si="22">+U84/N84</f>
        <v>3.4210678456044867</v>
      </c>
      <c r="AH84" s="74">
        <f t="shared" si="21"/>
        <v>34</v>
      </c>
      <c r="AI84" s="47"/>
      <c r="AJ84" s="4"/>
      <c r="AK84" s="13"/>
      <c r="AM84" s="13"/>
      <c r="AN84" s="5"/>
    </row>
    <row r="85" spans="1:40" ht="15.6">
      <c r="A85" s="47"/>
      <c r="B85" s="53">
        <f>+'Ark1'!C1556</f>
        <v>2017</v>
      </c>
      <c r="C85" s="53">
        <f>+'Ark1'!O1556</f>
        <v>54</v>
      </c>
      <c r="D85" s="65" t="str">
        <f t="shared" si="20"/>
        <v>Troms og Finnmark</v>
      </c>
      <c r="E85" s="53">
        <f>+'Ark1'!Q1556</f>
        <v>0</v>
      </c>
      <c r="F85" s="74"/>
      <c r="G85" s="53">
        <f>+'Ark1'!R1556</f>
        <v>0</v>
      </c>
      <c r="H85" s="74"/>
      <c r="I85" s="176">
        <f>+'Ark1'!AF1556</f>
        <v>0</v>
      </c>
      <c r="J85" s="176">
        <f>+'Ark1'!AG1556</f>
        <v>0</v>
      </c>
      <c r="K85" s="47"/>
      <c r="L85" s="71"/>
      <c r="M85" s="71"/>
      <c r="N85" s="55">
        <f>+'Ark1'!S1556</f>
        <v>0</v>
      </c>
      <c r="O85" s="155"/>
      <c r="P85" s="155"/>
      <c r="Q85" s="176"/>
      <c r="R85" s="176"/>
      <c r="S85" s="176"/>
      <c r="T85" s="55">
        <f>+'Ark1'!T1556</f>
        <v>0</v>
      </c>
      <c r="U85" s="155">
        <f>+'Ark1'!U1556</f>
        <v>0</v>
      </c>
      <c r="V85" s="155"/>
      <c r="W85" s="155">
        <f>+'Ark1'!W1556</f>
        <v>0</v>
      </c>
      <c r="X85" s="74">
        <f>+'Ark1'!X1556</f>
        <v>0</v>
      </c>
      <c r="Y85" s="74">
        <f>+'Ark1'!Y1556</f>
        <v>0</v>
      </c>
      <c r="Z85" s="74">
        <f>+'Ark1'!Z1556</f>
        <v>0</v>
      </c>
      <c r="AA85" s="155">
        <f>+'Ark1'!Z1556</f>
        <v>0</v>
      </c>
      <c r="AB85" s="55">
        <f>+'Ark1'!AB1556</f>
        <v>0</v>
      </c>
      <c r="AC85" s="55">
        <f>+'Ark1'!AC1556</f>
        <v>0</v>
      </c>
      <c r="AD85" s="74">
        <f>+'Ark1'!AD1556</f>
        <v>0</v>
      </c>
      <c r="AE85" s="74">
        <f>+'Ark1'!AE1556</f>
        <v>0</v>
      </c>
      <c r="AF85" s="74">
        <f>+'Ark1'!AF1556</f>
        <v>0</v>
      </c>
      <c r="AG85" s="155" t="e">
        <f t="shared" si="22"/>
        <v>#DIV/0!</v>
      </c>
      <c r="AH85" s="74" t="e">
        <f t="shared" si="21"/>
        <v>#DIV/0!</v>
      </c>
      <c r="AI85" s="47"/>
      <c r="AJ85" s="4"/>
      <c r="AK85" s="13"/>
      <c r="AM85" s="5"/>
      <c r="AN85" s="5"/>
    </row>
    <row r="86" spans="1:40" ht="15.6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71"/>
      <c r="M86" s="71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"/>
      <c r="AK86" s="13"/>
      <c r="AM86" s="5"/>
      <c r="AN86" s="5"/>
    </row>
    <row r="87" spans="1:40" ht="15.6">
      <c r="A87" s="47"/>
      <c r="B87">
        <f>+'Ark1'!C1557</f>
        <v>2016</v>
      </c>
      <c r="C87">
        <f>+'Ark1'!O1557</f>
        <v>1</v>
      </c>
      <c r="D87" s="2" t="str">
        <f t="shared" ref="D87:D96" si="23">VLOOKUP(C87,$AN$10:$AO$19,2)</f>
        <v>Viken</v>
      </c>
      <c r="E87">
        <f>+'Ark1'!Q1557</f>
        <v>8</v>
      </c>
      <c r="G87">
        <f>+'Ark1'!R1557</f>
        <v>140</v>
      </c>
      <c r="I87" s="194">
        <f>+'Ark1'!AF1557</f>
        <v>0.60173643943952548</v>
      </c>
      <c r="J87" s="194">
        <f>+'Ark1'!AG1557</f>
        <v>0.589181617560811</v>
      </c>
      <c r="K87" s="47"/>
      <c r="L87" s="71"/>
      <c r="M87" s="71"/>
      <c r="N87" s="1">
        <f>+'Ark1'!S1557</f>
        <v>5.7071428571428564</v>
      </c>
      <c r="Q87" s="194"/>
      <c r="R87" s="194"/>
      <c r="S87" s="194"/>
      <c r="T87" s="1">
        <f>+'Ark1'!T1557</f>
        <v>4.8285714285714283</v>
      </c>
      <c r="U87" s="92">
        <f>+'Ark1'!U1557</f>
        <v>12.342142857142868</v>
      </c>
      <c r="W87" s="92">
        <f>+'Ark1'!W1557</f>
        <v>0.71428571428571441</v>
      </c>
      <c r="X87" s="11">
        <f>+'Ark1'!X1557</f>
        <v>13.571428571428577</v>
      </c>
      <c r="Y87" s="11">
        <f>+'Ark1'!Y1557</f>
        <v>2.1428571428571423</v>
      </c>
      <c r="Z87" s="11">
        <f>+'Ark1'!Z1557</f>
        <v>4.4357809403779491</v>
      </c>
      <c r="AA87" s="92">
        <f>+'Ark1'!Z1557</f>
        <v>4.4357809403779491</v>
      </c>
      <c r="AB87" s="1">
        <f>+'Ark1'!AB1557</f>
        <v>1.8896063730041663</v>
      </c>
      <c r="AC87" s="1">
        <f>+'Ark1'!AC1557</f>
        <v>50.376246984728041</v>
      </c>
      <c r="AD87" s="11">
        <f>+'Ark1'!AD1557</f>
        <v>47.765573984114525</v>
      </c>
      <c r="AE87" s="11">
        <f>+'Ark1'!AE1557</f>
        <v>45.513896701014602</v>
      </c>
      <c r="AF87" s="11">
        <f>+'Ark1'!AF1557</f>
        <v>0.60173643943952548</v>
      </c>
      <c r="AG87" s="92">
        <f t="shared" si="22"/>
        <v>2.1625782227784751</v>
      </c>
      <c r="AH87" s="11">
        <f t="shared" ref="AH87:AH96" si="24">+G87/E87</f>
        <v>17.5</v>
      </c>
      <c r="AI87" s="47"/>
      <c r="AJ87" s="4"/>
      <c r="AK87" s="13"/>
      <c r="AM87" s="5"/>
      <c r="AN87" s="5"/>
    </row>
    <row r="88" spans="1:40" ht="15.6">
      <c r="A88" s="47"/>
      <c r="B88">
        <f>+'Ark1'!C1558</f>
        <v>2016</v>
      </c>
      <c r="C88">
        <f>+'Ark1'!O1558</f>
        <v>4</v>
      </c>
      <c r="D88" s="2" t="str">
        <f t="shared" si="23"/>
        <v>Innlandet</v>
      </c>
      <c r="E88">
        <f>+'Ark1'!Q1558</f>
        <v>36</v>
      </c>
      <c r="G88">
        <f>+'Ark1'!R1558</f>
        <v>1141</v>
      </c>
      <c r="I88" s="194">
        <f>+'Ark1'!AF1558</f>
        <v>4.9041519814321317</v>
      </c>
      <c r="J88" s="194">
        <f>+'Ark1'!AG1558</f>
        <v>5.2829940341908781</v>
      </c>
      <c r="K88" s="47"/>
      <c r="L88" s="71"/>
      <c r="M88" s="71"/>
      <c r="N88" s="1">
        <f>+'Ark1'!S1558</f>
        <v>4.9921121822962311</v>
      </c>
      <c r="Q88" s="194"/>
      <c r="R88" s="194"/>
      <c r="S88" s="194"/>
      <c r="T88" s="1">
        <f>+'Ark1'!T1558</f>
        <v>4.5319894829097276</v>
      </c>
      <c r="U88" s="92">
        <f>+'Ark1'!U1558</f>
        <v>13.578878177037687</v>
      </c>
      <c r="W88" s="92">
        <f>+'Ark1'!W1558</f>
        <v>2.1910604732690624</v>
      </c>
      <c r="X88" s="11">
        <f>+'Ark1'!X1558</f>
        <v>30.587204206836109</v>
      </c>
      <c r="Y88" s="11">
        <f>+'Ark1'!Y1558</f>
        <v>11.130587204206838</v>
      </c>
      <c r="Z88" s="11">
        <f>+'Ark1'!Z1558</f>
        <v>7.5347829692997266</v>
      </c>
      <c r="AA88" s="92">
        <f>+'Ark1'!Z1558</f>
        <v>7.5347829692997266</v>
      </c>
      <c r="AB88" s="1">
        <f>+'Ark1'!AB1558</f>
        <v>2.090855341597365</v>
      </c>
      <c r="AC88" s="1">
        <f>+'Ark1'!AC1558</f>
        <v>28.739157199516654</v>
      </c>
      <c r="AD88" s="11">
        <f>+'Ark1'!AD1558</f>
        <v>62.762852521541262</v>
      </c>
      <c r="AE88" s="11">
        <f>+'Ark1'!AE1558</f>
        <v>44.100847774890632</v>
      </c>
      <c r="AF88" s="11">
        <f>+'Ark1'!AF1558</f>
        <v>4.9041519814321317</v>
      </c>
      <c r="AG88" s="92">
        <f t="shared" si="22"/>
        <v>2.7200667134831464</v>
      </c>
      <c r="AH88" s="11">
        <f t="shared" si="24"/>
        <v>31.694444444444443</v>
      </c>
      <c r="AI88" s="47"/>
      <c r="AJ88" s="4"/>
      <c r="AK88" s="13"/>
      <c r="AM88" s="5"/>
      <c r="AN88" s="5"/>
    </row>
    <row r="89" spans="1:40" ht="15.6">
      <c r="A89" s="47"/>
      <c r="B89">
        <f>+'Ark1'!C1559</f>
        <v>2016</v>
      </c>
      <c r="C89">
        <f>+'Ark1'!O1559</f>
        <v>8</v>
      </c>
      <c r="D89" s="2" t="str">
        <f t="shared" si="23"/>
        <v>Telemark/ Vestfold</v>
      </c>
      <c r="E89">
        <f>+'Ark1'!Q1559</f>
        <v>29</v>
      </c>
      <c r="G89">
        <f>+'Ark1'!R1559</f>
        <v>1802</v>
      </c>
      <c r="I89" s="194">
        <f>+'Ark1'!AF1559</f>
        <v>7.7452075990716081</v>
      </c>
      <c r="J89" s="194">
        <f>+'Ark1'!AG1559</f>
        <v>5.5215786616619686</v>
      </c>
      <c r="K89" s="47"/>
      <c r="L89" s="71"/>
      <c r="M89" s="71"/>
      <c r="N89" s="1">
        <f>+'Ark1'!S1559</f>
        <v>5.3568257491675908</v>
      </c>
      <c r="Q89" s="194"/>
      <c r="R89" s="194"/>
      <c r="S89" s="194"/>
      <c r="T89" s="1">
        <f>+'Ark1'!T1559</f>
        <v>3.6354051054383998</v>
      </c>
      <c r="U89" s="92">
        <f>+'Ark1'!U1559</f>
        <v>8.9862375138734745</v>
      </c>
      <c r="W89" s="92">
        <f>+'Ark1'!W1559</f>
        <v>0.11098779134295227</v>
      </c>
      <c r="X89" s="11">
        <f>+'Ark1'!X1559</f>
        <v>16.870144284128742</v>
      </c>
      <c r="Y89" s="11">
        <f>+'Ark1'!Y1559</f>
        <v>7.7691453940066593</v>
      </c>
      <c r="Z89" s="11">
        <f>+'Ark1'!Z1559</f>
        <v>7.2863668894361791</v>
      </c>
      <c r="AA89" s="92">
        <f>+'Ark1'!Z1559</f>
        <v>7.2863668894361791</v>
      </c>
      <c r="AB89" s="1">
        <f>+'Ark1'!AB1559</f>
        <v>1.7077646588471227</v>
      </c>
      <c r="AC89" s="1">
        <f>+'Ark1'!AC1559</f>
        <v>-2.9300195919700407</v>
      </c>
      <c r="AD89" s="11">
        <f>+'Ark1'!AD1559</f>
        <v>46.695156690870881</v>
      </c>
      <c r="AE89" s="11">
        <f>+'Ark1'!AE1559</f>
        <v>25.985507533593495</v>
      </c>
      <c r="AF89" s="11">
        <f>+'Ark1'!AF1559</f>
        <v>7.7452075990716081</v>
      </c>
      <c r="AG89" s="92">
        <f t="shared" si="22"/>
        <v>1.6775303014606862</v>
      </c>
      <c r="AH89" s="11">
        <f t="shared" si="24"/>
        <v>62.137931034482762</v>
      </c>
      <c r="AI89" s="47"/>
      <c r="AJ89" s="4"/>
      <c r="AK89" s="13"/>
      <c r="AM89" s="5"/>
      <c r="AN89" s="5"/>
    </row>
    <row r="90" spans="1:40" ht="15.6">
      <c r="A90" s="47"/>
      <c r="B90">
        <f>+'Ark1'!C1560</f>
        <v>2016</v>
      </c>
      <c r="C90">
        <f>+'Ark1'!O1560</f>
        <v>9</v>
      </c>
      <c r="D90" s="2" t="str">
        <f t="shared" si="23"/>
        <v>Agder</v>
      </c>
      <c r="E90">
        <f>+'Ark1'!Q1560</f>
        <v>6</v>
      </c>
      <c r="G90">
        <f>+'Ark1'!R1560</f>
        <v>86</v>
      </c>
      <c r="I90" s="194">
        <f>+'Ark1'!AF1560</f>
        <v>0.36963809851285129</v>
      </c>
      <c r="J90" s="194">
        <f>+'Ark1'!AG1560</f>
        <v>0.26613591788078744</v>
      </c>
      <c r="K90" s="47"/>
      <c r="L90" s="71"/>
      <c r="M90" s="71"/>
      <c r="N90" s="1">
        <f>+'Ark1'!S1560</f>
        <v>4.1395348837209314</v>
      </c>
      <c r="Q90" s="194"/>
      <c r="R90" s="194"/>
      <c r="S90" s="194"/>
      <c r="T90" s="1">
        <f>+'Ark1'!T1560</f>
        <v>3.5697674418604648</v>
      </c>
      <c r="U90" s="92">
        <f>+'Ark1'!U1560</f>
        <v>9.0755813953488325</v>
      </c>
      <c r="W90" s="92">
        <f>+'Ark1'!W1560</f>
        <v>0</v>
      </c>
      <c r="X90" s="11">
        <f>+'Ark1'!X1560</f>
        <v>10.465116279069768</v>
      </c>
      <c r="Y90" s="11">
        <f>+'Ark1'!Y1560</f>
        <v>2.3255813953488378</v>
      </c>
      <c r="Z90" s="11">
        <f>+'Ark1'!Z1560</f>
        <v>4.7625949553254241</v>
      </c>
      <c r="AA90" s="92">
        <f>+'Ark1'!Z1560</f>
        <v>4.7625949553254241</v>
      </c>
      <c r="AB90" s="1">
        <f>+'Ark1'!AB1560</f>
        <v>1.6320959393427332</v>
      </c>
      <c r="AC90" s="1">
        <f>+'Ark1'!AC1560</f>
        <v>9.8744319764689763</v>
      </c>
      <c r="AD90" s="11">
        <f>+'Ark1'!AD1560</f>
        <v>51.160395496976683</v>
      </c>
      <c r="AE90" s="11">
        <f>+'Ark1'!AE1560</f>
        <v>17.607006535440004</v>
      </c>
      <c r="AF90" s="11">
        <f>+'Ark1'!AF1560</f>
        <v>0.36963809851285129</v>
      </c>
      <c r="AG90" s="92">
        <f t="shared" si="22"/>
        <v>2.192415730337077</v>
      </c>
      <c r="AH90" s="11">
        <f t="shared" si="24"/>
        <v>14.333333333333334</v>
      </c>
      <c r="AI90" s="47"/>
      <c r="AJ90" s="4"/>
      <c r="AK90" s="13"/>
      <c r="AM90" s="5"/>
      <c r="AN90" s="5"/>
    </row>
    <row r="91" spans="1:40" ht="15.6">
      <c r="A91" s="47"/>
      <c r="B91">
        <f>+'Ark1'!C1561</f>
        <v>2016</v>
      </c>
      <c r="C91">
        <f>+'Ark1'!O1561</f>
        <v>11</v>
      </c>
      <c r="D91" s="2" t="str">
        <f t="shared" si="23"/>
        <v>Rogaland</v>
      </c>
      <c r="E91">
        <f>+'Ark1'!Q1561</f>
        <v>88</v>
      </c>
      <c r="G91">
        <f>+'Ark1'!R1561</f>
        <v>1184</v>
      </c>
      <c r="I91" s="194">
        <f>+'Ark1'!AF1561</f>
        <v>5.0889710306885556</v>
      </c>
      <c r="J91" s="194">
        <f>+'Ark1'!AG1561</f>
        <v>5.1181977637081362</v>
      </c>
      <c r="K91" s="47"/>
      <c r="L91" s="71"/>
      <c r="M91" s="71"/>
      <c r="N91" s="1">
        <f>+'Ark1'!S1561</f>
        <v>4.5954391891891913</v>
      </c>
      <c r="Q91" s="194"/>
      <c r="R91" s="194"/>
      <c r="S91" s="194"/>
      <c r="T91" s="1">
        <f>+'Ark1'!T1561</f>
        <v>4.076858108108107</v>
      </c>
      <c r="U91" s="92">
        <f>+'Ark1'!U1561</f>
        <v>12.67753378378379</v>
      </c>
      <c r="W91" s="92">
        <f>+'Ark1'!W1561</f>
        <v>0.42229729729729742</v>
      </c>
      <c r="X91" s="11">
        <f>+'Ark1'!X1561</f>
        <v>33.783783783783797</v>
      </c>
      <c r="Y91" s="11">
        <f>+'Ark1'!Y1561</f>
        <v>10.557432432432435</v>
      </c>
      <c r="Z91" s="11">
        <f>+'Ark1'!Z1561</f>
        <v>7.7386055293831388</v>
      </c>
      <c r="AA91" s="92">
        <f>+'Ark1'!Z1561</f>
        <v>7.7386055293831388</v>
      </c>
      <c r="AB91" s="1">
        <f>+'Ark1'!AB1561</f>
        <v>1.9881417696137549</v>
      </c>
      <c r="AC91" s="1">
        <f>+'Ark1'!AC1561</f>
        <v>42.010463433216223</v>
      </c>
      <c r="AD91" s="11">
        <f>+'Ark1'!AD1561</f>
        <v>65.640116872612055</v>
      </c>
      <c r="AE91" s="11">
        <f>+'Ark1'!AE1561</f>
        <v>51.721057403245773</v>
      </c>
      <c r="AF91" s="11">
        <f>+'Ark1'!AF1561</f>
        <v>5.0889710306885556</v>
      </c>
      <c r="AG91" s="92">
        <f t="shared" si="22"/>
        <v>2.7587208233780558</v>
      </c>
      <c r="AH91" s="11">
        <f t="shared" si="24"/>
        <v>13.454545454545455</v>
      </c>
      <c r="AI91" s="47"/>
      <c r="AJ91" s="4"/>
      <c r="AK91" s="13"/>
      <c r="AM91" s="5"/>
      <c r="AN91" s="5"/>
    </row>
    <row r="92" spans="1:40" ht="15.6">
      <c r="A92" s="47"/>
      <c r="B92">
        <f>+'Ark1'!C1562</f>
        <v>2016</v>
      </c>
      <c r="C92">
        <f>+'Ark1'!O1562</f>
        <v>14</v>
      </c>
      <c r="D92" s="2" t="str">
        <f t="shared" si="23"/>
        <v>Vestland</v>
      </c>
      <c r="E92">
        <f>+'Ark1'!Q1562</f>
        <v>98</v>
      </c>
      <c r="G92">
        <f>+'Ark1'!R1562</f>
        <v>4172</v>
      </c>
      <c r="I92" s="194">
        <f>+'Ark1'!AF1562</f>
        <v>17.931745895297855</v>
      </c>
      <c r="J92" s="194">
        <f>+'Ark1'!AG1562</f>
        <v>17.430555744989629</v>
      </c>
      <c r="K92" s="47"/>
      <c r="L92" s="71"/>
      <c r="M92" s="71"/>
      <c r="N92" s="1">
        <f>+'Ark1'!S1562</f>
        <v>4.7679769894534996</v>
      </c>
      <c r="Q92" s="194"/>
      <c r="R92" s="194"/>
      <c r="S92" s="194"/>
      <c r="T92" s="1">
        <f>+'Ark1'!T1562</f>
        <v>4.4300095877277093</v>
      </c>
      <c r="U92" s="92">
        <f>+'Ark1'!U1562</f>
        <v>12.252828379674019</v>
      </c>
      <c r="W92" s="92">
        <f>+'Ark1'!W1562</f>
        <v>0.71907957813998091</v>
      </c>
      <c r="X92" s="11">
        <f>+'Ark1'!X1562</f>
        <v>31.303930968360504</v>
      </c>
      <c r="Y92" s="11">
        <f>+'Ark1'!Y1562</f>
        <v>10.666347075743047</v>
      </c>
      <c r="Z92" s="11">
        <f>+'Ark1'!Z1562</f>
        <v>7.8830445469455324</v>
      </c>
      <c r="AA92" s="92">
        <f>+'Ark1'!Z1562</f>
        <v>7.8830445469455324</v>
      </c>
      <c r="AB92" s="1">
        <f>+'Ark1'!AB1562</f>
        <v>1.6818188289034559</v>
      </c>
      <c r="AC92" s="1">
        <f>+'Ark1'!AC1562</f>
        <v>24.730161914679847</v>
      </c>
      <c r="AD92" s="11">
        <f>+'Ark1'!AD1562</f>
        <v>41.610184152446337</v>
      </c>
      <c r="AE92" s="11">
        <f>+'Ark1'!AE1562</f>
        <v>53.427319631083314</v>
      </c>
      <c r="AF92" s="11">
        <f>+'Ark1'!AF1562</f>
        <v>17.931745895297855</v>
      </c>
      <c r="AG92" s="92">
        <f t="shared" si="22"/>
        <v>2.5698170118640662</v>
      </c>
      <c r="AH92" s="11">
        <f t="shared" si="24"/>
        <v>42.571428571428569</v>
      </c>
      <c r="AI92" s="47"/>
      <c r="AJ92" s="4"/>
      <c r="AK92" s="13"/>
      <c r="AM92" s="5"/>
      <c r="AN92" s="5"/>
    </row>
    <row r="93" spans="1:40" ht="15.6">
      <c r="A93" s="47"/>
      <c r="B93">
        <f>+'Ark1'!C1563</f>
        <v>2016</v>
      </c>
      <c r="C93">
        <f>+'Ark1'!O1563</f>
        <v>15</v>
      </c>
      <c r="D93" s="2" t="str">
        <f t="shared" si="23"/>
        <v>Møre og Romsdal</v>
      </c>
      <c r="E93">
        <f>+'Ark1'!Q1563</f>
        <v>49</v>
      </c>
      <c r="G93">
        <f>+'Ark1'!R1563</f>
        <v>2441</v>
      </c>
      <c r="I93" s="194">
        <f>+'Ark1'!AF1563</f>
        <v>10.491704633370581</v>
      </c>
      <c r="J93" s="194">
        <f>+'Ark1'!AG1563</f>
        <v>10.088852911571264</v>
      </c>
      <c r="K93" s="47"/>
      <c r="L93" s="71"/>
      <c r="M93" s="71"/>
      <c r="N93" s="1">
        <f>+'Ark1'!S1563</f>
        <v>5.1003687013519059</v>
      </c>
      <c r="Q93" s="194"/>
      <c r="R93" s="194"/>
      <c r="S93" s="194"/>
      <c r="T93" s="1">
        <f>+'Ark1'!T1563</f>
        <v>4.6468660385088079</v>
      </c>
      <c r="U93" s="92">
        <f>+'Ark1'!U1563</f>
        <v>12.12113887750921</v>
      </c>
      <c r="W93" s="92">
        <f>+'Ark1'!W1563</f>
        <v>1.2290045063498569</v>
      </c>
      <c r="X93" s="11">
        <f>+'Ark1'!X1563</f>
        <v>30.888979926259726</v>
      </c>
      <c r="Y93" s="11">
        <f>+'Ark1'!Y1563</f>
        <v>15.198689061859891</v>
      </c>
      <c r="Z93" s="11">
        <f>+'Ark1'!Z1563</f>
        <v>8.8587789020475611</v>
      </c>
      <c r="AA93" s="92">
        <f>+'Ark1'!Z1563</f>
        <v>8.8587789020475611</v>
      </c>
      <c r="AB93" s="1">
        <f>+'Ark1'!AB1563</f>
        <v>1.8114297006800388</v>
      </c>
      <c r="AC93" s="1">
        <f>+'Ark1'!AC1563</f>
        <v>8.7664474582108216</v>
      </c>
      <c r="AD93" s="11">
        <f>+'Ark1'!AD1563</f>
        <v>43.047614850228577</v>
      </c>
      <c r="AE93" s="11">
        <f>+'Ark1'!AE1563</f>
        <v>47.504547318179121</v>
      </c>
      <c r="AF93" s="11">
        <f>+'Ark1'!AF1563</f>
        <v>10.491704633370581</v>
      </c>
      <c r="AG93" s="92">
        <f t="shared" si="22"/>
        <v>2.3765220883534117</v>
      </c>
      <c r="AH93" s="11">
        <f t="shared" si="24"/>
        <v>49.816326530612244</v>
      </c>
      <c r="AI93" s="47"/>
      <c r="AJ93" s="4"/>
      <c r="AK93" s="13"/>
      <c r="AM93" s="5"/>
      <c r="AN93" s="5"/>
    </row>
    <row r="94" spans="1:40" ht="15.6">
      <c r="A94" s="47"/>
      <c r="B94">
        <f>+'Ark1'!C1564</f>
        <v>2016</v>
      </c>
      <c r="C94">
        <f>+'Ark1'!O1564</f>
        <v>16</v>
      </c>
      <c r="D94" s="2" t="str">
        <f t="shared" si="23"/>
        <v>Trøndelag</v>
      </c>
      <c r="E94">
        <f>+'Ark1'!Q1564</f>
        <v>40</v>
      </c>
      <c r="G94">
        <f>+'Ark1'!R1564</f>
        <v>684</v>
      </c>
      <c r="I94" s="194">
        <f>+'Ark1'!AF1564</f>
        <v>2.9399123184045384</v>
      </c>
      <c r="J94" s="194">
        <f>+'Ark1'!AG1564</f>
        <v>2.8383966785691888</v>
      </c>
      <c r="K94" s="47"/>
      <c r="L94" s="71"/>
      <c r="M94" s="71"/>
      <c r="N94" s="1">
        <f>+'Ark1'!S1564</f>
        <v>6.3654970760233924</v>
      </c>
      <c r="Q94" s="194"/>
      <c r="R94" s="194"/>
      <c r="S94" s="194"/>
      <c r="T94" s="1">
        <f>+'Ark1'!T1564</f>
        <v>2.8347953216374275</v>
      </c>
      <c r="U94" s="92">
        <f>+'Ark1'!U1564</f>
        <v>12.16988304093568</v>
      </c>
      <c r="W94" s="92">
        <f>+'Ark1'!W1564</f>
        <v>0.29239766081871349</v>
      </c>
      <c r="X94" s="11">
        <f>+'Ark1'!X1564</f>
        <v>20.467836257309941</v>
      </c>
      <c r="Y94" s="11">
        <f>+'Ark1'!Y1564</f>
        <v>5.4093567251461998</v>
      </c>
      <c r="Z94" s="11">
        <f>+'Ark1'!Z1564</f>
        <v>5.8859679989417195</v>
      </c>
      <c r="AA94" s="92">
        <f>+'Ark1'!Z1564</f>
        <v>5.8859679989417195</v>
      </c>
      <c r="AB94" s="1">
        <f>+'Ark1'!AB1564</f>
        <v>2.5507514863744118</v>
      </c>
      <c r="AC94" s="1">
        <f>+'Ark1'!AC1564</f>
        <v>30.477475610018125</v>
      </c>
      <c r="AD94" s="11">
        <f>+'Ark1'!AD1564</f>
        <v>28.271528306221246</v>
      </c>
      <c r="AE94" s="11">
        <f>+'Ark1'!AE1564</f>
        <v>2.9980538340909497</v>
      </c>
      <c r="AF94" s="11">
        <f>+'Ark1'!AF1564</f>
        <v>2.9399123184045384</v>
      </c>
      <c r="AG94" s="92">
        <f t="shared" si="22"/>
        <v>1.9118511713367028</v>
      </c>
      <c r="AH94" s="11">
        <f t="shared" si="24"/>
        <v>17.100000000000001</v>
      </c>
      <c r="AI94" s="47"/>
      <c r="AJ94" s="4"/>
      <c r="AK94" s="13"/>
      <c r="AM94" s="5"/>
      <c r="AN94" s="5"/>
    </row>
    <row r="95" spans="1:40" ht="15.6">
      <c r="A95" s="47"/>
      <c r="B95">
        <f>+'Ark1'!C1565</f>
        <v>2016</v>
      </c>
      <c r="C95">
        <f>+'Ark1'!O1565</f>
        <v>18</v>
      </c>
      <c r="D95" s="2" t="str">
        <f t="shared" si="23"/>
        <v>Nordland</v>
      </c>
      <c r="E95">
        <f>+'Ark1'!Q1565</f>
        <v>46</v>
      </c>
      <c r="G95">
        <f>+'Ark1'!R1565</f>
        <v>1318</v>
      </c>
      <c r="I95" s="194">
        <f>+'Ark1'!AF1565</f>
        <v>5.6649187655806781</v>
      </c>
      <c r="J95" s="194">
        <f>+'Ark1'!AG1565</f>
        <v>7.0740665977429744</v>
      </c>
      <c r="K95" s="47"/>
      <c r="L95" s="71"/>
      <c r="M95" s="71"/>
      <c r="N95" s="1">
        <f>+'Ark1'!S1565</f>
        <v>4.6471927162367219</v>
      </c>
      <c r="Q95" s="194"/>
      <c r="R95" s="194"/>
      <c r="S95" s="194"/>
      <c r="T95" s="1">
        <f>+'Ark1'!T1565</f>
        <v>4.5037936267071341</v>
      </c>
      <c r="U95" s="92">
        <f>+'Ark1'!U1565</f>
        <v>15.740667678300452</v>
      </c>
      <c r="W95" s="92">
        <f>+'Ark1'!W1565</f>
        <v>1.9726858877086495</v>
      </c>
      <c r="X95" s="11">
        <f>+'Ark1'!X1565</f>
        <v>49.317147192716227</v>
      </c>
      <c r="Y95" s="11">
        <f>+'Ark1'!Y1565</f>
        <v>16.919575113808804</v>
      </c>
      <c r="Z95" s="11">
        <f>+'Ark1'!Z1565</f>
        <v>7.6649726631931649</v>
      </c>
      <c r="AA95" s="92">
        <f>+'Ark1'!Z1565</f>
        <v>7.6649726631931649</v>
      </c>
      <c r="AB95" s="1">
        <f>+'Ark1'!AB1565</f>
        <v>2.3107391022538049</v>
      </c>
      <c r="AC95" s="1">
        <f>+'Ark1'!AC1565</f>
        <v>43.168447048685195</v>
      </c>
      <c r="AD95" s="11">
        <f>+'Ark1'!AD1565</f>
        <v>60.848793621015886</v>
      </c>
      <c r="AE95" s="11">
        <f>+'Ark1'!AE1565</f>
        <v>55.322795305719779</v>
      </c>
      <c r="AF95" s="11">
        <f>+'Ark1'!AF1565</f>
        <v>5.6649187655806781</v>
      </c>
      <c r="AG95" s="92">
        <f t="shared" si="22"/>
        <v>3.3871346938775506</v>
      </c>
      <c r="AH95" s="11">
        <f t="shared" si="24"/>
        <v>28.652173913043477</v>
      </c>
      <c r="AI95" s="47"/>
      <c r="AJ95" s="4"/>
      <c r="AK95" s="13"/>
      <c r="AM95" s="5"/>
      <c r="AN95" s="5"/>
    </row>
    <row r="96" spans="1:40" ht="15.6">
      <c r="A96" s="47"/>
      <c r="B96">
        <f>+'Ark1'!C1566</f>
        <v>2016</v>
      </c>
      <c r="C96">
        <f>+'Ark1'!O1566</f>
        <v>54</v>
      </c>
      <c r="D96" s="2" t="str">
        <f t="shared" si="23"/>
        <v>Troms og Finnmark</v>
      </c>
      <c r="E96">
        <f>+'Ark1'!Q1566</f>
        <v>0</v>
      </c>
      <c r="G96">
        <f>+'Ark1'!R1566</f>
        <v>0</v>
      </c>
      <c r="I96" s="194">
        <f>+'Ark1'!AF1566</f>
        <v>0</v>
      </c>
      <c r="J96" s="194">
        <f>+'Ark1'!AG1566</f>
        <v>0</v>
      </c>
      <c r="K96" s="47"/>
      <c r="L96" s="71"/>
      <c r="M96" s="71"/>
      <c r="N96" s="1">
        <f>+'Ark1'!S1566</f>
        <v>0</v>
      </c>
      <c r="Q96" s="194"/>
      <c r="R96" s="194"/>
      <c r="S96" s="194"/>
      <c r="T96" s="1">
        <f>+'Ark1'!T1566</f>
        <v>0</v>
      </c>
      <c r="U96" s="92">
        <f>+'Ark1'!U1566</f>
        <v>0</v>
      </c>
      <c r="W96" s="92">
        <f>+'Ark1'!W1566</f>
        <v>0</v>
      </c>
      <c r="X96" s="11">
        <f>+'Ark1'!X1566</f>
        <v>0</v>
      </c>
      <c r="Y96" s="11">
        <f>+'Ark1'!Y1566</f>
        <v>0</v>
      </c>
      <c r="Z96" s="11">
        <f>+'Ark1'!Z1566</f>
        <v>0</v>
      </c>
      <c r="AA96" s="92">
        <f>+'Ark1'!Z1566</f>
        <v>0</v>
      </c>
      <c r="AB96" s="1">
        <f>+'Ark1'!AB1566</f>
        <v>0</v>
      </c>
      <c r="AC96" s="1">
        <f>+'Ark1'!AC1566</f>
        <v>0</v>
      </c>
      <c r="AD96" s="11">
        <f>+'Ark1'!AD1566</f>
        <v>0</v>
      </c>
      <c r="AE96" s="11">
        <f>+'Ark1'!AE1566</f>
        <v>0</v>
      </c>
      <c r="AF96" s="11">
        <f>+'Ark1'!AF1566</f>
        <v>0</v>
      </c>
      <c r="AG96" s="92" t="e">
        <f t="shared" si="22"/>
        <v>#DIV/0!</v>
      </c>
      <c r="AH96" s="11" t="e">
        <f t="shared" si="24"/>
        <v>#DIV/0!</v>
      </c>
      <c r="AI96" s="47"/>
      <c r="AJ96" s="4"/>
      <c r="AK96" s="13"/>
      <c r="AM96" s="5"/>
      <c r="AN96" s="5"/>
    </row>
    <row r="97" spans="1:40" ht="15.6">
      <c r="A97" s="47"/>
      <c r="B97" s="47"/>
      <c r="C97" s="47"/>
      <c r="D97" s="47"/>
      <c r="E97" s="47"/>
      <c r="F97" s="47"/>
      <c r="G97" s="47"/>
      <c r="H97" s="47"/>
      <c r="I97" s="176">
        <f>+'Ark1'!AF1566</f>
        <v>0</v>
      </c>
      <c r="J97" s="176">
        <f>+'Ark1'!AG1566</f>
        <v>0</v>
      </c>
      <c r="K97" s="47"/>
      <c r="L97" s="71"/>
      <c r="M97" s="71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"/>
      <c r="AK97" s="13"/>
      <c r="AM97" s="5"/>
      <c r="AN97" s="5"/>
    </row>
    <row r="98" spans="1:40" ht="15.6">
      <c r="A98" s="47"/>
      <c r="B98" s="53">
        <f>+'Ark1'!C1567</f>
        <v>2015</v>
      </c>
      <c r="C98" s="53">
        <f>+'Ark1'!O1567</f>
        <v>1</v>
      </c>
      <c r="D98" s="65" t="str">
        <f t="shared" ref="D98:D107" si="25">VLOOKUP(C98,$AN$10:$AO$19,2)</f>
        <v>Viken</v>
      </c>
      <c r="E98" s="53">
        <f>+'Ark1'!Q1567</f>
        <v>59</v>
      </c>
      <c r="F98" s="74"/>
      <c r="G98" s="53">
        <f>+'Ark1'!R1567</f>
        <v>2476</v>
      </c>
      <c r="H98" s="74"/>
      <c r="I98" s="176">
        <f>+'Ark1'!AF1567</f>
        <v>10.516033128052664</v>
      </c>
      <c r="J98" s="176">
        <f>+'Ark1'!AG1567</f>
        <v>9.8861139240239506</v>
      </c>
      <c r="K98" s="47"/>
      <c r="L98" s="71"/>
      <c r="M98" s="71"/>
      <c r="N98" s="55">
        <f>+'Ark1'!S1567</f>
        <v>5.329563812600969</v>
      </c>
      <c r="O98" s="155"/>
      <c r="P98" s="155"/>
      <c r="Q98" s="176"/>
      <c r="R98" s="176"/>
      <c r="S98" s="176"/>
      <c r="T98" s="55">
        <f>+'Ark1'!T1567</f>
        <v>4.7148626817447505</v>
      </c>
      <c r="U98" s="155">
        <f>+'Ark1'!U1567</f>
        <v>11.363449111470112</v>
      </c>
      <c r="V98" s="155"/>
      <c r="W98" s="155">
        <f>+'Ark1'!W1567</f>
        <v>1.453957996768982</v>
      </c>
      <c r="X98" s="74">
        <f>+'Ark1'!X1567</f>
        <v>26.252019386106625</v>
      </c>
      <c r="Y98" s="74">
        <f>+'Ark1'!Y1567</f>
        <v>10.379644588045233</v>
      </c>
      <c r="Z98" s="74">
        <f>+'Ark1'!Z1567</f>
        <v>7.7046495347017618</v>
      </c>
      <c r="AA98" s="155">
        <f>+'Ark1'!Z1567</f>
        <v>7.7046495347017618</v>
      </c>
      <c r="AB98" s="55">
        <f>+'Ark1'!AB1567</f>
        <v>1.8936477706708388</v>
      </c>
      <c r="AC98" s="55">
        <f>+'Ark1'!AC1567</f>
        <v>21.403536944481225</v>
      </c>
      <c r="AD98" s="74">
        <f>+'Ark1'!AD1567</f>
        <v>52.459844293367809</v>
      </c>
      <c r="AE98" s="74">
        <f>+'Ark1'!AE1567</f>
        <v>42.881947460400902</v>
      </c>
      <c r="AF98" s="74">
        <f>+'Ark1'!AF1567</f>
        <v>10.516033128052664</v>
      </c>
      <c r="AG98" s="155">
        <f t="shared" si="22"/>
        <v>2.1321536829342227</v>
      </c>
      <c r="AH98" s="74">
        <f t="shared" ref="AH98:AH107" si="26">+G98/E98</f>
        <v>41.966101694915253</v>
      </c>
      <c r="AI98" s="47"/>
      <c r="AJ98" s="4"/>
      <c r="AK98" s="5"/>
      <c r="AM98" s="5"/>
      <c r="AN98" s="5"/>
    </row>
    <row r="99" spans="1:40" ht="15.6">
      <c r="A99" s="47"/>
      <c r="B99" s="53">
        <f>+'Ark1'!C1568</f>
        <v>2015</v>
      </c>
      <c r="C99" s="53">
        <f>+'Ark1'!O1568</f>
        <v>4</v>
      </c>
      <c r="D99" s="65" t="str">
        <f t="shared" si="25"/>
        <v>Innlandet</v>
      </c>
      <c r="E99" s="53">
        <f>+'Ark1'!Q1568</f>
        <v>110</v>
      </c>
      <c r="F99" s="74"/>
      <c r="G99" s="53">
        <f>+'Ark1'!R1568</f>
        <v>3982</v>
      </c>
      <c r="H99" s="74"/>
      <c r="I99" s="176">
        <f>+'Ark1'!AF1568</f>
        <v>16.912295604162242</v>
      </c>
      <c r="J99" s="176">
        <f>+'Ark1'!AG1568</f>
        <v>16.806383129737814</v>
      </c>
      <c r="K99" s="47"/>
      <c r="L99" s="71"/>
      <c r="M99" s="71"/>
      <c r="N99" s="55">
        <f>+'Ark1'!S1568</f>
        <v>5.4266700150678062</v>
      </c>
      <c r="O99" s="155"/>
      <c r="P99" s="155"/>
      <c r="Q99" s="176"/>
      <c r="R99" s="176"/>
      <c r="S99" s="176"/>
      <c r="T99" s="55">
        <f>+'Ark1'!T1568</f>
        <v>4.5205926670015071</v>
      </c>
      <c r="U99" s="155">
        <f>+'Ark1'!U1568</f>
        <v>12.01180311401307</v>
      </c>
      <c r="V99" s="155"/>
      <c r="W99" s="155">
        <f>+'Ark1'!W1568</f>
        <v>1.1049723756906078</v>
      </c>
      <c r="X99" s="74">
        <f>+'Ark1'!X1568</f>
        <v>26.569563033651423</v>
      </c>
      <c r="Y99" s="74">
        <f>+'Ark1'!Y1568</f>
        <v>10.12054244098443</v>
      </c>
      <c r="Z99" s="74">
        <f>+'Ark1'!Z1568</f>
        <v>7.5243609928677468</v>
      </c>
      <c r="AA99" s="155">
        <f>+'Ark1'!Z1568</f>
        <v>7.5243609928677468</v>
      </c>
      <c r="AB99" s="55">
        <f>+'Ark1'!AB1568</f>
        <v>1.9627246742699072</v>
      </c>
      <c r="AC99" s="55">
        <f>+'Ark1'!AC1568</f>
        <v>17.915512446101609</v>
      </c>
      <c r="AD99" s="74">
        <f>+'Ark1'!AD1568</f>
        <v>39.469563248121759</v>
      </c>
      <c r="AE99" s="74">
        <f>+'Ark1'!AE1568</f>
        <v>28.237080403075641</v>
      </c>
      <c r="AF99" s="74">
        <f>+'Ark1'!AF1568</f>
        <v>16.912295604162242</v>
      </c>
      <c r="AG99" s="155">
        <f t="shared" si="22"/>
        <v>2.2134758665370926</v>
      </c>
      <c r="AH99" s="74">
        <f t="shared" si="26"/>
        <v>36.200000000000003</v>
      </c>
      <c r="AI99" s="47"/>
      <c r="AJ99" s="13"/>
      <c r="AK99" s="13"/>
    </row>
    <row r="100" spans="1:40" ht="15.6">
      <c r="A100" s="47"/>
      <c r="B100" s="53">
        <f>+'Ark1'!C1569</f>
        <v>2015</v>
      </c>
      <c r="C100" s="53">
        <f>+'Ark1'!O1569</f>
        <v>8</v>
      </c>
      <c r="D100" s="65" t="str">
        <f t="shared" si="25"/>
        <v>Telemark/ Vestfold</v>
      </c>
      <c r="E100" s="53">
        <f>+'Ark1'!Q1569</f>
        <v>35</v>
      </c>
      <c r="F100" s="74"/>
      <c r="G100" s="53">
        <f>+'Ark1'!R1569</f>
        <v>1634</v>
      </c>
      <c r="H100" s="74"/>
      <c r="I100" s="176">
        <f>+'Ark1'!AF1569</f>
        <v>6.9399023147165009</v>
      </c>
      <c r="J100" s="176">
        <f>+'Ark1'!AG1569</f>
        <v>5.4233623166814384</v>
      </c>
      <c r="K100" s="47"/>
      <c r="L100" s="71"/>
      <c r="M100" s="71"/>
      <c r="N100" s="55">
        <f>+'Ark1'!S1569</f>
        <v>5.5569155446756415</v>
      </c>
      <c r="O100" s="155"/>
      <c r="P100" s="155"/>
      <c r="Q100" s="176"/>
      <c r="R100" s="176"/>
      <c r="S100" s="176"/>
      <c r="T100" s="55">
        <f>+'Ark1'!T1569</f>
        <v>3.938188494492044</v>
      </c>
      <c r="U100" s="155">
        <f>+'Ark1'!U1569</f>
        <v>9.4460832313341498</v>
      </c>
      <c r="V100" s="155"/>
      <c r="W100" s="155">
        <f>+'Ark1'!W1569</f>
        <v>0.42839657282741744</v>
      </c>
      <c r="X100" s="74">
        <f>+'Ark1'!X1569</f>
        <v>19.400244798041612</v>
      </c>
      <c r="Y100" s="74">
        <f>+'Ark1'!Y1569</f>
        <v>10.036719706242348</v>
      </c>
      <c r="Z100" s="74">
        <f>+'Ark1'!Z1569</f>
        <v>7.9108573862435314</v>
      </c>
      <c r="AA100" s="155">
        <f>+'Ark1'!Z1569</f>
        <v>7.9108573862435314</v>
      </c>
      <c r="AB100" s="55">
        <f>+'Ark1'!AB1569</f>
        <v>1.8734041822510443</v>
      </c>
      <c r="AC100" s="55">
        <f>+'Ark1'!AC1569</f>
        <v>-5.1343853469934357</v>
      </c>
      <c r="AD100" s="74">
        <f>+'Ark1'!AD1569</f>
        <v>50.363077475674991</v>
      </c>
      <c r="AE100" s="74">
        <f>+'Ark1'!AE1569</f>
        <v>27.063102437956022</v>
      </c>
      <c r="AF100" s="74">
        <f>+'Ark1'!AF1569</f>
        <v>6.9399023147165009</v>
      </c>
      <c r="AG100" s="155">
        <f t="shared" si="22"/>
        <v>1.699878854625551</v>
      </c>
      <c r="AH100" s="74">
        <f t="shared" si="26"/>
        <v>46.685714285714283</v>
      </c>
      <c r="AI100" s="47"/>
      <c r="AJ100" s="5"/>
      <c r="AK100" s="5"/>
      <c r="AN100" s="5"/>
    </row>
    <row r="101" spans="1:40" ht="15.6">
      <c r="A101" s="47"/>
      <c r="B101" s="53">
        <f>+'Ark1'!C1570</f>
        <v>2015</v>
      </c>
      <c r="C101" s="53">
        <f>+'Ark1'!O1570</f>
        <v>9</v>
      </c>
      <c r="D101" s="65" t="str">
        <f t="shared" si="25"/>
        <v>Agder</v>
      </c>
      <c r="E101" s="53">
        <f>+'Ark1'!Q1570</f>
        <v>21</v>
      </c>
      <c r="F101" s="74"/>
      <c r="G101" s="53">
        <f>+'Ark1'!R1570</f>
        <v>135</v>
      </c>
      <c r="H101" s="74"/>
      <c r="I101" s="176">
        <f>+'Ark1'!AF1570</f>
        <v>0.57337014228073879</v>
      </c>
      <c r="J101" s="176">
        <f>+'Ark1'!AG1570</f>
        <v>0.64968331013119507</v>
      </c>
      <c r="K101" s="47"/>
      <c r="L101" s="71"/>
      <c r="M101" s="71"/>
      <c r="N101" s="55">
        <f>+'Ark1'!S1570</f>
        <v>5.1037037037037036</v>
      </c>
      <c r="O101" s="155"/>
      <c r="P101" s="155"/>
      <c r="Q101" s="176"/>
      <c r="R101" s="176"/>
      <c r="S101" s="176"/>
      <c r="T101" s="55">
        <f>+'Ark1'!T1570</f>
        <v>4.0888888888888886</v>
      </c>
      <c r="U101" s="155">
        <f>+'Ark1'!U1570</f>
        <v>13.69629629629631</v>
      </c>
      <c r="V101" s="155"/>
      <c r="W101" s="155">
        <f>+'Ark1'!W1570</f>
        <v>0</v>
      </c>
      <c r="X101" s="74">
        <f>+'Ark1'!X1570</f>
        <v>31.111111111111111</v>
      </c>
      <c r="Y101" s="74">
        <f>+'Ark1'!Y1570</f>
        <v>9.629629629629628</v>
      </c>
      <c r="Z101" s="74">
        <f>+'Ark1'!Z1570</f>
        <v>5.9276553032113712</v>
      </c>
      <c r="AA101" s="155">
        <f>+'Ark1'!Z1570</f>
        <v>5.9276553032113712</v>
      </c>
      <c r="AB101" s="55">
        <f>+'Ark1'!AB1570</f>
        <v>1.6885964659122561</v>
      </c>
      <c r="AC101" s="55">
        <f>+'Ark1'!AC1570</f>
        <v>33.351166425079029</v>
      </c>
      <c r="AD101" s="74">
        <f>+'Ark1'!AD1570</f>
        <v>40.446681802140589</v>
      </c>
      <c r="AE101" s="74">
        <f>+'Ark1'!AE1570</f>
        <v>41.445720022074269</v>
      </c>
      <c r="AF101" s="74">
        <f>+'Ark1'!AF1570</f>
        <v>0.57337014228073879</v>
      </c>
      <c r="AG101" s="155">
        <f t="shared" si="22"/>
        <v>2.6835994194484787</v>
      </c>
      <c r="AH101" s="74">
        <f t="shared" si="26"/>
        <v>6.4285714285714288</v>
      </c>
      <c r="AI101" s="47"/>
      <c r="AJ101" s="13"/>
      <c r="AK101" s="13"/>
    </row>
    <row r="102" spans="1:40" ht="15.6">
      <c r="A102" s="47"/>
      <c r="B102" s="53">
        <f>+'Ark1'!C1571</f>
        <v>2015</v>
      </c>
      <c r="C102" s="53">
        <f>+'Ark1'!O1571</f>
        <v>11</v>
      </c>
      <c r="D102" s="65" t="str">
        <f t="shared" si="25"/>
        <v>Rogaland</v>
      </c>
      <c r="E102" s="53">
        <f>+'Ark1'!Q1571</f>
        <v>79</v>
      </c>
      <c r="F102" s="74"/>
      <c r="G102" s="53">
        <f>+'Ark1'!R1571</f>
        <v>1506</v>
      </c>
      <c r="H102" s="74"/>
      <c r="I102" s="176">
        <f>+'Ark1'!AF1571</f>
        <v>6.3962624761095794</v>
      </c>
      <c r="J102" s="176">
        <f>+'Ark1'!AG1571</f>
        <v>6.5673530798643265</v>
      </c>
      <c r="K102" s="47"/>
      <c r="L102" s="71"/>
      <c r="M102" s="71"/>
      <c r="N102" s="55">
        <f>+'Ark1'!S1571</f>
        <v>4.4561752988047809</v>
      </c>
      <c r="O102" s="155"/>
      <c r="P102" s="155"/>
      <c r="Q102" s="176"/>
      <c r="R102" s="176"/>
      <c r="S102" s="176"/>
      <c r="T102" s="55">
        <f>+'Ark1'!T1571</f>
        <v>3.9654714475431594</v>
      </c>
      <c r="U102" s="155">
        <f>+'Ark1'!U1571</f>
        <v>12.410823373173988</v>
      </c>
      <c r="V102" s="155"/>
      <c r="W102" s="155">
        <f>+'Ark1'!W1571</f>
        <v>0.3320053120849934</v>
      </c>
      <c r="X102" s="74">
        <f>+'Ark1'!X1571</f>
        <v>32.270916334661365</v>
      </c>
      <c r="Y102" s="74">
        <f>+'Ark1'!Y1571</f>
        <v>12.483399734395745</v>
      </c>
      <c r="Z102" s="74">
        <f>+'Ark1'!Z1571</f>
        <v>8.0991323777051072</v>
      </c>
      <c r="AA102" s="155">
        <f>+'Ark1'!Z1571</f>
        <v>8.0991323777051072</v>
      </c>
      <c r="AB102" s="55">
        <f>+'Ark1'!AB1571</f>
        <v>1.9131550801590924</v>
      </c>
      <c r="AC102" s="55">
        <f>+'Ark1'!AC1571</f>
        <v>50.069791261117686</v>
      </c>
      <c r="AD102" s="74">
        <f>+'Ark1'!AD1571</f>
        <v>66.985012405988812</v>
      </c>
      <c r="AE102" s="74">
        <f>+'Ark1'!AE1571</f>
        <v>57.325504148340606</v>
      </c>
      <c r="AF102" s="74">
        <f>+'Ark1'!AF1571</f>
        <v>6.3962624761095794</v>
      </c>
      <c r="AG102" s="155">
        <f t="shared" si="22"/>
        <v>2.7850841901356023</v>
      </c>
      <c r="AH102" s="74">
        <f t="shared" si="26"/>
        <v>19.063291139240505</v>
      </c>
      <c r="AI102" s="47"/>
      <c r="AJ102" s="13"/>
      <c r="AK102" s="13"/>
    </row>
    <row r="103" spans="1:40" ht="15.6">
      <c r="A103" s="47"/>
      <c r="B103" s="53">
        <f>+'Ark1'!C1572</f>
        <v>2015</v>
      </c>
      <c r="C103" s="53">
        <f>+'Ark1'!O1572</f>
        <v>14</v>
      </c>
      <c r="D103" s="65" t="str">
        <f t="shared" si="25"/>
        <v>Vestland</v>
      </c>
      <c r="E103" s="53">
        <f>+'Ark1'!Q1572</f>
        <v>192</v>
      </c>
      <c r="F103" s="74"/>
      <c r="G103" s="53">
        <f>+'Ark1'!R1572</f>
        <v>6088</v>
      </c>
      <c r="H103" s="74"/>
      <c r="I103" s="176">
        <f>+'Ark1'!AF1572</f>
        <v>25.856869823741761</v>
      </c>
      <c r="J103" s="176">
        <f>+'Ark1'!AG1572</f>
        <v>24.166146053305646</v>
      </c>
      <c r="K103" s="47"/>
      <c r="L103" s="71"/>
      <c r="M103" s="71"/>
      <c r="N103" s="55">
        <f>+'Ark1'!S1572</f>
        <v>4.5760512483574223</v>
      </c>
      <c r="O103" s="155"/>
      <c r="P103" s="155"/>
      <c r="Q103" s="176"/>
      <c r="R103" s="176"/>
      <c r="S103" s="176"/>
      <c r="T103" s="55">
        <f>+'Ark1'!T1572</f>
        <v>4.2409658344283825</v>
      </c>
      <c r="U103" s="155">
        <f>+'Ark1'!U1572</f>
        <v>11.297125492772656</v>
      </c>
      <c r="V103" s="155"/>
      <c r="W103" s="155">
        <f>+'Ark1'!W1572</f>
        <v>0.47634691195795009</v>
      </c>
      <c r="X103" s="74">
        <f>+'Ark1'!X1572</f>
        <v>26.461892247043359</v>
      </c>
      <c r="Y103" s="74">
        <f>+'Ark1'!Y1572</f>
        <v>8.5413929040735912</v>
      </c>
      <c r="Z103" s="74">
        <f>+'Ark1'!Z1572</f>
        <v>7.4296899214257692</v>
      </c>
      <c r="AA103" s="155">
        <f>+'Ark1'!Z1572</f>
        <v>7.4296899214257692</v>
      </c>
      <c r="AB103" s="55">
        <f>+'Ark1'!AB1572</f>
        <v>1.7696476891297264</v>
      </c>
      <c r="AC103" s="55">
        <f>+'Ark1'!AC1572</f>
        <v>29.276888402637429</v>
      </c>
      <c r="AD103" s="74">
        <f>+'Ark1'!AD1572</f>
        <v>42.775538199928512</v>
      </c>
      <c r="AE103" s="74">
        <f>+'Ark1'!AE1572</f>
        <v>51.40920898698684</v>
      </c>
      <c r="AF103" s="74">
        <f>+'Ark1'!AF1572</f>
        <v>25.856869823741761</v>
      </c>
      <c r="AG103" s="155">
        <f t="shared" ref="AG103:AG107" si="27">+U103/N103</f>
        <v>2.4687497756559806</v>
      </c>
      <c r="AH103" s="74">
        <f t="shared" si="26"/>
        <v>31.708333333333332</v>
      </c>
      <c r="AI103" s="47"/>
      <c r="AJ103" s="4"/>
      <c r="AK103" s="4"/>
      <c r="AM103" s="4"/>
      <c r="AN103" s="4"/>
    </row>
    <row r="104" spans="1:40" ht="15.6">
      <c r="A104" s="47"/>
      <c r="B104" s="53">
        <f>+'Ark1'!C1573</f>
        <v>2015</v>
      </c>
      <c r="C104" s="53">
        <f>+'Ark1'!O1573</f>
        <v>15</v>
      </c>
      <c r="D104" s="65" t="str">
        <f t="shared" si="25"/>
        <v>Møre og Romsdal</v>
      </c>
      <c r="E104" s="53">
        <f>+'Ark1'!Q1573</f>
        <v>50</v>
      </c>
      <c r="F104" s="74"/>
      <c r="G104" s="53">
        <f>+'Ark1'!R1573</f>
        <v>2454</v>
      </c>
      <c r="H104" s="74"/>
      <c r="I104" s="176">
        <f>+'Ark1'!AF1573</f>
        <v>10.422595030792102</v>
      </c>
      <c r="J104" s="176">
        <f>+'Ark1'!AG1573</f>
        <v>9.1441256893002905</v>
      </c>
      <c r="K104" s="47"/>
      <c r="L104" s="71"/>
      <c r="M104" s="71"/>
      <c r="N104" s="55">
        <f>+'Ark1'!S1573</f>
        <v>4.6955990220048909</v>
      </c>
      <c r="O104" s="155"/>
      <c r="P104" s="155"/>
      <c r="Q104" s="176"/>
      <c r="R104" s="176"/>
      <c r="S104" s="176"/>
      <c r="T104" s="55">
        <f>+'Ark1'!T1573</f>
        <v>4.4767726161369197</v>
      </c>
      <c r="U104" s="155">
        <f>+'Ark1'!U1573</f>
        <v>10.604808475957617</v>
      </c>
      <c r="V104" s="155"/>
      <c r="W104" s="155">
        <f>+'Ark1'!W1573</f>
        <v>0.85574572127139359</v>
      </c>
      <c r="X104" s="74">
        <f>+'Ark1'!X1573</f>
        <v>24.898125509372456</v>
      </c>
      <c r="Y104" s="74">
        <f>+'Ark1'!Y1573</f>
        <v>9.8614506927465371</v>
      </c>
      <c r="Z104" s="74">
        <f>+'Ark1'!Z1573</f>
        <v>8.0269773150681942</v>
      </c>
      <c r="AA104" s="155">
        <f>+'Ark1'!Z1573</f>
        <v>8.0269773150681942</v>
      </c>
      <c r="AB104" s="55">
        <f>+'Ark1'!AB1573</f>
        <v>1.6644046637542484</v>
      </c>
      <c r="AC104" s="55">
        <f>+'Ark1'!AC1573</f>
        <v>14.275504128119143</v>
      </c>
      <c r="AD104" s="74">
        <f>+'Ark1'!AD1573</f>
        <v>35.786472503720553</v>
      </c>
      <c r="AE104" s="74">
        <f>+'Ark1'!AE1573</f>
        <v>54.95810184606335</v>
      </c>
      <c r="AF104" s="74">
        <f>+'Ark1'!AF1573</f>
        <v>10.422595030792102</v>
      </c>
      <c r="AG104" s="155">
        <f t="shared" si="27"/>
        <v>2.2584569990453862</v>
      </c>
      <c r="AH104" s="74">
        <f t="shared" si="26"/>
        <v>49.08</v>
      </c>
      <c r="AI104" s="47"/>
      <c r="AJ104" s="4"/>
      <c r="AK104" s="13"/>
      <c r="AM104" s="1"/>
      <c r="AN104" s="5"/>
    </row>
    <row r="105" spans="1:40" ht="15.6">
      <c r="A105" s="47"/>
      <c r="B105" s="53">
        <f>+'Ark1'!C1574</f>
        <v>2015</v>
      </c>
      <c r="C105" s="53">
        <f>+'Ark1'!O1574</f>
        <v>16</v>
      </c>
      <c r="D105" s="65" t="str">
        <f t="shared" si="25"/>
        <v>Trøndelag</v>
      </c>
      <c r="E105" s="53">
        <f>+'Ark1'!Q1574</f>
        <v>36</v>
      </c>
      <c r="F105" s="74"/>
      <c r="G105" s="53">
        <f>+'Ark1'!R1574</f>
        <v>596</v>
      </c>
      <c r="H105" s="74"/>
      <c r="I105" s="176">
        <f>+'Ark1'!AF1574</f>
        <v>2.5313229985134846</v>
      </c>
      <c r="J105" s="176">
        <f>+'Ark1'!AG1574</f>
        <v>2.6522469063619765</v>
      </c>
      <c r="K105" s="47"/>
      <c r="L105" s="71"/>
      <c r="M105" s="71"/>
      <c r="N105" s="55">
        <f>+'Ark1'!S1574</f>
        <v>5.852348993288591</v>
      </c>
      <c r="O105" s="155"/>
      <c r="P105" s="155"/>
      <c r="Q105" s="176"/>
      <c r="R105" s="176"/>
      <c r="S105" s="176"/>
      <c r="T105" s="55">
        <f>+'Ark1'!T1574</f>
        <v>3.0973154362416104</v>
      </c>
      <c r="U105" s="155">
        <f>+'Ark1'!U1574</f>
        <v>12.664932885906032</v>
      </c>
      <c r="V105" s="155"/>
      <c r="W105" s="155">
        <f>+'Ark1'!W1574</f>
        <v>1.5100671140939597</v>
      </c>
      <c r="X105" s="74">
        <f>+'Ark1'!X1574</f>
        <v>24.664429530201339</v>
      </c>
      <c r="Y105" s="74">
        <f>+'Ark1'!Y1574</f>
        <v>7.7181208053691277</v>
      </c>
      <c r="Z105" s="74">
        <f>+'Ark1'!Z1574</f>
        <v>6.2799239481186024</v>
      </c>
      <c r="AA105" s="155">
        <f>+'Ark1'!Z1574</f>
        <v>6.2799239481186024</v>
      </c>
      <c r="AB105" s="55">
        <f>+'Ark1'!AB1574</f>
        <v>2.7564310722752854</v>
      </c>
      <c r="AC105" s="55">
        <f>+'Ark1'!AC1574</f>
        <v>32.861406787133767</v>
      </c>
      <c r="AD105" s="74">
        <f>+'Ark1'!AD1574</f>
        <v>44.175566347648989</v>
      </c>
      <c r="AE105" s="74">
        <f>+'Ark1'!AE1574</f>
        <v>3.682337110122345</v>
      </c>
      <c r="AF105" s="74">
        <f>+'Ark1'!AF1574</f>
        <v>2.5313229985134846</v>
      </c>
      <c r="AG105" s="155">
        <f t="shared" si="27"/>
        <v>2.1640768348623838</v>
      </c>
      <c r="AH105" s="74">
        <f t="shared" si="26"/>
        <v>16.555555555555557</v>
      </c>
      <c r="AI105" s="47"/>
      <c r="AJ105" s="4"/>
      <c r="AK105" s="13"/>
      <c r="AM105" s="1"/>
      <c r="AN105" s="5"/>
    </row>
    <row r="106" spans="1:40" ht="15.6">
      <c r="A106" s="47"/>
      <c r="B106" s="53">
        <f>+'Ark1'!C1575</f>
        <v>2015</v>
      </c>
      <c r="C106" s="53">
        <f>+'Ark1'!O1575</f>
        <v>18</v>
      </c>
      <c r="D106" s="65" t="str">
        <f t="shared" si="25"/>
        <v>Nordland</v>
      </c>
      <c r="E106" s="53">
        <f>+'Ark1'!Q1575</f>
        <v>44</v>
      </c>
      <c r="F106" s="74"/>
      <c r="G106" s="53">
        <f>+'Ark1'!R1575</f>
        <v>1746</v>
      </c>
      <c r="H106" s="74"/>
      <c r="I106" s="176">
        <f>+'Ark1'!AF1575</f>
        <v>7.415587173497558</v>
      </c>
      <c r="J106" s="176">
        <f>+'Ark1'!AG1575</f>
        <v>8.9085320389795921</v>
      </c>
      <c r="K106" s="47"/>
      <c r="L106" s="71"/>
      <c r="M106" s="71"/>
      <c r="N106" s="55">
        <f>+'Ark1'!S1575</f>
        <v>4.6947308132875154</v>
      </c>
      <c r="O106" s="155"/>
      <c r="P106" s="155"/>
      <c r="Q106" s="176"/>
      <c r="R106" s="176"/>
      <c r="S106" s="176"/>
      <c r="T106" s="55">
        <f>+'Ark1'!T1575</f>
        <v>4.1941580756013748</v>
      </c>
      <c r="U106" s="155">
        <f>+'Ark1'!U1575</f>
        <v>14.521019473081324</v>
      </c>
      <c r="V106" s="155"/>
      <c r="W106" s="155">
        <f>+'Ark1'!W1575</f>
        <v>1.0882016036655211</v>
      </c>
      <c r="X106" s="74">
        <f>+'Ark1'!X1575</f>
        <v>39.97709049255441</v>
      </c>
      <c r="Y106" s="74">
        <f>+'Ark1'!Y1575</f>
        <v>12.485681557846508</v>
      </c>
      <c r="Z106" s="74">
        <f>+'Ark1'!Z1575</f>
        <v>7.1714320680626713</v>
      </c>
      <c r="AA106" s="155">
        <f>+'Ark1'!Z1575</f>
        <v>7.1714320680626713</v>
      </c>
      <c r="AB106" s="55">
        <f>+'Ark1'!AB1575</f>
        <v>2.2164102650422399</v>
      </c>
      <c r="AC106" s="55">
        <f>+'Ark1'!AC1575</f>
        <v>26.979354538226843</v>
      </c>
      <c r="AD106" s="74">
        <f>+'Ark1'!AD1575</f>
        <v>65.699851318407767</v>
      </c>
      <c r="AE106" s="74">
        <f>+'Ark1'!AE1575</f>
        <v>43.051641536978721</v>
      </c>
      <c r="AF106" s="74">
        <f>+'Ark1'!AF1575</f>
        <v>7.415587173497558</v>
      </c>
      <c r="AG106" s="155">
        <f t="shared" si="27"/>
        <v>3.0930462364279596</v>
      </c>
      <c r="AH106" s="74">
        <f t="shared" si="26"/>
        <v>39.68181818181818</v>
      </c>
      <c r="AI106" s="47"/>
      <c r="AJ106" s="4"/>
      <c r="AK106" s="13"/>
      <c r="AM106" s="1"/>
      <c r="AN106" s="5"/>
    </row>
    <row r="107" spans="1:40" ht="15.6">
      <c r="A107" s="47"/>
      <c r="B107" s="53">
        <f>+'Ark1'!C1576</f>
        <v>2015</v>
      </c>
      <c r="C107" s="53">
        <f>+'Ark1'!O1576</f>
        <v>54</v>
      </c>
      <c r="D107" s="65" t="str">
        <f t="shared" si="25"/>
        <v>Troms og Finnmark</v>
      </c>
      <c r="E107" s="53">
        <f>+'Ark1'!Q1576</f>
        <v>74</v>
      </c>
      <c r="F107" s="74"/>
      <c r="G107" s="53">
        <f>+'Ark1'!R1576</f>
        <v>2928</v>
      </c>
      <c r="H107" s="74"/>
      <c r="I107" s="176">
        <f>+'Ark1'!AF1576</f>
        <v>12.43576130813336</v>
      </c>
      <c r="J107" s="176">
        <f>+'Ark1'!AG1576</f>
        <v>15.796053551613786</v>
      </c>
      <c r="K107" s="47"/>
      <c r="L107" s="71"/>
      <c r="M107" s="71"/>
      <c r="N107" s="55">
        <f>+'Ark1'!S1576</f>
        <v>4.4877049180327875</v>
      </c>
      <c r="O107" s="155"/>
      <c r="P107" s="155"/>
      <c r="Q107" s="176"/>
      <c r="R107" s="176"/>
      <c r="S107" s="176"/>
      <c r="T107" s="55">
        <f>+'Ark1'!T1576</f>
        <v>4.658811475409836</v>
      </c>
      <c r="U107" s="155">
        <f>+'Ark1'!U1576</f>
        <v>15.353688524590131</v>
      </c>
      <c r="V107" s="155"/>
      <c r="W107" s="155">
        <f>+'Ark1'!W1576</f>
        <v>1.4344262295081971</v>
      </c>
      <c r="X107" s="74">
        <f>+'Ark1'!X1576</f>
        <v>44.740437158469938</v>
      </c>
      <c r="Y107" s="74">
        <f>+'Ark1'!Y1576</f>
        <v>17.247267759562842</v>
      </c>
      <c r="Z107" s="74">
        <f>+'Ark1'!Z1576</f>
        <v>7.5696064172993758</v>
      </c>
      <c r="AA107" s="155">
        <f>+'Ark1'!Z1576</f>
        <v>7.5696064172993758</v>
      </c>
      <c r="AB107" s="55">
        <f>+'Ark1'!AB1576</f>
        <v>2.2267432435409353</v>
      </c>
      <c r="AC107" s="55">
        <f>+'Ark1'!AC1576</f>
        <v>33.586930168802922</v>
      </c>
      <c r="AD107" s="74">
        <f>+'Ark1'!AD1576</f>
        <v>71.101164015738092</v>
      </c>
      <c r="AE107" s="74">
        <f>+'Ark1'!AE1576</f>
        <v>58.111842870299753</v>
      </c>
      <c r="AF107" s="74">
        <f>+'Ark1'!AF1576</f>
        <v>12.43576130813336</v>
      </c>
      <c r="AG107" s="155">
        <f t="shared" si="27"/>
        <v>3.4212785388127775</v>
      </c>
      <c r="AH107" s="74">
        <f t="shared" si="26"/>
        <v>39.567567567567565</v>
      </c>
      <c r="AI107" s="47"/>
      <c r="AJ107" s="4"/>
      <c r="AK107" s="13"/>
      <c r="AM107" s="1"/>
      <c r="AN107" s="5"/>
    </row>
    <row r="108" spans="1:40" ht="15.6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71"/>
      <c r="M108" s="71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"/>
      <c r="AK108" s="13"/>
      <c r="AM108" s="1"/>
      <c r="AN108" s="5"/>
    </row>
    <row r="109" spans="1:40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71"/>
      <c r="M109" s="71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</row>
  </sheetData>
  <mergeCells count="1">
    <mergeCell ref="Z5:AA5"/>
  </mergeCells>
  <conditionalFormatting sqref="AK40:AK42">
    <cfRule type="cellIs" dxfId="17" priority="12" stopIfTrue="1" operator="lessThan">
      <formula>0</formula>
    </cfRule>
  </conditionalFormatting>
  <conditionalFormatting sqref="AK100">
    <cfRule type="cellIs" dxfId="16" priority="13" stopIfTrue="1" operator="greaterThan">
      <formula>0</formula>
    </cfRule>
  </conditionalFormatting>
  <conditionalFormatting sqref="AK69">
    <cfRule type="cellIs" dxfId="15" priority="14" stopIfTrue="1" operator="greaterThan">
      <formula>0</formula>
    </cfRule>
    <cfRule type="cellIs" dxfId="14" priority="15" stopIfTrue="1" operator="lessThan">
      <formula>0</formula>
    </cfRule>
  </conditionalFormatting>
  <conditionalFormatting sqref="AK100">
    <cfRule type="cellIs" dxfId="13" priority="11" operator="lessThan">
      <formula>0</formula>
    </cfRule>
  </conditionalFormatting>
  <conditionalFormatting sqref="F10:F19 F21:F27">
    <cfRule type="cellIs" dxfId="12" priority="9" operator="lessThan">
      <formula>0</formula>
    </cfRule>
    <cfRule type="cellIs" dxfId="11" priority="10" operator="greaterThan">
      <formula>0</formula>
    </cfRule>
  </conditionalFormatting>
  <conditionalFormatting sqref="H10:H19 H21:H27">
    <cfRule type="cellIs" dxfId="10" priority="7" operator="lessThan">
      <formula>0</formula>
    </cfRule>
    <cfRule type="cellIs" dxfId="9" priority="8" operator="greaterThan">
      <formula>0</formula>
    </cfRule>
  </conditionalFormatting>
  <conditionalFormatting sqref="O10:O19 O21:O27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V10:V19 V21:V27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Q1:CB437"/>
  <sheetViews>
    <sheetView zoomScale="85" zoomScaleNormal="85" workbookViewId="0"/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6.81640625" customWidth="1"/>
    <col min="36" max="36" width="5" style="11" customWidth="1"/>
    <col min="37" max="37" width="7.90625" customWidth="1"/>
    <col min="38" max="38" width="6.08984375" style="11" customWidth="1"/>
    <col min="39" max="41" width="6.08984375" style="92" customWidth="1"/>
    <col min="42" max="42" width="7" customWidth="1"/>
    <col min="43" max="43" width="6.08984375" style="92" customWidth="1"/>
    <col min="44" max="44" width="7.453125" customWidth="1"/>
    <col min="45" max="45" width="7.1796875" style="92" customWidth="1"/>
    <col min="46" max="46" width="6.08984375" style="92" customWidth="1"/>
    <col min="47" max="47" width="8.81640625" style="92" customWidth="1"/>
    <col min="48" max="48" width="7.36328125" style="11" customWidth="1"/>
    <col min="49" max="49" width="6.90625" style="11" customWidth="1"/>
    <col min="50" max="50" width="7.08984375" style="11" customWidth="1"/>
    <col min="51" max="51" width="6.08984375" style="92" customWidth="1"/>
    <col min="52" max="52" width="5.6328125" customWidth="1"/>
    <col min="53" max="53" width="6.54296875" customWidth="1"/>
    <col min="54" max="54" width="6.1796875" style="11" customWidth="1"/>
    <col min="55" max="55" width="5.1796875" style="11" customWidth="1"/>
    <col min="56" max="56" width="7" style="11" customWidth="1"/>
    <col min="57" max="57" width="9.1796875" style="92" customWidth="1"/>
    <col min="58" max="58" width="10.36328125" style="11" customWidth="1"/>
    <col min="59" max="59" width="4.6328125" customWidth="1"/>
    <col min="72" max="72" width="14" customWidth="1"/>
    <col min="73" max="73" width="12.54296875" customWidth="1"/>
    <col min="74" max="74" width="10.90625" customWidth="1"/>
  </cols>
  <sheetData>
    <row r="1" spans="29:80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29:80" s="180" customFormat="1" ht="31.8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</row>
    <row r="3" spans="29:80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29:80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29:80" s="181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/>
      <c r="BN5"/>
      <c r="BO5"/>
      <c r="BP5"/>
      <c r="BQ5"/>
      <c r="BR5"/>
      <c r="BS5"/>
      <c r="BT5"/>
      <c r="BU5"/>
      <c r="BV5"/>
      <c r="BW5"/>
      <c r="BX5"/>
      <c r="BY5"/>
      <c r="CA5" s="183"/>
      <c r="CB5" s="183"/>
    </row>
    <row r="6" spans="29:80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29:80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29:80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29:80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1"/>
      <c r="BL9" s="5"/>
    </row>
    <row r="10" spans="29:80" ht="15.6"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58"/>
      <c r="BJ10" s="4"/>
      <c r="BK10" s="1"/>
      <c r="BL10" s="5"/>
    </row>
    <row r="11" spans="29:80" ht="15.6"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58"/>
      <c r="BJ11" s="4"/>
      <c r="BK11" s="1"/>
      <c r="BL11" s="5"/>
    </row>
    <row r="12" spans="29:80" ht="15.6"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58"/>
      <c r="BJ12" s="4"/>
      <c r="BK12" s="1"/>
      <c r="BL12" s="5"/>
    </row>
    <row r="13" spans="29:80" ht="15.6"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58"/>
      <c r="BJ13" s="4"/>
      <c r="BK13" s="1"/>
      <c r="BL13" s="5"/>
    </row>
    <row r="14" spans="29:80" ht="15.6"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58"/>
      <c r="BJ14" s="4"/>
      <c r="BK14" s="1"/>
      <c r="BL14" s="5"/>
    </row>
    <row r="15" spans="29:80" ht="15.6"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58"/>
      <c r="BJ15" s="4"/>
      <c r="BK15" s="1"/>
      <c r="BL15" s="5"/>
    </row>
    <row r="16" spans="29:80" ht="15.6"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58"/>
      <c r="BJ16" s="4"/>
      <c r="BK16" s="1"/>
      <c r="BL16" s="5"/>
    </row>
    <row r="17" spans="29:70" ht="15.6"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58"/>
      <c r="BJ17" s="4"/>
      <c r="BK17" s="1"/>
      <c r="BL17" s="5"/>
      <c r="BN17" s="2"/>
      <c r="BO17" s="2"/>
      <c r="BP17" s="2"/>
    </row>
    <row r="18" spans="29:70" ht="15.6"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58"/>
      <c r="BJ18" s="4"/>
      <c r="BK18" s="13"/>
      <c r="BL18" s="5"/>
      <c r="BN18" s="2"/>
      <c r="BO18" s="2"/>
      <c r="BP18" s="4"/>
      <c r="BQ18" s="4"/>
      <c r="BR18" s="4"/>
    </row>
    <row r="19" spans="29:70" ht="15.6"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58"/>
      <c r="BJ19" s="4"/>
      <c r="BK19" s="1"/>
      <c r="BL19" s="5"/>
    </row>
    <row r="20" spans="29:70" ht="15.6"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58"/>
      <c r="BJ20" s="4"/>
      <c r="BK20" s="1"/>
      <c r="BL20" s="5"/>
    </row>
    <row r="21" spans="29:70" ht="15.6"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58"/>
      <c r="BJ21" s="4"/>
      <c r="BK21" s="1"/>
      <c r="BL21" s="5"/>
      <c r="BN21" s="2"/>
      <c r="BO21" s="2"/>
      <c r="BP21" s="2"/>
    </row>
    <row r="22" spans="29:70" ht="15.6"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58"/>
      <c r="BJ22" s="4"/>
      <c r="BK22" s="1"/>
      <c r="BL22" s="5"/>
      <c r="BN22" s="2"/>
      <c r="BO22" s="2"/>
      <c r="BP22" s="2"/>
    </row>
    <row r="23" spans="29:70" ht="15.6"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58"/>
      <c r="BJ23" s="4"/>
      <c r="BK23" s="1"/>
      <c r="BL23" s="5"/>
      <c r="BN23" s="2"/>
      <c r="BO23" s="2"/>
      <c r="BP23" s="2"/>
    </row>
    <row r="24" spans="29:70" ht="15.6"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58"/>
      <c r="BJ24" s="4"/>
      <c r="BK24" s="1"/>
      <c r="BL24" s="5"/>
      <c r="BN24" s="2"/>
      <c r="BO24" s="2"/>
      <c r="BP24" s="2"/>
    </row>
    <row r="25" spans="29:70" ht="15.6"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58"/>
      <c r="BJ25" s="4"/>
      <c r="BK25" s="1"/>
      <c r="BL25" s="5"/>
      <c r="BN25" s="2"/>
      <c r="BO25" s="2"/>
      <c r="BP25" s="2"/>
    </row>
    <row r="26" spans="29:70" ht="15.6"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58"/>
      <c r="BJ26" s="4"/>
      <c r="BK26" s="13"/>
      <c r="BL26" s="5"/>
      <c r="BN26" s="2"/>
      <c r="BO26" s="2"/>
      <c r="BP26" s="4"/>
      <c r="BQ26" s="4"/>
      <c r="BR26" s="4"/>
    </row>
    <row r="27" spans="29:70" ht="15.6"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58"/>
      <c r="BJ27" s="4"/>
      <c r="BK27" s="13"/>
      <c r="BL27" s="5"/>
      <c r="BN27" s="1"/>
      <c r="BO27" s="1"/>
      <c r="BP27" s="11"/>
      <c r="BQ27" s="11"/>
      <c r="BR27" s="11"/>
    </row>
    <row r="28" spans="29:70" ht="15.6"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58"/>
      <c r="BJ28" s="4"/>
      <c r="BK28" s="13"/>
      <c r="BL28" s="5"/>
      <c r="BN28" s="1"/>
      <c r="BO28" s="1"/>
      <c r="BP28" s="11"/>
      <c r="BQ28" s="11"/>
      <c r="BR28" s="11"/>
    </row>
    <row r="29" spans="29:70" ht="15.6"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58"/>
      <c r="BJ29" s="4"/>
      <c r="BK29" s="5"/>
      <c r="BL29" s="5"/>
      <c r="BN29" s="1"/>
      <c r="BO29" s="1"/>
      <c r="BP29" s="11"/>
      <c r="BQ29" s="11"/>
      <c r="BR29" s="11"/>
    </row>
    <row r="30" spans="29:70" ht="15.6"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58"/>
      <c r="BJ30" s="4"/>
      <c r="BK30" s="5"/>
      <c r="BL30" s="5"/>
      <c r="BN30" s="1"/>
      <c r="BO30" s="1"/>
      <c r="BP30" s="11"/>
      <c r="BQ30" s="11"/>
      <c r="BR30" s="11"/>
    </row>
    <row r="31" spans="29:70" ht="15.6"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58"/>
      <c r="BJ31" s="4"/>
      <c r="BK31" s="5"/>
      <c r="BL31" s="5"/>
      <c r="BN31" s="1"/>
      <c r="BO31" s="1"/>
      <c r="BP31" s="11"/>
      <c r="BQ31" s="11"/>
      <c r="BR31" s="11"/>
    </row>
    <row r="32" spans="29:70" ht="15.6"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58"/>
      <c r="BJ32" s="4"/>
      <c r="BK32" s="5"/>
      <c r="BL32" s="5"/>
      <c r="BN32" s="1"/>
      <c r="BO32" s="1"/>
      <c r="BP32" s="11"/>
      <c r="BQ32" s="11"/>
      <c r="BR32" s="11"/>
    </row>
    <row r="33" spans="30:70" ht="15.6"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58"/>
      <c r="BJ33" s="4"/>
      <c r="BK33" s="5"/>
      <c r="BL33" s="5"/>
      <c r="BN33" s="1"/>
      <c r="BO33" s="1"/>
      <c r="BP33" s="11"/>
      <c r="BQ33" s="11"/>
      <c r="BR33" s="11"/>
    </row>
    <row r="34" spans="30:70" ht="15.6"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58"/>
      <c r="BJ34" s="4"/>
      <c r="BK34" s="5"/>
      <c r="BL34" s="5"/>
      <c r="BN34" s="1"/>
      <c r="BO34" s="1"/>
      <c r="BP34" s="11"/>
      <c r="BQ34" s="11"/>
      <c r="BR34" s="11"/>
    </row>
    <row r="35" spans="30:70" ht="15.6"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58"/>
      <c r="BJ35" s="4"/>
      <c r="BK35" s="5"/>
      <c r="BL35" s="5"/>
      <c r="BN35" s="1"/>
      <c r="BO35" s="1"/>
      <c r="BP35" s="11"/>
      <c r="BQ35" s="11"/>
      <c r="BR35" s="11"/>
    </row>
    <row r="36" spans="30:70" ht="15.6"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58"/>
      <c r="BJ36" s="4"/>
      <c r="BK36" s="5"/>
      <c r="BL36" s="5"/>
      <c r="BN36" s="13"/>
      <c r="BO36" s="13"/>
      <c r="BP36" s="11"/>
      <c r="BQ36" s="11"/>
      <c r="BR36" s="11"/>
    </row>
    <row r="37" spans="30:70" ht="16.5" customHeight="1"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58"/>
      <c r="BJ37" s="4"/>
      <c r="BK37" s="5"/>
      <c r="BL37" s="5"/>
      <c r="BN37" s="13"/>
      <c r="BO37" s="13"/>
      <c r="BP37" s="11"/>
      <c r="BQ37" s="11"/>
      <c r="BR37" s="11"/>
    </row>
    <row r="38" spans="30:70" ht="16.5" customHeight="1"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57"/>
      <c r="BJ38" s="4"/>
      <c r="BK38" s="5"/>
      <c r="BL38" s="5"/>
      <c r="BN38" s="13"/>
      <c r="BO38" s="13"/>
      <c r="BP38" s="11"/>
      <c r="BQ38" s="11"/>
      <c r="BR38" s="11"/>
    </row>
    <row r="39" spans="30:70">
      <c r="AJ39"/>
      <c r="AL39"/>
      <c r="AM39"/>
      <c r="AN39"/>
      <c r="AO39"/>
      <c r="AQ39"/>
      <c r="AS39"/>
      <c r="AT39"/>
      <c r="AU39"/>
      <c r="AV39"/>
      <c r="AW39"/>
      <c r="AX39"/>
      <c r="AY39"/>
      <c r="BB39"/>
      <c r="BC39"/>
      <c r="BD39"/>
      <c r="BE39"/>
      <c r="BF39"/>
      <c r="BJ39" s="4"/>
      <c r="BN39" s="13"/>
      <c r="BO39" s="13"/>
      <c r="BP39" s="11"/>
      <c r="BQ39" s="11"/>
      <c r="BR39" s="11"/>
    </row>
    <row r="40" spans="30:70" ht="17.25" customHeight="1"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57"/>
      <c r="BJ40" s="4"/>
      <c r="BL40" s="5"/>
      <c r="BN40" s="13"/>
      <c r="BO40" s="13"/>
      <c r="BP40" s="11"/>
      <c r="BQ40" s="11"/>
      <c r="BR40" s="11"/>
    </row>
    <row r="41" spans="30:70" ht="15.6"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57"/>
      <c r="BJ41" s="4"/>
      <c r="BN41" s="13"/>
      <c r="BO41" s="13"/>
      <c r="BP41" s="11"/>
      <c r="BQ41" s="11"/>
      <c r="BR41" s="11"/>
    </row>
    <row r="42" spans="30:70"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3"/>
      <c r="BJ42" s="4"/>
      <c r="BN42" s="13"/>
      <c r="BO42" s="13"/>
      <c r="BP42" s="11"/>
      <c r="BQ42" s="11"/>
      <c r="BR42" s="11"/>
    </row>
    <row r="43" spans="30:70" ht="21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5"/>
      <c r="BJ43" s="4"/>
      <c r="BN43" s="56"/>
      <c r="BO43" s="56"/>
      <c r="BP43" s="11"/>
      <c r="BQ43" s="11"/>
      <c r="BR43" s="11"/>
    </row>
    <row r="44" spans="30:70"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</row>
    <row r="45" spans="30:70" ht="15.6"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16"/>
      <c r="BJ45" s="4"/>
      <c r="BK45" s="1"/>
      <c r="BL45" s="18"/>
      <c r="BN45" s="1"/>
      <c r="BO45" s="5"/>
    </row>
    <row r="46" spans="30:70" ht="15.6"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16"/>
      <c r="BJ46" s="4"/>
      <c r="BK46" s="1"/>
      <c r="BL46" s="18"/>
    </row>
    <row r="47" spans="30:70" ht="15.6"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16"/>
      <c r="BJ47" s="4"/>
      <c r="BK47" s="1"/>
      <c r="BL47" s="18"/>
    </row>
    <row r="48" spans="30:70" ht="15.6"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16"/>
      <c r="BJ48" s="4"/>
      <c r="BK48" s="1"/>
      <c r="BL48" s="18"/>
    </row>
    <row r="49" spans="30:64" ht="15.6"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16"/>
      <c r="BJ49" s="4"/>
      <c r="BK49" s="1"/>
      <c r="BL49" s="18"/>
    </row>
    <row r="50" spans="30:64" ht="15.6"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16"/>
      <c r="BJ50" s="4"/>
      <c r="BK50" s="1"/>
      <c r="BL50" s="18"/>
    </row>
    <row r="51" spans="30:64" ht="15.6"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16"/>
      <c r="BJ51" s="4"/>
      <c r="BK51" s="1"/>
      <c r="BL51" s="18"/>
    </row>
    <row r="52" spans="30:64" ht="15.6"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16"/>
      <c r="BJ52" s="4"/>
      <c r="BK52" s="1"/>
      <c r="BL52" s="18"/>
    </row>
    <row r="53" spans="30:64" ht="15.6"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16"/>
      <c r="BJ53" s="4"/>
      <c r="BK53" s="13"/>
      <c r="BL53" s="18"/>
    </row>
    <row r="54" spans="30:64" ht="15.6"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16"/>
      <c r="BJ54" s="4"/>
      <c r="BK54" s="13"/>
      <c r="BL54" s="18"/>
    </row>
    <row r="55" spans="30:64" ht="15.6"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16"/>
      <c r="BJ55" s="4"/>
      <c r="BK55" s="13"/>
      <c r="BL55" s="18"/>
    </row>
    <row r="56" spans="30:64" ht="15.6"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16"/>
      <c r="BJ56" s="4"/>
      <c r="BK56" s="13"/>
      <c r="BL56" s="18"/>
    </row>
    <row r="57" spans="30:64" ht="15.6"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16"/>
      <c r="BJ57" s="4"/>
      <c r="BK57" s="13"/>
      <c r="BL57" s="18"/>
    </row>
    <row r="58" spans="30:64" ht="15.6">
      <c r="AJ58"/>
      <c r="AL58"/>
      <c r="AM58"/>
      <c r="AN58"/>
      <c r="AO58"/>
      <c r="AQ58"/>
      <c r="AS58"/>
      <c r="AT58"/>
      <c r="AU58"/>
      <c r="AV58"/>
      <c r="AW58"/>
      <c r="AX58"/>
      <c r="AY58"/>
      <c r="BB58"/>
      <c r="BC58"/>
      <c r="BD58"/>
      <c r="BE58"/>
      <c r="BF58"/>
      <c r="BI58" s="16"/>
      <c r="BJ58" s="4"/>
      <c r="BK58" s="5"/>
      <c r="BL58" s="18"/>
    </row>
    <row r="59" spans="30:64" ht="15.6"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16"/>
      <c r="BJ59" s="4"/>
      <c r="BK59" s="5"/>
      <c r="BL59" s="18"/>
    </row>
    <row r="60" spans="30:64" ht="15.6"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16"/>
      <c r="BJ60" s="4"/>
      <c r="BK60" s="5"/>
      <c r="BL60" s="18"/>
    </row>
    <row r="61" spans="30:64" ht="15.6"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6"/>
      <c r="BJ61" s="4"/>
      <c r="BK61" s="5"/>
      <c r="BL61" s="18"/>
    </row>
    <row r="62" spans="30:64" ht="15.6"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16"/>
      <c r="BJ62" s="4"/>
      <c r="BK62" s="5"/>
      <c r="BL62" s="18"/>
    </row>
    <row r="63" spans="30:64" ht="15.6"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16"/>
      <c r="BJ63" s="4"/>
      <c r="BK63" s="5"/>
      <c r="BL63" s="18"/>
    </row>
    <row r="64" spans="30:64" ht="15.6"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16"/>
      <c r="BJ64" s="4"/>
      <c r="BK64" s="5"/>
      <c r="BL64" s="18"/>
    </row>
    <row r="65" spans="30:64" ht="15.6"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16"/>
      <c r="BJ65" s="4"/>
      <c r="BK65" s="5"/>
      <c r="BL65" s="18"/>
    </row>
    <row r="66" spans="30:64" ht="15.6"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18"/>
      <c r="BJ66" s="4"/>
      <c r="BK66" s="5"/>
      <c r="BL66" s="18"/>
    </row>
    <row r="67" spans="30:64"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13"/>
      <c r="BJ67" s="4"/>
    </row>
    <row r="68" spans="30:64" ht="15.6"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18"/>
      <c r="BJ68" s="4"/>
      <c r="BL68" s="18"/>
    </row>
    <row r="69" spans="30:64"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13"/>
      <c r="BJ69" s="4"/>
    </row>
    <row r="70" spans="30:64"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13"/>
      <c r="BJ70" s="4"/>
    </row>
    <row r="71" spans="30:64"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13"/>
      <c r="BJ71" s="4"/>
    </row>
    <row r="72" spans="30:64"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13"/>
      <c r="BJ72" s="4"/>
    </row>
    <row r="73" spans="30:64"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13"/>
      <c r="BJ73" s="4"/>
    </row>
    <row r="74" spans="30:64" ht="15.6"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5"/>
      <c r="BJ74" s="4"/>
    </row>
    <row r="75" spans="30:64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0:64" ht="15.6"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13"/>
      <c r="BJ76" s="4"/>
      <c r="BK76" s="1"/>
      <c r="BL76" s="5"/>
    </row>
    <row r="77" spans="30:64" ht="15.6">
      <c r="AJ77"/>
      <c r="AL77"/>
      <c r="AM77"/>
      <c r="AN77"/>
      <c r="AO77"/>
      <c r="AQ77"/>
      <c r="AS77"/>
      <c r="AT77"/>
      <c r="AU77"/>
      <c r="AV77"/>
      <c r="AW77"/>
      <c r="AX77"/>
      <c r="AY77"/>
      <c r="BB77"/>
      <c r="BC77"/>
      <c r="BD77"/>
      <c r="BE77"/>
      <c r="BF77"/>
      <c r="BI77" s="13"/>
      <c r="BJ77" s="4"/>
      <c r="BK77" s="1"/>
      <c r="BL77" s="5"/>
    </row>
    <row r="78" spans="30:64" ht="15.6"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13"/>
      <c r="BJ78" s="4"/>
      <c r="BK78" s="1"/>
      <c r="BL78" s="5"/>
    </row>
    <row r="79" spans="30:64" ht="15.6"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13"/>
      <c r="BJ79" s="4"/>
      <c r="BK79" s="1"/>
      <c r="BL79" s="5"/>
    </row>
    <row r="80" spans="30:64" ht="15.6"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3"/>
      <c r="BJ80" s="4"/>
      <c r="BK80" s="13"/>
      <c r="BL80" s="5"/>
    </row>
    <row r="81" spans="30:64" ht="15.6"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13"/>
      <c r="BJ81" s="4"/>
      <c r="BK81" s="13"/>
      <c r="BL81" s="5"/>
    </row>
    <row r="82" spans="30:64" ht="15.6"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13"/>
      <c r="BJ82" s="4"/>
      <c r="BK82" s="13"/>
      <c r="BL82" s="5"/>
    </row>
    <row r="83" spans="30:64" ht="15.6"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13"/>
      <c r="BJ83" s="4"/>
      <c r="BK83" s="13"/>
      <c r="BL83" s="5"/>
    </row>
    <row r="84" spans="30:64" ht="15.6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13"/>
      <c r="BJ84" s="4"/>
      <c r="BK84" s="5"/>
      <c r="BL84" s="5"/>
    </row>
    <row r="85" spans="30:64" ht="15.6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13"/>
      <c r="BJ85" s="4"/>
      <c r="BK85" s="5"/>
      <c r="BL85" s="5"/>
    </row>
    <row r="86" spans="30:64" ht="15.6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13"/>
      <c r="BJ86" s="4"/>
      <c r="BK86" s="5"/>
      <c r="BL86" s="5"/>
    </row>
    <row r="87" spans="30:64" ht="15.6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13"/>
      <c r="BJ87" s="4"/>
      <c r="BK87" s="5"/>
      <c r="BL87" s="5"/>
    </row>
    <row r="88" spans="30:64" ht="15.6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13"/>
      <c r="BJ88" s="4"/>
      <c r="BK88" s="5"/>
      <c r="BL88" s="5"/>
    </row>
    <row r="89" spans="30:64" ht="15.6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13"/>
      <c r="BJ89" s="4"/>
      <c r="BK89" s="5"/>
      <c r="BL89" s="5"/>
    </row>
    <row r="90" spans="30:64" ht="15.6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13"/>
      <c r="BJ90" s="4"/>
      <c r="BK90" s="5"/>
      <c r="BL90" s="5"/>
    </row>
    <row r="91" spans="30:64" ht="15.6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13"/>
      <c r="BJ91" s="4"/>
      <c r="BK91" s="5"/>
      <c r="BL91" s="5"/>
    </row>
    <row r="92" spans="30:64" ht="15.6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13"/>
      <c r="BJ92" s="4"/>
      <c r="BK92" s="5"/>
      <c r="BL92" s="5"/>
    </row>
    <row r="93" spans="30:64" ht="15.6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13"/>
      <c r="BJ93" s="4"/>
      <c r="BK93" s="5"/>
      <c r="BL93" s="5"/>
    </row>
    <row r="94" spans="30:64" ht="15.6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13"/>
      <c r="BJ94" s="4"/>
      <c r="BK94" s="5"/>
      <c r="BL94" s="5"/>
    </row>
    <row r="95" spans="30:64" ht="15.6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5"/>
      <c r="BJ95" s="4"/>
      <c r="BK95" s="5"/>
      <c r="BL95" s="5"/>
    </row>
    <row r="96" spans="30:64">
      <c r="AJ96"/>
      <c r="AL96"/>
      <c r="AM96"/>
      <c r="AN96"/>
      <c r="AO96"/>
      <c r="AQ96"/>
      <c r="AS96"/>
      <c r="AT96"/>
      <c r="AU96"/>
      <c r="AV96"/>
      <c r="AW96"/>
      <c r="AX96"/>
      <c r="AY96"/>
      <c r="BB96"/>
      <c r="BC96"/>
      <c r="BD96"/>
      <c r="BE96"/>
      <c r="BF96"/>
      <c r="BI96" s="13"/>
      <c r="BJ96" s="4"/>
    </row>
    <row r="97" spans="30:64" ht="15.6"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5"/>
      <c r="BJ97" s="4"/>
      <c r="BL97" s="5"/>
    </row>
    <row r="98" spans="30:64" ht="15.6"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13"/>
      <c r="BJ98" s="4"/>
    </row>
    <row r="99" spans="30:64"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3"/>
      <c r="BJ99" s="4"/>
    </row>
    <row r="100" spans="30:64" ht="15.6"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5"/>
      <c r="BJ100" s="4"/>
      <c r="BL100" s="2"/>
    </row>
    <row r="101" spans="30:64"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</row>
    <row r="102" spans="30:64" ht="15.6"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13"/>
      <c r="BJ102" s="4"/>
      <c r="BK102" s="1"/>
      <c r="BL102" s="5"/>
    </row>
    <row r="103" spans="30:64" ht="15.6"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13"/>
      <c r="BJ103" s="4"/>
      <c r="BK103" s="1"/>
      <c r="BL103" s="5"/>
    </row>
    <row r="104" spans="30:64" ht="15.6"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13"/>
      <c r="BJ104" s="4"/>
      <c r="BK104" s="1"/>
      <c r="BL104" s="5"/>
    </row>
    <row r="105" spans="30:64" ht="15.6"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13"/>
      <c r="BJ105" s="4"/>
      <c r="BK105" s="1"/>
      <c r="BL105" s="5"/>
    </row>
    <row r="106" spans="30:64" ht="15.6"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13"/>
      <c r="BJ106" s="4"/>
      <c r="BK106" s="1"/>
      <c r="BL106" s="5"/>
    </row>
    <row r="107" spans="30:64" ht="15.6"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13"/>
      <c r="BJ107" s="4"/>
      <c r="BK107" s="1"/>
      <c r="BL107" s="5"/>
    </row>
    <row r="108" spans="30:64" ht="15.6"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13"/>
      <c r="BJ108" s="4"/>
      <c r="BK108" s="1"/>
      <c r="BL108" s="5"/>
    </row>
    <row r="109" spans="30:64" ht="15.6"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13"/>
      <c r="BJ109" s="4"/>
      <c r="BK109" s="13"/>
      <c r="BL109" s="5"/>
    </row>
    <row r="110" spans="30:64" ht="15.6"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13"/>
      <c r="BJ110" s="4"/>
      <c r="BK110" s="13"/>
      <c r="BL110" s="5"/>
    </row>
    <row r="111" spans="30:64" ht="15.6"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13"/>
      <c r="BJ111" s="4"/>
      <c r="BK111" s="13"/>
      <c r="BL111" s="5"/>
    </row>
    <row r="112" spans="30:64" ht="15.6"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13"/>
      <c r="BJ112" s="4"/>
      <c r="BK112" s="13"/>
      <c r="BL112" s="5"/>
    </row>
    <row r="113" spans="30:64" ht="15.6"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13"/>
      <c r="BJ113" s="4"/>
      <c r="BK113" s="5"/>
      <c r="BL113" s="5"/>
    </row>
    <row r="114" spans="30:64" ht="15.6"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13"/>
      <c r="BJ114" s="4"/>
      <c r="BK114" s="5"/>
      <c r="BL114" s="5"/>
    </row>
    <row r="115" spans="30:64" ht="15.6">
      <c r="AJ115"/>
      <c r="AL115"/>
      <c r="AM115"/>
      <c r="AN115"/>
      <c r="AO115"/>
      <c r="AQ115"/>
      <c r="AS115"/>
      <c r="AT115"/>
      <c r="AU115"/>
      <c r="AV115"/>
      <c r="AW115"/>
      <c r="AX115"/>
      <c r="AY115"/>
      <c r="BB115"/>
      <c r="BC115"/>
      <c r="BD115"/>
      <c r="BE115"/>
      <c r="BF115"/>
      <c r="BI115" s="13"/>
      <c r="BJ115" s="4"/>
      <c r="BK115" s="5"/>
      <c r="BL115" s="5"/>
    </row>
    <row r="116" spans="30:64" ht="15.6"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13"/>
      <c r="BJ116" s="4"/>
      <c r="BK116" s="5"/>
      <c r="BL116" s="5"/>
    </row>
    <row r="117" spans="30:64" ht="15.6"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13"/>
      <c r="BJ117" s="4"/>
      <c r="BK117" s="5"/>
      <c r="BL117" s="5"/>
    </row>
    <row r="118" spans="30:64" ht="15.6"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3"/>
      <c r="BJ118" s="4"/>
      <c r="BK118" s="5"/>
      <c r="BL118" s="5"/>
    </row>
    <row r="119" spans="30:64" ht="15.6"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13"/>
      <c r="BJ119" s="4"/>
      <c r="BK119" s="5"/>
      <c r="BL119" s="5"/>
    </row>
    <row r="120" spans="30:64" ht="15.6"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13"/>
      <c r="BJ120" s="4"/>
      <c r="BK120" s="5"/>
      <c r="BL120" s="5"/>
    </row>
    <row r="121" spans="30:64" ht="15.6"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5"/>
      <c r="BJ121" s="4"/>
      <c r="BK121" s="5"/>
      <c r="BL121" s="5"/>
    </row>
    <row r="122" spans="30:64"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13"/>
      <c r="BJ122" s="4"/>
    </row>
    <row r="123" spans="30:64"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13"/>
      <c r="BJ123" s="4"/>
    </row>
    <row r="124" spans="30:64"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13"/>
      <c r="BJ124" s="4"/>
    </row>
    <row r="125" spans="30:64" ht="15.6"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5"/>
      <c r="BJ125" s="4"/>
      <c r="BL125" s="5"/>
    </row>
    <row r="126" spans="30:64" ht="15.6"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5"/>
      <c r="BJ126" s="4"/>
      <c r="BL126" s="5"/>
    </row>
    <row r="127" spans="30:64"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13"/>
      <c r="BJ127" s="4"/>
    </row>
    <row r="128" spans="30:64"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13"/>
      <c r="BJ128" s="4"/>
    </row>
    <row r="129" spans="30:62"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13"/>
      <c r="BJ129" s="4"/>
    </row>
    <row r="130" spans="30:62"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13"/>
      <c r="BJ130" s="4"/>
    </row>
    <row r="131" spans="30:62"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13"/>
      <c r="BJ131" s="4"/>
    </row>
    <row r="132" spans="30:62"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13"/>
      <c r="BJ132" s="4"/>
    </row>
    <row r="133" spans="30:62"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13"/>
      <c r="BJ133" s="4"/>
    </row>
    <row r="134" spans="30:62">
      <c r="AJ134"/>
      <c r="AL134"/>
      <c r="AM134"/>
      <c r="AN134"/>
      <c r="AO134"/>
      <c r="AQ134"/>
      <c r="AS134"/>
      <c r="AT134"/>
      <c r="AU134"/>
      <c r="AV134"/>
      <c r="AW134"/>
      <c r="AX134"/>
      <c r="AY134"/>
      <c r="BB134"/>
      <c r="BC134"/>
      <c r="BD134"/>
      <c r="BE134"/>
      <c r="BF134"/>
      <c r="BI134" s="13"/>
      <c r="BJ134" s="4"/>
    </row>
    <row r="135" spans="30:62" ht="15.6"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13"/>
      <c r="BJ135" s="4"/>
    </row>
    <row r="136" spans="30:62" ht="15.6"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13"/>
      <c r="BJ136" s="4"/>
    </row>
    <row r="137" spans="30:62"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3"/>
      <c r="BJ137" s="4"/>
    </row>
    <row r="138" spans="30:62" ht="15.6"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13"/>
      <c r="BJ138" s="4"/>
    </row>
    <row r="139" spans="30:62"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13"/>
      <c r="BJ139" s="4"/>
    </row>
    <row r="140" spans="30:62"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13"/>
      <c r="BJ140" s="4"/>
    </row>
    <row r="141" spans="30:62"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13"/>
      <c r="BJ141" s="4"/>
    </row>
    <row r="142" spans="30:62"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13"/>
      <c r="BJ142" s="4"/>
    </row>
    <row r="143" spans="30:62"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13"/>
      <c r="BJ143" s="4"/>
    </row>
    <row r="144" spans="30:62"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13"/>
      <c r="BJ144" s="4"/>
    </row>
    <row r="145" spans="30:62"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13"/>
      <c r="BJ145" s="4"/>
    </row>
    <row r="146" spans="30:62"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13"/>
      <c r="BJ146" s="4"/>
    </row>
    <row r="147" spans="30:62"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13"/>
      <c r="BJ147" s="4"/>
    </row>
    <row r="148" spans="30:62"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13"/>
      <c r="BJ148" s="4"/>
    </row>
    <row r="149" spans="30:62"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13"/>
      <c r="BJ149" s="4"/>
    </row>
    <row r="150" spans="30:62"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13"/>
      <c r="BJ150" s="4"/>
    </row>
    <row r="151" spans="30:62"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13"/>
      <c r="BJ151" s="4"/>
    </row>
    <row r="152" spans="30:62"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13"/>
      <c r="BJ152" s="4"/>
    </row>
    <row r="153" spans="30:62">
      <c r="AJ153"/>
      <c r="AL153"/>
      <c r="AM153"/>
      <c r="AN153"/>
      <c r="AO153"/>
      <c r="AQ153"/>
      <c r="AS153"/>
      <c r="AT153"/>
      <c r="AU153"/>
      <c r="AV153"/>
      <c r="AW153"/>
      <c r="AX153"/>
      <c r="AY153"/>
      <c r="BB153"/>
      <c r="BC153"/>
      <c r="BD153"/>
      <c r="BE153"/>
      <c r="BF153"/>
      <c r="BI153" s="13"/>
      <c r="BJ153" s="4"/>
    </row>
    <row r="154" spans="30:62" ht="15.6"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13"/>
      <c r="BJ154" s="4"/>
    </row>
    <row r="155" spans="30:62" ht="15.6"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13"/>
      <c r="BJ155" s="4"/>
    </row>
    <row r="156" spans="30:62"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3"/>
      <c r="BJ156" s="4"/>
    </row>
    <row r="157" spans="30:62" ht="15.6"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13"/>
      <c r="BJ157" s="4"/>
    </row>
    <row r="158" spans="30:62"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13"/>
      <c r="BJ158" s="4"/>
    </row>
    <row r="159" spans="30:62"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13"/>
      <c r="BJ159" s="4"/>
    </row>
    <row r="160" spans="30:62"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13"/>
      <c r="BJ160" s="4"/>
    </row>
    <row r="161" spans="30:62"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13"/>
      <c r="BJ161" s="4"/>
    </row>
    <row r="162" spans="30:62"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13"/>
      <c r="BJ162" s="4"/>
    </row>
    <row r="163" spans="30:62"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13"/>
      <c r="BJ163" s="4"/>
    </row>
    <row r="164" spans="30:62"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13"/>
      <c r="BJ164" s="4"/>
    </row>
    <row r="165" spans="30:62"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13"/>
      <c r="BJ165" s="4"/>
    </row>
    <row r="166" spans="30:62"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13"/>
      <c r="BJ166" s="4"/>
    </row>
    <row r="167" spans="30:62"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13"/>
      <c r="BJ167" s="4"/>
    </row>
    <row r="168" spans="30:62"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13"/>
      <c r="BJ168" s="4"/>
    </row>
    <row r="169" spans="30:62"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13"/>
      <c r="BJ169" s="4"/>
    </row>
    <row r="170" spans="30:62"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13"/>
      <c r="BJ170" s="4"/>
    </row>
    <row r="171" spans="30:62"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13"/>
      <c r="BJ171" s="4"/>
    </row>
    <row r="172" spans="30:62">
      <c r="AJ172"/>
      <c r="AL172"/>
      <c r="AM172"/>
      <c r="AN172"/>
      <c r="AO172"/>
      <c r="AQ172"/>
      <c r="AS172"/>
      <c r="AT172"/>
      <c r="AU172"/>
      <c r="AV172"/>
      <c r="AW172"/>
      <c r="AX172"/>
      <c r="AY172"/>
      <c r="BB172"/>
      <c r="BC172"/>
      <c r="BD172"/>
      <c r="BE172"/>
      <c r="BF172"/>
      <c r="BI172" s="13"/>
      <c r="BJ172" s="4"/>
    </row>
    <row r="173" spans="30:62" ht="15.6"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13"/>
      <c r="BJ173" s="4"/>
    </row>
    <row r="174" spans="30:62" ht="15.6"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13"/>
      <c r="BJ174" s="4"/>
    </row>
    <row r="175" spans="30:62"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3"/>
      <c r="BJ175" s="4"/>
    </row>
    <row r="176" spans="30:62" ht="15.6"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13"/>
      <c r="BJ176" s="4"/>
    </row>
    <row r="177" spans="30:62"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13"/>
      <c r="BJ177" s="4"/>
    </row>
    <row r="178" spans="30:62"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13"/>
      <c r="BJ178" s="4"/>
    </row>
    <row r="179" spans="30:62"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13"/>
      <c r="BJ179" s="4"/>
    </row>
    <row r="180" spans="30:62"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13"/>
      <c r="BJ180" s="4"/>
    </row>
    <row r="181" spans="30:62"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13"/>
      <c r="BJ181" s="4"/>
    </row>
    <row r="182" spans="30:62"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13"/>
      <c r="BJ182" s="4"/>
    </row>
    <row r="183" spans="30:62"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13"/>
      <c r="BJ183" s="4"/>
    </row>
    <row r="184" spans="30:62"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13"/>
      <c r="BJ184" s="4"/>
    </row>
    <row r="185" spans="30:62"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13"/>
      <c r="BJ185" s="4"/>
    </row>
    <row r="186" spans="30:62"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13"/>
      <c r="BJ186" s="4"/>
    </row>
    <row r="187" spans="30:62"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13"/>
      <c r="BJ187" s="4"/>
    </row>
    <row r="188" spans="30:62"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13"/>
      <c r="BJ188" s="4"/>
    </row>
    <row r="189" spans="30:62"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13"/>
      <c r="BJ189" s="4"/>
    </row>
    <row r="190" spans="30:62"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13"/>
      <c r="BJ190" s="4"/>
    </row>
    <row r="191" spans="30:62">
      <c r="AJ191"/>
      <c r="AL191"/>
      <c r="AM191"/>
      <c r="AN191"/>
      <c r="AO191"/>
      <c r="AQ191"/>
      <c r="AS191"/>
      <c r="AT191"/>
      <c r="AU191"/>
      <c r="AV191"/>
      <c r="AW191"/>
      <c r="AX191"/>
      <c r="AY191"/>
      <c r="BB191"/>
      <c r="BC191"/>
      <c r="BD191"/>
      <c r="BE191"/>
      <c r="BF191"/>
      <c r="BJ191" s="4"/>
    </row>
    <row r="192" spans="30:62" ht="15.6"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J192" s="4"/>
    </row>
    <row r="193" spans="30:62" ht="15.6"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J193" s="4"/>
    </row>
    <row r="194" spans="30:62"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J194" s="4"/>
    </row>
    <row r="195" spans="30:62" ht="15.6"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J195" s="4"/>
    </row>
    <row r="196" spans="30:62"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J196" s="4"/>
    </row>
    <row r="197" spans="30:62"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J197" s="4"/>
    </row>
    <row r="198" spans="30:62"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J198" s="4"/>
    </row>
    <row r="199" spans="30:62"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J199" s="4"/>
    </row>
    <row r="200" spans="30:62"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J200" s="4"/>
    </row>
    <row r="201" spans="30:62"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J201" s="4"/>
    </row>
    <row r="202" spans="30:62"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J202" s="4"/>
    </row>
    <row r="203" spans="30:62"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J203" s="4"/>
    </row>
    <row r="204" spans="30:62"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J204" s="4"/>
    </row>
    <row r="205" spans="30:62"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J205" s="4"/>
    </row>
    <row r="206" spans="30:62"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J206" s="4"/>
    </row>
    <row r="207" spans="30:62"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J207" s="4"/>
    </row>
    <row r="208" spans="30:62"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J208" s="4"/>
    </row>
    <row r="209" spans="30:62"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J209" s="4"/>
    </row>
    <row r="210" spans="30:62">
      <c r="AJ210"/>
      <c r="AL210"/>
      <c r="AM210"/>
      <c r="AN210"/>
      <c r="AO210"/>
      <c r="AQ210"/>
      <c r="AS210"/>
      <c r="AT210"/>
      <c r="AU210"/>
      <c r="AV210"/>
      <c r="AW210"/>
      <c r="AX210"/>
      <c r="AY210"/>
      <c r="BB210"/>
      <c r="BC210"/>
      <c r="BD210"/>
      <c r="BE210"/>
      <c r="BF210"/>
      <c r="BJ210" s="4"/>
    </row>
    <row r="211" spans="30:62" ht="15.6"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J211" s="4"/>
    </row>
    <row r="212" spans="30:62" ht="15.6"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J212" s="4"/>
    </row>
    <row r="213" spans="30:62"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J213" s="4"/>
    </row>
    <row r="214" spans="30:62" ht="15.6"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J214" s="4"/>
    </row>
    <row r="215" spans="30:62"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J215" s="4"/>
    </row>
    <row r="216" spans="30:62"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J216" s="4"/>
    </row>
    <row r="217" spans="30:62"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J217" s="4"/>
    </row>
    <row r="218" spans="30:62"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J218" s="4"/>
    </row>
    <row r="219" spans="30:62"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J219" s="4"/>
    </row>
    <row r="220" spans="30:62"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J220" s="4"/>
    </row>
    <row r="221" spans="30:62"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J221" s="4"/>
    </row>
    <row r="222" spans="30:62"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J222" s="4"/>
    </row>
    <row r="223" spans="30:62"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J223" s="4"/>
    </row>
    <row r="224" spans="30:62"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J224" s="4"/>
    </row>
    <row r="225" spans="30:62"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J225" s="4"/>
    </row>
    <row r="226" spans="30:62"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J226" s="4"/>
    </row>
    <row r="227" spans="30:62"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J227" s="4"/>
    </row>
    <row r="228" spans="30:62"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J228" s="4"/>
    </row>
    <row r="229" spans="30:62">
      <c r="AJ229"/>
      <c r="AL229"/>
      <c r="AM229"/>
      <c r="AN229"/>
      <c r="AO229"/>
      <c r="AQ229"/>
      <c r="AS229"/>
      <c r="AT229"/>
      <c r="AU229"/>
      <c r="AV229"/>
      <c r="AW229"/>
      <c r="AX229"/>
      <c r="AY229"/>
      <c r="BB229"/>
      <c r="BC229"/>
      <c r="BD229"/>
      <c r="BE229"/>
      <c r="BF229"/>
      <c r="BJ229" s="4"/>
    </row>
    <row r="230" spans="30:62" ht="15.6"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J230" s="4"/>
    </row>
    <row r="231" spans="30:62" ht="15.6"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J231" s="4"/>
    </row>
    <row r="232" spans="30:62"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J232" s="4"/>
    </row>
    <row r="233" spans="30:62" ht="15.6"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J233" s="4"/>
    </row>
    <row r="234" spans="30:62"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J234" s="4"/>
    </row>
    <row r="235" spans="30:62"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J235" s="4"/>
    </row>
    <row r="236" spans="30:62"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J236" s="4"/>
    </row>
    <row r="237" spans="30:62"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J237" s="4"/>
    </row>
    <row r="238" spans="30:62"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J238" s="4"/>
    </row>
    <row r="239" spans="30:62"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J239" s="4"/>
    </row>
    <row r="240" spans="30:62"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J240" s="4"/>
    </row>
    <row r="241" spans="30:62"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J241" s="4"/>
    </row>
    <row r="242" spans="30:62"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J242" s="4"/>
    </row>
    <row r="243" spans="30:62"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J243" s="4"/>
    </row>
    <row r="244" spans="30:62"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J244" s="4"/>
    </row>
    <row r="245" spans="30:62"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J245" s="4"/>
    </row>
    <row r="246" spans="30:62"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J246" s="4"/>
    </row>
    <row r="247" spans="30:62"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J247" s="4"/>
    </row>
    <row r="248" spans="30:62">
      <c r="AJ248"/>
      <c r="AL248"/>
      <c r="AM248"/>
      <c r="AN248"/>
      <c r="AO248"/>
      <c r="AQ248"/>
      <c r="AS248"/>
      <c r="AT248"/>
      <c r="AU248"/>
      <c r="AV248"/>
      <c r="AW248"/>
      <c r="AX248"/>
      <c r="AY248"/>
      <c r="BB248"/>
      <c r="BC248"/>
      <c r="BD248"/>
      <c r="BE248"/>
      <c r="BF248"/>
      <c r="BJ248" s="4"/>
    </row>
    <row r="249" spans="30:62" ht="15.6"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J249" s="4"/>
    </row>
    <row r="250" spans="30:62" ht="15.6"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J250" s="4"/>
    </row>
    <row r="251" spans="30:62"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J251" s="4"/>
    </row>
    <row r="252" spans="30:62" ht="15.6"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J252" s="4"/>
    </row>
    <row r="253" spans="30:62"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J253" s="4"/>
    </row>
    <row r="254" spans="30:62"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J254" s="4"/>
    </row>
    <row r="255" spans="30:62"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J255" s="4"/>
    </row>
    <row r="256" spans="30:62"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J256" s="4"/>
    </row>
    <row r="257" spans="30:62"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J257" s="4"/>
    </row>
    <row r="258" spans="30:62"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J258" s="4"/>
    </row>
    <row r="259" spans="30:62"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J259" s="4"/>
    </row>
    <row r="260" spans="30:62"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J260" s="4"/>
    </row>
    <row r="261" spans="30:62"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J261" s="4"/>
    </row>
    <row r="262" spans="30:62"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J262" s="4"/>
    </row>
    <row r="263" spans="30:62"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J263" s="4"/>
    </row>
    <row r="264" spans="30:62"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J264" s="4"/>
    </row>
    <row r="265" spans="30:62"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J265" s="4"/>
    </row>
    <row r="266" spans="30:62"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J266" s="4"/>
    </row>
    <row r="267" spans="30:62">
      <c r="AJ267"/>
      <c r="AL267"/>
      <c r="AM267"/>
      <c r="AN267"/>
      <c r="AO267"/>
      <c r="AQ267"/>
      <c r="AS267"/>
      <c r="AT267"/>
      <c r="AU267"/>
      <c r="AV267"/>
      <c r="AW267"/>
      <c r="AX267"/>
      <c r="AY267"/>
      <c r="BB267"/>
      <c r="BC267"/>
      <c r="BD267"/>
      <c r="BE267"/>
      <c r="BF267"/>
      <c r="BJ267" s="4"/>
    </row>
    <row r="268" spans="30:62" ht="15.6"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J268" s="4"/>
    </row>
    <row r="269" spans="30:62" ht="15.6"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J269" s="4"/>
    </row>
    <row r="270" spans="30:62"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J270" s="4"/>
    </row>
    <row r="271" spans="30:62" ht="15.6"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J271" s="4"/>
    </row>
    <row r="272" spans="30:62"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J272" s="4"/>
    </row>
    <row r="273" spans="30:62"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J273" s="4"/>
    </row>
    <row r="274" spans="30:62"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J274" s="4"/>
    </row>
    <row r="275" spans="30:62"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J275" s="4"/>
    </row>
    <row r="276" spans="30:62"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J276" s="4"/>
    </row>
    <row r="277" spans="30:62"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J277" s="4"/>
    </row>
    <row r="278" spans="30:62"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J278" s="4"/>
    </row>
    <row r="279" spans="30:62"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J279" s="4"/>
    </row>
    <row r="280" spans="30:62"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J280" s="4"/>
    </row>
    <row r="281" spans="30:62"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J281" s="4"/>
    </row>
    <row r="282" spans="30:62"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J282" s="4"/>
    </row>
    <row r="283" spans="30:62"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J283" s="4"/>
    </row>
    <row r="284" spans="30:62"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J284" s="4"/>
    </row>
    <row r="285" spans="30:62"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J285" s="4"/>
    </row>
    <row r="286" spans="30:62">
      <c r="AJ286"/>
      <c r="AL286"/>
      <c r="AM286"/>
      <c r="AN286"/>
      <c r="AO286"/>
      <c r="AQ286"/>
      <c r="AS286"/>
      <c r="AT286"/>
      <c r="AU286"/>
      <c r="AV286"/>
      <c r="AW286"/>
      <c r="AX286"/>
      <c r="AY286"/>
      <c r="BB286"/>
      <c r="BC286"/>
      <c r="BD286"/>
      <c r="BE286"/>
      <c r="BF286"/>
      <c r="BJ286" s="4"/>
    </row>
    <row r="287" spans="30:62" ht="15.6"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J287" s="4"/>
    </row>
    <row r="288" spans="30:62" ht="15.6"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J288" s="4"/>
    </row>
    <row r="289" spans="30:62"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J289" s="4"/>
    </row>
    <row r="290" spans="30:62" ht="15.6"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J290" s="4"/>
    </row>
    <row r="291" spans="30:62"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J291" s="4"/>
    </row>
    <row r="292" spans="30:62"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J292" s="4"/>
    </row>
    <row r="293" spans="30:62"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J293" s="4"/>
    </row>
    <row r="294" spans="30:62"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J294" s="4"/>
    </row>
    <row r="295" spans="30:62"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J295" s="4"/>
    </row>
    <row r="296" spans="30:62"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J296" s="4"/>
    </row>
    <row r="297" spans="30:62"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J297" s="4"/>
    </row>
    <row r="298" spans="30:62"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J298" s="4"/>
    </row>
    <row r="299" spans="30:62"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J299" s="4"/>
    </row>
    <row r="300" spans="30:62"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J300" s="4"/>
    </row>
    <row r="301" spans="30:62"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J301" s="4"/>
    </row>
    <row r="302" spans="30:62"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J302" s="4"/>
    </row>
    <row r="303" spans="30:62"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J303" s="4"/>
    </row>
    <row r="304" spans="30:62"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J304" s="4"/>
    </row>
    <row r="305" spans="17:62">
      <c r="AJ305"/>
      <c r="AL305"/>
      <c r="AM305"/>
      <c r="AN305"/>
      <c r="AO305"/>
      <c r="AQ305"/>
      <c r="AS305"/>
      <c r="AT305"/>
      <c r="AU305"/>
      <c r="AV305"/>
      <c r="AW305"/>
      <c r="AX305"/>
      <c r="AY305"/>
      <c r="BB305"/>
      <c r="BC305"/>
      <c r="BD305"/>
      <c r="BE305"/>
      <c r="BF305"/>
      <c r="BJ305" s="4"/>
    </row>
    <row r="306" spans="17:62" ht="15.6"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J306" s="4"/>
    </row>
    <row r="307" spans="17:62" ht="15.6"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J307" s="4"/>
    </row>
    <row r="308" spans="17:62"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J308" s="4"/>
    </row>
    <row r="309" spans="17:62" ht="15.6"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J309" s="4"/>
    </row>
    <row r="310" spans="17:62"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J310" s="4"/>
    </row>
    <row r="311" spans="17:62"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J311" s="4"/>
    </row>
    <row r="312" spans="17:62"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J312" s="4"/>
    </row>
    <row r="313" spans="17:62"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J313" s="4"/>
    </row>
    <row r="314" spans="17:62"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J314" s="4"/>
    </row>
    <row r="315" spans="17:62">
      <c r="Q315">
        <v>6</v>
      </c>
      <c r="R315" s="3" t="s">
        <v>100</v>
      </c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J315" s="4"/>
    </row>
    <row r="316" spans="17:62">
      <c r="Q316">
        <v>5</v>
      </c>
      <c r="R316" s="286" t="s">
        <v>99</v>
      </c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J316" s="4"/>
    </row>
    <row r="317" spans="17:62">
      <c r="Q317">
        <v>4</v>
      </c>
      <c r="R317" s="3" t="s">
        <v>98</v>
      </c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J317" s="4"/>
    </row>
    <row r="318" spans="17:62">
      <c r="Q318">
        <v>3</v>
      </c>
      <c r="R318" s="3" t="s">
        <v>97</v>
      </c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J318" s="4"/>
    </row>
    <row r="319" spans="17:62"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J319" s="4"/>
    </row>
    <row r="320" spans="17:62"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J320" s="4"/>
    </row>
    <row r="321" spans="30:62"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J321" s="4"/>
    </row>
    <row r="322" spans="30:62"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J322" s="4"/>
    </row>
    <row r="323" spans="30:62"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J323" s="4"/>
    </row>
    <row r="324" spans="30:62">
      <c r="AJ324"/>
      <c r="AL324"/>
      <c r="AM324"/>
      <c r="AN324"/>
      <c r="AO324"/>
      <c r="AQ324"/>
      <c r="AS324"/>
      <c r="AT324"/>
      <c r="AU324"/>
      <c r="AV324"/>
      <c r="AW324"/>
      <c r="AX324"/>
      <c r="AY324"/>
      <c r="BB324"/>
      <c r="BC324"/>
      <c r="BD324"/>
      <c r="BE324"/>
      <c r="BF324"/>
      <c r="BJ324" s="4"/>
    </row>
    <row r="325" spans="30:62" ht="15.6"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J325" s="4"/>
    </row>
    <row r="326" spans="30:62" ht="15.6"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J326" s="4"/>
    </row>
    <row r="327" spans="30:62"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J327" s="4"/>
    </row>
    <row r="328" spans="30:62" ht="15.6"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J328" s="4"/>
    </row>
    <row r="329" spans="30:62"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J329" s="4"/>
    </row>
    <row r="330" spans="30:62"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J330" s="4"/>
    </row>
    <row r="331" spans="30:62"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J331" s="4"/>
    </row>
    <row r="332" spans="30:62"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J332" s="4"/>
    </row>
    <row r="333" spans="30:62"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J333" s="4"/>
    </row>
    <row r="334" spans="30:62"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J334" s="4"/>
    </row>
    <row r="335" spans="30:62"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J335" s="4"/>
    </row>
    <row r="336" spans="30:62"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J336" s="4"/>
    </row>
    <row r="337" spans="30:62"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J337" s="4"/>
    </row>
    <row r="338" spans="30:62"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J338" s="4"/>
    </row>
    <row r="339" spans="30:62"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J339" s="4"/>
    </row>
    <row r="340" spans="30:62"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J340" s="4"/>
    </row>
    <row r="341" spans="30:62"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J341" s="4"/>
    </row>
    <row r="342" spans="30:62"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J342" s="4"/>
    </row>
    <row r="343" spans="30:62">
      <c r="AJ343"/>
      <c r="AL343"/>
      <c r="AM343"/>
      <c r="AN343"/>
      <c r="AO343"/>
      <c r="AQ343"/>
      <c r="AS343"/>
      <c r="AT343"/>
      <c r="AU343"/>
      <c r="AV343"/>
      <c r="AW343"/>
      <c r="AX343"/>
      <c r="AY343"/>
      <c r="BB343"/>
      <c r="BC343"/>
      <c r="BD343"/>
      <c r="BE343"/>
      <c r="BF343"/>
      <c r="BJ343" s="4"/>
    </row>
    <row r="344" spans="30:62" ht="15.6"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J344" s="4"/>
    </row>
    <row r="345" spans="30:62" ht="15.6"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J345" s="4"/>
    </row>
    <row r="346" spans="30:62"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J346" s="4"/>
    </row>
    <row r="347" spans="30:62" ht="15.6"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J347" s="4"/>
    </row>
    <row r="348" spans="30:62"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J348" s="4"/>
    </row>
    <row r="349" spans="30:62"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J349" s="4"/>
    </row>
    <row r="350" spans="30:62"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J350" s="4"/>
    </row>
    <row r="351" spans="30:62"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J351" s="4"/>
    </row>
    <row r="352" spans="30:62"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J352" s="4"/>
    </row>
    <row r="353" spans="30:62"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J353" s="4"/>
    </row>
    <row r="354" spans="30:62"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J354" s="4"/>
    </row>
    <row r="355" spans="30:62"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J355" s="4"/>
    </row>
    <row r="356" spans="30:62"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J356" s="4"/>
    </row>
    <row r="357" spans="30:62"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J357" s="4"/>
    </row>
    <row r="358" spans="30:62"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J358" s="4"/>
    </row>
    <row r="359" spans="30:62"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J359" s="4"/>
    </row>
    <row r="360" spans="30:62"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J360" s="4"/>
    </row>
    <row r="361" spans="30:62"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J361" s="4"/>
    </row>
    <row r="362" spans="30:62">
      <c r="AJ362"/>
      <c r="AL362"/>
      <c r="AM362"/>
      <c r="AN362"/>
      <c r="AO362"/>
      <c r="AQ362"/>
      <c r="AS362"/>
      <c r="AT362"/>
      <c r="AU362"/>
      <c r="AV362"/>
      <c r="AW362"/>
      <c r="AX362"/>
      <c r="AY362"/>
      <c r="BB362"/>
      <c r="BC362"/>
      <c r="BD362"/>
      <c r="BE362"/>
      <c r="BF362"/>
      <c r="BJ362" s="4"/>
    </row>
    <row r="363" spans="30:62" ht="15.6"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J363" s="4"/>
    </row>
    <row r="364" spans="30:62" ht="15.6"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J364" s="4"/>
    </row>
    <row r="365" spans="30:62"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J365" s="4"/>
    </row>
    <row r="366" spans="30:62" ht="15.6"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J366" s="4"/>
    </row>
    <row r="367" spans="30:62"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J367" s="4"/>
    </row>
    <row r="368" spans="30:62"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J368" s="4"/>
    </row>
    <row r="369" spans="30:70"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J369" s="4"/>
    </row>
    <row r="370" spans="30:70"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J370" s="4"/>
    </row>
    <row r="371" spans="30:70"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J371" s="4"/>
    </row>
    <row r="372" spans="30:70"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J372" s="4"/>
    </row>
    <row r="373" spans="30:70"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1"/>
      <c r="BJ373" s="4"/>
      <c r="BK373" s="1"/>
      <c r="BL373" s="1"/>
      <c r="BM373" s="1"/>
      <c r="BN373" s="1"/>
      <c r="BO373" s="1"/>
      <c r="BP373" s="1"/>
      <c r="BQ373" s="1"/>
      <c r="BR373" s="1"/>
    </row>
    <row r="374" spans="30:70"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1"/>
      <c r="BJ374" s="4"/>
      <c r="BK374" s="1"/>
      <c r="BL374" s="1"/>
      <c r="BM374" s="1"/>
      <c r="BN374" s="1"/>
      <c r="BO374" s="1"/>
      <c r="BP374" s="1"/>
      <c r="BQ374" s="1"/>
      <c r="BR374" s="1"/>
    </row>
    <row r="375" spans="30:70"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1"/>
      <c r="BJ375" s="4"/>
      <c r="BK375" s="1"/>
      <c r="BL375" s="1"/>
      <c r="BM375" s="1"/>
      <c r="BN375" s="1"/>
      <c r="BO375" s="1"/>
      <c r="BP375" s="1"/>
      <c r="BQ375" s="1"/>
      <c r="BR375" s="1"/>
    </row>
    <row r="376" spans="30:70"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1"/>
      <c r="BJ376" s="4"/>
      <c r="BK376" s="1"/>
      <c r="BL376" s="1"/>
      <c r="BM376" s="1"/>
      <c r="BN376" s="1"/>
      <c r="BO376" s="1"/>
      <c r="BP376" s="1"/>
      <c r="BQ376" s="1"/>
      <c r="BR376" s="1"/>
    </row>
    <row r="377" spans="30:70"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1"/>
      <c r="BJ377" s="4"/>
      <c r="BK377" s="1"/>
      <c r="BL377" s="1"/>
      <c r="BM377" s="1"/>
      <c r="BN377" s="1"/>
      <c r="BO377" s="1"/>
      <c r="BP377" s="1"/>
      <c r="BQ377" s="1"/>
      <c r="BR377" s="1"/>
    </row>
    <row r="378" spans="30:70"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1"/>
      <c r="BJ378" s="4"/>
      <c r="BK378" s="1"/>
      <c r="BL378" s="1"/>
      <c r="BM378" s="1"/>
      <c r="BN378" s="1"/>
      <c r="BO378" s="1"/>
      <c r="BP378" s="1"/>
      <c r="BQ378" s="1"/>
      <c r="BR378" s="1"/>
    </row>
    <row r="379" spans="30:70"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1"/>
      <c r="BJ379" s="4"/>
      <c r="BK379" s="1"/>
      <c r="BL379" s="1"/>
      <c r="BM379" s="1"/>
      <c r="BN379" s="1"/>
      <c r="BO379" s="1"/>
      <c r="BP379" s="1"/>
      <c r="BQ379" s="1"/>
      <c r="BR379" s="1"/>
    </row>
    <row r="380" spans="30:70"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1"/>
      <c r="BJ380" s="4"/>
      <c r="BK380" s="1"/>
      <c r="BL380" s="1"/>
      <c r="BM380" s="1"/>
      <c r="BN380" s="1"/>
      <c r="BO380" s="1"/>
      <c r="BP380" s="1"/>
      <c r="BQ380" s="1"/>
      <c r="BR380" s="1"/>
    </row>
    <row r="381" spans="30:70">
      <c r="AJ381"/>
      <c r="AL381"/>
      <c r="AM381"/>
      <c r="AN381"/>
      <c r="AO381"/>
      <c r="AQ381"/>
      <c r="AS381"/>
      <c r="AT381"/>
      <c r="AU381"/>
      <c r="AV381"/>
      <c r="AW381"/>
      <c r="AX381"/>
      <c r="AY381"/>
      <c r="BB381"/>
      <c r="BC381"/>
      <c r="BD381"/>
      <c r="BE381"/>
      <c r="BF381"/>
      <c r="BI381" s="1"/>
      <c r="BJ381" s="4"/>
      <c r="BK381" s="1"/>
      <c r="BL381" s="1"/>
      <c r="BM381" s="1"/>
      <c r="BN381" s="1"/>
      <c r="BO381" s="1"/>
      <c r="BP381" s="1"/>
      <c r="BQ381" s="1"/>
      <c r="BR381" s="1"/>
    </row>
    <row r="382" spans="30:70" ht="15.6"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1"/>
      <c r="BJ382" s="1"/>
      <c r="BK382" s="1"/>
      <c r="BL382" s="1"/>
      <c r="BM382" s="1"/>
      <c r="BN382" s="1"/>
      <c r="BO382" s="1"/>
      <c r="BP382" s="1"/>
      <c r="BQ382" s="1"/>
      <c r="BR382" s="1"/>
    </row>
    <row r="383" spans="30:70" ht="15.6"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1"/>
      <c r="BJ383" s="1"/>
      <c r="BK383" s="1"/>
      <c r="BL383" s="1"/>
      <c r="BM383" s="1"/>
      <c r="BN383" s="1"/>
      <c r="BO383" s="1"/>
      <c r="BP383" s="1"/>
      <c r="BQ383" s="1"/>
      <c r="BR383" s="1"/>
    </row>
    <row r="384" spans="30:70"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"/>
      <c r="BJ384" s="1"/>
      <c r="BK384" s="1"/>
      <c r="BL384" s="1"/>
      <c r="BM384" s="1"/>
      <c r="BN384" s="1"/>
      <c r="BO384" s="1"/>
      <c r="BP384" s="1"/>
      <c r="BQ384" s="1"/>
      <c r="BR384" s="1"/>
    </row>
    <row r="385" spans="30:70" ht="15.6"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1"/>
      <c r="BJ385" s="1"/>
      <c r="BK385" s="1"/>
      <c r="BL385" s="1"/>
      <c r="BM385" s="1"/>
      <c r="BN385" s="1"/>
      <c r="BO385" s="1"/>
      <c r="BP385" s="1"/>
      <c r="BQ385" s="1"/>
      <c r="BR385" s="1"/>
    </row>
    <row r="386" spans="30:70">
      <c r="AW386" s="16"/>
      <c r="BA386" s="60"/>
      <c r="BB386" s="202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</row>
    <row r="387" spans="30:70">
      <c r="AW387" s="16"/>
      <c r="BA387" s="60"/>
      <c r="BB387" s="202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</row>
    <row r="388" spans="30:70">
      <c r="AW388" s="16"/>
      <c r="BA388" s="60"/>
      <c r="BB388" s="202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</row>
    <row r="389" spans="30:70">
      <c r="AW389" s="16"/>
      <c r="BA389" s="60"/>
      <c r="BB389" s="202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</row>
    <row r="390" spans="30:70">
      <c r="AW390" s="16"/>
      <c r="BA390" s="60"/>
      <c r="BB390" s="202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</row>
    <row r="391" spans="30:70">
      <c r="AW391" s="16"/>
      <c r="BA391" s="60"/>
      <c r="BB391" s="202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</row>
    <row r="392" spans="30:70">
      <c r="AW392" s="16"/>
      <c r="BA392" s="60"/>
      <c r="BB392" s="202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</row>
    <row r="393" spans="30:70">
      <c r="AW393" s="16"/>
      <c r="BA393" s="60"/>
      <c r="BB393" s="202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</row>
    <row r="394" spans="30:70">
      <c r="AU394" s="159"/>
      <c r="AV394" s="77"/>
      <c r="AW394" s="77"/>
      <c r="AX394" s="77"/>
      <c r="AY394" s="159"/>
      <c r="AZ394" s="35"/>
    </row>
    <row r="395" spans="30:70">
      <c r="AU395" s="159"/>
      <c r="AV395" s="77"/>
      <c r="AW395" s="77"/>
      <c r="AX395" s="77"/>
      <c r="AY395" s="159"/>
      <c r="AZ395" s="35"/>
    </row>
    <row r="437" spans="18:18">
      <c r="R437" s="3" t="s">
        <v>652</v>
      </c>
    </row>
  </sheetData>
  <conditionalFormatting sqref="BI40:BI41 BI125:BI126">
    <cfRule type="cellIs" dxfId="4" priority="12" stopIfTrue="1" operator="lessThan">
      <formula>0</formula>
    </cfRule>
  </conditionalFormatting>
  <conditionalFormatting sqref="BI97">
    <cfRule type="cellIs" dxfId="3" priority="13" stopIfTrue="1" operator="greaterThan">
      <formula>0</formula>
    </cfRule>
  </conditionalFormatting>
  <conditionalFormatting sqref="BI68">
    <cfRule type="cellIs" dxfId="2" priority="14" stopIfTrue="1" operator="greaterThan">
      <formula>0</formula>
    </cfRule>
    <cfRule type="cellIs" dxfId="1" priority="15" stopIfTrue="1" operator="lessThan">
      <formula>0</formula>
    </cfRule>
  </conditionalFormatting>
  <conditionalFormatting sqref="BI97">
    <cfRule type="cellIs" dxfId="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workbookViewId="0">
      <selection activeCell="E6" sqref="E6"/>
    </sheetView>
  </sheetViews>
  <sheetFormatPr baseColWidth="10" defaultRowHeight="15"/>
  <sheetData>
    <row r="1" spans="1:4">
      <c r="A1">
        <v>1101</v>
      </c>
      <c r="B1" t="s">
        <v>233</v>
      </c>
      <c r="C1" t="s">
        <v>114</v>
      </c>
      <c r="D1">
        <v>11</v>
      </c>
    </row>
    <row r="2" spans="1:4">
      <c r="A2">
        <v>1103</v>
      </c>
      <c r="B2" t="s">
        <v>235</v>
      </c>
      <c r="C2" t="s">
        <v>114</v>
      </c>
      <c r="D2">
        <v>11</v>
      </c>
    </row>
    <row r="3" spans="1:4">
      <c r="A3">
        <v>1106</v>
      </c>
      <c r="B3" t="s">
        <v>236</v>
      </c>
      <c r="C3" t="s">
        <v>114</v>
      </c>
      <c r="D3">
        <v>11</v>
      </c>
    </row>
    <row r="4" spans="1:4">
      <c r="A4">
        <v>1108</v>
      </c>
      <c r="B4" t="s">
        <v>234</v>
      </c>
      <c r="C4" t="s">
        <v>114</v>
      </c>
      <c r="D4">
        <v>11</v>
      </c>
    </row>
    <row r="5" spans="1:4">
      <c r="A5">
        <v>1111</v>
      </c>
      <c r="B5" t="s">
        <v>237</v>
      </c>
      <c r="C5" t="s">
        <v>114</v>
      </c>
      <c r="D5">
        <v>11</v>
      </c>
    </row>
    <row r="6" spans="1:4">
      <c r="A6">
        <v>1112</v>
      </c>
      <c r="B6" t="s">
        <v>238</v>
      </c>
      <c r="C6" t="s">
        <v>114</v>
      </c>
      <c r="D6">
        <v>11</v>
      </c>
    </row>
    <row r="7" spans="1:4">
      <c r="A7">
        <v>1114</v>
      </c>
      <c r="B7" t="s">
        <v>611</v>
      </c>
      <c r="C7" t="s">
        <v>114</v>
      </c>
      <c r="D7">
        <v>11</v>
      </c>
    </row>
    <row r="8" spans="1:4">
      <c r="A8">
        <v>1119</v>
      </c>
      <c r="B8" t="s">
        <v>612</v>
      </c>
      <c r="C8" t="s">
        <v>114</v>
      </c>
      <c r="D8">
        <v>11</v>
      </c>
    </row>
    <row r="9" spans="1:4">
      <c r="A9">
        <v>1120</v>
      </c>
      <c r="B9" t="s">
        <v>239</v>
      </c>
      <c r="C9" t="s">
        <v>114</v>
      </c>
      <c r="D9">
        <v>11</v>
      </c>
    </row>
    <row r="10" spans="1:4">
      <c r="A10">
        <v>1121</v>
      </c>
      <c r="B10" t="s">
        <v>240</v>
      </c>
      <c r="C10" t="s">
        <v>114</v>
      </c>
      <c r="D10">
        <v>11</v>
      </c>
    </row>
    <row r="11" spans="1:4">
      <c r="A11">
        <v>1122</v>
      </c>
      <c r="B11" t="s">
        <v>241</v>
      </c>
      <c r="C11" t="s">
        <v>114</v>
      </c>
      <c r="D11">
        <v>11</v>
      </c>
    </row>
    <row r="12" spans="1:4">
      <c r="A12">
        <v>1124</v>
      </c>
      <c r="B12" t="s">
        <v>242</v>
      </c>
      <c r="C12" t="s">
        <v>114</v>
      </c>
      <c r="D12">
        <v>11</v>
      </c>
    </row>
    <row r="13" spans="1:4">
      <c r="A13">
        <v>1127</v>
      </c>
      <c r="B13" t="s">
        <v>243</v>
      </c>
      <c r="C13" t="s">
        <v>114</v>
      </c>
      <c r="D13">
        <v>11</v>
      </c>
    </row>
    <row r="14" spans="1:4">
      <c r="A14">
        <v>1130</v>
      </c>
      <c r="B14" t="s">
        <v>244</v>
      </c>
      <c r="C14" t="s">
        <v>114</v>
      </c>
      <c r="D14">
        <v>11</v>
      </c>
    </row>
    <row r="15" spans="1:4">
      <c r="A15">
        <v>1133</v>
      </c>
      <c r="B15" t="s">
        <v>245</v>
      </c>
      <c r="C15" t="s">
        <v>114</v>
      </c>
      <c r="D15">
        <v>11</v>
      </c>
    </row>
    <row r="16" spans="1:4">
      <c r="A16">
        <v>1134</v>
      </c>
      <c r="B16" t="s">
        <v>488</v>
      </c>
      <c r="C16" t="s">
        <v>114</v>
      </c>
      <c r="D16">
        <v>11</v>
      </c>
    </row>
    <row r="17" spans="1:4">
      <c r="A17">
        <v>1135</v>
      </c>
      <c r="B17" t="s">
        <v>246</v>
      </c>
      <c r="C17" t="s">
        <v>114</v>
      </c>
      <c r="D17">
        <v>11</v>
      </c>
    </row>
    <row r="18" spans="1:4">
      <c r="A18">
        <v>1144</v>
      </c>
      <c r="B18" t="s">
        <v>247</v>
      </c>
      <c r="C18" t="s">
        <v>114</v>
      </c>
      <c r="D18">
        <v>11</v>
      </c>
    </row>
    <row r="19" spans="1:4">
      <c r="A19">
        <v>1145</v>
      </c>
      <c r="B19" t="s">
        <v>248</v>
      </c>
      <c r="C19" t="s">
        <v>114</v>
      </c>
      <c r="D19">
        <v>11</v>
      </c>
    </row>
    <row r="20" spans="1:4">
      <c r="A20">
        <v>1146</v>
      </c>
      <c r="B20" t="s">
        <v>249</v>
      </c>
      <c r="C20" t="s">
        <v>114</v>
      </c>
      <c r="D20">
        <v>11</v>
      </c>
    </row>
    <row r="21" spans="1:4">
      <c r="A21">
        <v>1149</v>
      </c>
      <c r="B21" t="s">
        <v>250</v>
      </c>
      <c r="C21" t="s">
        <v>114</v>
      </c>
      <c r="D21">
        <v>11</v>
      </c>
    </row>
    <row r="22" spans="1:4">
      <c r="A22">
        <v>1151</v>
      </c>
      <c r="B22" t="s">
        <v>251</v>
      </c>
      <c r="C22" t="s">
        <v>114</v>
      </c>
      <c r="D22">
        <v>11</v>
      </c>
    </row>
    <row r="23" spans="1:4">
      <c r="A23">
        <v>1160</v>
      </c>
      <c r="B23" t="s">
        <v>252</v>
      </c>
      <c r="C23" t="s">
        <v>114</v>
      </c>
      <c r="D23">
        <v>11</v>
      </c>
    </row>
    <row r="24" spans="1:4">
      <c r="A24">
        <v>1503</v>
      </c>
      <c r="B24" t="s">
        <v>290</v>
      </c>
      <c r="C24" t="s">
        <v>615</v>
      </c>
      <c r="D24">
        <v>15</v>
      </c>
    </row>
    <row r="25" spans="1:4">
      <c r="A25">
        <v>1504</v>
      </c>
      <c r="B25" t="s">
        <v>289</v>
      </c>
      <c r="C25" t="s">
        <v>615</v>
      </c>
      <c r="D25">
        <v>15</v>
      </c>
    </row>
    <row r="26" spans="1:4">
      <c r="A26">
        <v>1506</v>
      </c>
      <c r="B26" t="s">
        <v>288</v>
      </c>
      <c r="C26" t="s">
        <v>615</v>
      </c>
      <c r="D26">
        <v>15</v>
      </c>
    </row>
    <row r="27" spans="1:4">
      <c r="A27">
        <v>1511</v>
      </c>
      <c r="B27" t="s">
        <v>291</v>
      </c>
      <c r="C27" t="s">
        <v>615</v>
      </c>
      <c r="D27">
        <v>15</v>
      </c>
    </row>
    <row r="28" spans="1:4">
      <c r="A28">
        <v>1514</v>
      </c>
      <c r="B28" t="s">
        <v>195</v>
      </c>
      <c r="C28" t="s">
        <v>615</v>
      </c>
      <c r="D28">
        <v>15</v>
      </c>
    </row>
    <row r="29" spans="1:4">
      <c r="A29">
        <v>1515</v>
      </c>
      <c r="B29" t="s">
        <v>292</v>
      </c>
      <c r="C29" t="s">
        <v>615</v>
      </c>
      <c r="D29">
        <v>15</v>
      </c>
    </row>
    <row r="30" spans="1:4">
      <c r="A30">
        <v>1516</v>
      </c>
      <c r="B30" t="s">
        <v>293</v>
      </c>
      <c r="C30" t="s">
        <v>615</v>
      </c>
      <c r="D30">
        <v>15</v>
      </c>
    </row>
    <row r="31" spans="1:4">
      <c r="A31">
        <v>1517</v>
      </c>
      <c r="B31" t="s">
        <v>294</v>
      </c>
      <c r="C31" t="s">
        <v>615</v>
      </c>
      <c r="D31">
        <v>15</v>
      </c>
    </row>
    <row r="32" spans="1:4">
      <c r="A32">
        <v>1520</v>
      </c>
      <c r="B32" t="s">
        <v>296</v>
      </c>
      <c r="C32" t="s">
        <v>615</v>
      </c>
      <c r="D32">
        <v>15</v>
      </c>
    </row>
    <row r="33" spans="1:4">
      <c r="A33">
        <v>1525</v>
      </c>
      <c r="B33" t="s">
        <v>297</v>
      </c>
      <c r="C33" t="s">
        <v>615</v>
      </c>
      <c r="D33">
        <v>15</v>
      </c>
    </row>
    <row r="34" spans="1:4">
      <c r="A34">
        <v>1528</v>
      </c>
      <c r="B34" t="s">
        <v>298</v>
      </c>
      <c r="C34" t="s">
        <v>615</v>
      </c>
      <c r="D34">
        <v>15</v>
      </c>
    </row>
    <row r="35" spans="1:4">
      <c r="A35">
        <v>1531</v>
      </c>
      <c r="B35" t="s">
        <v>299</v>
      </c>
      <c r="C35" t="s">
        <v>615</v>
      </c>
      <c r="D35">
        <v>15</v>
      </c>
    </row>
    <row r="36" spans="1:4">
      <c r="A36">
        <v>1532</v>
      </c>
      <c r="B36" t="s">
        <v>300</v>
      </c>
      <c r="C36" t="s">
        <v>615</v>
      </c>
      <c r="D36">
        <v>15</v>
      </c>
    </row>
    <row r="37" spans="1:4">
      <c r="A37">
        <v>1535</v>
      </c>
      <c r="B37" t="s">
        <v>301</v>
      </c>
      <c r="C37" t="s">
        <v>615</v>
      </c>
      <c r="D37">
        <v>15</v>
      </c>
    </row>
    <row r="38" spans="1:4">
      <c r="A38">
        <v>1539</v>
      </c>
      <c r="B38" t="s">
        <v>302</v>
      </c>
      <c r="C38" t="s">
        <v>615</v>
      </c>
      <c r="D38">
        <v>15</v>
      </c>
    </row>
    <row r="39" spans="1:4">
      <c r="A39">
        <v>1547</v>
      </c>
      <c r="B39" t="s">
        <v>303</v>
      </c>
      <c r="C39" t="s">
        <v>615</v>
      </c>
      <c r="D39">
        <v>15</v>
      </c>
    </row>
    <row r="40" spans="1:4">
      <c r="A40">
        <v>1554</v>
      </c>
      <c r="B40" t="s">
        <v>304</v>
      </c>
      <c r="C40" t="s">
        <v>615</v>
      </c>
      <c r="D40">
        <v>15</v>
      </c>
    </row>
    <row r="41" spans="1:4">
      <c r="A41">
        <v>1557</v>
      </c>
      <c r="B41" t="s">
        <v>305</v>
      </c>
      <c r="C41" t="s">
        <v>615</v>
      </c>
      <c r="D41">
        <v>15</v>
      </c>
    </row>
    <row r="42" spans="1:4">
      <c r="A42">
        <v>1560</v>
      </c>
      <c r="B42" t="s">
        <v>306</v>
      </c>
      <c r="C42" t="s">
        <v>615</v>
      </c>
      <c r="D42">
        <v>15</v>
      </c>
    </row>
    <row r="43" spans="1:4">
      <c r="A43">
        <v>1563</v>
      </c>
      <c r="B43" t="s">
        <v>307</v>
      </c>
      <c r="C43" t="s">
        <v>615</v>
      </c>
      <c r="D43">
        <v>15</v>
      </c>
    </row>
    <row r="44" spans="1:4">
      <c r="A44">
        <v>1566</v>
      </c>
      <c r="B44" t="s">
        <v>308</v>
      </c>
      <c r="C44" t="s">
        <v>615</v>
      </c>
      <c r="D44">
        <v>15</v>
      </c>
    </row>
    <row r="45" spans="1:4">
      <c r="A45">
        <v>1573</v>
      </c>
      <c r="B45" t="s">
        <v>311</v>
      </c>
      <c r="C45" t="s">
        <v>615</v>
      </c>
      <c r="D45">
        <v>15</v>
      </c>
    </row>
    <row r="46" spans="1:4">
      <c r="A46">
        <v>1576</v>
      </c>
      <c r="B46" t="s">
        <v>310</v>
      </c>
      <c r="C46" t="s">
        <v>615</v>
      </c>
      <c r="D46">
        <v>15</v>
      </c>
    </row>
    <row r="47" spans="1:4">
      <c r="A47">
        <v>1577</v>
      </c>
      <c r="B47" t="s">
        <v>295</v>
      </c>
      <c r="C47" t="s">
        <v>615</v>
      </c>
      <c r="D47">
        <v>15</v>
      </c>
    </row>
    <row r="48" spans="1:4">
      <c r="A48">
        <v>1578</v>
      </c>
      <c r="B48" t="s">
        <v>626</v>
      </c>
      <c r="C48" t="s">
        <v>615</v>
      </c>
      <c r="D48">
        <v>15</v>
      </c>
    </row>
    <row r="49" spans="1:4">
      <c r="A49">
        <v>1579</v>
      </c>
      <c r="B49" t="s">
        <v>627</v>
      </c>
      <c r="C49" t="s">
        <v>615</v>
      </c>
      <c r="D49">
        <v>15</v>
      </c>
    </row>
    <row r="50" spans="1:4">
      <c r="A50">
        <v>1804</v>
      </c>
      <c r="B50" t="s">
        <v>341</v>
      </c>
      <c r="C50" t="s">
        <v>115</v>
      </c>
      <c r="D50">
        <v>18</v>
      </c>
    </row>
    <row r="51" spans="1:4">
      <c r="A51">
        <v>1806</v>
      </c>
      <c r="B51" t="s">
        <v>342</v>
      </c>
      <c r="C51" t="s">
        <v>115</v>
      </c>
      <c r="D51">
        <v>18</v>
      </c>
    </row>
    <row r="52" spans="1:4">
      <c r="A52">
        <v>1811</v>
      </c>
      <c r="B52" t="s">
        <v>343</v>
      </c>
      <c r="C52" t="s">
        <v>115</v>
      </c>
      <c r="D52">
        <v>18</v>
      </c>
    </row>
    <row r="53" spans="1:4">
      <c r="A53">
        <v>1812</v>
      </c>
      <c r="B53" t="s">
        <v>344</v>
      </c>
      <c r="C53" t="s">
        <v>115</v>
      </c>
      <c r="D53">
        <v>18</v>
      </c>
    </row>
    <row r="54" spans="1:4">
      <c r="A54">
        <v>1813</v>
      </c>
      <c r="B54" t="s">
        <v>345</v>
      </c>
      <c r="C54" t="s">
        <v>115</v>
      </c>
      <c r="D54">
        <v>18</v>
      </c>
    </row>
    <row r="55" spans="1:4">
      <c r="A55">
        <v>1815</v>
      </c>
      <c r="B55" t="s">
        <v>346</v>
      </c>
      <c r="C55" t="s">
        <v>115</v>
      </c>
      <c r="D55">
        <v>18</v>
      </c>
    </row>
    <row r="56" spans="1:4">
      <c r="A56">
        <v>1816</v>
      </c>
      <c r="B56" t="s">
        <v>347</v>
      </c>
      <c r="C56" t="s">
        <v>115</v>
      </c>
      <c r="D56">
        <v>18</v>
      </c>
    </row>
    <row r="57" spans="1:4">
      <c r="A57">
        <v>1818</v>
      </c>
      <c r="B57" t="s">
        <v>292</v>
      </c>
      <c r="C57" t="s">
        <v>115</v>
      </c>
      <c r="D57">
        <v>18</v>
      </c>
    </row>
    <row r="58" spans="1:4">
      <c r="A58">
        <v>1820</v>
      </c>
      <c r="B58" t="s">
        <v>616</v>
      </c>
      <c r="C58" t="s">
        <v>115</v>
      </c>
      <c r="D58">
        <v>18</v>
      </c>
    </row>
    <row r="59" spans="1:4">
      <c r="A59">
        <v>1822</v>
      </c>
      <c r="B59" t="s">
        <v>348</v>
      </c>
      <c r="C59" t="s">
        <v>115</v>
      </c>
      <c r="D59">
        <v>18</v>
      </c>
    </row>
    <row r="60" spans="1:4">
      <c r="A60">
        <v>1824</v>
      </c>
      <c r="B60" t="s">
        <v>349</v>
      </c>
      <c r="C60" t="s">
        <v>115</v>
      </c>
      <c r="D60">
        <v>18</v>
      </c>
    </row>
    <row r="61" spans="1:4">
      <c r="A61">
        <v>1825</v>
      </c>
      <c r="B61" t="s">
        <v>350</v>
      </c>
      <c r="C61" t="s">
        <v>115</v>
      </c>
      <c r="D61">
        <v>18</v>
      </c>
    </row>
    <row r="62" spans="1:4">
      <c r="A62">
        <v>1826</v>
      </c>
      <c r="B62" t="s">
        <v>351</v>
      </c>
      <c r="C62" t="s">
        <v>115</v>
      </c>
      <c r="D62">
        <v>18</v>
      </c>
    </row>
    <row r="63" spans="1:4">
      <c r="A63">
        <v>1827</v>
      </c>
      <c r="B63" t="s">
        <v>352</v>
      </c>
      <c r="C63" t="s">
        <v>115</v>
      </c>
      <c r="D63">
        <v>18</v>
      </c>
    </row>
    <row r="64" spans="1:4">
      <c r="A64">
        <v>1828</v>
      </c>
      <c r="B64" t="s">
        <v>353</v>
      </c>
      <c r="C64" t="s">
        <v>115</v>
      </c>
      <c r="D64">
        <v>18</v>
      </c>
    </row>
    <row r="65" spans="1:4">
      <c r="A65">
        <v>1832</v>
      </c>
      <c r="B65" t="s">
        <v>354</v>
      </c>
      <c r="C65" t="s">
        <v>115</v>
      </c>
      <c r="D65">
        <v>18</v>
      </c>
    </row>
    <row r="66" spans="1:4">
      <c r="A66">
        <v>1833</v>
      </c>
      <c r="B66" t="s">
        <v>355</v>
      </c>
      <c r="C66" t="s">
        <v>115</v>
      </c>
      <c r="D66">
        <v>18</v>
      </c>
    </row>
    <row r="67" spans="1:4">
      <c r="A67">
        <v>1834</v>
      </c>
      <c r="B67" t="s">
        <v>356</v>
      </c>
      <c r="C67" t="s">
        <v>115</v>
      </c>
      <c r="D67">
        <v>18</v>
      </c>
    </row>
    <row r="68" spans="1:4">
      <c r="A68">
        <v>1835</v>
      </c>
      <c r="B68" t="s">
        <v>410</v>
      </c>
      <c r="C68" t="s">
        <v>115</v>
      </c>
      <c r="D68">
        <v>18</v>
      </c>
    </row>
    <row r="69" spans="1:4">
      <c r="A69">
        <v>1836</v>
      </c>
      <c r="B69" t="s">
        <v>357</v>
      </c>
      <c r="C69" t="s">
        <v>115</v>
      </c>
      <c r="D69">
        <v>18</v>
      </c>
    </row>
    <row r="70" spans="1:4">
      <c r="A70">
        <v>1837</v>
      </c>
      <c r="B70" t="s">
        <v>358</v>
      </c>
      <c r="C70" t="s">
        <v>115</v>
      </c>
      <c r="D70">
        <v>18</v>
      </c>
    </row>
    <row r="71" spans="1:4">
      <c r="A71">
        <v>1838</v>
      </c>
      <c r="B71" t="s">
        <v>359</v>
      </c>
      <c r="C71" t="s">
        <v>115</v>
      </c>
      <c r="D71">
        <v>18</v>
      </c>
    </row>
    <row r="72" spans="1:4">
      <c r="A72">
        <v>1839</v>
      </c>
      <c r="B72" t="s">
        <v>360</v>
      </c>
      <c r="C72" t="s">
        <v>115</v>
      </c>
      <c r="D72">
        <v>18</v>
      </c>
    </row>
    <row r="73" spans="1:4">
      <c r="A73">
        <v>1840</v>
      </c>
      <c r="B73" t="s">
        <v>361</v>
      </c>
      <c r="C73" t="s">
        <v>115</v>
      </c>
      <c r="D73">
        <v>18</v>
      </c>
    </row>
    <row r="74" spans="1:4">
      <c r="A74">
        <v>1841</v>
      </c>
      <c r="B74" t="s">
        <v>362</v>
      </c>
      <c r="C74" t="s">
        <v>115</v>
      </c>
      <c r="D74">
        <v>18</v>
      </c>
    </row>
    <row r="75" spans="1:4">
      <c r="A75">
        <v>1845</v>
      </c>
      <c r="B75" t="s">
        <v>363</v>
      </c>
      <c r="C75" t="s">
        <v>115</v>
      </c>
      <c r="D75">
        <v>18</v>
      </c>
    </row>
    <row r="76" spans="1:4">
      <c r="A76">
        <v>1848</v>
      </c>
      <c r="B76" t="s">
        <v>364</v>
      </c>
      <c r="C76" t="s">
        <v>115</v>
      </c>
      <c r="D76">
        <v>18</v>
      </c>
    </row>
    <row r="77" spans="1:4">
      <c r="A77">
        <v>1851</v>
      </c>
      <c r="B77" t="s">
        <v>366</v>
      </c>
      <c r="C77" t="s">
        <v>115</v>
      </c>
      <c r="D77">
        <v>18</v>
      </c>
    </row>
    <row r="78" spans="1:4">
      <c r="A78">
        <v>1853</v>
      </c>
      <c r="B78" t="s">
        <v>367</v>
      </c>
      <c r="C78" t="s">
        <v>115</v>
      </c>
      <c r="D78">
        <v>18</v>
      </c>
    </row>
    <row r="79" spans="1:4">
      <c r="A79">
        <v>1854</v>
      </c>
      <c r="B79" t="s">
        <v>368</v>
      </c>
      <c r="C79" t="s">
        <v>115</v>
      </c>
      <c r="D79">
        <v>18</v>
      </c>
    </row>
    <row r="80" spans="1:4">
      <c r="A80">
        <v>1856</v>
      </c>
      <c r="B80" t="s">
        <v>408</v>
      </c>
      <c r="C80" t="s">
        <v>115</v>
      </c>
      <c r="D80">
        <v>18</v>
      </c>
    </row>
    <row r="81" spans="1:4">
      <c r="A81">
        <v>1857</v>
      </c>
      <c r="B81" t="s">
        <v>458</v>
      </c>
      <c r="C81" t="s">
        <v>115</v>
      </c>
      <c r="D81">
        <v>18</v>
      </c>
    </row>
    <row r="82" spans="1:4">
      <c r="A82">
        <v>1859</v>
      </c>
      <c r="B82" t="s">
        <v>369</v>
      </c>
      <c r="C82" t="s">
        <v>115</v>
      </c>
      <c r="D82">
        <v>18</v>
      </c>
    </row>
    <row r="83" spans="1:4">
      <c r="A83">
        <v>1860</v>
      </c>
      <c r="B83" t="s">
        <v>370</v>
      </c>
      <c r="C83" t="s">
        <v>115</v>
      </c>
      <c r="D83">
        <v>18</v>
      </c>
    </row>
    <row r="84" spans="1:4">
      <c r="A84">
        <v>1865</v>
      </c>
      <c r="B84" t="s">
        <v>371</v>
      </c>
      <c r="C84" t="s">
        <v>115</v>
      </c>
      <c r="D84">
        <v>18</v>
      </c>
    </row>
    <row r="85" spans="1:4">
      <c r="A85">
        <v>1866</v>
      </c>
      <c r="B85" t="s">
        <v>372</v>
      </c>
      <c r="C85" t="s">
        <v>115</v>
      </c>
      <c r="D85">
        <v>18</v>
      </c>
    </row>
    <row r="86" spans="1:4">
      <c r="A86">
        <v>1867</v>
      </c>
      <c r="B86" t="s">
        <v>204</v>
      </c>
      <c r="C86" t="s">
        <v>115</v>
      </c>
      <c r="D86">
        <v>18</v>
      </c>
    </row>
    <row r="87" spans="1:4">
      <c r="A87">
        <v>1868</v>
      </c>
      <c r="B87" t="s">
        <v>373</v>
      </c>
      <c r="C87" t="s">
        <v>115</v>
      </c>
      <c r="D87">
        <v>18</v>
      </c>
    </row>
    <row r="88" spans="1:4">
      <c r="A88">
        <v>1870</v>
      </c>
      <c r="B88" t="s">
        <v>94</v>
      </c>
      <c r="C88" t="s">
        <v>115</v>
      </c>
      <c r="D88">
        <v>18</v>
      </c>
    </row>
    <row r="89" spans="1:4">
      <c r="A89">
        <v>1871</v>
      </c>
      <c r="B89" t="s">
        <v>374</v>
      </c>
      <c r="C89" t="s">
        <v>115</v>
      </c>
      <c r="D89">
        <v>18</v>
      </c>
    </row>
    <row r="90" spans="1:4">
      <c r="A90">
        <v>1874</v>
      </c>
      <c r="B90" t="s">
        <v>375</v>
      </c>
      <c r="C90" t="s">
        <v>115</v>
      </c>
      <c r="D90">
        <v>18</v>
      </c>
    </row>
    <row r="91" spans="1:4">
      <c r="A91">
        <v>1875</v>
      </c>
      <c r="B91" t="s">
        <v>365</v>
      </c>
      <c r="C91" t="s">
        <v>115</v>
      </c>
      <c r="D91">
        <v>18</v>
      </c>
    </row>
    <row r="92" spans="1:4">
      <c r="A92">
        <v>3001</v>
      </c>
      <c r="B92" t="s">
        <v>117</v>
      </c>
      <c r="C92" t="s">
        <v>620</v>
      </c>
      <c r="D92">
        <v>1</v>
      </c>
    </row>
    <row r="93" spans="1:4">
      <c r="A93">
        <v>3002</v>
      </c>
      <c r="B93" t="s">
        <v>118</v>
      </c>
      <c r="C93" t="s">
        <v>620</v>
      </c>
      <c r="D93">
        <v>1</v>
      </c>
    </row>
    <row r="94" spans="1:4">
      <c r="A94">
        <v>3003</v>
      </c>
      <c r="B94" t="s">
        <v>87</v>
      </c>
      <c r="C94" t="s">
        <v>620</v>
      </c>
      <c r="D94">
        <v>1</v>
      </c>
    </row>
    <row r="95" spans="1:4">
      <c r="A95">
        <v>3004</v>
      </c>
      <c r="B95" t="s">
        <v>594</v>
      </c>
      <c r="C95" t="s">
        <v>620</v>
      </c>
      <c r="D95">
        <v>1</v>
      </c>
    </row>
    <row r="96" spans="1:4">
      <c r="A96">
        <v>3005</v>
      </c>
      <c r="B96" t="s">
        <v>177</v>
      </c>
      <c r="C96" t="s">
        <v>620</v>
      </c>
      <c r="D96">
        <v>1</v>
      </c>
    </row>
    <row r="97" spans="1:4">
      <c r="A97">
        <v>3006</v>
      </c>
      <c r="B97" t="s">
        <v>178</v>
      </c>
      <c r="C97" t="s">
        <v>620</v>
      </c>
      <c r="D97">
        <v>1</v>
      </c>
    </row>
    <row r="98" spans="1:4">
      <c r="A98">
        <v>3007</v>
      </c>
      <c r="B98" t="s">
        <v>179</v>
      </c>
      <c r="C98" t="s">
        <v>620</v>
      </c>
      <c r="D98">
        <v>1</v>
      </c>
    </row>
    <row r="99" spans="1:4">
      <c r="A99">
        <v>3007</v>
      </c>
      <c r="B99" t="s">
        <v>179</v>
      </c>
      <c r="C99" t="s">
        <v>620</v>
      </c>
      <c r="D99">
        <v>1</v>
      </c>
    </row>
    <row r="100" spans="1:4">
      <c r="A100">
        <v>3011</v>
      </c>
      <c r="B100" t="s">
        <v>119</v>
      </c>
      <c r="C100" t="s">
        <v>620</v>
      </c>
      <c r="D100">
        <v>1</v>
      </c>
    </row>
    <row r="101" spans="1:4">
      <c r="A101">
        <v>3012</v>
      </c>
      <c r="B101" t="s">
        <v>120</v>
      </c>
      <c r="C101" t="s">
        <v>620</v>
      </c>
      <c r="D101">
        <v>1</v>
      </c>
    </row>
    <row r="102" spans="1:4">
      <c r="A102">
        <v>3013</v>
      </c>
      <c r="B102" t="s">
        <v>121</v>
      </c>
      <c r="C102" t="s">
        <v>620</v>
      </c>
      <c r="D102">
        <v>1</v>
      </c>
    </row>
    <row r="103" spans="1:4">
      <c r="A103">
        <v>3014</v>
      </c>
      <c r="B103" t="s">
        <v>628</v>
      </c>
      <c r="C103" t="s">
        <v>620</v>
      </c>
      <c r="D103">
        <v>1</v>
      </c>
    </row>
    <row r="104" spans="1:4">
      <c r="A104">
        <v>3015</v>
      </c>
      <c r="B104" t="s">
        <v>595</v>
      </c>
      <c r="C104" t="s">
        <v>620</v>
      </c>
      <c r="D104">
        <v>1</v>
      </c>
    </row>
    <row r="105" spans="1:4">
      <c r="A105">
        <v>3016</v>
      </c>
      <c r="B105" t="s">
        <v>122</v>
      </c>
      <c r="C105" t="s">
        <v>620</v>
      </c>
      <c r="D105">
        <v>1</v>
      </c>
    </row>
    <row r="106" spans="1:4">
      <c r="A106">
        <v>3017</v>
      </c>
      <c r="B106" t="s">
        <v>123</v>
      </c>
      <c r="C106" t="s">
        <v>620</v>
      </c>
      <c r="D106">
        <v>1</v>
      </c>
    </row>
    <row r="107" spans="1:4">
      <c r="A107">
        <v>3018</v>
      </c>
      <c r="B107" t="s">
        <v>124</v>
      </c>
      <c r="C107" t="s">
        <v>620</v>
      </c>
      <c r="D107">
        <v>1</v>
      </c>
    </row>
    <row r="108" spans="1:4">
      <c r="A108">
        <v>3019</v>
      </c>
      <c r="B108" t="s">
        <v>125</v>
      </c>
      <c r="C108" t="s">
        <v>620</v>
      </c>
      <c r="D108">
        <v>1</v>
      </c>
    </row>
    <row r="109" spans="1:4">
      <c r="A109">
        <v>3020</v>
      </c>
      <c r="B109" t="s">
        <v>629</v>
      </c>
      <c r="C109" t="s">
        <v>620</v>
      </c>
      <c r="D109">
        <v>1</v>
      </c>
    </row>
    <row r="110" spans="1:4">
      <c r="A110">
        <v>3021</v>
      </c>
      <c r="B110" t="s">
        <v>126</v>
      </c>
      <c r="C110" t="s">
        <v>620</v>
      </c>
      <c r="D110">
        <v>1</v>
      </c>
    </row>
    <row r="111" spans="1:4">
      <c r="A111">
        <v>3022</v>
      </c>
      <c r="B111" t="s">
        <v>412</v>
      </c>
      <c r="C111" t="s">
        <v>620</v>
      </c>
      <c r="D111">
        <v>1</v>
      </c>
    </row>
    <row r="112" spans="1:4">
      <c r="A112">
        <v>3023</v>
      </c>
      <c r="B112" t="s">
        <v>127</v>
      </c>
      <c r="C112" t="s">
        <v>620</v>
      </c>
      <c r="D112">
        <v>1</v>
      </c>
    </row>
    <row r="113" spans="1:4">
      <c r="A113">
        <v>3024</v>
      </c>
      <c r="B113" t="s">
        <v>128</v>
      </c>
      <c r="C113" t="s">
        <v>620</v>
      </c>
      <c r="D113">
        <v>1</v>
      </c>
    </row>
    <row r="114" spans="1:4">
      <c r="A114">
        <v>3025</v>
      </c>
      <c r="B114" t="s">
        <v>129</v>
      </c>
      <c r="C114" t="s">
        <v>620</v>
      </c>
      <c r="D114">
        <v>1</v>
      </c>
    </row>
    <row r="115" spans="1:4">
      <c r="A115">
        <v>3026</v>
      </c>
      <c r="B115" t="s">
        <v>596</v>
      </c>
      <c r="C115" t="s">
        <v>620</v>
      </c>
      <c r="D115">
        <v>1</v>
      </c>
    </row>
    <row r="116" spans="1:4">
      <c r="A116">
        <v>3027</v>
      </c>
      <c r="B116" t="s">
        <v>130</v>
      </c>
      <c r="C116" t="s">
        <v>620</v>
      </c>
      <c r="D116">
        <v>1</v>
      </c>
    </row>
    <row r="117" spans="1:4">
      <c r="A117">
        <v>3028</v>
      </c>
      <c r="B117" t="s">
        <v>131</v>
      </c>
      <c r="C117" t="s">
        <v>620</v>
      </c>
      <c r="D117">
        <v>1</v>
      </c>
    </row>
    <row r="118" spans="1:4">
      <c r="A118">
        <v>3029</v>
      </c>
      <c r="B118" t="s">
        <v>413</v>
      </c>
      <c r="C118" t="s">
        <v>620</v>
      </c>
      <c r="D118">
        <v>1</v>
      </c>
    </row>
    <row r="119" spans="1:4">
      <c r="A119">
        <v>3030</v>
      </c>
      <c r="B119" t="s">
        <v>630</v>
      </c>
      <c r="C119" t="s">
        <v>620</v>
      </c>
      <c r="D119">
        <v>1</v>
      </c>
    </row>
    <row r="120" spans="1:4">
      <c r="A120">
        <v>3031</v>
      </c>
      <c r="B120" t="s">
        <v>132</v>
      </c>
      <c r="C120" t="s">
        <v>620</v>
      </c>
      <c r="D120">
        <v>1</v>
      </c>
    </row>
    <row r="121" spans="1:4">
      <c r="A121">
        <v>3032</v>
      </c>
      <c r="B121" t="s">
        <v>133</v>
      </c>
      <c r="C121" t="s">
        <v>620</v>
      </c>
      <c r="D121">
        <v>1</v>
      </c>
    </row>
    <row r="122" spans="1:4">
      <c r="A122">
        <v>3033</v>
      </c>
      <c r="B122" t="s">
        <v>134</v>
      </c>
      <c r="C122" t="s">
        <v>620</v>
      </c>
      <c r="D122">
        <v>1</v>
      </c>
    </row>
    <row r="123" spans="1:4">
      <c r="A123">
        <v>3034</v>
      </c>
      <c r="B123" t="s">
        <v>135</v>
      </c>
      <c r="C123" t="s">
        <v>620</v>
      </c>
      <c r="D123">
        <v>1</v>
      </c>
    </row>
    <row r="124" spans="1:4">
      <c r="A124">
        <v>3035</v>
      </c>
      <c r="B124" t="s">
        <v>136</v>
      </c>
      <c r="C124" t="s">
        <v>620</v>
      </c>
      <c r="D124">
        <v>1</v>
      </c>
    </row>
    <row r="125" spans="1:4">
      <c r="A125">
        <v>3036</v>
      </c>
      <c r="B125" t="s">
        <v>137</v>
      </c>
      <c r="C125" t="s">
        <v>620</v>
      </c>
      <c r="D125">
        <v>1</v>
      </c>
    </row>
    <row r="126" spans="1:4">
      <c r="A126">
        <v>3037</v>
      </c>
      <c r="B126" t="s">
        <v>138</v>
      </c>
      <c r="C126" t="s">
        <v>620</v>
      </c>
      <c r="D126">
        <v>1</v>
      </c>
    </row>
    <row r="127" spans="1:4">
      <c r="A127">
        <v>3038</v>
      </c>
      <c r="B127" t="s">
        <v>180</v>
      </c>
      <c r="C127" t="s">
        <v>620</v>
      </c>
      <c r="D127">
        <v>1</v>
      </c>
    </row>
    <row r="128" spans="1:4">
      <c r="A128">
        <v>3039</v>
      </c>
      <c r="B128" t="s">
        <v>181</v>
      </c>
      <c r="C128" t="s">
        <v>620</v>
      </c>
      <c r="D128">
        <v>1</v>
      </c>
    </row>
    <row r="129" spans="1:4">
      <c r="A129">
        <v>3040</v>
      </c>
      <c r="B129" t="s">
        <v>631</v>
      </c>
      <c r="C129" t="s">
        <v>620</v>
      </c>
      <c r="D129">
        <v>1</v>
      </c>
    </row>
    <row r="130" spans="1:4">
      <c r="A130">
        <v>3041</v>
      </c>
      <c r="B130" t="s">
        <v>47</v>
      </c>
      <c r="C130" t="s">
        <v>620</v>
      </c>
      <c r="D130">
        <v>1</v>
      </c>
    </row>
    <row r="131" spans="1:4">
      <c r="A131">
        <v>3042</v>
      </c>
      <c r="B131" t="s">
        <v>182</v>
      </c>
      <c r="C131" t="s">
        <v>620</v>
      </c>
      <c r="D131">
        <v>1</v>
      </c>
    </row>
    <row r="132" spans="1:4">
      <c r="A132">
        <v>3043</v>
      </c>
      <c r="B132" t="s">
        <v>183</v>
      </c>
      <c r="C132" t="s">
        <v>620</v>
      </c>
      <c r="D132">
        <v>1</v>
      </c>
    </row>
    <row r="133" spans="1:4">
      <c r="A133">
        <v>3044</v>
      </c>
      <c r="B133" t="s">
        <v>184</v>
      </c>
      <c r="C133" t="s">
        <v>620</v>
      </c>
      <c r="D133">
        <v>1</v>
      </c>
    </row>
    <row r="134" spans="1:4">
      <c r="A134">
        <v>3045</v>
      </c>
      <c r="B134" t="s">
        <v>185</v>
      </c>
      <c r="C134" t="s">
        <v>620</v>
      </c>
      <c r="D134">
        <v>1</v>
      </c>
    </row>
    <row r="135" spans="1:4">
      <c r="A135">
        <v>3046</v>
      </c>
      <c r="B135" t="s">
        <v>186</v>
      </c>
      <c r="C135" t="s">
        <v>620</v>
      </c>
      <c r="D135">
        <v>1</v>
      </c>
    </row>
    <row r="136" spans="1:4">
      <c r="A136">
        <v>3047</v>
      </c>
      <c r="B136" t="s">
        <v>187</v>
      </c>
      <c r="C136" t="s">
        <v>620</v>
      </c>
      <c r="D136">
        <v>1</v>
      </c>
    </row>
    <row r="137" spans="1:4">
      <c r="A137">
        <v>3048</v>
      </c>
      <c r="B137" t="s">
        <v>188</v>
      </c>
      <c r="C137" t="s">
        <v>620</v>
      </c>
      <c r="D137">
        <v>1</v>
      </c>
    </row>
    <row r="138" spans="1:4">
      <c r="A138">
        <v>3049</v>
      </c>
      <c r="B138" t="s">
        <v>189</v>
      </c>
      <c r="C138" t="s">
        <v>620</v>
      </c>
      <c r="D138">
        <v>1</v>
      </c>
    </row>
    <row r="139" spans="1:4">
      <c r="A139">
        <v>3050</v>
      </c>
      <c r="B139" t="s">
        <v>190</v>
      </c>
      <c r="C139" t="s">
        <v>620</v>
      </c>
      <c r="D139">
        <v>1</v>
      </c>
    </row>
    <row r="140" spans="1:4">
      <c r="A140">
        <v>3051</v>
      </c>
      <c r="B140" t="s">
        <v>191</v>
      </c>
      <c r="C140" t="s">
        <v>620</v>
      </c>
      <c r="D140">
        <v>1</v>
      </c>
    </row>
    <row r="141" spans="1:4">
      <c r="A141">
        <v>3052</v>
      </c>
      <c r="B141" t="s">
        <v>606</v>
      </c>
      <c r="C141" t="s">
        <v>620</v>
      </c>
      <c r="D141">
        <v>1</v>
      </c>
    </row>
    <row r="142" spans="1:4">
      <c r="A142">
        <v>3053</v>
      </c>
      <c r="B142" t="s">
        <v>168</v>
      </c>
      <c r="C142" t="s">
        <v>620</v>
      </c>
      <c r="D142">
        <v>1</v>
      </c>
    </row>
    <row r="143" spans="1:4">
      <c r="A143">
        <v>3054</v>
      </c>
      <c r="B143" t="s">
        <v>169</v>
      </c>
      <c r="C143" t="s">
        <v>620</v>
      </c>
      <c r="D143">
        <v>1</v>
      </c>
    </row>
    <row r="144" spans="1:4">
      <c r="A144">
        <v>3099</v>
      </c>
      <c r="B144" t="s">
        <v>46</v>
      </c>
      <c r="C144" t="s">
        <v>620</v>
      </c>
      <c r="D144">
        <v>1</v>
      </c>
    </row>
    <row r="145" spans="1:4">
      <c r="A145">
        <v>3099</v>
      </c>
      <c r="B145" t="s">
        <v>46</v>
      </c>
      <c r="C145" t="s">
        <v>620</v>
      </c>
      <c r="D145">
        <v>1</v>
      </c>
    </row>
    <row r="146" spans="1:4">
      <c r="A146">
        <v>3401</v>
      </c>
      <c r="B146" t="s">
        <v>139</v>
      </c>
      <c r="C146" t="s">
        <v>621</v>
      </c>
      <c r="D146">
        <v>4</v>
      </c>
    </row>
    <row r="147" spans="1:4">
      <c r="A147">
        <v>3402</v>
      </c>
      <c r="B147" t="s">
        <v>140</v>
      </c>
      <c r="C147" t="s">
        <v>621</v>
      </c>
      <c r="D147">
        <v>4</v>
      </c>
    </row>
    <row r="148" spans="1:4">
      <c r="A148">
        <v>3405</v>
      </c>
      <c r="B148" t="s">
        <v>156</v>
      </c>
      <c r="C148" t="s">
        <v>621</v>
      </c>
      <c r="D148">
        <v>4</v>
      </c>
    </row>
    <row r="149" spans="1:4">
      <c r="A149">
        <v>3407</v>
      </c>
      <c r="B149" t="s">
        <v>157</v>
      </c>
      <c r="C149" t="s">
        <v>621</v>
      </c>
      <c r="D149">
        <v>4</v>
      </c>
    </row>
    <row r="150" spans="1:4">
      <c r="A150">
        <v>3411</v>
      </c>
      <c r="B150" t="s">
        <v>141</v>
      </c>
      <c r="C150" t="s">
        <v>621</v>
      </c>
      <c r="D150">
        <v>4</v>
      </c>
    </row>
    <row r="151" spans="1:4">
      <c r="A151">
        <v>3412</v>
      </c>
      <c r="B151" t="s">
        <v>142</v>
      </c>
      <c r="C151" t="s">
        <v>621</v>
      </c>
      <c r="D151">
        <v>4</v>
      </c>
    </row>
    <row r="152" spans="1:4">
      <c r="A152">
        <v>3413</v>
      </c>
      <c r="B152" t="s">
        <v>143</v>
      </c>
      <c r="C152" t="s">
        <v>621</v>
      </c>
      <c r="D152">
        <v>4</v>
      </c>
    </row>
    <row r="153" spans="1:4">
      <c r="A153">
        <v>3414</v>
      </c>
      <c r="B153" t="s">
        <v>597</v>
      </c>
      <c r="C153" t="s">
        <v>621</v>
      </c>
      <c r="D153">
        <v>4</v>
      </c>
    </row>
    <row r="154" spans="1:4">
      <c r="A154">
        <v>3415</v>
      </c>
      <c r="B154" t="s">
        <v>598</v>
      </c>
      <c r="C154" t="s">
        <v>621</v>
      </c>
      <c r="D154">
        <v>4</v>
      </c>
    </row>
    <row r="155" spans="1:4">
      <c r="A155">
        <v>3416</v>
      </c>
      <c r="B155" t="s">
        <v>599</v>
      </c>
      <c r="C155" t="s">
        <v>621</v>
      </c>
      <c r="D155">
        <v>4</v>
      </c>
    </row>
    <row r="156" spans="1:4">
      <c r="A156">
        <v>3417</v>
      </c>
      <c r="B156" t="s">
        <v>144</v>
      </c>
      <c r="C156" t="s">
        <v>621</v>
      </c>
      <c r="D156">
        <v>4</v>
      </c>
    </row>
    <row r="157" spans="1:4">
      <c r="A157">
        <v>3418</v>
      </c>
      <c r="B157" t="s">
        <v>145</v>
      </c>
      <c r="C157" t="s">
        <v>621</v>
      </c>
      <c r="D157">
        <v>4</v>
      </c>
    </row>
    <row r="158" spans="1:4">
      <c r="A158">
        <v>3419</v>
      </c>
      <c r="B158" t="s">
        <v>124</v>
      </c>
      <c r="C158" t="s">
        <v>621</v>
      </c>
      <c r="D158">
        <v>4</v>
      </c>
    </row>
    <row r="159" spans="1:4">
      <c r="A159">
        <v>3420</v>
      </c>
      <c r="B159" t="s">
        <v>146</v>
      </c>
      <c r="C159" t="s">
        <v>621</v>
      </c>
      <c r="D159">
        <v>4</v>
      </c>
    </row>
    <row r="160" spans="1:4">
      <c r="A160">
        <v>3421</v>
      </c>
      <c r="B160" t="s">
        <v>147</v>
      </c>
      <c r="C160" t="s">
        <v>621</v>
      </c>
      <c r="D160">
        <v>4</v>
      </c>
    </row>
    <row r="161" spans="1:4">
      <c r="A161">
        <v>3422</v>
      </c>
      <c r="B161" t="s">
        <v>148</v>
      </c>
      <c r="C161" t="s">
        <v>621</v>
      </c>
      <c r="D161">
        <v>4</v>
      </c>
    </row>
    <row r="162" spans="1:4">
      <c r="A162">
        <v>3423</v>
      </c>
      <c r="B162" t="s">
        <v>600</v>
      </c>
      <c r="C162" t="s">
        <v>621</v>
      </c>
      <c r="D162">
        <v>4</v>
      </c>
    </row>
    <row r="163" spans="1:4">
      <c r="A163">
        <v>3424</v>
      </c>
      <c r="B163" t="s">
        <v>149</v>
      </c>
      <c r="C163" t="s">
        <v>621</v>
      </c>
      <c r="D163">
        <v>4</v>
      </c>
    </row>
    <row r="164" spans="1:4">
      <c r="A164">
        <v>3425</v>
      </c>
      <c r="B164" t="s">
        <v>150</v>
      </c>
      <c r="C164" t="s">
        <v>621</v>
      </c>
      <c r="D164">
        <v>4</v>
      </c>
    </row>
    <row r="165" spans="1:4">
      <c r="A165">
        <v>3426</v>
      </c>
      <c r="B165" t="s">
        <v>151</v>
      </c>
      <c r="C165" t="s">
        <v>621</v>
      </c>
      <c r="D165">
        <v>4</v>
      </c>
    </row>
    <row r="166" spans="1:4">
      <c r="A166">
        <v>3427</v>
      </c>
      <c r="B166" t="s">
        <v>152</v>
      </c>
      <c r="C166" t="s">
        <v>621</v>
      </c>
      <c r="D166">
        <v>4</v>
      </c>
    </row>
    <row r="167" spans="1:4">
      <c r="A167">
        <v>3428</v>
      </c>
      <c r="B167" t="s">
        <v>153</v>
      </c>
      <c r="C167" t="s">
        <v>621</v>
      </c>
      <c r="D167">
        <v>4</v>
      </c>
    </row>
    <row r="168" spans="1:4">
      <c r="A168">
        <v>3429</v>
      </c>
      <c r="B168" t="s">
        <v>154</v>
      </c>
      <c r="C168" t="s">
        <v>621</v>
      </c>
      <c r="D168">
        <v>4</v>
      </c>
    </row>
    <row r="169" spans="1:4">
      <c r="A169">
        <v>3430</v>
      </c>
      <c r="B169" t="s">
        <v>155</v>
      </c>
      <c r="C169" t="s">
        <v>621</v>
      </c>
      <c r="D169">
        <v>4</v>
      </c>
    </row>
    <row r="170" spans="1:4">
      <c r="A170">
        <v>3431</v>
      </c>
      <c r="B170" t="s">
        <v>158</v>
      </c>
      <c r="C170" t="s">
        <v>621</v>
      </c>
      <c r="D170">
        <v>4</v>
      </c>
    </row>
    <row r="171" spans="1:4">
      <c r="A171">
        <v>3432</v>
      </c>
      <c r="B171" t="s">
        <v>159</v>
      </c>
      <c r="C171" t="s">
        <v>621</v>
      </c>
      <c r="D171">
        <v>4</v>
      </c>
    </row>
    <row r="172" spans="1:4">
      <c r="A172">
        <v>3433</v>
      </c>
      <c r="B172" t="s">
        <v>601</v>
      </c>
      <c r="C172" t="s">
        <v>621</v>
      </c>
      <c r="D172">
        <v>4</v>
      </c>
    </row>
    <row r="173" spans="1:4">
      <c r="A173">
        <v>3434</v>
      </c>
      <c r="B173" t="s">
        <v>160</v>
      </c>
      <c r="C173" t="s">
        <v>621</v>
      </c>
      <c r="D173">
        <v>4</v>
      </c>
    </row>
    <row r="174" spans="1:4">
      <c r="A174">
        <v>3435</v>
      </c>
      <c r="B174" t="s">
        <v>161</v>
      </c>
      <c r="C174" t="s">
        <v>621</v>
      </c>
      <c r="D174">
        <v>4</v>
      </c>
    </row>
    <row r="175" spans="1:4">
      <c r="A175">
        <v>3436</v>
      </c>
      <c r="B175" t="s">
        <v>602</v>
      </c>
      <c r="C175" t="s">
        <v>621</v>
      </c>
      <c r="D175">
        <v>4</v>
      </c>
    </row>
    <row r="176" spans="1:4">
      <c r="A176">
        <v>3437</v>
      </c>
      <c r="B176" t="s">
        <v>162</v>
      </c>
      <c r="C176" t="s">
        <v>621</v>
      </c>
      <c r="D176">
        <v>4</v>
      </c>
    </row>
    <row r="177" spans="1:4">
      <c r="A177">
        <v>3438</v>
      </c>
      <c r="B177" t="s">
        <v>603</v>
      </c>
      <c r="C177" t="s">
        <v>621</v>
      </c>
      <c r="D177">
        <v>4</v>
      </c>
    </row>
    <row r="178" spans="1:4">
      <c r="A178">
        <v>3439</v>
      </c>
      <c r="B178" t="s">
        <v>163</v>
      </c>
      <c r="C178" t="s">
        <v>621</v>
      </c>
      <c r="D178">
        <v>4</v>
      </c>
    </row>
    <row r="179" spans="1:4">
      <c r="A179">
        <v>3440</v>
      </c>
      <c r="B179" t="s">
        <v>164</v>
      </c>
      <c r="C179" t="s">
        <v>621</v>
      </c>
      <c r="D179">
        <v>4</v>
      </c>
    </row>
    <row r="180" spans="1:4">
      <c r="A180">
        <v>3441</v>
      </c>
      <c r="B180" t="s">
        <v>165</v>
      </c>
      <c r="C180" t="s">
        <v>621</v>
      </c>
      <c r="D180">
        <v>4</v>
      </c>
    </row>
    <row r="181" spans="1:4">
      <c r="A181">
        <v>3442</v>
      </c>
      <c r="B181" t="s">
        <v>166</v>
      </c>
      <c r="C181" t="s">
        <v>621</v>
      </c>
      <c r="D181">
        <v>4</v>
      </c>
    </row>
    <row r="182" spans="1:4">
      <c r="A182">
        <v>3443</v>
      </c>
      <c r="B182" t="s">
        <v>167</v>
      </c>
      <c r="C182" t="s">
        <v>621</v>
      </c>
      <c r="D182">
        <v>4</v>
      </c>
    </row>
    <row r="183" spans="1:4">
      <c r="A183">
        <v>3446</v>
      </c>
      <c r="B183" t="s">
        <v>170</v>
      </c>
      <c r="C183" t="s">
        <v>621</v>
      </c>
      <c r="D183">
        <v>4</v>
      </c>
    </row>
    <row r="184" spans="1:4">
      <c r="A184">
        <v>3447</v>
      </c>
      <c r="B184" t="s">
        <v>171</v>
      </c>
      <c r="C184" t="s">
        <v>621</v>
      </c>
      <c r="D184">
        <v>4</v>
      </c>
    </row>
    <row r="185" spans="1:4">
      <c r="A185">
        <v>3448</v>
      </c>
      <c r="B185" t="s">
        <v>172</v>
      </c>
      <c r="C185" t="s">
        <v>621</v>
      </c>
      <c r="D185">
        <v>4</v>
      </c>
    </row>
    <row r="186" spans="1:4">
      <c r="A186">
        <v>3449</v>
      </c>
      <c r="B186" t="s">
        <v>604</v>
      </c>
      <c r="C186" t="s">
        <v>621</v>
      </c>
      <c r="D186">
        <v>4</v>
      </c>
    </row>
    <row r="187" spans="1:4">
      <c r="A187">
        <v>3450</v>
      </c>
      <c r="B187" t="s">
        <v>173</v>
      </c>
      <c r="C187" t="s">
        <v>621</v>
      </c>
      <c r="D187">
        <v>4</v>
      </c>
    </row>
    <row r="188" spans="1:4">
      <c r="A188">
        <v>3451</v>
      </c>
      <c r="B188" t="s">
        <v>605</v>
      </c>
      <c r="C188" t="s">
        <v>621</v>
      </c>
      <c r="D188">
        <v>4</v>
      </c>
    </row>
    <row r="189" spans="1:4">
      <c r="A189">
        <v>3452</v>
      </c>
      <c r="B189" t="s">
        <v>174</v>
      </c>
      <c r="C189" t="s">
        <v>621</v>
      </c>
      <c r="D189">
        <v>4</v>
      </c>
    </row>
    <row r="190" spans="1:4">
      <c r="A190">
        <v>3453</v>
      </c>
      <c r="B190" t="s">
        <v>175</v>
      </c>
      <c r="C190" t="s">
        <v>621</v>
      </c>
      <c r="D190">
        <v>4</v>
      </c>
    </row>
    <row r="191" spans="1:4">
      <c r="A191">
        <v>3454</v>
      </c>
      <c r="B191" t="s">
        <v>176</v>
      </c>
      <c r="C191" t="s">
        <v>621</v>
      </c>
      <c r="D191">
        <v>4</v>
      </c>
    </row>
    <row r="192" spans="1:4">
      <c r="A192">
        <v>3801</v>
      </c>
      <c r="B192" t="s">
        <v>487</v>
      </c>
      <c r="C192" t="s">
        <v>632</v>
      </c>
      <c r="D192">
        <v>8</v>
      </c>
    </row>
    <row r="193" spans="1:4">
      <c r="A193">
        <v>3802</v>
      </c>
      <c r="B193" t="s">
        <v>192</v>
      </c>
      <c r="C193" t="s">
        <v>632</v>
      </c>
      <c r="D193">
        <v>8</v>
      </c>
    </row>
    <row r="194" spans="1:4">
      <c r="A194">
        <v>3803</v>
      </c>
      <c r="B194" t="s">
        <v>91</v>
      </c>
      <c r="C194" t="s">
        <v>632</v>
      </c>
      <c r="D194">
        <v>8</v>
      </c>
    </row>
    <row r="195" spans="1:4">
      <c r="A195">
        <v>3804</v>
      </c>
      <c r="B195" t="s">
        <v>193</v>
      </c>
      <c r="C195" t="s">
        <v>632</v>
      </c>
      <c r="D195">
        <v>8</v>
      </c>
    </row>
    <row r="196" spans="1:4">
      <c r="A196">
        <v>3805</v>
      </c>
      <c r="B196" t="s">
        <v>194</v>
      </c>
      <c r="C196" t="s">
        <v>632</v>
      </c>
      <c r="D196">
        <v>8</v>
      </c>
    </row>
    <row r="197" spans="1:4">
      <c r="A197">
        <v>3806</v>
      </c>
      <c r="B197" t="s">
        <v>196</v>
      </c>
      <c r="C197" t="s">
        <v>632</v>
      </c>
      <c r="D197">
        <v>8</v>
      </c>
    </row>
    <row r="198" spans="1:4">
      <c r="A198">
        <v>3807</v>
      </c>
      <c r="B198" t="s">
        <v>197</v>
      </c>
      <c r="C198" t="s">
        <v>632</v>
      </c>
      <c r="D198">
        <v>8</v>
      </c>
    </row>
    <row r="199" spans="1:4">
      <c r="A199">
        <v>3808</v>
      </c>
      <c r="B199" t="s">
        <v>198</v>
      </c>
      <c r="C199" t="s">
        <v>632</v>
      </c>
      <c r="D199">
        <v>8</v>
      </c>
    </row>
    <row r="200" spans="1:4">
      <c r="A200">
        <v>3811</v>
      </c>
      <c r="B200" t="s">
        <v>589</v>
      </c>
      <c r="C200" t="s">
        <v>632</v>
      </c>
      <c r="D200">
        <v>8</v>
      </c>
    </row>
    <row r="201" spans="1:4">
      <c r="A201">
        <v>3812</v>
      </c>
      <c r="B201" t="s">
        <v>199</v>
      </c>
      <c r="C201" t="s">
        <v>632</v>
      </c>
      <c r="D201">
        <v>8</v>
      </c>
    </row>
    <row r="202" spans="1:4">
      <c r="A202">
        <v>3813</v>
      </c>
      <c r="B202" t="s">
        <v>200</v>
      </c>
      <c r="C202" t="s">
        <v>632</v>
      </c>
      <c r="D202">
        <v>8</v>
      </c>
    </row>
    <row r="203" spans="1:4">
      <c r="A203">
        <v>3814</v>
      </c>
      <c r="B203" t="s">
        <v>201</v>
      </c>
      <c r="C203" t="s">
        <v>632</v>
      </c>
      <c r="D203">
        <v>8</v>
      </c>
    </row>
    <row r="204" spans="1:4">
      <c r="A204">
        <v>3815</v>
      </c>
      <c r="B204" t="s">
        <v>202</v>
      </c>
      <c r="C204" t="s">
        <v>632</v>
      </c>
      <c r="D204">
        <v>8</v>
      </c>
    </row>
    <row r="205" spans="1:4">
      <c r="A205">
        <v>3816</v>
      </c>
      <c r="B205" t="s">
        <v>203</v>
      </c>
      <c r="C205" t="s">
        <v>632</v>
      </c>
      <c r="D205">
        <v>8</v>
      </c>
    </row>
    <row r="206" spans="1:4">
      <c r="A206">
        <v>3817</v>
      </c>
      <c r="B206" t="s">
        <v>633</v>
      </c>
      <c r="C206" t="s">
        <v>632</v>
      </c>
      <c r="D206">
        <v>8</v>
      </c>
    </row>
    <row r="207" spans="1:4">
      <c r="A207">
        <v>3818</v>
      </c>
      <c r="B207" t="s">
        <v>205</v>
      </c>
      <c r="C207" t="s">
        <v>632</v>
      </c>
      <c r="D207">
        <v>8</v>
      </c>
    </row>
    <row r="208" spans="1:4">
      <c r="A208">
        <v>3819</v>
      </c>
      <c r="B208" t="s">
        <v>206</v>
      </c>
      <c r="C208" t="s">
        <v>632</v>
      </c>
      <c r="D208">
        <v>8</v>
      </c>
    </row>
    <row r="209" spans="1:4">
      <c r="A209">
        <v>3820</v>
      </c>
      <c r="B209" t="s">
        <v>207</v>
      </c>
      <c r="C209" t="s">
        <v>632</v>
      </c>
      <c r="D209">
        <v>8</v>
      </c>
    </row>
    <row r="210" spans="1:4">
      <c r="A210">
        <v>3821</v>
      </c>
      <c r="B210" t="s">
        <v>607</v>
      </c>
      <c r="C210" t="s">
        <v>632</v>
      </c>
      <c r="D210">
        <v>8</v>
      </c>
    </row>
    <row r="211" spans="1:4">
      <c r="A211">
        <v>3822</v>
      </c>
      <c r="B211" t="s">
        <v>208</v>
      </c>
      <c r="C211" t="s">
        <v>632</v>
      </c>
      <c r="D211">
        <v>8</v>
      </c>
    </row>
    <row r="212" spans="1:4">
      <c r="A212">
        <v>3823</v>
      </c>
      <c r="B212" t="s">
        <v>209</v>
      </c>
      <c r="C212" t="s">
        <v>632</v>
      </c>
      <c r="D212">
        <v>8</v>
      </c>
    </row>
    <row r="213" spans="1:4">
      <c r="A213">
        <v>3824</v>
      </c>
      <c r="B213" t="s">
        <v>210</v>
      </c>
      <c r="C213" t="s">
        <v>632</v>
      </c>
      <c r="D213">
        <v>8</v>
      </c>
    </row>
    <row r="214" spans="1:4">
      <c r="A214">
        <v>3825</v>
      </c>
      <c r="B214" t="s">
        <v>211</v>
      </c>
      <c r="C214" t="s">
        <v>632</v>
      </c>
      <c r="D214">
        <v>8</v>
      </c>
    </row>
    <row r="215" spans="1:4">
      <c r="A215">
        <v>4201</v>
      </c>
      <c r="B215" t="s">
        <v>212</v>
      </c>
      <c r="C215" t="s">
        <v>623</v>
      </c>
      <c r="D215">
        <v>9</v>
      </c>
    </row>
    <row r="216" spans="1:4">
      <c r="A216">
        <v>4202</v>
      </c>
      <c r="B216" t="s">
        <v>213</v>
      </c>
      <c r="C216" t="s">
        <v>623</v>
      </c>
      <c r="D216">
        <v>9</v>
      </c>
    </row>
    <row r="217" spans="1:4">
      <c r="A217">
        <v>4203</v>
      </c>
      <c r="B217" t="s">
        <v>214</v>
      </c>
      <c r="C217" t="s">
        <v>623</v>
      </c>
      <c r="D217">
        <v>9</v>
      </c>
    </row>
    <row r="218" spans="1:4">
      <c r="A218">
        <v>4204</v>
      </c>
      <c r="B218" t="s">
        <v>224</v>
      </c>
      <c r="C218" t="s">
        <v>623</v>
      </c>
      <c r="D218">
        <v>9</v>
      </c>
    </row>
    <row r="219" spans="1:4">
      <c r="A219">
        <v>4205</v>
      </c>
      <c r="B219" t="s">
        <v>228</v>
      </c>
      <c r="C219" t="s">
        <v>623</v>
      </c>
      <c r="D219">
        <v>9</v>
      </c>
    </row>
    <row r="220" spans="1:4">
      <c r="A220">
        <v>4206</v>
      </c>
      <c r="B220" t="s">
        <v>225</v>
      </c>
      <c r="C220" t="s">
        <v>623</v>
      </c>
      <c r="D220">
        <v>9</v>
      </c>
    </row>
    <row r="221" spans="1:4">
      <c r="A221">
        <v>4207</v>
      </c>
      <c r="B221" t="s">
        <v>226</v>
      </c>
      <c r="C221" t="s">
        <v>623</v>
      </c>
      <c r="D221">
        <v>9</v>
      </c>
    </row>
    <row r="222" spans="1:4">
      <c r="A222">
        <v>4211</v>
      </c>
      <c r="B222" t="s">
        <v>215</v>
      </c>
      <c r="C222" t="s">
        <v>623</v>
      </c>
      <c r="D222">
        <v>9</v>
      </c>
    </row>
    <row r="223" spans="1:4">
      <c r="A223">
        <v>4212</v>
      </c>
      <c r="B223" t="s">
        <v>608</v>
      </c>
      <c r="C223" t="s">
        <v>623</v>
      </c>
      <c r="D223">
        <v>9</v>
      </c>
    </row>
    <row r="224" spans="1:4">
      <c r="A224">
        <v>4213</v>
      </c>
      <c r="B224" t="s">
        <v>590</v>
      </c>
      <c r="C224" t="s">
        <v>623</v>
      </c>
      <c r="D224">
        <v>9</v>
      </c>
    </row>
    <row r="225" spans="1:4">
      <c r="A225">
        <v>4214</v>
      </c>
      <c r="B225" t="s">
        <v>216</v>
      </c>
      <c r="C225" t="s">
        <v>623</v>
      </c>
      <c r="D225">
        <v>9</v>
      </c>
    </row>
    <row r="226" spans="1:4">
      <c r="A226">
        <v>4215</v>
      </c>
      <c r="B226" t="s">
        <v>217</v>
      </c>
      <c r="C226" t="s">
        <v>623</v>
      </c>
      <c r="D226">
        <v>9</v>
      </c>
    </row>
    <row r="227" spans="1:4">
      <c r="A227">
        <v>4216</v>
      </c>
      <c r="B227" t="s">
        <v>218</v>
      </c>
      <c r="C227" t="s">
        <v>623</v>
      </c>
      <c r="D227">
        <v>9</v>
      </c>
    </row>
    <row r="228" spans="1:4">
      <c r="A228">
        <v>4217</v>
      </c>
      <c r="B228" t="s">
        <v>219</v>
      </c>
      <c r="C228" t="s">
        <v>623</v>
      </c>
      <c r="D228">
        <v>9</v>
      </c>
    </row>
    <row r="229" spans="1:4">
      <c r="A229">
        <v>4218</v>
      </c>
      <c r="B229" t="s">
        <v>220</v>
      </c>
      <c r="C229" t="s">
        <v>623</v>
      </c>
      <c r="D229">
        <v>9</v>
      </c>
    </row>
    <row r="230" spans="1:4">
      <c r="A230">
        <v>4219</v>
      </c>
      <c r="B230" t="s">
        <v>609</v>
      </c>
      <c r="C230" t="s">
        <v>623</v>
      </c>
      <c r="D230">
        <v>9</v>
      </c>
    </row>
    <row r="231" spans="1:4">
      <c r="A231">
        <v>4220</v>
      </c>
      <c r="B231" t="s">
        <v>221</v>
      </c>
      <c r="C231" t="s">
        <v>623</v>
      </c>
      <c r="D231">
        <v>9</v>
      </c>
    </row>
    <row r="232" spans="1:4">
      <c r="A232">
        <v>4221</v>
      </c>
      <c r="B232" t="s">
        <v>222</v>
      </c>
      <c r="C232" t="s">
        <v>623</v>
      </c>
      <c r="D232">
        <v>9</v>
      </c>
    </row>
    <row r="233" spans="1:4">
      <c r="A233">
        <v>4222</v>
      </c>
      <c r="B233" t="s">
        <v>223</v>
      </c>
      <c r="C233" t="s">
        <v>623</v>
      </c>
      <c r="D233">
        <v>9</v>
      </c>
    </row>
    <row r="234" spans="1:4">
      <c r="A234">
        <v>4223</v>
      </c>
      <c r="B234" t="s">
        <v>227</v>
      </c>
      <c r="C234" t="s">
        <v>623</v>
      </c>
      <c r="D234">
        <v>9</v>
      </c>
    </row>
    <row r="235" spans="1:4">
      <c r="A235">
        <v>4224</v>
      </c>
      <c r="B235" t="s">
        <v>610</v>
      </c>
      <c r="C235" t="s">
        <v>623</v>
      </c>
      <c r="D235">
        <v>9</v>
      </c>
    </row>
    <row r="236" spans="1:4">
      <c r="A236">
        <v>4225</v>
      </c>
      <c r="B236" t="s">
        <v>229</v>
      </c>
      <c r="C236" t="s">
        <v>623</v>
      </c>
      <c r="D236">
        <v>9</v>
      </c>
    </row>
    <row r="237" spans="1:4">
      <c r="A237">
        <v>4226</v>
      </c>
      <c r="B237" t="s">
        <v>230</v>
      </c>
      <c r="C237" t="s">
        <v>623</v>
      </c>
      <c r="D237">
        <v>9</v>
      </c>
    </row>
    <row r="238" spans="1:4">
      <c r="A238">
        <v>4227</v>
      </c>
      <c r="B238" t="s">
        <v>231</v>
      </c>
      <c r="C238" t="s">
        <v>623</v>
      </c>
      <c r="D238">
        <v>9</v>
      </c>
    </row>
    <row r="239" spans="1:4">
      <c r="A239">
        <v>4228</v>
      </c>
      <c r="B239" t="s">
        <v>232</v>
      </c>
      <c r="C239" t="s">
        <v>623</v>
      </c>
      <c r="D239">
        <v>9</v>
      </c>
    </row>
    <row r="240" spans="1:4">
      <c r="A240">
        <v>4601</v>
      </c>
      <c r="B240" t="s">
        <v>253</v>
      </c>
      <c r="C240" t="s">
        <v>634</v>
      </c>
      <c r="D240">
        <v>14</v>
      </c>
    </row>
    <row r="241" spans="1:4">
      <c r="A241">
        <v>4602</v>
      </c>
      <c r="B241" t="s">
        <v>635</v>
      </c>
      <c r="C241" t="s">
        <v>634</v>
      </c>
      <c r="D241">
        <v>14</v>
      </c>
    </row>
    <row r="242" spans="1:4">
      <c r="A242">
        <v>4611</v>
      </c>
      <c r="B242" t="s">
        <v>254</v>
      </c>
      <c r="C242" t="s">
        <v>634</v>
      </c>
      <c r="D242">
        <v>14</v>
      </c>
    </row>
    <row r="243" spans="1:4">
      <c r="A243">
        <v>4612</v>
      </c>
      <c r="B243" t="s">
        <v>255</v>
      </c>
      <c r="C243" t="s">
        <v>634</v>
      </c>
      <c r="D243">
        <v>14</v>
      </c>
    </row>
    <row r="244" spans="1:4">
      <c r="A244">
        <v>4613</v>
      </c>
      <c r="B244" t="s">
        <v>256</v>
      </c>
      <c r="C244" t="s">
        <v>634</v>
      </c>
      <c r="D244">
        <v>14</v>
      </c>
    </row>
    <row r="245" spans="1:4">
      <c r="A245">
        <v>4614</v>
      </c>
      <c r="B245" t="s">
        <v>257</v>
      </c>
      <c r="C245" t="s">
        <v>634</v>
      </c>
      <c r="D245">
        <v>14</v>
      </c>
    </row>
    <row r="246" spans="1:4">
      <c r="A246">
        <v>4615</v>
      </c>
      <c r="B246" t="s">
        <v>258</v>
      </c>
      <c r="C246" t="s">
        <v>634</v>
      </c>
      <c r="D246">
        <v>14</v>
      </c>
    </row>
    <row r="247" spans="1:4">
      <c r="A247">
        <v>4616</v>
      </c>
      <c r="B247" t="s">
        <v>259</v>
      </c>
      <c r="C247" t="s">
        <v>634</v>
      </c>
      <c r="D247">
        <v>14</v>
      </c>
    </row>
    <row r="248" spans="1:4">
      <c r="A248">
        <v>4617</v>
      </c>
      <c r="B248" t="s">
        <v>260</v>
      </c>
      <c r="C248" t="s">
        <v>634</v>
      </c>
      <c r="D248">
        <v>14</v>
      </c>
    </row>
    <row r="249" spans="1:4">
      <c r="A249">
        <v>4618</v>
      </c>
      <c r="B249" t="s">
        <v>261</v>
      </c>
      <c r="C249" t="s">
        <v>634</v>
      </c>
      <c r="D249">
        <v>14</v>
      </c>
    </row>
    <row r="250" spans="1:4">
      <c r="A250">
        <v>4619</v>
      </c>
      <c r="B250" t="s">
        <v>613</v>
      </c>
      <c r="C250" t="s">
        <v>634</v>
      </c>
      <c r="D250">
        <v>14</v>
      </c>
    </row>
    <row r="251" spans="1:4">
      <c r="A251">
        <v>4620</v>
      </c>
      <c r="B251" t="s">
        <v>262</v>
      </c>
      <c r="C251" t="s">
        <v>634</v>
      </c>
      <c r="D251">
        <v>14</v>
      </c>
    </row>
    <row r="252" spans="1:4">
      <c r="A252">
        <v>4621</v>
      </c>
      <c r="B252" t="s">
        <v>263</v>
      </c>
      <c r="C252" t="s">
        <v>634</v>
      </c>
      <c r="D252">
        <v>14</v>
      </c>
    </row>
    <row r="253" spans="1:4">
      <c r="A253">
        <v>4622</v>
      </c>
      <c r="B253" t="s">
        <v>264</v>
      </c>
      <c r="C253" t="s">
        <v>634</v>
      </c>
      <c r="D253">
        <v>14</v>
      </c>
    </row>
    <row r="254" spans="1:4">
      <c r="A254">
        <v>4623</v>
      </c>
      <c r="B254" t="s">
        <v>265</v>
      </c>
      <c r="C254" t="s">
        <v>634</v>
      </c>
      <c r="D254">
        <v>14</v>
      </c>
    </row>
    <row r="255" spans="1:4">
      <c r="A255">
        <v>4624</v>
      </c>
      <c r="B255" t="s">
        <v>636</v>
      </c>
      <c r="C255" t="s">
        <v>634</v>
      </c>
      <c r="D255">
        <v>14</v>
      </c>
    </row>
    <row r="256" spans="1:4">
      <c r="A256">
        <v>4625</v>
      </c>
      <c r="B256" t="s">
        <v>266</v>
      </c>
      <c r="C256" t="s">
        <v>634</v>
      </c>
      <c r="D256">
        <v>14</v>
      </c>
    </row>
    <row r="257" spans="1:4">
      <c r="A257">
        <v>4626</v>
      </c>
      <c r="B257" t="s">
        <v>271</v>
      </c>
      <c r="C257" t="s">
        <v>634</v>
      </c>
      <c r="D257">
        <v>14</v>
      </c>
    </row>
    <row r="258" spans="1:4">
      <c r="A258">
        <v>4627</v>
      </c>
      <c r="B258" t="s">
        <v>267</v>
      </c>
      <c r="C258" t="s">
        <v>634</v>
      </c>
      <c r="D258">
        <v>14</v>
      </c>
    </row>
    <row r="259" spans="1:4">
      <c r="A259">
        <v>4628</v>
      </c>
      <c r="B259" t="s">
        <v>268</v>
      </c>
      <c r="C259" t="s">
        <v>634</v>
      </c>
      <c r="D259">
        <v>14</v>
      </c>
    </row>
    <row r="260" spans="1:4">
      <c r="A260">
        <v>4629</v>
      </c>
      <c r="B260" t="s">
        <v>269</v>
      </c>
      <c r="C260" t="s">
        <v>634</v>
      </c>
      <c r="D260">
        <v>14</v>
      </c>
    </row>
    <row r="261" spans="1:4">
      <c r="A261">
        <v>4630</v>
      </c>
      <c r="B261" t="s">
        <v>270</v>
      </c>
      <c r="C261" t="s">
        <v>634</v>
      </c>
      <c r="D261">
        <v>14</v>
      </c>
    </row>
    <row r="262" spans="1:4">
      <c r="A262">
        <v>4631</v>
      </c>
      <c r="B262" t="s">
        <v>637</v>
      </c>
      <c r="C262" t="s">
        <v>634</v>
      </c>
      <c r="D262">
        <v>14</v>
      </c>
    </row>
    <row r="263" spans="1:4">
      <c r="A263">
        <v>4632</v>
      </c>
      <c r="B263" t="s">
        <v>614</v>
      </c>
      <c r="C263" t="s">
        <v>634</v>
      </c>
      <c r="D263">
        <v>14</v>
      </c>
    </row>
    <row r="264" spans="1:4">
      <c r="A264">
        <v>4633</v>
      </c>
      <c r="B264" t="s">
        <v>272</v>
      </c>
      <c r="C264" t="s">
        <v>634</v>
      </c>
      <c r="D264">
        <v>14</v>
      </c>
    </row>
    <row r="265" spans="1:4">
      <c r="A265">
        <v>4634</v>
      </c>
      <c r="B265" t="s">
        <v>273</v>
      </c>
      <c r="C265" t="s">
        <v>634</v>
      </c>
      <c r="D265">
        <v>14</v>
      </c>
    </row>
    <row r="266" spans="1:4">
      <c r="A266">
        <v>4635</v>
      </c>
      <c r="B266" t="s">
        <v>274</v>
      </c>
      <c r="C266" t="s">
        <v>634</v>
      </c>
      <c r="D266">
        <v>14</v>
      </c>
    </row>
    <row r="267" spans="1:4">
      <c r="A267">
        <v>4636</v>
      </c>
      <c r="B267" t="s">
        <v>275</v>
      </c>
      <c r="C267" t="s">
        <v>634</v>
      </c>
      <c r="D267">
        <v>14</v>
      </c>
    </row>
    <row r="268" spans="1:4">
      <c r="A268">
        <v>4637</v>
      </c>
      <c r="B268" t="s">
        <v>276</v>
      </c>
      <c r="C268" t="s">
        <v>634</v>
      </c>
      <c r="D268">
        <v>14</v>
      </c>
    </row>
    <row r="269" spans="1:4">
      <c r="A269">
        <v>4638</v>
      </c>
      <c r="B269" t="s">
        <v>277</v>
      </c>
      <c r="C269" t="s">
        <v>634</v>
      </c>
      <c r="D269">
        <v>14</v>
      </c>
    </row>
    <row r="270" spans="1:4">
      <c r="A270">
        <v>4639</v>
      </c>
      <c r="B270" t="s">
        <v>278</v>
      </c>
      <c r="C270" t="s">
        <v>634</v>
      </c>
      <c r="D270">
        <v>14</v>
      </c>
    </row>
    <row r="271" spans="1:4">
      <c r="A271">
        <v>4640</v>
      </c>
      <c r="B271" t="s">
        <v>279</v>
      </c>
      <c r="C271" t="s">
        <v>634</v>
      </c>
      <c r="D271">
        <v>14</v>
      </c>
    </row>
    <row r="272" spans="1:4">
      <c r="A272">
        <v>4641</v>
      </c>
      <c r="B272" t="s">
        <v>280</v>
      </c>
      <c r="C272" t="s">
        <v>634</v>
      </c>
      <c r="D272">
        <v>14</v>
      </c>
    </row>
    <row r="273" spans="1:4">
      <c r="A273">
        <v>4642</v>
      </c>
      <c r="B273" t="s">
        <v>281</v>
      </c>
      <c r="C273" t="s">
        <v>634</v>
      </c>
      <c r="D273">
        <v>14</v>
      </c>
    </row>
    <row r="274" spans="1:4">
      <c r="A274">
        <v>4643</v>
      </c>
      <c r="B274" t="s">
        <v>282</v>
      </c>
      <c r="C274" t="s">
        <v>634</v>
      </c>
      <c r="D274">
        <v>14</v>
      </c>
    </row>
    <row r="275" spans="1:4">
      <c r="A275">
        <v>4644</v>
      </c>
      <c r="B275" t="s">
        <v>283</v>
      </c>
      <c r="C275" t="s">
        <v>634</v>
      </c>
      <c r="D275">
        <v>14</v>
      </c>
    </row>
    <row r="276" spans="1:4">
      <c r="A276">
        <v>4645</v>
      </c>
      <c r="B276" t="s">
        <v>284</v>
      </c>
      <c r="C276" t="s">
        <v>634</v>
      </c>
      <c r="D276">
        <v>14</v>
      </c>
    </row>
    <row r="277" spans="1:4">
      <c r="A277">
        <v>4646</v>
      </c>
      <c r="B277" t="s">
        <v>285</v>
      </c>
      <c r="C277" t="s">
        <v>634</v>
      </c>
      <c r="D277">
        <v>14</v>
      </c>
    </row>
    <row r="278" spans="1:4">
      <c r="A278">
        <v>4647</v>
      </c>
      <c r="B278" t="s">
        <v>638</v>
      </c>
      <c r="C278" t="s">
        <v>634</v>
      </c>
      <c r="D278">
        <v>14</v>
      </c>
    </row>
    <row r="279" spans="1:4">
      <c r="A279">
        <v>4648</v>
      </c>
      <c r="B279" t="s">
        <v>286</v>
      </c>
      <c r="C279" t="s">
        <v>634</v>
      </c>
      <c r="D279">
        <v>14</v>
      </c>
    </row>
    <row r="280" spans="1:4">
      <c r="A280">
        <v>4649</v>
      </c>
      <c r="B280" t="s">
        <v>639</v>
      </c>
      <c r="C280" t="s">
        <v>634</v>
      </c>
      <c r="D280">
        <v>14</v>
      </c>
    </row>
    <row r="281" spans="1:4">
      <c r="A281">
        <v>4650</v>
      </c>
      <c r="B281" t="s">
        <v>287</v>
      </c>
      <c r="C281" t="s">
        <v>634</v>
      </c>
      <c r="D281">
        <v>14</v>
      </c>
    </row>
    <row r="282" spans="1:4">
      <c r="A282">
        <v>4651</v>
      </c>
      <c r="B282" t="s">
        <v>640</v>
      </c>
      <c r="C282" t="s">
        <v>634</v>
      </c>
      <c r="D282">
        <v>14</v>
      </c>
    </row>
    <row r="283" spans="1:4">
      <c r="A283">
        <v>5001</v>
      </c>
      <c r="B283" t="s">
        <v>312</v>
      </c>
      <c r="C283" t="s">
        <v>587</v>
      </c>
      <c r="D283">
        <v>16</v>
      </c>
    </row>
    <row r="284" spans="1:4">
      <c r="A284">
        <v>5006</v>
      </c>
      <c r="B284" t="s">
        <v>324</v>
      </c>
      <c r="C284" t="s">
        <v>587</v>
      </c>
      <c r="D284">
        <v>16</v>
      </c>
    </row>
    <row r="285" spans="1:4">
      <c r="A285">
        <v>5007</v>
      </c>
      <c r="B285" t="s">
        <v>325</v>
      </c>
      <c r="C285" t="s">
        <v>587</v>
      </c>
      <c r="D285">
        <v>16</v>
      </c>
    </row>
    <row r="286" spans="1:4">
      <c r="A286">
        <v>5014</v>
      </c>
      <c r="B286" t="s">
        <v>314</v>
      </c>
      <c r="C286" t="s">
        <v>587</v>
      </c>
      <c r="D286">
        <v>16</v>
      </c>
    </row>
    <row r="287" spans="1:4">
      <c r="A287">
        <v>5020</v>
      </c>
      <c r="B287" t="s">
        <v>465</v>
      </c>
      <c r="C287" t="s">
        <v>587</v>
      </c>
      <c r="D287">
        <v>16</v>
      </c>
    </row>
    <row r="288" spans="1:4">
      <c r="A288">
        <v>5021</v>
      </c>
      <c r="B288" t="s">
        <v>82</v>
      </c>
      <c r="C288" t="s">
        <v>587</v>
      </c>
      <c r="D288">
        <v>16</v>
      </c>
    </row>
    <row r="289" spans="1:4">
      <c r="A289">
        <v>5022</v>
      </c>
      <c r="B289" t="s">
        <v>317</v>
      </c>
      <c r="C289" t="s">
        <v>587</v>
      </c>
      <c r="D289">
        <v>16</v>
      </c>
    </row>
    <row r="290" spans="1:4">
      <c r="A290">
        <v>5025</v>
      </c>
      <c r="B290" t="s">
        <v>50</v>
      </c>
      <c r="C290" t="s">
        <v>587</v>
      </c>
      <c r="D290">
        <v>16</v>
      </c>
    </row>
    <row r="291" spans="1:4">
      <c r="A291">
        <v>5026</v>
      </c>
      <c r="B291" t="s">
        <v>318</v>
      </c>
      <c r="C291" t="s">
        <v>587</v>
      </c>
      <c r="D291">
        <v>16</v>
      </c>
    </row>
    <row r="292" spans="1:4">
      <c r="A292">
        <v>5027</v>
      </c>
      <c r="B292" t="s">
        <v>319</v>
      </c>
      <c r="C292" t="s">
        <v>587</v>
      </c>
      <c r="D292">
        <v>16</v>
      </c>
    </row>
    <row r="293" spans="1:4">
      <c r="A293">
        <v>5028</v>
      </c>
      <c r="B293" t="s">
        <v>320</v>
      </c>
      <c r="C293" t="s">
        <v>587</v>
      </c>
      <c r="D293">
        <v>16</v>
      </c>
    </row>
    <row r="294" spans="1:4">
      <c r="A294">
        <v>5029</v>
      </c>
      <c r="B294" t="s">
        <v>321</v>
      </c>
      <c r="C294" t="s">
        <v>587</v>
      </c>
      <c r="D294">
        <v>16</v>
      </c>
    </row>
    <row r="295" spans="1:4">
      <c r="A295">
        <v>5031</v>
      </c>
      <c r="B295" t="s">
        <v>89</v>
      </c>
      <c r="C295" t="s">
        <v>587</v>
      </c>
      <c r="D295">
        <v>16</v>
      </c>
    </row>
    <row r="296" spans="1:4">
      <c r="A296">
        <v>5032</v>
      </c>
      <c r="B296" t="s">
        <v>322</v>
      </c>
      <c r="C296" t="s">
        <v>587</v>
      </c>
      <c r="D296">
        <v>16</v>
      </c>
    </row>
    <row r="297" spans="1:4">
      <c r="A297">
        <v>5033</v>
      </c>
      <c r="B297" t="s">
        <v>323</v>
      </c>
      <c r="C297" t="s">
        <v>587</v>
      </c>
      <c r="D297">
        <v>16</v>
      </c>
    </row>
    <row r="298" spans="1:4">
      <c r="A298">
        <v>5034</v>
      </c>
      <c r="B298" t="s">
        <v>326</v>
      </c>
      <c r="C298" t="s">
        <v>587</v>
      </c>
      <c r="D298">
        <v>16</v>
      </c>
    </row>
    <row r="299" spans="1:4">
      <c r="A299">
        <v>5035</v>
      </c>
      <c r="B299" t="s">
        <v>327</v>
      </c>
      <c r="C299" t="s">
        <v>587</v>
      </c>
      <c r="D299">
        <v>16</v>
      </c>
    </row>
    <row r="300" spans="1:4">
      <c r="A300">
        <v>5036</v>
      </c>
      <c r="B300" t="s">
        <v>328</v>
      </c>
      <c r="C300" t="s">
        <v>587</v>
      </c>
      <c r="D300">
        <v>16</v>
      </c>
    </row>
    <row r="301" spans="1:4">
      <c r="A301">
        <v>5037</v>
      </c>
      <c r="B301" t="s">
        <v>329</v>
      </c>
      <c r="C301" t="s">
        <v>587</v>
      </c>
      <c r="D301">
        <v>16</v>
      </c>
    </row>
    <row r="302" spans="1:4">
      <c r="A302">
        <v>5038</v>
      </c>
      <c r="B302" t="s">
        <v>330</v>
      </c>
      <c r="C302" t="s">
        <v>587</v>
      </c>
      <c r="D302">
        <v>16</v>
      </c>
    </row>
    <row r="303" spans="1:4">
      <c r="A303">
        <v>5041</v>
      </c>
      <c r="B303" t="s">
        <v>332</v>
      </c>
      <c r="C303" t="s">
        <v>587</v>
      </c>
      <c r="D303">
        <v>16</v>
      </c>
    </row>
    <row r="304" spans="1:4">
      <c r="A304">
        <v>5042</v>
      </c>
      <c r="B304" t="s">
        <v>333</v>
      </c>
      <c r="C304" t="s">
        <v>587</v>
      </c>
      <c r="D304">
        <v>16</v>
      </c>
    </row>
    <row r="305" spans="1:4">
      <c r="A305">
        <v>5043</v>
      </c>
      <c r="B305" t="s">
        <v>334</v>
      </c>
      <c r="C305" t="s">
        <v>587</v>
      </c>
      <c r="D305">
        <v>16</v>
      </c>
    </row>
    <row r="306" spans="1:4">
      <c r="A306">
        <v>5044</v>
      </c>
      <c r="B306" t="s">
        <v>335</v>
      </c>
      <c r="C306" t="s">
        <v>587</v>
      </c>
      <c r="D306">
        <v>16</v>
      </c>
    </row>
    <row r="307" spans="1:4">
      <c r="A307">
        <v>5045</v>
      </c>
      <c r="B307" t="s">
        <v>336</v>
      </c>
      <c r="C307" t="s">
        <v>587</v>
      </c>
      <c r="D307">
        <v>16</v>
      </c>
    </row>
    <row r="308" spans="1:4">
      <c r="A308">
        <v>5046</v>
      </c>
      <c r="B308" t="s">
        <v>337</v>
      </c>
      <c r="C308" t="s">
        <v>587</v>
      </c>
      <c r="D308">
        <v>16</v>
      </c>
    </row>
    <row r="309" spans="1:4">
      <c r="A309">
        <v>5047</v>
      </c>
      <c r="B309" t="s">
        <v>338</v>
      </c>
      <c r="C309" t="s">
        <v>587</v>
      </c>
      <c r="D309">
        <v>16</v>
      </c>
    </row>
    <row r="310" spans="1:4">
      <c r="A310">
        <v>5049</v>
      </c>
      <c r="B310" t="s">
        <v>339</v>
      </c>
      <c r="C310" t="s">
        <v>587</v>
      </c>
      <c r="D310">
        <v>16</v>
      </c>
    </row>
    <row r="311" spans="1:4">
      <c r="A311">
        <v>5052</v>
      </c>
      <c r="B311" t="s">
        <v>340</v>
      </c>
      <c r="C311" t="s">
        <v>587</v>
      </c>
      <c r="D311">
        <v>16</v>
      </c>
    </row>
    <row r="312" spans="1:4">
      <c r="A312">
        <v>5053</v>
      </c>
      <c r="B312" t="s">
        <v>331</v>
      </c>
      <c r="C312" t="s">
        <v>587</v>
      </c>
      <c r="D312">
        <v>16</v>
      </c>
    </row>
    <row r="313" spans="1:4">
      <c r="A313">
        <v>5054</v>
      </c>
      <c r="B313" t="s">
        <v>619</v>
      </c>
      <c r="C313" t="s">
        <v>587</v>
      </c>
      <c r="D313">
        <v>16</v>
      </c>
    </row>
    <row r="314" spans="1:4">
      <c r="A314">
        <v>5055</v>
      </c>
      <c r="B314" t="s">
        <v>641</v>
      </c>
      <c r="C314" t="s">
        <v>587</v>
      </c>
      <c r="D314">
        <v>16</v>
      </c>
    </row>
    <row r="315" spans="1:4">
      <c r="A315">
        <v>5056</v>
      </c>
      <c r="B315" t="s">
        <v>313</v>
      </c>
      <c r="C315" t="s">
        <v>587</v>
      </c>
      <c r="D315">
        <v>16</v>
      </c>
    </row>
    <row r="316" spans="1:4">
      <c r="A316">
        <v>5057</v>
      </c>
      <c r="B316" t="s">
        <v>315</v>
      </c>
      <c r="C316" t="s">
        <v>587</v>
      </c>
      <c r="D316">
        <v>16</v>
      </c>
    </row>
    <row r="317" spans="1:4">
      <c r="A317">
        <v>5058</v>
      </c>
      <c r="B317" t="s">
        <v>316</v>
      </c>
      <c r="C317" t="s">
        <v>587</v>
      </c>
      <c r="D317">
        <v>16</v>
      </c>
    </row>
    <row r="318" spans="1:4">
      <c r="A318">
        <v>5059</v>
      </c>
      <c r="B318" t="s">
        <v>642</v>
      </c>
      <c r="C318" t="s">
        <v>587</v>
      </c>
      <c r="D318">
        <v>16</v>
      </c>
    </row>
    <row r="319" spans="1:4">
      <c r="A319">
        <v>5060</v>
      </c>
      <c r="B319" t="s">
        <v>643</v>
      </c>
      <c r="C319" t="s">
        <v>587</v>
      </c>
      <c r="D319">
        <v>16</v>
      </c>
    </row>
    <row r="320" spans="1:4">
      <c r="A320">
        <v>5061</v>
      </c>
      <c r="B320" t="s">
        <v>309</v>
      </c>
      <c r="C320" t="s">
        <v>587</v>
      </c>
      <c r="D320">
        <v>16</v>
      </c>
    </row>
    <row r="321" spans="1:4">
      <c r="A321">
        <v>5401</v>
      </c>
      <c r="B321" t="s">
        <v>377</v>
      </c>
      <c r="C321" t="s">
        <v>644</v>
      </c>
      <c r="D321">
        <v>54</v>
      </c>
    </row>
    <row r="322" spans="1:4">
      <c r="A322">
        <v>5402</v>
      </c>
      <c r="B322" t="s">
        <v>376</v>
      </c>
      <c r="C322" t="s">
        <v>644</v>
      </c>
      <c r="D322">
        <v>54</v>
      </c>
    </row>
    <row r="323" spans="1:4">
      <c r="A323">
        <v>5403</v>
      </c>
      <c r="B323" t="s">
        <v>397</v>
      </c>
      <c r="C323" t="s">
        <v>644</v>
      </c>
      <c r="D323">
        <v>54</v>
      </c>
    </row>
    <row r="324" spans="1:4">
      <c r="A324">
        <v>5404</v>
      </c>
      <c r="B324" t="s">
        <v>394</v>
      </c>
      <c r="C324" t="s">
        <v>644</v>
      </c>
      <c r="D324">
        <v>54</v>
      </c>
    </row>
    <row r="325" spans="1:4">
      <c r="A325">
        <v>5405</v>
      </c>
      <c r="B325" t="s">
        <v>395</v>
      </c>
      <c r="C325" t="s">
        <v>644</v>
      </c>
      <c r="D325">
        <v>54</v>
      </c>
    </row>
    <row r="326" spans="1:4">
      <c r="A326">
        <v>5406</v>
      </c>
      <c r="B326" t="s">
        <v>396</v>
      </c>
      <c r="C326" t="s">
        <v>644</v>
      </c>
      <c r="D326">
        <v>54</v>
      </c>
    </row>
    <row r="327" spans="1:4">
      <c r="A327">
        <v>5411</v>
      </c>
      <c r="B327" t="s">
        <v>378</v>
      </c>
      <c r="C327" t="s">
        <v>644</v>
      </c>
      <c r="D327">
        <v>54</v>
      </c>
    </row>
    <row r="328" spans="1:4">
      <c r="A328">
        <v>5412</v>
      </c>
      <c r="B328" t="s">
        <v>617</v>
      </c>
      <c r="C328" t="s">
        <v>644</v>
      </c>
      <c r="D328">
        <v>54</v>
      </c>
    </row>
    <row r="329" spans="1:4">
      <c r="A329">
        <v>5413</v>
      </c>
      <c r="B329" t="s">
        <v>379</v>
      </c>
      <c r="C329" t="s">
        <v>644</v>
      </c>
      <c r="D329">
        <v>54</v>
      </c>
    </row>
    <row r="330" spans="1:4">
      <c r="A330">
        <v>5414</v>
      </c>
      <c r="B330" t="s">
        <v>380</v>
      </c>
      <c r="C330" t="s">
        <v>644</v>
      </c>
      <c r="D330">
        <v>54</v>
      </c>
    </row>
    <row r="331" spans="1:4">
      <c r="A331">
        <v>5415</v>
      </c>
      <c r="B331" t="s">
        <v>381</v>
      </c>
      <c r="C331" t="s">
        <v>644</v>
      </c>
      <c r="D331">
        <v>54</v>
      </c>
    </row>
    <row r="332" spans="1:4">
      <c r="A332">
        <v>5416</v>
      </c>
      <c r="B332" t="s">
        <v>382</v>
      </c>
      <c r="C332" t="s">
        <v>644</v>
      </c>
      <c r="D332">
        <v>54</v>
      </c>
    </row>
    <row r="333" spans="1:4">
      <c r="A333">
        <v>5417</v>
      </c>
      <c r="B333" t="s">
        <v>383</v>
      </c>
      <c r="C333" t="s">
        <v>644</v>
      </c>
      <c r="D333">
        <v>54</v>
      </c>
    </row>
    <row r="334" spans="1:4">
      <c r="A334">
        <v>5418</v>
      </c>
      <c r="B334" t="s">
        <v>51</v>
      </c>
      <c r="C334" t="s">
        <v>644</v>
      </c>
      <c r="D334">
        <v>54</v>
      </c>
    </row>
    <row r="335" spans="1:4">
      <c r="A335">
        <v>5419</v>
      </c>
      <c r="B335" t="s">
        <v>384</v>
      </c>
      <c r="C335" t="s">
        <v>644</v>
      </c>
      <c r="D335">
        <v>54</v>
      </c>
    </row>
    <row r="336" spans="1:4">
      <c r="A336">
        <v>5420</v>
      </c>
      <c r="B336" t="s">
        <v>385</v>
      </c>
      <c r="C336" t="s">
        <v>644</v>
      </c>
      <c r="D336">
        <v>54</v>
      </c>
    </row>
    <row r="337" spans="1:4">
      <c r="A337">
        <v>5421</v>
      </c>
      <c r="B337" t="s">
        <v>645</v>
      </c>
      <c r="C337" t="s">
        <v>644</v>
      </c>
      <c r="D337">
        <v>54</v>
      </c>
    </row>
    <row r="338" spans="1:4">
      <c r="A338">
        <v>5422</v>
      </c>
      <c r="B338" t="s">
        <v>386</v>
      </c>
      <c r="C338" t="s">
        <v>644</v>
      </c>
      <c r="D338">
        <v>54</v>
      </c>
    </row>
    <row r="339" spans="1:4">
      <c r="A339">
        <v>5423</v>
      </c>
      <c r="B339" t="s">
        <v>387</v>
      </c>
      <c r="C339" t="s">
        <v>644</v>
      </c>
      <c r="D339">
        <v>54</v>
      </c>
    </row>
    <row r="340" spans="1:4">
      <c r="A340">
        <v>5424</v>
      </c>
      <c r="B340" t="s">
        <v>388</v>
      </c>
      <c r="C340" t="s">
        <v>644</v>
      </c>
      <c r="D340">
        <v>54</v>
      </c>
    </row>
    <row r="341" spans="1:4">
      <c r="A341">
        <v>5425</v>
      </c>
      <c r="B341" t="s">
        <v>389</v>
      </c>
      <c r="C341" t="s">
        <v>644</v>
      </c>
      <c r="D341">
        <v>54</v>
      </c>
    </row>
    <row r="342" spans="1:4">
      <c r="A342">
        <v>5426</v>
      </c>
      <c r="B342" t="s">
        <v>390</v>
      </c>
      <c r="C342" t="s">
        <v>644</v>
      </c>
      <c r="D342">
        <v>54</v>
      </c>
    </row>
    <row r="343" spans="1:4">
      <c r="A343">
        <v>5427</v>
      </c>
      <c r="B343" t="s">
        <v>391</v>
      </c>
      <c r="C343" t="s">
        <v>644</v>
      </c>
      <c r="D343">
        <v>54</v>
      </c>
    </row>
    <row r="344" spans="1:4">
      <c r="A344">
        <v>5428</v>
      </c>
      <c r="B344" t="s">
        <v>392</v>
      </c>
      <c r="C344" t="s">
        <v>644</v>
      </c>
      <c r="D344">
        <v>54</v>
      </c>
    </row>
    <row r="345" spans="1:4">
      <c r="A345">
        <v>5429</v>
      </c>
      <c r="B345" t="s">
        <v>393</v>
      </c>
      <c r="C345" t="s">
        <v>644</v>
      </c>
      <c r="D345">
        <v>54</v>
      </c>
    </row>
    <row r="346" spans="1:4">
      <c r="A346">
        <v>5430</v>
      </c>
      <c r="B346" t="s">
        <v>409</v>
      </c>
      <c r="C346" t="s">
        <v>644</v>
      </c>
      <c r="D346">
        <v>54</v>
      </c>
    </row>
    <row r="347" spans="1:4">
      <c r="A347">
        <v>5432</v>
      </c>
      <c r="B347" t="s">
        <v>459</v>
      </c>
      <c r="C347" t="s">
        <v>644</v>
      </c>
      <c r="D347">
        <v>54</v>
      </c>
    </row>
    <row r="348" spans="1:4">
      <c r="A348">
        <v>5433</v>
      </c>
      <c r="B348" t="s">
        <v>398</v>
      </c>
      <c r="C348" t="s">
        <v>644</v>
      </c>
      <c r="D348">
        <v>54</v>
      </c>
    </row>
    <row r="349" spans="1:4">
      <c r="A349">
        <v>5434</v>
      </c>
      <c r="B349" t="s">
        <v>460</v>
      </c>
      <c r="C349" t="s">
        <v>644</v>
      </c>
      <c r="D349">
        <v>54</v>
      </c>
    </row>
    <row r="350" spans="1:4">
      <c r="A350">
        <v>5435</v>
      </c>
      <c r="B350" t="s">
        <v>461</v>
      </c>
      <c r="C350" t="s">
        <v>644</v>
      </c>
      <c r="D350">
        <v>54</v>
      </c>
    </row>
    <row r="351" spans="1:4">
      <c r="A351">
        <v>5436</v>
      </c>
      <c r="B351" t="s">
        <v>399</v>
      </c>
      <c r="C351" t="s">
        <v>644</v>
      </c>
      <c r="D351">
        <v>54</v>
      </c>
    </row>
    <row r="352" spans="1:4">
      <c r="A352">
        <v>5437</v>
      </c>
      <c r="B352" t="s">
        <v>83</v>
      </c>
      <c r="C352" t="s">
        <v>644</v>
      </c>
      <c r="D352">
        <v>54</v>
      </c>
    </row>
    <row r="353" spans="1:4">
      <c r="A353">
        <v>5438</v>
      </c>
      <c r="B353" t="s">
        <v>400</v>
      </c>
      <c r="C353" t="s">
        <v>644</v>
      </c>
      <c r="D353">
        <v>54</v>
      </c>
    </row>
    <row r="354" spans="1:4">
      <c r="A354">
        <v>5439</v>
      </c>
      <c r="B354" t="s">
        <v>411</v>
      </c>
      <c r="C354" t="s">
        <v>644</v>
      </c>
      <c r="D354">
        <v>54</v>
      </c>
    </row>
    <row r="355" spans="1:4">
      <c r="A355">
        <v>5440</v>
      </c>
      <c r="B355" t="s">
        <v>401</v>
      </c>
      <c r="C355" t="s">
        <v>644</v>
      </c>
      <c r="D355">
        <v>54</v>
      </c>
    </row>
    <row r="356" spans="1:4">
      <c r="A356">
        <v>5441</v>
      </c>
      <c r="B356" t="s">
        <v>402</v>
      </c>
      <c r="C356" t="s">
        <v>644</v>
      </c>
      <c r="D356">
        <v>54</v>
      </c>
    </row>
    <row r="357" spans="1:4">
      <c r="A357">
        <v>5442</v>
      </c>
      <c r="B357" t="s">
        <v>403</v>
      </c>
      <c r="C357" t="s">
        <v>644</v>
      </c>
      <c r="D357">
        <v>54</v>
      </c>
    </row>
    <row r="358" spans="1:4">
      <c r="A358">
        <v>5443</v>
      </c>
      <c r="B358" t="s">
        <v>462</v>
      </c>
      <c r="C358" t="s">
        <v>644</v>
      </c>
      <c r="D358">
        <v>54</v>
      </c>
    </row>
    <row r="359" spans="1:4">
      <c r="A359">
        <v>5444</v>
      </c>
      <c r="B359" t="s">
        <v>618</v>
      </c>
      <c r="C359" t="s">
        <v>644</v>
      </c>
      <c r="D359">
        <v>54</v>
      </c>
    </row>
  </sheetData>
  <sortState xmlns:xlrd2="http://schemas.microsoft.com/office/spreadsheetml/2017/richdata2" ref="A1:D359">
    <sortCondition ref="A1:A359"/>
  </sortState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8"/>
  <sheetViews>
    <sheetView workbookViewId="0">
      <selection sqref="A1:R28"/>
    </sheetView>
  </sheetViews>
  <sheetFormatPr baseColWidth="10" defaultColWidth="8.90625" defaultRowHeight="15"/>
  <cols>
    <col min="1" max="16" width="13" customWidth="1"/>
  </cols>
  <sheetData>
    <row r="1" spans="1:19">
      <c r="A1" s="3" t="s">
        <v>9</v>
      </c>
      <c r="B1" t="s">
        <v>41</v>
      </c>
      <c r="C1" t="s">
        <v>498</v>
      </c>
      <c r="D1" t="s">
        <v>499</v>
      </c>
      <c r="E1" t="s">
        <v>500</v>
      </c>
      <c r="F1" t="s">
        <v>501</v>
      </c>
      <c r="G1" t="s">
        <v>502</v>
      </c>
      <c r="H1" t="s">
        <v>503</v>
      </c>
      <c r="I1" t="s">
        <v>504</v>
      </c>
      <c r="J1" t="s">
        <v>505</v>
      </c>
      <c r="K1" t="s">
        <v>506</v>
      </c>
      <c r="L1" t="s">
        <v>507</v>
      </c>
      <c r="M1" t="s">
        <v>508</v>
      </c>
      <c r="N1" t="s">
        <v>509</v>
      </c>
      <c r="O1" t="s">
        <v>510</v>
      </c>
      <c r="P1" t="s">
        <v>511</v>
      </c>
      <c r="Q1" t="s">
        <v>25</v>
      </c>
      <c r="R1" t="s">
        <v>576</v>
      </c>
      <c r="S1" t="s">
        <v>576</v>
      </c>
    </row>
    <row r="2" spans="1:19">
      <c r="A2">
        <v>2019</v>
      </c>
      <c r="B2">
        <v>103</v>
      </c>
      <c r="C2">
        <v>81581</v>
      </c>
      <c r="D2">
        <v>2.4343903605006072</v>
      </c>
      <c r="E2">
        <v>5.5135386916071134</v>
      </c>
      <c r="F2">
        <v>91.961363552788015</v>
      </c>
      <c r="G2">
        <v>9.0707395104252228E-2</v>
      </c>
      <c r="H2">
        <v>100</v>
      </c>
      <c r="I2">
        <v>29.572860020140993</v>
      </c>
      <c r="J2">
        <v>33.187038683859448</v>
      </c>
      <c r="K2">
        <v>19.138198952321304</v>
      </c>
      <c r="L2">
        <v>46.30405405405407</v>
      </c>
      <c r="M2">
        <v>18.976744186046517</v>
      </c>
      <c r="N2">
        <v>77.116279069767486</v>
      </c>
      <c r="O2">
        <v>1.1627906976744189</v>
      </c>
      <c r="P2">
        <v>2.7441860465116279</v>
      </c>
      <c r="Q2">
        <v>1</v>
      </c>
      <c r="R2">
        <v>1</v>
      </c>
      <c r="S2">
        <v>1</v>
      </c>
    </row>
    <row r="3" spans="1:19">
      <c r="A3">
        <v>2019</v>
      </c>
      <c r="B3">
        <v>106</v>
      </c>
      <c r="C3">
        <v>50691</v>
      </c>
      <c r="D3">
        <v>3.3398433646998478</v>
      </c>
      <c r="E3">
        <v>8.5932414037994906</v>
      </c>
      <c r="F3">
        <v>87.043064843857891</v>
      </c>
      <c r="G3">
        <v>0.44583851176737493</v>
      </c>
      <c r="H3">
        <v>99.42198812412461</v>
      </c>
      <c r="I3">
        <v>29.066804489072648</v>
      </c>
      <c r="J3">
        <v>33.297038567493125</v>
      </c>
      <c r="K3">
        <v>19.223679260249622</v>
      </c>
      <c r="L3">
        <v>43.583185840707969</v>
      </c>
      <c r="M3">
        <v>15.015688032272523</v>
      </c>
      <c r="N3">
        <v>77.05064993276558</v>
      </c>
      <c r="O3">
        <v>0.67234424025100858</v>
      </c>
      <c r="P3">
        <v>7.2613177947108944</v>
      </c>
      <c r="Q3">
        <v>2</v>
      </c>
      <c r="R3">
        <v>1</v>
      </c>
      <c r="S3">
        <v>1</v>
      </c>
    </row>
    <row r="4" spans="1:19">
      <c r="A4">
        <v>2019</v>
      </c>
      <c r="B4">
        <v>109</v>
      </c>
      <c r="Q4">
        <v>1</v>
      </c>
      <c r="R4">
        <v>1</v>
      </c>
      <c r="S4">
        <v>1</v>
      </c>
    </row>
    <row r="5" spans="1:19">
      <c r="A5">
        <v>2019</v>
      </c>
      <c r="B5">
        <v>110</v>
      </c>
      <c r="C5">
        <v>109191</v>
      </c>
      <c r="D5">
        <v>3.4609079502889406</v>
      </c>
      <c r="E5">
        <v>9.8781035066992668</v>
      </c>
      <c r="F5">
        <v>86.042805725746618</v>
      </c>
      <c r="G5">
        <v>0.61818281726515922</v>
      </c>
      <c r="H5">
        <v>100.00000000000001</v>
      </c>
      <c r="I5">
        <v>29.618444032812871</v>
      </c>
      <c r="J5">
        <v>34.075485814945274</v>
      </c>
      <c r="K5">
        <v>19.193497674319595</v>
      </c>
      <c r="L5">
        <v>45.704444444444412</v>
      </c>
      <c r="M5">
        <v>13.11211340206186</v>
      </c>
      <c r="N5">
        <v>75.612113402061823</v>
      </c>
      <c r="O5">
        <v>2.3679123711340204</v>
      </c>
      <c r="P5">
        <v>8.9078608247422721</v>
      </c>
      <c r="Q5">
        <v>1</v>
      </c>
      <c r="R5">
        <v>1</v>
      </c>
      <c r="S5">
        <v>1</v>
      </c>
    </row>
    <row r="6" spans="1:19">
      <c r="A6">
        <v>2019</v>
      </c>
      <c r="B6">
        <v>111</v>
      </c>
      <c r="C6">
        <v>127266</v>
      </c>
      <c r="D6">
        <v>2.6637122247890246</v>
      </c>
      <c r="E6">
        <v>8.0814985934970842</v>
      </c>
      <c r="F6">
        <v>88.238806908365177</v>
      </c>
      <c r="G6">
        <v>0.52017035186145555</v>
      </c>
      <c r="H6">
        <v>99.504188078512726</v>
      </c>
      <c r="I6">
        <v>30.0229793510325</v>
      </c>
      <c r="J6">
        <v>34.268517258142872</v>
      </c>
      <c r="K6">
        <v>19.663779408359957</v>
      </c>
      <c r="L6">
        <v>45.453323262839909</v>
      </c>
      <c r="M6">
        <v>14.494680851063828</v>
      </c>
      <c r="N6">
        <v>75.066489361702139</v>
      </c>
      <c r="O6">
        <v>1.6123670212765957</v>
      </c>
      <c r="P6">
        <v>8.8264627659574444</v>
      </c>
      <c r="Q6">
        <v>1</v>
      </c>
      <c r="R6">
        <v>1</v>
      </c>
      <c r="S6">
        <v>1</v>
      </c>
    </row>
    <row r="7" spans="1:19">
      <c r="A7">
        <v>2019</v>
      </c>
      <c r="B7">
        <v>113</v>
      </c>
      <c r="Q7">
        <v>1</v>
      </c>
      <c r="R7">
        <v>1</v>
      </c>
      <c r="S7">
        <v>1</v>
      </c>
    </row>
    <row r="8" spans="1:19">
      <c r="A8">
        <v>2019</v>
      </c>
      <c r="B8">
        <v>116</v>
      </c>
      <c r="C8">
        <v>84717</v>
      </c>
      <c r="D8">
        <v>2.8565695196949843</v>
      </c>
      <c r="E8">
        <v>8.3513344429099234</v>
      </c>
      <c r="F8">
        <v>88.216060530944219</v>
      </c>
      <c r="G8">
        <v>0.57367470519494312</v>
      </c>
      <c r="H8">
        <v>99.997639198744068</v>
      </c>
      <c r="I8">
        <v>25.380921487603281</v>
      </c>
      <c r="J8">
        <v>31.775057243816299</v>
      </c>
      <c r="K8">
        <v>18.357150828270871</v>
      </c>
      <c r="L8">
        <v>42.517798353909441</v>
      </c>
      <c r="M8">
        <v>12.105424456022069</v>
      </c>
      <c r="N8">
        <v>74.134232301562989</v>
      </c>
      <c r="O8">
        <v>3.1872509960159352</v>
      </c>
      <c r="P8">
        <v>10.573092246399018</v>
      </c>
      <c r="Q8">
        <v>1</v>
      </c>
      <c r="R8">
        <v>1</v>
      </c>
      <c r="S8">
        <v>1</v>
      </c>
    </row>
    <row r="9" spans="1:19">
      <c r="A9">
        <v>2019</v>
      </c>
      <c r="B9">
        <v>117</v>
      </c>
      <c r="C9">
        <v>56871</v>
      </c>
      <c r="D9">
        <v>2.838001793532734</v>
      </c>
      <c r="E9">
        <v>7.9794622918534914</v>
      </c>
      <c r="F9">
        <v>87.39076154806493</v>
      </c>
      <c r="G9">
        <v>0.54685164670921937</v>
      </c>
      <c r="H9">
        <v>98.755077280160322</v>
      </c>
      <c r="I9">
        <v>27.251982651796794</v>
      </c>
      <c r="J9">
        <v>32.725121198766026</v>
      </c>
      <c r="K9">
        <v>18.846422535211264</v>
      </c>
      <c r="L9">
        <v>45.847909967845681</v>
      </c>
      <c r="M9">
        <v>14.407814407814405</v>
      </c>
      <c r="N9">
        <v>74.603174603174608</v>
      </c>
      <c r="O9">
        <v>1.2617012617012617</v>
      </c>
      <c r="P9">
        <v>9.7273097273097271</v>
      </c>
      <c r="Q9">
        <v>2</v>
      </c>
      <c r="R9">
        <v>1</v>
      </c>
      <c r="S9">
        <v>1</v>
      </c>
    </row>
    <row r="10" spans="1:19">
      <c r="A10">
        <v>2019</v>
      </c>
      <c r="B10">
        <v>134</v>
      </c>
      <c r="C10">
        <v>116287</v>
      </c>
      <c r="D10">
        <v>3.4776028274871642</v>
      </c>
      <c r="E10">
        <v>9.1428964544618054</v>
      </c>
      <c r="F10">
        <v>86.676068692115223</v>
      </c>
      <c r="G10">
        <v>0.58390017800785987</v>
      </c>
      <c r="H10">
        <v>99.880468152072012</v>
      </c>
      <c r="I10">
        <v>25.098219584569762</v>
      </c>
      <c r="J10">
        <v>31.807148231753203</v>
      </c>
      <c r="K10">
        <v>18.646950681098787</v>
      </c>
      <c r="L10">
        <v>42.847717231222411</v>
      </c>
      <c r="M10">
        <v>12.61204919741505</v>
      </c>
      <c r="N10">
        <v>74.192203460496145</v>
      </c>
      <c r="O10">
        <v>2.5432562017927878</v>
      </c>
      <c r="P10">
        <v>10.652491140296018</v>
      </c>
      <c r="Q10">
        <v>1</v>
      </c>
      <c r="R10">
        <v>1</v>
      </c>
      <c r="S10">
        <v>1</v>
      </c>
    </row>
    <row r="11" spans="1:19">
      <c r="A11">
        <v>2019</v>
      </c>
      <c r="B11">
        <v>141</v>
      </c>
      <c r="C11">
        <v>108479</v>
      </c>
      <c r="D11">
        <v>3.6716783893656841</v>
      </c>
      <c r="E11">
        <v>8.2209459895463652</v>
      </c>
      <c r="F11">
        <v>86.868426146996185</v>
      </c>
      <c r="G11">
        <v>0.45262216650227238</v>
      </c>
      <c r="H11">
        <v>99.213672692410498</v>
      </c>
      <c r="I11">
        <v>23.508887773035433</v>
      </c>
      <c r="J11">
        <v>29.116046198699209</v>
      </c>
      <c r="K11">
        <v>17.539318080523099</v>
      </c>
      <c r="L11">
        <v>43.20773930753559</v>
      </c>
      <c r="M11">
        <v>14.226804123711339</v>
      </c>
      <c r="N11">
        <v>71.723122238586186</v>
      </c>
      <c r="O11">
        <v>4.2709867452135493</v>
      </c>
      <c r="P11">
        <v>9.7790868924889516</v>
      </c>
      <c r="Q11">
        <v>2</v>
      </c>
      <c r="R11">
        <v>1</v>
      </c>
      <c r="S11">
        <v>1</v>
      </c>
    </row>
    <row r="12" spans="1:19">
      <c r="A12">
        <v>2019</v>
      </c>
      <c r="B12">
        <v>142</v>
      </c>
      <c r="C12">
        <v>22452</v>
      </c>
      <c r="D12">
        <v>2.7659005879208984</v>
      </c>
      <c r="E12">
        <v>7.8745768751113507</v>
      </c>
      <c r="F12">
        <v>88.900766078745775</v>
      </c>
      <c r="G12">
        <v>0.4587564582219848</v>
      </c>
      <c r="H12">
        <v>100</v>
      </c>
      <c r="I12">
        <v>29.211272141706893</v>
      </c>
      <c r="J12">
        <v>32.896040723981855</v>
      </c>
      <c r="K12">
        <v>19.322980961923797</v>
      </c>
      <c r="L12">
        <v>44.615533980582505</v>
      </c>
      <c r="M12">
        <v>13.310961968680097</v>
      </c>
      <c r="N12">
        <v>75.391498881431744</v>
      </c>
      <c r="O12">
        <v>2.3489932885906044</v>
      </c>
      <c r="P12">
        <v>8.9485458612975339</v>
      </c>
      <c r="Q12">
        <v>2</v>
      </c>
      <c r="R12">
        <v>1</v>
      </c>
      <c r="S12">
        <v>1</v>
      </c>
    </row>
    <row r="13" spans="1:19">
      <c r="A13">
        <v>2019</v>
      </c>
      <c r="B13">
        <v>147</v>
      </c>
      <c r="C13">
        <v>20914</v>
      </c>
      <c r="D13">
        <v>2.6059099168021422</v>
      </c>
      <c r="E13">
        <v>8.5540786076312507</v>
      </c>
      <c r="F13">
        <v>88.562685282585861</v>
      </c>
      <c r="G13">
        <v>0.27732619298077843</v>
      </c>
      <c r="H13">
        <v>100</v>
      </c>
      <c r="I13">
        <v>23.105137614678881</v>
      </c>
      <c r="J13">
        <v>27.576187814421477</v>
      </c>
      <c r="K13">
        <v>15.921579743008378</v>
      </c>
      <c r="L13">
        <v>39.984482758620693</v>
      </c>
      <c r="M13">
        <v>10.829493087557601</v>
      </c>
      <c r="N13">
        <v>79.262672811059943</v>
      </c>
      <c r="O13">
        <v>1.6129032258064513</v>
      </c>
      <c r="P13">
        <v>8.2949308755760391</v>
      </c>
      <c r="Q13">
        <v>2</v>
      </c>
      <c r="R13">
        <v>1</v>
      </c>
      <c r="S13">
        <v>1</v>
      </c>
    </row>
    <row r="14" spans="1:19">
      <c r="A14">
        <v>2019</v>
      </c>
      <c r="B14">
        <v>155</v>
      </c>
      <c r="C14">
        <v>70003</v>
      </c>
      <c r="D14">
        <v>2.5141779638015516</v>
      </c>
      <c r="E14">
        <v>9.5881605074068297</v>
      </c>
      <c r="F14">
        <v>87.501964201534236</v>
      </c>
      <c r="G14">
        <v>0.3956973272574032</v>
      </c>
      <c r="H14">
        <v>100</v>
      </c>
      <c r="I14">
        <v>29.306323863636425</v>
      </c>
      <c r="J14">
        <v>33.684415971394593</v>
      </c>
      <c r="K14">
        <v>19.777928298559846</v>
      </c>
      <c r="L14">
        <v>44.449963898916941</v>
      </c>
      <c r="M14">
        <v>10.814567695301639</v>
      </c>
      <c r="N14">
        <v>81.512371420628298</v>
      </c>
      <c r="O14">
        <v>1.5846538782318598</v>
      </c>
      <c r="P14">
        <v>6.0884070058381994</v>
      </c>
      <c r="Q14">
        <v>1</v>
      </c>
      <c r="R14">
        <v>1</v>
      </c>
      <c r="S14">
        <v>1</v>
      </c>
    </row>
    <row r="15" spans="1:19">
      <c r="A15">
        <v>2019</v>
      </c>
      <c r="B15">
        <v>160</v>
      </c>
      <c r="C15">
        <v>22491</v>
      </c>
      <c r="D15">
        <v>3.712596149570941</v>
      </c>
      <c r="E15">
        <v>9.0036014405762312</v>
      </c>
      <c r="F15">
        <v>86.17669289938199</v>
      </c>
      <c r="G15">
        <v>0.55133164376861876</v>
      </c>
      <c r="H15">
        <v>99.444222133297757</v>
      </c>
      <c r="I15">
        <v>25.593532934131744</v>
      </c>
      <c r="J15">
        <v>31.602518518518561</v>
      </c>
      <c r="K15">
        <v>18.448674027448064</v>
      </c>
      <c r="L15">
        <v>43.447580645161267</v>
      </c>
      <c r="M15">
        <v>8.8164251207729478</v>
      </c>
      <c r="N15">
        <v>78.381642512077278</v>
      </c>
      <c r="O15">
        <v>1.5700483091787441</v>
      </c>
      <c r="P15">
        <v>11.231884057971016</v>
      </c>
      <c r="Q15">
        <v>2</v>
      </c>
      <c r="R15">
        <v>1</v>
      </c>
      <c r="S15">
        <v>1</v>
      </c>
    </row>
    <row r="16" spans="1:19">
      <c r="A16">
        <v>2019</v>
      </c>
      <c r="B16">
        <v>171</v>
      </c>
      <c r="C16">
        <v>19614</v>
      </c>
      <c r="D16">
        <v>2.5135107576221074</v>
      </c>
      <c r="E16">
        <v>7.4691546854287747</v>
      </c>
      <c r="F16">
        <v>83.608646884878141</v>
      </c>
      <c r="G16">
        <v>0.54552870398694808</v>
      </c>
      <c r="H16">
        <v>94.136841031915978</v>
      </c>
      <c r="I16">
        <v>31.613793103448263</v>
      </c>
      <c r="J16">
        <v>34.620682593856642</v>
      </c>
      <c r="K16">
        <v>20.472638575522954</v>
      </c>
      <c r="L16">
        <v>46.922429906542042</v>
      </c>
      <c r="M16">
        <v>15.954118873826902</v>
      </c>
      <c r="N16">
        <v>73.201251303441055</v>
      </c>
      <c r="O16">
        <v>1.4598540145985412</v>
      </c>
      <c r="P16">
        <v>9.3847758081334725</v>
      </c>
      <c r="Q16">
        <v>1</v>
      </c>
      <c r="R16">
        <v>1</v>
      </c>
      <c r="S16">
        <v>1</v>
      </c>
    </row>
    <row r="17" spans="1:19">
      <c r="A17">
        <v>2019</v>
      </c>
      <c r="B17">
        <v>175</v>
      </c>
      <c r="C17">
        <v>17791</v>
      </c>
      <c r="D17">
        <v>5.0699792029677919</v>
      </c>
      <c r="E17">
        <v>8.4312292732280358</v>
      </c>
      <c r="F17">
        <v>85.902984655162726</v>
      </c>
      <c r="G17">
        <v>0.59580686864144794</v>
      </c>
      <c r="H17">
        <v>100</v>
      </c>
      <c r="I17">
        <v>21.192017738359205</v>
      </c>
      <c r="J17">
        <v>29.665066666666721</v>
      </c>
      <c r="K17">
        <v>16.67289144801418</v>
      </c>
      <c r="L17">
        <v>41.144339622641503</v>
      </c>
      <c r="M17">
        <v>10.252100840336132</v>
      </c>
      <c r="N17">
        <v>74.117647058823522</v>
      </c>
      <c r="O17">
        <v>3.6974789915966402</v>
      </c>
      <c r="P17">
        <v>11.932773109243699</v>
      </c>
      <c r="Q17">
        <v>2</v>
      </c>
      <c r="R17">
        <v>1</v>
      </c>
      <c r="S17">
        <v>1</v>
      </c>
    </row>
    <row r="18" spans="1:19">
      <c r="A18">
        <v>2019</v>
      </c>
      <c r="B18">
        <v>177</v>
      </c>
      <c r="C18">
        <v>38155</v>
      </c>
      <c r="D18">
        <v>2.0364303498886125</v>
      </c>
      <c r="E18">
        <v>10.538592582885599</v>
      </c>
      <c r="F18">
        <v>86.987288690866222</v>
      </c>
      <c r="G18">
        <v>0.43768837635958591</v>
      </c>
      <c r="H18">
        <v>100.00000000000001</v>
      </c>
      <c r="I18">
        <v>24.831016731016756</v>
      </c>
      <c r="J18">
        <v>30.527679681671255</v>
      </c>
      <c r="K18">
        <v>18.35172943657733</v>
      </c>
      <c r="L18">
        <v>41.194011976047904</v>
      </c>
      <c r="M18">
        <v>5.3097345132743357</v>
      </c>
      <c r="N18">
        <v>85.029498525073748</v>
      </c>
      <c r="O18">
        <v>1.4011799410029497</v>
      </c>
      <c r="P18">
        <v>8.2595870206489703</v>
      </c>
      <c r="Q18">
        <v>2</v>
      </c>
      <c r="R18">
        <v>1</v>
      </c>
      <c r="S18">
        <v>1</v>
      </c>
    </row>
    <row r="19" spans="1:19">
      <c r="A19">
        <v>2019</v>
      </c>
      <c r="B19">
        <v>178</v>
      </c>
      <c r="C19">
        <v>12343</v>
      </c>
      <c r="D19">
        <v>2.9166329093413261</v>
      </c>
      <c r="E19">
        <v>8.3772178562748092</v>
      </c>
      <c r="F19">
        <v>87.98509276513002</v>
      </c>
      <c r="G19">
        <v>0.3321720813416511</v>
      </c>
      <c r="H19">
        <v>99.611115612087843</v>
      </c>
      <c r="I19">
        <v>30.59472222222222</v>
      </c>
      <c r="J19">
        <v>34.019439071566758</v>
      </c>
      <c r="K19">
        <v>18.070653775322363</v>
      </c>
      <c r="L19">
        <v>43.931707317073176</v>
      </c>
      <c r="M19">
        <v>16.146788990825691</v>
      </c>
      <c r="N19">
        <v>75.779816513761503</v>
      </c>
      <c r="O19">
        <v>1.467889908256881</v>
      </c>
      <c r="P19">
        <v>6.6055045871559654</v>
      </c>
      <c r="Q19">
        <v>2</v>
      </c>
      <c r="R19">
        <v>1</v>
      </c>
      <c r="S19">
        <v>1</v>
      </c>
    </row>
    <row r="20" spans="1:19">
      <c r="A20">
        <v>2019</v>
      </c>
      <c r="B20">
        <v>181</v>
      </c>
      <c r="C20">
        <v>35520</v>
      </c>
      <c r="D20">
        <v>3.7246621621621623</v>
      </c>
      <c r="E20">
        <v>9.4003378378378404</v>
      </c>
      <c r="F20">
        <v>86.365427927927954</v>
      </c>
      <c r="G20">
        <v>0.50957207207207211</v>
      </c>
      <c r="H20">
        <v>100</v>
      </c>
      <c r="I20">
        <v>28.000377928949391</v>
      </c>
      <c r="J20">
        <v>30.590446241389643</v>
      </c>
      <c r="K20">
        <v>18.602490465169264</v>
      </c>
      <c r="L20">
        <v>43.400552486187848</v>
      </c>
      <c r="M20">
        <v>16.876240900066183</v>
      </c>
      <c r="N20">
        <v>72.799470549305099</v>
      </c>
      <c r="O20">
        <v>1.1250827266710783</v>
      </c>
      <c r="P20">
        <v>9.1992058239576409</v>
      </c>
      <c r="Q20">
        <v>2</v>
      </c>
      <c r="R20">
        <v>1</v>
      </c>
      <c r="S20">
        <v>1</v>
      </c>
    </row>
    <row r="21" spans="1:19">
      <c r="A21">
        <v>2019</v>
      </c>
      <c r="B21">
        <v>262</v>
      </c>
      <c r="C21">
        <v>1294</v>
      </c>
      <c r="D21">
        <v>9.4281298299845435</v>
      </c>
      <c r="E21">
        <v>8.5780525502318401</v>
      </c>
      <c r="F21">
        <v>81.916537867078844</v>
      </c>
      <c r="G21">
        <v>7.7279752704791357E-2</v>
      </c>
      <c r="H21">
        <v>100.00000000000001</v>
      </c>
      <c r="I21">
        <v>15.074590163934426</v>
      </c>
      <c r="J21">
        <v>24.122522522522516</v>
      </c>
      <c r="K21">
        <v>14.745943396226391</v>
      </c>
      <c r="L21">
        <v>35.9</v>
      </c>
      <c r="M21">
        <v>6.6666666666666687</v>
      </c>
      <c r="N21">
        <v>86.666666666666686</v>
      </c>
      <c r="O21">
        <v>0</v>
      </c>
      <c r="P21">
        <v>6.6666666666666687</v>
      </c>
      <c r="Q21">
        <v>2</v>
      </c>
      <c r="R21">
        <v>1</v>
      </c>
      <c r="S21">
        <v>1</v>
      </c>
    </row>
    <row r="22" spans="1:19">
      <c r="A22">
        <v>2019</v>
      </c>
      <c r="B22">
        <v>267</v>
      </c>
      <c r="C22">
        <v>1581</v>
      </c>
      <c r="D22">
        <v>1.8342820999367495</v>
      </c>
      <c r="E22">
        <v>7.2106261859582528</v>
      </c>
      <c r="F22">
        <v>90.702087286527515</v>
      </c>
      <c r="G22">
        <v>0.25300442757748259</v>
      </c>
      <c r="H22">
        <v>100</v>
      </c>
      <c r="I22">
        <v>14.072413793103443</v>
      </c>
      <c r="J22">
        <v>17.679824561403503</v>
      </c>
      <c r="K22">
        <v>11.932147838214799</v>
      </c>
      <c r="L22">
        <v>29.95</v>
      </c>
      <c r="M22">
        <v>0</v>
      </c>
      <c r="N22">
        <v>0</v>
      </c>
      <c r="O22">
        <v>0</v>
      </c>
      <c r="P22">
        <v>100</v>
      </c>
      <c r="S22">
        <v>1</v>
      </c>
    </row>
    <row r="23" spans="1:19">
      <c r="A23">
        <v>2019</v>
      </c>
      <c r="B23">
        <v>309</v>
      </c>
      <c r="C23">
        <v>107443</v>
      </c>
      <c r="D23">
        <v>3.6921902776355848</v>
      </c>
      <c r="E23">
        <v>10.809452453859256</v>
      </c>
      <c r="F23">
        <v>84.920376385618411</v>
      </c>
      <c r="G23">
        <v>0.57611943076794203</v>
      </c>
      <c r="H23">
        <v>99.998138547881254</v>
      </c>
      <c r="I23">
        <v>26.382631711620846</v>
      </c>
      <c r="J23">
        <v>31.201852075081689</v>
      </c>
      <c r="K23">
        <v>17.751639832969786</v>
      </c>
      <c r="L23">
        <v>42.567819063004841</v>
      </c>
      <c r="M23">
        <v>12.246234446627378</v>
      </c>
      <c r="N23">
        <v>76.839118096485507</v>
      </c>
      <c r="O23">
        <v>1.156952630430037</v>
      </c>
      <c r="P23">
        <v>9.7576948264571062</v>
      </c>
      <c r="Q23">
        <v>1</v>
      </c>
      <c r="R23">
        <v>1</v>
      </c>
      <c r="S23">
        <v>1</v>
      </c>
    </row>
    <row r="24" spans="1:19">
      <c r="A24">
        <v>2019</v>
      </c>
      <c r="B24">
        <v>470</v>
      </c>
      <c r="C24">
        <v>10405</v>
      </c>
      <c r="D24">
        <v>2.921672272945699</v>
      </c>
      <c r="E24">
        <v>7.5348390197020656</v>
      </c>
      <c r="F24">
        <v>85.516578567996149</v>
      </c>
      <c r="G24">
        <v>0.49014896684286391</v>
      </c>
      <c r="H24">
        <v>96.463238827486748</v>
      </c>
      <c r="I24">
        <v>22.111184210526321</v>
      </c>
      <c r="J24">
        <v>27.05255102040816</v>
      </c>
      <c r="K24">
        <v>16.341942009440299</v>
      </c>
      <c r="L24">
        <v>36.729411764705901</v>
      </c>
      <c r="M24">
        <v>11.176470588235293</v>
      </c>
      <c r="N24">
        <v>66.470588235294116</v>
      </c>
      <c r="O24">
        <v>8.2352941176470615</v>
      </c>
      <c r="P24">
        <v>14.117647058823531</v>
      </c>
      <c r="Q24">
        <v>2</v>
      </c>
      <c r="R24">
        <v>1</v>
      </c>
      <c r="S24">
        <v>1</v>
      </c>
    </row>
    <row r="25" spans="1:19">
      <c r="A25">
        <v>2019</v>
      </c>
      <c r="B25">
        <v>629</v>
      </c>
      <c r="C25">
        <v>2219</v>
      </c>
      <c r="D25">
        <v>7.8413699864803954</v>
      </c>
      <c r="E25">
        <v>14.781433077963046</v>
      </c>
      <c r="F25">
        <v>76.836412798557902</v>
      </c>
      <c r="G25">
        <v>0.54078413699864802</v>
      </c>
      <c r="H25">
        <v>100.00000000000001</v>
      </c>
      <c r="I25">
        <v>27.363218390804601</v>
      </c>
      <c r="J25">
        <v>30.155792682926837</v>
      </c>
      <c r="K25">
        <v>13.9575366568915</v>
      </c>
      <c r="L25">
        <v>35.508333333333326</v>
      </c>
      <c r="M25">
        <v>24.712643678160926</v>
      </c>
      <c r="N25">
        <v>70.114942528735611</v>
      </c>
      <c r="O25">
        <v>1.7241379310344827</v>
      </c>
      <c r="P25">
        <v>3.4482758620689653</v>
      </c>
      <c r="Q25">
        <v>2</v>
      </c>
      <c r="R25">
        <v>1</v>
      </c>
      <c r="S25">
        <v>1</v>
      </c>
    </row>
    <row r="26" spans="1:19">
      <c r="A26">
        <v>2019</v>
      </c>
      <c r="B26">
        <v>643</v>
      </c>
      <c r="C26">
        <v>64155</v>
      </c>
      <c r="D26">
        <v>3.2733224222585928</v>
      </c>
      <c r="E26">
        <v>8.9455225625438377</v>
      </c>
      <c r="F26">
        <v>87.316654976229444</v>
      </c>
      <c r="G26">
        <v>0.45982386407918319</v>
      </c>
      <c r="H26">
        <v>99.995323825111058</v>
      </c>
      <c r="I26">
        <v>24.14838095238094</v>
      </c>
      <c r="J26">
        <v>29.356804321310342</v>
      </c>
      <c r="K26">
        <v>17.553925523938585</v>
      </c>
      <c r="L26">
        <v>36.900677966101654</v>
      </c>
      <c r="M26">
        <v>11.967951927891836</v>
      </c>
      <c r="N26">
        <v>79.018527791687504</v>
      </c>
      <c r="O26">
        <v>1.1016524787180764</v>
      </c>
      <c r="P26">
        <v>7.9118678017025585</v>
      </c>
      <c r="Q26">
        <v>1</v>
      </c>
      <c r="R26">
        <v>1</v>
      </c>
      <c r="S26">
        <v>1</v>
      </c>
    </row>
    <row r="27" spans="1:19">
      <c r="A27">
        <v>2019</v>
      </c>
      <c r="B27">
        <v>704</v>
      </c>
      <c r="C27">
        <v>71</v>
      </c>
      <c r="D27">
        <v>0</v>
      </c>
      <c r="E27">
        <v>4.2253521126760551</v>
      </c>
      <c r="F27">
        <v>92.957746478873219</v>
      </c>
      <c r="G27">
        <v>2.8169014084507031</v>
      </c>
      <c r="H27">
        <v>99.999999999999986</v>
      </c>
      <c r="I27">
        <v>0</v>
      </c>
      <c r="J27">
        <v>33.6</v>
      </c>
      <c r="K27">
        <v>17.577272727272732</v>
      </c>
      <c r="L27">
        <v>22.450000000000003</v>
      </c>
      <c r="M27">
        <v>0</v>
      </c>
      <c r="N27">
        <v>100</v>
      </c>
      <c r="O27">
        <v>0</v>
      </c>
      <c r="P27">
        <v>0</v>
      </c>
      <c r="Q27">
        <v>2</v>
      </c>
      <c r="R27">
        <v>1</v>
      </c>
      <c r="S27">
        <v>1</v>
      </c>
    </row>
    <row r="28" spans="1:19">
      <c r="A28">
        <v>2019</v>
      </c>
      <c r="B28">
        <v>802</v>
      </c>
      <c r="C28">
        <v>11491</v>
      </c>
      <c r="D28">
        <v>2.2017230876338001</v>
      </c>
      <c r="E28">
        <v>7.632059872944045</v>
      </c>
      <c r="F28">
        <v>89.87903576712209</v>
      </c>
      <c r="G28">
        <v>0.28718127230006085</v>
      </c>
      <c r="H28">
        <v>100</v>
      </c>
      <c r="I28">
        <v>27.76403162055334</v>
      </c>
      <c r="J28">
        <v>33.106659064994346</v>
      </c>
      <c r="K28">
        <v>18.790343725793953</v>
      </c>
      <c r="L28">
        <v>46.809090909090912</v>
      </c>
      <c r="M28">
        <v>9.5348837209302317</v>
      </c>
      <c r="N28">
        <v>81.395348837209298</v>
      </c>
      <c r="O28">
        <v>1.86046511627907</v>
      </c>
      <c r="P28">
        <v>7.2093023255813984</v>
      </c>
      <c r="Q28">
        <v>1</v>
      </c>
      <c r="R28">
        <v>1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U335"/>
  <sheetViews>
    <sheetView defaultGridColor="0" colorId="22" zoomScale="94" zoomScaleNormal="94" workbookViewId="0">
      <pane xSplit="10" ySplit="8" topLeftCell="K9" activePane="bottomRight" state="frozen"/>
      <selection pane="topRight" activeCell="K1" sqref="K1"/>
      <selection pane="bottomLeft" activeCell="A10" sqref="A10"/>
      <selection pane="bottomRight"/>
    </sheetView>
  </sheetViews>
  <sheetFormatPr baseColWidth="10" defaultRowHeight="15"/>
  <cols>
    <col min="1" max="1" width="3" customWidth="1"/>
    <col min="2" max="2" width="5.90625" customWidth="1"/>
    <col min="3" max="3" width="6.1796875" customWidth="1"/>
    <col min="4" max="4" width="7" customWidth="1"/>
    <col min="5" max="5" width="4.36328125" customWidth="1"/>
    <col min="6" max="6" width="6.36328125" style="325" customWidth="1"/>
    <col min="7" max="7" width="5.453125" customWidth="1"/>
    <col min="8" max="8" width="6.54296875" style="92" customWidth="1"/>
    <col min="9" max="10" width="5.54296875" style="92" customWidth="1"/>
    <col min="11" max="11" width="1.08984375" style="92" customWidth="1"/>
    <col min="12" max="12" width="5" style="440" customWidth="1"/>
    <col min="13" max="13" width="1.453125" style="440" customWidth="1"/>
    <col min="14" max="14" width="3.90625" style="92" customWidth="1"/>
    <col min="15" max="15" width="0.7265625" style="92" customWidth="1"/>
    <col min="16" max="16" width="6.90625" customWidth="1"/>
    <col min="17" max="17" width="4.26953125" customWidth="1"/>
    <col min="18" max="18" width="5.36328125" style="92" customWidth="1"/>
    <col min="19" max="19" width="1.6328125" style="92" customWidth="1"/>
    <col min="20" max="20" width="5.36328125" customWidth="1"/>
    <col min="21" max="21" width="1.08984375" customWidth="1"/>
    <col min="22" max="22" width="7.54296875" customWidth="1"/>
    <col min="23" max="23" width="5.08984375" customWidth="1"/>
    <col min="24" max="24" width="6" style="92" customWidth="1"/>
    <col min="25" max="25" width="5.1796875" style="92" customWidth="1"/>
    <col min="26" max="26" width="5.453125" style="11" customWidth="1"/>
    <col min="27" max="27" width="4.453125" style="11" customWidth="1"/>
    <col min="28" max="28" width="4.08984375" style="11" customWidth="1"/>
    <col min="29" max="29" width="3.6328125" style="11" customWidth="1"/>
    <col min="30" max="30" width="6.6328125" style="92" customWidth="1"/>
    <col min="31" max="31" width="5" customWidth="1"/>
    <col min="32" max="32" width="5.36328125" customWidth="1"/>
    <col min="33" max="33" width="5.81640625" style="11" customWidth="1"/>
    <col min="34" max="34" width="4.90625" style="11" customWidth="1"/>
    <col min="35" max="35" width="6.453125" style="11" customWidth="1"/>
    <col min="36" max="36" width="8.08984375" customWidth="1"/>
    <col min="37" max="37" width="7.453125" customWidth="1"/>
    <col min="38" max="38" width="10" customWidth="1"/>
    <col min="39" max="39" width="5.90625" customWidth="1"/>
    <col min="40" max="40" width="8.08984375" customWidth="1"/>
    <col min="41" max="41" width="5.90625" customWidth="1"/>
    <col min="42" max="42" width="8.08984375" customWidth="1"/>
    <col min="43" max="44" width="6.90625" customWidth="1"/>
    <col min="45" max="46" width="6.36328125" customWidth="1"/>
    <col min="47" max="47" width="7.90625" customWidth="1"/>
    <col min="48" max="48" width="5.6328125" customWidth="1"/>
    <col min="49" max="49" width="7.90625" customWidth="1"/>
    <col min="50" max="50" width="6.36328125" customWidth="1"/>
    <col min="51" max="51" width="7.90625" customWidth="1"/>
    <col min="52" max="52" width="6.36328125" customWidth="1"/>
    <col min="53" max="53" width="8" customWidth="1"/>
    <col min="54" max="54" width="9.1796875" customWidth="1"/>
    <col min="55" max="57" width="8" customWidth="1"/>
    <col min="58" max="58" width="7.36328125" customWidth="1"/>
    <col min="59" max="59" width="7.1796875" customWidth="1"/>
    <col min="60" max="60" width="7.08984375" customWidth="1"/>
    <col min="61" max="61" width="8" customWidth="1"/>
    <col min="62" max="62" width="10.08984375" customWidth="1"/>
    <col min="63" max="63" width="8" customWidth="1"/>
    <col min="64" max="64" width="9.6328125" customWidth="1"/>
    <col min="65" max="65" width="7.6328125" customWidth="1"/>
    <col min="66" max="66" width="9.6328125" customWidth="1"/>
    <col min="67" max="67" width="9.1796875" customWidth="1"/>
    <col min="68" max="70" width="7.90625" customWidth="1"/>
    <col min="71" max="71" width="8.08984375" customWidth="1"/>
    <col min="72" max="72" width="8.54296875" customWidth="1"/>
    <col min="73" max="73" width="8" customWidth="1"/>
    <col min="74" max="74" width="6.453125" customWidth="1"/>
    <col min="75" max="75" width="8.08984375" customWidth="1"/>
    <col min="76" max="76" width="7.54296875" customWidth="1"/>
    <col min="77" max="77" width="8.36328125" customWidth="1"/>
    <col min="78" max="78" width="9.453125" customWidth="1"/>
    <col min="79" max="80" width="8.36328125" customWidth="1"/>
    <col min="81" max="81" width="8.90625" customWidth="1"/>
    <col min="82" max="82" width="8.36328125" customWidth="1"/>
    <col min="83" max="83" width="7.90625" customWidth="1"/>
    <col min="84" max="84" width="8" customWidth="1"/>
    <col min="85" max="86" width="9.90625" customWidth="1"/>
    <col min="87" max="87" width="9.08984375" customWidth="1"/>
    <col min="88" max="88" width="8.36328125" customWidth="1"/>
    <col min="89" max="89" width="8.6328125" customWidth="1"/>
    <col min="90" max="90" width="8.90625" customWidth="1"/>
    <col min="91" max="91" width="8.08984375" customWidth="1"/>
    <col min="92" max="92" width="8.6328125" customWidth="1"/>
    <col min="93" max="94" width="9.90625" customWidth="1"/>
    <col min="95" max="95" width="8.08984375" customWidth="1"/>
    <col min="96" max="96" width="8" customWidth="1"/>
    <col min="97" max="97" width="8.08984375" customWidth="1"/>
    <col min="98" max="98" width="11.08984375" customWidth="1"/>
    <col min="99" max="99" width="7.6328125" customWidth="1"/>
    <col min="100" max="100" width="8.08984375" customWidth="1"/>
    <col min="101" max="101" width="7.90625" customWidth="1"/>
    <col min="102" max="102" width="8.90625" customWidth="1"/>
    <col min="103" max="103" width="6.90625" customWidth="1"/>
    <col min="104" max="104" width="6.6328125" customWidth="1"/>
    <col min="105" max="106" width="8.08984375" customWidth="1"/>
    <col min="107" max="107" width="9.36328125" customWidth="1"/>
    <col min="108" max="108" width="10.08984375" customWidth="1"/>
    <col min="109" max="109" width="10.90625" customWidth="1"/>
    <col min="110" max="113" width="8.08984375" customWidth="1"/>
    <col min="114" max="114" width="8.36328125" customWidth="1"/>
    <col min="115" max="115" width="11.08984375" customWidth="1"/>
    <col min="116" max="116" width="8.08984375" customWidth="1"/>
    <col min="117" max="117" width="6.36328125" customWidth="1"/>
    <col min="118" max="118" width="7.453125" customWidth="1"/>
    <col min="119" max="119" width="7.6328125" customWidth="1"/>
    <col min="120" max="121" width="7.90625" customWidth="1"/>
    <col min="122" max="122" width="8" customWidth="1"/>
    <col min="123" max="123" width="7.6328125" customWidth="1"/>
    <col min="124" max="124" width="7.90625" customWidth="1"/>
    <col min="125" max="125" width="8.08984375" customWidth="1"/>
    <col min="126" max="126" width="7.54296875" customWidth="1"/>
    <col min="127" max="127" width="7.90625" customWidth="1"/>
    <col min="128" max="128" width="7.6328125" customWidth="1"/>
    <col min="129" max="129" width="7.90625" customWidth="1"/>
    <col min="130" max="130" width="7.54296875" customWidth="1"/>
    <col min="131" max="131" width="7.90625" customWidth="1"/>
    <col min="132" max="132" width="9.90625" customWidth="1"/>
    <col min="133" max="133" width="7.08984375" customWidth="1"/>
    <col min="134" max="134" width="8.08984375" customWidth="1"/>
    <col min="135" max="135" width="8.54296875" customWidth="1"/>
    <col min="136" max="136" width="9.90625" customWidth="1"/>
    <col min="137" max="137" width="8.36328125" customWidth="1"/>
    <col min="138" max="138" width="10.54296875" customWidth="1"/>
    <col min="139" max="139" width="7.90625" customWidth="1"/>
    <col min="140" max="140" width="8.08984375" customWidth="1"/>
    <col min="141" max="143" width="9.90625" customWidth="1"/>
    <col min="144" max="144" width="8.36328125" customWidth="1"/>
    <col min="145" max="145" width="8.6328125" customWidth="1"/>
    <col min="146" max="146" width="8.54296875" customWidth="1"/>
    <col min="147" max="147" width="8.6328125" customWidth="1"/>
    <col min="148" max="148" width="8.36328125" customWidth="1"/>
    <col min="149" max="149" width="10.6328125" customWidth="1"/>
    <col min="150" max="150" width="9.90625" customWidth="1"/>
    <col min="151" max="151" width="7.54296875" customWidth="1"/>
    <col min="152" max="152" width="8.54296875" customWidth="1"/>
    <col min="153" max="154" width="7.90625" customWidth="1"/>
    <col min="155" max="157" width="8.36328125" customWidth="1"/>
    <col min="158" max="159" width="8.08984375" customWidth="1"/>
    <col min="160" max="161" width="8.36328125" customWidth="1"/>
    <col min="162" max="162" width="8.54296875" customWidth="1"/>
    <col min="163" max="163" width="8.36328125" customWidth="1"/>
    <col min="164" max="164" width="8.6328125" customWidth="1"/>
    <col min="165" max="166" width="9.90625" customWidth="1"/>
    <col min="167" max="167" width="8.08984375" customWidth="1"/>
    <col min="168" max="168" width="8.54296875" customWidth="1"/>
    <col min="169" max="169" width="7.54296875" customWidth="1"/>
    <col min="170" max="170" width="8.08984375" customWidth="1"/>
    <col min="171" max="171" width="7.90625" customWidth="1"/>
    <col min="172" max="172" width="8.36328125" customWidth="1"/>
    <col min="173" max="173" width="8.08984375" customWidth="1"/>
    <col min="174" max="174" width="9.90625" customWidth="1"/>
    <col min="175" max="175" width="8" customWidth="1"/>
    <col min="176" max="176" width="7.90625" customWidth="1"/>
    <col min="177" max="177" width="8.90625" customWidth="1"/>
    <col min="178" max="178" width="8" customWidth="1"/>
    <col min="179" max="179" width="8.90625" customWidth="1"/>
    <col min="180" max="180" width="7.08984375" customWidth="1"/>
    <col min="181" max="181" width="9" customWidth="1"/>
    <col min="182" max="182" width="8.08984375" customWidth="1"/>
    <col min="183" max="183" width="10.36328125" customWidth="1"/>
    <col min="184" max="185" width="7.90625" customWidth="1"/>
    <col min="186" max="186" width="8.6328125" customWidth="1"/>
    <col min="187" max="187" width="8.90625" customWidth="1"/>
    <col min="188" max="188" width="8.6328125" customWidth="1"/>
    <col min="189" max="190" width="8.08984375" customWidth="1"/>
    <col min="191" max="191" width="7.54296875" customWidth="1"/>
    <col min="192" max="194" width="8.08984375" customWidth="1"/>
    <col min="195" max="195" width="8.6328125" customWidth="1"/>
    <col min="196" max="196" width="7.90625" customWidth="1"/>
    <col min="197" max="198" width="8.08984375" customWidth="1"/>
    <col min="199" max="199" width="7.90625" customWidth="1"/>
    <col min="202" max="202" width="8" customWidth="1"/>
    <col min="203" max="203" width="8.08984375" customWidth="1"/>
    <col min="204" max="204" width="8" customWidth="1"/>
    <col min="205" max="206" width="8.08984375" customWidth="1"/>
    <col min="207" max="209" width="7.90625" customWidth="1"/>
    <col min="210" max="210" width="8.08984375" customWidth="1"/>
    <col min="211" max="213" width="7.90625" customWidth="1"/>
    <col min="214" max="214" width="6.6328125" customWidth="1"/>
    <col min="215" max="215" width="8.36328125" customWidth="1"/>
    <col min="216" max="216" width="8" customWidth="1"/>
  </cols>
  <sheetData>
    <row r="1" spans="1:59" ht="13.5" customHeight="1">
      <c r="A1" s="25"/>
      <c r="B1" s="25"/>
      <c r="C1" s="25"/>
      <c r="D1" s="25"/>
      <c r="E1" s="25"/>
      <c r="F1" s="442"/>
      <c r="G1" s="25"/>
      <c r="H1" s="101"/>
      <c r="I1" s="101"/>
      <c r="J1" s="101"/>
      <c r="K1" s="101"/>
      <c r="L1" s="434"/>
      <c r="M1" s="434"/>
      <c r="N1" s="101"/>
      <c r="O1" s="101"/>
      <c r="P1" s="25"/>
      <c r="Q1" s="25"/>
      <c r="R1" s="101"/>
      <c r="S1" s="101"/>
      <c r="T1" s="25"/>
      <c r="U1" s="25"/>
      <c r="V1" s="25"/>
      <c r="W1" s="25"/>
      <c r="X1" s="101"/>
      <c r="Y1" s="101"/>
      <c r="Z1" s="125"/>
      <c r="AA1" s="125"/>
      <c r="AB1" s="125"/>
      <c r="AC1" s="125"/>
      <c r="AD1" s="101"/>
      <c r="AE1" s="25"/>
      <c r="AF1" s="25"/>
      <c r="AG1" s="125"/>
      <c r="AH1" s="125"/>
      <c r="AI1" s="125"/>
      <c r="AJ1" s="25"/>
      <c r="AK1" s="25"/>
    </row>
    <row r="2" spans="1:59" ht="31.5" customHeight="1">
      <c r="A2" s="25"/>
      <c r="B2" s="25"/>
      <c r="C2" s="132" t="s">
        <v>90</v>
      </c>
      <c r="D2" s="134"/>
      <c r="E2" s="134"/>
      <c r="F2" s="443"/>
      <c r="G2" s="134"/>
      <c r="H2" s="134"/>
      <c r="I2" s="135"/>
      <c r="J2" s="134"/>
      <c r="K2" s="134"/>
      <c r="L2" s="435"/>
      <c r="M2" s="435"/>
      <c r="N2" s="134"/>
      <c r="O2" s="134"/>
      <c r="P2" s="135"/>
      <c r="Q2" s="134"/>
      <c r="R2" s="135"/>
      <c r="S2" s="135"/>
      <c r="T2" s="134"/>
      <c r="U2" s="134"/>
      <c r="V2" s="132" t="str">
        <f>+År!B2</f>
        <v>ALL GEIT</v>
      </c>
      <c r="W2" s="134"/>
      <c r="X2" s="101"/>
      <c r="Y2" s="101"/>
      <c r="Z2" s="125"/>
      <c r="AA2" s="101"/>
      <c r="AB2" s="125"/>
      <c r="AC2" s="125"/>
      <c r="AD2" s="101"/>
      <c r="AE2" s="25"/>
      <c r="AF2" s="25"/>
      <c r="AG2" s="125"/>
      <c r="AH2" s="125"/>
      <c r="AI2" s="125"/>
      <c r="AJ2" s="101"/>
      <c r="AK2" s="25"/>
    </row>
    <row r="3" spans="1:59" ht="22.5" customHeight="1">
      <c r="A3" s="25"/>
      <c r="B3" s="25"/>
      <c r="C3" s="25"/>
      <c r="D3" s="25"/>
      <c r="E3" s="25"/>
      <c r="F3" s="442"/>
      <c r="G3" s="25"/>
      <c r="H3" s="101"/>
      <c r="I3" s="101"/>
      <c r="J3" s="101"/>
      <c r="K3" s="101"/>
      <c r="L3" s="434"/>
      <c r="M3" s="434"/>
      <c r="N3" s="101"/>
      <c r="O3" s="101"/>
      <c r="P3" s="25"/>
      <c r="Q3" s="25"/>
      <c r="R3" s="101"/>
      <c r="S3" s="101"/>
      <c r="T3" s="25"/>
      <c r="U3" s="25"/>
      <c r="V3" s="25"/>
      <c r="W3" s="25"/>
      <c r="X3" s="101"/>
      <c r="Y3" s="101"/>
      <c r="Z3" s="125"/>
      <c r="AA3" s="125"/>
      <c r="AB3" s="125"/>
      <c r="AC3" s="125"/>
      <c r="AD3" s="101"/>
      <c r="AE3" s="25"/>
      <c r="AF3" s="25"/>
      <c r="AG3" s="125"/>
      <c r="AH3" s="125"/>
      <c r="AI3" s="125"/>
      <c r="AJ3" s="25"/>
      <c r="AK3" s="25"/>
    </row>
    <row r="4" spans="1:59" s="184" customFormat="1" ht="22.2">
      <c r="A4" s="206"/>
      <c r="B4" s="206"/>
      <c r="C4" s="206"/>
      <c r="D4" s="206"/>
      <c r="E4" s="133" t="s">
        <v>437</v>
      </c>
      <c r="F4" s="444"/>
      <c r="G4" s="187">
        <f>+År!P2</f>
        <v>52</v>
      </c>
      <c r="H4" s="206"/>
      <c r="I4" s="207"/>
      <c r="J4" s="206"/>
      <c r="K4" s="206"/>
      <c r="L4" s="436"/>
      <c r="M4" s="436"/>
      <c r="N4" s="206"/>
      <c r="O4" s="206"/>
      <c r="P4" s="207"/>
      <c r="Q4" s="206"/>
      <c r="R4" s="207"/>
      <c r="S4" s="207"/>
      <c r="T4" s="206"/>
      <c r="U4" s="206"/>
      <c r="V4" s="207"/>
      <c r="W4" s="206"/>
      <c r="X4" s="207"/>
      <c r="Y4" s="274" t="s">
        <v>438</v>
      </c>
      <c r="Z4" s="208"/>
      <c r="AA4" s="206"/>
      <c r="AB4" s="206"/>
      <c r="AC4" s="547">
        <f>SUM(Måned!F9:F20)</f>
        <v>26730</v>
      </c>
      <c r="AD4" s="548"/>
      <c r="AE4" s="549"/>
      <c r="AF4" s="207"/>
      <c r="AG4" s="208"/>
      <c r="AH4" s="208"/>
      <c r="AI4" s="208"/>
      <c r="AJ4" s="208"/>
      <c r="AK4" s="20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</row>
    <row r="5" spans="1:59">
      <c r="A5" s="25"/>
      <c r="B5" s="25"/>
      <c r="C5" s="25"/>
      <c r="D5" s="25"/>
      <c r="E5" s="25"/>
      <c r="F5" s="442"/>
      <c r="G5" s="25"/>
      <c r="H5" s="101"/>
      <c r="I5" s="101"/>
      <c r="J5" s="101"/>
      <c r="K5" s="101"/>
      <c r="L5" s="434"/>
      <c r="M5" s="434"/>
      <c r="N5" s="101"/>
      <c r="O5" s="101"/>
      <c r="P5" s="25"/>
      <c r="Q5" s="25"/>
      <c r="R5" s="101"/>
      <c r="S5" s="101"/>
      <c r="T5" s="25"/>
      <c r="U5" s="25"/>
      <c r="V5" s="25"/>
      <c r="W5" s="25"/>
      <c r="X5" s="101"/>
      <c r="Y5" s="101"/>
      <c r="Z5" s="125"/>
      <c r="AA5" s="125"/>
      <c r="AB5" s="125"/>
      <c r="AC5" s="125"/>
      <c r="AD5" s="101"/>
      <c r="AE5" s="25"/>
      <c r="AF5" s="25"/>
      <c r="AG5" s="125"/>
      <c r="AH5" s="125"/>
      <c r="AI5" s="125"/>
      <c r="AJ5" s="25"/>
      <c r="AK5" s="25"/>
    </row>
    <row r="6" spans="1:59" ht="15.6">
      <c r="A6" s="25"/>
      <c r="B6" s="25"/>
      <c r="C6" s="25"/>
      <c r="D6" s="41" t="s">
        <v>2</v>
      </c>
      <c r="E6" s="25"/>
      <c r="F6" s="442"/>
      <c r="G6" s="25"/>
      <c r="H6" s="101"/>
      <c r="I6" s="101"/>
      <c r="J6" s="101"/>
      <c r="K6" s="101"/>
      <c r="L6" s="434"/>
      <c r="M6" s="434"/>
      <c r="N6" s="494" t="s">
        <v>407</v>
      </c>
      <c r="O6" s="101"/>
      <c r="P6" s="41"/>
      <c r="Q6" s="41"/>
      <c r="R6" s="102"/>
      <c r="S6" s="102"/>
      <c r="T6" s="41"/>
      <c r="U6" s="41"/>
      <c r="V6" s="41" t="s">
        <v>22</v>
      </c>
      <c r="W6" s="25"/>
      <c r="X6" s="102" t="s">
        <v>22</v>
      </c>
      <c r="Y6" s="101"/>
      <c r="Z6" s="126" t="s">
        <v>407</v>
      </c>
      <c r="AA6" s="126" t="s">
        <v>45</v>
      </c>
      <c r="AB6" s="126"/>
      <c r="AC6" s="126"/>
      <c r="AD6" s="102" t="s">
        <v>416</v>
      </c>
      <c r="AE6" s="25"/>
      <c r="AF6" s="25"/>
      <c r="AG6" s="126" t="s">
        <v>79</v>
      </c>
      <c r="AH6" s="125"/>
      <c r="AI6" s="125"/>
      <c r="AJ6" s="41" t="s">
        <v>84</v>
      </c>
      <c r="AK6" s="25"/>
    </row>
    <row r="7" spans="1:59" ht="15.6">
      <c r="A7" s="25"/>
      <c r="B7" s="41"/>
      <c r="C7" s="41"/>
      <c r="D7" s="41" t="s">
        <v>492</v>
      </c>
      <c r="E7" s="104"/>
      <c r="F7" s="445"/>
      <c r="G7" s="104"/>
      <c r="H7" s="102" t="s">
        <v>2</v>
      </c>
      <c r="I7" s="106"/>
      <c r="J7" s="102" t="s">
        <v>1</v>
      </c>
      <c r="K7" s="102"/>
      <c r="L7" s="437" t="s">
        <v>2</v>
      </c>
      <c r="M7" s="437"/>
      <c r="N7" s="430" t="s">
        <v>665</v>
      </c>
      <c r="O7" s="430"/>
      <c r="P7" s="41" t="s">
        <v>22</v>
      </c>
      <c r="Q7" s="104"/>
      <c r="R7" s="432" t="s">
        <v>22</v>
      </c>
      <c r="S7" s="432"/>
      <c r="T7" s="431" t="s">
        <v>22</v>
      </c>
      <c r="U7" s="431"/>
      <c r="V7" s="41" t="s">
        <v>417</v>
      </c>
      <c r="W7" s="104"/>
      <c r="X7" s="102" t="s">
        <v>419</v>
      </c>
      <c r="Y7" s="106"/>
      <c r="Z7" s="126" t="s">
        <v>496</v>
      </c>
      <c r="AA7" s="126" t="s">
        <v>552</v>
      </c>
      <c r="AB7" s="126" t="s">
        <v>535</v>
      </c>
      <c r="AC7" s="126" t="s">
        <v>565</v>
      </c>
      <c r="AD7" s="102" t="s">
        <v>419</v>
      </c>
      <c r="AE7" s="41" t="s">
        <v>490</v>
      </c>
      <c r="AF7" s="41" t="s">
        <v>417</v>
      </c>
      <c r="AG7" s="126" t="s">
        <v>420</v>
      </c>
      <c r="AH7" s="126" t="s">
        <v>420</v>
      </c>
      <c r="AI7" s="126" t="s">
        <v>421</v>
      </c>
      <c r="AJ7" s="41" t="s">
        <v>61</v>
      </c>
      <c r="AK7" s="25"/>
    </row>
    <row r="8" spans="1:59" ht="15.6">
      <c r="A8" s="25"/>
      <c r="B8" s="41" t="s">
        <v>90</v>
      </c>
      <c r="C8" s="41" t="s">
        <v>92</v>
      </c>
      <c r="D8" s="41" t="s">
        <v>493</v>
      </c>
      <c r="E8" s="104" t="s">
        <v>495</v>
      </c>
      <c r="F8" s="445" t="s">
        <v>2</v>
      </c>
      <c r="G8" s="104" t="s">
        <v>495</v>
      </c>
      <c r="H8" s="102" t="s">
        <v>407</v>
      </c>
      <c r="I8" s="106" t="s">
        <v>495</v>
      </c>
      <c r="J8" s="102" t="s">
        <v>407</v>
      </c>
      <c r="K8" s="102"/>
      <c r="L8" s="437" t="s">
        <v>665</v>
      </c>
      <c r="M8" s="437"/>
      <c r="N8" s="430" t="s">
        <v>684</v>
      </c>
      <c r="O8" s="430"/>
      <c r="P8" s="41" t="s">
        <v>0</v>
      </c>
      <c r="Q8" s="104" t="s">
        <v>495</v>
      </c>
      <c r="R8" s="432" t="s">
        <v>665</v>
      </c>
      <c r="S8" s="432"/>
      <c r="T8" s="431" t="s">
        <v>666</v>
      </c>
      <c r="U8" s="431"/>
      <c r="V8" s="41" t="s">
        <v>418</v>
      </c>
      <c r="W8" s="104" t="s">
        <v>495</v>
      </c>
      <c r="X8" s="102" t="s">
        <v>44</v>
      </c>
      <c r="Y8" s="106" t="s">
        <v>495</v>
      </c>
      <c r="Z8" s="126" t="s">
        <v>497</v>
      </c>
      <c r="AA8" s="126" t="s">
        <v>658</v>
      </c>
      <c r="AB8" s="126" t="s">
        <v>658</v>
      </c>
      <c r="AC8" s="126" t="s">
        <v>658</v>
      </c>
      <c r="AD8" s="102" t="s">
        <v>44</v>
      </c>
      <c r="AE8" s="41" t="s">
        <v>491</v>
      </c>
      <c r="AF8" s="41" t="s">
        <v>518</v>
      </c>
      <c r="AG8" s="126" t="s">
        <v>43</v>
      </c>
      <c r="AH8" s="126" t="s">
        <v>517</v>
      </c>
      <c r="AI8" s="126" t="s">
        <v>517</v>
      </c>
      <c r="AJ8" s="41" t="s">
        <v>0</v>
      </c>
      <c r="AK8" s="25"/>
    </row>
    <row r="9" spans="1:59" ht="15.6">
      <c r="A9" s="25"/>
      <c r="B9" s="98" t="s">
        <v>554</v>
      </c>
      <c r="C9" s="98">
        <f>+'Ark1'!C30</f>
        <v>2023</v>
      </c>
      <c r="D9" s="98">
        <f>+IF(F9=0,"",'Ark1'!Q30)</f>
        <v>58</v>
      </c>
      <c r="E9" s="124">
        <f t="shared" ref="E9:E20" si="0">+IF(F9=0,"",D9-D22)</f>
        <v>-2</v>
      </c>
      <c r="F9" s="346">
        <f>+'Ark1'!R30</f>
        <v>733</v>
      </c>
      <c r="G9" s="124">
        <f t="shared" ref="G9:G20" si="1">+IF(F9=0,"",F9-F22)</f>
        <v>-184</v>
      </c>
      <c r="H9" s="100">
        <f>+IF(F9=0,"",'Ark1'!AG30)</f>
        <v>4.1894924118309289</v>
      </c>
      <c r="I9" s="100">
        <f t="shared" ref="I9:I20" si="2">+IF(F9=0,"",H9-H22)</f>
        <v>-1.1384822451412679</v>
      </c>
      <c r="J9" s="100">
        <f>+IF(F9=0,"",'Ark1'!AH30)</f>
        <v>2.3192360163710783</v>
      </c>
      <c r="K9" s="102"/>
      <c r="L9" s="316">
        <f>+IF(F9=0,"",'Ark1'!AI30)</f>
        <v>2</v>
      </c>
      <c r="M9" s="437"/>
      <c r="N9" s="151">
        <f>100*L9/F9</f>
        <v>0.27285129604365621</v>
      </c>
      <c r="O9" s="430"/>
      <c r="P9" s="99">
        <f>+IF(F9=0,"",'Ark1'!S30)</f>
        <v>5.7489768076398358</v>
      </c>
      <c r="Q9" s="433">
        <f t="shared" ref="Q9:Q20" si="3">+IF(F9=0,"",P9-P22)</f>
        <v>0.28005641505532175</v>
      </c>
      <c r="R9" s="151">
        <f>+IF(L9=0,"",'Ark1'!AJ30)</f>
        <v>105.25</v>
      </c>
      <c r="S9" s="432"/>
      <c r="T9" s="22">
        <f>+IF(L9=0,"",'Ark1'!AK30)</f>
        <v>21.322369125260167</v>
      </c>
      <c r="U9" s="431"/>
      <c r="V9" s="99">
        <f>+IF(F9=0,"",'Ark1'!T30)</f>
        <v>5.8158253751705322</v>
      </c>
      <c r="W9" s="99">
        <f t="shared" ref="W9:W20" si="4">+IF(F9=0,"",V9-V22)</f>
        <v>0.42651239807129393</v>
      </c>
      <c r="X9" s="100">
        <f>+IF(F9=0,"",'Ark1'!U30)</f>
        <v>18.915552523874474</v>
      </c>
      <c r="Y9" s="100">
        <f t="shared" ref="Y9:Y20" si="5">+IF(F9=0,"",X9-X22)</f>
        <v>-0.11329153283217863</v>
      </c>
      <c r="Z9" s="105">
        <f>+IF(F9=0,"",'Ark1'!W30)</f>
        <v>4.774897680763984</v>
      </c>
      <c r="AA9" s="105">
        <f>+IF(F9=0,"",'Ark1'!X30)</f>
        <v>65.6207366984993</v>
      </c>
      <c r="AB9" s="105">
        <f>+IF(F9=0,"",'Ark1'!Y30)</f>
        <v>30.422919508867672</v>
      </c>
      <c r="AC9" s="105">
        <f>+IF(F9=0,"",'Ark1'!Z30)</f>
        <v>7.8066542698163888</v>
      </c>
      <c r="AD9" s="100">
        <f>+IF(F9=0,"",'Ark1'!Z30)</f>
        <v>7.8066542698163888</v>
      </c>
      <c r="AE9" s="99">
        <f>+IF(F9=0,"",'Ark1'!AA30)</f>
        <v>1.7942654341826052</v>
      </c>
      <c r="AF9" s="99">
        <f>+IF(F9=0,"",'Ark1'!AB30)</f>
        <v>2.0611843195051986</v>
      </c>
      <c r="AG9" s="105">
        <f>+IF(F9=0,"",'Ark1'!AD30)</f>
        <v>49.781809736960177</v>
      </c>
      <c r="AH9" s="105">
        <f>+IF(F9=0,"",'Ark1'!AE30)</f>
        <v>49.72999746376324</v>
      </c>
      <c r="AI9" s="105">
        <f>+IF(F9=0,"",'Ark1'!AF30)</f>
        <v>2.7422371866816322</v>
      </c>
      <c r="AJ9" s="99">
        <f t="shared" ref="AJ9:AJ75" si="6">+IF(F9=0,"",X9/P9)</f>
        <v>3.2902467963929736</v>
      </c>
      <c r="AK9" s="25"/>
      <c r="AQ9" t="str">
        <f>+B9</f>
        <v>Jan</v>
      </c>
      <c r="AS9">
        <f>+År!I35</f>
        <v>12.381197156752608</v>
      </c>
      <c r="AT9" s="1">
        <f>+År!K35</f>
        <v>5.3029928918817806</v>
      </c>
    </row>
    <row r="10" spans="1:59" ht="15.6">
      <c r="A10" s="25"/>
      <c r="B10" s="98" t="s">
        <v>555</v>
      </c>
      <c r="C10" s="98">
        <f>+'Ark1'!C31</f>
        <v>2023</v>
      </c>
      <c r="D10" s="98">
        <f>+IF(F10=0,"",'Ark1'!Q31)</f>
        <v>76</v>
      </c>
      <c r="E10" s="124">
        <f t="shared" si="0"/>
        <v>-2</v>
      </c>
      <c r="F10" s="346">
        <f>+'Ark1'!R31</f>
        <v>1687</v>
      </c>
      <c r="G10" s="124">
        <f t="shared" si="1"/>
        <v>73</v>
      </c>
      <c r="H10" s="100">
        <f>+IF(F10=0,"",'Ark1'!AG31)</f>
        <v>5.1958093895924886</v>
      </c>
      <c r="I10" s="100">
        <f t="shared" si="2"/>
        <v>0.2443618981324045</v>
      </c>
      <c r="J10" s="100">
        <f>+IF(F10=0,"",'Ark1'!AH31)</f>
        <v>1.8375815056312976</v>
      </c>
      <c r="K10" s="102"/>
      <c r="L10" s="316">
        <f>+IF(F10=0,"",'Ark1'!AI31)</f>
        <v>55</v>
      </c>
      <c r="M10" s="437"/>
      <c r="N10" s="151">
        <f t="shared" ref="N10:N19" si="7">100*L10/F10</f>
        <v>3.2602252519264967</v>
      </c>
      <c r="O10" s="430"/>
      <c r="P10" s="99">
        <f>+IF(F10=0,"",'Ark1'!S31)</f>
        <v>5.3882631890930659</v>
      </c>
      <c r="Q10" s="433">
        <f t="shared" si="3"/>
        <v>-0.15015068946951349</v>
      </c>
      <c r="R10" s="151">
        <f>+IF(L10=0,"",'Ark1'!AJ31)</f>
        <v>95.467272727272743</v>
      </c>
      <c r="S10" s="432"/>
      <c r="T10" s="22">
        <f>+IF(L10=0,"",'Ark1'!AK31)</f>
        <v>13.420007289847312</v>
      </c>
      <c r="U10" s="431"/>
      <c r="V10" s="99">
        <f>+IF(F10=0,"",'Ark1'!T31)</f>
        <v>4.975103734439835</v>
      </c>
      <c r="W10" s="99">
        <f t="shared" si="4"/>
        <v>-0.16616020608061177</v>
      </c>
      <c r="X10" s="100">
        <f>+IF(F10=0,"",'Ark1'!U31)</f>
        <v>10.192946058091289</v>
      </c>
      <c r="Y10" s="100">
        <f t="shared" si="5"/>
        <v>0.14567220431186989</v>
      </c>
      <c r="Z10" s="105">
        <f>+IF(F10=0,"",'Ark1'!W31)</f>
        <v>0.65204505038529925</v>
      </c>
      <c r="AA10" s="105">
        <f>+IF(F10=0,"",'Ark1'!X31)</f>
        <v>20.331950207468875</v>
      </c>
      <c r="AB10" s="105">
        <f>+IF(F10=0,"",'Ark1'!Y31)</f>
        <v>8.4765856550088898</v>
      </c>
      <c r="AC10" s="105">
        <f>+IF(F10=0,"",'Ark1'!Z31)</f>
        <v>7.1353668041531799</v>
      </c>
      <c r="AD10" s="100">
        <f>+IF(F10=0,"",'Ark1'!Z31)</f>
        <v>7.1353668041531799</v>
      </c>
      <c r="AE10" s="99">
        <f>+IF(F10=0,"",'Ark1'!AA31)</f>
        <v>1.3592179337076189</v>
      </c>
      <c r="AF10" s="99">
        <f>+IF(F10=0,"",'Ark1'!AB31)</f>
        <v>1.5689931145505696</v>
      </c>
      <c r="AG10" s="105">
        <f>+IF(F10=0,"",'Ark1'!AD31)</f>
        <v>34.613028203767541</v>
      </c>
      <c r="AH10" s="105">
        <f>+IF(F10=0,"",'Ark1'!AE31)</f>
        <v>32.584882693880722</v>
      </c>
      <c r="AI10" s="105">
        <f>+IF(F10=0,"",'Ark1'!AF31)</f>
        <v>6.3112607557052005</v>
      </c>
      <c r="AJ10" s="99">
        <f t="shared" si="6"/>
        <v>1.8916941694169418</v>
      </c>
      <c r="AK10" s="25"/>
      <c r="AQ10" t="str">
        <f t="shared" ref="AQ10:AQ20" si="8">+B10</f>
        <v>Feb</v>
      </c>
      <c r="AS10">
        <f>+AS9</f>
        <v>12.381197156752608</v>
      </c>
      <c r="AT10" s="1">
        <f>+AT9</f>
        <v>5.3029928918817806</v>
      </c>
    </row>
    <row r="11" spans="1:59" ht="15.6">
      <c r="A11" s="25"/>
      <c r="B11" s="98" t="s">
        <v>556</v>
      </c>
      <c r="C11" s="98">
        <f>+'Ark1'!C32</f>
        <v>2023</v>
      </c>
      <c r="D11" s="98">
        <f>+IF(F11=0,"",'Ark1'!Q32)</f>
        <v>186</v>
      </c>
      <c r="E11" s="124">
        <f t="shared" si="0"/>
        <v>15</v>
      </c>
      <c r="F11" s="346">
        <f>+'Ark1'!R32</f>
        <v>4561</v>
      </c>
      <c r="G11" s="124">
        <f t="shared" si="1"/>
        <v>248</v>
      </c>
      <c r="H11" s="100">
        <f>+IF(F11=0,"",'Ark1'!AG32)</f>
        <v>12.94164606432283</v>
      </c>
      <c r="I11" s="100">
        <f t="shared" si="2"/>
        <v>0.55501222145724149</v>
      </c>
      <c r="J11" s="100">
        <f>+IF(F11=0,"",'Ark1'!AH32)</f>
        <v>8.770006577504931E-2</v>
      </c>
      <c r="K11" s="102"/>
      <c r="L11" s="316">
        <f>+IF(F11=0,"",'Ark1'!AI32)</f>
        <v>19</v>
      </c>
      <c r="M11" s="437"/>
      <c r="N11" s="151">
        <f t="shared" si="7"/>
        <v>0.41657531243148432</v>
      </c>
      <c r="O11" s="430"/>
      <c r="P11" s="99">
        <f>+IF(F11=0,"",'Ark1'!S32)</f>
        <v>5.342030256522694</v>
      </c>
      <c r="Q11" s="433">
        <f t="shared" si="3"/>
        <v>3.5978784229626193E-2</v>
      </c>
      <c r="R11" s="151">
        <f>+IF(L11=0,"",'Ark1'!AJ32)</f>
        <v>91.952631578947418</v>
      </c>
      <c r="S11" s="432"/>
      <c r="T11" s="22">
        <f>+IF(L11=0,"",'Ark1'!AK32)</f>
        <v>15.676635904300268</v>
      </c>
      <c r="U11" s="431"/>
      <c r="V11" s="99">
        <f>+IF(F11=0,"",'Ark1'!T32)</f>
        <v>4.9739092304319215</v>
      </c>
      <c r="W11" s="99">
        <f t="shared" si="4"/>
        <v>-0.17401564784306078</v>
      </c>
      <c r="X11" s="100">
        <f>+IF(F11=0,"",'Ark1'!U32)</f>
        <v>9.3905503179127496</v>
      </c>
      <c r="Y11" s="100">
        <f t="shared" si="5"/>
        <v>-1.5199740051539123E-2</v>
      </c>
      <c r="Z11" s="105">
        <f>+IF(F11=0,"",'Ark1'!W32)</f>
        <v>0.54812541109405821</v>
      </c>
      <c r="AA11" s="105">
        <f>+IF(F11=0,"",'Ark1'!X32)</f>
        <v>16.399912299934226</v>
      </c>
      <c r="AB11" s="105">
        <f>+IF(F11=0,"",'Ark1'!Y32)</f>
        <v>6.9721552291164244</v>
      </c>
      <c r="AC11" s="105">
        <f>+IF(F11=0,"",'Ark1'!Z32)</f>
        <v>6.6898212320178301</v>
      </c>
      <c r="AD11" s="100">
        <f>+IF(F11=0,"",'Ark1'!Z32)</f>
        <v>6.6898212320178301</v>
      </c>
      <c r="AE11" s="99">
        <f>+IF(F11=0,"",'Ark1'!AA32)</f>
        <v>1.39630489278383</v>
      </c>
      <c r="AF11" s="99">
        <f>+IF(F11=0,"",'Ark1'!AB32)</f>
        <v>1.592151821738258</v>
      </c>
      <c r="AG11" s="105">
        <f>+IF(F11=0,"",'Ark1'!AD32)</f>
        <v>43.49361869121261</v>
      </c>
      <c r="AH11" s="105">
        <f>+IF(F11=0,"",'Ark1'!AE32)</f>
        <v>40.954904266011589</v>
      </c>
      <c r="AI11" s="105">
        <f>+IF(F11=0,"",'Ark1'!AF32)</f>
        <v>17.063224841002619</v>
      </c>
      <c r="AJ11" s="99">
        <f t="shared" si="6"/>
        <v>1.757861686845887</v>
      </c>
      <c r="AK11" s="25"/>
      <c r="AQ11" t="str">
        <f t="shared" si="8"/>
        <v>Mar</v>
      </c>
      <c r="AS11">
        <f t="shared" ref="AS11:AT20" si="9">+AS10</f>
        <v>12.381197156752608</v>
      </c>
      <c r="AT11" s="1">
        <f t="shared" si="9"/>
        <v>5.3029928918817806</v>
      </c>
    </row>
    <row r="12" spans="1:59" ht="15.6">
      <c r="A12" s="25"/>
      <c r="B12" s="98" t="s">
        <v>557</v>
      </c>
      <c r="C12" s="98">
        <f>+'Ark1'!C33</f>
        <v>2023</v>
      </c>
      <c r="D12" s="98">
        <f>+IF(F12=0,"",'Ark1'!Q33)</f>
        <v>99</v>
      </c>
      <c r="E12" s="124">
        <f t="shared" si="0"/>
        <v>-22</v>
      </c>
      <c r="F12" s="346">
        <f>+'Ark1'!R33</f>
        <v>3221</v>
      </c>
      <c r="G12" s="124">
        <f t="shared" si="1"/>
        <v>-514</v>
      </c>
      <c r="H12" s="100">
        <f>+IF(F12=0,"",'Ark1'!AG33)</f>
        <v>8.1127205548642891</v>
      </c>
      <c r="I12" s="100">
        <f t="shared" si="2"/>
        <v>-2.7463088529714472</v>
      </c>
      <c r="J12" s="100">
        <f>+IF(F12=0,"",'Ark1'!AH33)</f>
        <v>0</v>
      </c>
      <c r="K12" s="102"/>
      <c r="L12" s="316">
        <f>+IF(F12=0,"",'Ark1'!AI33)</f>
        <v>45</v>
      </c>
      <c r="M12" s="437"/>
      <c r="N12" s="151">
        <f t="shared" si="7"/>
        <v>1.3970816516609748</v>
      </c>
      <c r="O12" s="430"/>
      <c r="P12" s="99">
        <f>+IF(F12=0,"",'Ark1'!S33)</f>
        <v>5.3703818689847882</v>
      </c>
      <c r="Q12" s="433">
        <f t="shared" si="3"/>
        <v>0.13691466684288578</v>
      </c>
      <c r="R12" s="151">
        <f>+IF(L12=0,"",'Ark1'!AJ33)</f>
        <v>80.086666666666687</v>
      </c>
      <c r="S12" s="432"/>
      <c r="T12" s="22">
        <f>+IF(L12=0,"",'Ark1'!AK33)</f>
        <v>15.487498297726347</v>
      </c>
      <c r="U12" s="431"/>
      <c r="V12" s="99">
        <f>+IF(F12=0,"",'Ark1'!T33)</f>
        <v>4.7755355479664718</v>
      </c>
      <c r="W12" s="99">
        <f t="shared" si="4"/>
        <v>-1.5093635433796493E-2</v>
      </c>
      <c r="X12" s="100">
        <f>+IF(F12=0,"",'Ark1'!U33)</f>
        <v>8.3356100589879016</v>
      </c>
      <c r="Y12" s="100">
        <f t="shared" si="5"/>
        <v>-1.1862105568086232</v>
      </c>
      <c r="Z12" s="105">
        <f>+IF(F12=0,"",'Ark1'!W33)</f>
        <v>0.37255510710959328</v>
      </c>
      <c r="AA12" s="105">
        <f>+IF(F12=0,"",'Ark1'!X33)</f>
        <v>10.152126668736416</v>
      </c>
      <c r="AB12" s="105">
        <f>+IF(F12=0,"",'Ark1'!Y33)</f>
        <v>3.9739211425023289</v>
      </c>
      <c r="AC12" s="105">
        <f>+IF(F12=0,"",'Ark1'!Z33)</f>
        <v>5.4780628675267682</v>
      </c>
      <c r="AD12" s="100">
        <f>+IF(F12=0,"",'Ark1'!Z33)</f>
        <v>5.4780628675267682</v>
      </c>
      <c r="AE12" s="99">
        <f>+IF(F12=0,"",'Ark1'!AA33)</f>
        <v>1.3378559573630131</v>
      </c>
      <c r="AF12" s="99">
        <f>+IF(F12=0,"",'Ark1'!AB33)</f>
        <v>1.8122622274365827</v>
      </c>
      <c r="AG12" s="105">
        <f>+IF(F12=0,"",'Ark1'!AD33)</f>
        <v>40.071973106651448</v>
      </c>
      <c r="AH12" s="105">
        <f>+IF(F12=0,"",'Ark1'!AE33)</f>
        <v>50.538514075994549</v>
      </c>
      <c r="AI12" s="105">
        <f>+IF(F12=0,"",'Ark1'!AF33)</f>
        <v>12.050130939019828</v>
      </c>
      <c r="AJ12" s="99">
        <f t="shared" si="6"/>
        <v>1.5521447566192639</v>
      </c>
      <c r="AK12" s="25"/>
      <c r="AQ12" t="str">
        <f t="shared" si="8"/>
        <v>Apr</v>
      </c>
      <c r="AS12">
        <f t="shared" si="9"/>
        <v>12.381197156752608</v>
      </c>
      <c r="AT12" s="1">
        <f t="shared" si="9"/>
        <v>5.3029928918817806</v>
      </c>
    </row>
    <row r="13" spans="1:59" ht="15.6">
      <c r="A13" s="25"/>
      <c r="B13" s="98" t="s">
        <v>453</v>
      </c>
      <c r="C13" s="98">
        <f>+'Ark1'!C34</f>
        <v>2023</v>
      </c>
      <c r="D13" s="98">
        <f>+IF(F13=0,"",'Ark1'!Q34)</f>
        <v>94</v>
      </c>
      <c r="E13" s="124">
        <f t="shared" si="0"/>
        <v>-8</v>
      </c>
      <c r="F13" s="346">
        <f>+'Ark1'!R34</f>
        <v>1847</v>
      </c>
      <c r="G13" s="124">
        <f t="shared" si="1"/>
        <v>-181</v>
      </c>
      <c r="H13" s="100">
        <f>+IF(F13=0,"",'Ark1'!AG34)</f>
        <v>5.3158579529076002</v>
      </c>
      <c r="I13" s="100">
        <f t="shared" si="2"/>
        <v>-1.2349788631837022</v>
      </c>
      <c r="J13" s="100">
        <f>+IF(F13=0,"",'Ark1'!AH34)</f>
        <v>0.59556036816459135</v>
      </c>
      <c r="K13" s="102"/>
      <c r="L13" s="316">
        <f>+IF(F13=0,"",'Ark1'!AI34)</f>
        <v>517</v>
      </c>
      <c r="M13" s="437"/>
      <c r="N13" s="151">
        <f t="shared" si="7"/>
        <v>27.991337303735786</v>
      </c>
      <c r="O13" s="430"/>
      <c r="P13" s="99">
        <f>+IF(F13=0,"",'Ark1'!S34)</f>
        <v>5.4136437466161347</v>
      </c>
      <c r="Q13" s="433">
        <f t="shared" si="3"/>
        <v>4.6286744643750488E-2</v>
      </c>
      <c r="R13" s="151">
        <f>+IF(L13=0,"",'Ark1'!AJ34)</f>
        <v>79.421856866537595</v>
      </c>
      <c r="S13" s="432"/>
      <c r="T13" s="22">
        <f>+IF(L13=0,"",'Ark1'!AK34)</f>
        <v>14.557706101447344</v>
      </c>
      <c r="U13" s="431"/>
      <c r="V13" s="99">
        <f>+IF(F13=0,"",'Ark1'!T34)</f>
        <v>4.7606930157011371</v>
      </c>
      <c r="W13" s="99">
        <f t="shared" si="4"/>
        <v>2.5485915109419111E-2</v>
      </c>
      <c r="X13" s="100">
        <f>+IF(F13=0,"",'Ark1'!U34)</f>
        <v>9.5250676773145599</v>
      </c>
      <c r="Y13" s="100">
        <f t="shared" si="5"/>
        <v>-1.054025024855072</v>
      </c>
      <c r="Z13" s="105">
        <f>+IF(F13=0,"",'Ark1'!W34)</f>
        <v>0.7579859231185706</v>
      </c>
      <c r="AA13" s="105">
        <f>+IF(F13=0,"",'Ark1'!X34)</f>
        <v>16.567406605305905</v>
      </c>
      <c r="AB13" s="105">
        <f>+IF(F13=0,"",'Ark1'!Y34)</f>
        <v>6.1180292365998916</v>
      </c>
      <c r="AC13" s="105">
        <f>+IF(F13=0,"",'Ark1'!Z34)</f>
        <v>6.6311903224741799</v>
      </c>
      <c r="AD13" s="100">
        <f>+IF(F13=0,"",'Ark1'!Z34)</f>
        <v>6.6311903224741799</v>
      </c>
      <c r="AE13" s="99">
        <f>+IF(F13=0,"",'Ark1'!AA34)</f>
        <v>1.5521918375599013</v>
      </c>
      <c r="AF13" s="99">
        <f>+IF(F13=0,"",'Ark1'!AB34)</f>
        <v>1.6901617150853274</v>
      </c>
      <c r="AG13" s="105">
        <f>+IF(F13=0,"",'Ark1'!AD34)</f>
        <v>41.29835265156359</v>
      </c>
      <c r="AH13" s="105">
        <f>+IF(F13=0,"",'Ark1'!AE34)</f>
        <v>50.125262916126658</v>
      </c>
      <c r="AI13" s="105">
        <f>+IF(F13=0,"",'Ark1'!AF34)</f>
        <v>6.9098391320613519</v>
      </c>
      <c r="AJ13" s="99">
        <f t="shared" si="6"/>
        <v>1.7594559455945586</v>
      </c>
      <c r="AK13" s="25"/>
      <c r="AQ13" t="str">
        <f t="shared" si="8"/>
        <v>Mai</v>
      </c>
      <c r="AS13">
        <f t="shared" si="9"/>
        <v>12.381197156752608</v>
      </c>
      <c r="AT13" s="1">
        <f t="shared" si="9"/>
        <v>5.3029928918817806</v>
      </c>
    </row>
    <row r="14" spans="1:59" ht="15.6">
      <c r="A14" s="25"/>
      <c r="B14" s="98" t="s">
        <v>558</v>
      </c>
      <c r="C14" s="98">
        <f>+'Ark1'!C35</f>
        <v>2023</v>
      </c>
      <c r="D14" s="98">
        <f>+IF(F14=0,"",'Ark1'!Q35)</f>
        <v>131</v>
      </c>
      <c r="E14" s="124">
        <f t="shared" si="0"/>
        <v>20</v>
      </c>
      <c r="F14" s="346">
        <f>+'Ark1'!R35</f>
        <v>2248</v>
      </c>
      <c r="G14" s="124">
        <f t="shared" si="1"/>
        <v>495</v>
      </c>
      <c r="H14" s="100">
        <f>+IF(F14=0,"",'Ark1'!AG35)</f>
        <v>8.9092169376950103</v>
      </c>
      <c r="I14" s="100">
        <f t="shared" si="2"/>
        <v>1.8455960144301864</v>
      </c>
      <c r="J14" s="100">
        <f>+IF(F14=0,"",'Ark1'!AH35)</f>
        <v>2.3576512455516014</v>
      </c>
      <c r="K14" s="102"/>
      <c r="L14" s="316">
        <f>+IF(F14=0,"",'Ark1'!AI35)</f>
        <v>661</v>
      </c>
      <c r="M14" s="437"/>
      <c r="N14" s="151">
        <f t="shared" si="7"/>
        <v>29.40391459074733</v>
      </c>
      <c r="O14" s="430"/>
      <c r="P14" s="99">
        <f>+IF(F14=0,"",'Ark1'!S35)</f>
        <v>5.104982206405694</v>
      </c>
      <c r="Q14" s="433">
        <f t="shared" si="3"/>
        <v>5.6493900644142947E-2</v>
      </c>
      <c r="R14" s="151">
        <f>+IF(L14=0,"",'Ark1'!AJ35)</f>
        <v>88.85083207261718</v>
      </c>
      <c r="S14" s="432"/>
      <c r="T14" s="22">
        <f>+IF(L14=0,"",'Ark1'!AK35)</f>
        <v>15.734838327899499</v>
      </c>
      <c r="U14" s="431"/>
      <c r="V14" s="99">
        <f>+IF(F14=0,"",'Ark1'!T35)</f>
        <v>4.8309608540925266</v>
      </c>
      <c r="W14" s="99">
        <f t="shared" si="4"/>
        <v>0.27306011250667339</v>
      </c>
      <c r="X14" s="100">
        <f>+IF(F14=0,"",'Ark1'!U35)</f>
        <v>13.116103202846983</v>
      </c>
      <c r="Y14" s="100">
        <f t="shared" si="5"/>
        <v>-8.0588183348107023E-2</v>
      </c>
      <c r="Z14" s="105">
        <f>+IF(F14=0,"",'Ark1'!W35)</f>
        <v>3.9590747330960849</v>
      </c>
      <c r="AA14" s="105">
        <f>+IF(F14=0,"",'Ark1'!X35)</f>
        <v>29.804270462633447</v>
      </c>
      <c r="AB14" s="105">
        <f>+IF(F14=0,"",'Ark1'!Y35)</f>
        <v>14.768683274021351</v>
      </c>
      <c r="AC14" s="105">
        <f>+IF(F14=0,"",'Ark1'!Z35)</f>
        <v>8.4483441139036</v>
      </c>
      <c r="AD14" s="100">
        <f>+IF(F14=0,"",'Ark1'!Z35)</f>
        <v>8.4483441139036</v>
      </c>
      <c r="AE14" s="99">
        <f>+IF(F14=0,"",'Ark1'!AA35)</f>
        <v>1.5668984993153501</v>
      </c>
      <c r="AF14" s="99">
        <f>+IF(F14=0,"",'Ark1'!AB35)</f>
        <v>2.1679652796997497</v>
      </c>
      <c r="AG14" s="105">
        <f>+IF(F14=0,"",'Ark1'!AD35)</f>
        <v>62.34878037873623</v>
      </c>
      <c r="AH14" s="105">
        <f>+IF(F14=0,"",'Ark1'!AE35)</f>
        <v>59.05773230198789</v>
      </c>
      <c r="AI14" s="105">
        <f>+IF(F14=0,"",'Ark1'!AF35)</f>
        <v>8.4100261878039682</v>
      </c>
      <c r="AJ14" s="99">
        <f t="shared" si="6"/>
        <v>2.5692750087138392</v>
      </c>
      <c r="AK14" s="25"/>
      <c r="AQ14" t="str">
        <f t="shared" si="8"/>
        <v>Jun</v>
      </c>
      <c r="AS14">
        <f t="shared" si="9"/>
        <v>12.381197156752608</v>
      </c>
      <c r="AT14" s="1">
        <f t="shared" si="9"/>
        <v>5.3029928918817806</v>
      </c>
    </row>
    <row r="15" spans="1:59" ht="15.6">
      <c r="A15" s="25"/>
      <c r="B15" s="98" t="s">
        <v>559</v>
      </c>
      <c r="C15" s="98">
        <f>+'Ark1'!C36</f>
        <v>2023</v>
      </c>
      <c r="D15" s="98">
        <f>+IF(F15=0,"",'Ark1'!Q36)</f>
        <v>34</v>
      </c>
      <c r="E15" s="124">
        <f t="shared" si="0"/>
        <v>13</v>
      </c>
      <c r="F15" s="346">
        <f>+'Ark1'!R36</f>
        <v>476</v>
      </c>
      <c r="G15" s="124">
        <f t="shared" si="1"/>
        <v>250</v>
      </c>
      <c r="H15" s="100">
        <f>+IF(F15=0,"",'Ark1'!AG36)</f>
        <v>1.7368213992833947</v>
      </c>
      <c r="I15" s="100">
        <f t="shared" si="2"/>
        <v>0.76636663696969842</v>
      </c>
      <c r="J15" s="100">
        <f>+IF(F15=0,"",'Ark1'!AH36)</f>
        <v>0</v>
      </c>
      <c r="K15" s="102"/>
      <c r="L15" s="316">
        <f>+IF(F15=0,"",'Ark1'!AI36)</f>
        <v>178</v>
      </c>
      <c r="M15" s="437"/>
      <c r="N15" s="151">
        <f t="shared" si="7"/>
        <v>37.394957983193279</v>
      </c>
      <c r="O15" s="430"/>
      <c r="P15" s="99">
        <f>+IF(F15=0,"",'Ark1'!S36)</f>
        <v>4.829831932773109</v>
      </c>
      <c r="Q15" s="433">
        <f t="shared" si="3"/>
        <v>4.2221313304084518E-2</v>
      </c>
      <c r="R15" s="151">
        <f>+IF(L15=0,"",'Ark1'!AJ36)</f>
        <v>112.10112359550556</v>
      </c>
      <c r="S15" s="432"/>
      <c r="T15" s="22">
        <f>+IF(L15=0,"",'Ark1'!AK36)</f>
        <v>10.18595903893595</v>
      </c>
      <c r="U15" s="431"/>
      <c r="V15" s="99">
        <f>+IF(F15=0,"",'Ark1'!T36)</f>
        <v>4.7268907563025202</v>
      </c>
      <c r="W15" s="99">
        <f t="shared" si="4"/>
        <v>0.19149252621402457</v>
      </c>
      <c r="X15" s="100">
        <f>+IF(F15=0,"",'Ark1'!U36)</f>
        <v>12.075630252100844</v>
      </c>
      <c r="Y15" s="100">
        <f t="shared" si="5"/>
        <v>-1.9876440841823406</v>
      </c>
      <c r="Z15" s="105">
        <f>+IF(F15=0,"",'Ark1'!W36)</f>
        <v>2.100840336134453</v>
      </c>
      <c r="AA15" s="105">
        <f>+IF(F15=0,"",'Ark1'!X36)</f>
        <v>24.369747899159659</v>
      </c>
      <c r="AB15" s="105">
        <f>+IF(F15=0,"",'Ark1'!Y36)</f>
        <v>9.4537815126050404</v>
      </c>
      <c r="AC15" s="105">
        <f>+IF(F15=0,"",'Ark1'!Z36)</f>
        <v>7.397304941740706</v>
      </c>
      <c r="AD15" s="100">
        <f>+IF(F15=0,"",'Ark1'!Z36)</f>
        <v>7.397304941740706</v>
      </c>
      <c r="AE15" s="99">
        <f>+IF(F15=0,"",'Ark1'!AA36)</f>
        <v>1.5712867302183056</v>
      </c>
      <c r="AF15" s="99">
        <f>+IF(F15=0,"",'Ark1'!AB36)</f>
        <v>1.8564535395124575</v>
      </c>
      <c r="AG15" s="105">
        <f>+IF(F15=0,"",'Ark1'!AD36)</f>
        <v>58.897894791868019</v>
      </c>
      <c r="AH15" s="105">
        <f>+IF(F15=0,"",'Ark1'!AE36)</f>
        <v>54.798495249981251</v>
      </c>
      <c r="AI15" s="105">
        <f>+IF(F15=0,"",'Ark1'!AF36)</f>
        <v>1.7807706696595595</v>
      </c>
      <c r="AJ15" s="99">
        <f t="shared" si="6"/>
        <v>2.5002174858634199</v>
      </c>
      <c r="AK15" s="25"/>
      <c r="AQ15" t="str">
        <f t="shared" si="8"/>
        <v>Jul</v>
      </c>
      <c r="AS15">
        <f t="shared" si="9"/>
        <v>12.381197156752608</v>
      </c>
      <c r="AT15" s="1">
        <f t="shared" si="9"/>
        <v>5.3029928918817806</v>
      </c>
    </row>
    <row r="16" spans="1:59" ht="15.6">
      <c r="A16" s="25"/>
      <c r="B16" s="98" t="s">
        <v>560</v>
      </c>
      <c r="C16" s="98">
        <f>+'Ark1'!C37</f>
        <v>2023</v>
      </c>
      <c r="D16" s="98">
        <f>+IF(F16=0,"",'Ark1'!Q37)</f>
        <v>111</v>
      </c>
      <c r="E16" s="124">
        <f t="shared" si="0"/>
        <v>0</v>
      </c>
      <c r="F16" s="346">
        <f>+'Ark1'!R37</f>
        <v>1565</v>
      </c>
      <c r="G16" s="124">
        <f t="shared" si="1"/>
        <v>-97.529999999999973</v>
      </c>
      <c r="H16" s="100">
        <f>+IF(F16=0,"",'Ark1'!AG37)</f>
        <v>5.5887395474957797</v>
      </c>
      <c r="I16" s="100">
        <f t="shared" si="2"/>
        <v>-0.40192475280382833</v>
      </c>
      <c r="J16" s="100">
        <f>+IF(F16=0,"",'Ark1'!AH37)</f>
        <v>0.76677316293929698</v>
      </c>
      <c r="K16" s="102"/>
      <c r="L16" s="316">
        <f>+IF(F16=0,"",'Ark1'!AI37)</f>
        <v>217</v>
      </c>
      <c r="M16" s="437"/>
      <c r="N16" s="151">
        <f t="shared" si="7"/>
        <v>13.865814696485623</v>
      </c>
      <c r="O16" s="430"/>
      <c r="P16" s="99">
        <f>+IF(F16=0,"",'Ark1'!S37)</f>
        <v>4.8434504792332254</v>
      </c>
      <c r="Q16" s="433">
        <f t="shared" si="3"/>
        <v>-9.0030420359563657E-2</v>
      </c>
      <c r="R16" s="151">
        <f>+IF(L16=0,"",'Ark1'!AJ37)</f>
        <v>95.34239631336402</v>
      </c>
      <c r="S16" s="432"/>
      <c r="T16" s="22">
        <f>+IF(L16=0,"",'Ark1'!AK37)</f>
        <v>14.475819313179027</v>
      </c>
      <c r="U16" s="431"/>
      <c r="V16" s="99">
        <f>+IF(F16=0,"",'Ark1'!T37)</f>
        <v>3.8913738019169326</v>
      </c>
      <c r="W16" s="99">
        <f t="shared" si="4"/>
        <v>-8.7501767245729667E-2</v>
      </c>
      <c r="X16" s="100">
        <f>+IF(F16=0,"",'Ark1'!U37)</f>
        <v>11.818466453674121</v>
      </c>
      <c r="Y16" s="100">
        <f t="shared" si="5"/>
        <v>1.7295948480242629E-2</v>
      </c>
      <c r="Z16" s="105">
        <f>+IF(F16=0,"",'Ark1'!W37)</f>
        <v>1.2140575079872205</v>
      </c>
      <c r="AA16" s="105">
        <f>+IF(F16=0,"",'Ark1'!X37)</f>
        <v>19.169329073482423</v>
      </c>
      <c r="AB16" s="105">
        <f>+IF(F16=0,"",'Ark1'!Y37)</f>
        <v>6.6453674121405744</v>
      </c>
      <c r="AC16" s="105">
        <f>+IF(F16=0,"",'Ark1'!Z37)</f>
        <v>6.2058879760722672</v>
      </c>
      <c r="AD16" s="100">
        <f>+IF(F16=0,"",'Ark1'!Z37)</f>
        <v>6.2058879760722672</v>
      </c>
      <c r="AE16" s="99">
        <f>+IF(F16=0,"",'Ark1'!AA37)</f>
        <v>1.5559111991653849</v>
      </c>
      <c r="AF16" s="99">
        <f>+IF(F16=0,"",'Ark1'!AB37)</f>
        <v>2.0457285892588746</v>
      </c>
      <c r="AG16" s="105">
        <f>+IF(F16=0,"",'Ark1'!AD37)</f>
        <v>65.54396703276042</v>
      </c>
      <c r="AH16" s="105">
        <f>+IF(F16=0,"",'Ark1'!AE37)</f>
        <v>48.950304367977054</v>
      </c>
      <c r="AI16" s="105">
        <f>+IF(F16=0,"",'Ark1'!AF37)</f>
        <v>5.8548447437336337</v>
      </c>
      <c r="AJ16" s="99">
        <f t="shared" si="6"/>
        <v>2.4400923482849612</v>
      </c>
      <c r="AK16" s="25"/>
      <c r="AQ16" t="str">
        <f t="shared" si="8"/>
        <v>Aug</v>
      </c>
      <c r="AS16">
        <f t="shared" si="9"/>
        <v>12.381197156752608</v>
      </c>
      <c r="AT16" s="1">
        <f t="shared" si="9"/>
        <v>5.3029928918817806</v>
      </c>
    </row>
    <row r="17" spans="1:46" ht="15.6">
      <c r="A17" s="25"/>
      <c r="B17" s="98" t="s">
        <v>561</v>
      </c>
      <c r="C17" s="98">
        <f>+'Ark1'!C38</f>
        <v>2023</v>
      </c>
      <c r="D17" s="98">
        <f>+IF(F17=0,"",'Ark1'!Q38)</f>
        <v>175</v>
      </c>
      <c r="E17" s="124">
        <f t="shared" si="0"/>
        <v>23</v>
      </c>
      <c r="F17" s="346">
        <f>+'Ark1'!R38</f>
        <v>2686</v>
      </c>
      <c r="G17" s="124">
        <f t="shared" si="1"/>
        <v>411</v>
      </c>
      <c r="H17" s="100">
        <f>+IF(F17=0,"",'Ark1'!AG38)</f>
        <v>10.497284479137898</v>
      </c>
      <c r="I17" s="100">
        <f t="shared" si="2"/>
        <v>1.8570829562661917</v>
      </c>
      <c r="J17" s="100">
        <f>+IF(F17=0,"",'Ark1'!AH38)</f>
        <v>0.37230081906180201</v>
      </c>
      <c r="K17" s="102"/>
      <c r="L17" s="316">
        <f>+IF(F17=0,"",'Ark1'!AI38)</f>
        <v>490</v>
      </c>
      <c r="M17" s="437"/>
      <c r="N17" s="151">
        <f t="shared" si="7"/>
        <v>18.242740134028296</v>
      </c>
      <c r="O17" s="430"/>
      <c r="P17" s="99">
        <f>+IF(F17=0,"",'Ark1'!S38)</f>
        <v>5.2464631422189134</v>
      </c>
      <c r="Q17" s="433">
        <f t="shared" si="3"/>
        <v>0.25041918617495718</v>
      </c>
      <c r="R17" s="151">
        <f>+IF(L17=0,"",'Ark1'!AJ38)</f>
        <v>89.837755102040845</v>
      </c>
      <c r="S17" s="432"/>
      <c r="T17" s="22">
        <f>+IF(L17=0,"",'Ark1'!AK38)</f>
        <v>14.920804580798828</v>
      </c>
      <c r="U17" s="431"/>
      <c r="V17" s="99">
        <f>+IF(F17=0,"",'Ark1'!T38)</f>
        <v>4.352941176470587</v>
      </c>
      <c r="W17" s="99">
        <f t="shared" si="4"/>
        <v>3.3380736910147313E-2</v>
      </c>
      <c r="X17" s="100">
        <f>+IF(F17=0,"",'Ark1'!U38)</f>
        <v>12.933991064780351</v>
      </c>
      <c r="Y17" s="100">
        <f t="shared" si="5"/>
        <v>0.49566139445067847</v>
      </c>
      <c r="Z17" s="105">
        <f>+IF(F17=0,"",'Ark1'!W38)</f>
        <v>1.3775130305286671</v>
      </c>
      <c r="AA17" s="105">
        <f>+IF(F17=0,"",'Ark1'!X38)</f>
        <v>25.204765450483993</v>
      </c>
      <c r="AB17" s="105">
        <f>+IF(F17=0,"",'Ark1'!Y38)</f>
        <v>6.3663440059568108</v>
      </c>
      <c r="AC17" s="105">
        <f>+IF(F17=0,"",'Ark1'!Z38)</f>
        <v>6.0831770824259586</v>
      </c>
      <c r="AD17" s="100">
        <f>+IF(F17=0,"",'Ark1'!Z38)</f>
        <v>6.0831770824259586</v>
      </c>
      <c r="AE17" s="99">
        <f>+IF(F17=0,"",'Ark1'!AA38)</f>
        <v>1.5799423865584581</v>
      </c>
      <c r="AF17" s="99">
        <f>+IF(F17=0,"",'Ark1'!AB38)</f>
        <v>1.9589430421549408</v>
      </c>
      <c r="AG17" s="105">
        <f>+IF(F17=0,"",'Ark1'!AD38)</f>
        <v>60.802262634014205</v>
      </c>
      <c r="AH17" s="105">
        <f>+IF(F17=0,"",'Ark1'!AE38)</f>
        <v>39.639929007130931</v>
      </c>
      <c r="AI17" s="105">
        <f>+IF(F17=0,"",'Ark1'!AF38)</f>
        <v>10.048634493078936</v>
      </c>
      <c r="AJ17" s="99">
        <f t="shared" si="6"/>
        <v>2.4652781720124906</v>
      </c>
      <c r="AK17" s="25"/>
      <c r="AQ17" t="str">
        <f t="shared" si="8"/>
        <v>Sep</v>
      </c>
      <c r="AS17">
        <f t="shared" si="9"/>
        <v>12.381197156752608</v>
      </c>
      <c r="AT17" s="1">
        <f t="shared" si="9"/>
        <v>5.3029928918817806</v>
      </c>
    </row>
    <row r="18" spans="1:46" ht="15.6">
      <c r="A18" s="25"/>
      <c r="B18" s="98" t="s">
        <v>562</v>
      </c>
      <c r="C18" s="98">
        <f>+'Ark1'!C39</f>
        <v>2023</v>
      </c>
      <c r="D18" s="98">
        <f>+IF(F18=0,"",'Ark1'!Q39)</f>
        <v>324</v>
      </c>
      <c r="E18" s="124">
        <f t="shared" si="0"/>
        <v>26</v>
      </c>
      <c r="F18" s="346">
        <f>+'Ark1'!R39</f>
        <v>4700</v>
      </c>
      <c r="G18" s="124">
        <f t="shared" si="1"/>
        <v>513</v>
      </c>
      <c r="H18" s="100">
        <f>+IF(F18=0,"",'Ark1'!AG39)</f>
        <v>22.176320609736724</v>
      </c>
      <c r="I18" s="100">
        <f t="shared" si="2"/>
        <v>2.1147187319099707</v>
      </c>
      <c r="J18" s="100">
        <f>+IF(F18=0,"",'Ark1'!AH39)</f>
        <v>1.7234042553191484</v>
      </c>
      <c r="K18" s="102"/>
      <c r="L18" s="316">
        <f>+IF(F18=0,"",'Ark1'!AI39)</f>
        <v>1149</v>
      </c>
      <c r="M18" s="437"/>
      <c r="N18" s="151">
        <f t="shared" si="7"/>
        <v>24.446808510638299</v>
      </c>
      <c r="O18" s="430"/>
      <c r="P18" s="99">
        <f>+IF(F18=0,"",'Ark1'!S39)</f>
        <v>5.2282978723404252</v>
      </c>
      <c r="Q18" s="433">
        <f t="shared" si="3"/>
        <v>3.0769504393015623E-3</v>
      </c>
      <c r="R18" s="151">
        <f>+IF(L18=0,"",'Ark1'!AJ39)</f>
        <v>98.048476936466585</v>
      </c>
      <c r="S18" s="432"/>
      <c r="T18" s="22">
        <f>+IF(L18=0,"",'Ark1'!AK39)</f>
        <v>14.908258711320876</v>
      </c>
      <c r="U18" s="431"/>
      <c r="V18" s="99">
        <f>+IF(F18=0,"",'Ark1'!T39)</f>
        <v>4.828936170212768</v>
      </c>
      <c r="W18" s="99">
        <f t="shared" si="4"/>
        <v>-5.3557261838819592E-2</v>
      </c>
      <c r="X18" s="100">
        <f>+IF(F18=0,"",'Ark1'!U39)</f>
        <v>15.615404255319156</v>
      </c>
      <c r="Y18" s="100">
        <f t="shared" si="5"/>
        <v>-7.6738090035506801E-2</v>
      </c>
      <c r="Z18" s="105">
        <f>+IF(F18=0,"",'Ark1'!W39)</f>
        <v>1.4893617021276597</v>
      </c>
      <c r="AA18" s="105">
        <f>+IF(F18=0,"",'Ark1'!X39)</f>
        <v>45.723404255319153</v>
      </c>
      <c r="AB18" s="105">
        <f>+IF(F18=0,"",'Ark1'!Y39)</f>
        <v>12.25531914893617</v>
      </c>
      <c r="AC18" s="105">
        <f>+IF(F18=0,"",'Ark1'!Z39)</f>
        <v>6.5155719321127652</v>
      </c>
      <c r="AD18" s="100">
        <f>+IF(F18=0,"",'Ark1'!Z39)</f>
        <v>6.5155719321127652</v>
      </c>
      <c r="AE18" s="99">
        <f>+IF(F18=0,"",'Ark1'!AA39)</f>
        <v>1.6880075364722069</v>
      </c>
      <c r="AF18" s="99">
        <f>+IF(F18=0,"",'Ark1'!AB39)</f>
        <v>1.9652548251666111</v>
      </c>
      <c r="AG18" s="105">
        <f>+IF(F18=0,"",'Ark1'!AD39)</f>
        <v>44.536607399365394</v>
      </c>
      <c r="AH18" s="105">
        <f>+IF(F18=0,"",'Ark1'!AE39)</f>
        <v>45.053391565463237</v>
      </c>
      <c r="AI18" s="105">
        <f>+IF(F18=0,"",'Ark1'!AF39)</f>
        <v>17.583239805462028</v>
      </c>
      <c r="AJ18" s="99">
        <f t="shared" si="6"/>
        <v>2.9867089895413681</v>
      </c>
      <c r="AK18" s="25"/>
      <c r="AQ18" t="str">
        <f t="shared" si="8"/>
        <v>Okt</v>
      </c>
      <c r="AS18">
        <f t="shared" si="9"/>
        <v>12.381197156752608</v>
      </c>
      <c r="AT18" s="1">
        <f t="shared" si="9"/>
        <v>5.3029928918817806</v>
      </c>
    </row>
    <row r="19" spans="1:46" ht="15.6">
      <c r="A19" s="25"/>
      <c r="B19" s="98" t="s">
        <v>563</v>
      </c>
      <c r="C19" s="98">
        <f>+'Ark1'!C40</f>
        <v>2023</v>
      </c>
      <c r="D19" s="98">
        <f>+IF(F19=0,"",'Ark1'!Q40)</f>
        <v>217</v>
      </c>
      <c r="E19" s="124">
        <f t="shared" si="0"/>
        <v>23</v>
      </c>
      <c r="F19" s="346">
        <f>+'Ark1'!R40</f>
        <v>2487</v>
      </c>
      <c r="G19" s="124">
        <f t="shared" si="1"/>
        <v>-93</v>
      </c>
      <c r="H19" s="100">
        <f>+IF(F19=0,"",'Ark1'!AG40)</f>
        <v>12.866528840964801</v>
      </c>
      <c r="I19" s="100">
        <f t="shared" si="2"/>
        <v>-0.55974928349845854</v>
      </c>
      <c r="J19" s="100">
        <f>+IF(F19=0,"",'Ark1'!AH40)</f>
        <v>1.3671089666264575</v>
      </c>
      <c r="K19" s="102"/>
      <c r="L19" s="316">
        <f>+IF(F19=0,"",'Ark1'!AI40)</f>
        <v>477</v>
      </c>
      <c r="M19" s="437"/>
      <c r="N19" s="151">
        <f t="shared" si="7"/>
        <v>19.179734620024124</v>
      </c>
      <c r="O19" s="430"/>
      <c r="P19" s="99">
        <f>+IF(F19=0,"",'Ark1'!S40)</f>
        <v>5.6264575794129472</v>
      </c>
      <c r="Q19" s="433">
        <f t="shared" si="3"/>
        <v>0.41134130034318073</v>
      </c>
      <c r="R19" s="151">
        <f>+IF(L19=0,"",'Ark1'!AJ40)</f>
        <v>101.29224318658279</v>
      </c>
      <c r="S19" s="432"/>
      <c r="T19" s="22">
        <f>+IF(L19=0,"",'Ark1'!AK40)</f>
        <v>15.436012918462501</v>
      </c>
      <c r="U19" s="431"/>
      <c r="V19" s="99">
        <f>+IF(F19=0,"",'Ark1'!T40)</f>
        <v>5.2621632488942494</v>
      </c>
      <c r="W19" s="99">
        <f t="shared" si="4"/>
        <v>0.28658185354541299</v>
      </c>
      <c r="X19" s="100">
        <f>+IF(F19=0,"",'Ark1'!U40)</f>
        <v>17.121712907117001</v>
      </c>
      <c r="Y19" s="100">
        <f t="shared" si="5"/>
        <v>7.8340814093756705E-2</v>
      </c>
      <c r="Z19" s="105">
        <f>+IF(F19=0,"",'Ark1'!W40)</f>
        <v>2.0104543626859672</v>
      </c>
      <c r="AA19" s="105">
        <f>+IF(F19=0,"",'Ark1'!X40)</f>
        <v>53.75954965822276</v>
      </c>
      <c r="AB19" s="105">
        <f>+IF(F19=0,"",'Ark1'!Y40)</f>
        <v>21.632488942501006</v>
      </c>
      <c r="AC19" s="105">
        <f>+IF(F19=0,"",'Ark1'!Z40)</f>
        <v>7.3406954172676508</v>
      </c>
      <c r="AD19" s="100">
        <f>+IF(F19=0,"",'Ark1'!Z40)</f>
        <v>7.3406954172676508</v>
      </c>
      <c r="AE19" s="99">
        <f>+IF(F19=0,"",'Ark1'!AA40)</f>
        <v>1.5115131261582579</v>
      </c>
      <c r="AF19" s="99">
        <f>+IF(F19=0,"",'Ark1'!AB40)</f>
        <v>1.888856871802516</v>
      </c>
      <c r="AG19" s="105">
        <f>+IF(F19=0,"",'Ark1'!AD40)</f>
        <v>51.558613505183679</v>
      </c>
      <c r="AH19" s="105">
        <f>+IF(F19=0,"",'Ark1'!AE40)</f>
        <v>45.399137911485539</v>
      </c>
      <c r="AI19" s="105">
        <f>+IF(F19=0,"",'Ark1'!AF40)</f>
        <v>9.3041526374859682</v>
      </c>
      <c r="AJ19" s="99">
        <f t="shared" si="6"/>
        <v>3.0430715357678828</v>
      </c>
      <c r="AK19" s="25"/>
      <c r="AQ19" t="str">
        <f t="shared" si="8"/>
        <v>Nov</v>
      </c>
      <c r="AS19">
        <f t="shared" si="9"/>
        <v>12.381197156752608</v>
      </c>
      <c r="AT19" s="1">
        <f t="shared" si="9"/>
        <v>5.3029928918817806</v>
      </c>
    </row>
    <row r="20" spans="1:46" ht="15.6">
      <c r="A20" s="25"/>
      <c r="B20" s="98" t="s">
        <v>564</v>
      </c>
      <c r="C20" s="98">
        <f>+'Ark1'!C41</f>
        <v>2023</v>
      </c>
      <c r="D20" s="98">
        <f>+IF(F20=0,"",'Ark1'!Q41)</f>
        <v>41</v>
      </c>
      <c r="E20" s="124">
        <f t="shared" si="0"/>
        <v>-34</v>
      </c>
      <c r="F20" s="346">
        <f>+'Ark1'!R41</f>
        <v>519</v>
      </c>
      <c r="G20" s="124">
        <f t="shared" si="1"/>
        <v>-207</v>
      </c>
      <c r="H20" s="100">
        <f>+IF(F20=0,"",'Ark1'!AG41)</f>
        <v>2.4695618121682648</v>
      </c>
      <c r="I20" s="100">
        <f t="shared" si="2"/>
        <v>-1.3016944615669694</v>
      </c>
      <c r="J20" s="100">
        <f>+IF(F20=0,"",'Ark1'!AH41)</f>
        <v>1.9267822736030829</v>
      </c>
      <c r="K20" s="102"/>
      <c r="L20" s="316">
        <f>+IF(F20=0,"",'Ark1'!AI41)</f>
        <v>64</v>
      </c>
      <c r="M20" s="437"/>
      <c r="N20" s="151"/>
      <c r="O20" s="430"/>
      <c r="P20" s="99">
        <f>+IF(F20=0,"",'Ark1'!S41)</f>
        <v>5.3371868978805388</v>
      </c>
      <c r="Q20" s="433">
        <f t="shared" si="3"/>
        <v>5.3440341406710168E-2</v>
      </c>
      <c r="R20" s="151">
        <f>+IF(L20=0,"",'Ark1'!AJ41)</f>
        <v>94.829687499999977</v>
      </c>
      <c r="S20" s="432"/>
      <c r="T20" s="22">
        <f>+IF(L20=0,"",'Ark1'!AK41)</f>
        <v>15.057400718104089</v>
      </c>
      <c r="U20" s="431"/>
      <c r="V20" s="99">
        <f>+IF(F20=0,"",'Ark1'!T41)</f>
        <v>4.8131021194605008</v>
      </c>
      <c r="W20" s="99">
        <f t="shared" si="4"/>
        <v>-0.25025876208219877</v>
      </c>
      <c r="X20" s="100">
        <f>+IF(F20=0,"",'Ark1'!U41)</f>
        <v>15.747591522157997</v>
      </c>
      <c r="Y20" s="100">
        <f t="shared" si="5"/>
        <v>-1.264942913103706</v>
      </c>
      <c r="Z20" s="105">
        <f>+IF(F20=0,"",'Ark1'!W41)</f>
        <v>0.77071290944123316</v>
      </c>
      <c r="AA20" s="105">
        <f>+IF(F20=0,"",'Ark1'!X41)</f>
        <v>43.737957610789991</v>
      </c>
      <c r="AB20" s="105">
        <f>+IF(F20=0,"",'Ark1'!Y41)</f>
        <v>14.643545279383424</v>
      </c>
      <c r="AC20" s="105">
        <f>+IF(F20=0,"",'Ark1'!Z41)</f>
        <v>7.4919242956685181</v>
      </c>
      <c r="AD20" s="100">
        <f>+IF(F20=0,"",'Ark1'!Z41)</f>
        <v>7.4919242956685181</v>
      </c>
      <c r="AE20" s="99">
        <f>+IF(F20=0,"",'Ark1'!AA41)</f>
        <v>1.3500819163550017</v>
      </c>
      <c r="AF20" s="99">
        <f>+IF(F20=0,"",'Ark1'!AB41)</f>
        <v>1.8761616340410356</v>
      </c>
      <c r="AG20" s="105">
        <f>+IF(F20=0,"",'Ark1'!AD41)</f>
        <v>51.404622666629486</v>
      </c>
      <c r="AH20" s="105">
        <f>+IF(F20=0,"",'Ark1'!AE41)</f>
        <v>51.932198591433377</v>
      </c>
      <c r="AI20" s="105">
        <f>+IF(F20=0,"",'Ark1'!AF41)</f>
        <v>1.9416386083052752</v>
      </c>
      <c r="AJ20" s="99">
        <f t="shared" si="6"/>
        <v>2.950541516245488</v>
      </c>
      <c r="AK20" s="25"/>
      <c r="AQ20" t="str">
        <f t="shared" si="8"/>
        <v>Des</v>
      </c>
      <c r="AS20">
        <f t="shared" si="9"/>
        <v>12.381197156752608</v>
      </c>
      <c r="AT20" s="1">
        <f t="shared" si="9"/>
        <v>5.3029928918817806</v>
      </c>
    </row>
    <row r="21" spans="1:46">
      <c r="A21" s="25"/>
      <c r="B21" s="25"/>
      <c r="C21" s="25"/>
      <c r="D21" s="25"/>
      <c r="E21" s="25"/>
      <c r="F21" s="442"/>
      <c r="G21" s="25"/>
      <c r="H21" s="25"/>
      <c r="I21" s="25"/>
      <c r="J21" s="25"/>
      <c r="K21" s="25"/>
      <c r="L21" s="25"/>
      <c r="M21" s="437"/>
      <c r="N21" s="25"/>
      <c r="O21" s="25"/>
      <c r="P21" s="25"/>
      <c r="Q21" s="25"/>
      <c r="R21" s="25"/>
      <c r="S21" s="432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</row>
    <row r="22" spans="1:46" ht="15.6">
      <c r="A22" s="25"/>
      <c r="B22" s="109" t="str">
        <f t="shared" ref="B22:B33" si="10">+B9</f>
        <v>Jan</v>
      </c>
      <c r="C22" s="109">
        <f>+'Ark1'!C42</f>
        <v>2022</v>
      </c>
      <c r="D22" s="109">
        <f>+IF(F22=0,"",'Ark1'!Q42)</f>
        <v>60</v>
      </c>
      <c r="E22" s="297">
        <f t="shared" ref="E22:E33" si="11">+IF(F22=0,"",D22-D35)</f>
        <v>-8</v>
      </c>
      <c r="F22" s="446">
        <f>+'Ark1'!R42</f>
        <v>917</v>
      </c>
      <c r="G22" s="25"/>
      <c r="H22" s="122">
        <f>+IF(F22=0,"",'Ark1'!AG42)</f>
        <v>5.3279746569721969</v>
      </c>
      <c r="I22" s="25"/>
      <c r="J22" s="122">
        <f>+IF(F22=0,"",'Ark1'!AH42)</f>
        <v>0.21810250817884405</v>
      </c>
      <c r="K22" s="102"/>
      <c r="L22" s="316">
        <f>+IF(F22=0,"",'Ark1'!AI42)</f>
        <v>1</v>
      </c>
      <c r="M22" s="437"/>
      <c r="N22" s="151">
        <f t="shared" ref="N22:N29" si="12">100*L22/F22</f>
        <v>0.10905125408942203</v>
      </c>
      <c r="O22" s="430"/>
      <c r="P22" s="110">
        <f>+IF(F22=0,"",'Ark1'!S42)</f>
        <v>5.468920392584514</v>
      </c>
      <c r="Q22" s="25"/>
      <c r="R22" s="151">
        <f>+IF(L22=0,"",'Ark1'!AJ42)</f>
        <v>100.5</v>
      </c>
      <c r="S22" s="432"/>
      <c r="T22" s="22">
        <f>+IF(L22=0,"",'Ark1'!AK42)</f>
        <v>19.407430558403249</v>
      </c>
      <c r="U22" s="25"/>
      <c r="V22" s="110">
        <f>+IF(F22=0,"",'Ark1'!T42)</f>
        <v>5.3893129770992383</v>
      </c>
      <c r="W22" s="110">
        <f t="shared" ref="W22:W33" si="13">+IF(F22=0,"",V22-V35)</f>
        <v>-0.13486284707658402</v>
      </c>
      <c r="X22" s="122">
        <f>+IF(F22=0,"",'Ark1'!U42)</f>
        <v>19.028844056706653</v>
      </c>
      <c r="Y22" s="122">
        <f t="shared" ref="Y22:Y33" si="14">+IF(F22=0,"",X22-X35)</f>
        <v>-6.8287811425193468E-2</v>
      </c>
      <c r="Z22" s="127">
        <f>+IF(F22=0,"",'Ark1'!W42)</f>
        <v>3.2715376226826614</v>
      </c>
      <c r="AA22" s="127">
        <f>+IF(F22=0,"",'Ark1'!X42)</f>
        <v>71.864776444929134</v>
      </c>
      <c r="AB22" s="127">
        <f>+IF(F22=0,"",'Ark1'!Y42)</f>
        <v>29.33478735005453</v>
      </c>
      <c r="AC22" s="127">
        <f>+IF(F22=0,"",'Ark1'!Z42)</f>
        <v>7.4909102587456173</v>
      </c>
      <c r="AD22" s="122">
        <f>+IF(F22=0,"",'Ark1'!Z42)</f>
        <v>7.4909102587456173</v>
      </c>
      <c r="AE22" s="110">
        <f>+IF(F22=0,"",'Ark1'!AA42)</f>
        <v>1.3027796100301936</v>
      </c>
      <c r="AF22" s="110">
        <f>+IF(F22=0,"",'Ark1'!AB42)</f>
        <v>1.8416054548212679</v>
      </c>
      <c r="AG22" s="127">
        <f>+IF(F22=0,"",'Ark1'!AD42)</f>
        <v>50.27925898087576</v>
      </c>
      <c r="AH22" s="127">
        <f>+IF(F22=0,"",'Ark1'!AE42)</f>
        <v>52.661706250742071</v>
      </c>
      <c r="AI22" s="127">
        <f>+IF(F22=0,"",'Ark1'!AF42)</f>
        <v>3.5246821924368845</v>
      </c>
      <c r="AJ22" s="110">
        <f t="shared" si="6"/>
        <v>3.4794516450648061</v>
      </c>
      <c r="AK22" s="25"/>
    </row>
    <row r="23" spans="1:46" ht="15.6">
      <c r="A23" s="25"/>
      <c r="B23" s="109" t="str">
        <f t="shared" si="10"/>
        <v>Feb</v>
      </c>
      <c r="C23" s="109">
        <f>+'Ark1'!C43</f>
        <v>2022</v>
      </c>
      <c r="D23" s="109">
        <f>+IF(F23=0,"",'Ark1'!Q43)</f>
        <v>78</v>
      </c>
      <c r="E23" s="297">
        <f t="shared" si="11"/>
        <v>6</v>
      </c>
      <c r="F23" s="446">
        <f>+'Ark1'!R43</f>
        <v>1614</v>
      </c>
      <c r="G23" s="25"/>
      <c r="H23" s="122">
        <f>+IF(F23=0,"",'Ark1'!AG43)</f>
        <v>4.9514474914600841</v>
      </c>
      <c r="I23" s="25"/>
      <c r="J23" s="122">
        <f>+IF(F23=0,"",'Ark1'!AH43)</f>
        <v>0.61957868649318448</v>
      </c>
      <c r="K23" s="102"/>
      <c r="L23" s="316">
        <f>+IF(F23=0,"",'Ark1'!AI43)</f>
        <v>4</v>
      </c>
      <c r="M23" s="437"/>
      <c r="N23" s="151">
        <f t="shared" si="12"/>
        <v>0.24783147459727387</v>
      </c>
      <c r="O23" s="430"/>
      <c r="P23" s="110">
        <f>+IF(F23=0,"",'Ark1'!S43)</f>
        <v>5.5384138785625794</v>
      </c>
      <c r="Q23" s="25"/>
      <c r="R23" s="151">
        <f>+IF(L23=0,"",'Ark1'!AJ43)</f>
        <v>88.35</v>
      </c>
      <c r="S23" s="432"/>
      <c r="T23" s="22">
        <f>+IF(L23=0,"",'Ark1'!AK43)</f>
        <v>13.419418485420922</v>
      </c>
      <c r="U23" s="25"/>
      <c r="V23" s="110">
        <f>+IF(F23=0,"",'Ark1'!T43)</f>
        <v>5.1412639405204468</v>
      </c>
      <c r="W23" s="110">
        <f t="shared" si="13"/>
        <v>-6.5560572014372376E-2</v>
      </c>
      <c r="X23" s="122">
        <f>+IF(F23=0,"",'Ark1'!U43)</f>
        <v>10.047273853779419</v>
      </c>
      <c r="Y23" s="122">
        <f t="shared" si="14"/>
        <v>-0.89243366711193239</v>
      </c>
      <c r="Z23" s="127">
        <f>+IF(F23=0,"",'Ark1'!W43)</f>
        <v>1.1152416356877326</v>
      </c>
      <c r="AA23" s="127">
        <f>+IF(F23=0,"",'Ark1'!X43)</f>
        <v>17.719950433705083</v>
      </c>
      <c r="AB23" s="127">
        <f>+IF(F23=0,"",'Ark1'!Y43)</f>
        <v>8.736059479553905</v>
      </c>
      <c r="AC23" s="127">
        <f>+IF(F23=0,"",'Ark1'!Z43)</f>
        <v>7.3529265264716797</v>
      </c>
      <c r="AD23" s="122">
        <f>+IF(F23=0,"",'Ark1'!Z43)</f>
        <v>7.3529265264716797</v>
      </c>
      <c r="AE23" s="110">
        <f>+IF(F23=0,"",'Ark1'!AA43)</f>
        <v>1.4091923257173471</v>
      </c>
      <c r="AF23" s="110">
        <f>+IF(F23=0,"",'Ark1'!AB43)</f>
        <v>1.4867843725584773</v>
      </c>
      <c r="AG23" s="127">
        <f>+IF(F23=0,"",'Ark1'!AD43)</f>
        <v>38.07523373619393</v>
      </c>
      <c r="AH23" s="127">
        <f>+IF(F23=0,"",'Ark1'!AE43)</f>
        <v>34.517472148694651</v>
      </c>
      <c r="AI23" s="127">
        <f>+IF(F23=0,"",'Ark1'!AF43)</f>
        <v>6.203748155499599</v>
      </c>
      <c r="AJ23" s="110">
        <f t="shared" si="6"/>
        <v>1.814106723347128</v>
      </c>
      <c r="AK23" s="25"/>
    </row>
    <row r="24" spans="1:46" ht="15.6">
      <c r="A24" s="25"/>
      <c r="B24" s="109" t="str">
        <f t="shared" si="10"/>
        <v>Mar</v>
      </c>
      <c r="C24" s="109">
        <f>+'Ark1'!C44</f>
        <v>2022</v>
      </c>
      <c r="D24" s="109">
        <f>+IF(F24=0,"",'Ark1'!Q44)</f>
        <v>171</v>
      </c>
      <c r="E24" s="297">
        <f t="shared" si="11"/>
        <v>-16</v>
      </c>
      <c r="F24" s="446">
        <f>+'Ark1'!R44</f>
        <v>4313</v>
      </c>
      <c r="G24" s="25"/>
      <c r="H24" s="122">
        <f>+IF(F24=0,"",'Ark1'!AG44)</f>
        <v>12.386633842865589</v>
      </c>
      <c r="I24" s="25"/>
      <c r="J24" s="122">
        <f>+IF(F24=0,"",'Ark1'!AH44)</f>
        <v>0.32460004637143514</v>
      </c>
      <c r="K24" s="102"/>
      <c r="L24" s="316">
        <f>+IF(F24=0,"",'Ark1'!AI44)</f>
        <v>29</v>
      </c>
      <c r="M24" s="437"/>
      <c r="N24" s="151">
        <f t="shared" si="12"/>
        <v>0.67238581034083</v>
      </c>
      <c r="O24" s="430"/>
      <c r="P24" s="110">
        <f>+IF(F24=0,"",'Ark1'!S44)</f>
        <v>5.3060514722930678</v>
      </c>
      <c r="Q24" s="25"/>
      <c r="R24" s="151">
        <f>+IF(L24=0,"",'Ark1'!AJ44)</f>
        <v>94.765517241379328</v>
      </c>
      <c r="S24" s="432"/>
      <c r="T24" s="22">
        <f>+IF(L24=0,"",'Ark1'!AK44)</f>
        <v>15.159274444594187</v>
      </c>
      <c r="U24" s="25"/>
      <c r="V24" s="110">
        <f>+IF(F24=0,"",'Ark1'!T44)</f>
        <v>5.1479248782749822</v>
      </c>
      <c r="W24" s="110">
        <f t="shared" si="13"/>
        <v>4.0267735417841344E-2</v>
      </c>
      <c r="X24" s="122">
        <f>+IF(F24=0,"",'Ark1'!U44)</f>
        <v>9.4057500579642888</v>
      </c>
      <c r="Y24" s="122">
        <f t="shared" si="14"/>
        <v>-0.31917337060714779</v>
      </c>
      <c r="Z24" s="127">
        <f>+IF(F24=0,"",'Ark1'!W44)</f>
        <v>0.88105726872246704</v>
      </c>
      <c r="AA24" s="127">
        <f>+IF(F24=0,"",'Ark1'!X44)</f>
        <v>17.180616740088102</v>
      </c>
      <c r="AB24" s="127">
        <f>+IF(F24=0,"",'Ark1'!Y44)</f>
        <v>7.8599582657083245</v>
      </c>
      <c r="AC24" s="127">
        <f>+IF(F24=0,"",'Ark1'!Z44)</f>
        <v>7.0401899720932946</v>
      </c>
      <c r="AD24" s="122">
        <f>+IF(F24=0,"",'Ark1'!Z44)</f>
        <v>7.0401899720932946</v>
      </c>
      <c r="AE24" s="110">
        <f>+IF(F24=0,"",'Ark1'!AA44)</f>
        <v>1.3256998865989016</v>
      </c>
      <c r="AF24" s="110">
        <f>+IF(F24=0,"",'Ark1'!AB44)</f>
        <v>1.6707702426497069</v>
      </c>
      <c r="AG24" s="127">
        <f>+IF(F24=0,"",'Ark1'!AD44)</f>
        <v>37.728837534107655</v>
      </c>
      <c r="AH24" s="127">
        <f>+IF(F24=0,"",'Ark1'!AE44)</f>
        <v>33.107163003901569</v>
      </c>
      <c r="AI24" s="127">
        <f>+IF(F24=0,"",'Ark1'!AF44)</f>
        <v>16.577921805867277</v>
      </c>
      <c r="AJ24" s="110">
        <f t="shared" si="6"/>
        <v>1.7726458378850765</v>
      </c>
      <c r="AK24" s="25"/>
    </row>
    <row r="25" spans="1:46" ht="15.6">
      <c r="A25" s="25"/>
      <c r="B25" s="109" t="str">
        <f t="shared" si="10"/>
        <v>Apr</v>
      </c>
      <c r="C25" s="109">
        <f>+'Ark1'!C45</f>
        <v>2022</v>
      </c>
      <c r="D25" s="109">
        <f>+IF(F25=0,"",'Ark1'!Q45)</f>
        <v>121</v>
      </c>
      <c r="E25" s="297">
        <f t="shared" si="11"/>
        <v>-10</v>
      </c>
      <c r="F25" s="446">
        <f>+'Ark1'!R45</f>
        <v>3735</v>
      </c>
      <c r="G25" s="25"/>
      <c r="H25" s="122">
        <f>+IF(F25=0,"",'Ark1'!AG45)</f>
        <v>10.859029407835736</v>
      </c>
      <c r="I25" s="25"/>
      <c r="J25" s="122">
        <f>+IF(F25=0,"",'Ark1'!AH45)</f>
        <v>8.0321285140562262E-2</v>
      </c>
      <c r="K25" s="102"/>
      <c r="L25" s="316">
        <f>+IF(F25=0,"",'Ark1'!AI45)</f>
        <v>205</v>
      </c>
      <c r="M25" s="437"/>
      <c r="N25" s="151">
        <f t="shared" si="12"/>
        <v>5.4886211512717535</v>
      </c>
      <c r="O25" s="430"/>
      <c r="P25" s="110">
        <f>+IF(F25=0,"",'Ark1'!S45)</f>
        <v>5.2334672021419024</v>
      </c>
      <c r="Q25" s="25"/>
      <c r="R25" s="151">
        <f>+IF(L25=0,"",'Ark1'!AJ45)</f>
        <v>94.226341463414627</v>
      </c>
      <c r="S25" s="432"/>
      <c r="T25" s="22">
        <f>+IF(L25=0,"",'Ark1'!AK45)</f>
        <v>13.949753011729673</v>
      </c>
      <c r="U25" s="25"/>
      <c r="V25" s="110">
        <f>+IF(F25=0,"",'Ark1'!T45)</f>
        <v>4.7906291834002683</v>
      </c>
      <c r="W25" s="110">
        <f t="shared" si="13"/>
        <v>0.16455673344793276</v>
      </c>
      <c r="X25" s="122">
        <f>+IF(F25=0,"",'Ark1'!U45)</f>
        <v>9.5218206157965248</v>
      </c>
      <c r="Y25" s="122">
        <f t="shared" si="14"/>
        <v>0.71812662151624984</v>
      </c>
      <c r="Z25" s="127">
        <f>+IF(F25=0,"",'Ark1'!W45)</f>
        <v>0.7496653279785811</v>
      </c>
      <c r="AA25" s="127">
        <f>+IF(F25=0,"",'Ark1'!X45)</f>
        <v>15.930388219544849</v>
      </c>
      <c r="AB25" s="127">
        <f>+IF(F25=0,"",'Ark1'!Y45)</f>
        <v>7.8714859437751006</v>
      </c>
      <c r="AC25" s="127">
        <f>+IF(F25=0,"",'Ark1'!Z45)</f>
        <v>6.9094799673317748</v>
      </c>
      <c r="AD25" s="122">
        <f>+IF(F25=0,"",'Ark1'!Z45)</f>
        <v>6.9094799673317748</v>
      </c>
      <c r="AE25" s="110">
        <f>+IF(F25=0,"",'Ark1'!AA45)</f>
        <v>1.2122110304141092</v>
      </c>
      <c r="AF25" s="110">
        <f>+IF(F25=0,"",'Ark1'!AB45)</f>
        <v>1.6008926577334108</v>
      </c>
      <c r="AG25" s="127">
        <f>+IF(F25=0,"",'Ark1'!AD45)</f>
        <v>45.145044133257343</v>
      </c>
      <c r="AH25" s="127">
        <f>+IF(F25=0,"",'Ark1'!AE45)</f>
        <v>45.053457675045593</v>
      </c>
      <c r="AI25" s="127">
        <f>+IF(F25=0,"",'Ark1'!AF45)</f>
        <v>14.35625734869331</v>
      </c>
      <c r="AJ25" s="110">
        <f t="shared" si="6"/>
        <v>1.81940962807592</v>
      </c>
      <c r="AK25" s="25"/>
    </row>
    <row r="26" spans="1:46" ht="15.6">
      <c r="A26" s="25"/>
      <c r="B26" s="109" t="str">
        <f t="shared" si="10"/>
        <v>Mai</v>
      </c>
      <c r="C26" s="109">
        <f>+'Ark1'!C46</f>
        <v>2022</v>
      </c>
      <c r="D26" s="109">
        <f>+IF(F26=0,"",'Ark1'!Q46)</f>
        <v>102</v>
      </c>
      <c r="E26" s="297">
        <f t="shared" si="11"/>
        <v>9</v>
      </c>
      <c r="F26" s="446">
        <f>+'Ark1'!R46</f>
        <v>2028</v>
      </c>
      <c r="G26" s="25"/>
      <c r="H26" s="122">
        <f>+IF(F26=0,"",'Ark1'!AG46)</f>
        <v>6.5508368160913024</v>
      </c>
      <c r="I26" s="25"/>
      <c r="J26" s="122">
        <f>+IF(F26=0,"",'Ark1'!AH46)</f>
        <v>0</v>
      </c>
      <c r="K26" s="102"/>
      <c r="L26" s="316">
        <f>+IF(F26=0,"",'Ark1'!AI46)</f>
        <v>25</v>
      </c>
      <c r="M26" s="437"/>
      <c r="N26" s="151">
        <f t="shared" si="12"/>
        <v>1.2327416173570021</v>
      </c>
      <c r="O26" s="430"/>
      <c r="P26" s="110">
        <f>+IF(F26=0,"",'Ark1'!S46)</f>
        <v>5.3673570019723842</v>
      </c>
      <c r="Q26" s="25"/>
      <c r="R26" s="151">
        <f>+IF(L26=0,"",'Ark1'!AJ46)</f>
        <v>87.588000000000022</v>
      </c>
      <c r="S26" s="432"/>
      <c r="T26" s="22">
        <f>+IF(L26=0,"",'Ark1'!AK46)</f>
        <v>16.309013437146131</v>
      </c>
      <c r="U26" s="25"/>
      <c r="V26" s="110">
        <f>+IF(F26=0,"",'Ark1'!T46)</f>
        <v>4.735207100591718</v>
      </c>
      <c r="W26" s="110">
        <f t="shared" si="13"/>
        <v>-2.7735678699834843E-2</v>
      </c>
      <c r="X26" s="122">
        <f>+IF(F26=0,"",'Ark1'!U46)</f>
        <v>10.579092702169632</v>
      </c>
      <c r="Y26" s="122">
        <f t="shared" si="14"/>
        <v>-9.8771058048349403E-2</v>
      </c>
      <c r="Z26" s="127">
        <f>+IF(F26=0,"",'Ark1'!W46)</f>
        <v>1.4299802761341223</v>
      </c>
      <c r="AA26" s="127">
        <f>+IF(F26=0,"",'Ark1'!X46)</f>
        <v>19.871794871794876</v>
      </c>
      <c r="AB26" s="127">
        <f>+IF(F26=0,"",'Ark1'!Y46)</f>
        <v>9.6646942800788977</v>
      </c>
      <c r="AC26" s="127">
        <f>+IF(F26=0,"",'Ark1'!Z46)</f>
        <v>7.4892340063098528</v>
      </c>
      <c r="AD26" s="122">
        <f>+IF(F26=0,"",'Ark1'!Z46)</f>
        <v>7.4892340063098528</v>
      </c>
      <c r="AE26" s="110">
        <f>+IF(F26=0,"",'Ark1'!AA46)</f>
        <v>1.498078821224327</v>
      </c>
      <c r="AF26" s="110">
        <f>+IF(F26=0,"",'Ark1'!AB46)</f>
        <v>1.8832813453513504</v>
      </c>
      <c r="AG26" s="127">
        <f>+IF(F26=0,"",'Ark1'!AD46)</f>
        <v>49.390556936808451</v>
      </c>
      <c r="AH26" s="127">
        <f>+IF(F26=0,"",'Ark1'!AE46)</f>
        <v>47.229248407598277</v>
      </c>
      <c r="AI26" s="127">
        <f>+IF(F26=0,"",'Ark1'!AF46)</f>
        <v>7.7950441507764481</v>
      </c>
      <c r="AJ26" s="110">
        <f t="shared" si="6"/>
        <v>1.9710059715204431</v>
      </c>
      <c r="AK26" s="25"/>
    </row>
    <row r="27" spans="1:46" ht="15.6">
      <c r="A27" s="25"/>
      <c r="B27" s="109" t="str">
        <f t="shared" si="10"/>
        <v>Jun</v>
      </c>
      <c r="C27" s="109">
        <f>+'Ark1'!C47</f>
        <v>2022</v>
      </c>
      <c r="D27" s="109">
        <f>+IF(F27=0,"",'Ark1'!Q47)</f>
        <v>111</v>
      </c>
      <c r="E27" s="297">
        <f t="shared" si="11"/>
        <v>-15</v>
      </c>
      <c r="F27" s="446">
        <f>+'Ark1'!R47</f>
        <v>1753</v>
      </c>
      <c r="G27" s="25"/>
      <c r="H27" s="122">
        <f>+IF(F27=0,"",'Ark1'!AG47)</f>
        <v>7.0636209232648239</v>
      </c>
      <c r="I27" s="25"/>
      <c r="J27" s="122">
        <f>+IF(F27=0,"",'Ark1'!AH47)</f>
        <v>0.96976611523103229</v>
      </c>
      <c r="K27" s="102"/>
      <c r="L27" s="316">
        <f>+IF(F27=0,"",'Ark1'!AI47)</f>
        <v>44</v>
      </c>
      <c r="M27" s="437"/>
      <c r="N27" s="151">
        <f t="shared" si="12"/>
        <v>2.5099828864803193</v>
      </c>
      <c r="O27" s="430"/>
      <c r="P27" s="110">
        <f>+IF(F27=0,"",'Ark1'!S47)</f>
        <v>5.0484883057615511</v>
      </c>
      <c r="Q27" s="25"/>
      <c r="R27" s="151">
        <f>+IF(L27=0,"",'Ark1'!AJ47)</f>
        <v>86.393181818181773</v>
      </c>
      <c r="S27" s="432"/>
      <c r="T27" s="22">
        <f>+IF(L27=0,"",'Ark1'!AK47)</f>
        <v>16.739190518501577</v>
      </c>
      <c r="U27" s="25"/>
      <c r="V27" s="110">
        <f>+IF(F27=0,"",'Ark1'!T47)</f>
        <v>4.5579007415858532</v>
      </c>
      <c r="W27" s="110">
        <f t="shared" si="13"/>
        <v>-0.11851054873672684</v>
      </c>
      <c r="X27" s="122">
        <f>+IF(F27=0,"",'Ark1'!U47)</f>
        <v>13.19669138619509</v>
      </c>
      <c r="Y27" s="122">
        <f t="shared" si="14"/>
        <v>-0.12269369445006717</v>
      </c>
      <c r="Z27" s="127">
        <f>+IF(F27=0,"",'Ark1'!W47)</f>
        <v>1.4831717056474611</v>
      </c>
      <c r="AA27" s="127">
        <f>+IF(F27=0,"",'Ark1'!X47)</f>
        <v>31.54592127780948</v>
      </c>
      <c r="AB27" s="127">
        <f>+IF(F27=0,"",'Ark1'!Y47)</f>
        <v>15.173987450085573</v>
      </c>
      <c r="AC27" s="127">
        <f>+IF(F27=0,"",'Ark1'!Z47)</f>
        <v>8.2225186052310892</v>
      </c>
      <c r="AD27" s="122">
        <f>+IF(F27=0,"",'Ark1'!Z47)</f>
        <v>8.2225186052310892</v>
      </c>
      <c r="AE27" s="110">
        <f>+IF(F27=0,"",'Ark1'!AA47)</f>
        <v>1.7161490098038374</v>
      </c>
      <c r="AF27" s="110">
        <f>+IF(F27=0,"",'Ark1'!AB47)</f>
        <v>2.0429463576299471</v>
      </c>
      <c r="AG27" s="127">
        <f>+IF(F27=0,"",'Ark1'!AD47)</f>
        <v>56.426912702761953</v>
      </c>
      <c r="AH27" s="127">
        <f>+IF(F27=0,"",'Ark1'!AE47)</f>
        <v>51.164479281499837</v>
      </c>
      <c r="AI27" s="127">
        <f>+IF(F27=0,"",'Ark1'!AF47)</f>
        <v>6.7380238640587313</v>
      </c>
      <c r="AJ27" s="110">
        <f t="shared" si="6"/>
        <v>2.6139887005649713</v>
      </c>
      <c r="AK27" s="25"/>
    </row>
    <row r="28" spans="1:46" ht="15.6">
      <c r="A28" s="25"/>
      <c r="B28" s="109" t="str">
        <f t="shared" si="10"/>
        <v>Jul</v>
      </c>
      <c r="C28" s="109">
        <f>+'Ark1'!C48</f>
        <v>2022</v>
      </c>
      <c r="D28" s="109">
        <f>+IF(F28=0,"",'Ark1'!Q48)</f>
        <v>21</v>
      </c>
      <c r="E28" s="297">
        <f t="shared" si="11"/>
        <v>-11</v>
      </c>
      <c r="F28" s="446">
        <f>+'Ark1'!R48</f>
        <v>226</v>
      </c>
      <c r="G28" s="25"/>
      <c r="H28" s="122">
        <f>+IF(F28=0,"",'Ark1'!AG48)</f>
        <v>0.97045476231369632</v>
      </c>
      <c r="I28" s="25"/>
      <c r="J28" s="122">
        <f>+IF(F28=0,"",'Ark1'!AH48)</f>
        <v>0</v>
      </c>
      <c r="K28" s="102"/>
      <c r="L28" s="316">
        <f>+IF(F28=0,"",'Ark1'!AI48)</f>
        <v>0</v>
      </c>
      <c r="M28" s="437"/>
      <c r="N28" s="151">
        <f t="shared" si="12"/>
        <v>0</v>
      </c>
      <c r="O28" s="430"/>
      <c r="P28" s="110">
        <f>+IF(F28=0,"",'Ark1'!S48)</f>
        <v>4.7876106194690244</v>
      </c>
      <c r="Q28" s="25"/>
      <c r="R28" s="151" t="str">
        <f>+IF(L28=0,"",'Ark1'!AJ48)</f>
        <v/>
      </c>
      <c r="S28" s="432"/>
      <c r="T28" s="22" t="str">
        <f>+IF(L28=0,"",'Ark1'!AK48)</f>
        <v/>
      </c>
      <c r="U28" s="25"/>
      <c r="V28" s="110">
        <f>+IF(F28=0,"",'Ark1'!T48)</f>
        <v>4.5353982300884956</v>
      </c>
      <c r="W28" s="110">
        <f t="shared" si="13"/>
        <v>-6.0230185212049925E-2</v>
      </c>
      <c r="X28" s="122">
        <f>+IF(F28=0,"",'Ark1'!U48)</f>
        <v>14.063274336283184</v>
      </c>
      <c r="Y28" s="122">
        <f t="shared" si="14"/>
        <v>0.32152570240340594</v>
      </c>
      <c r="Z28" s="127">
        <f>+IF(F28=0,"",'Ark1'!W48)</f>
        <v>0.44247787610619471</v>
      </c>
      <c r="AA28" s="127">
        <f>+IF(F28=0,"",'Ark1'!X48)</f>
        <v>37.610619469026553</v>
      </c>
      <c r="AB28" s="127">
        <f>+IF(F28=0,"",'Ark1'!Y48)</f>
        <v>11.504424778761061</v>
      </c>
      <c r="AC28" s="127">
        <f>+IF(F28=0,"",'Ark1'!Z48)</f>
        <v>6.6701571464522473</v>
      </c>
      <c r="AD28" s="122">
        <f>+IF(F28=0,"",'Ark1'!Z48)</f>
        <v>6.6701571464522473</v>
      </c>
      <c r="AE28" s="110">
        <f>+IF(F28=0,"",'Ark1'!AA48)</f>
        <v>1.2405488896040544</v>
      </c>
      <c r="AF28" s="110">
        <f>+IF(F28=0,"",'Ark1'!AB48)</f>
        <v>1.9304463399694096</v>
      </c>
      <c r="AG28" s="127">
        <f>+IF(F28=0,"",'Ark1'!AD48)</f>
        <v>43.85624132052213</v>
      </c>
      <c r="AH28" s="127">
        <f>+IF(F28=0,"",'Ark1'!AE48)</f>
        <v>42.994675353303059</v>
      </c>
      <c r="AI28" s="127">
        <f>+IF(F28=0,"",'Ark1'!AF48)</f>
        <v>0.86867849017528453</v>
      </c>
      <c r="AJ28" s="110">
        <f t="shared" si="6"/>
        <v>2.9374306839186701</v>
      </c>
      <c r="AK28" s="25"/>
    </row>
    <row r="29" spans="1:46" ht="15.6">
      <c r="A29" s="25"/>
      <c r="B29" s="109" t="str">
        <f t="shared" si="10"/>
        <v>Aug</v>
      </c>
      <c r="C29" s="109">
        <f>+'Ark1'!C49</f>
        <v>2022</v>
      </c>
      <c r="D29" s="109">
        <f>+IF(F29=0,"",'Ark1'!Q49)</f>
        <v>111</v>
      </c>
      <c r="E29" s="297">
        <f t="shared" si="11"/>
        <v>7</v>
      </c>
      <c r="F29" s="446">
        <f>+'Ark1'!R49</f>
        <v>1662.53</v>
      </c>
      <c r="G29" s="25"/>
      <c r="H29" s="122">
        <f>+IF(F29=0,"",'Ark1'!AG49)</f>
        <v>5.9906643002996081</v>
      </c>
      <c r="I29" s="25"/>
      <c r="J29" s="122">
        <f>+IF(F29=0,"",'Ark1'!AH49)</f>
        <v>1.9247772972517796</v>
      </c>
      <c r="K29" s="102"/>
      <c r="L29" s="316">
        <f>+IF(F29=0,"",'Ark1'!AI49)</f>
        <v>72</v>
      </c>
      <c r="M29" s="437"/>
      <c r="N29" s="151">
        <f t="shared" si="12"/>
        <v>4.3307489188165027</v>
      </c>
      <c r="O29" s="430"/>
      <c r="P29" s="110">
        <f>+IF(F29=0,"",'Ark1'!S49)</f>
        <v>4.933480899592789</v>
      </c>
      <c r="Q29" s="25"/>
      <c r="R29" s="151">
        <f>+IF(L29=0,"",'Ark1'!AJ49)</f>
        <v>86.730555555555597</v>
      </c>
      <c r="S29" s="432"/>
      <c r="T29" s="22">
        <f>+IF(L29=0,"",'Ark1'!AK49)</f>
        <v>15.528984250484422</v>
      </c>
      <c r="U29" s="25"/>
      <c r="V29" s="110">
        <f>+IF(F29=0,"",'Ark1'!T49)</f>
        <v>3.9788755691626623</v>
      </c>
      <c r="W29" s="110">
        <f t="shared" si="13"/>
        <v>-0.17122189672427535</v>
      </c>
      <c r="X29" s="122">
        <f>+IF(F29=0,"",'Ark1'!U49)</f>
        <v>11.801170505193879</v>
      </c>
      <c r="Y29" s="122">
        <f t="shared" si="14"/>
        <v>-1.85307250975087</v>
      </c>
      <c r="Z29" s="127">
        <f>+IF(F29=0,"",'Ark1'!W49)</f>
        <v>0.36089574323470847</v>
      </c>
      <c r="AA29" s="127">
        <f>+IF(F29=0,"",'Ark1'!X49)</f>
        <v>16.120009864483652</v>
      </c>
      <c r="AB29" s="127">
        <f>+IF(F29=0,"",'Ark1'!Y49)</f>
        <v>6.075078344450926</v>
      </c>
      <c r="AC29" s="127">
        <f>+IF(F29=0,"",'Ark1'!Z49)</f>
        <v>5.8813005118040556</v>
      </c>
      <c r="AD29" s="122">
        <f>+IF(F29=0,"",'Ark1'!Z49)</f>
        <v>5.8813005118040556</v>
      </c>
      <c r="AE29" s="110">
        <f>+IF(F29=0,"",'Ark1'!AA49)</f>
        <v>1.4368620185871852</v>
      </c>
      <c r="AF29" s="110">
        <f>+IF(F29=0,"",'Ark1'!AB49)</f>
        <v>1.8829154994719124</v>
      </c>
      <c r="AG29" s="127">
        <f>+IF(F29=0,"",'Ark1'!AD49)</f>
        <v>50.353838607211486</v>
      </c>
      <c r="AH29" s="127">
        <f>+IF(F29=0,"",'Ark1'!AE49)</f>
        <v>45.843556013375185</v>
      </c>
      <c r="AI29" s="127">
        <f>+IF(F29=0,"",'Ark1'!AF49)</f>
        <v>6.3902834082792754</v>
      </c>
      <c r="AJ29" s="110">
        <f t="shared" si="6"/>
        <v>2.3920576050406823</v>
      </c>
      <c r="AK29" s="25"/>
    </row>
    <row r="30" spans="1:46" ht="15.6">
      <c r="A30" s="25"/>
      <c r="B30" s="109" t="str">
        <f t="shared" si="10"/>
        <v>Sep</v>
      </c>
      <c r="C30" s="109">
        <f>+'Ark1'!C50</f>
        <v>2022</v>
      </c>
      <c r="D30" s="109">
        <f>+IF(F30=0,"",'Ark1'!Q50)</f>
        <v>152</v>
      </c>
      <c r="E30" s="297">
        <f t="shared" si="11"/>
        <v>-26</v>
      </c>
      <c r="F30" s="446">
        <f>+'Ark1'!R50</f>
        <v>2275</v>
      </c>
      <c r="G30" s="25"/>
      <c r="H30" s="122">
        <f>+IF(F30=0,"",'Ark1'!AG50)</f>
        <v>8.6402015228717062</v>
      </c>
      <c r="I30" s="25"/>
      <c r="J30" s="122">
        <f>+IF(F30=0,"",'Ark1'!AH50)</f>
        <v>2.5494505494505502</v>
      </c>
      <c r="K30" s="102"/>
      <c r="L30" s="316">
        <f>+IF(F30=0,"",'Ark1'!AI51)</f>
        <v>57</v>
      </c>
      <c r="M30" s="437"/>
      <c r="N30" s="151">
        <f t="shared" ref="N30:N32" si="15">100*L30/F30</f>
        <v>2.5054945054945055</v>
      </c>
      <c r="O30" s="430"/>
      <c r="P30" s="110">
        <f>+IF(F30=0,"",'Ark1'!S50)</f>
        <v>4.9960439560439562</v>
      </c>
      <c r="Q30" s="25"/>
      <c r="R30" s="151">
        <f>+IF(L30=0,"",'Ark1'!AJ50)</f>
        <v>90.155555555555551</v>
      </c>
      <c r="S30" s="432"/>
      <c r="T30" s="22">
        <f>+IF(L30=0,"",'Ark1'!AK50)</f>
        <v>14.870761715402361</v>
      </c>
      <c r="U30" s="25"/>
      <c r="V30" s="110">
        <f>+IF(F30=0,"",'Ark1'!T50)</f>
        <v>4.3195604395604397</v>
      </c>
      <c r="W30" s="110">
        <f t="shared" si="13"/>
        <v>-5.625973032763909E-3</v>
      </c>
      <c r="X30" s="122">
        <f>+IF(F30=0,"",'Ark1'!U50)</f>
        <v>12.438329670329672</v>
      </c>
      <c r="Y30" s="122">
        <f t="shared" si="14"/>
        <v>-0.80676560721794388</v>
      </c>
      <c r="Z30" s="127">
        <f>+IF(F30=0,"",'Ark1'!W50)</f>
        <v>0.96703296703296671</v>
      </c>
      <c r="AA30" s="127">
        <f>+IF(F30=0,"",'Ark1'!X50)</f>
        <v>22.5054945054945</v>
      </c>
      <c r="AB30" s="127">
        <f>+IF(F30=0,"",'Ark1'!Y50)</f>
        <v>6.2857142857142847</v>
      </c>
      <c r="AC30" s="127">
        <f>+IF(F30=0,"",'Ark1'!Z50)</f>
        <v>6.1438727684266254</v>
      </c>
      <c r="AD30" s="122">
        <f>+IF(F30=0,"",'Ark1'!Z50)</f>
        <v>6.1438727684266254</v>
      </c>
      <c r="AE30" s="110">
        <f>+IF(F30=0,"",'Ark1'!AA50)</f>
        <v>1.9307761231246623</v>
      </c>
      <c r="AF30" s="110">
        <f>+IF(F30=0,"",'Ark1'!AB50)</f>
        <v>2.0221498254770163</v>
      </c>
      <c r="AG30" s="127">
        <f>+IF(F30=0,"",'Ark1'!AD50)</f>
        <v>60.061932297165313</v>
      </c>
      <c r="AH30" s="127">
        <f>+IF(F30=0,"",'Ark1'!AE50)</f>
        <v>44.77291842357215</v>
      </c>
      <c r="AI30" s="127">
        <f>+IF(F30=0,"",'Ark1'!AF50)</f>
        <v>8.7444405537556307</v>
      </c>
      <c r="AJ30" s="110">
        <f t="shared" si="6"/>
        <v>2.4896357557628015</v>
      </c>
      <c r="AK30" s="25"/>
    </row>
    <row r="31" spans="1:46" ht="15.6">
      <c r="A31" s="25"/>
      <c r="B31" s="109" t="str">
        <f t="shared" si="10"/>
        <v>Okt</v>
      </c>
      <c r="C31" s="2">
        <f>+'Ark1'!C51</f>
        <v>2022</v>
      </c>
      <c r="D31" s="2">
        <f>+IF(F31=0,"",'Ark1'!Q51)</f>
        <v>298</v>
      </c>
      <c r="E31" s="4">
        <f t="shared" si="11"/>
        <v>28</v>
      </c>
      <c r="F31" s="328">
        <f>+'Ark1'!R51</f>
        <v>4187</v>
      </c>
      <c r="G31" s="25"/>
      <c r="H31" s="57">
        <f>+IF(F31=0,"",'Ark1'!AG51)</f>
        <v>20.061601877826753</v>
      </c>
      <c r="I31" s="25"/>
      <c r="J31" s="57">
        <f>+IF(F31=0,"",'Ark1'!AH51)</f>
        <v>1.1225220921901125</v>
      </c>
      <c r="K31" s="102"/>
      <c r="L31" s="316">
        <f>+IF(F31=0,"",'Ark1'!AI52)</f>
        <v>43</v>
      </c>
      <c r="M31" s="437"/>
      <c r="N31" s="151">
        <f t="shared" si="15"/>
        <v>1.0269882971101028</v>
      </c>
      <c r="O31" s="430"/>
      <c r="P31" s="110">
        <f>+IF(F31=0,"",'Ark1'!S51)</f>
        <v>5.2252209219011236</v>
      </c>
      <c r="Q31" s="25"/>
      <c r="R31" s="151">
        <f>+IF(L31=0,"",'Ark1'!AJ51)</f>
        <v>93.385964912280699</v>
      </c>
      <c r="S31" s="432"/>
      <c r="T31" s="22">
        <f>+IF(L31=0,"",'Ark1'!AK51)</f>
        <v>14.56665291440912</v>
      </c>
      <c r="U31" s="25"/>
      <c r="V31" s="5">
        <f>+IF(F31=0,"",'Ark1'!T51)</f>
        <v>4.8824934320515876</v>
      </c>
      <c r="W31" s="5">
        <f t="shared" si="13"/>
        <v>0.25099992555808193</v>
      </c>
      <c r="X31" s="57">
        <f>+IF(F31=0,"",'Ark1'!U51)</f>
        <v>15.692142345354663</v>
      </c>
      <c r="Y31" s="57">
        <f t="shared" si="14"/>
        <v>-0.66728947282718742</v>
      </c>
      <c r="Z31" s="18">
        <f>+IF(F31=0,"",'Ark1'!W51)</f>
        <v>1.2419393360401247</v>
      </c>
      <c r="AA31" s="18">
        <f>+IF(F31=0,"",'Ark1'!X51)</f>
        <v>44.494865058514463</v>
      </c>
      <c r="AB31" s="18">
        <f>+IF(F31=0,"",'Ark1'!Y51)</f>
        <v>14.592787198471463</v>
      </c>
      <c r="AC31" s="18">
        <f>+IF(F31=0,"",'Ark1'!Z51)</f>
        <v>6.8372696935597039</v>
      </c>
      <c r="AD31" s="57">
        <f>+IF(F31=0,"",'Ark1'!Z51)</f>
        <v>6.8372696935597039</v>
      </c>
      <c r="AE31" s="5">
        <f>+IF(F31=0,"",'Ark1'!AA51)</f>
        <v>1.7715621497978624</v>
      </c>
      <c r="AF31" s="5">
        <f>+IF(F31=0,"",'Ark1'!AB51)</f>
        <v>1.9855091691433155</v>
      </c>
      <c r="AG31" s="18">
        <f>+IF(F31=0,"",'Ark1'!AD51)</f>
        <v>49.672953076829288</v>
      </c>
      <c r="AH31" s="18">
        <f>+IF(F31=0,"",'Ark1'!AE51)</f>
        <v>46.76811065149063</v>
      </c>
      <c r="AI31" s="18">
        <f>+IF(F31=0,"",'Ark1'!AF51)</f>
        <v>16.093614329043877</v>
      </c>
      <c r="AJ31" s="5">
        <f t="shared" si="6"/>
        <v>3.003153853185847</v>
      </c>
      <c r="AK31" s="25"/>
    </row>
    <row r="32" spans="1:46" ht="15.6">
      <c r="A32" s="25"/>
      <c r="B32" s="2" t="str">
        <f t="shared" si="10"/>
        <v>Nov</v>
      </c>
      <c r="C32" s="2">
        <f>+'Ark1'!C52</f>
        <v>2022</v>
      </c>
      <c r="D32" s="2">
        <f>+IF(F32=0,"",'Ark1'!Q52)</f>
        <v>194</v>
      </c>
      <c r="E32" s="4">
        <f t="shared" si="11"/>
        <v>-31</v>
      </c>
      <c r="F32" s="328">
        <f>+'Ark1'!R52</f>
        <v>2580</v>
      </c>
      <c r="G32" s="25"/>
      <c r="H32" s="57">
        <f>+IF(F32=0,"",'Ark1'!AG52)</f>
        <v>13.426278124463259</v>
      </c>
      <c r="I32" s="25"/>
      <c r="J32" s="57">
        <f>+IF(F32=0,"",'Ark1'!AH52)</f>
        <v>0.85271317829457371</v>
      </c>
      <c r="K32" s="102"/>
      <c r="L32" s="316">
        <f>+IF(F32=0,"",'Ark1'!AI53)</f>
        <v>0</v>
      </c>
      <c r="M32" s="437"/>
      <c r="N32" s="151">
        <f t="shared" si="15"/>
        <v>0</v>
      </c>
      <c r="O32" s="430"/>
      <c r="P32" s="110">
        <f>+IF(F32=0,"",'Ark1'!S52)</f>
        <v>5.2151162790697665</v>
      </c>
      <c r="Q32" s="25"/>
      <c r="R32" s="151" t="str">
        <f>+IF(L32=0,"",'Ark1'!AJ52)</f>
        <v/>
      </c>
      <c r="S32" s="432"/>
      <c r="T32" s="22" t="str">
        <f>+IF(L32=0,"",'Ark1'!AK52)</f>
        <v/>
      </c>
      <c r="U32" s="25"/>
      <c r="V32" s="5">
        <f>+IF(F32=0,"",'Ark1'!T52)</f>
        <v>4.9755813953488364</v>
      </c>
      <c r="W32" s="5">
        <f t="shared" si="13"/>
        <v>-4.5959362478770416E-2</v>
      </c>
      <c r="X32" s="57">
        <f>+IF(F32=0,"",'Ark1'!U52)</f>
        <v>17.043372093023244</v>
      </c>
      <c r="Y32" s="57">
        <f t="shared" si="14"/>
        <v>0.92108504122366242</v>
      </c>
      <c r="Z32" s="18">
        <f>+IF(F32=0,"",'Ark1'!W52)</f>
        <v>1.9379844961240311</v>
      </c>
      <c r="AA32" s="18">
        <f>+IF(F32=0,"",'Ark1'!X52)</f>
        <v>56.046511627906995</v>
      </c>
      <c r="AB32" s="18">
        <f>+IF(F32=0,"",'Ark1'!Y52)</f>
        <v>17.596899224806201</v>
      </c>
      <c r="AC32" s="18">
        <f>+IF(F32=0,"",'Ark1'!Z52)</f>
        <v>6.7472554472799793</v>
      </c>
      <c r="AD32" s="57">
        <f>+IF(F32=0,"",'Ark1'!Z52)</f>
        <v>6.7472554472799793</v>
      </c>
      <c r="AE32" s="5">
        <f>+IF(F32=0,"",'Ark1'!AA52)</f>
        <v>1.5788832361200389</v>
      </c>
      <c r="AF32" s="5">
        <f>+IF(F32=0,"",'Ark1'!AB52)</f>
        <v>2.0132758630498553</v>
      </c>
      <c r="AG32" s="18">
        <f>+IF(F32=0,"",'Ark1'!AD52)</f>
        <v>50.583391286667442</v>
      </c>
      <c r="AH32" s="18">
        <f>+IF(F32=0,"",'Ark1'!AE52)</f>
        <v>50.036505245298038</v>
      </c>
      <c r="AI32" s="18">
        <f>+IF(F32=0,"",'Ark1'!AF52)</f>
        <v>9.9167721444789141</v>
      </c>
      <c r="AJ32" s="5">
        <f t="shared" si="6"/>
        <v>3.2680713489409126</v>
      </c>
      <c r="AK32" s="25"/>
    </row>
    <row r="33" spans="1:99" ht="15.6">
      <c r="A33" s="25"/>
      <c r="B33" s="109" t="str">
        <f t="shared" si="10"/>
        <v>Des</v>
      </c>
      <c r="C33" s="109">
        <f>+'Ark1'!C53</f>
        <v>2022</v>
      </c>
      <c r="D33" s="109">
        <f>+IF(F33=0,"",'Ark1'!Q53)</f>
        <v>75</v>
      </c>
      <c r="E33" s="297">
        <f t="shared" si="11"/>
        <v>17</v>
      </c>
      <c r="F33" s="446">
        <f>+'Ark1'!R53</f>
        <v>726</v>
      </c>
      <c r="G33" s="25"/>
      <c r="H33" s="122">
        <f>+IF(F33=0,"",'Ark1'!AG53)</f>
        <v>3.7712562737352342</v>
      </c>
      <c r="I33" s="25"/>
      <c r="J33" s="122">
        <f>+IF(F33=0,"",'Ark1'!AH53)</f>
        <v>1.1019283746556476</v>
      </c>
      <c r="K33" s="102"/>
      <c r="L33" s="316">
        <f>+IF(F33=0,"",'Ark1'!AI54)</f>
        <v>0</v>
      </c>
      <c r="M33" s="437"/>
      <c r="N33" s="151"/>
      <c r="O33" s="430"/>
      <c r="P33" s="110">
        <f>+IF(F33=0,"",'Ark1'!S53)</f>
        <v>5.2837465564738286</v>
      </c>
      <c r="Q33" s="25"/>
      <c r="R33" s="122"/>
      <c r="S33" s="432"/>
      <c r="T33" s="110"/>
      <c r="U33" s="25"/>
      <c r="V33" s="110">
        <f>+IF(F33=0,"",'Ark1'!T53)</f>
        <v>5.0633608815426996</v>
      </c>
      <c r="W33" s="110">
        <f t="shared" si="13"/>
        <v>0.33862683898950774</v>
      </c>
      <c r="X33" s="122">
        <f>+IF(F33=0,"",'Ark1'!U53)</f>
        <v>17.012534435261703</v>
      </c>
      <c r="Y33" s="122">
        <f t="shared" si="14"/>
        <v>1.4446222012191647</v>
      </c>
      <c r="Z33" s="127">
        <f>+IF(F33=0,"",'Ark1'!W53)</f>
        <v>2.0661157024793391</v>
      </c>
      <c r="AA33" s="127">
        <f>+IF(F33=0,"",'Ark1'!X53)</f>
        <v>55.922865013774114</v>
      </c>
      <c r="AB33" s="127">
        <f>+IF(F33=0,"",'Ark1'!Y53)</f>
        <v>16.253443526170798</v>
      </c>
      <c r="AC33" s="127">
        <f>+IF(F33=0,"",'Ark1'!Z53)</f>
        <v>6.5883836265656237</v>
      </c>
      <c r="AD33" s="122">
        <f>+IF(F33=0,"",'Ark1'!Z53)</f>
        <v>6.5883836265656237</v>
      </c>
      <c r="AE33" s="110">
        <f>+IF(F33=0,"",'Ark1'!AA53)</f>
        <v>1.515552163407383</v>
      </c>
      <c r="AF33" s="110">
        <f>+IF(F33=0,"",'Ark1'!AB53)</f>
        <v>1.9796086513410265</v>
      </c>
      <c r="AG33" s="127">
        <f>+IF(F33=0,"",'Ark1'!AD53)</f>
        <v>52.242359752392389</v>
      </c>
      <c r="AH33" s="127">
        <f>+IF(F33=0,"",'Ark1'!AE53)</f>
        <v>54.172127270278899</v>
      </c>
      <c r="AI33" s="127">
        <f>+IF(F33=0,"",'Ark1'!AF53)</f>
        <v>2.7905335569347658</v>
      </c>
      <c r="AJ33" s="110">
        <f t="shared" si="6"/>
        <v>3.2197862356621476</v>
      </c>
      <c r="AK33" s="25"/>
    </row>
    <row r="34" spans="1:99" ht="15.6">
      <c r="A34" s="25"/>
      <c r="B34" s="25"/>
      <c r="C34" s="25"/>
      <c r="D34" s="25"/>
      <c r="E34" s="25"/>
      <c r="F34" s="442"/>
      <c r="G34" s="25"/>
      <c r="H34" s="25"/>
      <c r="I34" s="25"/>
      <c r="J34" s="25"/>
      <c r="K34" s="102"/>
      <c r="L34" s="25"/>
      <c r="M34" s="437"/>
      <c r="N34" s="430"/>
      <c r="O34" s="430"/>
      <c r="P34" s="25"/>
      <c r="Q34" s="25"/>
      <c r="R34" s="25"/>
      <c r="S34" s="432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</row>
    <row r="35" spans="1:99">
      <c r="A35" s="25"/>
      <c r="B35" s="46" t="str">
        <f t="shared" ref="B35:B46" si="16">+B22</f>
        <v>Jan</v>
      </c>
      <c r="C35" s="46">
        <f>+'Ark1'!C54</f>
        <v>2021</v>
      </c>
      <c r="D35" s="46">
        <f>+IF(F35=0,"",'Ark1'!Q54)</f>
        <v>68</v>
      </c>
      <c r="E35" s="46">
        <f t="shared" ref="E35:E46" si="17">+IF(F35=0,"",D35-D48)</f>
        <v>-15</v>
      </c>
      <c r="F35" s="345">
        <f>+'Ark1'!R54</f>
        <v>910</v>
      </c>
      <c r="G35" s="46"/>
      <c r="H35" s="103">
        <f>+IF(F35=0,"",'Ark1'!AG54)</f>
        <v>5.1290259906629485</v>
      </c>
      <c r="I35" s="103"/>
      <c r="J35" s="103">
        <f>+IF(F35=0,"",'Ark1'!AH54)</f>
        <v>0</v>
      </c>
      <c r="K35" s="103"/>
      <c r="L35" s="438"/>
      <c r="M35" s="438"/>
      <c r="N35" s="103"/>
      <c r="O35" s="103"/>
      <c r="P35" s="39">
        <f>+IF(F35=0,"",'Ark1'!S54)</f>
        <v>5.4604395604395588</v>
      </c>
      <c r="Q35" s="39"/>
      <c r="R35" s="103"/>
      <c r="S35" s="432"/>
      <c r="T35" s="39"/>
      <c r="U35" s="39"/>
      <c r="V35" s="39">
        <f>+IF(F35=0,"",'Ark1'!T54)</f>
        <v>5.5241758241758223</v>
      </c>
      <c r="W35" s="39"/>
      <c r="X35" s="103">
        <f>+IF(F35=0,"",'Ark1'!U54)</f>
        <v>19.097131868131846</v>
      </c>
      <c r="Y35" s="103"/>
      <c r="Z35" s="128">
        <f>+IF(F35=0,"",'Ark1'!W54)</f>
        <v>2.9670329670329672</v>
      </c>
      <c r="AA35" s="128">
        <f>+IF(F35=0,"",'Ark1'!X54)</f>
        <v>67.362637362637358</v>
      </c>
      <c r="AB35" s="128">
        <f>+IF(F35=0,"",'Ark1'!Y54)</f>
        <v>34.505494505494504</v>
      </c>
      <c r="AC35" s="128">
        <f>+IF(F35=0,"",'Ark1'!Z54)</f>
        <v>8.3178967923715543</v>
      </c>
      <c r="AD35" s="103">
        <f>+IF(F35=0,"",'Ark1'!Z54)</f>
        <v>8.3178967923715543</v>
      </c>
      <c r="AE35" s="39">
        <f>+IF(F35=0,"",'Ark1'!AA54)</f>
        <v>1.3732434631136683</v>
      </c>
      <c r="AF35" s="39">
        <f>+IF(F35=0,"",'Ark1'!AB54)</f>
        <v>2.0936765422555981</v>
      </c>
      <c r="AG35" s="128">
        <f>+IF(F35=0,"",'Ark1'!AD54)</f>
        <v>54.183271968468318</v>
      </c>
      <c r="AH35" s="128">
        <f>+IF(F35=0,"",'Ark1'!AE54)</f>
        <v>58.109998706758354</v>
      </c>
      <c r="AI35" s="128">
        <f>+IF(F35=0,"",'Ark1'!AF54)</f>
        <v>3.416698267996801</v>
      </c>
      <c r="AJ35" s="39">
        <f t="shared" si="6"/>
        <v>3.4973616421815223</v>
      </c>
      <c r="AK35" s="25"/>
    </row>
    <row r="36" spans="1:99">
      <c r="A36" s="25"/>
      <c r="B36" s="46" t="str">
        <f t="shared" si="16"/>
        <v>Feb</v>
      </c>
      <c r="C36" s="46">
        <f>+'Ark1'!C55</f>
        <v>2021</v>
      </c>
      <c r="D36" s="46">
        <f>+IF(F36=0,"",'Ark1'!Q55)</f>
        <v>72</v>
      </c>
      <c r="E36" s="46">
        <f t="shared" si="17"/>
        <v>-14</v>
      </c>
      <c r="F36" s="345">
        <f>+'Ark1'!R55</f>
        <v>1436</v>
      </c>
      <c r="G36" s="46"/>
      <c r="H36" s="103">
        <f>+IF(F36=0,"",'Ark1'!AG55)</f>
        <v>4.636449261309032</v>
      </c>
      <c r="I36" s="103"/>
      <c r="J36" s="103">
        <f>+IF(F36=0,"",'Ark1'!AH55)</f>
        <v>0</v>
      </c>
      <c r="K36" s="103"/>
      <c r="L36" s="438"/>
      <c r="M36" s="438"/>
      <c r="N36" s="103"/>
      <c r="O36" s="103"/>
      <c r="P36" s="39">
        <f>+IF(F36=0,"",'Ark1'!S55)</f>
        <v>5.5612813370473528</v>
      </c>
      <c r="Q36" s="39"/>
      <c r="R36" s="103"/>
      <c r="S36" s="432"/>
      <c r="T36" s="39"/>
      <c r="U36" s="39"/>
      <c r="V36" s="39">
        <f>+IF(F36=0,"",'Ark1'!T55)</f>
        <v>5.2068245125348191</v>
      </c>
      <c r="W36" s="39"/>
      <c r="X36" s="103">
        <f>+IF(F36=0,"",'Ark1'!U55)</f>
        <v>10.939707520891352</v>
      </c>
      <c r="Y36" s="103"/>
      <c r="Z36" s="128">
        <f>+IF(F36=0,"",'Ark1'!W55)</f>
        <v>2.298050139275766</v>
      </c>
      <c r="AA36" s="128">
        <f>+IF(F36=0,"",'Ark1'!X55)</f>
        <v>22.841225626740943</v>
      </c>
      <c r="AB36" s="128">
        <f>+IF(F36=0,"",'Ark1'!Y55)</f>
        <v>11.977715877437328</v>
      </c>
      <c r="AC36" s="128">
        <f>+IF(F36=0,"",'Ark1'!Z55)</f>
        <v>8.1373067189758856</v>
      </c>
      <c r="AD36" s="103">
        <f>+IF(F36=0,"",'Ark1'!Z55)</f>
        <v>8.1373067189758856</v>
      </c>
      <c r="AE36" s="39">
        <f>+IF(F36=0,"",'Ark1'!AA55)</f>
        <v>1.4380443724823999</v>
      </c>
      <c r="AF36" s="39">
        <f>+IF(F36=0,"",'Ark1'!AB55)</f>
        <v>1.9035908597712647</v>
      </c>
      <c r="AG36" s="128">
        <f>+IF(F36=0,"",'Ark1'!AD55)</f>
        <v>50.205824356585914</v>
      </c>
      <c r="AH36" s="128">
        <f>+IF(F36=0,"",'Ark1'!AE55)</f>
        <v>40.09944709167155</v>
      </c>
      <c r="AI36" s="128">
        <f>+IF(F36=0,"",'Ark1'!AF55)</f>
        <v>5.3916249591685776</v>
      </c>
      <c r="AJ36" s="39">
        <f t="shared" si="6"/>
        <v>1.9671199599298752</v>
      </c>
      <c r="AK36" s="25"/>
    </row>
    <row r="37" spans="1:99">
      <c r="A37" s="25"/>
      <c r="B37" s="46" t="str">
        <f t="shared" si="16"/>
        <v>Mar</v>
      </c>
      <c r="C37" s="46">
        <f>+'Ark1'!C56</f>
        <v>2021</v>
      </c>
      <c r="D37" s="46">
        <f>+IF(F37=0,"",'Ark1'!Q56)</f>
        <v>187</v>
      </c>
      <c r="E37" s="46">
        <f t="shared" si="17"/>
        <v>-5</v>
      </c>
      <c r="F37" s="345">
        <f>+'Ark1'!R56</f>
        <v>4375</v>
      </c>
      <c r="G37" s="46"/>
      <c r="H37" s="103">
        <f>+IF(F37=0,"",'Ark1'!AG56)</f>
        <v>12.55710738870407</v>
      </c>
      <c r="I37" s="103"/>
      <c r="J37" s="103">
        <f>+IF(F37=0,"",'Ark1'!AH56)</f>
        <v>0.34285714285714297</v>
      </c>
      <c r="K37" s="103"/>
      <c r="L37" s="438"/>
      <c r="M37" s="438"/>
      <c r="N37" s="103"/>
      <c r="O37" s="103"/>
      <c r="P37" s="39">
        <f>+IF(F37=0,"",'Ark1'!S56)</f>
        <v>5.2397714285714301</v>
      </c>
      <c r="Q37" s="39"/>
      <c r="R37" s="103"/>
      <c r="S37" s="432"/>
      <c r="T37" s="39"/>
      <c r="U37" s="39"/>
      <c r="V37" s="39">
        <f>+IF(F37=0,"",'Ark1'!T56)</f>
        <v>5.1076571428571409</v>
      </c>
      <c r="W37" s="39"/>
      <c r="X37" s="103">
        <f>+IF(F37=0,"",'Ark1'!U56)</f>
        <v>9.7249234285714365</v>
      </c>
      <c r="Y37" s="103"/>
      <c r="Z37" s="128">
        <f>+IF(F37=0,"",'Ark1'!W56)</f>
        <v>0.96</v>
      </c>
      <c r="AA37" s="128">
        <f>+IF(F37=0,"",'Ark1'!X56)</f>
        <v>18.559999999999999</v>
      </c>
      <c r="AB37" s="128">
        <f>+IF(F37=0,"",'Ark1'!Y56)</f>
        <v>9.0514285714285752</v>
      </c>
      <c r="AC37" s="128">
        <f>+IF(F37=0,"",'Ark1'!Z56)</f>
        <v>7.4599456842043885</v>
      </c>
      <c r="AD37" s="103">
        <f>+IF(F37=0,"",'Ark1'!Z56)</f>
        <v>7.4599456842043885</v>
      </c>
      <c r="AE37" s="39">
        <f>+IF(F37=0,"",'Ark1'!AA56)</f>
        <v>1.4268830983393601</v>
      </c>
      <c r="AF37" s="39">
        <f>+IF(F37=0,"",'Ark1'!AB56)</f>
        <v>1.9808392729613689</v>
      </c>
      <c r="AG37" s="128">
        <f>+IF(F37=0,"",'Ark1'!AD56)</f>
        <v>37.399166405756688</v>
      </c>
      <c r="AH37" s="128">
        <f>+IF(F37=0,"",'Ark1'!AE56)</f>
        <v>46.20124494205993</v>
      </c>
      <c r="AI37" s="128">
        <f>+IF(F37=0,"",'Ark1'!AF56)</f>
        <v>16.426433980753849</v>
      </c>
      <c r="AJ37" s="39">
        <f t="shared" si="6"/>
        <v>1.8559823765485963</v>
      </c>
      <c r="AK37" s="25"/>
    </row>
    <row r="38" spans="1:99">
      <c r="A38" s="25"/>
      <c r="B38" s="46" t="str">
        <f t="shared" si="16"/>
        <v>Apr</v>
      </c>
      <c r="C38" s="46">
        <f>+'Ark1'!C57</f>
        <v>2021</v>
      </c>
      <c r="D38" s="46">
        <f>+IF(F38=0,"",'Ark1'!Q57)</f>
        <v>131</v>
      </c>
      <c r="E38" s="46">
        <f t="shared" si="17"/>
        <v>15</v>
      </c>
      <c r="F38" s="345">
        <f>+'Ark1'!R57</f>
        <v>4196</v>
      </c>
      <c r="G38" s="46"/>
      <c r="H38" s="103">
        <f>+IF(F38=0,"",'Ark1'!AG57)</f>
        <v>10.902492049199424</v>
      </c>
      <c r="I38" s="103"/>
      <c r="J38" s="103">
        <f>+IF(F38=0,"",'Ark1'!AH57)</f>
        <v>0.16682554814108672</v>
      </c>
      <c r="K38" s="103"/>
      <c r="L38" s="438"/>
      <c r="M38" s="438"/>
      <c r="N38" s="103"/>
      <c r="O38" s="103"/>
      <c r="P38" s="39">
        <f>+IF(F38=0,"",'Ark1'!S57)</f>
        <v>5.0629170638703522</v>
      </c>
      <c r="Q38" s="39"/>
      <c r="R38" s="103"/>
      <c r="S38" s="432"/>
      <c r="T38" s="39"/>
      <c r="U38" s="39"/>
      <c r="V38" s="39">
        <f>+IF(F38=0,"",'Ark1'!T57)</f>
        <v>4.6260724499523356</v>
      </c>
      <c r="W38" s="39"/>
      <c r="X38" s="103">
        <f>+IF(F38=0,"",'Ark1'!U57)</f>
        <v>8.803693994280275</v>
      </c>
      <c r="Y38" s="103"/>
      <c r="Z38" s="128">
        <f>+IF(F38=0,"",'Ark1'!W57)</f>
        <v>0.61963775023832213</v>
      </c>
      <c r="AA38" s="128">
        <f>+IF(F38=0,"",'Ark1'!X57)</f>
        <v>11.463298379408959</v>
      </c>
      <c r="AB38" s="128">
        <f>+IF(F38=0,"",'Ark1'!Y57)</f>
        <v>5.7197330791229755</v>
      </c>
      <c r="AC38" s="128">
        <f>+IF(F38=0,"",'Ark1'!Z57)</f>
        <v>6.1078864837324911</v>
      </c>
      <c r="AD38" s="103">
        <f>+IF(F38=0,"",'Ark1'!Z57)</f>
        <v>6.1078864837324911</v>
      </c>
      <c r="AE38" s="39">
        <f>+IF(F38=0,"",'Ark1'!AA57)</f>
        <v>1.2397712948259099</v>
      </c>
      <c r="AF38" s="39">
        <f>+IF(F38=0,"",'Ark1'!AB57)</f>
        <v>1.8102496334639704</v>
      </c>
      <c r="AG38" s="128">
        <f>+IF(F38=0,"",'Ark1'!AD57)</f>
        <v>42.348894770656301</v>
      </c>
      <c r="AH38" s="128">
        <f>+IF(F38=0,"",'Ark1'!AE57)</f>
        <v>40.965176107270374</v>
      </c>
      <c r="AI38" s="128">
        <f>+IF(F38=0,"",'Ark1'!AF57)</f>
        <v>15.754358167598438</v>
      </c>
      <c r="AJ38" s="39">
        <f t="shared" si="6"/>
        <v>1.7388580305027319</v>
      </c>
      <c r="AK38" s="25"/>
    </row>
    <row r="39" spans="1:99">
      <c r="A39" s="25"/>
      <c r="B39" s="46" t="str">
        <f t="shared" si="16"/>
        <v>Mai</v>
      </c>
      <c r="C39" s="46">
        <f>+'Ark1'!C58</f>
        <v>2021</v>
      </c>
      <c r="D39" s="46">
        <f>+IF(F39=0,"",'Ark1'!Q58)</f>
        <v>93</v>
      </c>
      <c r="E39" s="46">
        <f t="shared" si="17"/>
        <v>-41</v>
      </c>
      <c r="F39" s="345">
        <f>+'Ark1'!R58</f>
        <v>1835</v>
      </c>
      <c r="G39" s="46"/>
      <c r="H39" s="103">
        <f>+IF(F39=0,"",'Ark1'!AG58)</f>
        <v>5.7829016254055121</v>
      </c>
      <c r="I39" s="103"/>
      <c r="J39" s="103">
        <f>+IF(F39=0,"",'Ark1'!AH58)</f>
        <v>0.87193460490463237</v>
      </c>
      <c r="K39" s="103"/>
      <c r="L39" s="438"/>
      <c r="M39" s="438"/>
      <c r="N39" s="103"/>
      <c r="O39" s="103"/>
      <c r="P39" s="39">
        <f>+IF(F39=0,"",'Ark1'!S58)</f>
        <v>5.2441416893732971</v>
      </c>
      <c r="Q39" s="39"/>
      <c r="R39" s="103"/>
      <c r="S39" s="432"/>
      <c r="T39" s="39"/>
      <c r="U39" s="39"/>
      <c r="V39" s="39">
        <f>+IF(F39=0,"",'Ark1'!T58)</f>
        <v>4.7629427792915529</v>
      </c>
      <c r="W39" s="39"/>
      <c r="X39" s="103">
        <f>+IF(F39=0,"",'Ark1'!U58)</f>
        <v>10.677863760217981</v>
      </c>
      <c r="Y39" s="103"/>
      <c r="Z39" s="128">
        <f>+IF(F39=0,"",'Ark1'!W58)</f>
        <v>1.5258855585831066</v>
      </c>
      <c r="AA39" s="128">
        <f>+IF(F39=0,"",'Ark1'!X58)</f>
        <v>21.525885558583106</v>
      </c>
      <c r="AB39" s="128">
        <f>+IF(F39=0,"",'Ark1'!Y58)</f>
        <v>9.6457765667574904</v>
      </c>
      <c r="AC39" s="128">
        <f>+IF(F39=0,"",'Ark1'!Z58)</f>
        <v>7.6797822625363228</v>
      </c>
      <c r="AD39" s="103">
        <f>+IF(F39=0,"",'Ark1'!Z58)</f>
        <v>7.6797822625363228</v>
      </c>
      <c r="AE39" s="39">
        <f>+IF(F39=0,"",'Ark1'!AA58)</f>
        <v>1.4131774781777244</v>
      </c>
      <c r="AF39" s="39">
        <f>+IF(F39=0,"",'Ark1'!AB58)</f>
        <v>1.8838016101125337</v>
      </c>
      <c r="AG39" s="128">
        <f>+IF(F39=0,"",'Ark1'!AD58)</f>
        <v>56.558325252674649</v>
      </c>
      <c r="AH39" s="128">
        <f>+IF(F39=0,"",'Ark1'!AE58)</f>
        <v>42.705945510418701</v>
      </c>
      <c r="AI39" s="128">
        <f>+IF(F39=0,"",'Ark1'!AF58)</f>
        <v>6.8897157382133294</v>
      </c>
      <c r="AJ39" s="39">
        <f t="shared" si="6"/>
        <v>2.0361508884963104</v>
      </c>
      <c r="AK39" s="25"/>
    </row>
    <row r="40" spans="1:99">
      <c r="A40" s="25"/>
      <c r="B40" s="46" t="str">
        <f t="shared" si="16"/>
        <v>Jun</v>
      </c>
      <c r="C40" s="46">
        <f>+'Ark1'!C59</f>
        <v>2021</v>
      </c>
      <c r="D40" s="46">
        <f>+IF(F40=0,"",'Ark1'!Q59)</f>
        <v>126</v>
      </c>
      <c r="E40" s="46">
        <f t="shared" si="17"/>
        <v>2</v>
      </c>
      <c r="F40" s="345">
        <f>+'Ark1'!R59</f>
        <v>1984</v>
      </c>
      <c r="G40" s="46"/>
      <c r="H40" s="103">
        <f>+IF(F40=0,"",'Ark1'!AG59)</f>
        <v>7.7992205814475444</v>
      </c>
      <c r="I40" s="103"/>
      <c r="J40" s="103">
        <f>+IF(F40=0,"",'Ark1'!AH59)</f>
        <v>0</v>
      </c>
      <c r="K40" s="103"/>
      <c r="L40" s="438"/>
      <c r="M40" s="438"/>
      <c r="N40" s="103"/>
      <c r="O40" s="103"/>
      <c r="P40" s="39">
        <f>+IF(F40=0,"",'Ark1'!S59)</f>
        <v>5.064516129032258</v>
      </c>
      <c r="Q40" s="39"/>
      <c r="R40" s="103"/>
      <c r="S40" s="103"/>
      <c r="T40" s="39"/>
      <c r="U40" s="39"/>
      <c r="V40" s="39">
        <f>+IF(F40=0,"",'Ark1'!T59)</f>
        <v>4.6764112903225801</v>
      </c>
      <c r="W40" s="39"/>
      <c r="X40" s="103">
        <f>+IF(F40=0,"",'Ark1'!U59)</f>
        <v>13.319385080645157</v>
      </c>
      <c r="Y40" s="103"/>
      <c r="Z40" s="128">
        <f>+IF(F40=0,"",'Ark1'!W59)</f>
        <v>2.6713709677419355</v>
      </c>
      <c r="AA40" s="128">
        <f>+IF(F40=0,"",'Ark1'!X59)</f>
        <v>32.45967741935484</v>
      </c>
      <c r="AB40" s="128">
        <f>+IF(F40=0,"",'Ark1'!Y59)</f>
        <v>15.070564516129028</v>
      </c>
      <c r="AC40" s="128">
        <f>+IF(F40=0,"",'Ark1'!Z59)</f>
        <v>8.285752852186663</v>
      </c>
      <c r="AD40" s="103">
        <f>+IF(F40=0,"",'Ark1'!Z59)</f>
        <v>8.285752852186663</v>
      </c>
      <c r="AE40" s="39">
        <f>+IF(F40=0,"",'Ark1'!AA59)</f>
        <v>1.48441872779121</v>
      </c>
      <c r="AF40" s="39">
        <f>+IF(F40=0,"",'Ark1'!AB59)</f>
        <v>2.2948329108901997</v>
      </c>
      <c r="AG40" s="128">
        <f>+IF(F40=0,"",'Ark1'!AD59)</f>
        <v>59.093805336456207</v>
      </c>
      <c r="AH40" s="128">
        <f>+IF(F40=0,"",'Ark1'!AE59)</f>
        <v>44.868349860619389</v>
      </c>
      <c r="AI40" s="128">
        <f>+IF(F40=0,"",'Ark1'!AF59)</f>
        <v>7.44915314692929</v>
      </c>
      <c r="AJ40" s="39">
        <f t="shared" si="6"/>
        <v>2.6299422770700627</v>
      </c>
      <c r="AK40" s="25"/>
    </row>
    <row r="41" spans="1:99">
      <c r="A41" s="25"/>
      <c r="B41" s="46" t="str">
        <f t="shared" si="16"/>
        <v>Jul</v>
      </c>
      <c r="C41" s="46">
        <f>+'Ark1'!C60</f>
        <v>2021</v>
      </c>
      <c r="D41" s="46">
        <f>+IF(F41=0,"",'Ark1'!Q60)</f>
        <v>32</v>
      </c>
      <c r="E41" s="46">
        <f t="shared" si="17"/>
        <v>-16</v>
      </c>
      <c r="F41" s="345">
        <f>+'Ark1'!R60</f>
        <v>549</v>
      </c>
      <c r="G41" s="46"/>
      <c r="H41" s="103">
        <f>+IF(F41=0,"",'Ark1'!AG60)</f>
        <v>2.2265871843870024</v>
      </c>
      <c r="I41" s="103"/>
      <c r="J41" s="103">
        <f>+IF(F41=0,"",'Ark1'!AH60)</f>
        <v>0</v>
      </c>
      <c r="K41" s="103"/>
      <c r="L41" s="438"/>
      <c r="M41" s="438"/>
      <c r="N41" s="103"/>
      <c r="O41" s="103"/>
      <c r="P41" s="39">
        <f>+IF(F41=0,"",'Ark1'!S60)</f>
        <v>4.9672131147540988</v>
      </c>
      <c r="Q41" s="39"/>
      <c r="R41" s="103"/>
      <c r="S41" s="103"/>
      <c r="T41" s="39"/>
      <c r="U41" s="39"/>
      <c r="V41" s="39">
        <f>+IF(F41=0,"",'Ark1'!T60)</f>
        <v>4.5956284153005456</v>
      </c>
      <c r="W41" s="39"/>
      <c r="X41" s="103">
        <f>+IF(F41=0,"",'Ark1'!U60)</f>
        <v>13.741748633879778</v>
      </c>
      <c r="Y41" s="103"/>
      <c r="Z41" s="128">
        <f>+IF(F41=0,"",'Ark1'!W60)</f>
        <v>2.0036429872495445</v>
      </c>
      <c r="AA41" s="128">
        <f>+IF(F41=0,"",'Ark1'!X60)</f>
        <v>28.051001821493632</v>
      </c>
      <c r="AB41" s="128">
        <f>+IF(F41=0,"",'Ark1'!Y60)</f>
        <v>15.664845173041893</v>
      </c>
      <c r="AC41" s="128">
        <f>+IF(F41=0,"",'Ark1'!Z60)</f>
        <v>8.01407926859574</v>
      </c>
      <c r="AD41" s="103">
        <f>+IF(F41=0,"",'Ark1'!Z60)</f>
        <v>8.01407926859574</v>
      </c>
      <c r="AE41" s="39">
        <f>+IF(F41=0,"",'Ark1'!AA60)</f>
        <v>1.5999828300909178</v>
      </c>
      <c r="AF41" s="39">
        <f>+IF(F41=0,"",'Ark1'!AB60)</f>
        <v>2.2177580649390976</v>
      </c>
      <c r="AG41" s="128">
        <f>+IF(F41=0,"",'Ark1'!AD60)</f>
        <v>60.586386000148018</v>
      </c>
      <c r="AH41" s="128">
        <f>+IF(F41=0,"",'Ark1'!AE60)</f>
        <v>56.76019075901408</v>
      </c>
      <c r="AI41" s="128">
        <f>+IF(F41=0,"",'Ark1'!AF60)</f>
        <v>2.0612828012420263</v>
      </c>
      <c r="AJ41" s="39">
        <f t="shared" si="6"/>
        <v>2.7664906490649055</v>
      </c>
      <c r="AK41" s="25"/>
    </row>
    <row r="42" spans="1:99">
      <c r="A42" s="25"/>
      <c r="B42" s="46" t="str">
        <f t="shared" si="16"/>
        <v>Aug</v>
      </c>
      <c r="C42" s="46">
        <f>+'Ark1'!C61</f>
        <v>2021</v>
      </c>
      <c r="D42" s="46">
        <f>+IF(F42=0,"",'Ark1'!Q61)</f>
        <v>104</v>
      </c>
      <c r="E42" s="46">
        <f t="shared" si="17"/>
        <v>-1</v>
      </c>
      <c r="F42" s="345">
        <f>+'Ark1'!R61</f>
        <v>1539</v>
      </c>
      <c r="G42" s="46"/>
      <c r="H42" s="103">
        <f>+IF(F42=0,"",'Ark1'!AG61)</f>
        <v>6.2019978078908444</v>
      </c>
      <c r="I42" s="103"/>
      <c r="J42" s="103">
        <f>+IF(F42=0,"",'Ark1'!AH61)</f>
        <v>0</v>
      </c>
      <c r="K42" s="103"/>
      <c r="L42" s="438"/>
      <c r="M42" s="438"/>
      <c r="N42" s="103"/>
      <c r="O42" s="103"/>
      <c r="P42" s="39">
        <f>+IF(F42=0,"",'Ark1'!S61)</f>
        <v>5.0571799870045488</v>
      </c>
      <c r="Q42" s="39"/>
      <c r="R42" s="103"/>
      <c r="S42" s="103"/>
      <c r="T42" s="39"/>
      <c r="U42" s="39"/>
      <c r="V42" s="39">
        <f>+IF(F42=0,"",'Ark1'!T61)</f>
        <v>4.1500974658869376</v>
      </c>
      <c r="W42" s="39"/>
      <c r="X42" s="103">
        <f>+IF(F42=0,"",'Ark1'!U61)</f>
        <v>13.654243014944749</v>
      </c>
      <c r="Y42" s="103"/>
      <c r="Z42" s="128">
        <f>+IF(F42=0,"",'Ark1'!W61)</f>
        <v>1.4944769330734251</v>
      </c>
      <c r="AA42" s="128">
        <f>+IF(F42=0,"",'Ark1'!X61)</f>
        <v>26.38076673164392</v>
      </c>
      <c r="AB42" s="128">
        <f>+IF(F42=0,"",'Ark1'!Y61)</f>
        <v>10.786224821312544</v>
      </c>
      <c r="AC42" s="128">
        <f>+IF(F42=0,"",'Ark1'!Z61)</f>
        <v>6.7059221542115557</v>
      </c>
      <c r="AD42" s="103">
        <f>+IF(F42=0,"",'Ark1'!Z61)</f>
        <v>6.7059221542115557</v>
      </c>
      <c r="AE42" s="39">
        <f>+IF(F42=0,"",'Ark1'!AA61)</f>
        <v>1.4848089690452564</v>
      </c>
      <c r="AF42" s="39">
        <f>+IF(F42=0,"",'Ark1'!AB61)</f>
        <v>2.2011172491479196</v>
      </c>
      <c r="AG42" s="128">
        <f>+IF(F42=0,"",'Ark1'!AD61)</f>
        <v>56.28905279416108</v>
      </c>
      <c r="AH42" s="128">
        <f>+IF(F42=0,"",'Ark1'!AE61)</f>
        <v>41.329346380696727</v>
      </c>
      <c r="AI42" s="128">
        <f>+IF(F42=0,"",'Ark1'!AF61)</f>
        <v>5.7783501477440398</v>
      </c>
      <c r="AJ42" s="39">
        <f t="shared" si="6"/>
        <v>2.6999717332648037</v>
      </c>
      <c r="AK42" s="25"/>
    </row>
    <row r="43" spans="1:99" ht="15.6">
      <c r="A43" s="25"/>
      <c r="B43" s="46" t="str">
        <f t="shared" si="16"/>
        <v>Sep</v>
      </c>
      <c r="C43" s="46">
        <f>+'Ark1'!C62</f>
        <v>2021</v>
      </c>
      <c r="D43" s="46">
        <f>+IF(F43=0,"",'Ark1'!Q62)</f>
        <v>178</v>
      </c>
      <c r="E43" s="46">
        <f t="shared" si="17"/>
        <v>39</v>
      </c>
      <c r="F43" s="345">
        <f>+'Ark1'!R62</f>
        <v>2414</v>
      </c>
      <c r="G43" s="46"/>
      <c r="H43" s="103">
        <f>+IF(F43=0,"",'Ark1'!AG62)</f>
        <v>9.4366470747071514</v>
      </c>
      <c r="I43" s="103"/>
      <c r="J43" s="103">
        <f>+IF(F43=0,"",'Ark1'!AH62)</f>
        <v>1.7398508699254347</v>
      </c>
      <c r="K43" s="103"/>
      <c r="L43" s="438"/>
      <c r="M43" s="438"/>
      <c r="N43" s="103"/>
      <c r="O43" s="103"/>
      <c r="P43" s="39">
        <f>+IF(F43=0,"",'Ark1'!S62)</f>
        <v>5.1868268434134208</v>
      </c>
      <c r="Q43" s="39"/>
      <c r="R43" s="103"/>
      <c r="S43" s="103"/>
      <c r="T43" s="39"/>
      <c r="U43" s="39"/>
      <c r="V43" s="39">
        <f>+IF(F43=0,"",'Ark1'!T62)</f>
        <v>4.3251864125932036</v>
      </c>
      <c r="W43" s="39"/>
      <c r="X43" s="103">
        <f>+IF(F43=0,"",'Ark1'!U62)</f>
        <v>13.245095277547616</v>
      </c>
      <c r="Y43" s="103"/>
      <c r="Z43" s="128">
        <f>+IF(F43=0,"",'Ark1'!W62)</f>
        <v>0.78707539353769684</v>
      </c>
      <c r="AA43" s="128">
        <f>+IF(F43=0,"",'Ark1'!X62)</f>
        <v>24.813587406793705</v>
      </c>
      <c r="AB43" s="128">
        <f>+IF(F43=0,"",'Ark1'!Y62)</f>
        <v>6.9594034797017388</v>
      </c>
      <c r="AC43" s="128">
        <f>+IF(F43=0,"",'Ark1'!Z62)</f>
        <v>6.0142434061294781</v>
      </c>
      <c r="AD43" s="103">
        <f>+IF(F43=0,"",'Ark1'!Z62)</f>
        <v>6.0142434061294781</v>
      </c>
      <c r="AE43" s="39">
        <f>+IF(F43=0,"",'Ark1'!AA62)</f>
        <v>1.7095110292847751</v>
      </c>
      <c r="AF43" s="39">
        <f>+IF(F43=0,"",'Ark1'!AB62)</f>
        <v>2.0350825955519465</v>
      </c>
      <c r="AG43" s="128">
        <f>+IF(F43=0,"",'Ark1'!AD62)</f>
        <v>52.369094751041935</v>
      </c>
      <c r="AH43" s="128">
        <f>+IF(F43=0,"",'Ark1'!AE62)</f>
        <v>45.02509340037205</v>
      </c>
      <c r="AI43" s="128">
        <f>+IF(F43=0,"",'Ark1'!AF62)</f>
        <v>9.0636369438948101</v>
      </c>
      <c r="AJ43" s="39">
        <f t="shared" si="6"/>
        <v>2.5536027473843901</v>
      </c>
      <c r="AK43" s="25"/>
      <c r="AN43" s="42"/>
      <c r="AO43" s="42"/>
      <c r="AP43" s="42"/>
      <c r="AR43" s="42"/>
      <c r="AS43" s="42"/>
      <c r="AT43" s="4"/>
      <c r="AU43" s="2"/>
      <c r="AV43" s="2"/>
      <c r="AW43" s="2"/>
      <c r="AX43" s="2"/>
      <c r="AY43" s="2"/>
      <c r="AZ43" s="2"/>
      <c r="BA43" s="2"/>
      <c r="BB43" s="2"/>
      <c r="BC43" s="2"/>
      <c r="BE43" s="2"/>
      <c r="BL43" s="4"/>
      <c r="BM43" s="2"/>
      <c r="BN43" s="2"/>
      <c r="BO43" s="2"/>
      <c r="BP43" s="2"/>
      <c r="BQ43" s="2"/>
      <c r="BR43" s="2"/>
      <c r="BS43" s="2"/>
      <c r="BT43" s="2"/>
      <c r="BU43" s="2"/>
      <c r="BW43" s="2"/>
      <c r="CD43" s="4"/>
      <c r="CE43" s="2"/>
      <c r="CF43" s="2"/>
      <c r="CG43" s="2"/>
      <c r="CH43" s="2"/>
      <c r="CI43" s="2"/>
      <c r="CJ43" s="2"/>
      <c r="CK43" s="2"/>
      <c r="CL43" s="2"/>
      <c r="CM43" s="2"/>
      <c r="CO43" s="2"/>
    </row>
    <row r="44" spans="1:99" ht="15.6">
      <c r="A44" s="25"/>
      <c r="B44" s="46" t="str">
        <f t="shared" si="16"/>
        <v>Okt</v>
      </c>
      <c r="C44" s="46">
        <f>+'Ark1'!C63</f>
        <v>2021</v>
      </c>
      <c r="D44" s="46">
        <f>+IF(F44=0,"",'Ark1'!Q63)</f>
        <v>270</v>
      </c>
      <c r="E44" s="46">
        <f t="shared" si="17"/>
        <v>-5</v>
      </c>
      <c r="F44" s="345">
        <f>+'Ark1'!R63</f>
        <v>3696</v>
      </c>
      <c r="G44" s="46"/>
      <c r="H44" s="103">
        <f>+IF(F44=0,"",'Ark1'!AG63)</f>
        <v>17.845369269040507</v>
      </c>
      <c r="I44" s="103"/>
      <c r="J44" s="103">
        <f>+IF(F44=0,"",'Ark1'!AH63)</f>
        <v>1.109307359307359</v>
      </c>
      <c r="K44" s="103"/>
      <c r="L44" s="438"/>
      <c r="M44" s="438"/>
      <c r="N44" s="103"/>
      <c r="O44" s="103"/>
      <c r="P44" s="39">
        <f>+IF(F44=0,"",'Ark1'!S63)</f>
        <v>5.2083333333333321</v>
      </c>
      <c r="Q44" s="39"/>
      <c r="R44" s="103"/>
      <c r="S44" s="103"/>
      <c r="T44" s="39"/>
      <c r="U44" s="39"/>
      <c r="V44" s="39">
        <f>+IF(F44=0,"",'Ark1'!T63)</f>
        <v>4.6314935064935057</v>
      </c>
      <c r="W44" s="39"/>
      <c r="X44" s="103">
        <f>+IF(F44=0,"",'Ark1'!U63)</f>
        <v>16.35943181818185</v>
      </c>
      <c r="Y44" s="103"/>
      <c r="Z44" s="128">
        <f>+IF(F44=0,"",'Ark1'!W63)</f>
        <v>1.1634199134199139</v>
      </c>
      <c r="AA44" s="128">
        <f>+IF(F44=0,"",'Ark1'!X63)</f>
        <v>50.081168831168839</v>
      </c>
      <c r="AB44" s="128">
        <f>+IF(F44=0,"",'Ark1'!Y63)</f>
        <v>14.556277056277056</v>
      </c>
      <c r="AC44" s="128">
        <f>+IF(F44=0,"",'Ark1'!Z63)</f>
        <v>6.7326831584938542</v>
      </c>
      <c r="AD44" s="103">
        <f>+IF(F44=0,"",'Ark1'!Z63)</f>
        <v>6.7326831584938542</v>
      </c>
      <c r="AE44" s="39">
        <f>+IF(F44=0,"",'Ark1'!AA63)</f>
        <v>1.9976706763911647</v>
      </c>
      <c r="AF44" s="39">
        <f>+IF(F44=0,"",'Ark1'!AB63)</f>
        <v>2.0392585070598201</v>
      </c>
      <c r="AG44" s="128">
        <f>+IF(F44=0,"",'Ark1'!AD63)</f>
        <v>41.644667946028306</v>
      </c>
      <c r="AH44" s="128">
        <f>+IF(F44=0,"",'Ark1'!AE63)</f>
        <v>38.140973225257397</v>
      </c>
      <c r="AI44" s="128">
        <f>+IF(F44=0,"",'Ark1'!AF63)</f>
        <v>13.877051426940858</v>
      </c>
      <c r="AJ44" s="39">
        <f t="shared" si="6"/>
        <v>3.141010909090916</v>
      </c>
      <c r="AK44" s="25"/>
      <c r="AN44" s="23"/>
      <c r="AO44" s="23"/>
      <c r="AP44" s="23"/>
      <c r="AQ44" s="42"/>
      <c r="AR44" s="23"/>
      <c r="AS44" s="23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</row>
    <row r="45" spans="1:99" s="2" customFormat="1" ht="15.6">
      <c r="A45" s="25"/>
      <c r="B45" s="46" t="str">
        <f t="shared" si="16"/>
        <v>Nov</v>
      </c>
      <c r="C45" s="46">
        <f>+'Ark1'!C64</f>
        <v>2021</v>
      </c>
      <c r="D45" s="46">
        <f>+IF(F45=0,"",'Ark1'!Q64)</f>
        <v>225</v>
      </c>
      <c r="E45" s="46">
        <f t="shared" si="17"/>
        <v>15</v>
      </c>
      <c r="F45" s="345">
        <f>+'Ark1'!R64</f>
        <v>2947.9</v>
      </c>
      <c r="G45" s="46"/>
      <c r="H45" s="103">
        <f>+IF(F45=0,"",'Ark1'!AG64)</f>
        <v>14.026998707324385</v>
      </c>
      <c r="I45" s="103"/>
      <c r="J45" s="103">
        <f>+IF(F45=0,"",'Ark1'!AH64)</f>
        <v>1.9675022897655965</v>
      </c>
      <c r="K45" s="103"/>
      <c r="L45" s="438"/>
      <c r="M45" s="438"/>
      <c r="N45" s="103"/>
      <c r="O45" s="103"/>
      <c r="P45" s="39">
        <f>+IF(F45=0,"",'Ark1'!S64)</f>
        <v>5.0848739780860948</v>
      </c>
      <c r="Q45" s="39"/>
      <c r="R45" s="103"/>
      <c r="S45" s="103"/>
      <c r="T45" s="39"/>
      <c r="U45" s="39"/>
      <c r="V45" s="39">
        <f>+IF(F45=0,"",'Ark1'!T64)</f>
        <v>5.0215407578276068</v>
      </c>
      <c r="W45" s="39"/>
      <c r="X45" s="103">
        <f>+IF(F45=0,"",'Ark1'!U64)</f>
        <v>16.122287051799582</v>
      </c>
      <c r="Y45" s="103"/>
      <c r="Z45" s="128">
        <f>+IF(F45=0,"",'Ark1'!W64)</f>
        <v>1.5604328505037477</v>
      </c>
      <c r="AA45" s="128">
        <f>+IF(F45=0,"",'Ark1'!X64)</f>
        <v>49.492859323586281</v>
      </c>
      <c r="AB45" s="128">
        <f>+IF(F45=0,"",'Ark1'!Y64)</f>
        <v>18.894806472404088</v>
      </c>
      <c r="AC45" s="128">
        <f>+IF(F45=0,"",'Ark1'!Z64)</f>
        <v>7.6252406842965454</v>
      </c>
      <c r="AD45" s="103">
        <f>+IF(F45=0,"",'Ark1'!Z64)</f>
        <v>7.6252406842965454</v>
      </c>
      <c r="AE45" s="39">
        <f>+IF(F45=0,"",'Ark1'!AA64)</f>
        <v>1.705074163532361</v>
      </c>
      <c r="AF45" s="39">
        <f>+IF(F45=0,"",'Ark1'!AB64)</f>
        <v>1.9790542953861088</v>
      </c>
      <c r="AG45" s="128">
        <f>+IF(F45=0,"",'Ark1'!AD64)</f>
        <v>46.387408461352656</v>
      </c>
      <c r="AH45" s="128">
        <f>+IF(F45=0,"",'Ark1'!AE64)</f>
        <v>48.189121949060628</v>
      </c>
      <c r="AI45" s="128">
        <f>+IF(F45=0,"",'Ark1'!AF64)</f>
        <v>11.068225081568976</v>
      </c>
      <c r="AJ45" s="39">
        <f t="shared" si="6"/>
        <v>3.1706365037325623</v>
      </c>
      <c r="AK45" s="25"/>
      <c r="AL45"/>
      <c r="AM45"/>
      <c r="AN45" s="43"/>
      <c r="AO45" s="43"/>
      <c r="AP45" s="43"/>
      <c r="AQ45" s="23"/>
      <c r="AR45" s="43"/>
      <c r="AS45" s="43"/>
      <c r="AT45" s="45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45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45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</row>
    <row r="46" spans="1:99" s="3" customFormat="1">
      <c r="A46" s="25"/>
      <c r="B46" s="46" t="str">
        <f t="shared" si="16"/>
        <v>Des</v>
      </c>
      <c r="C46" s="46">
        <f>+'Ark1'!C65</f>
        <v>2021</v>
      </c>
      <c r="D46" s="46">
        <f>+IF(F46=0,"",'Ark1'!Q65)</f>
        <v>58</v>
      </c>
      <c r="E46" s="46">
        <f t="shared" si="17"/>
        <v>-25</v>
      </c>
      <c r="F46" s="345">
        <f>+'Ark1'!R65</f>
        <v>752</v>
      </c>
      <c r="G46" s="46"/>
      <c r="H46" s="103">
        <f>+IF(F46=0,"",'Ark1'!AG65)</f>
        <v>3.4552030599215735</v>
      </c>
      <c r="I46" s="103"/>
      <c r="J46" s="103">
        <f>+IF(F46=0,"",'Ark1'!AH65)</f>
        <v>0</v>
      </c>
      <c r="K46" s="103"/>
      <c r="L46" s="438"/>
      <c r="M46" s="438"/>
      <c r="N46" s="103"/>
      <c r="O46" s="103"/>
      <c r="P46" s="39">
        <f>+IF(F46=0,"",'Ark1'!S65)</f>
        <v>4.755319148936171</v>
      </c>
      <c r="Q46" s="39"/>
      <c r="R46" s="103"/>
      <c r="S46" s="103"/>
      <c r="T46" s="39"/>
      <c r="U46" s="39"/>
      <c r="V46" s="39">
        <f>+IF(F46=0,"",'Ark1'!T65)</f>
        <v>4.7247340425531918</v>
      </c>
      <c r="W46" s="39"/>
      <c r="X46" s="103">
        <f>+IF(F46=0,"",'Ark1'!U65)</f>
        <v>15.567912234042538</v>
      </c>
      <c r="Y46" s="103"/>
      <c r="Z46" s="128">
        <f>+IF(F46=0,"",'Ark1'!W65)</f>
        <v>2.5265957446808516</v>
      </c>
      <c r="AA46" s="128">
        <f>+IF(F46=0,"",'Ark1'!X65)</f>
        <v>49.069148936170201</v>
      </c>
      <c r="AB46" s="128">
        <f>+IF(F46=0,"",'Ark1'!Y65)</f>
        <v>21.808510638297875</v>
      </c>
      <c r="AC46" s="128">
        <f>+IF(F46=0,"",'Ark1'!Z65)</f>
        <v>8.5238006130618622</v>
      </c>
      <c r="AD46" s="103">
        <f>+IF(F46=0,"",'Ark1'!Z65)</f>
        <v>8.5238006130618622</v>
      </c>
      <c r="AE46" s="39">
        <f>+IF(F46=0,"",'Ark1'!AA65)</f>
        <v>1.653887555754662</v>
      </c>
      <c r="AF46" s="39">
        <f>+IF(F46=0,"",'Ark1'!AB65)</f>
        <v>2.3017165041413872</v>
      </c>
      <c r="AG46" s="128">
        <f>+IF(F46=0,"",'Ark1'!AD65)</f>
        <v>63.023071350663763</v>
      </c>
      <c r="AH46" s="128">
        <f>+IF(F46=0,"",'Ark1'!AE65)</f>
        <v>66.348268348339587</v>
      </c>
      <c r="AI46" s="128">
        <f>+IF(F46=0,"",'Ark1'!AF65)</f>
        <v>2.8234693379490046</v>
      </c>
      <c r="AJ46" s="39">
        <f t="shared" si="6"/>
        <v>3.2737891498881395</v>
      </c>
      <c r="AK46" s="25"/>
      <c r="AL46"/>
      <c r="AM46"/>
      <c r="AN46" s="43"/>
      <c r="AO46" s="43"/>
      <c r="AP46" s="43"/>
      <c r="AQ46" s="43"/>
      <c r="AR46" s="43"/>
      <c r="AS46" s="43"/>
      <c r="AT46" s="3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3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3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</row>
    <row r="47" spans="1:99" ht="15.6">
      <c r="A47" s="25"/>
      <c r="B47" s="25"/>
      <c r="C47" s="25"/>
      <c r="D47" s="25"/>
      <c r="E47" s="25"/>
      <c r="F47" s="442"/>
      <c r="G47" s="25"/>
      <c r="H47" s="25"/>
      <c r="I47" s="25"/>
      <c r="J47" s="25"/>
      <c r="K47" s="102"/>
      <c r="L47" s="25"/>
      <c r="M47" s="25"/>
      <c r="N47" s="430"/>
      <c r="O47" s="430"/>
      <c r="P47" s="25"/>
      <c r="Q47" s="25"/>
      <c r="R47" s="25"/>
      <c r="S47" s="432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</row>
    <row r="48" spans="1:99" s="2" customFormat="1" ht="15.6">
      <c r="A48" s="25"/>
      <c r="B48" s="69" t="str">
        <f t="shared" ref="B48:B59" si="18">+B35</f>
        <v>Jan</v>
      </c>
      <c r="C48" s="69">
        <f>+'Ark1'!C66</f>
        <v>2020</v>
      </c>
      <c r="D48" s="69">
        <f>+IF(F48=0,"",'Ark1'!Q66)</f>
        <v>83</v>
      </c>
      <c r="E48" s="69">
        <f>+IF(F48=0,"",D48-D60)</f>
        <v>2</v>
      </c>
      <c r="F48" s="447">
        <f>+'Ark1'!R66</f>
        <v>1119</v>
      </c>
      <c r="G48" s="69">
        <f>+IF(F48=0,"",F48-F60)</f>
        <v>-169</v>
      </c>
      <c r="H48" s="123">
        <f>+IF(F48=0,"",'Ark1'!AG66)</f>
        <v>5.4339748227344655</v>
      </c>
      <c r="I48" s="123">
        <f>+IF(F48=0,"",H48-H60)</f>
        <v>-0.34049712719672431</v>
      </c>
      <c r="J48" s="123">
        <f>+IF(F48=0,"",'Ark1'!AH66)</f>
        <v>0</v>
      </c>
      <c r="K48" s="123"/>
      <c r="L48" s="439"/>
      <c r="M48" s="439"/>
      <c r="N48" s="123"/>
      <c r="O48" s="123"/>
      <c r="P48" s="70">
        <f>+IF(F48=0,"",'Ark1'!S66)</f>
        <v>5.4745308310991954</v>
      </c>
      <c r="Q48" s="70">
        <f>+IF(F48=0,"",P48-P60)</f>
        <v>0.78431343979484769</v>
      </c>
      <c r="R48" s="123"/>
      <c r="S48" s="123"/>
      <c r="T48" s="70"/>
      <c r="U48" s="70"/>
      <c r="V48" s="70">
        <f>+IF(F48=0,"",'Ark1'!T66)</f>
        <v>5.1823056300268115</v>
      </c>
      <c r="W48" s="70">
        <f>+IF(F48=0,"",V48-V60)</f>
        <v>6.2861139327097248E-4</v>
      </c>
      <c r="X48" s="123">
        <f>+IF(F48=0,"",'Ark1'!U66)</f>
        <v>16.567229669347629</v>
      </c>
      <c r="Y48" s="123">
        <f>+IF(F48=0,"",X48-X60)</f>
        <v>1.4652110358072417</v>
      </c>
      <c r="Z48" s="129">
        <f>+IF(F48=0,"",'Ark1'!W66)</f>
        <v>2.8596961572832882</v>
      </c>
      <c r="AA48" s="129">
        <f>+IF(F48=0,"",'Ark1'!X66)</f>
        <v>55.317247542448627</v>
      </c>
      <c r="AB48" s="129">
        <f>+IF(F48=0,"",'Ark1'!Y66)</f>
        <v>23.145665773011626</v>
      </c>
      <c r="AC48" s="129">
        <f>+IF(F48=0,"",'Ark1'!Z66)</f>
        <v>8.5688085463186141</v>
      </c>
      <c r="AD48" s="123">
        <f>+IF(F48=0,"",'Ark1'!Z66)</f>
        <v>8.5688085463186141</v>
      </c>
      <c r="AE48" s="70">
        <f>+IF(F48=0,"",'Ark1'!AA66)</f>
        <v>1.3973753415304584</v>
      </c>
      <c r="AF48" s="70">
        <f>+IF(F48=0,"",'Ark1'!AB66)</f>
        <v>2.0170873389280257</v>
      </c>
      <c r="AG48" s="129">
        <f>+IF(F48=0,"",'Ark1'!AD66)</f>
        <v>47.204502540245194</v>
      </c>
      <c r="AH48" s="129">
        <f>+IF(F48=0,"",'Ark1'!AE66)</f>
        <v>21.756054279312519</v>
      </c>
      <c r="AI48" s="129">
        <f>+IF(F48=0,"",'Ark1'!AF66)</f>
        <v>4.1098909171043445</v>
      </c>
      <c r="AJ48" s="70">
        <f t="shared" si="6"/>
        <v>3.0262373490042438</v>
      </c>
      <c r="AK48" s="25"/>
      <c r="AL48"/>
      <c r="AM48"/>
      <c r="AN48" s="44"/>
      <c r="AO48" s="44"/>
      <c r="AP48" s="44"/>
      <c r="AQ48" s="43"/>
      <c r="AR48" s="44"/>
      <c r="AS48" s="44"/>
      <c r="AT48" s="4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4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4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</row>
    <row r="49" spans="1:99" s="3" customFormat="1" ht="15.6">
      <c r="A49" s="25"/>
      <c r="B49" s="69" t="str">
        <f t="shared" si="18"/>
        <v>Feb</v>
      </c>
      <c r="C49" s="69">
        <f>+'Ark1'!C67</f>
        <v>2020</v>
      </c>
      <c r="D49" s="69">
        <f>+IF(F49=0,"",'Ark1'!Q67)</f>
        <v>86</v>
      </c>
      <c r="E49" s="69">
        <f t="shared" ref="E49:E76" si="19">+IF(F49=0,"",D49-D61)</f>
        <v>-9</v>
      </c>
      <c r="F49" s="447">
        <f>+'Ark1'!R67</f>
        <v>1606</v>
      </c>
      <c r="G49" s="69">
        <f t="shared" ref="G49:G76" si="20">+IF(F49=0,"",F49-F61)</f>
        <v>-203</v>
      </c>
      <c r="H49" s="123">
        <f>+IF(F49=0,"",'Ark1'!AG67)</f>
        <v>5.6813108934858052</v>
      </c>
      <c r="I49" s="123">
        <f t="shared" ref="I49:I59" si="21">+IF(F49=0,"",H49-H61)</f>
        <v>0.35332044736707413</v>
      </c>
      <c r="J49" s="123">
        <f>+IF(F49=0,"",'Ark1'!AH67)</f>
        <v>0</v>
      </c>
      <c r="K49" s="123"/>
      <c r="L49" s="439"/>
      <c r="M49" s="439"/>
      <c r="N49" s="123"/>
      <c r="O49" s="123"/>
      <c r="P49" s="70">
        <f>+IF(F49=0,"",'Ark1'!S67)</f>
        <v>5.551058530510586</v>
      </c>
      <c r="Q49" s="70">
        <f t="shared" ref="Q49:Q59" si="22">+IF(F49=0,"",P49-P61)</f>
        <v>8.6160796956137098E-2</v>
      </c>
      <c r="R49" s="123"/>
      <c r="S49" s="123"/>
      <c r="T49" s="70"/>
      <c r="U49" s="70"/>
      <c r="V49" s="70">
        <f>+IF(F49=0,"",'Ark1'!T67)</f>
        <v>5.435865504358655</v>
      </c>
      <c r="W49" s="70">
        <f t="shared" ref="W49:W59" si="23">+IF(F49=0,"",V49-V61)</f>
        <v>0.76256533852117503</v>
      </c>
      <c r="X49" s="123">
        <f>+IF(F49=0,"",'Ark1'!U67)</f>
        <v>12.068835616438376</v>
      </c>
      <c r="Y49" s="123">
        <f t="shared" ref="Y49:Y59" si="24">+IF(F49=0,"",X49-X61)</f>
        <v>2.1476526424195885</v>
      </c>
      <c r="Z49" s="129">
        <f>+IF(F49=0,"",'Ark1'!W67)</f>
        <v>2.0547945205479454</v>
      </c>
      <c r="AA49" s="129">
        <f>+IF(F49=0,"",'Ark1'!X67)</f>
        <v>28.331257783312576</v>
      </c>
      <c r="AB49" s="129">
        <f>+IF(F49=0,"",'Ark1'!Y67)</f>
        <v>15.193026151930262</v>
      </c>
      <c r="AC49" s="129">
        <f>+IF(F49=0,"",'Ark1'!Z67)</f>
        <v>8.4100758345771585</v>
      </c>
      <c r="AD49" s="123">
        <f>+IF(F49=0,"",'Ark1'!Z67)</f>
        <v>8.4100758345771585</v>
      </c>
      <c r="AE49" s="70">
        <f>+IF(F49=0,"",'Ark1'!AA67)</f>
        <v>1.327764908264172</v>
      </c>
      <c r="AF49" s="70">
        <f>+IF(F49=0,"",'Ark1'!AB67)</f>
        <v>1.870811077850808</v>
      </c>
      <c r="AG49" s="129">
        <f>+IF(F49=0,"",'Ark1'!AD67)</f>
        <v>53.703118239252809</v>
      </c>
      <c r="AH49" s="129">
        <f>+IF(F49=0,"",'Ark1'!AE67)</f>
        <v>19.157724245071464</v>
      </c>
      <c r="AI49" s="129">
        <f>+IF(F49=0,"",'Ark1'!AF67)</f>
        <v>5.8985565798655744</v>
      </c>
      <c r="AJ49" s="70">
        <f t="shared" si="6"/>
        <v>2.1741503084688758</v>
      </c>
      <c r="AK49" s="25"/>
      <c r="AL49"/>
      <c r="AM49"/>
      <c r="AN49" s="43"/>
      <c r="AO49" s="43"/>
      <c r="AP49" s="43"/>
      <c r="AQ49" s="44"/>
      <c r="AR49" s="43"/>
      <c r="AS49" s="43"/>
      <c r="AT49" s="4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4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4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</row>
    <row r="50" spans="1:99" s="3" customFormat="1">
      <c r="A50" s="25"/>
      <c r="B50" s="69" t="str">
        <f t="shared" si="18"/>
        <v>Mar</v>
      </c>
      <c r="C50" s="69">
        <f>+'Ark1'!C68</f>
        <v>2020</v>
      </c>
      <c r="D50" s="69">
        <f>+IF(F50=0,"",'Ark1'!Q68)</f>
        <v>192</v>
      </c>
      <c r="E50" s="69">
        <f t="shared" si="19"/>
        <v>19</v>
      </c>
      <c r="F50" s="447">
        <f>+'Ark1'!R68</f>
        <v>4359</v>
      </c>
      <c r="G50" s="69">
        <f t="shared" si="20"/>
        <v>157</v>
      </c>
      <c r="H50" s="123">
        <f>+IF(F50=0,"",'Ark1'!AG68)</f>
        <v>11.924452375217101</v>
      </c>
      <c r="I50" s="123">
        <f t="shared" si="21"/>
        <v>-0.44671714698016807</v>
      </c>
      <c r="J50" s="123">
        <f>+IF(F50=0,"",'Ark1'!AH68)</f>
        <v>4.5882083046570314E-2</v>
      </c>
      <c r="K50" s="123"/>
      <c r="L50" s="439"/>
      <c r="M50" s="439"/>
      <c r="N50" s="123"/>
      <c r="O50" s="123"/>
      <c r="P50" s="70">
        <f>+IF(F50=0,"",'Ark1'!S68)</f>
        <v>5.3734801559990837</v>
      </c>
      <c r="Q50" s="70">
        <f t="shared" si="22"/>
        <v>0.22140971335272486</v>
      </c>
      <c r="R50" s="123"/>
      <c r="S50" s="123"/>
      <c r="T50" s="70"/>
      <c r="U50" s="70"/>
      <c r="V50" s="70">
        <f>+IF(F50=0,"",'Ark1'!T68)</f>
        <v>5.344345033264509</v>
      </c>
      <c r="W50" s="70">
        <f t="shared" si="23"/>
        <v>0.26438311037064999</v>
      </c>
      <c r="X50" s="123">
        <f>+IF(F50=0,"",'Ark1'!U68)</f>
        <v>9.3328423950447377</v>
      </c>
      <c r="Y50" s="123">
        <f t="shared" si="24"/>
        <v>-0.58445413041931182</v>
      </c>
      <c r="Z50" s="129">
        <f>+IF(F50=0,"",'Ark1'!W68)</f>
        <v>1.2846983253039688</v>
      </c>
      <c r="AA50" s="129">
        <f>+IF(F50=0,"",'Ark1'!X68)</f>
        <v>16.678137187428309</v>
      </c>
      <c r="AB50" s="129">
        <f>+IF(F50=0,"",'Ark1'!Y68)</f>
        <v>8.1211286992429468</v>
      </c>
      <c r="AC50" s="129">
        <f>+IF(F50=0,"",'Ark1'!Z68)</f>
        <v>6.984876371944118</v>
      </c>
      <c r="AD50" s="123">
        <f>+IF(F50=0,"",'Ark1'!Z68)</f>
        <v>6.984876371944118</v>
      </c>
      <c r="AE50" s="70">
        <f>+IF(F50=0,"",'Ark1'!AA68)</f>
        <v>1.397731448333132</v>
      </c>
      <c r="AF50" s="70">
        <f>+IF(F50=0,"",'Ark1'!AB68)</f>
        <v>1.9958742778152845</v>
      </c>
      <c r="AG50" s="129">
        <f>+IF(F50=0,"",'Ark1'!AD68)</f>
        <v>32.138265687934926</v>
      </c>
      <c r="AH50" s="129">
        <f>+IF(F50=0,"",'Ark1'!AE68)</f>
        <v>32.601258786168337</v>
      </c>
      <c r="AI50" s="129">
        <f>+IF(F50=0,"",'Ark1'!AF68)</f>
        <v>16.009843170382339</v>
      </c>
      <c r="AJ50" s="70">
        <f t="shared" si="6"/>
        <v>1.736833881227853</v>
      </c>
      <c r="AK50" s="25"/>
      <c r="AL50"/>
      <c r="AM50"/>
      <c r="AN50" s="43"/>
      <c r="AO50" s="43"/>
      <c r="AP50" s="43"/>
      <c r="AQ50" s="43"/>
      <c r="AR50" s="43"/>
      <c r="AS50" s="43"/>
      <c r="AT50" s="4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4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4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</row>
    <row r="51" spans="1:99" s="3" customFormat="1">
      <c r="A51" s="25"/>
      <c r="B51" s="69" t="str">
        <f t="shared" si="18"/>
        <v>Apr</v>
      </c>
      <c r="C51" s="69">
        <f>+'Ark1'!C69</f>
        <v>2020</v>
      </c>
      <c r="D51" s="69">
        <f>+IF(F51=0,"",'Ark1'!Q69)</f>
        <v>116</v>
      </c>
      <c r="E51" s="69">
        <f t="shared" si="19"/>
        <v>-22</v>
      </c>
      <c r="F51" s="447">
        <f>+'Ark1'!R69</f>
        <v>3845</v>
      </c>
      <c r="G51" s="69">
        <f t="shared" si="20"/>
        <v>155</v>
      </c>
      <c r="H51" s="123">
        <f>+IF(F51=0,"",'Ark1'!AG69)</f>
        <v>9.5775882602157605</v>
      </c>
      <c r="I51" s="123">
        <f t="shared" si="21"/>
        <v>-0.37730641476245985</v>
      </c>
      <c r="J51" s="123">
        <f>+IF(F51=0,"",'Ark1'!AH69)</f>
        <v>0</v>
      </c>
      <c r="K51" s="123"/>
      <c r="L51" s="439"/>
      <c r="M51" s="439"/>
      <c r="N51" s="123"/>
      <c r="O51" s="123"/>
      <c r="P51" s="70">
        <f>+IF(F51=0,"",'Ark1'!S69)</f>
        <v>5.1191157347204159</v>
      </c>
      <c r="Q51" s="70">
        <f t="shared" si="22"/>
        <v>0.1066496100591694</v>
      </c>
      <c r="R51" s="123"/>
      <c r="S51" s="123"/>
      <c r="T51" s="70"/>
      <c r="U51" s="70"/>
      <c r="V51" s="70">
        <f>+IF(F51=0,"",'Ark1'!T69)</f>
        <v>5.0983094928478527</v>
      </c>
      <c r="W51" s="70">
        <f t="shared" si="23"/>
        <v>0.37635827333565786</v>
      </c>
      <c r="X51" s="123">
        <f>+IF(F51=0,"",'Ark1'!U69)</f>
        <v>8.4981066319895984</v>
      </c>
      <c r="Y51" s="123">
        <f t="shared" si="24"/>
        <v>-0.58948686394535876</v>
      </c>
      <c r="Z51" s="129">
        <f>+IF(F51=0,"",'Ark1'!W69)</f>
        <v>0.80624187256176849</v>
      </c>
      <c r="AA51" s="129">
        <f>+IF(F51=0,"",'Ark1'!X69)</f>
        <v>11.44343302990897</v>
      </c>
      <c r="AB51" s="129">
        <f>+IF(F51=0,"",'Ark1'!Y69)</f>
        <v>5.695708712613782</v>
      </c>
      <c r="AC51" s="129">
        <f>+IF(F51=0,"",'Ark1'!Z69)</f>
        <v>6.3353362346283353</v>
      </c>
      <c r="AD51" s="123">
        <f>+IF(F51=0,"",'Ark1'!Z69)</f>
        <v>6.3353362346283353</v>
      </c>
      <c r="AE51" s="70">
        <f>+IF(F51=0,"",'Ark1'!AA69)</f>
        <v>1.2584636735141641</v>
      </c>
      <c r="AF51" s="70">
        <f>+IF(F51=0,"",'Ark1'!AB69)</f>
        <v>1.9699193683342049</v>
      </c>
      <c r="AG51" s="129">
        <f>+IF(F51=0,"",'Ark1'!AD69)</f>
        <v>33.827239019201151</v>
      </c>
      <c r="AH51" s="129">
        <f>+IF(F51=0,"",'Ark1'!AE69)</f>
        <v>35.752863165680182</v>
      </c>
      <c r="AI51" s="129">
        <f>+IF(F51=0,"",'Ark1'!AF69)</f>
        <v>14.122011238843788</v>
      </c>
      <c r="AJ51" s="70">
        <f t="shared" si="6"/>
        <v>1.6600731595793328</v>
      </c>
      <c r="AK51" s="25"/>
      <c r="AL51"/>
      <c r="AM51"/>
      <c r="AN51" s="43"/>
      <c r="AO51" s="43"/>
      <c r="AP51" s="43"/>
      <c r="AQ51" s="43"/>
      <c r="AR51" s="43"/>
      <c r="AS51" s="43"/>
      <c r="AT51" s="3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4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4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</row>
    <row r="52" spans="1:99">
      <c r="A52" s="25"/>
      <c r="B52" s="69" t="str">
        <f t="shared" si="18"/>
        <v>Mai</v>
      </c>
      <c r="C52" s="69">
        <f>+'Ark1'!C70</f>
        <v>2020</v>
      </c>
      <c r="D52" s="69">
        <f>+IF(F52=0,"",'Ark1'!Q70)</f>
        <v>134</v>
      </c>
      <c r="E52" s="69">
        <f t="shared" si="19"/>
        <v>16</v>
      </c>
      <c r="F52" s="447">
        <f>+'Ark1'!R70</f>
        <v>2599</v>
      </c>
      <c r="G52" s="69">
        <f t="shared" si="20"/>
        <v>91</v>
      </c>
      <c r="H52" s="123">
        <f>+IF(F52=0,"",'Ark1'!AG70)</f>
        <v>7.7443578785458067</v>
      </c>
      <c r="I52" s="123">
        <f t="shared" si="21"/>
        <v>-0.12791928280815323</v>
      </c>
      <c r="J52" s="123">
        <f>+IF(F52=0,"",'Ark1'!AH70)</f>
        <v>0.65409772989611392</v>
      </c>
      <c r="K52" s="123"/>
      <c r="L52" s="439"/>
      <c r="M52" s="439"/>
      <c r="N52" s="123"/>
      <c r="O52" s="123"/>
      <c r="P52" s="70">
        <f>+IF(F52=0,"",'Ark1'!S70)</f>
        <v>5.0015390534821087</v>
      </c>
      <c r="Q52" s="70">
        <f t="shared" si="22"/>
        <v>6.692980308338381E-2</v>
      </c>
      <c r="R52" s="123"/>
      <c r="S52" s="123"/>
      <c r="T52" s="70"/>
      <c r="U52" s="70"/>
      <c r="V52" s="70">
        <f>+IF(F52=0,"",'Ark1'!T70)</f>
        <v>4.5867641400538677</v>
      </c>
      <c r="W52" s="70">
        <f t="shared" si="23"/>
        <v>-0.334288491525081</v>
      </c>
      <c r="X52" s="123">
        <f>+IF(F52=0,"",'Ark1'!U70)</f>
        <v>10.165798383993852</v>
      </c>
      <c r="Y52" s="123">
        <f t="shared" si="24"/>
        <v>-0.40752298761698036</v>
      </c>
      <c r="Z52" s="129">
        <f>+IF(F52=0,"",'Ark1'!W70)</f>
        <v>1.6160061562139281</v>
      </c>
      <c r="AA52" s="129">
        <f>+IF(F52=0,"",'Ark1'!X70)</f>
        <v>18.507118122354751</v>
      </c>
      <c r="AB52" s="129">
        <f>+IF(F52=0,"",'Ark1'!Y70)</f>
        <v>8.8880338591766073</v>
      </c>
      <c r="AC52" s="129">
        <f>+IF(F52=0,"",'Ark1'!Z70)</f>
        <v>7.3727039367597182</v>
      </c>
      <c r="AD52" s="123">
        <f>+IF(F52=0,"",'Ark1'!Z70)</f>
        <v>7.3727039367597182</v>
      </c>
      <c r="AE52" s="70">
        <f>+IF(F52=0,"",'Ark1'!AA70)</f>
        <v>1.6802949872693265</v>
      </c>
      <c r="AF52" s="70">
        <f>+IF(F52=0,"",'Ark1'!AB70)</f>
        <v>1.94876512891404</v>
      </c>
      <c r="AG52" s="129">
        <f>+IF(F52=0,"",'Ark1'!AD70)</f>
        <v>48.803591974312226</v>
      </c>
      <c r="AH52" s="129">
        <f>+IF(F52=0,"",'Ark1'!AE70)</f>
        <v>40.769438019557505</v>
      </c>
      <c r="AI52" s="129">
        <f>+IF(F52=0,"",'Ark1'!AF70)</f>
        <v>9.5456715760091111</v>
      </c>
      <c r="AJ52" s="70">
        <f t="shared" si="6"/>
        <v>2.0325340410800847</v>
      </c>
      <c r="AK52" s="25"/>
      <c r="AQ52" s="43"/>
    </row>
    <row r="53" spans="1:99">
      <c r="A53" s="25"/>
      <c r="B53" s="69" t="str">
        <f t="shared" si="18"/>
        <v>Jun</v>
      </c>
      <c r="C53" s="69">
        <f>+'Ark1'!C71</f>
        <v>2020</v>
      </c>
      <c r="D53" s="69">
        <f>+IF(F53=0,"",'Ark1'!Q71)</f>
        <v>124</v>
      </c>
      <c r="E53" s="69">
        <f t="shared" si="19"/>
        <v>-12</v>
      </c>
      <c r="F53" s="447">
        <f>+'Ark1'!R71</f>
        <v>1797</v>
      </c>
      <c r="G53" s="69">
        <f t="shared" si="20"/>
        <v>-275</v>
      </c>
      <c r="H53" s="123">
        <f>+IF(F53=0,"",'Ark1'!AG71)</f>
        <v>7.5118856557096576</v>
      </c>
      <c r="I53" s="123">
        <f t="shared" si="21"/>
        <v>-0.70116473283238268</v>
      </c>
      <c r="J53" s="123">
        <f>+IF(F53=0,"",'Ark1'!AH71)</f>
        <v>5.564830272676681E-2</v>
      </c>
      <c r="K53" s="123"/>
      <c r="L53" s="439"/>
      <c r="M53" s="439"/>
      <c r="N53" s="123"/>
      <c r="O53" s="123"/>
      <c r="P53" s="70">
        <f>+IF(F53=0,"",'Ark1'!S71)</f>
        <v>5.011129660545353</v>
      </c>
      <c r="Q53" s="70">
        <f t="shared" si="22"/>
        <v>0.17184394625963773</v>
      </c>
      <c r="R53" s="123"/>
      <c r="S53" s="123"/>
      <c r="T53" s="70"/>
      <c r="U53" s="70"/>
      <c r="V53" s="70">
        <f>+IF(F53=0,"",'Ark1'!T71)</f>
        <v>5.0016694490818034</v>
      </c>
      <c r="W53" s="70">
        <f t="shared" si="23"/>
        <v>-0.20585950844715306</v>
      </c>
      <c r="X53" s="123">
        <f>+IF(F53=0,"",'Ark1'!U71)</f>
        <v>14.261435726210347</v>
      </c>
      <c r="Y53" s="123">
        <f t="shared" si="24"/>
        <v>0.90922047524510319</v>
      </c>
      <c r="Z53" s="129">
        <f>+IF(F53=0,"",'Ark1'!W71)</f>
        <v>2.5598219254312742</v>
      </c>
      <c r="AA53" s="129">
        <f>+IF(F53=0,"",'Ark1'!X71)</f>
        <v>38.564273789649405</v>
      </c>
      <c r="AB53" s="129">
        <f>+IF(F53=0,"",'Ark1'!Y71)</f>
        <v>14.691151919866444</v>
      </c>
      <c r="AC53" s="129">
        <f>+IF(F53=0,"",'Ark1'!Z71)</f>
        <v>7.9079712429704143</v>
      </c>
      <c r="AD53" s="123">
        <f>+IF(F53=0,"",'Ark1'!Z71)</f>
        <v>7.9079712429704143</v>
      </c>
      <c r="AE53" s="70">
        <f>+IF(F53=0,"",'Ark1'!AA71)</f>
        <v>1.7750163466981621</v>
      </c>
      <c r="AF53" s="70">
        <f>+IF(F53=0,"",'Ark1'!AB71)</f>
        <v>2.2006973892951014</v>
      </c>
      <c r="AG53" s="129">
        <f>+IF(F53=0,"",'Ark1'!AD71)</f>
        <v>49.081336538934337</v>
      </c>
      <c r="AH53" s="129">
        <f>+IF(F53=0,"",'Ark1'!AE71)</f>
        <v>33.035716712262541</v>
      </c>
      <c r="AI53" s="129">
        <f>+IF(F53=0,"",'Ark1'!AF71)</f>
        <v>6.6000661108458516</v>
      </c>
      <c r="AJ53" s="70">
        <f t="shared" si="6"/>
        <v>2.8459522487506934</v>
      </c>
      <c r="AK53" s="25"/>
    </row>
    <row r="54" spans="1:99">
      <c r="A54" s="25"/>
      <c r="B54" s="69" t="str">
        <f t="shared" si="18"/>
        <v>Jul</v>
      </c>
      <c r="C54" s="69">
        <f>+'Ark1'!C72</f>
        <v>2020</v>
      </c>
      <c r="D54" s="69">
        <f>+IF(F54=0,"",'Ark1'!Q72)</f>
        <v>48</v>
      </c>
      <c r="E54" s="69">
        <f t="shared" si="19"/>
        <v>3</v>
      </c>
      <c r="F54" s="447">
        <f>+'Ark1'!R72</f>
        <v>578</v>
      </c>
      <c r="G54" s="69">
        <f t="shared" si="20"/>
        <v>144</v>
      </c>
      <c r="H54" s="123">
        <f>+IF(F54=0,"",'Ark1'!AG72)</f>
        <v>2.1996677603168022</v>
      </c>
      <c r="I54" s="123">
        <f t="shared" si="21"/>
        <v>0.46814552729061121</v>
      </c>
      <c r="J54" s="123">
        <f>+IF(F54=0,"",'Ark1'!AH72)</f>
        <v>2.2491349480968861</v>
      </c>
      <c r="K54" s="123"/>
      <c r="L54" s="439"/>
      <c r="M54" s="439"/>
      <c r="N54" s="123"/>
      <c r="O54" s="123"/>
      <c r="P54" s="70">
        <f>+IF(F54=0,"",'Ark1'!S72)</f>
        <v>5.4117647058823524</v>
      </c>
      <c r="Q54" s="70">
        <f t="shared" si="22"/>
        <v>0.16522092708050806</v>
      </c>
      <c r="R54" s="123"/>
      <c r="S54" s="123"/>
      <c r="T54" s="70"/>
      <c r="U54" s="70"/>
      <c r="V54" s="70">
        <f>+IF(F54=0,"",'Ark1'!T72)</f>
        <v>4.766435986159169</v>
      </c>
      <c r="W54" s="70">
        <f t="shared" si="23"/>
        <v>0.25030695390110491</v>
      </c>
      <c r="X54" s="123">
        <f>+IF(F54=0,"",'Ark1'!U72)</f>
        <v>12.983494809688583</v>
      </c>
      <c r="Y54" s="123">
        <f t="shared" si="24"/>
        <v>-0.45581394607178893</v>
      </c>
      <c r="Z54" s="129">
        <f>+IF(F54=0,"",'Ark1'!W72)</f>
        <v>1.2110726643598613</v>
      </c>
      <c r="AA54" s="129">
        <f>+IF(F54=0,"",'Ark1'!X72)</f>
        <v>29.757785467128024</v>
      </c>
      <c r="AB54" s="129">
        <f>+IF(F54=0,"",'Ark1'!Y72)</f>
        <v>13.667820069204151</v>
      </c>
      <c r="AC54" s="129">
        <f>+IF(F54=0,"",'Ark1'!Z72)</f>
        <v>7.9911547706393549</v>
      </c>
      <c r="AD54" s="123">
        <f>+IF(F54=0,"",'Ark1'!Z72)</f>
        <v>7.9911547706393549</v>
      </c>
      <c r="AE54" s="70">
        <f>+IF(F54=0,"",'Ark1'!AA72)</f>
        <v>1.6141673804720269</v>
      </c>
      <c r="AF54" s="70">
        <f>+IF(F54=0,"",'Ark1'!AB72)</f>
        <v>2.0711683922071638</v>
      </c>
      <c r="AG54" s="129">
        <f>+IF(F54=0,"",'Ark1'!AD72)</f>
        <v>60.028490834748077</v>
      </c>
      <c r="AH54" s="129">
        <f>+IF(F54=0,"",'Ark1'!AE72)</f>
        <v>34.237020182269283</v>
      </c>
      <c r="AI54" s="129">
        <f>+IF(F54=0,"",'Ark1'!AF72)</f>
        <v>2.1228927167884826</v>
      </c>
      <c r="AJ54" s="70">
        <f t="shared" si="6"/>
        <v>2.3991240409207166</v>
      </c>
      <c r="AK54" s="25"/>
    </row>
    <row r="55" spans="1:99">
      <c r="A55" s="25"/>
      <c r="B55" s="69" t="str">
        <f t="shared" si="18"/>
        <v>Aug</v>
      </c>
      <c r="C55" s="69">
        <f>+'Ark1'!C73</f>
        <v>2020</v>
      </c>
      <c r="D55" s="69">
        <f>+IF(F55=0,"",'Ark1'!Q73)</f>
        <v>105</v>
      </c>
      <c r="E55" s="69">
        <f t="shared" si="19"/>
        <v>-21</v>
      </c>
      <c r="F55" s="447">
        <f>+'Ark1'!R73</f>
        <v>1420</v>
      </c>
      <c r="G55" s="69">
        <f t="shared" si="20"/>
        <v>-733</v>
      </c>
      <c r="H55" s="123">
        <f>+IF(F55=0,"",'Ark1'!AG73)</f>
        <v>5.1041474737584593</v>
      </c>
      <c r="I55" s="123">
        <f t="shared" si="21"/>
        <v>-2.6266964783464974</v>
      </c>
      <c r="J55" s="123">
        <f>+IF(F55=0,"",'Ark1'!AH73)</f>
        <v>0</v>
      </c>
      <c r="K55" s="123"/>
      <c r="L55" s="439"/>
      <c r="M55" s="439"/>
      <c r="N55" s="123"/>
      <c r="O55" s="123"/>
      <c r="P55" s="70">
        <f>+IF(F55=0,"",'Ark1'!S73)</f>
        <v>4.7035211267605614</v>
      </c>
      <c r="Q55" s="70">
        <f t="shared" si="22"/>
        <v>-0.29090525503228548</v>
      </c>
      <c r="R55" s="123"/>
      <c r="S55" s="123"/>
      <c r="T55" s="70"/>
      <c r="U55" s="70"/>
      <c r="V55" s="70">
        <f>+IF(F55=0,"",'Ark1'!T73)</f>
        <v>3.7936619718309874</v>
      </c>
      <c r="W55" s="70">
        <f t="shared" si="23"/>
        <v>-0.25185591019409337</v>
      </c>
      <c r="X55" s="123">
        <f>+IF(F55=0,"",'Ark1'!U73)</f>
        <v>12.263014084507033</v>
      </c>
      <c r="Y55" s="123">
        <f t="shared" si="24"/>
        <v>0.16757980675506801</v>
      </c>
      <c r="Z55" s="129">
        <f>+IF(F55=0,"",'Ark1'!W73)</f>
        <v>1.0563380281690138</v>
      </c>
      <c r="AA55" s="129">
        <f>+IF(F55=0,"",'Ark1'!X73)</f>
        <v>21.478873239436624</v>
      </c>
      <c r="AB55" s="129">
        <f>+IF(F55=0,"",'Ark1'!Y73)</f>
        <v>8.0281690140845061</v>
      </c>
      <c r="AC55" s="129">
        <f>+IF(F55=0,"",'Ark1'!Z73)</f>
        <v>6.4173943804011859</v>
      </c>
      <c r="AD55" s="123">
        <f>+IF(F55=0,"",'Ark1'!Z73)</f>
        <v>6.4173943804011859</v>
      </c>
      <c r="AE55" s="70">
        <f>+IF(F55=0,"",'Ark1'!AA73)</f>
        <v>1.9519189536623536</v>
      </c>
      <c r="AF55" s="70">
        <f>+IF(F55=0,"",'Ark1'!AB73)</f>
        <v>2.1293626233010672</v>
      </c>
      <c r="AG55" s="129">
        <f>+IF(F55=0,"",'Ark1'!AD73)</f>
        <v>69.429264782564587</v>
      </c>
      <c r="AH55" s="129">
        <f>+IF(F55=0,"",'Ark1'!AE73)</f>
        <v>49.646357154294591</v>
      </c>
      <c r="AI55" s="129">
        <f>+IF(F55=0,"",'Ark1'!AF73)</f>
        <v>5.2154111727329484</v>
      </c>
      <c r="AJ55" s="70">
        <f t="shared" si="6"/>
        <v>2.6071986824374895</v>
      </c>
      <c r="AK55" s="25"/>
    </row>
    <row r="56" spans="1:99">
      <c r="A56" s="25"/>
      <c r="B56" s="69" t="str">
        <f t="shared" si="18"/>
        <v>Sep</v>
      </c>
      <c r="C56" s="69">
        <f>+'Ark1'!C74</f>
        <v>2020</v>
      </c>
      <c r="D56" s="69">
        <f>+IF(F56=0,"",'Ark1'!Q74)</f>
        <v>139</v>
      </c>
      <c r="E56" s="69">
        <f t="shared" si="19"/>
        <v>-14</v>
      </c>
      <c r="F56" s="447">
        <f>+'Ark1'!R74</f>
        <v>2082</v>
      </c>
      <c r="G56" s="69">
        <f t="shared" si="20"/>
        <v>122</v>
      </c>
      <c r="H56" s="123">
        <f>+IF(F56=0,"",'Ark1'!AG74)</f>
        <v>7.7918981564666403</v>
      </c>
      <c r="I56" s="123">
        <f t="shared" si="21"/>
        <v>0.37919134951029143</v>
      </c>
      <c r="J56" s="123">
        <f>+IF(F56=0,"",'Ark1'!AH74)</f>
        <v>2.7377521613832858</v>
      </c>
      <c r="K56" s="123"/>
      <c r="L56" s="439"/>
      <c r="M56" s="439"/>
      <c r="N56" s="123"/>
      <c r="O56" s="123"/>
      <c r="P56" s="70">
        <f>+IF(F56=0,"",'Ark1'!S74)</f>
        <v>4.8073967339097008</v>
      </c>
      <c r="Q56" s="70">
        <f t="shared" si="22"/>
        <v>-0.14923591915152379</v>
      </c>
      <c r="R56" s="123"/>
      <c r="S56" s="123"/>
      <c r="T56" s="70"/>
      <c r="U56" s="70"/>
      <c r="V56" s="70">
        <f>+IF(F56=0,"",'Ark1'!T74)</f>
        <v>4.097982708933718</v>
      </c>
      <c r="W56" s="70">
        <f t="shared" si="23"/>
        <v>0.12196230077045245</v>
      </c>
      <c r="X56" s="123">
        <f>+IF(F56=0,"",'Ark1'!U74)</f>
        <v>12.76805955811721</v>
      </c>
      <c r="Y56" s="123">
        <f t="shared" si="24"/>
        <v>2.835547648455794E-2</v>
      </c>
      <c r="Z56" s="129">
        <f>+IF(F56=0,"",'Ark1'!W74)</f>
        <v>0.52833813640730076</v>
      </c>
      <c r="AA56" s="129">
        <f>+IF(F56=0,"",'Ark1'!X74)</f>
        <v>23.102785782901055</v>
      </c>
      <c r="AB56" s="129">
        <f>+IF(F56=0,"",'Ark1'!Y74)</f>
        <v>4.5148895292987508</v>
      </c>
      <c r="AC56" s="129">
        <f>+IF(F56=0,"",'Ark1'!Z74)</f>
        <v>5.4523047484912013</v>
      </c>
      <c r="AD56" s="123">
        <f>+IF(F56=0,"",'Ark1'!Z74)</f>
        <v>5.4523047484912013</v>
      </c>
      <c r="AE56" s="70">
        <f>+IF(F56=0,"",'Ark1'!AA74)</f>
        <v>1.55182116839012</v>
      </c>
      <c r="AF56" s="70">
        <f>+IF(F56=0,"",'Ark1'!AB74)</f>
        <v>1.93456991913844</v>
      </c>
      <c r="AG56" s="129">
        <f>+IF(F56=0,"",'Ark1'!AD74)</f>
        <v>41.388046435863821</v>
      </c>
      <c r="AH56" s="129">
        <f>+IF(F56=0,"",'Ark1'!AE74)</f>
        <v>37.362350507562304</v>
      </c>
      <c r="AI56" s="129">
        <f>+IF(F56=0,"",'Ark1'!AF74)</f>
        <v>7.6468211701619744</v>
      </c>
      <c r="AJ56" s="70">
        <f t="shared" si="6"/>
        <v>2.6559196722949383</v>
      </c>
      <c r="AK56" s="25"/>
    </row>
    <row r="57" spans="1:99">
      <c r="A57" s="25"/>
      <c r="B57" s="69" t="str">
        <f t="shared" si="18"/>
        <v>Okt</v>
      </c>
      <c r="C57" s="69">
        <f>+'Ark1'!C75</f>
        <v>2020</v>
      </c>
      <c r="D57" s="69">
        <f>+IF(F57=0,"",'Ark1'!Q75)</f>
        <v>275</v>
      </c>
      <c r="E57" s="69">
        <f t="shared" si="19"/>
        <v>-16</v>
      </c>
      <c r="F57" s="447">
        <f>+'Ark1'!R75</f>
        <v>3853</v>
      </c>
      <c r="G57" s="69">
        <f t="shared" si="20"/>
        <v>68</v>
      </c>
      <c r="H57" s="123">
        <f>+IF(F57=0,"",'Ark1'!AG75)</f>
        <v>18.187768943755803</v>
      </c>
      <c r="I57" s="123">
        <f t="shared" si="21"/>
        <v>-0.11771443856946817</v>
      </c>
      <c r="J57" s="123">
        <f>+IF(F57=0,"",'Ark1'!AH75)</f>
        <v>0.72670646249675552</v>
      </c>
      <c r="K57" s="123"/>
      <c r="L57" s="439"/>
      <c r="M57" s="439"/>
      <c r="N57" s="123"/>
      <c r="O57" s="123"/>
      <c r="P57" s="70">
        <f>+IF(F57=0,"",'Ark1'!S75)</f>
        <v>4.9460160913573841</v>
      </c>
      <c r="Q57" s="70">
        <f t="shared" si="22"/>
        <v>8.1815298755004484E-2</v>
      </c>
      <c r="R57" s="123"/>
      <c r="S57" s="123"/>
      <c r="T57" s="70"/>
      <c r="U57" s="70"/>
      <c r="V57" s="70">
        <f>+IF(F57=0,"",'Ark1'!T75)</f>
        <v>4.7864002076304191</v>
      </c>
      <c r="W57" s="70">
        <f t="shared" si="23"/>
        <v>0.13303164752473862</v>
      </c>
      <c r="X57" s="123">
        <f>+IF(F57=0,"",'Ark1'!U75)</f>
        <v>16.104334284972765</v>
      </c>
      <c r="Y57" s="123">
        <f t="shared" si="24"/>
        <v>-0.18689689072079219</v>
      </c>
      <c r="Z57" s="129">
        <f>+IF(F57=0,"",'Ark1'!W75)</f>
        <v>1.686997145081754</v>
      </c>
      <c r="AA57" s="129">
        <f>+IF(F57=0,"",'Ark1'!X75)</f>
        <v>49.441993252011407</v>
      </c>
      <c r="AB57" s="129">
        <f>+IF(F57=0,"",'Ark1'!Y75)</f>
        <v>15.36465092135998</v>
      </c>
      <c r="AC57" s="129">
        <f>+IF(F57=0,"",'Ark1'!Z75)</f>
        <v>7.3282897656650308</v>
      </c>
      <c r="AD57" s="123">
        <f>+IF(F57=0,"",'Ark1'!Z75)</f>
        <v>7.3282897656650308</v>
      </c>
      <c r="AE57" s="70">
        <f>+IF(F57=0,"",'Ark1'!AA75)</f>
        <v>1.681549109908042</v>
      </c>
      <c r="AF57" s="70">
        <f>+IF(F57=0,"",'Ark1'!AB75)</f>
        <v>2.0240705281569347</v>
      </c>
      <c r="AG57" s="129">
        <f>+IF(F57=0,"",'Ark1'!AD75)</f>
        <v>43.583785513098753</v>
      </c>
      <c r="AH57" s="129">
        <f>+IF(F57=0,"",'Ark1'!AE75)</f>
        <v>38.116382860618643</v>
      </c>
      <c r="AI57" s="129">
        <f>+IF(F57=0,"",'Ark1'!AF75)</f>
        <v>14.151393837000038</v>
      </c>
      <c r="AJ57" s="70">
        <f t="shared" si="6"/>
        <v>3.2560214094558462</v>
      </c>
      <c r="AK57" s="25"/>
    </row>
    <row r="58" spans="1:99">
      <c r="A58" s="25"/>
      <c r="B58" s="69" t="str">
        <f t="shared" si="18"/>
        <v>Nov</v>
      </c>
      <c r="C58" s="69">
        <f>+'Ark1'!C76</f>
        <v>2020</v>
      </c>
      <c r="D58" s="69">
        <f>+IF(F58=0,"",'Ark1'!Q76)</f>
        <v>210</v>
      </c>
      <c r="E58" s="69">
        <f t="shared" si="19"/>
        <v>39</v>
      </c>
      <c r="F58" s="447">
        <f>+'Ark1'!R76</f>
        <v>2773</v>
      </c>
      <c r="G58" s="69">
        <f t="shared" si="20"/>
        <v>352</v>
      </c>
      <c r="H58" s="123">
        <f>+IF(F58=0,"",'Ark1'!AG76)</f>
        <v>12.862595377334502</v>
      </c>
      <c r="I58" s="123">
        <f t="shared" si="21"/>
        <v>1.5248364747341423</v>
      </c>
      <c r="J58" s="123">
        <f>+IF(F58=0,"",'Ark1'!AH76)</f>
        <v>0.79336458708979485</v>
      </c>
      <c r="K58" s="123"/>
      <c r="L58" s="439"/>
      <c r="M58" s="439"/>
      <c r="N58" s="123"/>
      <c r="O58" s="123"/>
      <c r="P58" s="70">
        <f>+IF(F58=0,"",'Ark1'!S76)</f>
        <v>5.141002524341868</v>
      </c>
      <c r="Q58" s="70">
        <f t="shared" si="22"/>
        <v>-0.30178971027193136</v>
      </c>
      <c r="R58" s="123"/>
      <c r="S58" s="123"/>
      <c r="T58" s="70"/>
      <c r="U58" s="70"/>
      <c r="V58" s="70">
        <f>+IF(F58=0,"",'Ark1'!T76)</f>
        <v>4.8052650558961405</v>
      </c>
      <c r="W58" s="70">
        <f t="shared" si="23"/>
        <v>-0.27032354385602897</v>
      </c>
      <c r="X58" s="123">
        <f>+IF(F58=0,"",'Ark1'!U76)</f>
        <v>15.824904435629284</v>
      </c>
      <c r="Y58" s="123">
        <f t="shared" si="24"/>
        <v>4.9844543022942389E-2</v>
      </c>
      <c r="Z58" s="129">
        <f>+IF(F58=0,"",'Ark1'!W76)</f>
        <v>1.226108907320592</v>
      </c>
      <c r="AA58" s="129">
        <f>+IF(F58=0,"",'Ark1'!X76)</f>
        <v>47.998557518932571</v>
      </c>
      <c r="AB58" s="129">
        <f>+IF(F58=0,"",'Ark1'!Y76)</f>
        <v>18.139199423007575</v>
      </c>
      <c r="AC58" s="129">
        <f>+IF(F58=0,"",'Ark1'!Z76)</f>
        <v>7.5040694212830816</v>
      </c>
      <c r="AD58" s="123">
        <f>+IF(F58=0,"",'Ark1'!Z76)</f>
        <v>7.5040694212830816</v>
      </c>
      <c r="AE58" s="70">
        <f>+IF(F58=0,"",'Ark1'!AA76)</f>
        <v>1.5822067802097244</v>
      </c>
      <c r="AF58" s="70">
        <f>+IF(F58=0,"",'Ark1'!AB76)</f>
        <v>1.8863148206656248</v>
      </c>
      <c r="AG58" s="129">
        <f>+IF(F58=0,"",'Ark1'!AD76)</f>
        <v>48.939590915320061</v>
      </c>
      <c r="AH58" s="129">
        <f>+IF(F58=0,"",'Ark1'!AE76)</f>
        <v>45.361074582896173</v>
      </c>
      <c r="AI58" s="129">
        <f>+IF(F58=0,"",'Ark1'!AF76)</f>
        <v>10.184743085907373</v>
      </c>
      <c r="AJ58" s="70">
        <f t="shared" si="6"/>
        <v>3.0781748035914704</v>
      </c>
      <c r="AK58" s="25"/>
    </row>
    <row r="59" spans="1:99">
      <c r="A59" s="25"/>
      <c r="B59" s="69" t="str">
        <f t="shared" si="18"/>
        <v>Des</v>
      </c>
      <c r="C59" s="69">
        <f>+'Ark1'!C77</f>
        <v>2020</v>
      </c>
      <c r="D59" s="69">
        <f>+IF(F59=0,"",'Ark1'!Q77)</f>
        <v>83</v>
      </c>
      <c r="E59" s="69">
        <f t="shared" si="19"/>
        <v>22</v>
      </c>
      <c r="F59" s="447">
        <f>+'Ark1'!R77</f>
        <v>1196</v>
      </c>
      <c r="G59" s="69">
        <f t="shared" si="20"/>
        <v>332</v>
      </c>
      <c r="H59" s="123">
        <f>+IF(F59=0,"",'Ark1'!AG77)</f>
        <v>5.9803524024591805</v>
      </c>
      <c r="I59" s="123">
        <f t="shared" si="21"/>
        <v>2.0125218225937109</v>
      </c>
      <c r="J59" s="123">
        <f>+IF(F59=0,"",'Ark1'!AH77)</f>
        <v>0.33444816053511711</v>
      </c>
      <c r="K59" s="123"/>
      <c r="L59" s="439"/>
      <c r="M59" s="439"/>
      <c r="N59" s="123"/>
      <c r="O59" s="123"/>
      <c r="P59" s="70">
        <f>+IF(F59=0,"",'Ark1'!S77)</f>
        <v>5.4590301003344486</v>
      </c>
      <c r="Q59" s="70">
        <f t="shared" si="22"/>
        <v>7.7085655890004823E-2</v>
      </c>
      <c r="R59" s="123"/>
      <c r="S59" s="123"/>
      <c r="T59" s="70"/>
      <c r="U59" s="70"/>
      <c r="V59" s="70">
        <f>+IF(F59=0,"",'Ark1'!T77)</f>
        <v>5.6245819397993309</v>
      </c>
      <c r="W59" s="70">
        <f t="shared" si="23"/>
        <v>0.92319305091044246</v>
      </c>
      <c r="X59" s="123">
        <f>+IF(F59=0,"",'Ark1'!U77)</f>
        <v>17.059172240802678</v>
      </c>
      <c r="Y59" s="123">
        <f t="shared" si="24"/>
        <v>1.5896120556174971</v>
      </c>
      <c r="Z59" s="129">
        <f>+IF(F59=0,"",'Ark1'!W77)</f>
        <v>2.0066889632107019</v>
      </c>
      <c r="AA59" s="129">
        <f>+IF(F59=0,"",'Ark1'!X77)</f>
        <v>60.618729096989966</v>
      </c>
      <c r="AB59" s="129">
        <f>+IF(F59=0,"",'Ark1'!Y77)</f>
        <v>22.157190635451503</v>
      </c>
      <c r="AC59" s="129">
        <f>+IF(F59=0,"",'Ark1'!Z77)</f>
        <v>8.1214250833858301</v>
      </c>
      <c r="AD59" s="123">
        <f>+IF(F59=0,"",'Ark1'!Z77)</f>
        <v>8.1214250833858301</v>
      </c>
      <c r="AE59" s="70">
        <f>+IF(F59=0,"",'Ark1'!AA77)</f>
        <v>1.5872065011695351</v>
      </c>
      <c r="AF59" s="70">
        <f>+IF(F59=0,"",'Ark1'!AB77)</f>
        <v>1.9342099946713489</v>
      </c>
      <c r="AG59" s="129">
        <f>+IF(F59=0,"",'Ark1'!AD77)</f>
        <v>48.458279065607719</v>
      </c>
      <c r="AH59" s="129">
        <f>+IF(F59=0,"",'Ark1'!AE77)</f>
        <v>26.039769323380831</v>
      </c>
      <c r="AI59" s="129">
        <f>+IF(F59=0,"",'Ark1'!AF77)</f>
        <v>4.3926984243581746</v>
      </c>
      <c r="AJ59" s="70">
        <f t="shared" si="6"/>
        <v>3.1249456272017158</v>
      </c>
      <c r="AK59" s="25"/>
    </row>
    <row r="60" spans="1:99">
      <c r="A60" s="25"/>
      <c r="B60" s="46" t="str">
        <f>+B48</f>
        <v>Jan</v>
      </c>
      <c r="C60" s="46">
        <f>+'Ark1'!C78</f>
        <v>2019</v>
      </c>
      <c r="D60" s="46">
        <f>+IF(F60=0,"",'Ark1'!Q78)</f>
        <v>81</v>
      </c>
      <c r="E60" s="46">
        <f>+IF(F60=0,"",D60-D72)</f>
        <v>-13</v>
      </c>
      <c r="F60" s="345">
        <f>+'Ark1'!R78</f>
        <v>1288</v>
      </c>
      <c r="G60" s="46">
        <f>+IF(F60=0,"",F60-F72)</f>
        <v>-55</v>
      </c>
      <c r="H60" s="103">
        <f>+IF(F60=0,"",'Ark1'!AG78)</f>
        <v>5.7744719499311898</v>
      </c>
      <c r="I60" s="103">
        <f>+IF(F60=0,"",H60-H72)</f>
        <v>0.78453073772532189</v>
      </c>
      <c r="J60" s="103">
        <f>+IF(F60=0,"",'Ark1'!AH78)</f>
        <v>0</v>
      </c>
      <c r="K60" s="103"/>
      <c r="L60" s="438"/>
      <c r="M60" s="438"/>
      <c r="N60" s="103"/>
      <c r="O60" s="103"/>
      <c r="P60" s="39">
        <f>+IF(F60=0,"",'Ark1'!S78)</f>
        <v>4.6902173913043477</v>
      </c>
      <c r="Q60" s="39">
        <f>+IF(F60=0,"",P60-P72)</f>
        <v>-0.2539374858363832</v>
      </c>
      <c r="R60" s="103"/>
      <c r="S60" s="103"/>
      <c r="T60" s="39"/>
      <c r="U60" s="39"/>
      <c r="V60" s="39">
        <f>+IF(F60=0,"",'Ark1'!T78)</f>
        <v>5.1816770186335406</v>
      </c>
      <c r="W60" s="39">
        <f>+IF(F60=0,"",V60-V72)</f>
        <v>0.95010590917709958</v>
      </c>
      <c r="X60" s="103">
        <f>+IF(F60=0,"",'Ark1'!U78)</f>
        <v>15.102018633540387</v>
      </c>
      <c r="Y60" s="103">
        <f>+IF(F60=0,"",X60-X72)</f>
        <v>2.1291965933318995</v>
      </c>
      <c r="Z60" s="128">
        <f>+IF(F60=0,"",'Ark1'!W78)</f>
        <v>3.1832298136645965</v>
      </c>
      <c r="AA60" s="128">
        <f>+IF(F60=0,"",'Ark1'!X78)</f>
        <v>50.077639751552802</v>
      </c>
      <c r="AB60" s="128">
        <f>+IF(F60=0,"",'Ark1'!Y78)</f>
        <v>20.729813664596275</v>
      </c>
      <c r="AC60" s="128">
        <f>+IF(F60=0,"",'Ark1'!Z78)</f>
        <v>9.0218047952517413</v>
      </c>
      <c r="AD60" s="103">
        <f>+IF(F60=0,"",'Ark1'!Z78)</f>
        <v>9.0218047952517413</v>
      </c>
      <c r="AE60" s="39">
        <f>+IF(F60=0,"",'Ark1'!AA78)</f>
        <v>1.428252183813177</v>
      </c>
      <c r="AF60" s="39">
        <f>+IF(F60=0,"",'Ark1'!AB78)</f>
        <v>2.2387551265828614</v>
      </c>
      <c r="AG60" s="128">
        <f>+IF(F60=0,"",'Ark1'!AD78)</f>
        <v>66.69016006385273</v>
      </c>
      <c r="AH60" s="128">
        <f>+IF(F60=0,"",'Ark1'!AE78)</f>
        <v>54.4992032786908</v>
      </c>
      <c r="AI60" s="128">
        <f>+IF(F60=0,"",'Ark1'!AF78)</f>
        <v>4.7377326565143827</v>
      </c>
      <c r="AJ60" s="39">
        <f t="shared" si="6"/>
        <v>3.2198973679854359</v>
      </c>
      <c r="AK60" s="25"/>
    </row>
    <row r="61" spans="1:99">
      <c r="A61" s="25"/>
      <c r="B61" s="46" t="str">
        <f t="shared" ref="B61:B71" si="25">+B49</f>
        <v>Feb</v>
      </c>
      <c r="C61" s="46">
        <f>+'Ark1'!C79</f>
        <v>2019</v>
      </c>
      <c r="D61" s="46">
        <f>+IF(F61=0,"",'Ark1'!Q79)</f>
        <v>95</v>
      </c>
      <c r="E61" s="46">
        <f t="shared" si="19"/>
        <v>9</v>
      </c>
      <c r="F61" s="345">
        <f>+'Ark1'!R79</f>
        <v>1809</v>
      </c>
      <c r="G61" s="46">
        <f t="shared" si="20"/>
        <v>-59</v>
      </c>
      <c r="H61" s="103">
        <f>+IF(F61=0,"",'Ark1'!AG79)</f>
        <v>5.3279904461187311</v>
      </c>
      <c r="I61" s="103">
        <f t="shared" ref="I61:I71" si="26">+IF(F61=0,"",H61-H73)</f>
        <v>0.31064000022033955</v>
      </c>
      <c r="J61" s="103">
        <f>+IF(F61=0,"",'Ark1'!AH79)</f>
        <v>0.38695411829740189</v>
      </c>
      <c r="K61" s="103"/>
      <c r="L61" s="438"/>
      <c r="M61" s="438"/>
      <c r="N61" s="103"/>
      <c r="O61" s="103"/>
      <c r="P61" s="39">
        <f>+IF(F61=0,"",'Ark1'!S79)</f>
        <v>5.4648977335544489</v>
      </c>
      <c r="Q61" s="39">
        <f t="shared" ref="Q61:Q71" si="27">+IF(F61=0,"",P61-P73)</f>
        <v>-0.16090526430422347</v>
      </c>
      <c r="R61" s="103"/>
      <c r="S61" s="103"/>
      <c r="T61" s="39"/>
      <c r="U61" s="39"/>
      <c r="V61" s="39">
        <f>+IF(F61=0,"",'Ark1'!T79)</f>
        <v>4.67330016583748</v>
      </c>
      <c r="W61" s="39">
        <f t="shared" ref="W61:W71" si="28">+IF(F61=0,"",V61-V73)</f>
        <v>-0.14415165429099996</v>
      </c>
      <c r="X61" s="103">
        <f>+IF(F61=0,"",'Ark1'!U79)</f>
        <v>9.9211829740187873</v>
      </c>
      <c r="Y61" s="103">
        <f t="shared" ref="Y61:Y71" si="29">+IF(F61=0,"",X61-X73)</f>
        <v>0.54313158215584423</v>
      </c>
      <c r="Z61" s="128">
        <f>+IF(F61=0,"",'Ark1'!W79)</f>
        <v>1.2714206744057492</v>
      </c>
      <c r="AA61" s="128">
        <f>+IF(F61=0,"",'Ark1'!X79)</f>
        <v>17.744610281923713</v>
      </c>
      <c r="AB61" s="128">
        <f>+IF(F61=0,"",'Ark1'!Y79)</f>
        <v>7.8496406854615808</v>
      </c>
      <c r="AC61" s="128">
        <f>+IF(F61=0,"",'Ark1'!Z79)</f>
        <v>7.3772383742218608</v>
      </c>
      <c r="AD61" s="103">
        <f>+IF(F61=0,"",'Ark1'!Z79)</f>
        <v>7.3772383742218608</v>
      </c>
      <c r="AE61" s="39">
        <f>+IF(F61=0,"",'Ark1'!AA79)</f>
        <v>1.4459147395285863</v>
      </c>
      <c r="AF61" s="39">
        <f>+IF(F61=0,"",'Ark1'!AB79)</f>
        <v>1.7155227955755297</v>
      </c>
      <c r="AG61" s="128">
        <f>+IF(F61=0,"",'Ark1'!AD79)</f>
        <v>48.408995556942543</v>
      </c>
      <c r="AH61" s="128">
        <f>+IF(F61=0,"",'Ark1'!AE79)</f>
        <v>19.96233240096231</v>
      </c>
      <c r="AI61" s="128">
        <f>+IF(F61=0,"",'Ark1'!AF79)</f>
        <v>6.6541602295299054</v>
      </c>
      <c r="AJ61" s="39">
        <f t="shared" si="6"/>
        <v>1.8154379931215852</v>
      </c>
      <c r="AK61" s="25"/>
    </row>
    <row r="62" spans="1:99">
      <c r="A62" s="25"/>
      <c r="B62" s="46" t="str">
        <f t="shared" si="25"/>
        <v>Mar</v>
      </c>
      <c r="C62" s="46">
        <f>+'Ark1'!C80</f>
        <v>2019</v>
      </c>
      <c r="D62" s="46">
        <f>+IF(F62=0,"",'Ark1'!Q80)</f>
        <v>173</v>
      </c>
      <c r="E62" s="46">
        <f t="shared" si="19"/>
        <v>27</v>
      </c>
      <c r="F62" s="345">
        <f>+'Ark1'!R80</f>
        <v>4202</v>
      </c>
      <c r="G62" s="46">
        <f t="shared" si="20"/>
        <v>881</v>
      </c>
      <c r="H62" s="103">
        <f>+IF(F62=0,"",'Ark1'!AG80)</f>
        <v>12.371169522197269</v>
      </c>
      <c r="I62" s="103">
        <f t="shared" si="26"/>
        <v>3.7912774343838134</v>
      </c>
      <c r="J62" s="103">
        <f>+IF(F62=0,"",'Ark1'!AH80)</f>
        <v>2.3798191337458342E-2</v>
      </c>
      <c r="K62" s="103"/>
      <c r="L62" s="438"/>
      <c r="M62" s="438"/>
      <c r="N62" s="103"/>
      <c r="O62" s="103"/>
      <c r="P62" s="39">
        <f>+IF(F62=0,"",'Ark1'!S80)</f>
        <v>5.1520704426463588</v>
      </c>
      <c r="Q62" s="39">
        <f t="shared" si="27"/>
        <v>-0.48689372477309334</v>
      </c>
      <c r="R62" s="103"/>
      <c r="S62" s="103"/>
      <c r="T62" s="39"/>
      <c r="U62" s="39"/>
      <c r="V62" s="39">
        <f>+IF(F62=0,"",'Ark1'!T80)</f>
        <v>5.0799619228938591</v>
      </c>
      <c r="W62" s="39">
        <f t="shared" si="28"/>
        <v>0.31844430771770682</v>
      </c>
      <c r="X62" s="103">
        <f>+IF(F62=0,"",'Ark1'!U80)</f>
        <v>9.9172965254640495</v>
      </c>
      <c r="Y62" s="103">
        <f t="shared" si="29"/>
        <v>0.89685087656311424</v>
      </c>
      <c r="Z62" s="128">
        <f>+IF(F62=0,"",'Ark1'!W80)</f>
        <v>1.5230842455973339</v>
      </c>
      <c r="AA62" s="128">
        <f>+IF(F62=0,"",'Ark1'!X80)</f>
        <v>21.204188481675388</v>
      </c>
      <c r="AB62" s="128">
        <f>+IF(F62=0,"",'Ark1'!Y80)</f>
        <v>9.9714421703950489</v>
      </c>
      <c r="AC62" s="128">
        <f>+IF(F62=0,"",'Ark1'!Z80)</f>
        <v>7.9077484020564253</v>
      </c>
      <c r="AD62" s="103">
        <f>+IF(F62=0,"",'Ark1'!Z80)</f>
        <v>7.9077484020564253</v>
      </c>
      <c r="AE62" s="39">
        <f>+IF(F62=0,"",'Ark1'!AA80)</f>
        <v>1.3620814302892936</v>
      </c>
      <c r="AF62" s="39">
        <f>+IF(F62=0,"",'Ark1'!AB80)</f>
        <v>1.8378544281508529</v>
      </c>
      <c r="AG62" s="128">
        <f>+IF(F62=0,"",'Ark1'!AD80)</f>
        <v>46.750710683166943</v>
      </c>
      <c r="AH62" s="128">
        <f>+IF(F62=0,"",'Ark1'!AE80)</f>
        <v>41.980675925209127</v>
      </c>
      <c r="AI62" s="128">
        <f>+IF(F62=0,"",'Ark1'!AF80)</f>
        <v>15.456484955491796</v>
      </c>
      <c r="AJ62" s="39">
        <f t="shared" si="6"/>
        <v>1.9249147766640462</v>
      </c>
      <c r="AK62" s="25"/>
    </row>
    <row r="63" spans="1:99">
      <c r="A63" s="25"/>
      <c r="B63" s="46" t="str">
        <f t="shared" si="25"/>
        <v>Apr</v>
      </c>
      <c r="C63" s="46">
        <f>+'Ark1'!C81</f>
        <v>2019</v>
      </c>
      <c r="D63" s="46">
        <f>+IF(F63=0,"",'Ark1'!Q81)</f>
        <v>138</v>
      </c>
      <c r="E63" s="46">
        <f t="shared" si="19"/>
        <v>-43</v>
      </c>
      <c r="F63" s="345">
        <f>+'Ark1'!R81</f>
        <v>3690</v>
      </c>
      <c r="G63" s="46">
        <f t="shared" si="20"/>
        <v>-943</v>
      </c>
      <c r="H63" s="103">
        <f>+IF(F63=0,"",'Ark1'!AG81)</f>
        <v>9.9548946749782203</v>
      </c>
      <c r="I63" s="103">
        <f t="shared" si="26"/>
        <v>-2.4709396476318091</v>
      </c>
      <c r="J63" s="103">
        <f>+IF(F63=0,"",'Ark1'!AH81)</f>
        <v>0.10840108401084014</v>
      </c>
      <c r="K63" s="103"/>
      <c r="L63" s="438"/>
      <c r="M63" s="438"/>
      <c r="N63" s="103"/>
      <c r="O63" s="103"/>
      <c r="P63" s="39">
        <f>+IF(F63=0,"",'Ark1'!S81)</f>
        <v>5.0124661246612465</v>
      </c>
      <c r="Q63" s="39">
        <f t="shared" si="27"/>
        <v>-0.15718636832385879</v>
      </c>
      <c r="R63" s="103"/>
      <c r="S63" s="103"/>
      <c r="T63" s="39"/>
      <c r="U63" s="39"/>
      <c r="V63" s="39">
        <f>+IF(F63=0,"",'Ark1'!T81)</f>
        <v>4.7219512195121949</v>
      </c>
      <c r="W63" s="39">
        <f t="shared" si="28"/>
        <v>-6.9112885819125225E-2</v>
      </c>
      <c r="X63" s="103">
        <f>+IF(F63=0,"",'Ark1'!U81)</f>
        <v>9.0875934959349571</v>
      </c>
      <c r="Y63" s="103">
        <f t="shared" si="29"/>
        <v>-0.27677084682352948</v>
      </c>
      <c r="Z63" s="128">
        <f>+IF(F63=0,"",'Ark1'!W81)</f>
        <v>0.92140921409214083</v>
      </c>
      <c r="AA63" s="128">
        <f>+IF(F63=0,"",'Ark1'!X81)</f>
        <v>13.441734417344177</v>
      </c>
      <c r="AB63" s="128">
        <f>+IF(F63=0,"",'Ark1'!Y81)</f>
        <v>6.3685636856368548</v>
      </c>
      <c r="AC63" s="128">
        <f>+IF(F63=0,"",'Ark1'!Z81)</f>
        <v>6.430837218066511</v>
      </c>
      <c r="AD63" s="103">
        <f>+IF(F63=0,"",'Ark1'!Z81)</f>
        <v>6.430837218066511</v>
      </c>
      <c r="AE63" s="39">
        <f>+IF(F63=0,"",'Ark1'!AA81)</f>
        <v>1.3273674006589644</v>
      </c>
      <c r="AF63" s="39">
        <f>+IF(F63=0,"",'Ark1'!AB81)</f>
        <v>1.8533440041234837</v>
      </c>
      <c r="AG63" s="128">
        <f>+IF(F63=0,"",'Ark1'!AD81)</f>
        <v>47.143324668058526</v>
      </c>
      <c r="AH63" s="128">
        <f>+IF(F63=0,"",'Ark1'!AE81)</f>
        <v>41.351993443726961</v>
      </c>
      <c r="AI63" s="128">
        <f>+IF(F63=0,"",'Ark1'!AF81)</f>
        <v>13.57316265725005</v>
      </c>
      <c r="AJ63" s="39">
        <f t="shared" si="6"/>
        <v>1.812998486159169</v>
      </c>
      <c r="AK63" s="25"/>
    </row>
    <row r="64" spans="1:99">
      <c r="A64" s="25"/>
      <c r="B64" s="46" t="str">
        <f t="shared" si="25"/>
        <v>Mai</v>
      </c>
      <c r="C64" s="46">
        <f>+'Ark1'!C82</f>
        <v>2019</v>
      </c>
      <c r="D64" s="46">
        <f>+IF(F64=0,"",'Ark1'!Q82)</f>
        <v>118</v>
      </c>
      <c r="E64" s="46">
        <f t="shared" si="19"/>
        <v>-18</v>
      </c>
      <c r="F64" s="345">
        <f>+'Ark1'!R82</f>
        <v>2508</v>
      </c>
      <c r="G64" s="46">
        <f t="shared" si="20"/>
        <v>147</v>
      </c>
      <c r="H64" s="103">
        <f>+IF(F64=0,"",'Ark1'!AG82)</f>
        <v>7.8722771613539599</v>
      </c>
      <c r="I64" s="103">
        <f t="shared" si="26"/>
        <v>0.47908746519806034</v>
      </c>
      <c r="J64" s="103">
        <f>+IF(F64=0,"",'Ark1'!AH82)</f>
        <v>0</v>
      </c>
      <c r="K64" s="103"/>
      <c r="L64" s="438"/>
      <c r="M64" s="438"/>
      <c r="N64" s="103"/>
      <c r="O64" s="103"/>
      <c r="P64" s="39">
        <f>+IF(F64=0,"",'Ark1'!S82)</f>
        <v>4.9346092503987249</v>
      </c>
      <c r="Q64" s="39">
        <f t="shared" si="27"/>
        <v>-0.25556440483211151</v>
      </c>
      <c r="R64" s="103"/>
      <c r="S64" s="103"/>
      <c r="T64" s="39"/>
      <c r="U64" s="39"/>
      <c r="V64" s="39">
        <f>+IF(F64=0,"",'Ark1'!T82)</f>
        <v>4.9210526315789487</v>
      </c>
      <c r="W64" s="39">
        <f t="shared" si="28"/>
        <v>0.26285695178225144</v>
      </c>
      <c r="X64" s="103">
        <f>+IF(F64=0,"",'Ark1'!U82)</f>
        <v>10.573321371610833</v>
      </c>
      <c r="Y64" s="103">
        <f t="shared" si="29"/>
        <v>-0.35996960678815348</v>
      </c>
      <c r="Z64" s="128">
        <f>+IF(F64=0,"",'Ark1'!W82)</f>
        <v>1.5151515151515151</v>
      </c>
      <c r="AA64" s="128">
        <f>+IF(F64=0,"",'Ark1'!X82)</f>
        <v>18.859649122807014</v>
      </c>
      <c r="AB64" s="128">
        <f>+IF(F64=0,"",'Ark1'!Y82)</f>
        <v>9.3700159489633155</v>
      </c>
      <c r="AC64" s="128">
        <f>+IF(F64=0,"",'Ark1'!Z82)</f>
        <v>7.5587867591252094</v>
      </c>
      <c r="AD64" s="103">
        <f>+IF(F64=0,"",'Ark1'!Z82)</f>
        <v>7.5587867591252094</v>
      </c>
      <c r="AE64" s="39">
        <f>+IF(F64=0,"",'Ark1'!AA82)</f>
        <v>1.5968564510142076</v>
      </c>
      <c r="AF64" s="39">
        <f>+IF(F64=0,"",'Ark1'!AB82)</f>
        <v>1.9906448288307204</v>
      </c>
      <c r="AG64" s="128">
        <f>+IF(F64=0,"",'Ark1'!AD82)</f>
        <v>49.233032556749379</v>
      </c>
      <c r="AH64" s="128">
        <f>+IF(F64=0,"",'Ark1'!AE82)</f>
        <v>52.444318376673287</v>
      </c>
      <c r="AI64" s="128">
        <f>+IF(F64=0,"",'Ark1'!AF82)</f>
        <v>9.2253365702935319</v>
      </c>
      <c r="AJ64" s="39">
        <f t="shared" si="6"/>
        <v>2.1426866515837073</v>
      </c>
      <c r="AK64" s="25"/>
    </row>
    <row r="65" spans="1:43">
      <c r="A65" s="25"/>
      <c r="B65" s="46" t="str">
        <f t="shared" si="25"/>
        <v>Jun</v>
      </c>
      <c r="C65" s="46">
        <f>+'Ark1'!C83</f>
        <v>2019</v>
      </c>
      <c r="D65" s="46">
        <f>+IF(F65=0,"",'Ark1'!Q83)</f>
        <v>136</v>
      </c>
      <c r="E65" s="46">
        <f t="shared" si="19"/>
        <v>-20</v>
      </c>
      <c r="F65" s="345">
        <f>+'Ark1'!R83</f>
        <v>2072</v>
      </c>
      <c r="G65" s="46">
        <f t="shared" si="20"/>
        <v>-155</v>
      </c>
      <c r="H65" s="103">
        <f>+IF(F65=0,"",'Ark1'!AG83)</f>
        <v>8.2130503885420403</v>
      </c>
      <c r="I65" s="103">
        <f t="shared" si="26"/>
        <v>0.40789160415901282</v>
      </c>
      <c r="J65" s="103">
        <f>+IF(F65=0,"",'Ark1'!AH83)</f>
        <v>0.67567567567567588</v>
      </c>
      <c r="K65" s="103"/>
      <c r="L65" s="438"/>
      <c r="M65" s="438"/>
      <c r="N65" s="103"/>
      <c r="O65" s="103"/>
      <c r="P65" s="39">
        <f>+IF(F65=0,"",'Ark1'!S83)</f>
        <v>4.8392857142857153</v>
      </c>
      <c r="Q65" s="39">
        <f t="shared" si="27"/>
        <v>-0.29228141638334737</v>
      </c>
      <c r="R65" s="103"/>
      <c r="S65" s="103"/>
      <c r="T65" s="39"/>
      <c r="U65" s="39"/>
      <c r="V65" s="39">
        <f>+IF(F65=0,"",'Ark1'!T83)</f>
        <v>5.2075289575289565</v>
      </c>
      <c r="W65" s="39">
        <f t="shared" si="28"/>
        <v>0.3422393302276534</v>
      </c>
      <c r="X65" s="103">
        <f>+IF(F65=0,"",'Ark1'!U83)</f>
        <v>13.352215250965244</v>
      </c>
      <c r="Y65" s="103">
        <f t="shared" si="29"/>
        <v>1.1151698984730842</v>
      </c>
      <c r="Z65" s="128">
        <f>+IF(F65=0,"",'Ark1'!W83)</f>
        <v>3.0405405405405408</v>
      </c>
      <c r="AA65" s="128">
        <f>+IF(F65=0,"",'Ark1'!X83)</f>
        <v>30.88803088803088</v>
      </c>
      <c r="AB65" s="128">
        <f>+IF(F65=0,"",'Ark1'!Y83)</f>
        <v>14.671814671814673</v>
      </c>
      <c r="AC65" s="128">
        <f>+IF(F65=0,"",'Ark1'!Z83)</f>
        <v>8.2349488401333026</v>
      </c>
      <c r="AD65" s="103">
        <f>+IF(F65=0,"",'Ark1'!Z83)</f>
        <v>8.2349488401333026</v>
      </c>
      <c r="AE65" s="39">
        <f>+IF(F65=0,"",'Ark1'!AA83)</f>
        <v>1.5152828499255653</v>
      </c>
      <c r="AF65" s="39">
        <f>+IF(F65=0,"",'Ark1'!AB83)</f>
        <v>2.1218620424414358</v>
      </c>
      <c r="AG65" s="128">
        <f>+IF(F65=0,"",'Ark1'!AD83)</f>
        <v>52.081646368219346</v>
      </c>
      <c r="AH65" s="128">
        <f>+IF(F65=0,"",'Ark1'!AE83)</f>
        <v>45.994229129195986</v>
      </c>
      <c r="AI65" s="128">
        <f>+IF(F65=0,"",'Ark1'!AF83)</f>
        <v>7.6215699256970497</v>
      </c>
      <c r="AJ65" s="39">
        <f t="shared" si="6"/>
        <v>2.7591293507529651</v>
      </c>
      <c r="AK65" s="25"/>
    </row>
    <row r="66" spans="1:43">
      <c r="A66" s="25"/>
      <c r="B66" s="46" t="str">
        <f t="shared" si="25"/>
        <v>Jul</v>
      </c>
      <c r="C66" s="46">
        <f>+'Ark1'!C84</f>
        <v>2019</v>
      </c>
      <c r="D66" s="46">
        <f>+IF(F66=0,"",'Ark1'!Q84)</f>
        <v>45</v>
      </c>
      <c r="E66" s="46">
        <f t="shared" si="19"/>
        <v>-3</v>
      </c>
      <c r="F66" s="345">
        <f>+'Ark1'!R84</f>
        <v>434</v>
      </c>
      <c r="G66" s="46">
        <f t="shared" si="20"/>
        <v>-125</v>
      </c>
      <c r="H66" s="103">
        <f>+IF(F66=0,"",'Ark1'!AG84)</f>
        <v>1.731522233026191</v>
      </c>
      <c r="I66" s="103">
        <f t="shared" si="26"/>
        <v>-0.24053919424564008</v>
      </c>
      <c r="J66" s="103">
        <f>+IF(F66=0,"",'Ark1'!AH84)</f>
        <v>0</v>
      </c>
      <c r="K66" s="103"/>
      <c r="L66" s="438"/>
      <c r="M66" s="438"/>
      <c r="N66" s="103"/>
      <c r="O66" s="103"/>
      <c r="P66" s="39">
        <f>+IF(F66=0,"",'Ark1'!S84)</f>
        <v>5.2465437788018443</v>
      </c>
      <c r="Q66" s="39">
        <f t="shared" si="27"/>
        <v>0.34314485214710366</v>
      </c>
      <c r="R66" s="103"/>
      <c r="S66" s="103"/>
      <c r="T66" s="39"/>
      <c r="U66" s="39"/>
      <c r="V66" s="39">
        <f>+IF(F66=0,"",'Ark1'!T84)</f>
        <v>4.5161290322580641</v>
      </c>
      <c r="W66" s="39">
        <f t="shared" si="28"/>
        <v>0.16013618789312645</v>
      </c>
      <c r="X66" s="103">
        <f>+IF(F66=0,"",'Ark1'!U84)</f>
        <v>13.439308755760372</v>
      </c>
      <c r="Y66" s="103">
        <f t="shared" si="29"/>
        <v>1.1217774498569764</v>
      </c>
      <c r="Z66" s="128">
        <f>+IF(F66=0,"",'Ark1'!W84)</f>
        <v>0.46082949308755761</v>
      </c>
      <c r="AA66" s="128">
        <f>+IF(F66=0,"",'Ark1'!X84)</f>
        <v>28.801843317972352</v>
      </c>
      <c r="AB66" s="128">
        <f>+IF(F66=0,"",'Ark1'!Y84)</f>
        <v>11.981566820276498</v>
      </c>
      <c r="AC66" s="128">
        <f>+IF(F66=0,"",'Ark1'!Z84)</f>
        <v>7.0214670819573488</v>
      </c>
      <c r="AD66" s="103">
        <f>+IF(F66=0,"",'Ark1'!Z84)</f>
        <v>7.0214670819573488</v>
      </c>
      <c r="AE66" s="39">
        <f>+IF(F66=0,"",'Ark1'!AA84)</f>
        <v>1.6367185162817812</v>
      </c>
      <c r="AF66" s="39">
        <f>+IF(F66=0,"",'Ark1'!AB84)</f>
        <v>2.0197111035680368</v>
      </c>
      <c r="AG66" s="128">
        <f>+IF(F66=0,"",'Ark1'!AD84)</f>
        <v>59.615012834393937</v>
      </c>
      <c r="AH66" s="128">
        <f>+IF(F66=0,"",'Ark1'!AE84)</f>
        <v>34.974808351079439</v>
      </c>
      <c r="AI66" s="128">
        <f>+IF(F66=0,"",'Ark1'!AF84)</f>
        <v>1.5964099168689769</v>
      </c>
      <c r="AJ66" s="39">
        <f t="shared" si="6"/>
        <v>2.5615546772068511</v>
      </c>
      <c r="AK66" s="25"/>
    </row>
    <row r="67" spans="1:43">
      <c r="A67" s="25"/>
      <c r="B67" s="46" t="str">
        <f t="shared" si="25"/>
        <v>Aug</v>
      </c>
      <c r="C67" s="46">
        <f>+'Ark1'!C85</f>
        <v>2019</v>
      </c>
      <c r="D67" s="46">
        <f>+IF(F67=0,"",'Ark1'!Q85)</f>
        <v>126</v>
      </c>
      <c r="E67" s="46">
        <f t="shared" si="19"/>
        <v>-31</v>
      </c>
      <c r="F67" s="345">
        <f>+'Ark1'!R85</f>
        <v>2153</v>
      </c>
      <c r="G67" s="46">
        <f t="shared" si="20"/>
        <v>-235</v>
      </c>
      <c r="H67" s="103">
        <f>+IF(F67=0,"",'Ark1'!AG85)</f>
        <v>7.7308439521049568</v>
      </c>
      <c r="I67" s="103">
        <f t="shared" si="26"/>
        <v>-1.0018180965402141</v>
      </c>
      <c r="J67" s="103">
        <f>+IF(F67=0,"",'Ark1'!AH85)</f>
        <v>1.0682768230376221</v>
      </c>
      <c r="K67" s="103"/>
      <c r="L67" s="438"/>
      <c r="M67" s="438"/>
      <c r="N67" s="103"/>
      <c r="O67" s="103"/>
      <c r="P67" s="39">
        <f>+IF(F67=0,"",'Ark1'!S85)</f>
        <v>4.9944263817928469</v>
      </c>
      <c r="Q67" s="39">
        <f t="shared" si="27"/>
        <v>0.23186356772249539</v>
      </c>
      <c r="R67" s="103"/>
      <c r="S67" s="103"/>
      <c r="T67" s="39"/>
      <c r="U67" s="39"/>
      <c r="V67" s="39">
        <f>+IF(F67=0,"",'Ark1'!T85)</f>
        <v>4.0455178820250808</v>
      </c>
      <c r="W67" s="39">
        <f t="shared" si="28"/>
        <v>-0.22165129720439936</v>
      </c>
      <c r="X67" s="103">
        <f>+IF(F67=0,"",'Ark1'!U85)</f>
        <v>12.095434277751965</v>
      </c>
      <c r="Y67" s="103">
        <f t="shared" si="29"/>
        <v>-0.67269805055623699</v>
      </c>
      <c r="Z67" s="128">
        <f>+IF(F67=0,"",'Ark1'!W85)</f>
        <v>1.3005109150023222</v>
      </c>
      <c r="AA67" s="128">
        <f>+IF(F67=0,"",'Ark1'!X85)</f>
        <v>17.974918718067812</v>
      </c>
      <c r="AB67" s="128">
        <f>+IF(F67=0,"",'Ark1'!Y85)</f>
        <v>7.1063632141198356</v>
      </c>
      <c r="AC67" s="128">
        <f>+IF(F67=0,"",'Ark1'!Z85)</f>
        <v>5.8509871981740007</v>
      </c>
      <c r="AD67" s="103">
        <f>+IF(F67=0,"",'Ark1'!Z85)</f>
        <v>5.8509871981740007</v>
      </c>
      <c r="AE67" s="39">
        <f>+IF(F67=0,"",'Ark1'!AA85)</f>
        <v>1.5067479609500052</v>
      </c>
      <c r="AF67" s="39">
        <f>+IF(F67=0,"",'Ark1'!AB85)</f>
        <v>2.0353973066214661</v>
      </c>
      <c r="AG67" s="128">
        <f>+IF(F67=0,"",'Ark1'!AD85)</f>
        <v>60.387294350544153</v>
      </c>
      <c r="AH67" s="128">
        <f>+IF(F67=0,"",'Ark1'!AE85)</f>
        <v>42.580561967807839</v>
      </c>
      <c r="AI67" s="128">
        <f>+IF(F67=0,"",'Ark1'!AF85)</f>
        <v>7.9195173986610756</v>
      </c>
      <c r="AJ67" s="39">
        <f t="shared" si="6"/>
        <v>2.4217864781921308</v>
      </c>
      <c r="AK67" s="25"/>
    </row>
    <row r="68" spans="1:43">
      <c r="A68" s="25"/>
      <c r="B68" s="46" t="str">
        <f t="shared" si="25"/>
        <v>Sep</v>
      </c>
      <c r="C68" s="46">
        <f>+'Ark1'!C86</f>
        <v>2019</v>
      </c>
      <c r="D68" s="46">
        <f>+IF(F68=0,"",'Ark1'!Q86)</f>
        <v>153</v>
      </c>
      <c r="E68" s="46">
        <f t="shared" si="19"/>
        <v>-7</v>
      </c>
      <c r="F68" s="345">
        <f>+'Ark1'!R86</f>
        <v>1960</v>
      </c>
      <c r="G68" s="46">
        <f t="shared" si="20"/>
        <v>-173</v>
      </c>
      <c r="H68" s="103">
        <f>+IF(F68=0,"",'Ark1'!AG86)</f>
        <v>7.4127068069563489</v>
      </c>
      <c r="I68" s="103">
        <f t="shared" si="26"/>
        <v>-0.36756313303917754</v>
      </c>
      <c r="J68" s="103">
        <f>+IF(F68=0,"",'Ark1'!AH86)</f>
        <v>2.5510204081632657</v>
      </c>
      <c r="K68" s="103"/>
      <c r="L68" s="438"/>
      <c r="M68" s="438"/>
      <c r="N68" s="103"/>
      <c r="O68" s="103"/>
      <c r="P68" s="39">
        <f>+IF(F68=0,"",'Ark1'!S86)</f>
        <v>4.9566326530612246</v>
      </c>
      <c r="Q68" s="39">
        <f t="shared" si="27"/>
        <v>7.8995522259536877E-2</v>
      </c>
      <c r="R68" s="103"/>
      <c r="S68" s="103"/>
      <c r="T68" s="39"/>
      <c r="U68" s="39"/>
      <c r="V68" s="39">
        <f>+IF(F68=0,"",'Ark1'!T86)</f>
        <v>3.9760204081632655</v>
      </c>
      <c r="W68" s="39">
        <f t="shared" si="28"/>
        <v>3.5092138121071148E-2</v>
      </c>
      <c r="X68" s="103">
        <f>+IF(F68=0,"",'Ark1'!U86)</f>
        <v>12.739704081632652</v>
      </c>
      <c r="Y68" s="103">
        <f t="shared" si="29"/>
        <v>4.120396681914329E-3</v>
      </c>
      <c r="Z68" s="128">
        <f>+IF(F68=0,"",'Ark1'!W86)</f>
        <v>0.51020408163265307</v>
      </c>
      <c r="AA68" s="128">
        <f>+IF(F68=0,"",'Ark1'!X86)</f>
        <v>23.163265306122454</v>
      </c>
      <c r="AB68" s="128">
        <f>+IF(F68=0,"",'Ark1'!Y86)</f>
        <v>5.4081632653061211</v>
      </c>
      <c r="AC68" s="128">
        <f>+IF(F68=0,"",'Ark1'!Z86)</f>
        <v>5.793661342291851</v>
      </c>
      <c r="AD68" s="103">
        <f>+IF(F68=0,"",'Ark1'!Z86)</f>
        <v>5.793661342291851</v>
      </c>
      <c r="AE68" s="39">
        <f>+IF(F68=0,"",'Ark1'!AA86)</f>
        <v>1.5214979487049487</v>
      </c>
      <c r="AF68" s="39">
        <f>+IF(F68=0,"",'Ark1'!AB86)</f>
        <v>1.9647237121004124</v>
      </c>
      <c r="AG68" s="128">
        <f>+IF(F68=0,"",'Ark1'!AD86)</f>
        <v>48.084724625785363</v>
      </c>
      <c r="AH68" s="128">
        <f>+IF(F68=0,"",'Ark1'!AE86)</f>
        <v>32.820237016478366</v>
      </c>
      <c r="AI68" s="128">
        <f>+IF(F68=0,"",'Ark1'!AF86)</f>
        <v>7.2095931729566685</v>
      </c>
      <c r="AJ68" s="39">
        <f t="shared" si="6"/>
        <v>2.5702336592897579</v>
      </c>
      <c r="AK68" s="25"/>
    </row>
    <row r="69" spans="1:43">
      <c r="A69" s="25"/>
      <c r="B69" s="46" t="str">
        <f t="shared" si="25"/>
        <v>Okt</v>
      </c>
      <c r="C69" s="46">
        <f>+'Ark1'!C87</f>
        <v>2019</v>
      </c>
      <c r="D69" s="46">
        <f>+IF(F69=0,"",'Ark1'!Q87)</f>
        <v>291</v>
      </c>
      <c r="E69" s="46">
        <f t="shared" si="19"/>
        <v>-15</v>
      </c>
      <c r="F69" s="345">
        <f>+'Ark1'!R87</f>
        <v>3785</v>
      </c>
      <c r="G69" s="46">
        <f t="shared" si="20"/>
        <v>-551</v>
      </c>
      <c r="H69" s="103">
        <f>+IF(F69=0,"",'Ark1'!AG87)</f>
        <v>18.305483382325271</v>
      </c>
      <c r="I69" s="103">
        <f t="shared" si="26"/>
        <v>-0.8127206134598417</v>
      </c>
      <c r="J69" s="103">
        <f>+IF(F69=0,"",'Ark1'!AH87)</f>
        <v>0.50198150594451796</v>
      </c>
      <c r="K69" s="103"/>
      <c r="L69" s="438"/>
      <c r="M69" s="438"/>
      <c r="N69" s="103"/>
      <c r="O69" s="103"/>
      <c r="P69" s="39">
        <f>+IF(F69=0,"",'Ark1'!S87)</f>
        <v>4.8642007926023796</v>
      </c>
      <c r="Q69" s="39">
        <f t="shared" si="27"/>
        <v>4.5012600720459872E-2</v>
      </c>
      <c r="R69" s="103"/>
      <c r="S69" s="103"/>
      <c r="T69" s="39"/>
      <c r="U69" s="39"/>
      <c r="V69" s="39">
        <f>+IF(F69=0,"",'Ark1'!T87)</f>
        <v>4.6533685601056805</v>
      </c>
      <c r="W69" s="39">
        <f t="shared" si="28"/>
        <v>7.1034611766196853E-2</v>
      </c>
      <c r="X69" s="103">
        <f>+IF(F69=0,"",'Ark1'!U87)</f>
        <v>16.291231175693557</v>
      </c>
      <c r="Y69" s="103">
        <f t="shared" si="29"/>
        <v>0.89647333436514209</v>
      </c>
      <c r="Z69" s="128">
        <f>+IF(F69=0,"",'Ark1'!W87)</f>
        <v>1.2945838837516508</v>
      </c>
      <c r="AA69" s="128">
        <f>+IF(F69=0,"",'Ark1'!X87)</f>
        <v>50.673712021136062</v>
      </c>
      <c r="AB69" s="128">
        <f>+IF(F69=0,"",'Ark1'!Y87)</f>
        <v>14.346103038309121</v>
      </c>
      <c r="AC69" s="128">
        <f>+IF(F69=0,"",'Ark1'!Z87)</f>
        <v>6.9006854609980355</v>
      </c>
      <c r="AD69" s="103">
        <f>+IF(F69=0,"",'Ark1'!Z87)</f>
        <v>6.9006854609980355</v>
      </c>
      <c r="AE69" s="39">
        <f>+IF(F69=0,"",'Ark1'!AA87)</f>
        <v>1.8727129923606296</v>
      </c>
      <c r="AF69" s="39">
        <f>+IF(F69=0,"",'Ark1'!AB87)</f>
        <v>2.1263410284607129</v>
      </c>
      <c r="AG69" s="128">
        <f>+IF(F69=0,"",'Ark1'!AD87)</f>
        <v>43.974648639669375</v>
      </c>
      <c r="AH69" s="128">
        <f>+IF(F69=0,"",'Ark1'!AE87)</f>
        <v>45.162187519211315</v>
      </c>
      <c r="AI69" s="128">
        <f>+IF(F69=0,"",'Ark1'!AF87)</f>
        <v>13.922607224306628</v>
      </c>
      <c r="AJ69" s="39">
        <f t="shared" si="6"/>
        <v>3.3492102547390199</v>
      </c>
      <c r="AK69" s="25"/>
    </row>
    <row r="70" spans="1:43">
      <c r="A70" s="25"/>
      <c r="B70" s="46" t="str">
        <f t="shared" si="25"/>
        <v>Nov</v>
      </c>
      <c r="C70" s="46">
        <f>+'Ark1'!C88</f>
        <v>2019</v>
      </c>
      <c r="D70" s="46">
        <f>+IF(F70=0,"",'Ark1'!Q88)</f>
        <v>171</v>
      </c>
      <c r="E70" s="46">
        <f t="shared" si="19"/>
        <v>-32</v>
      </c>
      <c r="F70" s="345">
        <f>+'Ark1'!R88</f>
        <v>2421</v>
      </c>
      <c r="G70" s="46">
        <f t="shared" si="20"/>
        <v>96</v>
      </c>
      <c r="H70" s="103">
        <f>+IF(F70=0,"",'Ark1'!AG88)</f>
        <v>11.33775890260036</v>
      </c>
      <c r="I70" s="103">
        <f t="shared" si="26"/>
        <v>6.3716715694075887E-2</v>
      </c>
      <c r="J70" s="103">
        <f>+IF(F70=0,"",'Ark1'!AH88)</f>
        <v>1.6935150764147047</v>
      </c>
      <c r="K70" s="103"/>
      <c r="L70" s="438"/>
      <c r="M70" s="438"/>
      <c r="N70" s="103"/>
      <c r="O70" s="103"/>
      <c r="P70" s="39">
        <f>+IF(F70=0,"",'Ark1'!S88)</f>
        <v>5.4427922346137994</v>
      </c>
      <c r="Q70" s="39">
        <f t="shared" si="27"/>
        <v>0.57999653568906773</v>
      </c>
      <c r="R70" s="103"/>
      <c r="S70" s="103"/>
      <c r="T70" s="39"/>
      <c r="U70" s="39"/>
      <c r="V70" s="39">
        <f>+IF(F70=0,"",'Ark1'!T88)</f>
        <v>5.0755885997521695</v>
      </c>
      <c r="W70" s="39">
        <f t="shared" si="28"/>
        <v>0.13365311588120132</v>
      </c>
      <c r="X70" s="103">
        <f>+IF(F70=0,"",'Ark1'!U88)</f>
        <v>15.775059892606341</v>
      </c>
      <c r="Y70" s="103">
        <f t="shared" si="29"/>
        <v>-1.1555164514796754</v>
      </c>
      <c r="Z70" s="128">
        <f>+IF(F70=0,"",'Ark1'!W88)</f>
        <v>1.363073110285006</v>
      </c>
      <c r="AA70" s="128">
        <f>+IF(F70=0,"",'Ark1'!X88)</f>
        <v>49.772821148285821</v>
      </c>
      <c r="AB70" s="128">
        <f>+IF(F70=0,"",'Ark1'!Y88)</f>
        <v>16.480793060718714</v>
      </c>
      <c r="AC70" s="128">
        <f>+IF(F70=0,"",'Ark1'!Z88)</f>
        <v>7.5115579211269106</v>
      </c>
      <c r="AD70" s="103">
        <f>+IF(F70=0,"",'Ark1'!Z88)</f>
        <v>7.5115579211269106</v>
      </c>
      <c r="AE70" s="39">
        <f>+IF(F70=0,"",'Ark1'!AA88)</f>
        <v>1.6679458194766501</v>
      </c>
      <c r="AF70" s="39">
        <f>+IF(F70=0,"",'Ark1'!AB88)</f>
        <v>1.8326479834505855</v>
      </c>
      <c r="AG70" s="128">
        <f>+IF(F70=0,"",'Ark1'!AD88)</f>
        <v>44.3206833391868</v>
      </c>
      <c r="AH70" s="128">
        <f>+IF(F70=0,"",'Ark1'!AE88)</f>
        <v>43.78093938637047</v>
      </c>
      <c r="AI70" s="128">
        <f>+IF(F70=0,"",'Ark1'!AF88)</f>
        <v>8.9053189141469904</v>
      </c>
      <c r="AJ70" s="39">
        <f t="shared" si="6"/>
        <v>2.898339531000981</v>
      </c>
      <c r="AK70" s="25"/>
    </row>
    <row r="71" spans="1:43">
      <c r="A71" s="25"/>
      <c r="B71" s="46" t="str">
        <f t="shared" si="25"/>
        <v>Des</v>
      </c>
      <c r="C71" s="46">
        <f>+'Ark1'!C89</f>
        <v>2019</v>
      </c>
      <c r="D71" s="46">
        <f>+IF(F71=0,"",'Ark1'!Q89)</f>
        <v>61</v>
      </c>
      <c r="E71" s="46">
        <f t="shared" si="19"/>
        <v>-28</v>
      </c>
      <c r="F71" s="345">
        <f>+'Ark1'!R89</f>
        <v>864</v>
      </c>
      <c r="G71" s="46">
        <f t="shared" si="20"/>
        <v>-299</v>
      </c>
      <c r="H71" s="103">
        <f>+IF(F71=0,"",'Ark1'!AG89)</f>
        <v>3.9678305798654696</v>
      </c>
      <c r="I71" s="103">
        <f t="shared" si="26"/>
        <v>-0.94356327246395288</v>
      </c>
      <c r="J71" s="103">
        <f>+IF(F71=0,"",'Ark1'!AH89)</f>
        <v>1.2731481481481479</v>
      </c>
      <c r="K71" s="103"/>
      <c r="L71" s="438"/>
      <c r="M71" s="438"/>
      <c r="N71" s="103"/>
      <c r="O71" s="103"/>
      <c r="P71" s="39">
        <f>+IF(F71=0,"",'Ark1'!S89)</f>
        <v>5.3819444444444438</v>
      </c>
      <c r="Q71" s="39">
        <f t="shared" si="27"/>
        <v>0.47480772905321356</v>
      </c>
      <c r="R71" s="103"/>
      <c r="S71" s="103"/>
      <c r="T71" s="39"/>
      <c r="U71" s="39"/>
      <c r="V71" s="39">
        <f>+IF(F71=0,"",'Ark1'!T89)</f>
        <v>4.7013888888888884</v>
      </c>
      <c r="W71" s="39">
        <f t="shared" si="28"/>
        <v>-9.7031145504926641E-3</v>
      </c>
      <c r="X71" s="103">
        <f>+IF(F71=0,"",'Ark1'!U89)</f>
        <v>15.469560185185181</v>
      </c>
      <c r="Y71" s="103">
        <f t="shared" si="29"/>
        <v>0.72471925655232106</v>
      </c>
      <c r="Z71" s="128">
        <f>+IF(F71=0,"",'Ark1'!W89)</f>
        <v>0.34722222222222221</v>
      </c>
      <c r="AA71" s="128">
        <f>+IF(F71=0,"",'Ark1'!X89)</f>
        <v>51.736111111111114</v>
      </c>
      <c r="AB71" s="128">
        <f>+IF(F71=0,"",'Ark1'!Y89)</f>
        <v>16.550925925925927</v>
      </c>
      <c r="AC71" s="128">
        <f>+IF(F71=0,"",'Ark1'!Z89)</f>
        <v>7.9904995840597728</v>
      </c>
      <c r="AD71" s="103">
        <f>+IF(F71=0,"",'Ark1'!Z89)</f>
        <v>7.9904995840597728</v>
      </c>
      <c r="AE71" s="39">
        <f>+IF(F71=0,"",'Ark1'!AA89)</f>
        <v>2.0069204150810602</v>
      </c>
      <c r="AF71" s="39">
        <f>+IF(F71=0,"",'Ark1'!AB89)</f>
        <v>1.9349844282717923</v>
      </c>
      <c r="AG71" s="128">
        <f>+IF(F71=0,"",'Ark1'!AD89)</f>
        <v>47.371994565356658</v>
      </c>
      <c r="AH71" s="128">
        <f>+IF(F71=0,"",'Ark1'!AE89)</f>
        <v>44.6033466154773</v>
      </c>
      <c r="AI71" s="128">
        <f>+IF(F71=0,"",'Ark1'!AF89)</f>
        <v>3.1781063782829402</v>
      </c>
      <c r="AJ71" s="39">
        <f t="shared" si="6"/>
        <v>2.8743440860215048</v>
      </c>
      <c r="AK71" s="25"/>
    </row>
    <row r="72" spans="1:43">
      <c r="A72" s="25"/>
      <c r="B72" s="69" t="str">
        <f>+B60</f>
        <v>Jan</v>
      </c>
      <c r="C72" s="69">
        <f>+'Ark1'!C90</f>
        <v>2018</v>
      </c>
      <c r="D72" s="69">
        <f>+IF(F72=0,"",'Ark1'!Q90)</f>
        <v>94</v>
      </c>
      <c r="E72" s="69">
        <f>+IF(F72=0,"",D72-D84)</f>
        <v>-36</v>
      </c>
      <c r="F72" s="447">
        <f>+'Ark1'!R90</f>
        <v>1343</v>
      </c>
      <c r="G72" s="69">
        <f>+IF(F72=0,"",F72-F84)</f>
        <v>-483</v>
      </c>
      <c r="H72" s="123">
        <f>+IF(F72=0,"",'Ark1'!AG90)</f>
        <v>4.9899412122058679</v>
      </c>
      <c r="I72" s="123">
        <f>+IF(F72=0,"",H72-H84)</f>
        <v>-4.1578142550172386</v>
      </c>
      <c r="J72" s="123">
        <f>+IF(F72=0,"",'Ark1'!AH90)</f>
        <v>1.7125837676842881</v>
      </c>
      <c r="K72" s="123"/>
      <c r="L72" s="439"/>
      <c r="M72" s="439"/>
      <c r="N72" s="123"/>
      <c r="O72" s="123"/>
      <c r="P72" s="70">
        <f>+IF(F72=0,"",'Ark1'!S90)</f>
        <v>4.9441548771407309</v>
      </c>
      <c r="Q72" s="70">
        <f>+IF(F72=0,"",P72-P84)</f>
        <v>-9.2952871528053649E-3</v>
      </c>
      <c r="R72" s="123"/>
      <c r="S72" s="123"/>
      <c r="T72" s="70"/>
      <c r="U72" s="70"/>
      <c r="V72" s="70">
        <f>+IF(F72=0,"",'Ark1'!T90)</f>
        <v>4.231571109456441</v>
      </c>
      <c r="W72" s="70">
        <f>+IF(F72=0,"",V72-V84)</f>
        <v>-1.1227552870386299</v>
      </c>
      <c r="X72" s="123">
        <f>+IF(F72=0,"",'Ark1'!U90)</f>
        <v>12.972822040208488</v>
      </c>
      <c r="Y72" s="123">
        <f>+IF(F72=0,"",X72-X84)</f>
        <v>-4.4523696355855833</v>
      </c>
      <c r="Z72" s="129">
        <f>+IF(F72=0,"",'Ark1'!W90)</f>
        <v>1.7125837676842881</v>
      </c>
      <c r="AA72" s="129">
        <f>+IF(F72=0,"",'Ark1'!X90)</f>
        <v>37.527922561429634</v>
      </c>
      <c r="AB72" s="129">
        <f>+IF(F72=0,"",'Ark1'!Y90)</f>
        <v>16.157855547282203</v>
      </c>
      <c r="AC72" s="129">
        <f>+IF(F72=0,"",'Ark1'!Z90)</f>
        <v>8.999414145094514</v>
      </c>
      <c r="AD72" s="123">
        <f>+IF(F72=0,"",'Ark1'!Z90)</f>
        <v>8.999414145094514</v>
      </c>
      <c r="AE72" s="70">
        <f>+IF(F72=0,"",'Ark1'!AA90)</f>
        <v>1.3824804280237095</v>
      </c>
      <c r="AF72" s="70">
        <f>+IF(F72=0,"",'Ark1'!AB90)</f>
        <v>2.1369670062549111</v>
      </c>
      <c r="AG72" s="129">
        <f>+IF(F72=0,"",'Ark1'!AD90)</f>
        <v>69.523634796223021</v>
      </c>
      <c r="AH72" s="129">
        <f>+IF(F72=0,"",'Ark1'!AE90)</f>
        <v>61.254667569004646</v>
      </c>
      <c r="AI72" s="129">
        <f>+IF(F72=0,"",'Ark1'!AF90)</f>
        <v>4.6864640401996009</v>
      </c>
      <c r="AJ72" s="70">
        <f t="shared" si="6"/>
        <v>2.6238704819277103</v>
      </c>
      <c r="AK72" s="25"/>
    </row>
    <row r="73" spans="1:43">
      <c r="A73" s="25"/>
      <c r="B73" s="69" t="str">
        <f t="shared" ref="B73:B83" si="30">+B61</f>
        <v>Feb</v>
      </c>
      <c r="C73" s="69">
        <f>+'Ark1'!C91</f>
        <v>2018</v>
      </c>
      <c r="D73" s="69">
        <f>+IF(F73=0,"",'Ark1'!Q91)</f>
        <v>86</v>
      </c>
      <c r="E73" s="69">
        <f t="shared" si="19"/>
        <v>-35</v>
      </c>
      <c r="F73" s="447">
        <f>+'Ark1'!R91</f>
        <v>1868</v>
      </c>
      <c r="G73" s="69">
        <f t="shared" si="20"/>
        <v>-415</v>
      </c>
      <c r="H73" s="123">
        <f>+IF(F73=0,"",'Ark1'!AG91)</f>
        <v>5.0173504458983915</v>
      </c>
      <c r="I73" s="123">
        <f t="shared" ref="I73:I83" si="31">+IF(F73=0,"",H73-H85)</f>
        <v>-2.1981823154654325</v>
      </c>
      <c r="J73" s="123">
        <f>+IF(F73=0,"",'Ark1'!AH91)</f>
        <v>0.42826552462526762</v>
      </c>
      <c r="K73" s="123"/>
      <c r="L73" s="439"/>
      <c r="M73" s="439"/>
      <c r="N73" s="123"/>
      <c r="O73" s="123"/>
      <c r="P73" s="70">
        <f>+IF(F73=0,"",'Ark1'!S91)</f>
        <v>5.6258029978586723</v>
      </c>
      <c r="Q73" s="70">
        <f t="shared" ref="Q73:Q83" si="32">+IF(F73=0,"",P73-P85)</f>
        <v>0.41161114503344187</v>
      </c>
      <c r="R73" s="123"/>
      <c r="S73" s="123"/>
      <c r="T73" s="70"/>
      <c r="U73" s="70"/>
      <c r="V73" s="70">
        <f>+IF(F73=0,"",'Ark1'!T91)</f>
        <v>4.8174518201284799</v>
      </c>
      <c r="W73" s="70">
        <f t="shared" ref="W73:W83" si="33">+IF(F73=0,"",V73-V85)</f>
        <v>-1.084428149219363E-2</v>
      </c>
      <c r="X73" s="123">
        <f>+IF(F73=0,"",'Ark1'!U91)</f>
        <v>9.3780513918629431</v>
      </c>
      <c r="Y73" s="123">
        <f t="shared" ref="Y73:Y83" si="34">+IF(F73=0,"",X73-X85)</f>
        <v>-1.6152030978435743</v>
      </c>
      <c r="Z73" s="129">
        <f>+IF(F73=0,"",'Ark1'!W91)</f>
        <v>0.69593147751605988</v>
      </c>
      <c r="AA73" s="129">
        <f>+IF(F73=0,"",'Ark1'!X91)</f>
        <v>16.64882226980728</v>
      </c>
      <c r="AB73" s="129">
        <f>+IF(F73=0,"",'Ark1'!Y91)</f>
        <v>7.2805139186295502</v>
      </c>
      <c r="AC73" s="129">
        <f>+IF(F73=0,"",'Ark1'!Z91)</f>
        <v>6.7147868128247117</v>
      </c>
      <c r="AD73" s="123">
        <f>+IF(F73=0,"",'Ark1'!Z91)</f>
        <v>6.7147868128247117</v>
      </c>
      <c r="AE73" s="70">
        <f>+IF(F73=0,"",'Ark1'!AA91)</f>
        <v>1.3197227937755387</v>
      </c>
      <c r="AF73" s="70">
        <f>+IF(F73=0,"",'Ark1'!AB91)</f>
        <v>1.4791106243663403</v>
      </c>
      <c r="AG73" s="129">
        <f>+IF(F73=0,"",'Ark1'!AD91)</f>
        <v>40.482355399682525</v>
      </c>
      <c r="AH73" s="129">
        <f>+IF(F73=0,"",'Ark1'!AE91)</f>
        <v>38.323055372394421</v>
      </c>
      <c r="AI73" s="129">
        <f>+IF(F73=0,"",'Ark1'!AF91)</f>
        <v>6.5184771609030951</v>
      </c>
      <c r="AJ73" s="70">
        <f t="shared" si="6"/>
        <v>1.6669711675706516</v>
      </c>
      <c r="AK73" s="25"/>
    </row>
    <row r="74" spans="1:43">
      <c r="A74" s="25"/>
      <c r="B74" s="69" t="str">
        <f t="shared" si="30"/>
        <v>Mar</v>
      </c>
      <c r="C74" s="69">
        <f>+'Ark1'!C92</f>
        <v>2018</v>
      </c>
      <c r="D74" s="69">
        <f>+IF(F74=0,"",'Ark1'!Q92)</f>
        <v>146</v>
      </c>
      <c r="E74" s="69">
        <f t="shared" si="19"/>
        <v>-29</v>
      </c>
      <c r="F74" s="447">
        <f>+'Ark1'!R92</f>
        <v>3321</v>
      </c>
      <c r="G74" s="69">
        <f t="shared" si="20"/>
        <v>-878</v>
      </c>
      <c r="H74" s="123">
        <f>+IF(F74=0,"",'Ark1'!AG92)</f>
        <v>8.5798920878134552</v>
      </c>
      <c r="I74" s="123">
        <f t="shared" si="31"/>
        <v>-2.6580379890005208</v>
      </c>
      <c r="J74" s="123">
        <f>+IF(F74=0,"",'Ark1'!AH92)</f>
        <v>0</v>
      </c>
      <c r="K74" s="123"/>
      <c r="L74" s="439"/>
      <c r="M74" s="439"/>
      <c r="N74" s="123"/>
      <c r="O74" s="123"/>
      <c r="P74" s="70">
        <f>+IF(F74=0,"",'Ark1'!S92)</f>
        <v>5.6389641674194522</v>
      </c>
      <c r="Q74" s="70">
        <f t="shared" si="32"/>
        <v>0.34294130483312113</v>
      </c>
      <c r="R74" s="123"/>
      <c r="S74" s="123"/>
      <c r="T74" s="70"/>
      <c r="U74" s="70"/>
      <c r="V74" s="70">
        <f>+IF(F74=0,"",'Ark1'!T92)</f>
        <v>4.7615176151761522</v>
      </c>
      <c r="W74" s="70">
        <f t="shared" si="33"/>
        <v>0.12065074211113647</v>
      </c>
      <c r="X74" s="123">
        <f>+IF(F74=0,"",'Ark1'!U92)</f>
        <v>9.0204456489009353</v>
      </c>
      <c r="Y74" s="123">
        <f t="shared" si="34"/>
        <v>-0.28858030966063453</v>
      </c>
      <c r="Z74" s="129">
        <f>+IF(F74=0,"",'Ark1'!W92)</f>
        <v>1.1141222523336345</v>
      </c>
      <c r="AA74" s="129">
        <f>+IF(F74=0,"",'Ark1'!X92)</f>
        <v>17.374284853959651</v>
      </c>
      <c r="AB74" s="129">
        <f>+IF(F74=0,"",'Ark1'!Y92)</f>
        <v>7.5880758807588098</v>
      </c>
      <c r="AC74" s="129">
        <f>+IF(F74=0,"",'Ark1'!Z92)</f>
        <v>7.0261506999685936</v>
      </c>
      <c r="AD74" s="123">
        <f>+IF(F74=0,"",'Ark1'!Z92)</f>
        <v>7.0261506999685936</v>
      </c>
      <c r="AE74" s="70">
        <f>+IF(F74=0,"",'Ark1'!AA92)</f>
        <v>1.5292115013757082</v>
      </c>
      <c r="AF74" s="70">
        <f>+IF(F74=0,"",'Ark1'!AB92)</f>
        <v>1.6940942773120449</v>
      </c>
      <c r="AG74" s="129">
        <f>+IF(F74=0,"",'Ark1'!AD92)</f>
        <v>48.330434233399217</v>
      </c>
      <c r="AH74" s="129">
        <f>+IF(F74=0,"",'Ark1'!AE92)</f>
        <v>20.80623451628718</v>
      </c>
      <c r="AI74" s="129">
        <f>+IF(F74=0,"",'Ark1'!AF92)</f>
        <v>11.588791569250098</v>
      </c>
      <c r="AJ74" s="70">
        <f t="shared" si="6"/>
        <v>1.5996635873337963</v>
      </c>
      <c r="AK74" s="25"/>
    </row>
    <row r="75" spans="1:43">
      <c r="A75" s="25"/>
      <c r="B75" s="69" t="str">
        <f t="shared" si="30"/>
        <v>Apr</v>
      </c>
      <c r="C75" s="69">
        <f>+'Ark1'!C93</f>
        <v>2018</v>
      </c>
      <c r="D75" s="69">
        <f>+IF(F75=0,"",'Ark1'!Q93)</f>
        <v>181</v>
      </c>
      <c r="E75" s="69">
        <f t="shared" si="19"/>
        <v>68</v>
      </c>
      <c r="F75" s="447">
        <f>+'Ark1'!R93</f>
        <v>4633</v>
      </c>
      <c r="G75" s="69">
        <f t="shared" si="20"/>
        <v>1518</v>
      </c>
      <c r="H75" s="123">
        <f>+IF(F75=0,"",'Ark1'!AG93)</f>
        <v>12.425834322610029</v>
      </c>
      <c r="I75" s="123">
        <f t="shared" si="31"/>
        <v>5.3409985678650012</v>
      </c>
      <c r="J75" s="123">
        <f>+IF(F75=0,"",'Ark1'!AH93)</f>
        <v>0</v>
      </c>
      <c r="K75" s="123"/>
      <c r="L75" s="439"/>
      <c r="M75" s="439"/>
      <c r="N75" s="123"/>
      <c r="O75" s="123"/>
      <c r="P75" s="70">
        <f>+IF(F75=0,"",'Ark1'!S93)</f>
        <v>5.1696524929851053</v>
      </c>
      <c r="Q75" s="70">
        <f t="shared" si="32"/>
        <v>0.32984510935749611</v>
      </c>
      <c r="R75" s="123"/>
      <c r="S75" s="123"/>
      <c r="T75" s="70"/>
      <c r="U75" s="70"/>
      <c r="V75" s="70">
        <f>+IF(F75=0,"",'Ark1'!T93)</f>
        <v>4.7910641053313201</v>
      </c>
      <c r="W75" s="70">
        <f t="shared" si="33"/>
        <v>0.15125672170371107</v>
      </c>
      <c r="X75" s="123">
        <f>+IF(F75=0,"",'Ark1'!U93)</f>
        <v>9.3643643427584866</v>
      </c>
      <c r="Y75" s="123">
        <f t="shared" si="34"/>
        <v>1.4532889013459682</v>
      </c>
      <c r="Z75" s="129">
        <f>+IF(F75=0,"",'Ark1'!W93)</f>
        <v>1.0360457586876757</v>
      </c>
      <c r="AA75" s="129">
        <f>+IF(F75=0,"",'Ark1'!X93)</f>
        <v>15.734944960069061</v>
      </c>
      <c r="AB75" s="129">
        <f>+IF(F75=0,"",'Ark1'!Y93)</f>
        <v>6.6911288581912363</v>
      </c>
      <c r="AC75" s="129">
        <f>+IF(F75=0,"",'Ark1'!Z93)</f>
        <v>6.7458501293637427</v>
      </c>
      <c r="AD75" s="123">
        <f>+IF(F75=0,"",'Ark1'!Z93)</f>
        <v>6.7458501293637427</v>
      </c>
      <c r="AE75" s="70">
        <f>+IF(F75=0,"",'Ark1'!AA93)</f>
        <v>1.433665494289833</v>
      </c>
      <c r="AF75" s="70">
        <f>+IF(F75=0,"",'Ark1'!AB93)</f>
        <v>1.6752119268246852</v>
      </c>
      <c r="AG75" s="129">
        <f>+IF(F75=0,"",'Ark1'!AD93)</f>
        <v>42.378882838964529</v>
      </c>
      <c r="AH75" s="129">
        <f>+IF(F75=0,"",'Ark1'!AE93)</f>
        <v>46.815871380796921</v>
      </c>
      <c r="AI75" s="129">
        <f>+IF(F75=0,"",'Ark1'!AF93)</f>
        <v>16.167079596608161</v>
      </c>
      <c r="AJ75" s="70">
        <f t="shared" si="6"/>
        <v>1.8114107970439681</v>
      </c>
      <c r="AK75" s="25"/>
    </row>
    <row r="76" spans="1:43">
      <c r="A76" s="25"/>
      <c r="B76" s="69" t="str">
        <f t="shared" si="30"/>
        <v>Mai</v>
      </c>
      <c r="C76" s="69">
        <f>+'Ark1'!C94</f>
        <v>2018</v>
      </c>
      <c r="D76" s="69">
        <f>+IF(F76=0,"",'Ark1'!Q94)</f>
        <v>136</v>
      </c>
      <c r="E76" s="69">
        <f t="shared" si="19"/>
        <v>-3</v>
      </c>
      <c r="F76" s="447">
        <f>+'Ark1'!R94</f>
        <v>2361</v>
      </c>
      <c r="G76" s="69">
        <f t="shared" si="20"/>
        <v>-638</v>
      </c>
      <c r="H76" s="123">
        <f>+IF(F76=0,"",'Ark1'!AG94)</f>
        <v>7.3931896961558996</v>
      </c>
      <c r="I76" s="123">
        <f t="shared" si="31"/>
        <v>-2.4668730821071323</v>
      </c>
      <c r="J76" s="123">
        <f>+IF(F76=0,"",'Ark1'!AH94)</f>
        <v>0.12706480304955522</v>
      </c>
      <c r="K76" s="123"/>
      <c r="L76" s="439"/>
      <c r="M76" s="439"/>
      <c r="N76" s="123"/>
      <c r="O76" s="123"/>
      <c r="P76" s="70">
        <f>+IF(F76=0,"",'Ark1'!S94)</f>
        <v>5.1901736552308364</v>
      </c>
      <c r="Q76" s="70">
        <f t="shared" si="32"/>
        <v>0.13182087096941597</v>
      </c>
      <c r="R76" s="123"/>
      <c r="S76" s="123"/>
      <c r="T76" s="70"/>
      <c r="U76" s="70"/>
      <c r="V76" s="70">
        <f>+IF(F76=0,"",'Ark1'!T94)</f>
        <v>4.6581956797966972</v>
      </c>
      <c r="W76" s="70">
        <f t="shared" si="33"/>
        <v>-9.6055737342347847E-2</v>
      </c>
      <c r="X76" s="123">
        <f>+IF(F76=0,"",'Ark1'!U94)</f>
        <v>10.933290978398986</v>
      </c>
      <c r="Y76" s="123">
        <f t="shared" si="34"/>
        <v>-0.50252095891346649</v>
      </c>
      <c r="Z76" s="129">
        <f>+IF(F76=0,"",'Ark1'!W94)</f>
        <v>1.1435832274459972</v>
      </c>
      <c r="AA76" s="129">
        <f>+IF(F76=0,"",'Ark1'!X94)</f>
        <v>21.304531977975422</v>
      </c>
      <c r="AB76" s="129">
        <f>+IF(F76=0,"",'Ark1'!Y94)</f>
        <v>9.2757306226175373</v>
      </c>
      <c r="AC76" s="129">
        <f>+IF(F76=0,"",'Ark1'!Z94)</f>
        <v>7.6477723273503422</v>
      </c>
      <c r="AD76" s="123">
        <f>+IF(F76=0,"",'Ark1'!Z94)</f>
        <v>7.6477723273503422</v>
      </c>
      <c r="AE76" s="70">
        <f>+IF(F76=0,"",'Ark1'!AA94)</f>
        <v>1.4854385731765525</v>
      </c>
      <c r="AF76" s="70">
        <f>+IF(F76=0,"",'Ark1'!AB94)</f>
        <v>1.8385909648308445</v>
      </c>
      <c r="AG76" s="129">
        <f>+IF(F76=0,"",'Ark1'!AD94)</f>
        <v>54.070410142416755</v>
      </c>
      <c r="AH76" s="129">
        <f>+IF(F76=0,"",'Ark1'!AE94)</f>
        <v>45.182969014083859</v>
      </c>
      <c r="AI76" s="129">
        <f>+IF(F76=0,"",'Ark1'!AF94)</f>
        <v>8.238824719963711</v>
      </c>
      <c r="AJ76" s="70">
        <f t="shared" ref="AJ76:AJ139" si="35">+IF(F76=0,"",X76/P76)</f>
        <v>2.1065366410967843</v>
      </c>
      <c r="AK76" s="25"/>
    </row>
    <row r="77" spans="1:43">
      <c r="A77" s="25"/>
      <c r="B77" s="69" t="str">
        <f t="shared" si="30"/>
        <v>Jun</v>
      </c>
      <c r="C77" s="69">
        <f>+'Ark1'!C95</f>
        <v>2018</v>
      </c>
      <c r="D77" s="69">
        <f>+IF(F77=0,"",'Ark1'!Q95)</f>
        <v>156</v>
      </c>
      <c r="E77" s="69">
        <f t="shared" ref="E77:E83" si="36">+IF(F77=0,"",D77-D89)</f>
        <v>-6</v>
      </c>
      <c r="F77" s="447">
        <f>+'Ark1'!R95</f>
        <v>2227</v>
      </c>
      <c r="G77" s="69">
        <f t="shared" ref="G77:G83" si="37">+IF(F77=0,"",F77-F89)</f>
        <v>-261</v>
      </c>
      <c r="H77" s="123">
        <f>+IF(F77=0,"",'Ark1'!AG95)</f>
        <v>7.8051587843830275</v>
      </c>
      <c r="I77" s="123">
        <f t="shared" si="31"/>
        <v>-1.4783536703574436</v>
      </c>
      <c r="J77" s="123">
        <f>+IF(F77=0,"",'Ark1'!AH95)</f>
        <v>0.85316569375841933</v>
      </c>
      <c r="K77" s="123"/>
      <c r="L77" s="439"/>
      <c r="M77" s="439"/>
      <c r="N77" s="123"/>
      <c r="O77" s="123"/>
      <c r="P77" s="70">
        <f>+IF(F77=0,"",'Ark1'!S95)</f>
        <v>5.1315671306690627</v>
      </c>
      <c r="Q77" s="70">
        <f t="shared" si="32"/>
        <v>0.7119529827590938</v>
      </c>
      <c r="R77" s="123"/>
      <c r="S77" s="123"/>
      <c r="T77" s="70"/>
      <c r="U77" s="70"/>
      <c r="V77" s="70">
        <f>+IF(F77=0,"",'Ark1'!T95)</f>
        <v>4.8652896273013031</v>
      </c>
      <c r="W77" s="70">
        <f t="shared" si="33"/>
        <v>0.51360152440741214</v>
      </c>
      <c r="X77" s="123">
        <f>+IF(F77=0,"",'Ark1'!U95)</f>
        <v>12.23704535249216</v>
      </c>
      <c r="Y77" s="123">
        <f t="shared" si="34"/>
        <v>-0.74149162499977983</v>
      </c>
      <c r="Z77" s="129">
        <f>+IF(F77=0,"",'Ark1'!W95)</f>
        <v>1.8859452177817699</v>
      </c>
      <c r="AA77" s="129">
        <f>+IF(F77=0,"",'Ark1'!X95)</f>
        <v>27.121688370004488</v>
      </c>
      <c r="AB77" s="129">
        <f>+IF(F77=0,"",'Ark1'!Y95)</f>
        <v>11.001347103726989</v>
      </c>
      <c r="AC77" s="129">
        <f>+IF(F77=0,"",'Ark1'!Z95)</f>
        <v>7.6387566654522612</v>
      </c>
      <c r="AD77" s="123">
        <f>+IF(F77=0,"",'Ark1'!Z95)</f>
        <v>7.6387566654522612</v>
      </c>
      <c r="AE77" s="70">
        <f>+IF(F77=0,"",'Ark1'!AA95)</f>
        <v>1.5121793867960576</v>
      </c>
      <c r="AF77" s="70">
        <f>+IF(F77=0,"",'Ark1'!AB95)</f>
        <v>1.8886357953759607</v>
      </c>
      <c r="AG77" s="129">
        <f>+IF(F77=0,"",'Ark1'!AD95)</f>
        <v>53.853392885146761</v>
      </c>
      <c r="AH77" s="129">
        <f>+IF(F77=0,"",'Ark1'!AE95)</f>
        <v>40.068935231811551</v>
      </c>
      <c r="AI77" s="129">
        <f>+IF(F77=0,"",'Ark1'!AF95)</f>
        <v>7.7712251805841506</v>
      </c>
      <c r="AJ77" s="70">
        <f t="shared" si="35"/>
        <v>2.3846604830241542</v>
      </c>
      <c r="AK77" s="25"/>
    </row>
    <row r="78" spans="1:43">
      <c r="A78" s="25"/>
      <c r="B78" s="69" t="str">
        <f t="shared" si="30"/>
        <v>Jul</v>
      </c>
      <c r="C78" s="69">
        <f>+'Ark1'!C96</f>
        <v>2018</v>
      </c>
      <c r="D78" s="69">
        <f>+IF(F78=0,"",'Ark1'!Q96)</f>
        <v>48</v>
      </c>
      <c r="E78" s="69">
        <f t="shared" si="36"/>
        <v>17</v>
      </c>
      <c r="F78" s="447">
        <f>+'Ark1'!R96</f>
        <v>559</v>
      </c>
      <c r="G78" s="69">
        <f t="shared" si="37"/>
        <v>176</v>
      </c>
      <c r="H78" s="123">
        <f>+IF(F78=0,"",'Ark1'!AG96)</f>
        <v>1.9720614272718311</v>
      </c>
      <c r="I78" s="123">
        <f t="shared" si="31"/>
        <v>0.55552552469486205</v>
      </c>
      <c r="J78" s="123">
        <f>+IF(F78=0,"",'Ark1'!AH96)</f>
        <v>0</v>
      </c>
      <c r="K78" s="123"/>
      <c r="L78" s="439"/>
      <c r="M78" s="439"/>
      <c r="N78" s="123"/>
      <c r="O78" s="123"/>
      <c r="P78" s="70">
        <f>+IF(F78=0,"",'Ark1'!S96)</f>
        <v>4.9033989266547406</v>
      </c>
      <c r="Q78" s="70">
        <f t="shared" si="32"/>
        <v>-0.12532169997711229</v>
      </c>
      <c r="R78" s="123"/>
      <c r="S78" s="123"/>
      <c r="T78" s="70"/>
      <c r="U78" s="70"/>
      <c r="V78" s="70">
        <f>+IF(F78=0,"",'Ark1'!T96)</f>
        <v>4.3559928443649376</v>
      </c>
      <c r="W78" s="70">
        <f t="shared" si="33"/>
        <v>-3.3041098193807628E-2</v>
      </c>
      <c r="X78" s="123">
        <f>+IF(F78=0,"",'Ark1'!U96)</f>
        <v>12.317531305903396</v>
      </c>
      <c r="Y78" s="123">
        <f t="shared" si="34"/>
        <v>-0.546959555715409</v>
      </c>
      <c r="Z78" s="129">
        <f>+IF(F78=0,"",'Ark1'!W96)</f>
        <v>3.7567084078711992</v>
      </c>
      <c r="AA78" s="129">
        <f>+IF(F78=0,"",'Ark1'!X96)</f>
        <v>20.035778175313055</v>
      </c>
      <c r="AB78" s="129">
        <f>+IF(F78=0,"",'Ark1'!Y96)</f>
        <v>9.1234347048300553</v>
      </c>
      <c r="AC78" s="129">
        <f>+IF(F78=0,"",'Ark1'!Z96)</f>
        <v>6.8222025455722575</v>
      </c>
      <c r="AD78" s="123">
        <f>+IF(F78=0,"",'Ark1'!Z96)</f>
        <v>6.8222025455722575</v>
      </c>
      <c r="AE78" s="70">
        <f>+IF(F78=0,"",'Ark1'!AA96)</f>
        <v>1.5487218701876129</v>
      </c>
      <c r="AF78" s="70">
        <f>+IF(F78=0,"",'Ark1'!AB96)</f>
        <v>2.1765367050824875</v>
      </c>
      <c r="AG78" s="129">
        <f>+IF(F78=0,"",'Ark1'!AD96)</f>
        <v>67.438527855309914</v>
      </c>
      <c r="AH78" s="129">
        <f>+IF(F78=0,"",'Ark1'!AE96)</f>
        <v>50.216049910948811</v>
      </c>
      <c r="AI78" s="129">
        <f>+IF(F78=0,"",'Ark1'!AF96)</f>
        <v>1.9506577799490523</v>
      </c>
      <c r="AJ78" s="70">
        <f t="shared" si="35"/>
        <v>2.5120394016782188</v>
      </c>
      <c r="AK78" s="25"/>
    </row>
    <row r="79" spans="1:43">
      <c r="A79" s="25"/>
      <c r="B79" s="69" t="str">
        <f t="shared" si="30"/>
        <v>Aug</v>
      </c>
      <c r="C79" s="69">
        <f>+'Ark1'!C97</f>
        <v>2018</v>
      </c>
      <c r="D79" s="69">
        <f>+IF(F79=0,"",'Ark1'!Q97)</f>
        <v>157</v>
      </c>
      <c r="E79" s="69">
        <f t="shared" si="36"/>
        <v>29</v>
      </c>
      <c r="F79" s="447">
        <f>+'Ark1'!R97</f>
        <v>2388</v>
      </c>
      <c r="G79" s="69">
        <f t="shared" si="37"/>
        <v>419</v>
      </c>
      <c r="H79" s="123">
        <f>+IF(F79=0,"",'Ark1'!AG97)</f>
        <v>8.7326620486451709</v>
      </c>
      <c r="I79" s="123">
        <f t="shared" si="31"/>
        <v>2.2550527516202683</v>
      </c>
      <c r="J79" s="123">
        <f>+IF(F79=0,"",'Ark1'!AH97)</f>
        <v>0.50251256281407031</v>
      </c>
      <c r="K79" s="123"/>
      <c r="L79" s="439"/>
      <c r="M79" s="439"/>
      <c r="N79" s="123"/>
      <c r="O79" s="123"/>
      <c r="P79" s="70">
        <f>+IF(F79=0,"",'Ark1'!S97)</f>
        <v>4.7625628140703515</v>
      </c>
      <c r="Q79" s="70">
        <f t="shared" si="32"/>
        <v>9.6742600764102349E-2</v>
      </c>
      <c r="R79" s="123"/>
      <c r="S79" s="123"/>
      <c r="T79" s="70"/>
      <c r="U79" s="70"/>
      <c r="V79" s="70">
        <f>+IF(F79=0,"",'Ark1'!T97)</f>
        <v>4.2671691792294801</v>
      </c>
      <c r="W79" s="70">
        <f t="shared" si="33"/>
        <v>0.78773799588768245</v>
      </c>
      <c r="X79" s="123">
        <f>+IF(F79=0,"",'Ark1'!U97)</f>
        <v>12.768132328308202</v>
      </c>
      <c r="Y79" s="123">
        <f t="shared" si="34"/>
        <v>1.3253187173381722</v>
      </c>
      <c r="Z79" s="129">
        <f>+IF(F79=0,"",'Ark1'!W97)</f>
        <v>0.96314907872696831</v>
      </c>
      <c r="AA79" s="129">
        <f>+IF(F79=0,"",'Ark1'!X97)</f>
        <v>27.931323283082072</v>
      </c>
      <c r="AB79" s="129">
        <f>+IF(F79=0,"",'Ark1'!Y97)</f>
        <v>8.1239530988274709</v>
      </c>
      <c r="AC79" s="129">
        <f>+IF(F79=0,"",'Ark1'!Z97)</f>
        <v>6.5377106337691311</v>
      </c>
      <c r="AD79" s="123">
        <f>+IF(F79=0,"",'Ark1'!Z97)</f>
        <v>6.5377106337691311</v>
      </c>
      <c r="AE79" s="70">
        <f>+IF(F79=0,"",'Ark1'!AA97)</f>
        <v>1.6001430416034941</v>
      </c>
      <c r="AF79" s="70">
        <f>+IF(F79=0,"",'Ark1'!AB97)</f>
        <v>2.0078933500180542</v>
      </c>
      <c r="AG79" s="129">
        <f>+IF(F79=0,"",'Ark1'!AD97)</f>
        <v>56.958048318029647</v>
      </c>
      <c r="AH79" s="129">
        <f>+IF(F79=0,"",'Ark1'!AE97)</f>
        <v>43.265022064101309</v>
      </c>
      <c r="AI79" s="129">
        <f>+IF(F79=0,"",'Ark1'!AF97)</f>
        <v>8.3330425375998889</v>
      </c>
      <c r="AJ79" s="70">
        <f t="shared" si="35"/>
        <v>2.6809373076584881</v>
      </c>
      <c r="AK79" s="25"/>
    </row>
    <row r="80" spans="1:43">
      <c r="A80" s="25"/>
      <c r="B80" s="69" t="str">
        <f t="shared" si="30"/>
        <v>Sep</v>
      </c>
      <c r="C80" s="69">
        <f>+'Ark1'!C98</f>
        <v>2018</v>
      </c>
      <c r="D80" s="69">
        <f>+IF(F80=0,"",'Ark1'!Q98)</f>
        <v>160</v>
      </c>
      <c r="E80" s="69">
        <f t="shared" si="36"/>
        <v>-10</v>
      </c>
      <c r="F80" s="447">
        <f>+'Ark1'!R98</f>
        <v>2133</v>
      </c>
      <c r="G80" s="69">
        <f t="shared" si="37"/>
        <v>143</v>
      </c>
      <c r="H80" s="123">
        <f>+IF(F80=0,"",'Ark1'!AG98)</f>
        <v>7.7802699399955264</v>
      </c>
      <c r="I80" s="123">
        <f t="shared" si="31"/>
        <v>0.53463604226348682</v>
      </c>
      <c r="J80" s="123">
        <f>+IF(F80=0,"",'Ark1'!AH98)</f>
        <v>3.0942334739803097</v>
      </c>
      <c r="K80" s="123"/>
      <c r="L80" s="439"/>
      <c r="M80" s="439"/>
      <c r="N80" s="123"/>
      <c r="O80" s="123"/>
      <c r="P80" s="70">
        <f>+IF(F80=0,"",'Ark1'!S98)</f>
        <v>4.8776371308016877</v>
      </c>
      <c r="Q80" s="70">
        <f t="shared" si="32"/>
        <v>0.28366728155545662</v>
      </c>
      <c r="R80" s="123"/>
      <c r="S80" s="123"/>
      <c r="T80" s="70"/>
      <c r="U80" s="70"/>
      <c r="V80" s="70">
        <f>+IF(F80=0,"",'Ark1'!T98)</f>
        <v>3.9409282700421944</v>
      </c>
      <c r="W80" s="70">
        <f t="shared" si="33"/>
        <v>9.117952632360149E-2</v>
      </c>
      <c r="X80" s="123">
        <f>+IF(F80=0,"",'Ark1'!U98)</f>
        <v>12.735583684950738</v>
      </c>
      <c r="Y80" s="123">
        <f t="shared" si="34"/>
        <v>7.1111323141689553E-2</v>
      </c>
      <c r="Z80" s="129">
        <f>+IF(F80=0,"",'Ark1'!W98)</f>
        <v>1.3127051101734648</v>
      </c>
      <c r="AA80" s="129">
        <f>+IF(F80=0,"",'Ark1'!X98)</f>
        <v>20.300046882325368</v>
      </c>
      <c r="AB80" s="129">
        <f>+IF(F80=0,"",'Ark1'!Y98)</f>
        <v>5.1101734646038439</v>
      </c>
      <c r="AC80" s="129">
        <f>+IF(F80=0,"",'Ark1'!Z98)</f>
        <v>5.4983170590734147</v>
      </c>
      <c r="AD80" s="123">
        <f>+IF(F80=0,"",'Ark1'!Z98)</f>
        <v>5.4983170590734147</v>
      </c>
      <c r="AE80" s="70">
        <f>+IF(F80=0,"",'Ark1'!AA98)</f>
        <v>1.6480056980047124</v>
      </c>
      <c r="AF80" s="70">
        <f>+IF(F80=0,"",'Ark1'!AB98)</f>
        <v>1.9873671541404871</v>
      </c>
      <c r="AG80" s="129">
        <f>+IF(F80=0,"",'Ark1'!AD98)</f>
        <v>55.100690118545138</v>
      </c>
      <c r="AH80" s="129">
        <f>+IF(F80=0,"",'Ark1'!AE98)</f>
        <v>44.297004813180685</v>
      </c>
      <c r="AI80" s="129">
        <f>+IF(F80=0,"",'Ark1'!AF98)</f>
        <v>7.4432075932581903</v>
      </c>
      <c r="AJ80" s="70">
        <f t="shared" si="35"/>
        <v>2.6110149942329799</v>
      </c>
      <c r="AK80" s="25"/>
      <c r="AQ80" t="s">
        <v>78</v>
      </c>
    </row>
    <row r="81" spans="1:43">
      <c r="A81" s="25"/>
      <c r="B81" s="69" t="str">
        <f t="shared" si="30"/>
        <v>Okt</v>
      </c>
      <c r="C81" s="69">
        <f>+'Ark1'!C99</f>
        <v>2018</v>
      </c>
      <c r="D81" s="69">
        <f>+IF(F81=0,"",'Ark1'!Q99)</f>
        <v>306</v>
      </c>
      <c r="E81" s="69">
        <f t="shared" si="36"/>
        <v>32</v>
      </c>
      <c r="F81" s="447">
        <f>+'Ark1'!R99</f>
        <v>4336</v>
      </c>
      <c r="G81" s="69">
        <f t="shared" si="37"/>
        <v>815</v>
      </c>
      <c r="H81" s="123">
        <f>+IF(F81=0,"",'Ark1'!AG99)</f>
        <v>19.118203995785112</v>
      </c>
      <c r="I81" s="123">
        <f t="shared" si="31"/>
        <v>3.3632922205770548</v>
      </c>
      <c r="J81" s="123">
        <f>+IF(F81=0,"",'Ark1'!AH99)</f>
        <v>0.53044280442804403</v>
      </c>
      <c r="K81" s="123"/>
      <c r="L81" s="439"/>
      <c r="M81" s="439"/>
      <c r="N81" s="123"/>
      <c r="O81" s="123"/>
      <c r="P81" s="70">
        <f>+IF(F81=0,"",'Ark1'!S99)</f>
        <v>4.8191881918819197</v>
      </c>
      <c r="Q81" s="70">
        <f t="shared" si="32"/>
        <v>3.4183931728555272E-2</v>
      </c>
      <c r="R81" s="123"/>
      <c r="S81" s="123"/>
      <c r="T81" s="70"/>
      <c r="U81" s="70"/>
      <c r="V81" s="70">
        <f>+IF(F81=0,"",'Ark1'!T99)</f>
        <v>4.5823339483394836</v>
      </c>
      <c r="W81" s="70">
        <f t="shared" si="33"/>
        <v>0.25288208807251422</v>
      </c>
      <c r="X81" s="123">
        <f>+IF(F81=0,"",'Ark1'!U99)</f>
        <v>15.394757841328415</v>
      </c>
      <c r="Y81" s="123">
        <f t="shared" si="34"/>
        <v>-0.16897405301978097</v>
      </c>
      <c r="Z81" s="129">
        <f>+IF(F81=0,"",'Ark1'!W99)</f>
        <v>1.3837638376383763</v>
      </c>
      <c r="AA81" s="129">
        <f>+IF(F81=0,"",'Ark1'!X99)</f>
        <v>44.23431734317343</v>
      </c>
      <c r="AB81" s="129">
        <f>+IF(F81=0,"",'Ark1'!Y99)</f>
        <v>12.038745387453877</v>
      </c>
      <c r="AC81" s="129">
        <f>+IF(F81=0,"",'Ark1'!Z99)</f>
        <v>6.721025296033333</v>
      </c>
      <c r="AD81" s="123">
        <f>+IF(F81=0,"",'Ark1'!Z99)</f>
        <v>6.721025296033333</v>
      </c>
      <c r="AE81" s="70">
        <f>+IF(F81=0,"",'Ark1'!AA99)</f>
        <v>1.8666476664623353</v>
      </c>
      <c r="AF81" s="70">
        <f>+IF(F81=0,"",'Ark1'!AB99)</f>
        <v>2.0347877880390968</v>
      </c>
      <c r="AG81" s="129">
        <f>+IF(F81=0,"",'Ark1'!AD99)</f>
        <v>42.294179184605717</v>
      </c>
      <c r="AH81" s="129">
        <f>+IF(F81=0,"",'Ark1'!AE99)</f>
        <v>38.06241444109115</v>
      </c>
      <c r="AI81" s="129">
        <f>+IF(F81=0,"",'Ark1'!AF99)</f>
        <v>15.130683602610182</v>
      </c>
      <c r="AJ81" s="70">
        <f t="shared" si="35"/>
        <v>3.1944711906584988</v>
      </c>
      <c r="AK81" s="25"/>
      <c r="AQ81" t="s">
        <v>67</v>
      </c>
    </row>
    <row r="82" spans="1:43">
      <c r="A82" s="25"/>
      <c r="B82" s="69" t="str">
        <f t="shared" si="30"/>
        <v>Nov</v>
      </c>
      <c r="C82" s="69">
        <f>+'Ark1'!C100</f>
        <v>2018</v>
      </c>
      <c r="D82" s="69">
        <f>+IF(F82=0,"",'Ark1'!Q100)</f>
        <v>203</v>
      </c>
      <c r="E82" s="69">
        <f t="shared" si="36"/>
        <v>20</v>
      </c>
      <c r="F82" s="447">
        <f>+'Ark1'!R100</f>
        <v>2325</v>
      </c>
      <c r="G82" s="69">
        <f t="shared" si="37"/>
        <v>73</v>
      </c>
      <c r="H82" s="123">
        <f>+IF(F82=0,"",'Ark1'!AG100)</f>
        <v>11.274042186906284</v>
      </c>
      <c r="I82" s="123">
        <f t="shared" si="31"/>
        <v>0.83541659271791602</v>
      </c>
      <c r="J82" s="123">
        <f>+IF(F82=0,"",'Ark1'!AH100)</f>
        <v>1.1182795698924732</v>
      </c>
      <c r="K82" s="123"/>
      <c r="L82" s="439"/>
      <c r="M82" s="439"/>
      <c r="N82" s="123"/>
      <c r="O82" s="123"/>
      <c r="P82" s="70">
        <f>+IF(F82=0,"",'Ark1'!S100)</f>
        <v>4.8627956989247316</v>
      </c>
      <c r="Q82" s="70">
        <f t="shared" si="32"/>
        <v>-0.21269275578219649</v>
      </c>
      <c r="R82" s="123"/>
      <c r="S82" s="123"/>
      <c r="T82" s="70"/>
      <c r="U82" s="70"/>
      <c r="V82" s="70">
        <f>+IF(F82=0,"",'Ark1'!T100)</f>
        <v>4.9419354838709681</v>
      </c>
      <c r="W82" s="70">
        <f t="shared" si="33"/>
        <v>0.38110067037185669</v>
      </c>
      <c r="X82" s="123">
        <f>+IF(F82=0,"",'Ark1'!U100)</f>
        <v>16.930576344086017</v>
      </c>
      <c r="Y82" s="123">
        <f t="shared" si="34"/>
        <v>0.8078409977272436</v>
      </c>
      <c r="Z82" s="129">
        <f>+IF(F82=0,"",'Ark1'!W100)</f>
        <v>2.32258064516129</v>
      </c>
      <c r="AA82" s="129">
        <f>+IF(F82=0,"",'Ark1'!X100)</f>
        <v>55.913978494623663</v>
      </c>
      <c r="AB82" s="129">
        <f>+IF(F82=0,"",'Ark1'!Y100)</f>
        <v>18.107526881720432</v>
      </c>
      <c r="AC82" s="129">
        <f>+IF(F82=0,"",'Ark1'!Z100)</f>
        <v>7.282335240123798</v>
      </c>
      <c r="AD82" s="123">
        <f>+IF(F82=0,"",'Ark1'!Z100)</f>
        <v>7.282335240123798</v>
      </c>
      <c r="AE82" s="70">
        <f>+IF(F82=0,"",'Ark1'!AA100)</f>
        <v>1.6143485423927462</v>
      </c>
      <c r="AF82" s="70">
        <f>+IF(F82=0,"",'Ark1'!AB100)</f>
        <v>2.1177347697427678</v>
      </c>
      <c r="AG82" s="129">
        <f>+IF(F82=0,"",'Ark1'!AD100)</f>
        <v>48.144228406114571</v>
      </c>
      <c r="AH82" s="129">
        <f>+IF(F82=0,"",'Ark1'!AE100)</f>
        <v>48.366591657133711</v>
      </c>
      <c r="AI82" s="129">
        <f>+IF(F82=0,"",'Ark1'!AF100)</f>
        <v>8.1132009631154691</v>
      </c>
      <c r="AJ82" s="70">
        <f t="shared" si="35"/>
        <v>3.4816548735184845</v>
      </c>
      <c r="AK82" s="25"/>
      <c r="AQ82" t="s">
        <v>68</v>
      </c>
    </row>
    <row r="83" spans="1:43">
      <c r="A83" s="25"/>
      <c r="B83" s="69" t="str">
        <f t="shared" si="30"/>
        <v>Des</v>
      </c>
      <c r="C83" s="69">
        <f>+'Ark1'!C101</f>
        <v>2018</v>
      </c>
      <c r="D83" s="69">
        <f>+IF(F83=0,"",'Ark1'!Q101)</f>
        <v>89</v>
      </c>
      <c r="E83" s="69">
        <f t="shared" si="36"/>
        <v>0</v>
      </c>
      <c r="F83" s="447">
        <f>+'Ark1'!R101</f>
        <v>1163</v>
      </c>
      <c r="G83" s="69">
        <f t="shared" si="37"/>
        <v>220</v>
      </c>
      <c r="H83" s="123">
        <f>+IF(F83=0,"",'Ark1'!AG101)</f>
        <v>4.9113938523294225</v>
      </c>
      <c r="I83" s="123">
        <f t="shared" si="31"/>
        <v>7.4339612209179506E-2</v>
      </c>
      <c r="J83" s="123">
        <f>+IF(F83=0,"",'Ark1'!AH101)</f>
        <v>0.9458297506448845</v>
      </c>
      <c r="K83" s="123"/>
      <c r="L83" s="439"/>
      <c r="M83" s="439"/>
      <c r="N83" s="123"/>
      <c r="O83" s="123"/>
      <c r="P83" s="70">
        <f>+IF(F83=0,"",'Ark1'!S101)</f>
        <v>4.9071367153912302</v>
      </c>
      <c r="Q83" s="70">
        <f t="shared" si="32"/>
        <v>-0.19148470560558728</v>
      </c>
      <c r="R83" s="123"/>
      <c r="S83" s="123"/>
      <c r="T83" s="70"/>
      <c r="U83" s="70"/>
      <c r="V83" s="70">
        <f>+IF(F83=0,"",'Ark1'!T101)</f>
        <v>4.7110920034393811</v>
      </c>
      <c r="W83" s="70">
        <f t="shared" si="33"/>
        <v>-0.32072135817249503</v>
      </c>
      <c r="X83" s="123">
        <f>+IF(F83=0,"",'Ark1'!U101)</f>
        <v>14.744840928632859</v>
      </c>
      <c r="Y83" s="123">
        <f t="shared" si="34"/>
        <v>-3.096728530539993</v>
      </c>
      <c r="Z83" s="129">
        <f>+IF(F83=0,"",'Ark1'!W101)</f>
        <v>1.3757523645743761</v>
      </c>
      <c r="AA83" s="129">
        <f>+IF(F83=0,"",'Ark1'!X101)</f>
        <v>48.925193465176278</v>
      </c>
      <c r="AB83" s="129">
        <f>+IF(F83=0,"",'Ark1'!Y101)</f>
        <v>15.047291487532251</v>
      </c>
      <c r="AC83" s="129">
        <f>+IF(F83=0,"",'Ark1'!Z101)</f>
        <v>7.9690311612400349</v>
      </c>
      <c r="AD83" s="123">
        <f>+IF(F83=0,"",'Ark1'!Z101)</f>
        <v>7.9690311612400349</v>
      </c>
      <c r="AE83" s="70">
        <f>+IF(F83=0,"",'Ark1'!AA101)</f>
        <v>1.5910245797809401</v>
      </c>
      <c r="AF83" s="70">
        <f>+IF(F83=0,"",'Ark1'!AB101)</f>
        <v>1.8478047939253968</v>
      </c>
      <c r="AG83" s="129">
        <f>+IF(F83=0,"",'Ark1'!AD101)</f>
        <v>39.256409688019957</v>
      </c>
      <c r="AH83" s="129">
        <f>+IF(F83=0,"",'Ark1'!AE101)</f>
        <v>44.625626869020302</v>
      </c>
      <c r="AI83" s="129">
        <f>+IF(F83=0,"",'Ark1'!AF101)</f>
        <v>4.0583452559584057</v>
      </c>
      <c r="AJ83" s="70">
        <f t="shared" si="35"/>
        <v>3.0047748379183483</v>
      </c>
      <c r="AK83" s="25"/>
      <c r="AQ83" t="s">
        <v>69</v>
      </c>
    </row>
    <row r="84" spans="1:43">
      <c r="A84" s="25"/>
      <c r="B84" s="46" t="str">
        <f t="shared" ref="B84:B93" si="38">+AQ84</f>
        <v>Januar</v>
      </c>
      <c r="C84" s="46">
        <f>+'Ark1'!C102</f>
        <v>2017</v>
      </c>
      <c r="D84" s="46">
        <f>+IF(F84=0,"",'Ark1'!Q102)</f>
        <v>130</v>
      </c>
      <c r="E84" s="46">
        <f>+IF(F84=0,"",D84-D96)</f>
        <v>-2</v>
      </c>
      <c r="F84" s="345">
        <f>+'Ark1'!R102</f>
        <v>1826</v>
      </c>
      <c r="G84" s="46">
        <f>+IF(F84=0,"",F84-F96)</f>
        <v>311</v>
      </c>
      <c r="H84" s="103">
        <f>+IF(F84=0,"",'Ark1'!AG102)</f>
        <v>9.1477554672231065</v>
      </c>
      <c r="I84" s="103">
        <f>+IF(F84=0,"",H84-H96)</f>
        <v>3.9530725073170458E-2</v>
      </c>
      <c r="J84" s="103">
        <f>+IF(F84=0,"",'Ark1'!AH102)</f>
        <v>0.76670317634173057</v>
      </c>
      <c r="K84" s="103"/>
      <c r="L84" s="438"/>
      <c r="M84" s="438"/>
      <c r="N84" s="103"/>
      <c r="O84" s="103"/>
      <c r="P84" s="39">
        <f>+IF(F84=0,"",'Ark1'!S102)</f>
        <v>4.9534501642935362</v>
      </c>
      <c r="Q84" s="39">
        <f>+IF(F84=0,"",P84-P96)</f>
        <v>-0.10529571029392049</v>
      </c>
      <c r="R84" s="103"/>
      <c r="S84" s="103"/>
      <c r="T84" s="39"/>
      <c r="U84" s="39"/>
      <c r="V84" s="39">
        <f>+IF(F84=0,"",'Ark1'!T102)</f>
        <v>5.3543263964950709</v>
      </c>
      <c r="W84" s="39">
        <f>+IF(F84=0,"",V84-V96)</f>
        <v>0.34508547240266285</v>
      </c>
      <c r="X84" s="103">
        <f>+IF(F84=0,"",'Ark1'!U102)</f>
        <v>17.425191675794071</v>
      </c>
      <c r="Y84" s="103">
        <f>+IF(F84=0,"",X84-X96)</f>
        <v>-0.20635947932145982</v>
      </c>
      <c r="Z84" s="128">
        <f>+IF(F84=0,"",'Ark1'!W102)</f>
        <v>2.3001095290251921</v>
      </c>
      <c r="AA84" s="128">
        <f>+IF(F84=0,"",'Ark1'!X102)</f>
        <v>62.376779846659375</v>
      </c>
      <c r="AB84" s="128">
        <f>+IF(F84=0,"",'Ark1'!Y102)</f>
        <v>23.932092004381161</v>
      </c>
      <c r="AC84" s="128">
        <f>+IF(F84=0,"",'Ark1'!Z102)</f>
        <v>8.1221284818070085</v>
      </c>
      <c r="AD84" s="103">
        <f>+IF(F84=0,"",'Ark1'!Z102)</f>
        <v>8.1221284818070085</v>
      </c>
      <c r="AE84" s="39">
        <f>+IF(F84=0,"",'Ark1'!AA102)</f>
        <v>1.4529954073805882</v>
      </c>
      <c r="AF84" s="39">
        <f>+IF(F84=0,"",'Ark1'!AB102)</f>
        <v>2.0465222847359774</v>
      </c>
      <c r="AG84" s="128">
        <f>+IF(F84=0,"",'Ark1'!AD102)</f>
        <v>55.63820847978868</v>
      </c>
      <c r="AH84" s="128">
        <f>+IF(F84=0,"",'Ark1'!AE102)</f>
        <v>43.595169244829989</v>
      </c>
      <c r="AI84" s="128">
        <f>+IF(F84=0,"",'Ark1'!AF102)</f>
        <v>6.5288901601830656</v>
      </c>
      <c r="AJ84" s="39">
        <f t="shared" si="35"/>
        <v>3.5177888336097274</v>
      </c>
      <c r="AK84" s="25"/>
      <c r="AQ84" t="s">
        <v>449</v>
      </c>
    </row>
    <row r="85" spans="1:43">
      <c r="A85" s="25"/>
      <c r="B85" s="46" t="str">
        <f t="shared" si="38"/>
        <v>Februar</v>
      </c>
      <c r="C85" s="46">
        <f>+'Ark1'!C103</f>
        <v>2017</v>
      </c>
      <c r="D85" s="46">
        <f>+IF(F85=0,"",'Ark1'!Q103)</f>
        <v>121</v>
      </c>
      <c r="E85" s="46">
        <f t="shared" ref="E85:E95" si="39">+IF(F85=0,"",D85-D97)</f>
        <v>7</v>
      </c>
      <c r="F85" s="345">
        <f>+'Ark1'!R103</f>
        <v>2283</v>
      </c>
      <c r="G85" s="46">
        <f t="shared" ref="G85:G95" si="40">+IF(F85=0,"",F85-F97)</f>
        <v>565</v>
      </c>
      <c r="H85" s="103">
        <f>+IF(F85=0,"",'Ark1'!AG103)</f>
        <v>7.215532761363824</v>
      </c>
      <c r="I85" s="103">
        <f t="shared" ref="I85:I95" si="41">+IF(F85=0,"",H85-H97)</f>
        <v>-2.121068947494642E-3</v>
      </c>
      <c r="J85" s="103">
        <f>+IF(F85=0,"",'Ark1'!AH103)</f>
        <v>0</v>
      </c>
      <c r="K85" s="103"/>
      <c r="L85" s="438"/>
      <c r="M85" s="438"/>
      <c r="N85" s="103"/>
      <c r="O85" s="103"/>
      <c r="P85" s="39">
        <f>+IF(F85=0,"",'Ark1'!S103)</f>
        <v>5.2141918528252305</v>
      </c>
      <c r="Q85" s="39">
        <f t="shared" ref="Q85:Q95" si="42">+IF(F85=0,"",P85-P97)</f>
        <v>-0.19966146498617743</v>
      </c>
      <c r="R85" s="103"/>
      <c r="S85" s="103"/>
      <c r="T85" s="39"/>
      <c r="U85" s="39"/>
      <c r="V85" s="39">
        <f>+IF(F85=0,"",'Ark1'!T103)</f>
        <v>4.8282961016206736</v>
      </c>
      <c r="W85" s="39">
        <f t="shared" ref="W85:W95" si="43">+IF(F85=0,"",V85-V97)</f>
        <v>-6.460261782053589E-2</v>
      </c>
      <c r="X85" s="103">
        <f>+IF(F85=0,"",'Ark1'!U103)</f>
        <v>10.993254489706517</v>
      </c>
      <c r="Y85" s="103">
        <f t="shared" ref="Y85:Y95" si="44">+IF(F85=0,"",X85-X97)</f>
        <v>-1.3276419014459808</v>
      </c>
      <c r="Z85" s="128">
        <f>+IF(F85=0,"",'Ark1'!W103)</f>
        <v>1.971090670170828</v>
      </c>
      <c r="AA85" s="128">
        <f>+IF(F85=0,"",'Ark1'!X103)</f>
        <v>26.062198861147607</v>
      </c>
      <c r="AB85" s="128">
        <f>+IF(F85=0,"",'Ark1'!Y103)</f>
        <v>12.877792378449405</v>
      </c>
      <c r="AC85" s="128">
        <f>+IF(F85=0,"",'Ark1'!Z103)</f>
        <v>8.3061085585486936</v>
      </c>
      <c r="AD85" s="103">
        <f>+IF(F85=0,"",'Ark1'!Z103)</f>
        <v>8.3061085585486936</v>
      </c>
      <c r="AE85" s="39">
        <f>+IF(F85=0,"",'Ark1'!AA103)</f>
        <v>1.4494338895147283</v>
      </c>
      <c r="AF85" s="39">
        <f>+IF(F85=0,"",'Ark1'!AB103)</f>
        <v>1.9150477352337625</v>
      </c>
      <c r="AG85" s="128">
        <f>+IF(F85=0,"",'Ark1'!AD103)</f>
        <v>52.871775595508318</v>
      </c>
      <c r="AH85" s="128">
        <f>+IF(F85=0,"",'Ark1'!AE103)</f>
        <v>37.44614180620713</v>
      </c>
      <c r="AI85" s="128">
        <f>+IF(F85=0,"",'Ark1'!AF103)</f>
        <v>8.1629004576659057</v>
      </c>
      <c r="AJ85" s="39">
        <f t="shared" si="35"/>
        <v>2.1083333333333312</v>
      </c>
      <c r="AK85" s="25"/>
      <c r="AQ85" t="s">
        <v>450</v>
      </c>
    </row>
    <row r="86" spans="1:43">
      <c r="A86" s="25"/>
      <c r="B86" s="46" t="str">
        <f t="shared" si="38"/>
        <v>Mars</v>
      </c>
      <c r="C86" s="46">
        <f>+'Ark1'!C104</f>
        <v>2017</v>
      </c>
      <c r="D86" s="46">
        <f>+IF(F86=0,"",'Ark1'!Q104)</f>
        <v>175</v>
      </c>
      <c r="E86" s="46">
        <f t="shared" si="39"/>
        <v>53</v>
      </c>
      <c r="F86" s="345">
        <f>+'Ark1'!R104</f>
        <v>4199</v>
      </c>
      <c r="G86" s="46">
        <f t="shared" si="40"/>
        <v>2166</v>
      </c>
      <c r="H86" s="103">
        <f>+IF(F86=0,"",'Ark1'!AG104)</f>
        <v>11.237930076813976</v>
      </c>
      <c r="I86" s="103">
        <f t="shared" si="41"/>
        <v>4.0667860981348571</v>
      </c>
      <c r="J86" s="103">
        <f>+IF(F86=0,"",'Ark1'!AH104)</f>
        <v>0.38104310550130993</v>
      </c>
      <c r="K86" s="103"/>
      <c r="L86" s="438"/>
      <c r="M86" s="438"/>
      <c r="N86" s="103"/>
      <c r="O86" s="103"/>
      <c r="P86" s="39">
        <f>+IF(F86=0,"",'Ark1'!S104)</f>
        <v>5.296022862586331</v>
      </c>
      <c r="Q86" s="39">
        <f t="shared" si="42"/>
        <v>-0.33309666520510994</v>
      </c>
      <c r="R86" s="103"/>
      <c r="S86" s="103"/>
      <c r="T86" s="39"/>
      <c r="U86" s="39"/>
      <c r="V86" s="39">
        <f>+IF(F86=0,"",'Ark1'!T104)</f>
        <v>4.6408668730650158</v>
      </c>
      <c r="W86" s="39">
        <f t="shared" si="43"/>
        <v>4.3401521946773158E-4</v>
      </c>
      <c r="X86" s="103">
        <f>+IF(F86=0,"",'Ark1'!U104)</f>
        <v>9.3090259585615698</v>
      </c>
      <c r="Y86" s="103">
        <f t="shared" si="44"/>
        <v>-1.0357354777394683</v>
      </c>
      <c r="Z86" s="128">
        <f>+IF(F86=0,"",'Ark1'!W104)</f>
        <v>1.0716837342224337</v>
      </c>
      <c r="AA86" s="128">
        <f>+IF(F86=0,"",'Ark1'!X104)</f>
        <v>18.861633722314838</v>
      </c>
      <c r="AB86" s="128">
        <f>+IF(F86=0,"",'Ark1'!Y104)</f>
        <v>6.9064062872112411</v>
      </c>
      <c r="AC86" s="128">
        <f>+IF(F86=0,"",'Ark1'!Z104)</f>
        <v>7.0795922088307108</v>
      </c>
      <c r="AD86" s="103">
        <f>+IF(F86=0,"",'Ark1'!Z104)</f>
        <v>7.0795922088307108</v>
      </c>
      <c r="AE86" s="39">
        <f>+IF(F86=0,"",'Ark1'!AA104)</f>
        <v>2.9940420150610354</v>
      </c>
      <c r="AF86" s="39">
        <f>+IF(F86=0,"",'Ark1'!AB104)</f>
        <v>1.7184835805912198</v>
      </c>
      <c r="AG86" s="128">
        <f>+IF(F86=0,"",'Ark1'!AD104)</f>
        <v>45.065846013614816</v>
      </c>
      <c r="AH86" s="128">
        <f>+IF(F86=0,"",'Ark1'!AE104)</f>
        <v>16.794469989105739</v>
      </c>
      <c r="AI86" s="128">
        <f>+IF(F86=0,"",'Ark1'!AF104)</f>
        <v>15.013586956521738</v>
      </c>
      <c r="AJ86" s="39">
        <f t="shared" si="35"/>
        <v>1.7577390053062336</v>
      </c>
      <c r="AK86" s="25"/>
      <c r="AQ86" t="s">
        <v>451</v>
      </c>
    </row>
    <row r="87" spans="1:43">
      <c r="A87" s="25"/>
      <c r="B87" s="46" t="str">
        <f t="shared" si="38"/>
        <v>April</v>
      </c>
      <c r="C87" s="46">
        <f>+'Ark1'!C105</f>
        <v>2017</v>
      </c>
      <c r="D87" s="46">
        <f>+IF(F87=0,"",'Ark1'!Q105)</f>
        <v>113</v>
      </c>
      <c r="E87" s="46">
        <f t="shared" si="39"/>
        <v>-49</v>
      </c>
      <c r="F87" s="345">
        <f>+'Ark1'!R105</f>
        <v>3115</v>
      </c>
      <c r="G87" s="46">
        <f t="shared" si="40"/>
        <v>-1207</v>
      </c>
      <c r="H87" s="103">
        <f>+IF(F87=0,"",'Ark1'!AG105)</f>
        <v>7.0848357547450282</v>
      </c>
      <c r="I87" s="103">
        <f t="shared" si="41"/>
        <v>-6.5628050637192397</v>
      </c>
      <c r="J87" s="103">
        <f>+IF(F87=0,"",'Ark1'!AH105)</f>
        <v>3.2102728731942198E-2</v>
      </c>
      <c r="K87" s="103"/>
      <c r="L87" s="438"/>
      <c r="M87" s="438"/>
      <c r="N87" s="103"/>
      <c r="O87" s="103"/>
      <c r="P87" s="39">
        <f>+IF(F87=0,"",'Ark1'!S105)</f>
        <v>4.8398073836276092</v>
      </c>
      <c r="Q87" s="39">
        <f t="shared" si="42"/>
        <v>-0.41377891901005892</v>
      </c>
      <c r="R87" s="103"/>
      <c r="S87" s="103"/>
      <c r="T87" s="39"/>
      <c r="U87" s="39"/>
      <c r="V87" s="39">
        <f>+IF(F87=0,"",'Ark1'!T105)</f>
        <v>4.639807383627609</v>
      </c>
      <c r="W87" s="39">
        <f t="shared" si="43"/>
        <v>0.12708179362297845</v>
      </c>
      <c r="X87" s="103">
        <f>+IF(F87=0,"",'Ark1'!U105)</f>
        <v>7.9110754414125184</v>
      </c>
      <c r="Y87" s="103">
        <f t="shared" si="44"/>
        <v>-1.3495909167550009</v>
      </c>
      <c r="Z87" s="128">
        <f>+IF(F87=0,"",'Ark1'!W105)</f>
        <v>0.70626003210272881</v>
      </c>
      <c r="AA87" s="128">
        <f>+IF(F87=0,"",'Ark1'!X105)</f>
        <v>9.1171749598715905</v>
      </c>
      <c r="AB87" s="128">
        <f>+IF(F87=0,"",'Ark1'!Y105)</f>
        <v>3.7881219903691825</v>
      </c>
      <c r="AC87" s="128">
        <f>+IF(F87=0,"",'Ark1'!Z105)</f>
        <v>5.3453367834194392</v>
      </c>
      <c r="AD87" s="103">
        <f>+IF(F87=0,"",'Ark1'!Z105)</f>
        <v>5.3453367834194392</v>
      </c>
      <c r="AE87" s="39">
        <f>+IF(F87=0,"",'Ark1'!AA105)</f>
        <v>1.3523730862835419</v>
      </c>
      <c r="AF87" s="39">
        <f>+IF(F87=0,"",'Ark1'!AB105)</f>
        <v>1.6757992160930757</v>
      </c>
      <c r="AG87" s="128">
        <f>+IF(F87=0,"",'Ark1'!AD105)</f>
        <v>43.951574444487086</v>
      </c>
      <c r="AH87" s="128">
        <f>+IF(F87=0,"",'Ark1'!AE105)</f>
        <v>39.680530430012119</v>
      </c>
      <c r="AI87" s="128">
        <f>+IF(F87=0,"",'Ark1'!AF105)</f>
        <v>11.137728832951945</v>
      </c>
      <c r="AJ87" s="39">
        <f t="shared" si="35"/>
        <v>1.6345847704961523</v>
      </c>
      <c r="AK87" s="25"/>
      <c r="AQ87" t="s">
        <v>452</v>
      </c>
    </row>
    <row r="88" spans="1:43">
      <c r="A88" s="25"/>
      <c r="B88" s="46" t="str">
        <f t="shared" si="38"/>
        <v>Mai</v>
      </c>
      <c r="C88" s="46">
        <f>+'Ark1'!C106</f>
        <v>2017</v>
      </c>
      <c r="D88" s="46">
        <f>+IF(F88=0,"",'Ark1'!Q106)</f>
        <v>139</v>
      </c>
      <c r="E88" s="46">
        <f t="shared" si="39"/>
        <v>8</v>
      </c>
      <c r="F88" s="345">
        <f>+'Ark1'!R106</f>
        <v>2999</v>
      </c>
      <c r="G88" s="46">
        <f t="shared" si="40"/>
        <v>631</v>
      </c>
      <c r="H88" s="103">
        <f>+IF(F88=0,"",'Ark1'!AG106)</f>
        <v>9.8600627782630319</v>
      </c>
      <c r="I88" s="103">
        <f t="shared" si="41"/>
        <v>1.551336929969704</v>
      </c>
      <c r="J88" s="103">
        <f>+IF(F88=0,"",'Ark1'!AH106)</f>
        <v>0</v>
      </c>
      <c r="K88" s="103"/>
      <c r="L88" s="438"/>
      <c r="M88" s="438"/>
      <c r="N88" s="103"/>
      <c r="O88" s="103"/>
      <c r="P88" s="39">
        <f>+IF(F88=0,"",'Ark1'!S106)</f>
        <v>5.0583527842614204</v>
      </c>
      <c r="Q88" s="39">
        <f t="shared" si="42"/>
        <v>-0.32002559411695675</v>
      </c>
      <c r="R88" s="103"/>
      <c r="S88" s="103"/>
      <c r="T88" s="39"/>
      <c r="U88" s="39"/>
      <c r="V88" s="39">
        <f>+IF(F88=0,"",'Ark1'!T106)</f>
        <v>4.7542514171390451</v>
      </c>
      <c r="W88" s="39">
        <f t="shared" si="43"/>
        <v>0.15754533605796528</v>
      </c>
      <c r="X88" s="103">
        <f>+IF(F88=0,"",'Ark1'!U106)</f>
        <v>11.435811937312453</v>
      </c>
      <c r="Y88" s="103">
        <f t="shared" si="44"/>
        <v>1.1456514643394655</v>
      </c>
      <c r="Z88" s="128">
        <f>+IF(F88=0,"",'Ark1'!W106)</f>
        <v>2.4674891630543514</v>
      </c>
      <c r="AA88" s="128">
        <f>+IF(F88=0,"",'Ark1'!X106)</f>
        <v>25.075025008336112</v>
      </c>
      <c r="AB88" s="128">
        <f>+IF(F88=0,"",'Ark1'!Y106)</f>
        <v>11.537179059686562</v>
      </c>
      <c r="AC88" s="128">
        <f>+IF(F88=0,"",'Ark1'!Z106)</f>
        <v>8.0027640648009726</v>
      </c>
      <c r="AD88" s="103">
        <f>+IF(F88=0,"",'Ark1'!Z106)</f>
        <v>8.0027640648009726</v>
      </c>
      <c r="AE88" s="39">
        <f>+IF(F88=0,"",'Ark1'!AA106)</f>
        <v>1.6433186705573628</v>
      </c>
      <c r="AF88" s="39">
        <f>+IF(F88=0,"",'Ark1'!AB106)</f>
        <v>2.0330614544990393</v>
      </c>
      <c r="AG88" s="128">
        <f>+IF(F88=0,"",'Ark1'!AD106)</f>
        <v>54.179118502322915</v>
      </c>
      <c r="AH88" s="128">
        <f>+IF(F88=0,"",'Ark1'!AE106)</f>
        <v>47.886381941223824</v>
      </c>
      <c r="AI88" s="128">
        <f>+IF(F88=0,"",'Ark1'!AF106)</f>
        <v>10.722969107551483</v>
      </c>
      <c r="AJ88" s="39">
        <f t="shared" si="35"/>
        <v>2.2607778510217567</v>
      </c>
      <c r="AK88" s="25"/>
      <c r="AQ88" t="s">
        <v>453</v>
      </c>
    </row>
    <row r="89" spans="1:43">
      <c r="A89" s="25"/>
      <c r="B89" s="46" t="str">
        <f t="shared" si="38"/>
        <v>Juni</v>
      </c>
      <c r="C89" s="46">
        <f>+'Ark1'!C107</f>
        <v>2017</v>
      </c>
      <c r="D89" s="46">
        <f>+IF(F89=0,"",'Ark1'!Q107)</f>
        <v>162</v>
      </c>
      <c r="E89" s="46">
        <f t="shared" si="39"/>
        <v>23</v>
      </c>
      <c r="F89" s="345">
        <f>+'Ark1'!R107</f>
        <v>2488</v>
      </c>
      <c r="G89" s="46">
        <f t="shared" si="40"/>
        <v>614</v>
      </c>
      <c r="H89" s="103">
        <f>+IF(F89=0,"",'Ark1'!AG107)</f>
        <v>9.283512454740471</v>
      </c>
      <c r="I89" s="103">
        <f t="shared" si="41"/>
        <v>1.0329580191191088</v>
      </c>
      <c r="J89" s="103">
        <f>+IF(F89=0,"",'Ark1'!AH107)</f>
        <v>0.44212218649517687</v>
      </c>
      <c r="K89" s="103"/>
      <c r="L89" s="438"/>
      <c r="M89" s="438"/>
      <c r="N89" s="103"/>
      <c r="O89" s="103"/>
      <c r="P89" s="39">
        <f>+IF(F89=0,"",'Ark1'!S107)</f>
        <v>4.4196141479099689</v>
      </c>
      <c r="Q89" s="39">
        <f t="shared" si="42"/>
        <v>-0.44698136969942226</v>
      </c>
      <c r="R89" s="103"/>
      <c r="S89" s="103"/>
      <c r="T89" s="39"/>
      <c r="U89" s="39"/>
      <c r="V89" s="39">
        <f>+IF(F89=0,"",'Ark1'!T107)</f>
        <v>4.351688102893891</v>
      </c>
      <c r="W89" s="39">
        <f t="shared" si="43"/>
        <v>-0.18246344459810615</v>
      </c>
      <c r="X89" s="103">
        <f>+IF(F89=0,"",'Ark1'!U107)</f>
        <v>12.97853697749194</v>
      </c>
      <c r="Y89" s="103">
        <f t="shared" si="44"/>
        <v>6.6850744834509257E-2</v>
      </c>
      <c r="Z89" s="128">
        <f>+IF(F89=0,"",'Ark1'!W107)</f>
        <v>2.4517684887459805</v>
      </c>
      <c r="AA89" s="128">
        <f>+IF(F89=0,"",'Ark1'!X107)</f>
        <v>31.55144694533762</v>
      </c>
      <c r="AB89" s="128">
        <f>+IF(F89=0,"",'Ark1'!Y107)</f>
        <v>12.741157556270096</v>
      </c>
      <c r="AC89" s="128">
        <f>+IF(F89=0,"",'Ark1'!Z107)</f>
        <v>7.8725579042664675</v>
      </c>
      <c r="AD89" s="103">
        <f>+IF(F89=0,"",'Ark1'!Z107)</f>
        <v>7.8725579042664675</v>
      </c>
      <c r="AE89" s="39">
        <f>+IF(F89=0,"",'Ark1'!AA107)</f>
        <v>1.6873754365818827</v>
      </c>
      <c r="AF89" s="39">
        <f>+IF(F89=0,"",'Ark1'!AB107)</f>
        <v>2.2251912839095596</v>
      </c>
      <c r="AG89" s="128">
        <f>+IF(F89=0,"",'Ark1'!AD107)</f>
        <v>62.293670952112741</v>
      </c>
      <c r="AH89" s="128">
        <f>+IF(F89=0,"",'Ark1'!AE107)</f>
        <v>53.79959471316505</v>
      </c>
      <c r="AI89" s="128">
        <f>+IF(F89=0,"",'Ark1'!AF107)</f>
        <v>8.8958810068649896</v>
      </c>
      <c r="AJ89" s="39">
        <f t="shared" si="35"/>
        <v>2.9365769370680193</v>
      </c>
      <c r="AK89" s="25"/>
      <c r="AQ89" t="s">
        <v>454</v>
      </c>
    </row>
    <row r="90" spans="1:43">
      <c r="A90" s="25"/>
      <c r="B90" s="46" t="str">
        <f t="shared" si="38"/>
        <v>Juli</v>
      </c>
      <c r="C90" s="46">
        <f>+'Ark1'!C108</f>
        <v>2017</v>
      </c>
      <c r="D90" s="46">
        <f>+IF(F90=0,"",'Ark1'!Q108)</f>
        <v>31</v>
      </c>
      <c r="E90" s="46">
        <f t="shared" si="39"/>
        <v>15</v>
      </c>
      <c r="F90" s="345">
        <f>+'Ark1'!R108</f>
        <v>383</v>
      </c>
      <c r="G90" s="46">
        <f t="shared" si="40"/>
        <v>162</v>
      </c>
      <c r="H90" s="103">
        <f>+IF(F90=0,"",'Ark1'!AG108)</f>
        <v>1.416535902576969</v>
      </c>
      <c r="I90" s="103">
        <f t="shared" si="41"/>
        <v>0.56728783457711163</v>
      </c>
      <c r="J90" s="103">
        <f>+IF(F90=0,"",'Ark1'!AH108)</f>
        <v>1.0443864229765014</v>
      </c>
      <c r="K90" s="103"/>
      <c r="L90" s="438"/>
      <c r="M90" s="438"/>
      <c r="N90" s="103"/>
      <c r="O90" s="103"/>
      <c r="P90" s="39">
        <f>+IF(F90=0,"",'Ark1'!S108)</f>
        <v>5.0287206266318529</v>
      </c>
      <c r="Q90" s="39">
        <f t="shared" si="42"/>
        <v>-8.8926432191676952E-2</v>
      </c>
      <c r="R90" s="103"/>
      <c r="S90" s="103"/>
      <c r="T90" s="39"/>
      <c r="U90" s="39"/>
      <c r="V90" s="39">
        <f>+IF(F90=0,"",'Ark1'!T108)</f>
        <v>4.3890339425587452</v>
      </c>
      <c r="W90" s="39">
        <f t="shared" si="43"/>
        <v>-0.21730089907021277</v>
      </c>
      <c r="X90" s="103">
        <f>+IF(F90=0,"",'Ark1'!U108)</f>
        <v>12.864490861618805</v>
      </c>
      <c r="Y90" s="103">
        <f t="shared" si="44"/>
        <v>1.5948076037002554</v>
      </c>
      <c r="Z90" s="128">
        <f>+IF(F90=0,"",'Ark1'!W108)</f>
        <v>2.8720626631853792</v>
      </c>
      <c r="AA90" s="128">
        <f>+IF(F90=0,"",'Ark1'!X108)</f>
        <v>26.63185378590078</v>
      </c>
      <c r="AB90" s="128">
        <f>+IF(F90=0,"",'Ark1'!Y108)</f>
        <v>14.099216710182764</v>
      </c>
      <c r="AC90" s="128">
        <f>+IF(F90=0,"",'Ark1'!Z108)</f>
        <v>8.2981669427789697</v>
      </c>
      <c r="AD90" s="103">
        <f>+IF(F90=0,"",'Ark1'!Z108)</f>
        <v>8.2981669427789697</v>
      </c>
      <c r="AE90" s="39">
        <f>+IF(F90=0,"",'Ark1'!AA108)</f>
        <v>1.45487751999635</v>
      </c>
      <c r="AF90" s="39">
        <f>+IF(F90=0,"",'Ark1'!AB108)</f>
        <v>2.2430827482636664</v>
      </c>
      <c r="AG90" s="128">
        <f>+IF(F90=0,"",'Ark1'!AD108)</f>
        <v>70.223288979723392</v>
      </c>
      <c r="AH90" s="128">
        <f>+IF(F90=0,"",'Ark1'!AE108)</f>
        <v>67.023747411938672</v>
      </c>
      <c r="AI90" s="128">
        <f>+IF(F90=0,"",'Ark1'!AF108)</f>
        <v>1.3694221967963387</v>
      </c>
      <c r="AJ90" s="39">
        <f t="shared" si="35"/>
        <v>2.5582035306334387</v>
      </c>
      <c r="AK90" s="25"/>
      <c r="AQ90" t="s">
        <v>455</v>
      </c>
    </row>
    <row r="91" spans="1:43">
      <c r="A91" s="25"/>
      <c r="B91" s="46" t="str">
        <f t="shared" si="38"/>
        <v>August</v>
      </c>
      <c r="C91" s="46">
        <f>+'Ark1'!C109</f>
        <v>2017</v>
      </c>
      <c r="D91" s="46">
        <f>+IF(F91=0,"",'Ark1'!Q109)</f>
        <v>128</v>
      </c>
      <c r="E91" s="46">
        <f t="shared" si="39"/>
        <v>-17</v>
      </c>
      <c r="F91" s="345">
        <f>+'Ark1'!R109</f>
        <v>1969</v>
      </c>
      <c r="G91" s="46">
        <f t="shared" si="40"/>
        <v>-293</v>
      </c>
      <c r="H91" s="103">
        <f>+IF(F91=0,"",'Ark1'!AG109)</f>
        <v>6.4776092970249026</v>
      </c>
      <c r="I91" s="103">
        <f t="shared" si="41"/>
        <v>-3.2677390358492557</v>
      </c>
      <c r="J91" s="103">
        <f>+IF(F91=0,"",'Ark1'!AH109)</f>
        <v>0.15236160487557129</v>
      </c>
      <c r="K91" s="103"/>
      <c r="L91" s="438"/>
      <c r="M91" s="438"/>
      <c r="N91" s="103"/>
      <c r="O91" s="103"/>
      <c r="P91" s="39">
        <f>+IF(F91=0,"",'Ark1'!S109)</f>
        <v>4.6658202133062492</v>
      </c>
      <c r="Q91" s="39">
        <f t="shared" si="42"/>
        <v>3.4520478558240697E-2</v>
      </c>
      <c r="R91" s="103"/>
      <c r="S91" s="103"/>
      <c r="T91" s="39"/>
      <c r="U91" s="39"/>
      <c r="V91" s="39">
        <f>+IF(F91=0,"",'Ark1'!T109)</f>
        <v>3.4794311833417977</v>
      </c>
      <c r="W91" s="39">
        <f t="shared" si="43"/>
        <v>-0.31544061152999747</v>
      </c>
      <c r="X91" s="103">
        <f>+IF(F91=0,"",'Ark1'!U109)</f>
        <v>11.442813610970029</v>
      </c>
      <c r="Y91" s="103">
        <f t="shared" si="44"/>
        <v>-1.1921554429645678</v>
      </c>
      <c r="Z91" s="128">
        <f>+IF(F91=0,"",'Ark1'!W109)</f>
        <v>0.8633824276282378</v>
      </c>
      <c r="AA91" s="128">
        <f>+IF(F91=0,"",'Ark1'!X109)</f>
        <v>17.623158963941094</v>
      </c>
      <c r="AB91" s="128">
        <f>+IF(F91=0,"",'Ark1'!Y109)</f>
        <v>5.8913153885220915</v>
      </c>
      <c r="AC91" s="128">
        <f>+IF(F91=0,"",'Ark1'!Z109)</f>
        <v>5.9521735646335125</v>
      </c>
      <c r="AD91" s="103">
        <f>+IF(F91=0,"",'Ark1'!Z109)</f>
        <v>5.9521735646335125</v>
      </c>
      <c r="AE91" s="39">
        <f>+IF(F91=0,"",'Ark1'!AA109)</f>
        <v>1.4750523486859377</v>
      </c>
      <c r="AF91" s="39">
        <f>+IF(F91=0,"",'Ark1'!AB109)</f>
        <v>2.0181272165365631</v>
      </c>
      <c r="AG91" s="128">
        <f>+IF(F91=0,"",'Ark1'!AD109)</f>
        <v>51.820261719531203</v>
      </c>
      <c r="AH91" s="128">
        <f>+IF(F91=0,"",'Ark1'!AE109)</f>
        <v>29.761906667225055</v>
      </c>
      <c r="AI91" s="128">
        <f>+IF(F91=0,"",'Ark1'!AF109)</f>
        <v>7.0401887871853521</v>
      </c>
      <c r="AJ91" s="39">
        <f t="shared" si="35"/>
        <v>2.4524763252421873</v>
      </c>
      <c r="AK91" s="25"/>
      <c r="AQ91" t="s">
        <v>66</v>
      </c>
    </row>
    <row r="92" spans="1:43">
      <c r="A92" s="25"/>
      <c r="B92" s="46" t="str">
        <f t="shared" si="38"/>
        <v>September</v>
      </c>
      <c r="C92" s="46">
        <f>+'Ark1'!C110</f>
        <v>2017</v>
      </c>
      <c r="D92" s="46">
        <f>+IF(F92=0,"",'Ark1'!Q110)</f>
        <v>170</v>
      </c>
      <c r="E92" s="46">
        <f t="shared" si="39"/>
        <v>0</v>
      </c>
      <c r="F92" s="345">
        <f>+'Ark1'!R110</f>
        <v>1990</v>
      </c>
      <c r="G92" s="46">
        <f t="shared" si="40"/>
        <v>112</v>
      </c>
      <c r="H92" s="103">
        <f>+IF(F92=0,"",'Ark1'!AG110)</f>
        <v>7.2456338977320396</v>
      </c>
      <c r="I92" s="103">
        <f t="shared" si="41"/>
        <v>-1.6951690177946102</v>
      </c>
      <c r="J92" s="103">
        <f>+IF(F92=0,"",'Ark1'!AH110)</f>
        <v>1.8090452261306535</v>
      </c>
      <c r="K92" s="103"/>
      <c r="L92" s="438"/>
      <c r="M92" s="438"/>
      <c r="N92" s="103"/>
      <c r="O92" s="103"/>
      <c r="P92" s="39">
        <f>+IF(F92=0,"",'Ark1'!S110)</f>
        <v>4.5939698492462311</v>
      </c>
      <c r="Q92" s="39">
        <f t="shared" si="42"/>
        <v>-0.11689277056207725</v>
      </c>
      <c r="R92" s="103"/>
      <c r="S92" s="103"/>
      <c r="T92" s="39"/>
      <c r="U92" s="39"/>
      <c r="V92" s="39">
        <f>+IF(F92=0,"",'Ark1'!T110)</f>
        <v>3.8497487437185929</v>
      </c>
      <c r="W92" s="39">
        <f t="shared" si="43"/>
        <v>-0.39998501559983124</v>
      </c>
      <c r="X92" s="103">
        <f>+IF(F92=0,"",'Ark1'!U110)</f>
        <v>12.664472361809048</v>
      </c>
      <c r="Y92" s="103">
        <f t="shared" si="44"/>
        <v>-1.2976149651345121</v>
      </c>
      <c r="Z92" s="128">
        <f>+IF(F92=0,"",'Ark1'!W110)</f>
        <v>1.0050251256281406</v>
      </c>
      <c r="AA92" s="128">
        <f>+IF(F92=0,"",'Ark1'!X110)</f>
        <v>24.874371859296485</v>
      </c>
      <c r="AB92" s="128">
        <f>+IF(F92=0,"",'Ark1'!Y110)</f>
        <v>5.5276381909547743</v>
      </c>
      <c r="AC92" s="128">
        <f>+IF(F92=0,"",'Ark1'!Z110)</f>
        <v>5.9029972029367537</v>
      </c>
      <c r="AD92" s="103">
        <f>+IF(F92=0,"",'Ark1'!Z110)</f>
        <v>5.9029972029367537</v>
      </c>
      <c r="AE92" s="39">
        <f>+IF(F92=0,"",'Ark1'!AA110)</f>
        <v>1.795013701910295</v>
      </c>
      <c r="AF92" s="39">
        <f>+IF(F92=0,"",'Ark1'!AB110)</f>
        <v>1.9932139741935724</v>
      </c>
      <c r="AG92" s="128">
        <f>+IF(F92=0,"",'Ark1'!AD110)</f>
        <v>53.911173005337922</v>
      </c>
      <c r="AH92" s="128">
        <f>+IF(F92=0,"",'Ark1'!AE110)</f>
        <v>42.494851016164006</v>
      </c>
      <c r="AI92" s="128">
        <f>+IF(F92=0,"",'Ark1'!AF110)</f>
        <v>7.1152745995423343</v>
      </c>
      <c r="AJ92" s="39">
        <f t="shared" si="35"/>
        <v>2.7567600087508213</v>
      </c>
      <c r="AK92" s="25"/>
      <c r="AQ92" t="s">
        <v>78</v>
      </c>
    </row>
    <row r="93" spans="1:43">
      <c r="A93" s="25"/>
      <c r="B93" s="46" t="str">
        <f t="shared" si="38"/>
        <v>Oktober</v>
      </c>
      <c r="C93" s="46">
        <f>+'Ark1'!C111</f>
        <v>2017</v>
      </c>
      <c r="D93" s="46">
        <f>+IF(F93=0,"",'Ark1'!Q111)</f>
        <v>274</v>
      </c>
      <c r="E93" s="46">
        <f t="shared" si="39"/>
        <v>53</v>
      </c>
      <c r="F93" s="345">
        <f>+'Ark1'!R111</f>
        <v>3521</v>
      </c>
      <c r="G93" s="46">
        <f t="shared" si="40"/>
        <v>698</v>
      </c>
      <c r="H93" s="103">
        <f>+IF(F93=0,"",'Ark1'!AG111)</f>
        <v>15.754911775208058</v>
      </c>
      <c r="I93" s="103">
        <f t="shared" si="41"/>
        <v>1.0503993648520424</v>
      </c>
      <c r="J93" s="103">
        <f>+IF(F93=0,"",'Ark1'!AH111)</f>
        <v>0.73842658335700095</v>
      </c>
      <c r="K93" s="103"/>
      <c r="L93" s="438"/>
      <c r="M93" s="438"/>
      <c r="N93" s="103"/>
      <c r="O93" s="103"/>
      <c r="P93" s="39">
        <f>+IF(F93=0,"",'Ark1'!S111)</f>
        <v>4.7850042601533644</v>
      </c>
      <c r="Q93" s="39">
        <f t="shared" si="42"/>
        <v>3.898938236377969E-2</v>
      </c>
      <c r="R93" s="103"/>
      <c r="S93" s="103"/>
      <c r="T93" s="39"/>
      <c r="U93" s="39"/>
      <c r="V93" s="39">
        <f>+IF(F93=0,"",'Ark1'!T111)</f>
        <v>4.3294518602669694</v>
      </c>
      <c r="W93" s="39">
        <f t="shared" si="43"/>
        <v>8.5166849215934093E-3</v>
      </c>
      <c r="X93" s="103">
        <f>+IF(F93=0,"",'Ark1'!U111)</f>
        <v>15.563731894348196</v>
      </c>
      <c r="Y93" s="103">
        <f t="shared" si="44"/>
        <v>0.28774889753627697</v>
      </c>
      <c r="Z93" s="128">
        <f>+IF(F93=0,"",'Ark1'!W111)</f>
        <v>1.1644419199091169</v>
      </c>
      <c r="AA93" s="128">
        <f>+IF(F93=0,"",'Ark1'!X111)</f>
        <v>45.583641011076409</v>
      </c>
      <c r="AB93" s="128">
        <f>+IF(F93=0,"",'Ark1'!Y111)</f>
        <v>10.877591593297362</v>
      </c>
      <c r="AC93" s="128">
        <f>+IF(F93=0,"",'Ark1'!Z111)</f>
        <v>6.6156158278187824</v>
      </c>
      <c r="AD93" s="103">
        <f>+IF(F93=0,"",'Ark1'!Z111)</f>
        <v>6.6156158278187824</v>
      </c>
      <c r="AE93" s="39">
        <f>+IF(F93=0,"",'Ark1'!AA111)</f>
        <v>1.5838083217481382</v>
      </c>
      <c r="AF93" s="39">
        <f>+IF(F93=0,"",'Ark1'!AB111)</f>
        <v>2.0608353337119074</v>
      </c>
      <c r="AG93" s="128">
        <f>+IF(F93=0,"",'Ark1'!AD111)</f>
        <v>46.663109760739843</v>
      </c>
      <c r="AH93" s="128">
        <f>+IF(F93=0,"",'Ark1'!AE111)</f>
        <v>43.893190922301805</v>
      </c>
      <c r="AI93" s="128">
        <f>+IF(F93=0,"",'Ark1'!AF111)</f>
        <v>12.589387871853544</v>
      </c>
      <c r="AJ93" s="39">
        <f t="shared" si="35"/>
        <v>3.2526056505223178</v>
      </c>
      <c r="AK93" s="25"/>
      <c r="AQ93" t="s">
        <v>67</v>
      </c>
    </row>
    <row r="94" spans="1:43">
      <c r="A94" s="25"/>
      <c r="B94" s="46" t="str">
        <f>+AQ94</f>
        <v>November</v>
      </c>
      <c r="C94" s="46">
        <f>+'Ark1'!C112</f>
        <v>2017</v>
      </c>
      <c r="D94" s="46">
        <f>+IF(F94=0,"",'Ark1'!Q112)</f>
        <v>183</v>
      </c>
      <c r="E94" s="46">
        <f t="shared" si="39"/>
        <v>8</v>
      </c>
      <c r="F94" s="345">
        <f>+'Ark1'!R112</f>
        <v>2252</v>
      </c>
      <c r="G94" s="46">
        <f t="shared" si="40"/>
        <v>333</v>
      </c>
      <c r="H94" s="103">
        <f>+IF(F94=0,"",'Ark1'!AG112)</f>
        <v>10.438625594188368</v>
      </c>
      <c r="I94" s="103">
        <f t="shared" si="41"/>
        <v>-7.0554986789234775E-2</v>
      </c>
      <c r="J94" s="103">
        <f>+IF(F94=0,"",'Ark1'!AH112)</f>
        <v>1.33214920071048</v>
      </c>
      <c r="K94" s="103"/>
      <c r="L94" s="438"/>
      <c r="M94" s="438"/>
      <c r="N94" s="103"/>
      <c r="O94" s="103"/>
      <c r="P94" s="39">
        <f>+IF(F94=0,"",'Ark1'!S112)</f>
        <v>5.0754884547069281</v>
      </c>
      <c r="Q94" s="39">
        <f t="shared" si="42"/>
        <v>-4.1760112255031068E-2</v>
      </c>
      <c r="R94" s="103"/>
      <c r="S94" s="103"/>
      <c r="T94" s="39"/>
      <c r="U94" s="39"/>
      <c r="V94" s="39">
        <f>+IF(F94=0,"",'Ark1'!T112)</f>
        <v>4.5608348134991115</v>
      </c>
      <c r="W94" s="39">
        <f t="shared" si="43"/>
        <v>-0.25208858410380675</v>
      </c>
      <c r="X94" s="103">
        <f>+IF(F94=0,"",'Ark1'!U112)</f>
        <v>16.122735346358773</v>
      </c>
      <c r="Y94" s="103">
        <f t="shared" si="44"/>
        <v>6.2078754383776413E-2</v>
      </c>
      <c r="Z94" s="128">
        <f>+IF(F94=0,"",'Ark1'!W112)</f>
        <v>1.5097690941385435</v>
      </c>
      <c r="AA94" s="128">
        <f>+IF(F94=0,"",'Ark1'!X112)</f>
        <v>48.756660746003561</v>
      </c>
      <c r="AB94" s="128">
        <f>+IF(F94=0,"",'Ark1'!Y112)</f>
        <v>14.831261101243344</v>
      </c>
      <c r="AC94" s="128">
        <f>+IF(F94=0,"",'Ark1'!Z112)</f>
        <v>6.9357574764316698</v>
      </c>
      <c r="AD94" s="103">
        <f>+IF(F94=0,"",'Ark1'!Z112)</f>
        <v>6.9357574764316698</v>
      </c>
      <c r="AE94" s="39">
        <f>+IF(F94=0,"",'Ark1'!AA112)</f>
        <v>1.6085869380470852</v>
      </c>
      <c r="AF94" s="39">
        <f>+IF(F94=0,"",'Ark1'!AB112)</f>
        <v>2.0177570543650418</v>
      </c>
      <c r="AG94" s="128">
        <f>+IF(F94=0,"",'Ark1'!AD112)</f>
        <v>49.802268121848442</v>
      </c>
      <c r="AH94" s="128">
        <f>+IF(F94=0,"",'Ark1'!AE112)</f>
        <v>45.826710069690243</v>
      </c>
      <c r="AI94" s="128">
        <f>+IF(F94=0,"",'Ark1'!AF112)</f>
        <v>8.0520594965675052</v>
      </c>
      <c r="AJ94" s="39">
        <f t="shared" si="35"/>
        <v>3.1765879265091819</v>
      </c>
      <c r="AK94" s="25"/>
      <c r="AQ94" t="s">
        <v>68</v>
      </c>
    </row>
    <row r="95" spans="1:43">
      <c r="A95" s="25"/>
      <c r="B95" s="46" t="str">
        <f>+AQ95</f>
        <v>Desember</v>
      </c>
      <c r="C95" s="46">
        <f>+'Ark1'!C113</f>
        <v>2017</v>
      </c>
      <c r="D95" s="46">
        <f>+IF(F95=0,"",'Ark1'!Q113)</f>
        <v>89</v>
      </c>
      <c r="E95" s="46">
        <f t="shared" si="39"/>
        <v>46</v>
      </c>
      <c r="F95" s="345">
        <f>+'Ark1'!R113</f>
        <v>943</v>
      </c>
      <c r="G95" s="46">
        <f t="shared" si="40"/>
        <v>610</v>
      </c>
      <c r="H95" s="103">
        <f>+IF(F95=0,"",'Ark1'!AG113)</f>
        <v>4.837054240120243</v>
      </c>
      <c r="I95" s="103">
        <f t="shared" si="41"/>
        <v>3.2900902013738551</v>
      </c>
      <c r="J95" s="103">
        <f>+IF(F95=0,"",'Ark1'!AH113)</f>
        <v>2.6511134676564159</v>
      </c>
      <c r="K95" s="103"/>
      <c r="L95" s="438"/>
      <c r="M95" s="438"/>
      <c r="N95" s="103"/>
      <c r="O95" s="103"/>
      <c r="P95" s="39">
        <f>+IF(F95=0,"",'Ark1'!S113)</f>
        <v>5.0986214209968175</v>
      </c>
      <c r="Q95" s="39">
        <f t="shared" si="42"/>
        <v>-0.25873593636054171</v>
      </c>
      <c r="R95" s="103"/>
      <c r="S95" s="103"/>
      <c r="T95" s="39"/>
      <c r="U95" s="39"/>
      <c r="V95" s="39">
        <f>+IF(F95=0,"",'Ark1'!T113)</f>
        <v>5.0318133616118761</v>
      </c>
      <c r="W95" s="39">
        <f t="shared" si="43"/>
        <v>-8.5303755505242052E-2</v>
      </c>
      <c r="X95" s="103">
        <f>+IF(F95=0,"",'Ark1'!U113)</f>
        <v>17.841569459172852</v>
      </c>
      <c r="Y95" s="103">
        <f t="shared" si="44"/>
        <v>4.2175454351488249</v>
      </c>
      <c r="Z95" s="128">
        <f>+IF(F95=0,"",'Ark1'!W113)</f>
        <v>1.3785790031813359</v>
      </c>
      <c r="AA95" s="128">
        <f>+IF(F95=0,"",'Ark1'!X113)</f>
        <v>61.823966065747605</v>
      </c>
      <c r="AB95" s="128">
        <f>+IF(F95=0,"",'Ark1'!Y113)</f>
        <v>22.375397667020152</v>
      </c>
      <c r="AC95" s="128">
        <f>+IF(F95=0,"",'Ark1'!Z113)</f>
        <v>7.6616347718832802</v>
      </c>
      <c r="AD95" s="103">
        <f>+IF(F95=0,"",'Ark1'!Z113)</f>
        <v>7.6616347718832802</v>
      </c>
      <c r="AE95" s="39">
        <f>+IF(F95=0,"",'Ark1'!AA113)</f>
        <v>1.5175984991110223</v>
      </c>
      <c r="AF95" s="39">
        <f>+IF(F95=0,"",'Ark1'!AB113)</f>
        <v>2.0129605508742783</v>
      </c>
      <c r="AG95" s="128">
        <f>+IF(F95=0,"",'Ark1'!AD113)</f>
        <v>56.35825612665645</v>
      </c>
      <c r="AH95" s="128">
        <f>+IF(F95=0,"",'Ark1'!AE113)</f>
        <v>49.502630339646245</v>
      </c>
      <c r="AI95" s="128">
        <f>+IF(F95=0,"",'Ark1'!AF113)</f>
        <v>3.3717105263157889</v>
      </c>
      <c r="AJ95" s="39">
        <f t="shared" si="35"/>
        <v>3.4992928452579042</v>
      </c>
      <c r="AK95" s="25"/>
      <c r="AQ95" t="s">
        <v>69</v>
      </c>
    </row>
    <row r="96" spans="1:43">
      <c r="A96" s="25"/>
      <c r="B96" s="69" t="str">
        <f t="shared" ref="B96:B105" si="45">+AQ96</f>
        <v>Januar</v>
      </c>
      <c r="C96" s="69">
        <f>+'Ark1'!C114</f>
        <v>2016</v>
      </c>
      <c r="D96" s="69">
        <f>+IF(F96=0,"",'Ark1'!Q114)</f>
        <v>132</v>
      </c>
      <c r="E96" s="69">
        <f>+IF(F96=0,"",D96-D108)</f>
        <v>-12</v>
      </c>
      <c r="F96" s="447">
        <f>+'Ark1'!R114</f>
        <v>1515</v>
      </c>
      <c r="G96" s="69">
        <f>+IF(F96=0,"",F96-F108)</f>
        <v>-327</v>
      </c>
      <c r="H96" s="123">
        <f>+IF(F96=0,"",'Ark1'!AG114)</f>
        <v>9.108224742149936</v>
      </c>
      <c r="I96" s="123">
        <f>+IF(F96=0,"",H96-H108)</f>
        <v>-2.6813312736223676</v>
      </c>
      <c r="J96" s="123">
        <f>+IF(F96=0,"",'Ark1'!AH114)</f>
        <v>6.6006600660066014E-2</v>
      </c>
      <c r="K96" s="123"/>
      <c r="L96" s="439"/>
      <c r="M96" s="439"/>
      <c r="N96" s="123"/>
      <c r="O96" s="123"/>
      <c r="P96" s="70">
        <f>+IF(F96=0,"",'Ark1'!S114)</f>
        <v>5.0587458745874567</v>
      </c>
      <c r="Q96" s="70">
        <f>+IF(F96=0,"",P96-P108)</f>
        <v>9.4576493479962664E-2</v>
      </c>
      <c r="R96" s="123"/>
      <c r="S96" s="123"/>
      <c r="T96" s="70"/>
      <c r="U96" s="70"/>
      <c r="V96" s="70">
        <f>+IF(F96=0,"",'Ark1'!T114)</f>
        <v>5.0092409240924081</v>
      </c>
      <c r="W96" s="70">
        <f>+IF(F96=0,"",V96-V108)</f>
        <v>-0.10096537341030754</v>
      </c>
      <c r="X96" s="123">
        <f>+IF(F96=0,"",'Ark1'!U114)</f>
        <v>17.631551155115531</v>
      </c>
      <c r="Y96" s="123">
        <f>+IF(F96=0,"",X96-X108)</f>
        <v>-0.58402973522107615</v>
      </c>
      <c r="Z96" s="129">
        <f>+IF(F96=0,"",'Ark1'!W114)</f>
        <v>3.4323432343234304</v>
      </c>
      <c r="AA96" s="129">
        <f>+IF(F96=0,"",'Ark1'!X114)</f>
        <v>62.244224422442258</v>
      </c>
      <c r="AB96" s="129">
        <f>+IF(F96=0,"",'Ark1'!Y114)</f>
        <v>28.184818481848197</v>
      </c>
      <c r="AC96" s="129">
        <f>+IF(F96=0,"",'Ark1'!Z114)</f>
        <v>8.3208256704573049</v>
      </c>
      <c r="AD96" s="123">
        <f>+IF(F96=0,"",'Ark1'!Z114)</f>
        <v>8.3208256704573049</v>
      </c>
      <c r="AE96" s="70">
        <f>+IF(F96=0,"",'Ark1'!AA114)</f>
        <v>1.5405994326845429</v>
      </c>
      <c r="AF96" s="70">
        <f>+IF(F96=0,"",'Ark1'!AB114)</f>
        <v>2.2500268611616567</v>
      </c>
      <c r="AG96" s="129">
        <f>+IF(F96=0,"",'Ark1'!AD114)</f>
        <v>61.782496294967821</v>
      </c>
      <c r="AH96" s="129">
        <f>+IF(F96=0,"",'Ark1'!AE114)</f>
        <v>48.921982783860145</v>
      </c>
      <c r="AI96" s="129">
        <f>+IF(F96=0,"",'Ark1'!AF114)</f>
        <v>6.5116478982205797</v>
      </c>
      <c r="AJ96" s="70">
        <f t="shared" si="35"/>
        <v>3.4853601252609656</v>
      </c>
      <c r="AK96" s="25"/>
      <c r="AQ96" t="s">
        <v>449</v>
      </c>
    </row>
    <row r="97" spans="1:43">
      <c r="A97" s="25"/>
      <c r="B97" s="69" t="str">
        <f t="shared" si="45"/>
        <v>Februar</v>
      </c>
      <c r="C97" s="69">
        <f>+'Ark1'!C115</f>
        <v>2016</v>
      </c>
      <c r="D97" s="69">
        <f>+IF(F97=0,"",'Ark1'!Q115)</f>
        <v>114</v>
      </c>
      <c r="E97" s="69">
        <f t="shared" ref="E97:E160" si="46">+IF(F97=0,"",D97-D109)</f>
        <v>6</v>
      </c>
      <c r="F97" s="447">
        <f>+'Ark1'!R115</f>
        <v>1718</v>
      </c>
      <c r="G97" s="69">
        <f t="shared" ref="G97:G160" si="47">+IF(F97=0,"",F97-F109)</f>
        <v>-57</v>
      </c>
      <c r="H97" s="123">
        <f>+IF(F97=0,"",'Ark1'!AG115)</f>
        <v>7.2176538303113187</v>
      </c>
      <c r="I97" s="123">
        <f t="shared" ref="I97:I107" si="48">+IF(F97=0,"",H97-H109)</f>
        <v>0.69924660501773417</v>
      </c>
      <c r="J97" s="123">
        <f>+IF(F97=0,"",'Ark1'!AH115)</f>
        <v>0.93131548311990642</v>
      </c>
      <c r="K97" s="123"/>
      <c r="L97" s="439"/>
      <c r="M97" s="439"/>
      <c r="N97" s="123"/>
      <c r="O97" s="123"/>
      <c r="P97" s="70">
        <f>+IF(F97=0,"",'Ark1'!S115)</f>
        <v>5.4138533178114079</v>
      </c>
      <c r="Q97" s="70">
        <f t="shared" ref="Q97:Q107" si="49">+IF(F97=0,"",P97-P109)</f>
        <v>0.30230402203676032</v>
      </c>
      <c r="R97" s="123"/>
      <c r="S97" s="123"/>
      <c r="T97" s="70"/>
      <c r="U97" s="70"/>
      <c r="V97" s="70">
        <f>+IF(F97=0,"",'Ark1'!T115)</f>
        <v>4.8928987194412095</v>
      </c>
      <c r="W97" s="70">
        <f t="shared" ref="W97:W107" si="50">+IF(F97=0,"",V97-V109)</f>
        <v>0.52388463493416726</v>
      </c>
      <c r="X97" s="123">
        <f>+IF(F97=0,"",'Ark1'!U115)</f>
        <v>12.320896391152498</v>
      </c>
      <c r="Y97" s="123">
        <f t="shared" ref="Y97:Y107" si="51">+IF(F97=0,"",X97-X109)</f>
        <v>1.8694034334060206</v>
      </c>
      <c r="Z97" s="129">
        <f>+IF(F97=0,"",'Ark1'!W115)</f>
        <v>2.561117578579744</v>
      </c>
      <c r="AA97" s="129">
        <f>+IF(F97=0,"",'Ark1'!X115)</f>
        <v>34.982537834691499</v>
      </c>
      <c r="AB97" s="129">
        <f>+IF(F97=0,"",'Ark1'!Y115)</f>
        <v>15.890570430733412</v>
      </c>
      <c r="AC97" s="129">
        <f>+IF(F97=0,"",'Ark1'!Z115)</f>
        <v>8.7704353028440103</v>
      </c>
      <c r="AD97" s="123">
        <f>+IF(F97=0,"",'Ark1'!Z115)</f>
        <v>8.7704353028440103</v>
      </c>
      <c r="AE97" s="70">
        <f>+IF(F97=0,"",'Ark1'!AA115)</f>
        <v>1.4323613633117569</v>
      </c>
      <c r="AF97" s="70">
        <f>+IF(F97=0,"",'Ark1'!AB115)</f>
        <v>1.9547103439489673</v>
      </c>
      <c r="AG97" s="129">
        <f>+IF(F97=0,"",'Ark1'!AD115)</f>
        <v>56.872487033300558</v>
      </c>
      <c r="AH97" s="129">
        <f>+IF(F97=0,"",'Ark1'!AE115)</f>
        <v>35.844013216375693</v>
      </c>
      <c r="AI97" s="129">
        <f>+IF(F97=0,"",'Ark1'!AF115)</f>
        <v>7.3841657354078896</v>
      </c>
      <c r="AJ97" s="70">
        <f t="shared" si="35"/>
        <v>2.2758090527900219</v>
      </c>
      <c r="AK97" s="25"/>
      <c r="AQ97" t="s">
        <v>450</v>
      </c>
    </row>
    <row r="98" spans="1:43">
      <c r="A98" s="25"/>
      <c r="B98" s="69" t="str">
        <f t="shared" si="45"/>
        <v>Mars</v>
      </c>
      <c r="C98" s="69">
        <f>+'Ark1'!C116</f>
        <v>2016</v>
      </c>
      <c r="D98" s="69">
        <f>+IF(F98=0,"",'Ark1'!Q116)</f>
        <v>122</v>
      </c>
      <c r="E98" s="69">
        <f t="shared" si="46"/>
        <v>-40</v>
      </c>
      <c r="F98" s="447">
        <f>+'Ark1'!R116</f>
        <v>2033</v>
      </c>
      <c r="G98" s="69">
        <f t="shared" si="47"/>
        <v>-1793</v>
      </c>
      <c r="H98" s="123">
        <f>+IF(F98=0,"",'Ark1'!AG116)</f>
        <v>7.1711439786791189</v>
      </c>
      <c r="I98" s="123">
        <f t="shared" si="48"/>
        <v>-4.6504569899779717</v>
      </c>
      <c r="J98" s="123">
        <f>+IF(F98=0,"",'Ark1'!AH116)</f>
        <v>0</v>
      </c>
      <c r="K98" s="123"/>
      <c r="L98" s="439"/>
      <c r="M98" s="439"/>
      <c r="N98" s="123"/>
      <c r="O98" s="123"/>
      <c r="P98" s="70">
        <f>+IF(F98=0,"",'Ark1'!S116)</f>
        <v>5.629119527791441</v>
      </c>
      <c r="Q98" s="70">
        <f t="shared" si="49"/>
        <v>0.50313939187926149</v>
      </c>
      <c r="R98" s="123"/>
      <c r="S98" s="123"/>
      <c r="T98" s="70"/>
      <c r="U98" s="70"/>
      <c r="V98" s="70">
        <f>+IF(F98=0,"",'Ark1'!T116)</f>
        <v>4.640432857845548</v>
      </c>
      <c r="W98" s="70">
        <f t="shared" si="50"/>
        <v>0.11142083484502407</v>
      </c>
      <c r="X98" s="123">
        <f>+IF(F98=0,"",'Ark1'!U116)</f>
        <v>10.344761436301038</v>
      </c>
      <c r="Y98" s="123">
        <f t="shared" si="51"/>
        <v>1.5511649909272656</v>
      </c>
      <c r="Z98" s="129">
        <f>+IF(F98=0,"",'Ark1'!W116)</f>
        <v>1.4264633546483028</v>
      </c>
      <c r="AA98" s="129">
        <f>+IF(F98=0,"",'Ark1'!X116)</f>
        <v>23.954746679783575</v>
      </c>
      <c r="AB98" s="129">
        <f>+IF(F98=0,"",'Ark1'!Y116)</f>
        <v>11.116576487948841</v>
      </c>
      <c r="AC98" s="129">
        <f>+IF(F98=0,"",'Ark1'!Z116)</f>
        <v>8.0854744786656187</v>
      </c>
      <c r="AD98" s="123">
        <f>+IF(F98=0,"",'Ark1'!Z116)</f>
        <v>8.0854744786656187</v>
      </c>
      <c r="AE98" s="70">
        <f>+IF(F98=0,"",'Ark1'!AA116)</f>
        <v>1.5340625224871156</v>
      </c>
      <c r="AF98" s="70">
        <f>+IF(F98=0,"",'Ark1'!AB116)</f>
        <v>1.950967625914386</v>
      </c>
      <c r="AG98" s="129">
        <f>+IF(F98=0,"",'Ark1'!AD116)</f>
        <v>57.828117111982486</v>
      </c>
      <c r="AH98" s="129">
        <f>+IF(F98=0,"",'Ark1'!AE116)</f>
        <v>27.937619058878902</v>
      </c>
      <c r="AI98" s="129">
        <f>+IF(F98=0,"",'Ark1'!AF116)</f>
        <v>8.738072724146825</v>
      </c>
      <c r="AJ98" s="70">
        <f t="shared" si="35"/>
        <v>1.837722824187348</v>
      </c>
      <c r="AK98" s="25"/>
      <c r="AQ98" t="s">
        <v>451</v>
      </c>
    </row>
    <row r="99" spans="1:43">
      <c r="A99" s="25"/>
      <c r="B99" s="69" t="str">
        <f t="shared" si="45"/>
        <v>April</v>
      </c>
      <c r="C99" s="69">
        <f>+'Ark1'!C117</f>
        <v>2016</v>
      </c>
      <c r="D99" s="69">
        <f>+IF(F99=0,"",'Ark1'!Q117)</f>
        <v>162</v>
      </c>
      <c r="E99" s="69">
        <f t="shared" si="46"/>
        <v>31</v>
      </c>
      <c r="F99" s="447">
        <f>+'Ark1'!R117</f>
        <v>4322</v>
      </c>
      <c r="G99" s="69">
        <f t="shared" si="47"/>
        <v>1126</v>
      </c>
      <c r="H99" s="123">
        <f>+IF(F99=0,"",'Ark1'!AG117)</f>
        <v>13.647640818464268</v>
      </c>
      <c r="I99" s="123">
        <f t="shared" si="48"/>
        <v>3.9395661228034928</v>
      </c>
      <c r="J99" s="123">
        <f>+IF(F99=0,"",'Ark1'!AH117)</f>
        <v>0</v>
      </c>
      <c r="K99" s="123"/>
      <c r="L99" s="439"/>
      <c r="M99" s="439"/>
      <c r="N99" s="123"/>
      <c r="O99" s="123"/>
      <c r="P99" s="70">
        <f>+IF(F99=0,"",'Ark1'!S117)</f>
        <v>5.2535863026376681</v>
      </c>
      <c r="Q99" s="70">
        <f t="shared" si="49"/>
        <v>0.29613949412702922</v>
      </c>
      <c r="R99" s="123"/>
      <c r="S99" s="123"/>
      <c r="T99" s="70"/>
      <c r="U99" s="70"/>
      <c r="V99" s="70">
        <f>+IF(F99=0,"",'Ark1'!T117)</f>
        <v>4.5127255900046306</v>
      </c>
      <c r="W99" s="70">
        <f t="shared" si="50"/>
        <v>9.7519081869460678E-2</v>
      </c>
      <c r="X99" s="123">
        <f>+IF(F99=0,"",'Ark1'!U117)</f>
        <v>9.2606663581675193</v>
      </c>
      <c r="Y99" s="123">
        <f t="shared" si="51"/>
        <v>0.6157351942125846</v>
      </c>
      <c r="Z99" s="129">
        <f>+IF(F99=0,"",'Ark1'!W117)</f>
        <v>0.83294770939379936</v>
      </c>
      <c r="AA99" s="129">
        <f>+IF(F99=0,"",'Ark1'!X117)</f>
        <v>16.311892642295227</v>
      </c>
      <c r="AB99" s="129">
        <f>+IF(F99=0,"",'Ark1'!Y117)</f>
        <v>7.1957427117075436</v>
      </c>
      <c r="AC99" s="129">
        <f>+IF(F99=0,"",'Ark1'!Z117)</f>
        <v>6.8974123684935309</v>
      </c>
      <c r="AD99" s="123">
        <f>+IF(F99=0,"",'Ark1'!Z117)</f>
        <v>6.8974123684935309</v>
      </c>
      <c r="AE99" s="70">
        <f>+IF(F99=0,"",'Ark1'!AA117)</f>
        <v>1.4454502982202355</v>
      </c>
      <c r="AF99" s="70">
        <f>+IF(F99=0,"",'Ark1'!AB117)</f>
        <v>1.7118824251170817</v>
      </c>
      <c r="AG99" s="129">
        <f>+IF(F99=0,"",'Ark1'!AD117)</f>
        <v>46.133482454299134</v>
      </c>
      <c r="AH99" s="129">
        <f>+IF(F99=0,"",'Ark1'!AE117)</f>
        <v>47.258280072998353</v>
      </c>
      <c r="AI99" s="129">
        <f>+IF(F99=0,"",'Ark1'!AF117)</f>
        <v>18.576463508983071</v>
      </c>
      <c r="AJ99" s="70">
        <f t="shared" si="35"/>
        <v>1.7627323174491332</v>
      </c>
      <c r="AK99" s="25"/>
      <c r="AQ99" t="s">
        <v>452</v>
      </c>
    </row>
    <row r="100" spans="1:43">
      <c r="A100" s="25"/>
      <c r="B100" s="69" t="str">
        <f t="shared" si="45"/>
        <v>Mai</v>
      </c>
      <c r="C100" s="69">
        <f>+'Ark1'!C118</f>
        <v>2016</v>
      </c>
      <c r="D100" s="69">
        <f>+IF(F100=0,"",'Ark1'!Q118)</f>
        <v>131</v>
      </c>
      <c r="E100" s="69">
        <f t="shared" si="46"/>
        <v>29</v>
      </c>
      <c r="F100" s="447">
        <f>+'Ark1'!R118</f>
        <v>2368</v>
      </c>
      <c r="G100" s="69">
        <f t="shared" si="47"/>
        <v>694</v>
      </c>
      <c r="H100" s="123">
        <f>+IF(F100=0,"",'Ark1'!AG118)</f>
        <v>8.3087258482933279</v>
      </c>
      <c r="I100" s="123">
        <f t="shared" si="48"/>
        <v>2.883114762988396</v>
      </c>
      <c r="J100" s="123">
        <f>+IF(F100=0,"",'Ark1'!AH118)</f>
        <v>0.12668918918918923</v>
      </c>
      <c r="K100" s="123"/>
      <c r="L100" s="439"/>
      <c r="M100" s="439"/>
      <c r="N100" s="123"/>
      <c r="O100" s="123"/>
      <c r="P100" s="70">
        <f>+IF(F100=0,"",'Ark1'!S118)</f>
        <v>5.3783783783783772</v>
      </c>
      <c r="Q100" s="70">
        <f t="shared" si="49"/>
        <v>0.24158028996738512</v>
      </c>
      <c r="R100" s="123"/>
      <c r="S100" s="123"/>
      <c r="T100" s="70"/>
      <c r="U100" s="70"/>
      <c r="V100" s="70">
        <f>+IF(F100=0,"",'Ark1'!T118)</f>
        <v>4.5967060810810798</v>
      </c>
      <c r="W100" s="70">
        <f t="shared" si="50"/>
        <v>0.25739903209661197</v>
      </c>
      <c r="X100" s="123">
        <f>+IF(F100=0,"",'Ark1'!U118)</f>
        <v>10.290160472972987</v>
      </c>
      <c r="Y100" s="123">
        <f t="shared" si="51"/>
        <v>1.0659669245858847</v>
      </c>
      <c r="Z100" s="129">
        <f>+IF(F100=0,"",'Ark1'!W118)</f>
        <v>1.5202702702702704</v>
      </c>
      <c r="AA100" s="129">
        <f>+IF(F100=0,"",'Ark1'!X118)</f>
        <v>20.143581081081077</v>
      </c>
      <c r="AB100" s="129">
        <f>+IF(F100=0,"",'Ark1'!Y118)</f>
        <v>9.6283783783783825</v>
      </c>
      <c r="AC100" s="129">
        <f>+IF(F100=0,"",'Ark1'!Z118)</f>
        <v>7.6829768812636514</v>
      </c>
      <c r="AD100" s="123">
        <f>+IF(F100=0,"",'Ark1'!Z118)</f>
        <v>7.6829768812636514</v>
      </c>
      <c r="AE100" s="70">
        <f>+IF(F100=0,"",'Ark1'!AA118)</f>
        <v>1.6275931716818788</v>
      </c>
      <c r="AF100" s="70">
        <f>+IF(F100=0,"",'Ark1'!AB118)</f>
        <v>1.8366407610725877</v>
      </c>
      <c r="AG100" s="129">
        <f>+IF(F100=0,"",'Ark1'!AD118)</f>
        <v>54.396993310256526</v>
      </c>
      <c r="AH100" s="129">
        <f>+IF(F100=0,"",'Ark1'!AE118)</f>
        <v>40.831831744557675</v>
      </c>
      <c r="AI100" s="129">
        <f>+IF(F100=0,"",'Ark1'!AF118)</f>
        <v>10.177942061377111</v>
      </c>
      <c r="AJ100" s="70">
        <f t="shared" si="35"/>
        <v>1.9132459170854301</v>
      </c>
      <c r="AK100" s="25"/>
      <c r="AQ100" t="s">
        <v>453</v>
      </c>
    </row>
    <row r="101" spans="1:43">
      <c r="A101" s="25"/>
      <c r="B101" s="69" t="str">
        <f t="shared" si="45"/>
        <v>Juni</v>
      </c>
      <c r="C101" s="69">
        <f>+'Ark1'!C119</f>
        <v>2016</v>
      </c>
      <c r="D101" s="69">
        <f>+IF(F101=0,"",'Ark1'!Q119)</f>
        <v>139</v>
      </c>
      <c r="E101" s="69">
        <f t="shared" si="46"/>
        <v>13</v>
      </c>
      <c r="F101" s="447">
        <f>+'Ark1'!R119</f>
        <v>1874</v>
      </c>
      <c r="G101" s="69">
        <f t="shared" si="47"/>
        <v>-259</v>
      </c>
      <c r="H101" s="123">
        <f>+IF(F101=0,"",'Ark1'!AG119)</f>
        <v>8.2505544356213623</v>
      </c>
      <c r="I101" s="123">
        <f t="shared" si="48"/>
        <v>-0.93278415655110081</v>
      </c>
      <c r="J101" s="123">
        <f>+IF(F101=0,"",'Ark1'!AH119)</f>
        <v>0.26680896478121657</v>
      </c>
      <c r="K101" s="123"/>
      <c r="L101" s="439"/>
      <c r="M101" s="439"/>
      <c r="N101" s="123"/>
      <c r="O101" s="123"/>
      <c r="P101" s="70">
        <f>+IF(F101=0,"",'Ark1'!S119)</f>
        <v>4.8665955176093911</v>
      </c>
      <c r="Q101" s="70">
        <f t="shared" si="49"/>
        <v>-3.307630611306589E-2</v>
      </c>
      <c r="R101" s="123"/>
      <c r="S101" s="123"/>
      <c r="T101" s="70"/>
      <c r="U101" s="70"/>
      <c r="V101" s="70">
        <f>+IF(F101=0,"",'Ark1'!T119)</f>
        <v>4.5341515474919971</v>
      </c>
      <c r="W101" s="70">
        <f t="shared" si="50"/>
        <v>0.27536111148637143</v>
      </c>
      <c r="X101" s="123">
        <f>+IF(F101=0,"",'Ark1'!U119)</f>
        <v>12.911686232657431</v>
      </c>
      <c r="Y101" s="123">
        <f t="shared" si="51"/>
        <v>0.65861544034612152</v>
      </c>
      <c r="Z101" s="129">
        <f>+IF(F101=0,"",'Ark1'!W119)</f>
        <v>1.4407684098185696</v>
      </c>
      <c r="AA101" s="129">
        <f>+IF(F101=0,"",'Ark1'!X119)</f>
        <v>31.43009605122732</v>
      </c>
      <c r="AB101" s="129">
        <f>+IF(F101=0,"",'Ark1'!Y119)</f>
        <v>13.34044823906083</v>
      </c>
      <c r="AC101" s="129">
        <f>+IF(F101=0,"",'Ark1'!Z119)</f>
        <v>8.4606728513076082</v>
      </c>
      <c r="AD101" s="123">
        <f>+IF(F101=0,"",'Ark1'!Z119)</f>
        <v>8.4606728513076082</v>
      </c>
      <c r="AE101" s="70">
        <f>+IF(F101=0,"",'Ark1'!AA119)</f>
        <v>1.540393316175382</v>
      </c>
      <c r="AF101" s="70">
        <f>+IF(F101=0,"",'Ark1'!AB119)</f>
        <v>1.9842380907893704</v>
      </c>
      <c r="AG101" s="129">
        <f>+IF(F101=0,"",'Ark1'!AD119)</f>
        <v>57.554684627070067</v>
      </c>
      <c r="AH101" s="129">
        <f>+IF(F101=0,"",'Ark1'!AE119)</f>
        <v>58.722066356522639</v>
      </c>
      <c r="AI101" s="129">
        <f>+IF(F101=0,"",'Ark1'!AF119)</f>
        <v>8.0546720536405019</v>
      </c>
      <c r="AJ101" s="70">
        <f t="shared" si="35"/>
        <v>2.6531250000000028</v>
      </c>
      <c r="AK101" s="25"/>
      <c r="AQ101" t="s">
        <v>454</v>
      </c>
    </row>
    <row r="102" spans="1:43">
      <c r="A102" s="25"/>
      <c r="B102" s="69" t="str">
        <f t="shared" si="45"/>
        <v>Juli</v>
      </c>
      <c r="C102" s="69">
        <f>+'Ark1'!C120</f>
        <v>2016</v>
      </c>
      <c r="D102" s="69">
        <f>+IF(F102=0,"",'Ark1'!Q120)</f>
        <v>16</v>
      </c>
      <c r="E102" s="69">
        <f t="shared" si="46"/>
        <v>-28</v>
      </c>
      <c r="F102" s="447">
        <f>+'Ark1'!R120</f>
        <v>221</v>
      </c>
      <c r="G102" s="69">
        <f t="shared" si="47"/>
        <v>-295</v>
      </c>
      <c r="H102" s="123">
        <f>+IF(F102=0,"",'Ark1'!AG120)</f>
        <v>0.84924806799985741</v>
      </c>
      <c r="I102" s="123">
        <f t="shared" si="48"/>
        <v>-0.9997316586482613</v>
      </c>
      <c r="J102" s="123">
        <f>+IF(F102=0,"",'Ark1'!AH120)</f>
        <v>0</v>
      </c>
      <c r="K102" s="123"/>
      <c r="L102" s="439"/>
      <c r="M102" s="439"/>
      <c r="N102" s="123"/>
      <c r="O102" s="123"/>
      <c r="P102" s="70">
        <f>+IF(F102=0,"",'Ark1'!S120)</f>
        <v>5.1176470588235299</v>
      </c>
      <c r="Q102" s="70">
        <f t="shared" si="49"/>
        <v>0.50524395804833588</v>
      </c>
      <c r="R102" s="123"/>
      <c r="S102" s="123"/>
      <c r="T102" s="70"/>
      <c r="U102" s="70"/>
      <c r="V102" s="70">
        <f>+IF(F102=0,"",'Ark1'!T120)</f>
        <v>4.606334841628958</v>
      </c>
      <c r="W102" s="70">
        <f t="shared" si="50"/>
        <v>1.0850170121715923</v>
      </c>
      <c r="X102" s="123">
        <f>+IF(F102=0,"",'Ark1'!U120)</f>
        <v>11.269683257918549</v>
      </c>
      <c r="Y102" s="123">
        <f t="shared" si="51"/>
        <v>1.0716212424146736</v>
      </c>
      <c r="Z102" s="129">
        <f>+IF(F102=0,"",'Ark1'!W120)</f>
        <v>2.714932126696834</v>
      </c>
      <c r="AA102" s="129">
        <f>+IF(F102=0,"",'Ark1'!X120)</f>
        <v>18.552036199095024</v>
      </c>
      <c r="AB102" s="129">
        <f>+IF(F102=0,"",'Ark1'!Y120)</f>
        <v>10.407239819004529</v>
      </c>
      <c r="AC102" s="129">
        <f>+IF(F102=0,"",'Ark1'!Z120)</f>
        <v>7.1006107945253989</v>
      </c>
      <c r="AD102" s="123">
        <f>+IF(F102=0,"",'Ark1'!Z120)</f>
        <v>7.1006107945253989</v>
      </c>
      <c r="AE102" s="70">
        <f>+IF(F102=0,"",'Ark1'!AA120)</f>
        <v>1.462875703331056</v>
      </c>
      <c r="AF102" s="70">
        <f>+IF(F102=0,"",'Ark1'!AB120)</f>
        <v>2.1279768940561219</v>
      </c>
      <c r="AG102" s="129">
        <f>+IF(F102=0,"",'Ark1'!AD120)</f>
        <v>70.274171278516079</v>
      </c>
      <c r="AH102" s="129">
        <f>+IF(F102=0,"",'Ark1'!AE120)</f>
        <v>54.688111332366006</v>
      </c>
      <c r="AI102" s="129">
        <f>+IF(F102=0,"",'Ark1'!AF120)</f>
        <v>0.94988395082953681</v>
      </c>
      <c r="AJ102" s="70">
        <f t="shared" si="35"/>
        <v>2.2021220159151187</v>
      </c>
      <c r="AK102" s="25"/>
      <c r="AQ102" t="s">
        <v>455</v>
      </c>
    </row>
    <row r="103" spans="1:43">
      <c r="A103" s="25"/>
      <c r="B103" s="69" t="str">
        <f t="shared" si="45"/>
        <v>August</v>
      </c>
      <c r="C103" s="69">
        <f>+'Ark1'!C121</f>
        <v>2016</v>
      </c>
      <c r="D103" s="69">
        <f>+IF(F103=0,"",'Ark1'!Q121)</f>
        <v>145</v>
      </c>
      <c r="E103" s="69">
        <f t="shared" si="46"/>
        <v>30</v>
      </c>
      <c r="F103" s="447">
        <f>+'Ark1'!R121</f>
        <v>2262</v>
      </c>
      <c r="G103" s="69">
        <f t="shared" si="47"/>
        <v>833</v>
      </c>
      <c r="H103" s="123">
        <f>+IF(F103=0,"",'Ark1'!AG121)</f>
        <v>9.7453483328741584</v>
      </c>
      <c r="I103" s="123">
        <f t="shared" si="48"/>
        <v>3.1234977508998654</v>
      </c>
      <c r="J103" s="123">
        <f>+IF(F103=0,"",'Ark1'!AH121)</f>
        <v>0.53050397877984079</v>
      </c>
      <c r="K103" s="123"/>
      <c r="L103" s="439"/>
      <c r="M103" s="439"/>
      <c r="N103" s="123"/>
      <c r="O103" s="123"/>
      <c r="P103" s="70">
        <f>+IF(F103=0,"",'Ark1'!S121)</f>
        <v>4.6312997347480085</v>
      </c>
      <c r="Q103" s="70">
        <f t="shared" si="49"/>
        <v>-0.26303196574184362</v>
      </c>
      <c r="R103" s="123"/>
      <c r="S103" s="123"/>
      <c r="T103" s="70"/>
      <c r="U103" s="70"/>
      <c r="V103" s="70">
        <f>+IF(F103=0,"",'Ark1'!T121)</f>
        <v>3.7948717948717952</v>
      </c>
      <c r="W103" s="70">
        <f t="shared" si="50"/>
        <v>-0.14844521002673439</v>
      </c>
      <c r="X103" s="123">
        <f>+IF(F103=0,"",'Ark1'!U121)</f>
        <v>12.634969053934597</v>
      </c>
      <c r="Y103" s="123">
        <f t="shared" si="51"/>
        <v>-0.55313451499473132</v>
      </c>
      <c r="Z103" s="129">
        <f>+IF(F103=0,"",'Ark1'!W121)</f>
        <v>0.97259062776304173</v>
      </c>
      <c r="AA103" s="129">
        <f>+IF(F103=0,"",'Ark1'!X121)</f>
        <v>26.92307692307692</v>
      </c>
      <c r="AB103" s="129">
        <f>+IF(F103=0,"",'Ark1'!Y121)</f>
        <v>8.4880636604774526</v>
      </c>
      <c r="AC103" s="129">
        <f>+IF(F103=0,"",'Ark1'!Z121)</f>
        <v>6.750665682466038</v>
      </c>
      <c r="AD103" s="123">
        <f>+IF(F103=0,"",'Ark1'!Z121)</f>
        <v>6.750665682466038</v>
      </c>
      <c r="AE103" s="70">
        <f>+IF(F103=0,"",'Ark1'!AA121)</f>
        <v>1.7107999352813676</v>
      </c>
      <c r="AF103" s="70">
        <f>+IF(F103=0,"",'Ark1'!AB121)</f>
        <v>2.1517188770644151</v>
      </c>
      <c r="AG103" s="129">
        <f>+IF(F103=0,"",'Ark1'!AD121)</f>
        <v>53.334613071112898</v>
      </c>
      <c r="AH103" s="129">
        <f>+IF(F103=0,"",'Ark1'!AE121)</f>
        <v>40.975274869508866</v>
      </c>
      <c r="AI103" s="129">
        <f>+IF(F103=0,"",'Ark1'!AF121)</f>
        <v>9.7223416143729064</v>
      </c>
      <c r="AJ103" s="70">
        <f t="shared" si="35"/>
        <v>2.7281691485299802</v>
      </c>
      <c r="AK103" s="25"/>
      <c r="AQ103" t="s">
        <v>66</v>
      </c>
    </row>
    <row r="104" spans="1:43">
      <c r="A104" s="25"/>
      <c r="B104" s="69" t="str">
        <f t="shared" si="45"/>
        <v>September</v>
      </c>
      <c r="C104" s="69">
        <f>+'Ark1'!C122</f>
        <v>2016</v>
      </c>
      <c r="D104" s="69">
        <f>+IF(F104=0,"",'Ark1'!Q122)</f>
        <v>170</v>
      </c>
      <c r="E104" s="69">
        <f t="shared" si="46"/>
        <v>-2</v>
      </c>
      <c r="F104" s="447">
        <f>+'Ark1'!R122</f>
        <v>1878</v>
      </c>
      <c r="G104" s="69">
        <f t="shared" si="47"/>
        <v>-337</v>
      </c>
      <c r="H104" s="123">
        <f>+IF(F104=0,"",'Ark1'!AG122)</f>
        <v>8.9408029155266497</v>
      </c>
      <c r="I104" s="123">
        <f t="shared" si="48"/>
        <v>-1.6771446474054894</v>
      </c>
      <c r="J104" s="123">
        <f>+IF(F104=0,"",'Ark1'!AH122)</f>
        <v>2.0234291799787001</v>
      </c>
      <c r="K104" s="123"/>
      <c r="L104" s="439"/>
      <c r="M104" s="439"/>
      <c r="N104" s="123"/>
      <c r="O104" s="123"/>
      <c r="P104" s="70">
        <f>+IF(F104=0,"",'Ark1'!S122)</f>
        <v>4.7108626198083083</v>
      </c>
      <c r="Q104" s="70">
        <f t="shared" si="49"/>
        <v>0.45352627669318313</v>
      </c>
      <c r="R104" s="123"/>
      <c r="S104" s="123"/>
      <c r="T104" s="70"/>
      <c r="U104" s="70"/>
      <c r="V104" s="70">
        <f>+IF(F104=0,"",'Ark1'!T122)</f>
        <v>4.2497337593184241</v>
      </c>
      <c r="W104" s="70">
        <f t="shared" si="50"/>
        <v>0.28810847715138177</v>
      </c>
      <c r="X104" s="123">
        <f>+IF(F104=0,"",'Ark1'!U122)</f>
        <v>13.962087326943561</v>
      </c>
      <c r="Y104" s="123">
        <f t="shared" si="51"/>
        <v>0.31933337660495908</v>
      </c>
      <c r="Z104" s="129">
        <f>+IF(F104=0,"",'Ark1'!W122)</f>
        <v>1.9169329073482424</v>
      </c>
      <c r="AA104" s="129">
        <f>+IF(F104=0,"",'Ark1'!X122)</f>
        <v>33.333333333333343</v>
      </c>
      <c r="AB104" s="129">
        <f>+IF(F104=0,"",'Ark1'!Y122)</f>
        <v>10.91586794462194</v>
      </c>
      <c r="AC104" s="129">
        <f>+IF(F104=0,"",'Ark1'!Z122)</f>
        <v>6.848962384107006</v>
      </c>
      <c r="AD104" s="123">
        <f>+IF(F104=0,"",'Ark1'!Z122)</f>
        <v>6.848962384107006</v>
      </c>
      <c r="AE104" s="70">
        <f>+IF(F104=0,"",'Ark1'!AA122)</f>
        <v>1.7497905553283963</v>
      </c>
      <c r="AF104" s="70">
        <f>+IF(F104=0,"",'Ark1'!AB122)</f>
        <v>2.2046367618724863</v>
      </c>
      <c r="AG104" s="129">
        <f>+IF(F104=0,"",'Ark1'!AD122)</f>
        <v>55.886679653316413</v>
      </c>
      <c r="AH104" s="129">
        <f>+IF(F104=0,"",'Ark1'!AE122)</f>
        <v>36.559358310783054</v>
      </c>
      <c r="AI104" s="129">
        <f>+IF(F104=0,"",'Ark1'!AF122)</f>
        <v>8.0718645233387782</v>
      </c>
      <c r="AJ104" s="70">
        <f t="shared" si="35"/>
        <v>2.963806940205719</v>
      </c>
      <c r="AK104" s="25"/>
      <c r="AQ104" t="s">
        <v>78</v>
      </c>
    </row>
    <row r="105" spans="1:43">
      <c r="A105" s="25"/>
      <c r="B105" s="69" t="str">
        <f t="shared" si="45"/>
        <v>Oktober</v>
      </c>
      <c r="C105" s="69">
        <f>+'Ark1'!C123</f>
        <v>2016</v>
      </c>
      <c r="D105" s="69">
        <f>+IF(F105=0,"",'Ark1'!Q123)</f>
        <v>221</v>
      </c>
      <c r="E105" s="69">
        <f t="shared" si="46"/>
        <v>-27</v>
      </c>
      <c r="F105" s="447">
        <f>+'Ark1'!R123</f>
        <v>2823</v>
      </c>
      <c r="G105" s="69">
        <f t="shared" si="47"/>
        <v>-61</v>
      </c>
      <c r="H105" s="123">
        <f>+IF(F105=0,"",'Ark1'!AG123)</f>
        <v>14.704512410356015</v>
      </c>
      <c r="I105" s="123">
        <f t="shared" si="48"/>
        <v>-0.31160493601266026</v>
      </c>
      <c r="J105" s="123">
        <f>+IF(F105=0,"",'Ark1'!AH123)</f>
        <v>0.46050301098122559</v>
      </c>
      <c r="K105" s="123"/>
      <c r="L105" s="439"/>
      <c r="M105" s="439"/>
      <c r="N105" s="123"/>
      <c r="O105" s="123"/>
      <c r="P105" s="70">
        <f>+IF(F105=0,"",'Ark1'!S123)</f>
        <v>4.7460148777895848</v>
      </c>
      <c r="Q105" s="70">
        <f t="shared" si="49"/>
        <v>3.2075904141873224E-2</v>
      </c>
      <c r="R105" s="123"/>
      <c r="S105" s="123"/>
      <c r="T105" s="70"/>
      <c r="U105" s="70"/>
      <c r="V105" s="70">
        <f>+IF(F105=0,"",'Ark1'!T123)</f>
        <v>4.320935175345376</v>
      </c>
      <c r="W105" s="70">
        <f t="shared" si="50"/>
        <v>0.39305722804995336</v>
      </c>
      <c r="X105" s="123">
        <f>+IF(F105=0,"",'Ark1'!U123)</f>
        <v>15.275982996811919</v>
      </c>
      <c r="Y105" s="123">
        <f t="shared" si="51"/>
        <v>0.45770976518918971</v>
      </c>
      <c r="Z105" s="129">
        <f>+IF(F105=0,"",'Ark1'!W123)</f>
        <v>0.95642933049946877</v>
      </c>
      <c r="AA105" s="129">
        <f>+IF(F105=0,"",'Ark1'!X123)</f>
        <v>41.976620616365551</v>
      </c>
      <c r="AB105" s="129">
        <f>+IF(F105=0,"",'Ark1'!Y123)</f>
        <v>12.504427913567124</v>
      </c>
      <c r="AC105" s="129">
        <f>+IF(F105=0,"",'Ark1'!Z123)</f>
        <v>6.9445935272451313</v>
      </c>
      <c r="AD105" s="123">
        <f>+IF(F105=0,"",'Ark1'!Z123)</f>
        <v>6.9445935272451313</v>
      </c>
      <c r="AE105" s="70">
        <f>+IF(F105=0,"",'Ark1'!AA123)</f>
        <v>1.7265090189811183</v>
      </c>
      <c r="AF105" s="70">
        <f>+IF(F105=0,"",'Ark1'!AB123)</f>
        <v>2.1156127894113568</v>
      </c>
      <c r="AG105" s="129">
        <f>+IF(F105=0,"",'Ark1'!AD123)</f>
        <v>44.370685146665274</v>
      </c>
      <c r="AH105" s="129">
        <f>+IF(F105=0,"",'Ark1'!AE123)</f>
        <v>44.136863628662638</v>
      </c>
      <c r="AI105" s="129">
        <f>+IF(F105=0,"",'Ark1'!AF123)</f>
        <v>12.133585489555578</v>
      </c>
      <c r="AJ105" s="70">
        <f t="shared" si="35"/>
        <v>3.2186968204209623</v>
      </c>
      <c r="AK105" s="25"/>
      <c r="AQ105" t="s">
        <v>67</v>
      </c>
    </row>
    <row r="106" spans="1:43">
      <c r="A106" s="25"/>
      <c r="B106" s="69" t="str">
        <f>+AQ106</f>
        <v>November</v>
      </c>
      <c r="C106" s="69">
        <f>+'Ark1'!C124</f>
        <v>2016</v>
      </c>
      <c r="D106" s="69">
        <f>+IF(F106=0,"",'Ark1'!Q124)</f>
        <v>175</v>
      </c>
      <c r="E106" s="69">
        <f t="shared" si="46"/>
        <v>23</v>
      </c>
      <c r="F106" s="447">
        <f>+'Ark1'!R124</f>
        <v>1919</v>
      </c>
      <c r="G106" s="69">
        <f t="shared" si="47"/>
        <v>501</v>
      </c>
      <c r="H106" s="123">
        <f>+IF(F106=0,"",'Ark1'!AG124)</f>
        <v>10.509180580977603</v>
      </c>
      <c r="I106" s="123">
        <f t="shared" si="48"/>
        <v>2.0341338311861286</v>
      </c>
      <c r="J106" s="123">
        <f>+IF(F106=0,"",'Ark1'!AH124)</f>
        <v>1.1985409067222517</v>
      </c>
      <c r="K106" s="123"/>
      <c r="L106" s="439"/>
      <c r="M106" s="439"/>
      <c r="N106" s="123"/>
      <c r="O106" s="123"/>
      <c r="P106" s="70">
        <f>+IF(F106=0,"",'Ark1'!S124)</f>
        <v>5.1172485669619592</v>
      </c>
      <c r="Q106" s="70">
        <f t="shared" si="49"/>
        <v>1.4286648767319221E-2</v>
      </c>
      <c r="R106" s="123"/>
      <c r="S106" s="123"/>
      <c r="T106" s="70"/>
      <c r="U106" s="70"/>
      <c r="V106" s="70">
        <f>+IF(F106=0,"",'Ark1'!T124)</f>
        <v>4.8129233976029182</v>
      </c>
      <c r="W106" s="70">
        <f t="shared" si="50"/>
        <v>0.10840999844917931</v>
      </c>
      <c r="X106" s="123">
        <f>+IF(F106=0,"",'Ark1'!U124)</f>
        <v>16.060656591974997</v>
      </c>
      <c r="Y106" s="123">
        <f t="shared" si="51"/>
        <v>-0.94921646867383203</v>
      </c>
      <c r="Z106" s="129">
        <f>+IF(F106=0,"",'Ark1'!W124)</f>
        <v>2.0323084940072964</v>
      </c>
      <c r="AA106" s="129">
        <f>+IF(F106=0,"",'Ark1'!X124)</f>
        <v>49.973944762897347</v>
      </c>
      <c r="AB106" s="129">
        <f>+IF(F106=0,"",'Ark1'!Y124)</f>
        <v>13.913496612819179</v>
      </c>
      <c r="AC106" s="129">
        <f>+IF(F106=0,"",'Ark1'!Z124)</f>
        <v>7.2746054968146252</v>
      </c>
      <c r="AD106" s="123">
        <f>+IF(F106=0,"",'Ark1'!Z124)</f>
        <v>7.2746054968146252</v>
      </c>
      <c r="AE106" s="70">
        <f>+IF(F106=0,"",'Ark1'!AA124)</f>
        <v>1.6100613617353812</v>
      </c>
      <c r="AF106" s="70">
        <f>+IF(F106=0,"",'Ark1'!AB124)</f>
        <v>2.042007959941011</v>
      </c>
      <c r="AG106" s="129">
        <f>+IF(F106=0,"",'Ark1'!AD124)</f>
        <v>45.9117653492196</v>
      </c>
      <c r="AH106" s="129">
        <f>+IF(F106=0,"",'Ark1'!AE124)</f>
        <v>40.307631413151128</v>
      </c>
      <c r="AI106" s="129">
        <f>+IF(F106=0,"",'Ark1'!AF124)</f>
        <v>8.2480873377460693</v>
      </c>
      <c r="AJ106" s="70">
        <f t="shared" si="35"/>
        <v>3.1385336048879857</v>
      </c>
      <c r="AK106" s="25"/>
      <c r="AQ106" t="s">
        <v>68</v>
      </c>
    </row>
    <row r="107" spans="1:43">
      <c r="A107" s="25"/>
      <c r="B107" s="69" t="str">
        <f>+AQ107</f>
        <v>Desember</v>
      </c>
      <c r="C107" s="69">
        <f>+'Ark1'!C125</f>
        <v>2016</v>
      </c>
      <c r="D107" s="69">
        <f>+IF(F107=0,"",'Ark1'!Q125)</f>
        <v>43</v>
      </c>
      <c r="E107" s="69">
        <f t="shared" si="46"/>
        <v>-15</v>
      </c>
      <c r="F107" s="447">
        <f>+'Ark1'!R125</f>
        <v>333</v>
      </c>
      <c r="G107" s="69">
        <f t="shared" si="47"/>
        <v>-304</v>
      </c>
      <c r="H107" s="123">
        <f>+IF(F107=0,"",'Ark1'!AG125)</f>
        <v>1.5469640387463879</v>
      </c>
      <c r="I107" s="123">
        <f t="shared" si="48"/>
        <v>-1.4265054106777519</v>
      </c>
      <c r="J107" s="123">
        <f>+IF(F107=0,"",'Ark1'!AH125)</f>
        <v>0</v>
      </c>
      <c r="K107" s="123"/>
      <c r="L107" s="439"/>
      <c r="M107" s="439"/>
      <c r="N107" s="123"/>
      <c r="O107" s="123"/>
      <c r="P107" s="70">
        <f>+IF(F107=0,"",'Ark1'!S125)</f>
        <v>5.3573573573573592</v>
      </c>
      <c r="Q107" s="70">
        <f t="shared" si="49"/>
        <v>0.43742015170586779</v>
      </c>
      <c r="R107" s="123"/>
      <c r="S107" s="123"/>
      <c r="T107" s="70"/>
      <c r="U107" s="70"/>
      <c r="V107" s="70">
        <f>+IF(F107=0,"",'Ark1'!T125)</f>
        <v>5.1171171171171181</v>
      </c>
      <c r="W107" s="70">
        <f t="shared" si="50"/>
        <v>0.30079058650487323</v>
      </c>
      <c r="X107" s="123">
        <f>+IF(F107=0,"",'Ark1'!U125)</f>
        <v>13.624024024024028</v>
      </c>
      <c r="Y107" s="123">
        <f t="shared" si="51"/>
        <v>0.33909466766609775</v>
      </c>
      <c r="Z107" s="129">
        <f>+IF(F107=0,"",'Ark1'!W125)</f>
        <v>3.303303303303303</v>
      </c>
      <c r="AA107" s="129">
        <f>+IF(F107=0,"",'Ark1'!X125)</f>
        <v>36.036036036036023</v>
      </c>
      <c r="AB107" s="129">
        <f>+IF(F107=0,"",'Ark1'!Y125)</f>
        <v>16.216216216216221</v>
      </c>
      <c r="AC107" s="129">
        <f>+IF(F107=0,"",'Ark1'!Z125)</f>
        <v>9.0896449363268239</v>
      </c>
      <c r="AD107" s="123">
        <f>+IF(F107=0,"",'Ark1'!Z125)</f>
        <v>9.0896449363268239</v>
      </c>
      <c r="AE107" s="70">
        <f>+IF(F107=0,"",'Ark1'!AA125)</f>
        <v>1.3495349821666407</v>
      </c>
      <c r="AF107" s="70">
        <f>+IF(F107=0,"",'Ark1'!AB125)</f>
        <v>2.0956356998017518</v>
      </c>
      <c r="AG107" s="129">
        <f>+IF(F107=0,"",'Ark1'!AD125)</f>
        <v>45.790340138797667</v>
      </c>
      <c r="AH107" s="129">
        <f>+IF(F107=0,"",'Ark1'!AE125)</f>
        <v>34.19768839297047</v>
      </c>
      <c r="AI107" s="129">
        <f>+IF(F107=0,"",'Ark1'!AF125)</f>
        <v>1.4312731023811571</v>
      </c>
      <c r="AJ107" s="70">
        <f t="shared" si="35"/>
        <v>2.54304932735426</v>
      </c>
      <c r="AK107" s="25"/>
      <c r="AQ107" t="s">
        <v>69</v>
      </c>
    </row>
    <row r="108" spans="1:43">
      <c r="A108" s="25"/>
      <c r="B108" s="46" t="str">
        <f t="shared" ref="B108:B117" si="52">+AQ108</f>
        <v>Januar</v>
      </c>
      <c r="C108" s="46">
        <f>+'Ark1'!C126</f>
        <v>2015</v>
      </c>
      <c r="D108" s="46">
        <f>+IF(F108=0,"",'Ark1'!Q126)</f>
        <v>144</v>
      </c>
      <c r="E108" s="46">
        <f>+IF(F108=0,"",D108-D120)</f>
        <v>-15</v>
      </c>
      <c r="F108" s="345">
        <f>+'Ark1'!R126</f>
        <v>1842</v>
      </c>
      <c r="G108" s="46">
        <f>+IF(F108=0,"",F108-F120)</f>
        <v>-1354</v>
      </c>
      <c r="H108" s="103">
        <f>+IF(F108=0,"",'Ark1'!AG126)</f>
        <v>11.789556015772304</v>
      </c>
      <c r="I108" s="103">
        <f>+IF(F108=0,"",H108-H120)</f>
        <v>-8.7588812047214919</v>
      </c>
      <c r="J108" s="103">
        <f>+IF(F108=0,"",'Ark1'!AH126)</f>
        <v>1.0314875135722044</v>
      </c>
      <c r="K108" s="103"/>
      <c r="L108" s="438"/>
      <c r="M108" s="438"/>
      <c r="N108" s="103"/>
      <c r="O108" s="103"/>
      <c r="P108" s="39">
        <f>+IF(F108=0,"",'Ark1'!S126)</f>
        <v>4.9641693811074941</v>
      </c>
      <c r="Q108" s="39">
        <f>+IF(F108=0,"",P108-P120)</f>
        <v>-3.9898203373106789E-2</v>
      </c>
      <c r="R108" s="103"/>
      <c r="S108" s="103"/>
      <c r="T108" s="39"/>
      <c r="U108" s="39"/>
      <c r="V108" s="39">
        <f>+IF(F108=0,"",'Ark1'!T126)</f>
        <v>5.1102062975027156</v>
      </c>
      <c r="W108" s="39">
        <f>+IF(F108=0,"",V108-V120)</f>
        <v>-0.38353588021943619</v>
      </c>
      <c r="X108" s="103">
        <f>+IF(F108=0,"",'Ark1'!U126)</f>
        <v>18.215580890336607</v>
      </c>
      <c r="Y108" s="103">
        <f>+IF(F108=0,"",X108-X120)</f>
        <v>-0.11476954771096715</v>
      </c>
      <c r="Z108" s="128">
        <f>+IF(F108=0,"",'Ark1'!W126)</f>
        <v>1.9001085776330076</v>
      </c>
      <c r="AA108" s="128">
        <f>+IF(F108=0,"",'Ark1'!X126)</f>
        <v>69.48968512486428</v>
      </c>
      <c r="AB108" s="128">
        <f>+IF(F108=0,"",'Ark1'!Y126)</f>
        <v>29.20738327904451</v>
      </c>
      <c r="AC108" s="128">
        <f>+IF(F108=0,"",'Ark1'!Z126)</f>
        <v>8.2532230675960747</v>
      </c>
      <c r="AD108" s="103">
        <f>+IF(F108=0,"",'Ark1'!Z126)</f>
        <v>8.2532230675960747</v>
      </c>
      <c r="AE108" s="39">
        <f>+IF(F108=0,"",'Ark1'!AA126)</f>
        <v>1.5740214510334021</v>
      </c>
      <c r="AF108" s="39">
        <f>+IF(F108=0,"",'Ark1'!AB126)</f>
        <v>2.1166610823842844</v>
      </c>
      <c r="AG108" s="128">
        <f>+IF(F108=0,"",'Ark1'!AD126)</f>
        <v>67.78004082737732</v>
      </c>
      <c r="AH108" s="128">
        <f>+IF(F108=0,"",'Ark1'!AE126)</f>
        <v>57.231712862511806</v>
      </c>
      <c r="AI108" s="128">
        <f>+IF(F108=0,"",'Ark1'!AF126)</f>
        <v>7.8233170524527491</v>
      </c>
      <c r="AJ108" s="39">
        <f t="shared" si="35"/>
        <v>3.669411636045496</v>
      </c>
      <c r="AK108" s="25"/>
      <c r="AQ108" t="s">
        <v>449</v>
      </c>
    </row>
    <row r="109" spans="1:43">
      <c r="A109" s="25"/>
      <c r="B109" s="46" t="str">
        <f t="shared" si="52"/>
        <v>Februar</v>
      </c>
      <c r="C109" s="46">
        <f>+'Ark1'!C127</f>
        <v>2015</v>
      </c>
      <c r="D109" s="46">
        <f>+IF(F109=0,"",'Ark1'!Q127)</f>
        <v>108</v>
      </c>
      <c r="E109" s="46">
        <f t="shared" si="46"/>
        <v>15</v>
      </c>
      <c r="F109" s="345">
        <f>+'Ark1'!R127</f>
        <v>1775</v>
      </c>
      <c r="G109" s="46">
        <f t="shared" si="47"/>
        <v>263</v>
      </c>
      <c r="H109" s="103">
        <f>+IF(F109=0,"",'Ark1'!AG127)</f>
        <v>6.5184072252935845</v>
      </c>
      <c r="I109" s="103">
        <f t="shared" ref="I109:I119" si="53">+IF(F109=0,"",H109-H121)</f>
        <v>-0.51036503436177139</v>
      </c>
      <c r="J109" s="103">
        <f>+IF(F109=0,"",'Ark1'!AH127)</f>
        <v>0</v>
      </c>
      <c r="K109" s="103"/>
      <c r="L109" s="438"/>
      <c r="M109" s="438"/>
      <c r="N109" s="103"/>
      <c r="O109" s="103"/>
      <c r="P109" s="39">
        <f>+IF(F109=0,"",'Ark1'!S127)</f>
        <v>5.1115492957746476</v>
      </c>
      <c r="Q109" s="39">
        <f t="shared" ref="Q109:Q119" si="54">+IF(F109=0,"",P109-P121)</f>
        <v>-0.19136075713540546</v>
      </c>
      <c r="R109" s="103"/>
      <c r="S109" s="103"/>
      <c r="T109" s="39"/>
      <c r="U109" s="39"/>
      <c r="V109" s="39">
        <f>+IF(F109=0,"",'Ark1'!T127)</f>
        <v>4.3690140845070422</v>
      </c>
      <c r="W109" s="39">
        <f t="shared" ref="W109:W119" si="55">+IF(F109=0,"",V109-V121)</f>
        <v>-0.39752030702734942</v>
      </c>
      <c r="X109" s="103">
        <f>+IF(F109=0,"",'Ark1'!U127)</f>
        <v>10.451492957746478</v>
      </c>
      <c r="Y109" s="103">
        <f t="shared" ref="Y109:Y119" si="56">+IF(F109=0,"",X109-X121)</f>
        <v>-2.8018800581265584</v>
      </c>
      <c r="Z109" s="128">
        <f>+IF(F109=0,"",'Ark1'!W127)</f>
        <v>0.90140845070422526</v>
      </c>
      <c r="AA109" s="128">
        <f>+IF(F109=0,"",'Ark1'!X127)</f>
        <v>25.577464788732392</v>
      </c>
      <c r="AB109" s="128">
        <f>+IF(F109=0,"",'Ark1'!Y127)</f>
        <v>9.7464788732394378</v>
      </c>
      <c r="AC109" s="128">
        <f>+IF(F109=0,"",'Ark1'!Z127)</f>
        <v>7.9095247820662093</v>
      </c>
      <c r="AD109" s="103">
        <f>+IF(F109=0,"",'Ark1'!Z127)</f>
        <v>7.9095247820662093</v>
      </c>
      <c r="AE109" s="39">
        <f>+IF(F109=0,"",'Ark1'!AA127)</f>
        <v>1.6013925699412013</v>
      </c>
      <c r="AF109" s="39">
        <f>+IF(F109=0,"",'Ark1'!AB127)</f>
        <v>1.9023033887632688</v>
      </c>
      <c r="AG109" s="128">
        <f>+IF(F109=0,"",'Ark1'!AD127)</f>
        <v>54.082668393108065</v>
      </c>
      <c r="AH109" s="128">
        <f>+IF(F109=0,"",'Ark1'!AE127)</f>
        <v>19.195273181361877</v>
      </c>
      <c r="AI109" s="128">
        <f>+IF(F109=0,"",'Ark1'!AF127)</f>
        <v>7.5387555744319394</v>
      </c>
      <c r="AJ109" s="39">
        <f t="shared" si="35"/>
        <v>2.0446820235864651</v>
      </c>
      <c r="AK109" s="25"/>
      <c r="AQ109" t="s">
        <v>450</v>
      </c>
    </row>
    <row r="110" spans="1:43">
      <c r="A110" s="25"/>
      <c r="B110" s="46" t="str">
        <f t="shared" si="52"/>
        <v>Mars</v>
      </c>
      <c r="C110" s="46">
        <f>+'Ark1'!C128</f>
        <v>2015</v>
      </c>
      <c r="D110" s="46">
        <f>+IF(F110=0,"",'Ark1'!Q128)</f>
        <v>162</v>
      </c>
      <c r="E110" s="46">
        <f t="shared" si="46"/>
        <v>35</v>
      </c>
      <c r="F110" s="345">
        <f>+'Ark1'!R128</f>
        <v>3826</v>
      </c>
      <c r="G110" s="46">
        <f t="shared" si="47"/>
        <v>1806</v>
      </c>
      <c r="H110" s="103">
        <f>+IF(F110=0,"",'Ark1'!AG128)</f>
        <v>11.821600968657091</v>
      </c>
      <c r="I110" s="103">
        <f t="shared" si="53"/>
        <v>4.523204961628001</v>
      </c>
      <c r="J110" s="103">
        <f>+IF(F110=0,"",'Ark1'!AH128)</f>
        <v>0.18295870360690017</v>
      </c>
      <c r="K110" s="103"/>
      <c r="L110" s="438"/>
      <c r="M110" s="438"/>
      <c r="N110" s="103"/>
      <c r="O110" s="103"/>
      <c r="P110" s="39">
        <f>+IF(F110=0,"",'Ark1'!S128)</f>
        <v>5.1259801359121795</v>
      </c>
      <c r="Q110" s="39">
        <f t="shared" si="54"/>
        <v>7.1682547240605743E-3</v>
      </c>
      <c r="R110" s="103"/>
      <c r="S110" s="103"/>
      <c r="T110" s="39"/>
      <c r="U110" s="39"/>
      <c r="V110" s="39">
        <f>+IF(F110=0,"",'Ark1'!T128)</f>
        <v>4.529012023000524</v>
      </c>
      <c r="W110" s="39">
        <f t="shared" si="55"/>
        <v>-0.38286916511828828</v>
      </c>
      <c r="X110" s="103">
        <f>+IF(F110=0,"",'Ark1'!U128)</f>
        <v>8.7935964453737725</v>
      </c>
      <c r="Y110" s="103">
        <f t="shared" si="56"/>
        <v>-1.5072946437351451</v>
      </c>
      <c r="Z110" s="128">
        <f>+IF(F110=0,"",'Ark1'!W128)</f>
        <v>0.78410872974385792</v>
      </c>
      <c r="AA110" s="128">
        <f>+IF(F110=0,"",'Ark1'!X128)</f>
        <v>15.499215891270255</v>
      </c>
      <c r="AB110" s="128">
        <f>+IF(F110=0,"",'Ark1'!Y128)</f>
        <v>6.9001568217459477</v>
      </c>
      <c r="AC110" s="128">
        <f>+IF(F110=0,"",'Ark1'!Z128)</f>
        <v>6.8986508433664335</v>
      </c>
      <c r="AD110" s="103">
        <f>+IF(F110=0,"",'Ark1'!Z128)</f>
        <v>6.8986508433664335</v>
      </c>
      <c r="AE110" s="39">
        <f>+IF(F110=0,"",'Ark1'!AA128)</f>
        <v>1.3690704084127343</v>
      </c>
      <c r="AF110" s="39">
        <f>+IF(F110=0,"",'Ark1'!AB128)</f>
        <v>1.6416622064752198</v>
      </c>
      <c r="AG110" s="128">
        <f>+IF(F110=0,"",'Ark1'!AD128)</f>
        <v>49.909645918004415</v>
      </c>
      <c r="AH110" s="128">
        <f>+IF(F110=0,"",'Ark1'!AE128)</f>
        <v>38.387789694039554</v>
      </c>
      <c r="AI110" s="128">
        <f>+IF(F110=0,"",'Ark1'!AF128)</f>
        <v>16.249734550860062</v>
      </c>
      <c r="AJ110" s="39">
        <f t="shared" si="35"/>
        <v>1.7154956149296379</v>
      </c>
      <c r="AK110" s="25"/>
      <c r="AQ110" t="s">
        <v>451</v>
      </c>
    </row>
    <row r="111" spans="1:43">
      <c r="A111" s="25"/>
      <c r="B111" s="46" t="str">
        <f t="shared" si="52"/>
        <v>April</v>
      </c>
      <c r="C111" s="46">
        <f>+'Ark1'!C129</f>
        <v>2015</v>
      </c>
      <c r="D111" s="46">
        <f>+IF(F111=0,"",'Ark1'!Q129)</f>
        <v>131</v>
      </c>
      <c r="E111" s="46">
        <f t="shared" si="46"/>
        <v>14</v>
      </c>
      <c r="F111" s="345">
        <f>+'Ark1'!R129</f>
        <v>3196</v>
      </c>
      <c r="G111" s="46">
        <f t="shared" si="47"/>
        <v>670</v>
      </c>
      <c r="H111" s="103">
        <f>+IF(F111=0,"",'Ark1'!AG129)</f>
        <v>9.7080746956607751</v>
      </c>
      <c r="I111" s="103">
        <f t="shared" si="53"/>
        <v>2.3041371437055114</v>
      </c>
      <c r="J111" s="103">
        <f>+IF(F111=0,"",'Ark1'!AH129)</f>
        <v>0</v>
      </c>
      <c r="K111" s="103"/>
      <c r="L111" s="438"/>
      <c r="M111" s="438"/>
      <c r="N111" s="103"/>
      <c r="O111" s="103"/>
      <c r="P111" s="39">
        <f>+IF(F111=0,"",'Ark1'!S129)</f>
        <v>4.9574468085106389</v>
      </c>
      <c r="Q111" s="39">
        <f t="shared" si="54"/>
        <v>-0.14112801334209202</v>
      </c>
      <c r="R111" s="103"/>
      <c r="S111" s="103"/>
      <c r="T111" s="39"/>
      <c r="U111" s="39"/>
      <c r="V111" s="39">
        <f>+IF(F111=0,"",'Ark1'!T129)</f>
        <v>4.4152065081351699</v>
      </c>
      <c r="W111" s="39">
        <f t="shared" si="55"/>
        <v>-0.13150766446973794</v>
      </c>
      <c r="X111" s="103">
        <f>+IF(F111=0,"",'Ark1'!U129)</f>
        <v>8.6449311639549347</v>
      </c>
      <c r="Y111" s="103">
        <f t="shared" si="56"/>
        <v>0.28835950916475461</v>
      </c>
      <c r="Z111" s="128">
        <f>+IF(F111=0,"",'Ark1'!W129)</f>
        <v>0.40675844806007505</v>
      </c>
      <c r="AA111" s="128">
        <f>+IF(F111=0,"",'Ark1'!X129)</f>
        <v>13.297872340425537</v>
      </c>
      <c r="AB111" s="128">
        <f>+IF(F111=0,"",'Ark1'!Y129)</f>
        <v>6.5081351689612008</v>
      </c>
      <c r="AC111" s="128">
        <f>+IF(F111=0,"",'Ark1'!Z129)</f>
        <v>6.3898907144955635</v>
      </c>
      <c r="AD111" s="103">
        <f>+IF(F111=0,"",'Ark1'!Z129)</f>
        <v>6.3898907144955635</v>
      </c>
      <c r="AE111" s="39">
        <f>+IF(F111=0,"",'Ark1'!AA129)</f>
        <v>1.2889989865573557</v>
      </c>
      <c r="AF111" s="39">
        <f>+IF(F111=0,"",'Ark1'!AB129)</f>
        <v>1.6676278900378938</v>
      </c>
      <c r="AG111" s="128">
        <f>+IF(F111=0,"",'Ark1'!AD129)</f>
        <v>47.049757847864761</v>
      </c>
      <c r="AH111" s="128">
        <f>+IF(F111=0,"",'Ark1'!AE129)</f>
        <v>45.72715224483801</v>
      </c>
      <c r="AI111" s="128">
        <f>+IF(F111=0,"",'Ark1'!AF129)</f>
        <v>13.574007220216604</v>
      </c>
      <c r="AJ111" s="39">
        <f t="shared" si="35"/>
        <v>1.743827316334257</v>
      </c>
      <c r="AK111" s="25"/>
      <c r="AQ111" t="s">
        <v>452</v>
      </c>
    </row>
    <row r="112" spans="1:43">
      <c r="A112" s="25"/>
      <c r="B112" s="46" t="str">
        <f t="shared" si="52"/>
        <v>Mai</v>
      </c>
      <c r="C112" s="46">
        <f>+'Ark1'!C130</f>
        <v>2015</v>
      </c>
      <c r="D112" s="46">
        <f>+IF(F112=0,"",'Ark1'!Q130)</f>
        <v>102</v>
      </c>
      <c r="E112" s="46">
        <f t="shared" si="46"/>
        <v>0</v>
      </c>
      <c r="F112" s="345">
        <f>+'Ark1'!R130</f>
        <v>1674</v>
      </c>
      <c r="G112" s="46">
        <f t="shared" si="47"/>
        <v>113</v>
      </c>
      <c r="H112" s="103">
        <f>+IF(F112=0,"",'Ark1'!AG130)</f>
        <v>5.425611085304932</v>
      </c>
      <c r="I112" s="103">
        <f t="shared" si="53"/>
        <v>-0.79856911750037884</v>
      </c>
      <c r="J112" s="103">
        <f>+IF(F112=0,"",'Ark1'!AH130)</f>
        <v>0</v>
      </c>
      <c r="K112" s="103"/>
      <c r="L112" s="438"/>
      <c r="M112" s="438"/>
      <c r="N112" s="103"/>
      <c r="O112" s="103"/>
      <c r="P112" s="39">
        <f>+IF(F112=0,"",'Ark1'!S130)</f>
        <v>5.1367980884109921</v>
      </c>
      <c r="Q112" s="39">
        <f t="shared" si="54"/>
        <v>-0.28152350031418383</v>
      </c>
      <c r="R112" s="103"/>
      <c r="S112" s="103"/>
      <c r="T112" s="39"/>
      <c r="U112" s="39"/>
      <c r="V112" s="39">
        <f>+IF(F112=0,"",'Ark1'!T130)</f>
        <v>4.3393070489844678</v>
      </c>
      <c r="W112" s="39">
        <f t="shared" si="55"/>
        <v>-0.62417789656325873</v>
      </c>
      <c r="X112" s="103">
        <f>+IF(F112=0,"",'Ark1'!U130)</f>
        <v>9.2241935483871025</v>
      </c>
      <c r="Y112" s="103">
        <f t="shared" si="56"/>
        <v>-2.1436475790952692</v>
      </c>
      <c r="Z112" s="128">
        <f>+IF(F112=0,"",'Ark1'!W130)</f>
        <v>0.23894862604540024</v>
      </c>
      <c r="AA112" s="128">
        <f>+IF(F112=0,"",'Ark1'!X130)</f>
        <v>17.383512544802873</v>
      </c>
      <c r="AB112" s="128">
        <f>+IF(F112=0,"",'Ark1'!Y130)</f>
        <v>7.228195937873358</v>
      </c>
      <c r="AC112" s="128">
        <f>+IF(F112=0,"",'Ark1'!Z130)</f>
        <v>6.9516889879882342</v>
      </c>
      <c r="AD112" s="103">
        <f>+IF(F112=0,"",'Ark1'!Z130)</f>
        <v>6.9516889879882342</v>
      </c>
      <c r="AE112" s="39">
        <f>+IF(F112=0,"",'Ark1'!AA130)</f>
        <v>1.7515436505975388</v>
      </c>
      <c r="AF112" s="39">
        <f>+IF(F112=0,"",'Ark1'!AB130)</f>
        <v>1.7166820815984685</v>
      </c>
      <c r="AG112" s="128">
        <f>+IF(F112=0,"",'Ark1'!AD130)</f>
        <v>50.868658431329024</v>
      </c>
      <c r="AH112" s="128">
        <f>+IF(F112=0,"",'Ark1'!AE130)</f>
        <v>43.097597463119357</v>
      </c>
      <c r="AI112" s="128">
        <f>+IF(F112=0,"",'Ark1'!AF130)</f>
        <v>7.109789764281162</v>
      </c>
      <c r="AJ112" s="39">
        <f t="shared" si="35"/>
        <v>1.7957088033492277</v>
      </c>
      <c r="AK112" s="25"/>
      <c r="AQ112" t="s">
        <v>453</v>
      </c>
    </row>
    <row r="113" spans="1:43">
      <c r="A113" s="25"/>
      <c r="B113" s="46" t="str">
        <f t="shared" si="52"/>
        <v>Juni</v>
      </c>
      <c r="C113" s="46">
        <f>+'Ark1'!C131</f>
        <v>2015</v>
      </c>
      <c r="D113" s="46">
        <f>+IF(F113=0,"",'Ark1'!Q131)</f>
        <v>126</v>
      </c>
      <c r="E113" s="46">
        <f t="shared" si="46"/>
        <v>26</v>
      </c>
      <c r="F113" s="345">
        <f>+'Ark1'!R131</f>
        <v>2133</v>
      </c>
      <c r="G113" s="46">
        <f t="shared" si="47"/>
        <v>745</v>
      </c>
      <c r="H113" s="103">
        <f>+IF(F113=0,"",'Ark1'!AG131)</f>
        <v>9.1833385921724631</v>
      </c>
      <c r="I113" s="103">
        <f t="shared" si="53"/>
        <v>2.3945865358836489</v>
      </c>
      <c r="J113" s="103">
        <f>+IF(F113=0,"",'Ark1'!AH131)</f>
        <v>0</v>
      </c>
      <c r="K113" s="103"/>
      <c r="L113" s="438"/>
      <c r="M113" s="438"/>
      <c r="N113" s="103"/>
      <c r="O113" s="103"/>
      <c r="P113" s="39">
        <f>+IF(F113=0,"",'Ark1'!S131)</f>
        <v>4.899671823722457</v>
      </c>
      <c r="Q113" s="39">
        <f t="shared" si="54"/>
        <v>-8.8800798755929833E-2</v>
      </c>
      <c r="R113" s="103"/>
      <c r="S113" s="103"/>
      <c r="T113" s="39"/>
      <c r="U113" s="39"/>
      <c r="V113" s="39">
        <f>+IF(F113=0,"",'Ark1'!T131)</f>
        <v>4.2587904360056257</v>
      </c>
      <c r="W113" s="39">
        <f t="shared" si="55"/>
        <v>-0.54452368503183912</v>
      </c>
      <c r="X113" s="103">
        <f>+IF(F113=0,"",'Ark1'!U131)</f>
        <v>12.253070792311309</v>
      </c>
      <c r="Y113" s="103">
        <f t="shared" si="56"/>
        <v>-1.6913096111468935</v>
      </c>
      <c r="Z113" s="128">
        <f>+IF(F113=0,"",'Ark1'!W131)</f>
        <v>1.1251758087201122</v>
      </c>
      <c r="AA113" s="128">
        <f>+IF(F113=0,"",'Ark1'!X131)</f>
        <v>26.44163150492264</v>
      </c>
      <c r="AB113" s="128">
        <f>+IF(F113=0,"",'Ark1'!Y131)</f>
        <v>12.330051570557901</v>
      </c>
      <c r="AC113" s="128">
        <f>+IF(F113=0,"",'Ark1'!Z131)</f>
        <v>8.0530313437777856</v>
      </c>
      <c r="AD113" s="103">
        <f>+IF(F113=0,"",'Ark1'!Z131)</f>
        <v>8.0530313437777856</v>
      </c>
      <c r="AE113" s="39">
        <f>+IF(F113=0,"",'Ark1'!AA131)</f>
        <v>1.5240730845745285</v>
      </c>
      <c r="AF113" s="39">
        <f>+IF(F113=0,"",'Ark1'!AB131)</f>
        <v>2.1269096853910097</v>
      </c>
      <c r="AG113" s="128">
        <f>+IF(F113=0,"",'Ark1'!AD131)</f>
        <v>59.780754516970113</v>
      </c>
      <c r="AH113" s="128">
        <f>+IF(F113=0,"",'Ark1'!AE131)</f>
        <v>39.734999960396806</v>
      </c>
      <c r="AI113" s="128">
        <f>+IF(F113=0,"",'Ark1'!AF131)</f>
        <v>9.0592482480356775</v>
      </c>
      <c r="AJ113" s="39">
        <f t="shared" si="35"/>
        <v>2.5007941823748943</v>
      </c>
      <c r="AK113" s="25"/>
      <c r="AQ113" t="s">
        <v>454</v>
      </c>
    </row>
    <row r="114" spans="1:43">
      <c r="A114" s="25"/>
      <c r="B114" s="46" t="str">
        <f t="shared" si="52"/>
        <v>Juli</v>
      </c>
      <c r="C114" s="46">
        <f>+'Ark1'!C132</f>
        <v>2015</v>
      </c>
      <c r="D114" s="46">
        <f>+IF(F114=0,"",'Ark1'!Q132)</f>
        <v>44</v>
      </c>
      <c r="E114" s="46">
        <f t="shared" si="46"/>
        <v>4</v>
      </c>
      <c r="F114" s="345">
        <f>+'Ark1'!R132</f>
        <v>516</v>
      </c>
      <c r="G114" s="46">
        <f t="shared" si="47"/>
        <v>133</v>
      </c>
      <c r="H114" s="103">
        <f>+IF(F114=0,"",'Ark1'!AG132)</f>
        <v>1.8489797266481187</v>
      </c>
      <c r="I114" s="103">
        <f t="shared" si="53"/>
        <v>-0.13649208860331652</v>
      </c>
      <c r="J114" s="103">
        <f>+IF(F114=0,"",'Ark1'!AH132)</f>
        <v>0</v>
      </c>
      <c r="K114" s="103"/>
      <c r="L114" s="438"/>
      <c r="M114" s="438"/>
      <c r="N114" s="103"/>
      <c r="O114" s="103"/>
      <c r="P114" s="39">
        <f>+IF(F114=0,"",'Ark1'!S132)</f>
        <v>4.612403100775194</v>
      </c>
      <c r="Q114" s="39">
        <f t="shared" si="54"/>
        <v>-9.5168700791385952E-2</v>
      </c>
      <c r="R114" s="103"/>
      <c r="S114" s="103"/>
      <c r="T114" s="39"/>
      <c r="U114" s="39"/>
      <c r="V114" s="39">
        <f>+IF(F114=0,"",'Ark1'!T132)</f>
        <v>3.5213178294573657</v>
      </c>
      <c r="W114" s="39">
        <f t="shared" si="55"/>
        <v>-1.0974811261562092</v>
      </c>
      <c r="X114" s="103">
        <f>+IF(F114=0,"",'Ark1'!U132)</f>
        <v>10.198062015503876</v>
      </c>
      <c r="Y114" s="103">
        <f t="shared" si="56"/>
        <v>-4.5815724492480765</v>
      </c>
      <c r="Z114" s="128">
        <f>+IF(F114=0,"",'Ark1'!W132)</f>
        <v>0.96899224806201567</v>
      </c>
      <c r="AA114" s="128">
        <f>+IF(F114=0,"",'Ark1'!X132)</f>
        <v>15.891472868217052</v>
      </c>
      <c r="AB114" s="128">
        <f>+IF(F114=0,"",'Ark1'!Y132)</f>
        <v>7.1705426356589186</v>
      </c>
      <c r="AC114" s="128">
        <f>+IF(F114=0,"",'Ark1'!Z132)</f>
        <v>6.5862021119701399</v>
      </c>
      <c r="AD114" s="103">
        <f>+IF(F114=0,"",'Ark1'!Z132)</f>
        <v>6.5862021119701399</v>
      </c>
      <c r="AE114" s="39">
        <f>+IF(F114=0,"",'Ark1'!AA132)</f>
        <v>1.6261433784024601</v>
      </c>
      <c r="AF114" s="39">
        <f>+IF(F114=0,"",'Ark1'!AB132)</f>
        <v>1.8887495883551024</v>
      </c>
      <c r="AG114" s="128">
        <f>+IF(F114=0,"",'Ark1'!AD132)</f>
        <v>64.262339278530092</v>
      </c>
      <c r="AH114" s="128">
        <f>+IF(F114=0,"",'Ark1'!AE132)</f>
        <v>62.483864404284198</v>
      </c>
      <c r="AI114" s="128">
        <f>+IF(F114=0,"",'Ark1'!AF132)</f>
        <v>2.1915480993841578</v>
      </c>
      <c r="AJ114" s="39">
        <f t="shared" si="35"/>
        <v>2.2110084033613444</v>
      </c>
      <c r="AK114" s="25"/>
      <c r="AQ114" t="s">
        <v>455</v>
      </c>
    </row>
    <row r="115" spans="1:43">
      <c r="A115" s="25"/>
      <c r="B115" s="46" t="str">
        <f t="shared" si="52"/>
        <v>August</v>
      </c>
      <c r="C115" s="46">
        <f>+'Ark1'!C133</f>
        <v>2015</v>
      </c>
      <c r="D115" s="46">
        <f>+IF(F115=0,"",'Ark1'!Q133)</f>
        <v>115</v>
      </c>
      <c r="E115" s="46">
        <f t="shared" si="46"/>
        <v>-20</v>
      </c>
      <c r="F115" s="345">
        <f>+'Ark1'!R133</f>
        <v>1429</v>
      </c>
      <c r="G115" s="46">
        <f t="shared" si="47"/>
        <v>-432</v>
      </c>
      <c r="H115" s="103">
        <f>+IF(F115=0,"",'Ark1'!AG133)</f>
        <v>6.621850581974293</v>
      </c>
      <c r="I115" s="103">
        <f t="shared" si="53"/>
        <v>-2.5761178572805576</v>
      </c>
      <c r="J115" s="103">
        <f>+IF(F115=0,"",'Ark1'!AH133)</f>
        <v>0.27991602519244224</v>
      </c>
      <c r="K115" s="103"/>
      <c r="L115" s="438"/>
      <c r="M115" s="438"/>
      <c r="N115" s="103"/>
      <c r="O115" s="103"/>
      <c r="P115" s="39">
        <f>+IF(F115=0,"",'Ark1'!S133)</f>
        <v>4.8943317004898521</v>
      </c>
      <c r="Q115" s="39">
        <f t="shared" si="54"/>
        <v>0.41018339312821972</v>
      </c>
      <c r="R115" s="103"/>
      <c r="S115" s="103"/>
      <c r="T115" s="39"/>
      <c r="U115" s="39"/>
      <c r="V115" s="39">
        <f>+IF(F115=0,"",'Ark1'!T133)</f>
        <v>3.9433170048985295</v>
      </c>
      <c r="W115" s="39">
        <f t="shared" si="55"/>
        <v>-1.5844736100933066E-2</v>
      </c>
      <c r="X115" s="103">
        <f>+IF(F115=0,"",'Ark1'!U133)</f>
        <v>13.188103568929328</v>
      </c>
      <c r="Y115" s="103">
        <f t="shared" si="56"/>
        <v>-0.90297649555212089</v>
      </c>
      <c r="Z115" s="128">
        <f>+IF(F115=0,"",'Ark1'!W133)</f>
        <v>1.0496850944716585</v>
      </c>
      <c r="AA115" s="128">
        <f>+IF(F115=0,"",'Ark1'!X133)</f>
        <v>27.221833449965004</v>
      </c>
      <c r="AB115" s="128">
        <f>+IF(F115=0,"",'Ark1'!Y133)</f>
        <v>9.7970608817354812</v>
      </c>
      <c r="AC115" s="128">
        <f>+IF(F115=0,"",'Ark1'!Z133)</f>
        <v>6.9181699971623427</v>
      </c>
      <c r="AD115" s="103">
        <f>+IF(F115=0,"",'Ark1'!Z133)</f>
        <v>6.9181699971623427</v>
      </c>
      <c r="AE115" s="39">
        <f>+IF(F115=0,"",'Ark1'!AA133)</f>
        <v>1.661115008005416</v>
      </c>
      <c r="AF115" s="39">
        <f>+IF(F115=0,"",'Ark1'!AB133)</f>
        <v>2.1272349507323023</v>
      </c>
      <c r="AG115" s="128">
        <f>+IF(F115=0,"",'Ark1'!AD133)</f>
        <v>57.870881227898813</v>
      </c>
      <c r="AH115" s="128">
        <f>+IF(F115=0,"",'Ark1'!AE133)</f>
        <v>39.79493868561147</v>
      </c>
      <c r="AI115" s="128">
        <f>+IF(F115=0,"",'Ark1'!AF133)</f>
        <v>6.0692291356976016</v>
      </c>
      <c r="AJ115" s="39">
        <f t="shared" si="35"/>
        <v>2.6945667715184465</v>
      </c>
      <c r="AK115" s="25"/>
      <c r="AQ115" t="s">
        <v>66</v>
      </c>
    </row>
    <row r="116" spans="1:43">
      <c r="A116" s="25"/>
      <c r="B116" s="46" t="str">
        <f t="shared" si="52"/>
        <v>September</v>
      </c>
      <c r="C116" s="46">
        <f>+'Ark1'!C134</f>
        <v>2015</v>
      </c>
      <c r="D116" s="46">
        <f>+IF(F116=0,"",'Ark1'!Q134)</f>
        <v>172</v>
      </c>
      <c r="E116" s="46">
        <f t="shared" si="46"/>
        <v>38</v>
      </c>
      <c r="F116" s="345">
        <f>+'Ark1'!R134</f>
        <v>2215</v>
      </c>
      <c r="G116" s="46">
        <f t="shared" si="47"/>
        <v>720</v>
      </c>
      <c r="H116" s="103">
        <f>+IF(F116=0,"",'Ark1'!AG134)</f>
        <v>10.617947562932139</v>
      </c>
      <c r="I116" s="103">
        <f t="shared" si="53"/>
        <v>3.52084864009427</v>
      </c>
      <c r="J116" s="103">
        <f>+IF(F116=0,"",'Ark1'!AH134)</f>
        <v>0.40632054176072246</v>
      </c>
      <c r="K116" s="103"/>
      <c r="L116" s="438"/>
      <c r="M116" s="438"/>
      <c r="N116" s="103"/>
      <c r="O116" s="103"/>
      <c r="P116" s="39">
        <f>+IF(F116=0,"",'Ark1'!S134)</f>
        <v>4.2573363431151252</v>
      </c>
      <c r="Q116" s="39">
        <f t="shared" si="54"/>
        <v>-0.2991853960153108</v>
      </c>
      <c r="R116" s="103"/>
      <c r="S116" s="103"/>
      <c r="T116" s="39"/>
      <c r="U116" s="39"/>
      <c r="V116" s="39">
        <f>+IF(F116=0,"",'Ark1'!T134)</f>
        <v>3.9616252821670424</v>
      </c>
      <c r="W116" s="39">
        <f t="shared" si="55"/>
        <v>0.28737779052824619</v>
      </c>
      <c r="X116" s="103">
        <f>+IF(F116=0,"",'Ark1'!U134)</f>
        <v>13.642753950338601</v>
      </c>
      <c r="Y116" s="103">
        <f t="shared" si="56"/>
        <v>0.1083726794355897</v>
      </c>
      <c r="Z116" s="128">
        <f>+IF(F116=0,"",'Ark1'!W134)</f>
        <v>0.94808126410835181</v>
      </c>
      <c r="AA116" s="128">
        <f>+IF(F116=0,"",'Ark1'!X134)</f>
        <v>32.911963882618508</v>
      </c>
      <c r="AB116" s="128">
        <f>+IF(F116=0,"",'Ark1'!Y134)</f>
        <v>8.2167042889390505</v>
      </c>
      <c r="AC116" s="128">
        <f>+IF(F116=0,"",'Ark1'!Z134)</f>
        <v>6.566898357751529</v>
      </c>
      <c r="AD116" s="103">
        <f>+IF(F116=0,"",'Ark1'!Z134)</f>
        <v>6.566898357751529</v>
      </c>
      <c r="AE116" s="39">
        <f>+IF(F116=0,"",'Ark1'!AA134)</f>
        <v>1.6726883626834397</v>
      </c>
      <c r="AF116" s="39">
        <f>+IF(F116=0,"",'Ark1'!AB134)</f>
        <v>2.0846356301767348</v>
      </c>
      <c r="AG116" s="128">
        <f>+IF(F116=0,"",'Ark1'!AD134)</f>
        <v>57.23263909939881</v>
      </c>
      <c r="AH116" s="128">
        <f>+IF(F116=0,"",'Ark1'!AE134)</f>
        <v>46.557054218836718</v>
      </c>
      <c r="AI116" s="128">
        <f>+IF(F116=0,"",'Ark1'!AF134)</f>
        <v>9.407517519643239</v>
      </c>
      <c r="AJ116" s="39">
        <f t="shared" si="35"/>
        <v>3.2045281018027567</v>
      </c>
      <c r="AK116" s="25"/>
      <c r="AQ116" t="s">
        <v>78</v>
      </c>
    </row>
    <row r="117" spans="1:43">
      <c r="A117" s="25"/>
      <c r="B117" s="46" t="str">
        <f t="shared" si="52"/>
        <v>Oktober</v>
      </c>
      <c r="C117" s="46">
        <f>+'Ark1'!C135</f>
        <v>2015</v>
      </c>
      <c r="D117" s="46">
        <f>+IF(F117=0,"",'Ark1'!Q135)</f>
        <v>248</v>
      </c>
      <c r="E117" s="46">
        <f t="shared" si="46"/>
        <v>5</v>
      </c>
      <c r="F117" s="345">
        <f>+'Ark1'!R135</f>
        <v>2884</v>
      </c>
      <c r="G117" s="46">
        <f t="shared" si="47"/>
        <v>-387</v>
      </c>
      <c r="H117" s="103">
        <f>+IF(F117=0,"",'Ark1'!AG135)</f>
        <v>15.016117346368675</v>
      </c>
      <c r="I117" s="103">
        <f t="shared" si="53"/>
        <v>-1.4835091018023459</v>
      </c>
      <c r="J117" s="103">
        <f>+IF(F117=0,"",'Ark1'!AH135)</f>
        <v>0.27739251040221918</v>
      </c>
      <c r="K117" s="103"/>
      <c r="L117" s="438"/>
      <c r="M117" s="438"/>
      <c r="N117" s="103"/>
      <c r="O117" s="103"/>
      <c r="P117" s="39">
        <f>+IF(F117=0,"",'Ark1'!S135)</f>
        <v>4.7139389736477115</v>
      </c>
      <c r="Q117" s="39">
        <f t="shared" si="54"/>
        <v>0.27920953310964869</v>
      </c>
      <c r="R117" s="103"/>
      <c r="S117" s="103"/>
      <c r="T117" s="39"/>
      <c r="U117" s="39"/>
      <c r="V117" s="39">
        <f>+IF(F117=0,"",'Ark1'!T135)</f>
        <v>3.9278779472954226</v>
      </c>
      <c r="W117" s="39">
        <f t="shared" si="55"/>
        <v>-0.3912905027198641</v>
      </c>
      <c r="X117" s="103">
        <f>+IF(F117=0,"",'Ark1'!U135)</f>
        <v>14.818273231622729</v>
      </c>
      <c r="Y117" s="103">
        <f t="shared" si="56"/>
        <v>0.43716653642245795</v>
      </c>
      <c r="Z117" s="128">
        <f>+IF(F117=0,"",'Ark1'!W135)</f>
        <v>0.93619972260748974</v>
      </c>
      <c r="AA117" s="128">
        <f>+IF(F117=0,"",'Ark1'!X135)</f>
        <v>40.533980582524258</v>
      </c>
      <c r="AB117" s="128">
        <f>+IF(F117=0,"",'Ark1'!Y135)</f>
        <v>10.471567267683772</v>
      </c>
      <c r="AC117" s="128">
        <f>+IF(F117=0,"",'Ark1'!Z135)</f>
        <v>6.6082852369415281</v>
      </c>
      <c r="AD117" s="103">
        <f>+IF(F117=0,"",'Ark1'!Z135)</f>
        <v>6.6082852369415281</v>
      </c>
      <c r="AE117" s="39">
        <f>+IF(F117=0,"",'Ark1'!AA135)</f>
        <v>1.7601498459863327</v>
      </c>
      <c r="AF117" s="39">
        <f>+IF(F117=0,"",'Ark1'!AB135)</f>
        <v>2.1976691893513811</v>
      </c>
      <c r="AG117" s="128">
        <f>+IF(F117=0,"",'Ark1'!AD135)</f>
        <v>47.399682177581049</v>
      </c>
      <c r="AH117" s="128">
        <f>+IF(F117=0,"",'Ark1'!AE135)</f>
        <v>30.848955838312055</v>
      </c>
      <c r="AI117" s="128">
        <f>+IF(F117=0,"",'Ark1'!AF135)</f>
        <v>12.24888511361223</v>
      </c>
      <c r="AJ117" s="39">
        <f t="shared" si="35"/>
        <v>3.1435012872379517</v>
      </c>
      <c r="AK117" s="25"/>
      <c r="AQ117" t="s">
        <v>67</v>
      </c>
    </row>
    <row r="118" spans="1:43">
      <c r="A118" s="25"/>
      <c r="B118" s="46" t="str">
        <f>+AQ118</f>
        <v>November</v>
      </c>
      <c r="C118" s="46">
        <f>+'Ark1'!C136</f>
        <v>2015</v>
      </c>
      <c r="D118" s="46">
        <f>+IF(F118=0,"",'Ark1'!Q136)</f>
        <v>152</v>
      </c>
      <c r="E118" s="46">
        <f t="shared" si="46"/>
        <v>11</v>
      </c>
      <c r="F118" s="345">
        <f>+'Ark1'!R136</f>
        <v>1418</v>
      </c>
      <c r="G118" s="46">
        <f t="shared" si="47"/>
        <v>3</v>
      </c>
      <c r="H118" s="103">
        <f>+IF(F118=0,"",'Ark1'!AG136)</f>
        <v>8.4750467497914741</v>
      </c>
      <c r="I118" s="103">
        <f t="shared" si="53"/>
        <v>0.66283283261826131</v>
      </c>
      <c r="J118" s="103">
        <f>+IF(F118=0,"",'Ark1'!AH136)</f>
        <v>0.70521861777150896</v>
      </c>
      <c r="K118" s="103"/>
      <c r="L118" s="438"/>
      <c r="M118" s="438"/>
      <c r="N118" s="103"/>
      <c r="O118" s="103"/>
      <c r="P118" s="39">
        <f>+IF(F118=0,"",'Ark1'!S136)</f>
        <v>5.10296191819464</v>
      </c>
      <c r="Q118" s="39">
        <f t="shared" si="54"/>
        <v>0.5849407167812144</v>
      </c>
      <c r="R118" s="103"/>
      <c r="S118" s="103"/>
      <c r="T118" s="39"/>
      <c r="U118" s="39"/>
      <c r="V118" s="39">
        <f>+IF(F118=0,"",'Ark1'!T136)</f>
        <v>4.7045133991537389</v>
      </c>
      <c r="W118" s="39">
        <f t="shared" si="55"/>
        <v>0.30946039562017003</v>
      </c>
      <c r="X118" s="103">
        <f>+IF(F118=0,"",'Ark1'!U136)</f>
        <v>17.009873060648829</v>
      </c>
      <c r="Y118" s="103">
        <f t="shared" si="56"/>
        <v>1.269449032380269</v>
      </c>
      <c r="Z118" s="128">
        <f>+IF(F118=0,"",'Ark1'!W136)</f>
        <v>1.2693935119887163</v>
      </c>
      <c r="AA118" s="128">
        <f>+IF(F118=0,"",'Ark1'!X136)</f>
        <v>52.256699576868819</v>
      </c>
      <c r="AB118" s="128">
        <f>+IF(F118=0,"",'Ark1'!Y136)</f>
        <v>17.418899858956276</v>
      </c>
      <c r="AC118" s="128">
        <f>+IF(F118=0,"",'Ark1'!Z136)</f>
        <v>6.8343291440999323</v>
      </c>
      <c r="AD118" s="103">
        <f>+IF(F118=0,"",'Ark1'!Z136)</f>
        <v>6.8343291440999323</v>
      </c>
      <c r="AE118" s="39">
        <f>+IF(F118=0,"",'Ark1'!AA136)</f>
        <v>1.6993667533650842</v>
      </c>
      <c r="AF118" s="39">
        <f>+IF(F118=0,"",'Ark1'!AB136)</f>
        <v>2.1063392655801096</v>
      </c>
      <c r="AG118" s="128">
        <f>+IF(F118=0,"",'Ark1'!AD136)</f>
        <v>48.216242743804123</v>
      </c>
      <c r="AH118" s="128">
        <f>+IF(F118=0,"",'Ark1'!AE136)</f>
        <v>41.357087646444526</v>
      </c>
      <c r="AI118" s="128">
        <f>+IF(F118=0,"",'Ark1'!AF136)</f>
        <v>6.0225100870673192</v>
      </c>
      <c r="AJ118" s="39">
        <f t="shared" si="35"/>
        <v>3.3333333333333388</v>
      </c>
      <c r="AK118" s="25"/>
      <c r="AQ118" t="s">
        <v>68</v>
      </c>
    </row>
    <row r="119" spans="1:43">
      <c r="A119" s="25"/>
      <c r="B119" s="46" t="str">
        <f>+AQ119</f>
        <v>Desember</v>
      </c>
      <c r="C119" s="46">
        <f>+'Ark1'!C137</f>
        <v>2015</v>
      </c>
      <c r="D119" s="46">
        <f>+IF(F119=0,"",'Ark1'!Q137)</f>
        <v>58</v>
      </c>
      <c r="E119" s="46">
        <f t="shared" si="46"/>
        <v>19</v>
      </c>
      <c r="F119" s="345">
        <f>+'Ark1'!R137</f>
        <v>637</v>
      </c>
      <c r="G119" s="46">
        <f t="shared" si="47"/>
        <v>259</v>
      </c>
      <c r="H119" s="103">
        <f>+IF(F119=0,"",'Ark1'!AG137)</f>
        <v>2.9734694494241398</v>
      </c>
      <c r="I119" s="103">
        <f t="shared" si="53"/>
        <v>0.85832429034016622</v>
      </c>
      <c r="J119" s="103">
        <f>+IF(F119=0,"",'Ark1'!AH137)</f>
        <v>2.5117739403453689</v>
      </c>
      <c r="K119" s="103"/>
      <c r="L119" s="438"/>
      <c r="M119" s="438"/>
      <c r="N119" s="103"/>
      <c r="O119" s="103"/>
      <c r="P119" s="39">
        <f>+IF(F119=0,"",'Ark1'!S137)</f>
        <v>4.9199372056514914</v>
      </c>
      <c r="Q119" s="39">
        <f t="shared" si="54"/>
        <v>0.19771498342926908</v>
      </c>
      <c r="R119" s="103"/>
      <c r="S119" s="103"/>
      <c r="T119" s="39"/>
      <c r="U119" s="39"/>
      <c r="V119" s="39">
        <f>+IF(F119=0,"",'Ark1'!T137)</f>
        <v>4.8163265306122449</v>
      </c>
      <c r="W119" s="39">
        <f t="shared" si="55"/>
        <v>-4.3461829176115074E-2</v>
      </c>
      <c r="X119" s="103">
        <f>+IF(F119=0,"",'Ark1'!U137)</f>
        <v>13.28492935635793</v>
      </c>
      <c r="Y119" s="103">
        <f t="shared" si="56"/>
        <v>-2.6682452468166744</v>
      </c>
      <c r="Z119" s="128">
        <f>+IF(F119=0,"",'Ark1'!W137)</f>
        <v>0.62794348508634223</v>
      </c>
      <c r="AA119" s="128">
        <f>+IF(F119=0,"",'Ark1'!X137)</f>
        <v>33.437990580847732</v>
      </c>
      <c r="AB119" s="128">
        <f>+IF(F119=0,"",'Ark1'!Y137)</f>
        <v>12.715855572998429</v>
      </c>
      <c r="AC119" s="128">
        <f>+IF(F119=0,"",'Ark1'!Z137)</f>
        <v>7.7306415258762717</v>
      </c>
      <c r="AD119" s="103">
        <f>+IF(F119=0,"",'Ark1'!Z137)</f>
        <v>7.7306415258762717</v>
      </c>
      <c r="AE119" s="39">
        <f>+IF(F119=0,"",'Ark1'!AA137)</f>
        <v>1.2881032734810636</v>
      </c>
      <c r="AF119" s="39">
        <f>+IF(F119=0,"",'Ark1'!AB137)</f>
        <v>1.8050644800693996</v>
      </c>
      <c r="AG119" s="128">
        <f>+IF(F119=0,"",'Ark1'!AD137)</f>
        <v>44.796766570694238</v>
      </c>
      <c r="AH119" s="128">
        <f>+IF(F119=0,"",'Ark1'!AE137)</f>
        <v>50.815969972693118</v>
      </c>
      <c r="AI119" s="128">
        <f>+IF(F119=0,"",'Ark1'!AF137)</f>
        <v>2.7054576343172649</v>
      </c>
      <c r="AJ119" s="39">
        <f t="shared" si="35"/>
        <v>2.7002233567326104</v>
      </c>
      <c r="AK119" s="25"/>
      <c r="AQ119" t="s">
        <v>69</v>
      </c>
    </row>
    <row r="120" spans="1:43">
      <c r="A120" s="25"/>
      <c r="B120" s="69" t="str">
        <f t="shared" ref="B120:B129" si="57">+AQ120</f>
        <v>Januar</v>
      </c>
      <c r="C120" s="69">
        <f>+'Ark1'!C138</f>
        <v>2014</v>
      </c>
      <c r="D120" s="69">
        <f>+IF(F120=0,"",'Ark1'!Q138)</f>
        <v>159</v>
      </c>
      <c r="E120" s="69">
        <f>+IF(F120=0,"",D120-D132)</f>
        <v>2</v>
      </c>
      <c r="F120" s="447">
        <f>+'Ark1'!R138</f>
        <v>3196</v>
      </c>
      <c r="G120" s="69">
        <f>+IF(F120=0,"",F120-F132)</f>
        <v>878</v>
      </c>
      <c r="H120" s="123">
        <f>+IF(F120=0,"",'Ark1'!AG138)</f>
        <v>20.548437220493796</v>
      </c>
      <c r="I120" s="123">
        <f>+IF(F120=0,"",H120-H132)</f>
        <v>9.2594465518843432</v>
      </c>
      <c r="J120" s="123">
        <f>+IF(F120=0,"",'Ark1'!AH138)</f>
        <v>0.34418022528160203</v>
      </c>
      <c r="K120" s="123"/>
      <c r="L120" s="439"/>
      <c r="M120" s="439"/>
      <c r="N120" s="123"/>
      <c r="O120" s="123"/>
      <c r="P120" s="70">
        <f>+IF(F120=0,"",'Ark1'!S138)</f>
        <v>5.0040675844806008</v>
      </c>
      <c r="Q120" s="70">
        <f>+IF(F120=0,"",P120-P132)</f>
        <v>0.305189241081119</v>
      </c>
      <c r="R120" s="123"/>
      <c r="S120" s="123"/>
      <c r="T120" s="70"/>
      <c r="U120" s="70"/>
      <c r="V120" s="70">
        <f>+IF(F120=0,"",'Ark1'!T138)</f>
        <v>5.4937421777221518</v>
      </c>
      <c r="W120" s="70">
        <f>+IF(F120=0,"",V120-V132)</f>
        <v>0.67061879549609582</v>
      </c>
      <c r="X120" s="123">
        <f>+IF(F120=0,"",'Ark1'!U138)</f>
        <v>18.330350438047574</v>
      </c>
      <c r="Y120" s="123">
        <f>+IF(F120=0,"",X120-X132)</f>
        <v>1.932106262033745</v>
      </c>
      <c r="Z120" s="129">
        <f>+IF(F120=0,"",'Ark1'!W138)</f>
        <v>2.1902377972465592</v>
      </c>
      <c r="AA120" s="129">
        <f>+IF(F120=0,"",'Ark1'!X138)</f>
        <v>72.684605757196493</v>
      </c>
      <c r="AB120" s="129">
        <f>+IF(F120=0,"",'Ark1'!Y138)</f>
        <v>20.244055068836047</v>
      </c>
      <c r="AC120" s="129">
        <f>+IF(F120=0,"",'Ark1'!Z138)</f>
        <v>6.5367038232917798</v>
      </c>
      <c r="AD120" s="123">
        <f>+IF(F120=0,"",'Ark1'!Z138)</f>
        <v>6.5367038232917798</v>
      </c>
      <c r="AE120" s="70">
        <f>+IF(F120=0,"",'Ark1'!AA138)</f>
        <v>1.6176191888817177</v>
      </c>
      <c r="AF120" s="70">
        <f>+IF(F120=0,"",'Ark1'!AB138)</f>
        <v>1.9421285275781319</v>
      </c>
      <c r="AG120" s="129">
        <f>+IF(F120=0,"",'Ark1'!AD138)</f>
        <v>61.133364715692736</v>
      </c>
      <c r="AH120" s="129">
        <f>+IF(F120=0,"",'Ark1'!AE138)</f>
        <v>57.073913657983397</v>
      </c>
      <c r="AI120" s="129">
        <f>+IF(F120=0,"",'Ark1'!AF138)</f>
        <v>15.214700561744262</v>
      </c>
      <c r="AJ120" s="70">
        <f t="shared" si="35"/>
        <v>3.6630901019195927</v>
      </c>
      <c r="AK120" s="25"/>
      <c r="AQ120" t="s">
        <v>449</v>
      </c>
    </row>
    <row r="121" spans="1:43">
      <c r="A121" s="25"/>
      <c r="B121" s="69" t="str">
        <f t="shared" si="57"/>
        <v>Februar</v>
      </c>
      <c r="C121" s="69">
        <f>+'Ark1'!C139</f>
        <v>2014</v>
      </c>
      <c r="D121" s="69">
        <f>+IF(F121=0,"",'Ark1'!Q139)</f>
        <v>93</v>
      </c>
      <c r="E121" s="69">
        <f t="shared" si="46"/>
        <v>-8</v>
      </c>
      <c r="F121" s="447">
        <f>+'Ark1'!R139</f>
        <v>1512</v>
      </c>
      <c r="G121" s="69">
        <f t="shared" si="47"/>
        <v>127</v>
      </c>
      <c r="H121" s="123">
        <f>+IF(F121=0,"",'Ark1'!AG139)</f>
        <v>7.0287722596553559</v>
      </c>
      <c r="I121" s="123">
        <f t="shared" ref="I121:I131" si="58">+IF(F121=0,"",H121-H133)</f>
        <v>2.1864411514928426</v>
      </c>
      <c r="J121" s="123">
        <f>+IF(F121=0,"",'Ark1'!AH139)</f>
        <v>0.13227513227513227</v>
      </c>
      <c r="K121" s="123"/>
      <c r="L121" s="439"/>
      <c r="M121" s="439"/>
      <c r="N121" s="123"/>
      <c r="O121" s="123"/>
      <c r="P121" s="70">
        <f>+IF(F121=0,"",'Ark1'!S139)</f>
        <v>5.302910052910053</v>
      </c>
      <c r="Q121" s="70">
        <f t="shared" ref="Q121:Q131" si="59">+IF(F121=0,"",P121-P133)</f>
        <v>-4.149427921990867E-2</v>
      </c>
      <c r="R121" s="123"/>
      <c r="S121" s="123"/>
      <c r="T121" s="70"/>
      <c r="U121" s="70"/>
      <c r="V121" s="70">
        <f>+IF(F121=0,"",'Ark1'!T139)</f>
        <v>4.7665343915343916</v>
      </c>
      <c r="W121" s="70">
        <f t="shared" ref="W121:W131" si="60">+IF(F121=0,"",V121-V133)</f>
        <v>-0.16992770232842425</v>
      </c>
      <c r="X121" s="123">
        <f>+IF(F121=0,"",'Ark1'!U139)</f>
        <v>13.253373015873036</v>
      </c>
      <c r="Y121" s="123">
        <f t="shared" ref="Y121:Y131" si="61">+IF(F121=0,"",X121-X133)</f>
        <v>1.4810986476419927</v>
      </c>
      <c r="Z121" s="129">
        <f>+IF(F121=0,"",'Ark1'!W139)</f>
        <v>0.99206349206349242</v>
      </c>
      <c r="AA121" s="129">
        <f>+IF(F121=0,"",'Ark1'!X139)</f>
        <v>42.261904761904773</v>
      </c>
      <c r="AB121" s="129">
        <f>+IF(F121=0,"",'Ark1'!Y139)</f>
        <v>14.02116402116402</v>
      </c>
      <c r="AC121" s="129">
        <f>+IF(F121=0,"",'Ark1'!Z139)</f>
        <v>8.4219322990165626</v>
      </c>
      <c r="AD121" s="123">
        <f>+IF(F121=0,"",'Ark1'!Z139)</f>
        <v>8.4219322990165626</v>
      </c>
      <c r="AE121" s="70">
        <f>+IF(F121=0,"",'Ark1'!AA139)</f>
        <v>1.7618208466280629</v>
      </c>
      <c r="AF121" s="70">
        <f>+IF(F121=0,"",'Ark1'!AB139)</f>
        <v>2.1412716021593439</v>
      </c>
      <c r="AG121" s="129">
        <f>+IF(F121=0,"",'Ark1'!AD139)</f>
        <v>58.306070411910781</v>
      </c>
      <c r="AH121" s="129">
        <f>+IF(F121=0,"",'Ark1'!AE139)</f>
        <v>32.905019033481715</v>
      </c>
      <c r="AI121" s="129">
        <f>+IF(F121=0,"",'Ark1'!AF139)</f>
        <v>7.1979434447300763</v>
      </c>
      <c r="AJ121" s="70">
        <f t="shared" si="35"/>
        <v>2.4992641556497919</v>
      </c>
      <c r="AK121" s="25"/>
      <c r="AQ121" t="s">
        <v>450</v>
      </c>
    </row>
    <row r="122" spans="1:43">
      <c r="A122" s="25"/>
      <c r="B122" s="69" t="str">
        <f t="shared" si="57"/>
        <v>Mars</v>
      </c>
      <c r="C122" s="69">
        <f>+'Ark1'!C140</f>
        <v>2014</v>
      </c>
      <c r="D122" s="69">
        <f>+IF(F122=0,"",'Ark1'!Q140)</f>
        <v>127</v>
      </c>
      <c r="E122" s="69">
        <f t="shared" si="46"/>
        <v>-4</v>
      </c>
      <c r="F122" s="447">
        <f>+'Ark1'!R140</f>
        <v>2020</v>
      </c>
      <c r="G122" s="69">
        <f t="shared" si="47"/>
        <v>-46</v>
      </c>
      <c r="H122" s="123">
        <f>+IF(F122=0,"",'Ark1'!AG140)</f>
        <v>7.2983960070290896</v>
      </c>
      <c r="I122" s="123">
        <f t="shared" si="58"/>
        <v>0.49630567242545087</v>
      </c>
      <c r="J122" s="123">
        <f>+IF(F122=0,"",'Ark1'!AH140)</f>
        <v>0</v>
      </c>
      <c r="K122" s="123"/>
      <c r="L122" s="439"/>
      <c r="M122" s="439"/>
      <c r="N122" s="123"/>
      <c r="O122" s="123"/>
      <c r="P122" s="70">
        <f>+IF(F122=0,"",'Ark1'!S140)</f>
        <v>5.1188118811881189</v>
      </c>
      <c r="Q122" s="70">
        <f t="shared" si="59"/>
        <v>-6.8506608647312284E-2</v>
      </c>
      <c r="R122" s="123"/>
      <c r="S122" s="123"/>
      <c r="T122" s="70"/>
      <c r="U122" s="70"/>
      <c r="V122" s="70">
        <f>+IF(F122=0,"",'Ark1'!T140)</f>
        <v>4.9118811881188122</v>
      </c>
      <c r="W122" s="70">
        <f t="shared" si="60"/>
        <v>1.5462988699646019E-2</v>
      </c>
      <c r="X122" s="123">
        <f>+IF(F122=0,"",'Ark1'!U140)</f>
        <v>10.300891089108918</v>
      </c>
      <c r="Y122" s="123">
        <f t="shared" si="61"/>
        <v>-0.78492691669940662</v>
      </c>
      <c r="Z122" s="129">
        <f>+IF(F122=0,"",'Ark1'!W140)</f>
        <v>0.59405940594059403</v>
      </c>
      <c r="AA122" s="129">
        <f>+IF(F122=0,"",'Ark1'!X140)</f>
        <v>24.950495049504955</v>
      </c>
      <c r="AB122" s="129">
        <f>+IF(F122=0,"",'Ark1'!Y140)</f>
        <v>10.396039603960395</v>
      </c>
      <c r="AC122" s="129">
        <f>+IF(F122=0,"",'Ark1'!Z140)</f>
        <v>8.0321556233949565</v>
      </c>
      <c r="AD122" s="123">
        <f>+IF(F122=0,"",'Ark1'!Z140)</f>
        <v>8.0321556233949565</v>
      </c>
      <c r="AE122" s="70">
        <f>+IF(F122=0,"",'Ark1'!AA140)</f>
        <v>1.4193648608358838</v>
      </c>
      <c r="AF122" s="70">
        <f>+IF(F122=0,"",'Ark1'!AB140)</f>
        <v>1.5632402961501146</v>
      </c>
      <c r="AG122" s="129">
        <f>+IF(F122=0,"",'Ark1'!AD140)</f>
        <v>51.744267716206991</v>
      </c>
      <c r="AH122" s="129">
        <f>+IF(F122=0,"",'Ark1'!AE140)</f>
        <v>45.050239457224798</v>
      </c>
      <c r="AI122" s="129">
        <f>+IF(F122=0,"",'Ark1'!AF140)</f>
        <v>9.616300104731982</v>
      </c>
      <c r="AJ122" s="70">
        <f t="shared" si="35"/>
        <v>2.012359767891684</v>
      </c>
      <c r="AK122" s="25"/>
      <c r="AQ122" t="s">
        <v>451</v>
      </c>
    </row>
    <row r="123" spans="1:43">
      <c r="A123" s="25"/>
      <c r="B123" s="69" t="str">
        <f t="shared" si="57"/>
        <v>April</v>
      </c>
      <c r="C123" s="69">
        <f>+'Ark1'!C141</f>
        <v>2014</v>
      </c>
      <c r="D123" s="69">
        <f>+IF(F123=0,"",'Ark1'!Q141)</f>
        <v>117</v>
      </c>
      <c r="E123" s="69">
        <f t="shared" si="46"/>
        <v>-23</v>
      </c>
      <c r="F123" s="447">
        <f>+'Ark1'!R141</f>
        <v>2526</v>
      </c>
      <c r="G123" s="69">
        <f t="shared" si="47"/>
        <v>173</v>
      </c>
      <c r="H123" s="123">
        <f>+IF(F123=0,"",'Ark1'!AG141)</f>
        <v>7.4039375519552637</v>
      </c>
      <c r="I123" s="123">
        <f t="shared" si="58"/>
        <v>0.19116707454731507</v>
      </c>
      <c r="J123" s="123">
        <f>+IF(F123=0,"",'Ark1'!AH141)</f>
        <v>0</v>
      </c>
      <c r="K123" s="123"/>
      <c r="L123" s="439"/>
      <c r="M123" s="439"/>
      <c r="N123" s="123"/>
      <c r="O123" s="123"/>
      <c r="P123" s="70">
        <f>+IF(F123=0,"",'Ark1'!S141)</f>
        <v>5.0985748218527309</v>
      </c>
      <c r="Q123" s="70">
        <f t="shared" si="59"/>
        <v>-0.1929678895794833</v>
      </c>
      <c r="R123" s="123"/>
      <c r="S123" s="123"/>
      <c r="T123" s="70"/>
      <c r="U123" s="70"/>
      <c r="V123" s="70">
        <f>+IF(F123=0,"",'Ark1'!T141)</f>
        <v>4.5467141726049078</v>
      </c>
      <c r="W123" s="70">
        <f t="shared" si="60"/>
        <v>-0.12604400844056407</v>
      </c>
      <c r="X123" s="123">
        <f>+IF(F123=0,"",'Ark1'!U141)</f>
        <v>8.35657165479018</v>
      </c>
      <c r="Y123" s="123">
        <f t="shared" si="61"/>
        <v>-1.9647628118481517</v>
      </c>
      <c r="Z123" s="129">
        <f>+IF(F123=0,"",'Ark1'!W141)</f>
        <v>0.98970704671417253</v>
      </c>
      <c r="AA123" s="129">
        <f>+IF(F123=0,"",'Ark1'!X141)</f>
        <v>14.726840855106886</v>
      </c>
      <c r="AB123" s="129">
        <f>+IF(F123=0,"",'Ark1'!Y141)</f>
        <v>5.6215360253364999</v>
      </c>
      <c r="AC123" s="129">
        <f>+IF(F123=0,"",'Ark1'!Z141)</f>
        <v>6.5426006966574644</v>
      </c>
      <c r="AD123" s="123">
        <f>+IF(F123=0,"",'Ark1'!Z141)</f>
        <v>6.5426006966574644</v>
      </c>
      <c r="AE123" s="70">
        <f>+IF(F123=0,"",'Ark1'!AA141)</f>
        <v>1.5586266552382289</v>
      </c>
      <c r="AF123" s="70">
        <f>+IF(F123=0,"",'Ark1'!AB141)</f>
        <v>1.8100611451062121</v>
      </c>
      <c r="AG123" s="129">
        <f>+IF(F123=0,"",'Ark1'!AD141)</f>
        <v>48.524738826424809</v>
      </c>
      <c r="AH123" s="129">
        <f>+IF(F123=0,"",'Ark1'!AE141)</f>
        <v>47.118879102234359</v>
      </c>
      <c r="AI123" s="129">
        <f>+IF(F123=0,"",'Ark1'!AF141)</f>
        <v>12.02513567552128</v>
      </c>
      <c r="AJ123" s="70">
        <f t="shared" si="35"/>
        <v>1.639001475269819</v>
      </c>
      <c r="AK123" s="25"/>
      <c r="AQ123" t="s">
        <v>452</v>
      </c>
    </row>
    <row r="124" spans="1:43">
      <c r="A124" s="25"/>
      <c r="B124" s="69" t="str">
        <f t="shared" si="57"/>
        <v>Mai</v>
      </c>
      <c r="C124" s="69">
        <f>+'Ark1'!C142</f>
        <v>2014</v>
      </c>
      <c r="D124" s="69">
        <f>+IF(F124=0,"",'Ark1'!Q142)</f>
        <v>102</v>
      </c>
      <c r="E124" s="69">
        <f t="shared" si="46"/>
        <v>-2</v>
      </c>
      <c r="F124" s="447">
        <f>+'Ark1'!R142</f>
        <v>1561</v>
      </c>
      <c r="G124" s="69">
        <f t="shared" si="47"/>
        <v>233</v>
      </c>
      <c r="H124" s="123">
        <f>+IF(F124=0,"",'Ark1'!AG142)</f>
        <v>6.2241802028053108</v>
      </c>
      <c r="I124" s="123">
        <f t="shared" si="58"/>
        <v>1.4632248244145503</v>
      </c>
      <c r="J124" s="123">
        <f>+IF(F124=0,"",'Ark1'!AH142)</f>
        <v>0</v>
      </c>
      <c r="K124" s="123"/>
      <c r="L124" s="439"/>
      <c r="M124" s="439"/>
      <c r="N124" s="123"/>
      <c r="O124" s="123"/>
      <c r="P124" s="70">
        <f>+IF(F124=0,"",'Ark1'!S142)</f>
        <v>5.4183215887251759</v>
      </c>
      <c r="Q124" s="70">
        <f t="shared" si="59"/>
        <v>0.16982761282156122</v>
      </c>
      <c r="R124" s="123"/>
      <c r="S124" s="123"/>
      <c r="T124" s="70"/>
      <c r="U124" s="70"/>
      <c r="V124" s="70">
        <f>+IF(F124=0,"",'Ark1'!T142)</f>
        <v>4.9634849455477266</v>
      </c>
      <c r="W124" s="70">
        <f t="shared" si="60"/>
        <v>0.42508133108989554</v>
      </c>
      <c r="X124" s="123">
        <f>+IF(F124=0,"",'Ark1'!U142)</f>
        <v>11.367841127482372</v>
      </c>
      <c r="Y124" s="123">
        <f t="shared" si="61"/>
        <v>-0.70339381227666387</v>
      </c>
      <c r="Z124" s="129">
        <f>+IF(F124=0,"",'Ark1'!W142)</f>
        <v>4.0358744394618844</v>
      </c>
      <c r="AA124" s="129">
        <f>+IF(F124=0,"",'Ark1'!X142)</f>
        <v>26.32927610506086</v>
      </c>
      <c r="AB124" s="129">
        <f>+IF(F124=0,"",'Ark1'!Y142)</f>
        <v>12.87636130685458</v>
      </c>
      <c r="AC124" s="129">
        <f>+IF(F124=0,"",'Ark1'!Z142)</f>
        <v>8.6726164740053608</v>
      </c>
      <c r="AD124" s="123">
        <f>+IF(F124=0,"",'Ark1'!Z142)</f>
        <v>8.6726164740053608</v>
      </c>
      <c r="AE124" s="70">
        <f>+IF(F124=0,"",'Ark1'!AA142)</f>
        <v>1.6511669630556052</v>
      </c>
      <c r="AF124" s="70">
        <f>+IF(F124=0,"",'Ark1'!AB142)</f>
        <v>2.2406355260219435</v>
      </c>
      <c r="AG124" s="129">
        <f>+IF(F124=0,"",'Ark1'!AD142)</f>
        <v>64.754770595229132</v>
      </c>
      <c r="AH124" s="129">
        <f>+IF(F124=0,"",'Ark1'!AE142)</f>
        <v>39.476631062165872</v>
      </c>
      <c r="AI124" s="129">
        <f>+IF(F124=0,"",'Ark1'!AF142)</f>
        <v>7.4312101304389202</v>
      </c>
      <c r="AJ124" s="70">
        <f t="shared" si="35"/>
        <v>2.098037361078267</v>
      </c>
      <c r="AK124" s="25"/>
      <c r="AQ124" t="s">
        <v>453</v>
      </c>
    </row>
    <row r="125" spans="1:43">
      <c r="A125" s="25"/>
      <c r="B125" s="69" t="str">
        <f t="shared" si="57"/>
        <v>Juni</v>
      </c>
      <c r="C125" s="69">
        <f>+'Ark1'!C143</f>
        <v>2014</v>
      </c>
      <c r="D125" s="69">
        <f>+IF(F125=0,"",'Ark1'!Q143)</f>
        <v>100</v>
      </c>
      <c r="E125" s="69">
        <f t="shared" si="46"/>
        <v>-22</v>
      </c>
      <c r="F125" s="447">
        <f>+'Ark1'!R143</f>
        <v>1388</v>
      </c>
      <c r="G125" s="69">
        <f t="shared" si="47"/>
        <v>-1077</v>
      </c>
      <c r="H125" s="123">
        <f>+IF(F125=0,"",'Ark1'!AG143)</f>
        <v>6.7887520562888142</v>
      </c>
      <c r="I125" s="123">
        <f t="shared" si="58"/>
        <v>-5.3220354757495443</v>
      </c>
      <c r="J125" s="123">
        <f>+IF(F125=0,"",'Ark1'!AH143)</f>
        <v>0</v>
      </c>
      <c r="K125" s="123"/>
      <c r="L125" s="439"/>
      <c r="M125" s="439"/>
      <c r="N125" s="123"/>
      <c r="O125" s="123"/>
      <c r="P125" s="70">
        <f>+IF(F125=0,"",'Ark1'!S143)</f>
        <v>4.9884726224783869</v>
      </c>
      <c r="Q125" s="70">
        <f t="shared" si="59"/>
        <v>8.7052744182241959E-2</v>
      </c>
      <c r="R125" s="123"/>
      <c r="S125" s="123"/>
      <c r="T125" s="70"/>
      <c r="U125" s="70"/>
      <c r="V125" s="70">
        <f>+IF(F125=0,"",'Ark1'!T143)</f>
        <v>4.8033141210374648</v>
      </c>
      <c r="W125" s="70">
        <f t="shared" si="60"/>
        <v>-0.25388669032155953</v>
      </c>
      <c r="X125" s="123">
        <f>+IF(F125=0,"",'Ark1'!U143)</f>
        <v>13.944380403458203</v>
      </c>
      <c r="Y125" s="123">
        <f t="shared" si="61"/>
        <v>-2.5984999210854003</v>
      </c>
      <c r="Z125" s="129">
        <f>+IF(F125=0,"",'Ark1'!W143)</f>
        <v>1.1527377521613831</v>
      </c>
      <c r="AA125" s="129">
        <f>+IF(F125=0,"",'Ark1'!X143)</f>
        <v>39.841498559077827</v>
      </c>
      <c r="AB125" s="129">
        <f>+IF(F125=0,"",'Ark1'!Y143)</f>
        <v>14.409221902017288</v>
      </c>
      <c r="AC125" s="129">
        <f>+IF(F125=0,"",'Ark1'!Z143)</f>
        <v>8.1847016817341895</v>
      </c>
      <c r="AD125" s="123">
        <f>+IF(F125=0,"",'Ark1'!Z143)</f>
        <v>8.1847016817341895</v>
      </c>
      <c r="AE125" s="70">
        <f>+IF(F125=0,"",'Ark1'!AA143)</f>
        <v>1.6787825718663083</v>
      </c>
      <c r="AF125" s="70">
        <f>+IF(F125=0,"",'Ark1'!AB143)</f>
        <v>1.9219842868073376</v>
      </c>
      <c r="AG125" s="129">
        <f>+IF(F125=0,"",'Ark1'!AD143)</f>
        <v>57.363106571028361</v>
      </c>
      <c r="AH125" s="129">
        <f>+IF(F125=0,"",'Ark1'!AE143)</f>
        <v>49.142504969944085</v>
      </c>
      <c r="AI125" s="129">
        <f>+IF(F125=0,"",'Ark1'!AF143)</f>
        <v>6.6076359135485081</v>
      </c>
      <c r="AJ125" s="70">
        <f t="shared" si="35"/>
        <v>2.7953206239168087</v>
      </c>
      <c r="AK125" s="25"/>
      <c r="AQ125" t="s">
        <v>454</v>
      </c>
    </row>
    <row r="126" spans="1:43">
      <c r="A126" s="25"/>
      <c r="B126" s="69" t="str">
        <f t="shared" si="57"/>
        <v>Juli</v>
      </c>
      <c r="C126" s="69">
        <f>+'Ark1'!C144</f>
        <v>2014</v>
      </c>
      <c r="D126" s="69">
        <f>+IF(F126=0,"",'Ark1'!Q144)</f>
        <v>40</v>
      </c>
      <c r="E126" s="69">
        <f t="shared" si="46"/>
        <v>7</v>
      </c>
      <c r="F126" s="447">
        <f>+'Ark1'!R144</f>
        <v>383</v>
      </c>
      <c r="G126" s="69">
        <f t="shared" si="47"/>
        <v>-50</v>
      </c>
      <c r="H126" s="123">
        <f>+IF(F126=0,"",'Ark1'!AG144)</f>
        <v>1.9854718152514352</v>
      </c>
      <c r="I126" s="123">
        <f t="shared" si="58"/>
        <v>-0.14404787519529183</v>
      </c>
      <c r="J126" s="123">
        <f>+IF(F126=0,"",'Ark1'!AH144)</f>
        <v>0</v>
      </c>
      <c r="K126" s="123"/>
      <c r="L126" s="439"/>
      <c r="M126" s="439"/>
      <c r="N126" s="123"/>
      <c r="O126" s="123"/>
      <c r="P126" s="70">
        <f>+IF(F126=0,"",'Ark1'!S144)</f>
        <v>4.7075718015665799</v>
      </c>
      <c r="Q126" s="70">
        <f t="shared" si="59"/>
        <v>0.42119766761738919</v>
      </c>
      <c r="R126" s="123"/>
      <c r="S126" s="123"/>
      <c r="T126" s="70"/>
      <c r="U126" s="70"/>
      <c r="V126" s="70">
        <f>+IF(F126=0,"",'Ark1'!T144)</f>
        <v>4.6187989556135749</v>
      </c>
      <c r="W126" s="70">
        <f t="shared" si="60"/>
        <v>-7.6351159859866513E-2</v>
      </c>
      <c r="X126" s="123">
        <f>+IF(F126=0,"",'Ark1'!U144)</f>
        <v>14.779634464751952</v>
      </c>
      <c r="Y126" s="123">
        <f t="shared" si="61"/>
        <v>-1.7799498308600601</v>
      </c>
      <c r="Z126" s="129">
        <f>+IF(F126=0,"",'Ark1'!W144)</f>
        <v>1.0443864229765014</v>
      </c>
      <c r="AA126" s="129">
        <f>+IF(F126=0,"",'Ark1'!X144)</f>
        <v>41.253263707571811</v>
      </c>
      <c r="AB126" s="129">
        <f>+IF(F126=0,"",'Ark1'!Y144)</f>
        <v>13.577023498694516</v>
      </c>
      <c r="AC126" s="129">
        <f>+IF(F126=0,"",'Ark1'!Z144)</f>
        <v>7.8426631907678788</v>
      </c>
      <c r="AD126" s="123">
        <f>+IF(F126=0,"",'Ark1'!Z144)</f>
        <v>7.8426631907678788</v>
      </c>
      <c r="AE126" s="70">
        <f>+IF(F126=0,"",'Ark1'!AA144)</f>
        <v>1.6535806877190886</v>
      </c>
      <c r="AF126" s="70">
        <f>+IF(F126=0,"",'Ark1'!AB144)</f>
        <v>1.9325064877294471</v>
      </c>
      <c r="AG126" s="129">
        <f>+IF(F126=0,"",'Ark1'!AD144)</f>
        <v>56.309544731551291</v>
      </c>
      <c r="AH126" s="129">
        <f>+IF(F126=0,"",'Ark1'!AE144)</f>
        <v>49.784019745529264</v>
      </c>
      <c r="AI126" s="129">
        <f>+IF(F126=0,"",'Ark1'!AF144)</f>
        <v>1.8232885842140345</v>
      </c>
      <c r="AJ126" s="70">
        <f t="shared" si="35"/>
        <v>3.1395452024403756</v>
      </c>
      <c r="AK126" s="25"/>
      <c r="AQ126" t="s">
        <v>455</v>
      </c>
    </row>
    <row r="127" spans="1:43">
      <c r="A127" s="25"/>
      <c r="B127" s="69" t="str">
        <f t="shared" si="57"/>
        <v>August</v>
      </c>
      <c r="C127" s="69">
        <f>+'Ark1'!C145</f>
        <v>2014</v>
      </c>
      <c r="D127" s="69">
        <f>+IF(F127=0,"",'Ark1'!Q145)</f>
        <v>135</v>
      </c>
      <c r="E127" s="69">
        <f t="shared" si="46"/>
        <v>5</v>
      </c>
      <c r="F127" s="447">
        <f>+'Ark1'!R145</f>
        <v>1861</v>
      </c>
      <c r="G127" s="69">
        <f t="shared" si="47"/>
        <v>-108</v>
      </c>
      <c r="H127" s="123">
        <f>+IF(F127=0,"",'Ark1'!AG145)</f>
        <v>9.1979684392548506</v>
      </c>
      <c r="I127" s="123">
        <f t="shared" si="58"/>
        <v>0.69770918033768048</v>
      </c>
      <c r="J127" s="123">
        <f>+IF(F127=0,"",'Ark1'!AH145)</f>
        <v>0.64481461579795796</v>
      </c>
      <c r="K127" s="123"/>
      <c r="L127" s="439"/>
      <c r="M127" s="439"/>
      <c r="N127" s="123"/>
      <c r="O127" s="123"/>
      <c r="P127" s="70">
        <f>+IF(F127=0,"",'Ark1'!S145)</f>
        <v>4.4841483073616324</v>
      </c>
      <c r="Q127" s="70">
        <f t="shared" si="59"/>
        <v>-0.22636464337478301</v>
      </c>
      <c r="R127" s="123"/>
      <c r="S127" s="123"/>
      <c r="T127" s="70"/>
      <c r="U127" s="70"/>
      <c r="V127" s="70">
        <f>+IF(F127=0,"",'Ark1'!T145)</f>
        <v>3.9591617409994626</v>
      </c>
      <c r="W127" s="70">
        <f t="shared" si="60"/>
        <v>-0.46491139257087699</v>
      </c>
      <c r="X127" s="123">
        <f>+IF(F127=0,"",'Ark1'!U145)</f>
        <v>14.091080064481449</v>
      </c>
      <c r="Y127" s="123">
        <f t="shared" si="61"/>
        <v>-0.44482648706755334</v>
      </c>
      <c r="Z127" s="129">
        <f>+IF(F127=0,"",'Ark1'!W145)</f>
        <v>0.80601826974744739</v>
      </c>
      <c r="AA127" s="129">
        <f>+IF(F127=0,"",'Ark1'!X145)</f>
        <v>37.184309511015591</v>
      </c>
      <c r="AB127" s="129">
        <f>+IF(F127=0,"",'Ark1'!Y145)</f>
        <v>9.9408919935518529</v>
      </c>
      <c r="AC127" s="129">
        <f>+IF(F127=0,"",'Ark1'!Z145)</f>
        <v>6.6413418657763987</v>
      </c>
      <c r="AD127" s="123">
        <f>+IF(F127=0,"",'Ark1'!Z145)</f>
        <v>6.6413418657763987</v>
      </c>
      <c r="AE127" s="70">
        <f>+IF(F127=0,"",'Ark1'!AA145)</f>
        <v>1.5496064527979421</v>
      </c>
      <c r="AF127" s="70">
        <f>+IF(F127=0,"",'Ark1'!AB145)</f>
        <v>2.032632264790343</v>
      </c>
      <c r="AG127" s="129">
        <f>+IF(F127=0,"",'Ark1'!AD145)</f>
        <v>61.328239713615488</v>
      </c>
      <c r="AH127" s="129">
        <f>+IF(F127=0,"",'Ark1'!AE145)</f>
        <v>32.051831734386823</v>
      </c>
      <c r="AI127" s="129">
        <f>+IF(F127=0,"",'Ark1'!AF145)</f>
        <v>8.8593735123298121</v>
      </c>
      <c r="AJ127" s="70">
        <f t="shared" si="35"/>
        <v>3.142420611144396</v>
      </c>
      <c r="AK127" s="25"/>
      <c r="AQ127" t="s">
        <v>66</v>
      </c>
    </row>
    <row r="128" spans="1:43">
      <c r="A128" s="25"/>
      <c r="B128" s="69" t="str">
        <f t="shared" si="57"/>
        <v>September</v>
      </c>
      <c r="C128" s="69">
        <f>+'Ark1'!C146</f>
        <v>2014</v>
      </c>
      <c r="D128" s="69">
        <f>+IF(F128=0,"",'Ark1'!Q146)</f>
        <v>134</v>
      </c>
      <c r="E128" s="69">
        <f t="shared" si="46"/>
        <v>-41</v>
      </c>
      <c r="F128" s="447">
        <f>+'Ark1'!R146</f>
        <v>1495</v>
      </c>
      <c r="G128" s="69">
        <f t="shared" si="47"/>
        <v>-1671</v>
      </c>
      <c r="H128" s="123">
        <f>+IF(F128=0,"",'Ark1'!AG146)</f>
        <v>7.0970989228378691</v>
      </c>
      <c r="I128" s="123">
        <f t="shared" si="58"/>
        <v>-7.7939171461067431</v>
      </c>
      <c r="J128" s="123">
        <f>+IF(F128=0,"",'Ark1'!AH146)</f>
        <v>1.2709030100334453</v>
      </c>
      <c r="K128" s="123"/>
      <c r="L128" s="439"/>
      <c r="M128" s="439"/>
      <c r="N128" s="123"/>
      <c r="O128" s="123"/>
      <c r="P128" s="70">
        <f>+IF(F128=0,"",'Ark1'!S146)</f>
        <v>4.556521739130436</v>
      </c>
      <c r="Q128" s="70">
        <f t="shared" si="59"/>
        <v>0.42323051992639193</v>
      </c>
      <c r="R128" s="123"/>
      <c r="S128" s="123"/>
      <c r="T128" s="70"/>
      <c r="U128" s="70"/>
      <c r="V128" s="70">
        <f>+IF(F128=0,"",'Ark1'!T146)</f>
        <v>3.6742474916387962</v>
      </c>
      <c r="W128" s="70">
        <f t="shared" si="60"/>
        <v>-0.62297297582803912</v>
      </c>
      <c r="X128" s="123">
        <f>+IF(F128=0,"",'Ark1'!U146)</f>
        <v>13.534381270903012</v>
      </c>
      <c r="Y128" s="123">
        <f t="shared" si="61"/>
        <v>-2.3024791207583863</v>
      </c>
      <c r="Z128" s="129">
        <f>+IF(F128=0,"",'Ark1'!W146)</f>
        <v>0.86956521739130432</v>
      </c>
      <c r="AA128" s="129">
        <f>+IF(F128=0,"",'Ark1'!X146)</f>
        <v>30.3010033444816</v>
      </c>
      <c r="AB128" s="129">
        <f>+IF(F128=0,"",'Ark1'!Y146)</f>
        <v>8.4280936454849495</v>
      </c>
      <c r="AC128" s="129">
        <f>+IF(F128=0,"",'Ark1'!Z146)</f>
        <v>6.4930481374699518</v>
      </c>
      <c r="AD128" s="123">
        <f>+IF(F128=0,"",'Ark1'!Z146)</f>
        <v>6.4930481374699518</v>
      </c>
      <c r="AE128" s="70">
        <f>+IF(F128=0,"",'Ark1'!AA146)</f>
        <v>1.7239167337913404</v>
      </c>
      <c r="AF128" s="70">
        <f>+IF(F128=0,"",'Ark1'!AB146)</f>
        <v>2.0388137623326426</v>
      </c>
      <c r="AG128" s="129">
        <f>+IF(F128=0,"",'Ark1'!AD146)</f>
        <v>52.888952176633246</v>
      </c>
      <c r="AH128" s="129">
        <f>+IF(F128=0,"",'Ark1'!AE146)</f>
        <v>44.514349472093507</v>
      </c>
      <c r="AI128" s="129">
        <f>+IF(F128=0,"",'Ark1'!AF146)</f>
        <v>7.1170141864229244</v>
      </c>
      <c r="AJ128" s="70">
        <f t="shared" si="35"/>
        <v>2.9703317674691716</v>
      </c>
      <c r="AK128" s="25"/>
      <c r="AQ128" t="s">
        <v>78</v>
      </c>
    </row>
    <row r="129" spans="1:43">
      <c r="A129" s="25"/>
      <c r="B129" s="69" t="str">
        <f t="shared" si="57"/>
        <v>Oktober</v>
      </c>
      <c r="C129" s="69">
        <f>+'Ark1'!C147</f>
        <v>2014</v>
      </c>
      <c r="D129" s="69">
        <f>+IF(F129=0,"",'Ark1'!Q147)</f>
        <v>243</v>
      </c>
      <c r="E129" s="69">
        <f t="shared" si="46"/>
        <v>39</v>
      </c>
      <c r="F129" s="447">
        <f>+'Ark1'!R147</f>
        <v>3271</v>
      </c>
      <c r="G129" s="69">
        <f t="shared" si="47"/>
        <v>-481</v>
      </c>
      <c r="H129" s="123">
        <f>+IF(F129=0,"",'Ark1'!AG147)</f>
        <v>16.499626448171021</v>
      </c>
      <c r="I129" s="123">
        <f t="shared" si="58"/>
        <v>-1.5156533597513189</v>
      </c>
      <c r="J129" s="123">
        <f>+IF(F129=0,"",'Ark1'!AH147)</f>
        <v>1.7731580556404765</v>
      </c>
      <c r="K129" s="123"/>
      <c r="L129" s="439"/>
      <c r="M129" s="439"/>
      <c r="N129" s="123"/>
      <c r="O129" s="123"/>
      <c r="P129" s="70">
        <f>+IF(F129=0,"",'Ark1'!S147)</f>
        <v>4.4347294405380628</v>
      </c>
      <c r="Q129" s="70">
        <f t="shared" si="59"/>
        <v>0.33771451516492768</v>
      </c>
      <c r="R129" s="123"/>
      <c r="S129" s="123"/>
      <c r="T129" s="70"/>
      <c r="U129" s="70"/>
      <c r="V129" s="70">
        <f>+IF(F129=0,"",'Ark1'!T147)</f>
        <v>4.3191684500152867</v>
      </c>
      <c r="W129" s="70">
        <f t="shared" si="60"/>
        <v>-0.13578890606147276</v>
      </c>
      <c r="X129" s="123">
        <f>+IF(F129=0,"",'Ark1'!U147)</f>
        <v>14.381106695200272</v>
      </c>
      <c r="Y129" s="123">
        <f t="shared" si="61"/>
        <v>-1.7860574839041501</v>
      </c>
      <c r="Z129" s="129">
        <f>+IF(F129=0,"",'Ark1'!W147)</f>
        <v>1.7425863650259861</v>
      </c>
      <c r="AA129" s="129">
        <f>+IF(F129=0,"",'Ark1'!X147)</f>
        <v>39.773769489452761</v>
      </c>
      <c r="AB129" s="129">
        <f>+IF(F129=0,"",'Ark1'!Y147)</f>
        <v>11.556099052277588</v>
      </c>
      <c r="AC129" s="129">
        <f>+IF(F129=0,"",'Ark1'!Z147)</f>
        <v>7.1948509135296383</v>
      </c>
      <c r="AD129" s="123">
        <f>+IF(F129=0,"",'Ark1'!Z147)</f>
        <v>7.1948509135296383</v>
      </c>
      <c r="AE129" s="70">
        <f>+IF(F129=0,"",'Ark1'!AA147)</f>
        <v>1.6206983121864724</v>
      </c>
      <c r="AF129" s="70">
        <f>+IF(F129=0,"",'Ark1'!AB147)</f>
        <v>2.1643556507929902</v>
      </c>
      <c r="AG129" s="129">
        <f>+IF(F129=0,"",'Ark1'!AD147)</f>
        <v>49.17361180314699</v>
      </c>
      <c r="AH129" s="129">
        <f>+IF(F129=0,"",'Ark1'!AE147)</f>
        <v>46.85537503798389</v>
      </c>
      <c r="AI129" s="129">
        <f>+IF(F129=0,"",'Ark1'!AF147)</f>
        <v>15.571741407216988</v>
      </c>
      <c r="AJ129" s="70">
        <f t="shared" si="35"/>
        <v>3.2428374465738368</v>
      </c>
      <c r="AK129" s="25"/>
      <c r="AQ129" t="s">
        <v>67</v>
      </c>
    </row>
    <row r="130" spans="1:43">
      <c r="A130" s="25"/>
      <c r="B130" s="69" t="str">
        <f>+AQ130</f>
        <v>November</v>
      </c>
      <c r="C130" s="69">
        <f>+'Ark1'!C148</f>
        <v>2014</v>
      </c>
      <c r="D130" s="69">
        <f>+IF(F130=0,"",'Ark1'!Q148)</f>
        <v>141</v>
      </c>
      <c r="E130" s="69">
        <f t="shared" si="46"/>
        <v>5</v>
      </c>
      <c r="F130" s="447">
        <f>+'Ark1'!R148</f>
        <v>1415</v>
      </c>
      <c r="G130" s="69">
        <f t="shared" si="47"/>
        <v>-146</v>
      </c>
      <c r="H130" s="123">
        <f>+IF(F130=0,"",'Ark1'!AG148)</f>
        <v>7.8122139171732128</v>
      </c>
      <c r="I130" s="123">
        <f t="shared" si="58"/>
        <v>0.39698418799371193</v>
      </c>
      <c r="J130" s="123">
        <f>+IF(F130=0,"",'Ark1'!AH148)</f>
        <v>0.77738515901060079</v>
      </c>
      <c r="K130" s="123"/>
      <c r="L130" s="439"/>
      <c r="M130" s="439"/>
      <c r="N130" s="123"/>
      <c r="O130" s="123"/>
      <c r="P130" s="70">
        <f>+IF(F130=0,"",'Ark1'!S148)</f>
        <v>4.5180212014134256</v>
      </c>
      <c r="Q130" s="70">
        <f t="shared" si="59"/>
        <v>-0.19626451287228974</v>
      </c>
      <c r="R130" s="123"/>
      <c r="S130" s="123"/>
      <c r="T130" s="70"/>
      <c r="U130" s="70"/>
      <c r="V130" s="70">
        <f>+IF(F130=0,"",'Ark1'!T148)</f>
        <v>4.3950530035335689</v>
      </c>
      <c r="W130" s="70">
        <f t="shared" si="60"/>
        <v>-0.18150048781813055</v>
      </c>
      <c r="X130" s="123">
        <f>+IF(F130=0,"",'Ark1'!U148)</f>
        <v>15.74042402826856</v>
      </c>
      <c r="Y130" s="123">
        <f t="shared" si="61"/>
        <v>-0.2543229288102502</v>
      </c>
      <c r="Z130" s="129">
        <f>+IF(F130=0,"",'Ark1'!W148)</f>
        <v>0.56537102473498235</v>
      </c>
      <c r="AA130" s="129">
        <f>+IF(F130=0,"",'Ark1'!X148)</f>
        <v>48.268551236749111</v>
      </c>
      <c r="AB130" s="129">
        <f>+IF(F130=0,"",'Ark1'!Y148)</f>
        <v>13.286219081272089</v>
      </c>
      <c r="AC130" s="129">
        <f>+IF(F130=0,"",'Ark1'!Z148)</f>
        <v>6.8101611747858284</v>
      </c>
      <c r="AD130" s="123">
        <f>+IF(F130=0,"",'Ark1'!Z148)</f>
        <v>6.8101611747858284</v>
      </c>
      <c r="AE130" s="70">
        <f>+IF(F130=0,"",'Ark1'!AA148)</f>
        <v>1.5237322737125869</v>
      </c>
      <c r="AF130" s="70">
        <f>+IF(F130=0,"",'Ark1'!AB148)</f>
        <v>1.8521624017784328</v>
      </c>
      <c r="AG130" s="129">
        <f>+IF(F130=0,"",'Ark1'!AD148)</f>
        <v>42.371945656969331</v>
      </c>
      <c r="AH130" s="129">
        <f>+IF(F130=0,"",'Ark1'!AE148)</f>
        <v>50.74422344243208</v>
      </c>
      <c r="AI130" s="129">
        <f>+IF(F130=0,"",'Ark1'!AF148)</f>
        <v>6.7361706179186882</v>
      </c>
      <c r="AJ130" s="70">
        <f t="shared" si="35"/>
        <v>3.4839199124041955</v>
      </c>
      <c r="AK130" s="25"/>
      <c r="AQ130" t="s">
        <v>68</v>
      </c>
    </row>
    <row r="131" spans="1:43">
      <c r="A131" s="25"/>
      <c r="B131" s="69" t="str">
        <f>+AQ131</f>
        <v>Desember</v>
      </c>
      <c r="C131" s="69">
        <f>+'Ark1'!C149</f>
        <v>2014</v>
      </c>
      <c r="D131" s="69">
        <f>+IF(F131=0,"",'Ark1'!Q149)</f>
        <v>39</v>
      </c>
      <c r="E131" s="69">
        <f t="shared" si="46"/>
        <v>-7</v>
      </c>
      <c r="F131" s="447">
        <f>+'Ark1'!R149</f>
        <v>378</v>
      </c>
      <c r="G131" s="69">
        <f t="shared" si="47"/>
        <v>-32</v>
      </c>
      <c r="H131" s="123">
        <f>+IF(F131=0,"",'Ark1'!AG149)</f>
        <v>2.1151451590839736</v>
      </c>
      <c r="I131" s="123">
        <f t="shared" si="58"/>
        <v>8.4375213706986418E-2</v>
      </c>
      <c r="J131" s="123">
        <f>+IF(F131=0,"",'Ark1'!AH149)</f>
        <v>1.3227513227513228</v>
      </c>
      <c r="K131" s="123"/>
      <c r="L131" s="439"/>
      <c r="M131" s="439"/>
      <c r="N131" s="123"/>
      <c r="O131" s="123"/>
      <c r="P131" s="70">
        <f>+IF(F131=0,"",'Ark1'!S149)</f>
        <v>4.7222222222222223</v>
      </c>
      <c r="Q131" s="70">
        <f t="shared" si="59"/>
        <v>-0.17289972899728934</v>
      </c>
      <c r="R131" s="123"/>
      <c r="S131" s="123"/>
      <c r="T131" s="70"/>
      <c r="U131" s="70"/>
      <c r="V131" s="70">
        <f>+IF(F131=0,"",'Ark1'!T149)</f>
        <v>4.85978835978836</v>
      </c>
      <c r="W131" s="70">
        <f t="shared" si="60"/>
        <v>7.1983481739579247E-2</v>
      </c>
      <c r="X131" s="123">
        <f>+IF(F131=0,"",'Ark1'!U149)</f>
        <v>15.953174603174604</v>
      </c>
      <c r="Y131" s="123">
        <f t="shared" si="61"/>
        <v>-0.72438637243513959</v>
      </c>
      <c r="Z131" s="129">
        <f>+IF(F131=0,"",'Ark1'!W149)</f>
        <v>0.26455026455026454</v>
      </c>
      <c r="AA131" s="129">
        <f>+IF(F131=0,"",'Ark1'!X149)</f>
        <v>50.529100529100525</v>
      </c>
      <c r="AB131" s="129">
        <f>+IF(F131=0,"",'Ark1'!Y149)</f>
        <v>18.253968253968257</v>
      </c>
      <c r="AC131" s="129">
        <f>+IF(F131=0,"",'Ark1'!Z149)</f>
        <v>7.5955851125714977</v>
      </c>
      <c r="AD131" s="123">
        <f>+IF(F131=0,"",'Ark1'!Z149)</f>
        <v>7.5955851125714977</v>
      </c>
      <c r="AE131" s="70">
        <f>+IF(F131=0,"",'Ark1'!AA149)</f>
        <v>1.6001267586472581</v>
      </c>
      <c r="AF131" s="70">
        <f>+IF(F131=0,"",'Ark1'!AB149)</f>
        <v>1.8698164914831013</v>
      </c>
      <c r="AG131" s="129">
        <f>+IF(F131=0,"",'Ark1'!AD149)</f>
        <v>57.131878035308446</v>
      </c>
      <c r="AH131" s="129">
        <f>+IF(F131=0,"",'Ark1'!AE149)</f>
        <v>59.797075343743153</v>
      </c>
      <c r="AI131" s="129">
        <f>+IF(F131=0,"",'Ark1'!AF149)</f>
        <v>1.7994858611825191</v>
      </c>
      <c r="AJ131" s="70">
        <f t="shared" si="35"/>
        <v>3.3783193277310928</v>
      </c>
      <c r="AK131" s="25"/>
      <c r="AQ131" t="s">
        <v>69</v>
      </c>
    </row>
    <row r="132" spans="1:43">
      <c r="A132" s="25"/>
      <c r="B132" s="46" t="str">
        <f t="shared" ref="B132:B141" si="62">+AQ132</f>
        <v>Januar</v>
      </c>
      <c r="C132" s="46">
        <f>+'Ark1'!C150</f>
        <v>2013</v>
      </c>
      <c r="D132" s="46">
        <f>+IF(F132=0,"",'Ark1'!Q150)</f>
        <v>157</v>
      </c>
      <c r="E132" s="46">
        <f>+IF(F132=0,"",D132-D144)</f>
        <v>-10</v>
      </c>
      <c r="F132" s="345">
        <f>+'Ark1'!R150</f>
        <v>2318</v>
      </c>
      <c r="G132" s="46">
        <f>+IF(F132=0,"",F132-F144)</f>
        <v>344</v>
      </c>
      <c r="H132" s="103">
        <f>+IF(F132=0,"",'Ark1'!AG150)</f>
        <v>11.288990668609452</v>
      </c>
      <c r="I132" s="103">
        <f>+IF(F132=0,"",H132-H144)</f>
        <v>-0.80217452447834958</v>
      </c>
      <c r="J132" s="103">
        <f>+IF(F132=0,"",'Ark1'!AH150)</f>
        <v>0.56082830025884389</v>
      </c>
      <c r="K132" s="103"/>
      <c r="L132" s="438"/>
      <c r="M132" s="438"/>
      <c r="N132" s="103"/>
      <c r="O132" s="103"/>
      <c r="P132" s="39">
        <f>+IF(F132=0,"",'Ark1'!S150)</f>
        <v>4.6988783433994818</v>
      </c>
      <c r="Q132" s="39">
        <f>+IF(F132=0,"",P132-P144)</f>
        <v>-0.15015914393587693</v>
      </c>
      <c r="R132" s="103"/>
      <c r="S132" s="103"/>
      <c r="T132" s="39"/>
      <c r="U132" s="39"/>
      <c r="V132" s="39">
        <f>+IF(F132=0,"",'Ark1'!T150)</f>
        <v>4.823123382226056</v>
      </c>
      <c r="W132" s="39">
        <f>+IF(F132=0,"",V132-V144)</f>
        <v>-0.16066587815895073</v>
      </c>
      <c r="X132" s="103">
        <f>+IF(F132=0,"",'Ark1'!U150)</f>
        <v>16.398244176013829</v>
      </c>
      <c r="Y132" s="103">
        <f>+IF(F132=0,"",X132-X144)</f>
        <v>-0.96771327079468961</v>
      </c>
      <c r="Z132" s="128">
        <f>+IF(F132=0,"",'Ark1'!W150)</f>
        <v>1.0353753235547889</v>
      </c>
      <c r="AA132" s="128">
        <f>+IF(F132=0,"",'Ark1'!X150)</f>
        <v>59.31837791199311</v>
      </c>
      <c r="AB132" s="128">
        <f>+IF(F132=0,"",'Ark1'!Y150)</f>
        <v>18.809318377911989</v>
      </c>
      <c r="AC132" s="128">
        <f>+IF(F132=0,"",'Ark1'!Z150)</f>
        <v>8.138507243507819</v>
      </c>
      <c r="AD132" s="103">
        <f>+IF(F132=0,"",'Ark1'!Z150)</f>
        <v>8.138507243507819</v>
      </c>
      <c r="AE132" s="39">
        <f>+IF(F132=0,"",'Ark1'!AA150)</f>
        <v>1.8575008356615972</v>
      </c>
      <c r="AF132" s="39">
        <f>+IF(F132=0,"",'Ark1'!AB150)</f>
        <v>1.9006243679980743</v>
      </c>
      <c r="AG132" s="128">
        <f>+IF(F132=0,"",'Ark1'!AD150)</f>
        <v>66.887540606899734</v>
      </c>
      <c r="AH132" s="128">
        <f>+IF(F132=0,"",'Ark1'!AE150)</f>
        <v>58.380202939990248</v>
      </c>
      <c r="AI132" s="128">
        <f>+IF(F132=0,"",'Ark1'!AF150)</f>
        <v>9.9887960010342152</v>
      </c>
      <c r="AJ132" s="39">
        <f t="shared" si="35"/>
        <v>3.4898209695189184</v>
      </c>
      <c r="AK132" s="25"/>
      <c r="AQ132" t="s">
        <v>449</v>
      </c>
    </row>
    <row r="133" spans="1:43">
      <c r="A133" s="25"/>
      <c r="B133" s="46" t="str">
        <f t="shared" si="62"/>
        <v>Februar</v>
      </c>
      <c r="C133" s="46">
        <f>+'Ark1'!C151</f>
        <v>2013</v>
      </c>
      <c r="D133" s="46">
        <f>+IF(F133=0,"",'Ark1'!Q151)</f>
        <v>101</v>
      </c>
      <c r="E133" s="46">
        <f t="shared" si="46"/>
        <v>-14</v>
      </c>
      <c r="F133" s="345">
        <f>+'Ark1'!R151</f>
        <v>1385</v>
      </c>
      <c r="G133" s="46">
        <f t="shared" si="47"/>
        <v>-396</v>
      </c>
      <c r="H133" s="103">
        <f>+IF(F133=0,"",'Ark1'!AG151)</f>
        <v>4.8423311081625133</v>
      </c>
      <c r="I133" s="103">
        <f t="shared" ref="I133:I143" si="63">+IF(F133=0,"",H133-H145)</f>
        <v>-2.5935429039306257</v>
      </c>
      <c r="J133" s="103">
        <f>+IF(F133=0,"",'Ark1'!AH151)</f>
        <v>0</v>
      </c>
      <c r="K133" s="103"/>
      <c r="L133" s="438"/>
      <c r="M133" s="438"/>
      <c r="N133" s="103"/>
      <c r="O133" s="103"/>
      <c r="P133" s="39">
        <f>+IF(F133=0,"",'Ark1'!S151)</f>
        <v>5.3444043321299617</v>
      </c>
      <c r="Q133" s="39">
        <f t="shared" ref="Q133:Q143" si="64">+IF(F133=0,"",P133-P145)</f>
        <v>0.12711067688010225</v>
      </c>
      <c r="R133" s="103"/>
      <c r="S133" s="103"/>
      <c r="T133" s="39"/>
      <c r="U133" s="39"/>
      <c r="V133" s="39">
        <f>+IF(F133=0,"",'Ark1'!T151)</f>
        <v>4.9364620938628159</v>
      </c>
      <c r="W133" s="39">
        <f t="shared" ref="W133:W143" si="65">+IF(F133=0,"",V133-V145)</f>
        <v>0.47773104389089127</v>
      </c>
      <c r="X133" s="103">
        <f>+IF(F133=0,"",'Ark1'!U151)</f>
        <v>11.772274368231043</v>
      </c>
      <c r="Y133" s="103">
        <f t="shared" ref="Y133:Y143" si="66">+IF(F133=0,"",X133-X145)</f>
        <v>-6.4839612678561309E-2</v>
      </c>
      <c r="Z133" s="128">
        <f>+IF(F133=0,"",'Ark1'!W151)</f>
        <v>1.6606498194945856</v>
      </c>
      <c r="AA133" s="128">
        <f>+IF(F133=0,"",'Ark1'!X151)</f>
        <v>34.80144404332129</v>
      </c>
      <c r="AB133" s="128">
        <f>+IF(F133=0,"",'Ark1'!Y151)</f>
        <v>13.212996389891698</v>
      </c>
      <c r="AC133" s="128">
        <f>+IF(F133=0,"",'Ark1'!Z151)</f>
        <v>8.960775951756311</v>
      </c>
      <c r="AD133" s="103">
        <f>+IF(F133=0,"",'Ark1'!Z151)</f>
        <v>8.960775951756311</v>
      </c>
      <c r="AE133" s="39">
        <f>+IF(F133=0,"",'Ark1'!AA151)</f>
        <v>1.4977044127582979</v>
      </c>
      <c r="AF133" s="39">
        <f>+IF(F133=0,"",'Ark1'!AB151)</f>
        <v>1.9629066828749244</v>
      </c>
      <c r="AG133" s="128">
        <f>+IF(F133=0,"",'Ark1'!AD151)</f>
        <v>45.596493715789087</v>
      </c>
      <c r="AH133" s="128">
        <f>+IF(F133=0,"",'Ark1'!AE151)</f>
        <v>35.668353982745337</v>
      </c>
      <c r="AI133" s="128">
        <f>+IF(F133=0,"",'Ark1'!AF151)</f>
        <v>5.9682840644660864</v>
      </c>
      <c r="AJ133" s="39">
        <f t="shared" si="35"/>
        <v>2.2027289921642801</v>
      </c>
      <c r="AK133" s="25"/>
      <c r="AQ133" t="s">
        <v>450</v>
      </c>
    </row>
    <row r="134" spans="1:43">
      <c r="A134" s="25"/>
      <c r="B134" s="46" t="str">
        <f t="shared" si="62"/>
        <v>Mars</v>
      </c>
      <c r="C134" s="46">
        <f>+'Ark1'!C152</f>
        <v>2013</v>
      </c>
      <c r="D134" s="46">
        <f>+IF(F134=0,"",'Ark1'!Q152)</f>
        <v>131</v>
      </c>
      <c r="E134" s="46">
        <f t="shared" si="46"/>
        <v>-35</v>
      </c>
      <c r="F134" s="345">
        <f>+'Ark1'!R152</f>
        <v>2066</v>
      </c>
      <c r="G134" s="46">
        <f t="shared" si="47"/>
        <v>-189</v>
      </c>
      <c r="H134" s="103">
        <f>+IF(F134=0,"",'Ark1'!AG152)</f>
        <v>6.8020903346036388</v>
      </c>
      <c r="I134" s="103">
        <f t="shared" si="63"/>
        <v>-0.97175390210813894</v>
      </c>
      <c r="J134" s="103">
        <f>+IF(F134=0,"",'Ark1'!AH152)</f>
        <v>0</v>
      </c>
      <c r="K134" s="103"/>
      <c r="L134" s="438"/>
      <c r="M134" s="438"/>
      <c r="N134" s="103"/>
      <c r="O134" s="103"/>
      <c r="P134" s="39">
        <f>+IF(F134=0,"",'Ark1'!S152)</f>
        <v>5.1873184898354312</v>
      </c>
      <c r="Q134" s="39">
        <f t="shared" si="64"/>
        <v>9.3305186066029222E-2</v>
      </c>
      <c r="R134" s="103"/>
      <c r="S134" s="103"/>
      <c r="T134" s="39"/>
      <c r="U134" s="39"/>
      <c r="V134" s="39">
        <f>+IF(F134=0,"",'Ark1'!T152)</f>
        <v>4.8964181994191662</v>
      </c>
      <c r="W134" s="39">
        <f t="shared" si="65"/>
        <v>0.39131842114865734</v>
      </c>
      <c r="X134" s="103">
        <f>+IF(F134=0,"",'Ark1'!U152)</f>
        <v>11.085818005808324</v>
      </c>
      <c r="Y134" s="103">
        <f t="shared" si="66"/>
        <v>1.311937739732933</v>
      </c>
      <c r="Z134" s="128">
        <f>+IF(F134=0,"",'Ark1'!W152)</f>
        <v>1.5004840271055173</v>
      </c>
      <c r="AA134" s="128">
        <f>+IF(F134=0,"",'Ark1'!X152)</f>
        <v>30.735721200387232</v>
      </c>
      <c r="AB134" s="128">
        <f>+IF(F134=0,"",'Ark1'!Y152)</f>
        <v>11.374636979670862</v>
      </c>
      <c r="AC134" s="128">
        <f>+IF(F134=0,"",'Ark1'!Z152)</f>
        <v>8.3966853296093742</v>
      </c>
      <c r="AD134" s="103">
        <f>+IF(F134=0,"",'Ark1'!Z152)</f>
        <v>8.3966853296093742</v>
      </c>
      <c r="AE134" s="39">
        <f>+IF(F134=0,"",'Ark1'!AA152)</f>
        <v>1.5035465888482509</v>
      </c>
      <c r="AF134" s="39">
        <f>+IF(F134=0,"",'Ark1'!AB152)</f>
        <v>1.6439971910322213</v>
      </c>
      <c r="AG134" s="128">
        <f>+IF(F134=0,"",'Ark1'!AD152)</f>
        <v>51.456912953586638</v>
      </c>
      <c r="AH134" s="128">
        <f>+IF(F134=0,"",'Ark1'!AE152)</f>
        <v>50.659700053929754</v>
      </c>
      <c r="AI134" s="128">
        <f>+IF(F134=0,"",'Ark1'!AF152)</f>
        <v>8.9028699474273907</v>
      </c>
      <c r="AJ134" s="39">
        <f t="shared" si="35"/>
        <v>2.1370999346832131</v>
      </c>
      <c r="AK134" s="25"/>
      <c r="AQ134" t="s">
        <v>451</v>
      </c>
    </row>
    <row r="135" spans="1:43">
      <c r="A135" s="25"/>
      <c r="B135" s="46" t="str">
        <f t="shared" si="62"/>
        <v>April</v>
      </c>
      <c r="C135" s="46">
        <f>+'Ark1'!C153</f>
        <v>2013</v>
      </c>
      <c r="D135" s="46">
        <f>+IF(F135=0,"",'Ark1'!Q153)</f>
        <v>140</v>
      </c>
      <c r="E135" s="46">
        <f t="shared" si="46"/>
        <v>47</v>
      </c>
      <c r="F135" s="345">
        <f>+'Ark1'!R153</f>
        <v>2353</v>
      </c>
      <c r="G135" s="46">
        <f t="shared" si="47"/>
        <v>484</v>
      </c>
      <c r="H135" s="103">
        <f>+IF(F135=0,"",'Ark1'!AG153)</f>
        <v>7.2127704774079486</v>
      </c>
      <c r="I135" s="103">
        <f t="shared" si="63"/>
        <v>1.2358612295733442</v>
      </c>
      <c r="J135" s="103">
        <f>+IF(F135=0,"",'Ark1'!AH153)</f>
        <v>0</v>
      </c>
      <c r="K135" s="103"/>
      <c r="L135" s="438"/>
      <c r="M135" s="438"/>
      <c r="N135" s="103"/>
      <c r="O135" s="103"/>
      <c r="P135" s="39">
        <f>+IF(F135=0,"",'Ark1'!S153)</f>
        <v>5.2915427114322142</v>
      </c>
      <c r="Q135" s="39">
        <f t="shared" si="64"/>
        <v>0.28726234760128744</v>
      </c>
      <c r="R135" s="103"/>
      <c r="S135" s="103"/>
      <c r="T135" s="39"/>
      <c r="U135" s="39"/>
      <c r="V135" s="39">
        <f>+IF(F135=0,"",'Ark1'!T153)</f>
        <v>4.6727581810454719</v>
      </c>
      <c r="W135" s="39">
        <f t="shared" si="65"/>
        <v>5.5850743913316236E-2</v>
      </c>
      <c r="X135" s="103">
        <f>+IF(F135=0,"",'Ark1'!U153)</f>
        <v>10.321334466638332</v>
      </c>
      <c r="Y135" s="103">
        <f t="shared" si="66"/>
        <v>1.2547213045195491</v>
      </c>
      <c r="Z135" s="128">
        <f>+IF(F135=0,"",'Ark1'!W153)</f>
        <v>0.89247768805779859</v>
      </c>
      <c r="AA135" s="128">
        <f>+IF(F135=0,"",'Ark1'!X153)</f>
        <v>23.841903952401193</v>
      </c>
      <c r="AB135" s="128">
        <f>+IF(F135=0,"",'Ark1'!Y153)</f>
        <v>10.072248193795156</v>
      </c>
      <c r="AC135" s="128">
        <f>+IF(F135=0,"",'Ark1'!Z153)</f>
        <v>7.7226726162220451</v>
      </c>
      <c r="AD135" s="103">
        <f>+IF(F135=0,"",'Ark1'!Z153)</f>
        <v>7.7226726162220451</v>
      </c>
      <c r="AE135" s="39">
        <f>+IF(F135=0,"",'Ark1'!AA153)</f>
        <v>1.6093122678127316</v>
      </c>
      <c r="AF135" s="39">
        <f>+IF(F135=0,"",'Ark1'!AB153)</f>
        <v>1.8155516266563196</v>
      </c>
      <c r="AG135" s="128">
        <f>+IF(F135=0,"",'Ark1'!AD153)</f>
        <v>47.109611166750994</v>
      </c>
      <c r="AH135" s="128">
        <f>+IF(F135=0,"",'Ark1'!AE153)</f>
        <v>41.389091083902827</v>
      </c>
      <c r="AI135" s="128">
        <f>+IF(F135=0,"",'Ark1'!AF153)</f>
        <v>10.139619064035164</v>
      </c>
      <c r="AJ135" s="39">
        <f t="shared" si="35"/>
        <v>1.9505340936470963</v>
      </c>
      <c r="AK135" s="25"/>
      <c r="AQ135" t="s">
        <v>452</v>
      </c>
    </row>
    <row r="136" spans="1:43">
      <c r="A136" s="25"/>
      <c r="B136" s="46" t="str">
        <f t="shared" si="62"/>
        <v>Mai</v>
      </c>
      <c r="C136" s="46">
        <f>+'Ark1'!C154</f>
        <v>2013</v>
      </c>
      <c r="D136" s="46">
        <f>+IF(F136=0,"",'Ark1'!Q154)</f>
        <v>104</v>
      </c>
      <c r="E136" s="46">
        <f t="shared" si="46"/>
        <v>-22</v>
      </c>
      <c r="F136" s="345">
        <f>+'Ark1'!R154</f>
        <v>1328</v>
      </c>
      <c r="G136" s="46">
        <f t="shared" si="47"/>
        <v>-649</v>
      </c>
      <c r="H136" s="103">
        <f>+IF(F136=0,"",'Ark1'!AG154)</f>
        <v>4.7609553783907606</v>
      </c>
      <c r="I136" s="103">
        <f t="shared" si="63"/>
        <v>-4.1843567220508051</v>
      </c>
      <c r="J136" s="103">
        <f>+IF(F136=0,"",'Ark1'!AH154)</f>
        <v>0</v>
      </c>
      <c r="K136" s="103"/>
      <c r="L136" s="438"/>
      <c r="M136" s="438"/>
      <c r="N136" s="103"/>
      <c r="O136" s="103"/>
      <c r="P136" s="39">
        <f>+IF(F136=0,"",'Ark1'!S154)</f>
        <v>5.2484939759036147</v>
      </c>
      <c r="Q136" s="39">
        <f t="shared" si="64"/>
        <v>0.1989239202637556</v>
      </c>
      <c r="R136" s="103"/>
      <c r="S136" s="103"/>
      <c r="T136" s="39"/>
      <c r="U136" s="39"/>
      <c r="V136" s="39">
        <f>+IF(F136=0,"",'Ark1'!T154)</f>
        <v>4.538403614457831</v>
      </c>
      <c r="W136" s="39">
        <f t="shared" si="65"/>
        <v>0.17623871815029446</v>
      </c>
      <c r="X136" s="103">
        <f>+IF(F136=0,"",'Ark1'!U154)</f>
        <v>12.071234939759035</v>
      </c>
      <c r="Y136" s="103">
        <f t="shared" si="66"/>
        <v>-0.75698964294203464</v>
      </c>
      <c r="Z136" s="128">
        <f>+IF(F136=0,"",'Ark1'!W154)</f>
        <v>1.3554216867469879</v>
      </c>
      <c r="AA136" s="128">
        <f>+IF(F136=0,"",'Ark1'!X154)</f>
        <v>32.530120481927725</v>
      </c>
      <c r="AB136" s="128">
        <f>+IF(F136=0,"",'Ark1'!Y154)</f>
        <v>10.090361445783127</v>
      </c>
      <c r="AC136" s="128">
        <f>+IF(F136=0,"",'Ark1'!Z154)</f>
        <v>8.0313852151994087</v>
      </c>
      <c r="AD136" s="103">
        <f>+IF(F136=0,"",'Ark1'!Z154)</f>
        <v>8.0313852151994087</v>
      </c>
      <c r="AE136" s="39">
        <f>+IF(F136=0,"",'Ark1'!AA154)</f>
        <v>1.7381260222552373</v>
      </c>
      <c r="AF136" s="39">
        <f>+IF(F136=0,"",'Ark1'!AB154)</f>
        <v>1.9043469249559937</v>
      </c>
      <c r="AG136" s="128">
        <f>+IF(F136=0,"",'Ark1'!AD154)</f>
        <v>51.861489380074957</v>
      </c>
      <c r="AH136" s="128">
        <f>+IF(F136=0,"",'Ark1'!AE154)</f>
        <v>44.619485543923808</v>
      </c>
      <c r="AI136" s="128">
        <f>+IF(F136=0,"",'Ark1'!AF154)</f>
        <v>5.7226579332931138</v>
      </c>
      <c r="AJ136" s="39">
        <f t="shared" si="35"/>
        <v>2.2999426111908177</v>
      </c>
      <c r="AK136" s="25"/>
      <c r="AQ136" t="s">
        <v>453</v>
      </c>
    </row>
    <row r="137" spans="1:43">
      <c r="A137" s="25"/>
      <c r="B137" s="46" t="str">
        <f t="shared" si="62"/>
        <v>Juni</v>
      </c>
      <c r="C137" s="46">
        <f>+'Ark1'!C155</f>
        <v>2013</v>
      </c>
      <c r="D137" s="46">
        <f>+IF(F137=0,"",'Ark1'!Q155)</f>
        <v>122</v>
      </c>
      <c r="E137" s="46">
        <f t="shared" si="46"/>
        <v>-6</v>
      </c>
      <c r="F137" s="345">
        <f>+'Ark1'!R155</f>
        <v>2465</v>
      </c>
      <c r="G137" s="46">
        <f t="shared" si="47"/>
        <v>1163</v>
      </c>
      <c r="H137" s="103">
        <f>+IF(F137=0,"",'Ark1'!AG155)</f>
        <v>12.110787532038358</v>
      </c>
      <c r="I137" s="103">
        <f t="shared" si="63"/>
        <v>5.3345938696678576</v>
      </c>
      <c r="J137" s="103">
        <f>+IF(F137=0,"",'Ark1'!AH155)</f>
        <v>4.0567951318458424E-2</v>
      </c>
      <c r="K137" s="103"/>
      <c r="L137" s="438"/>
      <c r="M137" s="438"/>
      <c r="N137" s="103"/>
      <c r="O137" s="103"/>
      <c r="P137" s="39">
        <f>+IF(F137=0,"",'Ark1'!S155)</f>
        <v>4.9014198782961449</v>
      </c>
      <c r="Q137" s="39">
        <f t="shared" si="64"/>
        <v>0.43982233605343968</v>
      </c>
      <c r="R137" s="103"/>
      <c r="S137" s="103"/>
      <c r="T137" s="39"/>
      <c r="U137" s="39"/>
      <c r="V137" s="39">
        <f>+IF(F137=0,"",'Ark1'!T155)</f>
        <v>5.0572008113590243</v>
      </c>
      <c r="W137" s="39">
        <f t="shared" si="65"/>
        <v>0.85443583440049942</v>
      </c>
      <c r="X137" s="103">
        <f>+IF(F137=0,"",'Ark1'!U155)</f>
        <v>16.542880324543603</v>
      </c>
      <c r="Y137" s="103">
        <f t="shared" si="66"/>
        <v>1.7874271755420601</v>
      </c>
      <c r="Z137" s="128">
        <f>+IF(F137=0,"",'Ark1'!W155)</f>
        <v>2.9208924949290038</v>
      </c>
      <c r="AA137" s="128">
        <f>+IF(F137=0,"",'Ark1'!X155)</f>
        <v>57.403651115618658</v>
      </c>
      <c r="AB137" s="128">
        <f>+IF(F137=0,"",'Ark1'!Y155)</f>
        <v>17.687626774847871</v>
      </c>
      <c r="AC137" s="128">
        <f>+IF(F137=0,"",'Ark1'!Z155)</f>
        <v>7.3079977181827456</v>
      </c>
      <c r="AD137" s="103">
        <f>+IF(F137=0,"",'Ark1'!Z155)</f>
        <v>7.3079977181827456</v>
      </c>
      <c r="AE137" s="39">
        <f>+IF(F137=0,"",'Ark1'!AA155)</f>
        <v>1.652466965227058</v>
      </c>
      <c r="AF137" s="39">
        <f>+IF(F137=0,"",'Ark1'!AB155)</f>
        <v>2.1596460048740656</v>
      </c>
      <c r="AG137" s="128">
        <f>+IF(F137=0,"",'Ark1'!AD155)</f>
        <v>59.222087053005552</v>
      </c>
      <c r="AH137" s="128">
        <f>+IF(F137=0,"",'Ark1'!AE155)</f>
        <v>56.382018877854279</v>
      </c>
      <c r="AI137" s="128">
        <f>+IF(F137=0,"",'Ark1'!AF155)</f>
        <v>10.622252865638197</v>
      </c>
      <c r="AJ137" s="39">
        <f t="shared" si="35"/>
        <v>3.3751200132428396</v>
      </c>
      <c r="AK137" s="25"/>
      <c r="AQ137" t="s">
        <v>454</v>
      </c>
    </row>
    <row r="138" spans="1:43">
      <c r="A138" s="25"/>
      <c r="B138" s="46" t="str">
        <f t="shared" si="62"/>
        <v>Juli</v>
      </c>
      <c r="C138" s="46">
        <f>+'Ark1'!C156</f>
        <v>2013</v>
      </c>
      <c r="D138" s="46">
        <f>+IF(F138=0,"",'Ark1'!Q156)</f>
        <v>33</v>
      </c>
      <c r="E138" s="46">
        <f t="shared" si="46"/>
        <v>14</v>
      </c>
      <c r="F138" s="345">
        <f>+'Ark1'!R156</f>
        <v>433</v>
      </c>
      <c r="G138" s="46">
        <f t="shared" si="47"/>
        <v>107</v>
      </c>
      <c r="H138" s="103">
        <f>+IF(F138=0,"",'Ark1'!AG156)</f>
        <v>2.1295196904467271</v>
      </c>
      <c r="I138" s="103">
        <f t="shared" si="63"/>
        <v>0.32806996678023981</v>
      </c>
      <c r="J138" s="103">
        <f>+IF(F138=0,"",'Ark1'!AH156)</f>
        <v>0</v>
      </c>
      <c r="K138" s="103"/>
      <c r="L138" s="438"/>
      <c r="M138" s="438"/>
      <c r="N138" s="103"/>
      <c r="O138" s="103"/>
      <c r="P138" s="39">
        <f>+IF(F138=0,"",'Ark1'!S156)</f>
        <v>4.2863741339491908</v>
      </c>
      <c r="Q138" s="39">
        <f t="shared" si="64"/>
        <v>-0.440619731081485</v>
      </c>
      <c r="R138" s="103"/>
      <c r="S138" s="103"/>
      <c r="T138" s="39"/>
      <c r="U138" s="39"/>
      <c r="V138" s="39">
        <f>+IF(F138=0,"",'Ark1'!T156)</f>
        <v>4.6951501154734414</v>
      </c>
      <c r="W138" s="39">
        <f t="shared" si="65"/>
        <v>2.0303489706567923E-2</v>
      </c>
      <c r="X138" s="103">
        <f>+IF(F138=0,"",'Ark1'!U156)</f>
        <v>16.559584295612012</v>
      </c>
      <c r="Y138" s="103">
        <f t="shared" si="66"/>
        <v>0.89271312996784147</v>
      </c>
      <c r="Z138" s="128">
        <f>+IF(F138=0,"",'Ark1'!W156)</f>
        <v>0.23094688221709003</v>
      </c>
      <c r="AA138" s="128">
        <f>+IF(F138=0,"",'Ark1'!X156)</f>
        <v>53.11778290993071</v>
      </c>
      <c r="AB138" s="128">
        <f>+IF(F138=0,"",'Ark1'!Y156)</f>
        <v>19.168591224018478</v>
      </c>
      <c r="AC138" s="128">
        <f>+IF(F138=0,"",'Ark1'!Z156)</f>
        <v>7.2069383308257731</v>
      </c>
      <c r="AD138" s="103">
        <f>+IF(F138=0,"",'Ark1'!Z156)</f>
        <v>7.2069383308257731</v>
      </c>
      <c r="AE138" s="39">
        <f>+IF(F138=0,"",'Ark1'!AA156)</f>
        <v>1.3748731685282107</v>
      </c>
      <c r="AF138" s="39">
        <f>+IF(F138=0,"",'Ark1'!AB156)</f>
        <v>1.9209311488494527</v>
      </c>
      <c r="AG138" s="128">
        <f>+IF(F138=0,"",'Ark1'!AD156)</f>
        <v>64.695756526661796</v>
      </c>
      <c r="AH138" s="128">
        <f>+IF(F138=0,"",'Ark1'!AE156)</f>
        <v>55.772887127131924</v>
      </c>
      <c r="AI138" s="128">
        <f>+IF(F138=0,"",'Ark1'!AF156)</f>
        <v>1.8658967508402999</v>
      </c>
      <c r="AJ138" s="39">
        <f t="shared" si="35"/>
        <v>3.8633081896551738</v>
      </c>
      <c r="AK138" s="25"/>
      <c r="AQ138" t="s">
        <v>455</v>
      </c>
    </row>
    <row r="139" spans="1:43">
      <c r="A139" s="25"/>
      <c r="B139" s="46" t="str">
        <f t="shared" si="62"/>
        <v>August</v>
      </c>
      <c r="C139" s="46">
        <f>+'Ark1'!C157</f>
        <v>2013</v>
      </c>
      <c r="D139" s="46">
        <f>+IF(F139=0,"",'Ark1'!Q157)</f>
        <v>130</v>
      </c>
      <c r="E139" s="46">
        <f t="shared" si="46"/>
        <v>3</v>
      </c>
      <c r="F139" s="345">
        <f>+'Ark1'!R157</f>
        <v>1969</v>
      </c>
      <c r="G139" s="46">
        <f t="shared" si="47"/>
        <v>-380</v>
      </c>
      <c r="H139" s="103">
        <f>+IF(F139=0,"",'Ark1'!AG157)</f>
        <v>8.5002592589171702</v>
      </c>
      <c r="I139" s="103">
        <f t="shared" si="63"/>
        <v>-3.5752101765046707</v>
      </c>
      <c r="J139" s="103">
        <f>+IF(F139=0,"",'Ark1'!AH157)</f>
        <v>0.71102082275266643</v>
      </c>
      <c r="K139" s="103"/>
      <c r="L139" s="438"/>
      <c r="M139" s="438"/>
      <c r="N139" s="103"/>
      <c r="O139" s="103"/>
      <c r="P139" s="39">
        <f>+IF(F139=0,"",'Ark1'!S157)</f>
        <v>4.7105129507364154</v>
      </c>
      <c r="Q139" s="39">
        <f t="shared" si="64"/>
        <v>5.534053694331309E-2</v>
      </c>
      <c r="R139" s="103"/>
      <c r="S139" s="103"/>
      <c r="T139" s="39"/>
      <c r="U139" s="39"/>
      <c r="V139" s="39">
        <f>+IF(F139=0,"",'Ark1'!T157)</f>
        <v>4.4240731335703396</v>
      </c>
      <c r="W139" s="39">
        <f t="shared" si="65"/>
        <v>0.32190199691644406</v>
      </c>
      <c r="X139" s="103">
        <f>+IF(F139=0,"",'Ark1'!U157)</f>
        <v>14.535906551549003</v>
      </c>
      <c r="Y139" s="103">
        <f t="shared" si="66"/>
        <v>-3.8763520822232778E-2</v>
      </c>
      <c r="Z139" s="128">
        <f>+IF(F139=0,"",'Ark1'!W157)</f>
        <v>2.5393600812595221</v>
      </c>
      <c r="AA139" s="128">
        <f>+IF(F139=0,"",'Ark1'!X157)</f>
        <v>37.734890807516507</v>
      </c>
      <c r="AB139" s="128">
        <f>+IF(F139=0,"",'Ark1'!Y157)</f>
        <v>10.106653123412899</v>
      </c>
      <c r="AC139" s="128">
        <f>+IF(F139=0,"",'Ark1'!Z157)</f>
        <v>6.5273838692184176</v>
      </c>
      <c r="AD139" s="103">
        <f>+IF(F139=0,"",'Ark1'!Z157)</f>
        <v>6.5273838692184176</v>
      </c>
      <c r="AE139" s="39">
        <f>+IF(F139=0,"",'Ark1'!AA157)</f>
        <v>1.6811614739316605</v>
      </c>
      <c r="AF139" s="39">
        <f>+IF(F139=0,"",'Ark1'!AB157)</f>
        <v>2.2954565645532305</v>
      </c>
      <c r="AG139" s="128">
        <f>+IF(F139=0,"",'Ark1'!AD157)</f>
        <v>64.704116854754389</v>
      </c>
      <c r="AH139" s="128">
        <f>+IF(F139=0,"",'Ark1'!AE157)</f>
        <v>47.242900584530723</v>
      </c>
      <c r="AI139" s="128">
        <f>+IF(F139=0,"",'Ark1'!AF157)</f>
        <v>8.4848746013961911</v>
      </c>
      <c r="AJ139" s="39">
        <f t="shared" si="35"/>
        <v>3.0858436657681918</v>
      </c>
      <c r="AK139" s="25"/>
      <c r="AQ139" t="s">
        <v>66</v>
      </c>
    </row>
    <row r="140" spans="1:43">
      <c r="A140" s="25"/>
      <c r="B140" s="46" t="str">
        <f t="shared" si="62"/>
        <v>September</v>
      </c>
      <c r="C140" s="46">
        <f>+'Ark1'!C158</f>
        <v>2013</v>
      </c>
      <c r="D140" s="46">
        <f>+IF(F140=0,"",'Ark1'!Q158)</f>
        <v>175</v>
      </c>
      <c r="E140" s="46">
        <f t="shared" si="46"/>
        <v>24</v>
      </c>
      <c r="F140" s="345">
        <f>+'Ark1'!R158</f>
        <v>3166</v>
      </c>
      <c r="G140" s="46">
        <f t="shared" si="47"/>
        <v>1395</v>
      </c>
      <c r="H140" s="103">
        <f>+IF(F140=0,"",'Ark1'!AG158)</f>
        <v>14.891016068944612</v>
      </c>
      <c r="I140" s="103">
        <f t="shared" si="63"/>
        <v>4.8129287927722881</v>
      </c>
      <c r="J140" s="103">
        <f>+IF(F140=0,"",'Ark1'!AH158)</f>
        <v>0.85281111813013277</v>
      </c>
      <c r="K140" s="103"/>
      <c r="L140" s="438"/>
      <c r="M140" s="438"/>
      <c r="N140" s="103"/>
      <c r="O140" s="103"/>
      <c r="P140" s="39">
        <f>+IF(F140=0,"",'Ark1'!S158)</f>
        <v>4.1332912192040441</v>
      </c>
      <c r="Q140" s="39">
        <f t="shared" si="64"/>
        <v>-0.42910290840747489</v>
      </c>
      <c r="R140" s="103"/>
      <c r="S140" s="103"/>
      <c r="T140" s="39"/>
      <c r="U140" s="39"/>
      <c r="V140" s="39">
        <f>+IF(F140=0,"",'Ark1'!T158)</f>
        <v>4.2972204674668353</v>
      </c>
      <c r="W140" s="39">
        <f t="shared" si="65"/>
        <v>-7.9967561895107231E-2</v>
      </c>
      <c r="X140" s="103">
        <f>+IF(F140=0,"",'Ark1'!U158)</f>
        <v>15.836860391661398</v>
      </c>
      <c r="Y140" s="103">
        <f t="shared" si="66"/>
        <v>-0.29696230737869023</v>
      </c>
      <c r="Z140" s="128">
        <f>+IF(F140=0,"",'Ark1'!W158)</f>
        <v>0.97915350600126316</v>
      </c>
      <c r="AA140" s="128">
        <f>+IF(F140=0,"",'Ark1'!X158)</f>
        <v>49.557801642451054</v>
      </c>
      <c r="AB140" s="128">
        <f>+IF(F140=0,"",'Ark1'!Y158)</f>
        <v>8.2438408085912815</v>
      </c>
      <c r="AC140" s="128">
        <f>+IF(F140=0,"",'Ark1'!Z158)</f>
        <v>5.5655681723956487</v>
      </c>
      <c r="AD140" s="103">
        <f>+IF(F140=0,"",'Ark1'!Z158)</f>
        <v>5.5655681723956487</v>
      </c>
      <c r="AE140" s="39">
        <f>+IF(F140=0,"",'Ark1'!AA158)</f>
        <v>1.73785389697881</v>
      </c>
      <c r="AF140" s="39">
        <f>+IF(F140=0,"",'Ark1'!AB158)</f>
        <v>2.1082004208720972</v>
      </c>
      <c r="AG140" s="128">
        <f>+IF(F140=0,"",'Ark1'!AD158)</f>
        <v>49.599297143937648</v>
      </c>
      <c r="AH140" s="128">
        <f>+IF(F140=0,"",'Ark1'!AE158)</f>
        <v>48.576356668590051</v>
      </c>
      <c r="AI140" s="128">
        <f>+IF(F140=0,"",'Ark1'!AF158)</f>
        <v>13.64302335602861</v>
      </c>
      <c r="AJ140" s="39">
        <f t="shared" ref="AJ140:AJ203" si="67">+IF(F140=0,"",X140/P140)</f>
        <v>3.8315375210148228</v>
      </c>
      <c r="AK140" s="25"/>
      <c r="AQ140" t="s">
        <v>78</v>
      </c>
    </row>
    <row r="141" spans="1:43">
      <c r="A141" s="25"/>
      <c r="B141" s="46" t="str">
        <f t="shared" si="62"/>
        <v>Oktober</v>
      </c>
      <c r="C141" s="46">
        <f>+'Ark1'!C159</f>
        <v>2013</v>
      </c>
      <c r="D141" s="46">
        <f>+IF(F141=0,"",'Ark1'!Q159)</f>
        <v>204</v>
      </c>
      <c r="E141" s="46">
        <f t="shared" si="46"/>
        <v>-15</v>
      </c>
      <c r="F141" s="345">
        <f>+'Ark1'!R159</f>
        <v>3752</v>
      </c>
      <c r="G141" s="46">
        <f t="shared" si="47"/>
        <v>1121</v>
      </c>
      <c r="H141" s="103">
        <f>+IF(F141=0,"",'Ark1'!AG159)</f>
        <v>18.01527980792234</v>
      </c>
      <c r="I141" s="103">
        <f t="shared" si="63"/>
        <v>2.9455536089516396</v>
      </c>
      <c r="J141" s="103">
        <f>+IF(F141=0,"",'Ark1'!AH159)</f>
        <v>2.4253731343283591</v>
      </c>
      <c r="K141" s="103"/>
      <c r="L141" s="438"/>
      <c r="M141" s="438"/>
      <c r="N141" s="103"/>
      <c r="O141" s="103"/>
      <c r="P141" s="39">
        <f>+IF(F141=0,"",'Ark1'!S159)</f>
        <v>4.0970149253731352</v>
      </c>
      <c r="Q141" s="39">
        <f t="shared" si="64"/>
        <v>-0.35680491499174494</v>
      </c>
      <c r="R141" s="103"/>
      <c r="S141" s="103"/>
      <c r="T141" s="39"/>
      <c r="U141" s="39"/>
      <c r="V141" s="39">
        <f>+IF(F141=0,"",'Ark1'!T159)</f>
        <v>4.4549573560767595</v>
      </c>
      <c r="W141" s="39">
        <f t="shared" si="65"/>
        <v>-7.7539793296104165E-2</v>
      </c>
      <c r="X141" s="103">
        <f>+IF(F141=0,"",'Ark1'!U159)</f>
        <v>16.167164179104422</v>
      </c>
      <c r="Y141" s="103">
        <f t="shared" si="66"/>
        <v>-7.1946425228524902E-2</v>
      </c>
      <c r="Z141" s="128">
        <f>+IF(F141=0,"",'Ark1'!W159)</f>
        <v>1.3059701492537317</v>
      </c>
      <c r="AA141" s="128">
        <f>+IF(F141=0,"",'Ark1'!X159)</f>
        <v>52.292110874200432</v>
      </c>
      <c r="AB141" s="128">
        <f>+IF(F141=0,"",'Ark1'!Y159)</f>
        <v>10.074626865671641</v>
      </c>
      <c r="AC141" s="128">
        <f>+IF(F141=0,"",'Ark1'!Z159)</f>
        <v>5.9988550486035352</v>
      </c>
      <c r="AD141" s="103">
        <f>+IF(F141=0,"",'Ark1'!Z159)</f>
        <v>5.9988550486035352</v>
      </c>
      <c r="AE141" s="39">
        <f>+IF(F141=0,"",'Ark1'!AA159)</f>
        <v>1.704181375233266</v>
      </c>
      <c r="AF141" s="39">
        <f>+IF(F141=0,"",'Ark1'!AB159)</f>
        <v>1.9862525784043017</v>
      </c>
      <c r="AG141" s="128">
        <f>+IF(F141=0,"",'Ark1'!AD159)</f>
        <v>44.234458932521243</v>
      </c>
      <c r="AH141" s="128">
        <f>+IF(F141=0,"",'Ark1'!AE159)</f>
        <v>58.623893059585107</v>
      </c>
      <c r="AI141" s="128">
        <f>+IF(F141=0,"",'Ark1'!AF159)</f>
        <v>16.168232353701626</v>
      </c>
      <c r="AJ141" s="39">
        <f t="shared" si="67"/>
        <v>3.946083788706725</v>
      </c>
      <c r="AK141" s="25"/>
      <c r="AQ141" t="s">
        <v>67</v>
      </c>
    </row>
    <row r="142" spans="1:43">
      <c r="A142" s="25"/>
      <c r="B142" s="46" t="str">
        <f>+AQ142</f>
        <v>November</v>
      </c>
      <c r="C142" s="46">
        <f>+'Ark1'!C160</f>
        <v>2013</v>
      </c>
      <c r="D142" s="46">
        <f>+IF(F142=0,"",'Ark1'!Q160)</f>
        <v>136</v>
      </c>
      <c r="E142" s="46">
        <f t="shared" si="46"/>
        <v>-1</v>
      </c>
      <c r="F142" s="345">
        <f>+'Ark1'!R160</f>
        <v>1561</v>
      </c>
      <c r="G142" s="46">
        <f t="shared" si="47"/>
        <v>-77</v>
      </c>
      <c r="H142" s="103">
        <f>+IF(F142=0,"",'Ark1'!AG160)</f>
        <v>7.4152297291795009</v>
      </c>
      <c r="I142" s="103">
        <f t="shared" si="63"/>
        <v>-1.1128926596372199</v>
      </c>
      <c r="J142" s="103">
        <f>+IF(F142=0,"",'Ark1'!AH160)</f>
        <v>0.57655349135169753</v>
      </c>
      <c r="K142" s="103"/>
      <c r="L142" s="438"/>
      <c r="M142" s="438"/>
      <c r="N142" s="103"/>
      <c r="O142" s="103"/>
      <c r="P142" s="39">
        <f>+IF(F142=0,"",'Ark1'!S160)</f>
        <v>4.7142857142857153</v>
      </c>
      <c r="Q142" s="39">
        <f t="shared" si="64"/>
        <v>-3.3577533577534346E-2</v>
      </c>
      <c r="R142" s="103"/>
      <c r="S142" s="103"/>
      <c r="T142" s="39"/>
      <c r="U142" s="39"/>
      <c r="V142" s="39">
        <f>+IF(F142=0,"",'Ark1'!T160)</f>
        <v>4.5765534913516994</v>
      </c>
      <c r="W142" s="39">
        <f t="shared" si="65"/>
        <v>-9.804968325147545E-2</v>
      </c>
      <c r="X142" s="103">
        <f>+IF(F142=0,"",'Ark1'!U160)</f>
        <v>15.99474695707881</v>
      </c>
      <c r="Y142" s="103">
        <f t="shared" si="66"/>
        <v>1.23369689602875</v>
      </c>
      <c r="Z142" s="128">
        <f>+IF(F142=0,"",'Ark1'!W160)</f>
        <v>0.96092248558616256</v>
      </c>
      <c r="AA142" s="128">
        <f>+IF(F142=0,"",'Ark1'!X160)</f>
        <v>51.057014734144786</v>
      </c>
      <c r="AB142" s="128">
        <f>+IF(F142=0,"",'Ark1'!Y160)</f>
        <v>12.87636130685458</v>
      </c>
      <c r="AC142" s="128">
        <f>+IF(F142=0,"",'Ark1'!Z160)</f>
        <v>6.5301555913159852</v>
      </c>
      <c r="AD142" s="103">
        <f>+IF(F142=0,"",'Ark1'!Z160)</f>
        <v>6.5301555913159852</v>
      </c>
      <c r="AE142" s="39">
        <f>+IF(F142=0,"",'Ark1'!AA160)</f>
        <v>1.73086156603469</v>
      </c>
      <c r="AF142" s="39">
        <f>+IF(F142=0,"",'Ark1'!AB160)</f>
        <v>1.9988949313783964</v>
      </c>
      <c r="AG142" s="128">
        <f>+IF(F142=0,"",'Ark1'!AD160)</f>
        <v>52.107330505159858</v>
      </c>
      <c r="AH142" s="128">
        <f>+IF(F142=0,"",'Ark1'!AE160)</f>
        <v>51.995288631640896</v>
      </c>
      <c r="AI142" s="128">
        <f>+IF(F142=0,"",'Ark1'!AF160)</f>
        <v>6.726708609842281</v>
      </c>
      <c r="AJ142" s="39">
        <f t="shared" si="67"/>
        <v>3.3928251121076256</v>
      </c>
      <c r="AK142" s="25"/>
      <c r="AQ142" t="s">
        <v>68</v>
      </c>
    </row>
    <row r="143" spans="1:43">
      <c r="A143" s="25"/>
      <c r="B143" s="46" t="str">
        <f>+AQ143</f>
        <v>Desember</v>
      </c>
      <c r="C143" s="46">
        <f>+'Ark1'!C161</f>
        <v>2013</v>
      </c>
      <c r="D143" s="46">
        <f>+IF(F143=0,"",'Ark1'!Q161)</f>
        <v>46</v>
      </c>
      <c r="E143" s="46">
        <f t="shared" si="46"/>
        <v>-4</v>
      </c>
      <c r="F143" s="345">
        <f>+'Ark1'!R161</f>
        <v>410</v>
      </c>
      <c r="G143" s="46">
        <f t="shared" si="47"/>
        <v>-150</v>
      </c>
      <c r="H143" s="103">
        <f>+IF(F143=0,"",'Ark1'!AG161)</f>
        <v>2.0307699453769872</v>
      </c>
      <c r="I143" s="103">
        <f t="shared" si="63"/>
        <v>-1.4170765790355588</v>
      </c>
      <c r="J143" s="103">
        <f>+IF(F143=0,"",'Ark1'!AH161)</f>
        <v>0.24390243902439024</v>
      </c>
      <c r="K143" s="103"/>
      <c r="L143" s="438"/>
      <c r="M143" s="438"/>
      <c r="N143" s="103"/>
      <c r="O143" s="103"/>
      <c r="P143" s="39">
        <f>+IF(F143=0,"",'Ark1'!S161)</f>
        <v>4.8951219512195117</v>
      </c>
      <c r="Q143" s="39">
        <f t="shared" si="64"/>
        <v>-7.2735191637629093E-2</v>
      </c>
      <c r="R143" s="103"/>
      <c r="S143" s="103"/>
      <c r="T143" s="39"/>
      <c r="U143" s="39"/>
      <c r="V143" s="39">
        <f>+IF(F143=0,"",'Ark1'!T161)</f>
        <v>4.7878048780487807</v>
      </c>
      <c r="W143" s="39">
        <f t="shared" si="65"/>
        <v>-0.26040940766550769</v>
      </c>
      <c r="X143" s="103">
        <f>+IF(F143=0,"",'Ark1'!U161)</f>
        <v>16.677560975609744</v>
      </c>
      <c r="Y143" s="103">
        <f t="shared" si="66"/>
        <v>-0.77815331010455324</v>
      </c>
      <c r="Z143" s="128">
        <f>+IF(F143=0,"",'Ark1'!W161)</f>
        <v>2.4390243902439024</v>
      </c>
      <c r="AA143" s="128">
        <f>+IF(F143=0,"",'Ark1'!X161)</f>
        <v>51.951219512195117</v>
      </c>
      <c r="AB143" s="128">
        <f>+IF(F143=0,"",'Ark1'!Y161)</f>
        <v>16.829268292682922</v>
      </c>
      <c r="AC143" s="128">
        <f>+IF(F143=0,"",'Ark1'!Z161)</f>
        <v>7.1541210298468521</v>
      </c>
      <c r="AD143" s="103">
        <f>+IF(F143=0,"",'Ark1'!Z161)</f>
        <v>7.1541210298468521</v>
      </c>
      <c r="AE143" s="39">
        <f>+IF(F143=0,"",'Ark1'!AA161)</f>
        <v>1.5401063028740212</v>
      </c>
      <c r="AF143" s="39">
        <f>+IF(F143=0,"",'Ark1'!AB161)</f>
        <v>1.978259289270736</v>
      </c>
      <c r="AG143" s="128">
        <f>+IF(F143=0,"",'Ark1'!AD161)</f>
        <v>56.158315305512311</v>
      </c>
      <c r="AH143" s="128">
        <f>+IF(F143=0,"",'Ark1'!AE161)</f>
        <v>49.223160765553679</v>
      </c>
      <c r="AI143" s="128">
        <f>+IF(F143=0,"",'Ark1'!AF161)</f>
        <v>1.7667844522968199</v>
      </c>
      <c r="AJ143" s="39">
        <f t="shared" si="67"/>
        <v>3.4069755854509198</v>
      </c>
      <c r="AK143" s="25"/>
      <c r="AQ143" t="s">
        <v>69</v>
      </c>
    </row>
    <row r="144" spans="1:43">
      <c r="A144" s="25"/>
      <c r="B144" s="69" t="str">
        <f t="shared" ref="B144:B153" si="68">+AQ144</f>
        <v>Januar</v>
      </c>
      <c r="C144" s="69">
        <f>+'Ark1'!C162</f>
        <v>2012</v>
      </c>
      <c r="D144" s="69">
        <f>+IF(F144=0,"",'Ark1'!Q162)</f>
        <v>167</v>
      </c>
      <c r="E144" s="69">
        <f>+IF(F144=0,"",D144-D156)</f>
        <v>5</v>
      </c>
      <c r="F144" s="447">
        <f>+'Ark1'!R162</f>
        <v>1974</v>
      </c>
      <c r="G144" s="69">
        <f>+IF(F144=0,"",F144-F156)</f>
        <v>-89</v>
      </c>
      <c r="H144" s="123">
        <f>+IF(F144=0,"",'Ark1'!AG162)</f>
        <v>12.091165193087802</v>
      </c>
      <c r="I144" s="123">
        <f>+IF(F144=0,"",H144-H156)</f>
        <v>-1.3139595450529189</v>
      </c>
      <c r="J144" s="123">
        <f>+IF(F144=0,"",'Ark1'!AH162)</f>
        <v>5.0658561296859181E-2</v>
      </c>
      <c r="K144" s="123"/>
      <c r="L144" s="439"/>
      <c r="M144" s="439"/>
      <c r="N144" s="123"/>
      <c r="O144" s="123"/>
      <c r="P144" s="70">
        <f>+IF(F144=0,"",'Ark1'!S162)</f>
        <v>4.8490374873353588</v>
      </c>
      <c r="Q144" s="70">
        <f>+IF(F144=0,"",P144-P156)</f>
        <v>0.33667684749047222</v>
      </c>
      <c r="R144" s="123"/>
      <c r="S144" s="123"/>
      <c r="T144" s="70"/>
      <c r="U144" s="70"/>
      <c r="V144" s="70">
        <f>+IF(F144=0,"",'Ark1'!T162)</f>
        <v>4.9837892603850067</v>
      </c>
      <c r="W144" s="70">
        <f>+IF(F144=0,"",V144-V156)</f>
        <v>0.40889832485422595</v>
      </c>
      <c r="X144" s="123">
        <f>+IF(F144=0,"",'Ark1'!U162)</f>
        <v>17.365957446808519</v>
      </c>
      <c r="Y144" s="123">
        <f>+IF(F144=0,"",X144-X156)</f>
        <v>0.97667000134077142</v>
      </c>
      <c r="Z144" s="129">
        <f>+IF(F144=0,"",'Ark1'!W162)</f>
        <v>1.2664640324214795</v>
      </c>
      <c r="AA144" s="129">
        <f>+IF(F144=0,"",'Ark1'!X162)</f>
        <v>63.221884498480243</v>
      </c>
      <c r="AB144" s="129">
        <f>+IF(F144=0,"",'Ark1'!Y162)</f>
        <v>17.730496453900702</v>
      </c>
      <c r="AC144" s="129">
        <f>+IF(F144=0,"",'Ark1'!Z162)</f>
        <v>7.2410169460918556</v>
      </c>
      <c r="AD144" s="123">
        <f>+IF(F144=0,"",'Ark1'!Z162)</f>
        <v>7.2410169460918556</v>
      </c>
      <c r="AE144" s="70">
        <f>+IF(F144=0,"",'Ark1'!AA162)</f>
        <v>1.7009165493983505</v>
      </c>
      <c r="AF144" s="70">
        <f>+IF(F144=0,"",'Ark1'!AB162)</f>
        <v>1.9261283034375196</v>
      </c>
      <c r="AG144" s="129">
        <f>+IF(F144=0,"",'Ark1'!AD162)</f>
        <v>57.096912202561683</v>
      </c>
      <c r="AH144" s="129">
        <f>+IF(F144=0,"",'Ark1'!AE162)</f>
        <v>51.787115342776517</v>
      </c>
      <c r="AI144" s="129">
        <f>+IF(F144=0,"",'Ark1'!AF162)</f>
        <v>9.6608427543679358</v>
      </c>
      <c r="AJ144" s="70">
        <f t="shared" si="67"/>
        <v>3.5813205181780217</v>
      </c>
      <c r="AK144" s="25"/>
      <c r="AQ144" t="s">
        <v>449</v>
      </c>
    </row>
    <row r="145" spans="1:43">
      <c r="A145" s="25"/>
      <c r="B145" s="69" t="str">
        <f t="shared" si="68"/>
        <v>Februar</v>
      </c>
      <c r="C145" s="69">
        <f>+'Ark1'!C163</f>
        <v>2012</v>
      </c>
      <c r="D145" s="69">
        <f>+IF(F145=0,"",'Ark1'!Q163)</f>
        <v>115</v>
      </c>
      <c r="E145" s="69">
        <f t="shared" si="46"/>
        <v>18</v>
      </c>
      <c r="F145" s="447">
        <f>+'Ark1'!R163</f>
        <v>1781</v>
      </c>
      <c r="G145" s="69">
        <f t="shared" si="47"/>
        <v>173</v>
      </c>
      <c r="H145" s="123">
        <f>+IF(F145=0,"",'Ark1'!AG163)</f>
        <v>7.435874012093139</v>
      </c>
      <c r="I145" s="123">
        <f t="shared" ref="I145:I155" si="69">+IF(F145=0,"",H145-H157)</f>
        <v>9.5964491560731169E-2</v>
      </c>
      <c r="J145" s="123">
        <f>+IF(F145=0,"",'Ark1'!AH163)</f>
        <v>5.6148231330713089E-2</v>
      </c>
      <c r="K145" s="123"/>
      <c r="L145" s="439"/>
      <c r="M145" s="439"/>
      <c r="N145" s="123"/>
      <c r="O145" s="123"/>
      <c r="P145" s="70">
        <f>+IF(F145=0,"",'Ark1'!S163)</f>
        <v>5.2172936552498594</v>
      </c>
      <c r="Q145" s="70">
        <f t="shared" ref="Q145:Q155" si="70">+IF(F145=0,"",P145-P157)</f>
        <v>0.5556021129613038</v>
      </c>
      <c r="R145" s="123"/>
      <c r="S145" s="123"/>
      <c r="T145" s="70"/>
      <c r="U145" s="70"/>
      <c r="V145" s="70">
        <f>+IF(F145=0,"",'Ark1'!T163)</f>
        <v>4.4587310499719246</v>
      </c>
      <c r="W145" s="70">
        <f t="shared" ref="W145:W155" si="71">+IF(F145=0,"",V145-V157)</f>
        <v>7.6268363404760287E-2</v>
      </c>
      <c r="X145" s="123">
        <f>+IF(F145=0,"",'Ark1'!U163)</f>
        <v>11.837113980909605</v>
      </c>
      <c r="Y145" s="123">
        <f t="shared" ref="Y145:Y155" si="72">+IF(F145=0,"",X145-X157)</f>
        <v>0.32399209036234211</v>
      </c>
      <c r="Z145" s="129">
        <f>+IF(F145=0,"",'Ark1'!W163)</f>
        <v>0.44918585064570471</v>
      </c>
      <c r="AA145" s="129">
        <f>+IF(F145=0,"",'Ark1'!X163)</f>
        <v>35.429533969679945</v>
      </c>
      <c r="AB145" s="129">
        <f>+IF(F145=0,"",'Ark1'!Y163)</f>
        <v>12.015721504772602</v>
      </c>
      <c r="AC145" s="129">
        <f>+IF(F145=0,"",'Ark1'!Z163)</f>
        <v>8.4507117656654973</v>
      </c>
      <c r="AD145" s="123">
        <f>+IF(F145=0,"",'Ark1'!Z163)</f>
        <v>8.4507117656654973</v>
      </c>
      <c r="AE145" s="70">
        <f>+IF(F145=0,"",'Ark1'!AA163)</f>
        <v>1.8081646750485356</v>
      </c>
      <c r="AF145" s="70">
        <f>+IF(F145=0,"",'Ark1'!AB163)</f>
        <v>1.9113151549804723</v>
      </c>
      <c r="AG145" s="129">
        <f>+IF(F145=0,"",'Ark1'!AD163)</f>
        <v>52.986253400696803</v>
      </c>
      <c r="AH145" s="129">
        <f>+IF(F145=0,"",'Ark1'!AE163)</f>
        <v>42.590316580318408</v>
      </c>
      <c r="AI145" s="129">
        <f>+IF(F145=0,"",'Ark1'!AF163)</f>
        <v>8.7162922723046083</v>
      </c>
      <c r="AJ145" s="70">
        <f t="shared" si="67"/>
        <v>2.2688226431338792</v>
      </c>
      <c r="AK145" s="25"/>
      <c r="AQ145" t="s">
        <v>450</v>
      </c>
    </row>
    <row r="146" spans="1:43">
      <c r="A146" s="25"/>
      <c r="B146" s="69" t="str">
        <f t="shared" si="68"/>
        <v>Mars</v>
      </c>
      <c r="C146" s="69">
        <f>+'Ark1'!C164</f>
        <v>2012</v>
      </c>
      <c r="D146" s="69">
        <f>+IF(F146=0,"",'Ark1'!Q164)</f>
        <v>166</v>
      </c>
      <c r="E146" s="69">
        <f t="shared" si="46"/>
        <v>-2</v>
      </c>
      <c r="F146" s="447">
        <f>+'Ark1'!R164</f>
        <v>2255</v>
      </c>
      <c r="G146" s="69">
        <f t="shared" si="47"/>
        <v>-196</v>
      </c>
      <c r="H146" s="123">
        <f>+IF(F146=0,"",'Ark1'!AG164)</f>
        <v>7.7738442367117777</v>
      </c>
      <c r="I146" s="123">
        <f t="shared" si="69"/>
        <v>-1.7041943952757226</v>
      </c>
      <c r="J146" s="123">
        <f>+IF(F146=0,"",'Ark1'!AH164)</f>
        <v>0</v>
      </c>
      <c r="K146" s="123"/>
      <c r="L146" s="439"/>
      <c r="M146" s="439"/>
      <c r="N146" s="123"/>
      <c r="O146" s="123"/>
      <c r="P146" s="70">
        <f>+IF(F146=0,"",'Ark1'!S164)</f>
        <v>5.094013303769402</v>
      </c>
      <c r="Q146" s="70">
        <f t="shared" si="70"/>
        <v>0.6798966167028988</v>
      </c>
      <c r="R146" s="123"/>
      <c r="S146" s="123"/>
      <c r="T146" s="70"/>
      <c r="U146" s="70"/>
      <c r="V146" s="70">
        <f>+IF(F146=0,"",'Ark1'!T164)</f>
        <v>4.5050997782705089</v>
      </c>
      <c r="W146" s="70">
        <f t="shared" si="71"/>
        <v>0.44798023522685337</v>
      </c>
      <c r="X146" s="123">
        <f>+IF(F146=0,"",'Ark1'!U164)</f>
        <v>9.7738802660753912</v>
      </c>
      <c r="Y146" s="123">
        <f t="shared" si="72"/>
        <v>2.031029463515921E-2</v>
      </c>
      <c r="Z146" s="129">
        <f>+IF(F146=0,"",'Ark1'!W164)</f>
        <v>0.57649667405764971</v>
      </c>
      <c r="AA146" s="129">
        <f>+IF(F146=0,"",'Ark1'!X164)</f>
        <v>22.217294900221734</v>
      </c>
      <c r="AB146" s="129">
        <f>+IF(F146=0,"",'Ark1'!Y164)</f>
        <v>7.0066518847006636</v>
      </c>
      <c r="AC146" s="129">
        <f>+IF(F146=0,"",'Ark1'!Z164)</f>
        <v>7.4098320117548324</v>
      </c>
      <c r="AD146" s="123">
        <f>+IF(F146=0,"",'Ark1'!Z164)</f>
        <v>7.4098320117548324</v>
      </c>
      <c r="AE146" s="70">
        <f>+IF(F146=0,"",'Ark1'!AA164)</f>
        <v>1.6142477025090751</v>
      </c>
      <c r="AF146" s="70">
        <f>+IF(F146=0,"",'Ark1'!AB164)</f>
        <v>1.7084232889329471</v>
      </c>
      <c r="AG146" s="129">
        <f>+IF(F146=0,"",'Ark1'!AD164)</f>
        <v>45.975251703368478</v>
      </c>
      <c r="AH146" s="129">
        <f>+IF(F146=0,"",'Ark1'!AE164)</f>
        <v>41.211901065552595</v>
      </c>
      <c r="AI146" s="129">
        <f>+IF(F146=0,"",'Ark1'!AF164)</f>
        <v>11.036069103900555</v>
      </c>
      <c r="AJ146" s="70">
        <f t="shared" si="67"/>
        <v>1.918699399320972</v>
      </c>
      <c r="AK146" s="25"/>
      <c r="AQ146" t="s">
        <v>451</v>
      </c>
    </row>
    <row r="147" spans="1:43">
      <c r="A147" s="25"/>
      <c r="B147" s="69" t="str">
        <f t="shared" si="68"/>
        <v>April</v>
      </c>
      <c r="C147" s="69">
        <f>+'Ark1'!C165</f>
        <v>2012</v>
      </c>
      <c r="D147" s="69">
        <f>+IF(F147=0,"",'Ark1'!Q165)</f>
        <v>93</v>
      </c>
      <c r="E147" s="69">
        <f t="shared" si="46"/>
        <v>-15</v>
      </c>
      <c r="F147" s="447">
        <f>+'Ark1'!R165</f>
        <v>1869</v>
      </c>
      <c r="G147" s="69">
        <f t="shared" si="47"/>
        <v>57</v>
      </c>
      <c r="H147" s="123">
        <f>+IF(F147=0,"",'Ark1'!AG165)</f>
        <v>5.9769092478346044</v>
      </c>
      <c r="I147" s="123">
        <f t="shared" si="69"/>
        <v>-1.0646557537247059</v>
      </c>
      <c r="J147" s="123">
        <f>+IF(F147=0,"",'Ark1'!AH165)</f>
        <v>0.10700909577314072</v>
      </c>
      <c r="K147" s="123"/>
      <c r="L147" s="439"/>
      <c r="M147" s="439"/>
      <c r="N147" s="123"/>
      <c r="O147" s="123"/>
      <c r="P147" s="70">
        <f>+IF(F147=0,"",'Ark1'!S165)</f>
        <v>5.0042803638309268</v>
      </c>
      <c r="Q147" s="70">
        <f t="shared" si="70"/>
        <v>0.37679692012231758</v>
      </c>
      <c r="R147" s="123"/>
      <c r="S147" s="123"/>
      <c r="T147" s="70"/>
      <c r="U147" s="70"/>
      <c r="V147" s="70">
        <f>+IF(F147=0,"",'Ark1'!T165)</f>
        <v>4.6169074371321557</v>
      </c>
      <c r="W147" s="70">
        <f t="shared" si="71"/>
        <v>-6.5211768165858608E-2</v>
      </c>
      <c r="X147" s="123">
        <f>+IF(F147=0,"",'Ark1'!U165)</f>
        <v>9.0666131621187827</v>
      </c>
      <c r="Y147" s="123">
        <f t="shared" si="72"/>
        <v>-0.73504246702027309</v>
      </c>
      <c r="Z147" s="129">
        <f>+IF(F147=0,"",'Ark1'!W165)</f>
        <v>0.48154093097913342</v>
      </c>
      <c r="AA147" s="129">
        <f>+IF(F147=0,"",'Ark1'!X165)</f>
        <v>17.014446227929373</v>
      </c>
      <c r="AB147" s="129">
        <f>+IF(F147=0,"",'Ark1'!Y165)</f>
        <v>7.1696094168004274</v>
      </c>
      <c r="AC147" s="129">
        <f>+IF(F147=0,"",'Ark1'!Z165)</f>
        <v>7.0442170181108876</v>
      </c>
      <c r="AD147" s="123">
        <f>+IF(F147=0,"",'Ark1'!Z165)</f>
        <v>7.0442170181108876</v>
      </c>
      <c r="AE147" s="70">
        <f>+IF(F147=0,"",'Ark1'!AA165)</f>
        <v>1.5871281589667559</v>
      </c>
      <c r="AF147" s="70">
        <f>+IF(F147=0,"",'Ark1'!AB165)</f>
        <v>1.5139277991189743</v>
      </c>
      <c r="AG147" s="129">
        <f>+IF(F147=0,"",'Ark1'!AD165)</f>
        <v>39.339562402278993</v>
      </c>
      <c r="AH147" s="129">
        <f>+IF(F147=0,"",'Ark1'!AE165)</f>
        <v>54.067190177370435</v>
      </c>
      <c r="AI147" s="129">
        <f>+IF(F147=0,"",'Ark1'!AF165)</f>
        <v>9.1469681397738949</v>
      </c>
      <c r="AJ147" s="70">
        <f t="shared" si="67"/>
        <v>1.8117716240778361</v>
      </c>
      <c r="AK147" s="25"/>
      <c r="AQ147" t="s">
        <v>452</v>
      </c>
    </row>
    <row r="148" spans="1:43">
      <c r="A148" s="25"/>
      <c r="B148" s="69" t="str">
        <f t="shared" si="68"/>
        <v>Mai</v>
      </c>
      <c r="C148" s="69">
        <f>+'Ark1'!C166</f>
        <v>2012</v>
      </c>
      <c r="D148" s="69">
        <f>+IF(F148=0,"",'Ark1'!Q166)</f>
        <v>126</v>
      </c>
      <c r="E148" s="69">
        <f t="shared" si="46"/>
        <v>-10</v>
      </c>
      <c r="F148" s="447">
        <f>+'Ark1'!R166</f>
        <v>1977</v>
      </c>
      <c r="G148" s="69">
        <f t="shared" si="47"/>
        <v>-223</v>
      </c>
      <c r="H148" s="123">
        <f>+IF(F148=0,"",'Ark1'!AG166)</f>
        <v>8.9453121004415657</v>
      </c>
      <c r="I148" s="123">
        <f t="shared" si="69"/>
        <v>0.45921249690474752</v>
      </c>
      <c r="J148" s="123">
        <f>+IF(F148=0,"",'Ark1'!AH166)</f>
        <v>0.15174506828528075</v>
      </c>
      <c r="K148" s="123"/>
      <c r="L148" s="439"/>
      <c r="M148" s="439"/>
      <c r="N148" s="123"/>
      <c r="O148" s="123"/>
      <c r="P148" s="70">
        <f>+IF(F148=0,"",'Ark1'!S166)</f>
        <v>5.0495700556398591</v>
      </c>
      <c r="Q148" s="70">
        <f t="shared" si="70"/>
        <v>0.11866096473076748</v>
      </c>
      <c r="R148" s="123"/>
      <c r="S148" s="123"/>
      <c r="T148" s="70"/>
      <c r="U148" s="70"/>
      <c r="V148" s="70">
        <f>+IF(F148=0,"",'Ark1'!T166)</f>
        <v>4.3621648963075366</v>
      </c>
      <c r="W148" s="70">
        <f t="shared" si="71"/>
        <v>0.28807398721662736</v>
      </c>
      <c r="X148" s="123">
        <f>+IF(F148=0,"",'Ark1'!U166)</f>
        <v>12.82822458270107</v>
      </c>
      <c r="Y148" s="123">
        <f t="shared" si="72"/>
        <v>3.0990973099737893</v>
      </c>
      <c r="Z148" s="129">
        <f>+IF(F148=0,"",'Ark1'!W166)</f>
        <v>0.85988872028325747</v>
      </c>
      <c r="AA148" s="129">
        <f>+IF(F148=0,"",'Ark1'!X166)</f>
        <v>33.687405159332329</v>
      </c>
      <c r="AB148" s="129">
        <f>+IF(F148=0,"",'Ark1'!Y166)</f>
        <v>13.808801213960548</v>
      </c>
      <c r="AC148" s="129">
        <f>+IF(F148=0,"",'Ark1'!Z166)</f>
        <v>8.1584710583079652</v>
      </c>
      <c r="AD148" s="123">
        <f>+IF(F148=0,"",'Ark1'!Z166)</f>
        <v>8.1584710583079652</v>
      </c>
      <c r="AE148" s="70">
        <f>+IF(F148=0,"",'Ark1'!AA166)</f>
        <v>1.6804902900178749</v>
      </c>
      <c r="AF148" s="70">
        <f>+IF(F148=0,"",'Ark1'!AB166)</f>
        <v>2.1048262019791775</v>
      </c>
      <c r="AG148" s="129">
        <f>+IF(F148=0,"",'Ark1'!AD166)</f>
        <v>64.389391565298965</v>
      </c>
      <c r="AH148" s="129">
        <f>+IF(F148=0,"",'Ark1'!AE166)</f>
        <v>41.649345870896305</v>
      </c>
      <c r="AI148" s="129">
        <f>+IF(F148=0,"",'Ark1'!AF166)</f>
        <v>9.6755248862134788</v>
      </c>
      <c r="AJ148" s="70">
        <f t="shared" si="67"/>
        <v>2.5404587799258751</v>
      </c>
      <c r="AK148" s="25"/>
      <c r="AQ148" t="s">
        <v>453</v>
      </c>
    </row>
    <row r="149" spans="1:43">
      <c r="A149" s="25"/>
      <c r="B149" s="69" t="str">
        <f t="shared" si="68"/>
        <v>Juni</v>
      </c>
      <c r="C149" s="69">
        <f>+'Ark1'!C167</f>
        <v>2012</v>
      </c>
      <c r="D149" s="69">
        <f>+IF(F149=0,"",'Ark1'!Q167)</f>
        <v>128</v>
      </c>
      <c r="E149" s="69">
        <f t="shared" si="46"/>
        <v>-27</v>
      </c>
      <c r="F149" s="447">
        <f>+'Ark1'!R167</f>
        <v>1302</v>
      </c>
      <c r="G149" s="69">
        <f t="shared" si="47"/>
        <v>-553</v>
      </c>
      <c r="H149" s="123">
        <f>+IF(F149=0,"",'Ark1'!AG167)</f>
        <v>6.7761936623705008</v>
      </c>
      <c r="I149" s="123">
        <f t="shared" si="69"/>
        <v>-4.0335121727090897</v>
      </c>
      <c r="J149" s="123">
        <f>+IF(F149=0,"",'Ark1'!AH167)</f>
        <v>0</v>
      </c>
      <c r="K149" s="123"/>
      <c r="L149" s="439"/>
      <c r="M149" s="439"/>
      <c r="N149" s="123"/>
      <c r="O149" s="123"/>
      <c r="P149" s="70">
        <f>+IF(F149=0,"",'Ark1'!S167)</f>
        <v>4.4615975422427052</v>
      </c>
      <c r="Q149" s="70">
        <f t="shared" si="70"/>
        <v>-0.32169086746079945</v>
      </c>
      <c r="R149" s="123"/>
      <c r="S149" s="123"/>
      <c r="T149" s="70"/>
      <c r="U149" s="70"/>
      <c r="V149" s="70">
        <f>+IF(F149=0,"",'Ark1'!T167)</f>
        <v>4.2027649769585249</v>
      </c>
      <c r="W149" s="70">
        <f t="shared" si="71"/>
        <v>-0.23389270498217574</v>
      </c>
      <c r="X149" s="123">
        <f>+IF(F149=0,"",'Ark1'!U167)</f>
        <v>14.755453149001543</v>
      </c>
      <c r="Y149" s="123">
        <f t="shared" si="72"/>
        <v>5.7447758165963592E-2</v>
      </c>
      <c r="Z149" s="129">
        <f>+IF(F149=0,"",'Ark1'!W167)</f>
        <v>1.0752688172043012</v>
      </c>
      <c r="AA149" s="129">
        <f>+IF(F149=0,"",'Ark1'!X167)</f>
        <v>42.012288786482351</v>
      </c>
      <c r="AB149" s="129">
        <f>+IF(F149=0,"",'Ark1'!Y167)</f>
        <v>15.360983102918588</v>
      </c>
      <c r="AC149" s="129">
        <f>+IF(F149=0,"",'Ark1'!Z167)</f>
        <v>7.9654253004521296</v>
      </c>
      <c r="AD149" s="123">
        <f>+IF(F149=0,"",'Ark1'!Z167)</f>
        <v>7.9654253004521296</v>
      </c>
      <c r="AE149" s="70">
        <f>+IF(F149=0,"",'Ark1'!AA167)</f>
        <v>1.9203774024867279</v>
      </c>
      <c r="AF149" s="70">
        <f>+IF(F149=0,"",'Ark1'!AB167)</f>
        <v>2.0968248335405111</v>
      </c>
      <c r="AG149" s="129">
        <f>+IF(F149=0,"",'Ark1'!AD167)</f>
        <v>60.627139520288722</v>
      </c>
      <c r="AH149" s="129">
        <f>+IF(F149=0,"",'Ark1'!AE167)</f>
        <v>51.82651584715331</v>
      </c>
      <c r="AI149" s="129">
        <f>+IF(F149=0,"",'Ark1'!AF167)</f>
        <v>6.3720452209660845</v>
      </c>
      <c r="AJ149" s="70">
        <f t="shared" si="67"/>
        <v>3.3072129454295061</v>
      </c>
      <c r="AK149" s="25"/>
      <c r="AQ149" t="s">
        <v>454</v>
      </c>
    </row>
    <row r="150" spans="1:43">
      <c r="A150" s="25"/>
      <c r="B150" s="69" t="str">
        <f t="shared" si="68"/>
        <v>Juli</v>
      </c>
      <c r="C150" s="69">
        <f>+'Ark1'!C168</f>
        <v>2012</v>
      </c>
      <c r="D150" s="69">
        <f>+IF(F150=0,"",'Ark1'!Q168)</f>
        <v>19</v>
      </c>
      <c r="E150" s="69">
        <f t="shared" si="46"/>
        <v>-17</v>
      </c>
      <c r="F150" s="447">
        <f>+'Ark1'!R168</f>
        <v>326</v>
      </c>
      <c r="G150" s="69">
        <f t="shared" si="47"/>
        <v>68</v>
      </c>
      <c r="H150" s="123">
        <f>+IF(F150=0,"",'Ark1'!AG168)</f>
        <v>1.8014497236664873</v>
      </c>
      <c r="I150" s="123">
        <f t="shared" si="69"/>
        <v>0.37451051006378488</v>
      </c>
      <c r="J150" s="123">
        <f>+IF(F150=0,"",'Ark1'!AH168)</f>
        <v>0</v>
      </c>
      <c r="K150" s="123"/>
      <c r="L150" s="439"/>
      <c r="M150" s="439"/>
      <c r="N150" s="123"/>
      <c r="O150" s="123"/>
      <c r="P150" s="70">
        <f>+IF(F150=0,"",'Ark1'!S168)</f>
        <v>4.7269938650306758</v>
      </c>
      <c r="Q150" s="70">
        <f t="shared" si="70"/>
        <v>7.1955105340753889E-2</v>
      </c>
      <c r="R150" s="123"/>
      <c r="S150" s="123"/>
      <c r="T150" s="70"/>
      <c r="U150" s="70"/>
      <c r="V150" s="70">
        <f>+IF(F150=0,"",'Ark1'!T168)</f>
        <v>4.6748466257668735</v>
      </c>
      <c r="W150" s="70">
        <f t="shared" si="71"/>
        <v>0.19035050173586665</v>
      </c>
      <c r="X150" s="123">
        <f>+IF(F150=0,"",'Ark1'!U168)</f>
        <v>15.666871165644171</v>
      </c>
      <c r="Y150" s="123">
        <f t="shared" si="72"/>
        <v>1.716871165644168</v>
      </c>
      <c r="Z150" s="129">
        <f>+IF(F150=0,"",'Ark1'!W168)</f>
        <v>0.61349693251533743</v>
      </c>
      <c r="AA150" s="129">
        <f>+IF(F150=0,"",'Ark1'!X168)</f>
        <v>54.907975460122685</v>
      </c>
      <c r="AB150" s="129">
        <f>+IF(F150=0,"",'Ark1'!Y168)</f>
        <v>15.6441717791411</v>
      </c>
      <c r="AC150" s="129">
        <f>+IF(F150=0,"",'Ark1'!Z168)</f>
        <v>7.742600308394386</v>
      </c>
      <c r="AD150" s="123">
        <f>+IF(F150=0,"",'Ark1'!Z168)</f>
        <v>7.742600308394386</v>
      </c>
      <c r="AE150" s="70">
        <f>+IF(F150=0,"",'Ark1'!AA168)</f>
        <v>1.5652499888419493</v>
      </c>
      <c r="AF150" s="70">
        <f>+IF(F150=0,"",'Ark1'!AB168)</f>
        <v>2.0704862520757361</v>
      </c>
      <c r="AG150" s="129">
        <f>+IF(F150=0,"",'Ark1'!AD168)</f>
        <v>76.835439148855343</v>
      </c>
      <c r="AH150" s="129">
        <f>+IF(F150=0,"",'Ark1'!AE168)</f>
        <v>39.096771780827119</v>
      </c>
      <c r="AI150" s="129">
        <f>+IF(F150=0,"",'Ark1'!AF168)</f>
        <v>1.5954583272157785</v>
      </c>
      <c r="AJ150" s="70">
        <f t="shared" si="67"/>
        <v>3.3143413367942887</v>
      </c>
      <c r="AK150" s="25"/>
      <c r="AQ150" t="s">
        <v>455</v>
      </c>
    </row>
    <row r="151" spans="1:43">
      <c r="A151" s="25"/>
      <c r="B151" s="69" t="str">
        <f t="shared" si="68"/>
        <v>August</v>
      </c>
      <c r="C151" s="69">
        <f>+'Ark1'!C169</f>
        <v>2012</v>
      </c>
      <c r="D151" s="69">
        <f>+IF(F151=0,"",'Ark1'!Q169)</f>
        <v>127</v>
      </c>
      <c r="E151" s="69">
        <f t="shared" si="46"/>
        <v>-5</v>
      </c>
      <c r="F151" s="447">
        <f>+'Ark1'!R169</f>
        <v>2349</v>
      </c>
      <c r="G151" s="69">
        <f t="shared" si="47"/>
        <v>869</v>
      </c>
      <c r="H151" s="123">
        <f>+IF(F151=0,"",'Ark1'!AG169)</f>
        <v>12.075469435421841</v>
      </c>
      <c r="I151" s="123">
        <f t="shared" si="69"/>
        <v>4.3530445768093893</v>
      </c>
      <c r="J151" s="123">
        <f>+IF(F151=0,"",'Ark1'!AH169)</f>
        <v>0.21285653469561519</v>
      </c>
      <c r="K151" s="123"/>
      <c r="L151" s="439"/>
      <c r="M151" s="439"/>
      <c r="N151" s="123"/>
      <c r="O151" s="123"/>
      <c r="P151" s="70">
        <f>+IF(F151=0,"",'Ark1'!S169)</f>
        <v>4.6551724137931023</v>
      </c>
      <c r="Q151" s="70">
        <f t="shared" si="70"/>
        <v>0.47003727865796829</v>
      </c>
      <c r="R151" s="123"/>
      <c r="S151" s="123"/>
      <c r="T151" s="70"/>
      <c r="U151" s="70"/>
      <c r="V151" s="70">
        <f>+IF(F151=0,"",'Ark1'!T169)</f>
        <v>4.1021711366538955</v>
      </c>
      <c r="W151" s="70">
        <f t="shared" si="71"/>
        <v>0.52717113665389537</v>
      </c>
      <c r="X151" s="123">
        <f>+IF(F151=0,"",'Ark1'!U169)</f>
        <v>14.574670072371235</v>
      </c>
      <c r="Y151" s="123">
        <f t="shared" si="72"/>
        <v>1.4139268291279929</v>
      </c>
      <c r="Z151" s="129">
        <f>+IF(F151=0,"",'Ark1'!W169)</f>
        <v>1.1068539804171993</v>
      </c>
      <c r="AA151" s="129">
        <f>+IF(F151=0,"",'Ark1'!X169)</f>
        <v>39.293316304810567</v>
      </c>
      <c r="AB151" s="129">
        <f>+IF(F151=0,"",'Ark1'!Y169)</f>
        <v>8.5568326947637257</v>
      </c>
      <c r="AC151" s="129">
        <f>+IF(F151=0,"",'Ark1'!Z169)</f>
        <v>6.2892335333757297</v>
      </c>
      <c r="AD151" s="123">
        <f>+IF(F151=0,"",'Ark1'!Z169)</f>
        <v>6.2892335333757297</v>
      </c>
      <c r="AE151" s="70">
        <f>+IF(F151=0,"",'Ark1'!AA169)</f>
        <v>1.5975035940965221</v>
      </c>
      <c r="AF151" s="70">
        <f>+IF(F151=0,"",'Ark1'!AB169)</f>
        <v>2.0917115240164694</v>
      </c>
      <c r="AG151" s="129">
        <f>+IF(F151=0,"",'Ark1'!AD169)</f>
        <v>59.377874432566145</v>
      </c>
      <c r="AH151" s="129">
        <f>+IF(F151=0,"",'Ark1'!AE169)</f>
        <v>49.58145260606932</v>
      </c>
      <c r="AI151" s="129">
        <f>+IF(F151=0,"",'Ark1'!AF169)</f>
        <v>11.496109235060937</v>
      </c>
      <c r="AJ151" s="70">
        <f t="shared" si="67"/>
        <v>3.1308550525834513</v>
      </c>
      <c r="AK151" s="25"/>
      <c r="AQ151" t="s">
        <v>66</v>
      </c>
    </row>
    <row r="152" spans="1:43">
      <c r="A152" s="25"/>
      <c r="B152" s="69" t="str">
        <f t="shared" si="68"/>
        <v>September</v>
      </c>
      <c r="C152" s="69">
        <f>+'Ark1'!C170</f>
        <v>2012</v>
      </c>
      <c r="D152" s="69">
        <f>+IF(F152=0,"",'Ark1'!Q170)</f>
        <v>151</v>
      </c>
      <c r="E152" s="69">
        <f t="shared" si="46"/>
        <v>-27</v>
      </c>
      <c r="F152" s="447">
        <f>+'Ark1'!R170</f>
        <v>1771</v>
      </c>
      <c r="G152" s="69">
        <f t="shared" si="47"/>
        <v>-79</v>
      </c>
      <c r="H152" s="123">
        <f>+IF(F152=0,"",'Ark1'!AG170)</f>
        <v>10.078087276172324</v>
      </c>
      <c r="I152" s="123">
        <f t="shared" si="69"/>
        <v>-0.46883749953801157</v>
      </c>
      <c r="J152" s="123">
        <f>+IF(F152=0,"",'Ark1'!AH170)</f>
        <v>0.56465273856578213</v>
      </c>
      <c r="K152" s="123"/>
      <c r="L152" s="439"/>
      <c r="M152" s="439"/>
      <c r="N152" s="123"/>
      <c r="O152" s="123"/>
      <c r="P152" s="70">
        <f>+IF(F152=0,"",'Ark1'!S170)</f>
        <v>4.562394127611519</v>
      </c>
      <c r="Q152" s="70">
        <f t="shared" si="70"/>
        <v>0.57536710058449181</v>
      </c>
      <c r="R152" s="123"/>
      <c r="S152" s="123"/>
      <c r="T152" s="70"/>
      <c r="U152" s="70"/>
      <c r="V152" s="70">
        <f>+IF(F152=0,"",'Ark1'!T170)</f>
        <v>4.3771880293619425</v>
      </c>
      <c r="W152" s="70">
        <f t="shared" si="71"/>
        <v>0.55232316449707852</v>
      </c>
      <c r="X152" s="123">
        <f>+IF(F152=0,"",'Ark1'!U170)</f>
        <v>16.133822699040088</v>
      </c>
      <c r="Y152" s="123">
        <f t="shared" si="72"/>
        <v>1.7543632395806323</v>
      </c>
      <c r="Z152" s="129">
        <f>+IF(F152=0,"",'Ark1'!W170)</f>
        <v>0.734048560135517</v>
      </c>
      <c r="AA152" s="129">
        <f>+IF(F152=0,"",'Ark1'!X170)</f>
        <v>49.06832298136645</v>
      </c>
      <c r="AB152" s="129">
        <f>+IF(F152=0,"",'Ark1'!Y170)</f>
        <v>12.535290796160361</v>
      </c>
      <c r="AC152" s="129">
        <f>+IF(F152=0,"",'Ark1'!Z170)</f>
        <v>6.1836053990702222</v>
      </c>
      <c r="AD152" s="123">
        <f>+IF(F152=0,"",'Ark1'!Z170)</f>
        <v>6.1836053990702222</v>
      </c>
      <c r="AE152" s="70">
        <f>+IF(F152=0,"",'Ark1'!AA170)</f>
        <v>1.8393796748662523</v>
      </c>
      <c r="AF152" s="70">
        <f>+IF(F152=0,"",'Ark1'!AB170)</f>
        <v>2.1128573618977935</v>
      </c>
      <c r="AG152" s="129">
        <f>+IF(F152=0,"",'Ark1'!AD170)</f>
        <v>59.678698591318209</v>
      </c>
      <c r="AH152" s="129">
        <f>+IF(F152=0,"",'Ark1'!AE170)</f>
        <v>43.548489198574529</v>
      </c>
      <c r="AI152" s="129">
        <f>+IF(F152=0,"",'Ark1'!AF170)</f>
        <v>8.6673518328194561</v>
      </c>
      <c r="AJ152" s="70">
        <f t="shared" si="67"/>
        <v>3.5362623762376231</v>
      </c>
      <c r="AK152" s="25"/>
      <c r="AQ152" t="s">
        <v>78</v>
      </c>
    </row>
    <row r="153" spans="1:43">
      <c r="A153" s="25"/>
      <c r="B153" s="69" t="str">
        <f t="shared" si="68"/>
        <v>Oktober</v>
      </c>
      <c r="C153" s="69">
        <f>+'Ark1'!C171</f>
        <v>2012</v>
      </c>
      <c r="D153" s="69">
        <f>+IF(F153=0,"",'Ark1'!Q171)</f>
        <v>219</v>
      </c>
      <c r="E153" s="69">
        <f t="shared" si="46"/>
        <v>25</v>
      </c>
      <c r="F153" s="447">
        <f>+'Ark1'!R171</f>
        <v>2631</v>
      </c>
      <c r="G153" s="69">
        <f t="shared" si="47"/>
        <v>725</v>
      </c>
      <c r="H153" s="123">
        <f>+IF(F153=0,"",'Ark1'!AG171)</f>
        <v>15.069726198970701</v>
      </c>
      <c r="I153" s="123">
        <f t="shared" si="69"/>
        <v>3.7665327588867221</v>
      </c>
      <c r="J153" s="123">
        <f>+IF(F153=0,"",'Ark1'!AH171)</f>
        <v>0.41809198023565186</v>
      </c>
      <c r="K153" s="123"/>
      <c r="L153" s="439"/>
      <c r="M153" s="439"/>
      <c r="N153" s="123"/>
      <c r="O153" s="123"/>
      <c r="P153" s="70">
        <f>+IF(F153=0,"",'Ark1'!S171)</f>
        <v>4.4538198403648801</v>
      </c>
      <c r="Q153" s="70">
        <f t="shared" si="70"/>
        <v>0.28907692326099887</v>
      </c>
      <c r="R153" s="123"/>
      <c r="S153" s="123"/>
      <c r="T153" s="70"/>
      <c r="U153" s="70"/>
      <c r="V153" s="70">
        <f>+IF(F153=0,"",'Ark1'!T171)</f>
        <v>4.5324971493728636</v>
      </c>
      <c r="W153" s="70">
        <f t="shared" si="71"/>
        <v>0.50101761107276044</v>
      </c>
      <c r="X153" s="123">
        <f>+IF(F153=0,"",'Ark1'!U171)</f>
        <v>16.239110604332947</v>
      </c>
      <c r="Y153" s="123">
        <f t="shared" si="72"/>
        <v>1.2813456515522592</v>
      </c>
      <c r="Z153" s="129">
        <f>+IF(F153=0,"",'Ark1'!W171)</f>
        <v>0.60813378943367524</v>
      </c>
      <c r="AA153" s="129">
        <f>+IF(F153=0,"",'Ark1'!X171)</f>
        <v>50.741163055872313</v>
      </c>
      <c r="AB153" s="129">
        <f>+IF(F153=0,"",'Ark1'!Y171)</f>
        <v>13.112884834663628</v>
      </c>
      <c r="AC153" s="129">
        <f>+IF(F153=0,"",'Ark1'!Z171)</f>
        <v>6.4942650933383153</v>
      </c>
      <c r="AD153" s="123">
        <f>+IF(F153=0,"",'Ark1'!Z171)</f>
        <v>6.4942650933383153</v>
      </c>
      <c r="AE153" s="70">
        <f>+IF(F153=0,"",'Ark1'!AA171)</f>
        <v>1.6260118459669211</v>
      </c>
      <c r="AF153" s="70">
        <f>+IF(F153=0,"",'Ark1'!AB171)</f>
        <v>1.9445927811898056</v>
      </c>
      <c r="AG153" s="129">
        <f>+IF(F153=0,"",'Ark1'!AD171)</f>
        <v>42.977962269151931</v>
      </c>
      <c r="AH153" s="129">
        <f>+IF(F153=0,"",'Ark1'!AE171)</f>
        <v>46.341865342936408</v>
      </c>
      <c r="AI153" s="129">
        <f>+IF(F153=0,"",'Ark1'!AF171)</f>
        <v>12.87622962854207</v>
      </c>
      <c r="AJ153" s="70">
        <f t="shared" si="67"/>
        <v>3.6461085509472593</v>
      </c>
      <c r="AK153" s="25"/>
      <c r="AQ153" t="s">
        <v>67</v>
      </c>
    </row>
    <row r="154" spans="1:43">
      <c r="A154" s="25"/>
      <c r="B154" s="69" t="str">
        <f>+AQ154</f>
        <v>November</v>
      </c>
      <c r="C154" s="69">
        <f>+'Ark1'!C172</f>
        <v>2012</v>
      </c>
      <c r="D154" s="69">
        <f>+IF(F154=0,"",'Ark1'!Q172)</f>
        <v>137</v>
      </c>
      <c r="E154" s="69">
        <f t="shared" si="46"/>
        <v>-26</v>
      </c>
      <c r="F154" s="447">
        <f>+'Ark1'!R172</f>
        <v>1638</v>
      </c>
      <c r="G154" s="69">
        <f t="shared" si="47"/>
        <v>171</v>
      </c>
      <c r="H154" s="123">
        <f>+IF(F154=0,"",'Ark1'!AG172)</f>
        <v>8.5281223888167208</v>
      </c>
      <c r="I154" s="123">
        <f t="shared" si="69"/>
        <v>-0.33637718255836724</v>
      </c>
      <c r="J154" s="123">
        <f>+IF(F154=0,"",'Ark1'!AH172)</f>
        <v>2.1367521367521367</v>
      </c>
      <c r="K154" s="123"/>
      <c r="L154" s="439"/>
      <c r="M154" s="439"/>
      <c r="N154" s="123"/>
      <c r="O154" s="123"/>
      <c r="P154" s="70">
        <f>+IF(F154=0,"",'Ark1'!S172)</f>
        <v>4.7478632478632496</v>
      </c>
      <c r="Q154" s="70">
        <f t="shared" si="70"/>
        <v>0.44861307744743417</v>
      </c>
      <c r="R154" s="123"/>
      <c r="S154" s="123"/>
      <c r="T154" s="70"/>
      <c r="U154" s="70"/>
      <c r="V154" s="70">
        <f>+IF(F154=0,"",'Ark1'!T172)</f>
        <v>4.6746031746031749</v>
      </c>
      <c r="W154" s="70">
        <f t="shared" si="71"/>
        <v>0.20766384263316784</v>
      </c>
      <c r="X154" s="123">
        <f>+IF(F154=0,"",'Ark1'!U172)</f>
        <v>14.76105006105006</v>
      </c>
      <c r="Y154" s="123">
        <f t="shared" si="72"/>
        <v>-0.47991790077682417</v>
      </c>
      <c r="Z154" s="129">
        <f>+IF(F154=0,"",'Ark1'!W172)</f>
        <v>2.6251526251526247</v>
      </c>
      <c r="AA154" s="129">
        <f>+IF(F154=0,"",'Ark1'!X172)</f>
        <v>41.452991452991448</v>
      </c>
      <c r="AB154" s="129">
        <f>+IF(F154=0,"",'Ark1'!Y172)</f>
        <v>12.210012210012209</v>
      </c>
      <c r="AC154" s="129">
        <f>+IF(F154=0,"",'Ark1'!Z172)</f>
        <v>6.8520023273280239</v>
      </c>
      <c r="AD154" s="123">
        <f>+IF(F154=0,"",'Ark1'!Z172)</f>
        <v>6.8520023273280239</v>
      </c>
      <c r="AE154" s="70">
        <f>+IF(F154=0,"",'Ark1'!AA172)</f>
        <v>1.7612134236564263</v>
      </c>
      <c r="AF154" s="70">
        <f>+IF(F154=0,"",'Ark1'!AB172)</f>
        <v>2.0769041444986285</v>
      </c>
      <c r="AG154" s="129">
        <f>+IF(F154=0,"",'Ark1'!AD172)</f>
        <v>47.66922757412371</v>
      </c>
      <c r="AH154" s="129">
        <f>+IF(F154=0,"",'Ark1'!AE172)</f>
        <v>46.892552618574626</v>
      </c>
      <c r="AI154" s="129">
        <f>+IF(F154=0,"",'Ark1'!AF172)</f>
        <v>8.0164439876670102</v>
      </c>
      <c r="AJ154" s="70">
        <f t="shared" si="67"/>
        <v>3.1089880416613078</v>
      </c>
      <c r="AK154" s="25"/>
      <c r="AQ154" t="s">
        <v>68</v>
      </c>
    </row>
    <row r="155" spans="1:43">
      <c r="A155" s="25"/>
      <c r="B155" s="69" t="str">
        <f>+AQ155</f>
        <v>Desember</v>
      </c>
      <c r="C155" s="69">
        <f>+'Ark1'!C173</f>
        <v>2012</v>
      </c>
      <c r="D155" s="69">
        <f>+IF(F155=0,"",'Ark1'!Q173)</f>
        <v>50</v>
      </c>
      <c r="E155" s="69">
        <f t="shared" si="46"/>
        <v>-8</v>
      </c>
      <c r="F155" s="447">
        <f>+'Ark1'!R173</f>
        <v>560</v>
      </c>
      <c r="G155" s="69">
        <f t="shared" si="47"/>
        <v>-32</v>
      </c>
      <c r="H155" s="123">
        <f>+IF(F155=0,"",'Ark1'!AG173)</f>
        <v>3.447846524412546</v>
      </c>
      <c r="I155" s="123">
        <f t="shared" si="69"/>
        <v>-0.12772828536655467</v>
      </c>
      <c r="J155" s="123">
        <f>+IF(F155=0,"",'Ark1'!AH173)</f>
        <v>0</v>
      </c>
      <c r="K155" s="123"/>
      <c r="L155" s="439"/>
      <c r="M155" s="439"/>
      <c r="N155" s="123"/>
      <c r="O155" s="123"/>
      <c r="P155" s="70">
        <f>+IF(F155=0,"",'Ark1'!S173)</f>
        <v>4.9678571428571408</v>
      </c>
      <c r="Q155" s="70">
        <f t="shared" si="70"/>
        <v>0.6773166023166004</v>
      </c>
      <c r="R155" s="123"/>
      <c r="S155" s="123"/>
      <c r="T155" s="70"/>
      <c r="U155" s="70"/>
      <c r="V155" s="70">
        <f>+IF(F155=0,"",'Ark1'!T173)</f>
        <v>5.0482142857142884</v>
      </c>
      <c r="W155" s="70">
        <f t="shared" si="71"/>
        <v>0.84888996138996387</v>
      </c>
      <c r="X155" s="123">
        <f>+IF(F155=0,"",'Ark1'!U173)</f>
        <v>17.455714285714297</v>
      </c>
      <c r="Y155" s="123">
        <f t="shared" si="72"/>
        <v>2.2217615830115989</v>
      </c>
      <c r="Z155" s="129">
        <f>+IF(F155=0,"",'Ark1'!W173)</f>
        <v>1.785714285714286</v>
      </c>
      <c r="AA155" s="129">
        <f>+IF(F155=0,"",'Ark1'!X173)</f>
        <v>60.535714285714306</v>
      </c>
      <c r="AB155" s="129">
        <f>+IF(F155=0,"",'Ark1'!Y173)</f>
        <v>16.25</v>
      </c>
      <c r="AC155" s="129">
        <f>+IF(F155=0,"",'Ark1'!Z173)</f>
        <v>6.2979052234915187</v>
      </c>
      <c r="AD155" s="123">
        <f>+IF(F155=0,"",'Ark1'!Z173)</f>
        <v>6.2979052234915187</v>
      </c>
      <c r="AE155" s="70">
        <f>+IF(F155=0,"",'Ark1'!AA173)</f>
        <v>1.663377281193849</v>
      </c>
      <c r="AF155" s="70">
        <f>+IF(F155=0,"",'Ark1'!AB173)</f>
        <v>2.2134726329771444</v>
      </c>
      <c r="AG155" s="129">
        <f>+IF(F155=0,"",'Ark1'!AD173)</f>
        <v>48.559261855854416</v>
      </c>
      <c r="AH155" s="129">
        <f>+IF(F155=0,"",'Ark1'!AE173)</f>
        <v>30.209460578180487</v>
      </c>
      <c r="AI155" s="129">
        <f>+IF(F155=0,"",'Ark1'!AF173)</f>
        <v>2.7406646111682087</v>
      </c>
      <c r="AJ155" s="70">
        <f t="shared" si="67"/>
        <v>3.5137311286844035</v>
      </c>
      <c r="AK155" s="25"/>
      <c r="AQ155" t="s">
        <v>69</v>
      </c>
    </row>
    <row r="156" spans="1:43">
      <c r="A156" s="25"/>
      <c r="B156" s="46" t="str">
        <f t="shared" ref="B156:B165" si="73">+AQ156</f>
        <v>Januar</v>
      </c>
      <c r="C156" s="46">
        <f>+'Ark1'!C174</f>
        <v>2011</v>
      </c>
      <c r="D156" s="46">
        <f>+IF(F156=0,"",'Ark1'!Q174)</f>
        <v>162</v>
      </c>
      <c r="E156" s="46">
        <f>+IF(F156=0,"",D156-D168)</f>
        <v>-13</v>
      </c>
      <c r="F156" s="345">
        <f>+'Ark1'!R174</f>
        <v>2063</v>
      </c>
      <c r="G156" s="46">
        <f>+IF(F156=0,"",F156-F168)</f>
        <v>-486</v>
      </c>
      <c r="H156" s="103">
        <f>+IF(F156=0,"",'Ark1'!AG174)</f>
        <v>13.405124738140721</v>
      </c>
      <c r="I156" s="103">
        <f>+IF(F156=0,"",H156-H168)</f>
        <v>0.4460027253327965</v>
      </c>
      <c r="J156" s="103">
        <f>+IF(F156=0,"",'Ark1'!AH174)</f>
        <v>0.38778477944740675</v>
      </c>
      <c r="K156" s="103"/>
      <c r="L156" s="438"/>
      <c r="M156" s="438"/>
      <c r="N156" s="103"/>
      <c r="O156" s="103"/>
      <c r="P156" s="39">
        <f>+IF(F156=0,"",'Ark1'!S174)</f>
        <v>4.5123606398448866</v>
      </c>
      <c r="Q156" s="39">
        <f>+IF(F156=0,"",P156-P168)</f>
        <v>0.14829630088843349</v>
      </c>
      <c r="R156" s="103"/>
      <c r="S156" s="103"/>
      <c r="T156" s="39"/>
      <c r="U156" s="39"/>
      <c r="V156" s="39">
        <f>+IF(F156=0,"",'Ark1'!T174)</f>
        <v>4.5748909355307807</v>
      </c>
      <c r="W156" s="39">
        <f>+IF(F156=0,"",V156-V168)</f>
        <v>0.42032051575831986</v>
      </c>
      <c r="X156" s="103">
        <f>+IF(F156=0,"",'Ark1'!U174)</f>
        <v>16.389287445467748</v>
      </c>
      <c r="Y156" s="103">
        <f>+IF(F156=0,"",X156-X168)</f>
        <v>1.3293031378961473</v>
      </c>
      <c r="Z156" s="128">
        <f>+IF(F156=0,"",'Ark1'!W174)</f>
        <v>0.7270964614638874</v>
      </c>
      <c r="AA156" s="128">
        <f>+IF(F156=0,"",'Ark1'!X174)</f>
        <v>59.767329132331547</v>
      </c>
      <c r="AB156" s="128">
        <f>+IF(F156=0,"",'Ark1'!Y174)</f>
        <v>16.917111003393117</v>
      </c>
      <c r="AC156" s="128">
        <f>+IF(F156=0,"",'Ark1'!Z174)</f>
        <v>7.5553922554722686</v>
      </c>
      <c r="AD156" s="103">
        <f>+IF(F156=0,"",'Ark1'!Z174)</f>
        <v>7.5553922554722686</v>
      </c>
      <c r="AE156" s="39">
        <f>+IF(F156=0,"",'Ark1'!AA174)</f>
        <v>1.6624265539717675</v>
      </c>
      <c r="AF156" s="39">
        <f>+IF(F156=0,"",'Ark1'!AB174)</f>
        <v>2.1094827045705897</v>
      </c>
      <c r="AG156" s="128">
        <f>+IF(F156=0,"",'Ark1'!AD174)</f>
        <v>49.257877114702751</v>
      </c>
      <c r="AH156" s="128">
        <f>+IF(F156=0,"",'Ark1'!AE174)</f>
        <v>40.587165148374496</v>
      </c>
      <c r="AI156" s="128">
        <f>+IF(F156=0,"",'Ark1'!AF174)</f>
        <v>10.556749565039398</v>
      </c>
      <c r="AJ156" s="39">
        <f t="shared" si="67"/>
        <v>3.6320872274143259</v>
      </c>
      <c r="AK156" s="25"/>
      <c r="AQ156" t="s">
        <v>449</v>
      </c>
    </row>
    <row r="157" spans="1:43">
      <c r="A157" s="25"/>
      <c r="B157" s="46" t="str">
        <f t="shared" si="73"/>
        <v>Februar</v>
      </c>
      <c r="C157" s="46">
        <f>+'Ark1'!C175</f>
        <v>2011</v>
      </c>
      <c r="D157" s="46">
        <f>+IF(F157=0,"",'Ark1'!Q175)</f>
        <v>97</v>
      </c>
      <c r="E157" s="46">
        <f t="shared" si="46"/>
        <v>-44</v>
      </c>
      <c r="F157" s="345">
        <f>+'Ark1'!R175</f>
        <v>1608</v>
      </c>
      <c r="G157" s="46">
        <f t="shared" si="47"/>
        <v>-437</v>
      </c>
      <c r="H157" s="103">
        <f>+IF(F157=0,"",'Ark1'!AG175)</f>
        <v>7.3399095205324079</v>
      </c>
      <c r="I157" s="103">
        <f t="shared" ref="I157:I167" si="74">+IF(F157=0,"",H157-H169)</f>
        <v>-0.6379652562404976</v>
      </c>
      <c r="J157" s="103">
        <f>+IF(F157=0,"",'Ark1'!AH175)</f>
        <v>6.2189054726368154E-2</v>
      </c>
      <c r="K157" s="103"/>
      <c r="L157" s="438"/>
      <c r="M157" s="438"/>
      <c r="N157" s="103"/>
      <c r="O157" s="103"/>
      <c r="P157" s="39">
        <f>+IF(F157=0,"",'Ark1'!S175)</f>
        <v>4.6616915422885556</v>
      </c>
      <c r="Q157" s="39">
        <f t="shared" ref="Q157:Q167" si="75">+IF(F157=0,"",P157-P169)</f>
        <v>-0.20872410563320365</v>
      </c>
      <c r="R157" s="103"/>
      <c r="S157" s="103"/>
      <c r="T157" s="39"/>
      <c r="U157" s="39"/>
      <c r="V157" s="39">
        <f>+IF(F157=0,"",'Ark1'!T175)</f>
        <v>4.3824626865671643</v>
      </c>
      <c r="W157" s="39">
        <f t="shared" ref="W157:W167" si="76">+IF(F157=0,"",V157-V169)</f>
        <v>-3.0740247418165723E-2</v>
      </c>
      <c r="X157" s="103">
        <f>+IF(F157=0,"",'Ark1'!U175)</f>
        <v>11.513121890547263</v>
      </c>
      <c r="Y157" s="103">
        <f t="shared" ref="Y157:Y167" si="77">+IF(F157=0,"",X157-X169)</f>
        <v>-4.3015028768142116E-2</v>
      </c>
      <c r="Z157" s="128">
        <f>+IF(F157=0,"",'Ark1'!W175)</f>
        <v>0.37313432835820903</v>
      </c>
      <c r="AA157" s="128">
        <f>+IF(F157=0,"",'Ark1'!X175)</f>
        <v>34.825870646766155</v>
      </c>
      <c r="AB157" s="128">
        <f>+IF(F157=0,"",'Ark1'!Y175)</f>
        <v>11.380597014925369</v>
      </c>
      <c r="AC157" s="128">
        <f>+IF(F157=0,"",'Ark1'!Z175)</f>
        <v>8.8870781147674425</v>
      </c>
      <c r="AD157" s="103">
        <f>+IF(F157=0,"",'Ark1'!Z175)</f>
        <v>8.8870781147674425</v>
      </c>
      <c r="AE157" s="39">
        <f>+IF(F157=0,"",'Ark1'!AA175)</f>
        <v>1.6935567460576935</v>
      </c>
      <c r="AF157" s="39">
        <f>+IF(F157=0,"",'Ark1'!AB175)</f>
        <v>1.7434642431135965</v>
      </c>
      <c r="AG157" s="128">
        <f>+IF(F157=0,"",'Ark1'!AD175)</f>
        <v>51.019113507421821</v>
      </c>
      <c r="AH157" s="128">
        <f>+IF(F157=0,"",'Ark1'!AE175)</f>
        <v>55.141770132201117</v>
      </c>
      <c r="AI157" s="128">
        <f>+IF(F157=0,"",'Ark1'!AF175)</f>
        <v>8.2284310715382247</v>
      </c>
      <c r="AJ157" s="39">
        <f t="shared" si="67"/>
        <v>2.4697305229455715</v>
      </c>
      <c r="AK157" s="25"/>
      <c r="AQ157" t="s">
        <v>450</v>
      </c>
    </row>
    <row r="158" spans="1:43">
      <c r="A158" s="25"/>
      <c r="B158" s="46" t="str">
        <f t="shared" si="73"/>
        <v>Mars</v>
      </c>
      <c r="C158" s="46">
        <f>+'Ark1'!C176</f>
        <v>2011</v>
      </c>
      <c r="D158" s="46">
        <f>+IF(F158=0,"",'Ark1'!Q176)</f>
        <v>168</v>
      </c>
      <c r="E158" s="46">
        <f t="shared" si="46"/>
        <v>-49</v>
      </c>
      <c r="F158" s="345">
        <f>+'Ark1'!R176</f>
        <v>2451</v>
      </c>
      <c r="G158" s="46">
        <f t="shared" si="47"/>
        <v>-608</v>
      </c>
      <c r="H158" s="103">
        <f>+IF(F158=0,"",'Ark1'!AG176)</f>
        <v>9.4780386319875003</v>
      </c>
      <c r="I158" s="103">
        <f t="shared" si="74"/>
        <v>0.19358063919155022</v>
      </c>
      <c r="J158" s="103">
        <f>+IF(F158=0,"",'Ark1'!AH176)</f>
        <v>4.0799673602611185E-2</v>
      </c>
      <c r="K158" s="103"/>
      <c r="L158" s="438"/>
      <c r="M158" s="438"/>
      <c r="N158" s="103"/>
      <c r="O158" s="103"/>
      <c r="P158" s="39">
        <f>+IF(F158=0,"",'Ark1'!S176)</f>
        <v>4.4141166870665032</v>
      </c>
      <c r="Q158" s="39">
        <f t="shared" si="75"/>
        <v>-0.50513797131859128</v>
      </c>
      <c r="R158" s="103"/>
      <c r="S158" s="103"/>
      <c r="T158" s="39"/>
      <c r="U158" s="39"/>
      <c r="V158" s="39">
        <f>+IF(F158=0,"",'Ark1'!T176)</f>
        <v>4.0571195430436555</v>
      </c>
      <c r="W158" s="39">
        <f t="shared" si="76"/>
        <v>6.0061680997235634E-2</v>
      </c>
      <c r="X158" s="103">
        <f>+IF(F158=0,"",'Ark1'!U176)</f>
        <v>9.753569971440232</v>
      </c>
      <c r="Y158" s="103">
        <f t="shared" si="77"/>
        <v>0.76282136078317109</v>
      </c>
      <c r="Z158" s="128">
        <f>+IF(F158=0,"",'Ark1'!W176)</f>
        <v>0.97919216646266849</v>
      </c>
      <c r="AA158" s="128">
        <f>+IF(F158=0,"",'Ark1'!X176)</f>
        <v>22.521419828641367</v>
      </c>
      <c r="AB158" s="128">
        <f>+IF(F158=0,"",'Ark1'!Y176)</f>
        <v>8.0783353733170138</v>
      </c>
      <c r="AC158" s="128">
        <f>+IF(F158=0,"",'Ark1'!Z176)</f>
        <v>7.7939545000845314</v>
      </c>
      <c r="AD158" s="103">
        <f>+IF(F158=0,"",'Ark1'!Z176)</f>
        <v>7.7939545000845314</v>
      </c>
      <c r="AE158" s="39">
        <f>+IF(F158=0,"",'Ark1'!AA176)</f>
        <v>1.7154435157067622</v>
      </c>
      <c r="AF158" s="39">
        <f>+IF(F158=0,"",'Ark1'!AB176)</f>
        <v>1.8903007024829095</v>
      </c>
      <c r="AG158" s="128">
        <f>+IF(F158=0,"",'Ark1'!AD176)</f>
        <v>45.80428024831231</v>
      </c>
      <c r="AH158" s="128">
        <f>+IF(F158=0,"",'Ark1'!AE176)</f>
        <v>53.398267564141136</v>
      </c>
      <c r="AI158" s="128">
        <f>+IF(F158=0,"",'Ark1'!AF176)</f>
        <v>12.542216763893157</v>
      </c>
      <c r="AJ158" s="39">
        <f t="shared" si="67"/>
        <v>2.209631204362696</v>
      </c>
      <c r="AK158" s="25"/>
      <c r="AQ158" t="s">
        <v>451</v>
      </c>
    </row>
    <row r="159" spans="1:43">
      <c r="A159" s="25"/>
      <c r="B159" s="46" t="str">
        <f t="shared" si="73"/>
        <v>April</v>
      </c>
      <c r="C159" s="46">
        <f>+'Ark1'!C177</f>
        <v>2011</v>
      </c>
      <c r="D159" s="46">
        <f>+IF(F159=0,"",'Ark1'!Q177)</f>
        <v>108</v>
      </c>
      <c r="E159" s="46">
        <f t="shared" si="46"/>
        <v>-49</v>
      </c>
      <c r="F159" s="345">
        <f>+'Ark1'!R177</f>
        <v>1812</v>
      </c>
      <c r="G159" s="46">
        <f t="shared" si="47"/>
        <v>-851</v>
      </c>
      <c r="H159" s="103">
        <f>+IF(F159=0,"",'Ark1'!AG177)</f>
        <v>7.0415650015593103</v>
      </c>
      <c r="I159" s="103">
        <f t="shared" si="74"/>
        <v>-0.80684649923569918</v>
      </c>
      <c r="J159" s="103">
        <f>+IF(F159=0,"",'Ark1'!AH177)</f>
        <v>0</v>
      </c>
      <c r="K159" s="103"/>
      <c r="L159" s="438"/>
      <c r="M159" s="438"/>
      <c r="N159" s="103"/>
      <c r="O159" s="103"/>
      <c r="P159" s="39">
        <f>+IF(F159=0,"",'Ark1'!S177)</f>
        <v>4.6274834437086092</v>
      </c>
      <c r="Q159" s="39">
        <f t="shared" si="75"/>
        <v>-0.3195687530619491</v>
      </c>
      <c r="R159" s="103"/>
      <c r="S159" s="103"/>
      <c r="T159" s="39"/>
      <c r="U159" s="39"/>
      <c r="V159" s="39">
        <f>+IF(F159=0,"",'Ark1'!T177)</f>
        <v>4.6821192052980143</v>
      </c>
      <c r="W159" s="39">
        <f t="shared" si="76"/>
        <v>0.31186009902689005</v>
      </c>
      <c r="X159" s="103">
        <f>+IF(F159=0,"",'Ark1'!U177)</f>
        <v>9.8016556291390557</v>
      </c>
      <c r="Y159" s="103">
        <f t="shared" si="77"/>
        <v>1.071351460907735</v>
      </c>
      <c r="Z159" s="128">
        <f>+IF(F159=0,"",'Ark1'!W177)</f>
        <v>0.55187637969094927</v>
      </c>
      <c r="AA159" s="128">
        <f>+IF(F159=0,"",'Ark1'!X177)</f>
        <v>24.227373068432676</v>
      </c>
      <c r="AB159" s="128">
        <f>+IF(F159=0,"",'Ark1'!Y177)</f>
        <v>9.2163355408388519</v>
      </c>
      <c r="AC159" s="128">
        <f>+IF(F159=0,"",'Ark1'!Z177)</f>
        <v>8.0322994157018393</v>
      </c>
      <c r="AD159" s="103">
        <f>+IF(F159=0,"",'Ark1'!Z177)</f>
        <v>8.0322994157018393</v>
      </c>
      <c r="AE159" s="39">
        <f>+IF(F159=0,"",'Ark1'!AA177)</f>
        <v>1.6759484357277119</v>
      </c>
      <c r="AF159" s="39">
        <f>+IF(F159=0,"",'Ark1'!AB177)</f>
        <v>1.5704396577652795</v>
      </c>
      <c r="AG159" s="128">
        <f>+IF(F159=0,"",'Ark1'!AD177)</f>
        <v>42.125612501596002</v>
      </c>
      <c r="AH159" s="128">
        <f>+IF(F159=0,"",'Ark1'!AE177)</f>
        <v>49.619644430037447</v>
      </c>
      <c r="AI159" s="128">
        <f>+IF(F159=0,"",'Ark1'!AF177)</f>
        <v>9.2723365059871075</v>
      </c>
      <c r="AJ159" s="39">
        <f t="shared" si="67"/>
        <v>2.1181395348837171</v>
      </c>
      <c r="AK159" s="25"/>
      <c r="AQ159" t="s">
        <v>452</v>
      </c>
    </row>
    <row r="160" spans="1:43">
      <c r="A160" s="25"/>
      <c r="B160" s="46" t="str">
        <f t="shared" si="73"/>
        <v>Mai</v>
      </c>
      <c r="C160" s="46">
        <f>+'Ark1'!C178</f>
        <v>2011</v>
      </c>
      <c r="D160" s="46">
        <f>+IF(F160=0,"",'Ark1'!Q178)</f>
        <v>136</v>
      </c>
      <c r="E160" s="46">
        <f t="shared" si="46"/>
        <v>10</v>
      </c>
      <c r="F160" s="345">
        <f>+'Ark1'!R178</f>
        <v>2200</v>
      </c>
      <c r="G160" s="46">
        <f t="shared" si="47"/>
        <v>449</v>
      </c>
      <c r="H160" s="103">
        <f>+IF(F160=0,"",'Ark1'!AG178)</f>
        <v>8.4860996035368181</v>
      </c>
      <c r="I160" s="103">
        <f t="shared" si="74"/>
        <v>2.1976277428102673</v>
      </c>
      <c r="J160" s="103">
        <f>+IF(F160=0,"",'Ark1'!AH178)</f>
        <v>0</v>
      </c>
      <c r="K160" s="103"/>
      <c r="L160" s="438"/>
      <c r="M160" s="438"/>
      <c r="N160" s="103"/>
      <c r="O160" s="103"/>
      <c r="P160" s="39">
        <f>+IF(F160=0,"",'Ark1'!S178)</f>
        <v>4.9309090909090916</v>
      </c>
      <c r="Q160" s="39">
        <f t="shared" si="75"/>
        <v>-0.32208919578422801</v>
      </c>
      <c r="R160" s="103"/>
      <c r="S160" s="103"/>
      <c r="T160" s="39"/>
      <c r="U160" s="39"/>
      <c r="V160" s="39">
        <f>+IF(F160=0,"",'Ark1'!T178)</f>
        <v>4.0740909090909092</v>
      </c>
      <c r="W160" s="39">
        <f t="shared" si="76"/>
        <v>2.4976117543221932E-2</v>
      </c>
      <c r="X160" s="103">
        <f>+IF(F160=0,"",'Ark1'!U178)</f>
        <v>9.7291272727272808</v>
      </c>
      <c r="Y160" s="103">
        <f t="shared" si="77"/>
        <v>-0.90930790716992504</v>
      </c>
      <c r="Z160" s="128">
        <f>+IF(F160=0,"",'Ark1'!W178)</f>
        <v>0.27272727272727271</v>
      </c>
      <c r="AA160" s="128">
        <f>+IF(F160=0,"",'Ark1'!X178)</f>
        <v>19.090909090909086</v>
      </c>
      <c r="AB160" s="128">
        <f>+IF(F160=0,"",'Ark1'!Y178)</f>
        <v>6.545454545454545</v>
      </c>
      <c r="AC160" s="128">
        <f>+IF(F160=0,"",'Ark1'!Z178)</f>
        <v>6.8470922801501848</v>
      </c>
      <c r="AD160" s="103">
        <f>+IF(F160=0,"",'Ark1'!Z178)</f>
        <v>6.8470922801501848</v>
      </c>
      <c r="AE160" s="39">
        <f>+IF(F160=0,"",'Ark1'!AA178)</f>
        <v>1.6678099659867227</v>
      </c>
      <c r="AF160" s="39">
        <f>+IF(F160=0,"",'Ark1'!AB178)</f>
        <v>1.7525206757719749</v>
      </c>
      <c r="AG160" s="128">
        <f>+IF(F160=0,"",'Ark1'!AD178)</f>
        <v>45.749483336315194</v>
      </c>
      <c r="AH160" s="128">
        <f>+IF(F160=0,"",'Ark1'!AE178)</f>
        <v>46.222631508389696</v>
      </c>
      <c r="AI160" s="128">
        <f>+IF(F160=0,"",'Ark1'!AF178)</f>
        <v>11.257803704840857</v>
      </c>
      <c r="AJ160" s="39">
        <f t="shared" si="67"/>
        <v>1.9730899705014764</v>
      </c>
      <c r="AK160" s="25"/>
      <c r="AQ160" t="s">
        <v>453</v>
      </c>
    </row>
    <row r="161" spans="1:43">
      <c r="A161" s="25"/>
      <c r="B161" s="46" t="str">
        <f t="shared" si="73"/>
        <v>Juni</v>
      </c>
      <c r="C161" s="46">
        <f>+'Ark1'!C179</f>
        <v>2011</v>
      </c>
      <c r="D161" s="46">
        <f>+IF(F161=0,"",'Ark1'!Q179)</f>
        <v>155</v>
      </c>
      <c r="E161" s="46">
        <f t="shared" ref="E161:E167" si="78">+IF(F161=0,"",D161-D173)</f>
        <v>-19</v>
      </c>
      <c r="F161" s="345">
        <f>+'Ark1'!R179</f>
        <v>1855</v>
      </c>
      <c r="G161" s="46">
        <f t="shared" ref="G161:G167" si="79">+IF(F161=0,"",F161-F173)</f>
        <v>149</v>
      </c>
      <c r="H161" s="103">
        <f>+IF(F161=0,"",'Ark1'!AG179)</f>
        <v>10.80970583507959</v>
      </c>
      <c r="I161" s="103">
        <f t="shared" si="74"/>
        <v>2.1088959722397647</v>
      </c>
      <c r="J161" s="103">
        <f>+IF(F161=0,"",'Ark1'!AH179)</f>
        <v>0</v>
      </c>
      <c r="K161" s="103"/>
      <c r="L161" s="438"/>
      <c r="M161" s="438"/>
      <c r="N161" s="103"/>
      <c r="O161" s="103"/>
      <c r="P161" s="39">
        <f>+IF(F161=0,"",'Ark1'!S179)</f>
        <v>4.7832884097035047</v>
      </c>
      <c r="Q161" s="39">
        <f t="shared" si="75"/>
        <v>-8.3065634845146619E-2</v>
      </c>
      <c r="R161" s="103"/>
      <c r="S161" s="103"/>
      <c r="T161" s="39"/>
      <c r="U161" s="39"/>
      <c r="V161" s="39">
        <f>+IF(F161=0,"",'Ark1'!T179)</f>
        <v>4.4366576819407006</v>
      </c>
      <c r="W161" s="39">
        <f t="shared" si="76"/>
        <v>5.6821808552657949E-2</v>
      </c>
      <c r="X161" s="103">
        <f>+IF(F161=0,"",'Ark1'!U179)</f>
        <v>14.698005390835579</v>
      </c>
      <c r="Y161" s="103">
        <f t="shared" si="77"/>
        <v>-0.40973200658529052</v>
      </c>
      <c r="Z161" s="128">
        <f>+IF(F161=0,"",'Ark1'!W179)</f>
        <v>1.8328840970350404</v>
      </c>
      <c r="AA161" s="128">
        <f>+IF(F161=0,"",'Ark1'!X179)</f>
        <v>43.018867924528315</v>
      </c>
      <c r="AB161" s="128">
        <f>+IF(F161=0,"",'Ark1'!Y179)</f>
        <v>17.897574123989223</v>
      </c>
      <c r="AC161" s="128">
        <f>+IF(F161=0,"",'Ark1'!Z179)</f>
        <v>8.4492849701444648</v>
      </c>
      <c r="AD161" s="103">
        <f>+IF(F161=0,"",'Ark1'!Z179)</f>
        <v>8.4492849701444648</v>
      </c>
      <c r="AE161" s="39">
        <f>+IF(F161=0,"",'Ark1'!AA179)</f>
        <v>1.6721730685749261</v>
      </c>
      <c r="AF161" s="39">
        <f>+IF(F161=0,"",'Ark1'!AB179)</f>
        <v>2.2484864364247352</v>
      </c>
      <c r="AG161" s="128">
        <f>+IF(F161=0,"",'Ark1'!AD179)</f>
        <v>64.075672655156524</v>
      </c>
      <c r="AH161" s="128">
        <f>+IF(F161=0,"",'Ark1'!AE179)</f>
        <v>49.946486239577645</v>
      </c>
      <c r="AI161" s="128">
        <f>+IF(F161=0,"",'Ark1'!AF179)</f>
        <v>9.4923753965817212</v>
      </c>
      <c r="AJ161" s="39">
        <f t="shared" si="67"/>
        <v>3.0727825988955253</v>
      </c>
      <c r="AK161" s="25"/>
      <c r="AQ161" t="s">
        <v>454</v>
      </c>
    </row>
    <row r="162" spans="1:43">
      <c r="A162" s="25"/>
      <c r="B162" s="46" t="str">
        <f t="shared" si="73"/>
        <v>Juli</v>
      </c>
      <c r="C162" s="46">
        <f>+'Ark1'!C180</f>
        <v>2011</v>
      </c>
      <c r="D162" s="46">
        <f>+IF(F162=0,"",'Ark1'!Q180)</f>
        <v>36</v>
      </c>
      <c r="E162" s="46">
        <f t="shared" si="78"/>
        <v>-4</v>
      </c>
      <c r="F162" s="345">
        <f>+'Ark1'!R180</f>
        <v>258</v>
      </c>
      <c r="G162" s="46">
        <f t="shared" si="79"/>
        <v>-234</v>
      </c>
      <c r="H162" s="103">
        <f>+IF(F162=0,"",'Ark1'!AG180)</f>
        <v>1.4269392136027024</v>
      </c>
      <c r="I162" s="103">
        <f t="shared" si="74"/>
        <v>-0.67036585723919928</v>
      </c>
      <c r="J162" s="103">
        <f>+IF(F162=0,"",'Ark1'!AH180)</f>
        <v>1.5503875968992249</v>
      </c>
      <c r="K162" s="103"/>
      <c r="L162" s="438"/>
      <c r="M162" s="438"/>
      <c r="N162" s="103"/>
      <c r="O162" s="103"/>
      <c r="P162" s="39">
        <f>+IF(F162=0,"",'Ark1'!S180)</f>
        <v>4.6550387596899219</v>
      </c>
      <c r="Q162" s="39">
        <f t="shared" si="75"/>
        <v>0.18146152391756409</v>
      </c>
      <c r="R162" s="103"/>
      <c r="S162" s="103"/>
      <c r="T162" s="39"/>
      <c r="U162" s="39"/>
      <c r="V162" s="39">
        <f>+IF(F162=0,"",'Ark1'!T180)</f>
        <v>4.4844961240310068</v>
      </c>
      <c r="W162" s="39">
        <f t="shared" si="76"/>
        <v>0.57595953866515259</v>
      </c>
      <c r="X162" s="103">
        <f>+IF(F162=0,"",'Ark1'!U180)</f>
        <v>13.950000000000003</v>
      </c>
      <c r="Y162" s="103">
        <f t="shared" si="77"/>
        <v>1.3225609756097505</v>
      </c>
      <c r="Z162" s="128">
        <f>+IF(F162=0,"",'Ark1'!W180)</f>
        <v>2.7131782945736433</v>
      </c>
      <c r="AA162" s="128">
        <f>+IF(F162=0,"",'Ark1'!X180)</f>
        <v>32.170542635658911</v>
      </c>
      <c r="AB162" s="128">
        <f>+IF(F162=0,"",'Ark1'!Y180)</f>
        <v>15.503875968992251</v>
      </c>
      <c r="AC162" s="128">
        <f>+IF(F162=0,"",'Ark1'!Z180)</f>
        <v>7.6207349235617503</v>
      </c>
      <c r="AD162" s="103">
        <f>+IF(F162=0,"",'Ark1'!Z180)</f>
        <v>7.6207349235617503</v>
      </c>
      <c r="AE162" s="39">
        <f>+IF(F162=0,"",'Ark1'!AA180)</f>
        <v>2.0688708391016779</v>
      </c>
      <c r="AF162" s="39">
        <f>+IF(F162=0,"",'Ark1'!AB180)</f>
        <v>2.6650464926759754</v>
      </c>
      <c r="AG162" s="128">
        <f>+IF(F162=0,"",'Ark1'!AD180)</f>
        <v>49.425749048279378</v>
      </c>
      <c r="AH162" s="128">
        <f>+IF(F162=0,"",'Ark1'!AE180)</f>
        <v>44.225802769158442</v>
      </c>
      <c r="AI162" s="128">
        <f>+IF(F162=0,"",'Ark1'!AF180)</f>
        <v>1.3202333435677003</v>
      </c>
      <c r="AJ162" s="39">
        <f t="shared" si="67"/>
        <v>2.996752706078269</v>
      </c>
      <c r="AK162" s="25"/>
      <c r="AQ162" t="s">
        <v>455</v>
      </c>
    </row>
    <row r="163" spans="1:43">
      <c r="A163" s="25"/>
      <c r="B163" s="46" t="str">
        <f t="shared" si="73"/>
        <v>August</v>
      </c>
      <c r="C163" s="46">
        <f>+'Ark1'!C181</f>
        <v>2011</v>
      </c>
      <c r="D163" s="46">
        <f>+IF(F163=0,"",'Ark1'!Q181)</f>
        <v>132</v>
      </c>
      <c r="E163" s="46">
        <f t="shared" si="78"/>
        <v>21</v>
      </c>
      <c r="F163" s="345">
        <f>+'Ark1'!R181</f>
        <v>1480</v>
      </c>
      <c r="G163" s="46">
        <f t="shared" si="79"/>
        <v>201</v>
      </c>
      <c r="H163" s="103">
        <f>+IF(F163=0,"",'Ark1'!AG181)</f>
        <v>7.7224248586124515</v>
      </c>
      <c r="I163" s="103">
        <f t="shared" si="74"/>
        <v>1.009374217710171</v>
      </c>
      <c r="J163" s="103">
        <f>+IF(F163=0,"",'Ark1'!AH181)</f>
        <v>0.13513513513513517</v>
      </c>
      <c r="K163" s="103"/>
      <c r="L163" s="438"/>
      <c r="M163" s="438"/>
      <c r="N163" s="103"/>
      <c r="O163" s="103"/>
      <c r="P163" s="39">
        <f>+IF(F163=0,"",'Ark1'!S181)</f>
        <v>4.185135135135134</v>
      </c>
      <c r="Q163" s="39">
        <f t="shared" si="75"/>
        <v>9.9130443970160798E-2</v>
      </c>
      <c r="R163" s="103"/>
      <c r="S163" s="103"/>
      <c r="T163" s="39"/>
      <c r="U163" s="39"/>
      <c r="V163" s="39">
        <f>+IF(F163=0,"",'Ark1'!T181)</f>
        <v>3.5750000000000002</v>
      </c>
      <c r="W163" s="39">
        <f t="shared" si="76"/>
        <v>-0.13492963252540946</v>
      </c>
      <c r="X163" s="103">
        <f>+IF(F163=0,"",'Ark1'!U181)</f>
        <v>13.160743243243243</v>
      </c>
      <c r="Y163" s="103">
        <f t="shared" si="77"/>
        <v>-2.3870284533947288</v>
      </c>
      <c r="Z163" s="128">
        <f>+IF(F163=0,"",'Ark1'!W181)</f>
        <v>0.54054054054054068</v>
      </c>
      <c r="AA163" s="128">
        <f>+IF(F163=0,"",'Ark1'!X181)</f>
        <v>30.135135135135144</v>
      </c>
      <c r="AB163" s="128">
        <f>+IF(F163=0,"",'Ark1'!Y181)</f>
        <v>6.7567567567567588</v>
      </c>
      <c r="AC163" s="128">
        <f>+IF(F163=0,"",'Ark1'!Z181)</f>
        <v>6.2762900677993878</v>
      </c>
      <c r="AD163" s="103">
        <f>+IF(F163=0,"",'Ark1'!Z181)</f>
        <v>6.2762900677993878</v>
      </c>
      <c r="AE163" s="39">
        <f>+IF(F163=0,"",'Ark1'!AA181)</f>
        <v>1.7115018244956717</v>
      </c>
      <c r="AF163" s="39">
        <f>+IF(F163=0,"",'Ark1'!AB181)</f>
        <v>2.0536182636928828</v>
      </c>
      <c r="AG163" s="128">
        <f>+IF(F163=0,"",'Ark1'!AD181)</f>
        <v>54.598324644093374</v>
      </c>
      <c r="AH163" s="128">
        <f>+IF(F163=0,"",'Ark1'!AE181)</f>
        <v>54.393026464004627</v>
      </c>
      <c r="AI163" s="128">
        <f>+IF(F163=0,"",'Ark1'!AF181)</f>
        <v>7.5734315832565757</v>
      </c>
      <c r="AJ163" s="39">
        <f t="shared" si="67"/>
        <v>3.1446399741685509</v>
      </c>
      <c r="AK163" s="25"/>
      <c r="AQ163" t="s">
        <v>66</v>
      </c>
    </row>
    <row r="164" spans="1:43">
      <c r="A164" s="25"/>
      <c r="B164" s="46" t="str">
        <f t="shared" si="73"/>
        <v>September</v>
      </c>
      <c r="C164" s="46">
        <f>+'Ark1'!C182</f>
        <v>2011</v>
      </c>
      <c r="D164" s="46">
        <f>+IF(F164=0,"",'Ark1'!Q182)</f>
        <v>178</v>
      </c>
      <c r="E164" s="46">
        <f t="shared" si="78"/>
        <v>-24</v>
      </c>
      <c r="F164" s="345">
        <f>+'Ark1'!R182</f>
        <v>1850</v>
      </c>
      <c r="G164" s="46">
        <f t="shared" si="79"/>
        <v>-703</v>
      </c>
      <c r="H164" s="103">
        <f>+IF(F164=0,"",'Ark1'!AG182)</f>
        <v>10.546924775710336</v>
      </c>
      <c r="I164" s="103">
        <f t="shared" si="74"/>
        <v>-2.1892908456289835</v>
      </c>
      <c r="J164" s="103">
        <f>+IF(F164=0,"",'Ark1'!AH182)</f>
        <v>0.59459459459459485</v>
      </c>
      <c r="K164" s="103"/>
      <c r="L164" s="438"/>
      <c r="M164" s="438"/>
      <c r="N164" s="103"/>
      <c r="O164" s="103"/>
      <c r="P164" s="39">
        <f>+IF(F164=0,"",'Ark1'!S182)</f>
        <v>3.9870270270270272</v>
      </c>
      <c r="Q164" s="39">
        <f t="shared" si="75"/>
        <v>4.2256169212691042E-2</v>
      </c>
      <c r="R164" s="103"/>
      <c r="S164" s="103"/>
      <c r="T164" s="39"/>
      <c r="U164" s="39"/>
      <c r="V164" s="39">
        <f>+IF(F164=0,"",'Ark1'!T182)</f>
        <v>3.824864864864864</v>
      </c>
      <c r="W164" s="39">
        <f t="shared" si="76"/>
        <v>0.2357540148844488</v>
      </c>
      <c r="X164" s="103">
        <f>+IF(F164=0,"",'Ark1'!U182)</f>
        <v>14.379459459459456</v>
      </c>
      <c r="Y164" s="103">
        <f t="shared" si="77"/>
        <v>-0.39829220524872078</v>
      </c>
      <c r="Z164" s="128">
        <f>+IF(F164=0,"",'Ark1'!W182)</f>
        <v>0.91891891891891908</v>
      </c>
      <c r="AA164" s="128">
        <f>+IF(F164=0,"",'Ark1'!X182)</f>
        <v>38</v>
      </c>
      <c r="AB164" s="128">
        <f>+IF(F164=0,"",'Ark1'!Y182)</f>
        <v>7.6756756756756754</v>
      </c>
      <c r="AC164" s="128">
        <f>+IF(F164=0,"",'Ark1'!Z182)</f>
        <v>6.1414655993350804</v>
      </c>
      <c r="AD164" s="103">
        <f>+IF(F164=0,"",'Ark1'!Z182)</f>
        <v>6.1414655993350804</v>
      </c>
      <c r="AE164" s="39">
        <f>+IF(F164=0,"",'Ark1'!AA182)</f>
        <v>1.6445961713554804</v>
      </c>
      <c r="AF164" s="39">
        <f>+IF(F164=0,"",'Ark1'!AB182)</f>
        <v>1.9985476099673141</v>
      </c>
      <c r="AG164" s="128">
        <f>+IF(F164=0,"",'Ark1'!AD182)</f>
        <v>46.382972077975758</v>
      </c>
      <c r="AH164" s="128">
        <f>+IF(F164=0,"",'Ark1'!AE182)</f>
        <v>46.19285584858563</v>
      </c>
      <c r="AI164" s="128">
        <f>+IF(F164=0,"",'Ark1'!AF182)</f>
        <v>9.4667894790707194</v>
      </c>
      <c r="AJ164" s="39">
        <f t="shared" si="67"/>
        <v>3.6065618221258124</v>
      </c>
      <c r="AK164" s="25"/>
      <c r="AQ164" t="s">
        <v>78</v>
      </c>
    </row>
    <row r="165" spans="1:43">
      <c r="A165" s="25"/>
      <c r="B165" s="46" t="str">
        <f t="shared" si="73"/>
        <v>Oktober</v>
      </c>
      <c r="C165" s="46">
        <f>+'Ark1'!C183</f>
        <v>2011</v>
      </c>
      <c r="D165" s="46">
        <f>+IF(F165=0,"",'Ark1'!Q183)</f>
        <v>194</v>
      </c>
      <c r="E165" s="46">
        <f t="shared" si="78"/>
        <v>-45</v>
      </c>
      <c r="F165" s="345">
        <f>+'Ark1'!R183</f>
        <v>1906</v>
      </c>
      <c r="G165" s="46">
        <f t="shared" si="79"/>
        <v>-379.63000000000056</v>
      </c>
      <c r="H165" s="103">
        <f>+IF(F165=0,"",'Ark1'!AG183)</f>
        <v>11.303193440083978</v>
      </c>
      <c r="I165" s="103">
        <f t="shared" si="74"/>
        <v>-0.78935170327085835</v>
      </c>
      <c r="J165" s="103">
        <f>+IF(F165=0,"",'Ark1'!AH183)</f>
        <v>0.47219307450157411</v>
      </c>
      <c r="K165" s="103"/>
      <c r="L165" s="438"/>
      <c r="M165" s="438"/>
      <c r="N165" s="103"/>
      <c r="O165" s="103"/>
      <c r="P165" s="39">
        <f>+IF(F165=0,"",'Ark1'!S183)</f>
        <v>4.1647429171038812</v>
      </c>
      <c r="Q165" s="39">
        <f t="shared" si="75"/>
        <v>-7.315210527506899E-2</v>
      </c>
      <c r="R165" s="103"/>
      <c r="S165" s="103"/>
      <c r="T165" s="39"/>
      <c r="U165" s="39"/>
      <c r="V165" s="39">
        <f>+IF(F165=0,"",'Ark1'!T183)</f>
        <v>4.0314795383001032</v>
      </c>
      <c r="W165" s="39">
        <f t="shared" si="76"/>
        <v>1.4046792896786897E-3</v>
      </c>
      <c r="X165" s="103">
        <f>+IF(F165=0,"",'Ark1'!U183)</f>
        <v>14.957764952780687</v>
      </c>
      <c r="Y165" s="103">
        <f t="shared" si="77"/>
        <v>-0.71445671039314007</v>
      </c>
      <c r="Z165" s="128">
        <f>+IF(F165=0,"",'Ark1'!W183)</f>
        <v>1.4690451206715638</v>
      </c>
      <c r="AA165" s="128">
        <f>+IF(F165=0,"",'Ark1'!X183)</f>
        <v>41.867785939139551</v>
      </c>
      <c r="AB165" s="128">
        <f>+IF(F165=0,"",'Ark1'!Y183)</f>
        <v>10.125918153200418</v>
      </c>
      <c r="AC165" s="128">
        <f>+IF(F165=0,"",'Ark1'!Z183)</f>
        <v>6.6013119176376396</v>
      </c>
      <c r="AD165" s="103">
        <f>+IF(F165=0,"",'Ark1'!Z183)</f>
        <v>6.6013119176376396</v>
      </c>
      <c r="AE165" s="39">
        <f>+IF(F165=0,"",'Ark1'!AA183)</f>
        <v>1.9319849798173832</v>
      </c>
      <c r="AF165" s="39">
        <f>+IF(F165=0,"",'Ark1'!AB183)</f>
        <v>2.035636243253911</v>
      </c>
      <c r="AG165" s="128">
        <f>+IF(F165=0,"",'Ark1'!AD183)</f>
        <v>47.847324192805722</v>
      </c>
      <c r="AH165" s="128">
        <f>+IF(F165=0,"",'Ark1'!AE183)</f>
        <v>45.185925301780145</v>
      </c>
      <c r="AI165" s="128">
        <f>+IF(F165=0,"",'Ark1'!AF183)</f>
        <v>9.7533517551939397</v>
      </c>
      <c r="AJ165" s="39">
        <f t="shared" si="67"/>
        <v>3.591521793902746</v>
      </c>
      <c r="AK165" s="25"/>
      <c r="AQ165" t="s">
        <v>67</v>
      </c>
    </row>
    <row r="166" spans="1:43">
      <c r="A166" s="25"/>
      <c r="B166" s="46" t="str">
        <f>+AQ166</f>
        <v>November</v>
      </c>
      <c r="C166" s="46">
        <f>+'Ark1'!C184</f>
        <v>2011</v>
      </c>
      <c r="D166" s="46">
        <f>+IF(F166=0,"",'Ark1'!Q184)</f>
        <v>163</v>
      </c>
      <c r="E166" s="46">
        <f t="shared" si="78"/>
        <v>-29</v>
      </c>
      <c r="F166" s="345">
        <f>+'Ark1'!R184</f>
        <v>1467</v>
      </c>
      <c r="G166" s="46">
        <f t="shared" si="79"/>
        <v>-438</v>
      </c>
      <c r="H166" s="103">
        <f>+IF(F166=0,"",'Ark1'!AG184)</f>
        <v>8.864499571375088</v>
      </c>
      <c r="I166" s="103">
        <f t="shared" si="74"/>
        <v>-1.7713389691838906</v>
      </c>
      <c r="J166" s="103">
        <f>+IF(F166=0,"",'Ark1'!AH184)</f>
        <v>1.2951601908657124</v>
      </c>
      <c r="K166" s="103"/>
      <c r="L166" s="438"/>
      <c r="M166" s="438"/>
      <c r="N166" s="103"/>
      <c r="O166" s="103"/>
      <c r="P166" s="39">
        <f>+IF(F166=0,"",'Ark1'!S184)</f>
        <v>4.2992501704158155</v>
      </c>
      <c r="Q166" s="39">
        <f t="shared" si="75"/>
        <v>-0.11124851724822538</v>
      </c>
      <c r="R166" s="103"/>
      <c r="S166" s="103"/>
      <c r="T166" s="39"/>
      <c r="U166" s="39"/>
      <c r="V166" s="39">
        <f>+IF(F166=0,"",'Ark1'!T184)</f>
        <v>4.466939331970007</v>
      </c>
      <c r="W166" s="39">
        <f t="shared" si="76"/>
        <v>9.6335657429325927E-2</v>
      </c>
      <c r="X166" s="103">
        <f>+IF(F166=0,"",'Ark1'!U184)</f>
        <v>15.240967961826884</v>
      </c>
      <c r="Y166" s="103">
        <f t="shared" si="77"/>
        <v>-1.2975097284618382</v>
      </c>
      <c r="Z166" s="128">
        <f>+IF(F166=0,"",'Ark1'!W184)</f>
        <v>0.4089979550102249</v>
      </c>
      <c r="AA166" s="128">
        <f>+IF(F166=0,"",'Ark1'!X184)</f>
        <v>47.920927062031346</v>
      </c>
      <c r="AB166" s="128">
        <f>+IF(F166=0,"",'Ark1'!Y184)</f>
        <v>11.451942740286301</v>
      </c>
      <c r="AC166" s="128">
        <f>+IF(F166=0,"",'Ark1'!Z184)</f>
        <v>6.9016376658996883</v>
      </c>
      <c r="AD166" s="103">
        <f>+IF(F166=0,"",'Ark1'!Z184)</f>
        <v>6.9016376658996883</v>
      </c>
      <c r="AE166" s="39">
        <f>+IF(F166=0,"",'Ark1'!AA184)</f>
        <v>1.7258666406594523</v>
      </c>
      <c r="AF166" s="39">
        <f>+IF(F166=0,"",'Ark1'!AB184)</f>
        <v>1.8304302274939672</v>
      </c>
      <c r="AG166" s="128">
        <f>+IF(F166=0,"",'Ark1'!AD184)</f>
        <v>38.435793007052446</v>
      </c>
      <c r="AH166" s="128">
        <f>+IF(F166=0,"",'Ark1'!AE184)</f>
        <v>46.392810870017613</v>
      </c>
      <c r="AI166" s="128">
        <f>+IF(F166=0,"",'Ark1'!AF184)</f>
        <v>7.5069081977279684</v>
      </c>
      <c r="AJ166" s="39">
        <f t="shared" si="67"/>
        <v>3.5450293324877173</v>
      </c>
      <c r="AK166" s="25"/>
      <c r="AQ166" t="s">
        <v>68</v>
      </c>
    </row>
    <row r="167" spans="1:43">
      <c r="A167" s="25"/>
      <c r="B167" s="46" t="str">
        <f>+AQ167</f>
        <v>Desember</v>
      </c>
      <c r="C167" s="46">
        <f>+'Ark1'!C185</f>
        <v>2011</v>
      </c>
      <c r="D167" s="46">
        <f>+IF(F167=0,"",'Ark1'!Q185)</f>
        <v>58</v>
      </c>
      <c r="E167" s="46">
        <f t="shared" si="78"/>
        <v>-1</v>
      </c>
      <c r="F167" s="345">
        <f>+'Ark1'!R185</f>
        <v>592</v>
      </c>
      <c r="G167" s="46">
        <f t="shared" si="79"/>
        <v>-102</v>
      </c>
      <c r="H167" s="103">
        <f>+IF(F167=0,"",'Ark1'!AG185)</f>
        <v>3.5755748097791007</v>
      </c>
      <c r="I167" s="103">
        <f t="shared" si="74"/>
        <v>0.9096778335145963</v>
      </c>
      <c r="J167" s="103">
        <f>+IF(F167=0,"",'Ark1'!AH185)</f>
        <v>0</v>
      </c>
      <c r="K167" s="103"/>
      <c r="L167" s="438"/>
      <c r="M167" s="438"/>
      <c r="N167" s="103"/>
      <c r="O167" s="103"/>
      <c r="P167" s="39">
        <f>+IF(F167=0,"",'Ark1'!S185)</f>
        <v>4.2905405405405403</v>
      </c>
      <c r="Q167" s="39">
        <f t="shared" si="75"/>
        <v>-0.20369577069865308</v>
      </c>
      <c r="R167" s="103"/>
      <c r="S167" s="103"/>
      <c r="T167" s="39"/>
      <c r="U167" s="39"/>
      <c r="V167" s="39">
        <f>+IF(F167=0,"",'Ark1'!T185)</f>
        <v>4.1993243243243246</v>
      </c>
      <c r="W167" s="39">
        <f t="shared" si="76"/>
        <v>-9.6064724667027868E-2</v>
      </c>
      <c r="X167" s="103">
        <f>+IF(F167=0,"",'Ark1'!U185)</f>
        <v>15.233952702702698</v>
      </c>
      <c r="Y167" s="103">
        <f t="shared" si="77"/>
        <v>3.8549901666796416</v>
      </c>
      <c r="Z167" s="128">
        <f>+IF(F167=0,"",'Ark1'!W185)</f>
        <v>0</v>
      </c>
      <c r="AA167" s="128">
        <f>+IF(F167=0,"",'Ark1'!X185)</f>
        <v>42.22972972972974</v>
      </c>
      <c r="AB167" s="128">
        <f>+IF(F167=0,"",'Ark1'!Y185)</f>
        <v>8.7837837837837824</v>
      </c>
      <c r="AC167" s="128">
        <f>+IF(F167=0,"",'Ark1'!Z185)</f>
        <v>5.5559694508072734</v>
      </c>
      <c r="AD167" s="103">
        <f>+IF(F167=0,"",'Ark1'!Z185)</f>
        <v>5.5559694508072734</v>
      </c>
      <c r="AE167" s="39">
        <f>+IF(F167=0,"",'Ark1'!AA185)</f>
        <v>1.8435548004902156</v>
      </c>
      <c r="AF167" s="39">
        <f>+IF(F167=0,"",'Ark1'!AB185)</f>
        <v>1.637029140952367</v>
      </c>
      <c r="AG167" s="128">
        <f>+IF(F167=0,"",'Ark1'!AD185)</f>
        <v>52.00188295838452</v>
      </c>
      <c r="AH167" s="128">
        <f>+IF(F167=0,"",'Ark1'!AE185)</f>
        <v>53.548704248151793</v>
      </c>
      <c r="AI167" s="128">
        <f>+IF(F167=0,"",'Ark1'!AF185)</f>
        <v>3.0293726333026303</v>
      </c>
      <c r="AJ167" s="39">
        <f t="shared" si="67"/>
        <v>3.5505905511811013</v>
      </c>
      <c r="AK167" s="25"/>
      <c r="AQ167" t="s">
        <v>69</v>
      </c>
    </row>
    <row r="168" spans="1:43">
      <c r="A168" s="25"/>
      <c r="B168" s="69" t="str">
        <f t="shared" ref="B168:B177" si="80">+AQ168</f>
        <v>Januar</v>
      </c>
      <c r="C168" s="69">
        <f>+'Ark1'!C186</f>
        <v>2010</v>
      </c>
      <c r="D168" s="69">
        <f>+IF(F168=0,"",'Ark1'!Q186)</f>
        <v>175</v>
      </c>
      <c r="E168" s="69">
        <f>+IF(F168=0,"",D168-D180)</f>
        <v>-43</v>
      </c>
      <c r="F168" s="447">
        <f>+'Ark1'!R186</f>
        <v>2549</v>
      </c>
      <c r="G168" s="69">
        <f>+IF(F168=0,"",F168-F180)</f>
        <v>-532</v>
      </c>
      <c r="H168" s="123">
        <f>+IF(F168=0,"",'Ark1'!AG186)</f>
        <v>12.959122012807924</v>
      </c>
      <c r="I168" s="123">
        <f>+IF(F168=0,"",H168-H180)</f>
        <v>-3.1517547704856383</v>
      </c>
      <c r="J168" s="123">
        <f>+IF(F168=0,"",'Ark1'!AH186)</f>
        <v>7.8462142016477054E-2</v>
      </c>
      <c r="K168" s="123"/>
      <c r="L168" s="439"/>
      <c r="M168" s="439"/>
      <c r="N168" s="123"/>
      <c r="O168" s="123"/>
      <c r="P168" s="70">
        <f>+IF(F168=0,"",'Ark1'!S186)</f>
        <v>4.3640643389564531</v>
      </c>
      <c r="Q168" s="70">
        <f>+IF(F168=0,"",P168-P180)</f>
        <v>0.17256807151081865</v>
      </c>
      <c r="R168" s="123"/>
      <c r="S168" s="123"/>
      <c r="T168" s="70"/>
      <c r="U168" s="70"/>
      <c r="V168" s="70">
        <f>+IF(F168=0,"",'Ark1'!T186)</f>
        <v>4.1545704197724609</v>
      </c>
      <c r="W168" s="70">
        <f>+IF(F168=0,"",V168-V180)</f>
        <v>-0.20278108947778239</v>
      </c>
      <c r="X168" s="123">
        <f>+IF(F168=0,"",'Ark1'!U186)</f>
        <v>15.0599843075716</v>
      </c>
      <c r="Y168" s="123">
        <f>+IF(F168=0,"",X168-X180)</f>
        <v>-0.23842529969877191</v>
      </c>
      <c r="Z168" s="129">
        <f>+IF(F168=0,"",'Ark1'!W186)</f>
        <v>0.70615927814829349</v>
      </c>
      <c r="AA168" s="129">
        <f>+IF(F168=0,"",'Ark1'!X186)</f>
        <v>53.785798352295011</v>
      </c>
      <c r="AB168" s="129">
        <f>+IF(F168=0,"",'Ark1'!Y186)</f>
        <v>15.339348764221263</v>
      </c>
      <c r="AC168" s="129">
        <f>+IF(F168=0,"",'Ark1'!Z186)</f>
        <v>8.3206242975635547</v>
      </c>
      <c r="AD168" s="123">
        <f>+IF(F168=0,"",'Ark1'!Z186)</f>
        <v>8.3206242975635547</v>
      </c>
      <c r="AE168" s="70">
        <f>+IF(F168=0,"",'Ark1'!AA186)</f>
        <v>1.5061204144438127</v>
      </c>
      <c r="AF168" s="70">
        <f>+IF(F168=0,"",'Ark1'!AB186)</f>
        <v>1.940776665705606</v>
      </c>
      <c r="AG168" s="129">
        <f>+IF(F168=0,"",'Ark1'!AD186)</f>
        <v>62.814192524309647</v>
      </c>
      <c r="AH168" s="129">
        <f>+IF(F168=0,"",'Ark1'!AE186)</f>
        <v>59.879961704391889</v>
      </c>
      <c r="AI168" s="129">
        <f>+IF(F168=0,"",'Ark1'!AF186)</f>
        <v>11.091467402442731</v>
      </c>
      <c r="AJ168" s="70">
        <f t="shared" si="67"/>
        <v>3.4509079467817343</v>
      </c>
      <c r="AK168" s="25"/>
      <c r="AQ168" t="s">
        <v>449</v>
      </c>
    </row>
    <row r="169" spans="1:43">
      <c r="A169" s="25"/>
      <c r="B169" s="69" t="str">
        <f t="shared" si="80"/>
        <v>Februar</v>
      </c>
      <c r="C169" s="69">
        <f>+'Ark1'!C187</f>
        <v>2010</v>
      </c>
      <c r="D169" s="69">
        <f>+IF(F169=0,"",'Ark1'!Q187)</f>
        <v>141</v>
      </c>
      <c r="E169" s="69">
        <f t="shared" ref="E169:E179" si="81">+IF(F169=0,"",D169-D181)</f>
        <v>22</v>
      </c>
      <c r="F169" s="447">
        <f>+'Ark1'!R187</f>
        <v>2045</v>
      </c>
      <c r="G169" s="69">
        <f t="shared" ref="G169:G179" si="82">+IF(F169=0,"",F169-F181)</f>
        <v>213</v>
      </c>
      <c r="H169" s="123">
        <f>+IF(F169=0,"",'Ark1'!AG187)</f>
        <v>7.9778747767729055</v>
      </c>
      <c r="I169" s="123">
        <f t="shared" ref="I169:I179" si="83">+IF(F169=0,"",H169-H181)</f>
        <v>1.7312800308962961</v>
      </c>
      <c r="J169" s="123">
        <f>+IF(F169=0,"",'Ark1'!AH187)</f>
        <v>0</v>
      </c>
      <c r="K169" s="123"/>
      <c r="L169" s="439"/>
      <c r="M169" s="439"/>
      <c r="N169" s="123"/>
      <c r="O169" s="123"/>
      <c r="P169" s="70">
        <f>+IF(F169=0,"",'Ark1'!S187)</f>
        <v>4.8704156479217593</v>
      </c>
      <c r="Q169" s="70">
        <f t="shared" ref="Q169:Q179" si="84">+IF(F169=0,"",P169-P181)</f>
        <v>0.41899643394795927</v>
      </c>
      <c r="R169" s="123"/>
      <c r="S169" s="123"/>
      <c r="T169" s="70"/>
      <c r="U169" s="70"/>
      <c r="V169" s="70">
        <f>+IF(F169=0,"",'Ark1'!T187)</f>
        <v>4.41320293398533</v>
      </c>
      <c r="W169" s="70">
        <f t="shared" ref="W169:W179" si="85">+IF(F169=0,"",V169-V181)</f>
        <v>0.3171330649896964</v>
      </c>
      <c r="X169" s="123">
        <f>+IF(F169=0,"",'Ark1'!U187)</f>
        <v>11.556136919315405</v>
      </c>
      <c r="Y169" s="123">
        <f t="shared" ref="Y169:Y179" si="86">+IF(F169=0,"",X169-X181)</f>
        <v>1.580591067787017</v>
      </c>
      <c r="Z169" s="129">
        <f>+IF(F169=0,"",'Ark1'!W187)</f>
        <v>1.3691931540342297</v>
      </c>
      <c r="AA169" s="129">
        <f>+IF(F169=0,"",'Ark1'!X187)</f>
        <v>31.980440097799512</v>
      </c>
      <c r="AB169" s="129">
        <f>+IF(F169=0,"",'Ark1'!Y187)</f>
        <v>12.420537897310515</v>
      </c>
      <c r="AC169" s="129">
        <f>+IF(F169=0,"",'Ark1'!Z187)</f>
        <v>8.644633579399672</v>
      </c>
      <c r="AD169" s="123">
        <f>+IF(F169=0,"",'Ark1'!Z187)</f>
        <v>8.644633579399672</v>
      </c>
      <c r="AE169" s="70">
        <f>+IF(F169=0,"",'Ark1'!AA187)</f>
        <v>1.4087848978327038</v>
      </c>
      <c r="AF169" s="70">
        <f>+IF(F169=0,"",'Ark1'!AB187)</f>
        <v>1.9040355445489501</v>
      </c>
      <c r="AG169" s="129">
        <f>+IF(F169=0,"",'Ark1'!AD187)</f>
        <v>52.998602869729858</v>
      </c>
      <c r="AH169" s="129">
        <f>+IF(F169=0,"",'Ark1'!AE187)</f>
        <v>60.769721909795315</v>
      </c>
      <c r="AI169" s="129">
        <f>+IF(F169=0,"",'Ark1'!AF187)</f>
        <v>8.8984114703787327</v>
      </c>
      <c r="AJ169" s="70">
        <f t="shared" si="67"/>
        <v>2.3727208835341371</v>
      </c>
      <c r="AK169" s="25"/>
      <c r="AQ169" t="s">
        <v>450</v>
      </c>
    </row>
    <row r="170" spans="1:43">
      <c r="A170" s="25"/>
      <c r="B170" s="69" t="str">
        <f t="shared" si="80"/>
        <v>Mars</v>
      </c>
      <c r="C170" s="69">
        <f>+'Ark1'!C188</f>
        <v>2010</v>
      </c>
      <c r="D170" s="69">
        <f>+IF(F170=0,"",'Ark1'!Q188)</f>
        <v>217</v>
      </c>
      <c r="E170" s="69">
        <f t="shared" si="81"/>
        <v>9</v>
      </c>
      <c r="F170" s="447">
        <f>+'Ark1'!R188</f>
        <v>3059</v>
      </c>
      <c r="G170" s="69">
        <f t="shared" si="82"/>
        <v>-134</v>
      </c>
      <c r="H170" s="123">
        <f>+IF(F170=0,"",'Ark1'!AG188)</f>
        <v>9.2844579927959501</v>
      </c>
      <c r="I170" s="123">
        <f t="shared" si="83"/>
        <v>-1.2020498520208402</v>
      </c>
      <c r="J170" s="123">
        <f>+IF(F170=0,"",'Ark1'!AH188)</f>
        <v>0</v>
      </c>
      <c r="K170" s="123"/>
      <c r="L170" s="439"/>
      <c r="M170" s="439"/>
      <c r="N170" s="123"/>
      <c r="O170" s="123"/>
      <c r="P170" s="70">
        <f>+IF(F170=0,"",'Ark1'!S188)</f>
        <v>4.9192546583850945</v>
      </c>
      <c r="Q170" s="70">
        <f t="shared" si="84"/>
        <v>0.27847795935596942</v>
      </c>
      <c r="R170" s="123"/>
      <c r="S170" s="123"/>
      <c r="T170" s="70"/>
      <c r="U170" s="70"/>
      <c r="V170" s="70">
        <f>+IF(F170=0,"",'Ark1'!T188)</f>
        <v>3.9970578620464199</v>
      </c>
      <c r="W170" s="70">
        <f t="shared" si="85"/>
        <v>-0.25004517584897723</v>
      </c>
      <c r="X170" s="123">
        <f>+IF(F170=0,"",'Ark1'!U188)</f>
        <v>8.9907486106570609</v>
      </c>
      <c r="Y170" s="123">
        <f t="shared" si="86"/>
        <v>-0.61764474981897344</v>
      </c>
      <c r="Z170" s="129">
        <f>+IF(F170=0,"",'Ark1'!W188)</f>
        <v>0.91533180778032031</v>
      </c>
      <c r="AA170" s="129">
        <f>+IF(F170=0,"",'Ark1'!X188)</f>
        <v>19.581562602157565</v>
      </c>
      <c r="AB170" s="129">
        <f>+IF(F170=0,"",'Ark1'!Y188)</f>
        <v>7.5514874141876396</v>
      </c>
      <c r="AC170" s="129">
        <f>+IF(F170=0,"",'Ark1'!Z188)</f>
        <v>7.2899292889225107</v>
      </c>
      <c r="AD170" s="123">
        <f>+IF(F170=0,"",'Ark1'!Z188)</f>
        <v>7.2899292889225107</v>
      </c>
      <c r="AE170" s="70">
        <f>+IF(F170=0,"",'Ark1'!AA188)</f>
        <v>1.0328149565289568</v>
      </c>
      <c r="AF170" s="70">
        <f>+IF(F170=0,"",'Ark1'!AB188)</f>
        <v>1.9017183538073457</v>
      </c>
      <c r="AG170" s="129">
        <f>+IF(F170=0,"",'Ark1'!AD188)</f>
        <v>49.511315662584963</v>
      </c>
      <c r="AH170" s="129">
        <f>+IF(F170=0,"",'Ark1'!AE188)</f>
        <v>71.855720398283268</v>
      </c>
      <c r="AI170" s="129">
        <f>+IF(F170=0,"",'Ark1'!AF188)</f>
        <v>13.31063114322178</v>
      </c>
      <c r="AJ170" s="70">
        <f t="shared" si="67"/>
        <v>1.8276648059542757</v>
      </c>
      <c r="AK170" s="25"/>
      <c r="AQ170" t="s">
        <v>451</v>
      </c>
    </row>
    <row r="171" spans="1:43">
      <c r="A171" s="25"/>
      <c r="B171" s="69" t="str">
        <f t="shared" si="80"/>
        <v>April</v>
      </c>
      <c r="C171" s="69">
        <f>+'Ark1'!C189</f>
        <v>2010</v>
      </c>
      <c r="D171" s="69">
        <f>+IF(F171=0,"",'Ark1'!Q189)</f>
        <v>157</v>
      </c>
      <c r="E171" s="69">
        <f t="shared" si="81"/>
        <v>-1</v>
      </c>
      <c r="F171" s="447">
        <f>+'Ark1'!R189</f>
        <v>2663</v>
      </c>
      <c r="G171" s="69">
        <f t="shared" si="82"/>
        <v>-798</v>
      </c>
      <c r="H171" s="123">
        <f>+IF(F171=0,"",'Ark1'!AG189)</f>
        <v>7.8484115007950095</v>
      </c>
      <c r="I171" s="123">
        <f t="shared" si="83"/>
        <v>-2.8215784432374917</v>
      </c>
      <c r="J171" s="123">
        <f>+IF(F171=0,"",'Ark1'!AH189)</f>
        <v>0</v>
      </c>
      <c r="K171" s="123"/>
      <c r="L171" s="439"/>
      <c r="M171" s="439"/>
      <c r="N171" s="123"/>
      <c r="O171" s="123"/>
      <c r="P171" s="70">
        <f>+IF(F171=0,"",'Ark1'!S189)</f>
        <v>4.9470521967705583</v>
      </c>
      <c r="Q171" s="70">
        <f t="shared" si="84"/>
        <v>8.0172357766237212E-3</v>
      </c>
      <c r="R171" s="123"/>
      <c r="S171" s="123"/>
      <c r="T171" s="70"/>
      <c r="U171" s="70"/>
      <c r="V171" s="70">
        <f>+IF(F171=0,"",'Ark1'!T189)</f>
        <v>4.3702591062711242</v>
      </c>
      <c r="W171" s="70">
        <f t="shared" si="85"/>
        <v>-6.2852711122691751E-2</v>
      </c>
      <c r="X171" s="123">
        <f>+IF(F171=0,"",'Ark1'!U189)</f>
        <v>8.7303041682313207</v>
      </c>
      <c r="Y171" s="123">
        <f t="shared" si="86"/>
        <v>-0.28916997219053187</v>
      </c>
      <c r="Z171" s="129">
        <f>+IF(F171=0,"",'Ark1'!W189)</f>
        <v>0.6383777694329702</v>
      </c>
      <c r="AA171" s="129">
        <f>+IF(F171=0,"",'Ark1'!X189)</f>
        <v>17.68681937664288</v>
      </c>
      <c r="AB171" s="129">
        <f>+IF(F171=0,"",'Ark1'!Y189)</f>
        <v>6.7592940292902757</v>
      </c>
      <c r="AC171" s="129">
        <f>+IF(F171=0,"",'Ark1'!Z189)</f>
        <v>7.0884393474258003</v>
      </c>
      <c r="AD171" s="123">
        <f>+IF(F171=0,"",'Ark1'!Z189)</f>
        <v>7.0884393474258003</v>
      </c>
      <c r="AE171" s="70">
        <f>+IF(F171=0,"",'Ark1'!AA189)</f>
        <v>1.3655179471146095</v>
      </c>
      <c r="AF171" s="70">
        <f>+IF(F171=0,"",'Ark1'!AB189)</f>
        <v>1.728135720487642</v>
      </c>
      <c r="AG171" s="129">
        <f>+IF(F171=0,"",'Ark1'!AD189)</f>
        <v>42.838489925707549</v>
      </c>
      <c r="AH171" s="129">
        <f>+IF(F171=0,"",'Ark1'!AE189)</f>
        <v>50.368106834923694</v>
      </c>
      <c r="AI171" s="129">
        <f>+IF(F171=0,"",'Ark1'!AF189)</f>
        <v>11.58751576802864</v>
      </c>
      <c r="AJ171" s="70">
        <f t="shared" si="67"/>
        <v>1.7647487475330206</v>
      </c>
      <c r="AK171" s="25"/>
      <c r="AQ171" t="s">
        <v>452</v>
      </c>
    </row>
    <row r="172" spans="1:43">
      <c r="A172" s="25"/>
      <c r="B172" s="69" t="str">
        <f t="shared" si="80"/>
        <v>Mai</v>
      </c>
      <c r="C172" s="69">
        <f>+'Ark1'!C190</f>
        <v>2010</v>
      </c>
      <c r="D172" s="69">
        <f>+IF(F172=0,"",'Ark1'!Q190)</f>
        <v>126</v>
      </c>
      <c r="E172" s="69">
        <f t="shared" si="81"/>
        <v>-11</v>
      </c>
      <c r="F172" s="447">
        <f>+'Ark1'!R190</f>
        <v>1751</v>
      </c>
      <c r="G172" s="69">
        <f t="shared" si="82"/>
        <v>-147</v>
      </c>
      <c r="H172" s="123">
        <f>+IF(F172=0,"",'Ark1'!AG190)</f>
        <v>6.2884718607265508</v>
      </c>
      <c r="I172" s="123">
        <f t="shared" si="83"/>
        <v>-3.9336273327501559E-2</v>
      </c>
      <c r="J172" s="123">
        <f>+IF(F172=0,"",'Ark1'!AH190)</f>
        <v>0</v>
      </c>
      <c r="K172" s="123"/>
      <c r="L172" s="439"/>
      <c r="M172" s="439"/>
      <c r="N172" s="123"/>
      <c r="O172" s="123"/>
      <c r="P172" s="70">
        <f>+IF(F172=0,"",'Ark1'!S190)</f>
        <v>5.2529982866933196</v>
      </c>
      <c r="Q172" s="70">
        <f t="shared" si="84"/>
        <v>0.65658100534453201</v>
      </c>
      <c r="R172" s="123"/>
      <c r="S172" s="123"/>
      <c r="T172" s="70"/>
      <c r="U172" s="70"/>
      <c r="V172" s="70">
        <f>+IF(F172=0,"",'Ark1'!T190)</f>
        <v>4.0491147915476873</v>
      </c>
      <c r="W172" s="70">
        <f t="shared" si="85"/>
        <v>-0.16532145713513735</v>
      </c>
      <c r="X172" s="123">
        <f>+IF(F172=0,"",'Ark1'!U190)</f>
        <v>10.638435179897206</v>
      </c>
      <c r="Y172" s="123">
        <f t="shared" si="86"/>
        <v>0.88458902605103873</v>
      </c>
      <c r="Z172" s="129">
        <f>+IF(F172=0,"",'Ark1'!W190)</f>
        <v>1.1422044545973729</v>
      </c>
      <c r="AA172" s="129">
        <f>+IF(F172=0,"",'Ark1'!X190)</f>
        <v>23.358081096516273</v>
      </c>
      <c r="AB172" s="129">
        <f>+IF(F172=0,"",'Ark1'!Y190)</f>
        <v>7.1958880639634515</v>
      </c>
      <c r="AC172" s="129">
        <f>+IF(F172=0,"",'Ark1'!Z190)</f>
        <v>7.0886538838387185</v>
      </c>
      <c r="AD172" s="123">
        <f>+IF(F172=0,"",'Ark1'!Z190)</f>
        <v>7.0886538838387185</v>
      </c>
      <c r="AE172" s="70">
        <f>+IF(F172=0,"",'Ark1'!AA190)</f>
        <v>1.5433802857528405</v>
      </c>
      <c r="AF172" s="70">
        <f>+IF(F172=0,"",'Ark1'!AB190)</f>
        <v>1.9778580341259129</v>
      </c>
      <c r="AG172" s="129">
        <f>+IF(F172=0,"",'Ark1'!AD190)</f>
        <v>48.893169855281243</v>
      </c>
      <c r="AH172" s="129">
        <f>+IF(F172=0,"",'Ark1'!AE190)</f>
        <v>52.520114627505563</v>
      </c>
      <c r="AI172" s="129">
        <f>+IF(F172=0,"",'Ark1'!AF190)</f>
        <v>7.6191288433413984</v>
      </c>
      <c r="AJ172" s="70">
        <f t="shared" si="67"/>
        <v>2.0252120026092633</v>
      </c>
      <c r="AK172" s="25"/>
      <c r="AQ172" t="s">
        <v>453</v>
      </c>
    </row>
    <row r="173" spans="1:43">
      <c r="A173" s="25"/>
      <c r="B173" s="69" t="str">
        <f t="shared" si="80"/>
        <v>Juni</v>
      </c>
      <c r="C173" s="69">
        <f>+'Ark1'!C191</f>
        <v>2010</v>
      </c>
      <c r="D173" s="69">
        <f>+IF(F173=0,"",'Ark1'!Q191)</f>
        <v>174</v>
      </c>
      <c r="E173" s="69">
        <f t="shared" si="81"/>
        <v>33</v>
      </c>
      <c r="F173" s="447">
        <f>+'Ark1'!R191</f>
        <v>1706</v>
      </c>
      <c r="G173" s="69">
        <f t="shared" si="82"/>
        <v>228</v>
      </c>
      <c r="H173" s="123">
        <f>+IF(F173=0,"",'Ark1'!AG191)</f>
        <v>8.7008098628398258</v>
      </c>
      <c r="I173" s="123">
        <f t="shared" si="83"/>
        <v>1.9435893568694818</v>
      </c>
      <c r="J173" s="123">
        <f>+IF(F173=0,"",'Ark1'!AH191)</f>
        <v>0.29308323563892152</v>
      </c>
      <c r="K173" s="123"/>
      <c r="L173" s="439"/>
      <c r="M173" s="439"/>
      <c r="N173" s="123"/>
      <c r="O173" s="123"/>
      <c r="P173" s="70">
        <f>+IF(F173=0,"",'Ark1'!S191)</f>
        <v>4.8663540445486513</v>
      </c>
      <c r="Q173" s="70">
        <f t="shared" si="84"/>
        <v>0.46040005266773143</v>
      </c>
      <c r="R173" s="123"/>
      <c r="S173" s="123"/>
      <c r="T173" s="70"/>
      <c r="U173" s="70"/>
      <c r="V173" s="70">
        <f>+IF(F173=0,"",'Ark1'!T191)</f>
        <v>4.3798358733880427</v>
      </c>
      <c r="W173" s="70">
        <f t="shared" si="85"/>
        <v>-0.16955519562413723</v>
      </c>
      <c r="X173" s="123">
        <f>+IF(F173=0,"",'Ark1'!U191)</f>
        <v>15.10773739742087</v>
      </c>
      <c r="Y173" s="123">
        <f t="shared" si="86"/>
        <v>1.7321622959323726</v>
      </c>
      <c r="Z173" s="129">
        <f>+IF(F173=0,"",'Ark1'!W191)</f>
        <v>1.6412661195779603</v>
      </c>
      <c r="AA173" s="129">
        <f>+IF(F173=0,"",'Ark1'!X191)</f>
        <v>45.017584994138325</v>
      </c>
      <c r="AB173" s="129">
        <f>+IF(F173=0,"",'Ark1'!Y191)</f>
        <v>17.467760844079717</v>
      </c>
      <c r="AC173" s="129">
        <f>+IF(F173=0,"",'Ark1'!Z191)</f>
        <v>8.486684897810278</v>
      </c>
      <c r="AD173" s="123">
        <f>+IF(F173=0,"",'Ark1'!Z191)</f>
        <v>8.486684897810278</v>
      </c>
      <c r="AE173" s="70">
        <f>+IF(F173=0,"",'Ark1'!AA191)</f>
        <v>1.3915522892912862</v>
      </c>
      <c r="AF173" s="70">
        <f>+IF(F173=0,"",'Ark1'!AB191)</f>
        <v>2.2420716578425126</v>
      </c>
      <c r="AG173" s="129">
        <f>+IF(F173=0,"",'Ark1'!AD191)</f>
        <v>62.823589963181036</v>
      </c>
      <c r="AH173" s="129">
        <f>+IF(F173=0,"",'Ark1'!AE191)</f>
        <v>59.718403066815661</v>
      </c>
      <c r="AI173" s="129">
        <f>+IF(F173=0,"",'Ark1'!AF191)</f>
        <v>7.423320277978541</v>
      </c>
      <c r="AJ173" s="70">
        <f t="shared" si="67"/>
        <v>3.1045290291496035</v>
      </c>
      <c r="AK173" s="25"/>
      <c r="AQ173" t="s">
        <v>454</v>
      </c>
    </row>
    <row r="174" spans="1:43">
      <c r="A174" s="25"/>
      <c r="B174" s="69" t="str">
        <f t="shared" si="80"/>
        <v>Juli</v>
      </c>
      <c r="C174" s="69">
        <f>+'Ark1'!C192</f>
        <v>2010</v>
      </c>
      <c r="D174" s="69">
        <f>+IF(F174=0,"",'Ark1'!Q192)</f>
        <v>40</v>
      </c>
      <c r="E174" s="69">
        <f t="shared" si="81"/>
        <v>-8</v>
      </c>
      <c r="F174" s="447">
        <f>+'Ark1'!R192</f>
        <v>492</v>
      </c>
      <c r="G174" s="69">
        <f t="shared" si="82"/>
        <v>93</v>
      </c>
      <c r="H174" s="123">
        <f>+IF(F174=0,"",'Ark1'!AG192)</f>
        <v>2.0973050708419017</v>
      </c>
      <c r="I174" s="123">
        <f t="shared" si="83"/>
        <v>0.45485316482247162</v>
      </c>
      <c r="J174" s="123">
        <f>+IF(F174=0,"",'Ark1'!AH192)</f>
        <v>0</v>
      </c>
      <c r="K174" s="123"/>
      <c r="L174" s="439"/>
      <c r="M174" s="439"/>
      <c r="N174" s="123"/>
      <c r="O174" s="123"/>
      <c r="P174" s="70">
        <f>+IF(F174=0,"",'Ark1'!S192)</f>
        <v>4.4735772357723578</v>
      </c>
      <c r="Q174" s="70">
        <f t="shared" si="84"/>
        <v>2.9968213215967765E-2</v>
      </c>
      <c r="R174" s="123"/>
      <c r="S174" s="123"/>
      <c r="T174" s="70"/>
      <c r="U174" s="70"/>
      <c r="V174" s="70">
        <f>+IF(F174=0,"",'Ark1'!T192)</f>
        <v>3.9085365853658542</v>
      </c>
      <c r="W174" s="70">
        <f t="shared" si="85"/>
        <v>0.28447643498991493</v>
      </c>
      <c r="X174" s="123">
        <f>+IF(F174=0,"",'Ark1'!U192)</f>
        <v>12.627439024390252</v>
      </c>
      <c r="Y174" s="123">
        <f t="shared" si="86"/>
        <v>0.58433125496668836</v>
      </c>
      <c r="Z174" s="129">
        <f>+IF(F174=0,"",'Ark1'!W192)</f>
        <v>0.40650406504065034</v>
      </c>
      <c r="AA174" s="129">
        <f>+IF(F174=0,"",'Ark1'!X192)</f>
        <v>29.878048780487799</v>
      </c>
      <c r="AB174" s="129">
        <f>+IF(F174=0,"",'Ark1'!Y192)</f>
        <v>7.926829268292682</v>
      </c>
      <c r="AC174" s="129">
        <f>+IF(F174=0,"",'Ark1'!Z192)</f>
        <v>6.9127194496356719</v>
      </c>
      <c r="AD174" s="123">
        <f>+IF(F174=0,"",'Ark1'!Z192)</f>
        <v>6.9127194496356719</v>
      </c>
      <c r="AE174" s="70">
        <f>+IF(F174=0,"",'Ark1'!AA192)</f>
        <v>1.3709059553242804</v>
      </c>
      <c r="AF174" s="70">
        <f>+IF(F174=0,"",'Ark1'!AB192)</f>
        <v>1.9121371786890504</v>
      </c>
      <c r="AG174" s="129">
        <f>+IF(F174=0,"",'Ark1'!AD192)</f>
        <v>57.700565531795995</v>
      </c>
      <c r="AH174" s="129">
        <f>+IF(F174=0,"",'Ark1'!AE192)</f>
        <v>55.773111707487104</v>
      </c>
      <c r="AI174" s="129">
        <f>+IF(F174=0,"",'Ark1'!AF192)</f>
        <v>2.1408403146339059</v>
      </c>
      <c r="AJ174" s="70">
        <f t="shared" si="67"/>
        <v>2.8226715129486615</v>
      </c>
      <c r="AK174" s="25"/>
      <c r="AQ174" t="s">
        <v>455</v>
      </c>
    </row>
    <row r="175" spans="1:43">
      <c r="A175" s="25"/>
      <c r="B175" s="69" t="str">
        <f t="shared" si="80"/>
        <v>August</v>
      </c>
      <c r="C175" s="69">
        <f>+'Ark1'!C193</f>
        <v>2010</v>
      </c>
      <c r="D175" s="69">
        <f>+IF(F175=0,"",'Ark1'!Q193)</f>
        <v>111</v>
      </c>
      <c r="E175" s="69">
        <f t="shared" si="81"/>
        <v>-12</v>
      </c>
      <c r="F175" s="447">
        <f>+'Ark1'!R193</f>
        <v>1279</v>
      </c>
      <c r="G175" s="69">
        <f t="shared" si="82"/>
        <v>63</v>
      </c>
      <c r="H175" s="123">
        <f>+IF(F175=0,"",'Ark1'!AG193)</f>
        <v>6.7130506409022805</v>
      </c>
      <c r="I175" s="123">
        <f t="shared" si="83"/>
        <v>6.5481881259040975E-2</v>
      </c>
      <c r="J175" s="123">
        <f>+IF(F175=0,"",'Ark1'!AH193)</f>
        <v>0.15637216575449564</v>
      </c>
      <c r="K175" s="123"/>
      <c r="L175" s="439"/>
      <c r="M175" s="439"/>
      <c r="N175" s="123"/>
      <c r="O175" s="123"/>
      <c r="P175" s="70">
        <f>+IF(F175=0,"",'Ark1'!S193)</f>
        <v>4.0860046911649732</v>
      </c>
      <c r="Q175" s="70">
        <f t="shared" si="84"/>
        <v>-5.0508466729763057E-2</v>
      </c>
      <c r="R175" s="123"/>
      <c r="S175" s="123"/>
      <c r="T175" s="70"/>
      <c r="U175" s="70"/>
      <c r="V175" s="70">
        <f>+IF(F175=0,"",'Ark1'!T193)</f>
        <v>3.7099296325254096</v>
      </c>
      <c r="W175" s="70">
        <f t="shared" si="85"/>
        <v>-0.6543795780009054</v>
      </c>
      <c r="X175" s="123">
        <f>+IF(F175=0,"",'Ark1'!U193)</f>
        <v>15.547771696637971</v>
      </c>
      <c r="Y175" s="123">
        <f t="shared" si="86"/>
        <v>-0.44589606651992852</v>
      </c>
      <c r="Z175" s="129">
        <f>+IF(F175=0,"",'Ark1'!W193)</f>
        <v>0.54730258014073485</v>
      </c>
      <c r="AA175" s="129">
        <f>+IF(F175=0,"",'Ark1'!X193)</f>
        <v>45.73885848319</v>
      </c>
      <c r="AB175" s="129">
        <f>+IF(F175=0,"",'Ark1'!Y193)</f>
        <v>8.9913995308835002</v>
      </c>
      <c r="AC175" s="129">
        <f>+IF(F175=0,"",'Ark1'!Z193)</f>
        <v>6.0845008204485698</v>
      </c>
      <c r="AD175" s="123">
        <f>+IF(F175=0,"",'Ark1'!Z193)</f>
        <v>6.0845008204485698</v>
      </c>
      <c r="AE175" s="70">
        <f>+IF(F175=0,"",'Ark1'!AA193)</f>
        <v>1.4530815665581325</v>
      </c>
      <c r="AF175" s="70">
        <f>+IF(F175=0,"",'Ark1'!AB193)</f>
        <v>2.0088513854228607</v>
      </c>
      <c r="AG175" s="129">
        <f>+IF(F175=0,"",'Ark1'!AD193)</f>
        <v>57.15731559607611</v>
      </c>
      <c r="AH175" s="129">
        <f>+IF(F175=0,"",'Ark1'!AE193)</f>
        <v>42.85352907143988</v>
      </c>
      <c r="AI175" s="129">
        <f>+IF(F175=0,"",'Ark1'!AF193)</f>
        <v>5.5653145577576524</v>
      </c>
      <c r="AJ175" s="70">
        <f t="shared" si="67"/>
        <v>3.8051282051281978</v>
      </c>
      <c r="AK175" s="25"/>
      <c r="AQ175" t="s">
        <v>66</v>
      </c>
    </row>
    <row r="176" spans="1:43">
      <c r="A176" s="25"/>
      <c r="B176" s="69" t="str">
        <f t="shared" si="80"/>
        <v>September</v>
      </c>
      <c r="C176" s="69">
        <f>+'Ark1'!C194</f>
        <v>2010</v>
      </c>
      <c r="D176" s="69">
        <f>+IF(F176=0,"",'Ark1'!Q194)</f>
        <v>202</v>
      </c>
      <c r="E176" s="69">
        <f t="shared" si="81"/>
        <v>7</v>
      </c>
      <c r="F176" s="447">
        <f>+'Ark1'!R194</f>
        <v>2553</v>
      </c>
      <c r="G176" s="69">
        <f t="shared" si="82"/>
        <v>466</v>
      </c>
      <c r="H176" s="123">
        <f>+IF(F176=0,"",'Ark1'!AG194)</f>
        <v>12.736215621339319</v>
      </c>
      <c r="I176" s="123">
        <f t="shared" si="83"/>
        <v>2.5585989334919912</v>
      </c>
      <c r="J176" s="123">
        <f>+IF(F176=0,"",'Ark1'!AH194)</f>
        <v>0.19584802193497847</v>
      </c>
      <c r="K176" s="123"/>
      <c r="L176" s="439"/>
      <c r="M176" s="439"/>
      <c r="N176" s="123"/>
      <c r="O176" s="123"/>
      <c r="P176" s="70">
        <f>+IF(F176=0,"",'Ark1'!S194)</f>
        <v>3.9447708578143361</v>
      </c>
      <c r="Q176" s="70">
        <f t="shared" si="84"/>
        <v>0.18578666998491622</v>
      </c>
      <c r="R176" s="123"/>
      <c r="S176" s="123"/>
      <c r="T176" s="70"/>
      <c r="U176" s="70"/>
      <c r="V176" s="70">
        <f>+IF(F176=0,"",'Ark1'!T194)</f>
        <v>3.5891108499804152</v>
      </c>
      <c r="W176" s="70">
        <f t="shared" si="85"/>
        <v>-0.15310285390075462</v>
      </c>
      <c r="X176" s="123">
        <f>+IF(F176=0,"",'Ark1'!U194)</f>
        <v>14.777751664708177</v>
      </c>
      <c r="Y176" s="123">
        <f t="shared" si="86"/>
        <v>0.51043015057304153</v>
      </c>
      <c r="Z176" s="129">
        <f>+IF(F176=0,"",'Ark1'!W194)</f>
        <v>0.78339208773991387</v>
      </c>
      <c r="AA176" s="129">
        <f>+IF(F176=0,"",'Ark1'!X194)</f>
        <v>42.616529573051317</v>
      </c>
      <c r="AB176" s="129">
        <f>+IF(F176=0,"",'Ark1'!Y194)</f>
        <v>9.1265178221699976</v>
      </c>
      <c r="AC176" s="129">
        <f>+IF(F176=0,"",'Ark1'!Z194)</f>
        <v>6.5518808814288141</v>
      </c>
      <c r="AD176" s="123">
        <f>+IF(F176=0,"",'Ark1'!Z194)</f>
        <v>6.5518808814288141</v>
      </c>
      <c r="AE176" s="70">
        <f>+IF(F176=0,"",'Ark1'!AA194)</f>
        <v>1.686007562429265</v>
      </c>
      <c r="AF176" s="70">
        <f>+IF(F176=0,"",'Ark1'!AB194)</f>
        <v>2.1321386883734497</v>
      </c>
      <c r="AG176" s="129">
        <f>+IF(F176=0,"",'Ark1'!AD194)</f>
        <v>58.186843945068205</v>
      </c>
      <c r="AH176" s="129">
        <f>+IF(F176=0,"",'Ark1'!AE194)</f>
        <v>55.418668971637686</v>
      </c>
      <c r="AI176" s="129">
        <f>+IF(F176=0,"",'Ark1'!AF194)</f>
        <v>11.108872608252764</v>
      </c>
      <c r="AJ176" s="70">
        <f t="shared" si="67"/>
        <v>3.7461622480389209</v>
      </c>
      <c r="AK176" s="25"/>
      <c r="AQ176" t="s">
        <v>78</v>
      </c>
    </row>
    <row r="177" spans="1:43">
      <c r="A177" s="25"/>
      <c r="B177" s="69" t="str">
        <f t="shared" si="80"/>
        <v>Oktober</v>
      </c>
      <c r="C177" s="69">
        <f>+'Ark1'!C195</f>
        <v>2010</v>
      </c>
      <c r="D177" s="69">
        <f>+IF(F177=0,"",'Ark1'!Q195)</f>
        <v>239</v>
      </c>
      <c r="E177" s="69">
        <f t="shared" si="81"/>
        <v>-21</v>
      </c>
      <c r="F177" s="447">
        <f>+'Ark1'!R195</f>
        <v>2285.6300000000006</v>
      </c>
      <c r="G177" s="69">
        <f t="shared" si="82"/>
        <v>-327.36999999999944</v>
      </c>
      <c r="H177" s="123">
        <f>+IF(F177=0,"",'Ark1'!AG195)</f>
        <v>12.092545143354837</v>
      </c>
      <c r="I177" s="123">
        <f t="shared" si="83"/>
        <v>-1.0920519309123264</v>
      </c>
      <c r="J177" s="123">
        <f>+IF(F177=0,"",'Ark1'!AH195)</f>
        <v>1.1375419468592902</v>
      </c>
      <c r="K177" s="123"/>
      <c r="L177" s="439"/>
      <c r="M177" s="439"/>
      <c r="N177" s="123"/>
      <c r="O177" s="123"/>
      <c r="P177" s="70">
        <f>+IF(F177=0,"",'Ark1'!S195)</f>
        <v>4.2378950223789502</v>
      </c>
      <c r="Q177" s="70">
        <f t="shared" si="84"/>
        <v>0.36074232433073039</v>
      </c>
      <c r="R177" s="123"/>
      <c r="S177" s="123"/>
      <c r="T177" s="70"/>
      <c r="U177" s="70"/>
      <c r="V177" s="70">
        <f>+IF(F177=0,"",'Ark1'!T195)</f>
        <v>4.0300748590104245</v>
      </c>
      <c r="W177" s="70">
        <f t="shared" si="85"/>
        <v>0.37680275797712914</v>
      </c>
      <c r="X177" s="123">
        <f>+IF(F177=0,"",'Ark1'!U195)</f>
        <v>15.672221663173827</v>
      </c>
      <c r="Y177" s="123">
        <f t="shared" si="86"/>
        <v>0.9101856891975757</v>
      </c>
      <c r="Z177" s="129">
        <f>+IF(F177=0,"",'Ark1'!W195)</f>
        <v>1.0937903335185484</v>
      </c>
      <c r="AA177" s="129">
        <f>+IF(F177=0,"",'Ark1'!X195)</f>
        <v>46.595468207890157</v>
      </c>
      <c r="AB177" s="129">
        <f>+IF(F177=0,"",'Ark1'!Y195)</f>
        <v>10.719145268481775</v>
      </c>
      <c r="AC177" s="129">
        <f>+IF(F177=0,"",'Ark1'!Z195)</f>
        <v>6.2529445034559004</v>
      </c>
      <c r="AD177" s="123">
        <f>+IF(F177=0,"",'Ark1'!Z195)</f>
        <v>6.2529445034559004</v>
      </c>
      <c r="AE177" s="70">
        <f>+IF(F177=0,"",'Ark1'!AA195)</f>
        <v>1.5291040726044445</v>
      </c>
      <c r="AF177" s="70">
        <f>+IF(F177=0,"",'Ark1'!AB195)</f>
        <v>1.9606669252142941</v>
      </c>
      <c r="AG177" s="129">
        <f>+IF(F177=0,"",'Ark1'!AD195)</f>
        <v>40.241296906483271</v>
      </c>
      <c r="AH177" s="129">
        <f>+IF(F177=0,"",'Ark1'!AE195)</f>
        <v>53.661964776787912</v>
      </c>
      <c r="AI177" s="129">
        <f>+IF(F177=0,"",'Ark1'!AF195)</f>
        <v>9.9454651388957149</v>
      </c>
      <c r="AJ177" s="70">
        <f t="shared" si="67"/>
        <v>3.698114648997652</v>
      </c>
      <c r="AK177" s="25"/>
      <c r="AQ177" t="s">
        <v>67</v>
      </c>
    </row>
    <row r="178" spans="1:43">
      <c r="A178" s="25"/>
      <c r="B178" s="69" t="str">
        <f>+AQ178</f>
        <v>November</v>
      </c>
      <c r="C178" s="69">
        <f>+'Ark1'!C196</f>
        <v>2010</v>
      </c>
      <c r="D178" s="69">
        <f>+IF(F178=0,"",'Ark1'!Q196)</f>
        <v>192</v>
      </c>
      <c r="E178" s="69">
        <f t="shared" si="81"/>
        <v>44</v>
      </c>
      <c r="F178" s="447">
        <f>+'Ark1'!R196</f>
        <v>1905</v>
      </c>
      <c r="G178" s="69">
        <f t="shared" si="82"/>
        <v>340</v>
      </c>
      <c r="H178" s="123">
        <f>+IF(F178=0,"",'Ark1'!AG196)</f>
        <v>10.635838540558979</v>
      </c>
      <c r="I178" s="123">
        <f t="shared" si="83"/>
        <v>1.9441260660321529</v>
      </c>
      <c r="J178" s="123">
        <f>+IF(F178=0,"",'Ark1'!AH196)</f>
        <v>1.4698162729658797</v>
      </c>
      <c r="K178" s="123"/>
      <c r="L178" s="439"/>
      <c r="M178" s="439"/>
      <c r="N178" s="123"/>
      <c r="O178" s="123"/>
      <c r="P178" s="70">
        <f>+IF(F178=0,"",'Ark1'!S196)</f>
        <v>4.4104986876640409</v>
      </c>
      <c r="Q178" s="70">
        <f t="shared" si="84"/>
        <v>0.16896514133816254</v>
      </c>
      <c r="R178" s="123"/>
      <c r="S178" s="123"/>
      <c r="T178" s="70"/>
      <c r="U178" s="70"/>
      <c r="V178" s="70">
        <f>+IF(F178=0,"",'Ark1'!T196)</f>
        <v>4.3706036745406811</v>
      </c>
      <c r="W178" s="70">
        <f t="shared" si="85"/>
        <v>0.13865479275154158</v>
      </c>
      <c r="X178" s="123">
        <f>+IF(F178=0,"",'Ark1'!U196)</f>
        <v>16.538477690288722</v>
      </c>
      <c r="Y178" s="123">
        <f t="shared" si="86"/>
        <v>0.29010708325997214</v>
      </c>
      <c r="Z178" s="129">
        <f>+IF(F178=0,"",'Ark1'!W196)</f>
        <v>1.2598425196850391</v>
      </c>
      <c r="AA178" s="129">
        <f>+IF(F178=0,"",'Ark1'!X196)</f>
        <v>56.272965879265122</v>
      </c>
      <c r="AB178" s="129">
        <f>+IF(F178=0,"",'Ark1'!Y196)</f>
        <v>12.965879265091868</v>
      </c>
      <c r="AC178" s="129">
        <f>+IF(F178=0,"",'Ark1'!Z196)</f>
        <v>6.3633906009132524</v>
      </c>
      <c r="AD178" s="123">
        <f>+IF(F178=0,"",'Ark1'!Z196)</f>
        <v>6.3633906009132524</v>
      </c>
      <c r="AE178" s="70">
        <f>+IF(F178=0,"",'Ark1'!AA196)</f>
        <v>1.3377204778166221</v>
      </c>
      <c r="AF178" s="70">
        <f>+IF(F178=0,"",'Ark1'!AB196)</f>
        <v>2.0752704413174499</v>
      </c>
      <c r="AG178" s="129">
        <f>+IF(F178=0,"",'Ark1'!AD196)</f>
        <v>53.645716898790319</v>
      </c>
      <c r="AH178" s="129">
        <f>+IF(F178=0,"",'Ark1'!AE196)</f>
        <v>64.482706386587722</v>
      </c>
      <c r="AI178" s="129">
        <f>+IF(F178=0,"",'Ark1'!AF196)</f>
        <v>8.289229267027622</v>
      </c>
      <c r="AJ178" s="70">
        <f t="shared" si="67"/>
        <v>3.7497976672220927</v>
      </c>
      <c r="AK178" s="25"/>
      <c r="AQ178" t="s">
        <v>68</v>
      </c>
    </row>
    <row r="179" spans="1:43">
      <c r="A179" s="25"/>
      <c r="B179" s="69" t="str">
        <f>+AQ179</f>
        <v>Desember</v>
      </c>
      <c r="C179" s="69">
        <f>+'Ark1'!C197</f>
        <v>2010</v>
      </c>
      <c r="D179" s="69">
        <f>+IF(F179=0,"",'Ark1'!Q197)</f>
        <v>59</v>
      </c>
      <c r="E179" s="69">
        <f t="shared" si="81"/>
        <v>0</v>
      </c>
      <c r="F179" s="447">
        <f>+'Ark1'!R197</f>
        <v>694</v>
      </c>
      <c r="G179" s="69">
        <f t="shared" si="82"/>
        <v>9</v>
      </c>
      <c r="H179" s="123">
        <f>+IF(F179=0,"",'Ark1'!AG197)</f>
        <v>2.6658969762645044</v>
      </c>
      <c r="I179" s="123">
        <f t="shared" si="83"/>
        <v>-0.39115816338765486</v>
      </c>
      <c r="J179" s="123">
        <f>+IF(F179=0,"",'Ark1'!AH197)</f>
        <v>0.28818443804034577</v>
      </c>
      <c r="K179" s="123"/>
      <c r="L179" s="439"/>
      <c r="M179" s="439"/>
      <c r="N179" s="123"/>
      <c r="O179" s="123"/>
      <c r="P179" s="70">
        <f>+IF(F179=0,"",'Ark1'!S197)</f>
        <v>4.4942363112391934</v>
      </c>
      <c r="Q179" s="70">
        <f t="shared" si="84"/>
        <v>0.34971076379393828</v>
      </c>
      <c r="R179" s="123"/>
      <c r="S179" s="123"/>
      <c r="T179" s="70"/>
      <c r="U179" s="70"/>
      <c r="V179" s="70">
        <f>+IF(F179=0,"",'Ark1'!T197)</f>
        <v>4.2953890489913524</v>
      </c>
      <c r="W179" s="70">
        <f t="shared" si="85"/>
        <v>6.1812406655586294E-2</v>
      </c>
      <c r="X179" s="123">
        <f>+IF(F179=0,"",'Ark1'!U197)</f>
        <v>11.378962536023057</v>
      </c>
      <c r="Y179" s="123">
        <f t="shared" si="86"/>
        <v>-1.6776797997433519</v>
      </c>
      <c r="Z179" s="129">
        <f>+IF(F179=0,"",'Ark1'!W197)</f>
        <v>1.1527377521613831</v>
      </c>
      <c r="AA179" s="129">
        <f>+IF(F179=0,"",'Ark1'!X197)</f>
        <v>28.96253602305476</v>
      </c>
      <c r="AB179" s="129">
        <f>+IF(F179=0,"",'Ark1'!Y197)</f>
        <v>10.374639769452452</v>
      </c>
      <c r="AC179" s="129">
        <f>+IF(F179=0,"",'Ark1'!Z197)</f>
        <v>7.8931748189140816</v>
      </c>
      <c r="AD179" s="123">
        <f>+IF(F179=0,"",'Ark1'!Z197)</f>
        <v>7.8931748189140816</v>
      </c>
      <c r="AE179" s="70">
        <f>+IF(F179=0,"",'Ark1'!AA197)</f>
        <v>1.2936761201364015</v>
      </c>
      <c r="AF179" s="70">
        <f>+IF(F179=0,"",'Ark1'!AB197)</f>
        <v>1.9813413662082056</v>
      </c>
      <c r="AG179" s="129">
        <f>+IF(F179=0,"",'Ark1'!AD197)</f>
        <v>52.793141365937437</v>
      </c>
      <c r="AH179" s="129">
        <f>+IF(F179=0,"",'Ark1'!AE197)</f>
        <v>71.094637819023774</v>
      </c>
      <c r="AI179" s="129">
        <f>+IF(F179=0,"",'Ark1'!AF197)</f>
        <v>3.0198032080405088</v>
      </c>
      <c r="AJ179" s="70">
        <f t="shared" si="67"/>
        <v>2.5319012504007699</v>
      </c>
      <c r="AK179" s="25"/>
      <c r="AQ179" t="s">
        <v>69</v>
      </c>
    </row>
    <row r="180" spans="1:43">
      <c r="A180" s="25"/>
      <c r="B180" s="46" t="str">
        <f t="shared" ref="B180:B189" si="87">+AQ180</f>
        <v>Januar</v>
      </c>
      <c r="C180" s="46">
        <f>+'Ark1'!C198</f>
        <v>2009</v>
      </c>
      <c r="D180" s="46">
        <f>+IF(F180=0,"",'Ark1'!Q198)</f>
        <v>218</v>
      </c>
      <c r="E180" s="46">
        <f>+IF(F180=0,"",D180-D192)</f>
        <v>12</v>
      </c>
      <c r="F180" s="345">
        <f>+'Ark1'!R198</f>
        <v>3081</v>
      </c>
      <c r="G180" s="46">
        <f>+IF(F180=0,"",F180-F192)</f>
        <v>-167</v>
      </c>
      <c r="H180" s="103">
        <f>+IF(F180=0,"",'Ark1'!AG198)</f>
        <v>16.110876783293563</v>
      </c>
      <c r="I180" s="103">
        <f>+IF(F180=0,"",H180-H192)</f>
        <v>0.19630616315818195</v>
      </c>
      <c r="J180" s="103">
        <f>+IF(F180=0,"",'Ark1'!AH198)</f>
        <v>0.29211295034079843</v>
      </c>
      <c r="K180" s="103"/>
      <c r="L180" s="438"/>
      <c r="M180" s="438"/>
      <c r="N180" s="103"/>
      <c r="O180" s="103"/>
      <c r="P180" s="39">
        <f>+IF(F180=0,"",'Ark1'!S198)</f>
        <v>4.1914962674456344</v>
      </c>
      <c r="Q180" s="39">
        <f>+IF(F180=0,"",P180-P192)</f>
        <v>-8.2826392652887826E-2</v>
      </c>
      <c r="R180" s="103"/>
      <c r="S180" s="103"/>
      <c r="T180" s="39"/>
      <c r="U180" s="39"/>
      <c r="V180" s="39">
        <f>+IF(F180=0,"",'Ark1'!T198)</f>
        <v>4.3573515092502433</v>
      </c>
      <c r="W180" s="39">
        <f>+IF(F180=0,"",V180-V192)</f>
        <v>-0.29258691439507789</v>
      </c>
      <c r="X180" s="103">
        <f>+IF(F180=0,"",'Ark1'!U198)</f>
        <v>15.298409607270372</v>
      </c>
      <c r="Y180" s="103">
        <f>+IF(F180=0,"",X180-X192)</f>
        <v>0.49782463190087434</v>
      </c>
      <c r="Z180" s="128">
        <f>+IF(F180=0,"",'Ark1'!W198)</f>
        <v>0.51931191171697511</v>
      </c>
      <c r="AA180" s="128">
        <f>+IF(F180=0,"",'Ark1'!X198)</f>
        <v>54.917234664070122</v>
      </c>
      <c r="AB180" s="128">
        <f>+IF(F180=0,"",'Ark1'!Y198)</f>
        <v>15.124959428756901</v>
      </c>
      <c r="AC180" s="128">
        <f>+IF(F180=0,"",'Ark1'!Z198)</f>
        <v>8.2706992932152286</v>
      </c>
      <c r="AD180" s="103">
        <f>+IF(F180=0,"",'Ark1'!Z198)</f>
        <v>8.2706992932152286</v>
      </c>
      <c r="AE180" s="39">
        <f>+IF(F180=0,"",'Ark1'!AA198)</f>
        <v>1.6187213311365125</v>
      </c>
      <c r="AF180" s="39">
        <f>+IF(F180=0,"",'Ark1'!AB198)</f>
        <v>1.8572520724802173</v>
      </c>
      <c r="AG180" s="128">
        <f>+IF(F180=0,"",'Ark1'!AD198)</f>
        <v>56.447712870396721</v>
      </c>
      <c r="AH180" s="128">
        <f>+IF(F180=0,"",'Ark1'!AE198)</f>
        <v>53.971268272653589</v>
      </c>
      <c r="AI180" s="128">
        <f>+IF(F180=0,"",'Ark1'!AF198)</f>
        <v>13.106176620724856</v>
      </c>
      <c r="AJ180" s="39">
        <f t="shared" si="67"/>
        <v>3.6498683599194686</v>
      </c>
      <c r="AK180" s="25"/>
      <c r="AQ180" t="s">
        <v>449</v>
      </c>
    </row>
    <row r="181" spans="1:43">
      <c r="A181" s="25"/>
      <c r="B181" s="46" t="str">
        <f t="shared" si="87"/>
        <v>Februar</v>
      </c>
      <c r="C181" s="46">
        <f>+'Ark1'!C199</f>
        <v>2009</v>
      </c>
      <c r="D181" s="46">
        <f>+IF(F181=0,"",'Ark1'!Q199)</f>
        <v>119</v>
      </c>
      <c r="E181" s="46">
        <f t="shared" ref="E181:E191" si="88">+IF(F181=0,"",D181-D193)</f>
        <v>-54</v>
      </c>
      <c r="F181" s="345">
        <f>+'Ark1'!R199</f>
        <v>1832</v>
      </c>
      <c r="G181" s="46">
        <f t="shared" ref="G181:G191" si="89">+IF(F181=0,"",F181-F193)</f>
        <v>-612</v>
      </c>
      <c r="H181" s="103">
        <f>+IF(F181=0,"",'Ark1'!AG199)</f>
        <v>6.2465947458766093</v>
      </c>
      <c r="I181" s="103">
        <f t="shared" ref="I181:I191" si="90">+IF(F181=0,"",H181-H193)</f>
        <v>-1.7438126072500495</v>
      </c>
      <c r="J181" s="103">
        <f>+IF(F181=0,"",'Ark1'!AH199)</f>
        <v>0</v>
      </c>
      <c r="K181" s="103"/>
      <c r="L181" s="438"/>
      <c r="M181" s="438"/>
      <c r="N181" s="103"/>
      <c r="O181" s="103"/>
      <c r="P181" s="39">
        <f>+IF(F181=0,"",'Ark1'!S199)</f>
        <v>4.4514192139738</v>
      </c>
      <c r="Q181" s="39">
        <f t="shared" ref="Q181:Q191" si="91">+IF(F181=0,"",P181-P193)</f>
        <v>5.9029688605550135E-2</v>
      </c>
      <c r="R181" s="103"/>
      <c r="S181" s="103"/>
      <c r="T181" s="39"/>
      <c r="U181" s="39"/>
      <c r="V181" s="39">
        <f>+IF(F181=0,"",'Ark1'!T199)</f>
        <v>4.0960698689956336</v>
      </c>
      <c r="W181" s="39">
        <f t="shared" ref="W181:W191" si="92">+IF(F181=0,"",V181-V193)</f>
        <v>-1.3586432150029637E-2</v>
      </c>
      <c r="X181" s="103">
        <f>+IF(F181=0,"",'Ark1'!U199)</f>
        <v>9.9755458515283877</v>
      </c>
      <c r="Y181" s="103">
        <f t="shared" ref="Y181:Y191" si="93">+IF(F181=0,"",X181-X193)</f>
        <v>9.9850270513661243E-2</v>
      </c>
      <c r="Z181" s="128">
        <f>+IF(F181=0,"",'Ark1'!W199)</f>
        <v>0.92794759825327522</v>
      </c>
      <c r="AA181" s="128">
        <f>+IF(F181=0,"",'Ark1'!X199)</f>
        <v>26.910480349344976</v>
      </c>
      <c r="AB181" s="128">
        <f>+IF(F181=0,"",'Ark1'!Y199)</f>
        <v>9.7161572052401741</v>
      </c>
      <c r="AC181" s="128">
        <f>+IF(F181=0,"",'Ark1'!Z199)</f>
        <v>8.3383205603735373</v>
      </c>
      <c r="AD181" s="103">
        <f>+IF(F181=0,"",'Ark1'!Z199)</f>
        <v>8.3383205603735373</v>
      </c>
      <c r="AE181" s="39">
        <f>+IF(F181=0,"",'Ark1'!AA199)</f>
        <v>1.6690864310202691</v>
      </c>
      <c r="AF181" s="39">
        <f>+IF(F181=0,"",'Ark1'!AB199)</f>
        <v>1.9318480674776195</v>
      </c>
      <c r="AG181" s="128">
        <f>+IF(F181=0,"",'Ark1'!AD199)</f>
        <v>58.941683965243854</v>
      </c>
      <c r="AH181" s="128">
        <f>+IF(F181=0,"",'Ark1'!AE199)</f>
        <v>48.899301851319606</v>
      </c>
      <c r="AI181" s="128">
        <f>+IF(F181=0,"",'Ark1'!AF199)</f>
        <v>7.7930917134592494</v>
      </c>
      <c r="AJ181" s="39">
        <f t="shared" si="67"/>
        <v>2.2409809932556715</v>
      </c>
      <c r="AK181" s="25"/>
      <c r="AQ181" t="s">
        <v>450</v>
      </c>
    </row>
    <row r="182" spans="1:43">
      <c r="A182" s="25"/>
      <c r="B182" s="46" t="str">
        <f t="shared" si="87"/>
        <v>Mars</v>
      </c>
      <c r="C182" s="46">
        <f>+'Ark1'!C200</f>
        <v>2009</v>
      </c>
      <c r="D182" s="46">
        <f>+IF(F182=0,"",'Ark1'!Q200)</f>
        <v>208</v>
      </c>
      <c r="E182" s="46">
        <f t="shared" si="88"/>
        <v>24</v>
      </c>
      <c r="F182" s="345">
        <f>+'Ark1'!R200</f>
        <v>3193</v>
      </c>
      <c r="G182" s="46">
        <f t="shared" si="89"/>
        <v>445</v>
      </c>
      <c r="H182" s="103">
        <f>+IF(F182=0,"",'Ark1'!AG200)</f>
        <v>10.48650784481679</v>
      </c>
      <c r="I182" s="103">
        <f t="shared" si="90"/>
        <v>2.3599707155196725</v>
      </c>
      <c r="J182" s="103">
        <f>+IF(F182=0,"",'Ark1'!AH200)</f>
        <v>6.2637018477920442E-2</v>
      </c>
      <c r="K182" s="103"/>
      <c r="L182" s="438"/>
      <c r="M182" s="438"/>
      <c r="N182" s="103"/>
      <c r="O182" s="103"/>
      <c r="P182" s="39">
        <f>+IF(F182=0,"",'Ark1'!S200)</f>
        <v>4.640776699029125</v>
      </c>
      <c r="Q182" s="39">
        <f t="shared" si="91"/>
        <v>5.307655346871698E-2</v>
      </c>
      <c r="R182" s="103"/>
      <c r="S182" s="103"/>
      <c r="T182" s="39"/>
      <c r="U182" s="39"/>
      <c r="V182" s="39">
        <f>+IF(F182=0,"",'Ark1'!T200)</f>
        <v>4.2471030378953971</v>
      </c>
      <c r="W182" s="39">
        <f t="shared" si="92"/>
        <v>0.17395893309190313</v>
      </c>
      <c r="X182" s="103">
        <f>+IF(F182=0,"",'Ark1'!U200)</f>
        <v>9.6083933604760343</v>
      </c>
      <c r="Y182" s="103">
        <f t="shared" si="93"/>
        <v>0.67556948856920407</v>
      </c>
      <c r="Z182" s="128">
        <f>+IF(F182=0,"",'Ark1'!W200)</f>
        <v>0.93955527716880671</v>
      </c>
      <c r="AA182" s="128">
        <f>+IF(F182=0,"",'Ark1'!X200)</f>
        <v>21.985593485750076</v>
      </c>
      <c r="AB182" s="128">
        <f>+IF(F182=0,"",'Ark1'!Y200)</f>
        <v>7.0153460695270899</v>
      </c>
      <c r="AC182" s="128">
        <f>+IF(F182=0,"",'Ark1'!Z200)</f>
        <v>7.313133059433949</v>
      </c>
      <c r="AD182" s="103">
        <f>+IF(F182=0,"",'Ark1'!Z200)</f>
        <v>7.313133059433949</v>
      </c>
      <c r="AE182" s="39">
        <f>+IF(F182=0,"",'Ark1'!AA200)</f>
        <v>1.7430431605028138</v>
      </c>
      <c r="AF182" s="39">
        <f>+IF(F182=0,"",'Ark1'!AB200)</f>
        <v>1.8175498717241196</v>
      </c>
      <c r="AG182" s="128">
        <f>+IF(F182=0,"",'Ark1'!AD200)</f>
        <v>49.535417435081719</v>
      </c>
      <c r="AH182" s="128">
        <f>+IF(F182=0,"",'Ark1'!AE200)</f>
        <v>43.066250631104126</v>
      </c>
      <c r="AI182" s="128">
        <f>+IF(F182=0,"",'Ark1'!AF200)</f>
        <v>13.582610175259484</v>
      </c>
      <c r="AJ182" s="39">
        <f t="shared" si="67"/>
        <v>2.0704278580105266</v>
      </c>
      <c r="AK182" s="25"/>
      <c r="AQ182" t="s">
        <v>451</v>
      </c>
    </row>
    <row r="183" spans="1:43">
      <c r="A183" s="25"/>
      <c r="B183" s="46" t="str">
        <f t="shared" si="87"/>
        <v>April</v>
      </c>
      <c r="C183" s="46">
        <f>+'Ark1'!C201</f>
        <v>2009</v>
      </c>
      <c r="D183" s="46">
        <f>+IF(F183=0,"",'Ark1'!Q201)</f>
        <v>158</v>
      </c>
      <c r="E183" s="46">
        <f t="shared" si="88"/>
        <v>-48</v>
      </c>
      <c r="F183" s="345">
        <f>+'Ark1'!R201</f>
        <v>3461</v>
      </c>
      <c r="G183" s="46">
        <f t="shared" si="89"/>
        <v>186</v>
      </c>
      <c r="H183" s="103">
        <f>+IF(F183=0,"",'Ark1'!AG201)</f>
        <v>10.669989944032501</v>
      </c>
      <c r="I183" s="103">
        <f t="shared" si="90"/>
        <v>0.85467554284625891</v>
      </c>
      <c r="J183" s="103">
        <f>+IF(F183=0,"",'Ark1'!AH201)</f>
        <v>0</v>
      </c>
      <c r="K183" s="103"/>
      <c r="L183" s="438"/>
      <c r="M183" s="438"/>
      <c r="N183" s="103"/>
      <c r="O183" s="103"/>
      <c r="P183" s="39">
        <f>+IF(F183=0,"",'Ark1'!S201)</f>
        <v>4.9390349609939346</v>
      </c>
      <c r="Q183" s="39">
        <f t="shared" si="91"/>
        <v>0.45903496099393415</v>
      </c>
      <c r="R183" s="103"/>
      <c r="S183" s="103"/>
      <c r="T183" s="39"/>
      <c r="U183" s="39"/>
      <c r="V183" s="39">
        <f>+IF(F183=0,"",'Ark1'!T201)</f>
        <v>4.433111817393816</v>
      </c>
      <c r="W183" s="39">
        <f t="shared" si="92"/>
        <v>0.31189044334801519</v>
      </c>
      <c r="X183" s="103">
        <f>+IF(F183=0,"",'Ark1'!U201)</f>
        <v>9.0194741404218526</v>
      </c>
      <c r="Y183" s="103">
        <f t="shared" si="93"/>
        <v>-3.3533493165942119E-2</v>
      </c>
      <c r="Z183" s="128">
        <f>+IF(F183=0,"",'Ark1'!W201)</f>
        <v>1.4446691707598964</v>
      </c>
      <c r="AA183" s="128">
        <f>+IF(F183=0,"",'Ark1'!X201)</f>
        <v>17.79832418376192</v>
      </c>
      <c r="AB183" s="128">
        <f>+IF(F183=0,"",'Ark1'!Y201)</f>
        <v>6.4432245015891354</v>
      </c>
      <c r="AC183" s="128">
        <f>+IF(F183=0,"",'Ark1'!Z201)</f>
        <v>6.8136271550526848</v>
      </c>
      <c r="AD183" s="103">
        <f>+IF(F183=0,"",'Ark1'!Z201)</f>
        <v>6.8136271550526848</v>
      </c>
      <c r="AE183" s="39">
        <f>+IF(F183=0,"",'Ark1'!AA201)</f>
        <v>1.7651917378454685</v>
      </c>
      <c r="AF183" s="39">
        <f>+IF(F183=0,"",'Ark1'!AB201)</f>
        <v>1.8905141471193601</v>
      </c>
      <c r="AG183" s="128">
        <f>+IF(F183=0,"",'Ark1'!AD201)</f>
        <v>53.020701846239845</v>
      </c>
      <c r="AH183" s="128">
        <f>+IF(F183=0,"",'Ark1'!AE201)</f>
        <v>40.731423353666301</v>
      </c>
      <c r="AI183" s="128">
        <f>+IF(F183=0,"",'Ark1'!AF201)</f>
        <v>14.722647609324484</v>
      </c>
      <c r="AJ183" s="39">
        <f t="shared" si="67"/>
        <v>1.8261612261612272</v>
      </c>
      <c r="AK183" s="25"/>
      <c r="AQ183" t="s">
        <v>452</v>
      </c>
    </row>
    <row r="184" spans="1:43">
      <c r="A184" s="25"/>
      <c r="B184" s="46" t="str">
        <f t="shared" si="87"/>
        <v>Mai</v>
      </c>
      <c r="C184" s="46">
        <f>+'Ark1'!C202</f>
        <v>2009</v>
      </c>
      <c r="D184" s="46">
        <f>+IF(F184=0,"",'Ark1'!Q202)</f>
        <v>137</v>
      </c>
      <c r="E184" s="46">
        <f t="shared" si="88"/>
        <v>10</v>
      </c>
      <c r="F184" s="345">
        <f>+'Ark1'!R202</f>
        <v>1898</v>
      </c>
      <c r="G184" s="46">
        <f t="shared" si="89"/>
        <v>323</v>
      </c>
      <c r="H184" s="103">
        <f>+IF(F184=0,"",'Ark1'!AG202)</f>
        <v>6.3278081340540524</v>
      </c>
      <c r="I184" s="103">
        <f t="shared" si="90"/>
        <v>0.91671574225852037</v>
      </c>
      <c r="J184" s="103">
        <f>+IF(F184=0,"",'Ark1'!AH202)</f>
        <v>5.2687038988408874E-2</v>
      </c>
      <c r="K184" s="103"/>
      <c r="L184" s="438"/>
      <c r="M184" s="438"/>
      <c r="N184" s="103"/>
      <c r="O184" s="103"/>
      <c r="P184" s="39">
        <f>+IF(F184=0,"",'Ark1'!S202)</f>
        <v>4.5964172813487876</v>
      </c>
      <c r="Q184" s="39">
        <f t="shared" si="91"/>
        <v>0.24276648769799358</v>
      </c>
      <c r="R184" s="103"/>
      <c r="S184" s="103"/>
      <c r="T184" s="39"/>
      <c r="U184" s="39"/>
      <c r="V184" s="39">
        <f>+IF(F184=0,"",'Ark1'!T202)</f>
        <v>4.2144362486828246</v>
      </c>
      <c r="W184" s="39">
        <f t="shared" si="92"/>
        <v>0.20364259788917316</v>
      </c>
      <c r="X184" s="103">
        <f>+IF(F184=0,"",'Ark1'!U202)</f>
        <v>9.7538461538461672</v>
      </c>
      <c r="Y184" s="103">
        <f t="shared" si="93"/>
        <v>-0.62393162393161461</v>
      </c>
      <c r="Z184" s="128">
        <f>+IF(F184=0,"",'Ark1'!W202)</f>
        <v>1.3171759747102219</v>
      </c>
      <c r="AA184" s="128">
        <f>+IF(F184=0,"",'Ark1'!X202)</f>
        <v>18.598524762908323</v>
      </c>
      <c r="AB184" s="128">
        <f>+IF(F184=0,"",'Ark1'!Y202)</f>
        <v>8.4299262381454199</v>
      </c>
      <c r="AC184" s="128">
        <f>+IF(F184=0,"",'Ark1'!Z202)</f>
        <v>7.2701823631026947</v>
      </c>
      <c r="AD184" s="103">
        <f>+IF(F184=0,"",'Ark1'!Z202)</f>
        <v>7.2701823631026947</v>
      </c>
      <c r="AE184" s="39">
        <f>+IF(F184=0,"",'Ark1'!AA202)</f>
        <v>1.5794477629163419</v>
      </c>
      <c r="AF184" s="39">
        <f>+IF(F184=0,"",'Ark1'!AB202)</f>
        <v>1.9267027758048312</v>
      </c>
      <c r="AG184" s="128">
        <f>+IF(F184=0,"",'Ark1'!AD202)</f>
        <v>56.013592388985487</v>
      </c>
      <c r="AH184" s="128">
        <f>+IF(F184=0,"",'Ark1'!AE202)</f>
        <v>47.287521814124752</v>
      </c>
      <c r="AI184" s="128">
        <f>+IF(F184=0,"",'Ark1'!AF202)</f>
        <v>8.0738472009528657</v>
      </c>
      <c r="AJ184" s="39">
        <f t="shared" si="67"/>
        <v>2.1220541036221947</v>
      </c>
      <c r="AK184" s="25"/>
      <c r="AQ184" t="s">
        <v>453</v>
      </c>
    </row>
    <row r="185" spans="1:43">
      <c r="A185" s="25"/>
      <c r="B185" s="46" t="str">
        <f t="shared" si="87"/>
        <v>Juni</v>
      </c>
      <c r="C185" s="46">
        <f>+'Ark1'!C203</f>
        <v>2009</v>
      </c>
      <c r="D185" s="46">
        <f>+IF(F185=0,"",'Ark1'!Q203)</f>
        <v>141</v>
      </c>
      <c r="E185" s="46">
        <f t="shared" si="88"/>
        <v>0</v>
      </c>
      <c r="F185" s="345">
        <f>+'Ark1'!R203</f>
        <v>1478</v>
      </c>
      <c r="G185" s="46">
        <f t="shared" si="89"/>
        <v>263</v>
      </c>
      <c r="H185" s="103">
        <f>+IF(F185=0,"",'Ark1'!AG203)</f>
        <v>6.7572205059703441</v>
      </c>
      <c r="I185" s="103">
        <f t="shared" si="90"/>
        <v>1.15693023703128</v>
      </c>
      <c r="J185" s="103">
        <f>+IF(F185=0,"",'Ark1'!AH203)</f>
        <v>0</v>
      </c>
      <c r="K185" s="103"/>
      <c r="L185" s="438"/>
      <c r="M185" s="438"/>
      <c r="N185" s="103"/>
      <c r="O185" s="103"/>
      <c r="P185" s="39">
        <f>+IF(F185=0,"",'Ark1'!S203)</f>
        <v>4.4059539918809199</v>
      </c>
      <c r="Q185" s="39">
        <f t="shared" si="91"/>
        <v>0.41583053509079493</v>
      </c>
      <c r="R185" s="103"/>
      <c r="S185" s="103"/>
      <c r="T185" s="39"/>
      <c r="U185" s="39"/>
      <c r="V185" s="39">
        <f>+IF(F185=0,"",'Ark1'!T203)</f>
        <v>4.5493910690121799</v>
      </c>
      <c r="W185" s="39">
        <f t="shared" si="92"/>
        <v>0.43827995790106833</v>
      </c>
      <c r="X185" s="103">
        <f>+IF(F185=0,"",'Ark1'!U203)</f>
        <v>13.375575101488497</v>
      </c>
      <c r="Y185" s="103">
        <f t="shared" si="93"/>
        <v>-0.54747016600120446</v>
      </c>
      <c r="Z185" s="128">
        <f>+IF(F185=0,"",'Ark1'!W203)</f>
        <v>3.4506089309878201</v>
      </c>
      <c r="AA185" s="128">
        <f>+IF(F185=0,"",'Ark1'!X203)</f>
        <v>35.72395128552099</v>
      </c>
      <c r="AB185" s="128">
        <f>+IF(F185=0,"",'Ark1'!Y203)</f>
        <v>13.531799729364002</v>
      </c>
      <c r="AC185" s="128">
        <f>+IF(F185=0,"",'Ark1'!Z203)</f>
        <v>8.484893376050918</v>
      </c>
      <c r="AD185" s="103">
        <f>+IF(F185=0,"",'Ark1'!Z203)</f>
        <v>8.484893376050918</v>
      </c>
      <c r="AE185" s="39">
        <f>+IF(F185=0,"",'Ark1'!AA203)</f>
        <v>1.8623881399456408</v>
      </c>
      <c r="AF185" s="39">
        <f>+IF(F185=0,"",'Ark1'!AB203)</f>
        <v>2.3104596037344094</v>
      </c>
      <c r="AG185" s="128">
        <f>+IF(F185=0,"",'Ark1'!AD203)</f>
        <v>62.364139789620594</v>
      </c>
      <c r="AH185" s="128">
        <f>+IF(F185=0,"",'Ark1'!AE203)</f>
        <v>57.08307018962612</v>
      </c>
      <c r="AI185" s="128">
        <f>+IF(F185=0,"",'Ark1'!AF203)</f>
        <v>6.2872213714480178</v>
      </c>
      <c r="AJ185" s="39">
        <f t="shared" si="67"/>
        <v>3.0357954545454544</v>
      </c>
      <c r="AK185" s="25"/>
      <c r="AQ185" t="s">
        <v>454</v>
      </c>
    </row>
    <row r="186" spans="1:43">
      <c r="A186" s="25"/>
      <c r="B186" s="46" t="str">
        <f t="shared" si="87"/>
        <v>Juli</v>
      </c>
      <c r="C186" s="46">
        <f>+'Ark1'!C204</f>
        <v>2009</v>
      </c>
      <c r="D186" s="46">
        <f>+IF(F186=0,"",'Ark1'!Q204)</f>
        <v>48</v>
      </c>
      <c r="E186" s="46">
        <f t="shared" si="88"/>
        <v>-11</v>
      </c>
      <c r="F186" s="345">
        <f>+'Ark1'!R204</f>
        <v>399</v>
      </c>
      <c r="G186" s="46">
        <f t="shared" si="89"/>
        <v>-66</v>
      </c>
      <c r="H186" s="103">
        <f>+IF(F186=0,"",'Ark1'!AG204)</f>
        <v>1.64245190601943</v>
      </c>
      <c r="I186" s="103">
        <f t="shared" si="90"/>
        <v>-0.44580931748666019</v>
      </c>
      <c r="J186" s="103">
        <f>+IF(F186=0,"",'Ark1'!AH204)</f>
        <v>0</v>
      </c>
      <c r="K186" s="103"/>
      <c r="L186" s="438"/>
      <c r="M186" s="438"/>
      <c r="N186" s="103"/>
      <c r="O186" s="103"/>
      <c r="P186" s="39">
        <f>+IF(F186=0,"",'Ark1'!S204)</f>
        <v>4.44360902255639</v>
      </c>
      <c r="Q186" s="39">
        <f t="shared" si="91"/>
        <v>0.33178106556714315</v>
      </c>
      <c r="R186" s="103"/>
      <c r="S186" s="103"/>
      <c r="T186" s="39"/>
      <c r="U186" s="39"/>
      <c r="V186" s="39">
        <f>+IF(F186=0,"",'Ark1'!T204)</f>
        <v>3.6240601503759393</v>
      </c>
      <c r="W186" s="39">
        <f t="shared" si="92"/>
        <v>-0.33292909693588868</v>
      </c>
      <c r="X186" s="103">
        <f>+IF(F186=0,"",'Ark1'!U204)</f>
        <v>12.043107769423564</v>
      </c>
      <c r="Y186" s="103">
        <f t="shared" si="93"/>
        <v>-1.5222685746624673</v>
      </c>
      <c r="Z186" s="128">
        <f>+IF(F186=0,"",'Ark1'!W204)</f>
        <v>0.75187969924812015</v>
      </c>
      <c r="AA186" s="128">
        <f>+IF(F186=0,"",'Ark1'!X204)</f>
        <v>26.065162907268167</v>
      </c>
      <c r="AB186" s="128">
        <f>+IF(F186=0,"",'Ark1'!Y204)</f>
        <v>6.5162907268170418</v>
      </c>
      <c r="AC186" s="128">
        <f>+IF(F186=0,"",'Ark1'!Z204)</f>
        <v>6.6481305994303597</v>
      </c>
      <c r="AD186" s="103">
        <f>+IF(F186=0,"",'Ark1'!Z204)</f>
        <v>6.6481305994303597</v>
      </c>
      <c r="AE186" s="39">
        <f>+IF(F186=0,"",'Ark1'!AA204)</f>
        <v>1.6787640182859316</v>
      </c>
      <c r="AF186" s="39">
        <f>+IF(F186=0,"",'Ark1'!AB204)</f>
        <v>1.917868113725522</v>
      </c>
      <c r="AG186" s="128">
        <f>+IF(F186=0,"",'Ark1'!AD204)</f>
        <v>61.504896252167192</v>
      </c>
      <c r="AH186" s="128">
        <f>+IF(F186=0,"",'Ark1'!AE204)</f>
        <v>53.520176639467103</v>
      </c>
      <c r="AI186" s="128">
        <f>+IF(F186=0,"",'Ark1'!AF204)</f>
        <v>1.6972945380296069</v>
      </c>
      <c r="AJ186" s="39">
        <f t="shared" si="67"/>
        <v>2.7102086858432055</v>
      </c>
      <c r="AK186" s="25"/>
      <c r="AQ186" t="s">
        <v>455</v>
      </c>
    </row>
    <row r="187" spans="1:43">
      <c r="A187" s="25"/>
      <c r="B187" s="46" t="str">
        <f t="shared" si="87"/>
        <v>August</v>
      </c>
      <c r="C187" s="46">
        <f>+'Ark1'!C205</f>
        <v>2009</v>
      </c>
      <c r="D187" s="46">
        <f>+IF(F187=0,"",'Ark1'!Q205)</f>
        <v>123</v>
      </c>
      <c r="E187" s="46">
        <f t="shared" si="88"/>
        <v>-9</v>
      </c>
      <c r="F187" s="345">
        <f>+'Ark1'!R205</f>
        <v>1216</v>
      </c>
      <c r="G187" s="46">
        <f t="shared" si="89"/>
        <v>-265</v>
      </c>
      <c r="H187" s="103">
        <f>+IF(F187=0,"",'Ark1'!AG205)</f>
        <v>6.6475687596432396</v>
      </c>
      <c r="I187" s="103">
        <f t="shared" si="90"/>
        <v>-1.0765049239086473</v>
      </c>
      <c r="J187" s="103">
        <f>+IF(F187=0,"",'Ark1'!AH205)</f>
        <v>0.32894736842105271</v>
      </c>
      <c r="K187" s="103"/>
      <c r="L187" s="438"/>
      <c r="M187" s="438"/>
      <c r="N187" s="103"/>
      <c r="O187" s="103"/>
      <c r="P187" s="39">
        <f>+IF(F187=0,"",'Ark1'!S205)</f>
        <v>4.1365131578947363</v>
      </c>
      <c r="Q187" s="39">
        <f t="shared" si="91"/>
        <v>0.13516271900209542</v>
      </c>
      <c r="R187" s="103"/>
      <c r="S187" s="103"/>
      <c r="T187" s="39"/>
      <c r="U187" s="39"/>
      <c r="V187" s="39">
        <f>+IF(F187=0,"",'Ark1'!T205)</f>
        <v>4.364309210526315</v>
      </c>
      <c r="W187" s="39">
        <f t="shared" si="92"/>
        <v>0.19010259337574098</v>
      </c>
      <c r="X187" s="103">
        <f>+IF(F187=0,"",'Ark1'!U205)</f>
        <v>15.9936677631579</v>
      </c>
      <c r="Y187" s="103">
        <f t="shared" si="93"/>
        <v>0.23965020745231946</v>
      </c>
      <c r="Z187" s="128">
        <f>+IF(F187=0,"",'Ark1'!W205)</f>
        <v>2.4671052631578951</v>
      </c>
      <c r="AA187" s="128">
        <f>+IF(F187=0,"",'Ark1'!X205)</f>
        <v>46.217105263157904</v>
      </c>
      <c r="AB187" s="128">
        <f>+IF(F187=0,"",'Ark1'!Y205)</f>
        <v>11.595394736842103</v>
      </c>
      <c r="AC187" s="128">
        <f>+IF(F187=0,"",'Ark1'!Z205)</f>
        <v>6.1825253288806117</v>
      </c>
      <c r="AD187" s="103">
        <f>+IF(F187=0,"",'Ark1'!Z205)</f>
        <v>6.1825253288806117</v>
      </c>
      <c r="AE187" s="39">
        <f>+IF(F187=0,"",'Ark1'!AA205)</f>
        <v>1.6645833838928379</v>
      </c>
      <c r="AF187" s="39">
        <f>+IF(F187=0,"",'Ark1'!AB205)</f>
        <v>2.1642298032397003</v>
      </c>
      <c r="AG187" s="128">
        <f>+IF(F187=0,"",'Ark1'!AD205)</f>
        <v>60.294158491563792</v>
      </c>
      <c r="AH187" s="128">
        <f>+IF(F187=0,"",'Ark1'!AE205)</f>
        <v>49.159487663707182</v>
      </c>
      <c r="AI187" s="128">
        <f>+IF(F187=0,"",'Ark1'!AF205)</f>
        <v>5.1727071635188011</v>
      </c>
      <c r="AJ187" s="39">
        <f t="shared" si="67"/>
        <v>3.8664612326043755</v>
      </c>
      <c r="AK187" s="25"/>
      <c r="AQ187" t="s">
        <v>66</v>
      </c>
    </row>
    <row r="188" spans="1:43">
      <c r="A188" s="25"/>
      <c r="B188" s="46" t="str">
        <f t="shared" si="87"/>
        <v>September</v>
      </c>
      <c r="C188" s="46">
        <f>+'Ark1'!C206</f>
        <v>2009</v>
      </c>
      <c r="D188" s="46">
        <f>+IF(F188=0,"",'Ark1'!Q206)</f>
        <v>195</v>
      </c>
      <c r="E188" s="46">
        <f t="shared" si="88"/>
        <v>13</v>
      </c>
      <c r="F188" s="345">
        <f>+'Ark1'!R206</f>
        <v>2087</v>
      </c>
      <c r="G188" s="46">
        <f t="shared" si="89"/>
        <v>-239</v>
      </c>
      <c r="H188" s="103">
        <f>+IF(F188=0,"",'Ark1'!AG206)</f>
        <v>10.177616687847328</v>
      </c>
      <c r="I188" s="103">
        <f t="shared" si="90"/>
        <v>-2.0555903038998196</v>
      </c>
      <c r="J188" s="103">
        <f>+IF(F188=0,"",'Ark1'!AH206)</f>
        <v>0.28749401054144702</v>
      </c>
      <c r="K188" s="103"/>
      <c r="L188" s="438"/>
      <c r="M188" s="438"/>
      <c r="N188" s="103"/>
      <c r="O188" s="103"/>
      <c r="P188" s="39">
        <f>+IF(F188=0,"",'Ark1'!S206)</f>
        <v>3.7589841878294199</v>
      </c>
      <c r="Q188" s="39">
        <f t="shared" si="91"/>
        <v>0.27274171147516491</v>
      </c>
      <c r="R188" s="103"/>
      <c r="S188" s="103"/>
      <c r="T188" s="39"/>
      <c r="U188" s="39"/>
      <c r="V188" s="39">
        <f>+IF(F188=0,"",'Ark1'!T206)</f>
        <v>3.7422137038811698</v>
      </c>
      <c r="W188" s="39">
        <f t="shared" si="92"/>
        <v>0.21813803750111926</v>
      </c>
      <c r="X188" s="103">
        <f>+IF(F188=0,"",'Ark1'!U206)</f>
        <v>14.267321514135135</v>
      </c>
      <c r="Y188" s="103">
        <f t="shared" si="93"/>
        <v>-1.619264900310295</v>
      </c>
      <c r="Z188" s="128">
        <f>+IF(F188=0,"",'Ark1'!W206)</f>
        <v>0.38332534738859608</v>
      </c>
      <c r="AA188" s="128">
        <f>+IF(F188=0,"",'Ark1'!X206)</f>
        <v>34.403449928126491</v>
      </c>
      <c r="AB188" s="128">
        <f>+IF(F188=0,"",'Ark1'!Y206)</f>
        <v>8.0977479635840925</v>
      </c>
      <c r="AC188" s="128">
        <f>+IF(F188=0,"",'Ark1'!Z206)</f>
        <v>6.3432004020310924</v>
      </c>
      <c r="AD188" s="103">
        <f>+IF(F188=0,"",'Ark1'!Z206)</f>
        <v>6.3432004020310924</v>
      </c>
      <c r="AE188" s="39">
        <f>+IF(F188=0,"",'Ark1'!AA206)</f>
        <v>1.600157072800074</v>
      </c>
      <c r="AF188" s="39">
        <f>+IF(F188=0,"",'Ark1'!AB206)</f>
        <v>1.8189903543696764</v>
      </c>
      <c r="AG188" s="128">
        <f>+IF(F188=0,"",'Ark1'!AD206)</f>
        <v>50.788969870372014</v>
      </c>
      <c r="AH188" s="128">
        <f>+IF(F188=0,"",'Ark1'!AE206)</f>
        <v>45.440813155481237</v>
      </c>
      <c r="AI188" s="128">
        <f>+IF(F188=0,"",'Ark1'!AF206)</f>
        <v>8.8778288242300505</v>
      </c>
      <c r="AJ188" s="39">
        <f t="shared" si="67"/>
        <v>3.7955258126195068</v>
      </c>
      <c r="AK188" s="25"/>
      <c r="AQ188" t="s">
        <v>78</v>
      </c>
    </row>
    <row r="189" spans="1:43">
      <c r="A189" s="25"/>
      <c r="B189" s="46" t="str">
        <f t="shared" si="87"/>
        <v>Oktober</v>
      </c>
      <c r="C189" s="46">
        <f>+'Ark1'!C207</f>
        <v>2009</v>
      </c>
      <c r="D189" s="46">
        <f>+IF(F189=0,"",'Ark1'!Q207)</f>
        <v>260</v>
      </c>
      <c r="E189" s="46">
        <f t="shared" si="88"/>
        <v>-24</v>
      </c>
      <c r="F189" s="345">
        <f>+'Ark1'!R207</f>
        <v>2613</v>
      </c>
      <c r="G189" s="46">
        <f t="shared" si="89"/>
        <v>-53</v>
      </c>
      <c r="H189" s="103">
        <f>+IF(F189=0,"",'Ark1'!AG207)</f>
        <v>13.184597074267163</v>
      </c>
      <c r="I189" s="103">
        <f t="shared" si="90"/>
        <v>-0.66928919579351742</v>
      </c>
      <c r="J189" s="103">
        <f>+IF(F189=0,"",'Ark1'!AH207)</f>
        <v>0.57405281285878285</v>
      </c>
      <c r="K189" s="103"/>
      <c r="L189" s="438"/>
      <c r="M189" s="438"/>
      <c r="N189" s="103"/>
      <c r="O189" s="103"/>
      <c r="P189" s="39">
        <f>+IF(F189=0,"",'Ark1'!S207)</f>
        <v>3.8771526980482198</v>
      </c>
      <c r="Q189" s="39">
        <f t="shared" si="91"/>
        <v>-1.557048274698003E-2</v>
      </c>
      <c r="R189" s="103"/>
      <c r="S189" s="103"/>
      <c r="T189" s="39"/>
      <c r="U189" s="39"/>
      <c r="V189" s="39">
        <f>+IF(F189=0,"",'Ark1'!T207)</f>
        <v>3.6532721010332954</v>
      </c>
      <c r="W189" s="39">
        <f t="shared" si="92"/>
        <v>-0.44912849911674213</v>
      </c>
      <c r="X189" s="103">
        <f>+IF(F189=0,"",'Ark1'!U207)</f>
        <v>14.762035973976252</v>
      </c>
      <c r="Y189" s="103">
        <f t="shared" si="93"/>
        <v>-0.9347757289494858</v>
      </c>
      <c r="Z189" s="128">
        <f>+IF(F189=0,"",'Ark1'!W207)</f>
        <v>0.38270187523918869</v>
      </c>
      <c r="AA189" s="128">
        <f>+IF(F189=0,"",'Ark1'!X207)</f>
        <v>40.757749712973592</v>
      </c>
      <c r="AB189" s="128">
        <f>+IF(F189=0,"",'Ark1'!Y207)</f>
        <v>11.021814006888636</v>
      </c>
      <c r="AC189" s="128">
        <f>+IF(F189=0,"",'Ark1'!Z207)</f>
        <v>6.8961459468497424</v>
      </c>
      <c r="AD189" s="103">
        <f>+IF(F189=0,"",'Ark1'!Z207)</f>
        <v>6.8961459468497424</v>
      </c>
      <c r="AE189" s="39">
        <f>+IF(F189=0,"",'Ark1'!AA207)</f>
        <v>1.7290173402560316</v>
      </c>
      <c r="AF189" s="39">
        <f>+IF(F189=0,"",'Ark1'!AB207)</f>
        <v>1.9298711881187889</v>
      </c>
      <c r="AG189" s="128">
        <f>+IF(F189=0,"",'Ark1'!AD207)</f>
        <v>47.454887632746576</v>
      </c>
      <c r="AH189" s="128">
        <f>+IF(F189=0,"",'Ark1'!AE207)</f>
        <v>52.089644764832762</v>
      </c>
      <c r="AI189" s="128">
        <f>+IF(F189=0,"",'Ark1'!AF207)</f>
        <v>11.115364982133743</v>
      </c>
      <c r="AJ189" s="39">
        <f t="shared" si="67"/>
        <v>3.8074425032079708</v>
      </c>
      <c r="AK189" s="25"/>
      <c r="AQ189" t="s">
        <v>67</v>
      </c>
    </row>
    <row r="190" spans="1:43">
      <c r="A190" s="25"/>
      <c r="B190" s="46" t="str">
        <f>+AQ190</f>
        <v>November</v>
      </c>
      <c r="C190" s="46">
        <f>+'Ark1'!C208</f>
        <v>2009</v>
      </c>
      <c r="D190" s="46">
        <f>+IF(F190=0,"",'Ark1'!Q208)</f>
        <v>148</v>
      </c>
      <c r="E190" s="46">
        <f t="shared" si="88"/>
        <v>-3</v>
      </c>
      <c r="F190" s="345">
        <f>+'Ark1'!R208</f>
        <v>1565</v>
      </c>
      <c r="G190" s="46">
        <f t="shared" si="89"/>
        <v>-146</v>
      </c>
      <c r="H190" s="103">
        <f>+IF(F190=0,"",'Ark1'!AG208)</f>
        <v>8.6917124745268257</v>
      </c>
      <c r="I190" s="103">
        <f t="shared" si="90"/>
        <v>0.58159566842535071</v>
      </c>
      <c r="J190" s="103">
        <f>+IF(F190=0,"",'Ark1'!AH208)</f>
        <v>0.19169329073482425</v>
      </c>
      <c r="K190" s="103"/>
      <c r="L190" s="438"/>
      <c r="M190" s="438"/>
      <c r="N190" s="103"/>
      <c r="O190" s="103"/>
      <c r="P190" s="39">
        <f>+IF(F190=0,"",'Ark1'!S208)</f>
        <v>4.2415335463258783</v>
      </c>
      <c r="Q190" s="39">
        <f t="shared" si="91"/>
        <v>3.1714726922020375E-2</v>
      </c>
      <c r="R190" s="103"/>
      <c r="S190" s="103"/>
      <c r="T190" s="39"/>
      <c r="U190" s="39"/>
      <c r="V190" s="39">
        <f>+IF(F190=0,"",'Ark1'!T208)</f>
        <v>4.2319488817891395</v>
      </c>
      <c r="W190" s="39">
        <f t="shared" si="92"/>
        <v>7.7068694764008683E-2</v>
      </c>
      <c r="X190" s="103">
        <f>+IF(F190=0,"",'Ark1'!U208)</f>
        <v>16.24837060702875</v>
      </c>
      <c r="Y190" s="103">
        <f t="shared" si="93"/>
        <v>1.9305447741824509</v>
      </c>
      <c r="Z190" s="128">
        <f>+IF(F190=0,"",'Ark1'!W208)</f>
        <v>0.83067092651757179</v>
      </c>
      <c r="AA190" s="128">
        <f>+IF(F190=0,"",'Ark1'!X208)</f>
        <v>53.226837060702891</v>
      </c>
      <c r="AB190" s="128">
        <f>+IF(F190=0,"",'Ark1'!Y208)</f>
        <v>16.102236421725244</v>
      </c>
      <c r="AC190" s="128">
        <f>+IF(F190=0,"",'Ark1'!Z208)</f>
        <v>6.8271890353667004</v>
      </c>
      <c r="AD190" s="103">
        <f>+IF(F190=0,"",'Ark1'!Z208)</f>
        <v>6.8271890353667004</v>
      </c>
      <c r="AE190" s="39">
        <f>+IF(F190=0,"",'Ark1'!AA208)</f>
        <v>1.7257123952845863</v>
      </c>
      <c r="AF190" s="39">
        <f>+IF(F190=0,"",'Ark1'!AB208)</f>
        <v>2.0664368796502406</v>
      </c>
      <c r="AG190" s="128">
        <f>+IF(F190=0,"",'Ark1'!AD208)</f>
        <v>52.953340277205363</v>
      </c>
      <c r="AH190" s="128">
        <f>+IF(F190=0,"",'Ark1'!AE208)</f>
        <v>58.759667995459303</v>
      </c>
      <c r="AI190" s="128">
        <f>+IF(F190=0,"",'Ark1'!AF208)</f>
        <v>6.6573081504168812</v>
      </c>
      <c r="AJ190" s="39">
        <f t="shared" si="67"/>
        <v>3.8307773425730636</v>
      </c>
      <c r="AK190" s="25"/>
      <c r="AQ190" t="s">
        <v>68</v>
      </c>
    </row>
    <row r="191" spans="1:43">
      <c r="A191" s="25"/>
      <c r="B191" s="46" t="str">
        <f>+AQ191</f>
        <v>Desember</v>
      </c>
      <c r="C191" s="46">
        <f>+'Ark1'!C209</f>
        <v>2009</v>
      </c>
      <c r="D191" s="46">
        <f>+IF(F191=0,"",'Ark1'!Q209)</f>
        <v>59</v>
      </c>
      <c r="E191" s="46">
        <f t="shared" si="88"/>
        <v>-7</v>
      </c>
      <c r="F191" s="345">
        <f>+'Ark1'!R209</f>
        <v>685</v>
      </c>
      <c r="G191" s="46">
        <f t="shared" si="89"/>
        <v>-74</v>
      </c>
      <c r="H191" s="103">
        <f>+IF(F191=0,"",'Ark1'!AG209)</f>
        <v>3.0570551396521592</v>
      </c>
      <c r="I191" s="103">
        <f t="shared" si="90"/>
        <v>-7.5187720900557586E-2</v>
      </c>
      <c r="J191" s="103">
        <f>+IF(F191=0,"",'Ark1'!AH209)</f>
        <v>0.14598540145985411</v>
      </c>
      <c r="K191" s="103"/>
      <c r="L191" s="438"/>
      <c r="M191" s="438"/>
      <c r="N191" s="103"/>
      <c r="O191" s="103"/>
      <c r="P191" s="39">
        <f>+IF(F191=0,"",'Ark1'!S209)</f>
        <v>4.1445255474452551</v>
      </c>
      <c r="Q191" s="39">
        <f t="shared" si="91"/>
        <v>2.0678380119827366E-2</v>
      </c>
      <c r="R191" s="103"/>
      <c r="S191" s="103"/>
      <c r="T191" s="39"/>
      <c r="U191" s="39"/>
      <c r="V191" s="39">
        <f>+IF(F191=0,"",'Ark1'!T209)</f>
        <v>4.2335766423357661</v>
      </c>
      <c r="W191" s="39">
        <f t="shared" si="92"/>
        <v>-0.12742467518728962</v>
      </c>
      <c r="X191" s="103">
        <f>+IF(F191=0,"",'Ark1'!U209)</f>
        <v>13.056642335766409</v>
      </c>
      <c r="Y191" s="103">
        <f t="shared" si="93"/>
        <v>0.59102968754508112</v>
      </c>
      <c r="Z191" s="128">
        <f>+IF(F191=0,"",'Ark1'!W209)</f>
        <v>0.43795620437956223</v>
      </c>
      <c r="AA191" s="128">
        <f>+IF(F191=0,"",'Ark1'!X209)</f>
        <v>36.204379562043805</v>
      </c>
      <c r="AB191" s="128">
        <f>+IF(F191=0,"",'Ark1'!Y209)</f>
        <v>9.197080291970801</v>
      </c>
      <c r="AC191" s="128">
        <f>+IF(F191=0,"",'Ark1'!Z209)</f>
        <v>7.5483823642772849</v>
      </c>
      <c r="AD191" s="103">
        <f>+IF(F191=0,"",'Ark1'!Z209)</f>
        <v>7.5483823642772849</v>
      </c>
      <c r="AE191" s="39">
        <f>+IF(F191=0,"",'Ark1'!AA209)</f>
        <v>1.6507870146071253</v>
      </c>
      <c r="AF191" s="39">
        <f>+IF(F191=0,"",'Ark1'!AB209)</f>
        <v>1.8013084203289156</v>
      </c>
      <c r="AG191" s="128">
        <f>+IF(F191=0,"",'Ark1'!AD209)</f>
        <v>34.040843644421194</v>
      </c>
      <c r="AH191" s="128">
        <f>+IF(F191=0,"",'Ark1'!AE209)</f>
        <v>47.909860221371162</v>
      </c>
      <c r="AI191" s="128">
        <f>+IF(F191=0,"",'Ark1'!AF209)</f>
        <v>2.9139016505019573</v>
      </c>
      <c r="AJ191" s="39">
        <f t="shared" si="67"/>
        <v>3.1503346248679081</v>
      </c>
      <c r="AK191" s="25"/>
      <c r="AQ191" t="s">
        <v>69</v>
      </c>
    </row>
    <row r="192" spans="1:43">
      <c r="A192" s="25"/>
      <c r="B192" s="69" t="str">
        <f t="shared" ref="B192:B201" si="94">+AQ192</f>
        <v>Januar</v>
      </c>
      <c r="C192" s="69">
        <f>+'Ark1'!C210</f>
        <v>2008</v>
      </c>
      <c r="D192" s="69">
        <f>+IF(F192=0,"",'Ark1'!Q210)</f>
        <v>206</v>
      </c>
      <c r="E192" s="69">
        <f>+IF(F192=0,"",D192-D204)</f>
        <v>5</v>
      </c>
      <c r="F192" s="447">
        <f>+'Ark1'!R210</f>
        <v>3248</v>
      </c>
      <c r="G192" s="69">
        <f>+IF(F192=0,"",F192-F204)</f>
        <v>912</v>
      </c>
      <c r="H192" s="123">
        <f>+IF(F192=0,"",'Ark1'!AG210)</f>
        <v>15.914570620135381</v>
      </c>
      <c r="I192" s="123">
        <f>+IF(F192=0,"",H192-H204)</f>
        <v>3.5549864757851335</v>
      </c>
      <c r="J192" s="123">
        <f>+IF(F192=0,"",'Ark1'!AH210)</f>
        <v>0.2463054187192118</v>
      </c>
      <c r="K192" s="123"/>
      <c r="L192" s="439"/>
      <c r="M192" s="439"/>
      <c r="N192" s="123"/>
      <c r="O192" s="123"/>
      <c r="P192" s="70">
        <f>+IF(F192=0,"",'Ark1'!S210)</f>
        <v>4.2743226600985222</v>
      </c>
      <c r="Q192" s="70">
        <f>+IF(F192=0,"",P192-P204)</f>
        <v>0.38391170119441176</v>
      </c>
      <c r="R192" s="123"/>
      <c r="S192" s="123"/>
      <c r="T192" s="70"/>
      <c r="U192" s="70"/>
      <c r="V192" s="70">
        <f>+IF(F192=0,"",'Ark1'!T210)</f>
        <v>4.6499384236453212</v>
      </c>
      <c r="W192" s="70">
        <f>+IF(F192=0,"",V192-V204)</f>
        <v>0.5133802044672402</v>
      </c>
      <c r="X192" s="123">
        <f>+IF(F192=0,"",'Ark1'!U210)</f>
        <v>14.800584975369498</v>
      </c>
      <c r="Y192" s="123">
        <f>+IF(F192=0,"",X192-X204)</f>
        <v>0.46180072879414524</v>
      </c>
      <c r="Z192" s="129">
        <f>+IF(F192=0,"",'Ark1'!W210)</f>
        <v>2.4938423645320205</v>
      </c>
      <c r="AA192" s="129">
        <f>+IF(F192=0,"",'Ark1'!X210)</f>
        <v>51.600985221674883</v>
      </c>
      <c r="AB192" s="129">
        <f>+IF(F192=0,"",'Ark1'!Y210)</f>
        <v>13.331280788177342</v>
      </c>
      <c r="AC192" s="129">
        <f>+IF(F192=0,"",'Ark1'!Z210)</f>
        <v>8.0283650635582937</v>
      </c>
      <c r="AD192" s="123">
        <f>+IF(F192=0,"",'Ark1'!Z210)</f>
        <v>8.0283650635582937</v>
      </c>
      <c r="AE192" s="70">
        <f>+IF(F192=0,"",'Ark1'!AA210)</f>
        <v>1.6927273542689798</v>
      </c>
      <c r="AF192" s="70">
        <f>+IF(F192=0,"",'Ark1'!AB210)</f>
        <v>2.2184417924201054</v>
      </c>
      <c r="AG192" s="129">
        <f>+IF(F192=0,"",'Ark1'!AD210)</f>
        <v>56.30229815622792</v>
      </c>
      <c r="AH192" s="129">
        <f>+IF(F192=0,"",'Ark1'!AE210)</f>
        <v>64.154628572512209</v>
      </c>
      <c r="AI192" s="129">
        <f>+IF(F192=0,"",'Ark1'!AF210)</f>
        <v>13.582570150127545</v>
      </c>
      <c r="AJ192" s="70">
        <f t="shared" si="67"/>
        <v>3.4626737736800495</v>
      </c>
      <c r="AK192" s="25"/>
      <c r="AQ192" t="s">
        <v>449</v>
      </c>
    </row>
    <row r="193" spans="1:43">
      <c r="A193" s="25"/>
      <c r="B193" s="69" t="str">
        <f t="shared" si="94"/>
        <v>Februar</v>
      </c>
      <c r="C193" s="69">
        <f>+'Ark1'!C211</f>
        <v>2008</v>
      </c>
      <c r="D193" s="69">
        <f>+IF(F193=0,"",'Ark1'!Q211)</f>
        <v>173</v>
      </c>
      <c r="E193" s="69">
        <f t="shared" ref="E193:E203" si="95">+IF(F193=0,"",D193-D205)</f>
        <v>46</v>
      </c>
      <c r="F193" s="447">
        <f>+'Ark1'!R211</f>
        <v>2444</v>
      </c>
      <c r="G193" s="69">
        <f t="shared" ref="G193:G203" si="96">+IF(F193=0,"",F193-F205)</f>
        <v>744</v>
      </c>
      <c r="H193" s="123">
        <f>+IF(F193=0,"",'Ark1'!AG211)</f>
        <v>7.9904073531266588</v>
      </c>
      <c r="I193" s="123">
        <f t="shared" ref="I193:I203" si="97">+IF(F193=0,"",H193-H205)</f>
        <v>0.94156184147108313</v>
      </c>
      <c r="J193" s="123">
        <f>+IF(F193=0,"",'Ark1'!AH211)</f>
        <v>4.0916530278232409E-2</v>
      </c>
      <c r="K193" s="123"/>
      <c r="L193" s="439"/>
      <c r="M193" s="439"/>
      <c r="N193" s="123"/>
      <c r="O193" s="123"/>
      <c r="P193" s="70">
        <f>+IF(F193=0,"",'Ark1'!S211)</f>
        <v>4.3923895253682499</v>
      </c>
      <c r="Q193" s="70">
        <f t="shared" ref="Q193:Q203" si="98">+IF(F193=0,"",P193-P205)</f>
        <v>0.11709540772119098</v>
      </c>
      <c r="R193" s="123"/>
      <c r="S193" s="123"/>
      <c r="T193" s="70"/>
      <c r="U193" s="70"/>
      <c r="V193" s="70">
        <f>+IF(F193=0,"",'Ark1'!T211)</f>
        <v>4.1096563011456633</v>
      </c>
      <c r="W193" s="70">
        <f t="shared" ref="W193:W203" si="99">+IF(F193=0,"",V193-V205)</f>
        <v>4.6126889380958325E-2</v>
      </c>
      <c r="X193" s="123">
        <f>+IF(F193=0,"",'Ark1'!U211)</f>
        <v>9.8756955810147264</v>
      </c>
      <c r="Y193" s="123">
        <f t="shared" ref="Y193:Y203" si="100">+IF(F193=0,"",X193-X205)</f>
        <v>-1.3613044189852719</v>
      </c>
      <c r="Z193" s="129">
        <f>+IF(F193=0,"",'Ark1'!W211)</f>
        <v>1.8412438625204588</v>
      </c>
      <c r="AA193" s="129">
        <f>+IF(F193=0,"",'Ark1'!X211)</f>
        <v>26.268412438625202</v>
      </c>
      <c r="AB193" s="129">
        <f>+IF(F193=0,"",'Ark1'!Y211)</f>
        <v>8.0196399345335507</v>
      </c>
      <c r="AC193" s="129">
        <f>+IF(F193=0,"",'Ark1'!Z211)</f>
        <v>7.866730488270643</v>
      </c>
      <c r="AD193" s="123">
        <f>+IF(F193=0,"",'Ark1'!Z211)</f>
        <v>7.866730488270643</v>
      </c>
      <c r="AE193" s="70">
        <f>+IF(F193=0,"",'Ark1'!AA211)</f>
        <v>1.5799348488157319</v>
      </c>
      <c r="AF193" s="70">
        <f>+IF(F193=0,"",'Ark1'!AB211)</f>
        <v>2.0535598518614329</v>
      </c>
      <c r="AG193" s="129">
        <f>+IF(F193=0,"",'Ark1'!AD211)</f>
        <v>56.75022288047348</v>
      </c>
      <c r="AH193" s="129">
        <f>+IF(F193=0,"",'Ark1'!AE211)</f>
        <v>49.433407934134387</v>
      </c>
      <c r="AI193" s="129">
        <f>+IF(F193=0,"",'Ark1'!AF211)</f>
        <v>10.220382218876763</v>
      </c>
      <c r="AJ193" s="70">
        <f t="shared" si="67"/>
        <v>2.2483651606893327</v>
      </c>
      <c r="AK193" s="25"/>
      <c r="AQ193" t="s">
        <v>450</v>
      </c>
    </row>
    <row r="194" spans="1:43">
      <c r="A194" s="25"/>
      <c r="B194" s="69" t="str">
        <f t="shared" si="94"/>
        <v>Mars</v>
      </c>
      <c r="C194" s="69">
        <f>+'Ark1'!C212</f>
        <v>2008</v>
      </c>
      <c r="D194" s="69">
        <f>+IF(F194=0,"",'Ark1'!Q212)</f>
        <v>184</v>
      </c>
      <c r="E194" s="69">
        <f t="shared" si="95"/>
        <v>-41</v>
      </c>
      <c r="F194" s="447">
        <f>+'Ark1'!R212</f>
        <v>2748</v>
      </c>
      <c r="G194" s="69">
        <f t="shared" si="96"/>
        <v>-246</v>
      </c>
      <c r="H194" s="123">
        <f>+IF(F194=0,"",'Ark1'!AG212)</f>
        <v>8.1265371292971178</v>
      </c>
      <c r="I194" s="123">
        <f t="shared" si="97"/>
        <v>-3.2708596217153119</v>
      </c>
      <c r="J194" s="123">
        <f>+IF(F194=0,"",'Ark1'!AH212)</f>
        <v>0</v>
      </c>
      <c r="K194" s="123"/>
      <c r="L194" s="439"/>
      <c r="M194" s="439"/>
      <c r="N194" s="123"/>
      <c r="O194" s="123"/>
      <c r="P194" s="70">
        <f>+IF(F194=0,"",'Ark1'!S212)</f>
        <v>4.5877001455604081</v>
      </c>
      <c r="Q194" s="70">
        <f t="shared" si="98"/>
        <v>0.271734881699353</v>
      </c>
      <c r="R194" s="123"/>
      <c r="S194" s="123"/>
      <c r="T194" s="70"/>
      <c r="U194" s="70"/>
      <c r="V194" s="70">
        <f>+IF(F194=0,"",'Ark1'!T212)</f>
        <v>4.073144104803494</v>
      </c>
      <c r="W194" s="70">
        <f t="shared" si="99"/>
        <v>0.18670455904531158</v>
      </c>
      <c r="X194" s="123">
        <f>+IF(F194=0,"",'Ark1'!U212)</f>
        <v>8.9328238719068302</v>
      </c>
      <c r="Y194" s="123">
        <f t="shared" si="100"/>
        <v>-1.3837425943590453</v>
      </c>
      <c r="Z194" s="129">
        <f>+IF(F194=0,"",'Ark1'!W212)</f>
        <v>0.72780203784570596</v>
      </c>
      <c r="AA194" s="129">
        <f>+IF(F194=0,"",'Ark1'!X212)</f>
        <v>20.997088791848629</v>
      </c>
      <c r="AB194" s="129">
        <f>+IF(F194=0,"",'Ark1'!Y212)</f>
        <v>6.8777292576419198</v>
      </c>
      <c r="AC194" s="129">
        <f>+IF(F194=0,"",'Ark1'!Z212)</f>
        <v>7.3541015125109199</v>
      </c>
      <c r="AD194" s="123">
        <f>+IF(F194=0,"",'Ark1'!Z212)</f>
        <v>7.3541015125109199</v>
      </c>
      <c r="AE194" s="70">
        <f>+IF(F194=0,"",'Ark1'!AA212)</f>
        <v>1.6053341153410128</v>
      </c>
      <c r="AF194" s="70">
        <f>+IF(F194=0,"",'Ark1'!AB212)</f>
        <v>1.8165799995620264</v>
      </c>
      <c r="AG194" s="129">
        <f>+IF(F194=0,"",'Ark1'!AD212)</f>
        <v>51.838408384046808</v>
      </c>
      <c r="AH194" s="129">
        <f>+IF(F194=0,"",'Ark1'!AE212)</f>
        <v>43.311371863781055</v>
      </c>
      <c r="AI194" s="129">
        <f>+IF(F194=0,"",'Ark1'!AF212)</f>
        <v>11.491657257558652</v>
      </c>
      <c r="AJ194" s="70">
        <f t="shared" si="67"/>
        <v>1.9471246133100633</v>
      </c>
      <c r="AK194" s="25"/>
      <c r="AQ194" t="s">
        <v>451</v>
      </c>
    </row>
    <row r="195" spans="1:43">
      <c r="A195" s="25"/>
      <c r="B195" s="69" t="str">
        <f t="shared" si="94"/>
        <v>April</v>
      </c>
      <c r="C195" s="69">
        <f>+'Ark1'!C213</f>
        <v>2008</v>
      </c>
      <c r="D195" s="69">
        <f>+IF(F195=0,"",'Ark1'!Q213)</f>
        <v>206</v>
      </c>
      <c r="E195" s="69">
        <f t="shared" si="95"/>
        <v>65</v>
      </c>
      <c r="F195" s="447">
        <f>+'Ark1'!R213</f>
        <v>3275</v>
      </c>
      <c r="G195" s="69">
        <f t="shared" si="96"/>
        <v>792</v>
      </c>
      <c r="H195" s="123">
        <f>+IF(F195=0,"",'Ark1'!AG213)</f>
        <v>9.8153144011862423</v>
      </c>
      <c r="I195" s="123">
        <f t="shared" si="97"/>
        <v>1.7792268390339103</v>
      </c>
      <c r="J195" s="123">
        <f>+IF(F195=0,"",'Ark1'!AH213)</f>
        <v>3.0534351145038184E-2</v>
      </c>
      <c r="K195" s="123"/>
      <c r="L195" s="439"/>
      <c r="M195" s="439"/>
      <c r="N195" s="123"/>
      <c r="O195" s="123"/>
      <c r="P195" s="70">
        <f>+IF(F195=0,"",'Ark1'!S213)</f>
        <v>4.4800000000000004</v>
      </c>
      <c r="Q195" s="70">
        <f t="shared" si="98"/>
        <v>-2.2215062424486121E-2</v>
      </c>
      <c r="R195" s="123"/>
      <c r="S195" s="123"/>
      <c r="T195" s="70"/>
      <c r="U195" s="70"/>
      <c r="V195" s="70">
        <f>+IF(F195=0,"",'Ark1'!T213)</f>
        <v>4.1212213740458008</v>
      </c>
      <c r="W195" s="70">
        <f t="shared" si="99"/>
        <v>3.2189576140648768E-3</v>
      </c>
      <c r="X195" s="123">
        <f>+IF(F195=0,"",'Ark1'!U213)</f>
        <v>9.0530076335877947</v>
      </c>
      <c r="Y195" s="123">
        <f t="shared" si="100"/>
        <v>0.28200481441743896</v>
      </c>
      <c r="Z195" s="129">
        <f>+IF(F195=0,"",'Ark1'!W213)</f>
        <v>0.85496183206106879</v>
      </c>
      <c r="AA195" s="129">
        <f>+IF(F195=0,"",'Ark1'!X213)</f>
        <v>19.572519083969464</v>
      </c>
      <c r="AB195" s="129">
        <f>+IF(F195=0,"",'Ark1'!Y213)</f>
        <v>7.0229007633587779</v>
      </c>
      <c r="AC195" s="129">
        <f>+IF(F195=0,"",'Ark1'!Z213)</f>
        <v>7.3834479186813935</v>
      </c>
      <c r="AD195" s="123">
        <f>+IF(F195=0,"",'Ark1'!Z213)</f>
        <v>7.3834479186813935</v>
      </c>
      <c r="AE195" s="70">
        <f>+IF(F195=0,"",'Ark1'!AA213)</f>
        <v>1.7234299193825364</v>
      </c>
      <c r="AF195" s="70">
        <f>+IF(F195=0,"",'Ark1'!AB213)</f>
        <v>1.8175459601907575</v>
      </c>
      <c r="AG195" s="129">
        <f>+IF(F195=0,"",'Ark1'!AD213)</f>
        <v>43.274369721419227</v>
      </c>
      <c r="AH195" s="129">
        <f>+IF(F195=0,"",'Ark1'!AE213)</f>
        <v>47.330191062091842</v>
      </c>
      <c r="AI195" s="129">
        <f>+IF(F195=0,"",'Ark1'!AF213)</f>
        <v>13.695479446326267</v>
      </c>
      <c r="AJ195" s="70">
        <f t="shared" si="67"/>
        <v>2.0207606324972756</v>
      </c>
      <c r="AK195" s="25"/>
      <c r="AQ195" t="s">
        <v>452</v>
      </c>
    </row>
    <row r="196" spans="1:43">
      <c r="A196" s="25"/>
      <c r="B196" s="69" t="str">
        <f t="shared" si="94"/>
        <v>Mai</v>
      </c>
      <c r="C196" s="69">
        <f>+'Ark1'!C214</f>
        <v>2008</v>
      </c>
      <c r="D196" s="69">
        <f>+IF(F196=0,"",'Ark1'!Q214)</f>
        <v>127</v>
      </c>
      <c r="E196" s="69">
        <f t="shared" si="95"/>
        <v>-15</v>
      </c>
      <c r="F196" s="447">
        <f>+'Ark1'!R214</f>
        <v>1575</v>
      </c>
      <c r="G196" s="69">
        <f t="shared" si="96"/>
        <v>9</v>
      </c>
      <c r="H196" s="123">
        <f>+IF(F196=0,"",'Ark1'!AG214)</f>
        <v>5.411092391795532</v>
      </c>
      <c r="I196" s="123">
        <f t="shared" si="97"/>
        <v>-0.803421966663179</v>
      </c>
      <c r="J196" s="123">
        <f>+IF(F196=0,"",'Ark1'!AH214)</f>
        <v>0</v>
      </c>
      <c r="K196" s="123"/>
      <c r="L196" s="439"/>
      <c r="M196" s="439"/>
      <c r="N196" s="123"/>
      <c r="O196" s="123"/>
      <c r="P196" s="70">
        <f>+IF(F196=0,"",'Ark1'!S214)</f>
        <v>4.353650793650794</v>
      </c>
      <c r="Q196" s="70">
        <f t="shared" si="98"/>
        <v>-0.1316621054552094</v>
      </c>
      <c r="R196" s="123"/>
      <c r="S196" s="123"/>
      <c r="T196" s="70"/>
      <c r="U196" s="70"/>
      <c r="V196" s="70">
        <f>+IF(F196=0,"",'Ark1'!T214)</f>
        <v>4.0107936507936515</v>
      </c>
      <c r="W196" s="70">
        <f t="shared" si="99"/>
        <v>-6.5834701696769748E-2</v>
      </c>
      <c r="X196" s="123">
        <f>+IF(F196=0,"",'Ark1'!U214)</f>
        <v>10.377777777777782</v>
      </c>
      <c r="Y196" s="123">
        <f t="shared" si="100"/>
        <v>-0.37688378033205439</v>
      </c>
      <c r="Z196" s="129">
        <f>+IF(F196=0,"",'Ark1'!W214)</f>
        <v>1.9047619047619055</v>
      </c>
      <c r="AA196" s="129">
        <f>+IF(F196=0,"",'Ark1'!X214)</f>
        <v>22.349206349206352</v>
      </c>
      <c r="AB196" s="129">
        <f>+IF(F196=0,"",'Ark1'!Y214)</f>
        <v>7.174603174603174</v>
      </c>
      <c r="AC196" s="129">
        <f>+IF(F196=0,"",'Ark1'!Z214)</f>
        <v>7.2394519753223108</v>
      </c>
      <c r="AD196" s="123">
        <f>+IF(F196=0,"",'Ark1'!Z214)</f>
        <v>7.2394519753223108</v>
      </c>
      <c r="AE196" s="70">
        <f>+IF(F196=0,"",'Ark1'!AA214)</f>
        <v>1.6933139308855627</v>
      </c>
      <c r="AF196" s="70">
        <f>+IF(F196=0,"",'Ark1'!AB214)</f>
        <v>2.0700151840462202</v>
      </c>
      <c r="AG196" s="129">
        <f>+IF(F196=0,"",'Ark1'!AD214)</f>
        <v>58.821400506163855</v>
      </c>
      <c r="AH196" s="129">
        <f>+IF(F196=0,"",'Ark1'!AE214)</f>
        <v>49.540894575324096</v>
      </c>
      <c r="AI196" s="129">
        <f>+IF(F196=0,"",'Ark1'!AF214)</f>
        <v>6.5863756115920209</v>
      </c>
      <c r="AJ196" s="70">
        <f t="shared" si="67"/>
        <v>2.3836954936561185</v>
      </c>
      <c r="AK196" s="25"/>
      <c r="AQ196" t="s">
        <v>453</v>
      </c>
    </row>
    <row r="197" spans="1:43">
      <c r="A197" s="25"/>
      <c r="B197" s="69" t="str">
        <f t="shared" si="94"/>
        <v>Juni</v>
      </c>
      <c r="C197" s="69">
        <f>+'Ark1'!C215</f>
        <v>2008</v>
      </c>
      <c r="D197" s="69">
        <f>+IF(F197=0,"",'Ark1'!Q215)</f>
        <v>141</v>
      </c>
      <c r="E197" s="69">
        <f t="shared" si="95"/>
        <v>-3</v>
      </c>
      <c r="F197" s="447">
        <f>+'Ark1'!R215</f>
        <v>1215</v>
      </c>
      <c r="G197" s="69">
        <f t="shared" si="96"/>
        <v>88</v>
      </c>
      <c r="H197" s="123">
        <f>+IF(F197=0,"",'Ark1'!AG215)</f>
        <v>5.6002902689390641</v>
      </c>
      <c r="I197" s="123">
        <f t="shared" si="97"/>
        <v>8.1919006151135676E-2</v>
      </c>
      <c r="J197" s="123">
        <f>+IF(F197=0,"",'Ark1'!AH215)</f>
        <v>0.16460905349794236</v>
      </c>
      <c r="K197" s="123"/>
      <c r="L197" s="439"/>
      <c r="M197" s="439"/>
      <c r="N197" s="123"/>
      <c r="O197" s="123"/>
      <c r="P197" s="70">
        <f>+IF(F197=0,"",'Ark1'!S215)</f>
        <v>3.9901234567901249</v>
      </c>
      <c r="Q197" s="70">
        <f t="shared" si="98"/>
        <v>-0.18467689813445309</v>
      </c>
      <c r="R197" s="123"/>
      <c r="S197" s="123"/>
      <c r="T197" s="70"/>
      <c r="U197" s="70"/>
      <c r="V197" s="70">
        <f>+IF(F197=0,"",'Ark1'!T215)</f>
        <v>4.1111111111111116</v>
      </c>
      <c r="W197" s="70">
        <f t="shared" si="99"/>
        <v>0.17233560090702937</v>
      </c>
      <c r="X197" s="123">
        <f>+IF(F197=0,"",'Ark1'!U215)</f>
        <v>13.923045267489702</v>
      </c>
      <c r="Y197" s="123">
        <f t="shared" si="100"/>
        <v>0.65312512551986579</v>
      </c>
      <c r="Z197" s="129">
        <f>+IF(F197=0,"",'Ark1'!W215)</f>
        <v>2.2222222222222223</v>
      </c>
      <c r="AA197" s="129">
        <f>+IF(F197=0,"",'Ark1'!X215)</f>
        <v>34.23868312757201</v>
      </c>
      <c r="AB197" s="129">
        <f>+IF(F197=0,"",'Ark1'!Y215)</f>
        <v>13.333333333333337</v>
      </c>
      <c r="AC197" s="129">
        <f>+IF(F197=0,"",'Ark1'!Z215)</f>
        <v>7.6799463482195645</v>
      </c>
      <c r="AD197" s="123">
        <f>+IF(F197=0,"",'Ark1'!Z215)</f>
        <v>7.6799463482195645</v>
      </c>
      <c r="AE197" s="70">
        <f>+IF(F197=0,"",'Ark1'!AA215)</f>
        <v>1.7721859932396944</v>
      </c>
      <c r="AF197" s="70">
        <f>+IF(F197=0,"",'Ark1'!AB215)</f>
        <v>2.2781842455758765</v>
      </c>
      <c r="AG197" s="129">
        <f>+IF(F197=0,"",'Ark1'!AD215)</f>
        <v>61.342843630485611</v>
      </c>
      <c r="AH197" s="129">
        <f>+IF(F197=0,"",'Ark1'!AE215)</f>
        <v>58.941847059204797</v>
      </c>
      <c r="AI197" s="129">
        <f>+IF(F197=0,"",'Ark1'!AF215)</f>
        <v>5.0809183289424178</v>
      </c>
      <c r="AJ197" s="70">
        <f t="shared" si="67"/>
        <v>3.4893770627062666</v>
      </c>
      <c r="AK197" s="25"/>
      <c r="AQ197" t="s">
        <v>454</v>
      </c>
    </row>
    <row r="198" spans="1:43">
      <c r="A198" s="25"/>
      <c r="B198" s="69" t="str">
        <f t="shared" si="94"/>
        <v>Juli</v>
      </c>
      <c r="C198" s="69">
        <f>+'Ark1'!C216</f>
        <v>2008</v>
      </c>
      <c r="D198" s="69">
        <f>+IF(F198=0,"",'Ark1'!Q216)</f>
        <v>59</v>
      </c>
      <c r="E198" s="69">
        <f t="shared" si="95"/>
        <v>4</v>
      </c>
      <c r="F198" s="447">
        <f>+'Ark1'!R216</f>
        <v>465</v>
      </c>
      <c r="G198" s="69">
        <f t="shared" si="96"/>
        <v>127</v>
      </c>
      <c r="H198" s="123">
        <f>+IF(F198=0,"",'Ark1'!AG216)</f>
        <v>2.0882612235060902</v>
      </c>
      <c r="I198" s="123">
        <f t="shared" si="97"/>
        <v>0.44745792470439705</v>
      </c>
      <c r="J198" s="123">
        <f>+IF(F198=0,"",'Ark1'!AH216)</f>
        <v>0</v>
      </c>
      <c r="K198" s="123"/>
      <c r="L198" s="439"/>
      <c r="M198" s="439"/>
      <c r="N198" s="123"/>
      <c r="O198" s="123"/>
      <c r="P198" s="70">
        <f>+IF(F198=0,"",'Ark1'!S216)</f>
        <v>4.1118279569892469</v>
      </c>
      <c r="Q198" s="70">
        <f t="shared" si="98"/>
        <v>0.38993446586498592</v>
      </c>
      <c r="R198" s="123"/>
      <c r="S198" s="123"/>
      <c r="T198" s="70"/>
      <c r="U198" s="70"/>
      <c r="V198" s="70">
        <f>+IF(F198=0,"",'Ark1'!T216)</f>
        <v>3.956989247311828</v>
      </c>
      <c r="W198" s="70">
        <f t="shared" si="99"/>
        <v>0.32385315263727277</v>
      </c>
      <c r="X198" s="123">
        <f>+IF(F198=0,"",'Ark1'!U216)</f>
        <v>13.565376344086031</v>
      </c>
      <c r="Y198" s="123">
        <f t="shared" si="100"/>
        <v>0.40945918432271533</v>
      </c>
      <c r="Z198" s="129">
        <f>+IF(F198=0,"",'Ark1'!W216)</f>
        <v>1.5053763440860217</v>
      </c>
      <c r="AA198" s="129">
        <f>+IF(F198=0,"",'Ark1'!X216)</f>
        <v>38.064516129032256</v>
      </c>
      <c r="AB198" s="129">
        <f>+IF(F198=0,"",'Ark1'!Y216)</f>
        <v>9.2473118279569881</v>
      </c>
      <c r="AC198" s="129">
        <f>+IF(F198=0,"",'Ark1'!Z216)</f>
        <v>7.1791293327704109</v>
      </c>
      <c r="AD198" s="123">
        <f>+IF(F198=0,"",'Ark1'!Z216)</f>
        <v>7.1791293327704109</v>
      </c>
      <c r="AE198" s="70">
        <f>+IF(F198=0,"",'Ark1'!AA216)</f>
        <v>1.4913261373088564</v>
      </c>
      <c r="AF198" s="70">
        <f>+IF(F198=0,"",'Ark1'!AB216)</f>
        <v>2.0930708956167563</v>
      </c>
      <c r="AG198" s="129">
        <f>+IF(F198=0,"",'Ark1'!AD216)</f>
        <v>56.167819379327909</v>
      </c>
      <c r="AH198" s="129">
        <f>+IF(F198=0,"",'Ark1'!AE216)</f>
        <v>51.687877931355558</v>
      </c>
      <c r="AI198" s="129">
        <f>+IF(F198=0,"",'Ark1'!AF216)</f>
        <v>1.9445489900890724</v>
      </c>
      <c r="AJ198" s="70">
        <f t="shared" si="67"/>
        <v>3.2991108786610908</v>
      </c>
      <c r="AK198" s="25"/>
      <c r="AQ198" t="s">
        <v>455</v>
      </c>
    </row>
    <row r="199" spans="1:43">
      <c r="A199" s="25"/>
      <c r="B199" s="69" t="str">
        <f t="shared" si="94"/>
        <v>August</v>
      </c>
      <c r="C199" s="69">
        <f>+'Ark1'!C217</f>
        <v>2008</v>
      </c>
      <c r="D199" s="69">
        <f>+IF(F199=0,"",'Ark1'!Q217)</f>
        <v>132</v>
      </c>
      <c r="E199" s="69">
        <f t="shared" si="95"/>
        <v>-3</v>
      </c>
      <c r="F199" s="447">
        <f>+'Ark1'!R217</f>
        <v>1481</v>
      </c>
      <c r="G199" s="69">
        <f t="shared" si="96"/>
        <v>-384</v>
      </c>
      <c r="H199" s="123">
        <f>+IF(F199=0,"",'Ark1'!AG217)</f>
        <v>7.7240736835518868</v>
      </c>
      <c r="I199" s="123">
        <f t="shared" si="97"/>
        <v>-2.7290318578076578</v>
      </c>
      <c r="J199" s="123">
        <f>+IF(F199=0,"",'Ark1'!AH217)</f>
        <v>0.13504388926401079</v>
      </c>
      <c r="K199" s="123"/>
      <c r="L199" s="439"/>
      <c r="M199" s="439"/>
      <c r="N199" s="123"/>
      <c r="O199" s="123"/>
      <c r="P199" s="70">
        <f>+IF(F199=0,"",'Ark1'!S217)</f>
        <v>4.0013504388926409</v>
      </c>
      <c r="Q199" s="70">
        <f t="shared" si="98"/>
        <v>0.38097510377199839</v>
      </c>
      <c r="R199" s="123"/>
      <c r="S199" s="123"/>
      <c r="T199" s="70"/>
      <c r="U199" s="70"/>
      <c r="V199" s="70">
        <f>+IF(F199=0,"",'Ark1'!T217)</f>
        <v>4.1742066171505741</v>
      </c>
      <c r="W199" s="70">
        <f t="shared" si="99"/>
        <v>0.41066774315593468</v>
      </c>
      <c r="X199" s="123">
        <f>+IF(F199=0,"",'Ark1'!U217)</f>
        <v>15.75401755570558</v>
      </c>
      <c r="Y199" s="123">
        <f t="shared" si="100"/>
        <v>0.56436608117476084</v>
      </c>
      <c r="Z199" s="129">
        <f>+IF(F199=0,"",'Ark1'!W217)</f>
        <v>0.94530722484807606</v>
      </c>
      <c r="AA199" s="129">
        <f>+IF(F199=0,"",'Ark1'!X217)</f>
        <v>46.792707629979759</v>
      </c>
      <c r="AB199" s="129">
        <f>+IF(F199=0,"",'Ark1'!Y217)</f>
        <v>11.411208642808916</v>
      </c>
      <c r="AC199" s="129">
        <f>+IF(F199=0,"",'Ark1'!Z217)</f>
        <v>6.3641296537330394</v>
      </c>
      <c r="AD199" s="123">
        <f>+IF(F199=0,"",'Ark1'!Z217)</f>
        <v>6.3641296537330394</v>
      </c>
      <c r="AE199" s="70">
        <f>+IF(F199=0,"",'Ark1'!AA217)</f>
        <v>1.6022429626069963</v>
      </c>
      <c r="AF199" s="70">
        <f>+IF(F199=0,"",'Ark1'!AB217)</f>
        <v>2.1194980316085874</v>
      </c>
      <c r="AG199" s="129">
        <f>+IF(F199=0,"",'Ark1'!AD217)</f>
        <v>56.139287446563138</v>
      </c>
      <c r="AH199" s="129">
        <f>+IF(F199=0,"",'Ark1'!AE217)</f>
        <v>54.075036531066509</v>
      </c>
      <c r="AI199" s="129">
        <f>+IF(F199=0,"",'Ark1'!AF217)</f>
        <v>6.1932839877890684</v>
      </c>
      <c r="AJ199" s="70">
        <f t="shared" si="67"/>
        <v>3.9371751603104892</v>
      </c>
      <c r="AK199" s="25"/>
      <c r="AQ199" t="s">
        <v>66</v>
      </c>
    </row>
    <row r="200" spans="1:43">
      <c r="A200" s="25"/>
      <c r="B200" s="69" t="str">
        <f t="shared" si="94"/>
        <v>September</v>
      </c>
      <c r="C200" s="69">
        <f>+'Ark1'!C218</f>
        <v>2008</v>
      </c>
      <c r="D200" s="69">
        <f>+IF(F200=0,"",'Ark1'!Q218)</f>
        <v>182</v>
      </c>
      <c r="E200" s="69">
        <f t="shared" si="95"/>
        <v>2</v>
      </c>
      <c r="F200" s="447">
        <f>+'Ark1'!R218</f>
        <v>2326</v>
      </c>
      <c r="G200" s="69">
        <f t="shared" si="96"/>
        <v>288</v>
      </c>
      <c r="H200" s="123">
        <f>+IF(F200=0,"",'Ark1'!AG218)</f>
        <v>12.233206991747148</v>
      </c>
      <c r="I200" s="123">
        <f t="shared" si="97"/>
        <v>0.65821367975392775</v>
      </c>
      <c r="J200" s="123">
        <f>+IF(F200=0,"",'Ark1'!AH218)</f>
        <v>0.34393809114359403</v>
      </c>
      <c r="K200" s="123"/>
      <c r="L200" s="439"/>
      <c r="M200" s="439"/>
      <c r="N200" s="123"/>
      <c r="O200" s="123"/>
      <c r="P200" s="70">
        <f>+IF(F200=0,"",'Ark1'!S218)</f>
        <v>3.486242476354255</v>
      </c>
      <c r="Q200" s="70">
        <f t="shared" si="98"/>
        <v>-2.5043097737993403E-2</v>
      </c>
      <c r="R200" s="123"/>
      <c r="S200" s="123"/>
      <c r="T200" s="70"/>
      <c r="U200" s="70"/>
      <c r="V200" s="70">
        <f>+IF(F200=0,"",'Ark1'!T218)</f>
        <v>3.5240756663800505</v>
      </c>
      <c r="W200" s="70">
        <f t="shared" si="99"/>
        <v>-0.12705289102917439</v>
      </c>
      <c r="X200" s="123">
        <f>+IF(F200=0,"",'Ark1'!U218)</f>
        <v>15.88658641444543</v>
      </c>
      <c r="Y200" s="123">
        <f t="shared" si="100"/>
        <v>0.49448631630998108</v>
      </c>
      <c r="Z200" s="129">
        <f>+IF(F200=0,"",'Ark1'!W218)</f>
        <v>0.73086844368013748</v>
      </c>
      <c r="AA200" s="129">
        <f>+IF(F200=0,"",'Ark1'!X218)</f>
        <v>48.452278589853826</v>
      </c>
      <c r="AB200" s="129">
        <f>+IF(F200=0,"",'Ark1'!Y218)</f>
        <v>9.5012897678417882</v>
      </c>
      <c r="AC200" s="129">
        <f>+IF(F200=0,"",'Ark1'!Z218)</f>
        <v>5.7276576846103398</v>
      </c>
      <c r="AD200" s="123">
        <f>+IF(F200=0,"",'Ark1'!Z218)</f>
        <v>5.7276576846103398</v>
      </c>
      <c r="AE200" s="70">
        <f>+IF(F200=0,"",'Ark1'!AA218)</f>
        <v>1.4768287349298219</v>
      </c>
      <c r="AF200" s="70">
        <f>+IF(F200=0,"",'Ark1'!AB218)</f>
        <v>2.0769951262287023</v>
      </c>
      <c r="AG200" s="129">
        <f>+IF(F200=0,"",'Ark1'!AD218)</f>
        <v>48.356877755845261</v>
      </c>
      <c r="AH200" s="129">
        <f>+IF(F200=0,"",'Ark1'!AE218)</f>
        <v>46.158540872042153</v>
      </c>
      <c r="AI200" s="129">
        <f>+IF(F200=0,"",'Ark1'!AF218)</f>
        <v>9.7269267762305027</v>
      </c>
      <c r="AJ200" s="70">
        <f t="shared" si="67"/>
        <v>4.5569367369589449</v>
      </c>
      <c r="AK200" s="25"/>
      <c r="AQ200" t="s">
        <v>78</v>
      </c>
    </row>
    <row r="201" spans="1:43">
      <c r="A201" s="25"/>
      <c r="B201" s="69" t="str">
        <f t="shared" si="94"/>
        <v>Oktober</v>
      </c>
      <c r="C201" s="69">
        <f>+'Ark1'!C219</f>
        <v>2008</v>
      </c>
      <c r="D201" s="69">
        <f>+IF(F201=0,"",'Ark1'!Q219)</f>
        <v>284</v>
      </c>
      <c r="E201" s="69">
        <f t="shared" si="95"/>
        <v>9</v>
      </c>
      <c r="F201" s="447">
        <f>+'Ark1'!R219</f>
        <v>2666</v>
      </c>
      <c r="G201" s="69">
        <f t="shared" si="96"/>
        <v>-752</v>
      </c>
      <c r="H201" s="123">
        <f>+IF(F201=0,"",'Ark1'!AG219)</f>
        <v>13.853886270060681</v>
      </c>
      <c r="I201" s="123">
        <f t="shared" si="97"/>
        <v>-5.0877666362242202</v>
      </c>
      <c r="J201" s="123">
        <f>+IF(F201=0,"",'Ark1'!AH219)</f>
        <v>0.63765941485371347</v>
      </c>
      <c r="K201" s="123"/>
      <c r="L201" s="439"/>
      <c r="M201" s="439"/>
      <c r="N201" s="123"/>
      <c r="O201" s="123"/>
      <c r="P201" s="70">
        <f>+IF(F201=0,"",'Ark1'!S219)</f>
        <v>3.8927231807951999</v>
      </c>
      <c r="Q201" s="70">
        <f t="shared" si="98"/>
        <v>0.10659093971854716</v>
      </c>
      <c r="R201" s="123"/>
      <c r="S201" s="123"/>
      <c r="T201" s="70"/>
      <c r="U201" s="70"/>
      <c r="V201" s="70">
        <f>+IF(F201=0,"",'Ark1'!T219)</f>
        <v>4.1024006001500375</v>
      </c>
      <c r="W201" s="70">
        <f t="shared" si="99"/>
        <v>0.14687105070591766</v>
      </c>
      <c r="X201" s="123">
        <f>+IF(F201=0,"",'Ark1'!U219)</f>
        <v>15.696811702925737</v>
      </c>
      <c r="Y201" s="123">
        <f t="shared" si="100"/>
        <v>0.67829210081922575</v>
      </c>
      <c r="Z201" s="129">
        <f>+IF(F201=0,"",'Ark1'!W219)</f>
        <v>0.67516879219804948</v>
      </c>
      <c r="AA201" s="129">
        <f>+IF(F201=0,"",'Ark1'!X219)</f>
        <v>46.886721680420109</v>
      </c>
      <c r="AB201" s="129">
        <f>+IF(F201=0,"",'Ark1'!Y219)</f>
        <v>10.165041260315078</v>
      </c>
      <c r="AC201" s="129">
        <f>+IF(F201=0,"",'Ark1'!Z219)</f>
        <v>6.0865864999282611</v>
      </c>
      <c r="AD201" s="123">
        <f>+IF(F201=0,"",'Ark1'!Z219)</f>
        <v>6.0865864999282611</v>
      </c>
      <c r="AE201" s="70">
        <f>+IF(F201=0,"",'Ark1'!AA219)</f>
        <v>1.5604016388285737</v>
      </c>
      <c r="AF201" s="70">
        <f>+IF(F201=0,"",'Ark1'!AB219)</f>
        <v>2.006277155720523</v>
      </c>
      <c r="AG201" s="129">
        <f>+IF(F201=0,"",'Ark1'!AD219)</f>
        <v>38.710681277887673</v>
      </c>
      <c r="AH201" s="129">
        <f>+IF(F201=0,"",'Ark1'!AE219)</f>
        <v>56.903752231702121</v>
      </c>
      <c r="AI201" s="129">
        <f>+IF(F201=0,"",'Ark1'!AF219)</f>
        <v>11.148747543177352</v>
      </c>
      <c r="AJ201" s="70">
        <f t="shared" si="67"/>
        <v>4.0323472730776651</v>
      </c>
      <c r="AK201" s="25"/>
      <c r="AQ201" t="s">
        <v>67</v>
      </c>
    </row>
    <row r="202" spans="1:43">
      <c r="A202" s="25"/>
      <c r="B202" s="69" t="str">
        <f>+AQ202</f>
        <v>November</v>
      </c>
      <c r="C202" s="69">
        <f>+'Ark1'!C220</f>
        <v>2008</v>
      </c>
      <c r="D202" s="69">
        <f>+IF(F202=0,"",'Ark1'!Q220)</f>
        <v>151</v>
      </c>
      <c r="E202" s="69">
        <f t="shared" si="95"/>
        <v>24</v>
      </c>
      <c r="F202" s="447">
        <f>+'Ark1'!R220</f>
        <v>1711</v>
      </c>
      <c r="G202" s="69">
        <f t="shared" si="96"/>
        <v>775</v>
      </c>
      <c r="H202" s="123">
        <f>+IF(F202=0,"",'Ark1'!AG220)</f>
        <v>8.110116806101475</v>
      </c>
      <c r="I202" s="123">
        <f t="shared" si="97"/>
        <v>3.1839062768725794</v>
      </c>
      <c r="J202" s="123">
        <f>+IF(F202=0,"",'Ark1'!AH220)</f>
        <v>0.11689070718877852</v>
      </c>
      <c r="K202" s="123"/>
      <c r="L202" s="439"/>
      <c r="M202" s="439"/>
      <c r="N202" s="123"/>
      <c r="O202" s="123"/>
      <c r="P202" s="70">
        <f>+IF(F202=0,"",'Ark1'!S220)</f>
        <v>4.2098188194038579</v>
      </c>
      <c r="Q202" s="70">
        <f t="shared" si="98"/>
        <v>1.3237622822662054E-2</v>
      </c>
      <c r="R202" s="123"/>
      <c r="S202" s="123"/>
      <c r="T202" s="70"/>
      <c r="U202" s="70"/>
      <c r="V202" s="70">
        <f>+IF(F202=0,"",'Ark1'!T220)</f>
        <v>4.1548801870251308</v>
      </c>
      <c r="W202" s="70">
        <f t="shared" si="99"/>
        <v>0.2980425801875235</v>
      </c>
      <c r="X202" s="123">
        <f>+IF(F202=0,"",'Ark1'!U220)</f>
        <v>14.3178258328463</v>
      </c>
      <c r="Y202" s="123">
        <f t="shared" si="100"/>
        <v>5.4577969598437193E-2</v>
      </c>
      <c r="Z202" s="129">
        <f>+IF(F202=0,"",'Ark1'!W220)</f>
        <v>0.2922267679719463</v>
      </c>
      <c r="AA202" s="129">
        <f>+IF(F202=0,"",'Ark1'!X220)</f>
        <v>41.846873173582701</v>
      </c>
      <c r="AB202" s="129">
        <f>+IF(F202=0,"",'Ark1'!Y220)</f>
        <v>7.9485680888369394</v>
      </c>
      <c r="AC202" s="129">
        <f>+IF(F202=0,"",'Ark1'!Z220)</f>
        <v>6.7545471971663362</v>
      </c>
      <c r="AD202" s="123">
        <f>+IF(F202=0,"",'Ark1'!Z220)</f>
        <v>6.7545471971663362</v>
      </c>
      <c r="AE202" s="70">
        <f>+IF(F202=0,"",'Ark1'!AA220)</f>
        <v>1.5704152316833253</v>
      </c>
      <c r="AF202" s="70">
        <f>+IF(F202=0,"",'Ark1'!AB220)</f>
        <v>1.8465309776273524</v>
      </c>
      <c r="AG202" s="129">
        <f>+IF(F202=0,"",'Ark1'!AD220)</f>
        <v>42.970469052617247</v>
      </c>
      <c r="AH202" s="129">
        <f>+IF(F202=0,"",'Ark1'!AE220)</f>
        <v>45.981163106040391</v>
      </c>
      <c r="AI202" s="129">
        <f>+IF(F202=0,"",'Ark1'!AF220)</f>
        <v>7.1551039183707621</v>
      </c>
      <c r="AJ202" s="70">
        <f t="shared" si="67"/>
        <v>3.4010551159239228</v>
      </c>
      <c r="AK202" s="25"/>
      <c r="AQ202" t="s">
        <v>68</v>
      </c>
    </row>
    <row r="203" spans="1:43">
      <c r="A203" s="25"/>
      <c r="B203" s="69" t="str">
        <f>+AQ203</f>
        <v>Desember</v>
      </c>
      <c r="C203" s="69">
        <f>+'Ark1'!C221</f>
        <v>2008</v>
      </c>
      <c r="D203" s="69">
        <f>+IF(F203=0,"",'Ark1'!Q221)</f>
        <v>66</v>
      </c>
      <c r="E203" s="69">
        <f t="shared" si="95"/>
        <v>10</v>
      </c>
      <c r="F203" s="447">
        <f>+'Ark1'!R221</f>
        <v>759</v>
      </c>
      <c r="G203" s="69">
        <f t="shared" si="96"/>
        <v>415</v>
      </c>
      <c r="H203" s="123">
        <f>+IF(F203=0,"",'Ark1'!AG221)</f>
        <v>3.1322428605527168</v>
      </c>
      <c r="I203" s="123">
        <f t="shared" si="97"/>
        <v>1.2438080386381949</v>
      </c>
      <c r="J203" s="123">
        <f>+IF(F203=0,"",'Ark1'!AH221)</f>
        <v>0</v>
      </c>
      <c r="K203" s="123"/>
      <c r="L203" s="439"/>
      <c r="M203" s="439"/>
      <c r="N203" s="123"/>
      <c r="O203" s="123"/>
      <c r="P203" s="70">
        <f>+IF(F203=0,"",'Ark1'!S221)</f>
        <v>4.1238471673254278</v>
      </c>
      <c r="Q203" s="70">
        <f t="shared" si="98"/>
        <v>-0.34708306523271215</v>
      </c>
      <c r="R203" s="123"/>
      <c r="S203" s="123"/>
      <c r="T203" s="70"/>
      <c r="U203" s="70"/>
      <c r="V203" s="70">
        <f>+IF(F203=0,"",'Ark1'!T221)</f>
        <v>4.3610013175230558</v>
      </c>
      <c r="W203" s="70">
        <f t="shared" si="99"/>
        <v>0.25925713147654594</v>
      </c>
      <c r="X203" s="123">
        <f>+IF(F203=0,"",'Ark1'!U221)</f>
        <v>12.465612648221327</v>
      </c>
      <c r="Y203" s="123">
        <f t="shared" si="100"/>
        <v>-2.411712933174023</v>
      </c>
      <c r="Z203" s="129">
        <f>+IF(F203=0,"",'Ark1'!W221)</f>
        <v>0.65876152832674562</v>
      </c>
      <c r="AA203" s="129">
        <f>+IF(F203=0,"",'Ark1'!X221)</f>
        <v>34.255599472990774</v>
      </c>
      <c r="AB203" s="129">
        <f>+IF(F203=0,"",'Ark1'!Y221)</f>
        <v>9.8814229249011856</v>
      </c>
      <c r="AC203" s="129">
        <f>+IF(F203=0,"",'Ark1'!Z221)</f>
        <v>8.0343951394659143</v>
      </c>
      <c r="AD203" s="123">
        <f>+IF(F203=0,"",'Ark1'!Z221)</f>
        <v>8.0343951394659143</v>
      </c>
      <c r="AE203" s="70">
        <f>+IF(F203=0,"",'Ark1'!AA221)</f>
        <v>1.50989636857496</v>
      </c>
      <c r="AF203" s="70">
        <f>+IF(F203=0,"",'Ark1'!AB221)</f>
        <v>1.7778781297566604</v>
      </c>
      <c r="AG203" s="129">
        <f>+IF(F203=0,"",'Ark1'!AD221)</f>
        <v>39.131560431157119</v>
      </c>
      <c r="AH203" s="129">
        <f>+IF(F203=0,"",'Ark1'!AE221)</f>
        <v>44.519258783534283</v>
      </c>
      <c r="AI203" s="129">
        <f>+IF(F203=0,"",'Ark1'!AF221)</f>
        <v>3.1740057709195826</v>
      </c>
      <c r="AJ203" s="70">
        <f t="shared" si="67"/>
        <v>3.0228115015974404</v>
      </c>
      <c r="AK203" s="25"/>
      <c r="AQ203" t="s">
        <v>69</v>
      </c>
    </row>
    <row r="204" spans="1:43">
      <c r="A204" s="25"/>
      <c r="B204" s="46" t="str">
        <f t="shared" ref="B204:B213" si="101">+AQ204</f>
        <v>Januar</v>
      </c>
      <c r="C204" s="46">
        <f>+'Ark1'!C222</f>
        <v>2007</v>
      </c>
      <c r="D204" s="46">
        <f>+IF(F204=0,"",'Ark1'!Q222)</f>
        <v>201</v>
      </c>
      <c r="E204" s="46">
        <f>+IF(F204=0,"",D204-D216)</f>
        <v>-40</v>
      </c>
      <c r="F204" s="345">
        <f>+'Ark1'!R222</f>
        <v>2336</v>
      </c>
      <c r="G204" s="46">
        <f>+IF(F204=0,"",F204-F216)</f>
        <v>-519</v>
      </c>
      <c r="H204" s="103">
        <f>+IF(F204=0,"",'Ark1'!AG222)</f>
        <v>12.359584144350247</v>
      </c>
      <c r="I204" s="103">
        <f>+IF(F204=0,"",H204-H216)</f>
        <v>-1.2930167793855336</v>
      </c>
      <c r="J204" s="103">
        <f>+IF(F204=0,"",'Ark1'!AH222)</f>
        <v>0.77054794520547953</v>
      </c>
      <c r="K204" s="103"/>
      <c r="L204" s="438"/>
      <c r="M204" s="438"/>
      <c r="N204" s="103"/>
      <c r="O204" s="103"/>
      <c r="P204" s="39">
        <f>+IF(F204=0,"",'Ark1'!S222)</f>
        <v>3.8904109589041105</v>
      </c>
      <c r="Q204" s="39">
        <f>+IF(F204=0,"",P204-P216)</f>
        <v>-1.3578677158543329E-3</v>
      </c>
      <c r="R204" s="103"/>
      <c r="S204" s="103"/>
      <c r="T204" s="39"/>
      <c r="U204" s="39"/>
      <c r="V204" s="39">
        <f>+IF(F204=0,"",'Ark1'!T222)</f>
        <v>4.136558219178081</v>
      </c>
      <c r="W204" s="39">
        <f>+IF(F204=0,"",V204-V216)</f>
        <v>-0.29041200849267224</v>
      </c>
      <c r="X204" s="103">
        <f>+IF(F204=0,"",'Ark1'!U222)</f>
        <v>14.338784246575353</v>
      </c>
      <c r="Y204" s="103">
        <f>+IF(F204=0,"",X204-X216)</f>
        <v>0.38316253028812497</v>
      </c>
      <c r="Z204" s="128">
        <f>+IF(F204=0,"",'Ark1'!W222)</f>
        <v>1.3270547945205478</v>
      </c>
      <c r="AA204" s="128">
        <f>+IF(F204=0,"",'Ark1'!X222)</f>
        <v>47.474315068493162</v>
      </c>
      <c r="AB204" s="128">
        <f>+IF(F204=0,"",'Ark1'!Y222)</f>
        <v>11.386986301369859</v>
      </c>
      <c r="AC204" s="128">
        <f>+IF(F204=0,"",'Ark1'!Z222)</f>
        <v>7.7070491813395652</v>
      </c>
      <c r="AD204" s="103">
        <f>+IF(F204=0,"",'Ark1'!Z222)</f>
        <v>7.7070491813395652</v>
      </c>
      <c r="AE204" s="39">
        <f>+IF(F204=0,"",'Ark1'!AA222)</f>
        <v>1.5617902779210362</v>
      </c>
      <c r="AF204" s="39">
        <f>+IF(F204=0,"",'Ark1'!AB222)</f>
        <v>2.1435469748985749</v>
      </c>
      <c r="AG204" s="128">
        <f>+IF(F204=0,"",'Ark1'!AD222)</f>
        <v>55.778897144419936</v>
      </c>
      <c r="AH204" s="128">
        <f>+IF(F204=0,"",'Ark1'!AE222)</f>
        <v>58.756115076189694</v>
      </c>
      <c r="AI204" s="128">
        <f>+IF(F204=0,"",'Ark1'!AF222)</f>
        <v>11.047528966658785</v>
      </c>
      <c r="AJ204" s="39">
        <f t="shared" ref="AJ204:AJ251" si="102">+IF(F204=0,"",X204/P204)</f>
        <v>3.6856734154929596</v>
      </c>
      <c r="AK204" s="25"/>
      <c r="AQ204" t="s">
        <v>449</v>
      </c>
    </row>
    <row r="205" spans="1:43">
      <c r="A205" s="25"/>
      <c r="B205" s="46" t="str">
        <f t="shared" si="101"/>
        <v>Februar</v>
      </c>
      <c r="C205" s="46">
        <f>+'Ark1'!C223</f>
        <v>2007</v>
      </c>
      <c r="D205" s="46">
        <f>+IF(F205=0,"",'Ark1'!Q223)</f>
        <v>127</v>
      </c>
      <c r="E205" s="46">
        <f t="shared" ref="E205:E215" si="103">+IF(F205=0,"",D205-D217)</f>
        <v>-45</v>
      </c>
      <c r="F205" s="345">
        <f>+'Ark1'!R223</f>
        <v>1700</v>
      </c>
      <c r="G205" s="46">
        <f t="shared" ref="G205:G215" si="104">+IF(F205=0,"",F205-F217)</f>
        <v>-529</v>
      </c>
      <c r="H205" s="103">
        <f>+IF(F205=0,"",'Ark1'!AG223)</f>
        <v>7.0488455116555757</v>
      </c>
      <c r="I205" s="103">
        <f t="shared" ref="I205:I215" si="105">+IF(F205=0,"",H205-H217)</f>
        <v>-2.3551465153924331</v>
      </c>
      <c r="J205" s="103">
        <f>+IF(F205=0,"",'Ark1'!AH223)</f>
        <v>0.23529411764705879</v>
      </c>
      <c r="K205" s="103"/>
      <c r="L205" s="438"/>
      <c r="M205" s="438"/>
      <c r="N205" s="103"/>
      <c r="O205" s="103"/>
      <c r="P205" s="39">
        <f>+IF(F205=0,"",'Ark1'!S223)</f>
        <v>4.2752941176470589</v>
      </c>
      <c r="Q205" s="39">
        <f t="shared" ref="Q205:Q215" si="106">+IF(F205=0,"",P205-P217)</f>
        <v>0.20934526165782508</v>
      </c>
      <c r="R205" s="103"/>
      <c r="S205" s="103"/>
      <c r="T205" s="39"/>
      <c r="U205" s="39"/>
      <c r="V205" s="39">
        <f>+IF(F205=0,"",'Ark1'!T223)</f>
        <v>4.0635294117647049</v>
      </c>
      <c r="W205" s="39">
        <f t="shared" ref="W205:W215" si="107">+IF(F205=0,"",V205-V217)</f>
        <v>-6.702240519357261E-2</v>
      </c>
      <c r="X205" s="103">
        <f>+IF(F205=0,"",'Ark1'!U223)</f>
        <v>11.236999999999998</v>
      </c>
      <c r="Y205" s="103">
        <f t="shared" ref="Y205:Y215" si="108">+IF(F205=0,"",X205-X217)</f>
        <v>-1.0753822341857493</v>
      </c>
      <c r="Z205" s="128">
        <f>+IF(F205=0,"",'Ark1'!W223)</f>
        <v>1.8235294117647061</v>
      </c>
      <c r="AA205" s="128">
        <f>+IF(F205=0,"",'Ark1'!X223)</f>
        <v>32.588235294117645</v>
      </c>
      <c r="AB205" s="128">
        <f>+IF(F205=0,"",'Ark1'!Y223)</f>
        <v>7.7058823529411757</v>
      </c>
      <c r="AC205" s="128">
        <f>+IF(F205=0,"",'Ark1'!Z223)</f>
        <v>7.9659194181507216</v>
      </c>
      <c r="AD205" s="103">
        <f>+IF(F205=0,"",'Ark1'!Z223)</f>
        <v>7.9659194181507216</v>
      </c>
      <c r="AE205" s="39">
        <f>+IF(F205=0,"",'Ark1'!AA223)</f>
        <v>1.7592047589985205</v>
      </c>
      <c r="AF205" s="39">
        <f>+IF(F205=0,"",'Ark1'!AB223)</f>
        <v>2.1225870485204399</v>
      </c>
      <c r="AG205" s="128">
        <f>+IF(F205=0,"",'Ark1'!AD223)</f>
        <v>50.283884053134443</v>
      </c>
      <c r="AH205" s="128">
        <f>+IF(F205=0,"",'Ark1'!AE223)</f>
        <v>56.432238730977261</v>
      </c>
      <c r="AI205" s="128">
        <f>+IF(F205=0,"",'Ark1'!AF223)</f>
        <v>8.0397257034759999</v>
      </c>
      <c r="AJ205" s="39">
        <f t="shared" si="102"/>
        <v>2.6283571821684091</v>
      </c>
      <c r="AK205" s="25"/>
      <c r="AQ205" t="s">
        <v>450</v>
      </c>
    </row>
    <row r="206" spans="1:43">
      <c r="A206" s="25"/>
      <c r="B206" s="46" t="str">
        <f t="shared" si="101"/>
        <v>Mars</v>
      </c>
      <c r="C206" s="46">
        <f>+'Ark1'!C224</f>
        <v>2007</v>
      </c>
      <c r="D206" s="46">
        <f>+IF(F206=0,"",'Ark1'!Q224)</f>
        <v>225</v>
      </c>
      <c r="E206" s="46">
        <f t="shared" si="103"/>
        <v>11</v>
      </c>
      <c r="F206" s="345">
        <f>+'Ark1'!R224</f>
        <v>2994</v>
      </c>
      <c r="G206" s="46">
        <f t="shared" si="104"/>
        <v>137</v>
      </c>
      <c r="H206" s="103">
        <f>+IF(F206=0,"",'Ark1'!AG224)</f>
        <v>11.39739675101243</v>
      </c>
      <c r="I206" s="103">
        <f t="shared" si="105"/>
        <v>3.1528545121507605</v>
      </c>
      <c r="J206" s="103">
        <f>+IF(F206=0,"",'Ark1'!AH224)</f>
        <v>0.36740146960587849</v>
      </c>
      <c r="K206" s="103"/>
      <c r="L206" s="438"/>
      <c r="M206" s="438"/>
      <c r="N206" s="103"/>
      <c r="O206" s="103"/>
      <c r="P206" s="39">
        <f>+IF(F206=0,"",'Ark1'!S224)</f>
        <v>4.3159652638610551</v>
      </c>
      <c r="Q206" s="39">
        <f t="shared" si="106"/>
        <v>0.23686130866329602</v>
      </c>
      <c r="R206" s="103"/>
      <c r="S206" s="103"/>
      <c r="T206" s="39"/>
      <c r="U206" s="39"/>
      <c r="V206" s="39">
        <f>+IF(F206=0,"",'Ark1'!T224)</f>
        <v>3.8864395457581824</v>
      </c>
      <c r="W206" s="39">
        <f t="shared" si="107"/>
        <v>0.36561350445611929</v>
      </c>
      <c r="X206" s="103">
        <f>+IF(F206=0,"",'Ark1'!U224)</f>
        <v>10.316566466265876</v>
      </c>
      <c r="Y206" s="103">
        <f t="shared" si="108"/>
        <v>1.8949353847117916</v>
      </c>
      <c r="Z206" s="128">
        <f>+IF(F206=0,"",'Ark1'!W224)</f>
        <v>1.1690046760187041</v>
      </c>
      <c r="AA206" s="128">
        <f>+IF(F206=0,"",'Ark1'!X224)</f>
        <v>25.016700066800265</v>
      </c>
      <c r="AB206" s="128">
        <f>+IF(F206=0,"",'Ark1'!Y224)</f>
        <v>7.2144288577154301</v>
      </c>
      <c r="AC206" s="128">
        <f>+IF(F206=0,"",'Ark1'!Z224)</f>
        <v>7.6125809604134114</v>
      </c>
      <c r="AD206" s="103">
        <f>+IF(F206=0,"",'Ark1'!Z224)</f>
        <v>7.6125809604134114</v>
      </c>
      <c r="AE206" s="39">
        <f>+IF(F206=0,"",'Ark1'!AA224)</f>
        <v>1.6386180432442987</v>
      </c>
      <c r="AF206" s="39">
        <f>+IF(F206=0,"",'Ark1'!AB224)</f>
        <v>2.0144260488947037</v>
      </c>
      <c r="AG206" s="128">
        <f>+IF(F206=0,"",'Ark1'!AD224)</f>
        <v>47.812305938935758</v>
      </c>
      <c r="AH206" s="128">
        <f>+IF(F206=0,"",'Ark1'!AE224)</f>
        <v>47.015209115812191</v>
      </c>
      <c r="AI206" s="128">
        <f>+IF(F206=0,"",'Ark1'!AF224)</f>
        <v>14.15937573894538</v>
      </c>
      <c r="AJ206" s="39">
        <f t="shared" si="102"/>
        <v>2.3903265748336198</v>
      </c>
      <c r="AK206" s="25"/>
      <c r="AQ206" t="s">
        <v>451</v>
      </c>
    </row>
    <row r="207" spans="1:43">
      <c r="A207" s="25"/>
      <c r="B207" s="46" t="str">
        <f t="shared" si="101"/>
        <v>April</v>
      </c>
      <c r="C207" s="46">
        <f>+'Ark1'!C225</f>
        <v>2007</v>
      </c>
      <c r="D207" s="46">
        <f>+IF(F207=0,"",'Ark1'!Q225)</f>
        <v>141</v>
      </c>
      <c r="E207" s="46">
        <f t="shared" si="103"/>
        <v>-31</v>
      </c>
      <c r="F207" s="345">
        <f>+'Ark1'!R225</f>
        <v>2483</v>
      </c>
      <c r="G207" s="46">
        <f t="shared" si="104"/>
        <v>-143</v>
      </c>
      <c r="H207" s="103">
        <f>+IF(F207=0,"",'Ark1'!AG225)</f>
        <v>8.036087562152332</v>
      </c>
      <c r="I207" s="103">
        <f t="shared" si="105"/>
        <v>0.4547244231091625</v>
      </c>
      <c r="J207" s="103">
        <f>+IF(F207=0,"",'Ark1'!AH225)</f>
        <v>0.24164317358034632</v>
      </c>
      <c r="K207" s="103"/>
      <c r="L207" s="438"/>
      <c r="M207" s="438"/>
      <c r="N207" s="103"/>
      <c r="O207" s="103"/>
      <c r="P207" s="39">
        <f>+IF(F207=0,"",'Ark1'!S225)</f>
        <v>4.5022150624244865</v>
      </c>
      <c r="Q207" s="39">
        <f t="shared" si="106"/>
        <v>0.13740165800712134</v>
      </c>
      <c r="R207" s="103"/>
      <c r="S207" s="103"/>
      <c r="T207" s="39"/>
      <c r="U207" s="39"/>
      <c r="V207" s="39">
        <f>+IF(F207=0,"",'Ark1'!T225)</f>
        <v>4.1180024164317359</v>
      </c>
      <c r="W207" s="39">
        <f t="shared" si="107"/>
        <v>7.8779263347195538E-2</v>
      </c>
      <c r="X207" s="103">
        <f>+IF(F207=0,"",'Ark1'!U225)</f>
        <v>8.7710028191703557</v>
      </c>
      <c r="Y207" s="103">
        <f t="shared" si="108"/>
        <v>0.34556489076212316</v>
      </c>
      <c r="Z207" s="128">
        <f>+IF(F207=0,"",'Ark1'!W225)</f>
        <v>1.4901329037454687</v>
      </c>
      <c r="AA207" s="128">
        <f>+IF(F207=0,"",'Ark1'!X225)</f>
        <v>18.244059605316153</v>
      </c>
      <c r="AB207" s="128">
        <f>+IF(F207=0,"",'Ark1'!Y225)</f>
        <v>6.1216270640354411</v>
      </c>
      <c r="AC207" s="128">
        <f>+IF(F207=0,"",'Ark1'!Z225)</f>
        <v>7.0309726210516876</v>
      </c>
      <c r="AD207" s="103">
        <f>+IF(F207=0,"",'Ark1'!Z225)</f>
        <v>7.0309726210516876</v>
      </c>
      <c r="AE207" s="39">
        <f>+IF(F207=0,"",'Ark1'!AA225)</f>
        <v>1.6245124200703462</v>
      </c>
      <c r="AF207" s="39">
        <f>+IF(F207=0,"",'Ark1'!AB225)</f>
        <v>1.9614103611706488</v>
      </c>
      <c r="AG207" s="128">
        <f>+IF(F207=0,"",'Ark1'!AD225)</f>
        <v>51.28799950137541</v>
      </c>
      <c r="AH207" s="128">
        <f>+IF(F207=0,"",'Ark1'!AE225)</f>
        <v>36.387394982636579</v>
      </c>
      <c r="AI207" s="128">
        <f>+IF(F207=0,"",'Ark1'!AF225)</f>
        <v>11.742728777488768</v>
      </c>
      <c r="AJ207" s="39">
        <f t="shared" si="102"/>
        <v>1.9481527864746393</v>
      </c>
      <c r="AK207" s="25"/>
      <c r="AQ207" t="s">
        <v>452</v>
      </c>
    </row>
    <row r="208" spans="1:43">
      <c r="A208" s="25"/>
      <c r="B208" s="46" t="str">
        <f t="shared" si="101"/>
        <v>Mai</v>
      </c>
      <c r="C208" s="46">
        <f>+'Ark1'!C226</f>
        <v>2007</v>
      </c>
      <c r="D208" s="46">
        <f>+IF(F208=0,"",'Ark1'!Q226)</f>
        <v>142</v>
      </c>
      <c r="E208" s="46">
        <f t="shared" si="103"/>
        <v>-13</v>
      </c>
      <c r="F208" s="345">
        <f>+'Ark1'!R226</f>
        <v>1566</v>
      </c>
      <c r="G208" s="46">
        <f t="shared" si="104"/>
        <v>124</v>
      </c>
      <c r="H208" s="103">
        <f>+IF(F208=0,"",'Ark1'!AG226)</f>
        <v>6.214514358458711</v>
      </c>
      <c r="I208" s="103">
        <f t="shared" si="105"/>
        <v>0.99457457706726249</v>
      </c>
      <c r="J208" s="103">
        <f>+IF(F208=0,"",'Ark1'!AH226)</f>
        <v>0</v>
      </c>
      <c r="K208" s="103"/>
      <c r="L208" s="438"/>
      <c r="M208" s="438"/>
      <c r="N208" s="103"/>
      <c r="O208" s="103"/>
      <c r="P208" s="39">
        <f>+IF(F208=0,"",'Ark1'!S226)</f>
        <v>4.4853128991060034</v>
      </c>
      <c r="Q208" s="39">
        <f t="shared" si="106"/>
        <v>0.4173517340574584</v>
      </c>
      <c r="R208" s="103"/>
      <c r="S208" s="103"/>
      <c r="T208" s="39"/>
      <c r="U208" s="39"/>
      <c r="V208" s="39">
        <f>+IF(F208=0,"",'Ark1'!T226)</f>
        <v>4.0766283524904212</v>
      </c>
      <c r="W208" s="39">
        <f t="shared" si="107"/>
        <v>0.2021484634474251</v>
      </c>
      <c r="X208" s="103">
        <f>+IF(F208=0,"",'Ark1'!U226)</f>
        <v>10.754661558109836</v>
      </c>
      <c r="Y208" s="103">
        <f t="shared" si="108"/>
        <v>0.19037584382410877</v>
      </c>
      <c r="Z208" s="128">
        <f>+IF(F208=0,"",'Ark1'!W226)</f>
        <v>2.554278416347382</v>
      </c>
      <c r="AA208" s="128">
        <f>+IF(F208=0,"",'Ark1'!X226)</f>
        <v>24.776500638569601</v>
      </c>
      <c r="AB208" s="128">
        <f>+IF(F208=0,"",'Ark1'!Y226)</f>
        <v>9.6424010217113629</v>
      </c>
      <c r="AC208" s="128">
        <f>+IF(F208=0,"",'Ark1'!Z226)</f>
        <v>7.763310613381222</v>
      </c>
      <c r="AD208" s="103">
        <f>+IF(F208=0,"",'Ark1'!Z226)</f>
        <v>7.763310613381222</v>
      </c>
      <c r="AE208" s="39">
        <f>+IF(F208=0,"",'Ark1'!AA226)</f>
        <v>1.756426295411488</v>
      </c>
      <c r="AF208" s="39">
        <f>+IF(F208=0,"",'Ark1'!AB226)</f>
        <v>2.2704729982592817</v>
      </c>
      <c r="AG208" s="128">
        <f>+IF(F208=0,"",'Ark1'!AD226)</f>
        <v>51.800821992858118</v>
      </c>
      <c r="AH208" s="128">
        <f>+IF(F208=0,"",'Ark1'!AE226)</f>
        <v>42.861937852152096</v>
      </c>
      <c r="AI208" s="128">
        <f>+IF(F208=0,"",'Ark1'!AF226)</f>
        <v>7.406006148025539</v>
      </c>
      <c r="AJ208" s="39">
        <f t="shared" si="102"/>
        <v>2.3977505694760821</v>
      </c>
      <c r="AK208" s="25"/>
      <c r="AQ208" t="s">
        <v>453</v>
      </c>
    </row>
    <row r="209" spans="1:43">
      <c r="A209" s="25"/>
      <c r="B209" s="46" t="str">
        <f t="shared" si="101"/>
        <v>Juni</v>
      </c>
      <c r="C209" s="46">
        <f>+'Ark1'!C227</f>
        <v>2007</v>
      </c>
      <c r="D209" s="46">
        <f>+IF(F209=0,"",'Ark1'!Q227)</f>
        <v>144</v>
      </c>
      <c r="E209" s="46">
        <f t="shared" si="103"/>
        <v>5</v>
      </c>
      <c r="F209" s="345">
        <f>+'Ark1'!R227</f>
        <v>1127</v>
      </c>
      <c r="G209" s="46">
        <f t="shared" si="104"/>
        <v>-199</v>
      </c>
      <c r="H209" s="103">
        <f>+IF(F209=0,"",'Ark1'!AG227)</f>
        <v>5.5183712627879284</v>
      </c>
      <c r="I209" s="103">
        <f t="shared" si="105"/>
        <v>-0.14301402562850285</v>
      </c>
      <c r="J209" s="103">
        <f>+IF(F209=0,"",'Ark1'!AH227)</f>
        <v>0</v>
      </c>
      <c r="K209" s="103"/>
      <c r="L209" s="438"/>
      <c r="M209" s="438"/>
      <c r="N209" s="103"/>
      <c r="O209" s="103"/>
      <c r="P209" s="39">
        <f>+IF(F209=0,"",'Ark1'!S227)</f>
        <v>4.174800354924578</v>
      </c>
      <c r="Q209" s="39">
        <f t="shared" si="106"/>
        <v>0.30602207438159246</v>
      </c>
      <c r="R209" s="103"/>
      <c r="S209" s="103"/>
      <c r="T209" s="39"/>
      <c r="U209" s="39"/>
      <c r="V209" s="39">
        <f>+IF(F209=0,"",'Ark1'!T227)</f>
        <v>3.9387755102040822</v>
      </c>
      <c r="W209" s="39">
        <f t="shared" si="107"/>
        <v>5.5668421214641217E-2</v>
      </c>
      <c r="X209" s="103">
        <f>+IF(F209=0,"",'Ark1'!U227)</f>
        <v>13.269920141969836</v>
      </c>
      <c r="Y209" s="103">
        <f t="shared" si="108"/>
        <v>0.80988997605731328</v>
      </c>
      <c r="Z209" s="128">
        <f>+IF(F209=0,"",'Ark1'!W227)</f>
        <v>2.3070097604259101</v>
      </c>
      <c r="AA209" s="128">
        <f>+IF(F209=0,"",'Ark1'!X227)</f>
        <v>31.765749778172147</v>
      </c>
      <c r="AB209" s="128">
        <f>+IF(F209=0,"",'Ark1'!Y227)</f>
        <v>11.712511091393081</v>
      </c>
      <c r="AC209" s="128">
        <f>+IF(F209=0,"",'Ark1'!Z227)</f>
        <v>7.3623632382187676</v>
      </c>
      <c r="AD209" s="103">
        <f>+IF(F209=0,"",'Ark1'!Z227)</f>
        <v>7.3623632382187676</v>
      </c>
      <c r="AE209" s="39">
        <f>+IF(F209=0,"",'Ark1'!AA227)</f>
        <v>1.779445974735046</v>
      </c>
      <c r="AF209" s="39">
        <f>+IF(F209=0,"",'Ark1'!AB227)</f>
        <v>2.3094219864394514</v>
      </c>
      <c r="AG209" s="128">
        <f>+IF(F209=0,"",'Ark1'!AD227)</f>
        <v>63.165242086261799</v>
      </c>
      <c r="AH209" s="128">
        <f>+IF(F209=0,"",'Ark1'!AE227)</f>
        <v>52.663616890088953</v>
      </c>
      <c r="AI209" s="128">
        <f>+IF(F209=0,"",'Ark1'!AF227)</f>
        <v>5.3298652163632072</v>
      </c>
      <c r="AJ209" s="39">
        <f t="shared" si="102"/>
        <v>3.1785759829968132</v>
      </c>
      <c r="AK209" s="25"/>
      <c r="AQ209" t="s">
        <v>454</v>
      </c>
    </row>
    <row r="210" spans="1:43">
      <c r="A210" s="25"/>
      <c r="B210" s="46" t="str">
        <f t="shared" si="101"/>
        <v>Juli</v>
      </c>
      <c r="C210" s="46">
        <f>+'Ark1'!C228</f>
        <v>2007</v>
      </c>
      <c r="D210" s="46">
        <f>+IF(F210=0,"",'Ark1'!Q228)</f>
        <v>55</v>
      </c>
      <c r="E210" s="46">
        <f t="shared" si="103"/>
        <v>8</v>
      </c>
      <c r="F210" s="345">
        <f>+'Ark1'!R228</f>
        <v>338</v>
      </c>
      <c r="G210" s="46">
        <f t="shared" si="104"/>
        <v>-43</v>
      </c>
      <c r="H210" s="103">
        <f>+IF(F210=0,"",'Ark1'!AG228)</f>
        <v>1.6408032988016932</v>
      </c>
      <c r="I210" s="103">
        <f t="shared" si="105"/>
        <v>-0.36723749935700134</v>
      </c>
      <c r="J210" s="103">
        <f>+IF(F210=0,"",'Ark1'!AH228)</f>
        <v>0</v>
      </c>
      <c r="K210" s="103"/>
      <c r="L210" s="438"/>
      <c r="M210" s="438"/>
      <c r="N210" s="103"/>
      <c r="O210" s="103"/>
      <c r="P210" s="39">
        <f>+IF(F210=0,"",'Ark1'!S228)</f>
        <v>3.7218934911242609</v>
      </c>
      <c r="Q210" s="39">
        <f t="shared" si="106"/>
        <v>-0.24398577396760146</v>
      </c>
      <c r="R210" s="103"/>
      <c r="S210" s="103"/>
      <c r="T210" s="39"/>
      <c r="U210" s="39"/>
      <c r="V210" s="39">
        <f>+IF(F210=0,"",'Ark1'!T228)</f>
        <v>3.6331360946745552</v>
      </c>
      <c r="W210" s="39">
        <f t="shared" si="107"/>
        <v>-0.98891114941993274</v>
      </c>
      <c r="X210" s="103">
        <f>+IF(F210=0,"",'Ark1'!U228)</f>
        <v>13.155917159763316</v>
      </c>
      <c r="Y210" s="103">
        <f t="shared" si="108"/>
        <v>-2.2251852024414003</v>
      </c>
      <c r="Z210" s="128">
        <f>+IF(F210=0,"",'Ark1'!W228)</f>
        <v>1.1834319526627219</v>
      </c>
      <c r="AA210" s="128">
        <f>+IF(F210=0,"",'Ark1'!X228)</f>
        <v>30.473372781065081</v>
      </c>
      <c r="AB210" s="128">
        <f>+IF(F210=0,"",'Ark1'!Y228)</f>
        <v>13.01775147928994</v>
      </c>
      <c r="AC210" s="128">
        <f>+IF(F210=0,"",'Ark1'!Z228)</f>
        <v>7.2170190796134275</v>
      </c>
      <c r="AD210" s="103">
        <f>+IF(F210=0,"",'Ark1'!Z228)</f>
        <v>7.2170190796134275</v>
      </c>
      <c r="AE210" s="39">
        <f>+IF(F210=0,"",'Ark1'!AA228)</f>
        <v>1.5440839456646815</v>
      </c>
      <c r="AF210" s="39">
        <f>+IF(F210=0,"",'Ark1'!AB228)</f>
        <v>2.0629938001235151</v>
      </c>
      <c r="AG210" s="128">
        <f>+IF(F210=0,"",'Ark1'!AD228)</f>
        <v>62.655058508906947</v>
      </c>
      <c r="AH210" s="128">
        <f>+IF(F210=0,"",'Ark1'!AE228)</f>
        <v>62.46206114341301</v>
      </c>
      <c r="AI210" s="128">
        <f>+IF(F210=0,"",'Ark1'!AF228)</f>
        <v>1.5984866398675803</v>
      </c>
      <c r="AJ210" s="39">
        <f t="shared" si="102"/>
        <v>3.534737678855326</v>
      </c>
      <c r="AK210" s="25"/>
      <c r="AQ210" t="s">
        <v>455</v>
      </c>
    </row>
    <row r="211" spans="1:43">
      <c r="A211" s="25"/>
      <c r="B211" s="46" t="str">
        <f t="shared" si="101"/>
        <v>August</v>
      </c>
      <c r="C211" s="46">
        <f>+'Ark1'!C229</f>
        <v>2007</v>
      </c>
      <c r="D211" s="46">
        <f>+IF(F211=0,"",'Ark1'!Q229)</f>
        <v>135</v>
      </c>
      <c r="E211" s="46">
        <f t="shared" si="103"/>
        <v>1</v>
      </c>
      <c r="F211" s="345">
        <f>+'Ark1'!R229</f>
        <v>1865</v>
      </c>
      <c r="G211" s="46">
        <f t="shared" si="104"/>
        <v>120</v>
      </c>
      <c r="H211" s="103">
        <f>+IF(F211=0,"",'Ark1'!AG229)</f>
        <v>10.453105541359545</v>
      </c>
      <c r="I211" s="103">
        <f t="shared" si="105"/>
        <v>1.9675723647577144</v>
      </c>
      <c r="J211" s="103">
        <f>+IF(F211=0,"",'Ark1'!AH229)</f>
        <v>0.64343163538874004</v>
      </c>
      <c r="K211" s="103"/>
      <c r="L211" s="438"/>
      <c r="M211" s="438"/>
      <c r="N211" s="103"/>
      <c r="O211" s="103"/>
      <c r="P211" s="39">
        <f>+IF(F211=0,"",'Ark1'!S229)</f>
        <v>3.6203753351206425</v>
      </c>
      <c r="Q211" s="39">
        <f t="shared" si="106"/>
        <v>0.12983092251319217</v>
      </c>
      <c r="R211" s="103"/>
      <c r="S211" s="103"/>
      <c r="T211" s="39"/>
      <c r="U211" s="39"/>
      <c r="V211" s="39">
        <f>+IF(F211=0,"",'Ark1'!T229)</f>
        <v>3.7635388739946394</v>
      </c>
      <c r="W211" s="39">
        <f t="shared" si="107"/>
        <v>0.39219216912358013</v>
      </c>
      <c r="X211" s="103">
        <f>+IF(F211=0,"",'Ark1'!U229)</f>
        <v>15.18965147453082</v>
      </c>
      <c r="Y211" s="103">
        <f t="shared" si="108"/>
        <v>0.9983047696597751</v>
      </c>
      <c r="Z211" s="128">
        <f>+IF(F211=0,"",'Ark1'!W229)</f>
        <v>1.662198391420912</v>
      </c>
      <c r="AA211" s="128">
        <f>+IF(F211=0,"",'Ark1'!X229)</f>
        <v>42.252010723860593</v>
      </c>
      <c r="AB211" s="128">
        <f>+IF(F211=0,"",'Ark1'!Y229)</f>
        <v>7.1849865951742613</v>
      </c>
      <c r="AC211" s="128">
        <f>+IF(F211=0,"",'Ark1'!Z229)</f>
        <v>5.3566510622207684</v>
      </c>
      <c r="AD211" s="103">
        <f>+IF(F211=0,"",'Ark1'!Z229)</f>
        <v>5.3566510622207684</v>
      </c>
      <c r="AE211" s="39">
        <f>+IF(F211=0,"",'Ark1'!AA229)</f>
        <v>1.5175869333947265</v>
      </c>
      <c r="AF211" s="39">
        <f>+IF(F211=0,"",'Ark1'!AB229)</f>
        <v>2.1990395958079452</v>
      </c>
      <c r="AG211" s="128">
        <f>+IF(F211=0,"",'Ark1'!AD229)</f>
        <v>57.730364026673904</v>
      </c>
      <c r="AH211" s="128">
        <f>+IF(F211=0,"",'Ark1'!AE229)</f>
        <v>53.978428563043934</v>
      </c>
      <c r="AI211" s="128">
        <f>+IF(F211=0,"",'Ark1'!AF229)</f>
        <v>8.8200520217545524</v>
      </c>
      <c r="AJ211" s="39">
        <f t="shared" si="102"/>
        <v>4.1956013033175337</v>
      </c>
      <c r="AK211" s="25"/>
      <c r="AQ211" t="s">
        <v>66</v>
      </c>
    </row>
    <row r="212" spans="1:43">
      <c r="A212" s="25"/>
      <c r="B212" s="46" t="str">
        <f t="shared" si="101"/>
        <v>September</v>
      </c>
      <c r="C212" s="46">
        <f>+'Ark1'!C230</f>
        <v>2007</v>
      </c>
      <c r="D212" s="46">
        <f>+IF(F212=0,"",'Ark1'!Q230)</f>
        <v>180</v>
      </c>
      <c r="E212" s="46">
        <f t="shared" si="103"/>
        <v>-5</v>
      </c>
      <c r="F212" s="345">
        <f>+'Ark1'!R230</f>
        <v>2038</v>
      </c>
      <c r="G212" s="46">
        <f t="shared" si="104"/>
        <v>-1286</v>
      </c>
      <c r="H212" s="103">
        <f>+IF(F212=0,"",'Ark1'!AG230)</f>
        <v>11.57499331199322</v>
      </c>
      <c r="I212" s="103">
        <f t="shared" si="105"/>
        <v>-6.70289976999406</v>
      </c>
      <c r="J212" s="103">
        <f>+IF(F212=0,"",'Ark1'!AH230)</f>
        <v>9.8135426889106966E-2</v>
      </c>
      <c r="K212" s="103"/>
      <c r="L212" s="438"/>
      <c r="M212" s="438"/>
      <c r="N212" s="103"/>
      <c r="O212" s="103"/>
      <c r="P212" s="39">
        <f>+IF(F212=0,"",'Ark1'!S230)</f>
        <v>3.5112855740922484</v>
      </c>
      <c r="Q212" s="39">
        <f t="shared" si="106"/>
        <v>0.72337943690813233</v>
      </c>
      <c r="R212" s="103"/>
      <c r="S212" s="103"/>
      <c r="T212" s="39"/>
      <c r="U212" s="39"/>
      <c r="V212" s="39">
        <f>+IF(F212=0,"",'Ark1'!T230)</f>
        <v>3.6511285574092249</v>
      </c>
      <c r="W212" s="39">
        <f t="shared" si="107"/>
        <v>0.23747031432860011</v>
      </c>
      <c r="X212" s="103">
        <f>+IF(F212=0,"",'Ark1'!U230)</f>
        <v>15.392100098135449</v>
      </c>
      <c r="Y212" s="103">
        <f t="shared" si="108"/>
        <v>-0.65531265758056101</v>
      </c>
      <c r="Z212" s="128">
        <f>+IF(F212=0,"",'Ark1'!W230)</f>
        <v>0.63788027477919507</v>
      </c>
      <c r="AA212" s="128">
        <f>+IF(F212=0,"",'Ark1'!X230)</f>
        <v>42.541707556427859</v>
      </c>
      <c r="AB212" s="128">
        <f>+IF(F212=0,"",'Ark1'!Y230)</f>
        <v>7.1638861629048085</v>
      </c>
      <c r="AC212" s="128">
        <f>+IF(F212=0,"",'Ark1'!Z230)</f>
        <v>5.3372633607800335</v>
      </c>
      <c r="AD212" s="103">
        <f>+IF(F212=0,"",'Ark1'!Z230)</f>
        <v>5.3372633607800335</v>
      </c>
      <c r="AE212" s="39">
        <f>+IF(F212=0,"",'Ark1'!AA230)</f>
        <v>1.6091678634790461</v>
      </c>
      <c r="AF212" s="39">
        <f>+IF(F212=0,"",'Ark1'!AB230)</f>
        <v>1.9212862171787104</v>
      </c>
      <c r="AG212" s="128">
        <f>+IF(F212=0,"",'Ark1'!AD230)</f>
        <v>44.73234079030555</v>
      </c>
      <c r="AH212" s="128">
        <f>+IF(F212=0,"",'Ark1'!AE230)</f>
        <v>39.574547928923657</v>
      </c>
      <c r="AI212" s="128">
        <f>+IF(F212=0,"",'Ark1'!AF230)</f>
        <v>9.6382123433435805</v>
      </c>
      <c r="AJ212" s="39">
        <f t="shared" si="102"/>
        <v>4.3836081609837949</v>
      </c>
      <c r="AK212" s="25"/>
      <c r="AQ212" t="s">
        <v>78</v>
      </c>
    </row>
    <row r="213" spans="1:43">
      <c r="A213" s="25"/>
      <c r="B213" s="46" t="str">
        <f t="shared" si="101"/>
        <v>Oktober</v>
      </c>
      <c r="C213" s="46">
        <f>+'Ark1'!C231</f>
        <v>2007</v>
      </c>
      <c r="D213" s="46">
        <f>+IF(F213=0,"",'Ark1'!Q231)</f>
        <v>275</v>
      </c>
      <c r="E213" s="46">
        <f t="shared" si="103"/>
        <v>23</v>
      </c>
      <c r="F213" s="345">
        <f>+'Ark1'!R231</f>
        <v>3418</v>
      </c>
      <c r="G213" s="46">
        <f t="shared" si="104"/>
        <v>1385</v>
      </c>
      <c r="H213" s="103">
        <f>+IF(F213=0,"",'Ark1'!AG231)</f>
        <v>18.941652906284901</v>
      </c>
      <c r="I213" s="103">
        <f t="shared" si="105"/>
        <v>8.1182712000087616</v>
      </c>
      <c r="J213" s="103">
        <f>+IF(F213=0,"",'Ark1'!AH231)</f>
        <v>1.2287887653598597</v>
      </c>
      <c r="K213" s="103"/>
      <c r="L213" s="438"/>
      <c r="M213" s="438"/>
      <c r="N213" s="103"/>
      <c r="O213" s="103"/>
      <c r="P213" s="39">
        <f>+IF(F213=0,"",'Ark1'!S231)</f>
        <v>3.7861322410766527</v>
      </c>
      <c r="Q213" s="39">
        <f t="shared" si="106"/>
        <v>0.52936883723995809</v>
      </c>
      <c r="R213" s="103"/>
      <c r="S213" s="103"/>
      <c r="T213" s="39"/>
      <c r="U213" s="39"/>
      <c r="V213" s="39">
        <f>+IF(F213=0,"",'Ark1'!T231)</f>
        <v>3.9555295494441198</v>
      </c>
      <c r="W213" s="39">
        <f t="shared" si="107"/>
        <v>0.46512128579433965</v>
      </c>
      <c r="X213" s="103">
        <f>+IF(F213=0,"",'Ark1'!U231)</f>
        <v>15.018519602106512</v>
      </c>
      <c r="Y213" s="103">
        <f t="shared" si="108"/>
        <v>-0.51842087993972896</v>
      </c>
      <c r="Z213" s="128">
        <f>+IF(F213=0,"",'Ark1'!W231)</f>
        <v>1.3750731421884144</v>
      </c>
      <c r="AA213" s="128">
        <f>+IF(F213=0,"",'Ark1'!X231)</f>
        <v>43.12463428905793</v>
      </c>
      <c r="AB213" s="128">
        <f>+IF(F213=0,"",'Ark1'!Y231)</f>
        <v>7.4312463428905779</v>
      </c>
      <c r="AC213" s="128">
        <f>+IF(F213=0,"",'Ark1'!Z231)</f>
        <v>6.008878687938549</v>
      </c>
      <c r="AD213" s="103">
        <f>+IF(F213=0,"",'Ark1'!Z231)</f>
        <v>6.008878687938549</v>
      </c>
      <c r="AE213" s="39">
        <f>+IF(F213=0,"",'Ark1'!AA231)</f>
        <v>1.6118946642049541</v>
      </c>
      <c r="AF213" s="39">
        <f>+IF(F213=0,"",'Ark1'!AB231)</f>
        <v>2.0997116252385561</v>
      </c>
      <c r="AG213" s="128">
        <f>+IF(F213=0,"",'Ark1'!AD231)</f>
        <v>41.828822005968448</v>
      </c>
      <c r="AH213" s="128">
        <f>+IF(F213=0,"",'Ark1'!AE231)</f>
        <v>48.369312901902283</v>
      </c>
      <c r="AI213" s="128">
        <f>+IF(F213=0,"",'Ark1'!AF231)</f>
        <v>16.164577914400564</v>
      </c>
      <c r="AJ213" s="39">
        <f t="shared" si="102"/>
        <v>3.9667181825206757</v>
      </c>
      <c r="AK213" s="25"/>
      <c r="AQ213" t="s">
        <v>67</v>
      </c>
    </row>
    <row r="214" spans="1:43">
      <c r="A214" s="25"/>
      <c r="B214" s="46" t="str">
        <f>+AQ214</f>
        <v>November</v>
      </c>
      <c r="C214" s="46">
        <f>+'Ark1'!C232</f>
        <v>2007</v>
      </c>
      <c r="D214" s="46">
        <f>+IF(F214=0,"",'Ark1'!Q232)</f>
        <v>127</v>
      </c>
      <c r="E214" s="46">
        <f t="shared" si="103"/>
        <v>-88</v>
      </c>
      <c r="F214" s="345">
        <f>+'Ark1'!R232</f>
        <v>936</v>
      </c>
      <c r="G214" s="46">
        <f t="shared" si="104"/>
        <v>-711</v>
      </c>
      <c r="H214" s="103">
        <f>+IF(F214=0,"",'Ark1'!AG232)</f>
        <v>4.9262105292288956</v>
      </c>
      <c r="I214" s="103">
        <f t="shared" si="105"/>
        <v>-3.8146366637389528</v>
      </c>
      <c r="J214" s="103">
        <f>+IF(F214=0,"",'Ark1'!AH232)</f>
        <v>0.85470085470085477</v>
      </c>
      <c r="K214" s="103"/>
      <c r="L214" s="438"/>
      <c r="M214" s="438"/>
      <c r="N214" s="103"/>
      <c r="O214" s="103"/>
      <c r="P214" s="39">
        <f>+IF(F214=0,"",'Ark1'!S232)</f>
        <v>4.1965811965811959</v>
      </c>
      <c r="Q214" s="39">
        <f t="shared" si="106"/>
        <v>0.18383074120778975</v>
      </c>
      <c r="R214" s="103"/>
      <c r="S214" s="103"/>
      <c r="T214" s="39"/>
      <c r="U214" s="39"/>
      <c r="V214" s="39">
        <f>+IF(F214=0,"",'Ark1'!T232)</f>
        <v>3.8568376068376073</v>
      </c>
      <c r="W214" s="39">
        <f t="shared" si="107"/>
        <v>-5.4516370090141653E-2</v>
      </c>
      <c r="X214" s="103">
        <f>+IF(F214=0,"",'Ark1'!U232)</f>
        <v>14.263247863247862</v>
      </c>
      <c r="Y214" s="103">
        <f t="shared" si="108"/>
        <v>-1.2249124281911179</v>
      </c>
      <c r="Z214" s="128">
        <f>+IF(F214=0,"",'Ark1'!W232)</f>
        <v>0.32051282051282048</v>
      </c>
      <c r="AA214" s="128">
        <f>+IF(F214=0,"",'Ark1'!X232)</f>
        <v>40.064102564102562</v>
      </c>
      <c r="AB214" s="128">
        <f>+IF(F214=0,"",'Ark1'!Y232)</f>
        <v>10.897435897435898</v>
      </c>
      <c r="AC214" s="128">
        <f>+IF(F214=0,"",'Ark1'!Z232)</f>
        <v>6.7026413761439025</v>
      </c>
      <c r="AD214" s="103">
        <f>+IF(F214=0,"",'Ark1'!Z232)</f>
        <v>6.7026413761439025</v>
      </c>
      <c r="AE214" s="39">
        <f>+IF(F214=0,"",'Ark1'!AA232)</f>
        <v>1.6145138520464444</v>
      </c>
      <c r="AF214" s="39">
        <f>+IF(F214=0,"",'Ark1'!AB232)</f>
        <v>1.9749543539343355</v>
      </c>
      <c r="AG214" s="128">
        <f>+IF(F214=0,"",'Ark1'!AD232)</f>
        <v>38.411558196396719</v>
      </c>
      <c r="AH214" s="128">
        <f>+IF(F214=0,"",'Ark1'!AE232)</f>
        <v>47.657286525571266</v>
      </c>
      <c r="AI214" s="128">
        <f>+IF(F214=0,"",'Ark1'!AF232)</f>
        <v>4.4265783873256099</v>
      </c>
      <c r="AJ214" s="39">
        <f t="shared" si="102"/>
        <v>3.39877800407332</v>
      </c>
      <c r="AK214" s="25"/>
      <c r="AQ214" t="s">
        <v>68</v>
      </c>
    </row>
    <row r="215" spans="1:43">
      <c r="A215" s="25"/>
      <c r="B215" s="46" t="str">
        <f>+AQ215</f>
        <v>Desember</v>
      </c>
      <c r="C215" s="46">
        <f>+'Ark1'!C233</f>
        <v>2007</v>
      </c>
      <c r="D215" s="46">
        <f>+IF(F215=0,"",'Ark1'!Q233)</f>
        <v>56</v>
      </c>
      <c r="E215" s="46">
        <f t="shared" si="103"/>
        <v>1</v>
      </c>
      <c r="F215" s="345">
        <f>+'Ark1'!R233</f>
        <v>344</v>
      </c>
      <c r="G215" s="46">
        <f t="shared" si="104"/>
        <v>-11</v>
      </c>
      <c r="H215" s="103">
        <f>+IF(F215=0,"",'Ark1'!AG233)</f>
        <v>1.8884348219145219</v>
      </c>
      <c r="I215" s="103">
        <f t="shared" si="105"/>
        <v>-1.2045823597161665E-2</v>
      </c>
      <c r="J215" s="103">
        <f>+IF(F215=0,"",'Ark1'!AH233)</f>
        <v>0.58139534883720945</v>
      </c>
      <c r="K215" s="103"/>
      <c r="L215" s="438"/>
      <c r="M215" s="438"/>
      <c r="N215" s="103"/>
      <c r="O215" s="103"/>
      <c r="P215" s="39">
        <f>+IF(F215=0,"",'Ark1'!S233)</f>
        <v>4.4709302325581399</v>
      </c>
      <c r="Q215" s="39">
        <f t="shared" si="106"/>
        <v>0.53008516213560553</v>
      </c>
      <c r="R215" s="103"/>
      <c r="S215" s="103"/>
      <c r="T215" s="39"/>
      <c r="U215" s="39"/>
      <c r="V215" s="39">
        <f>+IF(F215=0,"",'Ark1'!T233)</f>
        <v>4.1017441860465098</v>
      </c>
      <c r="W215" s="39">
        <f t="shared" si="107"/>
        <v>-0.13205863085489877</v>
      </c>
      <c r="X215" s="103">
        <f>+IF(F215=0,"",'Ark1'!U233)</f>
        <v>14.87732558139535</v>
      </c>
      <c r="Y215" s="103">
        <f t="shared" si="108"/>
        <v>-0.74605470029478127</v>
      </c>
      <c r="Z215" s="128">
        <f>+IF(F215=0,"",'Ark1'!W233)</f>
        <v>2.6162790697674421</v>
      </c>
      <c r="AA215" s="128">
        <f>+IF(F215=0,"",'Ark1'!X233)</f>
        <v>47.383720930232549</v>
      </c>
      <c r="AB215" s="128">
        <f>+IF(F215=0,"",'Ark1'!Y233)</f>
        <v>13.95348837209302</v>
      </c>
      <c r="AC215" s="128">
        <f>+IF(F215=0,"",'Ark1'!Z233)</f>
        <v>8.7410590764344782</v>
      </c>
      <c r="AD215" s="103">
        <f>+IF(F215=0,"",'Ark1'!Z233)</f>
        <v>8.7410590764344782</v>
      </c>
      <c r="AE215" s="39">
        <f>+IF(F215=0,"",'Ark1'!AA233)</f>
        <v>1.5304176568619523</v>
      </c>
      <c r="AF215" s="39">
        <f>+IF(F215=0,"",'Ark1'!AB233)</f>
        <v>2.4360655907561681</v>
      </c>
      <c r="AG215" s="128">
        <f>+IF(F215=0,"",'Ark1'!AD233)</f>
        <v>49.767390003886788</v>
      </c>
      <c r="AH215" s="128">
        <f>+IF(F215=0,"",'Ark1'!AE233)</f>
        <v>49.630988035268551</v>
      </c>
      <c r="AI215" s="128">
        <f>+IF(F215=0,"",'Ark1'!AF233)</f>
        <v>1.6268621423504372</v>
      </c>
      <c r="AJ215" s="39">
        <f t="shared" si="102"/>
        <v>3.3275682704811445</v>
      </c>
      <c r="AK215" s="25"/>
      <c r="AQ215" t="s">
        <v>69</v>
      </c>
    </row>
    <row r="216" spans="1:43">
      <c r="A216" s="25"/>
      <c r="B216" s="69" t="str">
        <f t="shared" ref="B216:B225" si="109">+AQ216</f>
        <v>Januar</v>
      </c>
      <c r="C216" s="69">
        <f>+'Ark1'!C234</f>
        <v>2006</v>
      </c>
      <c r="D216" s="69">
        <f>+IF(F216=0,"",'Ark1'!Q234)</f>
        <v>241</v>
      </c>
      <c r="E216" s="69">
        <f>+IF(F216=0,"",D216-D228)</f>
        <v>47</v>
      </c>
      <c r="F216" s="447">
        <f>+'Ark1'!R234</f>
        <v>2855</v>
      </c>
      <c r="G216" s="69">
        <f>+IF(F216=0,"",F216-F228)</f>
        <v>565</v>
      </c>
      <c r="H216" s="123">
        <f>+IF(F216=0,"",'Ark1'!AG234)</f>
        <v>13.652600923735781</v>
      </c>
      <c r="I216" s="123">
        <f>+IF(F216=0,"",H216-H228)</f>
        <v>1.0509478512618706</v>
      </c>
      <c r="J216" s="123">
        <f>+IF(F216=0,"",'Ark1'!AH234)</f>
        <v>0.35026269702276697</v>
      </c>
      <c r="K216" s="123"/>
      <c r="L216" s="439"/>
      <c r="M216" s="439"/>
      <c r="N216" s="123"/>
      <c r="O216" s="123"/>
      <c r="P216" s="70">
        <f>+IF(F216=0,"",'Ark1'!S234)</f>
        <v>3.8917688266199648</v>
      </c>
      <c r="Q216" s="70">
        <f>+IF(F216=0,"",P216-P228)</f>
        <v>-2.35150161747959E-2</v>
      </c>
      <c r="R216" s="123"/>
      <c r="S216" s="123"/>
      <c r="T216" s="70"/>
      <c r="U216" s="70"/>
      <c r="V216" s="70">
        <f>+IF(F216=0,"",'Ark1'!T234)</f>
        <v>4.4269702276707532</v>
      </c>
      <c r="W216" s="70">
        <f>+IF(F216=0,"",V216-V228)</f>
        <v>-7.4339815997368497E-2</v>
      </c>
      <c r="X216" s="123">
        <f>+IF(F216=0,"",'Ark1'!U234)</f>
        <v>13.955621716287228</v>
      </c>
      <c r="Y216" s="123">
        <f>+IF(F216=0,"",X216-X228)</f>
        <v>-1.0090944409180569</v>
      </c>
      <c r="Z216" s="129">
        <f>+IF(F216=0,"",'Ark1'!W234)</f>
        <v>2.3117338003502632</v>
      </c>
      <c r="AA216" s="129">
        <f>+IF(F216=0,"",'Ark1'!X234)</f>
        <v>47.425569176882654</v>
      </c>
      <c r="AB216" s="129">
        <f>+IF(F216=0,"",'Ark1'!Y234)</f>
        <v>10.577933450087562</v>
      </c>
      <c r="AC216" s="129">
        <f>+IF(F216=0,"",'Ark1'!Z234)</f>
        <v>7.9729764084447181</v>
      </c>
      <c r="AD216" s="123">
        <f>+IF(F216=0,"",'Ark1'!Z234)</f>
        <v>7.9729764084447181</v>
      </c>
      <c r="AE216" s="70">
        <f>+IF(F216=0,"",'Ark1'!AA234)</f>
        <v>1.52475849397459</v>
      </c>
      <c r="AF216" s="70">
        <f>+IF(F216=0,"",'Ark1'!AB234)</f>
        <v>2.2830007055475088</v>
      </c>
      <c r="AG216" s="129">
        <f>+IF(F216=0,"",'Ark1'!AD234)</f>
        <v>50.757007309549685</v>
      </c>
      <c r="AH216" s="129">
        <f>+IF(F216=0,"",'Ark1'!AE234)</f>
        <v>61.870923405885847</v>
      </c>
      <c r="AI216" s="129">
        <f>+IF(F216=0,"",'Ark1'!AF234)</f>
        <v>12.510955302366344</v>
      </c>
      <c r="AJ216" s="70">
        <f t="shared" si="102"/>
        <v>3.5859328593285964</v>
      </c>
      <c r="AK216" s="25"/>
      <c r="AQ216" t="s">
        <v>449</v>
      </c>
    </row>
    <row r="217" spans="1:43">
      <c r="A217" s="25"/>
      <c r="B217" s="69" t="str">
        <f t="shared" si="109"/>
        <v>Februar</v>
      </c>
      <c r="C217" s="69">
        <f>+'Ark1'!C235</f>
        <v>2006</v>
      </c>
      <c r="D217" s="69">
        <f>+IF(F217=0,"",'Ark1'!Q235)</f>
        <v>172</v>
      </c>
      <c r="E217" s="69">
        <f t="shared" ref="E217:E227" si="110">+IF(F217=0,"",D217-D229)</f>
        <v>34</v>
      </c>
      <c r="F217" s="447">
        <f>+'Ark1'!R235</f>
        <v>2229</v>
      </c>
      <c r="G217" s="69">
        <f t="shared" ref="G217:G227" si="111">+IF(F217=0,"",F217-F229)</f>
        <v>261</v>
      </c>
      <c r="H217" s="123">
        <f>+IF(F217=0,"",'Ark1'!AG235)</f>
        <v>9.4039920270480089</v>
      </c>
      <c r="I217" s="123">
        <f t="shared" ref="I217:I227" si="112">+IF(F217=0,"",H217-H229)</f>
        <v>2.0961128865986263</v>
      </c>
      <c r="J217" s="123">
        <f>+IF(F217=0,"",'Ark1'!AH235)</f>
        <v>0</v>
      </c>
      <c r="K217" s="123"/>
      <c r="L217" s="439"/>
      <c r="M217" s="439"/>
      <c r="N217" s="123"/>
      <c r="O217" s="123"/>
      <c r="P217" s="70">
        <f>+IF(F217=0,"",'Ark1'!S235)</f>
        <v>4.0659488559892338</v>
      </c>
      <c r="Q217" s="70">
        <f t="shared" ref="Q217:Q227" si="113">+IF(F217=0,"",P217-P229)</f>
        <v>-1.3319436693693731E-2</v>
      </c>
      <c r="R217" s="123"/>
      <c r="S217" s="123"/>
      <c r="T217" s="70"/>
      <c r="U217" s="70"/>
      <c r="V217" s="70">
        <f>+IF(F217=0,"",'Ark1'!T235)</f>
        <v>4.1305518169582776</v>
      </c>
      <c r="W217" s="70">
        <f t="shared" ref="W217:W227" si="114">+IF(F217=0,"",V217-V229)</f>
        <v>0.73471848362494319</v>
      </c>
      <c r="X217" s="123">
        <f>+IF(F217=0,"",'Ark1'!U235)</f>
        <v>12.312382234185748</v>
      </c>
      <c r="Y217" s="123">
        <f t="shared" ref="Y217:Y227" si="115">+IF(F217=0,"",X217-X229)</f>
        <v>2.2142115024784257</v>
      </c>
      <c r="Z217" s="129">
        <f>+IF(F217=0,"",'Ark1'!W235)</f>
        <v>1.8393898609241817</v>
      </c>
      <c r="AA217" s="129">
        <f>+IF(F217=0,"",'Ark1'!X235)</f>
        <v>37.460744728577851</v>
      </c>
      <c r="AB217" s="129">
        <f>+IF(F217=0,"",'Ark1'!Y235)</f>
        <v>8.9726334679228348</v>
      </c>
      <c r="AC217" s="129">
        <f>+IF(F217=0,"",'Ark1'!Z235)</f>
        <v>7.9944102906450052</v>
      </c>
      <c r="AD217" s="123">
        <f>+IF(F217=0,"",'Ark1'!Z235)</f>
        <v>7.9944102906450052</v>
      </c>
      <c r="AE217" s="70">
        <f>+IF(F217=0,"",'Ark1'!AA235)</f>
        <v>1.6531039252822464</v>
      </c>
      <c r="AF217" s="70">
        <f>+IF(F217=0,"",'Ark1'!AB235)</f>
        <v>2.234664042591278</v>
      </c>
      <c r="AG217" s="129">
        <f>+IF(F217=0,"",'Ark1'!AD235)</f>
        <v>61.598628573792531</v>
      </c>
      <c r="AH217" s="129">
        <f>+IF(F217=0,"",'Ark1'!AE235)</f>
        <v>41.458800959113717</v>
      </c>
      <c r="AI217" s="129">
        <f>+IF(F217=0,"",'Ark1'!AF235)</f>
        <v>9.7677475898334816</v>
      </c>
      <c r="AJ217" s="70">
        <f t="shared" si="102"/>
        <v>3.0281694803045376</v>
      </c>
      <c r="AK217" s="25"/>
      <c r="AQ217" t="s">
        <v>450</v>
      </c>
    </row>
    <row r="218" spans="1:43">
      <c r="A218" s="25"/>
      <c r="B218" s="69" t="str">
        <f t="shared" si="109"/>
        <v>Mars</v>
      </c>
      <c r="C218" s="69">
        <f>+'Ark1'!C236</f>
        <v>2006</v>
      </c>
      <c r="D218" s="69">
        <f>+IF(F218=0,"",'Ark1'!Q236)</f>
        <v>214</v>
      </c>
      <c r="E218" s="69">
        <f t="shared" si="110"/>
        <v>34</v>
      </c>
      <c r="F218" s="447">
        <f>+'Ark1'!R236</f>
        <v>2857</v>
      </c>
      <c r="G218" s="69">
        <f t="shared" si="111"/>
        <v>273</v>
      </c>
      <c r="H218" s="123">
        <f>+IF(F218=0,"",'Ark1'!AG236)</f>
        <v>8.2445422388616691</v>
      </c>
      <c r="I218" s="123">
        <f t="shared" si="112"/>
        <v>-0.31227923159105053</v>
      </c>
      <c r="J218" s="123">
        <f>+IF(F218=0,"",'Ark1'!AH236)</f>
        <v>0.17500875043752187</v>
      </c>
      <c r="K218" s="123"/>
      <c r="L218" s="439"/>
      <c r="M218" s="439"/>
      <c r="N218" s="123"/>
      <c r="O218" s="123"/>
      <c r="P218" s="70">
        <f>+IF(F218=0,"",'Ark1'!S236)</f>
        <v>4.079103955197759</v>
      </c>
      <c r="Q218" s="70">
        <f t="shared" si="113"/>
        <v>-0.39109728319233561</v>
      </c>
      <c r="R218" s="123"/>
      <c r="S218" s="123"/>
      <c r="T218" s="70"/>
      <c r="U218" s="70"/>
      <c r="V218" s="70">
        <f>+IF(F218=0,"",'Ark1'!T236)</f>
        <v>3.5208260413020631</v>
      </c>
      <c r="W218" s="70">
        <f t="shared" si="114"/>
        <v>-0.29341544476604797</v>
      </c>
      <c r="X218" s="123">
        <f>+IF(F218=0,"",'Ark1'!U236)</f>
        <v>8.421631081554084</v>
      </c>
      <c r="Y218" s="123">
        <f t="shared" si="115"/>
        <v>-0.58363207634065972</v>
      </c>
      <c r="Z218" s="129">
        <f>+IF(F218=0,"",'Ark1'!W236)</f>
        <v>0.84004200210010493</v>
      </c>
      <c r="AA218" s="129">
        <f>+IF(F218=0,"",'Ark1'!X236)</f>
        <v>17.640882044102202</v>
      </c>
      <c r="AB218" s="129">
        <f>+IF(F218=0,"",'Ark1'!Y236)</f>
        <v>5.2852642632131603</v>
      </c>
      <c r="AC218" s="129">
        <f>+IF(F218=0,"",'Ark1'!Z236)</f>
        <v>6.932888529817423</v>
      </c>
      <c r="AD218" s="123">
        <f>+IF(F218=0,"",'Ark1'!Z236)</f>
        <v>6.932888529817423</v>
      </c>
      <c r="AE218" s="70">
        <f>+IF(F218=0,"",'Ark1'!AA236)</f>
        <v>1.5947633180650629</v>
      </c>
      <c r="AF218" s="70">
        <f>+IF(F218=0,"",'Ark1'!AB236)</f>
        <v>1.8953188147011977</v>
      </c>
      <c r="AG218" s="129">
        <f>+IF(F218=0,"",'Ark1'!AD236)</f>
        <v>52.700173656014179</v>
      </c>
      <c r="AH218" s="129">
        <f>+IF(F218=0,"",'Ark1'!AE236)</f>
        <v>30.8874478063467</v>
      </c>
      <c r="AI218" s="129">
        <f>+IF(F218=0,"",'Ark1'!AF236)</f>
        <v>12.519719544259422</v>
      </c>
      <c r="AJ218" s="70">
        <f t="shared" si="102"/>
        <v>2.0645786854298973</v>
      </c>
      <c r="AK218" s="25"/>
      <c r="AQ218" t="s">
        <v>451</v>
      </c>
    </row>
    <row r="219" spans="1:43">
      <c r="A219" s="25"/>
      <c r="B219" s="69" t="str">
        <f t="shared" si="109"/>
        <v>April</v>
      </c>
      <c r="C219" s="69">
        <f>+'Ark1'!C237</f>
        <v>2006</v>
      </c>
      <c r="D219" s="69">
        <f>+IF(F219=0,"",'Ark1'!Q237)</f>
        <v>172</v>
      </c>
      <c r="E219" s="69">
        <f t="shared" si="110"/>
        <v>-39</v>
      </c>
      <c r="F219" s="447">
        <f>+'Ark1'!R237</f>
        <v>2626</v>
      </c>
      <c r="G219" s="69">
        <f t="shared" si="111"/>
        <v>-716</v>
      </c>
      <c r="H219" s="123">
        <f>+IF(F219=0,"",'Ark1'!AG237)</f>
        <v>7.5813631390431695</v>
      </c>
      <c r="I219" s="123">
        <f t="shared" si="112"/>
        <v>-2.9069356569137579</v>
      </c>
      <c r="J219" s="123">
        <f>+IF(F219=0,"",'Ark1'!AH237)</f>
        <v>3.8080731150038072E-2</v>
      </c>
      <c r="K219" s="123"/>
      <c r="L219" s="439"/>
      <c r="M219" s="439"/>
      <c r="N219" s="123"/>
      <c r="O219" s="123"/>
      <c r="P219" s="70">
        <f>+IF(F219=0,"",'Ark1'!S237)</f>
        <v>4.3648134044173652</v>
      </c>
      <c r="Q219" s="70">
        <f t="shared" si="113"/>
        <v>0.29928378143711409</v>
      </c>
      <c r="R219" s="123"/>
      <c r="S219" s="123"/>
      <c r="T219" s="70"/>
      <c r="U219" s="70"/>
      <c r="V219" s="70">
        <f>+IF(F219=0,"",'Ark1'!T237)</f>
        <v>4.0392231530845404</v>
      </c>
      <c r="W219" s="70">
        <f t="shared" si="114"/>
        <v>0.26693111239034506</v>
      </c>
      <c r="X219" s="123">
        <f>+IF(F219=0,"",'Ark1'!U237)</f>
        <v>8.4254379284082326</v>
      </c>
      <c r="Y219" s="123">
        <f t="shared" si="115"/>
        <v>-0.10900252640923824</v>
      </c>
      <c r="Z219" s="129">
        <f>+IF(F219=0,"",'Ark1'!W237)</f>
        <v>0.83777608530083802</v>
      </c>
      <c r="AA219" s="129">
        <f>+IF(F219=0,"",'Ark1'!X237)</f>
        <v>17.745620715917745</v>
      </c>
      <c r="AB219" s="129">
        <f>+IF(F219=0,"",'Ark1'!Y237)</f>
        <v>5.8644325971058642</v>
      </c>
      <c r="AC219" s="129">
        <f>+IF(F219=0,"",'Ark1'!Z237)</f>
        <v>7.0569374277548143</v>
      </c>
      <c r="AD219" s="123">
        <f>+IF(F219=0,"",'Ark1'!Z237)</f>
        <v>7.0569374277548143</v>
      </c>
      <c r="AE219" s="70">
        <f>+IF(F219=0,"",'Ark1'!AA237)</f>
        <v>1.5504352579753036</v>
      </c>
      <c r="AF219" s="70">
        <f>+IF(F219=0,"",'Ark1'!AB237)</f>
        <v>1.8785436191853877</v>
      </c>
      <c r="AG219" s="129">
        <f>+IF(F219=0,"",'Ark1'!AD237)</f>
        <v>45.126567342221747</v>
      </c>
      <c r="AH219" s="129">
        <f>+IF(F219=0,"",'Ark1'!AE237)</f>
        <v>38.222773698999504</v>
      </c>
      <c r="AI219" s="129">
        <f>+IF(F219=0,"",'Ark1'!AF237)</f>
        <v>11.507449605609111</v>
      </c>
      <c r="AJ219" s="70">
        <f t="shared" si="102"/>
        <v>1.9303088466236273</v>
      </c>
      <c r="AK219" s="25"/>
      <c r="AQ219" t="s">
        <v>452</v>
      </c>
    </row>
    <row r="220" spans="1:43">
      <c r="A220" s="25"/>
      <c r="B220" s="69" t="str">
        <f t="shared" si="109"/>
        <v>Mai</v>
      </c>
      <c r="C220" s="69">
        <f>+'Ark1'!C238</f>
        <v>2006</v>
      </c>
      <c r="D220" s="69">
        <f>+IF(F220=0,"",'Ark1'!Q238)</f>
        <v>155</v>
      </c>
      <c r="E220" s="69">
        <f t="shared" si="110"/>
        <v>20</v>
      </c>
      <c r="F220" s="447">
        <f>+'Ark1'!R238</f>
        <v>1442</v>
      </c>
      <c r="G220" s="69">
        <f t="shared" si="111"/>
        <v>296</v>
      </c>
      <c r="H220" s="123">
        <f>+IF(F220=0,"",'Ark1'!AG238)</f>
        <v>5.2199397813914485</v>
      </c>
      <c r="I220" s="123">
        <f t="shared" si="112"/>
        <v>0.86632921502456917</v>
      </c>
      <c r="J220" s="123">
        <f>+IF(F220=0,"",'Ark1'!AH238)</f>
        <v>0</v>
      </c>
      <c r="K220" s="123"/>
      <c r="L220" s="439"/>
      <c r="M220" s="439"/>
      <c r="N220" s="123"/>
      <c r="O220" s="123"/>
      <c r="P220" s="70">
        <f>+IF(F220=0,"",'Ark1'!S238)</f>
        <v>4.067961165048545</v>
      </c>
      <c r="Q220" s="70">
        <f t="shared" si="113"/>
        <v>-4.7222081024754559E-2</v>
      </c>
      <c r="R220" s="123"/>
      <c r="S220" s="123"/>
      <c r="T220" s="70"/>
      <c r="U220" s="70"/>
      <c r="V220" s="70">
        <f>+IF(F220=0,"",'Ark1'!T238)</f>
        <v>3.8744798890429961</v>
      </c>
      <c r="W220" s="70">
        <f t="shared" si="114"/>
        <v>0.14934899899064025</v>
      </c>
      <c r="X220" s="123">
        <f>+IF(F220=0,"",'Ark1'!U238)</f>
        <v>10.564285714285727</v>
      </c>
      <c r="Y220" s="123">
        <f t="shared" si="115"/>
        <v>0.23330840189481172</v>
      </c>
      <c r="Z220" s="129">
        <f>+IF(F220=0,"",'Ark1'!W238)</f>
        <v>2.7045769764216367</v>
      </c>
      <c r="AA220" s="129">
        <f>+IF(F220=0,"",'Ark1'!X238)</f>
        <v>25.797503467406393</v>
      </c>
      <c r="AB220" s="129">
        <f>+IF(F220=0,"",'Ark1'!Y238)</f>
        <v>8.5298196948682392</v>
      </c>
      <c r="AC220" s="129">
        <f>+IF(F220=0,"",'Ark1'!Z238)</f>
        <v>7.7083591491792944</v>
      </c>
      <c r="AD220" s="123">
        <f>+IF(F220=0,"",'Ark1'!Z238)</f>
        <v>7.7083591491792944</v>
      </c>
      <c r="AE220" s="70">
        <f>+IF(F220=0,"",'Ark1'!AA238)</f>
        <v>1.5834047056066676</v>
      </c>
      <c r="AF220" s="70">
        <f>+IF(F220=0,"",'Ark1'!AB238)</f>
        <v>2.2180511588051406</v>
      </c>
      <c r="AG220" s="129">
        <f>+IF(F220=0,"",'Ark1'!AD238)</f>
        <v>61.749157104191951</v>
      </c>
      <c r="AH220" s="129">
        <f>+IF(F220=0,"",'Ark1'!AE238)</f>
        <v>50.791733011274523</v>
      </c>
      <c r="AI220" s="129">
        <f>+IF(F220=0,"",'Ark1'!AF238)</f>
        <v>6.3190184049079763</v>
      </c>
      <c r="AJ220" s="70">
        <f t="shared" si="102"/>
        <v>2.5969485168769202</v>
      </c>
      <c r="AK220" s="25"/>
      <c r="AQ220" t="s">
        <v>453</v>
      </c>
    </row>
    <row r="221" spans="1:43">
      <c r="A221" s="25"/>
      <c r="B221" s="69" t="str">
        <f t="shared" si="109"/>
        <v>Juni</v>
      </c>
      <c r="C221" s="69">
        <f>+'Ark1'!C239</f>
        <v>2006</v>
      </c>
      <c r="D221" s="69">
        <f>+IF(F221=0,"",'Ark1'!Q239)</f>
        <v>139</v>
      </c>
      <c r="E221" s="69">
        <f t="shared" si="110"/>
        <v>-29</v>
      </c>
      <c r="F221" s="447">
        <f>+'Ark1'!R239</f>
        <v>1326</v>
      </c>
      <c r="G221" s="69">
        <f t="shared" si="111"/>
        <v>-103</v>
      </c>
      <c r="H221" s="123">
        <f>+IF(F221=0,"",'Ark1'!AG239)</f>
        <v>5.6613852884164313</v>
      </c>
      <c r="I221" s="123">
        <f t="shared" si="112"/>
        <v>-0.90015851079670917</v>
      </c>
      <c r="J221" s="123">
        <f>+IF(F221=0,"",'Ark1'!AH239)</f>
        <v>0</v>
      </c>
      <c r="K221" s="123"/>
      <c r="L221" s="439"/>
      <c r="M221" s="439"/>
      <c r="N221" s="123"/>
      <c r="O221" s="123"/>
      <c r="P221" s="70">
        <f>+IF(F221=0,"",'Ark1'!S239)</f>
        <v>3.8687782805429856</v>
      </c>
      <c r="Q221" s="70">
        <f t="shared" si="113"/>
        <v>-8.8534525615165727E-2</v>
      </c>
      <c r="R221" s="123"/>
      <c r="S221" s="123"/>
      <c r="T221" s="70"/>
      <c r="U221" s="70"/>
      <c r="V221" s="70">
        <f>+IF(F221=0,"",'Ark1'!T239)</f>
        <v>3.883107088989441</v>
      </c>
      <c r="W221" s="70">
        <f t="shared" si="114"/>
        <v>7.0650825868376899E-2</v>
      </c>
      <c r="X221" s="123">
        <f>+IF(F221=0,"",'Ark1'!U239)</f>
        <v>12.460030165912523</v>
      </c>
      <c r="Y221" s="123">
        <f t="shared" si="115"/>
        <v>-2.67438018971351E-2</v>
      </c>
      <c r="Z221" s="129">
        <f>+IF(F221=0,"",'Ark1'!W239)</f>
        <v>2.337858220211162</v>
      </c>
      <c r="AA221" s="129">
        <f>+IF(F221=0,"",'Ark1'!X239)</f>
        <v>29.638009049773753</v>
      </c>
      <c r="AB221" s="129">
        <f>+IF(F221=0,"",'Ark1'!Y239)</f>
        <v>8.7481146304675708</v>
      </c>
      <c r="AC221" s="129">
        <f>+IF(F221=0,"",'Ark1'!Z239)</f>
        <v>7.1707688423868099</v>
      </c>
      <c r="AD221" s="123">
        <f>+IF(F221=0,"",'Ark1'!Z239)</f>
        <v>7.1707688423868099</v>
      </c>
      <c r="AE221" s="70">
        <f>+IF(F221=0,"",'Ark1'!AA239)</f>
        <v>1.6188853912851584</v>
      </c>
      <c r="AF221" s="70">
        <f>+IF(F221=0,"",'Ark1'!AB239)</f>
        <v>2.34486724834542</v>
      </c>
      <c r="AG221" s="129">
        <f>+IF(F221=0,"",'Ark1'!AD239)</f>
        <v>65.582553351951361</v>
      </c>
      <c r="AH221" s="129">
        <f>+IF(F221=0,"",'Ark1'!AE239)</f>
        <v>48.547067765529405</v>
      </c>
      <c r="AI221" s="129">
        <f>+IF(F221=0,"",'Ark1'!AF239)</f>
        <v>5.8106923751095527</v>
      </c>
      <c r="AJ221" s="70">
        <f t="shared" si="102"/>
        <v>3.2206627680311906</v>
      </c>
      <c r="AK221" s="25"/>
      <c r="AQ221" t="s">
        <v>454</v>
      </c>
    </row>
    <row r="222" spans="1:43">
      <c r="A222" s="25"/>
      <c r="B222" s="69" t="str">
        <f t="shared" si="109"/>
        <v>Juli</v>
      </c>
      <c r="C222" s="69">
        <f>+'Ark1'!C240</f>
        <v>2006</v>
      </c>
      <c r="D222" s="69">
        <f>+IF(F222=0,"",'Ark1'!Q240)</f>
        <v>47</v>
      </c>
      <c r="E222" s="69">
        <f t="shared" si="110"/>
        <v>-9</v>
      </c>
      <c r="F222" s="447">
        <f>+'Ark1'!R240</f>
        <v>381</v>
      </c>
      <c r="G222" s="69">
        <f t="shared" si="111"/>
        <v>-22</v>
      </c>
      <c r="H222" s="123">
        <f>+IF(F222=0,"",'Ark1'!AG240)</f>
        <v>2.0080407981586945</v>
      </c>
      <c r="I222" s="123">
        <f t="shared" si="112"/>
        <v>0.12988364632380089</v>
      </c>
      <c r="J222" s="123">
        <f>+IF(F222=0,"",'Ark1'!AH240)</f>
        <v>0</v>
      </c>
      <c r="K222" s="123"/>
      <c r="L222" s="439"/>
      <c r="M222" s="439"/>
      <c r="N222" s="123"/>
      <c r="O222" s="123"/>
      <c r="P222" s="70">
        <f>+IF(F222=0,"",'Ark1'!S240)</f>
        <v>3.9658792650918624</v>
      </c>
      <c r="Q222" s="70">
        <f t="shared" si="113"/>
        <v>-5.6453241111611874E-2</v>
      </c>
      <c r="R222" s="123"/>
      <c r="S222" s="123"/>
      <c r="T222" s="70"/>
      <c r="U222" s="70"/>
      <c r="V222" s="70">
        <f>+IF(F222=0,"",'Ark1'!T240)</f>
        <v>4.622047244094488</v>
      </c>
      <c r="W222" s="70">
        <f t="shared" si="114"/>
        <v>1.8131142416130981</v>
      </c>
      <c r="X222" s="123">
        <f>+IF(F222=0,"",'Ark1'!U240)</f>
        <v>15.381102362204716</v>
      </c>
      <c r="Y222" s="123">
        <f t="shared" si="115"/>
        <v>2.7074050917332571</v>
      </c>
      <c r="Z222" s="129">
        <f>+IF(F222=0,"",'Ark1'!W240)</f>
        <v>5.7742782152230978</v>
      </c>
      <c r="AA222" s="129">
        <f>+IF(F222=0,"",'Ark1'!X240)</f>
        <v>45.669291338582681</v>
      </c>
      <c r="AB222" s="129">
        <f>+IF(F222=0,"",'Ark1'!Y240)</f>
        <v>15.22309711286089</v>
      </c>
      <c r="AC222" s="129">
        <f>+IF(F222=0,"",'Ark1'!Z240)</f>
        <v>7.2857974840797901</v>
      </c>
      <c r="AD222" s="123">
        <f>+IF(F222=0,"",'Ark1'!Z240)</f>
        <v>7.2857974840797901</v>
      </c>
      <c r="AE222" s="70">
        <f>+IF(F222=0,"",'Ark1'!AA240)</f>
        <v>1.5271441021667405</v>
      </c>
      <c r="AF222" s="70">
        <f>+IF(F222=0,"",'Ark1'!AB240)</f>
        <v>2.7145833451794177</v>
      </c>
      <c r="AG222" s="129">
        <f>+IF(F222=0,"",'Ark1'!AD240)</f>
        <v>72.03986494713287</v>
      </c>
      <c r="AH222" s="129">
        <f>+IF(F222=0,"",'Ark1'!AE240)</f>
        <v>67.117098808951908</v>
      </c>
      <c r="AI222" s="129">
        <f>+IF(F222=0,"",'Ark1'!AF240)</f>
        <v>1.6695880806310253</v>
      </c>
      <c r="AJ222" s="70">
        <f t="shared" si="102"/>
        <v>3.8783587028457966</v>
      </c>
      <c r="AK222" s="25"/>
      <c r="AQ222" t="s">
        <v>455</v>
      </c>
    </row>
    <row r="223" spans="1:43">
      <c r="A223" s="25"/>
      <c r="B223" s="69" t="str">
        <f t="shared" si="109"/>
        <v>August</v>
      </c>
      <c r="C223" s="69">
        <f>+'Ark1'!C241</f>
        <v>2006</v>
      </c>
      <c r="D223" s="69">
        <f>+IF(F223=0,"",'Ark1'!Q241)</f>
        <v>134</v>
      </c>
      <c r="E223" s="69">
        <f t="shared" si="110"/>
        <v>-5</v>
      </c>
      <c r="F223" s="447">
        <f>+'Ark1'!R241</f>
        <v>1745</v>
      </c>
      <c r="G223" s="69">
        <f t="shared" si="111"/>
        <v>383</v>
      </c>
      <c r="H223" s="123">
        <f>+IF(F223=0,"",'Ark1'!AG241)</f>
        <v>8.4855331766018303</v>
      </c>
      <c r="I223" s="123">
        <f t="shared" si="112"/>
        <v>1.1818828775124288</v>
      </c>
      <c r="J223" s="123">
        <f>+IF(F223=0,"",'Ark1'!AH241)</f>
        <v>0.97421203438395387</v>
      </c>
      <c r="K223" s="123"/>
      <c r="L223" s="439"/>
      <c r="M223" s="439"/>
      <c r="N223" s="123"/>
      <c r="O223" s="123"/>
      <c r="P223" s="70">
        <f>+IF(F223=0,"",'Ark1'!S241)</f>
        <v>3.4905444126074503</v>
      </c>
      <c r="Q223" s="70">
        <f t="shared" si="113"/>
        <v>-0.22164354627654337</v>
      </c>
      <c r="R223" s="123"/>
      <c r="S223" s="123"/>
      <c r="T223" s="70"/>
      <c r="U223" s="70"/>
      <c r="V223" s="70">
        <f>+IF(F223=0,"",'Ark1'!T241)</f>
        <v>3.3713467048710593</v>
      </c>
      <c r="W223" s="70">
        <f t="shared" si="114"/>
        <v>-0.23658281054744412</v>
      </c>
      <c r="X223" s="123">
        <f>+IF(F223=0,"",'Ark1'!U241)</f>
        <v>14.191346704871044</v>
      </c>
      <c r="Y223" s="123">
        <f t="shared" si="115"/>
        <v>-0.39139925694980704</v>
      </c>
      <c r="Z223" s="129">
        <f>+IF(F223=0,"",'Ark1'!W241)</f>
        <v>0.63037249283667629</v>
      </c>
      <c r="AA223" s="129">
        <f>+IF(F223=0,"",'Ark1'!X241)</f>
        <v>34.670487106017177</v>
      </c>
      <c r="AB223" s="129">
        <f>+IF(F223=0,"",'Ark1'!Y241)</f>
        <v>6.3037249283667629</v>
      </c>
      <c r="AC223" s="129">
        <f>+IF(F223=0,"",'Ark1'!Z241)</f>
        <v>5.9000597022497612</v>
      </c>
      <c r="AD223" s="123">
        <f>+IF(F223=0,"",'Ark1'!Z241)</f>
        <v>5.9000597022497612</v>
      </c>
      <c r="AE223" s="70">
        <f>+IF(F223=0,"",'Ark1'!AA241)</f>
        <v>1.399978301675491</v>
      </c>
      <c r="AF223" s="70">
        <f>+IF(F223=0,"",'Ark1'!AB241)</f>
        <v>1.9907187706040437</v>
      </c>
      <c r="AG223" s="129">
        <f>+IF(F223=0,"",'Ark1'!AD241)</f>
        <v>60.048868106226259</v>
      </c>
      <c r="AH223" s="129">
        <f>+IF(F223=0,"",'Ark1'!AE241)</f>
        <v>46.905401700069341</v>
      </c>
      <c r="AI223" s="129">
        <f>+IF(F223=0,"",'Ark1'!AF241)</f>
        <v>7.6468010517090272</v>
      </c>
      <c r="AJ223" s="70">
        <f t="shared" si="102"/>
        <v>4.0656542439665033</v>
      </c>
      <c r="AK223" s="25"/>
      <c r="AQ223" t="s">
        <v>66</v>
      </c>
    </row>
    <row r="224" spans="1:43">
      <c r="A224" s="25"/>
      <c r="B224" s="69" t="str">
        <f t="shared" si="109"/>
        <v>September</v>
      </c>
      <c r="C224" s="69">
        <f>+'Ark1'!C242</f>
        <v>2006</v>
      </c>
      <c r="D224" s="69">
        <f>+IF(F224=0,"",'Ark1'!Q242)</f>
        <v>185</v>
      </c>
      <c r="E224" s="69">
        <f t="shared" si="110"/>
        <v>-30</v>
      </c>
      <c r="F224" s="447">
        <f>+'Ark1'!R242</f>
        <v>3324</v>
      </c>
      <c r="G224" s="69">
        <f t="shared" si="111"/>
        <v>869</v>
      </c>
      <c r="H224" s="123">
        <f>+IF(F224=0,"",'Ark1'!AG242)</f>
        <v>18.27789308198728</v>
      </c>
      <c r="I224" s="123">
        <f t="shared" si="112"/>
        <v>3.9348766825404997</v>
      </c>
      <c r="J224" s="123">
        <f>+IF(F224=0,"",'Ark1'!AH242)</f>
        <v>3.0084235860409141E-2</v>
      </c>
      <c r="K224" s="123"/>
      <c r="L224" s="439"/>
      <c r="M224" s="439"/>
      <c r="N224" s="123"/>
      <c r="O224" s="123"/>
      <c r="P224" s="70">
        <f>+IF(F224=0,"",'Ark1'!S242)</f>
        <v>2.7879061371841161</v>
      </c>
      <c r="Q224" s="70">
        <f t="shared" si="113"/>
        <v>-0.33592278338614889</v>
      </c>
      <c r="R224" s="123"/>
      <c r="S224" s="123"/>
      <c r="T224" s="70"/>
      <c r="U224" s="70"/>
      <c r="V224" s="70">
        <f>+IF(F224=0,"",'Ark1'!T242)</f>
        <v>3.4136582430806248</v>
      </c>
      <c r="W224" s="70">
        <f t="shared" si="114"/>
        <v>-0.15294053492344961</v>
      </c>
      <c r="X224" s="123">
        <f>+IF(F224=0,"",'Ark1'!U242)</f>
        <v>16.04741275571601</v>
      </c>
      <c r="Y224" s="123">
        <f t="shared" si="115"/>
        <v>0.1595512485877002</v>
      </c>
      <c r="Z224" s="129">
        <f>+IF(F224=0,"",'Ark1'!W242)</f>
        <v>0.9025270758122742</v>
      </c>
      <c r="AA224" s="129">
        <f>+IF(F224=0,"",'Ark1'!X242)</f>
        <v>46.780986762936223</v>
      </c>
      <c r="AB224" s="129">
        <f>+IF(F224=0,"",'Ark1'!Y242)</f>
        <v>5.6558363417569195</v>
      </c>
      <c r="AC224" s="129">
        <f>+IF(F224=0,"",'Ark1'!Z242)</f>
        <v>4.474933788970902</v>
      </c>
      <c r="AD224" s="123">
        <f>+IF(F224=0,"",'Ark1'!Z242)</f>
        <v>4.474933788970902</v>
      </c>
      <c r="AE224" s="70">
        <f>+IF(F224=0,"",'Ark1'!AA242)</f>
        <v>1.3009153755315763</v>
      </c>
      <c r="AF224" s="70">
        <f>+IF(F224=0,"",'Ark1'!AB242)</f>
        <v>2.0003173571740045</v>
      </c>
      <c r="AG224" s="129">
        <f>+IF(F224=0,"",'Ark1'!AD242)</f>
        <v>54.624465733598711</v>
      </c>
      <c r="AH224" s="129">
        <f>+IF(F224=0,"",'Ark1'!AE242)</f>
        <v>54.077525882388258</v>
      </c>
      <c r="AI224" s="129">
        <f>+IF(F224=0,"",'Ark1'!AF242)</f>
        <v>14.566170026292724</v>
      </c>
      <c r="AJ224" s="70">
        <f t="shared" si="102"/>
        <v>5.7560807165209891</v>
      </c>
      <c r="AK224" s="25"/>
      <c r="AQ224" t="s">
        <v>78</v>
      </c>
    </row>
    <row r="225" spans="1:43">
      <c r="A225" s="25"/>
      <c r="B225" s="69" t="str">
        <f t="shared" si="109"/>
        <v>Oktober</v>
      </c>
      <c r="C225" s="69">
        <f>+'Ark1'!C243</f>
        <v>2006</v>
      </c>
      <c r="D225" s="69">
        <f>+IF(F225=0,"",'Ark1'!Q243)</f>
        <v>252</v>
      </c>
      <c r="E225" s="69">
        <f t="shared" si="110"/>
        <v>-10</v>
      </c>
      <c r="F225" s="447">
        <f>+'Ark1'!R243</f>
        <v>2033</v>
      </c>
      <c r="G225" s="69">
        <f t="shared" si="111"/>
        <v>-325</v>
      </c>
      <c r="H225" s="123">
        <f>+IF(F225=0,"",'Ark1'!AG243)</f>
        <v>10.823381706276139</v>
      </c>
      <c r="I225" s="123">
        <f t="shared" si="112"/>
        <v>-2.8340108048503243</v>
      </c>
      <c r="J225" s="123">
        <f>+IF(F225=0,"",'Ark1'!AH243)</f>
        <v>0.59026069847515983</v>
      </c>
      <c r="K225" s="123"/>
      <c r="L225" s="439"/>
      <c r="M225" s="439"/>
      <c r="N225" s="123"/>
      <c r="O225" s="123"/>
      <c r="P225" s="70">
        <f>+IF(F225=0,"",'Ark1'!S243)</f>
        <v>3.2567634038366946</v>
      </c>
      <c r="Q225" s="70">
        <f t="shared" si="113"/>
        <v>-0.12237145621419598</v>
      </c>
      <c r="R225" s="123"/>
      <c r="S225" s="123"/>
      <c r="T225" s="70"/>
      <c r="U225" s="70"/>
      <c r="V225" s="70">
        <f>+IF(F225=0,"",'Ark1'!T243)</f>
        <v>3.4904082636497802</v>
      </c>
      <c r="W225" s="70">
        <f t="shared" si="114"/>
        <v>-0.11773422998889593</v>
      </c>
      <c r="X225" s="123">
        <f>+IF(F225=0,"",'Ark1'!U243)</f>
        <v>15.536940482046241</v>
      </c>
      <c r="Y225" s="123">
        <f t="shared" si="115"/>
        <v>-0.21378046791137173</v>
      </c>
      <c r="Z225" s="129">
        <f>+IF(F225=0,"",'Ark1'!W243)</f>
        <v>0.54107230693556307</v>
      </c>
      <c r="AA225" s="129">
        <f>+IF(F225=0,"",'Ark1'!X243)</f>
        <v>45.056566650270547</v>
      </c>
      <c r="AB225" s="129">
        <f>+IF(F225=0,"",'Ark1'!Y243)</f>
        <v>8.8047220855877981</v>
      </c>
      <c r="AC225" s="129">
        <f>+IF(F225=0,"",'Ark1'!Z243)</f>
        <v>5.9990307370000924</v>
      </c>
      <c r="AD225" s="123">
        <f>+IF(F225=0,"",'Ark1'!Z243)</f>
        <v>5.9990307370000924</v>
      </c>
      <c r="AE225" s="70">
        <f>+IF(F225=0,"",'Ark1'!AA243)</f>
        <v>1.4176821496446848</v>
      </c>
      <c r="AF225" s="70">
        <f>+IF(F225=0,"",'Ark1'!AB243)</f>
        <v>1.9963152186242423</v>
      </c>
      <c r="AG225" s="129">
        <f>+IF(F225=0,"",'Ark1'!AD243)</f>
        <v>47.555812287039153</v>
      </c>
      <c r="AH225" s="129">
        <f>+IF(F225=0,"",'Ark1'!AE243)</f>
        <v>48.942747445753426</v>
      </c>
      <c r="AI225" s="129">
        <f>+IF(F225=0,"",'Ark1'!AF243)</f>
        <v>8.9088518843120088</v>
      </c>
      <c r="AJ225" s="70">
        <f t="shared" si="102"/>
        <v>4.7706690832200582</v>
      </c>
      <c r="AK225" s="25"/>
      <c r="AQ225" t="s">
        <v>67</v>
      </c>
    </row>
    <row r="226" spans="1:43">
      <c r="A226" s="25"/>
      <c r="B226" s="69" t="str">
        <f>+AQ226</f>
        <v>November</v>
      </c>
      <c r="C226" s="69">
        <f>+'Ark1'!C244</f>
        <v>2006</v>
      </c>
      <c r="D226" s="69">
        <f>+IF(F226=0,"",'Ark1'!Q244)</f>
        <v>215</v>
      </c>
      <c r="E226" s="69">
        <f t="shared" si="110"/>
        <v>37</v>
      </c>
      <c r="F226" s="447">
        <f>+'Ark1'!R244</f>
        <v>1647</v>
      </c>
      <c r="G226" s="69">
        <f t="shared" si="111"/>
        <v>-52</v>
      </c>
      <c r="H226" s="123">
        <f>+IF(F226=0,"",'Ark1'!AG244)</f>
        <v>8.7408471929678484</v>
      </c>
      <c r="I226" s="123">
        <f t="shared" si="112"/>
        <v>-0.78048106036253451</v>
      </c>
      <c r="J226" s="123">
        <f>+IF(F226=0,"",'Ark1'!AH244)</f>
        <v>0.66788099574984805</v>
      </c>
      <c r="K226" s="123"/>
      <c r="L226" s="439"/>
      <c r="M226" s="439"/>
      <c r="N226" s="123"/>
      <c r="O226" s="123"/>
      <c r="P226" s="70">
        <f>+IF(F226=0,"",'Ark1'!S244)</f>
        <v>4.0127504553734061</v>
      </c>
      <c r="Q226" s="70">
        <f t="shared" si="113"/>
        <v>0.30292114401378223</v>
      </c>
      <c r="R226" s="123"/>
      <c r="S226" s="123"/>
      <c r="T226" s="70"/>
      <c r="U226" s="70"/>
      <c r="V226" s="70">
        <f>+IF(F226=0,"",'Ark1'!T244)</f>
        <v>3.911353976927749</v>
      </c>
      <c r="W226" s="70">
        <f t="shared" si="114"/>
        <v>-0.37116515197160238</v>
      </c>
      <c r="X226" s="123">
        <f>+IF(F226=0,"",'Ark1'!U244)</f>
        <v>15.48816029143898</v>
      </c>
      <c r="Y226" s="123">
        <f t="shared" si="115"/>
        <v>0.248313322633825</v>
      </c>
      <c r="Z226" s="129">
        <f>+IF(F226=0,"",'Ark1'!W244)</f>
        <v>1.5786278081360052</v>
      </c>
      <c r="AA226" s="129">
        <f>+IF(F226=0,"",'Ark1'!X244)</f>
        <v>47.055251973284761</v>
      </c>
      <c r="AB226" s="129">
        <f>+IF(F226=0,"",'Ark1'!Y244)</f>
        <v>10.200364298724953</v>
      </c>
      <c r="AC226" s="129">
        <f>+IF(F226=0,"",'Ark1'!Z244)</f>
        <v>6.2653691602198158</v>
      </c>
      <c r="AD226" s="123">
        <f>+IF(F226=0,"",'Ark1'!Z244)</f>
        <v>6.2653691602198158</v>
      </c>
      <c r="AE226" s="70">
        <f>+IF(F226=0,"",'Ark1'!AA244)</f>
        <v>1.5966594301939974</v>
      </c>
      <c r="AF226" s="70">
        <f>+IF(F226=0,"",'Ark1'!AB244)</f>
        <v>2.1855430607354212</v>
      </c>
      <c r="AG226" s="129">
        <f>+IF(F226=0,"",'Ark1'!AD244)</f>
        <v>38.899774330843933</v>
      </c>
      <c r="AH226" s="129">
        <f>+IF(F226=0,"",'Ark1'!AE244)</f>
        <v>43.739730326157179</v>
      </c>
      <c r="AI226" s="129">
        <f>+IF(F226=0,"",'Ark1'!AF244)</f>
        <v>7.21735319894829</v>
      </c>
      <c r="AJ226" s="70">
        <f t="shared" si="102"/>
        <v>3.8597367226509305</v>
      </c>
      <c r="AK226" s="25"/>
      <c r="AQ226" t="s">
        <v>68</v>
      </c>
    </row>
    <row r="227" spans="1:43">
      <c r="A227" s="25"/>
      <c r="B227" s="69" t="str">
        <f>+AQ227</f>
        <v>Desember</v>
      </c>
      <c r="C227" s="69">
        <f>+'Ark1'!C245</f>
        <v>2006</v>
      </c>
      <c r="D227" s="69">
        <f>+IF(F227=0,"",'Ark1'!Q245)</f>
        <v>55</v>
      </c>
      <c r="E227" s="69">
        <f t="shared" si="110"/>
        <v>-19</v>
      </c>
      <c r="F227" s="447">
        <f>+'Ark1'!R245</f>
        <v>355</v>
      </c>
      <c r="G227" s="69">
        <f t="shared" si="111"/>
        <v>-299</v>
      </c>
      <c r="H227" s="123">
        <f>+IF(F227=0,"",'Ark1'!AG245)</f>
        <v>1.9004806455116836</v>
      </c>
      <c r="I227" s="123">
        <f t="shared" si="112"/>
        <v>-1.5261678947474344</v>
      </c>
      <c r="J227" s="123">
        <f>+IF(F227=0,"",'Ark1'!AH245)</f>
        <v>0</v>
      </c>
      <c r="K227" s="123"/>
      <c r="L227" s="439"/>
      <c r="M227" s="439"/>
      <c r="N227" s="123"/>
      <c r="O227" s="123"/>
      <c r="P227" s="70">
        <f>+IF(F227=0,"",'Ark1'!S245)</f>
        <v>3.9408450704225344</v>
      </c>
      <c r="Q227" s="70">
        <f t="shared" si="113"/>
        <v>0.25124262393935437</v>
      </c>
      <c r="R227" s="123"/>
      <c r="S227" s="123"/>
      <c r="T227" s="70"/>
      <c r="U227" s="70"/>
      <c r="V227" s="70">
        <f>+IF(F227=0,"",'Ark1'!T245)</f>
        <v>4.2338028169014086</v>
      </c>
      <c r="W227" s="70">
        <f t="shared" si="114"/>
        <v>-0.1346987121505796</v>
      </c>
      <c r="X227" s="123">
        <f>+IF(F227=0,"",'Ark1'!U245)</f>
        <v>15.623380281690132</v>
      </c>
      <c r="Y227" s="123">
        <f t="shared" si="115"/>
        <v>1.3749093336779019</v>
      </c>
      <c r="Z227" s="129">
        <f>+IF(F227=0,"",'Ark1'!W245)</f>
        <v>1.9718309859154923</v>
      </c>
      <c r="AA227" s="129">
        <f>+IF(F227=0,"",'Ark1'!X245)</f>
        <v>48.450704225352112</v>
      </c>
      <c r="AB227" s="129">
        <f>+IF(F227=0,"",'Ark1'!Y245)</f>
        <v>13.521126760563378</v>
      </c>
      <c r="AC227" s="129">
        <f>+IF(F227=0,"",'Ark1'!Z245)</f>
        <v>7.7108074774291868</v>
      </c>
      <c r="AD227" s="123">
        <f>+IF(F227=0,"",'Ark1'!Z245)</f>
        <v>7.7108074774291868</v>
      </c>
      <c r="AE227" s="70">
        <f>+IF(F227=0,"",'Ark1'!AA245)</f>
        <v>1.5489730777890027</v>
      </c>
      <c r="AF227" s="70">
        <f>+IF(F227=0,"",'Ark1'!AB245)</f>
        <v>2.1080625683562486</v>
      </c>
      <c r="AG227" s="129">
        <f>+IF(F227=0,"",'Ark1'!AD245)</f>
        <v>42.027018954314997</v>
      </c>
      <c r="AH227" s="129">
        <f>+IF(F227=0,"",'Ark1'!AE245)</f>
        <v>52.615043574000815</v>
      </c>
      <c r="AI227" s="129">
        <f>+IF(F227=0,"",'Ark1'!AF245)</f>
        <v>1.555652936021034</v>
      </c>
      <c r="AJ227" s="70">
        <f t="shared" si="102"/>
        <v>3.9644746247319498</v>
      </c>
      <c r="AK227" s="25"/>
      <c r="AQ227" t="s">
        <v>69</v>
      </c>
    </row>
    <row r="228" spans="1:43">
      <c r="A228" s="25"/>
      <c r="B228" s="46" t="str">
        <f t="shared" ref="B228:B237" si="116">+AQ228</f>
        <v>Januar</v>
      </c>
      <c r="C228" s="46">
        <f>+'Ark1'!C246</f>
        <v>2005</v>
      </c>
      <c r="D228" s="46">
        <f>+IF(F228=0,"",'Ark1'!Q246)</f>
        <v>194</v>
      </c>
      <c r="E228" s="46">
        <f>+IF(F228=0,"",D228-D240)</f>
        <v>-27</v>
      </c>
      <c r="F228" s="345">
        <f>+'Ark1'!R246</f>
        <v>2290</v>
      </c>
      <c r="G228" s="46">
        <f>+IF(F228=0,"",F228-F240)</f>
        <v>-49</v>
      </c>
      <c r="H228" s="103">
        <f>+IF(F228=0,"",'Ark1'!AG246)</f>
        <v>12.60165307247391</v>
      </c>
      <c r="I228" s="103">
        <f>+IF(F228=0,"",H228-H240)</f>
        <v>-1.1346621656398117</v>
      </c>
      <c r="J228" s="103">
        <f>+IF(F228=0,"",'Ark1'!AH246)</f>
        <v>0</v>
      </c>
      <c r="K228" s="103"/>
      <c r="L228" s="438"/>
      <c r="M228" s="438"/>
      <c r="N228" s="103"/>
      <c r="O228" s="103"/>
      <c r="P228" s="39">
        <f>+IF(F228=0,"",'Ark1'!S246)</f>
        <v>3.9152838427947607</v>
      </c>
      <c r="Q228" s="39">
        <f>+IF(F228=0,"",P228-P240)</f>
        <v>0.14700680132404775</v>
      </c>
      <c r="R228" s="103"/>
      <c r="S228" s="103"/>
      <c r="T228" s="39"/>
      <c r="U228" s="39"/>
      <c r="V228" s="39">
        <f>+IF(F228=0,"",'Ark1'!T246)</f>
        <v>4.5013100436681217</v>
      </c>
      <c r="W228" s="39">
        <f>+IF(F228=0,"",V228-V240)</f>
        <v>0.46240452849069591</v>
      </c>
      <c r="X228" s="103">
        <f>+IF(F228=0,"",'Ark1'!U246)</f>
        <v>14.964716157205284</v>
      </c>
      <c r="Y228" s="103">
        <f>+IF(F228=0,"",X228-X240)</f>
        <v>0.74235617430661449</v>
      </c>
      <c r="Z228" s="128">
        <f>+IF(F228=0,"",'Ark1'!W246)</f>
        <v>1.5283842794759823</v>
      </c>
      <c r="AA228" s="128">
        <f>+IF(F228=0,"",'Ark1'!X246)</f>
        <v>53.449781659388655</v>
      </c>
      <c r="AB228" s="128">
        <f>+IF(F228=0,"",'Ark1'!Y246)</f>
        <v>10.393013100436683</v>
      </c>
      <c r="AC228" s="128">
        <f>+IF(F228=0,"",'Ark1'!Z246)</f>
        <v>7.6322250919328622</v>
      </c>
      <c r="AD228" s="103">
        <f>+IF(F228=0,"",'Ark1'!Z246)</f>
        <v>7.6322250919328622</v>
      </c>
      <c r="AE228" s="39">
        <f>+IF(F228=0,"",'Ark1'!AA246)</f>
        <v>1.531840384342112</v>
      </c>
      <c r="AF228" s="39">
        <f>+IF(F228=0,"",'Ark1'!AB246)</f>
        <v>2.1395114397488393</v>
      </c>
      <c r="AG228" s="128">
        <f>+IF(F228=0,"",'Ark1'!AD246)</f>
        <v>39.021040715064466</v>
      </c>
      <c r="AH228" s="128">
        <f>+IF(F228=0,"",'Ark1'!AE246)</f>
        <v>58.069614395233046</v>
      </c>
      <c r="AI228" s="128">
        <f>+IF(F228=0,"",'Ark1'!AF246)</f>
        <v>10.557860765329645</v>
      </c>
      <c r="AJ228" s="39">
        <f t="shared" si="102"/>
        <v>3.822128039259435</v>
      </c>
      <c r="AK228" s="25"/>
      <c r="AQ228" t="s">
        <v>449</v>
      </c>
    </row>
    <row r="229" spans="1:43">
      <c r="A229" s="25"/>
      <c r="B229" s="46" t="str">
        <f t="shared" si="116"/>
        <v>Februar</v>
      </c>
      <c r="C229" s="46">
        <f>+'Ark1'!C247</f>
        <v>2005</v>
      </c>
      <c r="D229" s="46">
        <f>+IF(F229=0,"",'Ark1'!Q247)</f>
        <v>138</v>
      </c>
      <c r="E229" s="46">
        <f t="shared" ref="E229:E239" si="117">+IF(F229=0,"",D229-D241)</f>
        <v>-40</v>
      </c>
      <c r="F229" s="345">
        <f>+'Ark1'!R247</f>
        <v>1968</v>
      </c>
      <c r="G229" s="46">
        <f t="shared" ref="G229:G239" si="118">+IF(F229=0,"",F229-F241)</f>
        <v>-83</v>
      </c>
      <c r="H229" s="103">
        <f>+IF(F229=0,"",'Ark1'!AG247)</f>
        <v>7.3078791404493826</v>
      </c>
      <c r="I229" s="103">
        <f t="shared" ref="I229:I239" si="119">+IF(F229=0,"",H229-H241)</f>
        <v>-1.3099748774706184</v>
      </c>
      <c r="J229" s="103">
        <f>+IF(F229=0,"",'Ark1'!AH247)</f>
        <v>0</v>
      </c>
      <c r="K229" s="103"/>
      <c r="L229" s="438"/>
      <c r="M229" s="438"/>
      <c r="N229" s="103"/>
      <c r="O229" s="103"/>
      <c r="P229" s="39">
        <f>+IF(F229=0,"",'Ark1'!S247)</f>
        <v>4.0792682926829276</v>
      </c>
      <c r="Q229" s="39">
        <f t="shared" ref="Q229:Q239" si="120">+IF(F229=0,"",P229-P241)</f>
        <v>0.13875147162003154</v>
      </c>
      <c r="R229" s="103"/>
      <c r="S229" s="103"/>
      <c r="T229" s="39"/>
      <c r="U229" s="39"/>
      <c r="V229" s="39">
        <f>+IF(F229=0,"",'Ark1'!T247)</f>
        <v>3.3958333333333344</v>
      </c>
      <c r="W229" s="39">
        <f t="shared" ref="W229:W239" si="121">+IF(F229=0,"",V229-V241)</f>
        <v>0.32172314318218964</v>
      </c>
      <c r="X229" s="103">
        <f>+IF(F229=0,"",'Ark1'!U247)</f>
        <v>10.098170731707322</v>
      </c>
      <c r="Y229" s="103">
        <f t="shared" ref="Y229:Y239" si="122">+IF(F229=0,"",X229-X241)</f>
        <v>-7.7548429677374742E-2</v>
      </c>
      <c r="Z229" s="128">
        <f>+IF(F229=0,"",'Ark1'!W247)</f>
        <v>0.86382113821138207</v>
      </c>
      <c r="AA229" s="128">
        <f>+IF(F229=0,"",'Ark1'!X247)</f>
        <v>28.658536585365848</v>
      </c>
      <c r="AB229" s="128">
        <f>+IF(F229=0,"",'Ark1'!Y247)</f>
        <v>6.7581300813008109</v>
      </c>
      <c r="AC229" s="128">
        <f>+IF(F229=0,"",'Ark1'!Z247)</f>
        <v>7.9815460879826174</v>
      </c>
      <c r="AD229" s="103">
        <f>+IF(F229=0,"",'Ark1'!Z247)</f>
        <v>7.9815460879826174</v>
      </c>
      <c r="AE229" s="39">
        <f>+IF(F229=0,"",'Ark1'!AA247)</f>
        <v>1.799338483109703</v>
      </c>
      <c r="AF229" s="39">
        <f>+IF(F229=0,"",'Ark1'!AB247)</f>
        <v>2.082720946581158</v>
      </c>
      <c r="AG229" s="128">
        <f>+IF(F229=0,"",'Ark1'!AD247)</f>
        <v>72.583611159831747</v>
      </c>
      <c r="AH229" s="128">
        <f>+IF(F229=0,"",'Ark1'!AE247)</f>
        <v>28.721569449442928</v>
      </c>
      <c r="AI229" s="128">
        <f>+IF(F229=0,"",'Ark1'!AF247)</f>
        <v>9.0733056708160404</v>
      </c>
      <c r="AJ229" s="39">
        <f t="shared" si="102"/>
        <v>2.4754857997010471</v>
      </c>
      <c r="AK229" s="25"/>
      <c r="AQ229" t="s">
        <v>450</v>
      </c>
    </row>
    <row r="230" spans="1:43">
      <c r="A230" s="25"/>
      <c r="B230" s="46" t="str">
        <f t="shared" si="116"/>
        <v>Mars</v>
      </c>
      <c r="C230" s="46">
        <f>+'Ark1'!C248</f>
        <v>2005</v>
      </c>
      <c r="D230" s="46">
        <f>+IF(F230=0,"",'Ark1'!Q248)</f>
        <v>180</v>
      </c>
      <c r="E230" s="46">
        <f t="shared" si="117"/>
        <v>-88</v>
      </c>
      <c r="F230" s="345">
        <f>+'Ark1'!R248</f>
        <v>2584</v>
      </c>
      <c r="G230" s="46">
        <f t="shared" si="118"/>
        <v>-950</v>
      </c>
      <c r="H230" s="103">
        <f>+IF(F230=0,"",'Ark1'!AG248)</f>
        <v>8.5568214704527197</v>
      </c>
      <c r="I230" s="103">
        <f t="shared" si="119"/>
        <v>-4.1371126593527006</v>
      </c>
      <c r="J230" s="103">
        <f>+IF(F230=0,"",'Ark1'!AH248)</f>
        <v>0.23219814241486059</v>
      </c>
      <c r="K230" s="103"/>
      <c r="L230" s="438"/>
      <c r="M230" s="438"/>
      <c r="N230" s="103"/>
      <c r="O230" s="103"/>
      <c r="P230" s="39">
        <f>+IF(F230=0,"",'Ark1'!S248)</f>
        <v>4.4702012383900946</v>
      </c>
      <c r="Q230" s="39">
        <f t="shared" si="120"/>
        <v>0.30098788241952512</v>
      </c>
      <c r="R230" s="103"/>
      <c r="S230" s="103"/>
      <c r="T230" s="39"/>
      <c r="U230" s="39"/>
      <c r="V230" s="39">
        <f>+IF(F230=0,"",'Ark1'!T248)</f>
        <v>3.8142414860681111</v>
      </c>
      <c r="W230" s="39">
        <f t="shared" si="121"/>
        <v>0.18492626252538402</v>
      </c>
      <c r="X230" s="103">
        <f>+IF(F230=0,"",'Ark1'!U248)</f>
        <v>9.0052631578947437</v>
      </c>
      <c r="Y230" s="103">
        <f t="shared" si="122"/>
        <v>0.30642331635541886</v>
      </c>
      <c r="Z230" s="128">
        <f>+IF(F230=0,"",'Ark1'!W248)</f>
        <v>0.65789473684210542</v>
      </c>
      <c r="AA230" s="128">
        <f>+IF(F230=0,"",'Ark1'!X248)</f>
        <v>19.272445820433436</v>
      </c>
      <c r="AB230" s="128">
        <f>+IF(F230=0,"",'Ark1'!Y248)</f>
        <v>5.1083591331269345</v>
      </c>
      <c r="AC230" s="128">
        <f>+IF(F230=0,"",'Ark1'!Z248)</f>
        <v>6.9720136149577652</v>
      </c>
      <c r="AD230" s="103">
        <f>+IF(F230=0,"",'Ark1'!Z248)</f>
        <v>6.9720136149577652</v>
      </c>
      <c r="AE230" s="39">
        <f>+IF(F230=0,"",'Ark1'!AA248)</f>
        <v>1.7257503298534169</v>
      </c>
      <c r="AF230" s="39">
        <f>+IF(F230=0,"",'Ark1'!AB248)</f>
        <v>1.9363753515411204</v>
      </c>
      <c r="AG230" s="128">
        <f>+IF(F230=0,"",'Ark1'!AD248)</f>
        <v>50.571486816083826</v>
      </c>
      <c r="AH230" s="128">
        <f>+IF(F230=0,"",'Ark1'!AE248)</f>
        <v>34.970616532925</v>
      </c>
      <c r="AI230" s="128">
        <f>+IF(F230=0,"",'Ark1'!AF248)</f>
        <v>11.913324112494237</v>
      </c>
      <c r="AJ230" s="39">
        <f t="shared" si="102"/>
        <v>2.0145095662713191</v>
      </c>
      <c r="AK230" s="25"/>
      <c r="AQ230" t="s">
        <v>451</v>
      </c>
    </row>
    <row r="231" spans="1:43">
      <c r="A231" s="25"/>
      <c r="B231" s="46" t="str">
        <f t="shared" si="116"/>
        <v>April</v>
      </c>
      <c r="C231" s="46">
        <f>+'Ark1'!C249</f>
        <v>2005</v>
      </c>
      <c r="D231" s="46">
        <f>+IF(F231=0,"",'Ark1'!Q249)</f>
        <v>211</v>
      </c>
      <c r="E231" s="46">
        <f t="shared" si="117"/>
        <v>59</v>
      </c>
      <c r="F231" s="345">
        <f>+'Ark1'!R249</f>
        <v>3342</v>
      </c>
      <c r="G231" s="46">
        <f t="shared" si="118"/>
        <v>826</v>
      </c>
      <c r="H231" s="103">
        <f>+IF(F231=0,"",'Ark1'!AG249)</f>
        <v>10.488298795956927</v>
      </c>
      <c r="I231" s="103">
        <f t="shared" si="119"/>
        <v>2.568242209081987</v>
      </c>
      <c r="J231" s="103">
        <f>+IF(F231=0,"",'Ark1'!AH249)</f>
        <v>0.32914422501496121</v>
      </c>
      <c r="K231" s="103"/>
      <c r="L231" s="438"/>
      <c r="M231" s="438"/>
      <c r="N231" s="103"/>
      <c r="O231" s="103"/>
      <c r="P231" s="39">
        <f>+IF(F231=0,"",'Ark1'!S249)</f>
        <v>4.0655296229802511</v>
      </c>
      <c r="Q231" s="39">
        <f t="shared" si="120"/>
        <v>-0.16300773791005163</v>
      </c>
      <c r="R231" s="103"/>
      <c r="S231" s="103"/>
      <c r="T231" s="39"/>
      <c r="U231" s="39"/>
      <c r="V231" s="39">
        <f>+IF(F231=0,"",'Ark1'!T249)</f>
        <v>3.7722920406941953</v>
      </c>
      <c r="W231" s="39">
        <f t="shared" si="121"/>
        <v>3.3023360249043954E-2</v>
      </c>
      <c r="X231" s="103">
        <f>+IF(F231=0,"",'Ark1'!U249)</f>
        <v>8.5344404548174708</v>
      </c>
      <c r="Y231" s="103">
        <f t="shared" si="122"/>
        <v>0.91103027993669983</v>
      </c>
      <c r="Z231" s="128">
        <f>+IF(F231=0,"",'Ark1'!W249)</f>
        <v>0.56852184320766008</v>
      </c>
      <c r="AA231" s="128">
        <f>+IF(F231=0,"",'Ark1'!X249)</f>
        <v>19.38958707360862</v>
      </c>
      <c r="AB231" s="128">
        <f>+IF(F231=0,"",'Ark1'!Y249)</f>
        <v>5.5655296229802511</v>
      </c>
      <c r="AC231" s="128">
        <f>+IF(F231=0,"",'Ark1'!Z249)</f>
        <v>7.0968356731720998</v>
      </c>
      <c r="AD231" s="103">
        <f>+IF(F231=0,"",'Ark1'!Z249)</f>
        <v>7.0968356731720998</v>
      </c>
      <c r="AE231" s="39">
        <f>+IF(F231=0,"",'Ark1'!AA249)</f>
        <v>1.5674204941737091</v>
      </c>
      <c r="AF231" s="39">
        <f>+IF(F231=0,"",'Ark1'!AB249)</f>
        <v>1.8583689304543716</v>
      </c>
      <c r="AG231" s="128">
        <f>+IF(F231=0,"",'Ark1'!AD249)</f>
        <v>44.734471736843552</v>
      </c>
      <c r="AH231" s="128">
        <f>+IF(F231=0,"",'Ark1'!AE249)</f>
        <v>46.491973862207203</v>
      </c>
      <c r="AI231" s="128">
        <f>+IF(F231=0,"",'Ark1'!AF249)</f>
        <v>15.408022130013828</v>
      </c>
      <c r="AJ231" s="39">
        <f t="shared" si="102"/>
        <v>2.0992198424965034</v>
      </c>
      <c r="AK231" s="25"/>
      <c r="AQ231" t="s">
        <v>452</v>
      </c>
    </row>
    <row r="232" spans="1:43">
      <c r="A232" s="25"/>
      <c r="B232" s="46" t="str">
        <f t="shared" si="116"/>
        <v>Mai</v>
      </c>
      <c r="C232" s="46">
        <f>+'Ark1'!C250</f>
        <v>2005</v>
      </c>
      <c r="D232" s="46">
        <f>+IF(F232=0,"",'Ark1'!Q250)</f>
        <v>135</v>
      </c>
      <c r="E232" s="46">
        <f t="shared" si="117"/>
        <v>-40</v>
      </c>
      <c r="F232" s="345">
        <f>+'Ark1'!R250</f>
        <v>1146</v>
      </c>
      <c r="G232" s="46">
        <f t="shared" si="118"/>
        <v>-476</v>
      </c>
      <c r="H232" s="103">
        <f>+IF(F232=0,"",'Ark1'!AG250)</f>
        <v>4.3536105663668794</v>
      </c>
      <c r="I232" s="103">
        <f t="shared" si="119"/>
        <v>-2.9127074011633844</v>
      </c>
      <c r="J232" s="103">
        <f>+IF(F232=0,"",'Ark1'!AH250)</f>
        <v>0</v>
      </c>
      <c r="K232" s="103"/>
      <c r="L232" s="438"/>
      <c r="M232" s="438"/>
      <c r="N232" s="103"/>
      <c r="O232" s="103"/>
      <c r="P232" s="39">
        <f>+IF(F232=0,"",'Ark1'!S250)</f>
        <v>4.1151832460732996</v>
      </c>
      <c r="Q232" s="39">
        <f t="shared" si="120"/>
        <v>-2.600047772448022E-2</v>
      </c>
      <c r="R232" s="103"/>
      <c r="S232" s="103"/>
      <c r="T232" s="39"/>
      <c r="U232" s="39"/>
      <c r="V232" s="39">
        <f>+IF(F232=0,"",'Ark1'!T250)</f>
        <v>3.7251308900523559</v>
      </c>
      <c r="W232" s="39">
        <f t="shared" si="121"/>
        <v>-6.5251354090678504E-2</v>
      </c>
      <c r="X232" s="103">
        <f>+IF(F232=0,"",'Ark1'!U250)</f>
        <v>10.330977312390916</v>
      </c>
      <c r="Y232" s="103">
        <f t="shared" si="122"/>
        <v>-0.51815955567320238</v>
      </c>
      <c r="Z232" s="128">
        <f>+IF(F232=0,"",'Ark1'!W250)</f>
        <v>1.2216404886561956</v>
      </c>
      <c r="AA232" s="128">
        <f>+IF(F232=0,"",'Ark1'!X250)</f>
        <v>25.043630017452003</v>
      </c>
      <c r="AB232" s="128">
        <f>+IF(F232=0,"",'Ark1'!Y250)</f>
        <v>8.2024432809773131</v>
      </c>
      <c r="AC232" s="128">
        <f>+IF(F232=0,"",'Ark1'!Z250)</f>
        <v>7.5602184184890975</v>
      </c>
      <c r="AD232" s="103">
        <f>+IF(F232=0,"",'Ark1'!Z250)</f>
        <v>7.5602184184890975</v>
      </c>
      <c r="AE232" s="39">
        <f>+IF(F232=0,"",'Ark1'!AA250)</f>
        <v>1.6310672240232784</v>
      </c>
      <c r="AF232" s="39">
        <f>+IF(F232=0,"",'Ark1'!AB250)</f>
        <v>2.1599270054174671</v>
      </c>
      <c r="AG232" s="128">
        <f>+IF(F232=0,"",'Ark1'!AD250)</f>
        <v>53.692190879457435</v>
      </c>
      <c r="AH232" s="128">
        <f>+IF(F232=0,"",'Ark1'!AE250)</f>
        <v>50.584831822977137</v>
      </c>
      <c r="AI232" s="128">
        <f>+IF(F232=0,"",'Ark1'!AF250)</f>
        <v>5.2835408022130004</v>
      </c>
      <c r="AJ232" s="39">
        <f t="shared" si="102"/>
        <v>2.510453774385069</v>
      </c>
      <c r="AK232" s="25"/>
      <c r="AQ232" t="s">
        <v>453</v>
      </c>
    </row>
    <row r="233" spans="1:43">
      <c r="A233" s="25"/>
      <c r="B233" s="46" t="str">
        <f t="shared" si="116"/>
        <v>Juni</v>
      </c>
      <c r="C233" s="46">
        <f>+'Ark1'!C251</f>
        <v>2005</v>
      </c>
      <c r="D233" s="46">
        <f>+IF(F233=0,"",'Ark1'!Q251)</f>
        <v>168</v>
      </c>
      <c r="E233" s="46">
        <f t="shared" si="117"/>
        <v>28</v>
      </c>
      <c r="F233" s="345">
        <f>+'Ark1'!R251</f>
        <v>1429</v>
      </c>
      <c r="G233" s="46">
        <f t="shared" si="118"/>
        <v>287</v>
      </c>
      <c r="H233" s="103">
        <f>+IF(F233=0,"",'Ark1'!AG251)</f>
        <v>6.5615437992131405</v>
      </c>
      <c r="I233" s="103">
        <f t="shared" si="119"/>
        <v>0.7671287387798964</v>
      </c>
      <c r="J233" s="103">
        <f>+IF(F233=0,"",'Ark1'!AH251)</f>
        <v>0</v>
      </c>
      <c r="K233" s="103"/>
      <c r="L233" s="438"/>
      <c r="M233" s="438"/>
      <c r="N233" s="103"/>
      <c r="O233" s="103"/>
      <c r="P233" s="39">
        <f>+IF(F233=0,"",'Ark1'!S251)</f>
        <v>3.9573128061581513</v>
      </c>
      <c r="Q233" s="39">
        <f t="shared" si="120"/>
        <v>0.12106061701629534</v>
      </c>
      <c r="R233" s="103"/>
      <c r="S233" s="103"/>
      <c r="T233" s="39"/>
      <c r="U233" s="39"/>
      <c r="V233" s="39">
        <f>+IF(F233=0,"",'Ark1'!T251)</f>
        <v>3.8124562631210641</v>
      </c>
      <c r="W233" s="39">
        <f t="shared" si="121"/>
        <v>0.13907622809479436</v>
      </c>
      <c r="X233" s="103">
        <f>+IF(F233=0,"",'Ark1'!U251)</f>
        <v>12.486773967809658</v>
      </c>
      <c r="Y233" s="103">
        <f t="shared" si="122"/>
        <v>0.19894559653120147</v>
      </c>
      <c r="Z233" s="128">
        <f>+IF(F233=0,"",'Ark1'!W251)</f>
        <v>1.9594121763470964</v>
      </c>
      <c r="AA233" s="128">
        <f>+IF(F233=0,"",'Ark1'!X251)</f>
        <v>32.470258922323303</v>
      </c>
      <c r="AB233" s="128">
        <f>+IF(F233=0,"",'Ark1'!Y251)</f>
        <v>9.6571028691392566</v>
      </c>
      <c r="AC233" s="128">
        <f>+IF(F233=0,"",'Ark1'!Z251)</f>
        <v>7.5596012955756899</v>
      </c>
      <c r="AD233" s="103">
        <f>+IF(F233=0,"",'Ark1'!Z251)</f>
        <v>7.5596012955756899</v>
      </c>
      <c r="AE233" s="39">
        <f>+IF(F233=0,"",'Ark1'!AA251)</f>
        <v>1.6689642369852189</v>
      </c>
      <c r="AF233" s="39">
        <f>+IF(F233=0,"",'Ark1'!AB251)</f>
        <v>2.2657177123233887</v>
      </c>
      <c r="AG233" s="128">
        <f>+IF(F233=0,"",'Ark1'!AD251)</f>
        <v>67.532233985868316</v>
      </c>
      <c r="AH233" s="128">
        <f>+IF(F233=0,"",'Ark1'!AE251)</f>
        <v>51.142718873724803</v>
      </c>
      <c r="AI233" s="128">
        <f>+IF(F233=0,"",'Ark1'!AF251)</f>
        <v>6.5882895343476244</v>
      </c>
      <c r="AJ233" s="39">
        <f t="shared" si="102"/>
        <v>3.1553669319186572</v>
      </c>
      <c r="AK233" s="25"/>
      <c r="AQ233" t="s">
        <v>454</v>
      </c>
    </row>
    <row r="234" spans="1:43">
      <c r="A234" s="25"/>
      <c r="B234" s="46" t="str">
        <f t="shared" si="116"/>
        <v>Juli</v>
      </c>
      <c r="C234" s="46">
        <f>+'Ark1'!C252</f>
        <v>2005</v>
      </c>
      <c r="D234" s="46">
        <f>+IF(F234=0,"",'Ark1'!Q252)</f>
        <v>56</v>
      </c>
      <c r="E234" s="46">
        <f t="shared" si="117"/>
        <v>1</v>
      </c>
      <c r="F234" s="345">
        <f>+'Ark1'!R252</f>
        <v>403</v>
      </c>
      <c r="G234" s="46">
        <f t="shared" si="118"/>
        <v>46</v>
      </c>
      <c r="H234" s="103">
        <f>+IF(F234=0,"",'Ark1'!AG252)</f>
        <v>1.8781571518348936</v>
      </c>
      <c r="I234" s="103">
        <f t="shared" si="119"/>
        <v>0.10440802774636837</v>
      </c>
      <c r="J234" s="103">
        <f>+IF(F234=0,"",'Ark1'!AH252)</f>
        <v>0</v>
      </c>
      <c r="K234" s="103"/>
      <c r="L234" s="438"/>
      <c r="M234" s="438"/>
      <c r="N234" s="103"/>
      <c r="O234" s="103"/>
      <c r="P234" s="39">
        <f>+IF(F234=0,"",'Ark1'!S252)</f>
        <v>4.0223325062034743</v>
      </c>
      <c r="Q234" s="39">
        <f t="shared" si="120"/>
        <v>0.13997956502700459</v>
      </c>
      <c r="R234" s="103"/>
      <c r="S234" s="103"/>
      <c r="T234" s="39"/>
      <c r="U234" s="39"/>
      <c r="V234" s="39">
        <f>+IF(F234=0,"",'Ark1'!T252)</f>
        <v>2.8089330024813899</v>
      </c>
      <c r="W234" s="39">
        <f t="shared" si="121"/>
        <v>-0.62804178743457717</v>
      </c>
      <c r="X234" s="103">
        <f>+IF(F234=0,"",'Ark1'!U252)</f>
        <v>12.673697270471459</v>
      </c>
      <c r="Y234" s="103">
        <f t="shared" si="122"/>
        <v>0.64120427327258156</v>
      </c>
      <c r="Z234" s="128">
        <f>+IF(F234=0,"",'Ark1'!W252)</f>
        <v>0.99255583126550895</v>
      </c>
      <c r="AA234" s="128">
        <f>+IF(F234=0,"",'Ark1'!X252)</f>
        <v>27.543424317617873</v>
      </c>
      <c r="AB234" s="128">
        <f>+IF(F234=0,"",'Ark1'!Y252)</f>
        <v>11.414392059553348</v>
      </c>
      <c r="AC234" s="128">
        <f>+IF(F234=0,"",'Ark1'!Z252)</f>
        <v>8.2349285133821102</v>
      </c>
      <c r="AD234" s="103">
        <f>+IF(F234=0,"",'Ark1'!Z252)</f>
        <v>8.2349285133821102</v>
      </c>
      <c r="AE234" s="39">
        <f>+IF(F234=0,"",'Ark1'!AA252)</f>
        <v>1.6482180824320549</v>
      </c>
      <c r="AF234" s="39">
        <f>+IF(F234=0,"",'Ark1'!AB252)</f>
        <v>2.1041656906184576</v>
      </c>
      <c r="AG234" s="128">
        <f>+IF(F234=0,"",'Ark1'!AD252)</f>
        <v>57.351412330724919</v>
      </c>
      <c r="AH234" s="128">
        <f>+IF(F234=0,"",'Ark1'!AE252)</f>
        <v>48.704445338293688</v>
      </c>
      <c r="AI234" s="128">
        <f>+IF(F234=0,"",'Ark1'!AF252)</f>
        <v>1.8579990779160904</v>
      </c>
      <c r="AJ234" s="39">
        <f t="shared" si="102"/>
        <v>3.1508328192473769</v>
      </c>
      <c r="AK234" s="25"/>
      <c r="AQ234" t="s">
        <v>455</v>
      </c>
    </row>
    <row r="235" spans="1:43">
      <c r="A235" s="25"/>
      <c r="B235" s="46" t="str">
        <f t="shared" si="116"/>
        <v>August</v>
      </c>
      <c r="C235" s="46">
        <f>+'Ark1'!C253</f>
        <v>2005</v>
      </c>
      <c r="D235" s="46">
        <f>+IF(F235=0,"",'Ark1'!Q253)</f>
        <v>139</v>
      </c>
      <c r="E235" s="46">
        <f t="shared" si="117"/>
        <v>-8</v>
      </c>
      <c r="F235" s="345">
        <f>+'Ark1'!R253</f>
        <v>1362</v>
      </c>
      <c r="G235" s="46">
        <f t="shared" si="118"/>
        <v>169</v>
      </c>
      <c r="H235" s="103">
        <f>+IF(F235=0,"",'Ark1'!AG253)</f>
        <v>7.3036502990894014</v>
      </c>
      <c r="I235" s="103">
        <f t="shared" si="119"/>
        <v>0.25634633086459502</v>
      </c>
      <c r="J235" s="103">
        <f>+IF(F235=0,"",'Ark1'!AH253)</f>
        <v>2.7900146842878124</v>
      </c>
      <c r="K235" s="103"/>
      <c r="L235" s="438"/>
      <c r="M235" s="438"/>
      <c r="N235" s="103"/>
      <c r="O235" s="103"/>
      <c r="P235" s="39">
        <f>+IF(F235=0,"",'Ark1'!S253)</f>
        <v>3.7121879588839937</v>
      </c>
      <c r="Q235" s="39">
        <f t="shared" si="120"/>
        <v>0.16231369232909065</v>
      </c>
      <c r="R235" s="103"/>
      <c r="S235" s="103"/>
      <c r="T235" s="39"/>
      <c r="U235" s="39"/>
      <c r="V235" s="39">
        <f>+IF(F235=0,"",'Ark1'!T253)</f>
        <v>3.6079295154185034</v>
      </c>
      <c r="W235" s="39">
        <f t="shared" si="121"/>
        <v>0.15612733603878803</v>
      </c>
      <c r="X235" s="103">
        <f>+IF(F235=0,"",'Ark1'!U253)</f>
        <v>14.582745961820851</v>
      </c>
      <c r="Y235" s="103">
        <f t="shared" si="122"/>
        <v>0.2768784010496752</v>
      </c>
      <c r="Z235" s="128">
        <f>+IF(F235=0,"",'Ark1'!W253)</f>
        <v>1.2481644640234943</v>
      </c>
      <c r="AA235" s="128">
        <f>+IF(F235=0,"",'Ark1'!X253)</f>
        <v>39.060205580029368</v>
      </c>
      <c r="AB235" s="128">
        <f>+IF(F235=0,"",'Ark1'!Y253)</f>
        <v>7.5624082232011745</v>
      </c>
      <c r="AC235" s="128">
        <f>+IF(F235=0,"",'Ark1'!Z253)</f>
        <v>6.048430612221126</v>
      </c>
      <c r="AD235" s="103">
        <f>+IF(F235=0,"",'Ark1'!Z253)</f>
        <v>6.048430612221126</v>
      </c>
      <c r="AE235" s="39">
        <f>+IF(F235=0,"",'Ark1'!AA253)</f>
        <v>1.5577897855829157</v>
      </c>
      <c r="AF235" s="39">
        <f>+IF(F235=0,"",'Ark1'!AB253)</f>
        <v>2.1674799718148305</v>
      </c>
      <c r="AG235" s="128">
        <f>+IF(F235=0,"",'Ark1'!AD253)</f>
        <v>59.476439958380077</v>
      </c>
      <c r="AH235" s="128">
        <f>+IF(F235=0,"",'Ark1'!AE253)</f>
        <v>50.759481207799759</v>
      </c>
      <c r="AI235" s="128">
        <f>+IF(F235=0,"",'Ark1'!AF253)</f>
        <v>6.2793914246196403</v>
      </c>
      <c r="AJ235" s="39">
        <f t="shared" si="102"/>
        <v>3.9283425632911397</v>
      </c>
      <c r="AK235" s="25"/>
      <c r="AQ235" t="s">
        <v>66</v>
      </c>
    </row>
    <row r="236" spans="1:43">
      <c r="A236" s="25"/>
      <c r="B236" s="46" t="str">
        <f t="shared" si="116"/>
        <v>September</v>
      </c>
      <c r="C236" s="46">
        <f>+'Ark1'!C254</f>
        <v>2005</v>
      </c>
      <c r="D236" s="46">
        <f>+IF(F236=0,"",'Ark1'!Q254)</f>
        <v>215</v>
      </c>
      <c r="E236" s="46">
        <f t="shared" si="117"/>
        <v>21</v>
      </c>
      <c r="F236" s="345">
        <f>+'Ark1'!R254</f>
        <v>2455</v>
      </c>
      <c r="G236" s="46">
        <f t="shared" si="118"/>
        <v>563</v>
      </c>
      <c r="H236" s="103">
        <f>+IF(F236=0,"",'Ark1'!AG254)</f>
        <v>14.34301639944678</v>
      </c>
      <c r="I236" s="103">
        <f t="shared" si="119"/>
        <v>2.3699620584563519</v>
      </c>
      <c r="J236" s="103">
        <f>+IF(F236=0,"",'Ark1'!AH254)</f>
        <v>0.40733197556008149</v>
      </c>
      <c r="K236" s="103"/>
      <c r="L236" s="438"/>
      <c r="M236" s="438"/>
      <c r="N236" s="103"/>
      <c r="O236" s="103"/>
      <c r="P236" s="39">
        <f>+IF(F236=0,"",'Ark1'!S254)</f>
        <v>3.123828920570265</v>
      </c>
      <c r="Q236" s="39">
        <f t="shared" si="120"/>
        <v>-0.12775670310838239</v>
      </c>
      <c r="R236" s="103"/>
      <c r="S236" s="103"/>
      <c r="T236" s="39"/>
      <c r="U236" s="39"/>
      <c r="V236" s="39">
        <f>+IF(F236=0,"",'Ark1'!T254)</f>
        <v>3.5665987780040744</v>
      </c>
      <c r="W236" s="39">
        <f t="shared" si="121"/>
        <v>-0.11363378013546077</v>
      </c>
      <c r="X236" s="103">
        <f>+IF(F236=0,"",'Ark1'!U254)</f>
        <v>15.88786150712831</v>
      </c>
      <c r="Y236" s="103">
        <f t="shared" si="122"/>
        <v>0.56233296590209036</v>
      </c>
      <c r="Z236" s="128">
        <f>+IF(F236=0,"",'Ark1'!W254)</f>
        <v>1.0997963340122197</v>
      </c>
      <c r="AA236" s="128">
        <f>+IF(F236=0,"",'Ark1'!X254)</f>
        <v>45.824847250509158</v>
      </c>
      <c r="AB236" s="128">
        <f>+IF(F236=0,"",'Ark1'!Y254)</f>
        <v>7.4134419551934814</v>
      </c>
      <c r="AC236" s="128">
        <f>+IF(F236=0,"",'Ark1'!Z254)</f>
        <v>5.0785174429848317</v>
      </c>
      <c r="AD236" s="103">
        <f>+IF(F236=0,"",'Ark1'!Z254)</f>
        <v>5.0785174429848317</v>
      </c>
      <c r="AE236" s="39">
        <f>+IF(F236=0,"",'Ark1'!AA254)</f>
        <v>1.4486957415507322</v>
      </c>
      <c r="AF236" s="39">
        <f>+IF(F236=0,"",'Ark1'!AB254)</f>
        <v>2.0723041378705922</v>
      </c>
      <c r="AG236" s="128">
        <f>+IF(F236=0,"",'Ark1'!AD254)</f>
        <v>49.504156625387438</v>
      </c>
      <c r="AH236" s="128">
        <f>+IF(F236=0,"",'Ark1'!AE254)</f>
        <v>52.19299715377015</v>
      </c>
      <c r="AI236" s="128">
        <f>+IF(F236=0,"",'Ark1'!AF254)</f>
        <v>11.318579990779162</v>
      </c>
      <c r="AJ236" s="39">
        <f t="shared" si="102"/>
        <v>5.0860216455861256</v>
      </c>
      <c r="AK236" s="25"/>
      <c r="AQ236" t="s">
        <v>78</v>
      </c>
    </row>
    <row r="237" spans="1:43">
      <c r="A237" s="25"/>
      <c r="B237" s="46" t="str">
        <f t="shared" si="116"/>
        <v>Oktober</v>
      </c>
      <c r="C237" s="46">
        <f>+'Ark1'!C255</f>
        <v>2005</v>
      </c>
      <c r="D237" s="46">
        <f>+IF(F237=0,"",'Ark1'!Q255)</f>
        <v>262</v>
      </c>
      <c r="E237" s="46">
        <f t="shared" si="117"/>
        <v>-16</v>
      </c>
      <c r="F237" s="345">
        <f>+'Ark1'!R255</f>
        <v>2358</v>
      </c>
      <c r="G237" s="46">
        <f t="shared" si="118"/>
        <v>363</v>
      </c>
      <c r="H237" s="103">
        <f>+IF(F237=0,"",'Ark1'!AG255)</f>
        <v>13.657392511126464</v>
      </c>
      <c r="I237" s="103">
        <f t="shared" si="119"/>
        <v>0.49227272029639302</v>
      </c>
      <c r="J237" s="103">
        <f>+IF(F237=0,"",'Ark1'!AH255)</f>
        <v>0.59372349448685313</v>
      </c>
      <c r="K237" s="103"/>
      <c r="L237" s="438"/>
      <c r="M237" s="438"/>
      <c r="N237" s="103"/>
      <c r="O237" s="103"/>
      <c r="P237" s="39">
        <f>+IF(F237=0,"",'Ark1'!S255)</f>
        <v>3.3791348600508906</v>
      </c>
      <c r="Q237" s="39">
        <f t="shared" si="120"/>
        <v>-0.20231877403432152</v>
      </c>
      <c r="R237" s="103"/>
      <c r="S237" s="103"/>
      <c r="T237" s="39"/>
      <c r="U237" s="39"/>
      <c r="V237" s="39">
        <f>+IF(F237=0,"",'Ark1'!T255)</f>
        <v>3.6081424936386761</v>
      </c>
      <c r="W237" s="39">
        <f t="shared" si="121"/>
        <v>-8.2584323403930071E-2</v>
      </c>
      <c r="X237" s="103">
        <f>+IF(F237=0,"",'Ark1'!U255)</f>
        <v>15.750720949957612</v>
      </c>
      <c r="Y237" s="103">
        <f t="shared" si="122"/>
        <v>-0.23063243350103946</v>
      </c>
      <c r="Z237" s="128">
        <f>+IF(F237=0,"",'Ark1'!W255)</f>
        <v>1.272264631043257</v>
      </c>
      <c r="AA237" s="128">
        <f>+IF(F237=0,"",'Ark1'!X255)</f>
        <v>45.674300254452945</v>
      </c>
      <c r="AB237" s="128">
        <f>+IF(F237=0,"",'Ark1'!Y255)</f>
        <v>9.9660729431721791</v>
      </c>
      <c r="AC237" s="128">
        <f>+IF(F237=0,"",'Ark1'!Z255)</f>
        <v>6.00677641699993</v>
      </c>
      <c r="AD237" s="103">
        <f>+IF(F237=0,"",'Ark1'!Z255)</f>
        <v>6.00677641699993</v>
      </c>
      <c r="AE237" s="39">
        <f>+IF(F237=0,"",'Ark1'!AA255)</f>
        <v>1.585431639627898</v>
      </c>
      <c r="AF237" s="39">
        <f>+IF(F237=0,"",'Ark1'!AB255)</f>
        <v>2.2250333468183872</v>
      </c>
      <c r="AG237" s="128">
        <f>+IF(F237=0,"",'Ark1'!AD255)</f>
        <v>44.775251715330704</v>
      </c>
      <c r="AH237" s="128">
        <f>+IF(F237=0,"",'Ark1'!AE255)</f>
        <v>53.958022649658211</v>
      </c>
      <c r="AI237" s="128">
        <f>+IF(F237=0,"",'Ark1'!AF255)</f>
        <v>10.871369294605811</v>
      </c>
      <c r="AJ237" s="39">
        <f t="shared" si="102"/>
        <v>4.6611696787148658</v>
      </c>
      <c r="AK237" s="25"/>
      <c r="AQ237" t="s">
        <v>67</v>
      </c>
    </row>
    <row r="238" spans="1:43">
      <c r="A238" s="25"/>
      <c r="B238" s="46" t="str">
        <f>+AQ238</f>
        <v>November</v>
      </c>
      <c r="C238" s="46">
        <f>+'Ark1'!C256</f>
        <v>2005</v>
      </c>
      <c r="D238" s="46">
        <f>+IF(F238=0,"",'Ark1'!Q256)</f>
        <v>178</v>
      </c>
      <c r="E238" s="46">
        <f t="shared" si="117"/>
        <v>-1</v>
      </c>
      <c r="F238" s="345">
        <f>+'Ark1'!R256</f>
        <v>1699</v>
      </c>
      <c r="G238" s="46">
        <f t="shared" si="118"/>
        <v>534</v>
      </c>
      <c r="H238" s="103">
        <f>+IF(F238=0,"",'Ark1'!AG256)</f>
        <v>9.5213282533303829</v>
      </c>
      <c r="I238" s="103">
        <f t="shared" si="119"/>
        <v>2.2334557406196067</v>
      </c>
      <c r="J238" s="103">
        <f>+IF(F238=0,"",'Ark1'!AH256)</f>
        <v>0</v>
      </c>
      <c r="K238" s="103"/>
      <c r="L238" s="438"/>
      <c r="M238" s="438"/>
      <c r="N238" s="103"/>
      <c r="O238" s="103"/>
      <c r="P238" s="39">
        <f>+IF(F238=0,"",'Ark1'!S256)</f>
        <v>3.7098293113596239</v>
      </c>
      <c r="Q238" s="39">
        <f t="shared" si="120"/>
        <v>7.8069654707263236E-2</v>
      </c>
      <c r="R238" s="103"/>
      <c r="S238" s="103"/>
      <c r="T238" s="39"/>
      <c r="U238" s="39"/>
      <c r="V238" s="39">
        <f>+IF(F238=0,"",'Ark1'!T256)</f>
        <v>4.2825191288993514</v>
      </c>
      <c r="W238" s="39">
        <f t="shared" si="121"/>
        <v>0.54174659671050884</v>
      </c>
      <c r="X238" s="103">
        <f>+IF(F238=0,"",'Ark1'!U256)</f>
        <v>15.239846968805155</v>
      </c>
      <c r="Y238" s="103">
        <f t="shared" si="122"/>
        <v>9.0061561079842534E-2</v>
      </c>
      <c r="Z238" s="128">
        <f>+IF(F238=0,"",'Ark1'!W256)</f>
        <v>1.8246027074749849</v>
      </c>
      <c r="AA238" s="128">
        <f>+IF(F238=0,"",'Ark1'!X256)</f>
        <v>45.379635079458509</v>
      </c>
      <c r="AB238" s="128">
        <f>+IF(F238=0,"",'Ark1'!Y256)</f>
        <v>10.417892878163622</v>
      </c>
      <c r="AC238" s="128">
        <f>+IF(F238=0,"",'Ark1'!Z256)</f>
        <v>6.3067213022763857</v>
      </c>
      <c r="AD238" s="103">
        <f>+IF(F238=0,"",'Ark1'!Z256)</f>
        <v>6.3067213022763857</v>
      </c>
      <c r="AE238" s="39">
        <f>+IF(F238=0,"",'Ark1'!AA256)</f>
        <v>1.5752548399453381</v>
      </c>
      <c r="AF238" s="39">
        <f>+IF(F238=0,"",'Ark1'!AB256)</f>
        <v>2.285969542651078</v>
      </c>
      <c r="AG238" s="128">
        <f>+IF(F238=0,"",'Ark1'!AD256)</f>
        <v>56.49312766258015</v>
      </c>
      <c r="AH238" s="128">
        <f>+IF(F238=0,"",'Ark1'!AE256)</f>
        <v>52.897080995474333</v>
      </c>
      <c r="AI238" s="128">
        <f>+IF(F238=0,"",'Ark1'!AF256)</f>
        <v>7.8331028123559232</v>
      </c>
      <c r="AJ238" s="39">
        <f t="shared" si="102"/>
        <v>4.1079644613675956</v>
      </c>
      <c r="AK238" s="25"/>
      <c r="AQ238" t="s">
        <v>68</v>
      </c>
    </row>
    <row r="239" spans="1:43">
      <c r="A239" s="25"/>
      <c r="B239" s="46" t="str">
        <f>+AQ239</f>
        <v>Desember</v>
      </c>
      <c r="C239" s="46">
        <f>+'Ark1'!C257</f>
        <v>2005</v>
      </c>
      <c r="D239" s="46">
        <f>+IF(F239=0,"",'Ark1'!Q257)</f>
        <v>74</v>
      </c>
      <c r="E239" s="46">
        <f t="shared" si="117"/>
        <v>7</v>
      </c>
      <c r="F239" s="345">
        <f>+'Ark1'!R257</f>
        <v>654</v>
      </c>
      <c r="G239" s="46">
        <f t="shared" si="118"/>
        <v>171</v>
      </c>
      <c r="H239" s="103">
        <f>+IF(F239=0,"",'Ark1'!AG257)</f>
        <v>3.426648540259118</v>
      </c>
      <c r="I239" s="103">
        <f t="shared" si="119"/>
        <v>0.70264127778132668</v>
      </c>
      <c r="J239" s="103">
        <f>+IF(F239=0,"",'Ark1'!AH257)</f>
        <v>0.3058103975535168</v>
      </c>
      <c r="K239" s="103"/>
      <c r="L239" s="438"/>
      <c r="M239" s="438"/>
      <c r="N239" s="103"/>
      <c r="O239" s="103"/>
      <c r="P239" s="39">
        <f>+IF(F239=0,"",'Ark1'!S257)</f>
        <v>3.68960244648318</v>
      </c>
      <c r="Q239" s="39">
        <f t="shared" si="120"/>
        <v>4.9850893688148989E-2</v>
      </c>
      <c r="R239" s="103"/>
      <c r="S239" s="103"/>
      <c r="T239" s="39"/>
      <c r="U239" s="39"/>
      <c r="V239" s="39">
        <f>+IF(F239=0,"",'Ark1'!T257)</f>
        <v>4.3685015290519882</v>
      </c>
      <c r="W239" s="39">
        <f t="shared" si="121"/>
        <v>0.26498186031492743</v>
      </c>
      <c r="X239" s="103">
        <f>+IF(F239=0,"",'Ark1'!U257)</f>
        <v>14.24847094801223</v>
      </c>
      <c r="Y239" s="103">
        <f t="shared" si="122"/>
        <v>0.5902928941819976</v>
      </c>
      <c r="Z239" s="128">
        <f>+IF(F239=0,"",'Ark1'!W257)</f>
        <v>3.2110091743119242</v>
      </c>
      <c r="AA239" s="128">
        <f>+IF(F239=0,"",'Ark1'!X257)</f>
        <v>40.061162079510694</v>
      </c>
      <c r="AB239" s="128">
        <f>+IF(F239=0,"",'Ark1'!Y257)</f>
        <v>11.926605504587158</v>
      </c>
      <c r="AC239" s="128">
        <f>+IF(F239=0,"",'Ark1'!Z257)</f>
        <v>7.2393962813393005</v>
      </c>
      <c r="AD239" s="103">
        <f>+IF(F239=0,"",'Ark1'!Z257)</f>
        <v>7.2393962813393005</v>
      </c>
      <c r="AE239" s="39">
        <f>+IF(F239=0,"",'Ark1'!AA257)</f>
        <v>1.8923592125576512</v>
      </c>
      <c r="AF239" s="39">
        <f>+IF(F239=0,"",'Ark1'!AB257)</f>
        <v>2.4470512528542425</v>
      </c>
      <c r="AG239" s="128">
        <f>+IF(F239=0,"",'Ark1'!AD257)</f>
        <v>59.705536959013479</v>
      </c>
      <c r="AH239" s="128">
        <f>+IF(F239=0,"",'Ark1'!AE257)</f>
        <v>72.571303609007003</v>
      </c>
      <c r="AI239" s="128">
        <f>+IF(F239=0,"",'Ark1'!AF257)</f>
        <v>3.0152143845089898</v>
      </c>
      <c r="AJ239" s="39">
        <f t="shared" si="102"/>
        <v>3.8617903025279734</v>
      </c>
      <c r="AK239" s="25"/>
      <c r="AQ239" t="s">
        <v>69</v>
      </c>
    </row>
    <row r="240" spans="1:43">
      <c r="A240" s="25"/>
      <c r="B240" s="69" t="str">
        <f t="shared" ref="B240:B249" si="123">+AQ240</f>
        <v>Januar</v>
      </c>
      <c r="C240" s="69">
        <f>+'Ark1'!C258</f>
        <v>2004</v>
      </c>
      <c r="D240" s="69">
        <f>+IF(F240=0,"",'Ark1'!Q258)</f>
        <v>221</v>
      </c>
      <c r="E240" s="69">
        <f>+IF(F240=0,"",D240-D252)</f>
        <v>221</v>
      </c>
      <c r="F240" s="447">
        <f>+'Ark1'!R258</f>
        <v>2339</v>
      </c>
      <c r="G240" s="69">
        <f>+IF(F240=0,"",F240-F252)</f>
        <v>2339</v>
      </c>
      <c r="H240" s="123">
        <f>+IF(F240=0,"",'Ark1'!AG258)</f>
        <v>13.736315238113722</v>
      </c>
      <c r="I240" s="123">
        <f>+IF(F240=0,"",H240-H252)</f>
        <v>13.736315238113722</v>
      </c>
      <c r="J240" s="123">
        <f>+IF(F240=0,"",'Ark1'!AH258)</f>
        <v>0.42753313381787106</v>
      </c>
      <c r="K240" s="123"/>
      <c r="L240" s="439"/>
      <c r="M240" s="439"/>
      <c r="N240" s="123"/>
      <c r="O240" s="123"/>
      <c r="P240" s="70">
        <f>+IF(F240=0,"",'Ark1'!S258)</f>
        <v>3.768277041470713</v>
      </c>
      <c r="Q240" s="70">
        <f>+IF(F240=0,"",P240-P252)</f>
        <v>3.768277041470713</v>
      </c>
      <c r="R240" s="123"/>
      <c r="S240" s="123"/>
      <c r="T240" s="70"/>
      <c r="U240" s="70"/>
      <c r="V240" s="70">
        <f>+IF(F240=0,"",'Ark1'!T258)</f>
        <v>4.0389055151774258</v>
      </c>
      <c r="W240" s="70">
        <f>+IF(F240=0,"",V240-V252)</f>
        <v>4.0389055151774258</v>
      </c>
      <c r="X240" s="123">
        <f>+IF(F240=0,"",'Ark1'!U258)</f>
        <v>14.22235998289867</v>
      </c>
      <c r="Y240" s="123">
        <f>+IF(F240=0,"",X240-X252)</f>
        <v>14.22235998289867</v>
      </c>
      <c r="Z240" s="129">
        <f>+IF(F240=0,"",'Ark1'!W258)</f>
        <v>0.89781958101752946</v>
      </c>
      <c r="AA240" s="129">
        <f>+IF(F240=0,"",'Ark1'!X258)</f>
        <v>47.028644719965811</v>
      </c>
      <c r="AB240" s="129">
        <f>+IF(F240=0,"",'Ark1'!Y258)</f>
        <v>8.6361693031209938</v>
      </c>
      <c r="AC240" s="129">
        <f>+IF(F240=0,"",'Ark1'!Z258)</f>
        <v>7.3785419845829487</v>
      </c>
      <c r="AD240" s="123">
        <f>+IF(F240=0,"",'Ark1'!Z258)</f>
        <v>7.3785419845829487</v>
      </c>
      <c r="AE240" s="70">
        <f>+IF(F240=0,"",'Ark1'!AA258)</f>
        <v>1.4512759429337756</v>
      </c>
      <c r="AF240" s="70">
        <f>+IF(F240=0,"",'Ark1'!AB258)</f>
        <v>2.1327731956568599</v>
      </c>
      <c r="AG240" s="129">
        <f>+IF(F240=0,"",'Ark1'!AD258)</f>
        <v>45.717344472488399</v>
      </c>
      <c r="AH240" s="129">
        <f>+IF(F240=0,"",'Ark1'!AE258)</f>
        <v>59.022394110980976</v>
      </c>
      <c r="AI240" s="129">
        <f>+IF(F240=0,"",'Ark1'!AF258)</f>
        <v>11.528414411750211</v>
      </c>
      <c r="AJ240" s="70">
        <f t="shared" si="102"/>
        <v>3.774234172906739</v>
      </c>
      <c r="AK240" s="25"/>
      <c r="AQ240" t="s">
        <v>449</v>
      </c>
    </row>
    <row r="241" spans="1:65">
      <c r="A241" s="25"/>
      <c r="B241" s="69" t="str">
        <f t="shared" si="123"/>
        <v>Februar</v>
      </c>
      <c r="C241" s="69">
        <f>+'Ark1'!C259</f>
        <v>2004</v>
      </c>
      <c r="D241" s="69">
        <f>+IF(F241=0,"",'Ark1'!Q259)</f>
        <v>178</v>
      </c>
      <c r="E241" s="69">
        <f t="shared" ref="E241:E251" si="124">+IF(F241=0,"",D241-D253)</f>
        <v>178</v>
      </c>
      <c r="F241" s="447">
        <f>+'Ark1'!R259</f>
        <v>2051</v>
      </c>
      <c r="G241" s="69">
        <f t="shared" ref="G241:G251" si="125">+IF(F241=0,"",F241-F253)</f>
        <v>2051</v>
      </c>
      <c r="H241" s="123">
        <f>+IF(F241=0,"",'Ark1'!AG259)</f>
        <v>8.6178540179200009</v>
      </c>
      <c r="I241" s="123">
        <f t="shared" ref="I241:I251" si="126">+IF(F241=0,"",H241-H253)</f>
        <v>8.6178540179200009</v>
      </c>
      <c r="J241" s="123">
        <f>+IF(F241=0,"",'Ark1'!AH259)</f>
        <v>9.7513408093612877E-2</v>
      </c>
      <c r="K241" s="123"/>
      <c r="L241" s="439"/>
      <c r="M241" s="439"/>
      <c r="N241" s="123"/>
      <c r="O241" s="123"/>
      <c r="P241" s="70">
        <f>+IF(F241=0,"",'Ark1'!S259)</f>
        <v>3.940516821062896</v>
      </c>
      <c r="Q241" s="70">
        <f t="shared" ref="Q241:Q251" si="127">+IF(F241=0,"",P241-P253)</f>
        <v>3.940516821062896</v>
      </c>
      <c r="R241" s="123"/>
      <c r="S241" s="123"/>
      <c r="T241" s="70"/>
      <c r="U241" s="70"/>
      <c r="V241" s="70">
        <f>+IF(F241=0,"",'Ark1'!T259)</f>
        <v>3.0741101901511447</v>
      </c>
      <c r="W241" s="70">
        <f t="shared" ref="W241:W251" si="128">+IF(F241=0,"",V241-V253)</f>
        <v>3.0741101901511447</v>
      </c>
      <c r="X241" s="123">
        <f>+IF(F241=0,"",'Ark1'!U259)</f>
        <v>10.175719161384697</v>
      </c>
      <c r="Y241" s="123">
        <f t="shared" ref="Y241:Y251" si="129">+IF(F241=0,"",X241-X253)</f>
        <v>10.175719161384697</v>
      </c>
      <c r="Z241" s="129">
        <f>+IF(F241=0,"",'Ark1'!W259)</f>
        <v>0.19502681618722575</v>
      </c>
      <c r="AA241" s="129">
        <f>+IF(F241=0,"",'Ark1'!X259)</f>
        <v>26.279863481228674</v>
      </c>
      <c r="AB241" s="129">
        <f>+IF(F241=0,"",'Ark1'!Y259)</f>
        <v>5.1194539249146764</v>
      </c>
      <c r="AC241" s="129">
        <f>+IF(F241=0,"",'Ark1'!Z259)</f>
        <v>7.319855740487581</v>
      </c>
      <c r="AD241" s="123">
        <f>+IF(F241=0,"",'Ark1'!Z259)</f>
        <v>7.319855740487581</v>
      </c>
      <c r="AE241" s="70">
        <f>+IF(F241=0,"",'Ark1'!AA259)</f>
        <v>1.5698809223227348</v>
      </c>
      <c r="AF241" s="70">
        <f>+IF(F241=0,"",'Ark1'!AB259)</f>
        <v>1.7359501128471462</v>
      </c>
      <c r="AG241" s="129">
        <f>+IF(F241=0,"",'Ark1'!AD259)</f>
        <v>60.933832526886285</v>
      </c>
      <c r="AH241" s="129">
        <f>+IF(F241=0,"",'Ark1'!AE259)</f>
        <v>27.928320548102445</v>
      </c>
      <c r="AI241" s="129">
        <f>+IF(F241=0,"",'Ark1'!AF259)</f>
        <v>10.108926019025088</v>
      </c>
      <c r="AJ241" s="70">
        <f t="shared" si="102"/>
        <v>2.5823311061618428</v>
      </c>
      <c r="AK241" s="25"/>
      <c r="AQ241" t="s">
        <v>450</v>
      </c>
    </row>
    <row r="242" spans="1:65">
      <c r="A242" s="25"/>
      <c r="B242" s="69" t="str">
        <f t="shared" si="123"/>
        <v>Mars</v>
      </c>
      <c r="C242" s="69">
        <f>+'Ark1'!C260</f>
        <v>2004</v>
      </c>
      <c r="D242" s="69">
        <f>+IF(F242=0,"",'Ark1'!Q260)</f>
        <v>268</v>
      </c>
      <c r="E242" s="69">
        <f t="shared" si="124"/>
        <v>268</v>
      </c>
      <c r="F242" s="447">
        <f>+'Ark1'!R260</f>
        <v>3534</v>
      </c>
      <c r="G242" s="69">
        <f t="shared" si="125"/>
        <v>3534</v>
      </c>
      <c r="H242" s="123">
        <f>+IF(F242=0,"",'Ark1'!AG260)</f>
        <v>12.69393412980542</v>
      </c>
      <c r="I242" s="123">
        <f t="shared" si="126"/>
        <v>12.69393412980542</v>
      </c>
      <c r="J242" s="123">
        <f>+IF(F242=0,"",'Ark1'!AH260)</f>
        <v>0.28296547821165807</v>
      </c>
      <c r="K242" s="123"/>
      <c r="L242" s="439"/>
      <c r="M242" s="439"/>
      <c r="N242" s="123"/>
      <c r="O242" s="123"/>
      <c r="P242" s="70">
        <f>+IF(F242=0,"",'Ark1'!S260)</f>
        <v>4.1692133559705695</v>
      </c>
      <c r="Q242" s="70">
        <f t="shared" si="127"/>
        <v>4.1692133559705695</v>
      </c>
      <c r="R242" s="123"/>
      <c r="S242" s="123"/>
      <c r="T242" s="70"/>
      <c r="U242" s="70"/>
      <c r="V242" s="70">
        <f>+IF(F242=0,"",'Ark1'!T260)</f>
        <v>3.6293152235427271</v>
      </c>
      <c r="W242" s="70">
        <f t="shared" si="128"/>
        <v>3.6293152235427271</v>
      </c>
      <c r="X242" s="123">
        <f>+IF(F242=0,"",'Ark1'!U260)</f>
        <v>8.6988398415393249</v>
      </c>
      <c r="Y242" s="123">
        <f t="shared" si="129"/>
        <v>8.6988398415393249</v>
      </c>
      <c r="Z242" s="129">
        <f>+IF(F242=0,"",'Ark1'!W260)</f>
        <v>0.65082059988681396</v>
      </c>
      <c r="AA242" s="129">
        <f>+IF(F242=0,"",'Ark1'!X260)</f>
        <v>19.241652518392755</v>
      </c>
      <c r="AB242" s="129">
        <f>+IF(F242=0,"",'Ark1'!Y260)</f>
        <v>5.4895302773061676</v>
      </c>
      <c r="AC242" s="129">
        <f>+IF(F242=0,"",'Ark1'!Z260)</f>
        <v>7.1703195158283828</v>
      </c>
      <c r="AD242" s="123">
        <f>+IF(F242=0,"",'Ark1'!Z260)</f>
        <v>7.1703195158283828</v>
      </c>
      <c r="AE242" s="70">
        <f>+IF(F242=0,"",'Ark1'!AA260)</f>
        <v>1.5359132609985351</v>
      </c>
      <c r="AF242" s="70">
        <f>+IF(F242=0,"",'Ark1'!AB260)</f>
        <v>1.8886971269237032</v>
      </c>
      <c r="AG242" s="129">
        <f>+IF(F242=0,"",'Ark1'!AD260)</f>
        <v>50.10379017771988</v>
      </c>
      <c r="AH242" s="129">
        <f>+IF(F242=0,"",'Ark1'!AE260)</f>
        <v>41.580155220915941</v>
      </c>
      <c r="AI242" s="129">
        <f>+IF(F242=0,"",'Ark1'!AF260)</f>
        <v>17.418305485731182</v>
      </c>
      <c r="AJ242" s="70">
        <f t="shared" si="102"/>
        <v>2.0864463146463952</v>
      </c>
      <c r="AK242" s="25"/>
      <c r="AQ242" t="s">
        <v>451</v>
      </c>
    </row>
    <row r="243" spans="1:65">
      <c r="A243" s="25"/>
      <c r="B243" s="69" t="str">
        <f t="shared" si="123"/>
        <v>April</v>
      </c>
      <c r="C243" s="69">
        <f>+'Ark1'!C261</f>
        <v>2004</v>
      </c>
      <c r="D243" s="69">
        <f>+IF(F243=0,"",'Ark1'!Q261)</f>
        <v>152</v>
      </c>
      <c r="E243" s="69">
        <f t="shared" si="124"/>
        <v>152</v>
      </c>
      <c r="F243" s="447">
        <f>+'Ark1'!R261</f>
        <v>2516</v>
      </c>
      <c r="G243" s="69">
        <f t="shared" si="125"/>
        <v>2516</v>
      </c>
      <c r="H243" s="123">
        <f>+IF(F243=0,"",'Ark1'!AG261)</f>
        <v>7.9200565868749404</v>
      </c>
      <c r="I243" s="123">
        <f t="shared" si="126"/>
        <v>7.9200565868749404</v>
      </c>
      <c r="J243" s="123">
        <f>+IF(F243=0,"",'Ark1'!AH261)</f>
        <v>0.23847376788553259</v>
      </c>
      <c r="K243" s="123"/>
      <c r="L243" s="439"/>
      <c r="M243" s="439"/>
      <c r="N243" s="123"/>
      <c r="O243" s="123"/>
      <c r="P243" s="70">
        <f>+IF(F243=0,"",'Ark1'!S261)</f>
        <v>4.2285373608903027</v>
      </c>
      <c r="Q243" s="70">
        <f t="shared" si="127"/>
        <v>4.2285373608903027</v>
      </c>
      <c r="R243" s="123"/>
      <c r="S243" s="123"/>
      <c r="T243" s="70"/>
      <c r="U243" s="70"/>
      <c r="V243" s="70">
        <f>+IF(F243=0,"",'Ark1'!T261)</f>
        <v>3.7392686804451514</v>
      </c>
      <c r="W243" s="70">
        <f t="shared" si="128"/>
        <v>3.7392686804451514</v>
      </c>
      <c r="X243" s="123">
        <f>+IF(F243=0,"",'Ark1'!U261)</f>
        <v>7.623410174880771</v>
      </c>
      <c r="Y243" s="123">
        <f t="shared" si="129"/>
        <v>7.623410174880771</v>
      </c>
      <c r="Z243" s="129">
        <f>+IF(F243=0,"",'Ark1'!W261)</f>
        <v>0.3974562798092211</v>
      </c>
      <c r="AA243" s="129">
        <f>+IF(F243=0,"",'Ark1'!X261)</f>
        <v>14.546899841017492</v>
      </c>
      <c r="AB243" s="129">
        <f>+IF(F243=0,"",'Ark1'!Y261)</f>
        <v>4.0540540540540553</v>
      </c>
      <c r="AC243" s="129">
        <f>+IF(F243=0,"",'Ark1'!Z261)</f>
        <v>6.4446083977937514</v>
      </c>
      <c r="AD243" s="123">
        <f>+IF(F243=0,"",'Ark1'!Z261)</f>
        <v>6.4446083977937514</v>
      </c>
      <c r="AE243" s="70">
        <f>+IF(F243=0,"",'Ark1'!AA261)</f>
        <v>1.6038000156682821</v>
      </c>
      <c r="AF243" s="70">
        <f>+IF(F243=0,"",'Ark1'!AB261)</f>
        <v>1.7917138652334099</v>
      </c>
      <c r="AG243" s="129">
        <f>+IF(F243=0,"",'Ark1'!AD261)</f>
        <v>47.012473222838942</v>
      </c>
      <c r="AH243" s="129">
        <f>+IF(F243=0,"",'Ark1'!AE261)</f>
        <v>50.705321285517755</v>
      </c>
      <c r="AI243" s="129">
        <f>+IF(F243=0,"",'Ark1'!AF261)</f>
        <v>12.400808319779188</v>
      </c>
      <c r="AJ243" s="70">
        <f t="shared" si="102"/>
        <v>1.8028480120312076</v>
      </c>
      <c r="AK243" s="25"/>
      <c r="AQ243" t="s">
        <v>452</v>
      </c>
    </row>
    <row r="244" spans="1:65">
      <c r="A244" s="25"/>
      <c r="B244" s="69" t="str">
        <f t="shared" si="123"/>
        <v>Mai</v>
      </c>
      <c r="C244" s="69">
        <f>+'Ark1'!C262</f>
        <v>2004</v>
      </c>
      <c r="D244" s="69">
        <f>+IF(F244=0,"",'Ark1'!Q262)</f>
        <v>175</v>
      </c>
      <c r="E244" s="69">
        <f t="shared" si="124"/>
        <v>175</v>
      </c>
      <c r="F244" s="447">
        <f>+'Ark1'!R262</f>
        <v>1622</v>
      </c>
      <c r="G244" s="69">
        <f t="shared" si="125"/>
        <v>1622</v>
      </c>
      <c r="H244" s="123">
        <f>+IF(F244=0,"",'Ark1'!AG262)</f>
        <v>7.2663179675302638</v>
      </c>
      <c r="I244" s="123">
        <f t="shared" si="126"/>
        <v>7.2663179675302638</v>
      </c>
      <c r="J244" s="123">
        <f>+IF(F244=0,"",'Ark1'!AH262)</f>
        <v>0</v>
      </c>
      <c r="K244" s="123"/>
      <c r="L244" s="439"/>
      <c r="M244" s="439"/>
      <c r="N244" s="123"/>
      <c r="O244" s="123"/>
      <c r="P244" s="70">
        <f>+IF(F244=0,"",'Ark1'!S262)</f>
        <v>4.1411837237977798</v>
      </c>
      <c r="Q244" s="70">
        <f t="shared" si="127"/>
        <v>4.1411837237977798</v>
      </c>
      <c r="R244" s="123"/>
      <c r="S244" s="123"/>
      <c r="T244" s="70"/>
      <c r="U244" s="70"/>
      <c r="V244" s="70">
        <f>+IF(F244=0,"",'Ark1'!T262)</f>
        <v>3.7903822441430344</v>
      </c>
      <c r="W244" s="70">
        <f t="shared" si="128"/>
        <v>3.7903822441430344</v>
      </c>
      <c r="X244" s="123">
        <f>+IF(F244=0,"",'Ark1'!U262)</f>
        <v>10.849136868064118</v>
      </c>
      <c r="Y244" s="123">
        <f t="shared" si="129"/>
        <v>10.849136868064118</v>
      </c>
      <c r="Z244" s="129">
        <f>+IF(F244=0,"",'Ark1'!W262)</f>
        <v>1.2330456226880393</v>
      </c>
      <c r="AA244" s="129">
        <f>+IF(F244=0,"",'Ark1'!X262)</f>
        <v>26.017262638717625</v>
      </c>
      <c r="AB244" s="129">
        <f>+IF(F244=0,"",'Ark1'!Y262)</f>
        <v>9.0012330456226888</v>
      </c>
      <c r="AC244" s="129">
        <f>+IF(F244=0,"",'Ark1'!Z262)</f>
        <v>7.5235878066484689</v>
      </c>
      <c r="AD244" s="123">
        <f>+IF(F244=0,"",'Ark1'!Z262)</f>
        <v>7.5235878066484689</v>
      </c>
      <c r="AE244" s="70">
        <f>+IF(F244=0,"",'Ark1'!AA262)</f>
        <v>1.7081564191223371</v>
      </c>
      <c r="AF244" s="70">
        <f>+IF(F244=0,"",'Ark1'!AB262)</f>
        <v>2.0990764751934647</v>
      </c>
      <c r="AG244" s="129">
        <f>+IF(F244=0,"",'Ark1'!AD262)</f>
        <v>59.020758536185149</v>
      </c>
      <c r="AH244" s="129">
        <f>+IF(F244=0,"",'Ark1'!AE262)</f>
        <v>49.245509939436019</v>
      </c>
      <c r="AI244" s="129">
        <f>+IF(F244=0,"",'Ark1'!AF262)</f>
        <v>7.9944797673616224</v>
      </c>
      <c r="AJ244" s="70">
        <f t="shared" si="102"/>
        <v>2.6198153937769844</v>
      </c>
      <c r="AK244" s="25"/>
      <c r="AQ244" t="s">
        <v>453</v>
      </c>
    </row>
    <row r="245" spans="1:65">
      <c r="A245" s="25"/>
      <c r="B245" s="69" t="str">
        <f t="shared" si="123"/>
        <v>Juni</v>
      </c>
      <c r="C245" s="69">
        <f>+'Ark1'!C263</f>
        <v>2004</v>
      </c>
      <c r="D245" s="69">
        <f>+IF(F245=0,"",'Ark1'!Q263)</f>
        <v>140</v>
      </c>
      <c r="E245" s="69">
        <f t="shared" si="124"/>
        <v>140</v>
      </c>
      <c r="F245" s="447">
        <f>+'Ark1'!R263</f>
        <v>1142</v>
      </c>
      <c r="G245" s="69">
        <f t="shared" si="125"/>
        <v>1142</v>
      </c>
      <c r="H245" s="123">
        <f>+IF(F245=0,"",'Ark1'!AG263)</f>
        <v>5.7944150604332441</v>
      </c>
      <c r="I245" s="123">
        <f t="shared" si="126"/>
        <v>5.7944150604332441</v>
      </c>
      <c r="J245" s="123">
        <f>+IF(F245=0,"",'Ark1'!AH263)</f>
        <v>0.87565674255691739</v>
      </c>
      <c r="K245" s="123"/>
      <c r="L245" s="439"/>
      <c r="M245" s="439"/>
      <c r="N245" s="123"/>
      <c r="O245" s="123"/>
      <c r="P245" s="70">
        <f>+IF(F245=0,"",'Ark1'!S263)</f>
        <v>3.836252189141856</v>
      </c>
      <c r="Q245" s="70">
        <f t="shared" si="127"/>
        <v>3.836252189141856</v>
      </c>
      <c r="R245" s="123"/>
      <c r="S245" s="123"/>
      <c r="T245" s="70"/>
      <c r="U245" s="70"/>
      <c r="V245" s="70">
        <f>+IF(F245=0,"",'Ark1'!T263)</f>
        <v>3.6733800350262698</v>
      </c>
      <c r="W245" s="70">
        <f t="shared" si="128"/>
        <v>3.6733800350262698</v>
      </c>
      <c r="X245" s="123">
        <f>+IF(F245=0,"",'Ark1'!U263)</f>
        <v>12.287828371278456</v>
      </c>
      <c r="Y245" s="123">
        <f t="shared" si="129"/>
        <v>12.287828371278456</v>
      </c>
      <c r="Z245" s="129">
        <f>+IF(F245=0,"",'Ark1'!W263)</f>
        <v>1.2259194395796849</v>
      </c>
      <c r="AA245" s="129">
        <f>+IF(F245=0,"",'Ark1'!X263)</f>
        <v>28.896672504378291</v>
      </c>
      <c r="AB245" s="129">
        <f>+IF(F245=0,"",'Ark1'!Y263)</f>
        <v>8.0560420315236456</v>
      </c>
      <c r="AC245" s="129">
        <f>+IF(F245=0,"",'Ark1'!Z263)</f>
        <v>7.2609154989559155</v>
      </c>
      <c r="AD245" s="123">
        <f>+IF(F245=0,"",'Ark1'!Z263)</f>
        <v>7.2609154989559155</v>
      </c>
      <c r="AE245" s="70">
        <f>+IF(F245=0,"",'Ark1'!AA263)</f>
        <v>1.7204801083711536</v>
      </c>
      <c r="AF245" s="70">
        <f>+IF(F245=0,"",'Ark1'!AB263)</f>
        <v>2.1398501414591218</v>
      </c>
      <c r="AG245" s="129">
        <f>+IF(F245=0,"",'Ark1'!AD263)</f>
        <v>64.025244714359658</v>
      </c>
      <c r="AH245" s="129">
        <f>+IF(F245=0,"",'Ark1'!AE263)</f>
        <v>50.374512439869008</v>
      </c>
      <c r="AI245" s="129">
        <f>+IF(F245=0,"",'Ark1'!AF263)</f>
        <v>5.6286657794864201</v>
      </c>
      <c r="AJ245" s="70">
        <f t="shared" si="102"/>
        <v>3.2030814882446927</v>
      </c>
      <c r="AK245" s="25"/>
      <c r="AQ245" t="s">
        <v>454</v>
      </c>
    </row>
    <row r="246" spans="1:65">
      <c r="A246" s="25"/>
      <c r="B246" s="69" t="str">
        <f t="shared" si="123"/>
        <v>Juli</v>
      </c>
      <c r="C246" s="69">
        <f>+'Ark1'!C264</f>
        <v>2004</v>
      </c>
      <c r="D246" s="69">
        <f>+IF(F246=0,"",'Ark1'!Q264)</f>
        <v>55</v>
      </c>
      <c r="E246" s="69">
        <f t="shared" si="124"/>
        <v>55</v>
      </c>
      <c r="F246" s="447">
        <f>+'Ark1'!R264</f>
        <v>357</v>
      </c>
      <c r="G246" s="69">
        <f t="shared" si="125"/>
        <v>357</v>
      </c>
      <c r="H246" s="123">
        <f>+IF(F246=0,"",'Ark1'!AG264)</f>
        <v>1.7737491240885253</v>
      </c>
      <c r="I246" s="123">
        <f t="shared" si="126"/>
        <v>1.7737491240885253</v>
      </c>
      <c r="J246" s="123">
        <f>+IF(F246=0,"",'Ark1'!AH264)</f>
        <v>0</v>
      </c>
      <c r="K246" s="123"/>
      <c r="L246" s="439"/>
      <c r="M246" s="439"/>
      <c r="N246" s="123"/>
      <c r="O246" s="123"/>
      <c r="P246" s="70">
        <f>+IF(F246=0,"",'Ark1'!S264)</f>
        <v>3.8823529411764697</v>
      </c>
      <c r="Q246" s="70">
        <f t="shared" si="127"/>
        <v>3.8823529411764697</v>
      </c>
      <c r="R246" s="123"/>
      <c r="S246" s="123"/>
      <c r="T246" s="70"/>
      <c r="U246" s="70"/>
      <c r="V246" s="70">
        <f>+IF(F246=0,"",'Ark1'!T264)</f>
        <v>3.4369747899159671</v>
      </c>
      <c r="W246" s="70">
        <f t="shared" si="128"/>
        <v>3.4369747899159671</v>
      </c>
      <c r="X246" s="123">
        <f>+IF(F246=0,"",'Ark1'!U264)</f>
        <v>12.032492997198878</v>
      </c>
      <c r="Y246" s="123">
        <f t="shared" si="129"/>
        <v>12.032492997198878</v>
      </c>
      <c r="Z246" s="129">
        <f>+IF(F246=0,"",'Ark1'!W264)</f>
        <v>2.801120448179272</v>
      </c>
      <c r="AA246" s="129">
        <f>+IF(F246=0,"",'Ark1'!X264)</f>
        <v>27.731092436974794</v>
      </c>
      <c r="AB246" s="129">
        <f>+IF(F246=0,"",'Ark1'!Y264)</f>
        <v>7.282913165266109</v>
      </c>
      <c r="AC246" s="129">
        <f>+IF(F246=0,"",'Ark1'!Z264)</f>
        <v>6.951992858838012</v>
      </c>
      <c r="AD246" s="123">
        <f>+IF(F246=0,"",'Ark1'!Z264)</f>
        <v>6.951992858838012</v>
      </c>
      <c r="AE246" s="70">
        <f>+IF(F246=0,"",'Ark1'!AA264)</f>
        <v>1.7497969658366117</v>
      </c>
      <c r="AF246" s="70">
        <f>+IF(F246=0,"",'Ark1'!AB264)</f>
        <v>2.3068719242720661</v>
      </c>
      <c r="AG246" s="129">
        <f>+IF(F246=0,"",'Ark1'!AD264)</f>
        <v>75.838880250680674</v>
      </c>
      <c r="AH246" s="129">
        <f>+IF(F246=0,"",'Ark1'!AE264)</f>
        <v>62.895270556192976</v>
      </c>
      <c r="AI246" s="129">
        <f>+IF(F246=0,"",'Ark1'!AF264)</f>
        <v>1.7595741534821829</v>
      </c>
      <c r="AJ246" s="70">
        <f t="shared" si="102"/>
        <v>3.0992784992784994</v>
      </c>
      <c r="AK246" s="25"/>
      <c r="AQ246" t="s">
        <v>455</v>
      </c>
    </row>
    <row r="247" spans="1:65">
      <c r="A247" s="25"/>
      <c r="B247" s="69" t="str">
        <f t="shared" si="123"/>
        <v>August</v>
      </c>
      <c r="C247" s="69">
        <f>+'Ark1'!C265</f>
        <v>2004</v>
      </c>
      <c r="D247" s="69">
        <f>+IF(F247=0,"",'Ark1'!Q265)</f>
        <v>147</v>
      </c>
      <c r="E247" s="69">
        <f t="shared" si="124"/>
        <v>147</v>
      </c>
      <c r="F247" s="447">
        <f>+'Ark1'!R265</f>
        <v>1193</v>
      </c>
      <c r="G247" s="69">
        <f t="shared" si="125"/>
        <v>1193</v>
      </c>
      <c r="H247" s="123">
        <f>+IF(F247=0,"",'Ark1'!AG265)</f>
        <v>7.0473039682248064</v>
      </c>
      <c r="I247" s="123">
        <f t="shared" si="126"/>
        <v>7.0473039682248064</v>
      </c>
      <c r="J247" s="123">
        <f>+IF(F247=0,"",'Ark1'!AH265)</f>
        <v>2.2632020117351206</v>
      </c>
      <c r="K247" s="123"/>
      <c r="L247" s="439"/>
      <c r="M247" s="439"/>
      <c r="N247" s="123"/>
      <c r="O247" s="123"/>
      <c r="P247" s="70">
        <f>+IF(F247=0,"",'Ark1'!S265)</f>
        <v>3.549874266554903</v>
      </c>
      <c r="Q247" s="70">
        <f t="shared" si="127"/>
        <v>3.549874266554903</v>
      </c>
      <c r="R247" s="123"/>
      <c r="S247" s="123"/>
      <c r="T247" s="70"/>
      <c r="U247" s="70"/>
      <c r="V247" s="70">
        <f>+IF(F247=0,"",'Ark1'!T265)</f>
        <v>3.4518021793797153</v>
      </c>
      <c r="W247" s="70">
        <f t="shared" si="128"/>
        <v>3.4518021793797153</v>
      </c>
      <c r="X247" s="123">
        <f>+IF(F247=0,"",'Ark1'!U265)</f>
        <v>14.305867560771176</v>
      </c>
      <c r="Y247" s="123">
        <f t="shared" si="129"/>
        <v>14.305867560771176</v>
      </c>
      <c r="Z247" s="129">
        <f>+IF(F247=0,"",'Ark1'!W265)</f>
        <v>0.92204526404023435</v>
      </c>
      <c r="AA247" s="129">
        <f>+IF(F247=0,"",'Ark1'!X265)</f>
        <v>34.199497066219621</v>
      </c>
      <c r="AB247" s="129">
        <f>+IF(F247=0,"",'Ark1'!Y265)</f>
        <v>7.3763621123218748</v>
      </c>
      <c r="AC247" s="129">
        <f>+IF(F247=0,"",'Ark1'!Z265)</f>
        <v>5.8641307349577216</v>
      </c>
      <c r="AD247" s="123">
        <f>+IF(F247=0,"",'Ark1'!Z265)</f>
        <v>5.8641307349577216</v>
      </c>
      <c r="AE247" s="70">
        <f>+IF(F247=0,"",'Ark1'!AA265)</f>
        <v>1.60293174433049</v>
      </c>
      <c r="AF247" s="70">
        <f>+IF(F247=0,"",'Ark1'!AB265)</f>
        <v>2.1575572604683688</v>
      </c>
      <c r="AG247" s="129">
        <f>+IF(F247=0,"",'Ark1'!AD265)</f>
        <v>51.736452367496803</v>
      </c>
      <c r="AH247" s="129">
        <f>+IF(F247=0,"",'Ark1'!AE265)</f>
        <v>45.411222434866993</v>
      </c>
      <c r="AI247" s="129">
        <f>+IF(F247=0,"",'Ark1'!AF265)</f>
        <v>5.8800335156981616</v>
      </c>
      <c r="AJ247" s="70">
        <f t="shared" si="102"/>
        <v>4.0299645808736759</v>
      </c>
      <c r="AK247" s="25"/>
      <c r="AQ247" t="s">
        <v>66</v>
      </c>
    </row>
    <row r="248" spans="1:65">
      <c r="A248" s="25"/>
      <c r="B248" s="69" t="str">
        <f t="shared" si="123"/>
        <v>September</v>
      </c>
      <c r="C248" s="69">
        <f>+'Ark1'!C266</f>
        <v>2004</v>
      </c>
      <c r="D248" s="69">
        <f>+IF(F248=0,"",'Ark1'!Q266)</f>
        <v>194</v>
      </c>
      <c r="E248" s="69">
        <f t="shared" si="124"/>
        <v>194</v>
      </c>
      <c r="F248" s="447">
        <f>+'Ark1'!R266</f>
        <v>1892</v>
      </c>
      <c r="G248" s="69">
        <f t="shared" si="125"/>
        <v>1892</v>
      </c>
      <c r="H248" s="123">
        <f>+IF(F248=0,"",'Ark1'!AG266)</f>
        <v>11.973054340990428</v>
      </c>
      <c r="I248" s="123">
        <f t="shared" si="126"/>
        <v>11.973054340990428</v>
      </c>
      <c r="J248" s="123">
        <f>+IF(F248=0,"",'Ark1'!AH266)</f>
        <v>2.5369978858350954</v>
      </c>
      <c r="K248" s="123"/>
      <c r="L248" s="439"/>
      <c r="M248" s="439"/>
      <c r="N248" s="123"/>
      <c r="O248" s="123"/>
      <c r="P248" s="70">
        <f>+IF(F248=0,"",'Ark1'!S266)</f>
        <v>3.2515856236786473</v>
      </c>
      <c r="Q248" s="70">
        <f t="shared" si="127"/>
        <v>3.2515856236786473</v>
      </c>
      <c r="R248" s="123"/>
      <c r="S248" s="123"/>
      <c r="T248" s="70"/>
      <c r="U248" s="70"/>
      <c r="V248" s="70">
        <f>+IF(F248=0,"",'Ark1'!T266)</f>
        <v>3.6802325581395352</v>
      </c>
      <c r="W248" s="70">
        <f t="shared" si="128"/>
        <v>3.6802325581395352</v>
      </c>
      <c r="X248" s="123">
        <f>+IF(F248=0,"",'Ark1'!U266)</f>
        <v>15.32552854122622</v>
      </c>
      <c r="Y248" s="123">
        <f t="shared" si="129"/>
        <v>15.32552854122622</v>
      </c>
      <c r="Z248" s="129">
        <f>+IF(F248=0,"",'Ark1'!W266)</f>
        <v>0.89852008456659616</v>
      </c>
      <c r="AA248" s="129">
        <f>+IF(F248=0,"",'Ark1'!X266)</f>
        <v>42.019027484143749</v>
      </c>
      <c r="AB248" s="129">
        <f>+IF(F248=0,"",'Ark1'!Y266)</f>
        <v>7.5052854122621566</v>
      </c>
      <c r="AC248" s="129">
        <f>+IF(F248=0,"",'Ark1'!Z266)</f>
        <v>5.6681455224404704</v>
      </c>
      <c r="AD248" s="123">
        <f>+IF(F248=0,"",'Ark1'!Z266)</f>
        <v>5.6681455224404704</v>
      </c>
      <c r="AE248" s="70">
        <f>+IF(F248=0,"",'Ark1'!AA266)</f>
        <v>1.5226002230677369</v>
      </c>
      <c r="AF248" s="70">
        <f>+IF(F248=0,"",'Ark1'!AB266)</f>
        <v>2.1142750367720753</v>
      </c>
      <c r="AG248" s="129">
        <f>+IF(F248=0,"",'Ark1'!AD266)</f>
        <v>50.637138118707583</v>
      </c>
      <c r="AH248" s="129">
        <f>+IF(F248=0,"",'Ark1'!AE266)</f>
        <v>60.029198672188265</v>
      </c>
      <c r="AI248" s="129">
        <f>+IF(F248=0,"",'Ark1'!AF266)</f>
        <v>9.3252501355414239</v>
      </c>
      <c r="AJ248" s="70">
        <f t="shared" si="102"/>
        <v>4.7132477243172959</v>
      </c>
      <c r="AK248" s="25"/>
      <c r="AQ248" t="s">
        <v>78</v>
      </c>
    </row>
    <row r="249" spans="1:65">
      <c r="A249" s="25"/>
      <c r="B249" s="69" t="str">
        <f t="shared" si="123"/>
        <v>Oktober</v>
      </c>
      <c r="C249" s="69">
        <f>+'Ark1'!C267</f>
        <v>2004</v>
      </c>
      <c r="D249" s="69">
        <f>+IF(F249=0,"",'Ark1'!Q267)</f>
        <v>278</v>
      </c>
      <c r="E249" s="69">
        <f t="shared" si="124"/>
        <v>278</v>
      </c>
      <c r="F249" s="447">
        <f>+'Ark1'!R267</f>
        <v>1995</v>
      </c>
      <c r="G249" s="69">
        <f t="shared" si="125"/>
        <v>1995</v>
      </c>
      <c r="H249" s="123">
        <f>+IF(F249=0,"",'Ark1'!AG267)</f>
        <v>13.165119790830071</v>
      </c>
      <c r="I249" s="123">
        <f t="shared" si="126"/>
        <v>13.165119790830071</v>
      </c>
      <c r="J249" s="123">
        <f>+IF(F249=0,"",'Ark1'!AH267)</f>
        <v>1.9548872180451125</v>
      </c>
      <c r="K249" s="123"/>
      <c r="L249" s="439"/>
      <c r="M249" s="439"/>
      <c r="N249" s="123"/>
      <c r="O249" s="123"/>
      <c r="P249" s="70">
        <f>+IF(F249=0,"",'Ark1'!S267)</f>
        <v>3.5814536340852121</v>
      </c>
      <c r="Q249" s="70">
        <f t="shared" si="127"/>
        <v>3.5814536340852121</v>
      </c>
      <c r="R249" s="123"/>
      <c r="S249" s="123"/>
      <c r="T249" s="70"/>
      <c r="U249" s="70"/>
      <c r="V249" s="70">
        <f>+IF(F249=0,"",'Ark1'!T267)</f>
        <v>3.6907268170426062</v>
      </c>
      <c r="W249" s="70">
        <f t="shared" si="128"/>
        <v>3.6907268170426062</v>
      </c>
      <c r="X249" s="123">
        <f>+IF(F249=0,"",'Ark1'!U267)</f>
        <v>15.981353383458652</v>
      </c>
      <c r="Y249" s="123">
        <f t="shared" si="129"/>
        <v>15.981353383458652</v>
      </c>
      <c r="Z249" s="129">
        <f>+IF(F249=0,"",'Ark1'!W267)</f>
        <v>1.1528822055137844</v>
      </c>
      <c r="AA249" s="129">
        <f>+IF(F249=0,"",'Ark1'!X267)</f>
        <v>47.318295739348358</v>
      </c>
      <c r="AB249" s="129">
        <f>+IF(F249=0,"",'Ark1'!Y267)</f>
        <v>9.824561403508774</v>
      </c>
      <c r="AC249" s="129">
        <f>+IF(F249=0,"",'Ark1'!Z267)</f>
        <v>5.8342617096917042</v>
      </c>
      <c r="AD249" s="123">
        <f>+IF(F249=0,"",'Ark1'!Z267)</f>
        <v>5.8342617096917042</v>
      </c>
      <c r="AE249" s="70">
        <f>+IF(F249=0,"",'Ark1'!AA267)</f>
        <v>1.6019276897033061</v>
      </c>
      <c r="AF249" s="70">
        <f>+IF(F249=0,"",'Ark1'!AB267)</f>
        <v>2.1324769325193089</v>
      </c>
      <c r="AG249" s="129">
        <f>+IF(F249=0,"",'Ark1'!AD267)</f>
        <v>42.836086430056568</v>
      </c>
      <c r="AH249" s="129">
        <f>+IF(F249=0,"",'Ark1'!AE267)</f>
        <v>49.152220128179472</v>
      </c>
      <c r="AI249" s="129">
        <f>+IF(F249=0,"",'Ark1'!AF267)</f>
        <v>9.832914387106312</v>
      </c>
      <c r="AJ249" s="70">
        <f t="shared" si="102"/>
        <v>4.4622533240028019</v>
      </c>
      <c r="AK249" s="25"/>
      <c r="AQ249" t="s">
        <v>67</v>
      </c>
    </row>
    <row r="250" spans="1:65">
      <c r="A250" s="25"/>
      <c r="B250" s="69" t="str">
        <f>+AQ250</f>
        <v>November</v>
      </c>
      <c r="C250" s="69">
        <f>+'Ark1'!C268</f>
        <v>2004</v>
      </c>
      <c r="D250" s="69">
        <f>+IF(F250=0,"",'Ark1'!Q268)</f>
        <v>179</v>
      </c>
      <c r="E250" s="69">
        <f t="shared" si="124"/>
        <v>179</v>
      </c>
      <c r="F250" s="447">
        <f>+'Ark1'!R268</f>
        <v>1165</v>
      </c>
      <c r="G250" s="69">
        <f t="shared" si="125"/>
        <v>1165</v>
      </c>
      <c r="H250" s="123">
        <f>+IF(F250=0,"",'Ark1'!AG268)</f>
        <v>7.2878725127107762</v>
      </c>
      <c r="I250" s="123">
        <f t="shared" si="126"/>
        <v>7.2878725127107762</v>
      </c>
      <c r="J250" s="123">
        <f>+IF(F250=0,"",'Ark1'!AH268)</f>
        <v>0</v>
      </c>
      <c r="K250" s="123"/>
      <c r="L250" s="439"/>
      <c r="M250" s="439"/>
      <c r="N250" s="123"/>
      <c r="O250" s="123"/>
      <c r="P250" s="70">
        <f>+IF(F250=0,"",'Ark1'!S268)</f>
        <v>3.6317596566523607</v>
      </c>
      <c r="Q250" s="70">
        <f t="shared" si="127"/>
        <v>3.6317596566523607</v>
      </c>
      <c r="R250" s="123"/>
      <c r="S250" s="123"/>
      <c r="T250" s="70"/>
      <c r="U250" s="70"/>
      <c r="V250" s="70">
        <f>+IF(F250=0,"",'Ark1'!T268)</f>
        <v>3.7407725321888425</v>
      </c>
      <c r="W250" s="70">
        <f t="shared" si="128"/>
        <v>3.7407725321888425</v>
      </c>
      <c r="X250" s="123">
        <f>+IF(F250=0,"",'Ark1'!U268)</f>
        <v>15.149785407725313</v>
      </c>
      <c r="Y250" s="123">
        <f t="shared" si="129"/>
        <v>15.149785407725313</v>
      </c>
      <c r="Z250" s="129">
        <f>+IF(F250=0,"",'Ark1'!W268)</f>
        <v>1.0300429184549351</v>
      </c>
      <c r="AA250" s="129">
        <f>+IF(F250=0,"",'Ark1'!X268)</f>
        <v>43.776824034334773</v>
      </c>
      <c r="AB250" s="129">
        <f>+IF(F250=0,"",'Ark1'!Y268)</f>
        <v>8.4120171673819737</v>
      </c>
      <c r="AC250" s="129">
        <f>+IF(F250=0,"",'Ark1'!Z268)</f>
        <v>5.8633313449256947</v>
      </c>
      <c r="AD250" s="123">
        <f>+IF(F250=0,"",'Ark1'!Z268)</f>
        <v>5.8633313449256947</v>
      </c>
      <c r="AE250" s="70">
        <f>+IF(F250=0,"",'Ark1'!AA268)</f>
        <v>1.4151312569595502</v>
      </c>
      <c r="AF250" s="70">
        <f>+IF(F250=0,"",'Ark1'!AB268)</f>
        <v>2.0549768551730754</v>
      </c>
      <c r="AG250" s="129">
        <f>+IF(F250=0,"",'Ark1'!AD268)</f>
        <v>42.934342046280506</v>
      </c>
      <c r="AH250" s="129">
        <f>+IF(F250=0,"",'Ark1'!AE268)</f>
        <v>37.480277966377379</v>
      </c>
      <c r="AI250" s="129">
        <f>+IF(F250=0,"",'Ark1'!AF268)</f>
        <v>5.7420276997387747</v>
      </c>
      <c r="AJ250" s="70">
        <f t="shared" si="102"/>
        <v>4.1714724651382626</v>
      </c>
      <c r="AK250" s="25"/>
      <c r="AQ250" t="s">
        <v>68</v>
      </c>
    </row>
    <row r="251" spans="1:65">
      <c r="A251" s="25"/>
      <c r="B251" s="69" t="str">
        <f>+AQ251</f>
        <v>Desember</v>
      </c>
      <c r="C251" s="69">
        <f>+'Ark1'!C269</f>
        <v>2004</v>
      </c>
      <c r="D251" s="69">
        <f>+IF(F251=0,"",'Ark1'!Q269)</f>
        <v>67</v>
      </c>
      <c r="E251" s="69">
        <f t="shared" si="124"/>
        <v>67</v>
      </c>
      <c r="F251" s="447">
        <f>+'Ark1'!R269</f>
        <v>483</v>
      </c>
      <c r="G251" s="69">
        <f t="shared" si="125"/>
        <v>483</v>
      </c>
      <c r="H251" s="123">
        <f>+IF(F251=0,"",'Ark1'!AG269)</f>
        <v>2.7240072624777913</v>
      </c>
      <c r="I251" s="123">
        <f t="shared" si="126"/>
        <v>2.7240072624777913</v>
      </c>
      <c r="J251" s="123">
        <f>+IF(F251=0,"",'Ark1'!AH269)</f>
        <v>0</v>
      </c>
      <c r="K251" s="123"/>
      <c r="L251" s="439"/>
      <c r="M251" s="439"/>
      <c r="N251" s="123"/>
      <c r="O251" s="123"/>
      <c r="P251" s="70">
        <f>+IF(F251=0,"",'Ark1'!S269)</f>
        <v>3.639751552795031</v>
      </c>
      <c r="Q251" s="70">
        <f t="shared" si="127"/>
        <v>3.639751552795031</v>
      </c>
      <c r="R251" s="123"/>
      <c r="S251" s="123"/>
      <c r="T251" s="70"/>
      <c r="U251" s="70"/>
      <c r="V251" s="70">
        <f>+IF(F251=0,"",'Ark1'!T269)</f>
        <v>4.1035196687370608</v>
      </c>
      <c r="W251" s="70">
        <f t="shared" si="128"/>
        <v>4.1035196687370608</v>
      </c>
      <c r="X251" s="123">
        <f>+IF(F251=0,"",'Ark1'!U269)</f>
        <v>13.658178053830232</v>
      </c>
      <c r="Y251" s="123">
        <f t="shared" si="129"/>
        <v>13.658178053830232</v>
      </c>
      <c r="Z251" s="129">
        <f>+IF(F251=0,"",'Ark1'!W269)</f>
        <v>0.82815734989648049</v>
      </c>
      <c r="AA251" s="129">
        <f>+IF(F251=0,"",'Ark1'!X269)</f>
        <v>38.509316770186338</v>
      </c>
      <c r="AB251" s="129">
        <f>+IF(F251=0,"",'Ark1'!Y269)</f>
        <v>9.3167701863354058</v>
      </c>
      <c r="AC251" s="129">
        <f>+IF(F251=0,"",'Ark1'!Z269)</f>
        <v>7.6682582554469727</v>
      </c>
      <c r="AD251" s="123">
        <f>+IF(F251=0,"",'Ark1'!Z269)</f>
        <v>7.6682582554469727</v>
      </c>
      <c r="AE251" s="70">
        <f>+IF(F251=0,"",'Ark1'!AA269)</f>
        <v>1.5599256566311153</v>
      </c>
      <c r="AF251" s="70">
        <f>+IF(F251=0,"",'Ark1'!AB269)</f>
        <v>2.0383608974280945</v>
      </c>
      <c r="AG251" s="129">
        <f>+IF(F251=0,"",'Ark1'!AD269)</f>
        <v>46.855236830758656</v>
      </c>
      <c r="AH251" s="129">
        <f>+IF(F251=0,"",'Ark1'!AE269)</f>
        <v>58.081629361761941</v>
      </c>
      <c r="AI251" s="129">
        <f>+IF(F251=0,"",'Ark1'!AF269)</f>
        <v>2.3806003252994237</v>
      </c>
      <c r="AJ251" s="70">
        <f t="shared" si="102"/>
        <v>3.7525028441410706</v>
      </c>
      <c r="AK251" s="25"/>
      <c r="AQ251" t="s">
        <v>69</v>
      </c>
    </row>
    <row r="252" spans="1:65">
      <c r="A252" s="25"/>
      <c r="B252" s="25"/>
      <c r="C252" s="25"/>
      <c r="D252" s="25"/>
      <c r="E252" s="25"/>
      <c r="F252" s="442"/>
      <c r="G252" s="25"/>
      <c r="H252" s="101"/>
      <c r="I252" s="101"/>
      <c r="J252" s="101"/>
      <c r="K252" s="101"/>
      <c r="L252" s="434"/>
      <c r="M252" s="434"/>
      <c r="N252" s="101"/>
      <c r="O252" s="101"/>
      <c r="P252" s="25"/>
      <c r="Q252" s="25"/>
      <c r="R252" s="101"/>
      <c r="S252" s="101"/>
      <c r="T252" s="25"/>
      <c r="U252" s="25"/>
      <c r="V252" s="25"/>
      <c r="W252" s="25"/>
      <c r="X252" s="101"/>
      <c r="Y252" s="101"/>
      <c r="Z252" s="125"/>
      <c r="AA252" s="125"/>
      <c r="AB252" s="125"/>
      <c r="AC252" s="125"/>
      <c r="AD252" s="101"/>
      <c r="AE252" s="25"/>
      <c r="AF252" s="25"/>
      <c r="AG252" s="125"/>
      <c r="AH252" s="125"/>
      <c r="AI252" s="125"/>
      <c r="AJ252" s="25"/>
      <c r="AK252" s="25"/>
    </row>
    <row r="253" spans="1:65">
      <c r="X253" s="275"/>
      <c r="Y253" s="275"/>
      <c r="Z253" s="130"/>
      <c r="AA253" s="130"/>
      <c r="AB253" s="130"/>
      <c r="AC253" s="130"/>
      <c r="AD253" s="275"/>
      <c r="AE253" s="20"/>
      <c r="AF253" s="20"/>
      <c r="AG253" s="130"/>
      <c r="AH253" s="130"/>
      <c r="AI253" s="130"/>
      <c r="AJ253" s="20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</row>
    <row r="254" spans="1:65">
      <c r="X254" s="275"/>
      <c r="Y254" s="275"/>
      <c r="Z254" s="130"/>
      <c r="AA254" s="130"/>
      <c r="AB254" s="130"/>
      <c r="AC254" s="130"/>
      <c r="AD254" s="275"/>
      <c r="AE254" s="20"/>
      <c r="AF254" s="20"/>
      <c r="AG254" s="130"/>
      <c r="AH254" s="130"/>
      <c r="AI254" s="130"/>
      <c r="AJ254" s="20"/>
      <c r="AK254" s="20"/>
      <c r="AL254" s="69"/>
      <c r="AM254" s="69"/>
      <c r="AN254" s="69"/>
      <c r="AO254" s="69"/>
      <c r="AP254" s="69"/>
      <c r="AQ254" s="69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</row>
    <row r="255" spans="1:65">
      <c r="X255" s="275"/>
      <c r="Y255" s="275"/>
      <c r="Z255" s="130"/>
      <c r="AA255" s="130"/>
      <c r="AB255" s="130"/>
      <c r="AC255" s="130"/>
      <c r="AD255" s="275"/>
      <c r="AE255" s="20"/>
      <c r="AF255" s="20"/>
      <c r="AG255" s="130"/>
      <c r="AH255" s="130"/>
      <c r="AI255" s="130"/>
      <c r="AJ255" s="20"/>
      <c r="AK255" s="20"/>
      <c r="AL255" s="69"/>
      <c r="AM255" s="69"/>
      <c r="AN255" s="69"/>
      <c r="AO255" s="69"/>
      <c r="AP255" s="69"/>
      <c r="AQ255" s="69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</row>
    <row r="256" spans="1:65">
      <c r="X256" s="275"/>
      <c r="Y256" s="275"/>
      <c r="Z256" s="130"/>
      <c r="AA256" s="130"/>
      <c r="AB256" s="130"/>
      <c r="AC256" s="130"/>
      <c r="AD256" s="275"/>
      <c r="AE256" s="20"/>
      <c r="AF256" s="20"/>
      <c r="AG256" s="130"/>
      <c r="AH256" s="130"/>
      <c r="AI256" s="130"/>
      <c r="AJ256" s="20"/>
      <c r="AK256" s="20"/>
      <c r="AL256" s="69"/>
      <c r="AM256" s="69"/>
      <c r="AN256" s="69"/>
      <c r="AO256" s="69"/>
      <c r="AP256" s="69"/>
      <c r="AQ256" s="69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</row>
    <row r="257" spans="24:64">
      <c r="X257" s="275"/>
      <c r="Y257" s="275"/>
      <c r="Z257" s="130"/>
      <c r="AA257" s="130"/>
      <c r="AB257" s="130"/>
      <c r="AC257" s="130"/>
      <c r="AD257" s="275"/>
      <c r="AE257" s="20"/>
      <c r="AF257" s="20"/>
      <c r="AG257" s="130"/>
      <c r="AH257" s="130"/>
      <c r="AI257" s="130"/>
      <c r="AJ257" s="20"/>
      <c r="AK257" s="20"/>
      <c r="AL257" s="69"/>
      <c r="AM257" s="69"/>
      <c r="AN257" s="69"/>
      <c r="AO257" s="69"/>
      <c r="AP257" s="69"/>
      <c r="AQ257" s="69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</row>
    <row r="258" spans="24:64">
      <c r="X258" s="275"/>
      <c r="Y258" s="275"/>
      <c r="Z258" s="130"/>
      <c r="AA258" s="130"/>
      <c r="AB258" s="130"/>
      <c r="AC258" s="130"/>
      <c r="AD258" s="275"/>
      <c r="AE258" s="20"/>
      <c r="AF258" s="20"/>
      <c r="AG258" s="130"/>
      <c r="AH258" s="130"/>
      <c r="AI258" s="13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X258" s="20"/>
      <c r="AZ258" s="20"/>
    </row>
    <row r="259" spans="24:64">
      <c r="X259" s="275"/>
      <c r="Y259" s="275"/>
      <c r="Z259" s="130"/>
      <c r="AA259" s="130"/>
      <c r="AB259" s="130"/>
      <c r="AC259" s="130"/>
      <c r="AD259" s="275"/>
      <c r="AE259" s="20"/>
      <c r="AF259" s="20"/>
      <c r="AG259" s="130"/>
      <c r="AH259" s="130"/>
      <c r="AI259" s="13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X259" s="20"/>
      <c r="AZ259" s="20"/>
    </row>
    <row r="260" spans="24:64">
      <c r="X260" s="275"/>
      <c r="Y260" s="275"/>
      <c r="Z260" s="130"/>
      <c r="AA260" s="130"/>
      <c r="AB260" s="130"/>
      <c r="AC260" s="130"/>
      <c r="AD260" s="275"/>
      <c r="AE260" s="20"/>
      <c r="AF260" s="20"/>
      <c r="AG260" s="130"/>
      <c r="AH260" s="130"/>
      <c r="AI260" s="13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X260" s="20"/>
      <c r="AZ260" s="20"/>
    </row>
    <row r="261" spans="24:64">
      <c r="X261" s="275"/>
      <c r="Y261" s="275"/>
      <c r="Z261" s="130"/>
      <c r="AA261" s="130"/>
      <c r="AB261" s="130"/>
      <c r="AC261" s="130"/>
      <c r="AD261" s="275"/>
      <c r="AE261" s="20"/>
      <c r="AF261" s="20"/>
      <c r="AG261" s="130"/>
      <c r="AH261" s="130"/>
      <c r="AI261" s="13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X261" s="20"/>
      <c r="AZ261" s="20"/>
    </row>
    <row r="262" spans="24:64">
      <c r="X262" s="275"/>
      <c r="Y262" s="275"/>
      <c r="Z262" s="130"/>
      <c r="AA262" s="130"/>
      <c r="AB262" s="130"/>
      <c r="AC262" s="130"/>
      <c r="AD262" s="275"/>
      <c r="AE262" s="20"/>
      <c r="AF262" s="20"/>
      <c r="AG262" s="130"/>
      <c r="AH262" s="130"/>
      <c r="AI262" s="13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X262" s="20"/>
      <c r="AZ262" s="20"/>
    </row>
    <row r="263" spans="24:64">
      <c r="X263" s="275"/>
      <c r="Y263" s="275"/>
      <c r="Z263" s="130"/>
      <c r="AA263" s="130"/>
      <c r="AB263" s="130"/>
      <c r="AC263" s="130"/>
      <c r="AD263" s="275"/>
      <c r="AE263" s="20"/>
      <c r="AF263" s="20"/>
      <c r="AG263" s="130"/>
      <c r="AH263" s="130"/>
      <c r="AI263" s="13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X263" s="20"/>
      <c r="AZ263" s="20"/>
    </row>
    <row r="264" spans="24:64">
      <c r="X264" s="275"/>
      <c r="Y264" s="275"/>
      <c r="Z264" s="130"/>
      <c r="AA264" s="130"/>
      <c r="AB264" s="130"/>
      <c r="AC264" s="130"/>
      <c r="AD264" s="275"/>
      <c r="AE264" s="20"/>
      <c r="AF264" s="20"/>
      <c r="AG264" s="130"/>
      <c r="AH264" s="130"/>
      <c r="AI264" s="13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X264" s="20"/>
      <c r="AZ264" s="20"/>
    </row>
    <row r="265" spans="24:64">
      <c r="X265" s="275"/>
      <c r="Y265" s="275"/>
      <c r="Z265" s="130"/>
      <c r="AA265" s="130"/>
      <c r="AB265" s="130"/>
      <c r="AC265" s="130"/>
      <c r="AD265" s="275"/>
      <c r="AE265" s="20"/>
      <c r="AF265" s="20"/>
      <c r="AG265" s="130"/>
      <c r="AH265" s="130"/>
      <c r="AI265" s="13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X265" s="20"/>
      <c r="AZ265" s="20"/>
    </row>
    <row r="266" spans="24:64">
      <c r="X266" s="275"/>
      <c r="Y266" s="275"/>
      <c r="Z266" s="130"/>
      <c r="AA266" s="130"/>
      <c r="AB266" s="130"/>
      <c r="AC266" s="130"/>
      <c r="AD266" s="275"/>
      <c r="AE266" s="20"/>
      <c r="AF266" s="20"/>
      <c r="AG266" s="130"/>
      <c r="AH266" s="130"/>
      <c r="AI266" s="13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X266" s="20"/>
      <c r="AZ266" s="20"/>
    </row>
    <row r="267" spans="24:64">
      <c r="X267" s="275"/>
      <c r="Y267" s="275"/>
      <c r="Z267" s="130"/>
      <c r="AA267" s="130"/>
      <c r="AB267" s="130"/>
      <c r="AC267" s="130"/>
      <c r="AD267" s="275"/>
      <c r="AE267" s="20"/>
      <c r="AF267" s="20"/>
      <c r="AG267" s="130"/>
      <c r="AH267" s="130"/>
      <c r="AI267" s="13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X267" s="20"/>
      <c r="AZ267" s="20"/>
    </row>
    <row r="268" spans="24:64">
      <c r="X268" s="275"/>
      <c r="Y268" s="275"/>
      <c r="Z268" s="130"/>
      <c r="AA268" s="130"/>
      <c r="AB268" s="130"/>
      <c r="AC268" s="130"/>
      <c r="AD268" s="275"/>
      <c r="AE268" s="20"/>
      <c r="AF268" s="20"/>
      <c r="AG268" s="130"/>
      <c r="AH268" s="130"/>
      <c r="AI268" s="13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X268" s="20"/>
      <c r="AZ268" s="20"/>
    </row>
    <row r="269" spans="24:64">
      <c r="X269" s="275"/>
      <c r="Y269" s="275"/>
      <c r="Z269" s="130"/>
      <c r="AA269" s="130"/>
      <c r="AB269" s="130"/>
      <c r="AC269" s="130"/>
      <c r="AD269" s="275"/>
      <c r="AE269" s="20"/>
      <c r="AF269" s="20"/>
      <c r="AG269" s="130"/>
      <c r="AH269" s="130"/>
      <c r="AI269" s="13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X269" s="20"/>
      <c r="AZ269" s="20"/>
    </row>
    <row r="274" spans="24:39">
      <c r="X274" s="276"/>
      <c r="Y274" s="276"/>
      <c r="Z274" s="131"/>
      <c r="AA274" s="131"/>
      <c r="AB274" s="131"/>
      <c r="AC274" s="131"/>
      <c r="AD274" s="276"/>
      <c r="AE274" s="15"/>
      <c r="AF274" s="15"/>
      <c r="AG274" s="131"/>
      <c r="AH274" s="131"/>
      <c r="AI274" s="131"/>
      <c r="AJ274" s="15"/>
      <c r="AK274" s="15"/>
      <c r="AL274" s="15"/>
      <c r="AM274" s="15"/>
    </row>
    <row r="275" spans="24:39">
      <c r="X275" s="276"/>
      <c r="Y275" s="276"/>
      <c r="Z275" s="131"/>
      <c r="AA275" s="131"/>
      <c r="AB275" s="131"/>
      <c r="AC275" s="131"/>
      <c r="AD275" s="276"/>
      <c r="AE275" s="15"/>
      <c r="AF275" s="15"/>
      <c r="AG275" s="131"/>
      <c r="AH275" s="131"/>
      <c r="AI275" s="131"/>
      <c r="AJ275" s="15"/>
      <c r="AK275" s="15"/>
      <c r="AL275" s="15"/>
      <c r="AM275" s="15"/>
    </row>
    <row r="276" spans="24:39">
      <c r="X276" s="276"/>
      <c r="Y276" s="276"/>
      <c r="Z276" s="131"/>
      <c r="AA276" s="131"/>
      <c r="AB276" s="131"/>
      <c r="AC276" s="131"/>
      <c r="AD276" s="276"/>
      <c r="AE276" s="15"/>
      <c r="AF276" s="15"/>
      <c r="AG276" s="131"/>
      <c r="AH276" s="131"/>
      <c r="AI276" s="131"/>
      <c r="AJ276" s="15"/>
      <c r="AK276" s="15"/>
      <c r="AL276" s="15"/>
      <c r="AM276" s="15"/>
    </row>
    <row r="277" spans="24:39">
      <c r="X277" s="276"/>
      <c r="Y277" s="276"/>
      <c r="Z277" s="131"/>
      <c r="AA277" s="131"/>
      <c r="AB277" s="131"/>
      <c r="AC277" s="131"/>
      <c r="AD277" s="276"/>
      <c r="AE277" s="15"/>
      <c r="AF277" s="15"/>
      <c r="AG277" s="131"/>
      <c r="AH277" s="131"/>
      <c r="AI277" s="131"/>
      <c r="AJ277" s="15"/>
      <c r="AK277" s="15"/>
      <c r="AL277" s="15"/>
      <c r="AM277" s="15"/>
    </row>
    <row r="278" spans="24:39">
      <c r="X278" s="276"/>
      <c r="Y278" s="276"/>
      <c r="Z278" s="131"/>
      <c r="AA278" s="131"/>
      <c r="AB278" s="131"/>
      <c r="AC278" s="131"/>
      <c r="AD278" s="276"/>
      <c r="AE278" s="15"/>
      <c r="AF278" s="15"/>
      <c r="AG278" s="131"/>
      <c r="AH278" s="131"/>
      <c r="AI278" s="131"/>
      <c r="AJ278" s="15"/>
      <c r="AK278" s="15"/>
      <c r="AL278" s="15"/>
      <c r="AM278" s="15"/>
    </row>
    <row r="279" spans="24:39">
      <c r="X279" s="276"/>
      <c r="Y279" s="276"/>
      <c r="Z279" s="131"/>
      <c r="AA279" s="131"/>
      <c r="AB279" s="131"/>
      <c r="AC279" s="131"/>
      <c r="AD279" s="276"/>
      <c r="AE279" s="15"/>
      <c r="AF279" s="15"/>
      <c r="AG279" s="131"/>
      <c r="AH279" s="131"/>
      <c r="AI279" s="131"/>
      <c r="AJ279" s="15"/>
      <c r="AK279" s="15"/>
      <c r="AL279" s="15"/>
      <c r="AM279" s="15"/>
    </row>
    <row r="280" spans="24:39">
      <c r="X280" s="276"/>
      <c r="Y280" s="276"/>
      <c r="Z280" s="131"/>
      <c r="AA280" s="131"/>
      <c r="AB280" s="131"/>
      <c r="AC280" s="131"/>
      <c r="AD280" s="276"/>
      <c r="AE280" s="15"/>
      <c r="AF280" s="15"/>
      <c r="AG280" s="131"/>
      <c r="AH280" s="131"/>
      <c r="AI280" s="131"/>
      <c r="AJ280" s="15"/>
      <c r="AK280" s="15"/>
      <c r="AL280" s="15"/>
      <c r="AM280" s="15"/>
    </row>
    <row r="281" spans="24:39">
      <c r="X281" s="276"/>
      <c r="Y281" s="276"/>
      <c r="Z281" s="131"/>
      <c r="AA281" s="131"/>
      <c r="AB281" s="131"/>
      <c r="AC281" s="131"/>
      <c r="AD281" s="276"/>
      <c r="AE281" s="15"/>
      <c r="AF281" s="15"/>
      <c r="AG281" s="131"/>
      <c r="AH281" s="131"/>
      <c r="AI281" s="131"/>
      <c r="AJ281" s="15"/>
      <c r="AK281" s="15"/>
      <c r="AL281" s="15"/>
      <c r="AM281" s="15"/>
    </row>
    <row r="292" spans="24:39">
      <c r="X292" s="276"/>
      <c r="Y292" s="276"/>
      <c r="Z292" s="131"/>
      <c r="AA292" s="131"/>
      <c r="AB292" s="131"/>
      <c r="AC292" s="131"/>
      <c r="AD292" s="276"/>
      <c r="AE292" s="15"/>
      <c r="AF292" s="15"/>
      <c r="AG292" s="131"/>
      <c r="AH292" s="131"/>
      <c r="AI292" s="131"/>
      <c r="AJ292" s="15"/>
      <c r="AK292" s="15"/>
      <c r="AL292" s="15"/>
      <c r="AM292" s="15"/>
    </row>
    <row r="293" spans="24:39">
      <c r="X293" s="276"/>
      <c r="Y293" s="276"/>
      <c r="Z293" s="131"/>
      <c r="AA293" s="131"/>
      <c r="AB293" s="131"/>
      <c r="AC293" s="131"/>
      <c r="AD293" s="276"/>
      <c r="AE293" s="15"/>
      <c r="AF293" s="15"/>
      <c r="AG293" s="131"/>
      <c r="AH293" s="131"/>
      <c r="AI293" s="131"/>
      <c r="AJ293" s="15"/>
      <c r="AK293" s="15"/>
      <c r="AL293" s="15"/>
      <c r="AM293" s="15"/>
    </row>
    <row r="294" spans="24:39">
      <c r="X294" s="276"/>
      <c r="Y294" s="276"/>
      <c r="Z294" s="131"/>
      <c r="AA294" s="131"/>
      <c r="AB294" s="131"/>
      <c r="AC294" s="131"/>
      <c r="AD294" s="276"/>
      <c r="AE294" s="15"/>
      <c r="AF294" s="15"/>
      <c r="AG294" s="131"/>
      <c r="AH294" s="131"/>
      <c r="AI294" s="131"/>
      <c r="AJ294" s="15"/>
      <c r="AK294" s="15"/>
      <c r="AL294" s="15"/>
      <c r="AM294" s="15"/>
    </row>
    <row r="295" spans="24:39">
      <c r="X295" s="276"/>
      <c r="Y295" s="276"/>
      <c r="Z295" s="131"/>
      <c r="AA295" s="131"/>
      <c r="AB295" s="131"/>
      <c r="AC295" s="131"/>
      <c r="AD295" s="276"/>
      <c r="AE295" s="15"/>
      <c r="AF295" s="15"/>
      <c r="AG295" s="131"/>
      <c r="AH295" s="131"/>
      <c r="AI295" s="131"/>
      <c r="AJ295" s="15"/>
      <c r="AK295" s="15"/>
      <c r="AL295" s="15"/>
      <c r="AM295" s="15"/>
    </row>
    <row r="296" spans="24:39">
      <c r="X296" s="276"/>
      <c r="Y296" s="276"/>
      <c r="Z296" s="131"/>
      <c r="AA296" s="131"/>
      <c r="AB296" s="131"/>
      <c r="AC296" s="131"/>
      <c r="AD296" s="276"/>
      <c r="AE296" s="15"/>
      <c r="AF296" s="15"/>
      <c r="AG296" s="131"/>
      <c r="AH296" s="131"/>
      <c r="AI296" s="131"/>
      <c r="AJ296" s="15"/>
      <c r="AK296" s="15"/>
      <c r="AL296" s="15"/>
      <c r="AM296" s="15"/>
    </row>
    <row r="297" spans="24:39">
      <c r="X297" s="276"/>
      <c r="Y297" s="276"/>
      <c r="Z297" s="131"/>
      <c r="AA297" s="131"/>
      <c r="AB297" s="131"/>
      <c r="AC297" s="131"/>
      <c r="AD297" s="276"/>
      <c r="AE297" s="15"/>
      <c r="AF297" s="15"/>
      <c r="AG297" s="131"/>
      <c r="AH297" s="131"/>
      <c r="AI297" s="131"/>
      <c r="AJ297" s="15"/>
      <c r="AK297" s="15"/>
      <c r="AL297" s="15"/>
      <c r="AM297" s="15"/>
    </row>
    <row r="298" spans="24:39">
      <c r="X298" s="276"/>
      <c r="Y298" s="276"/>
      <c r="Z298" s="131"/>
      <c r="AA298" s="131"/>
      <c r="AB298" s="131"/>
      <c r="AC298" s="131"/>
      <c r="AD298" s="276"/>
      <c r="AE298" s="15"/>
      <c r="AF298" s="15"/>
      <c r="AG298" s="131"/>
      <c r="AH298" s="131"/>
      <c r="AI298" s="131"/>
      <c r="AJ298" s="15"/>
      <c r="AK298" s="15"/>
      <c r="AL298" s="15"/>
      <c r="AM298" s="15"/>
    </row>
    <row r="299" spans="24:39">
      <c r="X299" s="276"/>
      <c r="Y299" s="276"/>
      <c r="Z299" s="131"/>
      <c r="AA299" s="131"/>
      <c r="AB299" s="131"/>
      <c r="AC299" s="131"/>
      <c r="AD299" s="276"/>
      <c r="AE299" s="15"/>
      <c r="AF299" s="15"/>
      <c r="AG299" s="131"/>
      <c r="AH299" s="131"/>
      <c r="AI299" s="131"/>
      <c r="AJ299" s="15"/>
      <c r="AK299" s="15"/>
      <c r="AL299" s="15"/>
      <c r="AM299" s="15"/>
    </row>
    <row r="310" spans="24:39">
      <c r="X310" s="276"/>
      <c r="Y310" s="276"/>
      <c r="Z310" s="131"/>
      <c r="AA310" s="131"/>
      <c r="AB310" s="131"/>
      <c r="AC310" s="131"/>
      <c r="AD310" s="276"/>
      <c r="AE310" s="15"/>
      <c r="AF310" s="15"/>
      <c r="AG310" s="131"/>
      <c r="AH310" s="131"/>
      <c r="AI310" s="131"/>
      <c r="AJ310" s="15"/>
      <c r="AK310" s="15"/>
      <c r="AL310" s="15"/>
      <c r="AM310" s="15"/>
    </row>
    <row r="311" spans="24:39">
      <c r="X311" s="276"/>
      <c r="Y311" s="276"/>
      <c r="Z311" s="131"/>
      <c r="AA311" s="131"/>
      <c r="AB311" s="131"/>
      <c r="AC311" s="131"/>
      <c r="AD311" s="276"/>
      <c r="AE311" s="15"/>
      <c r="AF311" s="15"/>
      <c r="AG311" s="131"/>
      <c r="AH311" s="131"/>
      <c r="AI311" s="131"/>
      <c r="AJ311" s="15"/>
      <c r="AK311" s="15"/>
      <c r="AL311" s="15"/>
      <c r="AM311" s="15"/>
    </row>
    <row r="312" spans="24:39">
      <c r="X312" s="276"/>
      <c r="Y312" s="276"/>
      <c r="Z312" s="131"/>
      <c r="AA312" s="131"/>
      <c r="AB312" s="131"/>
      <c r="AC312" s="131"/>
      <c r="AD312" s="276"/>
      <c r="AE312" s="15"/>
      <c r="AF312" s="15"/>
      <c r="AG312" s="131"/>
      <c r="AH312" s="131"/>
      <c r="AI312" s="131"/>
      <c r="AJ312" s="15"/>
      <c r="AK312" s="15"/>
      <c r="AL312" s="15"/>
      <c r="AM312" s="15"/>
    </row>
    <row r="313" spans="24:39">
      <c r="X313" s="276"/>
      <c r="Y313" s="276"/>
      <c r="Z313" s="131"/>
      <c r="AA313" s="131"/>
      <c r="AB313" s="131"/>
      <c r="AC313" s="131"/>
      <c r="AD313" s="276"/>
      <c r="AE313" s="15"/>
      <c r="AF313" s="15"/>
      <c r="AG313" s="131"/>
      <c r="AH313" s="131"/>
      <c r="AI313" s="131"/>
      <c r="AJ313" s="15"/>
      <c r="AK313" s="15"/>
      <c r="AL313" s="15"/>
      <c r="AM313" s="15"/>
    </row>
    <row r="314" spans="24:39">
      <c r="X314" s="276"/>
      <c r="Y314" s="276"/>
      <c r="Z314" s="131"/>
      <c r="AA314" s="131"/>
      <c r="AB314" s="131"/>
      <c r="AC314" s="131"/>
      <c r="AD314" s="276"/>
      <c r="AE314" s="15"/>
      <c r="AF314" s="15"/>
      <c r="AG314" s="131"/>
      <c r="AH314" s="131"/>
      <c r="AI314" s="131"/>
      <c r="AJ314" s="15"/>
      <c r="AK314" s="15"/>
      <c r="AL314" s="15"/>
      <c r="AM314" s="15"/>
    </row>
    <row r="315" spans="24:39">
      <c r="X315" s="276"/>
      <c r="Y315" s="276"/>
      <c r="Z315" s="131"/>
      <c r="AA315" s="131"/>
      <c r="AB315" s="131"/>
      <c r="AC315" s="131"/>
      <c r="AD315" s="276"/>
      <c r="AE315" s="15"/>
      <c r="AF315" s="15"/>
      <c r="AG315" s="131"/>
      <c r="AH315" s="131"/>
      <c r="AI315" s="131"/>
      <c r="AJ315" s="15"/>
      <c r="AK315" s="15"/>
      <c r="AL315" s="15"/>
      <c r="AM315" s="15"/>
    </row>
    <row r="316" spans="24:39">
      <c r="X316" s="276"/>
      <c r="Y316" s="276"/>
      <c r="Z316" s="131"/>
      <c r="AA316" s="131"/>
      <c r="AB316" s="131"/>
      <c r="AC316" s="131"/>
      <c r="AD316" s="276"/>
      <c r="AE316" s="15"/>
      <c r="AF316" s="15"/>
      <c r="AG316" s="131"/>
      <c r="AH316" s="131"/>
      <c r="AI316" s="131"/>
      <c r="AJ316" s="15"/>
      <c r="AK316" s="15"/>
      <c r="AL316" s="15"/>
      <c r="AM316" s="15"/>
    </row>
    <row r="317" spans="24:39">
      <c r="X317" s="276"/>
      <c r="Y317" s="276"/>
      <c r="Z317" s="131"/>
      <c r="AA317" s="131"/>
      <c r="AB317" s="131"/>
      <c r="AC317" s="131"/>
      <c r="AD317" s="276"/>
      <c r="AE317" s="15"/>
      <c r="AF317" s="15"/>
      <c r="AG317" s="131"/>
      <c r="AH317" s="131"/>
      <c r="AI317" s="131"/>
      <c r="AJ317" s="15"/>
      <c r="AK317" s="15"/>
      <c r="AL317" s="15"/>
      <c r="AM317" s="15"/>
    </row>
    <row r="328" spans="24:39">
      <c r="X328" s="276"/>
      <c r="Y328" s="276"/>
      <c r="Z328" s="131"/>
      <c r="AA328" s="131"/>
      <c r="AB328" s="131"/>
      <c r="AC328" s="131"/>
      <c r="AD328" s="276"/>
      <c r="AE328" s="15"/>
      <c r="AF328" s="15"/>
      <c r="AG328" s="131"/>
      <c r="AH328" s="131"/>
      <c r="AI328" s="131"/>
      <c r="AJ328" s="15"/>
      <c r="AK328" s="15"/>
      <c r="AL328" s="15"/>
      <c r="AM328" s="15"/>
    </row>
    <row r="329" spans="24:39">
      <c r="X329" s="276"/>
      <c r="Y329" s="276"/>
      <c r="Z329" s="131"/>
      <c r="AA329" s="131"/>
      <c r="AB329" s="131"/>
      <c r="AC329" s="131"/>
      <c r="AD329" s="276"/>
      <c r="AE329" s="15"/>
      <c r="AF329" s="15"/>
      <c r="AG329" s="131"/>
      <c r="AH329" s="131"/>
      <c r="AI329" s="131"/>
      <c r="AJ329" s="15"/>
      <c r="AK329" s="15"/>
      <c r="AL329" s="15"/>
      <c r="AM329" s="15"/>
    </row>
    <row r="330" spans="24:39">
      <c r="X330" s="276"/>
      <c r="Y330" s="276"/>
      <c r="Z330" s="131"/>
      <c r="AA330" s="131"/>
      <c r="AB330" s="131"/>
      <c r="AC330" s="131"/>
      <c r="AD330" s="276"/>
      <c r="AE330" s="15"/>
      <c r="AF330" s="15"/>
      <c r="AG330" s="131"/>
      <c r="AH330" s="131"/>
      <c r="AI330" s="131"/>
      <c r="AJ330" s="15"/>
      <c r="AK330" s="15"/>
      <c r="AL330" s="15"/>
      <c r="AM330" s="15"/>
    </row>
    <row r="331" spans="24:39">
      <c r="X331" s="276"/>
      <c r="Y331" s="276"/>
      <c r="Z331" s="131"/>
      <c r="AA331" s="131"/>
      <c r="AB331" s="131"/>
      <c r="AC331" s="131"/>
      <c r="AD331" s="276"/>
      <c r="AE331" s="15"/>
      <c r="AF331" s="15"/>
      <c r="AG331" s="131"/>
      <c r="AH331" s="131"/>
      <c r="AI331" s="131"/>
      <c r="AJ331" s="15"/>
      <c r="AK331" s="15"/>
      <c r="AL331" s="15"/>
      <c r="AM331" s="15"/>
    </row>
    <row r="332" spans="24:39">
      <c r="X332" s="276"/>
      <c r="Y332" s="276"/>
      <c r="Z332" s="131"/>
      <c r="AA332" s="131"/>
      <c r="AB332" s="131"/>
      <c r="AC332" s="131"/>
      <c r="AD332" s="276"/>
      <c r="AE332" s="15"/>
      <c r="AF332" s="15"/>
      <c r="AG332" s="131"/>
      <c r="AH332" s="131"/>
      <c r="AI332" s="131"/>
      <c r="AJ332" s="15"/>
      <c r="AK332" s="15"/>
      <c r="AL332" s="15"/>
      <c r="AM332" s="15"/>
    </row>
    <row r="333" spans="24:39">
      <c r="X333" s="276"/>
      <c r="Y333" s="276"/>
      <c r="Z333" s="131"/>
      <c r="AA333" s="131"/>
      <c r="AB333" s="131"/>
      <c r="AC333" s="131"/>
      <c r="AD333" s="276"/>
      <c r="AE333" s="15"/>
      <c r="AF333" s="15"/>
      <c r="AG333" s="131"/>
      <c r="AH333" s="131"/>
      <c r="AI333" s="131"/>
      <c r="AJ333" s="15"/>
      <c r="AK333" s="15"/>
      <c r="AL333" s="15"/>
      <c r="AM333" s="15"/>
    </row>
    <row r="334" spans="24:39">
      <c r="X334" s="276"/>
      <c r="Y334" s="276"/>
      <c r="Z334" s="131"/>
      <c r="AA334" s="131"/>
      <c r="AB334" s="131"/>
      <c r="AC334" s="131"/>
      <c r="AD334" s="276"/>
      <c r="AE334" s="15"/>
      <c r="AF334" s="15"/>
      <c r="AG334" s="131"/>
      <c r="AH334" s="131"/>
      <c r="AI334" s="131"/>
      <c r="AJ334" s="15"/>
      <c r="AK334" s="15"/>
      <c r="AL334" s="15"/>
      <c r="AM334" s="15"/>
    </row>
    <row r="335" spans="24:39">
      <c r="X335" s="276"/>
      <c r="Y335" s="276"/>
      <c r="Z335" s="131"/>
      <c r="AA335" s="131"/>
      <c r="AB335" s="131"/>
      <c r="AC335" s="131"/>
      <c r="AD335" s="276"/>
      <c r="AE335" s="15"/>
      <c r="AF335" s="15"/>
      <c r="AG335" s="131"/>
      <c r="AH335" s="131"/>
      <c r="AI335" s="131"/>
      <c r="AJ335" s="15"/>
      <c r="AK335" s="15"/>
      <c r="AL335" s="15"/>
      <c r="AM335" s="15"/>
    </row>
  </sheetData>
  <mergeCells count="1">
    <mergeCell ref="AC4:AE4"/>
  </mergeCells>
  <phoneticPr fontId="11" type="noConversion"/>
  <conditionalFormatting sqref="G9:G20">
    <cfRule type="cellIs" dxfId="218" priority="14" operator="lessThan">
      <formula>0</formula>
    </cfRule>
    <cfRule type="cellIs" dxfId="217" priority="15" operator="greaterThan">
      <formula>0</formula>
    </cfRule>
  </conditionalFormatting>
  <conditionalFormatting sqref="I9:I20">
    <cfRule type="cellIs" dxfId="216" priority="12" operator="lessThan">
      <formula>0</formula>
    </cfRule>
    <cfRule type="cellIs" dxfId="215" priority="13" operator="greaterThan">
      <formula>0</formula>
    </cfRule>
  </conditionalFormatting>
  <conditionalFormatting sqref="Y9:Y20">
    <cfRule type="cellIs" dxfId="214" priority="10" operator="lessThan">
      <formula>0</formula>
    </cfRule>
    <cfRule type="cellIs" dxfId="213" priority="11" operator="greaterThan">
      <formula>0</formula>
    </cfRule>
  </conditionalFormatting>
  <conditionalFormatting sqref="W9:W20">
    <cfRule type="cellIs" dxfId="212" priority="8" operator="lessThan">
      <formula>0</formula>
    </cfRule>
    <cfRule type="cellIs" dxfId="211" priority="9" operator="greaterThan">
      <formula>0</formula>
    </cfRule>
  </conditionalFormatting>
  <conditionalFormatting sqref="E9:E20">
    <cfRule type="cellIs" dxfId="210" priority="6" operator="lessThan">
      <formula>0</formula>
    </cfRule>
    <cfRule type="cellIs" dxfId="209" priority="7" operator="greaterThan">
      <formula>0</formula>
    </cfRule>
  </conditionalFormatting>
  <conditionalFormatting sqref="Q9:Q20">
    <cfRule type="cellIs" dxfId="208" priority="1" operator="lessThan">
      <formula>0</formula>
    </cfRule>
    <cfRule type="cellIs" dxfId="207" priority="3" operator="greaterThan">
      <formula>0</formula>
    </cfRule>
  </conditionalFormatting>
  <conditionalFormatting sqref="Q10">
    <cfRule type="cellIs" dxfId="206" priority="2" operator="less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O1:CE345"/>
  <sheetViews>
    <sheetView defaultGridColor="0" colorId="22" zoomScale="95" zoomScaleNormal="95" workbookViewId="0">
      <selection activeCell="P22" sqref="P22"/>
    </sheetView>
  </sheetViews>
  <sheetFormatPr baseColWidth="10" defaultRowHeight="15"/>
  <cols>
    <col min="25" max="25" width="5.90625" customWidth="1"/>
    <col min="26" max="26" width="8.08984375" customWidth="1"/>
    <col min="27" max="28" width="6.90625" customWidth="1"/>
    <col min="29" max="30" width="6.36328125" customWidth="1"/>
    <col min="31" max="31" width="7.90625" customWidth="1"/>
    <col min="32" max="32" width="5.6328125" customWidth="1"/>
    <col min="33" max="33" width="7.90625" customWidth="1"/>
    <col min="34" max="34" width="6.36328125" customWidth="1"/>
    <col min="35" max="35" width="7.90625" customWidth="1"/>
    <col min="36" max="36" width="6.36328125" customWidth="1"/>
    <col min="37" max="37" width="8" customWidth="1"/>
    <col min="38" max="38" width="9.1796875" customWidth="1"/>
    <col min="39" max="41" width="8" customWidth="1"/>
    <col min="42" max="42" width="7.36328125" customWidth="1"/>
    <col min="43" max="43" width="7.1796875" customWidth="1"/>
    <col min="44" max="44" width="7.08984375" customWidth="1"/>
    <col min="45" max="45" width="8" customWidth="1"/>
    <col min="46" max="46" width="10.08984375" customWidth="1"/>
    <col min="47" max="47" width="8" customWidth="1"/>
    <col min="48" max="48" width="9.6328125" customWidth="1"/>
    <col min="49" max="49" width="7.6328125" customWidth="1"/>
    <col min="50" max="50" width="9.6328125" customWidth="1"/>
    <col min="51" max="51" width="9.1796875" customWidth="1"/>
    <col min="52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" spans="16:42" ht="13.5" customHeight="1"/>
    <row r="2" spans="16:42" ht="31.5" customHeight="1"/>
    <row r="3" spans="16:42" ht="22.5" customHeight="1"/>
    <row r="4" spans="16:42" s="184" customFormat="1" ht="19.8"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</row>
    <row r="5" spans="16:42" ht="20.25" customHeight="1"/>
    <row r="10" spans="16:42">
      <c r="P10" s="3" t="s">
        <v>648</v>
      </c>
    </row>
    <row r="11" spans="16:42">
      <c r="P11" s="3" t="s">
        <v>650</v>
      </c>
    </row>
    <row r="12" spans="16:42">
      <c r="P12" s="3" t="s">
        <v>651</v>
      </c>
    </row>
    <row r="32" customFormat="1"/>
    <row r="42" spans="25:83" ht="15.6">
      <c r="Y42" s="42"/>
      <c r="Z42" s="42"/>
      <c r="AB42" s="42"/>
      <c r="AC42" s="42"/>
      <c r="AD42" s="4"/>
      <c r="AE42" s="2"/>
      <c r="AF42" s="2"/>
      <c r="AG42" s="2"/>
      <c r="AH42" s="2"/>
      <c r="AI42" s="2"/>
      <c r="AJ42" s="2"/>
      <c r="AK42" s="2"/>
      <c r="AL42" s="2"/>
      <c r="AM42" s="2"/>
      <c r="AO42" s="2"/>
      <c r="AV42" s="4"/>
      <c r="AW42" s="2"/>
      <c r="AX42" s="2"/>
      <c r="AY42" s="2"/>
      <c r="AZ42" s="2"/>
      <c r="BA42" s="2"/>
      <c r="BB42" s="2"/>
      <c r="BC42" s="2"/>
      <c r="BD42" s="2"/>
      <c r="BE42" s="2"/>
      <c r="BG42" s="2"/>
      <c r="BN42" s="4"/>
      <c r="BO42" s="2"/>
      <c r="BP42" s="2"/>
      <c r="BQ42" s="2"/>
      <c r="BR42" s="2"/>
      <c r="BS42" s="2"/>
      <c r="BT42" s="2"/>
      <c r="BU42" s="2"/>
      <c r="BV42" s="2"/>
      <c r="BW42" s="2"/>
      <c r="BY42" s="2"/>
    </row>
    <row r="43" spans="25:83" ht="15.6">
      <c r="Y43" s="23"/>
      <c r="Z43" s="23"/>
      <c r="AA43" s="42"/>
      <c r="AB43" s="23"/>
      <c r="AC43" s="23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25:83" s="2" customFormat="1" ht="15.6">
      <c r="Y44" s="43"/>
      <c r="Z44" s="43"/>
      <c r="AA44" s="23"/>
      <c r="AB44" s="43"/>
      <c r="AC44" s="43"/>
      <c r="AD44" s="45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45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45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</row>
    <row r="45" spans="25:83" s="3" customFormat="1">
      <c r="Y45" s="43"/>
      <c r="Z45" s="43"/>
      <c r="AA45" s="43"/>
      <c r="AB45" s="43"/>
      <c r="AC45" s="43"/>
      <c r="AD45" s="3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3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3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</row>
    <row r="46" spans="25:83" s="2" customFormat="1" ht="15.6">
      <c r="Y46" s="44"/>
      <c r="Z46" s="44"/>
      <c r="AA46" s="43"/>
      <c r="AB46" s="44"/>
      <c r="AC46" s="44"/>
      <c r="AD46" s="4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4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4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</row>
    <row r="47" spans="25:83" s="3" customFormat="1" ht="15.6">
      <c r="Y47" s="43"/>
      <c r="Z47" s="43"/>
      <c r="AA47" s="44"/>
      <c r="AB47" s="43"/>
      <c r="AC47" s="43"/>
      <c r="AD47" s="4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4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4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</row>
    <row r="48" spans="25:83" s="3" customFormat="1">
      <c r="Y48" s="43"/>
      <c r="Z48" s="43"/>
      <c r="AA48" s="43"/>
      <c r="AB48" s="43"/>
      <c r="AC48" s="43"/>
      <c r="AD48" s="4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4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4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</row>
    <row r="49" spans="25:83" s="3" customFormat="1">
      <c r="Y49" s="43"/>
      <c r="Z49" s="43"/>
      <c r="AA49" s="43"/>
      <c r="AB49" s="43"/>
      <c r="AC49" s="43"/>
      <c r="AD49" s="3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4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4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</row>
    <row r="50" spans="25:83">
      <c r="AA50" s="43"/>
    </row>
    <row r="85" spans="15:16" ht="15.6">
      <c r="O85" s="57">
        <f>+År!I35</f>
        <v>12.381197156752608</v>
      </c>
      <c r="P85" s="2" t="s">
        <v>658</v>
      </c>
    </row>
    <row r="117" spans="15:16" ht="15.6">
      <c r="O117" s="57">
        <f>+År!I35</f>
        <v>12.381197156752608</v>
      </c>
      <c r="P117" s="2" t="s">
        <v>658</v>
      </c>
    </row>
    <row r="140" spans="15:16" ht="15.6">
      <c r="O140" s="2">
        <v>2</v>
      </c>
      <c r="P140" s="317" t="s">
        <v>29</v>
      </c>
    </row>
    <row r="141" spans="15:16" ht="15.6">
      <c r="O141" s="2">
        <v>3</v>
      </c>
      <c r="P141" s="2" t="s">
        <v>30</v>
      </c>
    </row>
    <row r="142" spans="15:16" ht="15.6">
      <c r="O142" s="2">
        <v>4</v>
      </c>
      <c r="P142" s="2" t="s">
        <v>31</v>
      </c>
    </row>
    <row r="143" spans="15:16" ht="15.6">
      <c r="O143" s="2">
        <v>5</v>
      </c>
      <c r="P143" s="317" t="s">
        <v>404</v>
      </c>
    </row>
    <row r="144" spans="15:16" ht="15.6">
      <c r="O144" s="2">
        <v>6</v>
      </c>
      <c r="P144" s="2" t="s">
        <v>32</v>
      </c>
    </row>
    <row r="148" spans="15:16" ht="15.6">
      <c r="O148" s="5">
        <f>+År!K35</f>
        <v>5.3029928918817806</v>
      </c>
      <c r="P148" s="3" t="s">
        <v>659</v>
      </c>
    </row>
    <row r="169" spans="15:16">
      <c r="O169">
        <v>2</v>
      </c>
      <c r="P169" s="286" t="s">
        <v>29</v>
      </c>
    </row>
    <row r="170" spans="15:16">
      <c r="O170">
        <v>3</v>
      </c>
      <c r="P170" s="3" t="s">
        <v>30</v>
      </c>
    </row>
    <row r="171" spans="15:16">
      <c r="O171">
        <v>4</v>
      </c>
      <c r="P171" s="3" t="s">
        <v>31</v>
      </c>
    </row>
    <row r="172" spans="15:16">
      <c r="O172">
        <v>5</v>
      </c>
      <c r="P172" s="286" t="s">
        <v>404</v>
      </c>
    </row>
    <row r="173" spans="15:16">
      <c r="O173">
        <v>6</v>
      </c>
      <c r="P173" s="3" t="s">
        <v>32</v>
      </c>
    </row>
    <row r="174" spans="15:16">
      <c r="O174">
        <v>7</v>
      </c>
      <c r="P174" s="3" t="s">
        <v>33</v>
      </c>
    </row>
    <row r="180" spans="15:16" ht="15.6">
      <c r="O180" s="5">
        <f>+År!K35</f>
        <v>5.3029928918817806</v>
      </c>
      <c r="P180" s="3" t="s">
        <v>653</v>
      </c>
    </row>
    <row r="205" spans="15:16">
      <c r="O205">
        <v>3</v>
      </c>
      <c r="P205" s="3" t="s">
        <v>97</v>
      </c>
    </row>
    <row r="206" spans="15:16">
      <c r="O206">
        <v>4</v>
      </c>
      <c r="P206" s="3" t="s">
        <v>98</v>
      </c>
    </row>
    <row r="207" spans="15:16">
      <c r="O207">
        <v>5</v>
      </c>
      <c r="P207" s="286" t="s">
        <v>99</v>
      </c>
    </row>
    <row r="208" spans="15:16">
      <c r="O208">
        <v>6</v>
      </c>
      <c r="P208" s="3" t="s">
        <v>100</v>
      </c>
    </row>
    <row r="212" spans="15:16" ht="15.6">
      <c r="O212" s="5">
        <f>+År!Q35</f>
        <v>4.8144407033295931</v>
      </c>
      <c r="P212" s="3" t="s">
        <v>660</v>
      </c>
    </row>
    <row r="238" spans="15:16">
      <c r="O238">
        <v>3</v>
      </c>
      <c r="P238" s="3" t="s">
        <v>97</v>
      </c>
    </row>
    <row r="239" spans="15:16">
      <c r="O239">
        <v>4</v>
      </c>
      <c r="P239" s="3" t="s">
        <v>98</v>
      </c>
    </row>
    <row r="240" spans="15:16">
      <c r="O240">
        <v>5</v>
      </c>
      <c r="P240" s="286" t="s">
        <v>99</v>
      </c>
    </row>
    <row r="241" spans="15:48">
      <c r="O241">
        <v>6</v>
      </c>
      <c r="P241" s="3" t="s">
        <v>100</v>
      </c>
    </row>
    <row r="251" spans="15:48">
      <c r="Y251" s="69"/>
      <c r="Z251" s="69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</row>
    <row r="252" spans="15:48">
      <c r="Y252" s="69"/>
      <c r="Z252" s="69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</row>
    <row r="253" spans="15:48">
      <c r="Y253" s="69"/>
      <c r="Z253" s="69"/>
      <c r="AA253" s="69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</row>
    <row r="254" spans="15:48">
      <c r="Y254" s="69"/>
      <c r="Z254" s="69"/>
      <c r="AA254" s="69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</row>
    <row r="255" spans="15:48">
      <c r="Y255" s="20"/>
      <c r="Z255" s="20"/>
      <c r="AA255" s="20"/>
      <c r="AB255" s="20"/>
      <c r="AC255" s="20"/>
      <c r="AD255" s="20"/>
      <c r="AH255" s="20"/>
      <c r="AJ255" s="20"/>
    </row>
    <row r="256" spans="15:48">
      <c r="Y256" s="20"/>
      <c r="Z256" s="20"/>
      <c r="AA256" s="20"/>
      <c r="AB256" s="20"/>
      <c r="AC256" s="20"/>
      <c r="AD256" s="20"/>
      <c r="AH256" s="20"/>
      <c r="AJ256" s="20"/>
    </row>
    <row r="257" spans="25:36">
      <c r="Y257" s="20"/>
      <c r="Z257" s="20"/>
      <c r="AA257" s="20"/>
      <c r="AB257" s="20"/>
      <c r="AC257" s="20"/>
      <c r="AD257" s="20"/>
      <c r="AH257" s="20"/>
      <c r="AJ257" s="20"/>
    </row>
    <row r="258" spans="25:36">
      <c r="Y258" s="20"/>
      <c r="Z258" s="20"/>
      <c r="AA258" s="20"/>
      <c r="AB258" s="20"/>
      <c r="AC258" s="20"/>
      <c r="AD258" s="20"/>
      <c r="AH258" s="20"/>
      <c r="AJ258" s="20"/>
    </row>
    <row r="259" spans="25:36">
      <c r="Y259" s="20"/>
      <c r="Z259" s="20"/>
      <c r="AA259" s="20"/>
      <c r="AB259" s="20"/>
      <c r="AC259" s="20"/>
      <c r="AD259" s="20"/>
      <c r="AH259" s="20"/>
      <c r="AJ259" s="20"/>
    </row>
    <row r="260" spans="25:36">
      <c r="Y260" s="20"/>
      <c r="Z260" s="20"/>
      <c r="AA260" s="20"/>
      <c r="AB260" s="20"/>
      <c r="AC260" s="20"/>
      <c r="AD260" s="20"/>
      <c r="AH260" s="20"/>
      <c r="AJ260" s="20"/>
    </row>
    <row r="261" spans="25:36">
      <c r="Y261" s="20"/>
      <c r="Z261" s="20"/>
      <c r="AA261" s="20"/>
      <c r="AB261" s="20"/>
      <c r="AC261" s="20"/>
      <c r="AD261" s="20"/>
      <c r="AH261" s="20"/>
      <c r="AJ261" s="20"/>
    </row>
    <row r="262" spans="25:36">
      <c r="Y262" s="20"/>
      <c r="Z262" s="20"/>
      <c r="AA262" s="20"/>
      <c r="AB262" s="20"/>
      <c r="AC262" s="20"/>
      <c r="AD262" s="20"/>
      <c r="AH262" s="20"/>
      <c r="AJ262" s="20"/>
    </row>
    <row r="263" spans="25:36">
      <c r="Y263" s="20"/>
      <c r="Z263" s="20"/>
      <c r="AA263" s="20"/>
      <c r="AB263" s="20"/>
      <c r="AC263" s="20"/>
      <c r="AD263" s="20"/>
      <c r="AH263" s="20"/>
      <c r="AJ263" s="20"/>
    </row>
    <row r="264" spans="25:36">
      <c r="Y264" s="20"/>
      <c r="Z264" s="20"/>
      <c r="AA264" s="20"/>
      <c r="AB264" s="20"/>
      <c r="AC264" s="20"/>
      <c r="AD264" s="20"/>
      <c r="AH264" s="20"/>
      <c r="AJ264" s="20"/>
    </row>
    <row r="265" spans="25:36">
      <c r="Y265" s="20"/>
      <c r="Z265" s="20"/>
      <c r="AA265" s="20"/>
      <c r="AB265" s="20"/>
      <c r="AC265" s="20"/>
      <c r="AD265" s="20"/>
      <c r="AH265" s="20"/>
      <c r="AJ265" s="20"/>
    </row>
    <row r="266" spans="25:36">
      <c r="Y266" s="20"/>
      <c r="Z266" s="20"/>
      <c r="AA266" s="20"/>
      <c r="AB266" s="20"/>
      <c r="AC266" s="20"/>
      <c r="AH266" s="20"/>
      <c r="AJ266" s="20"/>
    </row>
    <row r="277" spans="16:16">
      <c r="P277" s="3"/>
    </row>
    <row r="345" spans="16:16">
      <c r="P345" s="3" t="s">
        <v>652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O1097"/>
  <sheetViews>
    <sheetView defaultGridColor="0" colorId="22" zoomScale="91" zoomScaleNormal="91" workbookViewId="0">
      <pane xSplit="3" ySplit="9" topLeftCell="D48" activePane="bottomRight" state="frozen"/>
      <selection pane="topRight" activeCell="D1" sqref="D1"/>
      <selection pane="bottomLeft" activeCell="A11" sqref="A11"/>
      <selection pane="bottomRight" activeCell="P48" sqref="P48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5.08984375" customWidth="1"/>
    <col min="6" max="6" width="6.36328125" customWidth="1"/>
    <col min="7" max="7" width="6" style="11" customWidth="1"/>
    <col min="8" max="8" width="5.6328125" style="92" customWidth="1"/>
    <col min="9" max="9" width="4.81640625" customWidth="1"/>
    <col min="10" max="10" width="6.1796875" style="92" customWidth="1"/>
    <col min="11" max="11" width="1.26953125" style="92" customWidth="1"/>
    <col min="12" max="12" width="6.1796875" style="92" customWidth="1"/>
    <col min="13" max="13" width="1.453125" style="92" customWidth="1"/>
    <col min="14" max="14" width="6.1796875" style="92" customWidth="1"/>
    <col min="15" max="15" width="1.36328125" style="92" customWidth="1"/>
    <col min="16" max="16" width="6.81640625" customWidth="1"/>
    <col min="17" max="17" width="5.453125" customWidth="1"/>
    <col min="18" max="18" width="1.7265625" customWidth="1"/>
    <col min="19" max="19" width="6.81640625" style="92" customWidth="1"/>
    <col min="20" max="20" width="1.36328125" style="92" customWidth="1"/>
    <col min="21" max="21" width="6.54296875" customWidth="1"/>
    <col min="22" max="22" width="1.36328125" customWidth="1"/>
    <col min="23" max="23" width="6.90625" customWidth="1"/>
    <col min="24" max="24" width="5.90625" customWidth="1"/>
    <col min="25" max="25" width="6.453125" style="92" customWidth="1"/>
    <col min="26" max="26" width="5.453125" customWidth="1"/>
    <col min="27" max="27" width="6.453125" customWidth="1"/>
    <col min="28" max="28" width="5.36328125" style="92" customWidth="1"/>
    <col min="29" max="29" width="6" customWidth="1"/>
    <col min="30" max="30" width="4.08984375" style="11" customWidth="1"/>
    <col min="31" max="31" width="5.90625" customWidth="1"/>
    <col min="32" max="32" width="3.90625" style="11" customWidth="1"/>
    <col min="33" max="33" width="1.90625" style="11" customWidth="1"/>
    <col min="34" max="34" width="6.453125" style="92" customWidth="1"/>
    <col min="35" max="35" width="5.453125" customWidth="1"/>
    <col min="36" max="36" width="7.54296875" customWidth="1"/>
    <col min="37" max="37" width="7" customWidth="1"/>
    <col min="38" max="38" width="1.54296875" customWidth="1"/>
    <col min="39" max="39" width="6.08984375" customWidth="1"/>
    <col min="40" max="40" width="4.90625" customWidth="1"/>
    <col min="41" max="41" width="7.90625" customWidth="1"/>
    <col min="42" max="42" width="6.81640625" customWidth="1"/>
    <col min="43" max="43" width="6.6328125" customWidth="1"/>
    <col min="44" max="44" width="7.90625" customWidth="1"/>
    <col min="45" max="45" width="5.6328125" customWidth="1"/>
    <col min="46" max="46" width="7.54296875" customWidth="1"/>
    <col min="47" max="47" width="5.81640625" customWidth="1"/>
    <col min="48" max="48" width="7.90625" customWidth="1"/>
    <col min="49" max="49" width="5.1796875" style="92" customWidth="1"/>
    <col min="50" max="50" width="7.90625" customWidth="1"/>
    <col min="51" max="51" width="6.6328125" customWidth="1"/>
    <col min="52" max="52" width="5.81640625" customWidth="1"/>
    <col min="53" max="53" width="8.6328125" style="92" customWidth="1"/>
    <col min="54" max="54" width="6.36328125" style="92" customWidth="1"/>
    <col min="55" max="55" width="8.81640625" style="92" customWidth="1"/>
    <col min="56" max="56" width="6.36328125" style="92" customWidth="1"/>
    <col min="57" max="57" width="8.54296875" style="92" customWidth="1"/>
    <col min="58" max="58" width="6.36328125" style="92" customWidth="1"/>
    <col min="59" max="59" width="7.6328125" customWidth="1"/>
    <col min="60" max="60" width="5.1796875" customWidth="1"/>
    <col min="61" max="61" width="6.90625" customWidth="1"/>
    <col min="62" max="62" width="7.90625" style="92" customWidth="1"/>
    <col min="63" max="63" width="10.1796875" style="92" customWidth="1"/>
    <col min="64" max="64" width="8.54296875" style="92" customWidth="1"/>
    <col min="65" max="65" width="8" customWidth="1"/>
    <col min="66" max="66" width="6.453125" customWidth="1"/>
    <col min="67" max="67" width="10.1796875" customWidth="1"/>
    <col min="68" max="68" width="5.54296875" customWidth="1"/>
  </cols>
  <sheetData>
    <row r="1" spans="1:64">
      <c r="A1" s="25"/>
      <c r="B1" s="25"/>
      <c r="C1" s="25"/>
      <c r="D1" s="25"/>
      <c r="E1" s="25"/>
      <c r="F1" s="25"/>
      <c r="G1" s="125"/>
      <c r="H1" s="101"/>
      <c r="I1" s="25"/>
      <c r="J1" s="101"/>
      <c r="K1" s="101"/>
      <c r="L1" s="101"/>
      <c r="M1" s="101"/>
      <c r="N1" s="101"/>
      <c r="O1" s="101"/>
      <c r="P1" s="25"/>
      <c r="Q1" s="25"/>
      <c r="R1" s="25"/>
      <c r="S1" s="101"/>
      <c r="T1" s="101"/>
      <c r="U1" s="25"/>
      <c r="V1" s="25"/>
      <c r="W1" s="25"/>
      <c r="X1" s="25"/>
      <c r="Y1" s="101"/>
      <c r="Z1" s="25"/>
      <c r="AA1" s="25"/>
      <c r="AB1" s="101"/>
      <c r="AC1" s="25"/>
      <c r="AD1" s="125"/>
      <c r="AE1" s="25"/>
      <c r="AF1" s="125"/>
      <c r="AG1" s="125"/>
      <c r="AH1" s="101"/>
      <c r="AI1" s="25"/>
      <c r="AJ1" s="25"/>
      <c r="AK1" s="25"/>
      <c r="AL1" s="25"/>
      <c r="AM1" s="25"/>
      <c r="AW1"/>
      <c r="BA1"/>
      <c r="BB1"/>
      <c r="BC1"/>
      <c r="BD1"/>
      <c r="BE1"/>
      <c r="BF1"/>
      <c r="BJ1"/>
      <c r="BK1"/>
      <c r="BL1"/>
    </row>
    <row r="2" spans="1:64" ht="31.8">
      <c r="A2" s="25"/>
      <c r="B2" s="25"/>
      <c r="C2" s="132" t="s">
        <v>519</v>
      </c>
      <c r="D2" s="132"/>
      <c r="E2" s="132"/>
      <c r="F2" s="132"/>
      <c r="G2" s="534"/>
      <c r="H2" s="101"/>
      <c r="I2" s="25"/>
      <c r="J2" s="101"/>
      <c r="K2" s="101"/>
      <c r="L2" s="101"/>
      <c r="M2" s="101"/>
      <c r="N2" s="101"/>
      <c r="O2" s="101"/>
      <c r="P2" s="132"/>
      <c r="Q2" s="132"/>
      <c r="R2" s="25"/>
      <c r="S2" s="441"/>
      <c r="T2" s="441"/>
      <c r="U2" s="132"/>
      <c r="V2" s="132"/>
      <c r="W2" s="132"/>
      <c r="X2" s="132" t="str">
        <f>+År!B2</f>
        <v>ALL GEIT</v>
      </c>
      <c r="Y2" s="101"/>
      <c r="Z2" s="25"/>
      <c r="AA2" s="25"/>
      <c r="AB2" s="101"/>
      <c r="AC2" s="25"/>
      <c r="AD2" s="125"/>
      <c r="AE2" s="25"/>
      <c r="AF2" s="125"/>
      <c r="AG2" s="125"/>
      <c r="AH2" s="101"/>
      <c r="AI2" s="25"/>
      <c r="AJ2" s="25"/>
      <c r="AK2" s="25"/>
      <c r="AL2" s="25"/>
      <c r="AM2" s="25"/>
      <c r="AW2"/>
      <c r="BA2"/>
      <c r="BB2"/>
      <c r="BC2"/>
      <c r="BD2"/>
      <c r="BE2"/>
      <c r="BF2"/>
      <c r="BJ2"/>
      <c r="BK2"/>
      <c r="BL2"/>
    </row>
    <row r="3" spans="1:64">
      <c r="A3" s="25"/>
      <c r="B3" s="25"/>
      <c r="C3" s="25"/>
      <c r="D3" s="25"/>
      <c r="E3" s="25"/>
      <c r="F3" s="25"/>
      <c r="G3" s="125"/>
      <c r="H3" s="101"/>
      <c r="I3" s="25"/>
      <c r="J3" s="101"/>
      <c r="K3" s="101"/>
      <c r="L3" s="101"/>
      <c r="M3" s="101"/>
      <c r="N3" s="101"/>
      <c r="O3" s="101"/>
      <c r="P3" s="25"/>
      <c r="Q3" s="25"/>
      <c r="R3" s="25"/>
      <c r="S3" s="101"/>
      <c r="T3" s="101"/>
      <c r="U3" s="25"/>
      <c r="V3" s="25"/>
      <c r="W3" s="25"/>
      <c r="X3" s="25"/>
      <c r="Y3" s="101"/>
      <c r="Z3" s="25"/>
      <c r="AA3" s="25"/>
      <c r="AB3" s="101"/>
      <c r="AC3" s="25"/>
      <c r="AD3" s="125"/>
      <c r="AE3" s="25"/>
      <c r="AF3" s="125"/>
      <c r="AG3" s="125"/>
      <c r="AH3" s="101"/>
      <c r="AI3" s="25"/>
      <c r="AJ3" s="25"/>
      <c r="AK3" s="25"/>
      <c r="AL3" s="25"/>
      <c r="AM3" s="25"/>
      <c r="AW3"/>
      <c r="BA3"/>
      <c r="BB3"/>
      <c r="BC3"/>
      <c r="BD3"/>
      <c r="BE3"/>
      <c r="BF3"/>
      <c r="BJ3"/>
      <c r="BK3"/>
      <c r="BL3"/>
    </row>
    <row r="4" spans="1:64" ht="22.8">
      <c r="A4" s="25"/>
      <c r="B4" s="25"/>
      <c r="C4" s="25"/>
      <c r="D4" s="25"/>
      <c r="E4" s="62"/>
      <c r="F4" s="62"/>
      <c r="G4" s="535" t="s">
        <v>437</v>
      </c>
      <c r="H4" s="137"/>
      <c r="I4" s="133"/>
      <c r="J4" s="138">
        <f>+År!P2</f>
        <v>52</v>
      </c>
      <c r="K4" s="101"/>
      <c r="L4" s="101"/>
      <c r="M4" s="101"/>
      <c r="N4" s="101"/>
      <c r="O4" s="101"/>
      <c r="P4" s="136"/>
      <c r="Q4" s="136"/>
      <c r="R4" s="25"/>
      <c r="S4" s="296"/>
      <c r="T4" s="296"/>
      <c r="U4" s="136"/>
      <c r="V4" s="136"/>
      <c r="W4" s="136"/>
      <c r="X4" s="136"/>
      <c r="Y4" s="296"/>
      <c r="Z4" s="133" t="s">
        <v>438</v>
      </c>
      <c r="AA4" s="136"/>
      <c r="AB4" s="136"/>
      <c r="AC4" s="136"/>
      <c r="AD4" s="547">
        <f>SUM(F10:F61)</f>
        <v>26730</v>
      </c>
      <c r="AE4" s="550"/>
      <c r="AF4" s="549"/>
      <c r="AG4" s="125"/>
      <c r="AH4" s="101"/>
      <c r="AI4" s="125"/>
      <c r="AJ4" s="125"/>
      <c r="AK4" s="125"/>
      <c r="AL4" s="25"/>
      <c r="AM4" s="25"/>
      <c r="AW4"/>
      <c r="BA4"/>
      <c r="BB4"/>
      <c r="BC4"/>
      <c r="BD4"/>
      <c r="BE4"/>
      <c r="BF4"/>
      <c r="BJ4"/>
      <c r="BK4"/>
      <c r="BL4"/>
    </row>
    <row r="5" spans="1:64" ht="14.25" customHeight="1">
      <c r="A5" s="25"/>
      <c r="B5" s="25"/>
      <c r="C5" s="25"/>
      <c r="D5" s="25"/>
      <c r="E5" s="62"/>
      <c r="F5" s="62"/>
      <c r="G5" s="536"/>
      <c r="H5" s="101"/>
      <c r="I5" s="25"/>
      <c r="J5" s="101"/>
      <c r="K5" s="101"/>
      <c r="L5" s="101"/>
      <c r="M5" s="101"/>
      <c r="N5" s="101"/>
      <c r="O5" s="101"/>
      <c r="P5" s="62"/>
      <c r="Q5" s="25"/>
      <c r="R5" s="25"/>
      <c r="S5" s="101"/>
      <c r="T5" s="101"/>
      <c r="U5" s="25"/>
      <c r="V5" s="25"/>
      <c r="W5" s="25"/>
      <c r="X5" s="25"/>
      <c r="Y5" s="101"/>
      <c r="Z5" s="25"/>
      <c r="AA5" s="25"/>
      <c r="AB5" s="101"/>
      <c r="AC5" s="25"/>
      <c r="AD5" s="125"/>
      <c r="AE5" s="25"/>
      <c r="AF5" s="125"/>
      <c r="AG5" s="125"/>
      <c r="AH5" s="101"/>
      <c r="AI5" s="25"/>
      <c r="AJ5" s="25"/>
      <c r="AK5" s="25"/>
      <c r="AL5" s="25"/>
      <c r="AM5" s="25"/>
      <c r="AW5"/>
      <c r="BA5"/>
      <c r="BB5"/>
      <c r="BC5"/>
      <c r="BD5"/>
      <c r="BE5"/>
      <c r="BF5"/>
      <c r="BJ5"/>
      <c r="BK5"/>
      <c r="BL5"/>
    </row>
    <row r="6" spans="1:64" ht="15.6">
      <c r="A6" s="25"/>
      <c r="B6" s="25"/>
      <c r="C6" s="25"/>
      <c r="D6" s="25"/>
      <c r="E6" s="25"/>
      <c r="F6" s="25"/>
      <c r="G6" s="125"/>
      <c r="H6" s="101"/>
      <c r="I6" s="101"/>
      <c r="J6" s="101"/>
      <c r="K6" s="101"/>
      <c r="L6" s="101"/>
      <c r="M6" s="101"/>
      <c r="N6" s="101"/>
      <c r="O6" s="101"/>
      <c r="P6" s="25"/>
      <c r="Q6" s="25"/>
      <c r="R6" s="25"/>
      <c r="S6" s="101"/>
      <c r="T6" s="101"/>
      <c r="U6" s="25"/>
      <c r="V6" s="25"/>
      <c r="W6" s="25"/>
      <c r="X6" s="25"/>
      <c r="Y6" s="101"/>
      <c r="Z6" s="101"/>
      <c r="AA6" s="41" t="s">
        <v>423</v>
      </c>
      <c r="AB6" s="101"/>
      <c r="AC6" s="102" t="s">
        <v>516</v>
      </c>
      <c r="AD6" s="125"/>
      <c r="AE6" s="102"/>
      <c r="AF6" s="125"/>
      <c r="AG6" s="125"/>
      <c r="AH6" s="102" t="s">
        <v>425</v>
      </c>
      <c r="AI6" s="25"/>
      <c r="AJ6" s="25"/>
      <c r="AK6" s="25"/>
      <c r="AL6" s="101"/>
      <c r="AM6" s="25"/>
      <c r="AW6"/>
      <c r="BA6"/>
      <c r="BB6"/>
      <c r="BC6"/>
      <c r="BD6"/>
      <c r="BE6"/>
      <c r="BF6"/>
      <c r="BJ6"/>
      <c r="BK6"/>
      <c r="BL6"/>
    </row>
    <row r="7" spans="1:64" ht="15.6">
      <c r="A7" s="25"/>
      <c r="B7" s="25"/>
      <c r="C7" s="25"/>
      <c r="D7" s="41" t="s">
        <v>2</v>
      </c>
      <c r="E7" s="25"/>
      <c r="F7" s="25"/>
      <c r="G7" s="125"/>
      <c r="H7" s="102" t="s">
        <v>2</v>
      </c>
      <c r="I7" s="101"/>
      <c r="J7" s="102" t="s">
        <v>1</v>
      </c>
      <c r="K7" s="101"/>
      <c r="L7" s="102"/>
      <c r="M7" s="102"/>
      <c r="N7" s="102" t="s">
        <v>407</v>
      </c>
      <c r="O7" s="102"/>
      <c r="P7" s="25"/>
      <c r="Q7" s="25"/>
      <c r="R7" s="25"/>
      <c r="S7" s="101"/>
      <c r="T7" s="101"/>
      <c r="U7" s="25"/>
      <c r="V7" s="25"/>
      <c r="W7" s="41" t="s">
        <v>22</v>
      </c>
      <c r="X7" s="25"/>
      <c r="Y7" s="102"/>
      <c r="Z7" s="101"/>
      <c r="AA7" s="41" t="s">
        <v>496</v>
      </c>
      <c r="AB7" s="101"/>
      <c r="AC7" s="102" t="s">
        <v>8</v>
      </c>
      <c r="AD7" s="125"/>
      <c r="AE7" s="102" t="s">
        <v>8</v>
      </c>
      <c r="AF7" s="125"/>
      <c r="AG7" s="125"/>
      <c r="AH7" s="102" t="s">
        <v>424</v>
      </c>
      <c r="AI7" s="41" t="s">
        <v>424</v>
      </c>
      <c r="AJ7" s="41" t="s">
        <v>424</v>
      </c>
      <c r="AK7" s="41" t="s">
        <v>84</v>
      </c>
      <c r="AL7" s="101"/>
      <c r="AM7" s="25"/>
      <c r="AW7"/>
      <c r="BA7"/>
      <c r="BB7"/>
      <c r="BC7"/>
      <c r="BD7"/>
      <c r="BE7"/>
      <c r="BF7"/>
      <c r="BJ7"/>
      <c r="BK7"/>
      <c r="BL7"/>
    </row>
    <row r="8" spans="1:64" ht="15.6">
      <c r="A8" s="25"/>
      <c r="B8" s="41"/>
      <c r="C8" s="41" t="s">
        <v>514</v>
      </c>
      <c r="D8" s="41" t="s">
        <v>492</v>
      </c>
      <c r="E8" s="41"/>
      <c r="F8" s="41" t="s">
        <v>2</v>
      </c>
      <c r="G8" s="126"/>
      <c r="H8" s="102" t="s">
        <v>521</v>
      </c>
      <c r="I8" s="102"/>
      <c r="J8" s="102" t="s">
        <v>521</v>
      </c>
      <c r="K8" s="101"/>
      <c r="L8" s="102" t="s">
        <v>2</v>
      </c>
      <c r="M8" s="102"/>
      <c r="N8" s="102" t="s">
        <v>665</v>
      </c>
      <c r="O8" s="102"/>
      <c r="P8" s="41" t="s">
        <v>422</v>
      </c>
      <c r="Q8" s="41"/>
      <c r="R8" s="25"/>
      <c r="S8" s="430" t="s">
        <v>22</v>
      </c>
      <c r="T8" s="430"/>
      <c r="U8" s="495" t="s">
        <v>22</v>
      </c>
      <c r="V8" s="41"/>
      <c r="W8" s="41" t="s">
        <v>494</v>
      </c>
      <c r="X8" s="41"/>
      <c r="Y8" s="102" t="s">
        <v>22</v>
      </c>
      <c r="Z8" s="102"/>
      <c r="AA8" s="41" t="s">
        <v>497</v>
      </c>
      <c r="AB8" s="102"/>
      <c r="AC8" s="102" t="s">
        <v>647</v>
      </c>
      <c r="AD8" s="126"/>
      <c r="AE8" s="102" t="s">
        <v>647</v>
      </c>
      <c r="AF8" s="126"/>
      <c r="AG8" s="126"/>
      <c r="AH8" s="102" t="s">
        <v>419</v>
      </c>
      <c r="AI8" s="41" t="s">
        <v>490</v>
      </c>
      <c r="AJ8" s="41" t="s">
        <v>494</v>
      </c>
      <c r="AK8" s="41" t="s">
        <v>44</v>
      </c>
      <c r="AL8" s="102"/>
      <c r="AM8" s="25"/>
      <c r="AW8"/>
      <c r="BA8"/>
      <c r="BB8"/>
      <c r="BC8"/>
      <c r="BD8"/>
      <c r="BE8"/>
      <c r="BF8"/>
      <c r="BJ8"/>
      <c r="BK8"/>
      <c r="BL8"/>
    </row>
    <row r="9" spans="1:64" ht="15.6">
      <c r="A9" s="25"/>
      <c r="B9" s="41" t="s">
        <v>92</v>
      </c>
      <c r="C9" s="41" t="s">
        <v>515</v>
      </c>
      <c r="D9" s="41" t="s">
        <v>493</v>
      </c>
      <c r="E9" s="104" t="s">
        <v>495</v>
      </c>
      <c r="F9" s="41" t="s">
        <v>8</v>
      </c>
      <c r="G9" s="291" t="s">
        <v>495</v>
      </c>
      <c r="H9" s="102" t="s">
        <v>522</v>
      </c>
      <c r="I9" s="106" t="s">
        <v>495</v>
      </c>
      <c r="J9" s="102" t="s">
        <v>522</v>
      </c>
      <c r="K9" s="101"/>
      <c r="L9" s="102" t="s">
        <v>665</v>
      </c>
      <c r="M9" s="102"/>
      <c r="N9" s="102" t="s">
        <v>684</v>
      </c>
      <c r="O9" s="102"/>
      <c r="P9" s="41" t="s">
        <v>43</v>
      </c>
      <c r="Q9" s="104" t="s">
        <v>495</v>
      </c>
      <c r="R9" s="25"/>
      <c r="S9" s="496" t="s">
        <v>665</v>
      </c>
      <c r="T9" s="496"/>
      <c r="U9" s="497" t="s">
        <v>666</v>
      </c>
      <c r="V9" s="104"/>
      <c r="W9" s="41" t="s">
        <v>418</v>
      </c>
      <c r="X9" s="104" t="s">
        <v>495</v>
      </c>
      <c r="Y9" s="102" t="s">
        <v>44</v>
      </c>
      <c r="Z9" s="106" t="s">
        <v>495</v>
      </c>
      <c r="AA9" s="41" t="s">
        <v>8</v>
      </c>
      <c r="AB9" s="106" t="s">
        <v>495</v>
      </c>
      <c r="AC9" s="102" t="s">
        <v>485</v>
      </c>
      <c r="AD9" s="291" t="s">
        <v>495</v>
      </c>
      <c r="AE9" s="102" t="s">
        <v>75</v>
      </c>
      <c r="AF9" s="291" t="s">
        <v>495</v>
      </c>
      <c r="AG9" s="126"/>
      <c r="AH9" s="102" t="s">
        <v>44</v>
      </c>
      <c r="AI9" s="41" t="s">
        <v>491</v>
      </c>
      <c r="AJ9" s="41" t="s">
        <v>418</v>
      </c>
      <c r="AK9" s="41" t="s">
        <v>0</v>
      </c>
      <c r="AL9" s="106"/>
      <c r="AM9" s="25"/>
      <c r="AW9"/>
      <c r="BA9"/>
      <c r="BB9"/>
      <c r="BC9"/>
      <c r="BD9"/>
      <c r="BE9"/>
      <c r="BF9"/>
      <c r="BJ9"/>
      <c r="BK9"/>
      <c r="BL9"/>
    </row>
    <row r="10" spans="1:64" ht="15.6">
      <c r="A10" s="25"/>
      <c r="B10" s="98">
        <f>+'Ark1'!C366</f>
        <v>2023</v>
      </c>
      <c r="C10" s="98">
        <f>+'Ark1'!E366</f>
        <v>1</v>
      </c>
      <c r="D10" s="98">
        <f>+IF(F10=0,"",'Ark1'!Q366)</f>
        <v>2</v>
      </c>
      <c r="E10" s="105">
        <f t="shared" ref="E10:E41" si="0">+IF(F10=0,"",D10-D63)</f>
        <v>0</v>
      </c>
      <c r="F10" s="2">
        <f>+'Ark1'!R366</f>
        <v>11</v>
      </c>
      <c r="G10" s="105">
        <f t="shared" ref="G10:G41" si="1">+IF(F10=0,"",F10-F63)</f>
        <v>-35</v>
      </c>
      <c r="H10" s="100">
        <f>+IF(F10=0,"",'Ark1'!AG366)</f>
        <v>5.7138644155269619E-2</v>
      </c>
      <c r="I10" s="100">
        <f t="shared" ref="I10:I41" si="2">+IF(F10=0,"",H10-H63)</f>
        <v>-0.25406152378045688</v>
      </c>
      <c r="J10" s="100">
        <f>+IF(F10=0,"",'Ark1'!AH366)</f>
        <v>0</v>
      </c>
      <c r="K10" s="101"/>
      <c r="L10" s="18">
        <f>+'Ark1'!AI366</f>
        <v>0</v>
      </c>
      <c r="M10" s="102"/>
      <c r="N10" s="57">
        <f>IF(F10=0,"",100*L10/F10)</f>
        <v>0</v>
      </c>
      <c r="O10" s="102"/>
      <c r="P10" s="5">
        <f>+IF(F10=0,"",'Ark1'!S366)</f>
        <v>6.3636363636363633</v>
      </c>
      <c r="Q10" s="99">
        <f t="shared" ref="Q10:Q41" si="3">+IF(F10=0,"",P10-P63)</f>
        <v>-0.1798418972332021</v>
      </c>
      <c r="R10" s="25"/>
      <c r="S10" s="57" t="str">
        <f>+IF(L10=0,"",'Ark1'!AJ366)</f>
        <v/>
      </c>
      <c r="T10" s="106"/>
      <c r="U10" s="5" t="str">
        <f>+IF(L10=0,"",'Ark1'!AK366)</f>
        <v/>
      </c>
      <c r="V10" s="104"/>
      <c r="W10" s="99">
        <f>+IF(F10=0,"",'Ark1'!T366)</f>
        <v>5.5454545454545459</v>
      </c>
      <c r="X10" s="99">
        <f t="shared" ref="X10:X41" si="4">+IF(F10=0,"",W10-W63)</f>
        <v>-1.7371541501976289</v>
      </c>
      <c r="Y10" s="57">
        <f>+IF(F10=0,"",'Ark1'!U366)</f>
        <v>17.190909090909088</v>
      </c>
      <c r="Z10" s="100">
        <f t="shared" ref="Z10:Z41" si="5">+IF(F10=0,"",Y10-Y63)</f>
        <v>-4.9656126482213487</v>
      </c>
      <c r="AA10" s="100">
        <f>+IF(F10=0,"",'Ark1'!W366)</f>
        <v>0</v>
      </c>
      <c r="AB10" s="100">
        <f t="shared" ref="AB10:AB41" si="6">+IF(F10=0,"",AA10-AA63)</f>
        <v>-17.391304347826086</v>
      </c>
      <c r="AC10" s="100">
        <f>+IF(F10=0,"",'Ark1'!X366)</f>
        <v>45.454545454545446</v>
      </c>
      <c r="AD10" s="105">
        <f t="shared" ref="AD10:AD41" si="7">+IF(F10=0,"",AC10-AC63)</f>
        <v>-32.806324110671945</v>
      </c>
      <c r="AE10" s="100">
        <f>+IF(F10=0,"",'Ark1'!Y366)</f>
        <v>18.181818181818183</v>
      </c>
      <c r="AF10" s="105">
        <f t="shared" ref="AF10:AF41" si="8">+IF(F10=0,"",AE10-AE63)</f>
        <v>-31.818181818181817</v>
      </c>
      <c r="AG10" s="126"/>
      <c r="AH10" s="100">
        <f>+IF(F10=0,"",'Ark1'!Z366)</f>
        <v>5.2192745134051854</v>
      </c>
      <c r="AI10" s="99">
        <f>+IF(F10=0,"",'Ark1'!AA366)</f>
        <v>1.2984415324623368</v>
      </c>
      <c r="AJ10" s="99">
        <f>+IF(F10=0,"",'Ark1'!AC366)</f>
        <v>-38.853295660979647</v>
      </c>
      <c r="AK10" s="99">
        <f t="shared" ref="AK10:AK41" si="9">+IF(F10=0,"",Y10/P10)</f>
        <v>2.7014285714285711</v>
      </c>
      <c r="AL10" s="100"/>
      <c r="AM10" s="25"/>
      <c r="AW10"/>
      <c r="AZ10">
        <f>+År!I35</f>
        <v>12.381197156752608</v>
      </c>
      <c r="BA10" s="1">
        <f>+År!K35</f>
        <v>5.3029928918817806</v>
      </c>
      <c r="BB10" s="1">
        <f>+År!Q35</f>
        <v>4.8144407033295931</v>
      </c>
      <c r="BC10"/>
      <c r="BD10"/>
      <c r="BE10"/>
      <c r="BF10"/>
      <c r="BJ10"/>
      <c r="BK10"/>
      <c r="BL10"/>
    </row>
    <row r="11" spans="1:64" ht="15.6">
      <c r="A11" s="25"/>
      <c r="B11" s="98">
        <f>+'Ark1'!C367</f>
        <v>2023</v>
      </c>
      <c r="C11" s="98">
        <f>+'Ark1'!E367</f>
        <v>2</v>
      </c>
      <c r="D11" s="98">
        <f>+IF(F11=0,"",'Ark1'!Q367)</f>
        <v>36</v>
      </c>
      <c r="E11" s="105">
        <f t="shared" si="0"/>
        <v>6</v>
      </c>
      <c r="F11" s="2">
        <f>+'Ark1'!R367</f>
        <v>463</v>
      </c>
      <c r="G11" s="105">
        <f t="shared" si="1"/>
        <v>56</v>
      </c>
      <c r="H11" s="100">
        <f>+IF(F11=0,"",'Ark1'!AG367)</f>
        <v>2.5692447244201086</v>
      </c>
      <c r="I11" s="100">
        <f t="shared" si="2"/>
        <v>2.7812309008189207E-2</v>
      </c>
      <c r="J11" s="100">
        <f>+IF(F11=0,"",'Ark1'!AH367)</f>
        <v>0</v>
      </c>
      <c r="K11" s="101"/>
      <c r="L11" s="18">
        <f>+'Ark1'!AI367</f>
        <v>2</v>
      </c>
      <c r="M11" s="102"/>
      <c r="N11" s="57">
        <f t="shared" ref="N11:N59" si="10">IF(F11=0,"",100*L11/F11)</f>
        <v>0.43196544276457882</v>
      </c>
      <c r="O11" s="102"/>
      <c r="P11" s="5">
        <f>+IF(F11=0,"",'Ark1'!S367)</f>
        <v>5.7580993520518353</v>
      </c>
      <c r="Q11" s="99">
        <f t="shared" si="3"/>
        <v>0.13647773043021427</v>
      </c>
      <c r="R11" s="25"/>
      <c r="S11" s="57">
        <f>+IF(L11=0,"",'Ark1'!AJ367)</f>
        <v>105.25</v>
      </c>
      <c r="T11" s="106"/>
      <c r="U11" s="5">
        <f>+IF(L11=0,"",'Ark1'!AK367)</f>
        <v>21.322369125260167</v>
      </c>
      <c r="V11" s="104"/>
      <c r="W11" s="99">
        <f>+IF(F11=0,"",'Ark1'!T367)</f>
        <v>5.6825053995680355</v>
      </c>
      <c r="X11" s="99">
        <f t="shared" si="4"/>
        <v>0.28447100153363891</v>
      </c>
      <c r="Y11" s="57">
        <f>+IF(F11=0,"",'Ark1'!U367)</f>
        <v>18.364794816414697</v>
      </c>
      <c r="Z11" s="100">
        <f t="shared" si="5"/>
        <v>-2.0856965840767074</v>
      </c>
      <c r="AA11" s="100">
        <f>+IF(F11=0,"",'Ark1'!W367)</f>
        <v>3.4557235421166297</v>
      </c>
      <c r="AB11" s="100">
        <f t="shared" si="6"/>
        <v>1.2444213308144185</v>
      </c>
      <c r="AC11" s="100">
        <f>+IF(F11=0,"",'Ark1'!X367)</f>
        <v>67.602591792656597</v>
      </c>
      <c r="AD11" s="105">
        <f t="shared" si="7"/>
        <v>-13.969889779824967</v>
      </c>
      <c r="AE11" s="100">
        <f>+IF(F11=0,"",'Ark1'!Y367)</f>
        <v>26.781857451403887</v>
      </c>
      <c r="AF11" s="105">
        <f t="shared" si="8"/>
        <v>-4.4220737525273215</v>
      </c>
      <c r="AG11" s="126"/>
      <c r="AH11" s="100">
        <f>+IF(F11=0,"",'Ark1'!Z367)</f>
        <v>7.4503013050972191</v>
      </c>
      <c r="AI11" s="99">
        <f>+IF(F11=0,"",'Ark1'!AA367)</f>
        <v>2.0442761726446781</v>
      </c>
      <c r="AJ11" s="99">
        <f>+IF(F11=0,"",'Ark1'!AC367)</f>
        <v>29.726935124297047</v>
      </c>
      <c r="AK11" s="99">
        <f t="shared" si="9"/>
        <v>3.189384846211555</v>
      </c>
      <c r="AL11" s="100"/>
      <c r="AM11" s="25"/>
      <c r="AW11"/>
      <c r="AZ11">
        <f>+AZ10</f>
        <v>12.381197156752608</v>
      </c>
      <c r="BA11" s="1">
        <f>+BA10</f>
        <v>5.3029928918817806</v>
      </c>
      <c r="BB11" s="1">
        <f>+BB10</f>
        <v>4.8144407033295931</v>
      </c>
      <c r="BC11"/>
      <c r="BD11"/>
      <c r="BE11"/>
      <c r="BF11"/>
      <c r="BJ11"/>
      <c r="BK11"/>
      <c r="BL11"/>
    </row>
    <row r="12" spans="1:64" ht="15.6">
      <c r="A12" s="25"/>
      <c r="B12" s="98">
        <f>+'Ark1'!C368</f>
        <v>2023</v>
      </c>
      <c r="C12" s="98">
        <f>+'Ark1'!E368</f>
        <v>3</v>
      </c>
      <c r="D12" s="98">
        <f>+IF(F12=0,"",'Ark1'!Q368)</f>
        <v>10</v>
      </c>
      <c r="E12" s="105">
        <f t="shared" si="0"/>
        <v>-17</v>
      </c>
      <c r="F12" s="2">
        <f>+'Ark1'!R368</f>
        <v>137</v>
      </c>
      <c r="G12" s="105">
        <f t="shared" si="1"/>
        <v>-313</v>
      </c>
      <c r="H12" s="100">
        <f>+IF(F12=0,"",'Ark1'!AG368)</f>
        <v>0.86877329283570259</v>
      </c>
      <c r="I12" s="100">
        <f t="shared" si="2"/>
        <v>-1.5044943928954864</v>
      </c>
      <c r="J12" s="100">
        <f>+IF(F12=0,"",'Ark1'!AH368)</f>
        <v>12.408759124087595</v>
      </c>
      <c r="K12" s="101"/>
      <c r="L12" s="18">
        <f>+'Ark1'!AI368</f>
        <v>0</v>
      </c>
      <c r="M12" s="102"/>
      <c r="N12" s="57">
        <f t="shared" si="10"/>
        <v>0</v>
      </c>
      <c r="O12" s="102"/>
      <c r="P12" s="5">
        <f>+IF(F12=0,"",'Ark1'!S368)</f>
        <v>5.7956204379562006</v>
      </c>
      <c r="Q12" s="99">
        <f t="shared" si="3"/>
        <v>0.5911759935117562</v>
      </c>
      <c r="R12" s="25"/>
      <c r="S12" s="57" t="str">
        <f>+IF(L12=0,"",'Ark1'!AJ368)</f>
        <v/>
      </c>
      <c r="T12" s="106"/>
      <c r="U12" s="5" t="str">
        <f>+IF(L12=0,"",'Ark1'!AK368)</f>
        <v/>
      </c>
      <c r="V12" s="104"/>
      <c r="W12" s="99">
        <f>+IF(F12=0,"",'Ark1'!T368)</f>
        <v>6.0072992700729904</v>
      </c>
      <c r="X12" s="99">
        <f t="shared" si="4"/>
        <v>0.85396593673965793</v>
      </c>
      <c r="Y12" s="57">
        <f>+IF(F12=0,"",'Ark1'!U368)</f>
        <v>20.986861313868619</v>
      </c>
      <c r="Z12" s="100">
        <f t="shared" si="5"/>
        <v>3.714416869424177</v>
      </c>
      <c r="AA12" s="100">
        <f>+IF(F12=0,"",'Ark1'!W368)</f>
        <v>8.0291970802919703</v>
      </c>
      <c r="AB12" s="100">
        <f t="shared" si="6"/>
        <v>5.3625304136253042</v>
      </c>
      <c r="AC12" s="100">
        <f>+IF(F12=0,"",'Ark1'!X368)</f>
        <v>68.613138686131407</v>
      </c>
      <c r="AD12" s="105">
        <f t="shared" si="7"/>
        <v>7.0575831305758499</v>
      </c>
      <c r="AE12" s="100">
        <f>+IF(F12=0,"",'Ark1'!Y368)</f>
        <v>38.686131386861319</v>
      </c>
      <c r="AF12" s="105">
        <f t="shared" si="8"/>
        <v>13.575020275750209</v>
      </c>
      <c r="AG12" s="126"/>
      <c r="AH12" s="100">
        <f>+IF(F12=0,"",'Ark1'!Z368)</f>
        <v>7.3906116961683024</v>
      </c>
      <c r="AI12" s="99">
        <f>+IF(F12=0,"",'Ark1'!AA368)</f>
        <v>1.2564501386140099</v>
      </c>
      <c r="AJ12" s="99">
        <f>+IF(F12=0,"",'Ark1'!AC368)</f>
        <v>22.106434664048088</v>
      </c>
      <c r="AK12" s="99">
        <f t="shared" si="9"/>
        <v>3.6211586901763257</v>
      </c>
      <c r="AL12" s="100"/>
      <c r="AM12" s="25"/>
      <c r="AW12"/>
      <c r="AZ12">
        <f t="shared" ref="AZ12:BB61" si="11">+AZ11</f>
        <v>12.381197156752608</v>
      </c>
      <c r="BA12" s="1">
        <f t="shared" si="11"/>
        <v>5.3029928918817806</v>
      </c>
      <c r="BB12" s="1">
        <f t="shared" si="11"/>
        <v>4.8144407033295931</v>
      </c>
      <c r="BC12"/>
      <c r="BD12"/>
      <c r="BE12"/>
      <c r="BF12"/>
      <c r="BJ12"/>
      <c r="BK12"/>
      <c r="BL12"/>
    </row>
    <row r="13" spans="1:64" ht="15.6">
      <c r="A13" s="25"/>
      <c r="B13" s="98">
        <f>+'Ark1'!C369</f>
        <v>2023</v>
      </c>
      <c r="C13" s="98">
        <f>+'Ark1'!E369</f>
        <v>4</v>
      </c>
      <c r="D13" s="98">
        <f>+IF(F13=0,"",'Ark1'!Q369)</f>
        <v>10</v>
      </c>
      <c r="E13" s="105">
        <f t="shared" si="0"/>
        <v>6</v>
      </c>
      <c r="F13" s="2">
        <f>+'Ark1'!R369</f>
        <v>121</v>
      </c>
      <c r="G13" s="105">
        <f t="shared" si="1"/>
        <v>107</v>
      </c>
      <c r="H13" s="100">
        <f>+IF(F13=0,"",'Ark1'!AG369)</f>
        <v>0.68823209832077037</v>
      </c>
      <c r="I13" s="100">
        <f t="shared" si="2"/>
        <v>0.58615771042740961</v>
      </c>
      <c r="J13" s="100">
        <f>+IF(F13=0,"",'Ark1'!AH369)</f>
        <v>0</v>
      </c>
      <c r="K13" s="101"/>
      <c r="L13" s="18">
        <f>+'Ark1'!AI369</f>
        <v>0</v>
      </c>
      <c r="M13" s="102"/>
      <c r="N13" s="57">
        <f t="shared" si="10"/>
        <v>0</v>
      </c>
      <c r="O13" s="102"/>
      <c r="P13" s="5">
        <f>+IF(F13=0,"",'Ark1'!S369)</f>
        <v>5.6033057851239683</v>
      </c>
      <c r="Q13" s="99">
        <f t="shared" si="3"/>
        <v>-0.39669421487603174</v>
      </c>
      <c r="R13" s="25"/>
      <c r="S13" s="57" t="str">
        <f>+IF(L13=0,"",'Ark1'!AJ369)</f>
        <v/>
      </c>
      <c r="T13" s="106"/>
      <c r="U13" s="5" t="str">
        <f>+IF(L13=0,"",'Ark1'!AK369)</f>
        <v/>
      </c>
      <c r="V13" s="104"/>
      <c r="W13" s="99">
        <f>+IF(F13=0,"",'Ark1'!T369)</f>
        <v>6.1404958677685935</v>
      </c>
      <c r="X13" s="99">
        <f t="shared" si="4"/>
        <v>-0.35950413223140654</v>
      </c>
      <c r="Y13" s="57">
        <f>+IF(F13=0,"",'Ark1'!U369)</f>
        <v>18.823966942148751</v>
      </c>
      <c r="Z13" s="100">
        <f t="shared" si="5"/>
        <v>-5.0546044864226722</v>
      </c>
      <c r="AA13" s="100">
        <f>+IF(F13=0,"",'Ark1'!W369)</f>
        <v>6.6115702479338863</v>
      </c>
      <c r="AB13" s="100">
        <f t="shared" si="6"/>
        <v>-0.53128689492325787</v>
      </c>
      <c r="AC13" s="100">
        <f>+IF(F13=0,"",'Ark1'!X369)</f>
        <v>56.198347107438011</v>
      </c>
      <c r="AD13" s="105">
        <f t="shared" si="7"/>
        <v>-43.801652892561989</v>
      </c>
      <c r="AE13" s="100">
        <f>+IF(F13=0,"",'Ark1'!Y369)</f>
        <v>36.363636363636367</v>
      </c>
      <c r="AF13" s="105">
        <f t="shared" si="8"/>
        <v>-6.4935064935064801</v>
      </c>
      <c r="AG13" s="126"/>
      <c r="AH13" s="100">
        <f>+IF(F13=0,"",'Ark1'!Z369)</f>
        <v>9.2824193981528822</v>
      </c>
      <c r="AI13" s="99">
        <f>+IF(F13=0,"",'Ark1'!AA369)</f>
        <v>1.229656532324042</v>
      </c>
      <c r="AJ13" s="99">
        <f>+IF(F13=0,"",'Ark1'!AC369)</f>
        <v>73.082195676011324</v>
      </c>
      <c r="AK13" s="99">
        <f t="shared" si="9"/>
        <v>3.3594395280235965</v>
      </c>
      <c r="AL13" s="100"/>
      <c r="AM13" s="25"/>
      <c r="AW13"/>
      <c r="AZ13">
        <f t="shared" si="11"/>
        <v>12.381197156752608</v>
      </c>
      <c r="BA13" s="1">
        <f t="shared" si="11"/>
        <v>5.3029928918817806</v>
      </c>
      <c r="BB13" s="1">
        <f t="shared" si="11"/>
        <v>4.8144407033295931</v>
      </c>
      <c r="BC13"/>
      <c r="BD13"/>
      <c r="BE13"/>
      <c r="BF13"/>
      <c r="BJ13"/>
      <c r="BK13"/>
      <c r="BL13"/>
    </row>
    <row r="14" spans="1:64" ht="15.6">
      <c r="A14" s="25"/>
      <c r="B14" s="98">
        <f>+'Ark1'!C370</f>
        <v>2023</v>
      </c>
      <c r="C14" s="98">
        <f>+'Ark1'!E370</f>
        <v>5</v>
      </c>
      <c r="D14" s="98">
        <f>+IF(F14=0,"",'Ark1'!Q370)</f>
        <v>22</v>
      </c>
      <c r="E14" s="105">
        <f t="shared" si="0"/>
        <v>4</v>
      </c>
      <c r="F14" s="2">
        <f>+'Ark1'!R370</f>
        <v>355</v>
      </c>
      <c r="G14" s="105">
        <f t="shared" si="1"/>
        <v>147</v>
      </c>
      <c r="H14" s="100">
        <f>+IF(F14=0,"",'Ark1'!AG370)</f>
        <v>1.5592413825195024</v>
      </c>
      <c r="I14" s="100">
        <f t="shared" si="2"/>
        <v>0.39462238669881189</v>
      </c>
      <c r="J14" s="100">
        <f>+IF(F14=0,"",'Ark1'!AH370)</f>
        <v>0</v>
      </c>
      <c r="K14" s="101"/>
      <c r="L14" s="18">
        <f>+'Ark1'!AI370</f>
        <v>44</v>
      </c>
      <c r="M14" s="102"/>
      <c r="N14" s="57">
        <f t="shared" si="10"/>
        <v>12.394366197183098</v>
      </c>
      <c r="O14" s="102"/>
      <c r="P14" s="5">
        <f>+IF(F14=0,"",'Ark1'!S370)</f>
        <v>4.8760563380281683</v>
      </c>
      <c r="Q14" s="99">
        <f t="shared" si="3"/>
        <v>-0.29702058504875595</v>
      </c>
      <c r="R14" s="25"/>
      <c r="S14" s="57">
        <f>+IF(L14=0,"",'Ark1'!AJ370)</f>
        <v>94.922727272727286</v>
      </c>
      <c r="T14" s="106"/>
      <c r="U14" s="5">
        <f>+IF(L14=0,"",'Ark1'!AK370)</f>
        <v>12.649890516016876</v>
      </c>
      <c r="V14" s="104"/>
      <c r="W14" s="99">
        <f>+IF(F14=0,"",'Ark1'!T370)</f>
        <v>4.957746478873239</v>
      </c>
      <c r="X14" s="99">
        <f t="shared" si="4"/>
        <v>-0.20090736728060854</v>
      </c>
      <c r="Y14" s="57">
        <f>+IF(F14=0,"",'Ark1'!U370)</f>
        <v>14.536056338028169</v>
      </c>
      <c r="Z14" s="100">
        <f t="shared" si="5"/>
        <v>-3.8014436619718364</v>
      </c>
      <c r="AA14" s="100">
        <f>+IF(F14=0,"",'Ark1'!W370)</f>
        <v>1.1267605633802815</v>
      </c>
      <c r="AB14" s="100">
        <f t="shared" si="6"/>
        <v>-2.2386240520043339</v>
      </c>
      <c r="AC14" s="100">
        <f>+IF(F14=0,"",'Ark1'!X370)</f>
        <v>45.633802816901408</v>
      </c>
      <c r="AD14" s="105">
        <f t="shared" si="7"/>
        <v>-18.308504875406285</v>
      </c>
      <c r="AE14" s="100">
        <f>+IF(F14=0,"",'Ark1'!Y370)</f>
        <v>17.1830985915493</v>
      </c>
      <c r="AF14" s="105">
        <f t="shared" si="8"/>
        <v>-14.547670639219941</v>
      </c>
      <c r="AG14" s="126"/>
      <c r="AH14" s="100">
        <f>+IF(F14=0,"",'Ark1'!Z370)</f>
        <v>8.4674086826869921</v>
      </c>
      <c r="AI14" s="99">
        <f>+IF(F14=0,"",'Ark1'!AA370)</f>
        <v>1.57135133274215</v>
      </c>
      <c r="AJ14" s="99">
        <f>+IF(F14=0,"",'Ark1'!AC370)</f>
        <v>48.441798827423057</v>
      </c>
      <c r="AK14" s="99">
        <f t="shared" si="9"/>
        <v>2.9811091854419414</v>
      </c>
      <c r="AL14" s="100"/>
      <c r="AM14" s="25"/>
      <c r="AW14"/>
      <c r="AZ14">
        <f t="shared" si="11"/>
        <v>12.381197156752608</v>
      </c>
      <c r="BA14" s="1">
        <f t="shared" si="11"/>
        <v>5.3029928918817806</v>
      </c>
      <c r="BB14" s="1">
        <f t="shared" si="11"/>
        <v>4.8144407033295931</v>
      </c>
      <c r="BC14"/>
      <c r="BD14"/>
      <c r="BE14"/>
      <c r="BF14"/>
      <c r="BJ14"/>
      <c r="BK14"/>
      <c r="BL14"/>
    </row>
    <row r="15" spans="1:64" ht="15.6">
      <c r="A15" s="25"/>
      <c r="B15" s="98">
        <f>+'Ark1'!C371</f>
        <v>2023</v>
      </c>
      <c r="C15" s="98">
        <f>+'Ark1'!E371</f>
        <v>6</v>
      </c>
      <c r="D15" s="98">
        <f>+IF(F15=0,"",'Ark1'!Q371)</f>
        <v>6</v>
      </c>
      <c r="E15" s="105">
        <f t="shared" si="0"/>
        <v>-11</v>
      </c>
      <c r="F15" s="2">
        <f>+'Ark1'!R371</f>
        <v>64</v>
      </c>
      <c r="G15" s="105">
        <f t="shared" si="1"/>
        <v>-181</v>
      </c>
      <c r="H15" s="100">
        <f>+IF(F15=0,"",'Ark1'!AG371)</f>
        <v>0.37132564676050162</v>
      </c>
      <c r="I15" s="100">
        <f t="shared" si="2"/>
        <v>-0.49497843140594555</v>
      </c>
      <c r="J15" s="100">
        <f>+IF(F15=0,"",'Ark1'!AH371)</f>
        <v>1.5625</v>
      </c>
      <c r="K15" s="101"/>
      <c r="L15" s="18">
        <f>+'Ark1'!AI371</f>
        <v>3</v>
      </c>
      <c r="M15" s="102"/>
      <c r="N15" s="57">
        <f t="shared" si="10"/>
        <v>4.6875</v>
      </c>
      <c r="O15" s="102"/>
      <c r="P15" s="5">
        <f>+IF(F15=0,"",'Ark1'!S371)</f>
        <v>5.265625</v>
      </c>
      <c r="Q15" s="99">
        <f t="shared" si="3"/>
        <v>-0.55886479591836835</v>
      </c>
      <c r="R15" s="25"/>
      <c r="S15" s="57">
        <f>+IF(L15=0,"",'Ark1'!AJ371)</f>
        <v>99.2</v>
      </c>
      <c r="T15" s="106"/>
      <c r="U15" s="5">
        <f>+IF(L15=0,"",'Ark1'!AK371)</f>
        <v>13.906384788235645</v>
      </c>
      <c r="V15" s="104"/>
      <c r="W15" s="99">
        <f>+IF(F15=0,"",'Ark1'!T371)</f>
        <v>5.546875</v>
      </c>
      <c r="X15" s="99">
        <f t="shared" si="4"/>
        <v>0.71830357142857171</v>
      </c>
      <c r="Y15" s="57">
        <f>+IF(F15=0,"",'Ark1'!U371)</f>
        <v>19.201562499999994</v>
      </c>
      <c r="Z15" s="100">
        <f t="shared" si="5"/>
        <v>7.6211543367346923</v>
      </c>
      <c r="AA15" s="100">
        <f>+IF(F15=0,"",'Ark1'!W371)</f>
        <v>0</v>
      </c>
      <c r="AB15" s="100">
        <f t="shared" si="6"/>
        <v>-0.81632653061224492</v>
      </c>
      <c r="AC15" s="100">
        <f>+IF(F15=0,"",'Ark1'!X371)</f>
        <v>68.75</v>
      </c>
      <c r="AD15" s="105">
        <f t="shared" si="7"/>
        <v>42.627551020408163</v>
      </c>
      <c r="AE15" s="100">
        <f>+IF(F15=0,"",'Ark1'!Y371)</f>
        <v>26.5625</v>
      </c>
      <c r="AF15" s="105">
        <f t="shared" si="8"/>
        <v>13.50127551020408</v>
      </c>
      <c r="AG15" s="126"/>
      <c r="AH15" s="100">
        <f>+IF(F15=0,"",'Ark1'!Z371)</f>
        <v>4.9675978911938792</v>
      </c>
      <c r="AI15" s="99">
        <f>+IF(F15=0,"",'Ark1'!AA371)</f>
        <v>1.2404911766614868</v>
      </c>
      <c r="AJ15" s="99">
        <f>+IF(F15=0,"",'Ark1'!AC371)</f>
        <v>29.659728079855928</v>
      </c>
      <c r="AK15" s="99">
        <f t="shared" si="9"/>
        <v>3.6465875370919871</v>
      </c>
      <c r="AL15" s="100"/>
      <c r="AM15" s="25"/>
      <c r="AW15"/>
      <c r="AZ15">
        <f t="shared" si="11"/>
        <v>12.381197156752608</v>
      </c>
      <c r="BA15" s="1">
        <f t="shared" si="11"/>
        <v>5.3029928918817806</v>
      </c>
      <c r="BB15" s="1">
        <f t="shared" si="11"/>
        <v>4.8144407033295931</v>
      </c>
      <c r="BC15"/>
      <c r="BD15"/>
      <c r="BE15"/>
      <c r="BF15"/>
      <c r="BJ15"/>
      <c r="BK15"/>
      <c r="BL15"/>
    </row>
    <row r="16" spans="1:64" ht="15.6">
      <c r="A16" s="25"/>
      <c r="B16" s="98">
        <f>+'Ark1'!C372</f>
        <v>2023</v>
      </c>
      <c r="C16" s="98">
        <f>+'Ark1'!E372</f>
        <v>7</v>
      </c>
      <c r="D16" s="98">
        <f>+IF(F16=0,"",'Ark1'!Q372)</f>
        <v>29</v>
      </c>
      <c r="E16" s="105">
        <f t="shared" si="0"/>
        <v>2</v>
      </c>
      <c r="F16" s="2">
        <f>+'Ark1'!R372</f>
        <v>915</v>
      </c>
      <c r="G16" s="105">
        <f t="shared" si="1"/>
        <v>130</v>
      </c>
      <c r="H16" s="100">
        <f>+IF(F16=0,"",'Ark1'!AG372)</f>
        <v>2.3280296021083591</v>
      </c>
      <c r="I16" s="100">
        <f t="shared" si="2"/>
        <v>0.47401918245987917</v>
      </c>
      <c r="J16" s="100">
        <f>+IF(F16=0,"",'Ark1'!AH372)</f>
        <v>3.2786885245901645</v>
      </c>
      <c r="K16" s="101"/>
      <c r="L16" s="18">
        <f>+'Ark1'!AI372</f>
        <v>0</v>
      </c>
      <c r="M16" s="102"/>
      <c r="N16" s="57">
        <f t="shared" si="10"/>
        <v>0</v>
      </c>
      <c r="O16" s="102"/>
      <c r="P16" s="5">
        <f>+IF(F16=0,"",'Ark1'!S372)</f>
        <v>5.7551912568306012</v>
      </c>
      <c r="Q16" s="99">
        <f t="shared" si="3"/>
        <v>0.39340781734015362</v>
      </c>
      <c r="R16" s="25"/>
      <c r="S16" s="57" t="str">
        <f>+IF(L16=0,"",'Ark1'!AJ372)</f>
        <v/>
      </c>
      <c r="T16" s="106"/>
      <c r="U16" s="5" t="str">
        <f>+IF(L16=0,"",'Ark1'!AK372)</f>
        <v/>
      </c>
      <c r="V16" s="104"/>
      <c r="W16" s="99">
        <f>+IF(F16=0,"",'Ark1'!T372)</f>
        <v>5.0754098360655755</v>
      </c>
      <c r="X16" s="99">
        <f t="shared" si="4"/>
        <v>-4.3061501514043421E-2</v>
      </c>
      <c r="Y16" s="57">
        <f>+IF(F16=0,"",'Ark1'!U372)</f>
        <v>8.4203278688524605</v>
      </c>
      <c r="Z16" s="100">
        <f t="shared" si="5"/>
        <v>0.68529602171870518</v>
      </c>
      <c r="AA16" s="100">
        <f>+IF(F16=0,"",'Ark1'!W372)</f>
        <v>0.43715846994535529</v>
      </c>
      <c r="AB16" s="100">
        <f t="shared" si="6"/>
        <v>-7.2395670182033134E-2</v>
      </c>
      <c r="AC16" s="100">
        <f>+IF(F16=0,"",'Ark1'!X372)</f>
        <v>9.5081967213114744</v>
      </c>
      <c r="AD16" s="105">
        <f t="shared" si="7"/>
        <v>3.7757126448783547</v>
      </c>
      <c r="AE16" s="100">
        <f>+IF(F16=0,"",'Ark1'!Y372)</f>
        <v>5.2459016393442628</v>
      </c>
      <c r="AF16" s="105">
        <f t="shared" si="8"/>
        <v>2.4433538686436269</v>
      </c>
      <c r="AG16" s="126"/>
      <c r="AH16" s="100">
        <f>+IF(F16=0,"",'Ark1'!Z372)</f>
        <v>5.6437287505196396</v>
      </c>
      <c r="AI16" s="99">
        <f>+IF(F16=0,"",'Ark1'!AA372)</f>
        <v>1.1561963461035609</v>
      </c>
      <c r="AJ16" s="99">
        <f>+IF(F16=0,"",'Ark1'!AC372)</f>
        <v>-11.540636129044822</v>
      </c>
      <c r="AK16" s="99">
        <f t="shared" si="9"/>
        <v>1.4630839346752755</v>
      </c>
      <c r="AL16" s="100"/>
      <c r="AM16" s="25"/>
      <c r="AW16"/>
      <c r="AZ16">
        <f t="shared" si="11"/>
        <v>12.381197156752608</v>
      </c>
      <c r="BA16" s="1">
        <f t="shared" si="11"/>
        <v>5.3029928918817806</v>
      </c>
      <c r="BB16" s="1">
        <f t="shared" si="11"/>
        <v>4.8144407033295931</v>
      </c>
      <c r="BC16"/>
      <c r="BD16"/>
      <c r="BE16"/>
      <c r="BF16"/>
      <c r="BJ16"/>
      <c r="BK16"/>
      <c r="BL16"/>
    </row>
    <row r="17" spans="1:64" ht="15.6">
      <c r="A17" s="25"/>
      <c r="B17" s="98">
        <f>+'Ark1'!C373</f>
        <v>2023</v>
      </c>
      <c r="C17" s="98">
        <f>+'Ark1'!E373</f>
        <v>8</v>
      </c>
      <c r="D17" s="98">
        <f>+IF(F17=0,"",'Ark1'!Q373)</f>
        <v>17</v>
      </c>
      <c r="E17" s="105">
        <f t="shared" si="0"/>
        <v>-4</v>
      </c>
      <c r="F17" s="2">
        <f>+'Ark1'!R373</f>
        <v>275</v>
      </c>
      <c r="G17" s="105">
        <f t="shared" si="1"/>
        <v>6</v>
      </c>
      <c r="H17" s="100">
        <f>+IF(F17=0,"",'Ark1'!AG373)</f>
        <v>0.80362738231282482</v>
      </c>
      <c r="I17" s="100">
        <f t="shared" si="2"/>
        <v>-2.1944648755284568E-2</v>
      </c>
      <c r="J17" s="100">
        <f>+IF(F17=0,"",'Ark1'!AH373)</f>
        <v>0</v>
      </c>
      <c r="K17" s="101"/>
      <c r="L17" s="18">
        <f>+'Ark1'!AI373</f>
        <v>8</v>
      </c>
      <c r="M17" s="102"/>
      <c r="N17" s="57">
        <f t="shared" si="10"/>
        <v>2.9090909090909092</v>
      </c>
      <c r="O17" s="102"/>
      <c r="P17" s="5">
        <f>+IF(F17=0,"",'Ark1'!S373)</f>
        <v>5.1781818181818178</v>
      </c>
      <c r="Q17" s="99">
        <f t="shared" si="3"/>
        <v>-0.76977357215275344</v>
      </c>
      <c r="R17" s="25"/>
      <c r="S17" s="57">
        <f>+IF(L17=0,"",'Ark1'!AJ373)</f>
        <v>97.0625</v>
      </c>
      <c r="T17" s="106"/>
      <c r="U17" s="5">
        <f>+IF(L17=0,"",'Ark1'!AK373)</f>
        <v>17.473257984019067</v>
      </c>
      <c r="V17" s="104"/>
      <c r="W17" s="99">
        <f>+IF(F17=0,"",'Ark1'!T373)</f>
        <v>5.1345454545454556</v>
      </c>
      <c r="X17" s="99">
        <f t="shared" si="4"/>
        <v>-0.13311253801959921</v>
      </c>
      <c r="Y17" s="57">
        <f>+IF(F17=0,"",'Ark1'!U373)</f>
        <v>9.6712727272727328</v>
      </c>
      <c r="Z17" s="100">
        <f t="shared" si="5"/>
        <v>-0.38002838796890437</v>
      </c>
      <c r="AA17" s="100">
        <f>+IF(F17=0,"",'Ark1'!W373)</f>
        <v>1.0909090909090908</v>
      </c>
      <c r="AB17" s="100">
        <f t="shared" si="6"/>
        <v>-0.76782696857046284</v>
      </c>
      <c r="AC17" s="100">
        <f>+IF(F17=0,"",'Ark1'!X373)</f>
        <v>18.545454545454547</v>
      </c>
      <c r="AD17" s="105">
        <f t="shared" si="7"/>
        <v>2.1885772220344712</v>
      </c>
      <c r="AE17" s="100">
        <f>+IF(F17=0,"",'Ark1'!Y373)</f>
        <v>6.1818181818181808</v>
      </c>
      <c r="AF17" s="105">
        <f t="shared" si="8"/>
        <v>-1.6248732679959454</v>
      </c>
      <c r="AG17" s="126"/>
      <c r="AH17" s="100">
        <f>+IF(F17=0,"",'Ark1'!Z373)</f>
        <v>6.8859073620218769</v>
      </c>
      <c r="AI17" s="99">
        <f>+IF(F17=0,"",'Ark1'!AA373)</f>
        <v>1.2273683464434144</v>
      </c>
      <c r="AJ17" s="99">
        <f>+IF(F17=0,"",'Ark1'!AC373)</f>
        <v>17.516222794551389</v>
      </c>
      <c r="AK17" s="99">
        <f t="shared" si="9"/>
        <v>1.8676966292134844</v>
      </c>
      <c r="AL17" s="100"/>
      <c r="AM17" s="25"/>
      <c r="AW17"/>
      <c r="AZ17">
        <f t="shared" si="11"/>
        <v>12.381197156752608</v>
      </c>
      <c r="BA17" s="1">
        <f t="shared" si="11"/>
        <v>5.3029928918817806</v>
      </c>
      <c r="BB17" s="1">
        <f t="shared" si="11"/>
        <v>4.8144407033295931</v>
      </c>
      <c r="BC17"/>
      <c r="BD17"/>
      <c r="BE17"/>
      <c r="BF17"/>
      <c r="BJ17"/>
      <c r="BK17"/>
      <c r="BL17"/>
    </row>
    <row r="18" spans="1:64" ht="15.6">
      <c r="A18" s="25"/>
      <c r="B18" s="98">
        <f>+'Ark1'!C374</f>
        <v>2023</v>
      </c>
      <c r="C18" s="98">
        <f>+'Ark1'!E374</f>
        <v>9</v>
      </c>
      <c r="D18" s="98">
        <f>+IF(F18=0,"",'Ark1'!Q374)</f>
        <v>12</v>
      </c>
      <c r="E18" s="105">
        <f t="shared" si="0"/>
        <v>-17</v>
      </c>
      <c r="F18" s="2">
        <f>+'Ark1'!R374</f>
        <v>192</v>
      </c>
      <c r="G18" s="105">
        <f t="shared" si="1"/>
        <v>-172</v>
      </c>
      <c r="H18" s="100">
        <f>+IF(F18=0,"",'Ark1'!AG374)</f>
        <v>0.56579646314512122</v>
      </c>
      <c r="I18" s="100">
        <f t="shared" si="2"/>
        <v>-0.73237723583008985</v>
      </c>
      <c r="J18" s="100">
        <f>+IF(F18=0,"",'Ark1'!AH374)</f>
        <v>0</v>
      </c>
      <c r="K18" s="101"/>
      <c r="L18" s="18">
        <f>+'Ark1'!AI374</f>
        <v>0</v>
      </c>
      <c r="M18" s="102"/>
      <c r="N18" s="57">
        <f t="shared" si="10"/>
        <v>0</v>
      </c>
      <c r="O18" s="102"/>
      <c r="P18" s="5">
        <f>+IF(F18=0,"",'Ark1'!S374)</f>
        <v>5.015625</v>
      </c>
      <c r="Q18" s="99">
        <f t="shared" si="3"/>
        <v>-0.8827266483516496</v>
      </c>
      <c r="R18" s="25"/>
      <c r="S18" s="57" t="str">
        <f>+IF(L18=0,"",'Ark1'!AJ374)</f>
        <v/>
      </c>
      <c r="T18" s="106"/>
      <c r="U18" s="5" t="str">
        <f>+IF(L18=0,"",'Ark1'!AK374)</f>
        <v/>
      </c>
      <c r="V18" s="104"/>
      <c r="W18" s="99">
        <f>+IF(F18=0,"",'Ark1'!T374)</f>
        <v>4.109375</v>
      </c>
      <c r="X18" s="99">
        <f t="shared" si="4"/>
        <v>-1.1213942307692317</v>
      </c>
      <c r="Y18" s="57">
        <f>+IF(F18=0,"",'Ark1'!U374)</f>
        <v>9.7526041666666696</v>
      </c>
      <c r="Z18" s="100">
        <f t="shared" si="5"/>
        <v>-1.9276156135531135</v>
      </c>
      <c r="AA18" s="100">
        <f>+IF(F18=0,"",'Ark1'!W374)</f>
        <v>0.52083333333333348</v>
      </c>
      <c r="AB18" s="100">
        <f t="shared" si="6"/>
        <v>-0.57806776556776507</v>
      </c>
      <c r="AC18" s="100">
        <f>+IF(F18=0,"",'Ark1'!X374)</f>
        <v>19.791666666666671</v>
      </c>
      <c r="AD18" s="105">
        <f t="shared" si="7"/>
        <v>-8.2303113553113612</v>
      </c>
      <c r="AE18" s="100">
        <f>+IF(F18=0,"",'Ark1'!Y374)</f>
        <v>8.3333333333333357</v>
      </c>
      <c r="AF18" s="105">
        <f t="shared" si="8"/>
        <v>-5.1282051282051242</v>
      </c>
      <c r="AG18" s="126"/>
      <c r="AH18" s="100">
        <f>+IF(F18=0,"",'Ark1'!Z374)</f>
        <v>7.4526137395982897</v>
      </c>
      <c r="AI18" s="99">
        <f>+IF(F18=0,"",'Ark1'!AA374)</f>
        <v>1.6691956723848564</v>
      </c>
      <c r="AJ18" s="99">
        <f>+IF(F18=0,"",'Ark1'!AC374)</f>
        <v>8.4046873155300137</v>
      </c>
      <c r="AK18" s="99">
        <f t="shared" si="9"/>
        <v>1.9444444444444451</v>
      </c>
      <c r="AL18" s="100"/>
      <c r="AM18" s="25"/>
      <c r="AW18"/>
      <c r="AZ18">
        <f t="shared" si="11"/>
        <v>12.381197156752608</v>
      </c>
      <c r="BA18" s="1">
        <f t="shared" si="11"/>
        <v>5.3029928918817806</v>
      </c>
      <c r="BB18" s="1">
        <f t="shared" si="11"/>
        <v>4.8144407033295931</v>
      </c>
      <c r="BC18"/>
      <c r="BD18"/>
      <c r="BE18"/>
      <c r="BF18"/>
      <c r="BJ18"/>
      <c r="BK18"/>
      <c r="BL18"/>
    </row>
    <row r="19" spans="1:64" ht="15.6">
      <c r="A19" s="25"/>
      <c r="B19" s="98">
        <f>+'Ark1'!C375</f>
        <v>2023</v>
      </c>
      <c r="C19" s="98">
        <f>+'Ark1'!E375</f>
        <v>10</v>
      </c>
      <c r="D19" s="98">
        <f>+IF(F19=0,"",'Ark1'!Q375)</f>
        <v>51</v>
      </c>
      <c r="E19" s="105">
        <f t="shared" si="0"/>
        <v>-23</v>
      </c>
      <c r="F19" s="2">
        <f>+'Ark1'!R375</f>
        <v>715</v>
      </c>
      <c r="G19" s="105">
        <f t="shared" si="1"/>
        <v>-1257</v>
      </c>
      <c r="H19" s="100">
        <f>+IF(F19=0,"",'Ark1'!AG375)</f>
        <v>2.5803642490362568</v>
      </c>
      <c r="I19" s="100">
        <f t="shared" si="2"/>
        <v>-3.1233436954686242</v>
      </c>
      <c r="J19" s="100">
        <f>+IF(F19=0,"",'Ark1'!AH375)</f>
        <v>0.27972027972027969</v>
      </c>
      <c r="K19" s="101"/>
      <c r="L19" s="18">
        <f>+'Ark1'!AI375</f>
        <v>4</v>
      </c>
      <c r="M19" s="102"/>
      <c r="N19" s="57">
        <f t="shared" si="10"/>
        <v>0.55944055944055948</v>
      </c>
      <c r="O19" s="102"/>
      <c r="P19" s="5">
        <f>+IF(F19=0,"",'Ark1'!S375)</f>
        <v>5.3006993006992991</v>
      </c>
      <c r="Q19" s="99">
        <f t="shared" si="3"/>
        <v>0.11662222159179425</v>
      </c>
      <c r="R19" s="25"/>
      <c r="S19" s="57">
        <f>+IF(L19=0,"",'Ark1'!AJ375)</f>
        <v>94.05</v>
      </c>
      <c r="T19" s="106"/>
      <c r="U19" s="5">
        <f>+IF(L19=0,"",'Ark1'!AK375)</f>
        <v>15.718476389375557</v>
      </c>
      <c r="V19" s="104"/>
      <c r="W19" s="99">
        <f>+IF(F19=0,"",'Ark1'!T375)</f>
        <v>5.2055944055944066</v>
      </c>
      <c r="X19" s="99">
        <f t="shared" si="4"/>
        <v>-3.8376430871354117E-3</v>
      </c>
      <c r="Y19" s="57">
        <f>+IF(F19=0,"",'Ark1'!U375)</f>
        <v>11.943636363636369</v>
      </c>
      <c r="Z19" s="100">
        <f t="shared" si="5"/>
        <v>2.4710197307763213</v>
      </c>
      <c r="AA19" s="100">
        <f>+IF(F19=0,"",'Ark1'!W375)</f>
        <v>0.97902097902097907</v>
      </c>
      <c r="AB19" s="100">
        <f t="shared" si="6"/>
        <v>0.21837189179988403</v>
      </c>
      <c r="AC19" s="100">
        <f>+IF(F19=0,"",'Ark1'!X375)</f>
        <v>30.069930069930074</v>
      </c>
      <c r="AD19" s="105">
        <f t="shared" si="7"/>
        <v>12.118611611512225</v>
      </c>
      <c r="AE19" s="100">
        <f>+IF(F19=0,"",'Ark1'!Y375)</f>
        <v>12.307692307692305</v>
      </c>
      <c r="AF19" s="105">
        <f t="shared" si="8"/>
        <v>4.6504914963332791</v>
      </c>
      <c r="AG19" s="126"/>
      <c r="AH19" s="100">
        <f>+IF(F19=0,"",'Ark1'!Z375)</f>
        <v>7.9413284320930755</v>
      </c>
      <c r="AI19" s="99">
        <f>+IF(F19=0,"",'Ark1'!AA375)</f>
        <v>1.2750152338865861</v>
      </c>
      <c r="AJ19" s="99">
        <f>+IF(F19=0,"",'Ark1'!AC375)</f>
        <v>29.036385614006008</v>
      </c>
      <c r="AK19" s="99">
        <f t="shared" si="9"/>
        <v>2.2532189973614791</v>
      </c>
      <c r="AL19" s="100"/>
      <c r="AM19" s="25"/>
      <c r="AW19"/>
      <c r="AZ19">
        <f t="shared" si="11"/>
        <v>12.381197156752608</v>
      </c>
      <c r="BA19" s="1">
        <f t="shared" si="11"/>
        <v>5.3029928918817806</v>
      </c>
      <c r="BB19" s="1">
        <f t="shared" si="11"/>
        <v>4.8144407033295931</v>
      </c>
      <c r="BC19"/>
      <c r="BD19"/>
      <c r="BE19"/>
      <c r="BF19"/>
      <c r="BJ19"/>
      <c r="BK19"/>
      <c r="BL19"/>
    </row>
    <row r="20" spans="1:64" ht="15.6">
      <c r="A20" s="25"/>
      <c r="B20" s="98">
        <f>+'Ark1'!C376</f>
        <v>2023</v>
      </c>
      <c r="C20" s="98">
        <f>+'Ark1'!E376</f>
        <v>11</v>
      </c>
      <c r="D20" s="98">
        <f>+IF(F20=0,"",'Ark1'!Q376)</f>
        <v>65</v>
      </c>
      <c r="E20" s="105">
        <f t="shared" si="0"/>
        <v>32</v>
      </c>
      <c r="F20" s="2">
        <f>+'Ark1'!R376</f>
        <v>2358</v>
      </c>
      <c r="G20" s="105">
        <f t="shared" si="1"/>
        <v>1731</v>
      </c>
      <c r="H20" s="100">
        <f>+IF(F20=0,"",'Ark1'!AG376)</f>
        <v>5.3303012484688006</v>
      </c>
      <c r="I20" s="100">
        <f t="shared" si="2"/>
        <v>3.5165343356236254</v>
      </c>
      <c r="J20" s="100">
        <f>+IF(F20=0,"",'Ark1'!AH376)</f>
        <v>8.4817642069550475E-2</v>
      </c>
      <c r="K20" s="101"/>
      <c r="L20" s="18">
        <f>+'Ark1'!AI376</f>
        <v>0</v>
      </c>
      <c r="M20" s="102"/>
      <c r="N20" s="57">
        <f t="shared" si="10"/>
        <v>0</v>
      </c>
      <c r="O20" s="102"/>
      <c r="P20" s="5">
        <f>+IF(F20=0,"",'Ark1'!S376)</f>
        <v>5.3481764206955038</v>
      </c>
      <c r="Q20" s="99">
        <f t="shared" si="3"/>
        <v>0.24610305546424271</v>
      </c>
      <c r="R20" s="25"/>
      <c r="S20" s="57" t="str">
        <f>+IF(L20=0,"",'Ark1'!AJ376)</f>
        <v/>
      </c>
      <c r="T20" s="106"/>
      <c r="U20" s="5" t="str">
        <f>+IF(L20=0,"",'Ark1'!AK376)</f>
        <v/>
      </c>
      <c r="V20" s="104"/>
      <c r="W20" s="99">
        <f>+IF(F20=0,"",'Ark1'!T376)</f>
        <v>4.857082273112808</v>
      </c>
      <c r="X20" s="99">
        <f t="shared" si="4"/>
        <v>-0.25934515910409761</v>
      </c>
      <c r="Y20" s="57">
        <f>+IF(F20=0,"",'Ark1'!U376)</f>
        <v>7.4811704834605699</v>
      </c>
      <c r="Z20" s="100">
        <f t="shared" si="5"/>
        <v>-1.992832706332095</v>
      </c>
      <c r="AA20" s="100">
        <f>+IF(F20=0,"",'Ark1'!W376)</f>
        <v>0.46649703138252735</v>
      </c>
      <c r="AB20" s="100">
        <f t="shared" si="6"/>
        <v>-1.128399300355909</v>
      </c>
      <c r="AC20" s="100">
        <f>+IF(F20=0,"",'Ark1'!X376)</f>
        <v>6.0220525869380852</v>
      </c>
      <c r="AD20" s="105">
        <f t="shared" si="7"/>
        <v>-10.724358896315504</v>
      </c>
      <c r="AE20" s="100">
        <f>+IF(F20=0,"",'Ark1'!Y376)</f>
        <v>2.6293469041560642</v>
      </c>
      <c r="AF20" s="105">
        <f t="shared" si="8"/>
        <v>-7.0995207194483978</v>
      </c>
      <c r="AG20" s="126"/>
      <c r="AH20" s="100">
        <f>+IF(F20=0,"",'Ark1'!Z376)</f>
        <v>4.5700514920672948</v>
      </c>
      <c r="AI20" s="99">
        <f>+IF(F20=0,"",'Ark1'!AA376)</f>
        <v>1.372075061344967</v>
      </c>
      <c r="AJ20" s="99">
        <f>+IF(F20=0,"",'Ark1'!AC376)</f>
        <v>17.340091230720237</v>
      </c>
      <c r="AK20" s="99">
        <f t="shared" si="9"/>
        <v>1.398826421378164</v>
      </c>
      <c r="AL20" s="100"/>
      <c r="AM20" s="25"/>
      <c r="AW20"/>
      <c r="AZ20">
        <f t="shared" si="11"/>
        <v>12.381197156752608</v>
      </c>
      <c r="BA20" s="1">
        <f t="shared" si="11"/>
        <v>5.3029928918817806</v>
      </c>
      <c r="BB20" s="1">
        <f t="shared" si="11"/>
        <v>4.8144407033295931</v>
      </c>
      <c r="BC20"/>
      <c r="BD20"/>
      <c r="BE20"/>
      <c r="BF20"/>
      <c r="BJ20"/>
      <c r="BK20"/>
      <c r="BL20"/>
    </row>
    <row r="21" spans="1:64" ht="15.6">
      <c r="A21" s="25"/>
      <c r="B21" s="98">
        <f>+'Ark1'!C377</f>
        <v>2023</v>
      </c>
      <c r="C21" s="98">
        <f>+'Ark1'!E377</f>
        <v>12</v>
      </c>
      <c r="D21" s="98">
        <f>+IF(F21=0,"",'Ark1'!Q377)</f>
        <v>39</v>
      </c>
      <c r="E21" s="105">
        <f t="shared" si="0"/>
        <v>8</v>
      </c>
      <c r="F21" s="2">
        <f>+'Ark1'!R377</f>
        <v>420</v>
      </c>
      <c r="G21" s="105">
        <f t="shared" si="1"/>
        <v>-229</v>
      </c>
      <c r="H21" s="100">
        <f>+IF(F21=0,"",'Ark1'!AG377)</f>
        <v>1.6923130847192955</v>
      </c>
      <c r="I21" s="100">
        <f t="shared" si="2"/>
        <v>-6.1851912131910325E-2</v>
      </c>
      <c r="J21" s="100">
        <f>+IF(F21=0,"",'Ark1'!AH377)</f>
        <v>0</v>
      </c>
      <c r="K21" s="101"/>
      <c r="L21" s="18">
        <f>+'Ark1'!AI377</f>
        <v>2</v>
      </c>
      <c r="M21" s="102"/>
      <c r="N21" s="57">
        <f t="shared" si="10"/>
        <v>0.47619047619047616</v>
      </c>
      <c r="O21" s="102"/>
      <c r="P21" s="5">
        <f>+IF(F21=0,"",'Ark1'!S377)</f>
        <v>5.6547619047619024</v>
      </c>
      <c r="Q21" s="99">
        <f t="shared" si="3"/>
        <v>-0.10178663144764943</v>
      </c>
      <c r="R21" s="25"/>
      <c r="S21" s="57">
        <f>+IF(L21=0,"",'Ark1'!AJ377)</f>
        <v>87.449999999999989</v>
      </c>
      <c r="T21" s="106"/>
      <c r="U21" s="5">
        <f>+IF(L21=0,"",'Ark1'!AK377)</f>
        <v>20.56288075298588</v>
      </c>
      <c r="V21" s="104"/>
      <c r="W21" s="99">
        <f>+IF(F21=0,"",'Ark1'!T377)</f>
        <v>5.1619047619047613</v>
      </c>
      <c r="X21" s="99">
        <f t="shared" si="4"/>
        <v>0.23740553232078554</v>
      </c>
      <c r="Y21" s="57">
        <f>+IF(F21=0,"",'Ark1'!U377)</f>
        <v>13.335000000000003</v>
      </c>
      <c r="Z21" s="100">
        <f t="shared" si="5"/>
        <v>4.4829198767334404</v>
      </c>
      <c r="AA21" s="100">
        <f>+IF(F21=0,"",'Ark1'!W377)</f>
        <v>1.1904761904761909</v>
      </c>
      <c r="AB21" s="100">
        <f t="shared" si="6"/>
        <v>0.57414337075354083</v>
      </c>
      <c r="AC21" s="100">
        <f>+IF(F21=0,"",'Ark1'!X377)</f>
        <v>38.333333333333343</v>
      </c>
      <c r="AD21" s="105">
        <f t="shared" si="7"/>
        <v>24.003595274781723</v>
      </c>
      <c r="AE21" s="100">
        <f>+IF(F21=0,"",'Ark1'!Y377)</f>
        <v>15.238095238095244</v>
      </c>
      <c r="AF21" s="105">
        <f t="shared" si="8"/>
        <v>10.615599090175369</v>
      </c>
      <c r="AG21" s="126"/>
      <c r="AH21" s="100">
        <f>+IF(F21=0,"",'Ark1'!Z377)</f>
        <v>8.4366766617690345</v>
      </c>
      <c r="AI21" s="99">
        <f>+IF(F21=0,"",'Ark1'!AA377)</f>
        <v>1.6525164621256774</v>
      </c>
      <c r="AJ21" s="99">
        <f>+IF(F21=0,"",'Ark1'!AC377)</f>
        <v>9.8176361485093722</v>
      </c>
      <c r="AK21" s="99">
        <f t="shared" si="9"/>
        <v>2.3581894736842122</v>
      </c>
      <c r="AL21" s="100"/>
      <c r="AM21" s="25"/>
      <c r="AW21"/>
      <c r="AZ21">
        <f t="shared" si="11"/>
        <v>12.381197156752608</v>
      </c>
      <c r="BA21" s="1">
        <f t="shared" si="11"/>
        <v>5.3029928918817806</v>
      </c>
      <c r="BB21" s="1">
        <f t="shared" si="11"/>
        <v>4.8144407033295931</v>
      </c>
      <c r="BC21"/>
      <c r="BD21"/>
      <c r="BE21"/>
      <c r="BF21"/>
      <c r="BJ21"/>
      <c r="BK21"/>
      <c r="BL21"/>
    </row>
    <row r="22" spans="1:64" ht="15.6">
      <c r="A22" s="25"/>
      <c r="B22" s="98">
        <f>+'Ark1'!C378</f>
        <v>2023</v>
      </c>
      <c r="C22" s="98">
        <f>+'Ark1'!E378</f>
        <v>13</v>
      </c>
      <c r="D22" s="98">
        <f>+IF(F22=0,"",'Ark1'!Q378)</f>
        <v>50</v>
      </c>
      <c r="E22" s="105">
        <f t="shared" si="0"/>
        <v>7</v>
      </c>
      <c r="F22" s="2">
        <f>+'Ark1'!R378</f>
        <v>955</v>
      </c>
      <c r="G22" s="105">
        <f t="shared" si="1"/>
        <v>70</v>
      </c>
      <c r="H22" s="100">
        <f>+IF(F22=0,"",'Ark1'!AG378)</f>
        <v>2.9125600469437298</v>
      </c>
      <c r="I22" s="100">
        <f t="shared" si="2"/>
        <v>0.42457699318521414</v>
      </c>
      <c r="J22" s="100">
        <f>+IF(F22=0,"",'Ark1'!AH378)</f>
        <v>0</v>
      </c>
      <c r="K22" s="101"/>
      <c r="L22" s="18">
        <f>+'Ark1'!AI378</f>
        <v>13</v>
      </c>
      <c r="M22" s="102"/>
      <c r="N22" s="57">
        <f t="shared" si="10"/>
        <v>1.3612565445026179</v>
      </c>
      <c r="O22" s="102"/>
      <c r="P22" s="5">
        <f>+IF(F22=0,"",'Ark1'!S378)</f>
        <v>5.1979057591623041</v>
      </c>
      <c r="Q22" s="99">
        <f t="shared" si="3"/>
        <v>3.2934007749872762E-2</v>
      </c>
      <c r="R22" s="25"/>
      <c r="S22" s="57">
        <f>+IF(L22=0,"",'Ark1'!AJ378)</f>
        <v>92</v>
      </c>
      <c r="T22" s="106"/>
      <c r="U22" s="5">
        <f>+IF(L22=0,"",'Ark1'!AK378)</f>
        <v>14.912031932171622</v>
      </c>
      <c r="V22" s="104"/>
      <c r="W22" s="99">
        <f>+IF(F22=0,"",'Ark1'!T378)</f>
        <v>5.0062827225130881</v>
      </c>
      <c r="X22" s="99">
        <f t="shared" si="4"/>
        <v>-0.18693761646996343</v>
      </c>
      <c r="Y22" s="57">
        <f>+IF(F22=0,"",'Ark1'!U378)</f>
        <v>10.093298429319359</v>
      </c>
      <c r="Z22" s="100">
        <f t="shared" si="5"/>
        <v>0.88617978525156538</v>
      </c>
      <c r="AA22" s="100">
        <f>+IF(F22=0,"",'Ark1'!W378)</f>
        <v>0.10471204188481675</v>
      </c>
      <c r="AB22" s="100">
        <f t="shared" si="6"/>
        <v>-0.46025970952761242</v>
      </c>
      <c r="AC22" s="100">
        <f>+IF(F22=0,"",'Ark1'!X378)</f>
        <v>20.104712041884813</v>
      </c>
      <c r="AD22" s="105">
        <f t="shared" si="7"/>
        <v>5.0764634543141938</v>
      </c>
      <c r="AE22" s="100">
        <f>+IF(F22=0,"",'Ark1'!Y378)</f>
        <v>9.2146596858638787</v>
      </c>
      <c r="AF22" s="105">
        <f t="shared" si="8"/>
        <v>1.7570325672198086</v>
      </c>
      <c r="AG22" s="126"/>
      <c r="AH22" s="100">
        <f>+IF(F22=0,"",'Ark1'!Z378)</f>
        <v>7.26259563813701</v>
      </c>
      <c r="AI22" s="99">
        <f>+IF(F22=0,"",'Ark1'!AA378)</f>
        <v>1.3704418256173423</v>
      </c>
      <c r="AJ22" s="99">
        <f>+IF(F22=0,"",'Ark1'!AC378)</f>
        <v>35.523805130638557</v>
      </c>
      <c r="AK22" s="99">
        <f t="shared" si="9"/>
        <v>1.9418009669621248</v>
      </c>
      <c r="AL22" s="100"/>
      <c r="AM22" s="25"/>
      <c r="AW22"/>
      <c r="AZ22">
        <f t="shared" si="11"/>
        <v>12.381197156752608</v>
      </c>
      <c r="BA22" s="1">
        <f t="shared" si="11"/>
        <v>5.3029928918817806</v>
      </c>
      <c r="BB22" s="1">
        <f t="shared" si="11"/>
        <v>4.8144407033295931</v>
      </c>
      <c r="BC22"/>
      <c r="BD22"/>
      <c r="BE22"/>
      <c r="BF22"/>
      <c r="BJ22"/>
      <c r="BK22"/>
      <c r="BL22"/>
    </row>
    <row r="23" spans="1:64" ht="15.6">
      <c r="A23" s="25"/>
      <c r="B23" s="98">
        <f>+'Ark1'!C379</f>
        <v>2023</v>
      </c>
      <c r="C23" s="98">
        <f>+'Ark1'!E379</f>
        <v>14</v>
      </c>
      <c r="D23" s="98" t="str">
        <f>+IF(F23=0,"",'Ark1'!Q379)</f>
        <v/>
      </c>
      <c r="E23" s="105" t="str">
        <f t="shared" si="0"/>
        <v/>
      </c>
      <c r="F23" s="2">
        <f>+'Ark1'!R379</f>
        <v>0</v>
      </c>
      <c r="G23" s="105" t="str">
        <f t="shared" si="1"/>
        <v/>
      </c>
      <c r="H23" s="100" t="str">
        <f>+IF(F23=0,"",'Ark1'!AG379)</f>
        <v/>
      </c>
      <c r="I23" s="100" t="str">
        <f t="shared" si="2"/>
        <v/>
      </c>
      <c r="J23" s="100" t="str">
        <f>+IF(F23=0,"",'Ark1'!AH379)</f>
        <v/>
      </c>
      <c r="K23" s="101"/>
      <c r="L23" s="18">
        <f>+'Ark1'!AI379</f>
        <v>0</v>
      </c>
      <c r="M23" s="102"/>
      <c r="N23" s="57" t="str">
        <f t="shared" si="10"/>
        <v/>
      </c>
      <c r="O23" s="102"/>
      <c r="P23" s="5" t="str">
        <f>+IF(F23=0,"",'Ark1'!S379)</f>
        <v/>
      </c>
      <c r="Q23" s="99" t="str">
        <f t="shared" si="3"/>
        <v/>
      </c>
      <c r="R23" s="25"/>
      <c r="S23" s="57" t="str">
        <f>+IF(L23=0,"",'Ark1'!AJ379)</f>
        <v/>
      </c>
      <c r="T23" s="106"/>
      <c r="U23" s="5" t="str">
        <f>+IF(L23=0,"",'Ark1'!AK379)</f>
        <v/>
      </c>
      <c r="V23" s="104"/>
      <c r="W23" s="99" t="str">
        <f>+IF(F23=0,"",'Ark1'!T379)</f>
        <v/>
      </c>
      <c r="X23" s="99" t="str">
        <f t="shared" si="4"/>
        <v/>
      </c>
      <c r="Y23" s="57" t="str">
        <f>+IF(F23=0,"",'Ark1'!U379)</f>
        <v/>
      </c>
      <c r="Z23" s="100" t="str">
        <f t="shared" si="5"/>
        <v/>
      </c>
      <c r="AA23" s="100" t="str">
        <f>+IF(F23=0,"",'Ark1'!W379)</f>
        <v/>
      </c>
      <c r="AB23" s="100" t="str">
        <f t="shared" si="6"/>
        <v/>
      </c>
      <c r="AC23" s="100" t="str">
        <f>+IF(F23=0,"",'Ark1'!X379)</f>
        <v/>
      </c>
      <c r="AD23" s="105" t="str">
        <f t="shared" si="7"/>
        <v/>
      </c>
      <c r="AE23" s="100" t="str">
        <f>+IF(F23=0,"",'Ark1'!Y379)</f>
        <v/>
      </c>
      <c r="AF23" s="105" t="str">
        <f t="shared" si="8"/>
        <v/>
      </c>
      <c r="AG23" s="126"/>
      <c r="AH23" s="100" t="str">
        <f>+IF(F23=0,"",'Ark1'!Z379)</f>
        <v/>
      </c>
      <c r="AI23" s="99" t="str">
        <f>+IF(F23=0,"",'Ark1'!AA379)</f>
        <v/>
      </c>
      <c r="AJ23" s="99" t="str">
        <f>+IF(F23=0,"",'Ark1'!AC379)</f>
        <v/>
      </c>
      <c r="AK23" s="99" t="str">
        <f t="shared" si="9"/>
        <v/>
      </c>
      <c r="AL23" s="100"/>
      <c r="AM23" s="25"/>
      <c r="AW23"/>
      <c r="AZ23">
        <f t="shared" si="11"/>
        <v>12.381197156752608</v>
      </c>
      <c r="BA23" s="1">
        <f t="shared" si="11"/>
        <v>5.3029928918817806</v>
      </c>
      <c r="BB23" s="1">
        <f t="shared" si="11"/>
        <v>4.8144407033295931</v>
      </c>
      <c r="BC23"/>
      <c r="BD23"/>
      <c r="BE23"/>
      <c r="BF23"/>
      <c r="BJ23"/>
      <c r="BK23"/>
      <c r="BL23"/>
    </row>
    <row r="24" spans="1:64" ht="15.6">
      <c r="A24" s="25"/>
      <c r="B24" s="98">
        <f>+'Ark1'!C380</f>
        <v>2023</v>
      </c>
      <c r="C24" s="98">
        <f>+'Ark1'!E380</f>
        <v>15</v>
      </c>
      <c r="D24" s="98">
        <f>+IF(F24=0,"",'Ark1'!Q380)</f>
        <v>22</v>
      </c>
      <c r="E24" s="105">
        <f t="shared" si="0"/>
        <v>21</v>
      </c>
      <c r="F24" s="2">
        <f>+'Ark1'!R380</f>
        <v>429</v>
      </c>
      <c r="G24" s="105">
        <f t="shared" si="1"/>
        <v>420</v>
      </c>
      <c r="H24" s="100">
        <f>+IF(F24=0,"",'Ark1'!AG380)</f>
        <v>1.1605701657111329</v>
      </c>
      <c r="I24" s="100">
        <f t="shared" si="2"/>
        <v>1.1040826940979958</v>
      </c>
      <c r="J24" s="100">
        <f>+IF(F24=0,"",'Ark1'!AH380)</f>
        <v>0</v>
      </c>
      <c r="K24" s="101"/>
      <c r="L24" s="18">
        <f>+'Ark1'!AI380</f>
        <v>0</v>
      </c>
      <c r="M24" s="102"/>
      <c r="N24" s="57">
        <f t="shared" si="10"/>
        <v>0</v>
      </c>
      <c r="O24" s="102"/>
      <c r="P24" s="5">
        <f>+IF(F24=0,"",'Ark1'!S380)</f>
        <v>5.0349650349650332</v>
      </c>
      <c r="Q24" s="99">
        <f t="shared" si="3"/>
        <v>-0.29836829836829892</v>
      </c>
      <c r="R24" s="25"/>
      <c r="S24" s="57" t="str">
        <f>+IF(L24=0,"",'Ark1'!AJ380)</f>
        <v/>
      </c>
      <c r="T24" s="106"/>
      <c r="U24" s="5" t="str">
        <f>+IF(L24=0,"",'Ark1'!AK380)</f>
        <v/>
      </c>
      <c r="V24" s="104"/>
      <c r="W24" s="99">
        <f>+IF(F24=0,"",'Ark1'!T380)</f>
        <v>4.4265734265734258</v>
      </c>
      <c r="X24" s="99">
        <f t="shared" si="4"/>
        <v>-2.240093240093243</v>
      </c>
      <c r="Y24" s="57">
        <f>+IF(F24=0,"",'Ark1'!U380)</f>
        <v>8.9531468531468512</v>
      </c>
      <c r="Z24" s="100">
        <f t="shared" si="5"/>
        <v>-11.602408702408706</v>
      </c>
      <c r="AA24" s="100">
        <f>+IF(F24=0,"",'Ark1'!W380)</f>
        <v>0</v>
      </c>
      <c r="AB24" s="100">
        <f t="shared" si="6"/>
        <v>-22.222222222222225</v>
      </c>
      <c r="AC24" s="100">
        <f>+IF(F24=0,"",'Ark1'!X380)</f>
        <v>18.414918414918425</v>
      </c>
      <c r="AD24" s="105">
        <f t="shared" si="7"/>
        <v>-59.362859362859346</v>
      </c>
      <c r="AE24" s="100">
        <f>+IF(F24=0,"",'Ark1'!Y380)</f>
        <v>7.6923076923076898</v>
      </c>
      <c r="AF24" s="105">
        <f t="shared" si="8"/>
        <v>-25.641025641025653</v>
      </c>
      <c r="AG24" s="126"/>
      <c r="AH24" s="100">
        <f>+IF(F24=0,"",'Ark1'!Z380)</f>
        <v>7.0816135169942118</v>
      </c>
      <c r="AI24" s="99">
        <f>+IF(F24=0,"",'Ark1'!AA380)</f>
        <v>1.5179389815441191</v>
      </c>
      <c r="AJ24" s="99">
        <f>+IF(F24=0,"",'Ark1'!AC380)</f>
        <v>29.378678539096374</v>
      </c>
      <c r="AK24" s="99">
        <f t="shared" si="9"/>
        <v>1.7781944444444446</v>
      </c>
      <c r="AL24" s="100"/>
      <c r="AM24" s="25"/>
      <c r="AW24"/>
      <c r="AZ24">
        <f t="shared" si="11"/>
        <v>12.381197156752608</v>
      </c>
      <c r="BA24" s="1">
        <f t="shared" si="11"/>
        <v>5.3029928918817806</v>
      </c>
      <c r="BB24" s="1">
        <f t="shared" si="11"/>
        <v>4.8144407033295931</v>
      </c>
      <c r="BC24"/>
      <c r="BD24"/>
      <c r="BE24"/>
      <c r="BF24"/>
      <c r="BJ24"/>
      <c r="BK24"/>
      <c r="BL24"/>
    </row>
    <row r="25" spans="1:64" ht="15.6">
      <c r="A25" s="25"/>
      <c r="B25" s="98">
        <f>+'Ark1'!C381</f>
        <v>2023</v>
      </c>
      <c r="C25" s="98">
        <f>+'Ark1'!E381</f>
        <v>16</v>
      </c>
      <c r="D25" s="98">
        <f>+IF(F25=0,"",'Ark1'!Q381)</f>
        <v>12</v>
      </c>
      <c r="E25" s="105">
        <f t="shared" si="0"/>
        <v>3</v>
      </c>
      <c r="F25" s="2">
        <f>+'Ark1'!R381</f>
        <v>324</v>
      </c>
      <c r="G25" s="105">
        <f t="shared" si="1"/>
        <v>-27</v>
      </c>
      <c r="H25" s="100">
        <f>+IF(F25=0,"",'Ark1'!AG381)</f>
        <v>0.82577578324662304</v>
      </c>
      <c r="I25" s="100">
        <f t="shared" si="2"/>
        <v>-0.28385189561446778</v>
      </c>
      <c r="J25" s="100">
        <f>+IF(F25=0,"",'Ark1'!AH381)</f>
        <v>0</v>
      </c>
      <c r="K25" s="101"/>
      <c r="L25" s="18">
        <f>+'Ark1'!AI381</f>
        <v>45</v>
      </c>
      <c r="M25" s="102"/>
      <c r="N25" s="57">
        <f t="shared" si="10"/>
        <v>13.888888888888889</v>
      </c>
      <c r="O25" s="102"/>
      <c r="P25" s="5">
        <f>+IF(F25=0,"",'Ark1'!S381)</f>
        <v>5.6388888888888884</v>
      </c>
      <c r="Q25" s="99">
        <f t="shared" si="3"/>
        <v>0.79843304843304796</v>
      </c>
      <c r="R25" s="25"/>
      <c r="S25" s="57">
        <f>+IF(L25=0,"",'Ark1'!AJ381)</f>
        <v>80.086666666666687</v>
      </c>
      <c r="T25" s="106"/>
      <c r="U25" s="5">
        <f>+IF(L25=0,"",'Ark1'!AK381)</f>
        <v>15.487498297726347</v>
      </c>
      <c r="V25" s="104"/>
      <c r="W25" s="99">
        <f>+IF(F25=0,"",'Ark1'!T381)</f>
        <v>4.9166666666666679</v>
      </c>
      <c r="X25" s="99">
        <f t="shared" si="4"/>
        <v>0.70868945868945854</v>
      </c>
      <c r="Y25" s="57">
        <f>+IF(F25=0,"",'Ark1'!U381)</f>
        <v>8.4348765432098745</v>
      </c>
      <c r="Z25" s="100">
        <f t="shared" si="5"/>
        <v>-1.9186847103513767</v>
      </c>
      <c r="AA25" s="100">
        <f>+IF(F25=0,"",'Ark1'!W381)</f>
        <v>0.61728395061728403</v>
      </c>
      <c r="AB25" s="100">
        <f t="shared" si="6"/>
        <v>0.61728395061728403</v>
      </c>
      <c r="AC25" s="100">
        <f>+IF(F25=0,"",'Ark1'!X381)</f>
        <v>12.345679012345681</v>
      </c>
      <c r="AD25" s="105">
        <f t="shared" si="7"/>
        <v>-9.3067426400759743</v>
      </c>
      <c r="AE25" s="100">
        <f>+IF(F25=0,"",'Ark1'!Y381)</f>
        <v>4.0123456790123457</v>
      </c>
      <c r="AF25" s="105">
        <f t="shared" si="8"/>
        <v>2.374169040835783E-2</v>
      </c>
      <c r="AG25" s="126"/>
      <c r="AH25" s="100">
        <f>+IF(F25=0,"",'Ark1'!Z381)</f>
        <v>5.9167255852730802</v>
      </c>
      <c r="AI25" s="99">
        <f>+IF(F25=0,"",'Ark1'!AA381)</f>
        <v>1.0581109419300478</v>
      </c>
      <c r="AJ25" s="99">
        <f>+IF(F25=0,"",'Ark1'!AC381)</f>
        <v>33.502969433830501</v>
      </c>
      <c r="AK25" s="99">
        <f t="shared" si="9"/>
        <v>1.4958401751505197</v>
      </c>
      <c r="AL25" s="100"/>
      <c r="AM25" s="25"/>
      <c r="AW25"/>
      <c r="AZ25">
        <f t="shared" si="11"/>
        <v>12.381197156752608</v>
      </c>
      <c r="BA25" s="1">
        <f t="shared" si="11"/>
        <v>5.3029928918817806</v>
      </c>
      <c r="BB25" s="1">
        <f t="shared" si="11"/>
        <v>4.8144407033295931</v>
      </c>
      <c r="BC25"/>
      <c r="BD25"/>
      <c r="BE25"/>
      <c r="BF25"/>
      <c r="BJ25"/>
      <c r="BK25"/>
      <c r="BL25"/>
    </row>
    <row r="26" spans="1:64" ht="15.6">
      <c r="A26" s="25"/>
      <c r="B26" s="98">
        <f>+'Ark1'!C382</f>
        <v>2023</v>
      </c>
      <c r="C26" s="98">
        <f>+'Ark1'!E382</f>
        <v>17</v>
      </c>
      <c r="D26" s="98">
        <f>+IF(F26=0,"",'Ark1'!Q382)</f>
        <v>69</v>
      </c>
      <c r="E26" s="105">
        <f t="shared" si="0"/>
        <v>1</v>
      </c>
      <c r="F26" s="2">
        <f>+'Ark1'!R382</f>
        <v>2468</v>
      </c>
      <c r="G26" s="105">
        <f t="shared" si="1"/>
        <v>13</v>
      </c>
      <c r="H26" s="100">
        <f>+IF(F26=0,"",'Ark1'!AG382)</f>
        <v>6.1263746059065189</v>
      </c>
      <c r="I26" s="100">
        <f t="shared" si="2"/>
        <v>-3.8900836986286436E-3</v>
      </c>
      <c r="J26" s="100">
        <f>+IF(F26=0,"",'Ark1'!AH382)</f>
        <v>0</v>
      </c>
      <c r="K26" s="101"/>
      <c r="L26" s="18">
        <f>+'Ark1'!AI382</f>
        <v>0</v>
      </c>
      <c r="M26" s="102"/>
      <c r="N26" s="57">
        <f t="shared" si="10"/>
        <v>0</v>
      </c>
      <c r="O26" s="102"/>
      <c r="P26" s="5">
        <f>+IF(F26=0,"",'Ark1'!S382)</f>
        <v>5.3934359805510548</v>
      </c>
      <c r="Q26" s="99">
        <f t="shared" si="3"/>
        <v>0.1038229459278357</v>
      </c>
      <c r="R26" s="25"/>
      <c r="S26" s="57" t="str">
        <f>+IF(L26=0,"",'Ark1'!AJ382)</f>
        <v/>
      </c>
      <c r="T26" s="106"/>
      <c r="U26" s="5" t="str">
        <f>+IF(L26=0,"",'Ark1'!AK382)</f>
        <v/>
      </c>
      <c r="V26" s="104"/>
      <c r="W26" s="99">
        <f>+IF(F26=0,"",'Ark1'!T382)</f>
        <v>4.8176661264181524</v>
      </c>
      <c r="X26" s="99">
        <f t="shared" si="4"/>
        <v>3.762539322059677E-2</v>
      </c>
      <c r="Y26" s="57">
        <f>+IF(F26=0,"",'Ark1'!U382)</f>
        <v>8.2152350081037255</v>
      </c>
      <c r="Z26" s="100">
        <f t="shared" si="5"/>
        <v>3.7230934783984537E-2</v>
      </c>
      <c r="AA26" s="100">
        <f>+IF(F26=0,"",'Ark1'!W382)</f>
        <v>0.40518638573743904</v>
      </c>
      <c r="AB26" s="100">
        <f t="shared" si="6"/>
        <v>-2.1455898226424575E-3</v>
      </c>
      <c r="AC26" s="100">
        <f>+IF(F26=0,"",'Ark1'!X382)</f>
        <v>8.4278768233387371</v>
      </c>
      <c r="AD26" s="105">
        <f t="shared" si="7"/>
        <v>0.64783609014118149</v>
      </c>
      <c r="AE26" s="100">
        <f>+IF(F26=0,"",'Ark1'!Y382)</f>
        <v>3.3225283630470024</v>
      </c>
      <c r="AF26" s="105">
        <f t="shared" si="8"/>
        <v>-0.87299098522183805</v>
      </c>
      <c r="AG26" s="126"/>
      <c r="AH26" s="100">
        <f>+IF(F26=0,"",'Ark1'!Z382)</f>
        <v>5.076421133534736</v>
      </c>
      <c r="AI26" s="99">
        <f>+IF(F26=0,"",'Ark1'!AA382)</f>
        <v>1.326236566018957</v>
      </c>
      <c r="AJ26" s="99">
        <f>+IF(F26=0,"",'Ark1'!AC382)</f>
        <v>14.756993123997463</v>
      </c>
      <c r="AK26" s="99">
        <f t="shared" si="9"/>
        <v>1.523191345503718</v>
      </c>
      <c r="AL26" s="100"/>
      <c r="AM26" s="25"/>
      <c r="AW26"/>
      <c r="AZ26">
        <f t="shared" si="11"/>
        <v>12.381197156752608</v>
      </c>
      <c r="BA26" s="1">
        <f t="shared" si="11"/>
        <v>5.3029928918817806</v>
      </c>
      <c r="BB26" s="1">
        <f t="shared" si="11"/>
        <v>4.8144407033295931</v>
      </c>
      <c r="BC26"/>
      <c r="BD26"/>
      <c r="BE26"/>
      <c r="BF26"/>
      <c r="BJ26"/>
      <c r="BK26"/>
      <c r="BL26"/>
    </row>
    <row r="27" spans="1:64" ht="15.6">
      <c r="A27" s="25"/>
      <c r="B27" s="98">
        <f>+'Ark1'!C383</f>
        <v>2023</v>
      </c>
      <c r="C27" s="98">
        <f>+'Ark1'!E383</f>
        <v>18</v>
      </c>
      <c r="D27" s="98">
        <f>+IF(F27=0,"",'Ark1'!Q383)</f>
        <v>10</v>
      </c>
      <c r="E27" s="105">
        <f t="shared" si="0"/>
        <v>-7</v>
      </c>
      <c r="F27" s="2">
        <f>+'Ark1'!R383</f>
        <v>128</v>
      </c>
      <c r="G27" s="105">
        <f t="shared" si="1"/>
        <v>-230</v>
      </c>
      <c r="H27" s="100">
        <f>+IF(F27=0,"",'Ark1'!AG383)</f>
        <v>0.48224894802649593</v>
      </c>
      <c r="I27" s="100">
        <f t="shared" si="2"/>
        <v>-0.92270133918176356</v>
      </c>
      <c r="J27" s="100">
        <f>+IF(F27=0,"",'Ark1'!AH383)</f>
        <v>0</v>
      </c>
      <c r="K27" s="101"/>
      <c r="L27" s="18">
        <f>+'Ark1'!AI383</f>
        <v>0</v>
      </c>
      <c r="M27" s="102"/>
      <c r="N27" s="57">
        <f t="shared" si="10"/>
        <v>0</v>
      </c>
      <c r="O27" s="102"/>
      <c r="P27" s="5">
        <f>+IF(F27=0,"",'Ark1'!S383)</f>
        <v>6.09375</v>
      </c>
      <c r="Q27" s="99">
        <f t="shared" si="3"/>
        <v>0.44570530726256941</v>
      </c>
      <c r="R27" s="25"/>
      <c r="S27" s="57" t="str">
        <f>+IF(L27=0,"",'Ark1'!AJ383)</f>
        <v/>
      </c>
      <c r="T27" s="106"/>
      <c r="U27" s="5" t="str">
        <f>+IF(L27=0,"",'Ark1'!AK383)</f>
        <v/>
      </c>
      <c r="V27" s="104"/>
      <c r="W27" s="99">
        <f>+IF(F27=0,"",'Ark1'!T383)</f>
        <v>5.3515625</v>
      </c>
      <c r="X27" s="99">
        <f t="shared" si="4"/>
        <v>-5.9052025139665787E-2</v>
      </c>
      <c r="Y27" s="57">
        <f>+IF(F27=0,"",'Ark1'!U383)</f>
        <v>12.468750000000002</v>
      </c>
      <c r="Z27" s="100">
        <f t="shared" si="5"/>
        <v>-0.38404329608938248</v>
      </c>
      <c r="AA27" s="100">
        <f>+IF(F27=0,"",'Ark1'!W383)</f>
        <v>0</v>
      </c>
      <c r="AB27" s="100">
        <f t="shared" si="6"/>
        <v>-3.3519553072625703</v>
      </c>
      <c r="AC27" s="100">
        <f>+IF(F27=0,"",'Ark1'!X383)</f>
        <v>31.25</v>
      </c>
      <c r="AD27" s="105">
        <f t="shared" si="7"/>
        <v>-3.3868715083798833</v>
      </c>
      <c r="AE27" s="100">
        <f>+IF(F27=0,"",'Ark1'!Y383)</f>
        <v>7.8125</v>
      </c>
      <c r="AF27" s="105">
        <f t="shared" si="8"/>
        <v>-8.6679469273742988</v>
      </c>
      <c r="AG27" s="126"/>
      <c r="AH27" s="100">
        <f>+IF(F27=0,"",'Ark1'!Z383)</f>
        <v>6.7532717765169155</v>
      </c>
      <c r="AI27" s="99">
        <f>+IF(F27=0,"",'Ark1'!AA383)</f>
        <v>1.5584322049739601</v>
      </c>
      <c r="AJ27" s="99">
        <f>+IF(F27=0,"",'Ark1'!AC383)</f>
        <v>-1.0485190970871436</v>
      </c>
      <c r="AK27" s="99">
        <f t="shared" si="9"/>
        <v>2.0461538461538464</v>
      </c>
      <c r="AL27" s="100"/>
      <c r="AM27" s="25"/>
      <c r="AW27"/>
      <c r="AZ27">
        <f t="shared" si="11"/>
        <v>12.381197156752608</v>
      </c>
      <c r="BA27" s="1">
        <f t="shared" si="11"/>
        <v>5.3029928918817806</v>
      </c>
      <c r="BB27" s="1">
        <f t="shared" si="11"/>
        <v>4.8144407033295931</v>
      </c>
      <c r="BC27"/>
      <c r="BD27"/>
      <c r="BE27"/>
      <c r="BF27"/>
      <c r="BJ27"/>
      <c r="BK27"/>
      <c r="BL27"/>
    </row>
    <row r="28" spans="1:64" ht="15.6">
      <c r="A28" s="25"/>
      <c r="B28" s="98">
        <f>+'Ark1'!C384</f>
        <v>2023</v>
      </c>
      <c r="C28" s="98">
        <f>+'Ark1'!E384</f>
        <v>19</v>
      </c>
      <c r="D28" s="98">
        <f>+IF(F28=0,"",'Ark1'!Q384)</f>
        <v>39</v>
      </c>
      <c r="E28" s="105">
        <f t="shared" si="0"/>
        <v>7</v>
      </c>
      <c r="F28" s="2">
        <f>+'Ark1'!R384</f>
        <v>848</v>
      </c>
      <c r="G28" s="105">
        <f t="shared" si="1"/>
        <v>308</v>
      </c>
      <c r="H28" s="100">
        <f>+IF(F28=0,"",'Ark1'!AG384)</f>
        <v>2.1750757064372972</v>
      </c>
      <c r="I28" s="100">
        <f t="shared" si="2"/>
        <v>0.43132272462397347</v>
      </c>
      <c r="J28" s="100">
        <f>+IF(F28=0,"",'Ark1'!AH384)</f>
        <v>0</v>
      </c>
      <c r="K28" s="101"/>
      <c r="L28" s="18">
        <f>+'Ark1'!AI384</f>
        <v>277</v>
      </c>
      <c r="M28" s="102"/>
      <c r="N28" s="57">
        <f t="shared" si="10"/>
        <v>32.665094339622641</v>
      </c>
      <c r="O28" s="102"/>
      <c r="P28" s="5">
        <f>+IF(F28=0,"",'Ark1'!S384)</f>
        <v>5.1957547169811322</v>
      </c>
      <c r="Q28" s="99">
        <f t="shared" si="3"/>
        <v>0.21797693920335437</v>
      </c>
      <c r="R28" s="25"/>
      <c r="S28" s="57">
        <f>+IF(L28=0,"",'Ark1'!AJ384)</f>
        <v>75.95631768953065</v>
      </c>
      <c r="T28" s="106"/>
      <c r="U28" s="5">
        <f>+IF(L28=0,"",'Ark1'!AK384)</f>
        <v>13.881229319982316</v>
      </c>
      <c r="V28" s="104"/>
      <c r="W28" s="99">
        <f>+IF(F28=0,"",'Ark1'!T384)</f>
        <v>4.676886792452831</v>
      </c>
      <c r="X28" s="99">
        <f t="shared" si="4"/>
        <v>0.30466457023060833</v>
      </c>
      <c r="Y28" s="57">
        <f>+IF(F28=0,"",'Ark1'!U384)</f>
        <v>8.4886792452830218</v>
      </c>
      <c r="Z28" s="100">
        <f t="shared" si="5"/>
        <v>-2.0870614954577107</v>
      </c>
      <c r="AA28" s="100">
        <f>+IF(F28=0,"",'Ark1'!W384)</f>
        <v>0.47169811320754707</v>
      </c>
      <c r="AB28" s="100">
        <f t="shared" si="6"/>
        <v>0.28651292802236183</v>
      </c>
      <c r="AC28" s="100">
        <f>+IF(F28=0,"",'Ark1'!X384)</f>
        <v>12.028301886792452</v>
      </c>
      <c r="AD28" s="105">
        <f t="shared" si="7"/>
        <v>-8.5272536687631053</v>
      </c>
      <c r="AE28" s="100">
        <f>+IF(F28=0,"",'Ark1'!Y384)</f>
        <v>4.245283018867922</v>
      </c>
      <c r="AF28" s="105">
        <f t="shared" si="8"/>
        <v>-5.384346610761706</v>
      </c>
      <c r="AG28" s="126"/>
      <c r="AH28" s="100">
        <f>+IF(F28=0,"",'Ark1'!Z384)</f>
        <v>5.8569233464162451</v>
      </c>
      <c r="AI28" s="99">
        <f>+IF(F28=0,"",'Ark1'!AA384)</f>
        <v>1.4776258673924132</v>
      </c>
      <c r="AJ28" s="99">
        <f>+IF(F28=0,"",'Ark1'!AC384)</f>
        <v>11.99064517328077</v>
      </c>
      <c r="AK28" s="99">
        <f t="shared" si="9"/>
        <v>1.6337721289151164</v>
      </c>
      <c r="AL28" s="100"/>
      <c r="AM28" s="25"/>
      <c r="AW28"/>
      <c r="AZ28">
        <f t="shared" si="11"/>
        <v>12.381197156752608</v>
      </c>
      <c r="BA28" s="1">
        <f t="shared" si="11"/>
        <v>5.3029928918817806</v>
      </c>
      <c r="BB28" s="1">
        <f t="shared" si="11"/>
        <v>4.8144407033295931</v>
      </c>
      <c r="BC28"/>
      <c r="BD28"/>
      <c r="BE28"/>
      <c r="BF28"/>
      <c r="BJ28"/>
      <c r="BK28"/>
      <c r="BL28"/>
    </row>
    <row r="29" spans="1:64" ht="15.6">
      <c r="A29" s="25"/>
      <c r="B29" s="98">
        <f>+'Ark1'!C385</f>
        <v>2023</v>
      </c>
      <c r="C29" s="98">
        <f>+'Ark1'!E385</f>
        <v>20</v>
      </c>
      <c r="D29" s="98">
        <f>+IF(F29=0,"",'Ark1'!Q385)</f>
        <v>1</v>
      </c>
      <c r="E29" s="105">
        <f t="shared" si="0"/>
        <v>-21</v>
      </c>
      <c r="F29" s="2">
        <f>+'Ark1'!R385</f>
        <v>7</v>
      </c>
      <c r="G29" s="105">
        <f t="shared" si="1"/>
        <v>-418</v>
      </c>
      <c r="H29" s="100">
        <f>+IF(F29=0,"",'Ark1'!AG385)</f>
        <v>1.5742587839712049E-2</v>
      </c>
      <c r="I29" s="100">
        <f t="shared" si="2"/>
        <v>-1.4929919782945216</v>
      </c>
      <c r="J29" s="100">
        <f>+IF(F29=0,"",'Ark1'!AH385)</f>
        <v>0</v>
      </c>
      <c r="K29" s="101"/>
      <c r="L29" s="18">
        <f>+'Ark1'!AI385</f>
        <v>0</v>
      </c>
      <c r="M29" s="102"/>
      <c r="N29" s="57">
        <f t="shared" si="10"/>
        <v>0</v>
      </c>
      <c r="O29" s="102"/>
      <c r="P29" s="5">
        <f>+IF(F29=0,"",'Ark1'!S385)</f>
        <v>5.8571428571428559</v>
      </c>
      <c r="Q29" s="99">
        <f t="shared" si="3"/>
        <v>0.58655462184873652</v>
      </c>
      <c r="R29" s="25"/>
      <c r="S29" s="57" t="str">
        <f>+IF(L29=0,"",'Ark1'!AJ385)</f>
        <v/>
      </c>
      <c r="T29" s="106"/>
      <c r="U29" s="5" t="str">
        <f>+IF(L29=0,"",'Ark1'!AK385)</f>
        <v/>
      </c>
      <c r="V29" s="104"/>
      <c r="W29" s="99">
        <f>+IF(F29=0,"",'Ark1'!T385)</f>
        <v>5.4285714285714306</v>
      </c>
      <c r="X29" s="99">
        <f t="shared" si="4"/>
        <v>0.26621848739496023</v>
      </c>
      <c r="Y29" s="57">
        <f>+IF(F29=0,"",'Ark1'!U385)</f>
        <v>7.4428571428571395</v>
      </c>
      <c r="Z29" s="100">
        <f t="shared" si="5"/>
        <v>-4.1834957983193224</v>
      </c>
      <c r="AA29" s="100">
        <f>+IF(F29=0,"",'Ark1'!W385)</f>
        <v>0</v>
      </c>
      <c r="AB29" s="100">
        <f t="shared" si="6"/>
        <v>-2.1176470588235294</v>
      </c>
      <c r="AC29" s="100">
        <f>+IF(F29=0,"",'Ark1'!X385)</f>
        <v>14.285714285714288</v>
      </c>
      <c r="AD29" s="105">
        <f t="shared" si="7"/>
        <v>-10.184873949579831</v>
      </c>
      <c r="AE29" s="100">
        <f>+IF(F29=0,"",'Ark1'!Y385)</f>
        <v>0</v>
      </c>
      <c r="AF29" s="105">
        <f t="shared" si="8"/>
        <v>-14.117647058823531</v>
      </c>
      <c r="AG29" s="126"/>
      <c r="AH29" s="100">
        <f>+IF(F29=0,"",'Ark1'!Z385)</f>
        <v>5.0335608364136784</v>
      </c>
      <c r="AI29" s="99">
        <f>+IF(F29=0,"",'Ark1'!AA385)</f>
        <v>0.34992710611188921</v>
      </c>
      <c r="AJ29" s="99">
        <f>+IF(F29=0,"",'Ark1'!AC385)</f>
        <v>30.356542409658932</v>
      </c>
      <c r="AK29" s="99">
        <f t="shared" si="9"/>
        <v>1.270731707317073</v>
      </c>
      <c r="AL29" s="100"/>
      <c r="AM29" s="25"/>
      <c r="AW29"/>
      <c r="AZ29">
        <f t="shared" si="11"/>
        <v>12.381197156752608</v>
      </c>
      <c r="BA29" s="1">
        <f t="shared" si="11"/>
        <v>5.3029928918817806</v>
      </c>
      <c r="BB29" s="1">
        <f t="shared" si="11"/>
        <v>4.8144407033295931</v>
      </c>
      <c r="BC29"/>
      <c r="BD29"/>
      <c r="BE29"/>
      <c r="BF29"/>
      <c r="BJ29"/>
      <c r="BK29"/>
      <c r="BL29"/>
    </row>
    <row r="30" spans="1:64" ht="15.6">
      <c r="A30" s="25"/>
      <c r="B30" s="98">
        <f>+'Ark1'!C386</f>
        <v>2023</v>
      </c>
      <c r="C30" s="98">
        <f>+'Ark1'!E386</f>
        <v>21</v>
      </c>
      <c r="D30" s="98">
        <f>+IF(F30=0,"",'Ark1'!Q386)</f>
        <v>41</v>
      </c>
      <c r="E30" s="105">
        <f t="shared" si="0"/>
        <v>19</v>
      </c>
      <c r="F30" s="2">
        <f>+'Ark1'!R386</f>
        <v>744</v>
      </c>
      <c r="G30" s="105">
        <f t="shared" si="1"/>
        <v>213</v>
      </c>
      <c r="H30" s="100">
        <f>+IF(F30=0,"",'Ark1'!AG386)</f>
        <v>2.3126193913631514</v>
      </c>
      <c r="I30" s="100">
        <f t="shared" si="2"/>
        <v>0.98760650992959098</v>
      </c>
      <c r="J30" s="100">
        <f>+IF(F30=0,"",'Ark1'!AH386)</f>
        <v>0</v>
      </c>
      <c r="K30" s="101"/>
      <c r="L30" s="18">
        <f>+'Ark1'!AI386</f>
        <v>192</v>
      </c>
      <c r="M30" s="102"/>
      <c r="N30" s="57">
        <f t="shared" si="10"/>
        <v>25.806451612903224</v>
      </c>
      <c r="O30" s="102"/>
      <c r="P30" s="5">
        <f>+IF(F30=0,"",'Ark1'!S386)</f>
        <v>5.646505376344086</v>
      </c>
      <c r="Q30" s="99">
        <f t="shared" si="3"/>
        <v>2.5036449790413862E-2</v>
      </c>
      <c r="R30" s="25"/>
      <c r="S30" s="57">
        <f>+IF(L30=0,"",'Ark1'!AJ386)</f>
        <v>82.964062500000011</v>
      </c>
      <c r="T30" s="106"/>
      <c r="U30" s="5">
        <f>+IF(L30=0,"",'Ark1'!AK386)</f>
        <v>15.792505242306545</v>
      </c>
      <c r="V30" s="104"/>
      <c r="W30" s="99">
        <f>+IF(F30=0,"",'Ark1'!T386)</f>
        <v>4.844086021505376</v>
      </c>
      <c r="X30" s="99">
        <f t="shared" si="4"/>
        <v>0.89493347913249455</v>
      </c>
      <c r="Y30" s="57">
        <f>+IF(F30=0,"",'Ark1'!U386)</f>
        <v>10.287096774193552</v>
      </c>
      <c r="Z30" s="100">
        <f t="shared" si="5"/>
        <v>2.1147803900127666</v>
      </c>
      <c r="AA30" s="100">
        <f>+IF(F30=0,"",'Ark1'!W386)</f>
        <v>1.209677419354839</v>
      </c>
      <c r="AB30" s="100">
        <f t="shared" si="6"/>
        <v>1.209677419354839</v>
      </c>
      <c r="AC30" s="100">
        <f>+IF(F30=0,"",'Ark1'!X386)</f>
        <v>18.413978494623656</v>
      </c>
      <c r="AD30" s="105">
        <f t="shared" si="7"/>
        <v>12.199289229086931</v>
      </c>
      <c r="AE30" s="100">
        <f>+IF(F30=0,"",'Ark1'!Y386)</f>
        <v>8.198924731182796</v>
      </c>
      <c r="AF30" s="105">
        <f t="shared" si="8"/>
        <v>6.3156855598080321</v>
      </c>
      <c r="AG30" s="126"/>
      <c r="AH30" s="100">
        <f>+IF(F30=0,"",'Ark1'!Z386)</f>
        <v>7.1710735508956436</v>
      </c>
      <c r="AI30" s="99">
        <f>+IF(F30=0,"",'Ark1'!AA386)</f>
        <v>1.448966499487742</v>
      </c>
      <c r="AJ30" s="99">
        <f>+IF(F30=0,"",'Ark1'!AC386)</f>
        <v>-13.138543909151428</v>
      </c>
      <c r="AK30" s="99">
        <f t="shared" si="9"/>
        <v>1.821851940014283</v>
      </c>
      <c r="AL30" s="100"/>
      <c r="AM30" s="25"/>
      <c r="AW30"/>
      <c r="AZ30">
        <f t="shared" si="11"/>
        <v>12.381197156752608</v>
      </c>
      <c r="BA30" s="1">
        <f t="shared" si="11"/>
        <v>5.3029928918817806</v>
      </c>
      <c r="BB30" s="1">
        <f t="shared" si="11"/>
        <v>4.8144407033295931</v>
      </c>
      <c r="BC30"/>
      <c r="BD30"/>
      <c r="BE30"/>
      <c r="BF30"/>
      <c r="BJ30"/>
      <c r="BK30"/>
      <c r="BL30"/>
    </row>
    <row r="31" spans="1:64" ht="15.6">
      <c r="A31" s="25"/>
      <c r="B31" s="98">
        <f>+'Ark1'!C387</f>
        <v>2023</v>
      </c>
      <c r="C31" s="98">
        <f>+'Ark1'!E387</f>
        <v>22</v>
      </c>
      <c r="D31" s="98">
        <f>+IF(F31=0,"",'Ark1'!Q387)</f>
        <v>10</v>
      </c>
      <c r="E31" s="105">
        <f t="shared" si="0"/>
        <v>-35</v>
      </c>
      <c r="F31" s="2">
        <f>+'Ark1'!R387</f>
        <v>145</v>
      </c>
      <c r="G31" s="105">
        <f t="shared" si="1"/>
        <v>-482</v>
      </c>
      <c r="H31" s="100">
        <f>+IF(F31=0,"",'Ark1'!AG387)</f>
        <v>0.40102807256940193</v>
      </c>
      <c r="I31" s="100">
        <f t="shared" si="2"/>
        <v>-2.1161147300488694</v>
      </c>
      <c r="J31" s="100">
        <f>+IF(F31=0,"",'Ark1'!AH387)</f>
        <v>7.5862068965517215</v>
      </c>
      <c r="K31" s="101"/>
      <c r="L31" s="18">
        <f>+'Ark1'!AI387</f>
        <v>48</v>
      </c>
      <c r="M31" s="102"/>
      <c r="N31" s="57">
        <f t="shared" si="10"/>
        <v>33.103448275862071</v>
      </c>
      <c r="O31" s="102"/>
      <c r="P31" s="5">
        <f>+IF(F31=0,"",'Ark1'!S387)</f>
        <v>4.9655172413793087</v>
      </c>
      <c r="Q31" s="99">
        <f t="shared" si="3"/>
        <v>-0.81438706484078605</v>
      </c>
      <c r="R31" s="25"/>
      <c r="S31" s="57">
        <f>+IF(L31=0,"",'Ark1'!AJ387)</f>
        <v>85.252083333333317</v>
      </c>
      <c r="T31" s="106"/>
      <c r="U31" s="5">
        <f>+IF(L31=0,"",'Ark1'!AK387)</f>
        <v>13.522344297715035</v>
      </c>
      <c r="V31" s="104"/>
      <c r="W31" s="99">
        <f>+IF(F31=0,"",'Ark1'!T387)</f>
        <v>4.3310344827586222</v>
      </c>
      <c r="X31" s="99">
        <f t="shared" si="4"/>
        <v>-0.75030523016003769</v>
      </c>
      <c r="Y31" s="57">
        <f>+IF(F31=0,"",'Ark1'!U387)</f>
        <v>9.1531034482758624</v>
      </c>
      <c r="Z31" s="100">
        <f t="shared" si="5"/>
        <v>-3.9949029313094648</v>
      </c>
      <c r="AA31" s="100">
        <f>+IF(F31=0,"",'Ark1'!W387)</f>
        <v>0.68965517241379304</v>
      </c>
      <c r="AB31" s="100">
        <f t="shared" si="6"/>
        <v>-1.7026893251938628</v>
      </c>
      <c r="AC31" s="100">
        <f>+IF(F31=0,"",'Ark1'!X387)</f>
        <v>17.931034482758619</v>
      </c>
      <c r="AD31" s="105">
        <f t="shared" si="7"/>
        <v>-13.169443986140909</v>
      </c>
      <c r="AE31" s="100">
        <f>+IF(F31=0,"",'Ark1'!Y387)</f>
        <v>4.1379310344827589</v>
      </c>
      <c r="AF31" s="105">
        <f t="shared" si="8"/>
        <v>-11.013584117032394</v>
      </c>
      <c r="AG31" s="126"/>
      <c r="AH31" s="100">
        <f>+IF(F31=0,"",'Ark1'!Z387)</f>
        <v>6.1267537128779672</v>
      </c>
      <c r="AI31" s="99">
        <f>+IF(F31=0,"",'Ark1'!AA387)</f>
        <v>2.0048692213035535</v>
      </c>
      <c r="AJ31" s="99">
        <f>+IF(F31=0,"",'Ark1'!AC387)</f>
        <v>46.065507448727971</v>
      </c>
      <c r="AK31" s="99">
        <f t="shared" si="9"/>
        <v>1.8433333333333339</v>
      </c>
      <c r="AL31" s="100"/>
      <c r="AM31" s="25"/>
      <c r="AW31"/>
      <c r="AZ31">
        <f t="shared" si="11"/>
        <v>12.381197156752608</v>
      </c>
      <c r="BA31" s="1">
        <f t="shared" si="11"/>
        <v>5.3029928918817806</v>
      </c>
      <c r="BB31" s="1">
        <f t="shared" si="11"/>
        <v>4.8144407033295931</v>
      </c>
      <c r="BC31"/>
      <c r="BD31"/>
      <c r="BE31"/>
      <c r="BF31"/>
      <c r="BJ31"/>
      <c r="BK31"/>
      <c r="BL31"/>
    </row>
    <row r="32" spans="1:64" ht="15.6">
      <c r="A32" s="25"/>
      <c r="B32" s="98">
        <f>+'Ark1'!C388</f>
        <v>2023</v>
      </c>
      <c r="C32" s="98">
        <f>+'Ark1'!E388</f>
        <v>23</v>
      </c>
      <c r="D32" s="98">
        <f>+IF(F32=0,"",'Ark1'!Q388)</f>
        <v>39</v>
      </c>
      <c r="E32" s="105">
        <f t="shared" si="0"/>
        <v>23</v>
      </c>
      <c r="F32" s="2">
        <f>+'Ark1'!R388</f>
        <v>728</v>
      </c>
      <c r="G32" s="105">
        <f t="shared" si="1"/>
        <v>448</v>
      </c>
      <c r="H32" s="100">
        <f>+IF(F32=0,"",'Ark1'!AG388)</f>
        <v>2.2102774623552728</v>
      </c>
      <c r="I32" s="100">
        <f t="shared" si="2"/>
        <v>1.1663279194076188</v>
      </c>
      <c r="J32" s="100">
        <f>+IF(F32=0,"",'Ark1'!AH388)</f>
        <v>0.54945054945054927</v>
      </c>
      <c r="K32" s="101"/>
      <c r="L32" s="18">
        <f>+'Ark1'!AI388</f>
        <v>363</v>
      </c>
      <c r="M32" s="102"/>
      <c r="N32" s="57">
        <f t="shared" si="10"/>
        <v>49.862637362637365</v>
      </c>
      <c r="O32" s="102"/>
      <c r="P32" s="5">
        <f>+IF(F32=0,"",'Ark1'!S388)</f>
        <v>5.4931318681318677</v>
      </c>
      <c r="Q32" s="99">
        <f t="shared" si="3"/>
        <v>0.60027472527472359</v>
      </c>
      <c r="R32" s="25"/>
      <c r="S32" s="57">
        <f>+IF(L32=0,"",'Ark1'!AJ388)</f>
        <v>81.93691460055102</v>
      </c>
      <c r="T32" s="106"/>
      <c r="U32" s="5">
        <f>+IF(L32=0,"",'Ark1'!AK388)</f>
        <v>15.0714204380188</v>
      </c>
      <c r="V32" s="104"/>
      <c r="W32" s="99">
        <f>+IF(F32=0,"",'Ark1'!T388)</f>
        <v>4.7651098901098914</v>
      </c>
      <c r="X32" s="99">
        <f t="shared" si="4"/>
        <v>0.81510989010989121</v>
      </c>
      <c r="Y32" s="57">
        <f>+IF(F32=0,"",'Ark1'!U388)</f>
        <v>10.047939560439564</v>
      </c>
      <c r="Z32" s="100">
        <f t="shared" si="5"/>
        <v>-2.1627747252747316</v>
      </c>
      <c r="AA32" s="100">
        <f>+IF(F32=0,"",'Ark1'!W388)</f>
        <v>0.82417582417582402</v>
      </c>
      <c r="AB32" s="100">
        <f t="shared" si="6"/>
        <v>0.10989010989010961</v>
      </c>
      <c r="AC32" s="100">
        <f>+IF(F32=0,"",'Ark1'!X388)</f>
        <v>14.560439560439557</v>
      </c>
      <c r="AD32" s="105">
        <f t="shared" si="7"/>
        <v>-13.653846153846162</v>
      </c>
      <c r="AE32" s="100">
        <f>+IF(F32=0,"",'Ark1'!Y388)</f>
        <v>6.7307692307692308</v>
      </c>
      <c r="AF32" s="105">
        <f t="shared" si="8"/>
        <v>-8.6263736263736277</v>
      </c>
      <c r="AG32" s="126"/>
      <c r="AH32" s="100">
        <f>+IF(F32=0,"",'Ark1'!Z388)</f>
        <v>6.4691020604775149</v>
      </c>
      <c r="AI32" s="99">
        <f>+IF(F32=0,"",'Ark1'!AA388)</f>
        <v>1.192908107039921</v>
      </c>
      <c r="AJ32" s="99">
        <f>+IF(F32=0,"",'Ark1'!AC388)</f>
        <v>17.826419151516809</v>
      </c>
      <c r="AK32" s="99">
        <f t="shared" si="9"/>
        <v>1.8291822955738943</v>
      </c>
      <c r="AL32" s="100"/>
      <c r="AM32" s="25"/>
      <c r="AW32"/>
      <c r="AZ32">
        <f t="shared" si="11"/>
        <v>12.381197156752608</v>
      </c>
      <c r="BA32" s="1">
        <f t="shared" si="11"/>
        <v>5.3029928918817806</v>
      </c>
      <c r="BB32" s="1">
        <f t="shared" si="11"/>
        <v>4.8144407033295931</v>
      </c>
      <c r="BC32"/>
      <c r="BD32"/>
      <c r="BE32"/>
      <c r="BF32"/>
      <c r="BJ32"/>
      <c r="BK32"/>
      <c r="BL32"/>
    </row>
    <row r="33" spans="1:64" ht="15.6">
      <c r="A33" s="25"/>
      <c r="B33" s="98">
        <f>+'Ark1'!C389</f>
        <v>2023</v>
      </c>
      <c r="C33" s="98">
        <f>+'Ark1'!E389</f>
        <v>24</v>
      </c>
      <c r="D33" s="98">
        <f>+IF(F33=0,"",'Ark1'!Q389)</f>
        <v>22</v>
      </c>
      <c r="E33" s="105">
        <f t="shared" si="0"/>
        <v>4</v>
      </c>
      <c r="F33" s="2">
        <f>+'Ark1'!R389</f>
        <v>317</v>
      </c>
      <c r="G33" s="105">
        <f t="shared" si="1"/>
        <v>-1</v>
      </c>
      <c r="H33" s="100">
        <f>+IF(F33=0,"",'Ark1'!AG389)</f>
        <v>1.3455531268526248</v>
      </c>
      <c r="I33" s="100">
        <f t="shared" si="2"/>
        <v>0.2389788248354876</v>
      </c>
      <c r="J33" s="100">
        <f>+IF(F33=0,"",'Ark1'!AH389)</f>
        <v>0</v>
      </c>
      <c r="K33" s="101"/>
      <c r="L33" s="18">
        <f>+'Ark1'!AI389</f>
        <v>6</v>
      </c>
      <c r="M33" s="102"/>
      <c r="N33" s="57">
        <f t="shared" si="10"/>
        <v>1.8927444794952681</v>
      </c>
      <c r="O33" s="102"/>
      <c r="P33" s="5">
        <f>+IF(F33=0,"",'Ark1'!S389)</f>
        <v>5.1514195583596223</v>
      </c>
      <c r="Q33" s="99">
        <f t="shared" si="3"/>
        <v>0.49418685395710682</v>
      </c>
      <c r="R33" s="25"/>
      <c r="S33" s="57">
        <f>+IF(L33=0,"",'Ark1'!AJ389)</f>
        <v>74.5</v>
      </c>
      <c r="T33" s="106"/>
      <c r="U33" s="5">
        <f>+IF(L33=0,"",'Ark1'!AK389)</f>
        <v>15.707599556249356</v>
      </c>
      <c r="V33" s="104"/>
      <c r="W33" s="99">
        <f>+IF(F33=0,"",'Ark1'!T389)</f>
        <v>4.6435331230283916</v>
      </c>
      <c r="X33" s="99">
        <f t="shared" si="4"/>
        <v>0.3730928714560644</v>
      </c>
      <c r="Y33" s="57">
        <f>+IF(F33=0,"",'Ark1'!U389)</f>
        <v>14.047634069400639</v>
      </c>
      <c r="Z33" s="100">
        <f t="shared" si="5"/>
        <v>2.6510931888974945</v>
      </c>
      <c r="AA33" s="100">
        <f>+IF(F33=0,"",'Ark1'!W389)</f>
        <v>1.577287066246057</v>
      </c>
      <c r="AB33" s="100">
        <f t="shared" si="6"/>
        <v>0.94835624863599444</v>
      </c>
      <c r="AC33" s="100">
        <f>+IF(F33=0,"",'Ark1'!X389)</f>
        <v>35.962145110410091</v>
      </c>
      <c r="AD33" s="105">
        <f t="shared" si="7"/>
        <v>16.779755173303169</v>
      </c>
      <c r="AE33" s="100">
        <f>+IF(F33=0,"",'Ark1'!Y389)</f>
        <v>16.088328075709779</v>
      </c>
      <c r="AF33" s="105">
        <f t="shared" si="8"/>
        <v>9.4845544908041166</v>
      </c>
      <c r="AG33" s="126"/>
      <c r="AH33" s="100">
        <f>+IF(F33=0,"",'Ark1'!Z389)</f>
        <v>8.4223959226250429</v>
      </c>
      <c r="AI33" s="99">
        <f>+IF(F33=0,"",'Ark1'!AA389)</f>
        <v>1.5733705317819862</v>
      </c>
      <c r="AJ33" s="99">
        <f>+IF(F33=0,"",'Ark1'!AC389)</f>
        <v>32.251774094739382</v>
      </c>
      <c r="AK33" s="99">
        <f t="shared" si="9"/>
        <v>2.7269442743417036</v>
      </c>
      <c r="AL33" s="100"/>
      <c r="AM33" s="25"/>
      <c r="AW33"/>
      <c r="AZ33">
        <f t="shared" si="11"/>
        <v>12.381197156752608</v>
      </c>
      <c r="BA33" s="1">
        <f t="shared" si="11"/>
        <v>5.3029928918817806</v>
      </c>
      <c r="BB33" s="1">
        <f t="shared" si="11"/>
        <v>4.8144407033295931</v>
      </c>
      <c r="BC33"/>
      <c r="BD33"/>
      <c r="BE33"/>
      <c r="BF33"/>
      <c r="BJ33"/>
      <c r="BK33"/>
      <c r="BL33"/>
    </row>
    <row r="34" spans="1:64" ht="15.6">
      <c r="A34" s="25"/>
      <c r="B34" s="98">
        <f>+'Ark1'!C390</f>
        <v>2023</v>
      </c>
      <c r="C34" s="98">
        <f>+'Ark1'!E390</f>
        <v>25</v>
      </c>
      <c r="D34" s="98">
        <f>+IF(F34=0,"",'Ark1'!Q390)</f>
        <v>30</v>
      </c>
      <c r="E34" s="105">
        <f t="shared" si="0"/>
        <v>-12</v>
      </c>
      <c r="F34" s="2">
        <f>+'Ark1'!R390</f>
        <v>378</v>
      </c>
      <c r="G34" s="105">
        <f t="shared" si="1"/>
        <v>-184</v>
      </c>
      <c r="H34" s="100">
        <f>+IF(F34=0,"",'Ark1'!AG390)</f>
        <v>1.6707690057755027</v>
      </c>
      <c r="I34" s="100">
        <f t="shared" si="2"/>
        <v>-0.62341621969729344</v>
      </c>
      <c r="J34" s="100">
        <f>+IF(F34=0,"",'Ark1'!AH390)</f>
        <v>0</v>
      </c>
      <c r="K34" s="101"/>
      <c r="L34" s="18">
        <f>+'Ark1'!AI390</f>
        <v>164</v>
      </c>
      <c r="M34" s="102"/>
      <c r="N34" s="57">
        <f t="shared" si="10"/>
        <v>43.386243386243386</v>
      </c>
      <c r="O34" s="102"/>
      <c r="P34" s="5">
        <f>+IF(F34=0,"",'Ark1'!S390)</f>
        <v>4.5634920634920642</v>
      </c>
      <c r="Q34" s="99">
        <f t="shared" si="3"/>
        <v>-0.17316274077839644</v>
      </c>
      <c r="R34" s="25"/>
      <c r="S34" s="57">
        <f>+IF(L34=0,"",'Ark1'!AJ390)</f>
        <v>97.570121951219548</v>
      </c>
      <c r="T34" s="106"/>
      <c r="U34" s="5">
        <f>+IF(L34=0,"",'Ark1'!AK390)</f>
        <v>15.029911952962427</v>
      </c>
      <c r="V34" s="104"/>
      <c r="W34" s="99">
        <f>+IF(F34=0,"",'Ark1'!T390)</f>
        <v>4.7010582010582018</v>
      </c>
      <c r="X34" s="99">
        <f t="shared" si="4"/>
        <v>-0.25623717260727918</v>
      </c>
      <c r="Y34" s="57">
        <f>+IF(F34=0,"",'Ark1'!U390)</f>
        <v>14.62804232804231</v>
      </c>
      <c r="Z34" s="100">
        <f t="shared" si="5"/>
        <v>1.2586473102487208</v>
      </c>
      <c r="AA34" s="100">
        <f>+IF(F34=0,"",'Ark1'!W390)</f>
        <v>5.5555555555555562</v>
      </c>
      <c r="AB34" s="100">
        <f t="shared" si="6"/>
        <v>3.2423882957690804</v>
      </c>
      <c r="AC34" s="100">
        <f>+IF(F34=0,"",'Ark1'!X390)</f>
        <v>39.682539682539698</v>
      </c>
      <c r="AD34" s="105">
        <f t="shared" si="7"/>
        <v>5.874710501045044</v>
      </c>
      <c r="AE34" s="100">
        <f>+IF(F34=0,"",'Ark1'!Y390)</f>
        <v>19.576719576719569</v>
      </c>
      <c r="AF34" s="105">
        <f t="shared" si="8"/>
        <v>3.5624847012747232</v>
      </c>
      <c r="AG34" s="126"/>
      <c r="AH34" s="100">
        <f>+IF(F34=0,"",'Ark1'!Z390)</f>
        <v>8.4404359875295647</v>
      </c>
      <c r="AI34" s="99">
        <f>+IF(F34=0,"",'Ark1'!AA390)</f>
        <v>1.7495095234631728</v>
      </c>
      <c r="AJ34" s="99">
        <f>+IF(F34=0,"",'Ark1'!AC390)</f>
        <v>31.766315711427495</v>
      </c>
      <c r="AK34" s="99">
        <f t="shared" si="9"/>
        <v>3.2054492753623145</v>
      </c>
      <c r="AL34" s="100"/>
      <c r="AM34" s="25"/>
      <c r="AW34"/>
      <c r="AZ34">
        <f t="shared" si="11"/>
        <v>12.381197156752608</v>
      </c>
      <c r="BA34" s="1">
        <f t="shared" si="11"/>
        <v>5.3029928918817806</v>
      </c>
      <c r="BB34" s="1">
        <f t="shared" si="11"/>
        <v>4.8144407033295931</v>
      </c>
      <c r="BC34"/>
      <c r="BD34"/>
      <c r="BE34"/>
      <c r="BF34"/>
      <c r="BJ34"/>
      <c r="BK34"/>
      <c r="BL34"/>
    </row>
    <row r="35" spans="1:64" ht="15.6">
      <c r="A35" s="25"/>
      <c r="B35" s="98">
        <f>+'Ark1'!C391</f>
        <v>2023</v>
      </c>
      <c r="C35" s="98">
        <f>+'Ark1'!E391</f>
        <v>26</v>
      </c>
      <c r="D35" s="98">
        <f>+IF(F35=0,"",'Ark1'!Q391)</f>
        <v>46</v>
      </c>
      <c r="E35" s="105">
        <f t="shared" si="0"/>
        <v>32</v>
      </c>
      <c r="F35" s="2">
        <f>+'Ark1'!R391</f>
        <v>800</v>
      </c>
      <c r="G35" s="105">
        <f t="shared" si="1"/>
        <v>637</v>
      </c>
      <c r="H35" s="100">
        <f>+IF(F35=0,"",'Ark1'!AG391)</f>
        <v>3.6117605893831497</v>
      </c>
      <c r="I35" s="100">
        <f t="shared" si="2"/>
        <v>2.8446912586451862</v>
      </c>
      <c r="J35" s="100">
        <f>+IF(F35=0,"",'Ark1'!AH391)</f>
        <v>6.125</v>
      </c>
      <c r="K35" s="101"/>
      <c r="L35" s="18">
        <f>+'Ark1'!AI391</f>
        <v>128</v>
      </c>
      <c r="M35" s="102"/>
      <c r="N35" s="57">
        <f t="shared" si="10"/>
        <v>16</v>
      </c>
      <c r="O35" s="102"/>
      <c r="P35" s="5">
        <f>+IF(F35=0,"",'Ark1'!S391)</f>
        <v>4.9625000000000004</v>
      </c>
      <c r="Q35" s="99">
        <f t="shared" si="3"/>
        <v>0.37354294478527894</v>
      </c>
      <c r="R35" s="25"/>
      <c r="S35" s="57">
        <f>+IF(L35=0,"",'Ark1'!AJ391)</f>
        <v>97.959375000000023</v>
      </c>
      <c r="T35" s="106"/>
      <c r="U35" s="5">
        <f>+IF(L35=0,"",'Ark1'!AK391)</f>
        <v>18.520713735292304</v>
      </c>
      <c r="V35" s="104"/>
      <c r="W35" s="99">
        <f>+IF(F35=0,"",'Ark1'!T391)</f>
        <v>5.0175000000000001</v>
      </c>
      <c r="X35" s="99">
        <f t="shared" si="4"/>
        <v>0.91934049079754576</v>
      </c>
      <c r="Y35" s="57">
        <f>+IF(F35=0,"",'Ark1'!U391)</f>
        <v>14.941374999999995</v>
      </c>
      <c r="Z35" s="100">
        <f t="shared" si="5"/>
        <v>-0.47089493865030541</v>
      </c>
      <c r="AA35" s="100">
        <f>+IF(F35=0,"",'Ark1'!W391)</f>
        <v>7.125</v>
      </c>
      <c r="AB35" s="100">
        <f t="shared" si="6"/>
        <v>6.5115030674846626</v>
      </c>
      <c r="AC35" s="100">
        <f>+IF(F35=0,"",'Ark1'!X391)</f>
        <v>37.5</v>
      </c>
      <c r="AD35" s="105">
        <f t="shared" si="7"/>
        <v>-5.4447852760736026</v>
      </c>
      <c r="AE35" s="100">
        <f>+IF(F35=0,"",'Ark1'!Y391)</f>
        <v>19.75</v>
      </c>
      <c r="AF35" s="105">
        <f t="shared" si="8"/>
        <v>-0.49539877300612645</v>
      </c>
      <c r="AG35" s="126"/>
      <c r="AH35" s="100">
        <f>+IF(F35=0,"",'Ark1'!Z391)</f>
        <v>9.3186453205053112</v>
      </c>
      <c r="AI35" s="99">
        <f>+IF(F35=0,"",'Ark1'!AA391)</f>
        <v>1.6825854361666155</v>
      </c>
      <c r="AJ35" s="99">
        <f>+IF(F35=0,"",'Ark1'!AC391)</f>
        <v>50.182360811873195</v>
      </c>
      <c r="AK35" s="99">
        <f t="shared" si="9"/>
        <v>3.0108564231738022</v>
      </c>
      <c r="AL35" s="100"/>
      <c r="AM35" s="25"/>
      <c r="AW35"/>
      <c r="AZ35">
        <f t="shared" si="11"/>
        <v>12.381197156752608</v>
      </c>
      <c r="BA35" s="1">
        <f t="shared" si="11"/>
        <v>5.3029928918817806</v>
      </c>
      <c r="BB35" s="1">
        <f t="shared" si="11"/>
        <v>4.8144407033295931</v>
      </c>
      <c r="BC35"/>
      <c r="BD35"/>
      <c r="BE35"/>
      <c r="BF35"/>
      <c r="BJ35"/>
      <c r="BK35"/>
      <c r="BL35"/>
    </row>
    <row r="36" spans="1:64" ht="15.6">
      <c r="A36" s="25"/>
      <c r="B36" s="98">
        <f>+'Ark1'!C392</f>
        <v>2023</v>
      </c>
      <c r="C36" s="98">
        <f>+'Ark1'!E392</f>
        <v>27</v>
      </c>
      <c r="D36" s="98">
        <f>+IF(F36=0,"",'Ark1'!Q392)</f>
        <v>19</v>
      </c>
      <c r="E36" s="105">
        <f t="shared" si="0"/>
        <v>13</v>
      </c>
      <c r="F36" s="2">
        <f>+'Ark1'!R392</f>
        <v>214</v>
      </c>
      <c r="G36" s="105">
        <f t="shared" si="1"/>
        <v>151</v>
      </c>
      <c r="H36" s="100">
        <f>+IF(F36=0,"",'Ark1'!AG392)</f>
        <v>0.91745142913085787</v>
      </c>
      <c r="I36" s="100">
        <f t="shared" si="2"/>
        <v>0.6083275574490199</v>
      </c>
      <c r="J36" s="100">
        <f>+IF(F36=0,"",'Ark1'!AH392)</f>
        <v>0</v>
      </c>
      <c r="K36" s="101"/>
      <c r="L36" s="18">
        <f>+'Ark1'!AI392</f>
        <v>154</v>
      </c>
      <c r="M36" s="102"/>
      <c r="N36" s="57">
        <f t="shared" si="10"/>
        <v>71.962616822429908</v>
      </c>
      <c r="O36" s="102"/>
      <c r="P36" s="5">
        <f>+IF(F36=0,"",'Ark1'!S392)</f>
        <v>4.8738317757009364</v>
      </c>
      <c r="Q36" s="99">
        <f t="shared" si="3"/>
        <v>0.38176828363744342</v>
      </c>
      <c r="R36" s="25"/>
      <c r="S36" s="57">
        <f>+IF(L36=0,"",'Ark1'!AJ392)</f>
        <v>114.73506493506484</v>
      </c>
      <c r="T36" s="106"/>
      <c r="U36" s="5">
        <f>+IF(L36=0,"",'Ark1'!AK392)</f>
        <v>9.6422218229675281</v>
      </c>
      <c r="V36" s="104"/>
      <c r="W36" s="99">
        <f>+IF(F36=0,"",'Ark1'!T392)</f>
        <v>5.3084112149532707</v>
      </c>
      <c r="X36" s="99">
        <f t="shared" si="4"/>
        <v>0.49888740542946231</v>
      </c>
      <c r="Y36" s="57">
        <f>+IF(F36=0,"",'Ark1'!U392)</f>
        <v>14.188317757009347</v>
      </c>
      <c r="Z36" s="100">
        <f t="shared" si="5"/>
        <v>-1.8815235128319152</v>
      </c>
      <c r="AA36" s="100">
        <f>+IF(F36=0,"",'Ark1'!W392)</f>
        <v>4.2056074766355156</v>
      </c>
      <c r="AB36" s="100">
        <f t="shared" si="6"/>
        <v>4.2056074766355156</v>
      </c>
      <c r="AC36" s="100">
        <f>+IF(F36=0,"",'Ark1'!X392)</f>
        <v>38.317757009345797</v>
      </c>
      <c r="AD36" s="105">
        <f t="shared" si="7"/>
        <v>-18.825100133511356</v>
      </c>
      <c r="AE36" s="100">
        <f>+IF(F36=0,"",'Ark1'!Y392)</f>
        <v>13.551401869158878</v>
      </c>
      <c r="AF36" s="105">
        <f t="shared" si="8"/>
        <v>0.85298917074618252</v>
      </c>
      <c r="AG36" s="126"/>
      <c r="AH36" s="100">
        <f>+IF(F36=0,"",'Ark1'!Z392)</f>
        <v>8.005909264497495</v>
      </c>
      <c r="AI36" s="99">
        <f>+IF(F36=0,"",'Ark1'!AA392)</f>
        <v>1.3596203736652499</v>
      </c>
      <c r="AJ36" s="99">
        <f>+IF(F36=0,"",'Ark1'!AC392)</f>
        <v>15.85327787481623</v>
      </c>
      <c r="AK36" s="99">
        <f t="shared" si="9"/>
        <v>2.9111217641418974</v>
      </c>
      <c r="AL36" s="100"/>
      <c r="AM36" s="25"/>
      <c r="AW36"/>
      <c r="AZ36">
        <f t="shared" si="11"/>
        <v>12.381197156752608</v>
      </c>
      <c r="BA36" s="1">
        <f t="shared" si="11"/>
        <v>5.3029928918817806</v>
      </c>
      <c r="BB36" s="1">
        <f t="shared" si="11"/>
        <v>4.8144407033295931</v>
      </c>
      <c r="BC36"/>
      <c r="BD36"/>
      <c r="BE36"/>
      <c r="BF36"/>
      <c r="BJ36"/>
      <c r="BK36"/>
      <c r="BL36"/>
    </row>
    <row r="37" spans="1:64" ht="15.6">
      <c r="A37" s="25"/>
      <c r="B37" s="98">
        <f>+'Ark1'!C393</f>
        <v>2023</v>
      </c>
      <c r="C37" s="98">
        <f>+'Ark1'!E393</f>
        <v>28</v>
      </c>
      <c r="D37" s="98">
        <f>+IF(F37=0,"",'Ark1'!Q393)</f>
        <v>10</v>
      </c>
      <c r="E37" s="105">
        <f t="shared" si="0"/>
        <v>0</v>
      </c>
      <c r="F37" s="2">
        <f>+'Ark1'!R393</f>
        <v>154</v>
      </c>
      <c r="G37" s="105">
        <f t="shared" si="1"/>
        <v>38</v>
      </c>
      <c r="H37" s="100">
        <f>+IF(F37=0,"",'Ark1'!AG393)</f>
        <v>0.53416020696819488</v>
      </c>
      <c r="I37" s="100">
        <f t="shared" si="2"/>
        <v>6.0276120786633469E-2</v>
      </c>
      <c r="J37" s="100">
        <f>+IF(F37=0,"",'Ark1'!AH393)</f>
        <v>0</v>
      </c>
      <c r="K37" s="101"/>
      <c r="L37" s="18">
        <f>+'Ark1'!AI393</f>
        <v>3</v>
      </c>
      <c r="M37" s="102"/>
      <c r="N37" s="57">
        <f t="shared" si="10"/>
        <v>1.948051948051948</v>
      </c>
      <c r="O37" s="102"/>
      <c r="P37" s="5">
        <f>+IF(F37=0,"",'Ark1'!S393)</f>
        <v>5.4675324675324681</v>
      </c>
      <c r="Q37" s="99">
        <f t="shared" si="3"/>
        <v>0.44167039856694856</v>
      </c>
      <c r="R37" s="25"/>
      <c r="S37" s="57">
        <f>+IF(L37=0,"",'Ark1'!AJ393)</f>
        <v>97.433333333333366</v>
      </c>
      <c r="T37" s="106"/>
      <c r="U37" s="5">
        <f>+IF(L37=0,"",'Ark1'!AK393)</f>
        <v>15.446575564460304</v>
      </c>
      <c r="V37" s="104"/>
      <c r="W37" s="99">
        <f>+IF(F37=0,"",'Ark1'!T393)</f>
        <v>4.7662337662337668</v>
      </c>
      <c r="X37" s="99">
        <f t="shared" si="4"/>
        <v>0.51623376623376682</v>
      </c>
      <c r="Y37" s="57">
        <f>+IF(F37=0,"",'Ark1'!U393)</f>
        <v>11.479220779220778</v>
      </c>
      <c r="Z37" s="100">
        <f t="shared" si="5"/>
        <v>-1.9000895656068018</v>
      </c>
      <c r="AA37" s="100">
        <f>+IF(F37=0,"",'Ark1'!W393)</f>
        <v>0.64935064935064923</v>
      </c>
      <c r="AB37" s="100">
        <f t="shared" si="6"/>
        <v>0.64935064935064923</v>
      </c>
      <c r="AC37" s="100">
        <f>+IF(F37=0,"",'Ark1'!X393)</f>
        <v>18.831168831168828</v>
      </c>
      <c r="AD37" s="105">
        <f t="shared" si="7"/>
        <v>-7.8929690998656596</v>
      </c>
      <c r="AE37" s="100">
        <f>+IF(F37=0,"",'Ark1'!Y393)</f>
        <v>9.0909090909090917</v>
      </c>
      <c r="AF37" s="105">
        <f t="shared" si="8"/>
        <v>-4.7021943573667677</v>
      </c>
      <c r="AG37" s="126"/>
      <c r="AH37" s="100">
        <f>+IF(F37=0,"",'Ark1'!Z393)</f>
        <v>6.7910624546491132</v>
      </c>
      <c r="AI37" s="99">
        <f>+IF(F37=0,"",'Ark1'!AA393)</f>
        <v>1.6909569686201604</v>
      </c>
      <c r="AJ37" s="99">
        <f>+IF(F37=0,"",'Ark1'!AC393)</f>
        <v>38.683531585275318</v>
      </c>
      <c r="AK37" s="99">
        <f t="shared" si="9"/>
        <v>2.0995249406175769</v>
      </c>
      <c r="AL37" s="100"/>
      <c r="AM37" s="25"/>
      <c r="AW37"/>
      <c r="AZ37">
        <f t="shared" si="11"/>
        <v>12.381197156752608</v>
      </c>
      <c r="BA37" s="1">
        <f t="shared" si="11"/>
        <v>5.3029928918817806</v>
      </c>
      <c r="BB37" s="1">
        <f t="shared" si="11"/>
        <v>4.8144407033295931</v>
      </c>
      <c r="BC37"/>
      <c r="BD37"/>
      <c r="BE37"/>
      <c r="BF37"/>
      <c r="BJ37"/>
      <c r="BK37"/>
      <c r="BL37"/>
    </row>
    <row r="38" spans="1:64" ht="15.6">
      <c r="A38" s="25"/>
      <c r="B38" s="98">
        <f>+'Ark1'!C394</f>
        <v>2023</v>
      </c>
      <c r="C38" s="98">
        <f>+'Ark1'!E394</f>
        <v>29</v>
      </c>
      <c r="D38" s="98">
        <f>+IF(F38=0,"",'Ark1'!Q394)</f>
        <v>2</v>
      </c>
      <c r="E38" s="105">
        <f t="shared" si="0"/>
        <v>0</v>
      </c>
      <c r="F38" s="2">
        <f>+'Ark1'!R394</f>
        <v>8</v>
      </c>
      <c r="G38" s="105">
        <f t="shared" si="1"/>
        <v>-9</v>
      </c>
      <c r="H38" s="100">
        <f>+IF(F38=0,"",'Ark1'!AG394)</f>
        <v>2.9218968216893577E-2</v>
      </c>
      <c r="I38" s="100">
        <f t="shared" si="2"/>
        <v>-2.6230355269299468E-2</v>
      </c>
      <c r="J38" s="100">
        <f>+IF(F38=0,"",'Ark1'!AH394)</f>
        <v>0</v>
      </c>
      <c r="K38" s="101"/>
      <c r="L38" s="18">
        <f>+'Ark1'!AI394</f>
        <v>7</v>
      </c>
      <c r="M38" s="102"/>
      <c r="N38" s="57">
        <f t="shared" si="10"/>
        <v>87.5</v>
      </c>
      <c r="O38" s="102"/>
      <c r="P38" s="5">
        <f>+IF(F38=0,"",'Ark1'!S394)</f>
        <v>4.25</v>
      </c>
      <c r="Q38" s="99">
        <f t="shared" si="3"/>
        <v>-1.1617647058823524</v>
      </c>
      <c r="R38" s="25"/>
      <c r="S38" s="57">
        <f>+IF(L38=0,"",'Ark1'!AJ394)</f>
        <v>86.328571428571436</v>
      </c>
      <c r="T38" s="106"/>
      <c r="U38" s="5">
        <f>+IF(L38=0,"",'Ark1'!AK394)</f>
        <v>13.117162945168259</v>
      </c>
      <c r="V38" s="104"/>
      <c r="W38" s="99">
        <f>+IF(F38=0,"",'Ark1'!T394)</f>
        <v>2.75</v>
      </c>
      <c r="X38" s="99">
        <f t="shared" si="4"/>
        <v>-2.25</v>
      </c>
      <c r="Y38" s="57">
        <f>+IF(F38=0,"",'Ark1'!U394)</f>
        <v>12.0875</v>
      </c>
      <c r="Z38" s="100">
        <f t="shared" si="5"/>
        <v>1.4051470588235251</v>
      </c>
      <c r="AA38" s="100">
        <f>+IF(F38=0,"",'Ark1'!W394)</f>
        <v>0</v>
      </c>
      <c r="AB38" s="100">
        <f t="shared" si="6"/>
        <v>0</v>
      </c>
      <c r="AC38" s="100">
        <f>+IF(F38=0,"",'Ark1'!X394)</f>
        <v>12.5</v>
      </c>
      <c r="AD38" s="105">
        <f t="shared" si="7"/>
        <v>-11.02941176470588</v>
      </c>
      <c r="AE38" s="100">
        <f>+IF(F38=0,"",'Ark1'!Y394)</f>
        <v>12.5</v>
      </c>
      <c r="AF38" s="105">
        <f t="shared" si="8"/>
        <v>12.5</v>
      </c>
      <c r="AG38" s="126"/>
      <c r="AH38" s="100">
        <f>+IF(F38=0,"",'Ark1'!Z394)</f>
        <v>9.8452320312931185</v>
      </c>
      <c r="AI38" s="99">
        <f>+IF(F38=0,"",'Ark1'!AA394)</f>
        <v>0.96824583655185403</v>
      </c>
      <c r="AJ38" s="99">
        <f>+IF(F38=0,"",'Ark1'!AC394)</f>
        <v>82.250602666921054</v>
      </c>
      <c r="AK38" s="99">
        <f t="shared" si="9"/>
        <v>2.8441176470588236</v>
      </c>
      <c r="AL38" s="100"/>
      <c r="AM38" s="25"/>
      <c r="AW38"/>
      <c r="AZ38">
        <f t="shared" si="11"/>
        <v>12.381197156752608</v>
      </c>
      <c r="BA38" s="1">
        <f t="shared" si="11"/>
        <v>5.3029928918817806</v>
      </c>
      <c r="BB38" s="1">
        <f t="shared" si="11"/>
        <v>4.8144407033295931</v>
      </c>
      <c r="BC38"/>
      <c r="BD38"/>
      <c r="BE38"/>
      <c r="BF38"/>
      <c r="BJ38"/>
      <c r="BK38"/>
      <c r="BL38"/>
    </row>
    <row r="39" spans="1:64" ht="15.6">
      <c r="A39" s="25"/>
      <c r="B39" s="98">
        <f>+'Ark1'!C395</f>
        <v>2023</v>
      </c>
      <c r="C39" s="98">
        <f>+'Ark1'!E395</f>
        <v>30</v>
      </c>
      <c r="D39" s="98">
        <f>+IF(F39=0,"",'Ark1'!Q395)</f>
        <v>3</v>
      </c>
      <c r="E39" s="105">
        <f t="shared" si="0"/>
        <v>1</v>
      </c>
      <c r="F39" s="2">
        <f>+'Ark1'!R395</f>
        <v>91</v>
      </c>
      <c r="G39" s="105">
        <f t="shared" si="1"/>
        <v>84</v>
      </c>
      <c r="H39" s="100">
        <f>+IF(F39=0,"",'Ark1'!AG395)</f>
        <v>0.20840043825430712</v>
      </c>
      <c r="I39" s="100">
        <f t="shared" si="2"/>
        <v>0.17331713831728301</v>
      </c>
      <c r="J39" s="100">
        <f>+IF(F39=0,"",'Ark1'!AH395)</f>
        <v>0</v>
      </c>
      <c r="K39" s="101"/>
      <c r="L39" s="18">
        <f>+'Ark1'!AI395</f>
        <v>5</v>
      </c>
      <c r="M39" s="102"/>
      <c r="N39" s="57">
        <f t="shared" si="10"/>
        <v>5.4945054945054945</v>
      </c>
      <c r="O39" s="102"/>
      <c r="P39" s="5">
        <f>+IF(F39=0,"",'Ark1'!S395)</f>
        <v>3.7032967032967039</v>
      </c>
      <c r="Q39" s="99">
        <f t="shared" si="3"/>
        <v>-1.8681318681318655</v>
      </c>
      <c r="R39" s="25"/>
      <c r="S39" s="57">
        <f>+IF(L39=0,"",'Ark1'!AJ395)</f>
        <v>92.62</v>
      </c>
      <c r="T39" s="106"/>
      <c r="U39" s="5">
        <f>+IF(L39=0,"",'Ark1'!AK395)</f>
        <v>10.86882700288119</v>
      </c>
      <c r="V39" s="104"/>
      <c r="W39" s="99">
        <f>+IF(F39=0,"",'Ark1'!T395)</f>
        <v>3.3846153846153846</v>
      </c>
      <c r="X39" s="99">
        <f t="shared" si="4"/>
        <v>-2.9010989010989001</v>
      </c>
      <c r="Y39" s="57">
        <f>+IF(F39=0,"",'Ark1'!U395)</f>
        <v>7.5791208791208815</v>
      </c>
      <c r="Z39" s="100">
        <f t="shared" si="5"/>
        <v>-8.8351648351648286</v>
      </c>
      <c r="AA39" s="100">
        <f>+IF(F39=0,"",'Ark1'!W395)</f>
        <v>0</v>
      </c>
      <c r="AB39" s="100">
        <f t="shared" si="6"/>
        <v>-14.285714285714288</v>
      </c>
      <c r="AC39" s="100">
        <f>+IF(F39=0,"",'Ark1'!X395)</f>
        <v>0</v>
      </c>
      <c r="AD39" s="105">
        <f t="shared" si="7"/>
        <v>-42.857142857142847</v>
      </c>
      <c r="AE39" s="100">
        <f>+IF(F39=0,"",'Ark1'!Y395)</f>
        <v>0</v>
      </c>
      <c r="AF39" s="105">
        <f t="shared" si="8"/>
        <v>-14.285714285714288</v>
      </c>
      <c r="AG39" s="126"/>
      <c r="AH39" s="100">
        <f>+IF(F39=0,"",'Ark1'!Z395)</f>
        <v>2.5707362644643541</v>
      </c>
      <c r="AI39" s="99">
        <f>+IF(F39=0,"",'Ark1'!AA395)</f>
        <v>1.2447207683203623</v>
      </c>
      <c r="AJ39" s="99">
        <f>+IF(F39=0,"",'Ark1'!AC395)</f>
        <v>35.144608093893197</v>
      </c>
      <c r="AK39" s="99">
        <f t="shared" si="9"/>
        <v>2.0465875370919884</v>
      </c>
      <c r="AL39" s="100"/>
      <c r="AM39" s="25"/>
      <c r="AW39"/>
      <c r="AZ39">
        <f t="shared" si="11"/>
        <v>12.381197156752608</v>
      </c>
      <c r="BA39" s="1">
        <f t="shared" si="11"/>
        <v>5.3029928918817806</v>
      </c>
      <c r="BB39" s="1">
        <f t="shared" si="11"/>
        <v>4.8144407033295931</v>
      </c>
      <c r="BC39"/>
      <c r="BD39"/>
      <c r="BE39"/>
      <c r="BF39"/>
      <c r="BJ39"/>
      <c r="BK39"/>
      <c r="BL39"/>
    </row>
    <row r="40" spans="1:64" ht="15.6">
      <c r="A40" s="25"/>
      <c r="B40" s="98">
        <f>+'Ark1'!C396</f>
        <v>2023</v>
      </c>
      <c r="C40" s="98">
        <f>+'Ark1'!E396</f>
        <v>31</v>
      </c>
      <c r="D40" s="98">
        <f>+IF(F40=0,"",'Ark1'!Q396)</f>
        <v>13</v>
      </c>
      <c r="E40" s="105">
        <f t="shared" si="0"/>
        <v>-14</v>
      </c>
      <c r="F40" s="2">
        <f>+'Ark1'!R396</f>
        <v>289</v>
      </c>
      <c r="G40" s="105">
        <f t="shared" si="1"/>
        <v>-75.529999999999973</v>
      </c>
      <c r="H40" s="100">
        <f>+IF(F40=0,"",'Ark1'!AG396)</f>
        <v>1.0281632177003499</v>
      </c>
      <c r="I40" s="100">
        <f t="shared" si="2"/>
        <v>-0.27553709336241727</v>
      </c>
      <c r="J40" s="100">
        <f>+IF(F40=0,"",'Ark1'!AH396)</f>
        <v>0</v>
      </c>
      <c r="K40" s="101"/>
      <c r="L40" s="18">
        <f>+'Ark1'!AI396</f>
        <v>9</v>
      </c>
      <c r="M40" s="102"/>
      <c r="N40" s="57">
        <f t="shared" si="10"/>
        <v>3.1141868512110729</v>
      </c>
      <c r="O40" s="102"/>
      <c r="P40" s="5">
        <f>+IF(F40=0,"",'Ark1'!S396)</f>
        <v>4.5986159169550174</v>
      </c>
      <c r="Q40" s="99">
        <f t="shared" si="3"/>
        <v>-0.12818297476857321</v>
      </c>
      <c r="R40" s="25"/>
      <c r="S40" s="57">
        <f>+IF(L40=0,"",'Ark1'!AJ396)</f>
        <v>102.78888888888888</v>
      </c>
      <c r="T40" s="106"/>
      <c r="U40" s="5">
        <f>+IF(L40=0,"",'Ark1'!AK396)</f>
        <v>15.077171763292839</v>
      </c>
      <c r="V40" s="104"/>
      <c r="W40" s="99">
        <f>+IF(F40=0,"",'Ark1'!T396)</f>
        <v>4.1972318339100347</v>
      </c>
      <c r="X40" s="99">
        <f t="shared" si="4"/>
        <v>0.40879192498621553</v>
      </c>
      <c r="Y40" s="57">
        <f>+IF(F40=0,"",'Ark1'!U396)</f>
        <v>11.774048442906579</v>
      </c>
      <c r="Z40" s="100">
        <f t="shared" si="5"/>
        <v>6.1157871485836068E-2</v>
      </c>
      <c r="AA40" s="100">
        <f>+IF(F40=0,"",'Ark1'!W396)</f>
        <v>2.0761245674740474</v>
      </c>
      <c r="AB40" s="100">
        <f t="shared" si="6"/>
        <v>1.5274728789984762</v>
      </c>
      <c r="AC40" s="100">
        <f>+IF(F40=0,"",'Ark1'!X396)</f>
        <v>20.761245674740476</v>
      </c>
      <c r="AD40" s="105">
        <f t="shared" si="7"/>
        <v>1.0097848896199082</v>
      </c>
      <c r="AE40" s="100">
        <f>+IF(F40=0,"",'Ark1'!Y396)</f>
        <v>7.9584775086505184</v>
      </c>
      <c r="AF40" s="105">
        <f t="shared" si="8"/>
        <v>-3.0145562608609096</v>
      </c>
      <c r="AG40" s="126"/>
      <c r="AH40" s="100">
        <f>+IF(F40=0,"",'Ark1'!Z396)</f>
        <v>6.8892663525622169</v>
      </c>
      <c r="AI40" s="99">
        <f>+IF(F40=0,"",'Ark1'!AA396)</f>
        <v>1.8726213944848249</v>
      </c>
      <c r="AJ40" s="99">
        <f>+IF(F40=0,"",'Ark1'!AC396)</f>
        <v>53.462542154418045</v>
      </c>
      <c r="AK40" s="99">
        <f t="shared" si="9"/>
        <v>2.5603461249059456</v>
      </c>
      <c r="AL40" s="100"/>
      <c r="AM40" s="25"/>
      <c r="AW40"/>
      <c r="AZ40">
        <f t="shared" si="11"/>
        <v>12.381197156752608</v>
      </c>
      <c r="BA40" s="1">
        <f t="shared" si="11"/>
        <v>5.3029928918817806</v>
      </c>
      <c r="BB40" s="1">
        <f t="shared" si="11"/>
        <v>4.8144407033295931</v>
      </c>
      <c r="BC40"/>
      <c r="BD40"/>
      <c r="BE40"/>
      <c r="BF40"/>
      <c r="BJ40"/>
      <c r="BK40"/>
      <c r="BL40"/>
    </row>
    <row r="41" spans="1:64" ht="15.6">
      <c r="A41" s="25"/>
      <c r="B41" s="98">
        <f>+'Ark1'!C397</f>
        <v>2023</v>
      </c>
      <c r="C41" s="98">
        <f>+'Ark1'!E397</f>
        <v>32</v>
      </c>
      <c r="D41" s="98">
        <f>+IF(F41=0,"",'Ark1'!Q397)</f>
        <v>18</v>
      </c>
      <c r="E41" s="105">
        <f t="shared" si="0"/>
        <v>1</v>
      </c>
      <c r="F41" s="2">
        <f>+'Ark1'!R397</f>
        <v>412</v>
      </c>
      <c r="G41" s="105">
        <f t="shared" si="1"/>
        <v>193</v>
      </c>
      <c r="H41" s="100">
        <f>+IF(F41=0,"",'Ark1'!AG397)</f>
        <v>1.1053351358243888</v>
      </c>
      <c r="I41" s="100">
        <f t="shared" si="2"/>
        <v>0.32705991206911733</v>
      </c>
      <c r="J41" s="100">
        <f>+IF(F41=0,"",'Ark1'!AH397)</f>
        <v>0</v>
      </c>
      <c r="K41" s="101"/>
      <c r="L41" s="18">
        <f>+'Ark1'!AI397</f>
        <v>57</v>
      </c>
      <c r="M41" s="102"/>
      <c r="N41" s="57">
        <f t="shared" si="10"/>
        <v>13.83495145631068</v>
      </c>
      <c r="O41" s="102"/>
      <c r="P41" s="5">
        <f>+IF(F41=0,"",'Ark1'!S397)</f>
        <v>4.4975728155339807</v>
      </c>
      <c r="Q41" s="99">
        <f t="shared" si="3"/>
        <v>-1.0321075497628227</v>
      </c>
      <c r="R41" s="25"/>
      <c r="S41" s="57">
        <f>+IF(L41=0,"",'Ark1'!AJ397)</f>
        <v>81.877192982456151</v>
      </c>
      <c r="T41" s="106"/>
      <c r="U41" s="5">
        <f>+IF(L41=0,"",'Ark1'!AK397)</f>
        <v>15.043044724388125</v>
      </c>
      <c r="V41" s="104"/>
      <c r="W41" s="99">
        <f>+IF(F41=0,"",'Ark1'!T397)</f>
        <v>3.0533980582524274</v>
      </c>
      <c r="X41" s="99">
        <f t="shared" si="4"/>
        <v>-1.4717160969987138</v>
      </c>
      <c r="Y41" s="57">
        <f>+IF(F41=0,"",'Ark1'!U397)</f>
        <v>8.8788834951456295</v>
      </c>
      <c r="Z41" s="100">
        <f t="shared" si="5"/>
        <v>-2.7599292902424946</v>
      </c>
      <c r="AA41" s="100">
        <f>+IF(F41=0,"",'Ark1'!W397)</f>
        <v>0.24271844660194181</v>
      </c>
      <c r="AB41" s="100">
        <f t="shared" si="6"/>
        <v>-0.6705235625304784</v>
      </c>
      <c r="AC41" s="100">
        <f>+IF(F41=0,"",'Ark1'!X397)</f>
        <v>4.8543689320388363</v>
      </c>
      <c r="AD41" s="105">
        <f t="shared" si="7"/>
        <v>-14.323713259741984</v>
      </c>
      <c r="AE41" s="100">
        <f>+IF(F41=0,"",'Ark1'!Y397)</f>
        <v>1.6990291262135924</v>
      </c>
      <c r="AF41" s="105">
        <f t="shared" si="8"/>
        <v>-4.2370439331471381</v>
      </c>
      <c r="AG41" s="126"/>
      <c r="AH41" s="100">
        <f>+IF(F41=0,"",'Ark1'!Z397)</f>
        <v>4.4007849824951411</v>
      </c>
      <c r="AI41" s="99">
        <f>+IF(F41=0,"",'Ark1'!AA397)</f>
        <v>1.4672786818238683</v>
      </c>
      <c r="AJ41" s="99">
        <f>+IF(F41=0,"",'Ark1'!AC397)</f>
        <v>45.269440665603135</v>
      </c>
      <c r="AK41" s="99">
        <f t="shared" si="9"/>
        <v>1.9741500269832699</v>
      </c>
      <c r="AL41" s="100"/>
      <c r="AM41" s="25"/>
      <c r="AW41"/>
      <c r="AZ41">
        <f t="shared" si="11"/>
        <v>12.381197156752608</v>
      </c>
      <c r="BA41" s="1">
        <f t="shared" si="11"/>
        <v>5.3029928918817806</v>
      </c>
      <c r="BB41" s="1">
        <f t="shared" si="11"/>
        <v>4.8144407033295931</v>
      </c>
      <c r="BC41"/>
      <c r="BD41"/>
      <c r="BE41"/>
      <c r="BF41"/>
      <c r="BJ41"/>
      <c r="BK41"/>
      <c r="BL41"/>
    </row>
    <row r="42" spans="1:64" ht="15.6">
      <c r="A42" s="25"/>
      <c r="B42" s="98">
        <f>+'Ark1'!C398</f>
        <v>2023</v>
      </c>
      <c r="C42" s="98">
        <f>+'Ark1'!E398</f>
        <v>33</v>
      </c>
      <c r="D42" s="98">
        <f>+IF(F42=0,"",'Ark1'!Q398)</f>
        <v>18</v>
      </c>
      <c r="E42" s="105">
        <f t="shared" ref="E42:E61" si="12">+IF(F42=0,"",D42-D95)</f>
        <v>-8</v>
      </c>
      <c r="F42" s="2">
        <f>+'Ark1'!R398</f>
        <v>184</v>
      </c>
      <c r="G42" s="105">
        <f t="shared" ref="G42:G61" si="13">+IF(F42=0,"",F42-F95)</f>
        <v>-298</v>
      </c>
      <c r="H42" s="100">
        <f>+IF(F42=0,"",'Ark1'!AG398)</f>
        <v>0.83354132081822752</v>
      </c>
      <c r="I42" s="100">
        <f t="shared" ref="I42:I61" si="14">+IF(F42=0,"",H42-H95)</f>
        <v>-0.95134064708315014</v>
      </c>
      <c r="J42" s="100">
        <f>+IF(F42=0,"",'Ark1'!AH398)</f>
        <v>0</v>
      </c>
      <c r="K42" s="101"/>
      <c r="L42" s="18">
        <f>+'Ark1'!AI398</f>
        <v>13</v>
      </c>
      <c r="M42" s="102"/>
      <c r="N42" s="57">
        <f t="shared" si="10"/>
        <v>7.0652173913043477</v>
      </c>
      <c r="O42" s="102"/>
      <c r="P42" s="5">
        <f>+IF(F42=0,"",'Ark1'!S398)</f>
        <v>5.1195652173913047</v>
      </c>
      <c r="Q42" s="99">
        <f t="shared" ref="Q42:Q61" si="15">+IF(F42=0,"",P42-P95)</f>
        <v>-5.470864152985655E-2</v>
      </c>
      <c r="R42" s="25"/>
      <c r="S42" s="57">
        <f>+IF(L42=0,"",'Ark1'!AJ398)</f>
        <v>88.253846153846112</v>
      </c>
      <c r="T42" s="106"/>
      <c r="U42" s="5">
        <f>+IF(L42=0,"",'Ark1'!AK398)</f>
        <v>15.279247907897076</v>
      </c>
      <c r="V42" s="104"/>
      <c r="W42" s="99">
        <f>+IF(F42=0,"",'Ark1'!T398)</f>
        <v>4.3913043478260869</v>
      </c>
      <c r="X42" s="99">
        <f t="shared" ref="X42:X61" si="16">+IF(F42=0,"",W42-W95)</f>
        <v>0.36225870467256005</v>
      </c>
      <c r="Y42" s="57">
        <f>+IF(F42=0,"",'Ark1'!U398)</f>
        <v>14.992391304347828</v>
      </c>
      <c r="Z42" s="100">
        <f t="shared" ref="Z42:Z61" si="17">+IF(F42=0,"",Y42-Y95)</f>
        <v>2.8645904744722994</v>
      </c>
      <c r="AA42" s="100">
        <f>+IF(F42=0,"",'Ark1'!W398)</f>
        <v>0.54347826086956519</v>
      </c>
      <c r="AB42" s="100">
        <f t="shared" ref="AB42:AB61" si="18">+IF(F42=0,"",AA42-AA95)</f>
        <v>0.33600938120151547</v>
      </c>
      <c r="AC42" s="100">
        <f>+IF(F42=0,"",'Ark1'!X398)</f>
        <v>38.586956521739125</v>
      </c>
      <c r="AD42" s="105">
        <f t="shared" ref="AD42:AD61" si="19">+IF(F42=0,"",AC42-AC95)</f>
        <v>26.346292621324189</v>
      </c>
      <c r="AE42" s="100">
        <f>+IF(F42=0,"",'Ark1'!Y398)</f>
        <v>16.304347826086957</v>
      </c>
      <c r="AF42" s="105">
        <f t="shared" ref="AF42:AF61" si="20">+IF(F42=0,"",AE42-AE95)</f>
        <v>10.495219195381562</v>
      </c>
      <c r="AG42" s="126"/>
      <c r="AH42" s="100">
        <f>+IF(F42=0,"",'Ark1'!Z398)</f>
        <v>7.3424796441761853</v>
      </c>
      <c r="AI42" s="99">
        <f>+IF(F42=0,"",'Ark1'!AA398)</f>
        <v>1.607336382263119</v>
      </c>
      <c r="AJ42" s="99">
        <f>+IF(F42=0,"",'Ark1'!AC398)</f>
        <v>34.826355235176756</v>
      </c>
      <c r="AK42" s="99">
        <f t="shared" ref="AK42:AK59" si="21">+IF(F42=0,"",Y42/P42)</f>
        <v>2.9284501061571127</v>
      </c>
      <c r="AL42" s="100"/>
      <c r="AM42" s="25"/>
      <c r="AW42"/>
      <c r="AZ42">
        <f t="shared" si="11"/>
        <v>12.381197156752608</v>
      </c>
      <c r="BA42" s="1">
        <f t="shared" si="11"/>
        <v>5.3029928918817806</v>
      </c>
      <c r="BB42" s="1">
        <f t="shared" si="11"/>
        <v>4.8144407033295931</v>
      </c>
      <c r="BC42"/>
      <c r="BD42"/>
      <c r="BE42"/>
      <c r="BF42"/>
      <c r="BJ42"/>
      <c r="BK42"/>
      <c r="BL42"/>
    </row>
    <row r="43" spans="1:64" ht="15.6">
      <c r="A43" s="25"/>
      <c r="B43" s="98">
        <f>+'Ark1'!C399</f>
        <v>2023</v>
      </c>
      <c r="C43" s="98">
        <f>+'Ark1'!E399</f>
        <v>34</v>
      </c>
      <c r="D43" s="98">
        <f>+IF(F43=0,"",'Ark1'!Q399)</f>
        <v>32</v>
      </c>
      <c r="E43" s="105">
        <f t="shared" si="12"/>
        <v>5</v>
      </c>
      <c r="F43" s="2">
        <f>+'Ark1'!R399</f>
        <v>302</v>
      </c>
      <c r="G43" s="105">
        <f t="shared" si="13"/>
        <v>-85</v>
      </c>
      <c r="H43" s="100">
        <f>+IF(F43=0,"",'Ark1'!AG399)</f>
        <v>1.1726566055112952</v>
      </c>
      <c r="I43" s="100">
        <f t="shared" si="14"/>
        <v>-0.23714855087885001</v>
      </c>
      <c r="J43" s="100">
        <f>+IF(F43=0,"",'Ark1'!AH399)</f>
        <v>0</v>
      </c>
      <c r="K43" s="101"/>
      <c r="L43" s="18">
        <f>+'Ark1'!AI399</f>
        <v>42</v>
      </c>
      <c r="M43" s="102"/>
      <c r="N43" s="57">
        <f t="shared" si="10"/>
        <v>13.907284768211921</v>
      </c>
      <c r="O43" s="102"/>
      <c r="P43" s="5">
        <f>+IF(F43=0,"",'Ark1'!S399)</f>
        <v>5.1026490066225163</v>
      </c>
      <c r="Q43" s="99">
        <f t="shared" si="15"/>
        <v>0.72797200403853601</v>
      </c>
      <c r="R43" s="25"/>
      <c r="S43" s="57">
        <f>+IF(L43=0,"",'Ark1'!AJ399)</f>
        <v>93.950000000000017</v>
      </c>
      <c r="T43" s="106"/>
      <c r="U43" s="5">
        <f>+IF(L43=0,"",'Ark1'!AK399)</f>
        <v>14.557071398576486</v>
      </c>
      <c r="V43" s="104"/>
      <c r="W43" s="99">
        <f>+IF(F43=0,"",'Ark1'!T399)</f>
        <v>3.8807947019867552</v>
      </c>
      <c r="X43" s="99">
        <f t="shared" si="16"/>
        <v>0.38983862963533467</v>
      </c>
      <c r="Y43" s="57">
        <f>+IF(F43=0,"",'Ark1'!U399)</f>
        <v>12.850662251655628</v>
      </c>
      <c r="Z43" s="100">
        <f t="shared" si="17"/>
        <v>0.91991289765046425</v>
      </c>
      <c r="AA43" s="100">
        <f>+IF(F43=0,"",'Ark1'!W399)</f>
        <v>0.33112582781456951</v>
      </c>
      <c r="AB43" s="100">
        <f t="shared" si="18"/>
        <v>0.33112582781456951</v>
      </c>
      <c r="AC43" s="100">
        <f>+IF(F43=0,"",'Ark1'!X399)</f>
        <v>18.543046357615889</v>
      </c>
      <c r="AD43" s="105">
        <f t="shared" si="19"/>
        <v>1.2303848589078861</v>
      </c>
      <c r="AE43" s="100">
        <f>+IF(F43=0,"",'Ark1'!Y399)</f>
        <v>5.2980132450331112</v>
      </c>
      <c r="AF43" s="105">
        <f t="shared" si="20"/>
        <v>1.6804421856015863</v>
      </c>
      <c r="AG43" s="126"/>
      <c r="AH43" s="100">
        <f>+IF(F43=0,"",'Ark1'!Z399)</f>
        <v>5.4697285147435881</v>
      </c>
      <c r="AI43" s="99">
        <f>+IF(F43=0,"",'Ark1'!AA399)</f>
        <v>1.2735436830219997</v>
      </c>
      <c r="AJ43" s="99">
        <f>+IF(F43=0,"",'Ark1'!AC399)</f>
        <v>38.005628267763058</v>
      </c>
      <c r="AK43" s="99">
        <f t="shared" si="21"/>
        <v>2.518429591174562</v>
      </c>
      <c r="AL43" s="100"/>
      <c r="AM43" s="25"/>
      <c r="AW43"/>
      <c r="AZ43">
        <f t="shared" si="11"/>
        <v>12.381197156752608</v>
      </c>
      <c r="BA43" s="1">
        <f t="shared" si="11"/>
        <v>5.3029928918817806</v>
      </c>
      <c r="BB43" s="1">
        <f t="shared" si="11"/>
        <v>4.8144407033295931</v>
      </c>
      <c r="BC43"/>
      <c r="BD43"/>
      <c r="BE43"/>
      <c r="BF43"/>
      <c r="BJ43"/>
      <c r="BK43"/>
      <c r="BL43"/>
    </row>
    <row r="44" spans="1:64" s="3" customFormat="1" ht="15.6">
      <c r="A44" s="25"/>
      <c r="B44" s="98">
        <f>+'Ark1'!C400</f>
        <v>2023</v>
      </c>
      <c r="C44" s="98">
        <f>+'Ark1'!E400</f>
        <v>35</v>
      </c>
      <c r="D44" s="98">
        <f>+IF(F44=0,"",'Ark1'!Q400)</f>
        <v>43</v>
      </c>
      <c r="E44" s="105">
        <f t="shared" si="12"/>
        <v>13</v>
      </c>
      <c r="F44" s="2">
        <f>+'Ark1'!R400</f>
        <v>541</v>
      </c>
      <c r="G44" s="105">
        <f t="shared" si="13"/>
        <v>88</v>
      </c>
      <c r="H44" s="100">
        <f>+IF(F44=0,"",'Ark1'!AG400)</f>
        <v>2.2659657337345238</v>
      </c>
      <c r="I44" s="100">
        <f t="shared" si="14"/>
        <v>0.62593596331029544</v>
      </c>
      <c r="J44" s="100">
        <f>+IF(F44=0,"",'Ark1'!AH400)</f>
        <v>2.2181146025878005</v>
      </c>
      <c r="K44" s="101"/>
      <c r="L44" s="18">
        <f>+'Ark1'!AI400</f>
        <v>105</v>
      </c>
      <c r="M44" s="102"/>
      <c r="N44" s="57">
        <f t="shared" si="10"/>
        <v>19.408502772643253</v>
      </c>
      <c r="O44" s="102"/>
      <c r="P44" s="5">
        <f>+IF(F44=0,"",'Ark1'!S400)</f>
        <v>5.0129390018484301</v>
      </c>
      <c r="Q44" s="99">
        <f t="shared" si="15"/>
        <v>-0.51244731161735224</v>
      </c>
      <c r="R44" s="25"/>
      <c r="S44" s="57">
        <f>+IF(L44=0,"",'Ark1'!AJ400)</f>
        <v>104.08666666666657</v>
      </c>
      <c r="T44" s="106"/>
      <c r="U44" s="5">
        <f>+IF(L44=0,"",'Ark1'!AK400)</f>
        <v>14.035924001208103</v>
      </c>
      <c r="V44" s="104"/>
      <c r="W44" s="99">
        <f>+IF(F44=0,"",'Ark1'!T400)</f>
        <v>4.6950092421441791</v>
      </c>
      <c r="X44" s="99">
        <f t="shared" si="16"/>
        <v>0.17403793971592219</v>
      </c>
      <c r="Y44" s="57">
        <f>+IF(F44=0,"",'Ark1'!U400)</f>
        <v>13.861737523105372</v>
      </c>
      <c r="Z44" s="100">
        <f t="shared" si="17"/>
        <v>2.0047838807212699</v>
      </c>
      <c r="AA44" s="100">
        <f>+IF(F44=0,"",'Ark1'!W400)</f>
        <v>2.5878003696857661</v>
      </c>
      <c r="AB44" s="100">
        <f t="shared" si="18"/>
        <v>1.9255487140566272</v>
      </c>
      <c r="AC44" s="100">
        <f>+IF(F44=0,"",'Ark1'!X400)</f>
        <v>32.532347504621065</v>
      </c>
      <c r="AD44" s="105">
        <f t="shared" si="19"/>
        <v>13.327049491376034</v>
      </c>
      <c r="AE44" s="100">
        <f>+IF(F44=0,"",'Ark1'!Y400)</f>
        <v>8.3179297597042492</v>
      </c>
      <c r="AF44" s="105">
        <f t="shared" si="20"/>
        <v>2.1369143071656174</v>
      </c>
      <c r="AG44" s="126"/>
      <c r="AH44" s="100">
        <f>+IF(F44=0,"",'Ark1'!Z400)</f>
        <v>6.2586513825973222</v>
      </c>
      <c r="AI44" s="99">
        <f>+IF(F44=0,"",'Ark1'!AA400)</f>
        <v>1.361545704053839</v>
      </c>
      <c r="AJ44" s="99">
        <f>+IF(F44=0,"",'Ark1'!AC400)</f>
        <v>31.801222517801399</v>
      </c>
      <c r="AK44" s="99">
        <f t="shared" si="21"/>
        <v>2.7651917404129809</v>
      </c>
      <c r="AL44" s="100"/>
      <c r="AM44" s="25"/>
      <c r="AZ44">
        <f t="shared" si="11"/>
        <v>12.381197156752608</v>
      </c>
      <c r="BA44" s="1">
        <f t="shared" si="11"/>
        <v>5.3029928918817806</v>
      </c>
      <c r="BB44" s="1">
        <f t="shared" si="11"/>
        <v>4.8144407033295931</v>
      </c>
    </row>
    <row r="45" spans="1:64" s="3" customFormat="1" ht="15.6">
      <c r="A45" s="25"/>
      <c r="B45" s="98">
        <f>+'Ark1'!C401</f>
        <v>2023</v>
      </c>
      <c r="C45" s="98">
        <f>+'Ark1'!E401</f>
        <v>36</v>
      </c>
      <c r="D45" s="98">
        <f>+IF(F45=0,"",'Ark1'!Q401)</f>
        <v>45</v>
      </c>
      <c r="E45" s="105">
        <f t="shared" si="12"/>
        <v>19</v>
      </c>
      <c r="F45" s="2">
        <f>+'Ark1'!R401</f>
        <v>554</v>
      </c>
      <c r="G45" s="105">
        <f t="shared" si="13"/>
        <v>132</v>
      </c>
      <c r="H45" s="100">
        <f>+IF(F45=0,"",'Ark1'!AG401)</f>
        <v>2.2340273165625923</v>
      </c>
      <c r="I45" s="100">
        <f t="shared" si="14"/>
        <v>0.6501491462986666</v>
      </c>
      <c r="J45" s="100">
        <f>+IF(F45=0,"",'Ark1'!AH401)</f>
        <v>0</v>
      </c>
      <c r="K45" s="101"/>
      <c r="L45" s="18">
        <f>+'Ark1'!AI401</f>
        <v>55</v>
      </c>
      <c r="M45" s="102"/>
      <c r="N45" s="57">
        <f t="shared" si="10"/>
        <v>9.9277978339350188</v>
      </c>
      <c r="O45" s="102"/>
      <c r="P45" s="5">
        <f>+IF(F45=0,"",'Ark1'!S401)</f>
        <v>5.3393501805054164</v>
      </c>
      <c r="Q45" s="99">
        <f t="shared" si="15"/>
        <v>0.44598525159546565</v>
      </c>
      <c r="R45" s="25"/>
      <c r="S45" s="57">
        <f>+IF(L45=0,"",'Ark1'!AJ401)</f>
        <v>90.847272727272738</v>
      </c>
      <c r="T45" s="106"/>
      <c r="U45" s="5">
        <f>+IF(L45=0,"",'Ark1'!AK401)</f>
        <v>15.401268901915589</v>
      </c>
      <c r="V45" s="104"/>
      <c r="W45" s="99">
        <f>+IF(F45=0,"",'Ark1'!T401)</f>
        <v>4.3267148014440435</v>
      </c>
      <c r="X45" s="99">
        <f t="shared" si="16"/>
        <v>-9.7455814669701546E-2</v>
      </c>
      <c r="Y45" s="57">
        <f>+IF(F45=0,"",'Ark1'!U401)</f>
        <v>13.345667870036097</v>
      </c>
      <c r="Z45" s="100">
        <f t="shared" si="17"/>
        <v>1.0534877752493745</v>
      </c>
      <c r="AA45" s="100">
        <f>+IF(F45=0,"",'Ark1'!W401)</f>
        <v>1.4440433212996389</v>
      </c>
      <c r="AB45" s="100">
        <f t="shared" si="18"/>
        <v>0.49617602272143968</v>
      </c>
      <c r="AC45" s="100">
        <f>+IF(F45=0,"",'Ark1'!X401)</f>
        <v>23.646209386281591</v>
      </c>
      <c r="AD45" s="105">
        <f t="shared" si="19"/>
        <v>2.082228343627559</v>
      </c>
      <c r="AE45" s="100">
        <f>+IF(F45=0,"",'Ark1'!Y401)</f>
        <v>8.3032490974729285</v>
      </c>
      <c r="AF45" s="105">
        <f t="shared" si="20"/>
        <v>-0.70149023901996088</v>
      </c>
      <c r="AG45" s="126"/>
      <c r="AH45" s="100">
        <f>+IF(F45=0,"",'Ark1'!Z401)</f>
        <v>6.4806341060706005</v>
      </c>
      <c r="AI45" s="99">
        <f>+IF(F45=0,"",'Ark1'!AA401)</f>
        <v>1.502225885220194</v>
      </c>
      <c r="AJ45" s="99">
        <f>+IF(F45=0,"",'Ark1'!AC401)</f>
        <v>27.046294603988244</v>
      </c>
      <c r="AK45" s="99">
        <f t="shared" si="21"/>
        <v>2.499492900608518</v>
      </c>
      <c r="AL45" s="100"/>
      <c r="AM45" s="25"/>
      <c r="AZ45">
        <f t="shared" si="11"/>
        <v>12.381197156752608</v>
      </c>
      <c r="BA45" s="1">
        <f t="shared" si="11"/>
        <v>5.3029928918817806</v>
      </c>
      <c r="BB45" s="1">
        <f t="shared" si="11"/>
        <v>4.8144407033295931</v>
      </c>
    </row>
    <row r="46" spans="1:64" s="3" customFormat="1" ht="15.6">
      <c r="A46" s="25"/>
      <c r="B46" s="98">
        <f>+'Ark1'!C402</f>
        <v>2023</v>
      </c>
      <c r="C46" s="98">
        <f>+'Ark1'!E402</f>
        <v>37</v>
      </c>
      <c r="D46" s="98">
        <f>+IF(F46=0,"",'Ark1'!Q402)</f>
        <v>45</v>
      </c>
      <c r="E46" s="105">
        <f t="shared" si="12"/>
        <v>8</v>
      </c>
      <c r="F46" s="2">
        <f>+'Ark1'!R402</f>
        <v>826</v>
      </c>
      <c r="G46" s="105">
        <f t="shared" si="13"/>
        <v>272</v>
      </c>
      <c r="H46" s="100">
        <f>+IF(F46=0,"",'Ark1'!AG402)</f>
        <v>3.09222497457315</v>
      </c>
      <c r="I46" s="100">
        <f t="shared" si="14"/>
        <v>1.0288445047347872</v>
      </c>
      <c r="J46" s="100">
        <f>+IF(F46=0,"",'Ark1'!AH402)</f>
        <v>0.84745762711864381</v>
      </c>
      <c r="K46" s="101"/>
      <c r="L46" s="18">
        <f>+'Ark1'!AI402</f>
        <v>180</v>
      </c>
      <c r="M46" s="102"/>
      <c r="N46" s="57">
        <f t="shared" si="10"/>
        <v>21.791767554479417</v>
      </c>
      <c r="O46" s="102"/>
      <c r="P46" s="5">
        <f>+IF(F46=0,"",'Ark1'!S402)</f>
        <v>5.0121065375302658</v>
      </c>
      <c r="Q46" s="99">
        <f t="shared" si="15"/>
        <v>0.27744949781907469</v>
      </c>
      <c r="R46" s="25"/>
      <c r="S46" s="57">
        <f>+IF(L46=0,"",'Ark1'!AJ402)</f>
        <v>87.562222222222218</v>
      </c>
      <c r="T46" s="106"/>
      <c r="U46" s="5">
        <f>+IF(L46=0,"",'Ark1'!AK402)</f>
        <v>14.43905490592662</v>
      </c>
      <c r="V46" s="104"/>
      <c r="W46" s="99">
        <f>+IF(F46=0,"",'Ark1'!T402)</f>
        <v>4.1585956416464889</v>
      </c>
      <c r="X46" s="99">
        <f t="shared" si="16"/>
        <v>0.11707939615912366</v>
      </c>
      <c r="Y46" s="57">
        <f>+IF(F46=0,"",'Ark1'!U402)</f>
        <v>12.389467312348662</v>
      </c>
      <c r="Z46" s="100">
        <f t="shared" si="17"/>
        <v>0.19145287191545002</v>
      </c>
      <c r="AA46" s="100">
        <f>+IF(F46=0,"",'Ark1'!W402)</f>
        <v>0.60532687651331729</v>
      </c>
      <c r="AB46" s="100">
        <f t="shared" si="18"/>
        <v>0.24431604618840763</v>
      </c>
      <c r="AC46" s="100">
        <f>+IF(F46=0,"",'Ark1'!X402)</f>
        <v>24.455205811138015</v>
      </c>
      <c r="AD46" s="105">
        <f t="shared" si="19"/>
        <v>4.5996101432679701</v>
      </c>
      <c r="AE46" s="100">
        <f>+IF(F46=0,"",'Ark1'!Y402)</f>
        <v>5.690072639225181</v>
      </c>
      <c r="AF46" s="105">
        <f t="shared" si="20"/>
        <v>2.6214805814634476</v>
      </c>
      <c r="AG46" s="126"/>
      <c r="AH46" s="100">
        <f>+IF(F46=0,"",'Ark1'!Z402)</f>
        <v>5.9762279645916117</v>
      </c>
      <c r="AI46" s="99">
        <f>+IF(F46=0,"",'Ark1'!AA402)</f>
        <v>1.4596588769558105</v>
      </c>
      <c r="AJ46" s="99">
        <f>+IF(F46=0,"",'Ark1'!AC402)</f>
        <v>36.432431561545471</v>
      </c>
      <c r="AK46" s="99">
        <f t="shared" si="21"/>
        <v>2.4719082125603857</v>
      </c>
      <c r="AL46" s="100"/>
      <c r="AM46" s="25"/>
      <c r="AZ46">
        <f t="shared" si="11"/>
        <v>12.381197156752608</v>
      </c>
      <c r="BA46" s="1">
        <f t="shared" si="11"/>
        <v>5.3029928918817806</v>
      </c>
      <c r="BB46" s="1">
        <f t="shared" si="11"/>
        <v>4.8144407033295931</v>
      </c>
    </row>
    <row r="47" spans="1:64" s="3" customFormat="1" ht="15.6">
      <c r="A47" s="25"/>
      <c r="B47" s="98">
        <f>+'Ark1'!C403</f>
        <v>2023</v>
      </c>
      <c r="C47" s="98">
        <f>+'Ark1'!E403</f>
        <v>38</v>
      </c>
      <c r="D47" s="98">
        <f>+IF(F47=0,"",'Ark1'!Q403)</f>
        <v>41</v>
      </c>
      <c r="E47" s="105">
        <f t="shared" si="12"/>
        <v>2</v>
      </c>
      <c r="F47" s="2">
        <f>+'Ark1'!R403</f>
        <v>646</v>
      </c>
      <c r="G47" s="105">
        <f t="shared" si="13"/>
        <v>97</v>
      </c>
      <c r="H47" s="100">
        <f>+IF(F47=0,"",'Ark1'!AG403)</f>
        <v>2.4846396458189703</v>
      </c>
      <c r="I47" s="100">
        <f t="shared" si="14"/>
        <v>0.44501444782656696</v>
      </c>
      <c r="J47" s="100">
        <f>+IF(F47=0,"",'Ark1'!AH403)</f>
        <v>0</v>
      </c>
      <c r="K47" s="101"/>
      <c r="L47" s="18">
        <f>+'Ark1'!AI403</f>
        <v>116</v>
      </c>
      <c r="M47" s="102"/>
      <c r="N47" s="57">
        <f t="shared" si="10"/>
        <v>17.956656346749227</v>
      </c>
      <c r="O47" s="102"/>
      <c r="P47" s="5">
        <f>+IF(F47=0,"",'Ark1'!S403)</f>
        <v>5.2198142414860689</v>
      </c>
      <c r="Q47" s="99">
        <f t="shared" si="15"/>
        <v>0.20159930523834735</v>
      </c>
      <c r="R47" s="25"/>
      <c r="S47" s="57">
        <f>+IF(L47=0,"",'Ark1'!AJ403)</f>
        <v>90.84137931034482</v>
      </c>
      <c r="T47" s="106"/>
      <c r="U47" s="5">
        <f>+IF(L47=0,"",'Ark1'!AK403)</f>
        <v>14.438337844022003</v>
      </c>
      <c r="V47" s="104"/>
      <c r="W47" s="99">
        <f>+IF(F47=0,"",'Ark1'!T403)</f>
        <v>4.2074303405572753</v>
      </c>
      <c r="X47" s="99">
        <f t="shared" si="16"/>
        <v>-8.2187145781522197E-2</v>
      </c>
      <c r="Y47" s="57">
        <f>+IF(F47=0,"",'Ark1'!U403)</f>
        <v>12.728947368421064</v>
      </c>
      <c r="Z47" s="100">
        <f t="shared" si="17"/>
        <v>0.56155210430449465</v>
      </c>
      <c r="AA47" s="100">
        <f>+IF(F47=0,"",'Ark1'!W403)</f>
        <v>1.3931888544891644</v>
      </c>
      <c r="AB47" s="100">
        <f t="shared" si="18"/>
        <v>0.4824420421030079</v>
      </c>
      <c r="AC47" s="100">
        <f>+IF(F47=0,"",'Ark1'!X403)</f>
        <v>26.006191950464395</v>
      </c>
      <c r="AD47" s="105">
        <f t="shared" si="19"/>
        <v>4.5125671781510945</v>
      </c>
      <c r="AE47" s="100">
        <f>+IF(F47=0,"",'Ark1'!Y403)</f>
        <v>4.0247678018575845</v>
      </c>
      <c r="AF47" s="105">
        <f t="shared" si="20"/>
        <v>1.4746767271763463</v>
      </c>
      <c r="AG47" s="126"/>
      <c r="AH47" s="100">
        <f>+IF(F47=0,"",'Ark1'!Z403)</f>
        <v>5.7985223755939606</v>
      </c>
      <c r="AI47" s="99">
        <f>+IF(F47=0,"",'Ark1'!AA403)</f>
        <v>1.7817384532972778</v>
      </c>
      <c r="AJ47" s="99">
        <f>+IF(F47=0,"",'Ark1'!AC403)</f>
        <v>41.019501458965749</v>
      </c>
      <c r="AK47" s="99">
        <f t="shared" si="21"/>
        <v>2.4385824436536199</v>
      </c>
      <c r="AL47" s="100"/>
      <c r="AM47" s="25"/>
      <c r="AZ47">
        <f t="shared" si="11"/>
        <v>12.381197156752608</v>
      </c>
      <c r="BA47" s="1">
        <f t="shared" si="11"/>
        <v>5.3029928918817806</v>
      </c>
      <c r="BB47" s="1">
        <f t="shared" si="11"/>
        <v>4.8144407033295931</v>
      </c>
    </row>
    <row r="48" spans="1:64" s="3" customFormat="1" ht="15.6">
      <c r="A48" s="25"/>
      <c r="B48" s="98">
        <f>+'Ark1'!C404</f>
        <v>2023</v>
      </c>
      <c r="C48" s="98">
        <f>+'Ark1'!E404</f>
        <v>39</v>
      </c>
      <c r="D48" s="98">
        <f>+IF(F48=0,"",'Ark1'!Q404)</f>
        <v>45</v>
      </c>
      <c r="E48" s="105">
        <f t="shared" si="12"/>
        <v>1</v>
      </c>
      <c r="F48" s="2">
        <f>+'Ark1'!R404</f>
        <v>506</v>
      </c>
      <c r="G48" s="105">
        <f t="shared" si="13"/>
        <v>-1</v>
      </c>
      <c r="H48" s="100">
        <f>+IF(F48=0,"",'Ark1'!AG404)</f>
        <v>1.9170604328033247</v>
      </c>
      <c r="I48" s="100">
        <f t="shared" si="14"/>
        <v>-0.11022912273950802</v>
      </c>
      <c r="J48" s="100">
        <f>+IF(F48=0,"",'Ark1'!AH404)</f>
        <v>0.59288537549407117</v>
      </c>
      <c r="K48" s="101"/>
      <c r="L48" s="18">
        <f>+'Ark1'!AI404</f>
        <v>139</v>
      </c>
      <c r="M48" s="102"/>
      <c r="N48" s="57">
        <f t="shared" si="10"/>
        <v>27.470355731225297</v>
      </c>
      <c r="O48" s="102"/>
      <c r="P48" s="5">
        <f>+IF(F48=0,"",'Ark1'!S404)</f>
        <v>5.6679841897233203</v>
      </c>
      <c r="Q48" s="99">
        <f t="shared" si="15"/>
        <v>0.73504533370754288</v>
      </c>
      <c r="R48" s="25"/>
      <c r="S48" s="57">
        <f>+IF(L48=0,"",'Ark1'!AJ404)</f>
        <v>91.547482014388493</v>
      </c>
      <c r="T48" s="106"/>
      <c r="U48" s="5">
        <f>+IF(L48=0,"",'Ark1'!AK404)</f>
        <v>15.757175410163477</v>
      </c>
      <c r="V48" s="104"/>
      <c r="W48" s="99">
        <f>+IF(F48=0,"",'Ark1'!T404)</f>
        <v>4.5276679841897245</v>
      </c>
      <c r="X48" s="99">
        <f t="shared" si="16"/>
        <v>5.429520312463687E-2</v>
      </c>
      <c r="Y48" s="57">
        <f>+IF(F48=0,"",'Ark1'!U404)</f>
        <v>12.538537549407128</v>
      </c>
      <c r="Z48" s="100">
        <f t="shared" si="17"/>
        <v>-0.55712320009977567</v>
      </c>
      <c r="AA48" s="100">
        <f>+IF(F48=0,"",'Ark1'!W404)</f>
        <v>2.1739130434782608</v>
      </c>
      <c r="AB48" s="100">
        <f t="shared" si="18"/>
        <v>0.39876511448417795</v>
      </c>
      <c r="AC48" s="100">
        <f>+IF(F48=0,"",'Ark1'!X404)</f>
        <v>19.169960474308301</v>
      </c>
      <c r="AD48" s="105">
        <f t="shared" si="19"/>
        <v>-7.2600198018258197</v>
      </c>
      <c r="AE48" s="100">
        <f>+IF(F48=0,"",'Ark1'!Y404)</f>
        <v>7.1146245059288509</v>
      </c>
      <c r="AF48" s="105">
        <f t="shared" si="20"/>
        <v>-3.1417857504814046</v>
      </c>
      <c r="AG48" s="126"/>
      <c r="AH48" s="100">
        <f>+IF(F48=0,"",'Ark1'!Z404)</f>
        <v>5.8562656081410509</v>
      </c>
      <c r="AI48" s="99">
        <f>+IF(F48=0,"",'Ark1'!AA404)</f>
        <v>1.6017661595219077</v>
      </c>
      <c r="AJ48" s="99">
        <f>+IF(F48=0,"",'Ark1'!AC404)</f>
        <v>23.421093736204831</v>
      </c>
      <c r="AK48" s="99">
        <f t="shared" si="21"/>
        <v>2.2121687587168779</v>
      </c>
      <c r="AL48" s="100"/>
      <c r="AM48" s="25"/>
      <c r="AZ48">
        <f t="shared" si="11"/>
        <v>12.381197156752608</v>
      </c>
      <c r="BA48" s="1">
        <f t="shared" si="11"/>
        <v>5.3029928918817806</v>
      </c>
      <c r="BB48" s="1">
        <f t="shared" si="11"/>
        <v>4.8144407033295931</v>
      </c>
    </row>
    <row r="49" spans="1:54" s="3" customFormat="1" ht="15.6">
      <c r="A49" s="25"/>
      <c r="B49" s="98">
        <f>+'Ark1'!C405</f>
        <v>2023</v>
      </c>
      <c r="C49" s="98">
        <f>+'Ark1'!E405</f>
        <v>40</v>
      </c>
      <c r="D49" s="98">
        <f>+IF(F49=0,"",'Ark1'!Q405)</f>
        <v>77</v>
      </c>
      <c r="E49" s="105">
        <f t="shared" si="12"/>
        <v>4</v>
      </c>
      <c r="F49" s="2">
        <f>+'Ark1'!R405</f>
        <v>1180</v>
      </c>
      <c r="G49" s="105">
        <f t="shared" si="13"/>
        <v>75</v>
      </c>
      <c r="H49" s="100">
        <f>+IF(F49=0,"",'Ark1'!AG405)</f>
        <v>5.3255573208472358</v>
      </c>
      <c r="I49" s="100">
        <f t="shared" si="14"/>
        <v>-0.13186524742436223</v>
      </c>
      <c r="J49" s="100">
        <f>+IF(F49=0,"",'Ark1'!AH405)</f>
        <v>0.677966101694915</v>
      </c>
      <c r="K49" s="101"/>
      <c r="L49" s="18">
        <f>+'Ark1'!AI405</f>
        <v>476</v>
      </c>
      <c r="M49" s="102"/>
      <c r="N49" s="57">
        <f t="shared" si="10"/>
        <v>40.33898305084746</v>
      </c>
      <c r="O49" s="102"/>
      <c r="P49" s="5">
        <f>+IF(F49=0,"",'Ark1'!S405)</f>
        <v>5.0449152542372877</v>
      </c>
      <c r="Q49" s="99">
        <f t="shared" si="15"/>
        <v>-0.13517524350026822</v>
      </c>
      <c r="R49" s="25"/>
      <c r="S49" s="57">
        <f>+IF(L49=0,"",'Ark1'!AJ405)</f>
        <v>95.465966386554683</v>
      </c>
      <c r="T49" s="106"/>
      <c r="U49" s="5">
        <f>+IF(L49=0,"",'Ark1'!AK405)</f>
        <v>15.011730639657541</v>
      </c>
      <c r="V49" s="104"/>
      <c r="W49" s="99">
        <f>+IF(F49=0,"",'Ark1'!T405)</f>
        <v>4.8169491525423718</v>
      </c>
      <c r="X49" s="99">
        <f t="shared" si="16"/>
        <v>-0.37762098320423476</v>
      </c>
      <c r="Y49" s="57">
        <f>+IF(F49=0,"",'Ark1'!U405)</f>
        <v>14.936355932203398</v>
      </c>
      <c r="Z49" s="100">
        <f t="shared" si="17"/>
        <v>-1.2386666922309786</v>
      </c>
      <c r="AA49" s="100">
        <f>+IF(F49=0,"",'Ark1'!W405)</f>
        <v>1.6101694915254237</v>
      </c>
      <c r="AB49" s="100">
        <f t="shared" si="18"/>
        <v>-0.19978525960579763</v>
      </c>
      <c r="AC49" s="100">
        <f>+IF(F49=0,"",'Ark1'!X405)</f>
        <v>40.677966101694913</v>
      </c>
      <c r="AD49" s="105">
        <f t="shared" si="19"/>
        <v>-8.7337986041874416</v>
      </c>
      <c r="AE49" s="100">
        <f>+IF(F49=0,"",'Ark1'!Y405)</f>
        <v>11.101694915254239</v>
      </c>
      <c r="AF49" s="105">
        <f t="shared" si="20"/>
        <v>-4.2829204693611409</v>
      </c>
      <c r="AG49" s="126"/>
      <c r="AH49" s="100">
        <f>+IF(F49=0,"",'Ark1'!Z405)</f>
        <v>6.4058706079809102</v>
      </c>
      <c r="AI49" s="99">
        <f>+IF(F49=0,"",'Ark1'!AA405)</f>
        <v>1.633499801955193</v>
      </c>
      <c r="AJ49" s="99">
        <f>+IF(F49=0,"",'Ark1'!AC405)</f>
        <v>10.239906806536657</v>
      </c>
      <c r="AK49" s="99">
        <f t="shared" si="21"/>
        <v>2.9606752897698656</v>
      </c>
      <c r="AL49" s="100"/>
      <c r="AM49" s="25"/>
      <c r="AZ49">
        <f t="shared" si="11"/>
        <v>12.381197156752608</v>
      </c>
      <c r="BA49" s="1">
        <f t="shared" si="11"/>
        <v>5.3029928918817806</v>
      </c>
      <c r="BB49" s="1">
        <f t="shared" si="11"/>
        <v>4.8144407033295931</v>
      </c>
    </row>
    <row r="50" spans="1:54" s="2" customFormat="1" ht="15.6">
      <c r="A50" s="25"/>
      <c r="B50" s="98">
        <f>+'Ark1'!C406</f>
        <v>2023</v>
      </c>
      <c r="C50" s="98">
        <f>+'Ark1'!E406</f>
        <v>41</v>
      </c>
      <c r="D50" s="98">
        <f>+IF(F50=0,"",'Ark1'!Q406)</f>
        <v>83</v>
      </c>
      <c r="E50" s="105">
        <f t="shared" si="12"/>
        <v>1</v>
      </c>
      <c r="F50" s="2">
        <f>+'Ark1'!R406</f>
        <v>1263</v>
      </c>
      <c r="G50" s="105">
        <f t="shared" si="13"/>
        <v>-25</v>
      </c>
      <c r="H50" s="100">
        <f>+IF(F50=0,"",'Ark1'!AG406)</f>
        <v>6.0712604404177837</v>
      </c>
      <c r="I50" s="100">
        <f t="shared" si="14"/>
        <v>-0.16736859337928056</v>
      </c>
      <c r="J50" s="100">
        <f>+IF(F50=0,"",'Ark1'!AH406)</f>
        <v>1.8210609659540775</v>
      </c>
      <c r="K50" s="101"/>
      <c r="L50" s="18">
        <f>+'Ark1'!AI406</f>
        <v>185</v>
      </c>
      <c r="M50" s="102"/>
      <c r="N50" s="57">
        <f t="shared" si="10"/>
        <v>14.647664291369754</v>
      </c>
      <c r="O50" s="102"/>
      <c r="P50" s="5">
        <f>+IF(F50=0,"",'Ark1'!S406)</f>
        <v>5.1433095803642122</v>
      </c>
      <c r="Q50" s="99">
        <f t="shared" si="15"/>
        <v>-0.16957861839355193</v>
      </c>
      <c r="R50" s="25"/>
      <c r="S50" s="57">
        <f>+IF(L50=0,"",'Ark1'!AJ406)</f>
        <v>103.47081081081078</v>
      </c>
      <c r="T50" s="106"/>
      <c r="U50" s="5">
        <f>+IF(L50=0,"",'Ark1'!AK406)</f>
        <v>14.602501669878404</v>
      </c>
      <c r="V50" s="104"/>
      <c r="W50" s="99">
        <f>+IF(F50=0,"",'Ark1'!T406)</f>
        <v>4.7505938242280283</v>
      </c>
      <c r="X50" s="99">
        <f t="shared" si="16"/>
        <v>-7.7045927324767227E-2</v>
      </c>
      <c r="Y50" s="57">
        <f>+IF(F50=0,"",'Ark1'!U406)</f>
        <v>15.908788598574843</v>
      </c>
      <c r="Z50" s="100">
        <f t="shared" si="17"/>
        <v>4.5512201059326074E-2</v>
      </c>
      <c r="AA50" s="100">
        <f>+IF(F50=0,"",'Ark1'!W406)</f>
        <v>0.95011876484560565</v>
      </c>
      <c r="AB50" s="100">
        <f t="shared" si="18"/>
        <v>9.608149776486008E-2</v>
      </c>
      <c r="AC50" s="100">
        <f>+IF(F50=0,"",'Ark1'!X406)</f>
        <v>50.118764845605696</v>
      </c>
      <c r="AD50" s="105">
        <f t="shared" si="19"/>
        <v>6.0193859636181202</v>
      </c>
      <c r="AE50" s="100">
        <f>+IF(F50=0,"",'Ark1'!Y406)</f>
        <v>11.005542359461598</v>
      </c>
      <c r="AF50" s="105">
        <f t="shared" si="20"/>
        <v>-3.6683706840166632</v>
      </c>
      <c r="AG50" s="126"/>
      <c r="AH50" s="100">
        <f>+IF(F50=0,"",'Ark1'!Z406)</f>
        <v>6.2294611024330324</v>
      </c>
      <c r="AI50" s="99">
        <f>+IF(F50=0,"",'Ark1'!AA406)</f>
        <v>1.682441804149559</v>
      </c>
      <c r="AJ50" s="99">
        <f>+IF(F50=0,"",'Ark1'!AC406)</f>
        <v>23.388823236957546</v>
      </c>
      <c r="AK50" s="99">
        <f t="shared" si="21"/>
        <v>3.0931034482758659</v>
      </c>
      <c r="AL50" s="100"/>
      <c r="AM50" s="25"/>
      <c r="AZ50">
        <f t="shared" si="11"/>
        <v>12.381197156752608</v>
      </c>
      <c r="BA50" s="1">
        <f t="shared" si="11"/>
        <v>5.3029928918817806</v>
      </c>
      <c r="BB50" s="1">
        <f t="shared" si="11"/>
        <v>4.8144407033295931</v>
      </c>
    </row>
    <row r="51" spans="1:54" s="3" customFormat="1" ht="15.6">
      <c r="A51" s="25"/>
      <c r="B51" s="98">
        <f>+'Ark1'!C407</f>
        <v>2023</v>
      </c>
      <c r="C51" s="98">
        <f>+'Ark1'!E407</f>
        <v>42</v>
      </c>
      <c r="D51" s="98">
        <f>+IF(F51=0,"",'Ark1'!Q407)</f>
        <v>82</v>
      </c>
      <c r="E51" s="105">
        <f t="shared" si="12"/>
        <v>11</v>
      </c>
      <c r="F51" s="2">
        <f>+'Ark1'!R407</f>
        <v>995</v>
      </c>
      <c r="G51" s="105">
        <f t="shared" si="13"/>
        <v>168</v>
      </c>
      <c r="H51" s="100">
        <f>+IF(F51=0,"",'Ark1'!AG407)</f>
        <v>4.6210387448957446</v>
      </c>
      <c r="I51" s="100">
        <f t="shared" si="14"/>
        <v>0.78938667718711253</v>
      </c>
      <c r="J51" s="100">
        <f>+IF(F51=0,"",'Ark1'!AH407)</f>
        <v>1.0050251256281406</v>
      </c>
      <c r="K51" s="101"/>
      <c r="L51" s="18">
        <f>+'Ark1'!AI407</f>
        <v>208</v>
      </c>
      <c r="M51" s="102"/>
      <c r="N51" s="57">
        <f t="shared" si="10"/>
        <v>20.904522613065328</v>
      </c>
      <c r="O51" s="102"/>
      <c r="P51" s="5">
        <f>+IF(F51=0,"",'Ark1'!S407)</f>
        <v>5.3959798994974877</v>
      </c>
      <c r="Q51" s="99">
        <f t="shared" si="15"/>
        <v>0.38993395028346001</v>
      </c>
      <c r="R51" s="25"/>
      <c r="S51" s="57">
        <f>+IF(L51=0,"",'Ark1'!AJ407)</f>
        <v>93.80865384615376</v>
      </c>
      <c r="T51" s="106"/>
      <c r="U51" s="5">
        <f>+IF(L51=0,"",'Ark1'!AK407)</f>
        <v>15.445306031845302</v>
      </c>
      <c r="V51" s="104"/>
      <c r="W51" s="99">
        <f>+IF(F51=0,"",'Ark1'!T407)</f>
        <v>4.9447236180904532</v>
      </c>
      <c r="X51" s="99">
        <f t="shared" si="16"/>
        <v>0.42960874505538804</v>
      </c>
      <c r="Y51" s="57">
        <f>+IF(F51=0,"",'Ark1'!U407)</f>
        <v>15.370150753768849</v>
      </c>
      <c r="Z51" s="100">
        <f t="shared" si="17"/>
        <v>0.19614833538916443</v>
      </c>
      <c r="AA51" s="100">
        <f>+IF(F51=0,"",'Ark1'!W407)</f>
        <v>1.9095477386934681</v>
      </c>
      <c r="AB51" s="100">
        <f t="shared" si="18"/>
        <v>0.94219586444921188</v>
      </c>
      <c r="AC51" s="100">
        <f>+IF(F51=0,"",'Ark1'!X407)</f>
        <v>43.618090452261306</v>
      </c>
      <c r="AD51" s="105">
        <f t="shared" si="19"/>
        <v>2.2637978283193547</v>
      </c>
      <c r="AE51" s="100">
        <f>+IF(F51=0,"",'Ark1'!Y407)</f>
        <v>12.763819095477388</v>
      </c>
      <c r="AF51" s="105">
        <f t="shared" si="20"/>
        <v>-1.6255400339059332</v>
      </c>
      <c r="AG51" s="126"/>
      <c r="AH51" s="100">
        <f>+IF(F51=0,"",'Ark1'!Z407)</f>
        <v>6.6096004088911053</v>
      </c>
      <c r="AI51" s="99">
        <f>+IF(F51=0,"",'Ark1'!AA407)</f>
        <v>1.7450529990361936</v>
      </c>
      <c r="AJ51" s="99">
        <f>+IF(F51=0,"",'Ark1'!AC407)</f>
        <v>21.371280690455094</v>
      </c>
      <c r="AK51" s="99">
        <f t="shared" si="21"/>
        <v>2.8484447755634204</v>
      </c>
      <c r="AL51" s="100"/>
      <c r="AM51" s="25"/>
      <c r="AZ51">
        <f t="shared" si="11"/>
        <v>12.381197156752608</v>
      </c>
      <c r="BA51" s="1">
        <f t="shared" si="11"/>
        <v>5.3029928918817806</v>
      </c>
      <c r="BB51" s="1">
        <f t="shared" si="11"/>
        <v>4.8144407033295931</v>
      </c>
    </row>
    <row r="52" spans="1:54" s="3" customFormat="1" ht="15.6">
      <c r="A52" s="25"/>
      <c r="B52" s="98">
        <f>+'Ark1'!C408</f>
        <v>2023</v>
      </c>
      <c r="C52" s="98">
        <f>+'Ark1'!E408</f>
        <v>43</v>
      </c>
      <c r="D52" s="98">
        <f>+IF(F52=0,"",'Ark1'!Q408)</f>
        <v>87</v>
      </c>
      <c r="E52" s="105">
        <f t="shared" si="12"/>
        <v>18</v>
      </c>
      <c r="F52" s="2">
        <f>+'Ark1'!R408</f>
        <v>962</v>
      </c>
      <c r="G52" s="105">
        <f t="shared" si="13"/>
        <v>207</v>
      </c>
      <c r="H52" s="100">
        <f>+IF(F52=0,"",'Ark1'!AG408)</f>
        <v>4.5307228234890324</v>
      </c>
      <c r="I52" s="100">
        <f t="shared" si="14"/>
        <v>0.84273213628840749</v>
      </c>
      <c r="J52" s="100">
        <f>+IF(F52=0,"",'Ark1'!AH408)</f>
        <v>4.1580041580041573</v>
      </c>
      <c r="K52" s="101"/>
      <c r="L52" s="18">
        <f>+'Ark1'!AI408</f>
        <v>222</v>
      </c>
      <c r="M52" s="102"/>
      <c r="N52" s="57">
        <f t="shared" si="10"/>
        <v>23.076923076923077</v>
      </c>
      <c r="O52" s="102"/>
      <c r="P52" s="5">
        <f>+IF(F52=0,"",'Ark1'!S408)</f>
        <v>5.5041580041580032</v>
      </c>
      <c r="Q52" s="99">
        <f t="shared" si="15"/>
        <v>5.3826878330190731E-2</v>
      </c>
      <c r="R52" s="25"/>
      <c r="S52" s="57">
        <f>+IF(L52=0,"",'Ark1'!AJ408)</f>
        <v>99.917567567567488</v>
      </c>
      <c r="T52" s="106"/>
      <c r="U52" s="5">
        <f>+IF(L52=0,"",'Ark1'!AK408)</f>
        <v>14.598460261740922</v>
      </c>
      <c r="V52" s="104"/>
      <c r="W52" s="99">
        <f>+IF(F52=0,"",'Ark1'!T408)</f>
        <v>4.7058212058212048</v>
      </c>
      <c r="X52" s="99">
        <f t="shared" si="16"/>
        <v>-0.18292051603310089</v>
      </c>
      <c r="Y52" s="57">
        <f>+IF(F52=0,"",'Ark1'!U408)</f>
        <v>15.586694386694395</v>
      </c>
      <c r="Z52" s="100">
        <f t="shared" si="17"/>
        <v>-0.41118640800758222</v>
      </c>
      <c r="AA52" s="100">
        <f>+IF(F52=0,"",'Ark1'!W408)</f>
        <v>1.455301455301456</v>
      </c>
      <c r="AB52" s="100">
        <f t="shared" si="18"/>
        <v>-0.2665528493343059</v>
      </c>
      <c r="AC52" s="100">
        <f>+IF(F52=0,"",'Ark1'!X408)</f>
        <v>43.243243243243249</v>
      </c>
      <c r="AD52" s="105">
        <f t="shared" si="19"/>
        <v>-1.9223196706640309</v>
      </c>
      <c r="AE52" s="100">
        <f>+IF(F52=0,"",'Ark1'!Y408)</f>
        <v>13.513513513513516</v>
      </c>
      <c r="AF52" s="105">
        <f t="shared" si="20"/>
        <v>-1.3209235725791935</v>
      </c>
      <c r="AG52" s="126"/>
      <c r="AH52" s="100">
        <f>+IF(F52=0,"",'Ark1'!Z408)</f>
        <v>6.9563526126608108</v>
      </c>
      <c r="AI52" s="99">
        <f>+IF(F52=0,"",'Ark1'!AA408)</f>
        <v>1.6673716565741883</v>
      </c>
      <c r="AJ52" s="99">
        <f>+IF(F52=0,"",'Ark1'!AC408)</f>
        <v>13.56733957138357</v>
      </c>
      <c r="AK52" s="99">
        <f t="shared" si="21"/>
        <v>2.8318035882908426</v>
      </c>
      <c r="AL52" s="100"/>
      <c r="AM52" s="25"/>
      <c r="AZ52">
        <f t="shared" si="11"/>
        <v>12.381197156752608</v>
      </c>
      <c r="BA52" s="1">
        <f t="shared" si="11"/>
        <v>5.3029928918817806</v>
      </c>
      <c r="BB52" s="1">
        <f t="shared" si="11"/>
        <v>4.8144407033295931</v>
      </c>
    </row>
    <row r="53" spans="1:54" s="3" customFormat="1" ht="15.6">
      <c r="A53" s="25"/>
      <c r="B53" s="98">
        <f>+'Ark1'!C409</f>
        <v>2023</v>
      </c>
      <c r="C53" s="98">
        <f>+'Ark1'!E409</f>
        <v>44</v>
      </c>
      <c r="D53" s="98">
        <f>+IF(F53=0,"",'Ark1'!Q409)</f>
        <v>72</v>
      </c>
      <c r="E53" s="105">
        <f t="shared" si="12"/>
        <v>-4</v>
      </c>
      <c r="F53" s="2">
        <f>+'Ark1'!R409</f>
        <v>904</v>
      </c>
      <c r="G53" s="105">
        <f t="shared" si="13"/>
        <v>-24</v>
      </c>
      <c r="H53" s="100">
        <f>+IF(F53=0,"",'Ark1'!AG409)</f>
        <v>4.821824726075949</v>
      </c>
      <c r="I53" s="100">
        <f t="shared" si="14"/>
        <v>0.31659772659120833</v>
      </c>
      <c r="J53" s="100">
        <f>+IF(F53=0,"",'Ark1'!AH409)</f>
        <v>0</v>
      </c>
      <c r="K53" s="101"/>
      <c r="L53" s="18">
        <f>+'Ark1'!AI409</f>
        <v>168</v>
      </c>
      <c r="M53" s="102"/>
      <c r="N53" s="57">
        <f t="shared" si="10"/>
        <v>18.584070796460178</v>
      </c>
      <c r="O53" s="102"/>
      <c r="P53" s="5">
        <f>+IF(F53=0,"",'Ark1'!S409)</f>
        <v>5.5154867256637194</v>
      </c>
      <c r="Q53" s="99">
        <f t="shared" si="15"/>
        <v>0.39479707049130663</v>
      </c>
      <c r="R53" s="25"/>
      <c r="S53" s="57">
        <f>+IF(L53=0,"",'Ark1'!AJ409)</f>
        <v>103.14702380952377</v>
      </c>
      <c r="T53" s="106"/>
      <c r="U53" s="5">
        <f>+IF(L53=0,"",'Ark1'!AK409)</f>
        <v>15.387284627468443</v>
      </c>
      <c r="V53" s="104"/>
      <c r="W53" s="99">
        <f>+IF(F53=0,"",'Ark1'!T409)</f>
        <v>5.3362831858407072</v>
      </c>
      <c r="X53" s="99">
        <f t="shared" si="16"/>
        <v>0.25115387549588153</v>
      </c>
      <c r="Y53" s="57">
        <f>+IF(F53=0,"",'Ark1'!U409)</f>
        <v>17.652433628318587</v>
      </c>
      <c r="Z53" s="100">
        <f t="shared" si="17"/>
        <v>1.7527569041806661</v>
      </c>
      <c r="AA53" s="100">
        <f>+IF(F53=0,"",'Ark1'!W409)</f>
        <v>2.4336283185840699</v>
      </c>
      <c r="AB53" s="100">
        <f t="shared" si="18"/>
        <v>-4.4819957277999922E-2</v>
      </c>
      <c r="AC53" s="100">
        <f>+IF(F53=0,"",'Ark1'!X409)</f>
        <v>57.190265486725664</v>
      </c>
      <c r="AD53" s="105">
        <f t="shared" si="19"/>
        <v>10.530782728104974</v>
      </c>
      <c r="AE53" s="100">
        <f>+IF(F53=0,"",'Ark1'!Y409)</f>
        <v>20.243362831858406</v>
      </c>
      <c r="AF53" s="105">
        <f t="shared" si="20"/>
        <v>3.8640524870308148</v>
      </c>
      <c r="AG53" s="126"/>
      <c r="AH53" s="100">
        <f>+IF(F53=0,"",'Ark1'!Z409)</f>
        <v>6.3651042096400561</v>
      </c>
      <c r="AI53" s="99">
        <f>+IF(F53=0,"",'Ark1'!AA409)</f>
        <v>1.5284120344883867</v>
      </c>
      <c r="AJ53" s="99">
        <f>+IF(F53=0,"",'Ark1'!AC409)</f>
        <v>23.766562235560592</v>
      </c>
      <c r="AK53" s="99">
        <f t="shared" si="21"/>
        <v>3.2005214600882459</v>
      </c>
      <c r="AL53" s="100"/>
      <c r="AM53" s="25"/>
      <c r="AZ53">
        <f t="shared" si="11"/>
        <v>12.381197156752608</v>
      </c>
      <c r="BA53" s="1">
        <f t="shared" si="11"/>
        <v>5.3029928918817806</v>
      </c>
      <c r="BB53" s="1">
        <f t="shared" si="11"/>
        <v>4.8144407033295931</v>
      </c>
    </row>
    <row r="54" spans="1:54" s="3" customFormat="1" ht="15.6">
      <c r="A54" s="25"/>
      <c r="B54" s="98">
        <f>+'Ark1'!C410</f>
        <v>2023</v>
      </c>
      <c r="C54" s="98">
        <f>+'Ark1'!E410</f>
        <v>45</v>
      </c>
      <c r="D54" s="98">
        <f>+IF(F54=0,"",'Ark1'!Q410)</f>
        <v>66</v>
      </c>
      <c r="E54" s="105">
        <f t="shared" si="12"/>
        <v>15</v>
      </c>
      <c r="F54" s="2">
        <f>+'Ark1'!R410</f>
        <v>757</v>
      </c>
      <c r="G54" s="105">
        <f t="shared" si="13"/>
        <v>-82</v>
      </c>
      <c r="H54" s="100">
        <f>+IF(F54=0,"",'Ark1'!AG410)</f>
        <v>3.9405419680470777</v>
      </c>
      <c r="I54" s="100">
        <f t="shared" si="14"/>
        <v>-0.41931375989704911</v>
      </c>
      <c r="J54" s="100">
        <f>+IF(F54=0,"",'Ark1'!AH410)</f>
        <v>0</v>
      </c>
      <c r="K54" s="101"/>
      <c r="L54" s="18">
        <f>+'Ark1'!AI410</f>
        <v>164</v>
      </c>
      <c r="M54" s="102"/>
      <c r="N54" s="57">
        <f t="shared" si="10"/>
        <v>21.664464993394979</v>
      </c>
      <c r="O54" s="102"/>
      <c r="P54" s="5">
        <f>+IF(F54=0,"",'Ark1'!S410)</f>
        <v>5.4134742404227216</v>
      </c>
      <c r="Q54" s="99">
        <f t="shared" si="15"/>
        <v>0.20012501515454595</v>
      </c>
      <c r="R54" s="25"/>
      <c r="S54" s="57">
        <f>+IF(L54=0,"",'Ark1'!AJ410)</f>
        <v>104.71768292682928</v>
      </c>
      <c r="T54" s="106"/>
      <c r="U54" s="5">
        <f>+IF(L54=0,"",'Ark1'!AK410)</f>
        <v>15.417830892017973</v>
      </c>
      <c r="V54" s="104"/>
      <c r="W54" s="99">
        <f>+IF(F54=0,"",'Ark1'!T410)</f>
        <v>5.0792602377807121</v>
      </c>
      <c r="X54" s="99">
        <f t="shared" si="16"/>
        <v>0.16507668593327551</v>
      </c>
      <c r="Y54" s="57">
        <f>+IF(F54=0,"",'Ark1'!U410)</f>
        <v>17.227476882430643</v>
      </c>
      <c r="Z54" s="100">
        <f t="shared" si="17"/>
        <v>0.20864493964159436</v>
      </c>
      <c r="AA54" s="100">
        <f>+IF(F54=0,"",'Ark1'!W410)</f>
        <v>1.3210039630118895</v>
      </c>
      <c r="AB54" s="100">
        <f t="shared" si="18"/>
        <v>-0.2284596841871569</v>
      </c>
      <c r="AC54" s="100">
        <f>+IF(F54=0,"",'Ark1'!X410)</f>
        <v>60.237780713342147</v>
      </c>
      <c r="AD54" s="105">
        <f t="shared" si="19"/>
        <v>3.7419523462384561</v>
      </c>
      <c r="AE54" s="100">
        <f>+IF(F54=0,"",'Ark1'!Y410)</f>
        <v>20.607661822985474</v>
      </c>
      <c r="AF54" s="105">
        <f t="shared" si="20"/>
        <v>2.8484246358579455</v>
      </c>
      <c r="AG54" s="126"/>
      <c r="AH54" s="100">
        <f>+IF(F54=0,"",'Ark1'!Z410)</f>
        <v>7.12200791014636</v>
      </c>
      <c r="AI54" s="99">
        <f>+IF(F54=0,"",'Ark1'!AA410)</f>
        <v>1.6146548816142881</v>
      </c>
      <c r="AJ54" s="99">
        <f>+IF(F54=0,"",'Ark1'!AC410)</f>
        <v>29.263014217258291</v>
      </c>
      <c r="AK54" s="99">
        <f t="shared" si="21"/>
        <v>3.1823328452903845</v>
      </c>
      <c r="AL54" s="100"/>
      <c r="AM54" s="25"/>
      <c r="AZ54">
        <f t="shared" si="11"/>
        <v>12.381197156752608</v>
      </c>
      <c r="BA54" s="1">
        <f t="shared" si="11"/>
        <v>5.3029928918817806</v>
      </c>
      <c r="BB54" s="1">
        <f t="shared" si="11"/>
        <v>4.8144407033295931</v>
      </c>
    </row>
    <row r="55" spans="1:54" s="3" customFormat="1" ht="15.6">
      <c r="A55" s="25"/>
      <c r="B55" s="98">
        <f>+'Ark1'!C411</f>
        <v>2023</v>
      </c>
      <c r="C55" s="98">
        <f>+'Ark1'!E411</f>
        <v>46</v>
      </c>
      <c r="D55" s="98">
        <f>+IF(F55=0,"",'Ark1'!Q411)</f>
        <v>45</v>
      </c>
      <c r="E55" s="105">
        <f t="shared" si="12"/>
        <v>17</v>
      </c>
      <c r="F55" s="2">
        <f>+'Ark1'!R411</f>
        <v>453</v>
      </c>
      <c r="G55" s="105">
        <f t="shared" si="13"/>
        <v>144</v>
      </c>
      <c r="H55" s="100">
        <f>+IF(F55=0,"",'Ark1'!AG411)</f>
        <v>2.4989318608826618</v>
      </c>
      <c r="I55" s="100">
        <f t="shared" si="14"/>
        <v>0.92790840713177913</v>
      </c>
      <c r="J55" s="100">
        <f>+IF(F55=0,"",'Ark1'!AH411)</f>
        <v>0.88300220750551861</v>
      </c>
      <c r="K55" s="101"/>
      <c r="L55" s="18">
        <f>+'Ark1'!AI411</f>
        <v>19</v>
      </c>
      <c r="M55" s="102"/>
      <c r="N55" s="57">
        <f t="shared" si="10"/>
        <v>4.1942604856512142</v>
      </c>
      <c r="O55" s="102"/>
      <c r="P55" s="5">
        <f>+IF(F55=0,"",'Ark1'!S411)</f>
        <v>5.5099337748344386</v>
      </c>
      <c r="Q55" s="99">
        <f t="shared" si="15"/>
        <v>0.52611500460790062</v>
      </c>
      <c r="R55" s="25"/>
      <c r="S55" s="57">
        <f>+IF(L55=0,"",'Ark1'!AJ411)</f>
        <v>93.378947368421052</v>
      </c>
      <c r="T55" s="106"/>
      <c r="U55" s="5">
        <f>+IF(L55=0,"",'Ark1'!AK411)</f>
        <v>15.854833753034027</v>
      </c>
      <c r="V55" s="104"/>
      <c r="W55" s="99">
        <f>+IF(F55=0,"",'Ark1'!T411)</f>
        <v>5.4613686534216317</v>
      </c>
      <c r="X55" s="99">
        <f t="shared" si="16"/>
        <v>1.0082942197646743</v>
      </c>
      <c r="Y55" s="57">
        <f>+IF(F55=0,"",'Ark1'!U411)</f>
        <v>18.256512141280368</v>
      </c>
      <c r="Z55" s="100">
        <f t="shared" si="17"/>
        <v>1.6053794551962284</v>
      </c>
      <c r="AA55" s="100">
        <f>+IF(F55=0,"",'Ark1'!W411)</f>
        <v>1.7660044150110372</v>
      </c>
      <c r="AB55" s="100">
        <f t="shared" si="18"/>
        <v>1.1187552240725258</v>
      </c>
      <c r="AC55" s="100">
        <f>+IF(F55=0,"",'Ark1'!X411)</f>
        <v>55.849889624724049</v>
      </c>
      <c r="AD55" s="105">
        <f t="shared" si="19"/>
        <v>1.1573329904198388</v>
      </c>
      <c r="AE55" s="100">
        <f>+IF(F55=0,"",'Ark1'!Y411)</f>
        <v>27.373068432671086</v>
      </c>
      <c r="AF55" s="105">
        <f t="shared" si="20"/>
        <v>14.751709209370118</v>
      </c>
      <c r="AG55" s="126"/>
      <c r="AH55" s="100">
        <f>+IF(F55=0,"",'Ark1'!Z411)</f>
        <v>7.3433686036128893</v>
      </c>
      <c r="AI55" s="99">
        <f>+IF(F55=0,"",'Ark1'!AA411)</f>
        <v>1.3199147892200729</v>
      </c>
      <c r="AJ55" s="99">
        <f>+IF(F55=0,"",'Ark1'!AC411)</f>
        <v>21.120404664387316</v>
      </c>
      <c r="AK55" s="99">
        <f t="shared" si="21"/>
        <v>3.3133814102564121</v>
      </c>
      <c r="AL55" s="100"/>
      <c r="AM55" s="25"/>
      <c r="AZ55">
        <f t="shared" si="11"/>
        <v>12.381197156752608</v>
      </c>
      <c r="BA55" s="1">
        <f t="shared" si="11"/>
        <v>5.3029928918817806</v>
      </c>
      <c r="BB55" s="1">
        <f t="shared" si="11"/>
        <v>4.8144407033295931</v>
      </c>
    </row>
    <row r="56" spans="1:54" s="3" customFormat="1" ht="15.6">
      <c r="A56" s="25"/>
      <c r="B56" s="98">
        <f>+'Ark1'!C412</f>
        <v>2023</v>
      </c>
      <c r="C56" s="98">
        <f>+'Ark1'!E412</f>
        <v>47</v>
      </c>
      <c r="D56" s="98">
        <f>+IF(F56=0,"",'Ark1'!Q412)</f>
        <v>44</v>
      </c>
      <c r="E56" s="105">
        <f t="shared" si="12"/>
        <v>2</v>
      </c>
      <c r="F56" s="2">
        <f>+'Ark1'!R412</f>
        <v>483</v>
      </c>
      <c r="G56" s="105">
        <f t="shared" si="13"/>
        <v>-20</v>
      </c>
      <c r="H56" s="100">
        <f>+IF(F56=0,"",'Ark1'!AG412)</f>
        <v>2.1788527188748499</v>
      </c>
      <c r="I56" s="100">
        <f t="shared" si="14"/>
        <v>-0.42537239133297033</v>
      </c>
      <c r="J56" s="100">
        <f>+IF(F56=0,"",'Ark1'!AH412)</f>
        <v>6.2111801242236018</v>
      </c>
      <c r="K56" s="101"/>
      <c r="L56" s="18">
        <f>+'Ark1'!AI412</f>
        <v>150</v>
      </c>
      <c r="M56" s="102"/>
      <c r="N56" s="57">
        <f t="shared" si="10"/>
        <v>31.055900621118013</v>
      </c>
      <c r="O56" s="102"/>
      <c r="P56" s="5">
        <f>+IF(F56=0,"",'Ark1'!S412)</f>
        <v>5.4844720496894412</v>
      </c>
      <c r="Q56" s="99">
        <f t="shared" si="15"/>
        <v>0.15644024054431238</v>
      </c>
      <c r="R56" s="25"/>
      <c r="S56" s="57">
        <f>+IF(L56=0,"",'Ark1'!AJ412)</f>
        <v>99.408666666666619</v>
      </c>
      <c r="T56" s="106"/>
      <c r="U56" s="5">
        <f>+IF(L56=0,"",'Ark1'!AK412)</f>
        <v>15.157582337582054</v>
      </c>
      <c r="V56" s="104"/>
      <c r="W56" s="99">
        <f>+IF(F56=0,"",'Ark1'!T412)</f>
        <v>4.9834368530020701</v>
      </c>
      <c r="X56" s="99">
        <f t="shared" si="16"/>
        <v>-4.2408077415425183E-2</v>
      </c>
      <c r="Y56" s="57">
        <f>+IF(F56=0,"",'Ark1'!U412)</f>
        <v>14.929399585921338</v>
      </c>
      <c r="Z56" s="100">
        <f t="shared" si="17"/>
        <v>-2.0268628395259789</v>
      </c>
      <c r="AA56" s="100">
        <f>+IF(F56=0,"",'Ark1'!W412)</f>
        <v>1.4492753623188404</v>
      </c>
      <c r="AB56" s="100">
        <f t="shared" si="18"/>
        <v>-0.14118189414239235</v>
      </c>
      <c r="AC56" s="100">
        <f>+IF(F56=0,"",'Ark1'!X412)</f>
        <v>39.544513457556953</v>
      </c>
      <c r="AD56" s="105">
        <f t="shared" si="19"/>
        <v>-19.501212188566328</v>
      </c>
      <c r="AE56" s="100">
        <f>+IF(F56=0,"",'Ark1'!Y412)</f>
        <v>13.457556935817802</v>
      </c>
      <c r="AF56" s="105">
        <f t="shared" si="20"/>
        <v>-2.6458227858521788</v>
      </c>
      <c r="AG56" s="126"/>
      <c r="AH56" s="100">
        <f>+IF(F56=0,"",'Ark1'!Z412)</f>
        <v>7.3129175431929934</v>
      </c>
      <c r="AI56" s="99">
        <f>+IF(F56=0,"",'Ark1'!AA412)</f>
        <v>1.3925515705165001</v>
      </c>
      <c r="AJ56" s="99">
        <f>+IF(F56=0,"",'Ark1'!AC412)</f>
        <v>10.326345323373888</v>
      </c>
      <c r="AK56" s="99">
        <f t="shared" si="21"/>
        <v>2.7221215553038904</v>
      </c>
      <c r="AL56" s="100"/>
      <c r="AM56" s="25"/>
      <c r="AZ56">
        <f t="shared" si="11"/>
        <v>12.381197156752608</v>
      </c>
      <c r="BA56" s="1">
        <f t="shared" si="11"/>
        <v>5.3029928918817806</v>
      </c>
      <c r="BB56" s="1">
        <f t="shared" si="11"/>
        <v>4.8144407033295931</v>
      </c>
    </row>
    <row r="57" spans="1:54" s="3" customFormat="1" ht="15.6">
      <c r="A57" s="25"/>
      <c r="B57" s="98">
        <f>+'Ark1'!C413</f>
        <v>2023</v>
      </c>
      <c r="C57" s="98">
        <f>+'Ark1'!E413</f>
        <v>48</v>
      </c>
      <c r="D57" s="98">
        <f>+IF(F57=0,"",'Ark1'!Q413)</f>
        <v>25</v>
      </c>
      <c r="E57" s="105">
        <f t="shared" si="12"/>
        <v>-13</v>
      </c>
      <c r="F57" s="2">
        <f>+'Ark1'!R413</f>
        <v>221</v>
      </c>
      <c r="G57" s="105">
        <f t="shared" si="13"/>
        <v>-97</v>
      </c>
      <c r="H57" s="100">
        <f>+IF(F57=0,"",'Ark1'!AG413)</f>
        <v>1.1503571240799957</v>
      </c>
      <c r="I57" s="100">
        <f t="shared" si="14"/>
        <v>-0.60243385319142995</v>
      </c>
      <c r="J57" s="100">
        <f>+IF(F57=0,"",'Ark1'!AH413)</f>
        <v>0</v>
      </c>
      <c r="K57" s="101"/>
      <c r="L57" s="18">
        <f>+'Ark1'!AI413</f>
        <v>34</v>
      </c>
      <c r="M57" s="102"/>
      <c r="N57" s="57">
        <f t="shared" si="10"/>
        <v>15.384615384615385</v>
      </c>
      <c r="O57" s="102"/>
      <c r="P57" s="5">
        <f>+IF(F57=0,"",'Ark1'!S413)</f>
        <v>6.1312217194570149</v>
      </c>
      <c r="Q57" s="99">
        <f t="shared" si="15"/>
        <v>0.70983807165827262</v>
      </c>
      <c r="R57" s="25"/>
      <c r="S57" s="57">
        <f>+IF(L57=0,"",'Ark1'!AJ413)</f>
        <v>103.18823529411762</v>
      </c>
      <c r="T57" s="106"/>
      <c r="U57" s="5">
        <f>+IF(L57=0,"",'Ark1'!AK413)</f>
        <v>14.810932930261732</v>
      </c>
      <c r="V57" s="104"/>
      <c r="W57" s="99">
        <f>+IF(F57=0,"",'Ark1'!T413)</f>
        <v>5.3619909502262439</v>
      </c>
      <c r="X57" s="99">
        <f t="shared" si="16"/>
        <v>4.4380887333161922E-2</v>
      </c>
      <c r="Y57" s="57">
        <f>+IF(F57=0,"",'Ark1'!U413)</f>
        <v>17.22669683257919</v>
      </c>
      <c r="Z57" s="100">
        <f t="shared" si="17"/>
        <v>-0.82518995987362587</v>
      </c>
      <c r="AA57" s="100">
        <f>+IF(F57=0,"",'Ark1'!W413)</f>
        <v>4.0723981900452495</v>
      </c>
      <c r="AB57" s="100">
        <f t="shared" si="18"/>
        <v>2.5000711460200931</v>
      </c>
      <c r="AC57" s="100">
        <f>+IF(F57=0,"",'Ark1'!X413)</f>
        <v>50.226244343891409</v>
      </c>
      <c r="AD57" s="105">
        <f t="shared" si="19"/>
        <v>-10.465579555479678</v>
      </c>
      <c r="AE57" s="100">
        <f>+IF(F57=0,"",'Ark1'!Y413)</f>
        <v>27.149321266968322</v>
      </c>
      <c r="AF57" s="105">
        <f t="shared" si="20"/>
        <v>7.3380005122513339</v>
      </c>
      <c r="AG57" s="126"/>
      <c r="AH57" s="100">
        <f>+IF(F57=0,"",'Ark1'!Z413)</f>
        <v>8.9446696603859444</v>
      </c>
      <c r="AI57" s="99">
        <f>+IF(F57=0,"",'Ark1'!AA413)</f>
        <v>1.8968830949026232</v>
      </c>
      <c r="AJ57" s="99">
        <f>+IF(F57=0,"",'Ark1'!AC413)</f>
        <v>46.431002320501086</v>
      </c>
      <c r="AK57" s="99">
        <f t="shared" si="21"/>
        <v>2.8096678966789668</v>
      </c>
      <c r="AL57" s="100"/>
      <c r="AM57" s="25"/>
      <c r="AZ57">
        <f t="shared" si="11"/>
        <v>12.381197156752608</v>
      </c>
      <c r="BA57" s="1">
        <f t="shared" si="11"/>
        <v>5.3029928918817806</v>
      </c>
      <c r="BB57" s="1">
        <f t="shared" si="11"/>
        <v>4.8144407033295931</v>
      </c>
    </row>
    <row r="58" spans="1:54" s="3" customFormat="1" ht="15.6">
      <c r="A58" s="25"/>
      <c r="B58" s="98">
        <f>+'Ark1'!C414</f>
        <v>2023</v>
      </c>
      <c r="C58" s="98">
        <f>+'Ark1'!E414</f>
        <v>49</v>
      </c>
      <c r="D58" s="98">
        <f>+IF(F58=0,"",'Ark1'!Q414)</f>
        <v>24</v>
      </c>
      <c r="E58" s="105">
        <f t="shared" si="12"/>
        <v>-18</v>
      </c>
      <c r="F58" s="2">
        <f>+'Ark1'!R414</f>
        <v>230</v>
      </c>
      <c r="G58" s="105">
        <f t="shared" si="13"/>
        <v>-122</v>
      </c>
      <c r="H58" s="100">
        <f>+IF(F58=0,"",'Ark1'!AG414)</f>
        <v>1.2334211816066132</v>
      </c>
      <c r="I58" s="100">
        <f t="shared" si="14"/>
        <v>-0.49506491598694469</v>
      </c>
      <c r="J58" s="100">
        <f>+IF(F58=0,"",'Ark1'!AH414)</f>
        <v>4.3478260869565215</v>
      </c>
      <c r="K58" s="101"/>
      <c r="L58" s="18">
        <f>+'Ark1'!AI414</f>
        <v>51</v>
      </c>
      <c r="M58" s="102"/>
      <c r="N58" s="57">
        <f t="shared" si="10"/>
        <v>22.173913043478262</v>
      </c>
      <c r="O58" s="102"/>
      <c r="P58" s="5">
        <f>+IF(F58=0,"",'Ark1'!S414)</f>
        <v>5.591304347826088</v>
      </c>
      <c r="Q58" s="99">
        <f t="shared" si="15"/>
        <v>0.48050889328063384</v>
      </c>
      <c r="R58" s="25"/>
      <c r="S58" s="57">
        <f>+IF(L58=0,"",'Ark1'!AJ414)</f>
        <v>95.996078431372496</v>
      </c>
      <c r="T58" s="106"/>
      <c r="U58" s="5">
        <f>+IF(L58=0,"",'Ark1'!AK414)</f>
        <v>15.196257619745328</v>
      </c>
      <c r="V58" s="104"/>
      <c r="W58" s="99">
        <f>+IF(F58=0,"",'Ark1'!T414)</f>
        <v>5.4043478260869549</v>
      </c>
      <c r="X58" s="99">
        <f t="shared" si="16"/>
        <v>0.54071146245059154</v>
      </c>
      <c r="Y58" s="57">
        <f>+IF(F58=0,"",'Ark1'!U414)</f>
        <v>17.747826086956518</v>
      </c>
      <c r="Z58" s="100">
        <f t="shared" si="17"/>
        <v>1.6657238142292492</v>
      </c>
      <c r="AA58" s="100">
        <f>+IF(F58=0,"",'Ark1'!W414)</f>
        <v>1.7391304347826086</v>
      </c>
      <c r="AB58" s="100">
        <f t="shared" si="18"/>
        <v>0.88685770750988124</v>
      </c>
      <c r="AC58" s="100">
        <f>+IF(F58=0,"",'Ark1'!X414)</f>
        <v>58.260869565217391</v>
      </c>
      <c r="AD58" s="105">
        <f t="shared" si="19"/>
        <v>6.8404150197628368</v>
      </c>
      <c r="AE58" s="100">
        <f>+IF(F58=0,"",'Ark1'!Y414)</f>
        <v>18.695652173913043</v>
      </c>
      <c r="AF58" s="105">
        <f t="shared" si="20"/>
        <v>3.6388339920948631</v>
      </c>
      <c r="AG58" s="126"/>
      <c r="AH58" s="100">
        <f>+IF(F58=0,"",'Ark1'!Z414)</f>
        <v>6.6968499775587214</v>
      </c>
      <c r="AI58" s="99">
        <f>+IF(F58=0,"",'Ark1'!AA414)</f>
        <v>1.2503610064708657</v>
      </c>
      <c r="AJ58" s="99">
        <f>+IF(F58=0,"",'Ark1'!AC414)</f>
        <v>9.3564366305073268</v>
      </c>
      <c r="AK58" s="99">
        <f t="shared" si="21"/>
        <v>3.1741835147744935</v>
      </c>
      <c r="AL58" s="100"/>
      <c r="AM58" s="25"/>
      <c r="AZ58">
        <f t="shared" si="11"/>
        <v>12.381197156752608</v>
      </c>
      <c r="BA58" s="1">
        <f t="shared" si="11"/>
        <v>5.3029928918817806</v>
      </c>
      <c r="BB58" s="1">
        <f t="shared" si="11"/>
        <v>4.8144407033295931</v>
      </c>
    </row>
    <row r="59" spans="1:54" s="3" customFormat="1" ht="15.6">
      <c r="A59" s="25"/>
      <c r="B59" s="98">
        <f>+'Ark1'!C415</f>
        <v>2023</v>
      </c>
      <c r="C59" s="98">
        <f>+'Ark1'!E415</f>
        <v>50</v>
      </c>
      <c r="D59" s="98">
        <f>+IF(F59=0,"",'Ark1'!Q415)</f>
        <v>13</v>
      </c>
      <c r="E59" s="105">
        <f t="shared" si="12"/>
        <v>-2</v>
      </c>
      <c r="F59" s="2">
        <f>+'Ark1'!R415</f>
        <v>224</v>
      </c>
      <c r="G59" s="105">
        <f t="shared" si="13"/>
        <v>-35</v>
      </c>
      <c r="H59" s="100">
        <f>+IF(F59=0,"",'Ark1'!AG415)</f>
        <v>0.97011809056006781</v>
      </c>
      <c r="I59" s="100">
        <f t="shared" si="14"/>
        <v>-0.48506024573122442</v>
      </c>
      <c r="J59" s="100">
        <f>+IF(F59=0,"",'Ark1'!AH415)</f>
        <v>0</v>
      </c>
      <c r="K59" s="101"/>
      <c r="L59" s="18">
        <f>+'Ark1'!AI415</f>
        <v>13</v>
      </c>
      <c r="M59" s="102"/>
      <c r="N59" s="57">
        <f t="shared" si="10"/>
        <v>5.8035714285714288</v>
      </c>
      <c r="O59" s="102"/>
      <c r="P59" s="5">
        <f>+IF(F59=0,"",'Ark1'!S415)</f>
        <v>5.1785714285714306</v>
      </c>
      <c r="Q59" s="99">
        <f t="shared" si="15"/>
        <v>-0.30405405405405084</v>
      </c>
      <c r="R59" s="25"/>
      <c r="S59" s="57">
        <f>+IF(L59=0,"",'Ark1'!AJ415)</f>
        <v>90.253846153846169</v>
      </c>
      <c r="T59" s="106"/>
      <c r="U59" s="5">
        <f>+IF(L59=0,"",'Ark1'!AK415)</f>
        <v>14.512654411665402</v>
      </c>
      <c r="V59" s="104"/>
      <c r="W59" s="99">
        <f>+IF(F59=0,"",'Ark1'!T415)</f>
        <v>4.4866071428571441</v>
      </c>
      <c r="X59" s="99">
        <f t="shared" si="16"/>
        <v>-0.73733108108107981</v>
      </c>
      <c r="Y59" s="57">
        <f>+IF(F59=0,"",'Ark1'!U415)</f>
        <v>14.333035714285725</v>
      </c>
      <c r="Z59" s="100">
        <f t="shared" si="17"/>
        <v>-4.0677364864864778</v>
      </c>
      <c r="AA59" s="100">
        <f>+IF(F59=0,"",'Ark1'!W415)</f>
        <v>0</v>
      </c>
      <c r="AB59" s="100">
        <f t="shared" si="18"/>
        <v>-4.2471042471042475</v>
      </c>
      <c r="AC59" s="100">
        <f>+IF(F59=0,"",'Ark1'!X415)</f>
        <v>33.482142857142847</v>
      </c>
      <c r="AD59" s="105">
        <f t="shared" si="19"/>
        <v>-29.066119691119702</v>
      </c>
      <c r="AE59" s="100">
        <f>+IF(F59=0,"",'Ark1'!Y415)</f>
        <v>9.375</v>
      </c>
      <c r="AF59" s="105">
        <f t="shared" si="20"/>
        <v>-11.088320463320464</v>
      </c>
      <c r="AG59" s="126"/>
      <c r="AH59" s="100">
        <f>+IF(F59=0,"",'Ark1'!Z415)</f>
        <v>7.5393833632946592</v>
      </c>
      <c r="AI59" s="99">
        <f>+IF(F59=0,"",'Ark1'!AA415)</f>
        <v>1.409244261210632</v>
      </c>
      <c r="AJ59" s="99">
        <f>+IF(F59=0,"",'Ark1'!AC415)</f>
        <v>32.075234830748741</v>
      </c>
      <c r="AK59" s="99">
        <f t="shared" si="21"/>
        <v>2.7677586206896563</v>
      </c>
      <c r="AL59" s="100"/>
      <c r="AM59" s="25"/>
      <c r="AZ59">
        <f t="shared" si="11"/>
        <v>12.381197156752608</v>
      </c>
      <c r="BA59" s="1">
        <f t="shared" si="11"/>
        <v>5.3029928918817806</v>
      </c>
      <c r="BB59" s="1">
        <f t="shared" si="11"/>
        <v>4.8144407033295931</v>
      </c>
    </row>
    <row r="60" spans="1:54" s="3" customFormat="1" ht="15.6">
      <c r="A60" s="25"/>
      <c r="B60" s="98">
        <f>+'Ark1'!C416</f>
        <v>2023</v>
      </c>
      <c r="C60" s="98">
        <f>+'Ark1'!E416</f>
        <v>51</v>
      </c>
      <c r="D60" s="98">
        <f>+IF(F60=0,"",'Ark1'!Q416)</f>
        <v>4</v>
      </c>
      <c r="E60" s="105">
        <f t="shared" si="12"/>
        <v>3</v>
      </c>
      <c r="F60" s="2">
        <f>+'Ark1'!R416</f>
        <v>34</v>
      </c>
      <c r="G60" s="105">
        <f t="shared" si="13"/>
        <v>24</v>
      </c>
      <c r="H60" s="100">
        <f>+IF(F60=0,"",'Ark1'!AG416)</f>
        <v>0.16978426309278699</v>
      </c>
      <c r="I60" s="100">
        <f t="shared" si="14"/>
        <v>0.10312904658928512</v>
      </c>
      <c r="J60" s="100">
        <f>+IF(F60=0,"",'Ark1'!AH416)</f>
        <v>0</v>
      </c>
      <c r="K60" s="101"/>
      <c r="L60" s="18">
        <f>+'Ark1'!AI416</f>
        <v>0</v>
      </c>
      <c r="M60" s="102"/>
      <c r="N60" s="18"/>
      <c r="O60" s="102"/>
      <c r="P60" s="5">
        <f>+IF(F60=0,"",'Ark1'!S416)</f>
        <v>5.6764705882352944</v>
      </c>
      <c r="Q60" s="99">
        <f t="shared" si="15"/>
        <v>-0.12352941176470544</v>
      </c>
      <c r="R60" s="25"/>
      <c r="S60" s="57" t="str">
        <f>+IF(L60=0,"",'Ark1'!AJ416)</f>
        <v/>
      </c>
      <c r="T60" s="106"/>
      <c r="U60" s="5" t="str">
        <f>+IF(L60=0,"",'Ark1'!AK416)</f>
        <v/>
      </c>
      <c r="V60" s="104"/>
      <c r="W60" s="99">
        <f>+IF(F60=0,"",'Ark1'!T416)</f>
        <v>4.9117647058823524</v>
      </c>
      <c r="X60" s="99">
        <f t="shared" si="16"/>
        <v>-2.1882352941176473</v>
      </c>
      <c r="Y60" s="57">
        <f>+IF(F60=0,"",'Ark1'!U416)</f>
        <v>16.526470588235298</v>
      </c>
      <c r="Z60" s="100">
        <f t="shared" si="17"/>
        <v>-5.3035294117646998</v>
      </c>
      <c r="AA60" s="100">
        <f>+IF(F60=0,"",'Ark1'!W416)</f>
        <v>0</v>
      </c>
      <c r="AB60" s="100">
        <f t="shared" si="18"/>
        <v>0</v>
      </c>
      <c r="AC60" s="100">
        <f>+IF(F60=0,"",'Ark1'!X416)</f>
        <v>38.235294117647058</v>
      </c>
      <c r="AD60" s="105">
        <f t="shared" si="19"/>
        <v>-51.764705882352942</v>
      </c>
      <c r="AE60" s="100">
        <f>+IF(F60=0,"",'Ark1'!Y416)</f>
        <v>32.352941176470594</v>
      </c>
      <c r="AF60" s="105">
        <f t="shared" si="20"/>
        <v>2.3529411764705941</v>
      </c>
      <c r="AG60" s="126"/>
      <c r="AH60" s="100">
        <f>+IF(F60=0,"",'Ark1'!Z416)</f>
        <v>9.4326188997519829</v>
      </c>
      <c r="AI60" s="99">
        <f>+IF(F60=0,"",'Ark1'!AA416)</f>
        <v>1.1560731768843271</v>
      </c>
      <c r="AJ60" s="99">
        <f>+IF(F60=0,"",'Ark1'!AC416)</f>
        <v>66.670917895214998</v>
      </c>
      <c r="AK60" s="99">
        <f t="shared" ref="AK60:AK61" si="22">+IF(F60=0,"",Y60/P60)</f>
        <v>2.9113989637305706</v>
      </c>
      <c r="AL60" s="100"/>
      <c r="AM60" s="25"/>
      <c r="AZ60">
        <f t="shared" si="11"/>
        <v>12.381197156752608</v>
      </c>
      <c r="BA60" s="1">
        <f t="shared" si="11"/>
        <v>5.3029928918817806</v>
      </c>
      <c r="BB60" s="1">
        <f t="shared" si="11"/>
        <v>4.8144407033295931</v>
      </c>
    </row>
    <row r="61" spans="1:54" s="2" customFormat="1" ht="15.6">
      <c r="A61" s="25"/>
      <c r="B61" s="98">
        <f>+'Ark1'!C417</f>
        <v>2023</v>
      </c>
      <c r="C61" s="98">
        <f>+'Ark1'!E417</f>
        <v>52</v>
      </c>
      <c r="D61" s="98" t="str">
        <f>+IF(F61=0,"",'Ark1'!Q417)</f>
        <v/>
      </c>
      <c r="E61" s="105" t="str">
        <f t="shared" si="12"/>
        <v/>
      </c>
      <c r="F61" s="2">
        <f>+'Ark1'!R417</f>
        <v>0</v>
      </c>
      <c r="G61" s="105" t="str">
        <f t="shared" si="13"/>
        <v/>
      </c>
      <c r="H61" s="100" t="str">
        <f>+IF(F61=0,"",'Ark1'!AG417)</f>
        <v/>
      </c>
      <c r="I61" s="100" t="str">
        <f t="shared" si="14"/>
        <v/>
      </c>
      <c r="J61" s="100" t="str">
        <f>+IF(F61=0,"",'Ark1'!AH417)</f>
        <v/>
      </c>
      <c r="K61" s="101"/>
      <c r="L61" s="18">
        <f>+'Ark1'!AI417</f>
        <v>0</v>
      </c>
      <c r="M61" s="102"/>
      <c r="N61" s="18"/>
      <c r="O61" s="102"/>
      <c r="P61" s="5" t="str">
        <f>+IF(F61=0,"",'Ark1'!S417)</f>
        <v/>
      </c>
      <c r="Q61" s="99" t="str">
        <f t="shared" si="15"/>
        <v/>
      </c>
      <c r="R61" s="25"/>
      <c r="S61" s="57" t="str">
        <f>+IF(L61=0,"",'Ark1'!AJ417)</f>
        <v/>
      </c>
      <c r="T61" s="106"/>
      <c r="U61" s="5" t="str">
        <f>+IF(L61=0,"",'Ark1'!AK417)</f>
        <v/>
      </c>
      <c r="V61" s="104"/>
      <c r="W61" s="99" t="str">
        <f>+IF(F61=0,"",'Ark1'!T417)</f>
        <v/>
      </c>
      <c r="X61" s="99" t="str">
        <f t="shared" si="16"/>
        <v/>
      </c>
      <c r="Y61" s="57" t="str">
        <f>+IF(F61=0,"",'Ark1'!U417)</f>
        <v/>
      </c>
      <c r="Z61" s="100" t="str">
        <f t="shared" si="17"/>
        <v/>
      </c>
      <c r="AA61" s="100" t="str">
        <f>+IF(F61=0,"",'Ark1'!W417)</f>
        <v/>
      </c>
      <c r="AB61" s="100" t="str">
        <f t="shared" si="18"/>
        <v/>
      </c>
      <c r="AC61" s="100" t="str">
        <f>+IF(F61=0,"",'Ark1'!X417)</f>
        <v/>
      </c>
      <c r="AD61" s="105" t="str">
        <f t="shared" si="19"/>
        <v/>
      </c>
      <c r="AE61" s="100" t="str">
        <f>+IF(F61=0,"",'Ark1'!Y417)</f>
        <v/>
      </c>
      <c r="AF61" s="105" t="str">
        <f t="shared" si="20"/>
        <v/>
      </c>
      <c r="AG61" s="126"/>
      <c r="AH61" s="100" t="str">
        <f>+IF(F61=0,"",'Ark1'!Z417)</f>
        <v/>
      </c>
      <c r="AI61" s="99" t="str">
        <f>+IF(F61=0,"",'Ark1'!AA417)</f>
        <v/>
      </c>
      <c r="AJ61" s="99" t="str">
        <f>+IF(F61=0,"",'Ark1'!AC417)</f>
        <v/>
      </c>
      <c r="AK61" s="99" t="str">
        <f t="shared" si="22"/>
        <v/>
      </c>
      <c r="AL61" s="100"/>
      <c r="AM61" s="25"/>
      <c r="AZ61">
        <f t="shared" si="11"/>
        <v>12.381197156752608</v>
      </c>
      <c r="BA61" s="1">
        <f t="shared" si="11"/>
        <v>5.3029928918817806</v>
      </c>
      <c r="BB61" s="1">
        <f t="shared" si="11"/>
        <v>4.8144407033295931</v>
      </c>
    </row>
    <row r="62" spans="1:54" s="2" customFormat="1" ht="15.6">
      <c r="A62" s="25"/>
      <c r="B62" s="25"/>
      <c r="C62" s="25"/>
      <c r="D62" s="25"/>
      <c r="E62" s="25"/>
      <c r="F62" s="25"/>
      <c r="G62" s="125"/>
      <c r="H62" s="25"/>
      <c r="I62" s="25"/>
      <c r="J62" s="25"/>
      <c r="K62" s="25"/>
      <c r="L62" s="25"/>
      <c r="M62" s="102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Z62"/>
      <c r="BA62" s="1"/>
      <c r="BB62" s="1"/>
    </row>
    <row r="63" spans="1:54" s="2" customFormat="1" ht="15.6">
      <c r="A63" s="25"/>
      <c r="B63" s="65">
        <f>+'Ark1'!C418</f>
        <v>2022</v>
      </c>
      <c r="C63" s="65">
        <f>+'Ark1'!E418</f>
        <v>1</v>
      </c>
      <c r="D63" s="65">
        <f>+IF(F63=0,"",'Ark1'!Q418)</f>
        <v>2</v>
      </c>
      <c r="E63" s="140">
        <f t="shared" ref="E63:E72" si="23">+IF(F63=0,"",D63-D116)</f>
        <v>-1</v>
      </c>
      <c r="F63" s="65">
        <f>+'Ark1'!R418</f>
        <v>46</v>
      </c>
      <c r="G63" s="140"/>
      <c r="H63" s="139">
        <f>+IF(F63=0,"",'Ark1'!AG418)</f>
        <v>0.31120016793572647</v>
      </c>
      <c r="I63" s="139"/>
      <c r="J63" s="139">
        <f>+IF(F63=0,"",'Ark1'!AH418)</f>
        <v>0</v>
      </c>
      <c r="K63" s="101"/>
      <c r="L63" s="18">
        <f>+'Ark1'!AI418</f>
        <v>0</v>
      </c>
      <c r="M63" s="102"/>
      <c r="N63" s="57">
        <f t="shared" ref="N63:N114" si="24">IF(F63=0,"",100*L63/F63)</f>
        <v>0</v>
      </c>
      <c r="O63" s="102"/>
      <c r="P63" s="66">
        <f>+IF(F63=0,"",'Ark1'!S418)</f>
        <v>6.5434782608695654</v>
      </c>
      <c r="Q63" s="66"/>
      <c r="R63" s="25"/>
      <c r="S63" s="57" t="str">
        <f>+IF(L63=0,"",'Ark1'!AJ418)</f>
        <v/>
      </c>
      <c r="T63" s="106"/>
      <c r="U63" s="5" t="str">
        <f>+IF(L63=0,"",'Ark1'!AK418)</f>
        <v/>
      </c>
      <c r="V63" s="104"/>
      <c r="W63" s="66">
        <f>+IF(F63=0,"",'Ark1'!T418)</f>
        <v>7.2826086956521747</v>
      </c>
      <c r="X63" s="66"/>
      <c r="Y63" s="139">
        <f>+IF(F63=0,"",'Ark1'!U418)</f>
        <v>22.156521739130437</v>
      </c>
      <c r="Z63" s="139"/>
      <c r="AA63" s="66">
        <f>+IF(F63=0,"",'Ark1'!W418)</f>
        <v>17.391304347826086</v>
      </c>
      <c r="AB63" s="139"/>
      <c r="AC63" s="139">
        <f>+IF(F63=0,"",'Ark1'!X418)</f>
        <v>78.260869565217391</v>
      </c>
      <c r="AD63" s="140"/>
      <c r="AE63" s="139">
        <f>+IF(F63=0,"",'Ark1'!Y418)</f>
        <v>50</v>
      </c>
      <c r="AF63" s="140"/>
      <c r="AG63" s="140"/>
      <c r="AH63" s="139">
        <f>+IF(F63=0,"",'Ark1'!Z418)</f>
        <v>7.3044849883601985</v>
      </c>
      <c r="AI63" s="66">
        <f>+IF(F63=0,"",'Ark1'!AA418)</f>
        <v>0.99359955495881958</v>
      </c>
      <c r="AJ63" s="66">
        <f>+IF(F63=0,"",'Ark1'!AC418)</f>
        <v>22.341074947843875</v>
      </c>
      <c r="AK63" s="66">
        <f t="shared" ref="AK63:AK94" si="25">+IF(F63=0,"",Y63/P63)</f>
        <v>3.386046511627907</v>
      </c>
      <c r="AL63" s="139"/>
      <c r="AM63" s="25"/>
    </row>
    <row r="64" spans="1:54" s="2" customFormat="1" ht="15.6">
      <c r="A64" s="25"/>
      <c r="B64" s="65">
        <f>+'Ark1'!C419</f>
        <v>2022</v>
      </c>
      <c r="C64" s="65">
        <f>+'Ark1'!E419</f>
        <v>2</v>
      </c>
      <c r="D64" s="65">
        <f>+IF(F64=0,"",'Ark1'!Q419)</f>
        <v>30</v>
      </c>
      <c r="E64" s="140">
        <f t="shared" si="23"/>
        <v>14</v>
      </c>
      <c r="F64" s="65">
        <f>+'Ark1'!R419</f>
        <v>407</v>
      </c>
      <c r="G64" s="140"/>
      <c r="H64" s="139">
        <f>+IF(F64=0,"",'Ark1'!AG419)</f>
        <v>2.5414324154119194</v>
      </c>
      <c r="I64" s="139"/>
      <c r="J64" s="139">
        <f>+IF(F64=0,"",'Ark1'!AH419)</f>
        <v>0.49140049140049136</v>
      </c>
      <c r="K64" s="101"/>
      <c r="L64" s="18">
        <f>+'Ark1'!AI419</f>
        <v>0</v>
      </c>
      <c r="M64" s="102"/>
      <c r="N64" s="57">
        <f t="shared" si="24"/>
        <v>0</v>
      </c>
      <c r="O64" s="102"/>
      <c r="P64" s="66">
        <f>+IF(F64=0,"",'Ark1'!S419)</f>
        <v>5.621621621621621</v>
      </c>
      <c r="Q64" s="66"/>
      <c r="R64" s="25"/>
      <c r="S64" s="57" t="str">
        <f>+IF(L64=0,"",'Ark1'!AJ419)</f>
        <v/>
      </c>
      <c r="T64" s="106"/>
      <c r="U64" s="5" t="str">
        <f>+IF(L64=0,"",'Ark1'!AK419)</f>
        <v/>
      </c>
      <c r="V64" s="104"/>
      <c r="W64" s="66">
        <f>+IF(F64=0,"",'Ark1'!T419)</f>
        <v>5.3980343980343966</v>
      </c>
      <c r="X64" s="66"/>
      <c r="Y64" s="139">
        <f>+IF(F64=0,"",'Ark1'!U419)</f>
        <v>20.450491400491405</v>
      </c>
      <c r="Z64" s="139"/>
      <c r="AA64" s="66">
        <f>+IF(F64=0,"",'Ark1'!W419)</f>
        <v>2.2113022113022112</v>
      </c>
      <c r="AB64" s="139"/>
      <c r="AC64" s="139">
        <f>+IF(F64=0,"",'Ark1'!X419)</f>
        <v>81.572481572481564</v>
      </c>
      <c r="AD64" s="140"/>
      <c r="AE64" s="139">
        <f>+IF(F64=0,"",'Ark1'!Y419)</f>
        <v>31.203931203931209</v>
      </c>
      <c r="AF64" s="140"/>
      <c r="AG64" s="140"/>
      <c r="AH64" s="139">
        <f>+IF(F64=0,"",'Ark1'!Z419)</f>
        <v>6.388097751202519</v>
      </c>
      <c r="AI64" s="66">
        <f>+IF(F64=0,"",'Ark1'!AA419)</f>
        <v>1.2904199359625352</v>
      </c>
      <c r="AJ64" s="66">
        <f>+IF(F64=0,"",'Ark1'!AC419)</f>
        <v>41.252498634621688</v>
      </c>
      <c r="AK64" s="66">
        <f t="shared" si="25"/>
        <v>3.6378277972027981</v>
      </c>
      <c r="AL64" s="139"/>
      <c r="AM64" s="25"/>
    </row>
    <row r="65" spans="1:64" s="3" customFormat="1" ht="15.6">
      <c r="A65" s="25"/>
      <c r="B65" s="65">
        <f>+'Ark1'!C420</f>
        <v>2022</v>
      </c>
      <c r="C65" s="65">
        <f>+'Ark1'!E420</f>
        <v>3</v>
      </c>
      <c r="D65" s="65">
        <f>+IF(F65=0,"",'Ark1'!Q420)</f>
        <v>27</v>
      </c>
      <c r="E65" s="140">
        <f t="shared" si="23"/>
        <v>-14</v>
      </c>
      <c r="F65" s="65">
        <f>+'Ark1'!R420</f>
        <v>450</v>
      </c>
      <c r="G65" s="140"/>
      <c r="H65" s="139">
        <f>+IF(F65=0,"",'Ark1'!AG420)</f>
        <v>2.373267685731189</v>
      </c>
      <c r="I65" s="139"/>
      <c r="J65" s="139">
        <f>+IF(F65=0,"",'Ark1'!AH420)</f>
        <v>0</v>
      </c>
      <c r="K65" s="101"/>
      <c r="L65" s="18">
        <f>+'Ark1'!AI420</f>
        <v>0</v>
      </c>
      <c r="M65" s="102"/>
      <c r="N65" s="57">
        <f t="shared" si="24"/>
        <v>0</v>
      </c>
      <c r="O65" s="102"/>
      <c r="P65" s="66">
        <f>+IF(F65=0,"",'Ark1'!S420)</f>
        <v>5.2044444444444444</v>
      </c>
      <c r="Q65" s="66"/>
      <c r="R65" s="25"/>
      <c r="S65" s="57" t="str">
        <f>+IF(L65=0,"",'Ark1'!AJ420)</f>
        <v/>
      </c>
      <c r="T65" s="106"/>
      <c r="U65" s="5" t="str">
        <f>+IF(L65=0,"",'Ark1'!AK420)</f>
        <v/>
      </c>
      <c r="V65" s="104"/>
      <c r="W65" s="66">
        <f>+IF(F65=0,"",'Ark1'!T420)</f>
        <v>5.1533333333333324</v>
      </c>
      <c r="X65" s="66"/>
      <c r="Y65" s="139">
        <f>+IF(F65=0,"",'Ark1'!U420)</f>
        <v>17.272444444444442</v>
      </c>
      <c r="Z65" s="139"/>
      <c r="AA65" s="66">
        <f>+IF(F65=0,"",'Ark1'!W420)</f>
        <v>2.6666666666666661</v>
      </c>
      <c r="AB65" s="139"/>
      <c r="AC65" s="139">
        <f>+IF(F65=0,"",'Ark1'!X420)</f>
        <v>61.555555555555557</v>
      </c>
      <c r="AD65" s="140"/>
      <c r="AE65" s="139">
        <f>+IF(F65=0,"",'Ark1'!Y420)</f>
        <v>25.111111111111111</v>
      </c>
      <c r="AF65" s="140"/>
      <c r="AG65" s="140"/>
      <c r="AH65" s="139">
        <f>+IF(F65=0,"",'Ark1'!Z420)</f>
        <v>8.0400661013190984</v>
      </c>
      <c r="AI65" s="66">
        <f>+IF(F65=0,"",'Ark1'!AA420)</f>
        <v>1.2589158573163137</v>
      </c>
      <c r="AJ65" s="66">
        <f>+IF(F65=0,"",'Ark1'!AC420)</f>
        <v>40.663413027310426</v>
      </c>
      <c r="AK65" s="66">
        <f t="shared" si="25"/>
        <v>3.3187873612297176</v>
      </c>
      <c r="AL65" s="139"/>
      <c r="AM65" s="25"/>
    </row>
    <row r="66" spans="1:64" ht="15.6">
      <c r="A66" s="25"/>
      <c r="B66" s="65">
        <f>+'Ark1'!C421</f>
        <v>2022</v>
      </c>
      <c r="C66" s="65">
        <f>+'Ark1'!E421</f>
        <v>4</v>
      </c>
      <c r="D66" s="65">
        <f>+IF(F66=0,"",'Ark1'!Q421)</f>
        <v>4</v>
      </c>
      <c r="E66" s="140">
        <f t="shared" si="23"/>
        <v>-5</v>
      </c>
      <c r="F66" s="65">
        <f>+'Ark1'!R421</f>
        <v>14</v>
      </c>
      <c r="G66" s="140"/>
      <c r="H66" s="139">
        <f>+IF(F66=0,"",'Ark1'!AG421)</f>
        <v>0.10207438789336082</v>
      </c>
      <c r="I66" s="139"/>
      <c r="J66" s="139">
        <f>+IF(F66=0,"",'Ark1'!AH421)</f>
        <v>0</v>
      </c>
      <c r="K66" s="101"/>
      <c r="L66" s="18">
        <f>+'Ark1'!AI421</f>
        <v>1</v>
      </c>
      <c r="M66" s="102"/>
      <c r="N66" s="57">
        <f t="shared" si="24"/>
        <v>7.1428571428571432</v>
      </c>
      <c r="O66" s="102"/>
      <c r="P66" s="66">
        <f>+IF(F66=0,"",'Ark1'!S421)</f>
        <v>6</v>
      </c>
      <c r="Q66" s="66"/>
      <c r="R66" s="25"/>
      <c r="S66" s="57">
        <f>+IF(L66=0,"",'Ark1'!AJ421)</f>
        <v>100.5</v>
      </c>
      <c r="T66" s="106"/>
      <c r="U66" s="5">
        <f>+IF(L66=0,"",'Ark1'!AK421)</f>
        <v>19.407430558403249</v>
      </c>
      <c r="V66" s="104"/>
      <c r="W66" s="66">
        <f>+IF(F66=0,"",'Ark1'!T421)</f>
        <v>6.5</v>
      </c>
      <c r="X66" s="66"/>
      <c r="Y66" s="139">
        <f>+IF(F66=0,"",'Ark1'!U421)</f>
        <v>23.878571428571423</v>
      </c>
      <c r="Z66" s="139"/>
      <c r="AA66" s="66">
        <f>+IF(F66=0,"",'Ark1'!W421)</f>
        <v>7.1428571428571441</v>
      </c>
      <c r="AB66" s="139"/>
      <c r="AC66" s="139">
        <f>+IF(F66=0,"",'Ark1'!X421)</f>
        <v>100</v>
      </c>
      <c r="AD66" s="140"/>
      <c r="AE66" s="139">
        <f>+IF(F66=0,"",'Ark1'!Y421)</f>
        <v>42.857142857142847</v>
      </c>
      <c r="AF66" s="140"/>
      <c r="AG66" s="140"/>
      <c r="AH66" s="139">
        <f>+IF(F66=0,"",'Ark1'!Z421)</f>
        <v>4.7351540284841311</v>
      </c>
      <c r="AI66" s="66">
        <f>+IF(F66=0,"",'Ark1'!AA421)</f>
        <v>1.2535663410560172</v>
      </c>
      <c r="AJ66" s="66">
        <f>+IF(F66=0,"",'Ark1'!AC421)</f>
        <v>61.370647760134041</v>
      </c>
      <c r="AK66" s="66">
        <f t="shared" si="25"/>
        <v>3.9797619047619039</v>
      </c>
      <c r="AL66" s="139"/>
      <c r="AM66" s="25"/>
      <c r="AW66"/>
      <c r="BA66"/>
      <c r="BB66"/>
      <c r="BC66"/>
      <c r="BD66"/>
      <c r="BE66"/>
      <c r="BF66"/>
      <c r="BJ66"/>
      <c r="BK66"/>
      <c r="BL66"/>
    </row>
    <row r="67" spans="1:64" ht="15.6">
      <c r="A67" s="25"/>
      <c r="B67" s="65">
        <f>+'Ark1'!C422</f>
        <v>2022</v>
      </c>
      <c r="C67" s="65">
        <f>+'Ark1'!E422</f>
        <v>5</v>
      </c>
      <c r="D67" s="65">
        <f>+IF(F67=0,"",'Ark1'!Q422)</f>
        <v>18</v>
      </c>
      <c r="E67" s="140">
        <f t="shared" si="23"/>
        <v>-2</v>
      </c>
      <c r="F67" s="65">
        <f>+'Ark1'!R422</f>
        <v>208</v>
      </c>
      <c r="G67" s="140"/>
      <c r="H67" s="139">
        <f>+IF(F67=0,"",'Ark1'!AG422)</f>
        <v>1.1646189958206905</v>
      </c>
      <c r="I67" s="139"/>
      <c r="J67" s="139">
        <f>+IF(F67=0,"",'Ark1'!AH422)</f>
        <v>0</v>
      </c>
      <c r="K67" s="101"/>
      <c r="L67" s="18">
        <f>+'Ark1'!AI422</f>
        <v>0</v>
      </c>
      <c r="M67" s="102"/>
      <c r="N67" s="57">
        <f t="shared" si="24"/>
        <v>0</v>
      </c>
      <c r="O67" s="102"/>
      <c r="P67" s="66">
        <f>+IF(F67=0,"",'Ark1'!S422)</f>
        <v>5.1730769230769242</v>
      </c>
      <c r="Q67" s="66"/>
      <c r="R67" s="25"/>
      <c r="S67" s="57" t="str">
        <f>+IF(L67=0,"",'Ark1'!AJ422)</f>
        <v/>
      </c>
      <c r="T67" s="106"/>
      <c r="U67" s="5" t="str">
        <f>+IF(L67=0,"",'Ark1'!AK422)</f>
        <v/>
      </c>
      <c r="V67" s="104"/>
      <c r="W67" s="66">
        <f>+IF(F67=0,"",'Ark1'!T422)</f>
        <v>5.1586538461538476</v>
      </c>
      <c r="X67" s="66"/>
      <c r="Y67" s="139">
        <f>+IF(F67=0,"",'Ark1'!U422)</f>
        <v>18.337500000000006</v>
      </c>
      <c r="Z67" s="139"/>
      <c r="AA67" s="66">
        <f>+IF(F67=0,"",'Ark1'!W422)</f>
        <v>3.3653846153846154</v>
      </c>
      <c r="AB67" s="139"/>
      <c r="AC67" s="139">
        <f>+IF(F67=0,"",'Ark1'!X422)</f>
        <v>63.942307692307693</v>
      </c>
      <c r="AD67" s="140"/>
      <c r="AE67" s="139">
        <f>+IF(F67=0,"",'Ark1'!Y422)</f>
        <v>31.730769230769241</v>
      </c>
      <c r="AF67" s="140"/>
      <c r="AG67" s="140"/>
      <c r="AH67" s="139">
        <f>+IF(F67=0,"",'Ark1'!Z422)</f>
        <v>8.8454974150259496</v>
      </c>
      <c r="AI67" s="66">
        <f>+IF(F67=0,"",'Ark1'!AA422)</f>
        <v>1.2437714643861633</v>
      </c>
      <c r="AJ67" s="66">
        <f>+IF(F67=0,"",'Ark1'!AC422)</f>
        <v>53.411387789487215</v>
      </c>
      <c r="AK67" s="66">
        <f t="shared" si="25"/>
        <v>3.5447955390334576</v>
      </c>
      <c r="AL67" s="139"/>
      <c r="AM67" s="25"/>
      <c r="AW67"/>
      <c r="BA67"/>
      <c r="BB67"/>
      <c r="BC67"/>
      <c r="BD67"/>
      <c r="BE67"/>
      <c r="BF67"/>
      <c r="BJ67"/>
      <c r="BK67"/>
      <c r="BL67"/>
    </row>
    <row r="68" spans="1:64" ht="15.6">
      <c r="A68" s="25"/>
      <c r="B68" s="65">
        <f>+'Ark1'!C423</f>
        <v>2022</v>
      </c>
      <c r="C68" s="65">
        <f>+'Ark1'!E423</f>
        <v>6</v>
      </c>
      <c r="D68" s="65">
        <f>+IF(F68=0,"",'Ark1'!Q423)</f>
        <v>17</v>
      </c>
      <c r="E68" s="140">
        <f t="shared" si="23"/>
        <v>0</v>
      </c>
      <c r="F68" s="65">
        <f>+'Ark1'!R423</f>
        <v>245</v>
      </c>
      <c r="G68" s="140"/>
      <c r="H68" s="139">
        <f>+IF(F68=0,"",'Ark1'!AG423)</f>
        <v>0.86630407816644717</v>
      </c>
      <c r="I68" s="139"/>
      <c r="J68" s="139">
        <f>+IF(F68=0,"",'Ark1'!AH423)</f>
        <v>0</v>
      </c>
      <c r="K68" s="101"/>
      <c r="L68" s="18">
        <f>+'Ark1'!AI423</f>
        <v>0</v>
      </c>
      <c r="M68" s="102"/>
      <c r="N68" s="57">
        <f t="shared" si="24"/>
        <v>0</v>
      </c>
      <c r="O68" s="102"/>
      <c r="P68" s="66">
        <f>+IF(F68=0,"",'Ark1'!S423)</f>
        <v>5.8244897959183684</v>
      </c>
      <c r="Q68" s="66"/>
      <c r="R68" s="25"/>
      <c r="S68" s="57" t="str">
        <f>+IF(L68=0,"",'Ark1'!AJ423)</f>
        <v/>
      </c>
      <c r="T68" s="106"/>
      <c r="U68" s="5" t="str">
        <f>+IF(L68=0,"",'Ark1'!AK423)</f>
        <v/>
      </c>
      <c r="V68" s="104"/>
      <c r="W68" s="66">
        <f>+IF(F68=0,"",'Ark1'!T423)</f>
        <v>4.8285714285714283</v>
      </c>
      <c r="X68" s="66"/>
      <c r="Y68" s="139">
        <f>+IF(F68=0,"",'Ark1'!U423)</f>
        <v>11.580408163265302</v>
      </c>
      <c r="Z68" s="139"/>
      <c r="AA68" s="66">
        <f>+IF(F68=0,"",'Ark1'!W423)</f>
        <v>0.81632653061224492</v>
      </c>
      <c r="AB68" s="139"/>
      <c r="AC68" s="139">
        <f>+IF(F68=0,"",'Ark1'!X423)</f>
        <v>26.122448979591841</v>
      </c>
      <c r="AD68" s="140"/>
      <c r="AE68" s="139">
        <f>+IF(F68=0,"",'Ark1'!Y423)</f>
        <v>13.06122448979592</v>
      </c>
      <c r="AF68" s="140"/>
      <c r="AG68" s="140"/>
      <c r="AH68" s="139">
        <f>+IF(F68=0,"",'Ark1'!Z423)</f>
        <v>9.0064434891470242</v>
      </c>
      <c r="AI68" s="66">
        <f>+IF(F68=0,"",'Ark1'!AA423)</f>
        <v>1.3901300206763645</v>
      </c>
      <c r="AJ68" s="66">
        <f>+IF(F68=0,"",'Ark1'!AC423)</f>
        <v>-10.612868698776486</v>
      </c>
      <c r="AK68" s="66">
        <f t="shared" si="25"/>
        <v>1.9882270497547292</v>
      </c>
      <c r="AL68" s="139"/>
      <c r="AM68" s="25"/>
      <c r="AW68"/>
      <c r="BA68"/>
      <c r="BB68"/>
      <c r="BC68"/>
      <c r="BD68"/>
      <c r="BE68"/>
      <c r="BF68"/>
      <c r="BJ68"/>
      <c r="BK68"/>
      <c r="BL68"/>
    </row>
    <row r="69" spans="1:64" ht="15.6">
      <c r="A69" s="25"/>
      <c r="B69" s="65">
        <f>+'Ark1'!C424</f>
        <v>2022</v>
      </c>
      <c r="C69" s="65">
        <f>+'Ark1'!E424</f>
        <v>7</v>
      </c>
      <c r="D69" s="65">
        <f>+IF(F69=0,"",'Ark1'!Q424)</f>
        <v>27</v>
      </c>
      <c r="E69" s="140">
        <f t="shared" si="23"/>
        <v>-2</v>
      </c>
      <c r="F69" s="65">
        <f>+'Ark1'!R424</f>
        <v>785</v>
      </c>
      <c r="G69" s="140"/>
      <c r="H69" s="139">
        <f>+IF(F69=0,"",'Ark1'!AG424)</f>
        <v>1.8540104196484799</v>
      </c>
      <c r="I69" s="139"/>
      <c r="J69" s="139">
        <f>+IF(F69=0,"",'Ark1'!AH424)</f>
        <v>0.50955414012738842</v>
      </c>
      <c r="K69" s="101"/>
      <c r="L69" s="18">
        <f>+'Ark1'!AI424</f>
        <v>0</v>
      </c>
      <c r="M69" s="102"/>
      <c r="N69" s="57">
        <f t="shared" si="24"/>
        <v>0</v>
      </c>
      <c r="O69" s="102"/>
      <c r="P69" s="66">
        <f>+IF(F69=0,"",'Ark1'!S424)</f>
        <v>5.3617834394904476</v>
      </c>
      <c r="Q69" s="66"/>
      <c r="R69" s="25"/>
      <c r="S69" s="57" t="str">
        <f>+IF(L69=0,"",'Ark1'!AJ424)</f>
        <v/>
      </c>
      <c r="T69" s="106"/>
      <c r="U69" s="5" t="str">
        <f>+IF(L69=0,"",'Ark1'!AK424)</f>
        <v/>
      </c>
      <c r="V69" s="104"/>
      <c r="W69" s="66">
        <f>+IF(F69=0,"",'Ark1'!T424)</f>
        <v>5.1184713375796189</v>
      </c>
      <c r="X69" s="66"/>
      <c r="Y69" s="139">
        <f>+IF(F69=0,"",'Ark1'!U424)</f>
        <v>7.7350318471337554</v>
      </c>
      <c r="Z69" s="139"/>
      <c r="AA69" s="66">
        <f>+IF(F69=0,"",'Ark1'!W424)</f>
        <v>0.50955414012738842</v>
      </c>
      <c r="AB69" s="139"/>
      <c r="AC69" s="139">
        <f>+IF(F69=0,"",'Ark1'!X424)</f>
        <v>5.7324840764331197</v>
      </c>
      <c r="AD69" s="140"/>
      <c r="AE69" s="139">
        <f>+IF(F69=0,"",'Ark1'!Y424)</f>
        <v>2.8025477707006359</v>
      </c>
      <c r="AF69" s="140"/>
      <c r="AG69" s="140"/>
      <c r="AH69" s="139">
        <f>+IF(F69=0,"",'Ark1'!Z424)</f>
        <v>4.8226095196069529</v>
      </c>
      <c r="AI69" s="66">
        <f>+IF(F69=0,"",'Ark1'!AA424)</f>
        <v>1.481629978298223</v>
      </c>
      <c r="AJ69" s="66">
        <f>+IF(F69=0,"",'Ark1'!AC424)</f>
        <v>4.3581304587470244</v>
      </c>
      <c r="AK69" s="66">
        <f t="shared" si="25"/>
        <v>1.4426229508196713</v>
      </c>
      <c r="AL69" s="139"/>
      <c r="AM69" s="25"/>
      <c r="AW69"/>
      <c r="BA69"/>
      <c r="BB69"/>
      <c r="BC69"/>
      <c r="BD69"/>
      <c r="BE69"/>
      <c r="BF69"/>
      <c r="BJ69"/>
      <c r="BK69"/>
      <c r="BL69"/>
    </row>
    <row r="70" spans="1:64" ht="15.6">
      <c r="A70" s="25"/>
      <c r="B70" s="65">
        <f>+'Ark1'!C425</f>
        <v>2022</v>
      </c>
      <c r="C70" s="65">
        <f>+'Ark1'!E425</f>
        <v>8</v>
      </c>
      <c r="D70" s="65">
        <f>+IF(F70=0,"",'Ark1'!Q425)</f>
        <v>21</v>
      </c>
      <c r="E70" s="140">
        <f t="shared" si="23"/>
        <v>10</v>
      </c>
      <c r="F70" s="65">
        <f>+'Ark1'!R425</f>
        <v>269</v>
      </c>
      <c r="G70" s="140"/>
      <c r="H70" s="139">
        <f>+IF(F70=0,"",'Ark1'!AG425)</f>
        <v>0.82557203106810939</v>
      </c>
      <c r="I70" s="139"/>
      <c r="J70" s="139">
        <f>+IF(F70=0,"",'Ark1'!AH425)</f>
        <v>2.2304832713754652</v>
      </c>
      <c r="K70" s="101"/>
      <c r="L70" s="18">
        <f>+'Ark1'!AI425</f>
        <v>4</v>
      </c>
      <c r="M70" s="102"/>
      <c r="N70" s="57">
        <f t="shared" si="24"/>
        <v>1.486988847583643</v>
      </c>
      <c r="O70" s="102"/>
      <c r="P70" s="66">
        <f>+IF(F70=0,"",'Ark1'!S425)</f>
        <v>5.9479553903345712</v>
      </c>
      <c r="Q70" s="66"/>
      <c r="R70" s="25"/>
      <c r="S70" s="57">
        <f>+IF(L70=0,"",'Ark1'!AJ425)</f>
        <v>88.35</v>
      </c>
      <c r="T70" s="106"/>
      <c r="U70" s="5">
        <f>+IF(L70=0,"",'Ark1'!AK425)</f>
        <v>13.419418485420922</v>
      </c>
      <c r="V70" s="104"/>
      <c r="W70" s="66">
        <f>+IF(F70=0,"",'Ark1'!T425)</f>
        <v>5.2676579925650548</v>
      </c>
      <c r="X70" s="66"/>
      <c r="Y70" s="139">
        <f>+IF(F70=0,"",'Ark1'!U425)</f>
        <v>10.051301115241637</v>
      </c>
      <c r="Z70" s="139"/>
      <c r="AA70" s="66">
        <f>+IF(F70=0,"",'Ark1'!W425)</f>
        <v>1.8587360594795537</v>
      </c>
      <c r="AB70" s="139"/>
      <c r="AC70" s="139">
        <f>+IF(F70=0,"",'Ark1'!X425)</f>
        <v>16.356877323420075</v>
      </c>
      <c r="AD70" s="140"/>
      <c r="AE70" s="139">
        <f>+IF(F70=0,"",'Ark1'!Y425)</f>
        <v>7.8066914498141262</v>
      </c>
      <c r="AF70" s="140"/>
      <c r="AG70" s="140"/>
      <c r="AH70" s="139">
        <f>+IF(F70=0,"",'Ark1'!Z425)</f>
        <v>6.9323743618062972</v>
      </c>
      <c r="AI70" s="66">
        <f>+IF(F70=0,"",'Ark1'!AA425)</f>
        <v>1.3236080230768781</v>
      </c>
      <c r="AJ70" s="66">
        <f>+IF(F70=0,"",'Ark1'!AC425)</f>
        <v>25.836587047174095</v>
      </c>
      <c r="AK70" s="66">
        <f t="shared" si="25"/>
        <v>1.6898750000000007</v>
      </c>
      <c r="AL70" s="139"/>
      <c r="AM70" s="25"/>
      <c r="AW70"/>
      <c r="BA70"/>
      <c r="BB70"/>
      <c r="BC70"/>
      <c r="BD70"/>
      <c r="BE70"/>
      <c r="BF70"/>
      <c r="BJ70"/>
      <c r="BK70"/>
      <c r="BL70"/>
    </row>
    <row r="71" spans="1:64" ht="15.6">
      <c r="A71" s="25"/>
      <c r="B71" s="65">
        <f>+'Ark1'!C426</f>
        <v>2022</v>
      </c>
      <c r="C71" s="65">
        <f>+'Ark1'!E426</f>
        <v>9</v>
      </c>
      <c r="D71" s="65">
        <f>+IF(F71=0,"",'Ark1'!Q426)</f>
        <v>29</v>
      </c>
      <c r="E71" s="140">
        <f t="shared" si="23"/>
        <v>-8</v>
      </c>
      <c r="F71" s="65">
        <f>+'Ark1'!R426</f>
        <v>364</v>
      </c>
      <c r="G71" s="140"/>
      <c r="H71" s="139">
        <f>+IF(F71=0,"",'Ark1'!AG426)</f>
        <v>1.2981736989752111</v>
      </c>
      <c r="I71" s="139"/>
      <c r="J71" s="139">
        <f>+IF(F71=0,"",'Ark1'!AH426)</f>
        <v>0</v>
      </c>
      <c r="K71" s="101"/>
      <c r="L71" s="18">
        <f>+'Ark1'!AI426</f>
        <v>0</v>
      </c>
      <c r="M71" s="102"/>
      <c r="N71" s="57">
        <f t="shared" si="24"/>
        <v>0</v>
      </c>
      <c r="O71" s="102"/>
      <c r="P71" s="66">
        <f>+IF(F71=0,"",'Ark1'!S426)</f>
        <v>5.8983516483516496</v>
      </c>
      <c r="Q71" s="66"/>
      <c r="R71" s="25"/>
      <c r="S71" s="57" t="str">
        <f>+IF(L71=0,"",'Ark1'!AJ426)</f>
        <v/>
      </c>
      <c r="T71" s="106"/>
      <c r="U71" s="5" t="str">
        <f>+IF(L71=0,"",'Ark1'!AK426)</f>
        <v/>
      </c>
      <c r="V71" s="104"/>
      <c r="W71" s="66">
        <f>+IF(F71=0,"",'Ark1'!T426)</f>
        <v>5.2307692307692317</v>
      </c>
      <c r="X71" s="66"/>
      <c r="Y71" s="139">
        <f>+IF(F71=0,"",'Ark1'!U426)</f>
        <v>11.680219780219783</v>
      </c>
      <c r="Z71" s="139"/>
      <c r="AA71" s="66">
        <f>+IF(F71=0,"",'Ark1'!W426)</f>
        <v>1.0989010989010985</v>
      </c>
      <c r="AB71" s="139"/>
      <c r="AC71" s="139">
        <f>+IF(F71=0,"",'Ark1'!X426)</f>
        <v>28.021978021978033</v>
      </c>
      <c r="AD71" s="140"/>
      <c r="AE71" s="139">
        <f>+IF(F71=0,"",'Ark1'!Y426)</f>
        <v>13.46153846153846</v>
      </c>
      <c r="AF71" s="140"/>
      <c r="AG71" s="140"/>
      <c r="AH71" s="139">
        <f>+IF(F71=0,"",'Ark1'!Z426)</f>
        <v>8.3062298846559504</v>
      </c>
      <c r="AI71" s="66">
        <f>+IF(F71=0,"",'Ark1'!AA426)</f>
        <v>1.3780450906802097</v>
      </c>
      <c r="AJ71" s="66">
        <f>+IF(F71=0,"",'Ark1'!AC426)</f>
        <v>1.8977225554819128</v>
      </c>
      <c r="AK71" s="66">
        <f t="shared" si="25"/>
        <v>1.9802515137401024</v>
      </c>
      <c r="AL71" s="139"/>
      <c r="AM71" s="25"/>
      <c r="AW71"/>
      <c r="BA71"/>
      <c r="BB71"/>
      <c r="BC71"/>
      <c r="BD71"/>
      <c r="BE71"/>
      <c r="BF71"/>
      <c r="BJ71"/>
      <c r="BK71"/>
      <c r="BL71"/>
    </row>
    <row r="72" spans="1:64" ht="15.6">
      <c r="A72" s="25"/>
      <c r="B72" s="65">
        <f>+'Ark1'!C427</f>
        <v>2022</v>
      </c>
      <c r="C72" s="65">
        <f>+'Ark1'!E427</f>
        <v>10</v>
      </c>
      <c r="D72" s="65">
        <f>+IF(F72=0,"",'Ark1'!Q427)</f>
        <v>74</v>
      </c>
      <c r="E72" s="140">
        <f t="shared" si="23"/>
        <v>-1</v>
      </c>
      <c r="F72" s="65">
        <f>+'Ark1'!R427</f>
        <v>1972</v>
      </c>
      <c r="G72" s="140"/>
      <c r="H72" s="139">
        <f>+IF(F72=0,"",'Ark1'!AG427)</f>
        <v>5.7037079445048811</v>
      </c>
      <c r="I72" s="139"/>
      <c r="J72" s="139">
        <f>+IF(F72=0,"",'Ark1'!AH427)</f>
        <v>0.10141987829614606</v>
      </c>
      <c r="K72" s="101"/>
      <c r="L72" s="18">
        <f>+'Ark1'!AI427</f>
        <v>14</v>
      </c>
      <c r="M72" s="102"/>
      <c r="N72" s="57">
        <f t="shared" si="24"/>
        <v>0.70993914807302227</v>
      </c>
      <c r="O72" s="102"/>
      <c r="P72" s="66">
        <f>+IF(F72=0,"",'Ark1'!S427)</f>
        <v>5.1840770791075048</v>
      </c>
      <c r="Q72" s="66"/>
      <c r="R72" s="25"/>
      <c r="S72" s="57">
        <f>+IF(L72=0,"",'Ark1'!AJ427)</f>
        <v>109.26428571428571</v>
      </c>
      <c r="T72" s="106"/>
      <c r="U72" s="5">
        <f>+IF(L72=0,"",'Ark1'!AK427)</f>
        <v>15.271215865278805</v>
      </c>
      <c r="V72" s="104"/>
      <c r="W72" s="66">
        <f>+IF(F72=0,"",'Ark1'!T427)</f>
        <v>5.209432048681542</v>
      </c>
      <c r="X72" s="66"/>
      <c r="Y72" s="139">
        <f>+IF(F72=0,"",'Ark1'!U427)</f>
        <v>9.4726166328600474</v>
      </c>
      <c r="Z72" s="139"/>
      <c r="AA72" s="66">
        <f>+IF(F72=0,"",'Ark1'!W427)</f>
        <v>0.76064908722109503</v>
      </c>
      <c r="AB72" s="139"/>
      <c r="AC72" s="139">
        <f>+IF(F72=0,"",'Ark1'!X427)</f>
        <v>17.951318458417848</v>
      </c>
      <c r="AD72" s="140"/>
      <c r="AE72" s="139">
        <f>+IF(F72=0,"",'Ark1'!Y427)</f>
        <v>7.6572008113590257</v>
      </c>
      <c r="AF72" s="140"/>
      <c r="AG72" s="140"/>
      <c r="AH72" s="139">
        <f>+IF(F72=0,"",'Ark1'!Z427)</f>
        <v>6.8747170805948201</v>
      </c>
      <c r="AI72" s="66">
        <f>+IF(F72=0,"",'Ark1'!AA427)</f>
        <v>1.2428660565912821</v>
      </c>
      <c r="AJ72" s="66">
        <f>+IF(F72=0,"",'Ark1'!AC427)</f>
        <v>6.2936139453217006</v>
      </c>
      <c r="AK72" s="66">
        <f t="shared" si="25"/>
        <v>1.8272522742834798</v>
      </c>
      <c r="AL72" s="139"/>
      <c r="AM72" s="25"/>
      <c r="AW72"/>
      <c r="BA72"/>
      <c r="BB72"/>
      <c r="BC72"/>
      <c r="BD72"/>
      <c r="BE72"/>
      <c r="BF72"/>
      <c r="BJ72"/>
      <c r="BK72"/>
      <c r="BL72"/>
    </row>
    <row r="73" spans="1:64" ht="15.6">
      <c r="A73" s="25"/>
      <c r="B73" s="65">
        <f>+'Ark1'!C428</f>
        <v>2022</v>
      </c>
      <c r="C73" s="65">
        <f>+'Ark1'!E428</f>
        <v>11</v>
      </c>
      <c r="D73" s="65">
        <f>+IF(F73=0,"",'Ark1'!Q428)</f>
        <v>33</v>
      </c>
      <c r="E73" s="140">
        <f t="shared" ref="E73:E93" si="26">+IF(F73=0,"",D73-D126)</f>
        <v>-13</v>
      </c>
      <c r="F73" s="65">
        <f>+'Ark1'!R428</f>
        <v>627</v>
      </c>
      <c r="G73" s="140"/>
      <c r="H73" s="139">
        <f>+IF(F73=0,"",'Ark1'!AG428)</f>
        <v>1.8137669128451752</v>
      </c>
      <c r="I73" s="139">
        <f t="shared" ref="I73:I114" si="27">+IF(F73=0,"",H73-H126)</f>
        <v>-0.70791710887970893</v>
      </c>
      <c r="J73" s="139">
        <f>+IF(F73=0,"",'Ark1'!AH428)</f>
        <v>0.63795853269537461</v>
      </c>
      <c r="K73" s="101"/>
      <c r="L73" s="18">
        <f>+'Ark1'!AI428</f>
        <v>0</v>
      </c>
      <c r="M73" s="102"/>
      <c r="N73" s="57">
        <f t="shared" si="24"/>
        <v>0</v>
      </c>
      <c r="O73" s="102"/>
      <c r="P73" s="66">
        <f>+IF(F73=0,"",'Ark1'!S428)</f>
        <v>5.1020733652312611</v>
      </c>
      <c r="Q73" s="66">
        <f t="shared" ref="Q73:Q86" si="28">+IF(F73=0,"",P73-P126)</f>
        <v>-1.1503658267433714E-2</v>
      </c>
      <c r="R73" s="25"/>
      <c r="S73" s="57" t="str">
        <f>+IF(L73=0,"",'Ark1'!AJ428)</f>
        <v/>
      </c>
      <c r="T73" s="106"/>
      <c r="U73" s="5" t="str">
        <f>+IF(L73=0,"",'Ark1'!AK428)</f>
        <v/>
      </c>
      <c r="V73" s="104"/>
      <c r="W73" s="66">
        <f>+IF(F73=0,"",'Ark1'!T428)</f>
        <v>5.1164274322169057</v>
      </c>
      <c r="X73" s="66">
        <f t="shared" ref="X73:X86" si="29">+IF(F73=0,"",W73-W126)</f>
        <v>-0.27521747639928318</v>
      </c>
      <c r="Y73" s="139">
        <f>+IF(F73=0,"",'Ark1'!U428)</f>
        <v>9.4740031897926649</v>
      </c>
      <c r="Z73" s="139">
        <f t="shared" ref="Z73:Z86" si="30">+IF(F73=0,"",Y73-Y126)</f>
        <v>-1.6801482462386677</v>
      </c>
      <c r="AA73" s="66">
        <f>+IF(F73=0,"",'Ark1'!W428)</f>
        <v>1.5948963317384364</v>
      </c>
      <c r="AB73" s="139">
        <f t="shared" ref="AB73:AB86" si="31">+IF(F73=0,"",AA73-AA126)</f>
        <v>0.41996160588987208</v>
      </c>
      <c r="AC73" s="139">
        <f>+IF(F73=0,"",'Ark1'!X428)</f>
        <v>16.746411483253588</v>
      </c>
      <c r="AD73" s="140">
        <f t="shared" ref="AD73:AD86" si="32">+IF(F73=0,"",AC73-AC126)</f>
        <v>-8.3188626681824474</v>
      </c>
      <c r="AE73" s="139">
        <f>+IF(F73=0,"",'Ark1'!Y428)</f>
        <v>9.7288676236044616</v>
      </c>
      <c r="AF73" s="140">
        <f t="shared" ref="AF73:AF86" si="33">+IF(F73=0,"",AE73-AE126)</f>
        <v>-3.1954143607297407</v>
      </c>
      <c r="AG73" s="140" t="e">
        <f>+IF(F73=0,"",#REF!-#REF!)</f>
        <v>#REF!</v>
      </c>
      <c r="AH73" s="139">
        <f>+IF(F73=0,"",'Ark1'!Z428)</f>
        <v>7.6897129083230444</v>
      </c>
      <c r="AI73" s="66">
        <f>+IF(F73=0,"",'Ark1'!AA428)</f>
        <v>1.3715422259457244</v>
      </c>
      <c r="AJ73" s="66">
        <f>+IF(F73=0,"",'Ark1'!AC428)</f>
        <v>23.242176127849095</v>
      </c>
      <c r="AK73" s="66">
        <f t="shared" si="25"/>
        <v>1.8568927789934353</v>
      </c>
      <c r="AL73" s="139"/>
      <c r="AM73" s="25"/>
      <c r="AW73"/>
      <c r="BA73"/>
      <c r="BB73"/>
      <c r="BC73"/>
      <c r="BD73"/>
      <c r="BE73"/>
      <c r="BF73"/>
      <c r="BJ73"/>
      <c r="BK73"/>
      <c r="BL73"/>
    </row>
    <row r="74" spans="1:64" ht="15.6">
      <c r="A74" s="25"/>
      <c r="B74" s="65">
        <f>+'Ark1'!C429</f>
        <v>2022</v>
      </c>
      <c r="C74" s="65">
        <f>+'Ark1'!E429</f>
        <v>12</v>
      </c>
      <c r="D74" s="65">
        <f>+IF(F74=0,"",'Ark1'!Q429)</f>
        <v>31</v>
      </c>
      <c r="E74" s="140">
        <f t="shared" si="26"/>
        <v>-20</v>
      </c>
      <c r="F74" s="65">
        <f>+'Ark1'!R429</f>
        <v>649</v>
      </c>
      <c r="G74" s="140"/>
      <c r="H74" s="139">
        <f>+IF(F74=0,"",'Ark1'!AG429)</f>
        <v>1.7541649968512059</v>
      </c>
      <c r="I74" s="139">
        <f t="shared" si="27"/>
        <v>-1.4078743806587406</v>
      </c>
      <c r="J74" s="139">
        <f>+IF(F74=0,"",'Ark1'!AH429)</f>
        <v>1.2326656394453002</v>
      </c>
      <c r="K74" s="101"/>
      <c r="L74" s="18">
        <f>+'Ark1'!AI429</f>
        <v>15</v>
      </c>
      <c r="M74" s="102"/>
      <c r="N74" s="57">
        <f t="shared" si="24"/>
        <v>2.3112480739599386</v>
      </c>
      <c r="O74" s="102"/>
      <c r="P74" s="66">
        <f>+IF(F74=0,"",'Ark1'!S429)</f>
        <v>5.7565485362095519</v>
      </c>
      <c r="Q74" s="66">
        <f t="shared" si="28"/>
        <v>0.69436795699319642</v>
      </c>
      <c r="R74" s="25"/>
      <c r="S74" s="57">
        <f>+IF(L74=0,"",'Ark1'!AJ429)</f>
        <v>81.233333333333348</v>
      </c>
      <c r="T74" s="106"/>
      <c r="U74" s="5">
        <f>+IF(L74=0,"",'Ark1'!AK429)</f>
        <v>15.054795785288547</v>
      </c>
      <c r="V74" s="104"/>
      <c r="W74" s="66">
        <f>+IF(F74=0,"",'Ark1'!T429)</f>
        <v>4.9244992295839758</v>
      </c>
      <c r="X74" s="66">
        <f t="shared" si="29"/>
        <v>0.15192682753968256</v>
      </c>
      <c r="Y74" s="139">
        <f>+IF(F74=0,"",'Ark1'!U429)</f>
        <v>8.8520801232665622</v>
      </c>
      <c r="Z74" s="139">
        <f t="shared" si="30"/>
        <v>-0.27378018337738119</v>
      </c>
      <c r="AA74" s="66">
        <f>+IF(F74=0,"",'Ark1'!W429)</f>
        <v>0.61633281972265008</v>
      </c>
      <c r="AB74" s="139">
        <f t="shared" si="31"/>
        <v>-0.49099256358229004</v>
      </c>
      <c r="AC74" s="139">
        <f>+IF(F74=0,"",'Ark1'!X429)</f>
        <v>14.329738058551621</v>
      </c>
      <c r="AD74" s="140">
        <f t="shared" si="32"/>
        <v>-3.8133624525216252</v>
      </c>
      <c r="AE74" s="139">
        <f>+IF(F74=0,"",'Ark1'!Y429)</f>
        <v>4.6224961479198763</v>
      </c>
      <c r="AF74" s="140">
        <f t="shared" si="33"/>
        <v>-3.7250336646865962</v>
      </c>
      <c r="AG74" s="140" t="e">
        <f>+IF(F74=0,"",#REF!-#REF!)</f>
        <v>#REF!</v>
      </c>
      <c r="AH74" s="139">
        <f>+IF(F74=0,"",'Ark1'!Z429)</f>
        <v>6.323863344438065</v>
      </c>
      <c r="AI74" s="66">
        <f>+IF(F74=0,"",'Ark1'!AA429)</f>
        <v>1.3997218900088575</v>
      </c>
      <c r="AJ74" s="66">
        <f>+IF(F74=0,"",'Ark1'!AC429)</f>
        <v>-4.321730303960285</v>
      </c>
      <c r="AK74" s="66">
        <f t="shared" si="25"/>
        <v>1.5377408993576018</v>
      </c>
      <c r="AL74" s="139"/>
      <c r="AM74" s="25"/>
      <c r="AW74"/>
      <c r="BA74"/>
      <c r="BB74"/>
      <c r="BC74"/>
      <c r="BD74"/>
      <c r="BE74"/>
      <c r="BF74"/>
      <c r="BJ74"/>
      <c r="BK74"/>
      <c r="BL74"/>
    </row>
    <row r="75" spans="1:64" ht="15.6">
      <c r="A75" s="25"/>
      <c r="B75" s="65">
        <f>+'Ark1'!C430</f>
        <v>2022</v>
      </c>
      <c r="C75" s="65">
        <f>+'Ark1'!E430</f>
        <v>13</v>
      </c>
      <c r="D75" s="65">
        <f>+IF(F75=0,"",'Ark1'!Q430)</f>
        <v>43</v>
      </c>
      <c r="E75" s="140">
        <f t="shared" si="26"/>
        <v>42</v>
      </c>
      <c r="F75" s="65">
        <f>+'Ark1'!R430</f>
        <v>885</v>
      </c>
      <c r="G75" s="140"/>
      <c r="H75" s="139">
        <f>+IF(F75=0,"",'Ark1'!AG430)</f>
        <v>2.4879830537585157</v>
      </c>
      <c r="I75" s="139">
        <f t="shared" si="27"/>
        <v>2.338229953059177</v>
      </c>
      <c r="J75" s="139">
        <f>+IF(F75=0,"",'Ark1'!AH430)</f>
        <v>0</v>
      </c>
      <c r="K75" s="101"/>
      <c r="L75" s="18">
        <f>+'Ark1'!AI430</f>
        <v>0</v>
      </c>
      <c r="M75" s="102"/>
      <c r="N75" s="57">
        <f t="shared" si="24"/>
        <v>0</v>
      </c>
      <c r="O75" s="102"/>
      <c r="P75" s="66">
        <f>+IF(F75=0,"",'Ark1'!S430)</f>
        <v>5.1649717514124314</v>
      </c>
      <c r="Q75" s="66">
        <f t="shared" si="28"/>
        <v>1.1279347143753942</v>
      </c>
      <c r="R75" s="25"/>
      <c r="S75" s="57" t="str">
        <f>+IF(L75=0,"",'Ark1'!AJ430)</f>
        <v/>
      </c>
      <c r="T75" s="106"/>
      <c r="U75" s="5" t="str">
        <f>+IF(L75=0,"",'Ark1'!AK430)</f>
        <v/>
      </c>
      <c r="V75" s="104"/>
      <c r="W75" s="66">
        <f>+IF(F75=0,"",'Ark1'!T430)</f>
        <v>5.1932203389830516</v>
      </c>
      <c r="X75" s="66">
        <f t="shared" si="29"/>
        <v>2.2302573760200883</v>
      </c>
      <c r="Y75" s="139">
        <f>+IF(F75=0,"",'Ark1'!U430)</f>
        <v>9.2071186440677941</v>
      </c>
      <c r="Z75" s="139">
        <f t="shared" si="30"/>
        <v>2.9429211132035942</v>
      </c>
      <c r="AA75" s="66">
        <f>+IF(F75=0,"",'Ark1'!W430)</f>
        <v>0.56497175141242917</v>
      </c>
      <c r="AB75" s="139">
        <f t="shared" si="31"/>
        <v>0.56497175141242917</v>
      </c>
      <c r="AC75" s="139">
        <f>+IF(F75=0,"",'Ark1'!X430)</f>
        <v>15.028248587570619</v>
      </c>
      <c r="AD75" s="140">
        <f t="shared" si="32"/>
        <v>12.559112785101483</v>
      </c>
      <c r="AE75" s="139">
        <f>+IF(F75=0,"",'Ark1'!Y430)</f>
        <v>7.4576271186440701</v>
      </c>
      <c r="AF75" s="140">
        <f t="shared" si="33"/>
        <v>6.2230592174095021</v>
      </c>
      <c r="AG75" s="140" t="e">
        <f>+IF(F75=0,"",#REF!-#REF!)</f>
        <v>#REF!</v>
      </c>
      <c r="AH75" s="139">
        <f>+IF(F75=0,"",'Ark1'!Z430)</f>
        <v>6.6860175501443919</v>
      </c>
      <c r="AI75" s="66">
        <f>+IF(F75=0,"",'Ark1'!AA430)</f>
        <v>1.268440977470497</v>
      </c>
      <c r="AJ75" s="66">
        <f>+IF(F75=0,"",'Ark1'!AC430)</f>
        <v>22.939911520692657</v>
      </c>
      <c r="AK75" s="66">
        <f t="shared" si="25"/>
        <v>1.7826077444760435</v>
      </c>
      <c r="AL75" s="139"/>
      <c r="AM75" s="25"/>
      <c r="AW75"/>
      <c r="BA75"/>
      <c r="BB75"/>
      <c r="BC75"/>
      <c r="BD75"/>
      <c r="BE75"/>
      <c r="BF75"/>
      <c r="BJ75"/>
      <c r="BK75"/>
      <c r="BL75"/>
    </row>
    <row r="76" spans="1:64" ht="15.6">
      <c r="A76" s="25"/>
      <c r="B76" s="65">
        <f>+'Ark1'!C431</f>
        <v>2022</v>
      </c>
      <c r="C76" s="65">
        <f>+'Ark1'!E431</f>
        <v>14</v>
      </c>
      <c r="D76" s="65">
        <f>+IF(F76=0,"",'Ark1'!Q431)</f>
        <v>49</v>
      </c>
      <c r="E76" s="140">
        <f t="shared" si="26"/>
        <v>30</v>
      </c>
      <c r="F76" s="65">
        <f>+'Ark1'!R431</f>
        <v>843</v>
      </c>
      <c r="G76" s="140"/>
      <c r="H76" s="139">
        <f>+IF(F76=0,"",'Ark1'!AG431)</f>
        <v>3.1324287704433127</v>
      </c>
      <c r="I76" s="139">
        <f t="shared" si="27"/>
        <v>2.0864473376437767</v>
      </c>
      <c r="J76" s="139">
        <f>+IF(F76=0,"",'Ark1'!AH431)</f>
        <v>0</v>
      </c>
      <c r="K76" s="101"/>
      <c r="L76" s="18">
        <f>+'Ark1'!AI431</f>
        <v>5</v>
      </c>
      <c r="M76" s="102"/>
      <c r="N76" s="57">
        <f t="shared" si="24"/>
        <v>0.59311981020166071</v>
      </c>
      <c r="O76" s="102"/>
      <c r="P76" s="66">
        <f>+IF(F76=0,"",'Ark1'!S431)</f>
        <v>5.2787663107947811</v>
      </c>
      <c r="Q76" s="66">
        <f t="shared" si="28"/>
        <v>-0.524118304589833</v>
      </c>
      <c r="R76" s="25"/>
      <c r="S76" s="57">
        <f>+IF(L76=0,"",'Ark1'!AJ431)</f>
        <v>106.72</v>
      </c>
      <c r="T76" s="106"/>
      <c r="U76" s="5">
        <f>+IF(L76=0,"",'Ark1'!AK431)</f>
        <v>11.839360035943187</v>
      </c>
      <c r="V76" s="104"/>
      <c r="W76" s="66">
        <f>+IF(F76=0,"",'Ark1'!T431)</f>
        <v>5.0462633451957277</v>
      </c>
      <c r="X76" s="66">
        <f t="shared" si="29"/>
        <v>-0.97777511634273218</v>
      </c>
      <c r="Y76" s="139">
        <f>+IF(F76=0,"",'Ark1'!U431)</f>
        <v>12.169513641755637</v>
      </c>
      <c r="Z76" s="139">
        <f t="shared" si="30"/>
        <v>-4.8691402043982119</v>
      </c>
      <c r="AA76" s="66">
        <f>+IF(F76=0,"",'Ark1'!W431)</f>
        <v>1.897983392645314</v>
      </c>
      <c r="AB76" s="139">
        <f t="shared" si="31"/>
        <v>-3.3904781458162252</v>
      </c>
      <c r="AC76" s="139">
        <f>+IF(F76=0,"",'Ark1'!X431)</f>
        <v>32.621589561091341</v>
      </c>
      <c r="AD76" s="140">
        <f t="shared" si="32"/>
        <v>-19.301487361985572</v>
      </c>
      <c r="AE76" s="139">
        <f>+IF(F76=0,"",'Ark1'!Y431)</f>
        <v>18.505338078291807</v>
      </c>
      <c r="AF76" s="140">
        <f t="shared" si="33"/>
        <v>-12.744661921708193</v>
      </c>
      <c r="AG76" s="140" t="e">
        <f>+IF(F76=0,"",#REF!-#REF!)</f>
        <v>#REF!</v>
      </c>
      <c r="AH76" s="139">
        <f>+IF(F76=0,"",'Ark1'!Z431)</f>
        <v>9.4593408805234382</v>
      </c>
      <c r="AI76" s="66">
        <f>+IF(F76=0,"",'Ark1'!AA431)</f>
        <v>1.2642966137721658</v>
      </c>
      <c r="AJ76" s="66">
        <f>+IF(F76=0,"",'Ark1'!AC431)</f>
        <v>37.344223735755669</v>
      </c>
      <c r="AK76" s="66">
        <f t="shared" si="25"/>
        <v>2.3053707865168542</v>
      </c>
      <c r="AL76" s="139"/>
      <c r="AM76" s="25"/>
      <c r="AW76"/>
      <c r="BA76"/>
      <c r="BB76"/>
      <c r="BC76"/>
      <c r="BD76"/>
      <c r="BE76"/>
      <c r="BF76"/>
      <c r="BJ76"/>
      <c r="BK76"/>
      <c r="BL76"/>
    </row>
    <row r="77" spans="1:64" ht="15.6">
      <c r="A77" s="25"/>
      <c r="B77" s="65">
        <f>+'Ark1'!C432</f>
        <v>2022</v>
      </c>
      <c r="C77" s="65">
        <f>+'Ark1'!E432</f>
        <v>15</v>
      </c>
      <c r="D77" s="65">
        <f>+IF(F77=0,"",'Ark1'!Q432)</f>
        <v>1</v>
      </c>
      <c r="E77" s="140">
        <f t="shared" si="26"/>
        <v>-47</v>
      </c>
      <c r="F77" s="65">
        <f>+'Ark1'!R432</f>
        <v>9</v>
      </c>
      <c r="G77" s="140"/>
      <c r="H77" s="139">
        <f>+IF(F77=0,"",'Ark1'!AG432)</f>
        <v>5.648747161313715E-2</v>
      </c>
      <c r="I77" s="139">
        <f t="shared" si="27"/>
        <v>-2.749686122098558</v>
      </c>
      <c r="J77" s="139">
        <f>+IF(F77=0,"",'Ark1'!AH432)</f>
        <v>0</v>
      </c>
      <c r="K77" s="101"/>
      <c r="L77" s="18">
        <f>+'Ark1'!AI432</f>
        <v>0</v>
      </c>
      <c r="M77" s="102"/>
      <c r="N77" s="57">
        <f t="shared" si="24"/>
        <v>0</v>
      </c>
      <c r="O77" s="102"/>
      <c r="P77" s="66">
        <f>+IF(F77=0,"",'Ark1'!S432)</f>
        <v>5.3333333333333321</v>
      </c>
      <c r="Q77" s="66">
        <f t="shared" si="28"/>
        <v>0.11575282854656255</v>
      </c>
      <c r="R77" s="25"/>
      <c r="S77" s="57" t="str">
        <f>+IF(L77=0,"",'Ark1'!AJ432)</f>
        <v/>
      </c>
      <c r="T77" s="106"/>
      <c r="U77" s="5" t="str">
        <f>+IF(L77=0,"",'Ark1'!AK432)</f>
        <v/>
      </c>
      <c r="V77" s="104"/>
      <c r="W77" s="66">
        <f>+IF(F77=0,"",'Ark1'!T432)</f>
        <v>6.6666666666666687</v>
      </c>
      <c r="X77" s="66">
        <f t="shared" si="29"/>
        <v>2.024369016536121</v>
      </c>
      <c r="Y77" s="139">
        <f>+IF(F77=0,"",'Ark1'!U432)</f>
        <v>20.555555555555557</v>
      </c>
      <c r="Z77" s="139">
        <f t="shared" si="30"/>
        <v>12.28053379750507</v>
      </c>
      <c r="AA77" s="66">
        <f>+IF(F77=0,"",'Ark1'!W432)</f>
        <v>22.222222222222225</v>
      </c>
      <c r="AB77" s="139">
        <f t="shared" si="31"/>
        <v>22.048157818392809</v>
      </c>
      <c r="AC77" s="139">
        <f>+IF(F77=0,"",'Ark1'!X432)</f>
        <v>77.777777777777771</v>
      </c>
      <c r="AD77" s="140">
        <f t="shared" si="32"/>
        <v>65.941398317377434</v>
      </c>
      <c r="AE77" s="139">
        <f>+IF(F77=0,"",'Ark1'!Y432)</f>
        <v>33.333333333333343</v>
      </c>
      <c r="AF77" s="140">
        <f t="shared" si="33"/>
        <v>28.633594429939087</v>
      </c>
      <c r="AG77" s="140" t="e">
        <f>+IF(F77=0,"",#REF!-#REF!)</f>
        <v>#REF!</v>
      </c>
      <c r="AH77" s="139">
        <f>+IF(F77=0,"",'Ark1'!Z432)</f>
        <v>6.7843137884569487</v>
      </c>
      <c r="AI77" s="66">
        <f>+IF(F77=0,"",'Ark1'!AA432)</f>
        <v>0.47140452079103162</v>
      </c>
      <c r="AJ77" s="66">
        <f>+IF(F77=0,"",'Ark1'!AC432)</f>
        <v>41.111651106495792</v>
      </c>
      <c r="AK77" s="66">
        <f t="shared" si="25"/>
        <v>3.8541666666666679</v>
      </c>
      <c r="AL77" s="139"/>
      <c r="AM77" s="25"/>
      <c r="AW77"/>
      <c r="BA77"/>
      <c r="BB77"/>
      <c r="BC77"/>
      <c r="BD77"/>
      <c r="BE77"/>
      <c r="BF77"/>
      <c r="BJ77"/>
      <c r="BK77"/>
      <c r="BL77"/>
    </row>
    <row r="78" spans="1:64" ht="15.6">
      <c r="A78" s="25"/>
      <c r="B78" s="65">
        <f>+'Ark1'!C433</f>
        <v>2022</v>
      </c>
      <c r="C78" s="65">
        <f>+'Ark1'!E433</f>
        <v>16</v>
      </c>
      <c r="D78" s="65">
        <f>+IF(F78=0,"",'Ark1'!Q433)</f>
        <v>9</v>
      </c>
      <c r="E78" s="140">
        <f t="shared" si="26"/>
        <v>-5</v>
      </c>
      <c r="F78" s="65">
        <f>+'Ark1'!R433</f>
        <v>351</v>
      </c>
      <c r="G78" s="140"/>
      <c r="H78" s="139">
        <f>+IF(F78=0,"",'Ark1'!AG433)</f>
        <v>1.1096276788610908</v>
      </c>
      <c r="I78" s="139">
        <f t="shared" si="27"/>
        <v>0.13721238299556604</v>
      </c>
      <c r="J78" s="139">
        <f>+IF(F78=0,"",'Ark1'!AH433)</f>
        <v>0</v>
      </c>
      <c r="K78" s="101"/>
      <c r="L78" s="18">
        <f>+'Ark1'!AI433</f>
        <v>200</v>
      </c>
      <c r="M78" s="102"/>
      <c r="N78" s="57">
        <f t="shared" si="24"/>
        <v>56.980056980056979</v>
      </c>
      <c r="O78" s="102"/>
      <c r="P78" s="66">
        <f>+IF(F78=0,"",'Ark1'!S433)</f>
        <v>4.8404558404558404</v>
      </c>
      <c r="Q78" s="66">
        <f t="shared" si="28"/>
        <v>-0.52429825790481566</v>
      </c>
      <c r="R78" s="25"/>
      <c r="S78" s="57">
        <f>+IF(L78=0,"",'Ark1'!AJ433)</f>
        <v>93.913999999999987</v>
      </c>
      <c r="T78" s="106"/>
      <c r="U78" s="5">
        <f>+IF(L78=0,"",'Ark1'!AK433)</f>
        <v>14.002512836124335</v>
      </c>
      <c r="V78" s="104"/>
      <c r="W78" s="66">
        <f>+IF(F78=0,"",'Ark1'!T433)</f>
        <v>4.2079772079772093</v>
      </c>
      <c r="X78" s="66">
        <f t="shared" si="29"/>
        <v>-0.20185885759656053</v>
      </c>
      <c r="Y78" s="139">
        <f>+IF(F78=0,"",'Ark1'!U433)</f>
        <v>10.353561253561251</v>
      </c>
      <c r="Z78" s="139">
        <f t="shared" si="30"/>
        <v>-3.1496354677502243</v>
      </c>
      <c r="AA78" s="66">
        <f>+IF(F78=0,"",'Ark1'!W433)</f>
        <v>0</v>
      </c>
      <c r="AB78" s="139">
        <f t="shared" si="31"/>
        <v>-2.459016393442623</v>
      </c>
      <c r="AC78" s="139">
        <f>+IF(F78=0,"",'Ark1'!X433)</f>
        <v>21.652421652421655</v>
      </c>
      <c r="AD78" s="140">
        <f t="shared" si="32"/>
        <v>-14.00331605249637</v>
      </c>
      <c r="AE78" s="139">
        <f>+IF(F78=0,"",'Ark1'!Y433)</f>
        <v>3.9886039886039879</v>
      </c>
      <c r="AF78" s="140">
        <f t="shared" si="33"/>
        <v>-13.634346831068143</v>
      </c>
      <c r="AG78" s="140" t="e">
        <f>+IF(F78=0,"",#REF!-#REF!)</f>
        <v>#REF!</v>
      </c>
      <c r="AH78" s="139">
        <f>+IF(F78=0,"",'Ark1'!Z433)</f>
        <v>6.1792809418652244</v>
      </c>
      <c r="AI78" s="66">
        <f>+IF(F78=0,"",'Ark1'!AA433)</f>
        <v>1.1584761666416417</v>
      </c>
      <c r="AJ78" s="66">
        <f>+IF(F78=0,"",'Ark1'!AC433)</f>
        <v>5.412587471481153</v>
      </c>
      <c r="AK78" s="66">
        <f t="shared" si="25"/>
        <v>2.1389640965273684</v>
      </c>
      <c r="AL78" s="139"/>
      <c r="AM78" s="25"/>
      <c r="AW78"/>
      <c r="BA78"/>
      <c r="BB78"/>
      <c r="BC78"/>
      <c r="BD78"/>
      <c r="BE78"/>
      <c r="BF78"/>
      <c r="BJ78"/>
      <c r="BK78"/>
      <c r="BL78"/>
    </row>
    <row r="79" spans="1:64" ht="15.6">
      <c r="A79" s="25"/>
      <c r="B79" s="65">
        <f>+'Ark1'!C434</f>
        <v>2022</v>
      </c>
      <c r="C79" s="65">
        <f>+'Ark1'!E434</f>
        <v>17</v>
      </c>
      <c r="D79" s="65">
        <f>+IF(F79=0,"",'Ark1'!Q434)</f>
        <v>68</v>
      </c>
      <c r="E79" s="140">
        <f t="shared" si="26"/>
        <v>5</v>
      </c>
      <c r="F79" s="65">
        <f>+'Ark1'!R434</f>
        <v>2455</v>
      </c>
      <c r="G79" s="140">
        <f t="shared" ref="G79:G86" si="34">+IF(F79=0,"",F79-F132)</f>
        <v>-140</v>
      </c>
      <c r="H79" s="139">
        <f>+IF(F79=0,"",'Ark1'!AG434)</f>
        <v>6.1302646896051476</v>
      </c>
      <c r="I79" s="139">
        <f t="shared" si="27"/>
        <v>5.234296278248074E-2</v>
      </c>
      <c r="J79" s="139">
        <f>+IF(F79=0,"",'Ark1'!AH434)</f>
        <v>0.12219959266802444</v>
      </c>
      <c r="K79" s="101"/>
      <c r="L79" s="18">
        <f>+'Ark1'!AI434</f>
        <v>0</v>
      </c>
      <c r="M79" s="102"/>
      <c r="N79" s="57">
        <f t="shared" si="24"/>
        <v>0</v>
      </c>
      <c r="O79" s="102"/>
      <c r="P79" s="66">
        <f>+IF(F79=0,"",'Ark1'!S434)</f>
        <v>5.2896130346232191</v>
      </c>
      <c r="Q79" s="66">
        <f t="shared" si="28"/>
        <v>0.38286929666560798</v>
      </c>
      <c r="R79" s="25"/>
      <c r="S79" s="57" t="str">
        <f>+IF(L79=0,"",'Ark1'!AJ434)</f>
        <v/>
      </c>
      <c r="T79" s="106"/>
      <c r="U79" s="5" t="str">
        <f>+IF(L79=0,"",'Ark1'!AK434)</f>
        <v/>
      </c>
      <c r="V79" s="104"/>
      <c r="W79" s="66">
        <f>+IF(F79=0,"",'Ark1'!T434)</f>
        <v>4.7800407331975556</v>
      </c>
      <c r="X79" s="66">
        <f t="shared" si="29"/>
        <v>0.25287310313975198</v>
      </c>
      <c r="Y79" s="139">
        <f>+IF(F79=0,"",'Ark1'!U434)</f>
        <v>8.178004073319741</v>
      </c>
      <c r="Z79" s="139">
        <f t="shared" si="30"/>
        <v>0.24217363015980986</v>
      </c>
      <c r="AA79" s="66">
        <f>+IF(F79=0,"",'Ark1'!W434)</f>
        <v>0.40733197556008149</v>
      </c>
      <c r="AB79" s="139">
        <f t="shared" si="31"/>
        <v>0.13758245725564988</v>
      </c>
      <c r="AC79" s="139">
        <f>+IF(F79=0,"",'Ark1'!X434)</f>
        <v>7.7800407331975556</v>
      </c>
      <c r="AD79" s="140">
        <f t="shared" si="32"/>
        <v>1.999693912388306</v>
      </c>
      <c r="AE79" s="139">
        <f>+IF(F79=0,"",'Ark1'!Y434)</f>
        <v>4.1955193482688404</v>
      </c>
      <c r="AF79" s="140">
        <f t="shared" si="33"/>
        <v>1.1897390014480327</v>
      </c>
      <c r="AG79" s="140" t="e">
        <f>+IF(F79=0,"",#REF!-#REF!)</f>
        <v>#REF!</v>
      </c>
      <c r="AH79" s="139">
        <f>+IF(F79=0,"",'Ark1'!Z434)</f>
        <v>5.2944097721100309</v>
      </c>
      <c r="AI79" s="66">
        <f>+IF(F79=0,"",'Ark1'!AA434)</f>
        <v>1.1707718714170483</v>
      </c>
      <c r="AJ79" s="66">
        <f>+IF(F79=0,"",'Ark1'!AC434)</f>
        <v>17.530154648923556</v>
      </c>
      <c r="AK79" s="66">
        <f t="shared" si="25"/>
        <v>1.5460495918681627</v>
      </c>
      <c r="AL79" s="139"/>
      <c r="AM79" s="25"/>
      <c r="AW79"/>
      <c r="BA79"/>
      <c r="BB79"/>
      <c r="BC79"/>
      <c r="BD79"/>
      <c r="BE79"/>
      <c r="BF79"/>
      <c r="BJ79"/>
      <c r="BK79"/>
      <c r="BL79"/>
    </row>
    <row r="80" spans="1:64" ht="15.6">
      <c r="A80" s="25"/>
      <c r="B80" s="65">
        <f>+'Ark1'!C435</f>
        <v>2022</v>
      </c>
      <c r="C80" s="65">
        <f>+'Ark1'!E435</f>
        <v>18</v>
      </c>
      <c r="D80" s="65">
        <f>+IF(F80=0,"",'Ark1'!Q435)</f>
        <v>17</v>
      </c>
      <c r="E80" s="140">
        <f t="shared" si="26"/>
        <v>-5</v>
      </c>
      <c r="F80" s="65">
        <f>+'Ark1'!R435</f>
        <v>358</v>
      </c>
      <c r="G80" s="140">
        <f t="shared" si="34"/>
        <v>-69</v>
      </c>
      <c r="H80" s="139">
        <f>+IF(F80=0,"",'Ark1'!AG435)</f>
        <v>1.4049502872082595</v>
      </c>
      <c r="I80" s="139">
        <f t="shared" si="27"/>
        <v>0.10823423340138638</v>
      </c>
      <c r="J80" s="139">
        <f>+IF(F80=0,"",'Ark1'!AH435)</f>
        <v>0</v>
      </c>
      <c r="K80" s="101"/>
      <c r="L80" s="18">
        <f>+'Ark1'!AI435</f>
        <v>0</v>
      </c>
      <c r="M80" s="102"/>
      <c r="N80" s="57">
        <f t="shared" si="24"/>
        <v>0</v>
      </c>
      <c r="O80" s="102"/>
      <c r="P80" s="66">
        <f>+IF(F80=0,"",'Ark1'!S435)</f>
        <v>5.6480446927374306</v>
      </c>
      <c r="Q80" s="66">
        <f t="shared" si="28"/>
        <v>0.21713134379129606</v>
      </c>
      <c r="R80" s="25"/>
      <c r="S80" s="57" t="str">
        <f>+IF(L80=0,"",'Ark1'!AJ435)</f>
        <v/>
      </c>
      <c r="T80" s="106"/>
      <c r="U80" s="5" t="str">
        <f>+IF(L80=0,"",'Ark1'!AK435)</f>
        <v/>
      </c>
      <c r="V80" s="104"/>
      <c r="W80" s="66">
        <f>+IF(F80=0,"",'Ark1'!T435)</f>
        <v>5.4106145251396658</v>
      </c>
      <c r="X80" s="66">
        <f t="shared" si="29"/>
        <v>0.76892834246987718</v>
      </c>
      <c r="Y80" s="139">
        <f>+IF(F80=0,"",'Ark1'!U435)</f>
        <v>12.852793296089384</v>
      </c>
      <c r="Z80" s="139">
        <f t="shared" si="30"/>
        <v>2.563355356979315</v>
      </c>
      <c r="AA80" s="66">
        <f>+IF(F80=0,"",'Ark1'!W435)</f>
        <v>3.3519553072625703</v>
      </c>
      <c r="AB80" s="139">
        <f t="shared" si="31"/>
        <v>1.9468030824382143</v>
      </c>
      <c r="AC80" s="139">
        <f>+IF(F80=0,"",'Ark1'!X435)</f>
        <v>34.636871508379883</v>
      </c>
      <c r="AD80" s="140">
        <f t="shared" si="32"/>
        <v>19.648581110253417</v>
      </c>
      <c r="AE80" s="139">
        <f>+IF(F80=0,"",'Ark1'!Y435)</f>
        <v>16.480446927374299</v>
      </c>
      <c r="AF80" s="140">
        <f t="shared" si="33"/>
        <v>10.625645990606149</v>
      </c>
      <c r="AG80" s="140" t="e">
        <f>+IF(F80=0,"",#REF!-#REF!)</f>
        <v>#REF!</v>
      </c>
      <c r="AH80" s="139">
        <f>+IF(F80=0,"",'Ark1'!Z435)</f>
        <v>9.1560298852149593</v>
      </c>
      <c r="AI80" s="66">
        <f>+IF(F80=0,"",'Ark1'!AA435)</f>
        <v>1.5799491110581003</v>
      </c>
      <c r="AJ80" s="66">
        <f>+IF(F80=0,"",'Ark1'!AC435)</f>
        <v>18.331327741914183</v>
      </c>
      <c r="AK80" s="66">
        <f t="shared" si="25"/>
        <v>2.2756181998021758</v>
      </c>
      <c r="AL80" s="139"/>
      <c r="AM80" s="25"/>
      <c r="AW80"/>
      <c r="BA80"/>
      <c r="BB80"/>
      <c r="BC80"/>
      <c r="BD80"/>
      <c r="BE80"/>
      <c r="BF80"/>
      <c r="BJ80"/>
      <c r="BK80"/>
      <c r="BL80"/>
    </row>
    <row r="81" spans="1:64" ht="15.6">
      <c r="A81" s="25"/>
      <c r="B81" s="65">
        <f>+'Ark1'!C436</f>
        <v>2022</v>
      </c>
      <c r="C81" s="65">
        <f>+'Ark1'!E436</f>
        <v>19</v>
      </c>
      <c r="D81" s="65">
        <f>+IF(F81=0,"",'Ark1'!Q436)</f>
        <v>32</v>
      </c>
      <c r="E81" s="140">
        <f t="shared" si="26"/>
        <v>11</v>
      </c>
      <c r="F81" s="65">
        <f>+'Ark1'!R436</f>
        <v>540</v>
      </c>
      <c r="G81" s="140">
        <f t="shared" si="34"/>
        <v>181</v>
      </c>
      <c r="H81" s="139">
        <f>+IF(F81=0,"",'Ark1'!AG436)</f>
        <v>1.7437529818133237</v>
      </c>
      <c r="I81" s="139">
        <f t="shared" si="27"/>
        <v>0.68971132595486262</v>
      </c>
      <c r="J81" s="139">
        <f>+IF(F81=0,"",'Ark1'!AH436)</f>
        <v>0</v>
      </c>
      <c r="K81" s="101"/>
      <c r="L81" s="18">
        <f>+'Ark1'!AI436</f>
        <v>0</v>
      </c>
      <c r="M81" s="102"/>
      <c r="N81" s="57">
        <f t="shared" si="24"/>
        <v>0</v>
      </c>
      <c r="O81" s="102"/>
      <c r="P81" s="66">
        <f>+IF(F81=0,"",'Ark1'!S436)</f>
        <v>4.9777777777777779</v>
      </c>
      <c r="Q81" s="66">
        <f t="shared" si="28"/>
        <v>-0.60439492417208296</v>
      </c>
      <c r="R81" s="25"/>
      <c r="S81" s="57" t="str">
        <f>+IF(L81=0,"",'Ark1'!AJ436)</f>
        <v/>
      </c>
      <c r="T81" s="106"/>
      <c r="U81" s="5" t="str">
        <f>+IF(L81=0,"",'Ark1'!AK436)</f>
        <v/>
      </c>
      <c r="V81" s="104"/>
      <c r="W81" s="66">
        <f>+IF(F81=0,"",'Ark1'!T436)</f>
        <v>4.3722222222222227</v>
      </c>
      <c r="X81" s="66">
        <f t="shared" si="29"/>
        <v>-0.55256886412875339</v>
      </c>
      <c r="Y81" s="139">
        <f>+IF(F81=0,"",'Ark1'!U436)</f>
        <v>10.575740740740732</v>
      </c>
      <c r="Z81" s="139">
        <f t="shared" si="30"/>
        <v>0.62769060146496969</v>
      </c>
      <c r="AA81" s="66">
        <f>+IF(F81=0,"",'Ark1'!W436)</f>
        <v>0.1851851851851852</v>
      </c>
      <c r="AB81" s="139">
        <f t="shared" si="31"/>
        <v>-0.92902094294851978</v>
      </c>
      <c r="AC81" s="139">
        <f>+IF(F81=0,"",'Ark1'!X436)</f>
        <v>20.555555555555557</v>
      </c>
      <c r="AD81" s="140">
        <f t="shared" si="32"/>
        <v>1.0569483132157309</v>
      </c>
      <c r="AE81" s="139">
        <f>+IF(F81=0,"",'Ark1'!Y436)</f>
        <v>9.629629629629628</v>
      </c>
      <c r="AF81" s="140">
        <f t="shared" si="33"/>
        <v>2.3872897967605464</v>
      </c>
      <c r="AG81" s="140" t="e">
        <f>+IF(F81=0,"",#REF!-#REF!)</f>
        <v>#REF!</v>
      </c>
      <c r="AH81" s="139">
        <f>+IF(F81=0,"",'Ark1'!Z436)</f>
        <v>7.1360317071448982</v>
      </c>
      <c r="AI81" s="66">
        <f>+IF(F81=0,"",'Ark1'!AA436)</f>
        <v>1.4296680094637184</v>
      </c>
      <c r="AJ81" s="66">
        <f>+IF(F81=0,"",'Ark1'!AC436)</f>
        <v>13.648329183628922</v>
      </c>
      <c r="AK81" s="66">
        <f t="shared" si="25"/>
        <v>2.1245907738095222</v>
      </c>
      <c r="AL81" s="139"/>
      <c r="AM81" s="25"/>
      <c r="AW81"/>
      <c r="BA81"/>
      <c r="BB81"/>
      <c r="BC81"/>
      <c r="BD81"/>
      <c r="BE81"/>
      <c r="BF81"/>
      <c r="BJ81"/>
      <c r="BK81"/>
      <c r="BL81"/>
    </row>
    <row r="82" spans="1:64" ht="15.6">
      <c r="A82" s="25"/>
      <c r="B82" s="65">
        <f>+'Ark1'!C437</f>
        <v>2022</v>
      </c>
      <c r="C82" s="65">
        <f>+'Ark1'!E437</f>
        <v>20</v>
      </c>
      <c r="D82" s="65">
        <f>+IF(F82=0,"",'Ark1'!Q437)</f>
        <v>22</v>
      </c>
      <c r="E82" s="140">
        <f t="shared" si="26"/>
        <v>-31</v>
      </c>
      <c r="F82" s="65">
        <f>+'Ark1'!R437</f>
        <v>425</v>
      </c>
      <c r="G82" s="140">
        <f t="shared" si="34"/>
        <v>-534</v>
      </c>
      <c r="H82" s="139">
        <f>+IF(F82=0,"",'Ark1'!AG437)</f>
        <v>1.5087345661342335</v>
      </c>
      <c r="I82" s="139">
        <f t="shared" si="27"/>
        <v>-1.7149532695429952</v>
      </c>
      <c r="J82" s="139">
        <f>+IF(F82=0,"",'Ark1'!AH437)</f>
        <v>0</v>
      </c>
      <c r="K82" s="101"/>
      <c r="L82" s="18">
        <f>+'Ark1'!AI437</f>
        <v>25</v>
      </c>
      <c r="M82" s="102"/>
      <c r="N82" s="57">
        <f t="shared" si="24"/>
        <v>5.882352941176471</v>
      </c>
      <c r="O82" s="102"/>
      <c r="P82" s="66">
        <f>+IF(F82=0,"",'Ark1'!S437)</f>
        <v>5.2705882352941194</v>
      </c>
      <c r="Q82" s="66">
        <f t="shared" si="28"/>
        <v>0.2320063791940159</v>
      </c>
      <c r="R82" s="25"/>
      <c r="S82" s="57">
        <f>+IF(L82=0,"",'Ark1'!AJ437)</f>
        <v>87.588000000000022</v>
      </c>
      <c r="T82" s="106"/>
      <c r="U82" s="5">
        <f>+IF(L82=0,"",'Ark1'!AK437)</f>
        <v>16.309013437146131</v>
      </c>
      <c r="V82" s="104"/>
      <c r="W82" s="66">
        <f>+IF(F82=0,"",'Ark1'!T437)</f>
        <v>5.1623529411764704</v>
      </c>
      <c r="X82" s="66">
        <f t="shared" si="29"/>
        <v>0.35630497454456211</v>
      </c>
      <c r="Y82" s="139">
        <f>+IF(F82=0,"",'Ark1'!U437)</f>
        <v>11.626352941176462</v>
      </c>
      <c r="Z82" s="139">
        <f t="shared" si="30"/>
        <v>0.23673875973746128</v>
      </c>
      <c r="AA82" s="66">
        <f>+IF(F82=0,"",'Ark1'!W437)</f>
        <v>2.1176470588235294</v>
      </c>
      <c r="AB82" s="139">
        <f t="shared" si="31"/>
        <v>0.34496718395387349</v>
      </c>
      <c r="AC82" s="139">
        <f>+IF(F82=0,"",'Ark1'!X437)</f>
        <v>24.47058823529412</v>
      </c>
      <c r="AD82" s="140">
        <f t="shared" si="32"/>
        <v>-1.8067840274796012</v>
      </c>
      <c r="AE82" s="139">
        <f>+IF(F82=0,"",'Ark1'!Y437)</f>
        <v>14.117647058823531</v>
      </c>
      <c r="AF82" s="140">
        <f t="shared" si="33"/>
        <v>1.2917867877077871</v>
      </c>
      <c r="AG82" s="140" t="e">
        <f>+IF(F82=0,"",#REF!-#REF!)</f>
        <v>#REF!</v>
      </c>
      <c r="AH82" s="139">
        <f>+IF(F82=0,"",'Ark1'!Z437)</f>
        <v>8.4616205994803622</v>
      </c>
      <c r="AI82" s="66">
        <f>+IF(F82=0,"",'Ark1'!AA437)</f>
        <v>1.3684532728089744</v>
      </c>
      <c r="AJ82" s="66">
        <f>+IF(F82=0,"",'Ark1'!AC437)</f>
        <v>39.96307626851344</v>
      </c>
      <c r="AK82" s="66">
        <f t="shared" si="25"/>
        <v>2.2058928571428549</v>
      </c>
      <c r="AL82" s="139"/>
      <c r="AM82" s="25"/>
      <c r="AW82"/>
      <c r="BA82"/>
      <c r="BB82"/>
      <c r="BC82"/>
      <c r="BD82"/>
      <c r="BE82"/>
      <c r="BF82"/>
      <c r="BJ82"/>
      <c r="BK82"/>
      <c r="BL82"/>
    </row>
    <row r="83" spans="1:64" ht="15.6">
      <c r="A83" s="25"/>
      <c r="B83" s="65">
        <f>+'Ark1'!C438</f>
        <v>2022</v>
      </c>
      <c r="C83" s="65">
        <f>+'Ark1'!E438</f>
        <v>21</v>
      </c>
      <c r="D83" s="65">
        <f>+IF(F83=0,"",'Ark1'!Q438)</f>
        <v>22</v>
      </c>
      <c r="E83" s="140">
        <f t="shared" si="26"/>
        <v>18</v>
      </c>
      <c r="F83" s="65">
        <f>+'Ark1'!R438</f>
        <v>531</v>
      </c>
      <c r="G83" s="140">
        <f t="shared" si="34"/>
        <v>442</v>
      </c>
      <c r="H83" s="139">
        <f>+IF(F83=0,"",'Ark1'!AG438)</f>
        <v>1.3250128814335604</v>
      </c>
      <c r="I83" s="139">
        <f t="shared" si="27"/>
        <v>1.1218397743751749</v>
      </c>
      <c r="J83" s="139">
        <f>+IF(F83=0,"",'Ark1'!AH438)</f>
        <v>0</v>
      </c>
      <c r="K83" s="101"/>
      <c r="L83" s="18">
        <f>+'Ark1'!AI438</f>
        <v>0</v>
      </c>
      <c r="M83" s="102"/>
      <c r="N83" s="57">
        <f t="shared" si="24"/>
        <v>0</v>
      </c>
      <c r="O83" s="102"/>
      <c r="P83" s="66">
        <f>+IF(F83=0,"",'Ark1'!S438)</f>
        <v>5.6214689265536721</v>
      </c>
      <c r="Q83" s="66">
        <f t="shared" si="28"/>
        <v>0.43045769059861616</v>
      </c>
      <c r="R83" s="25"/>
      <c r="S83" s="57" t="str">
        <f>+IF(L83=0,"",'Ark1'!AJ438)</f>
        <v/>
      </c>
      <c r="T83" s="106"/>
      <c r="U83" s="5" t="str">
        <f>+IF(L83=0,"",'Ark1'!AK438)</f>
        <v/>
      </c>
      <c r="V83" s="104"/>
      <c r="W83" s="66">
        <f>+IF(F83=0,"",'Ark1'!T438)</f>
        <v>3.9491525423728815</v>
      </c>
      <c r="X83" s="66">
        <f t="shared" si="29"/>
        <v>-0.27556655875071367</v>
      </c>
      <c r="Y83" s="139">
        <f>+IF(F83=0,"",'Ark1'!U438)</f>
        <v>8.1723163841807853</v>
      </c>
      <c r="Z83" s="139">
        <f t="shared" si="30"/>
        <v>0.43748492350662538</v>
      </c>
      <c r="AA83" s="66">
        <f>+IF(F83=0,"",'Ark1'!W438)</f>
        <v>0</v>
      </c>
      <c r="AB83" s="139">
        <f t="shared" si="31"/>
        <v>-1.1235955056179776</v>
      </c>
      <c r="AC83" s="139">
        <f>+IF(F83=0,"",'Ark1'!X438)</f>
        <v>6.214689265536725</v>
      </c>
      <c r="AD83" s="140">
        <f t="shared" si="32"/>
        <v>-2.7740747794070959</v>
      </c>
      <c r="AE83" s="139">
        <f>+IF(F83=0,"",'Ark1'!Y438)</f>
        <v>1.8832391713747636</v>
      </c>
      <c r="AF83" s="140">
        <f t="shared" si="33"/>
        <v>-1.4875473454791679</v>
      </c>
      <c r="AG83" s="140" t="e">
        <f>+IF(F83=0,"",#REF!-#REF!)</f>
        <v>#REF!</v>
      </c>
      <c r="AH83" s="139">
        <f>+IF(F83=0,"",'Ark1'!Z438)</f>
        <v>4.5776175044079359</v>
      </c>
      <c r="AI83" s="66">
        <f>+IF(F83=0,"",'Ark1'!AA438)</f>
        <v>1.6173000997030842</v>
      </c>
      <c r="AJ83" s="66">
        <f>+IF(F83=0,"",'Ark1'!AC438)</f>
        <v>20.567168567309096</v>
      </c>
      <c r="AK83" s="66">
        <f t="shared" si="25"/>
        <v>1.4537688442211045</v>
      </c>
      <c r="AL83" s="139"/>
      <c r="AM83" s="25"/>
      <c r="AW83"/>
      <c r="BA83"/>
      <c r="BB83"/>
      <c r="BC83"/>
      <c r="BD83"/>
      <c r="BE83"/>
      <c r="BF83"/>
      <c r="BJ83"/>
      <c r="BK83"/>
      <c r="BL83"/>
    </row>
    <row r="84" spans="1:64" ht="15.6">
      <c r="A84" s="25"/>
      <c r="B84" s="65">
        <f>+'Ark1'!C439</f>
        <v>2022</v>
      </c>
      <c r="C84" s="65">
        <f>+'Ark1'!E439</f>
        <v>22</v>
      </c>
      <c r="D84" s="65">
        <f>+IF(F84=0,"",'Ark1'!Q439)</f>
        <v>45</v>
      </c>
      <c r="E84" s="140">
        <f t="shared" si="26"/>
        <v>0</v>
      </c>
      <c r="F84" s="65">
        <f>+'Ark1'!R439</f>
        <v>627</v>
      </c>
      <c r="G84" s="140">
        <f t="shared" si="34"/>
        <v>-81</v>
      </c>
      <c r="H84" s="139">
        <f>+IF(F84=0,"",'Ark1'!AG439)</f>
        <v>2.5171428026182712</v>
      </c>
      <c r="I84" s="139">
        <f t="shared" si="27"/>
        <v>-3.4208506616068668E-2</v>
      </c>
      <c r="J84" s="139">
        <f>+IF(F84=0,"",'Ark1'!AH439)</f>
        <v>2.7113237639553431</v>
      </c>
      <c r="K84" s="101"/>
      <c r="L84" s="18">
        <f>+'Ark1'!AI439</f>
        <v>0</v>
      </c>
      <c r="M84" s="102"/>
      <c r="N84" s="57">
        <f t="shared" si="24"/>
        <v>0</v>
      </c>
      <c r="O84" s="102"/>
      <c r="P84" s="66">
        <f>+IF(F84=0,"",'Ark1'!S439)</f>
        <v>5.7799043062200948</v>
      </c>
      <c r="Q84" s="66">
        <f t="shared" si="28"/>
        <v>0.60335063390371246</v>
      </c>
      <c r="R84" s="25"/>
      <c r="S84" s="57" t="str">
        <f>+IF(L84=0,"",'Ark1'!AJ439)</f>
        <v/>
      </c>
      <c r="T84" s="106"/>
      <c r="U84" s="5" t="str">
        <f>+IF(L84=0,"",'Ark1'!AK439)</f>
        <v/>
      </c>
      <c r="V84" s="104"/>
      <c r="W84" s="66">
        <f>+IF(F84=0,"",'Ark1'!T439)</f>
        <v>5.0813397129186599</v>
      </c>
      <c r="X84" s="66">
        <f t="shared" si="29"/>
        <v>0.56439056037628799</v>
      </c>
      <c r="Y84" s="139">
        <f>+IF(F84=0,"",'Ark1'!U439)</f>
        <v>13.148006379585327</v>
      </c>
      <c r="Z84" s="139">
        <f t="shared" si="30"/>
        <v>0.93811937393560463</v>
      </c>
      <c r="AA84" s="66">
        <f>+IF(F84=0,"",'Ark1'!W439)</f>
        <v>2.392344497607656</v>
      </c>
      <c r="AB84" s="139">
        <f t="shared" si="31"/>
        <v>0.27370042981104614</v>
      </c>
      <c r="AC84" s="139">
        <f>+IF(F84=0,"",'Ark1'!X439)</f>
        <v>31.100478468899528</v>
      </c>
      <c r="AD84" s="140">
        <f t="shared" si="32"/>
        <v>1.2982185818938703</v>
      </c>
      <c r="AE84" s="139">
        <f>+IF(F84=0,"",'Ark1'!Y439)</f>
        <v>15.151515151515152</v>
      </c>
      <c r="AF84" s="140">
        <f t="shared" si="33"/>
        <v>-0.66769388803286844</v>
      </c>
      <c r="AG84" s="140" t="e">
        <f>+IF(F84=0,"",#REF!-#REF!)</f>
        <v>#REF!</v>
      </c>
      <c r="AH84" s="139">
        <f>+IF(F84=0,"",'Ark1'!Z439)</f>
        <v>8.464528200217174</v>
      </c>
      <c r="AI84" s="66">
        <f>+IF(F84=0,"",'Ark1'!AA439)</f>
        <v>1.7110331500597715</v>
      </c>
      <c r="AJ84" s="66">
        <f>+IF(F84=0,"",'Ark1'!AC439)</f>
        <v>37.826936138809437</v>
      </c>
      <c r="AK84" s="66">
        <f t="shared" si="25"/>
        <v>2.274779249448124</v>
      </c>
      <c r="AL84" s="139"/>
      <c r="AM84" s="25"/>
      <c r="AW84"/>
      <c r="BA84"/>
      <c r="BB84"/>
      <c r="BC84"/>
      <c r="BD84"/>
      <c r="BE84"/>
      <c r="BF84"/>
      <c r="BJ84"/>
      <c r="BK84"/>
      <c r="BL84"/>
    </row>
    <row r="85" spans="1:64" ht="15.6">
      <c r="A85" s="25"/>
      <c r="B85" s="65">
        <f>+'Ark1'!C440</f>
        <v>2022</v>
      </c>
      <c r="C85" s="65">
        <f>+'Ark1'!E440</f>
        <v>23</v>
      </c>
      <c r="D85" s="65">
        <f>+IF(F85=0,"",'Ark1'!Q440)</f>
        <v>16</v>
      </c>
      <c r="E85" s="140">
        <f t="shared" si="26"/>
        <v>10</v>
      </c>
      <c r="F85" s="65">
        <f>+'Ark1'!R440</f>
        <v>280</v>
      </c>
      <c r="G85" s="140">
        <f t="shared" si="34"/>
        <v>238</v>
      </c>
      <c r="H85" s="139">
        <f>+IF(F85=0,"",'Ark1'!AG440)</f>
        <v>1.043949542947654</v>
      </c>
      <c r="I85" s="139">
        <f t="shared" si="27"/>
        <v>0.89751969789252994</v>
      </c>
      <c r="J85" s="139">
        <f>+IF(F85=0,"",'Ark1'!AH440)</f>
        <v>0</v>
      </c>
      <c r="K85" s="101"/>
      <c r="L85" s="18">
        <f>+'Ark1'!AI440</f>
        <v>0</v>
      </c>
      <c r="M85" s="102"/>
      <c r="N85" s="57">
        <f t="shared" si="24"/>
        <v>0</v>
      </c>
      <c r="O85" s="102"/>
      <c r="P85" s="66">
        <f>+IF(F85=0,"",'Ark1'!S440)</f>
        <v>4.8928571428571441</v>
      </c>
      <c r="Q85" s="66">
        <f t="shared" si="28"/>
        <v>-0.67857142857142527</v>
      </c>
      <c r="R85" s="25"/>
      <c r="S85" s="57" t="str">
        <f>+IF(L85=0,"",'Ark1'!AJ440)</f>
        <v/>
      </c>
      <c r="T85" s="106"/>
      <c r="U85" s="5" t="str">
        <f>+IF(L85=0,"",'Ark1'!AK440)</f>
        <v/>
      </c>
      <c r="V85" s="104"/>
      <c r="W85" s="66">
        <f>+IF(F85=0,"",'Ark1'!T440)</f>
        <v>3.95</v>
      </c>
      <c r="X85" s="66">
        <f t="shared" si="29"/>
        <v>-0.4071428571428557</v>
      </c>
      <c r="Y85" s="139">
        <f>+IF(F85=0,"",'Ark1'!U440)</f>
        <v>12.210714285714296</v>
      </c>
      <c r="Z85" s="139">
        <f t="shared" si="30"/>
        <v>0.39785714285714846</v>
      </c>
      <c r="AA85" s="66">
        <f>+IF(F85=0,"",'Ark1'!W440)</f>
        <v>0.71428571428571441</v>
      </c>
      <c r="AB85" s="139">
        <f t="shared" si="31"/>
        <v>-1.6666666666666674</v>
      </c>
      <c r="AC85" s="139">
        <f>+IF(F85=0,"",'Ark1'!X440)</f>
        <v>28.214285714285719</v>
      </c>
      <c r="AD85" s="140">
        <f t="shared" si="32"/>
        <v>18.69047619047619</v>
      </c>
      <c r="AE85" s="139">
        <f>+IF(F85=0,"",'Ark1'!Y440)</f>
        <v>15.357142857142859</v>
      </c>
      <c r="AF85" s="140">
        <f t="shared" si="33"/>
        <v>8.2142857142857153</v>
      </c>
      <c r="AG85" s="140" t="e">
        <f>+IF(F85=0,"",#REF!-#REF!)</f>
        <v>#REF!</v>
      </c>
      <c r="AH85" s="139">
        <f>+IF(F85=0,"",'Ark1'!Z440)</f>
        <v>7.8525218554166303</v>
      </c>
      <c r="AI85" s="66">
        <f>+IF(F85=0,"",'Ark1'!AA440)</f>
        <v>1.7245969656350297</v>
      </c>
      <c r="AJ85" s="66">
        <f>+IF(F85=0,"",'Ark1'!AC440)</f>
        <v>32.62025190988814</v>
      </c>
      <c r="AK85" s="66">
        <f t="shared" si="25"/>
        <v>2.4956204379562057</v>
      </c>
      <c r="AL85" s="139"/>
      <c r="AM85" s="25"/>
      <c r="AW85"/>
      <c r="BA85"/>
      <c r="BB85"/>
      <c r="BC85"/>
      <c r="BD85"/>
      <c r="BE85"/>
      <c r="BF85"/>
      <c r="BJ85"/>
      <c r="BK85"/>
      <c r="BL85"/>
    </row>
    <row r="86" spans="1:64" ht="15.6">
      <c r="A86" s="25"/>
      <c r="B86" s="65">
        <f>+'Ark1'!C441</f>
        <v>2022</v>
      </c>
      <c r="C86" s="65">
        <f>+'Ark1'!E441</f>
        <v>24</v>
      </c>
      <c r="D86" s="65">
        <f>+IF(F86=0,"",'Ark1'!Q441)</f>
        <v>18</v>
      </c>
      <c r="E86" s="140">
        <f t="shared" si="26"/>
        <v>-27</v>
      </c>
      <c r="F86" s="65">
        <f>+'Ark1'!R441</f>
        <v>318</v>
      </c>
      <c r="G86" s="140">
        <f t="shared" si="34"/>
        <v>-420</v>
      </c>
      <c r="H86" s="139">
        <f>+IF(F86=0,"",'Ark1'!AG441)</f>
        <v>1.1065743020171372</v>
      </c>
      <c r="I86" s="139">
        <f t="shared" si="27"/>
        <v>-1.773782267376022</v>
      </c>
      <c r="J86" s="139">
        <f>+IF(F86=0,"",'Ark1'!AH441)</f>
        <v>0</v>
      </c>
      <c r="K86" s="101"/>
      <c r="L86" s="18">
        <f>+'Ark1'!AI441</f>
        <v>41</v>
      </c>
      <c r="M86" s="102"/>
      <c r="N86" s="57">
        <f t="shared" si="24"/>
        <v>12.89308176100629</v>
      </c>
      <c r="O86" s="102"/>
      <c r="P86" s="66">
        <f>+IF(F86=0,"",'Ark1'!S441)</f>
        <v>4.6572327044025155</v>
      </c>
      <c r="Q86" s="66">
        <f t="shared" si="28"/>
        <v>-0.34683233624789089</v>
      </c>
      <c r="R86" s="25"/>
      <c r="S86" s="57">
        <f>+IF(L86=0,"",'Ark1'!AJ441)</f>
        <v>86.070731707317051</v>
      </c>
      <c r="T86" s="106"/>
      <c r="U86" s="5">
        <f>+IF(L86=0,"",'Ark1'!AK441)</f>
        <v>16.798227037545093</v>
      </c>
      <c r="V86" s="104"/>
      <c r="W86" s="66">
        <f>+IF(F86=0,"",'Ark1'!T441)</f>
        <v>4.2704402515723272</v>
      </c>
      <c r="X86" s="66">
        <f t="shared" si="29"/>
        <v>-0.52224267525694135</v>
      </c>
      <c r="Y86" s="139">
        <f>+IF(F86=0,"",'Ark1'!U441)</f>
        <v>11.396540880503144</v>
      </c>
      <c r="Z86" s="139">
        <f t="shared" si="30"/>
        <v>-1.8275106100117444</v>
      </c>
      <c r="AA86" s="66">
        <f>+IF(F86=0,"",'Ark1'!W441)</f>
        <v>0.62893081761006253</v>
      </c>
      <c r="AB86" s="139">
        <f t="shared" si="31"/>
        <v>-2.8941044127422417</v>
      </c>
      <c r="AC86" s="139">
        <f>+IF(F86=0,"",'Ark1'!X441)</f>
        <v>19.182389937106922</v>
      </c>
      <c r="AD86" s="140">
        <f t="shared" si="32"/>
        <v>-10.221404100833453</v>
      </c>
      <c r="AE86" s="139">
        <f>+IF(F86=0,"",'Ark1'!Y441)</f>
        <v>6.603773584905662</v>
      </c>
      <c r="AF86" s="140">
        <f t="shared" si="33"/>
        <v>-7.4883673365035541</v>
      </c>
      <c r="AG86" s="140" t="e">
        <f>+IF(F86=0,"",#REF!-#REF!)</f>
        <v>#REF!</v>
      </c>
      <c r="AH86" s="139">
        <f>+IF(F86=0,"",'Ark1'!Z441)</f>
        <v>6.239654631570958</v>
      </c>
      <c r="AI86" s="66">
        <f>+IF(F86=0,"",'Ark1'!AA441)</f>
        <v>1.4832803659328437</v>
      </c>
      <c r="AJ86" s="66">
        <f>+IF(F86=0,"",'Ark1'!AC441)</f>
        <v>28.229134816654351</v>
      </c>
      <c r="AK86" s="66">
        <f t="shared" si="25"/>
        <v>2.4470627954085078</v>
      </c>
      <c r="AL86" s="139"/>
      <c r="AM86" s="25"/>
      <c r="AW86"/>
      <c r="BA86"/>
      <c r="BB86"/>
      <c r="BC86"/>
      <c r="BD86"/>
      <c r="BE86"/>
      <c r="BF86"/>
      <c r="BJ86"/>
      <c r="BK86"/>
      <c r="BL86"/>
    </row>
    <row r="87" spans="1:64" ht="15.6">
      <c r="A87" s="25"/>
      <c r="B87" s="65">
        <f>+'Ark1'!C442</f>
        <v>2022</v>
      </c>
      <c r="C87" s="65">
        <f>+'Ark1'!E442</f>
        <v>25</v>
      </c>
      <c r="D87" s="65">
        <f>+IF(F87=0,"",'Ark1'!Q442)</f>
        <v>42</v>
      </c>
      <c r="E87" s="140">
        <f t="shared" si="26"/>
        <v>12</v>
      </c>
      <c r="F87" s="65">
        <f>+'Ark1'!R442</f>
        <v>562</v>
      </c>
      <c r="G87" s="140"/>
      <c r="H87" s="139">
        <f>+IF(F87=0,"",'Ark1'!AG442)</f>
        <v>2.2941852254727961</v>
      </c>
      <c r="I87" s="139">
        <f t="shared" si="27"/>
        <v>0.73138441512966912</v>
      </c>
      <c r="J87" s="139">
        <f>+IF(F87=0,"",'Ark1'!AH442)</f>
        <v>0</v>
      </c>
      <c r="K87" s="101"/>
      <c r="L87" s="18">
        <f>+'Ark1'!AI442</f>
        <v>0</v>
      </c>
      <c r="M87" s="102"/>
      <c r="N87" s="57">
        <f t="shared" si="24"/>
        <v>0</v>
      </c>
      <c r="O87" s="102"/>
      <c r="P87" s="66">
        <f>+IF(F87=0,"",'Ark1'!S442)</f>
        <v>4.7366548042704606</v>
      </c>
      <c r="Q87" s="66"/>
      <c r="R87" s="25"/>
      <c r="S87" s="57" t="str">
        <f>+IF(L87=0,"",'Ark1'!AJ442)</f>
        <v/>
      </c>
      <c r="T87" s="106"/>
      <c r="U87" s="5" t="str">
        <f>+IF(L87=0,"",'Ark1'!AK442)</f>
        <v/>
      </c>
      <c r="V87" s="104"/>
      <c r="W87" s="66">
        <f>+IF(F87=0,"",'Ark1'!T442)</f>
        <v>4.957295373665481</v>
      </c>
      <c r="X87" s="66"/>
      <c r="Y87" s="139">
        <f>+IF(F87=0,"",'Ark1'!U442)</f>
        <v>13.36939501779359</v>
      </c>
      <c r="Z87" s="139"/>
      <c r="AA87" s="66">
        <f>+IF(F87=0,"",'Ark1'!W442)</f>
        <v>2.3131672597864759</v>
      </c>
      <c r="AB87" s="139"/>
      <c r="AC87" s="139">
        <f>+IF(F87=0,"",'Ark1'!X442)</f>
        <v>33.807829181494654</v>
      </c>
      <c r="AD87" s="140"/>
      <c r="AE87" s="139">
        <f>+IF(F87=0,"",'Ark1'!Y442)</f>
        <v>16.014234875444846</v>
      </c>
      <c r="AF87" s="140"/>
      <c r="AG87" s="140"/>
      <c r="AH87" s="139">
        <f>+IF(F87=0,"",'Ark1'!Z442)</f>
        <v>8.4937483388643678</v>
      </c>
      <c r="AI87" s="66">
        <f>+IF(F87=0,"",'Ark1'!AA442)</f>
        <v>1.432356711565703</v>
      </c>
      <c r="AJ87" s="66">
        <f>+IF(F87=0,"",'Ark1'!AC442)</f>
        <v>31.415314577332225</v>
      </c>
      <c r="AK87" s="66">
        <f t="shared" si="25"/>
        <v>2.8225394440270475</v>
      </c>
      <c r="AL87" s="139"/>
      <c r="AM87" s="25"/>
      <c r="AW87"/>
      <c r="BA87"/>
      <c r="BB87"/>
      <c r="BC87"/>
      <c r="BD87"/>
      <c r="BE87"/>
      <c r="BF87"/>
      <c r="BJ87"/>
      <c r="BK87"/>
      <c r="BL87"/>
    </row>
    <row r="88" spans="1:64" ht="15.6">
      <c r="A88" s="25"/>
      <c r="B88" s="65">
        <f>+'Ark1'!C443</f>
        <v>2022</v>
      </c>
      <c r="C88" s="65">
        <f>+'Ark1'!E443</f>
        <v>26</v>
      </c>
      <c r="D88" s="65">
        <f>+IF(F88=0,"",'Ark1'!Q443)</f>
        <v>14</v>
      </c>
      <c r="E88" s="140">
        <f t="shared" si="26"/>
        <v>-9</v>
      </c>
      <c r="F88" s="65">
        <f>+'Ark1'!R443</f>
        <v>163</v>
      </c>
      <c r="G88" s="140"/>
      <c r="H88" s="139">
        <f>+IF(F88=0,"",'Ark1'!AG443)</f>
        <v>0.76706933073796324</v>
      </c>
      <c r="I88" s="139">
        <f t="shared" si="27"/>
        <v>-0.41622512945685686</v>
      </c>
      <c r="J88" s="139">
        <f>+IF(F88=0,"",'Ark1'!AH443)</f>
        <v>0</v>
      </c>
      <c r="K88" s="101"/>
      <c r="L88" s="18">
        <f>+'Ark1'!AI443</f>
        <v>3</v>
      </c>
      <c r="M88" s="102"/>
      <c r="N88" s="57">
        <f t="shared" si="24"/>
        <v>1.8404907975460123</v>
      </c>
      <c r="O88" s="102"/>
      <c r="P88" s="66">
        <f>+IF(F88=0,"",'Ark1'!S443)</f>
        <v>4.5889570552147214</v>
      </c>
      <c r="Q88" s="66"/>
      <c r="R88" s="25"/>
      <c r="S88" s="57">
        <f>+IF(L88=0,"",'Ark1'!AJ443)</f>
        <v>90.8</v>
      </c>
      <c r="T88" s="106"/>
      <c r="U88" s="5">
        <f>+IF(L88=0,"",'Ark1'!AK443)</f>
        <v>15.932358091573471</v>
      </c>
      <c r="V88" s="104"/>
      <c r="W88" s="66">
        <f>+IF(F88=0,"",'Ark1'!T443)</f>
        <v>4.0981595092024543</v>
      </c>
      <c r="X88" s="66"/>
      <c r="Y88" s="139">
        <f>+IF(F88=0,"",'Ark1'!U443)</f>
        <v>15.412269938650301</v>
      </c>
      <c r="Z88" s="139"/>
      <c r="AA88" s="66">
        <f>+IF(F88=0,"",'Ark1'!W443)</f>
        <v>0.61349693251533743</v>
      </c>
      <c r="AB88" s="139"/>
      <c r="AC88" s="139">
        <f>+IF(F88=0,"",'Ark1'!X443)</f>
        <v>42.944785276073603</v>
      </c>
      <c r="AD88" s="140"/>
      <c r="AE88" s="139">
        <f>+IF(F88=0,"",'Ark1'!Y443)</f>
        <v>20.245398773006126</v>
      </c>
      <c r="AF88" s="140"/>
      <c r="AG88" s="140"/>
      <c r="AH88" s="139">
        <f>+IF(F88=0,"",'Ark1'!Z443)</f>
        <v>8.700192318628428</v>
      </c>
      <c r="AI88" s="66">
        <f>+IF(F88=0,"",'Ark1'!AA443)</f>
        <v>1.7328654992948944</v>
      </c>
      <c r="AJ88" s="66">
        <f>+IF(F88=0,"",'Ark1'!AC443)</f>
        <v>48.486494270440865</v>
      </c>
      <c r="AK88" s="66">
        <f t="shared" si="25"/>
        <v>3.3585561497326211</v>
      </c>
      <c r="AL88" s="139"/>
      <c r="AM88" s="25"/>
      <c r="AW88"/>
      <c r="BA88"/>
      <c r="BB88"/>
      <c r="BC88"/>
      <c r="BD88"/>
      <c r="BE88"/>
      <c r="BF88"/>
      <c r="BJ88"/>
      <c r="BK88"/>
      <c r="BL88"/>
    </row>
    <row r="89" spans="1:64" ht="15.6">
      <c r="A89" s="25"/>
      <c r="B89" s="65">
        <f>+'Ark1'!C444</f>
        <v>2022</v>
      </c>
      <c r="C89" s="65">
        <f>+'Ark1'!E444</f>
        <v>27</v>
      </c>
      <c r="D89" s="65">
        <f>+IF(F89=0,"",'Ark1'!Q444)</f>
        <v>6</v>
      </c>
      <c r="E89" s="140">
        <f t="shared" si="26"/>
        <v>-16</v>
      </c>
      <c r="F89" s="65">
        <f>+'Ark1'!R444</f>
        <v>63</v>
      </c>
      <c r="G89" s="140"/>
      <c r="H89" s="139">
        <f>+IF(F89=0,"",'Ark1'!AG444)</f>
        <v>0.30912387168183802</v>
      </c>
      <c r="I89" s="139">
        <f t="shared" si="27"/>
        <v>-1.1916949743769618</v>
      </c>
      <c r="J89" s="139">
        <f>+IF(F89=0,"",'Ark1'!AH444)</f>
        <v>0</v>
      </c>
      <c r="K89" s="101"/>
      <c r="L89" s="18">
        <f>+'Ark1'!AI444</f>
        <v>0</v>
      </c>
      <c r="M89" s="102"/>
      <c r="N89" s="57">
        <f t="shared" si="24"/>
        <v>0</v>
      </c>
      <c r="O89" s="102"/>
      <c r="P89" s="66">
        <f>+IF(F89=0,"",'Ark1'!S444)</f>
        <v>4.492063492063493</v>
      </c>
      <c r="Q89" s="66"/>
      <c r="R89" s="25"/>
      <c r="S89" s="57" t="str">
        <f>+IF(L89=0,"",'Ark1'!AJ444)</f>
        <v/>
      </c>
      <c r="T89" s="106"/>
      <c r="U89" s="5" t="str">
        <f>+IF(L89=0,"",'Ark1'!AK444)</f>
        <v/>
      </c>
      <c r="V89" s="104"/>
      <c r="W89" s="66">
        <f>+IF(F89=0,"",'Ark1'!T444)</f>
        <v>4.8095238095238084</v>
      </c>
      <c r="X89" s="66"/>
      <c r="Y89" s="139">
        <f>+IF(F89=0,"",'Ark1'!U444)</f>
        <v>16.069841269841262</v>
      </c>
      <c r="Z89" s="139"/>
      <c r="AA89" s="66">
        <f>+IF(F89=0,"",'Ark1'!W444)</f>
        <v>0</v>
      </c>
      <c r="AB89" s="139"/>
      <c r="AC89" s="139">
        <f>+IF(F89=0,"",'Ark1'!X444)</f>
        <v>57.142857142857153</v>
      </c>
      <c r="AD89" s="140"/>
      <c r="AE89" s="139">
        <f>+IF(F89=0,"",'Ark1'!Y444)</f>
        <v>12.698412698412696</v>
      </c>
      <c r="AF89" s="140"/>
      <c r="AG89" s="140"/>
      <c r="AH89" s="139">
        <f>+IF(F89=0,"",'Ark1'!Z444)</f>
        <v>6.4396005722684686</v>
      </c>
      <c r="AI89" s="66">
        <f>+IF(F89=0,"",'Ark1'!AA444)</f>
        <v>1.258280710006757</v>
      </c>
      <c r="AJ89" s="66">
        <f>+IF(F89=0,"",'Ark1'!AC444)</f>
        <v>5.8445068019422513</v>
      </c>
      <c r="AK89" s="66">
        <f t="shared" si="25"/>
        <v>3.5773851590105985</v>
      </c>
      <c r="AL89" s="139"/>
      <c r="AM89" s="25"/>
      <c r="AW89"/>
      <c r="BA89"/>
      <c r="BB89"/>
      <c r="BC89"/>
      <c r="BD89"/>
      <c r="BE89"/>
      <c r="BF89"/>
      <c r="BJ89"/>
      <c r="BK89"/>
      <c r="BL89"/>
    </row>
    <row r="90" spans="1:64" ht="15.6">
      <c r="A90" s="25"/>
      <c r="B90" s="65">
        <f>+'Ark1'!C445</f>
        <v>2022</v>
      </c>
      <c r="C90" s="65">
        <f>+'Ark1'!E445</f>
        <v>28</v>
      </c>
      <c r="D90" s="65">
        <f>+IF(F90=0,"",'Ark1'!Q445)</f>
        <v>10</v>
      </c>
      <c r="E90" s="140">
        <f t="shared" si="26"/>
        <v>9</v>
      </c>
      <c r="F90" s="65">
        <f>+'Ark1'!R445</f>
        <v>116</v>
      </c>
      <c r="G90" s="140"/>
      <c r="H90" s="139">
        <f>+IF(F90=0,"",'Ark1'!AG445)</f>
        <v>0.47388408618156141</v>
      </c>
      <c r="I90" s="139">
        <f t="shared" si="27"/>
        <v>0.46308202964708017</v>
      </c>
      <c r="J90" s="139">
        <f>+IF(F90=0,"",'Ark1'!AH445)</f>
        <v>0</v>
      </c>
      <c r="K90" s="101"/>
      <c r="L90" s="18">
        <f>+'Ark1'!AI445</f>
        <v>0</v>
      </c>
      <c r="M90" s="102"/>
      <c r="N90" s="57">
        <f t="shared" si="24"/>
        <v>0</v>
      </c>
      <c r="O90" s="102"/>
      <c r="P90" s="66">
        <f>+IF(F90=0,"",'Ark1'!S445)</f>
        <v>5.0258620689655196</v>
      </c>
      <c r="Q90" s="66"/>
      <c r="R90" s="25"/>
      <c r="S90" s="57" t="str">
        <f>+IF(L90=0,"",'Ark1'!AJ445)</f>
        <v/>
      </c>
      <c r="T90" s="106"/>
      <c r="U90" s="5" t="str">
        <f>+IF(L90=0,"",'Ark1'!AK445)</f>
        <v/>
      </c>
      <c r="V90" s="104"/>
      <c r="W90" s="66">
        <f>+IF(F90=0,"",'Ark1'!T445)</f>
        <v>4.25</v>
      </c>
      <c r="X90" s="66"/>
      <c r="Y90" s="139">
        <f>+IF(F90=0,"",'Ark1'!U445)</f>
        <v>13.37931034482758</v>
      </c>
      <c r="Z90" s="139"/>
      <c r="AA90" s="66">
        <f>+IF(F90=0,"",'Ark1'!W445)</f>
        <v>0</v>
      </c>
      <c r="AB90" s="139"/>
      <c r="AC90" s="139">
        <f>+IF(F90=0,"",'Ark1'!X445)</f>
        <v>26.724137931034488</v>
      </c>
      <c r="AD90" s="140"/>
      <c r="AE90" s="139">
        <f>+IF(F90=0,"",'Ark1'!Y445)</f>
        <v>13.793103448275859</v>
      </c>
      <c r="AF90" s="140"/>
      <c r="AG90" s="140"/>
      <c r="AH90" s="139">
        <f>+IF(F90=0,"",'Ark1'!Z445)</f>
        <v>6.6749727784719308</v>
      </c>
      <c r="AI90" s="66">
        <f>+IF(F90=0,"",'Ark1'!AA445)</f>
        <v>1.1022016125773613</v>
      </c>
      <c r="AJ90" s="66">
        <f>+IF(F90=0,"",'Ark1'!AC445)</f>
        <v>23.207736302706071</v>
      </c>
      <c r="AK90" s="66">
        <f t="shared" si="25"/>
        <v>2.6620926243567729</v>
      </c>
      <c r="AL90" s="139"/>
      <c r="AM90" s="25"/>
      <c r="AW90"/>
      <c r="BA90"/>
      <c r="BB90"/>
      <c r="BC90"/>
      <c r="BD90"/>
      <c r="BE90"/>
      <c r="BF90"/>
      <c r="BJ90"/>
      <c r="BK90"/>
      <c r="BL90"/>
    </row>
    <row r="91" spans="1:64" ht="15.6">
      <c r="A91" s="25"/>
      <c r="B91" s="65">
        <f>+'Ark1'!C446</f>
        <v>2022</v>
      </c>
      <c r="C91" s="65">
        <f>+'Ark1'!E446</f>
        <v>29</v>
      </c>
      <c r="D91" s="65">
        <f>+IF(F91=0,"",'Ark1'!Q446)</f>
        <v>2</v>
      </c>
      <c r="E91" s="140">
        <f t="shared" si="26"/>
        <v>1</v>
      </c>
      <c r="F91" s="65">
        <f>+'Ark1'!R446</f>
        <v>17</v>
      </c>
      <c r="G91" s="140"/>
      <c r="H91" s="139">
        <f>+IF(F91=0,"",'Ark1'!AG446)</f>
        <v>5.5449323486193046E-2</v>
      </c>
      <c r="I91" s="139">
        <f t="shared" si="27"/>
        <v>3.0775773587760426E-2</v>
      </c>
      <c r="J91" s="139">
        <f>+IF(F91=0,"",'Ark1'!AH446)</f>
        <v>0</v>
      </c>
      <c r="K91" s="101"/>
      <c r="L91" s="18">
        <f>+'Ark1'!AI446</f>
        <v>0</v>
      </c>
      <c r="M91" s="102"/>
      <c r="N91" s="57">
        <f t="shared" si="24"/>
        <v>0</v>
      </c>
      <c r="O91" s="102"/>
      <c r="P91" s="66">
        <f>+IF(F91=0,"",'Ark1'!S446)</f>
        <v>5.4117647058823524</v>
      </c>
      <c r="Q91" s="66"/>
      <c r="R91" s="25"/>
      <c r="S91" s="57" t="str">
        <f>+IF(L91=0,"",'Ark1'!AJ446)</f>
        <v/>
      </c>
      <c r="T91" s="106"/>
      <c r="U91" s="5" t="str">
        <f>+IF(L91=0,"",'Ark1'!AK446)</f>
        <v/>
      </c>
      <c r="V91" s="104"/>
      <c r="W91" s="66">
        <f>+IF(F91=0,"",'Ark1'!T446)</f>
        <v>5</v>
      </c>
      <c r="X91" s="66"/>
      <c r="Y91" s="139">
        <f>+IF(F91=0,"",'Ark1'!U446)</f>
        <v>10.682352941176475</v>
      </c>
      <c r="Z91" s="139"/>
      <c r="AA91" s="66">
        <f>+IF(F91=0,"",'Ark1'!W446)</f>
        <v>0</v>
      </c>
      <c r="AB91" s="139"/>
      <c r="AC91" s="139">
        <f>+IF(F91=0,"",'Ark1'!X446)</f>
        <v>23.52941176470588</v>
      </c>
      <c r="AD91" s="140"/>
      <c r="AE91" s="139">
        <f>+IF(F91=0,"",'Ark1'!Y446)</f>
        <v>0</v>
      </c>
      <c r="AF91" s="140"/>
      <c r="AG91" s="140"/>
      <c r="AH91" s="139">
        <f>+IF(F91=0,"",'Ark1'!Z446)</f>
        <v>5.98293999086202</v>
      </c>
      <c r="AI91" s="66">
        <f>+IF(F91=0,"",'Ark1'!AA446)</f>
        <v>0.69102000732180313</v>
      </c>
      <c r="AJ91" s="66">
        <f>+IF(F91=0,"",'Ark1'!AC446)</f>
        <v>3.3059325167814873</v>
      </c>
      <c r="AK91" s="66">
        <f t="shared" si="25"/>
        <v>1.9739130434782619</v>
      </c>
      <c r="AL91" s="139"/>
      <c r="AM91" s="25"/>
      <c r="AW91"/>
      <c r="BA91"/>
      <c r="BB91"/>
      <c r="BC91"/>
      <c r="BD91"/>
      <c r="BE91"/>
      <c r="BF91"/>
      <c r="BJ91"/>
      <c r="BK91"/>
      <c r="BL91"/>
    </row>
    <row r="92" spans="1:64" ht="15.6">
      <c r="A92" s="25"/>
      <c r="B92" s="65">
        <f>+'Ark1'!C447</f>
        <v>2022</v>
      </c>
      <c r="C92" s="65">
        <f>+'Ark1'!E447</f>
        <v>30</v>
      </c>
      <c r="D92" s="65">
        <f>+IF(F92=0,"",'Ark1'!Q447)</f>
        <v>2</v>
      </c>
      <c r="E92" s="140">
        <f t="shared" si="26"/>
        <v>0</v>
      </c>
      <c r="F92" s="65">
        <f>+'Ark1'!R447</f>
        <v>7</v>
      </c>
      <c r="G92" s="140"/>
      <c r="H92" s="139">
        <f>+IF(F92=0,"",'Ark1'!AG447)</f>
        <v>3.5083299937024116E-2</v>
      </c>
      <c r="I92" s="139">
        <f t="shared" si="27"/>
        <v>-0.13547999218980841</v>
      </c>
      <c r="J92" s="139">
        <f>+IF(F92=0,"",'Ark1'!AH447)</f>
        <v>0</v>
      </c>
      <c r="K92" s="101"/>
      <c r="L92" s="18">
        <f>+'Ark1'!AI447</f>
        <v>0</v>
      </c>
      <c r="M92" s="102"/>
      <c r="N92" s="57">
        <f t="shared" si="24"/>
        <v>0</v>
      </c>
      <c r="O92" s="102"/>
      <c r="P92" s="66">
        <f>+IF(F92=0,"",'Ark1'!S447)</f>
        <v>5.5714285714285694</v>
      </c>
      <c r="Q92" s="66"/>
      <c r="R92" s="25"/>
      <c r="S92" s="57" t="str">
        <f>+IF(L92=0,"",'Ark1'!AJ447)</f>
        <v/>
      </c>
      <c r="T92" s="106"/>
      <c r="U92" s="5" t="str">
        <f>+IF(L92=0,"",'Ark1'!AK447)</f>
        <v/>
      </c>
      <c r="V92" s="104"/>
      <c r="W92" s="66">
        <f>+IF(F92=0,"",'Ark1'!T447)</f>
        <v>6.2857142857142847</v>
      </c>
      <c r="X92" s="66"/>
      <c r="Y92" s="139">
        <f>+IF(F92=0,"",'Ark1'!U447)</f>
        <v>16.414285714285711</v>
      </c>
      <c r="Z92" s="139"/>
      <c r="AA92" s="66">
        <f>+IF(F92=0,"",'Ark1'!W447)</f>
        <v>14.285714285714288</v>
      </c>
      <c r="AB92" s="139"/>
      <c r="AC92" s="139">
        <f>+IF(F92=0,"",'Ark1'!X447)</f>
        <v>42.857142857142847</v>
      </c>
      <c r="AD92" s="140"/>
      <c r="AE92" s="139">
        <f>+IF(F92=0,"",'Ark1'!Y447)</f>
        <v>14.285714285714288</v>
      </c>
      <c r="AF92" s="140"/>
      <c r="AG92" s="140"/>
      <c r="AH92" s="139">
        <f>+IF(F92=0,"",'Ark1'!Z447)</f>
        <v>8.0131015167890745</v>
      </c>
      <c r="AI92" s="66">
        <f>+IF(F92=0,"",'Ark1'!AA447)</f>
        <v>1.2936264483053457</v>
      </c>
      <c r="AJ92" s="66">
        <f>+IF(F92=0,"",'Ark1'!AC447)</f>
        <v>42.230058741789129</v>
      </c>
      <c r="AK92" s="66">
        <f t="shared" si="25"/>
        <v>2.9461538461538468</v>
      </c>
      <c r="AL92" s="139"/>
      <c r="AM92" s="25"/>
      <c r="AW92"/>
      <c r="BA92"/>
      <c r="BB92"/>
      <c r="BC92"/>
      <c r="BD92"/>
      <c r="BE92"/>
      <c r="BF92"/>
      <c r="BJ92"/>
      <c r="BK92"/>
      <c r="BL92"/>
    </row>
    <row r="93" spans="1:64" ht="15.6">
      <c r="A93" s="25"/>
      <c r="B93" s="65">
        <f>+'Ark1'!C448</f>
        <v>2022</v>
      </c>
      <c r="C93" s="65">
        <f>+'Ark1'!E448</f>
        <v>31</v>
      </c>
      <c r="D93" s="65">
        <f>+IF(F93=0,"",'Ark1'!Q448)</f>
        <v>27</v>
      </c>
      <c r="E93" s="140">
        <f t="shared" si="26"/>
        <v>7</v>
      </c>
      <c r="F93" s="65">
        <f>+'Ark1'!R448</f>
        <v>364.53</v>
      </c>
      <c r="G93" s="140"/>
      <c r="H93" s="139">
        <f>+IF(F93=0,"",'Ark1'!AG448)</f>
        <v>1.3037003110627672</v>
      </c>
      <c r="I93" s="139">
        <f t="shared" si="27"/>
        <v>0.48859955547071721</v>
      </c>
      <c r="J93" s="139">
        <f>+IF(F93=0,"",'Ark1'!AH448)</f>
        <v>0</v>
      </c>
      <c r="K93" s="101"/>
      <c r="L93" s="18">
        <f>+'Ark1'!AI448</f>
        <v>0</v>
      </c>
      <c r="M93" s="102"/>
      <c r="N93" s="57">
        <f t="shared" si="24"/>
        <v>0</v>
      </c>
      <c r="O93" s="102"/>
      <c r="P93" s="66">
        <f>+IF(F93=0,"",'Ark1'!S448)</f>
        <v>4.7267988917235906</v>
      </c>
      <c r="Q93" s="66"/>
      <c r="R93" s="25"/>
      <c r="S93" s="57" t="str">
        <f>+IF(L93=0,"",'Ark1'!AJ448)</f>
        <v/>
      </c>
      <c r="T93" s="106"/>
      <c r="U93" s="5" t="str">
        <f>+IF(L93=0,"",'Ark1'!AK448)</f>
        <v/>
      </c>
      <c r="V93" s="104"/>
      <c r="W93" s="66">
        <f>+IF(F93=0,"",'Ark1'!T448)</f>
        <v>3.7884399089238192</v>
      </c>
      <c r="X93" s="66"/>
      <c r="Y93" s="139">
        <f>+IF(F93=0,"",'Ark1'!U448)</f>
        <v>11.712890571420743</v>
      </c>
      <c r="Z93" s="139"/>
      <c r="AA93" s="66">
        <f>+IF(F93=0,"",'Ark1'!W448)</f>
        <v>0.54865168847557133</v>
      </c>
      <c r="AB93" s="139"/>
      <c r="AC93" s="139">
        <f>+IF(F93=0,"",'Ark1'!X448)</f>
        <v>19.751460785120567</v>
      </c>
      <c r="AD93" s="140"/>
      <c r="AE93" s="139">
        <f>+IF(F93=0,"",'Ark1'!Y448)</f>
        <v>10.973033769511428</v>
      </c>
      <c r="AF93" s="140"/>
      <c r="AG93" s="140"/>
      <c r="AH93" s="139">
        <f>+IF(F93=0,"",'Ark1'!Z448)</f>
        <v>7.3228103151813215</v>
      </c>
      <c r="AI93" s="66">
        <f>+IF(F93=0,"",'Ark1'!AA448)</f>
        <v>1.2411726018388221</v>
      </c>
      <c r="AJ93" s="66">
        <f>+IF(F93=0,"",'Ark1'!AC448)</f>
        <v>50.920678262531133</v>
      </c>
      <c r="AK93" s="66">
        <f t="shared" si="25"/>
        <v>2.4779752301138687</v>
      </c>
      <c r="AL93" s="139"/>
      <c r="AM93" s="25"/>
      <c r="AW93"/>
      <c r="BA93"/>
      <c r="BB93"/>
      <c r="BC93"/>
      <c r="BD93"/>
      <c r="BE93"/>
      <c r="BF93"/>
      <c r="BJ93"/>
      <c r="BK93"/>
      <c r="BL93"/>
    </row>
    <row r="94" spans="1:64" ht="15.6">
      <c r="A94" s="25"/>
      <c r="B94" s="65">
        <f>+'Ark1'!C449</f>
        <v>2022</v>
      </c>
      <c r="C94" s="65">
        <f>+'Ark1'!E449</f>
        <v>32</v>
      </c>
      <c r="D94" s="65">
        <f>+IF(F94=0,"",'Ark1'!Q449)</f>
        <v>17</v>
      </c>
      <c r="E94" s="66"/>
      <c r="F94" s="65">
        <f>+'Ark1'!R449</f>
        <v>219</v>
      </c>
      <c r="G94" s="140"/>
      <c r="H94" s="139">
        <f>+IF(F94=0,"",'Ark1'!AG449)</f>
        <v>0.77827522375527147</v>
      </c>
      <c r="I94" s="139">
        <f t="shared" si="27"/>
        <v>1.985279977201404E-2</v>
      </c>
      <c r="J94" s="139">
        <f>+IF(F94=0,"",'Ark1'!AH449)</f>
        <v>0</v>
      </c>
      <c r="K94" s="101"/>
      <c r="L94" s="18">
        <f>+'Ark1'!AI449</f>
        <v>42</v>
      </c>
      <c r="M94" s="102"/>
      <c r="N94" s="57">
        <f t="shared" si="24"/>
        <v>19.17808219178082</v>
      </c>
      <c r="O94" s="102"/>
      <c r="P94" s="66">
        <f>+IF(F94=0,"",'Ark1'!S449)</f>
        <v>5.5296803652968034</v>
      </c>
      <c r="Q94" s="66"/>
      <c r="R94" s="25"/>
      <c r="S94" s="57">
        <f>+IF(L94=0,"",'Ark1'!AJ449)</f>
        <v>86.754761904761907</v>
      </c>
      <c r="T94" s="106"/>
      <c r="U94" s="5">
        <f>+IF(L94=0,"",'Ark1'!AK449)</f>
        <v>15.330223896230523</v>
      </c>
      <c r="V94" s="104"/>
      <c r="W94" s="66">
        <f>+IF(F94=0,"",'Ark1'!T449)</f>
        <v>4.5251141552511411</v>
      </c>
      <c r="X94" s="66"/>
      <c r="Y94" s="139">
        <f>+IF(F94=0,"",'Ark1'!U449)</f>
        <v>11.638812785388124</v>
      </c>
      <c r="Z94" s="139"/>
      <c r="AA94" s="66">
        <f>+IF(F94=0,"",'Ark1'!W449)</f>
        <v>0.91324200913242015</v>
      </c>
      <c r="AB94" s="139"/>
      <c r="AC94" s="139">
        <f>+IF(F94=0,"",'Ark1'!X449)</f>
        <v>19.17808219178082</v>
      </c>
      <c r="AD94" s="140"/>
      <c r="AE94" s="139">
        <f>+IF(F94=0,"",'Ark1'!Y449)</f>
        <v>5.9360730593607309</v>
      </c>
      <c r="AF94" s="140"/>
      <c r="AG94" s="140"/>
      <c r="AH94" s="139">
        <f>+IF(F94=0,"",'Ark1'!Z449)</f>
        <v>6.1819888966557848</v>
      </c>
      <c r="AI94" s="66">
        <f>+IF(F94=0,"",'Ark1'!AA449)</f>
        <v>1.431155419200417</v>
      </c>
      <c r="AJ94" s="66">
        <f>+IF(F94=0,"",'Ark1'!AC449)</f>
        <v>51.781030487532846</v>
      </c>
      <c r="AK94" s="66">
        <f t="shared" si="25"/>
        <v>2.1047894302229557</v>
      </c>
      <c r="AL94" s="139"/>
      <c r="AM94" s="25"/>
      <c r="AW94"/>
      <c r="BA94"/>
      <c r="BB94"/>
      <c r="BC94"/>
      <c r="BD94"/>
      <c r="BE94"/>
      <c r="BF94"/>
      <c r="BJ94"/>
      <c r="BK94"/>
      <c r="BL94"/>
    </row>
    <row r="95" spans="1:64" ht="15.6">
      <c r="A95" s="25"/>
      <c r="B95" s="65">
        <f>+'Ark1'!C450</f>
        <v>2022</v>
      </c>
      <c r="C95" s="65">
        <f>+'Ark1'!E450</f>
        <v>33</v>
      </c>
      <c r="D95" s="65">
        <f>+IF(F95=0,"",'Ark1'!Q450)</f>
        <v>26</v>
      </c>
      <c r="E95" s="66"/>
      <c r="F95" s="65">
        <f>+'Ark1'!R450</f>
        <v>482</v>
      </c>
      <c r="G95" s="140"/>
      <c r="H95" s="139">
        <f>+IF(F95=0,"",'Ark1'!AG450)</f>
        <v>1.7848819679013777</v>
      </c>
      <c r="I95" s="139">
        <f t="shared" si="27"/>
        <v>-0.14934135847859786</v>
      </c>
      <c r="J95" s="139">
        <f>+IF(F95=0,"",'Ark1'!AH450)</f>
        <v>6.639004149377592</v>
      </c>
      <c r="K95" s="101"/>
      <c r="L95" s="18">
        <f>+'Ark1'!AI450</f>
        <v>0</v>
      </c>
      <c r="M95" s="102"/>
      <c r="N95" s="57">
        <f t="shared" si="24"/>
        <v>0</v>
      </c>
      <c r="O95" s="102"/>
      <c r="P95" s="66">
        <f>+IF(F95=0,"",'Ark1'!S450)</f>
        <v>5.1742738589211612</v>
      </c>
      <c r="Q95" s="66"/>
      <c r="R95" s="25"/>
      <c r="S95" s="57" t="str">
        <f>+IF(L95=0,"",'Ark1'!AJ450)</f>
        <v/>
      </c>
      <c r="T95" s="106"/>
      <c r="U95" s="5" t="str">
        <f>+IF(L95=0,"",'Ark1'!AK450)</f>
        <v/>
      </c>
      <c r="V95" s="104"/>
      <c r="W95" s="66">
        <f>+IF(F95=0,"",'Ark1'!T450)</f>
        <v>4.0290456431535269</v>
      </c>
      <c r="X95" s="66"/>
      <c r="Y95" s="139">
        <f>+IF(F95=0,"",'Ark1'!U450)</f>
        <v>12.127800829875529</v>
      </c>
      <c r="Z95" s="139"/>
      <c r="AA95" s="66">
        <f>+IF(F95=0,"",'Ark1'!W450)</f>
        <v>0.20746887966804975</v>
      </c>
      <c r="AB95" s="139"/>
      <c r="AC95" s="139">
        <f>+IF(F95=0,"",'Ark1'!X450)</f>
        <v>12.240663900414939</v>
      </c>
      <c r="AD95" s="140"/>
      <c r="AE95" s="139">
        <f>+IF(F95=0,"",'Ark1'!Y450)</f>
        <v>5.8091286307053949</v>
      </c>
      <c r="AF95" s="140"/>
      <c r="AG95" s="140"/>
      <c r="AH95" s="139">
        <f>+IF(F95=0,"",'Ark1'!Z450)</f>
        <v>5.5157352182347754</v>
      </c>
      <c r="AI95" s="66">
        <f>+IF(F95=0,"",'Ark1'!AA450)</f>
        <v>1.3476281575948044</v>
      </c>
      <c r="AJ95" s="66">
        <f>+IF(F95=0,"",'Ark1'!AC450)</f>
        <v>19.687619879054822</v>
      </c>
      <c r="AK95" s="66">
        <f t="shared" ref="AK95:AK113" si="35">+IF(F95=0,"",Y95/P95)</f>
        <v>2.3438652766639958</v>
      </c>
      <c r="AL95" s="139"/>
      <c r="AM95" s="25"/>
      <c r="AW95"/>
      <c r="BA95"/>
      <c r="BB95"/>
      <c r="BC95"/>
      <c r="BD95"/>
      <c r="BE95"/>
      <c r="BF95"/>
      <c r="BJ95"/>
      <c r="BK95"/>
      <c r="BL95"/>
    </row>
    <row r="96" spans="1:64" ht="15.6">
      <c r="A96" s="25"/>
      <c r="B96" s="65">
        <f>+'Ark1'!C451</f>
        <v>2022</v>
      </c>
      <c r="C96" s="65">
        <f>+'Ark1'!E451</f>
        <v>34</v>
      </c>
      <c r="D96" s="65">
        <f>+IF(F96=0,"",'Ark1'!Q451)</f>
        <v>27</v>
      </c>
      <c r="E96" s="66"/>
      <c r="F96" s="65">
        <f>+'Ark1'!R451</f>
        <v>387</v>
      </c>
      <c r="G96" s="140"/>
      <c r="H96" s="139">
        <f>+IF(F96=0,"",'Ark1'!AG451)</f>
        <v>1.4098051563901453</v>
      </c>
      <c r="I96" s="139">
        <f t="shared" si="27"/>
        <v>-0.50549981414665646</v>
      </c>
      <c r="J96" s="139">
        <f>+IF(F96=0,"",'Ark1'!AH451)</f>
        <v>0</v>
      </c>
      <c r="K96" s="101"/>
      <c r="L96" s="18">
        <f>+'Ark1'!AI451</f>
        <v>6</v>
      </c>
      <c r="M96" s="102"/>
      <c r="N96" s="57">
        <f t="shared" si="24"/>
        <v>1.5503875968992249</v>
      </c>
      <c r="O96" s="102"/>
      <c r="P96" s="66">
        <f>+IF(F96=0,"",'Ark1'!S451)</f>
        <v>4.3746770025839803</v>
      </c>
      <c r="Q96" s="66"/>
      <c r="R96" s="25"/>
      <c r="S96" s="57">
        <f>+IF(L96=0,"",'Ark1'!AJ451)</f>
        <v>98.066666666666634</v>
      </c>
      <c r="T96" s="106"/>
      <c r="U96" s="5">
        <f>+IF(L96=0,"",'Ark1'!AK451)</f>
        <v>16.697101173645663</v>
      </c>
      <c r="V96" s="104"/>
      <c r="W96" s="66">
        <f>+IF(F96=0,"",'Ark1'!T451)</f>
        <v>3.4909560723514206</v>
      </c>
      <c r="X96" s="66"/>
      <c r="Y96" s="139">
        <f>+IF(F96=0,"",'Ark1'!U451)</f>
        <v>11.930749354005163</v>
      </c>
      <c r="Z96" s="139"/>
      <c r="AA96" s="66">
        <f>+IF(F96=0,"",'Ark1'!W451)</f>
        <v>0</v>
      </c>
      <c r="AB96" s="139"/>
      <c r="AC96" s="139">
        <f>+IF(F96=0,"",'Ark1'!X451)</f>
        <v>17.312661498708003</v>
      </c>
      <c r="AD96" s="140"/>
      <c r="AE96" s="139">
        <f>+IF(F96=0,"",'Ark1'!Y451)</f>
        <v>3.6175710594315249</v>
      </c>
      <c r="AF96" s="140"/>
      <c r="AG96" s="140"/>
      <c r="AH96" s="139">
        <f>+IF(F96=0,"",'Ark1'!Z451)</f>
        <v>5.022662872672778</v>
      </c>
      <c r="AI96" s="66">
        <f>+IF(F96=0,"",'Ark1'!AA451)</f>
        <v>1.5771886762460827</v>
      </c>
      <c r="AJ96" s="66">
        <f>+IF(F96=0,"",'Ark1'!AC451)</f>
        <v>25.023424580841557</v>
      </c>
      <c r="AK96" s="66">
        <f t="shared" si="35"/>
        <v>2.7272297696396914</v>
      </c>
      <c r="AL96" s="139"/>
      <c r="AM96" s="25"/>
      <c r="AW96"/>
      <c r="BA96"/>
      <c r="BB96"/>
      <c r="BC96"/>
      <c r="BD96"/>
      <c r="BE96"/>
      <c r="BF96"/>
      <c r="BJ96"/>
      <c r="BK96"/>
      <c r="BL96"/>
    </row>
    <row r="97" spans="1:64" ht="15.6">
      <c r="A97" s="25"/>
      <c r="B97" s="65">
        <f>+'Ark1'!C452</f>
        <v>2022</v>
      </c>
      <c r="C97" s="65">
        <f>+'Ark1'!E452</f>
        <v>35</v>
      </c>
      <c r="D97" s="65">
        <f>+IF(F97=0,"",'Ark1'!Q452)</f>
        <v>30</v>
      </c>
      <c r="E97" s="66"/>
      <c r="F97" s="65">
        <f>+'Ark1'!R452</f>
        <v>453</v>
      </c>
      <c r="G97" s="140"/>
      <c r="H97" s="139">
        <f>+IF(F97=0,"",'Ark1'!AG452)</f>
        <v>1.6400297704242284</v>
      </c>
      <c r="I97" s="139">
        <f t="shared" si="27"/>
        <v>-0.47810889829077419</v>
      </c>
      <c r="J97" s="139">
        <f>+IF(F97=0,"",'Ark1'!AH452)</f>
        <v>0</v>
      </c>
      <c r="K97" s="101"/>
      <c r="L97" s="18">
        <f>+'Ark1'!AI452</f>
        <v>24</v>
      </c>
      <c r="M97" s="102"/>
      <c r="N97" s="57">
        <f t="shared" si="24"/>
        <v>5.298013245033113</v>
      </c>
      <c r="O97" s="102"/>
      <c r="P97" s="66">
        <f>+IF(F97=0,"",'Ark1'!S452)</f>
        <v>5.5253863134657824</v>
      </c>
      <c r="Q97" s="66"/>
      <c r="R97" s="25"/>
      <c r="S97" s="57">
        <f>+IF(L97=0,"",'Ark1'!AJ452)</f>
        <v>83.854166666666643</v>
      </c>
      <c r="T97" s="106"/>
      <c r="U97" s="5">
        <f>+IF(L97=0,"",'Ark1'!AK452)</f>
        <v>15.584785639638453</v>
      </c>
      <c r="V97" s="104"/>
      <c r="W97" s="66">
        <f>+IF(F97=0,"",'Ark1'!T452)</f>
        <v>4.520971302428257</v>
      </c>
      <c r="X97" s="66"/>
      <c r="Y97" s="139">
        <f>+IF(F97=0,"",'Ark1'!U452)</f>
        <v>11.856953642384102</v>
      </c>
      <c r="Z97" s="139"/>
      <c r="AA97" s="66">
        <f>+IF(F97=0,"",'Ark1'!W452)</f>
        <v>0.66225165562913901</v>
      </c>
      <c r="AB97" s="139"/>
      <c r="AC97" s="139">
        <f>+IF(F97=0,"",'Ark1'!X452)</f>
        <v>19.205298013245031</v>
      </c>
      <c r="AD97" s="140"/>
      <c r="AE97" s="139">
        <f>+IF(F97=0,"",'Ark1'!Y452)</f>
        <v>6.1810154525386318</v>
      </c>
      <c r="AF97" s="140"/>
      <c r="AG97" s="140"/>
      <c r="AH97" s="139">
        <f>+IF(F97=0,"",'Ark1'!Z452)</f>
        <v>5.5693283737157238</v>
      </c>
      <c r="AI97" s="66">
        <f>+IF(F97=0,"",'Ark1'!AA452)</f>
        <v>1.5217032235792671</v>
      </c>
      <c r="AJ97" s="66">
        <f>+IF(F97=0,"",'Ark1'!AC452)</f>
        <v>9.7742617422530902</v>
      </c>
      <c r="AK97" s="66">
        <f t="shared" si="35"/>
        <v>2.1459049141030762</v>
      </c>
      <c r="AL97" s="139"/>
      <c r="AM97" s="25"/>
      <c r="AW97"/>
      <c r="BA97"/>
      <c r="BB97"/>
      <c r="BC97"/>
      <c r="BD97"/>
      <c r="BE97"/>
      <c r="BF97"/>
      <c r="BJ97"/>
      <c r="BK97"/>
      <c r="BL97"/>
    </row>
    <row r="98" spans="1:64" ht="15.6">
      <c r="A98" s="25"/>
      <c r="B98" s="65">
        <f>+'Ark1'!C453</f>
        <v>2022</v>
      </c>
      <c r="C98" s="65">
        <f>+'Ark1'!E453</f>
        <v>36</v>
      </c>
      <c r="D98" s="65">
        <f>+IF(F98=0,"",'Ark1'!Q453)</f>
        <v>26</v>
      </c>
      <c r="E98" s="66"/>
      <c r="F98" s="65">
        <f>+'Ark1'!R453</f>
        <v>422</v>
      </c>
      <c r="G98" s="140"/>
      <c r="H98" s="139">
        <f>+IF(F98=0,"",'Ark1'!AG453)</f>
        <v>1.5838781702639257</v>
      </c>
      <c r="I98" s="139">
        <f t="shared" si="27"/>
        <v>0.27049271336777725</v>
      </c>
      <c r="J98" s="139">
        <f>+IF(F98=0,"",'Ark1'!AH453)</f>
        <v>9.952606635071092</v>
      </c>
      <c r="K98" s="101"/>
      <c r="L98" s="18">
        <f>+'Ark1'!AI453</f>
        <v>0</v>
      </c>
      <c r="M98" s="102"/>
      <c r="N98" s="57">
        <f t="shared" si="24"/>
        <v>0</v>
      </c>
      <c r="O98" s="102"/>
      <c r="P98" s="66">
        <f>+IF(F98=0,"",'Ark1'!S453)</f>
        <v>4.8933649289099508</v>
      </c>
      <c r="Q98" s="66"/>
      <c r="R98" s="25"/>
      <c r="S98" s="57" t="str">
        <f>+IF(L98=0,"",'Ark1'!AJ453)</f>
        <v/>
      </c>
      <c r="T98" s="106"/>
      <c r="U98" s="5" t="str">
        <f>+IF(L98=0,"",'Ark1'!AK453)</f>
        <v/>
      </c>
      <c r="V98" s="104"/>
      <c r="W98" s="66">
        <f>+IF(F98=0,"",'Ark1'!T453)</f>
        <v>4.4241706161137451</v>
      </c>
      <c r="X98" s="66"/>
      <c r="Y98" s="139">
        <f>+IF(F98=0,"",'Ark1'!U453)</f>
        <v>12.292180094786723</v>
      </c>
      <c r="Z98" s="139"/>
      <c r="AA98" s="66">
        <f>+IF(F98=0,"",'Ark1'!W453)</f>
        <v>0.94786729857819918</v>
      </c>
      <c r="AB98" s="139"/>
      <c r="AC98" s="139">
        <f>+IF(F98=0,"",'Ark1'!X453)</f>
        <v>21.563981042654031</v>
      </c>
      <c r="AD98" s="140"/>
      <c r="AE98" s="139">
        <f>+IF(F98=0,"",'Ark1'!Y453)</f>
        <v>9.0047393364928894</v>
      </c>
      <c r="AF98" s="140"/>
      <c r="AG98" s="140"/>
      <c r="AH98" s="139">
        <f>+IF(F98=0,"",'Ark1'!Z453)</f>
        <v>6.2916525218512973</v>
      </c>
      <c r="AI98" s="66">
        <f>+IF(F98=0,"",'Ark1'!AA453)</f>
        <v>1.6920509875745497</v>
      </c>
      <c r="AJ98" s="66">
        <f>+IF(F98=0,"",'Ark1'!AC453)</f>
        <v>43.11044577564747</v>
      </c>
      <c r="AK98" s="66">
        <f t="shared" si="35"/>
        <v>2.5120096852300238</v>
      </c>
      <c r="AL98" s="139"/>
      <c r="AM98" s="25"/>
      <c r="AW98"/>
      <c r="BA98"/>
      <c r="BB98"/>
      <c r="BC98"/>
      <c r="BD98"/>
      <c r="BE98"/>
      <c r="BF98"/>
      <c r="BJ98"/>
      <c r="BK98"/>
      <c r="BL98"/>
    </row>
    <row r="99" spans="1:64" ht="15.6">
      <c r="A99" s="25"/>
      <c r="B99" s="65">
        <f>+'Ark1'!C454</f>
        <v>2022</v>
      </c>
      <c r="C99" s="65">
        <f>+'Ark1'!E454</f>
        <v>37</v>
      </c>
      <c r="D99" s="65">
        <f>+IF(F99=0,"",'Ark1'!Q454)</f>
        <v>37</v>
      </c>
      <c r="E99" s="66"/>
      <c r="F99" s="65">
        <f>+'Ark1'!R454</f>
        <v>554</v>
      </c>
      <c r="G99" s="140"/>
      <c r="H99" s="139">
        <f>+IF(F99=0,"",'Ark1'!AG454)</f>
        <v>2.0633804698383629</v>
      </c>
      <c r="I99" s="139">
        <f t="shared" si="27"/>
        <v>-0.96269466165232132</v>
      </c>
      <c r="J99" s="139">
        <f>+IF(F99=0,"",'Ark1'!AH454)</f>
        <v>2.8880866425992777</v>
      </c>
      <c r="K99" s="101"/>
      <c r="L99" s="18">
        <f>+'Ark1'!AI454</f>
        <v>9</v>
      </c>
      <c r="M99" s="102"/>
      <c r="N99" s="57">
        <f t="shared" si="24"/>
        <v>1.6245487364620939</v>
      </c>
      <c r="O99" s="102"/>
      <c r="P99" s="66">
        <f>+IF(F99=0,"",'Ark1'!S454)</f>
        <v>4.7346570397111911</v>
      </c>
      <c r="Q99" s="66"/>
      <c r="R99" s="25"/>
      <c r="S99" s="57">
        <f>+IF(L99=0,"",'Ark1'!AJ454)</f>
        <v>90.155555555555551</v>
      </c>
      <c r="T99" s="106"/>
      <c r="U99" s="5">
        <f>+IF(L99=0,"",'Ark1'!AK454)</f>
        <v>14.870761715402361</v>
      </c>
      <c r="V99" s="104"/>
      <c r="W99" s="66">
        <f>+IF(F99=0,"",'Ark1'!T454)</f>
        <v>4.0415162454873652</v>
      </c>
      <c r="X99" s="66"/>
      <c r="Y99" s="139">
        <f>+IF(F99=0,"",'Ark1'!U454)</f>
        <v>12.198014440433212</v>
      </c>
      <c r="Z99" s="139"/>
      <c r="AA99" s="66">
        <f>+IF(F99=0,"",'Ark1'!W454)</f>
        <v>0.36101083032490966</v>
      </c>
      <c r="AB99" s="139"/>
      <c r="AC99" s="139">
        <f>+IF(F99=0,"",'Ark1'!X454)</f>
        <v>19.855595667870045</v>
      </c>
      <c r="AD99" s="140"/>
      <c r="AE99" s="139">
        <f>+IF(F99=0,"",'Ark1'!Y454)</f>
        <v>3.0685920577617334</v>
      </c>
      <c r="AF99" s="140"/>
      <c r="AG99" s="140"/>
      <c r="AH99" s="139">
        <f>+IF(F99=0,"",'Ark1'!Z454)</f>
        <v>5.1162598830715362</v>
      </c>
      <c r="AI99" s="66">
        <f>+IF(F99=0,"",'Ark1'!AA454)</f>
        <v>1.670510084899246</v>
      </c>
      <c r="AJ99" s="66">
        <f>+IF(F99=0,"",'Ark1'!AC454)</f>
        <v>16.919194074664922</v>
      </c>
      <c r="AK99" s="66">
        <f t="shared" si="35"/>
        <v>2.5763248189096455</v>
      </c>
      <c r="AL99" s="139"/>
      <c r="AM99" s="25"/>
      <c r="AW99"/>
      <c r="BA99"/>
      <c r="BB99"/>
      <c r="BC99"/>
      <c r="BD99"/>
      <c r="BE99"/>
      <c r="BF99"/>
      <c r="BJ99"/>
      <c r="BK99"/>
      <c r="BL99"/>
    </row>
    <row r="100" spans="1:64" ht="15.6">
      <c r="A100" s="25"/>
      <c r="B100" s="65">
        <f>+'Ark1'!C455</f>
        <v>2022</v>
      </c>
      <c r="C100" s="65">
        <f>+'Ark1'!E455</f>
        <v>38</v>
      </c>
      <c r="D100" s="65">
        <f>+IF(F100=0,"",'Ark1'!Q455)</f>
        <v>39</v>
      </c>
      <c r="E100" s="66"/>
      <c r="F100" s="65">
        <f>+'Ark1'!R455</f>
        <v>549</v>
      </c>
      <c r="G100" s="140"/>
      <c r="H100" s="139">
        <f>+IF(F100=0,"",'Ark1'!AG455)</f>
        <v>2.0396251979924034</v>
      </c>
      <c r="I100" s="139">
        <f t="shared" si="27"/>
        <v>0.26896153528124556</v>
      </c>
      <c r="J100" s="139">
        <f>+IF(F100=0,"",'Ark1'!AH455)</f>
        <v>0</v>
      </c>
      <c r="K100" s="101"/>
      <c r="L100" s="18">
        <f>+'Ark1'!AI455</f>
        <v>0</v>
      </c>
      <c r="M100" s="102"/>
      <c r="N100" s="57">
        <f t="shared" si="24"/>
        <v>0</v>
      </c>
      <c r="O100" s="102"/>
      <c r="P100" s="66">
        <f>+IF(F100=0,"",'Ark1'!S455)</f>
        <v>5.0182149362477215</v>
      </c>
      <c r="Q100" s="66"/>
      <c r="R100" s="25"/>
      <c r="S100" s="57" t="str">
        <f>+IF(L100=0,"",'Ark1'!AJ455)</f>
        <v/>
      </c>
      <c r="T100" s="106"/>
      <c r="U100" s="5" t="str">
        <f>+IF(L100=0,"",'Ark1'!AK455)</f>
        <v/>
      </c>
      <c r="V100" s="104"/>
      <c r="W100" s="66">
        <f>+IF(F100=0,"",'Ark1'!T455)</f>
        <v>4.2896174863387975</v>
      </c>
      <c r="X100" s="66"/>
      <c r="Y100" s="139">
        <f>+IF(F100=0,"",'Ark1'!U455)</f>
        <v>12.167395264116569</v>
      </c>
      <c r="Z100" s="139"/>
      <c r="AA100" s="66">
        <f>+IF(F100=0,"",'Ark1'!W455)</f>
        <v>0.91074681238615651</v>
      </c>
      <c r="AB100" s="139"/>
      <c r="AC100" s="139">
        <f>+IF(F100=0,"",'Ark1'!X455)</f>
        <v>21.4936247723133</v>
      </c>
      <c r="AD100" s="140"/>
      <c r="AE100" s="139">
        <f>+IF(F100=0,"",'Ark1'!Y455)</f>
        <v>2.5500910746812382</v>
      </c>
      <c r="AF100" s="140"/>
      <c r="AG100" s="140"/>
      <c r="AH100" s="139">
        <f>+IF(F100=0,"",'Ark1'!Z455)</f>
        <v>5.4323336059752467</v>
      </c>
      <c r="AI100" s="66">
        <f>+IF(F100=0,"",'Ark1'!AA455)</f>
        <v>2.0951056898874487</v>
      </c>
      <c r="AJ100" s="66">
        <f>+IF(F100=0,"",'Ark1'!AC455)</f>
        <v>30.250046993597977</v>
      </c>
      <c r="AK100" s="66">
        <f t="shared" si="35"/>
        <v>2.4246460980036293</v>
      </c>
      <c r="AL100" s="139"/>
      <c r="AM100" s="25"/>
      <c r="AW100"/>
      <c r="BA100"/>
      <c r="BB100"/>
      <c r="BC100"/>
      <c r="BD100"/>
      <c r="BE100"/>
      <c r="BF100"/>
      <c r="BJ100"/>
      <c r="BK100"/>
      <c r="BL100"/>
    </row>
    <row r="101" spans="1:64" ht="15.6">
      <c r="A101" s="25"/>
      <c r="B101" s="65">
        <f>+'Ark1'!C456</f>
        <v>2022</v>
      </c>
      <c r="C101" s="65">
        <f>+'Ark1'!E456</f>
        <v>39</v>
      </c>
      <c r="D101" s="65">
        <f>+IF(F101=0,"",'Ark1'!Q456)</f>
        <v>44</v>
      </c>
      <c r="E101" s="66"/>
      <c r="F101" s="65">
        <f>+'Ark1'!R456</f>
        <v>507</v>
      </c>
      <c r="G101" s="140"/>
      <c r="H101" s="139">
        <f>+IF(F101=0,"",'Ark1'!AG456)</f>
        <v>2.0272895555428327</v>
      </c>
      <c r="I101" s="139">
        <f t="shared" si="27"/>
        <v>-7.6378489350159562E-2</v>
      </c>
      <c r="J101" s="139">
        <f>+IF(F101=0,"",'Ark1'!AH456)</f>
        <v>0</v>
      </c>
      <c r="K101" s="101"/>
      <c r="L101" s="18">
        <f>+'Ark1'!AI456</f>
        <v>0</v>
      </c>
      <c r="M101" s="102"/>
      <c r="N101" s="57">
        <f t="shared" si="24"/>
        <v>0</v>
      </c>
      <c r="O101" s="102"/>
      <c r="P101" s="66">
        <f>+IF(F101=0,"",'Ark1'!S456)</f>
        <v>4.9329388560157774</v>
      </c>
      <c r="Q101" s="66"/>
      <c r="R101" s="25"/>
      <c r="S101" s="57" t="str">
        <f>+IF(L101=0,"",'Ark1'!AJ456)</f>
        <v/>
      </c>
      <c r="T101" s="106"/>
      <c r="U101" s="5" t="str">
        <f>+IF(L101=0,"",'Ark1'!AK456)</f>
        <v/>
      </c>
      <c r="V101" s="104"/>
      <c r="W101" s="66">
        <f>+IF(F101=0,"",'Ark1'!T456)</f>
        <v>4.4733727810650876</v>
      </c>
      <c r="X101" s="66"/>
      <c r="Y101" s="139">
        <f>+IF(F101=0,"",'Ark1'!U456)</f>
        <v>13.095660749506903</v>
      </c>
      <c r="Z101" s="139"/>
      <c r="AA101" s="66">
        <f>+IF(F101=0,"",'Ark1'!W456)</f>
        <v>1.7751479289940828</v>
      </c>
      <c r="AB101" s="139"/>
      <c r="AC101" s="139">
        <f>+IF(F101=0,"",'Ark1'!X456)</f>
        <v>26.42998027613412</v>
      </c>
      <c r="AD101" s="140"/>
      <c r="AE101" s="139">
        <f>+IF(F101=0,"",'Ark1'!Y456)</f>
        <v>10.256410256410255</v>
      </c>
      <c r="AF101" s="140"/>
      <c r="AG101" s="140"/>
      <c r="AH101" s="139">
        <f>+IF(F101=0,"",'Ark1'!Z456)</f>
        <v>7.6049385041673645</v>
      </c>
      <c r="AI101" s="66">
        <f>+IF(F101=0,"",'Ark1'!AA456)</f>
        <v>2.1909442098734924</v>
      </c>
      <c r="AJ101" s="66">
        <f>+IF(F101=0,"",'Ark1'!AC456)</f>
        <v>52.788195378792416</v>
      </c>
      <c r="AK101" s="66">
        <f t="shared" si="35"/>
        <v>2.6547381047580978</v>
      </c>
      <c r="AL101" s="139"/>
      <c r="AM101" s="25"/>
      <c r="AW101"/>
      <c r="BA101"/>
      <c r="BB101"/>
      <c r="BC101"/>
      <c r="BD101"/>
      <c r="BE101"/>
      <c r="BF101"/>
      <c r="BJ101"/>
      <c r="BK101"/>
      <c r="BL101"/>
    </row>
    <row r="102" spans="1:64" ht="15.6">
      <c r="A102" s="25"/>
      <c r="B102" s="65">
        <f>+'Ark1'!C457</f>
        <v>2022</v>
      </c>
      <c r="C102" s="65">
        <f>+'Ark1'!E457</f>
        <v>40</v>
      </c>
      <c r="D102" s="65">
        <f>+IF(F102=0,"",'Ark1'!Q457)</f>
        <v>73</v>
      </c>
      <c r="E102" s="66"/>
      <c r="F102" s="65">
        <f>+'Ark1'!R457</f>
        <v>1105</v>
      </c>
      <c r="G102" s="140">
        <f t="shared" ref="G102:G114" si="36">+IF(F102=0,"",F102-F155)</f>
        <v>109</v>
      </c>
      <c r="H102" s="139">
        <f>+IF(F102=0,"",'Ark1'!AG457)</f>
        <v>5.457422568271598</v>
      </c>
      <c r="I102" s="139">
        <f t="shared" si="27"/>
        <v>0.64873363010578888</v>
      </c>
      <c r="J102" s="139">
        <f>+IF(F102=0,"",'Ark1'!AH457)</f>
        <v>0</v>
      </c>
      <c r="K102" s="101"/>
      <c r="L102" s="18">
        <f>+'Ark1'!AI457</f>
        <v>1</v>
      </c>
      <c r="M102" s="102"/>
      <c r="N102" s="57">
        <f t="shared" si="24"/>
        <v>9.0497737556561084E-2</v>
      </c>
      <c r="O102" s="102"/>
      <c r="P102" s="66">
        <f>+IF(F102=0,"",'Ark1'!S457)</f>
        <v>5.1800904977375559</v>
      </c>
      <c r="Q102" s="66">
        <f t="shared" ref="Q102:Q114" si="37">+IF(F102=0,"",P102-P155)</f>
        <v>0.35177724472550675</v>
      </c>
      <c r="R102" s="25"/>
      <c r="S102" s="57">
        <f>+IF(L102=0,"",'Ark1'!AJ457)</f>
        <v>88.1</v>
      </c>
      <c r="T102" s="106"/>
      <c r="U102" s="5">
        <f>+IF(L102=0,"",'Ark1'!AK457)</f>
        <v>15.64789965459982</v>
      </c>
      <c r="V102" s="104"/>
      <c r="W102" s="66">
        <f>+IF(F102=0,"",'Ark1'!T457)</f>
        <v>5.1945701357466065</v>
      </c>
      <c r="X102" s="66">
        <f t="shared" ref="X102:X114" si="38">+IF(F102=0,"",W102-W155)</f>
        <v>0.57408820803576521</v>
      </c>
      <c r="Y102" s="139">
        <f>+IF(F102=0,"",'Ark1'!U457)</f>
        <v>16.175022624434376</v>
      </c>
      <c r="Z102" s="139">
        <f t="shared" ref="Z102:Z114" si="39">+IF(F102=0,"",Y102-Y155)</f>
        <v>-0.18342115066601039</v>
      </c>
      <c r="AA102" s="66">
        <f>+IF(F102=0,"",'Ark1'!W457)</f>
        <v>1.8099547511312213</v>
      </c>
      <c r="AB102" s="139">
        <f t="shared" ref="AB102:AB114" si="40">+IF(F102=0,"",AA102-AA155)</f>
        <v>0.20352904831997609</v>
      </c>
      <c r="AC102" s="139">
        <f>+IF(F102=0,"",'Ark1'!X457)</f>
        <v>49.411764705882355</v>
      </c>
      <c r="AD102" s="140">
        <f t="shared" ref="AD102:AD114" si="41">+IF(F102=0,"",AC102-AC155)</f>
        <v>-2.3954642097803003</v>
      </c>
      <c r="AE102" s="139">
        <f>+IF(F102=0,"",'Ark1'!Y457)</f>
        <v>15.38461538461538</v>
      </c>
      <c r="AF102" s="140">
        <f t="shared" ref="AF102:AF114" si="42">+IF(F102=0,"",AE102-AE155)</f>
        <v>2.9348161878282308</v>
      </c>
      <c r="AG102" s="140" t="e">
        <f>+IF(F102=0,"",#REF!-#REF!)</f>
        <v>#REF!</v>
      </c>
      <c r="AH102" s="139">
        <f>+IF(F102=0,"",'Ark1'!Z457)</f>
        <v>6.7098759268886337</v>
      </c>
      <c r="AI102" s="66">
        <f>+IF(F102=0,"",'Ark1'!AA457)</f>
        <v>1.770845336126178</v>
      </c>
      <c r="AJ102" s="66">
        <f>+IF(F102=0,"",'Ark1'!AC457)</f>
        <v>9.4256768877306634</v>
      </c>
      <c r="AK102" s="66">
        <f t="shared" si="35"/>
        <v>3.1225366876310252</v>
      </c>
      <c r="AL102" s="139"/>
      <c r="AM102" s="25"/>
      <c r="AW102"/>
      <c r="BA102"/>
      <c r="BB102"/>
      <c r="BC102"/>
      <c r="BD102"/>
      <c r="BE102"/>
      <c r="BF102"/>
      <c r="BJ102"/>
      <c r="BK102"/>
      <c r="BL102"/>
    </row>
    <row r="103" spans="1:64" ht="15.6">
      <c r="A103" s="25"/>
      <c r="B103" s="65">
        <f>+'Ark1'!C458</f>
        <v>2022</v>
      </c>
      <c r="C103" s="65">
        <f>+'Ark1'!E458</f>
        <v>41</v>
      </c>
      <c r="D103" s="65">
        <f>+IF(F103=0,"",'Ark1'!Q458)</f>
        <v>82</v>
      </c>
      <c r="E103" s="66"/>
      <c r="F103" s="65">
        <f>+'Ark1'!R458</f>
        <v>1288</v>
      </c>
      <c r="G103" s="140">
        <f t="shared" si="36"/>
        <v>482</v>
      </c>
      <c r="H103" s="139">
        <f>+IF(F103=0,"",'Ark1'!AG458)</f>
        <v>6.2386290337970642</v>
      </c>
      <c r="I103" s="139">
        <f t="shared" si="27"/>
        <v>2.3522438838741113</v>
      </c>
      <c r="J103" s="139">
        <f>+IF(F103=0,"",'Ark1'!AH458)</f>
        <v>2.3291925465838514</v>
      </c>
      <c r="K103" s="101"/>
      <c r="L103" s="18">
        <f>+'Ark1'!AI458</f>
        <v>16</v>
      </c>
      <c r="M103" s="102"/>
      <c r="N103" s="57">
        <f t="shared" si="24"/>
        <v>1.2422360248447204</v>
      </c>
      <c r="O103" s="102"/>
      <c r="P103" s="66">
        <f>+IF(F103=0,"",'Ark1'!S458)</f>
        <v>5.3128881987577641</v>
      </c>
      <c r="Q103" s="66">
        <f t="shared" si="37"/>
        <v>8.5841052355780434E-2</v>
      </c>
      <c r="R103" s="25"/>
      <c r="S103" s="57">
        <f>+IF(L103=0,"",'Ark1'!AJ458)</f>
        <v>92.874999999999986</v>
      </c>
      <c r="T103" s="106"/>
      <c r="U103" s="5">
        <f>+IF(L103=0,"",'Ark1'!AK458)</f>
        <v>12.715801968011171</v>
      </c>
      <c r="V103" s="104"/>
      <c r="W103" s="66">
        <f>+IF(F103=0,"",'Ark1'!T458)</f>
        <v>4.8276397515527956</v>
      </c>
      <c r="X103" s="66">
        <f t="shared" si="38"/>
        <v>7.7019404158253479E-2</v>
      </c>
      <c r="Y103" s="139">
        <f>+IF(F103=0,"",'Ark1'!U458)</f>
        <v>15.863276397515516</v>
      </c>
      <c r="Z103" s="139">
        <f t="shared" si="39"/>
        <v>-0.47421739901053428</v>
      </c>
      <c r="AA103" s="66">
        <f>+IF(F103=0,"",'Ark1'!W458)</f>
        <v>0.85403726708074557</v>
      </c>
      <c r="AB103" s="139">
        <f t="shared" si="40"/>
        <v>0.10962039363161424</v>
      </c>
      <c r="AC103" s="139">
        <f>+IF(F103=0,"",'Ark1'!X458)</f>
        <v>44.099378881987576</v>
      </c>
      <c r="AD103" s="140">
        <f t="shared" si="41"/>
        <v>-1.5581893562258173</v>
      </c>
      <c r="AE103" s="139">
        <f>+IF(F103=0,"",'Ark1'!Y458)</f>
        <v>14.673913043478262</v>
      </c>
      <c r="AF103" s="140">
        <f t="shared" si="42"/>
        <v>0.15778401122020114</v>
      </c>
      <c r="AG103" s="140" t="e">
        <f>+IF(F103=0,"",#REF!-#REF!)</f>
        <v>#REF!</v>
      </c>
      <c r="AH103" s="139">
        <f>+IF(F103=0,"",'Ark1'!Z458)</f>
        <v>6.5973334165644815</v>
      </c>
      <c r="AI103" s="66">
        <f>+IF(F103=0,"",'Ark1'!AA458)</f>
        <v>1.6877587346853498</v>
      </c>
      <c r="AJ103" s="66">
        <f>+IF(F103=0,"",'Ark1'!AC458)</f>
        <v>20.817899386691352</v>
      </c>
      <c r="AK103" s="66">
        <f t="shared" si="35"/>
        <v>2.9858103171123753</v>
      </c>
      <c r="AL103" s="139"/>
      <c r="AM103" s="25"/>
      <c r="AW103"/>
      <c r="BA103"/>
      <c r="BB103"/>
      <c r="BC103"/>
      <c r="BD103"/>
      <c r="BE103"/>
      <c r="BF103"/>
      <c r="BJ103"/>
      <c r="BK103"/>
      <c r="BL103"/>
    </row>
    <row r="104" spans="1:64" ht="15.6">
      <c r="A104" s="25"/>
      <c r="B104" s="65">
        <f>+'Ark1'!C459</f>
        <v>2022</v>
      </c>
      <c r="C104" s="65">
        <f>+'Ark1'!E459</f>
        <v>42</v>
      </c>
      <c r="D104" s="65">
        <f>+IF(F104=0,"",'Ark1'!Q459)</f>
        <v>71</v>
      </c>
      <c r="E104" s="66"/>
      <c r="F104" s="65">
        <f>+'Ark1'!R459</f>
        <v>827</v>
      </c>
      <c r="G104" s="140">
        <f t="shared" si="36"/>
        <v>-174</v>
      </c>
      <c r="H104" s="139">
        <f>+IF(F104=0,"",'Ark1'!AG459)</f>
        <v>3.8316520677086321</v>
      </c>
      <c r="I104" s="139">
        <f t="shared" si="27"/>
        <v>-1.0244360584199534</v>
      </c>
      <c r="J104" s="139">
        <f>+IF(F104=0,"",'Ark1'!AH459)</f>
        <v>0.96735187424425617</v>
      </c>
      <c r="K104" s="101"/>
      <c r="L104" s="18">
        <f>+'Ark1'!AI459</f>
        <v>40</v>
      </c>
      <c r="M104" s="102"/>
      <c r="N104" s="57">
        <f t="shared" si="24"/>
        <v>4.836759371221282</v>
      </c>
      <c r="O104" s="102"/>
      <c r="P104" s="66">
        <f>+IF(F104=0,"",'Ark1'!S459)</f>
        <v>5.0060459492140277</v>
      </c>
      <c r="Q104" s="66">
        <f t="shared" si="37"/>
        <v>-0.6453027021346216</v>
      </c>
      <c r="R104" s="25"/>
      <c r="S104" s="57">
        <f>+IF(L104=0,"",'Ark1'!AJ459)</f>
        <v>93.722499999999997</v>
      </c>
      <c r="T104" s="106"/>
      <c r="U104" s="5">
        <f>+IF(L104=0,"",'Ark1'!AK459)</f>
        <v>15.279962124463536</v>
      </c>
      <c r="V104" s="104"/>
      <c r="W104" s="66">
        <f>+IF(F104=0,"",'Ark1'!T459)</f>
        <v>4.5151148730350652</v>
      </c>
      <c r="X104" s="66">
        <f t="shared" si="38"/>
        <v>-6.8301710381517111E-2</v>
      </c>
      <c r="Y104" s="139">
        <f>+IF(F104=0,"",'Ark1'!U459)</f>
        <v>15.174002418379684</v>
      </c>
      <c r="Z104" s="139">
        <f t="shared" si="39"/>
        <v>-1.2631704087931315</v>
      </c>
      <c r="AA104" s="66">
        <f>+IF(F104=0,"",'Ark1'!W459)</f>
        <v>0.96735187424425617</v>
      </c>
      <c r="AB104" s="139">
        <f t="shared" si="40"/>
        <v>-0.13154922465684238</v>
      </c>
      <c r="AC104" s="139">
        <f>+IF(F104=0,"",'Ark1'!X459)</f>
        <v>41.354292623941951</v>
      </c>
      <c r="AD104" s="140">
        <f t="shared" si="41"/>
        <v>-8.2960570264077091</v>
      </c>
      <c r="AE104" s="139">
        <f>+IF(F104=0,"",'Ark1'!Y459)</f>
        <v>14.389359129383321</v>
      </c>
      <c r="AF104" s="140">
        <f t="shared" si="42"/>
        <v>-2.0941573541331575</v>
      </c>
      <c r="AG104" s="140" t="e">
        <f>+IF(F104=0,"",#REF!-#REF!)</f>
        <v>#REF!</v>
      </c>
      <c r="AH104" s="139">
        <f>+IF(F104=0,"",'Ark1'!Z459)</f>
        <v>6.8259401956809356</v>
      </c>
      <c r="AI104" s="66">
        <f>+IF(F104=0,"",'Ark1'!AA459)</f>
        <v>1.8664510129173559</v>
      </c>
      <c r="AJ104" s="66">
        <f>+IF(F104=0,"",'Ark1'!AC459)</f>
        <v>14.250184961771248</v>
      </c>
      <c r="AK104" s="66">
        <f t="shared" si="35"/>
        <v>3.0311352657004824</v>
      </c>
      <c r="AL104" s="139"/>
      <c r="AM104" s="25"/>
      <c r="AW104"/>
      <c r="BA104"/>
      <c r="BB104"/>
      <c r="BC104"/>
      <c r="BD104"/>
      <c r="BE104"/>
      <c r="BF104"/>
      <c r="BJ104"/>
      <c r="BK104"/>
      <c r="BL104"/>
    </row>
    <row r="105" spans="1:64" ht="15.6">
      <c r="A105" s="25"/>
      <c r="B105" s="65">
        <f>+'Ark1'!C460</f>
        <v>2022</v>
      </c>
      <c r="C105" s="65">
        <f>+'Ark1'!E460</f>
        <v>43</v>
      </c>
      <c r="D105" s="65">
        <f>+IF(F105=0,"",'Ark1'!Q460)</f>
        <v>69</v>
      </c>
      <c r="E105" s="66"/>
      <c r="F105" s="65">
        <f>+'Ark1'!R460</f>
        <v>755</v>
      </c>
      <c r="G105" s="140">
        <f t="shared" si="36"/>
        <v>-92</v>
      </c>
      <c r="H105" s="139">
        <f>+IF(F105=0,"",'Ark1'!AG460)</f>
        <v>3.687990687200625</v>
      </c>
      <c r="I105" s="139">
        <f t="shared" si="27"/>
        <v>-0.48987880902244241</v>
      </c>
      <c r="J105" s="139">
        <f>+IF(F105=0,"",'Ark1'!AH460)</f>
        <v>0.92715231788079444</v>
      </c>
      <c r="K105" s="101"/>
      <c r="L105" s="18">
        <f>+'Ark1'!AI460</f>
        <v>0</v>
      </c>
      <c r="M105" s="102"/>
      <c r="N105" s="57">
        <f t="shared" si="24"/>
        <v>0</v>
      </c>
      <c r="O105" s="102"/>
      <c r="P105" s="66">
        <f>+IF(F105=0,"",'Ark1'!S460)</f>
        <v>5.4503311258278124</v>
      </c>
      <c r="Q105" s="66">
        <f t="shared" si="37"/>
        <v>0.32990609631187517</v>
      </c>
      <c r="R105" s="25"/>
      <c r="S105" s="57" t="str">
        <f>+IF(L105=0,"",'Ark1'!AJ460)</f>
        <v/>
      </c>
      <c r="T105" s="106"/>
      <c r="U105" s="5" t="str">
        <f>+IF(L105=0,"",'Ark1'!AK460)</f>
        <v/>
      </c>
      <c r="V105" s="104"/>
      <c r="W105" s="66">
        <f>+IF(F105=0,"",'Ark1'!T460)</f>
        <v>4.8887417218543057</v>
      </c>
      <c r="X105" s="66">
        <f t="shared" si="38"/>
        <v>0.2712682861990503</v>
      </c>
      <c r="Y105" s="139">
        <f>+IF(F105=0,"",'Ark1'!U460)</f>
        <v>15.997880794701977</v>
      </c>
      <c r="Z105" s="139">
        <f t="shared" si="39"/>
        <v>-0.71479925252350895</v>
      </c>
      <c r="AA105" s="66">
        <f>+IF(F105=0,"",'Ark1'!W460)</f>
        <v>1.7218543046357619</v>
      </c>
      <c r="AB105" s="139">
        <f t="shared" si="40"/>
        <v>0.54121676036185384</v>
      </c>
      <c r="AC105" s="139">
        <f>+IF(F105=0,"",'Ark1'!X460)</f>
        <v>45.16556291390728</v>
      </c>
      <c r="AD105" s="140">
        <f t="shared" si="41"/>
        <v>-10.088274158111616</v>
      </c>
      <c r="AE105" s="139">
        <f>+IF(F105=0,"",'Ark1'!Y460)</f>
        <v>14.834437086092709</v>
      </c>
      <c r="AF105" s="140">
        <f t="shared" si="42"/>
        <v>-0.74997849832287145</v>
      </c>
      <c r="AG105" s="140" t="e">
        <f>+IF(F105=0,"",#REF!-#REF!)</f>
        <v>#REF!</v>
      </c>
      <c r="AH105" s="139">
        <f>+IF(F105=0,"",'Ark1'!Z460)</f>
        <v>7.2882829498209949</v>
      </c>
      <c r="AI105" s="66">
        <f>+IF(F105=0,"",'Ark1'!AA460)</f>
        <v>1.8773263421662871</v>
      </c>
      <c r="AJ105" s="66">
        <f>+IF(F105=0,"",'Ark1'!AC460)</f>
        <v>28.747734867782889</v>
      </c>
      <c r="AK105" s="66">
        <f t="shared" si="35"/>
        <v>2.9352126366950175</v>
      </c>
      <c r="AL105" s="139"/>
      <c r="AM105" s="25"/>
      <c r="AW105"/>
      <c r="BA105"/>
      <c r="BB105"/>
      <c r="BC105"/>
      <c r="BD105"/>
      <c r="BE105"/>
      <c r="BF105"/>
      <c r="BJ105"/>
      <c r="BK105"/>
      <c r="BL105"/>
    </row>
    <row r="106" spans="1:64" ht="15.6">
      <c r="A106" s="25"/>
      <c r="B106" s="65">
        <f>+'Ark1'!C461</f>
        <v>2022</v>
      </c>
      <c r="C106" s="65">
        <f>+'Ark1'!E461</f>
        <v>44</v>
      </c>
      <c r="D106" s="65">
        <f>+IF(F106=0,"",'Ark1'!Q461)</f>
        <v>76</v>
      </c>
      <c r="E106" s="66"/>
      <c r="F106" s="65">
        <f>+'Ark1'!R461</f>
        <v>928</v>
      </c>
      <c r="G106" s="140">
        <f t="shared" si="36"/>
        <v>-221</v>
      </c>
      <c r="H106" s="139">
        <f>+IF(F106=0,"",'Ark1'!AG461)</f>
        <v>4.5052269994847407</v>
      </c>
      <c r="I106" s="139">
        <f t="shared" si="27"/>
        <v>-0.90974064289588341</v>
      </c>
      <c r="J106" s="139">
        <f>+IF(F106=0,"",'Ark1'!AH461)</f>
        <v>0.32327586206896558</v>
      </c>
      <c r="K106" s="101"/>
      <c r="L106" s="18">
        <f>+'Ark1'!AI461</f>
        <v>0</v>
      </c>
      <c r="M106" s="102"/>
      <c r="N106" s="57">
        <f t="shared" si="24"/>
        <v>0</v>
      </c>
      <c r="O106" s="102"/>
      <c r="P106" s="66">
        <f>+IF(F106=0,"",'Ark1'!S461)</f>
        <v>5.1206896551724128</v>
      </c>
      <c r="Q106" s="66">
        <f t="shared" si="37"/>
        <v>4.5841961525763253E-2</v>
      </c>
      <c r="R106" s="25"/>
      <c r="S106" s="57" t="str">
        <f>+IF(L106=0,"",'Ark1'!AJ461)</f>
        <v/>
      </c>
      <c r="T106" s="106"/>
      <c r="U106" s="5" t="str">
        <f>+IF(L106=0,"",'Ark1'!AK461)</f>
        <v/>
      </c>
      <c r="V106" s="104"/>
      <c r="W106" s="66">
        <f>+IF(F106=0,"",'Ark1'!T461)</f>
        <v>5.0851293103448256</v>
      </c>
      <c r="X106" s="66">
        <f t="shared" si="38"/>
        <v>0.21045568110200463</v>
      </c>
      <c r="Y106" s="139">
        <f>+IF(F106=0,"",'Ark1'!U461)</f>
        <v>15.899676724137921</v>
      </c>
      <c r="Z106" s="139">
        <f t="shared" si="39"/>
        <v>-6.8321535218036189E-2</v>
      </c>
      <c r="AA106" s="66">
        <f>+IF(F106=0,"",'Ark1'!W461)</f>
        <v>2.4784482758620698</v>
      </c>
      <c r="AB106" s="139">
        <f t="shared" si="40"/>
        <v>0.82483643948260998</v>
      </c>
      <c r="AC106" s="139">
        <f>+IF(F106=0,"",'Ark1'!X461)</f>
        <v>46.65948275862069</v>
      </c>
      <c r="AD106" s="140">
        <f t="shared" si="41"/>
        <v>-0.25087407340714662</v>
      </c>
      <c r="AE106" s="139">
        <f>+IF(F106=0,"",'Ark1'!Y461)</f>
        <v>16.379310344827591</v>
      </c>
      <c r="AF106" s="140">
        <f t="shared" si="42"/>
        <v>-2.6807418744935596</v>
      </c>
      <c r="AG106" s="140" t="e">
        <f>+IF(F106=0,"",#REF!-#REF!)</f>
        <v>#REF!</v>
      </c>
      <c r="AH106" s="139">
        <f>+IF(F106=0,"",'Ark1'!Z461)</f>
        <v>7.0624301875568234</v>
      </c>
      <c r="AI106" s="66">
        <f>+IF(F106=0,"",'Ark1'!AA461)</f>
        <v>1.5662395796708339</v>
      </c>
      <c r="AJ106" s="66">
        <f>+IF(F106=0,"",'Ark1'!AC461)</f>
        <v>38.30125347335219</v>
      </c>
      <c r="AK106" s="66">
        <f t="shared" si="35"/>
        <v>3.1049873737373721</v>
      </c>
      <c r="AL106" s="139"/>
      <c r="AM106" s="25"/>
      <c r="AW106"/>
      <c r="BA106"/>
      <c r="BB106"/>
      <c r="BC106"/>
      <c r="BD106"/>
      <c r="BE106"/>
      <c r="BF106"/>
      <c r="BJ106"/>
      <c r="BK106"/>
      <c r="BL106"/>
    </row>
    <row r="107" spans="1:64" ht="15.6">
      <c r="A107" s="25"/>
      <c r="B107" s="65">
        <f>+'Ark1'!C462</f>
        <v>2022</v>
      </c>
      <c r="C107" s="65">
        <f>+'Ark1'!E462</f>
        <v>45</v>
      </c>
      <c r="D107" s="65">
        <f>+IF(F107=0,"",'Ark1'!Q462)</f>
        <v>51</v>
      </c>
      <c r="E107" s="66"/>
      <c r="F107" s="65">
        <f>+'Ark1'!R462</f>
        <v>839</v>
      </c>
      <c r="G107" s="140">
        <f t="shared" si="36"/>
        <v>31.100000000000023</v>
      </c>
      <c r="H107" s="139">
        <f>+IF(F107=0,"",'Ark1'!AG462)</f>
        <v>4.3598557279441268</v>
      </c>
      <c r="I107" s="139">
        <f t="shared" si="27"/>
        <v>0.33529574720838617</v>
      </c>
      <c r="J107" s="139">
        <f>+IF(F107=0,"",'Ark1'!AH462)</f>
        <v>0.83432657926102527</v>
      </c>
      <c r="K107" s="101"/>
      <c r="L107" s="18">
        <f>+'Ark1'!AI462</f>
        <v>28</v>
      </c>
      <c r="M107" s="102"/>
      <c r="N107" s="57">
        <f t="shared" si="24"/>
        <v>3.3373063170441002</v>
      </c>
      <c r="O107" s="102"/>
      <c r="P107" s="66">
        <f>+IF(F107=0,"",'Ark1'!S462)</f>
        <v>5.2133492252681757</v>
      </c>
      <c r="Q107" s="66">
        <f t="shared" si="37"/>
        <v>0.20815056206728411</v>
      </c>
      <c r="R107" s="25"/>
      <c r="S107" s="57">
        <f>+IF(L107=0,"",'Ark1'!AJ462)</f>
        <v>89.678571428571487</v>
      </c>
      <c r="T107" s="106"/>
      <c r="U107" s="5">
        <f>+IF(L107=0,"",'Ark1'!AK462)</f>
        <v>15.052253733950565</v>
      </c>
      <c r="V107" s="104"/>
      <c r="W107" s="66">
        <f>+IF(F107=0,"",'Ark1'!T462)</f>
        <v>4.9141835518474366</v>
      </c>
      <c r="X107" s="66">
        <f t="shared" si="38"/>
        <v>-0.19040860064668497</v>
      </c>
      <c r="Y107" s="139">
        <f>+IF(F107=0,"",'Ark1'!U462)</f>
        <v>17.018831942789049</v>
      </c>
      <c r="Z107" s="139">
        <f t="shared" si="39"/>
        <v>0.1402702396079718</v>
      </c>
      <c r="AA107" s="66">
        <f>+IF(F107=0,"",'Ark1'!W462)</f>
        <v>1.5494636471990464</v>
      </c>
      <c r="AB107" s="139">
        <f t="shared" si="40"/>
        <v>-5.9646391172039515E-2</v>
      </c>
      <c r="AC107" s="139">
        <f>+IF(F107=0,"",'Ark1'!X462)</f>
        <v>56.495828367103691</v>
      </c>
      <c r="AD107" s="140">
        <f t="shared" si="41"/>
        <v>5.004307139228942</v>
      </c>
      <c r="AE107" s="139">
        <f>+IF(F107=0,"",'Ark1'!Y462)</f>
        <v>17.759237187127528</v>
      </c>
      <c r="AF107" s="140">
        <f t="shared" si="42"/>
        <v>-1.3025278828068672</v>
      </c>
      <c r="AG107" s="140" t="e">
        <f>+IF(F107=0,"",#REF!-#REF!)</f>
        <v>#REF!</v>
      </c>
      <c r="AH107" s="139">
        <f>+IF(F107=0,"",'Ark1'!Z462)</f>
        <v>6.9532649361370922</v>
      </c>
      <c r="AI107" s="66">
        <f>+IF(F107=0,"",'Ark1'!AA462)</f>
        <v>1.7319856010891681</v>
      </c>
      <c r="AJ107" s="66">
        <f>+IF(F107=0,"",'Ark1'!AC462)</f>
        <v>42.888087299955963</v>
      </c>
      <c r="AK107" s="66">
        <f t="shared" si="35"/>
        <v>3.2644718792866971</v>
      </c>
      <c r="AL107" s="139"/>
      <c r="AM107" s="25"/>
      <c r="AW107"/>
      <c r="BA107"/>
      <c r="BB107"/>
      <c r="BC107"/>
      <c r="BD107"/>
      <c r="BE107"/>
      <c r="BF107"/>
      <c r="BJ107"/>
      <c r="BK107"/>
      <c r="BL107"/>
    </row>
    <row r="108" spans="1:64" ht="15.6">
      <c r="A108" s="25"/>
      <c r="B108" s="65">
        <f>+'Ark1'!C463</f>
        <v>2022</v>
      </c>
      <c r="C108" s="65">
        <f>+'Ark1'!E463</f>
        <v>46</v>
      </c>
      <c r="D108" s="65">
        <f>+IF(F108=0,"",'Ark1'!Q463)</f>
        <v>28</v>
      </c>
      <c r="E108" s="66"/>
      <c r="F108" s="65">
        <f>+'Ark1'!R463</f>
        <v>309</v>
      </c>
      <c r="G108" s="140">
        <f t="shared" si="36"/>
        <v>-263</v>
      </c>
      <c r="H108" s="139">
        <f>+IF(F108=0,"",'Ark1'!AG463)</f>
        <v>1.5710234537508827</v>
      </c>
      <c r="I108" s="139">
        <f t="shared" si="27"/>
        <v>-0.89598032168592989</v>
      </c>
      <c r="J108" s="139">
        <f>+IF(F108=0,"",'Ark1'!AH463)</f>
        <v>4.5307443365695796</v>
      </c>
      <c r="K108" s="101"/>
      <c r="L108" s="18">
        <f>+'Ark1'!AI463</f>
        <v>7</v>
      </c>
      <c r="M108" s="102"/>
      <c r="N108" s="57">
        <f t="shared" si="24"/>
        <v>2.2653721682847898</v>
      </c>
      <c r="O108" s="102"/>
      <c r="P108" s="66">
        <f>+IF(F108=0,"",'Ark1'!S463)</f>
        <v>4.983818770226538</v>
      </c>
      <c r="Q108" s="66">
        <f t="shared" si="37"/>
        <v>8.2942947020621105E-3</v>
      </c>
      <c r="R108" s="25"/>
      <c r="S108" s="57">
        <f>+IF(L108=0,"",'Ark1'!AJ463)</f>
        <v>97.585714285714246</v>
      </c>
      <c r="T108" s="106"/>
      <c r="U108" s="5">
        <f>+IF(L108=0,"",'Ark1'!AK463)</f>
        <v>16.246171093765557</v>
      </c>
      <c r="V108" s="104"/>
      <c r="W108" s="66">
        <f>+IF(F108=0,"",'Ark1'!T463)</f>
        <v>4.4530744336569574</v>
      </c>
      <c r="X108" s="66">
        <f t="shared" si="38"/>
        <v>-0.63084165025912409</v>
      </c>
      <c r="Y108" s="139">
        <f>+IF(F108=0,"",'Ark1'!U463)</f>
        <v>16.651132686084139</v>
      </c>
      <c r="Z108" s="139">
        <f t="shared" si="39"/>
        <v>2.0378284902799422</v>
      </c>
      <c r="AA108" s="66">
        <f>+IF(F108=0,"",'Ark1'!W463)</f>
        <v>0.64724919093851141</v>
      </c>
      <c r="AB108" s="139">
        <f t="shared" si="40"/>
        <v>-0.40170185801253733</v>
      </c>
      <c r="AC108" s="139">
        <f>+IF(F108=0,"",'Ark1'!X463)</f>
        <v>54.692556634304211</v>
      </c>
      <c r="AD108" s="140">
        <f t="shared" si="41"/>
        <v>9.2380111797587645</v>
      </c>
      <c r="AE108" s="139">
        <f>+IF(F108=0,"",'Ark1'!Y463)</f>
        <v>12.621359223300969</v>
      </c>
      <c r="AF108" s="140">
        <f t="shared" si="42"/>
        <v>-2.7632561613144109</v>
      </c>
      <c r="AG108" s="140" t="e">
        <f>+IF(F108=0,"",#REF!-#REF!)</f>
        <v>#REF!</v>
      </c>
      <c r="AH108" s="139">
        <f>+IF(F108=0,"",'Ark1'!Z463)</f>
        <v>6.2132992615667728</v>
      </c>
      <c r="AI108" s="66">
        <f>+IF(F108=0,"",'Ark1'!AA463)</f>
        <v>1.3640306417933721</v>
      </c>
      <c r="AJ108" s="66">
        <f>+IF(F108=0,"",'Ark1'!AC463)</f>
        <v>6.8487327102445743</v>
      </c>
      <c r="AK108" s="66">
        <f t="shared" si="35"/>
        <v>3.3410389610389601</v>
      </c>
      <c r="AL108" s="139"/>
      <c r="AM108" s="25"/>
      <c r="AW108"/>
      <c r="BA108"/>
      <c r="BB108"/>
      <c r="BC108"/>
      <c r="BD108"/>
      <c r="BE108"/>
      <c r="BF108"/>
      <c r="BJ108"/>
      <c r="BK108"/>
      <c r="BL108"/>
    </row>
    <row r="109" spans="1:64" ht="15.6">
      <c r="A109" s="25"/>
      <c r="B109" s="65">
        <f>+'Ark1'!C464</f>
        <v>2022</v>
      </c>
      <c r="C109" s="65">
        <f>+'Ark1'!E464</f>
        <v>47</v>
      </c>
      <c r="D109" s="65">
        <f>+IF(F109=0,"",'Ark1'!Q464)</f>
        <v>42</v>
      </c>
      <c r="E109" s="66"/>
      <c r="F109" s="65">
        <f>+'Ark1'!R464</f>
        <v>503</v>
      </c>
      <c r="G109" s="140">
        <f t="shared" si="36"/>
        <v>230</v>
      </c>
      <c r="H109" s="139">
        <f>+IF(F109=0,"",'Ark1'!AG464)</f>
        <v>2.6042251102078202</v>
      </c>
      <c r="I109" s="139">
        <f t="shared" si="27"/>
        <v>1.0169455411496686</v>
      </c>
      <c r="J109" s="139">
        <f>+IF(F109=0,"",'Ark1'!AH464)</f>
        <v>0</v>
      </c>
      <c r="K109" s="101"/>
      <c r="L109" s="18">
        <f>+'Ark1'!AI464</f>
        <v>1</v>
      </c>
      <c r="M109" s="102"/>
      <c r="N109" s="57">
        <f t="shared" si="24"/>
        <v>0.19880715705765409</v>
      </c>
      <c r="O109" s="102"/>
      <c r="P109" s="66">
        <f>+IF(F109=0,"",'Ark1'!S464)</f>
        <v>5.3280318091451289</v>
      </c>
      <c r="Q109" s="66">
        <f t="shared" si="37"/>
        <v>-0.3825909014775819</v>
      </c>
      <c r="R109" s="25"/>
      <c r="S109" s="57">
        <f>+IF(L109=0,"",'Ark1'!AJ464)</f>
        <v>95.5</v>
      </c>
      <c r="T109" s="106"/>
      <c r="U109" s="5">
        <f>+IF(L109=0,"",'Ark1'!AK464)</f>
        <v>19.977407733294726</v>
      </c>
      <c r="V109" s="104"/>
      <c r="W109" s="66">
        <f>+IF(F109=0,"",'Ark1'!T464)</f>
        <v>5.0258449304174952</v>
      </c>
      <c r="X109" s="66">
        <f t="shared" si="38"/>
        <v>-0.45767155309898833</v>
      </c>
      <c r="Y109" s="139">
        <f>+IF(F109=0,"",'Ark1'!U464)</f>
        <v>16.956262425447317</v>
      </c>
      <c r="Z109" s="139">
        <f t="shared" si="39"/>
        <v>-2.7437009445160392</v>
      </c>
      <c r="AA109" s="66">
        <f>+IF(F109=0,"",'Ark1'!W464)</f>
        <v>1.5904572564612327</v>
      </c>
      <c r="AB109" s="139">
        <f t="shared" si="40"/>
        <v>-1.3399456739416975</v>
      </c>
      <c r="AC109" s="139">
        <f>+IF(F109=0,"",'Ark1'!X464)</f>
        <v>59.04572564612328</v>
      </c>
      <c r="AD109" s="140">
        <f t="shared" si="41"/>
        <v>-10.185043584645989</v>
      </c>
      <c r="AE109" s="139">
        <f>+IF(F109=0,"",'Ark1'!Y464)</f>
        <v>16.103379721669981</v>
      </c>
      <c r="AF109" s="140">
        <f t="shared" si="42"/>
        <v>-16.131052512762245</v>
      </c>
      <c r="AG109" s="140" t="e">
        <f>+IF(F109=0,"",#REF!-#REF!)</f>
        <v>#REF!</v>
      </c>
      <c r="AH109" s="139">
        <f>+IF(F109=0,"",'Ark1'!Z464)</f>
        <v>5.7917089182346198</v>
      </c>
      <c r="AI109" s="66">
        <f>+IF(F109=0,"",'Ark1'!AA464)</f>
        <v>1.4834238186129884</v>
      </c>
      <c r="AJ109" s="66">
        <f>+IF(F109=0,"",'Ark1'!AC464)</f>
        <v>27.738092739695876</v>
      </c>
      <c r="AK109" s="66">
        <f t="shared" si="35"/>
        <v>3.1824626865671646</v>
      </c>
      <c r="AL109" s="139"/>
      <c r="AM109" s="25"/>
      <c r="AW109"/>
      <c r="BA109"/>
      <c r="BB109"/>
      <c r="BC109"/>
      <c r="BD109"/>
      <c r="BE109"/>
      <c r="BF109"/>
      <c r="BJ109"/>
      <c r="BK109"/>
      <c r="BL109"/>
    </row>
    <row r="110" spans="1:64" ht="15.6">
      <c r="A110" s="25"/>
      <c r="B110" s="65">
        <f>+'Ark1'!C465</f>
        <v>2022</v>
      </c>
      <c r="C110" s="65">
        <f>+'Ark1'!E465</f>
        <v>48</v>
      </c>
      <c r="D110" s="65">
        <f>+IF(F110=0,"",'Ark1'!Q465)</f>
        <v>38</v>
      </c>
      <c r="E110" s="66"/>
      <c r="F110" s="65">
        <f>+'Ark1'!R465</f>
        <v>318</v>
      </c>
      <c r="G110" s="140">
        <f t="shared" si="36"/>
        <v>86</v>
      </c>
      <c r="H110" s="139">
        <f>+IF(F110=0,"",'Ark1'!AG465)</f>
        <v>1.7527909772714256</v>
      </c>
      <c r="I110" s="139">
        <f t="shared" si="27"/>
        <v>0.71988416481280626</v>
      </c>
      <c r="J110" s="139">
        <f>+IF(F110=0,"",'Ark1'!AH465)</f>
        <v>0</v>
      </c>
      <c r="K110" s="101"/>
      <c r="L110" s="18">
        <f>+'Ark1'!AI465</f>
        <v>7</v>
      </c>
      <c r="M110" s="102"/>
      <c r="N110" s="57">
        <f t="shared" si="24"/>
        <v>2.2012578616352201</v>
      </c>
      <c r="O110" s="102"/>
      <c r="P110" s="66">
        <f>+IF(F110=0,"",'Ark1'!S465)</f>
        <v>5.4213836477987423</v>
      </c>
      <c r="Q110" s="66">
        <f t="shared" si="37"/>
        <v>0.31362502710908746</v>
      </c>
      <c r="R110" s="25"/>
      <c r="S110" s="57">
        <f>+IF(L110=0,"",'Ark1'!AJ465)</f>
        <v>103.02857142857148</v>
      </c>
      <c r="T110" s="106"/>
      <c r="U110" s="5">
        <f>+IF(L110=0,"",'Ark1'!AK465)</f>
        <v>14.247025026274695</v>
      </c>
      <c r="V110" s="104"/>
      <c r="W110" s="66">
        <f>+IF(F110=0,"",'Ark1'!T465)</f>
        <v>5.317610062893082</v>
      </c>
      <c r="X110" s="66">
        <f t="shared" si="38"/>
        <v>0.39519626978963363</v>
      </c>
      <c r="Y110" s="139">
        <f>+IF(F110=0,"",'Ark1'!U465)</f>
        <v>18.051886792452816</v>
      </c>
      <c r="Z110" s="139">
        <f t="shared" si="39"/>
        <v>2.9668005855562711</v>
      </c>
      <c r="AA110" s="66">
        <f>+IF(F110=0,"",'Ark1'!W465)</f>
        <v>1.5723270440251564</v>
      </c>
      <c r="AB110" s="139">
        <f t="shared" si="40"/>
        <v>-2.3069833008024285</v>
      </c>
      <c r="AC110" s="139">
        <f>+IF(F110=0,"",'Ark1'!X465)</f>
        <v>60.691823899371087</v>
      </c>
      <c r="AD110" s="140">
        <f t="shared" si="41"/>
        <v>11.122858382129685</v>
      </c>
      <c r="AE110" s="139">
        <f>+IF(F110=0,"",'Ark1'!Y465)</f>
        <v>19.811320754716988</v>
      </c>
      <c r="AF110" s="140">
        <f t="shared" si="42"/>
        <v>4.7251138581652654</v>
      </c>
      <c r="AG110" s="140" t="e">
        <f>+IF(F110=0,"",#REF!-#REF!)</f>
        <v>#REF!</v>
      </c>
      <c r="AH110" s="139">
        <f>+IF(F110=0,"",'Ark1'!Z465)</f>
        <v>7.1795862488144397</v>
      </c>
      <c r="AI110" s="66">
        <f>+IF(F110=0,"",'Ark1'!AA465)</f>
        <v>1.233105441118072</v>
      </c>
      <c r="AJ110" s="66">
        <f>+IF(F110=0,"",'Ark1'!AC465)</f>
        <v>22.095130313940022</v>
      </c>
      <c r="AK110" s="66">
        <f t="shared" si="35"/>
        <v>3.329756380510438</v>
      </c>
      <c r="AL110" s="139"/>
      <c r="AM110" s="25"/>
      <c r="AW110"/>
      <c r="BA110"/>
      <c r="BB110"/>
      <c r="BC110"/>
      <c r="BD110"/>
      <c r="BE110"/>
      <c r="BF110"/>
      <c r="BJ110"/>
      <c r="BK110"/>
      <c r="BL110"/>
    </row>
    <row r="111" spans="1:64" ht="15.6">
      <c r="A111" s="25"/>
      <c r="B111" s="65">
        <f>+'Ark1'!C466</f>
        <v>2022</v>
      </c>
      <c r="C111" s="65">
        <f>+'Ark1'!E466</f>
        <v>49</v>
      </c>
      <c r="D111" s="65">
        <f>+IF(F111=0,"",'Ark1'!Q466)</f>
        <v>42</v>
      </c>
      <c r="E111" s="66"/>
      <c r="F111" s="65">
        <f>+'Ark1'!R466</f>
        <v>352</v>
      </c>
      <c r="G111" s="140">
        <f t="shared" si="36"/>
        <v>-169</v>
      </c>
      <c r="H111" s="139">
        <f>+IF(F111=0,"",'Ark1'!AG466)</f>
        <v>1.7284860975935579</v>
      </c>
      <c r="I111" s="139">
        <f t="shared" si="27"/>
        <v>-0.53113590067061711</v>
      </c>
      <c r="J111" s="139">
        <f>+IF(F111=0,"",'Ark1'!AH466)</f>
        <v>2.2727272727272729</v>
      </c>
      <c r="K111" s="101"/>
      <c r="L111" s="18">
        <f>+'Ark1'!AI466</f>
        <v>0</v>
      </c>
      <c r="M111" s="102"/>
      <c r="N111" s="57">
        <f t="shared" si="24"/>
        <v>0</v>
      </c>
      <c r="O111" s="102"/>
      <c r="P111" s="66">
        <f>+IF(F111=0,"",'Ark1'!S466)</f>
        <v>5.1107954545454541</v>
      </c>
      <c r="Q111" s="66">
        <f t="shared" si="37"/>
        <v>0.48315629907520563</v>
      </c>
      <c r="R111" s="25"/>
      <c r="S111" s="57" t="str">
        <f>+IF(L111=0,"",'Ark1'!AJ466)</f>
        <v/>
      </c>
      <c r="T111" s="106"/>
      <c r="U111" s="5" t="str">
        <f>+IF(L111=0,"",'Ark1'!AK466)</f>
        <v/>
      </c>
      <c r="V111" s="104"/>
      <c r="W111" s="66">
        <f>+IF(F111=0,"",'Ark1'!T466)</f>
        <v>4.8636363636363633</v>
      </c>
      <c r="X111" s="66">
        <f t="shared" si="38"/>
        <v>0.12275344616995199</v>
      </c>
      <c r="Y111" s="139">
        <f>+IF(F111=0,"",'Ark1'!U466)</f>
        <v>16.082102272727269</v>
      </c>
      <c r="Z111" s="139">
        <f t="shared" si="39"/>
        <v>1.3869967065084587</v>
      </c>
      <c r="AA111" s="66">
        <f>+IF(F111=0,"",'Ark1'!W466)</f>
        <v>0.8522727272727274</v>
      </c>
      <c r="AB111" s="139">
        <f t="shared" si="40"/>
        <v>-0.10742017099982537</v>
      </c>
      <c r="AC111" s="139">
        <f>+IF(F111=0,"",'Ark1'!X466)</f>
        <v>51.420454545454554</v>
      </c>
      <c r="AD111" s="140">
        <f t="shared" si="41"/>
        <v>6.1229497469900664</v>
      </c>
      <c r="AE111" s="139">
        <f>+IF(F111=0,"",'Ark1'!Y466)</f>
        <v>15.05681818181818</v>
      </c>
      <c r="AF111" s="140">
        <f t="shared" si="42"/>
        <v>-5.6725484208689636</v>
      </c>
      <c r="AG111" s="140" t="e">
        <f>+IF(F111=0,"",#REF!-#REF!)</f>
        <v>#REF!</v>
      </c>
      <c r="AH111" s="139">
        <f>+IF(F111=0,"",'Ark1'!Z466)</f>
        <v>6.7366992786793451</v>
      </c>
      <c r="AI111" s="66">
        <f>+IF(F111=0,"",'Ark1'!AA466)</f>
        <v>1.5709353912926221</v>
      </c>
      <c r="AJ111" s="66">
        <f>+IF(F111=0,"",'Ark1'!AC466)</f>
        <v>35.863912235340578</v>
      </c>
      <c r="AK111" s="66">
        <f t="shared" si="35"/>
        <v>3.1466926070038905</v>
      </c>
      <c r="AL111" s="139"/>
      <c r="AM111" s="25"/>
      <c r="AW111"/>
      <c r="BA111"/>
      <c r="BB111"/>
      <c r="BC111"/>
      <c r="BD111"/>
      <c r="BE111"/>
      <c r="BF111"/>
      <c r="BJ111"/>
      <c r="BK111"/>
      <c r="BL111"/>
    </row>
    <row r="112" spans="1:64" ht="15.6">
      <c r="A112" s="25"/>
      <c r="B112" s="65">
        <f>+'Ark1'!C467</f>
        <v>2022</v>
      </c>
      <c r="C112" s="65">
        <f>+'Ark1'!E467</f>
        <v>50</v>
      </c>
      <c r="D112" s="65">
        <f>+IF(F112=0,"",'Ark1'!Q467)</f>
        <v>15</v>
      </c>
      <c r="E112" s="66"/>
      <c r="F112" s="65">
        <f>+'Ark1'!R467</f>
        <v>259</v>
      </c>
      <c r="G112" s="140">
        <f t="shared" si="36"/>
        <v>114</v>
      </c>
      <c r="H112" s="139">
        <f>+IF(F112=0,"",'Ark1'!AG467)</f>
        <v>1.4551783362912922</v>
      </c>
      <c r="I112" s="139">
        <f t="shared" si="27"/>
        <v>0.75931634737945586</v>
      </c>
      <c r="J112" s="139">
        <f>+IF(F112=0,"",'Ark1'!AH467)</f>
        <v>0</v>
      </c>
      <c r="K112" s="101"/>
      <c r="L112" s="18">
        <f>+'Ark1'!AI467</f>
        <v>0</v>
      </c>
      <c r="M112" s="102"/>
      <c r="N112" s="57">
        <f t="shared" si="24"/>
        <v>0</v>
      </c>
      <c r="O112" s="102"/>
      <c r="P112" s="66">
        <f>+IF(F112=0,"",'Ark1'!S467)</f>
        <v>5.4826254826254814</v>
      </c>
      <c r="Q112" s="66">
        <f t="shared" si="37"/>
        <v>0.72400479297030707</v>
      </c>
      <c r="R112" s="25"/>
      <c r="S112" s="57" t="str">
        <f>+IF(L112=0,"",'Ark1'!AJ467)</f>
        <v/>
      </c>
      <c r="T112" s="106"/>
      <c r="U112" s="5" t="str">
        <f>+IF(L112=0,"",'Ark1'!AK467)</f>
        <v/>
      </c>
      <c r="V112" s="104"/>
      <c r="W112" s="66">
        <f>+IF(F112=0,"",'Ark1'!T467)</f>
        <v>5.2239382239382239</v>
      </c>
      <c r="X112" s="66">
        <f t="shared" si="38"/>
        <v>0.98945546531753337</v>
      </c>
      <c r="Y112" s="139">
        <f>+IF(F112=0,"",'Ark1'!U467)</f>
        <v>18.400772200772202</v>
      </c>
      <c r="Z112" s="139">
        <f t="shared" si="39"/>
        <v>2.1404273731859895</v>
      </c>
      <c r="AA112" s="66">
        <f>+IF(F112=0,"",'Ark1'!W467)</f>
        <v>4.2471042471042475</v>
      </c>
      <c r="AB112" s="139">
        <f t="shared" si="40"/>
        <v>0.7988283850352822</v>
      </c>
      <c r="AC112" s="139">
        <f>+IF(F112=0,"",'Ark1'!X467)</f>
        <v>62.548262548262549</v>
      </c>
      <c r="AD112" s="140">
        <f t="shared" si="41"/>
        <v>12.203434962055638</v>
      </c>
      <c r="AE112" s="139">
        <f>+IF(F112=0,"",'Ark1'!Y467)</f>
        <v>20.463320463320464</v>
      </c>
      <c r="AF112" s="140">
        <f t="shared" si="42"/>
        <v>0.46332046332046417</v>
      </c>
      <c r="AG112" s="140" t="e">
        <f>+IF(F112=0,"",#REF!-#REF!)</f>
        <v>#REF!</v>
      </c>
      <c r="AH112" s="139">
        <f>+IF(F112=0,"",'Ark1'!Z467)</f>
        <v>6.4362510508085311</v>
      </c>
      <c r="AI112" s="66">
        <f>+IF(F112=0,"",'Ark1'!AA467)</f>
        <v>1.4921568627258932</v>
      </c>
      <c r="AJ112" s="66">
        <f>+IF(F112=0,"",'Ark1'!AC467)</f>
        <v>28.88561725363996</v>
      </c>
      <c r="AK112" s="66">
        <f t="shared" si="35"/>
        <v>3.3561971830985926</v>
      </c>
      <c r="AL112" s="139"/>
      <c r="AM112" s="25"/>
      <c r="AW112"/>
      <c r="BA112"/>
      <c r="BB112"/>
      <c r="BC112"/>
      <c r="BD112"/>
      <c r="BE112"/>
      <c r="BF112"/>
      <c r="BJ112"/>
      <c r="BK112"/>
      <c r="BL112"/>
    </row>
    <row r="113" spans="1:64" ht="15.6">
      <c r="A113" s="25"/>
      <c r="B113" s="65">
        <f>+'Ark1'!C468</f>
        <v>2022</v>
      </c>
      <c r="C113" s="65">
        <f>+'Ark1'!E468</f>
        <v>51</v>
      </c>
      <c r="D113" s="65">
        <f>+IF(F113=0,"",'Ark1'!Q468)</f>
        <v>1</v>
      </c>
      <c r="E113" s="66">
        <f t="shared" ref="E113:E114" si="43">+IF(F113=0,"",D113-D166)</f>
        <v>1</v>
      </c>
      <c r="F113" s="65">
        <f>+'Ark1'!R468</f>
        <v>10</v>
      </c>
      <c r="G113" s="140">
        <f t="shared" si="36"/>
        <v>10</v>
      </c>
      <c r="H113" s="139">
        <f>+IF(F113=0,"",'Ark1'!AG468)</f>
        <v>6.6655216503501868E-2</v>
      </c>
      <c r="I113" s="139">
        <f t="shared" si="27"/>
        <v>6.6655216503501868E-2</v>
      </c>
      <c r="J113" s="139">
        <f>+IF(F113=0,"",'Ark1'!AH468)</f>
        <v>0</v>
      </c>
      <c r="K113" s="101"/>
      <c r="L113" s="18">
        <f>+'Ark1'!AI468</f>
        <v>0</v>
      </c>
      <c r="M113" s="102"/>
      <c r="N113" s="57">
        <f t="shared" si="24"/>
        <v>0</v>
      </c>
      <c r="O113" s="102"/>
      <c r="P113" s="66">
        <f>+IF(F113=0,"",'Ark1'!S468)</f>
        <v>5.8</v>
      </c>
      <c r="Q113" s="66">
        <f t="shared" si="37"/>
        <v>5.8</v>
      </c>
      <c r="R113" s="25"/>
      <c r="S113" s="57" t="str">
        <f>+IF(L113=0,"",'Ark1'!AJ468)</f>
        <v/>
      </c>
      <c r="T113" s="106"/>
      <c r="U113" s="5" t="str">
        <f>+IF(L113=0,"",'Ark1'!AK468)</f>
        <v/>
      </c>
      <c r="V113" s="104"/>
      <c r="W113" s="66">
        <f>+IF(F113=0,"",'Ark1'!T468)</f>
        <v>7.1</v>
      </c>
      <c r="X113" s="66">
        <f t="shared" si="38"/>
        <v>7.1</v>
      </c>
      <c r="Y113" s="139">
        <f>+IF(F113=0,"",'Ark1'!U468)</f>
        <v>21.83</v>
      </c>
      <c r="Z113" s="139">
        <f t="shared" si="39"/>
        <v>21.83</v>
      </c>
      <c r="AA113" s="66">
        <f>+IF(F113=0,"",'Ark1'!W468)</f>
        <v>0</v>
      </c>
      <c r="AB113" s="139">
        <f t="shared" si="40"/>
        <v>0</v>
      </c>
      <c r="AC113" s="139">
        <f>+IF(F113=0,"",'Ark1'!X468)</f>
        <v>90</v>
      </c>
      <c r="AD113" s="140">
        <f t="shared" si="41"/>
        <v>90</v>
      </c>
      <c r="AE113" s="139">
        <f>+IF(F113=0,"",'Ark1'!Y468)</f>
        <v>30</v>
      </c>
      <c r="AF113" s="140">
        <f t="shared" si="42"/>
        <v>30</v>
      </c>
      <c r="AG113" s="140" t="e">
        <f>+IF(F113=0,"",#REF!-#REF!)</f>
        <v>#REF!</v>
      </c>
      <c r="AH113" s="139">
        <f>+IF(F113=0,"",'Ark1'!Z468)</f>
        <v>4.3715100365891946</v>
      </c>
      <c r="AI113" s="66">
        <f>+IF(F113=0,"",'Ark1'!AA468)</f>
        <v>0.40000000000000302</v>
      </c>
      <c r="AJ113" s="66">
        <f>+IF(F113=0,"",'Ark1'!AC468)</f>
        <v>-7.0913711144507188</v>
      </c>
      <c r="AK113" s="66">
        <f t="shared" si="35"/>
        <v>3.7637931034482759</v>
      </c>
      <c r="AL113" s="139"/>
      <c r="AM113" s="25"/>
      <c r="AW113"/>
      <c r="BA113"/>
      <c r="BB113"/>
      <c r="BC113"/>
      <c r="BD113"/>
      <c r="BE113"/>
      <c r="BF113"/>
      <c r="BJ113"/>
      <c r="BK113"/>
      <c r="BL113"/>
    </row>
    <row r="114" spans="1:64" ht="15.6">
      <c r="A114" s="25"/>
      <c r="B114" s="65">
        <f>+'Ark1'!C469</f>
        <v>2022</v>
      </c>
      <c r="C114" s="65">
        <f>+'Ark1'!E469</f>
        <v>52</v>
      </c>
      <c r="D114" s="65" t="str">
        <f>+IF(F114=0,"",'Ark1'!Q469)</f>
        <v/>
      </c>
      <c r="E114" s="66" t="str">
        <f t="shared" si="43"/>
        <v/>
      </c>
      <c r="F114" s="65">
        <f>+'Ark1'!R469</f>
        <v>0</v>
      </c>
      <c r="G114" s="140" t="str">
        <f t="shared" si="36"/>
        <v/>
      </c>
      <c r="H114" s="139" t="str">
        <f>+IF(F114=0,"",'Ark1'!AG469)</f>
        <v/>
      </c>
      <c r="I114" s="139" t="str">
        <f t="shared" si="27"/>
        <v/>
      </c>
      <c r="J114" s="139" t="str">
        <f>+IF(F114=0,"",'Ark1'!AH469)</f>
        <v/>
      </c>
      <c r="K114" s="101"/>
      <c r="L114" s="18">
        <f>+'Ark1'!AI469</f>
        <v>0</v>
      </c>
      <c r="M114" s="102"/>
      <c r="N114" s="57" t="str">
        <f t="shared" si="24"/>
        <v/>
      </c>
      <c r="O114" s="102"/>
      <c r="P114" s="66" t="str">
        <f>+IF(F114=0,"",'Ark1'!S469)</f>
        <v/>
      </c>
      <c r="Q114" s="66" t="str">
        <f t="shared" si="37"/>
        <v/>
      </c>
      <c r="R114" s="25"/>
      <c r="S114" s="57" t="str">
        <f>+IF(L114=0,"",'Ark1'!AJ469)</f>
        <v/>
      </c>
      <c r="T114" s="106"/>
      <c r="U114" s="5" t="str">
        <f>+IF(L114=0,"",'Ark1'!AK469)</f>
        <v/>
      </c>
      <c r="V114" s="104"/>
      <c r="W114" s="66" t="str">
        <f>+IF(F114=0,"",'Ark1'!T469)</f>
        <v/>
      </c>
      <c r="X114" s="66" t="str">
        <f t="shared" si="38"/>
        <v/>
      </c>
      <c r="Y114" s="139" t="str">
        <f>+IF(F114=0,"",'Ark1'!U469)</f>
        <v/>
      </c>
      <c r="Z114" s="139" t="str">
        <f t="shared" si="39"/>
        <v/>
      </c>
      <c r="AA114" s="66" t="str">
        <f>+IF(F114=0,"",'Ark1'!W469)</f>
        <v/>
      </c>
      <c r="AB114" s="139" t="str">
        <f t="shared" si="40"/>
        <v/>
      </c>
      <c r="AC114" s="139" t="str">
        <f>+IF(F114=0,"",'Ark1'!X469)</f>
        <v/>
      </c>
      <c r="AD114" s="140" t="str">
        <f t="shared" si="41"/>
        <v/>
      </c>
      <c r="AE114" s="139" t="str">
        <f>+IF(F114=0,"",'Ark1'!Y469)</f>
        <v/>
      </c>
      <c r="AF114" s="140" t="str">
        <f t="shared" si="42"/>
        <v/>
      </c>
      <c r="AG114" s="140" t="str">
        <f>+IF(F114=0,"",#REF!-#REF!)</f>
        <v/>
      </c>
      <c r="AH114" s="139" t="str">
        <f>+IF(F114=0,"",'Ark1'!Z469)</f>
        <v/>
      </c>
      <c r="AI114" s="66" t="str">
        <f>+IF(F114=0,"",'Ark1'!AA469)</f>
        <v/>
      </c>
      <c r="AJ114" s="66" t="str">
        <f>+IF(F114=0,"",'Ark1'!AC469)</f>
        <v/>
      </c>
      <c r="AK114" s="66" t="str">
        <f t="shared" ref="AK114" si="44">+IF(F114=0,"",Y114/P114)</f>
        <v/>
      </c>
      <c r="AL114" s="139"/>
      <c r="AM114" s="25"/>
      <c r="AW114"/>
      <c r="BA114"/>
      <c r="BB114"/>
      <c r="BC114"/>
      <c r="BD114"/>
      <c r="BE114"/>
      <c r="BF114"/>
      <c r="BJ114"/>
      <c r="BK114"/>
      <c r="BL114"/>
    </row>
    <row r="115" spans="1:64" ht="15.6">
      <c r="A115" s="25"/>
      <c r="B115" s="25"/>
      <c r="C115" s="25"/>
      <c r="D115" s="25"/>
      <c r="E115" s="25"/>
      <c r="F115" s="25"/>
      <c r="G115" s="125"/>
      <c r="H115" s="25"/>
      <c r="I115" s="25"/>
      <c r="J115" s="25"/>
      <c r="K115" s="25"/>
      <c r="L115" s="25"/>
      <c r="M115" s="102"/>
      <c r="N115" s="25"/>
      <c r="O115" s="25"/>
      <c r="P115" s="25"/>
      <c r="Q115" s="25"/>
      <c r="R115" s="25"/>
      <c r="S115" s="101"/>
      <c r="T115" s="101"/>
      <c r="U115" s="25"/>
      <c r="V115" s="25"/>
      <c r="W115" s="25"/>
      <c r="X115" s="25"/>
      <c r="Y115" s="101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W115"/>
      <c r="BA115"/>
      <c r="BB115"/>
      <c r="BC115"/>
      <c r="BD115"/>
      <c r="BE115"/>
      <c r="BF115"/>
      <c r="BJ115"/>
      <c r="BK115"/>
      <c r="BL115"/>
    </row>
    <row r="116" spans="1:64">
      <c r="A116" s="25"/>
      <c r="B116" s="46">
        <f>+'Ark1'!C470</f>
        <v>2021</v>
      </c>
      <c r="C116" s="46">
        <f>+'Ark1'!E470</f>
        <v>1</v>
      </c>
      <c r="D116" s="46">
        <f>+'Ark1'!Q470</f>
        <v>3</v>
      </c>
      <c r="E116" s="39"/>
      <c r="F116" s="46">
        <f>+'Ark1'!R470</f>
        <v>57</v>
      </c>
      <c r="G116" s="128"/>
      <c r="H116" s="103">
        <f>+'Ark1'!AG470</f>
        <v>0.4352107258400571</v>
      </c>
      <c r="I116" s="103"/>
      <c r="J116" s="103">
        <f>+'Ark1'!AH470</f>
        <v>0</v>
      </c>
      <c r="K116" s="103"/>
      <c r="L116" s="103"/>
      <c r="M116" s="103"/>
      <c r="N116" s="103"/>
      <c r="O116" s="103"/>
      <c r="P116" s="39">
        <f>+'Ark1'!S470</f>
        <v>7.1228070175438605</v>
      </c>
      <c r="Q116" s="39"/>
      <c r="R116" s="25"/>
      <c r="S116" s="103"/>
      <c r="T116" s="103"/>
      <c r="U116" s="39"/>
      <c r="V116" s="39"/>
      <c r="W116" s="39">
        <f>+'Ark1'!T470</f>
        <v>6.7894736842105239</v>
      </c>
      <c r="X116" s="39"/>
      <c r="Y116" s="103">
        <f>+'Ark1'!U470</f>
        <v>25.870175438596497</v>
      </c>
      <c r="Z116" s="103"/>
      <c r="AA116" s="39">
        <f>+'Ark1'!W470</f>
        <v>3.5087719298245608</v>
      </c>
      <c r="AB116" s="103"/>
      <c r="AC116" s="103">
        <f>+'Ark1'!X470</f>
        <v>100</v>
      </c>
      <c r="AD116" s="128"/>
      <c r="AE116" s="103">
        <f>+'Ark1'!Y470</f>
        <v>66.666666666666686</v>
      </c>
      <c r="AF116" s="128"/>
      <c r="AG116" s="128"/>
      <c r="AH116" s="103">
        <f>+'Ark1'!Z470</f>
        <v>5.3508472820561437</v>
      </c>
      <c r="AI116" s="39">
        <f>+'Ark1'!AA470</f>
        <v>1.0441176151836131</v>
      </c>
      <c r="AJ116" s="39">
        <f>+'Ark1'!AC470</f>
        <v>62.021112803051366</v>
      </c>
      <c r="AK116" s="39">
        <f t="shared" ref="AK116:AK140" si="45">+Y116/P116</f>
        <v>3.6320197044334979</v>
      </c>
      <c r="AL116" s="103"/>
      <c r="AM116" s="25"/>
      <c r="AW116"/>
      <c r="BA116"/>
      <c r="BB116"/>
      <c r="BC116"/>
      <c r="BD116"/>
      <c r="BE116"/>
      <c r="BF116"/>
      <c r="BJ116"/>
      <c r="BK116"/>
      <c r="BL116"/>
    </row>
    <row r="117" spans="1:64">
      <c r="A117" s="25"/>
      <c r="B117" s="46">
        <f>+'Ark1'!C471</f>
        <v>2021</v>
      </c>
      <c r="C117" s="46">
        <f>+'Ark1'!E471</f>
        <v>2</v>
      </c>
      <c r="D117" s="46">
        <f>+'Ark1'!Q471</f>
        <v>16</v>
      </c>
      <c r="E117" s="39"/>
      <c r="F117" s="46">
        <f>+'Ark1'!R471</f>
        <v>271</v>
      </c>
      <c r="G117" s="128"/>
      <c r="H117" s="103">
        <f>+'Ark1'!AG471</f>
        <v>1.7478524345813724</v>
      </c>
      <c r="I117" s="103"/>
      <c r="J117" s="103">
        <f>+'Ark1'!AH471</f>
        <v>0</v>
      </c>
      <c r="K117" s="103"/>
      <c r="L117" s="103"/>
      <c r="M117" s="103"/>
      <c r="N117" s="103"/>
      <c r="O117" s="103"/>
      <c r="P117" s="39">
        <f>+'Ark1'!S471</f>
        <v>5.4944649446494447</v>
      </c>
      <c r="Q117" s="39"/>
      <c r="R117" s="25"/>
      <c r="S117" s="103"/>
      <c r="T117" s="103"/>
      <c r="U117" s="39"/>
      <c r="V117" s="39"/>
      <c r="W117" s="39">
        <f>+'Ark1'!T471</f>
        <v>5.6420664206642082</v>
      </c>
      <c r="X117" s="39"/>
      <c r="Y117" s="103">
        <f>+'Ark1'!U471</f>
        <v>21.852952029520296</v>
      </c>
      <c r="Z117" s="103"/>
      <c r="AA117" s="39">
        <f>+'Ark1'!W471</f>
        <v>2.214022140221402</v>
      </c>
      <c r="AB117" s="103"/>
      <c r="AC117" s="103">
        <f>+'Ark1'!X471</f>
        <v>86.346863468634709</v>
      </c>
      <c r="AD117" s="128"/>
      <c r="AE117" s="103">
        <f>+'Ark1'!Y471</f>
        <v>42.804428044280449</v>
      </c>
      <c r="AF117" s="128"/>
      <c r="AG117" s="128"/>
      <c r="AH117" s="103">
        <f>+'Ark1'!Z471</f>
        <v>6.2544030950355243</v>
      </c>
      <c r="AI117" s="39">
        <f>+'Ark1'!AA471</f>
        <v>1.2824988543861344</v>
      </c>
      <c r="AJ117" s="39">
        <f>+'Ark1'!AC471</f>
        <v>27.763122940896608</v>
      </c>
      <c r="AK117" s="39">
        <f t="shared" si="45"/>
        <v>3.9772666218938899</v>
      </c>
      <c r="AL117" s="103"/>
      <c r="AM117" s="25"/>
      <c r="AW117"/>
      <c r="BA117"/>
      <c r="BB117"/>
      <c r="BC117"/>
      <c r="BD117"/>
      <c r="BE117"/>
      <c r="BF117"/>
      <c r="BJ117"/>
      <c r="BK117"/>
      <c r="BL117"/>
    </row>
    <row r="118" spans="1:64">
      <c r="A118" s="25"/>
      <c r="B118" s="46">
        <f>+'Ark1'!C472</f>
        <v>2021</v>
      </c>
      <c r="C118" s="46">
        <f>+'Ark1'!E472</f>
        <v>3</v>
      </c>
      <c r="D118" s="46">
        <f>+'Ark1'!Q472</f>
        <v>41</v>
      </c>
      <c r="E118" s="39"/>
      <c r="F118" s="46">
        <f>+'Ark1'!R472</f>
        <v>486</v>
      </c>
      <c r="G118" s="128"/>
      <c r="H118" s="103">
        <f>+'Ark1'!AG472</f>
        <v>2.3736368195711544</v>
      </c>
      <c r="I118" s="103"/>
      <c r="J118" s="103">
        <f>+'Ark1'!AH472</f>
        <v>0</v>
      </c>
      <c r="K118" s="103"/>
      <c r="L118" s="103"/>
      <c r="M118" s="103"/>
      <c r="N118" s="103"/>
      <c r="O118" s="103"/>
      <c r="P118" s="39">
        <f>+'Ark1'!S472</f>
        <v>5.261316872427984</v>
      </c>
      <c r="Q118" s="39"/>
      <c r="R118" s="25"/>
      <c r="S118" s="103"/>
      <c r="T118" s="103"/>
      <c r="U118" s="39"/>
      <c r="V118" s="39"/>
      <c r="W118" s="39">
        <f>+'Ark1'!T472</f>
        <v>5.3086419753086407</v>
      </c>
      <c r="X118" s="39"/>
      <c r="Y118" s="103">
        <f>+'Ark1'!U472</f>
        <v>16.548271604938268</v>
      </c>
      <c r="Z118" s="103"/>
      <c r="AA118" s="39">
        <f>+'Ark1'!W472</f>
        <v>3.4979423868312756</v>
      </c>
      <c r="AB118" s="103"/>
      <c r="AC118" s="103">
        <f>+'Ark1'!X472</f>
        <v>51.028806584362123</v>
      </c>
      <c r="AD118" s="128"/>
      <c r="AE118" s="103">
        <f>+'Ark1'!Y472</f>
        <v>27.777777777777779</v>
      </c>
      <c r="AF118" s="128"/>
      <c r="AG118" s="128"/>
      <c r="AH118" s="103">
        <f>+'Ark1'!Z472</f>
        <v>9.0634118554333831</v>
      </c>
      <c r="AI118" s="39">
        <f>+'Ark1'!AA472</f>
        <v>1.3316445765265903</v>
      </c>
      <c r="AJ118" s="39">
        <f>+'Ark1'!AC472</f>
        <v>40.989977205785195</v>
      </c>
      <c r="AK118" s="39">
        <f t="shared" si="45"/>
        <v>3.1452718028940154</v>
      </c>
      <c r="AL118" s="103"/>
      <c r="AM118" s="25"/>
      <c r="AW118"/>
      <c r="BA118"/>
      <c r="BB118"/>
      <c r="BC118"/>
      <c r="BD118"/>
      <c r="BE118"/>
      <c r="BF118"/>
      <c r="BJ118"/>
      <c r="BK118"/>
      <c r="BL118"/>
    </row>
    <row r="119" spans="1:64">
      <c r="A119" s="25"/>
      <c r="B119" s="46">
        <f>+'Ark1'!C473</f>
        <v>2021</v>
      </c>
      <c r="C119" s="46">
        <f>+'Ark1'!E473</f>
        <v>4</v>
      </c>
      <c r="D119" s="46">
        <f>+'Ark1'!Q473</f>
        <v>9</v>
      </c>
      <c r="E119" s="39"/>
      <c r="F119" s="46">
        <f>+'Ark1'!R473</f>
        <v>96</v>
      </c>
      <c r="G119" s="128"/>
      <c r="H119" s="103">
        <f>+'Ark1'!AG473</f>
        <v>0.57232601067036581</v>
      </c>
      <c r="I119" s="103"/>
      <c r="J119" s="103">
        <f>+'Ark1'!AH473</f>
        <v>0</v>
      </c>
      <c r="K119" s="103"/>
      <c r="L119" s="103"/>
      <c r="M119" s="103"/>
      <c r="N119" s="103"/>
      <c r="O119" s="103"/>
      <c r="P119" s="39">
        <f>+'Ark1'!S473</f>
        <v>5.3854166666666679</v>
      </c>
      <c r="Q119" s="39"/>
      <c r="R119" s="25"/>
      <c r="S119" s="103"/>
      <c r="T119" s="103"/>
      <c r="U119" s="39"/>
      <c r="V119" s="39"/>
      <c r="W119" s="39">
        <f>+'Ark1'!T473</f>
        <v>5.53125</v>
      </c>
      <c r="X119" s="39"/>
      <c r="Y119" s="103">
        <f>+'Ark1'!U473</f>
        <v>20.199791666666673</v>
      </c>
      <c r="Z119" s="103"/>
      <c r="AA119" s="39">
        <f>+'Ark1'!W473</f>
        <v>2.0833333333333339</v>
      </c>
      <c r="AB119" s="103"/>
      <c r="AC119" s="103">
        <f>+'Ark1'!X473</f>
        <v>77.083333333333314</v>
      </c>
      <c r="AD119" s="128"/>
      <c r="AE119" s="103">
        <f>+'Ark1'!Y473</f>
        <v>26.041666666666671</v>
      </c>
      <c r="AF119" s="128"/>
      <c r="AG119" s="128"/>
      <c r="AH119" s="103">
        <f>+'Ark1'!Z473</f>
        <v>5.4562103337937264</v>
      </c>
      <c r="AI119" s="39">
        <f>+'Ark1'!AA473</f>
        <v>1.3257842935619477</v>
      </c>
      <c r="AJ119" s="39">
        <f>+'Ark1'!AC473</f>
        <v>41.424369516297759</v>
      </c>
      <c r="AK119" s="39">
        <f t="shared" si="45"/>
        <v>3.7508317214700195</v>
      </c>
      <c r="AL119" s="103"/>
      <c r="AM119" s="25"/>
      <c r="AW119"/>
      <c r="BA119"/>
      <c r="BB119"/>
      <c r="BC119"/>
      <c r="BD119"/>
      <c r="BE119"/>
      <c r="BF119"/>
      <c r="BJ119"/>
      <c r="BK119"/>
      <c r="BL119"/>
    </row>
    <row r="120" spans="1:64">
      <c r="A120" s="25"/>
      <c r="B120" s="46">
        <f>+'Ark1'!C474</f>
        <v>2021</v>
      </c>
      <c r="C120" s="46">
        <f>+'Ark1'!E474</f>
        <v>5</v>
      </c>
      <c r="D120" s="46">
        <f>+'Ark1'!Q474</f>
        <v>20</v>
      </c>
      <c r="E120" s="39"/>
      <c r="F120" s="46">
        <f>+'Ark1'!R474</f>
        <v>260</v>
      </c>
      <c r="G120" s="128"/>
      <c r="H120" s="103">
        <f>+'Ark1'!AG474</f>
        <v>1.2621878408569023</v>
      </c>
      <c r="I120" s="103"/>
      <c r="J120" s="103">
        <f>+'Ark1'!AH474</f>
        <v>0</v>
      </c>
      <c r="K120" s="103"/>
      <c r="L120" s="103"/>
      <c r="M120" s="103"/>
      <c r="N120" s="103"/>
      <c r="O120" s="103"/>
      <c r="P120" s="39">
        <f>+'Ark1'!S474</f>
        <v>5.1461538461538474</v>
      </c>
      <c r="Q120" s="39"/>
      <c r="R120" s="25"/>
      <c r="S120" s="103"/>
      <c r="T120" s="103"/>
      <c r="U120" s="39"/>
      <c r="V120" s="39"/>
      <c r="W120" s="39">
        <f>+'Ark1'!T474</f>
        <v>4.9884615384615394</v>
      </c>
      <c r="X120" s="39"/>
      <c r="Y120" s="103">
        <f>+'Ark1'!U474</f>
        <v>16.448461538461547</v>
      </c>
      <c r="Z120" s="103"/>
      <c r="AA120" s="39">
        <f>+'Ark1'!W474</f>
        <v>3.8461538461538449</v>
      </c>
      <c r="AB120" s="103"/>
      <c r="AC120" s="103">
        <f>+'Ark1'!X474</f>
        <v>56.923076923076913</v>
      </c>
      <c r="AD120" s="128"/>
      <c r="AE120" s="103">
        <f>+'Ark1'!Y474</f>
        <v>23.461538461538456</v>
      </c>
      <c r="AF120" s="128"/>
      <c r="AG120" s="128"/>
      <c r="AH120" s="103">
        <f>+'Ark1'!Z474</f>
        <v>8.8999968419647217</v>
      </c>
      <c r="AI120" s="39">
        <f>+'Ark1'!AA474</f>
        <v>1.3565314278677423</v>
      </c>
      <c r="AJ120" s="39">
        <f>+'Ark1'!AC474</f>
        <v>61.187663129006616</v>
      </c>
      <c r="AK120" s="39">
        <f t="shared" si="45"/>
        <v>3.1962630792227213</v>
      </c>
      <c r="AL120" s="103"/>
      <c r="AM120" s="25"/>
      <c r="AW120"/>
      <c r="BA120"/>
      <c r="BB120"/>
      <c r="BC120"/>
      <c r="BD120"/>
      <c r="BE120"/>
      <c r="BF120"/>
      <c r="BJ120"/>
      <c r="BK120"/>
      <c r="BL120"/>
    </row>
    <row r="121" spans="1:64">
      <c r="A121" s="25"/>
      <c r="B121" s="46">
        <f>+'Ark1'!C475</f>
        <v>2021</v>
      </c>
      <c r="C121" s="46">
        <f>+'Ark1'!E475</f>
        <v>6</v>
      </c>
      <c r="D121" s="46">
        <f>+'Ark1'!Q475</f>
        <v>17</v>
      </c>
      <c r="E121" s="39"/>
      <c r="F121" s="46">
        <f>+'Ark1'!R475</f>
        <v>234</v>
      </c>
      <c r="G121" s="128"/>
      <c r="H121" s="103">
        <f>+'Ark1'!AG475</f>
        <v>0.93655600982892639</v>
      </c>
      <c r="I121" s="103"/>
      <c r="J121" s="103">
        <f>+'Ark1'!AH475</f>
        <v>0</v>
      </c>
      <c r="K121" s="103"/>
      <c r="L121" s="103"/>
      <c r="M121" s="103"/>
      <c r="N121" s="103"/>
      <c r="O121" s="103"/>
      <c r="P121" s="39">
        <f>+'Ark1'!S475</f>
        <v>5.5512820512820511</v>
      </c>
      <c r="Q121" s="39"/>
      <c r="R121" s="25"/>
      <c r="S121" s="103"/>
      <c r="T121" s="103"/>
      <c r="U121" s="39"/>
      <c r="V121" s="39"/>
      <c r="W121" s="39">
        <f>+'Ark1'!T475</f>
        <v>5.0512820512820511</v>
      </c>
      <c r="X121" s="39"/>
      <c r="Y121" s="103">
        <f>+'Ark1'!U475</f>
        <v>13.561025641025639</v>
      </c>
      <c r="Z121" s="103"/>
      <c r="AA121" s="39">
        <f>+'Ark1'!W475</f>
        <v>6.8376068376068373</v>
      </c>
      <c r="AB121" s="103"/>
      <c r="AC121" s="103">
        <f>+'Ark1'!X475</f>
        <v>36.752136752136749</v>
      </c>
      <c r="AD121" s="128"/>
      <c r="AE121" s="103">
        <f>+'Ark1'!Y475</f>
        <v>22.222222222222225</v>
      </c>
      <c r="AF121" s="128"/>
      <c r="AG121" s="128"/>
      <c r="AH121" s="103">
        <f>+'Ark1'!Z475</f>
        <v>9.2361381359315651</v>
      </c>
      <c r="AI121" s="39">
        <f>+'Ark1'!AA475</f>
        <v>1.8138647121412752</v>
      </c>
      <c r="AJ121" s="39">
        <f>+'Ark1'!AC475</f>
        <v>35.223415388196102</v>
      </c>
      <c r="AK121" s="39">
        <f t="shared" si="45"/>
        <v>2.4428637413394916</v>
      </c>
      <c r="AL121" s="103"/>
      <c r="AM121" s="25"/>
      <c r="AW121"/>
      <c r="BA121"/>
      <c r="BB121"/>
      <c r="BC121"/>
      <c r="BD121"/>
      <c r="BE121"/>
      <c r="BF121"/>
      <c r="BJ121"/>
      <c r="BK121"/>
      <c r="BL121"/>
    </row>
    <row r="122" spans="1:64">
      <c r="A122" s="25"/>
      <c r="B122" s="46">
        <f>+'Ark1'!C476</f>
        <v>2021</v>
      </c>
      <c r="C122" s="46">
        <f>+'Ark1'!E476</f>
        <v>7</v>
      </c>
      <c r="D122" s="46">
        <f>+'Ark1'!Q476</f>
        <v>29</v>
      </c>
      <c r="E122" s="39"/>
      <c r="F122" s="46">
        <f>+'Ark1'!R476</f>
        <v>855</v>
      </c>
      <c r="G122" s="128"/>
      <c r="H122" s="103">
        <f>+'Ark1'!AG476</f>
        <v>2.1676392403533442</v>
      </c>
      <c r="I122" s="103"/>
      <c r="J122" s="103">
        <f>+'Ark1'!AH476</f>
        <v>0</v>
      </c>
      <c r="K122" s="103"/>
      <c r="L122" s="103"/>
      <c r="M122" s="103"/>
      <c r="N122" s="103"/>
      <c r="O122" s="103"/>
      <c r="P122" s="39">
        <f>+'Ark1'!S476</f>
        <v>5.7017543859649118</v>
      </c>
      <c r="Q122" s="39"/>
      <c r="R122" s="25"/>
      <c r="S122" s="103"/>
      <c r="T122" s="103"/>
      <c r="U122" s="39"/>
      <c r="V122" s="39"/>
      <c r="W122" s="39">
        <f>+'Ark1'!T476</f>
        <v>5.3438596491228063</v>
      </c>
      <c r="X122" s="39"/>
      <c r="Y122" s="103">
        <f>+'Ark1'!U476</f>
        <v>8.5900467836257306</v>
      </c>
      <c r="Z122" s="103"/>
      <c r="AA122" s="39">
        <f>+'Ark1'!W476</f>
        <v>0.70175438596491213</v>
      </c>
      <c r="AB122" s="103"/>
      <c r="AC122" s="103">
        <f>+'Ark1'!X476</f>
        <v>8.6549707602339208</v>
      </c>
      <c r="AD122" s="128"/>
      <c r="AE122" s="103">
        <f>+'Ark1'!Y476</f>
        <v>5.9649122807017561</v>
      </c>
      <c r="AF122" s="128"/>
      <c r="AG122" s="128"/>
      <c r="AH122" s="103">
        <f>+'Ark1'!Z476</f>
        <v>6.3622702371803372</v>
      </c>
      <c r="AI122" s="39">
        <f>+'Ark1'!AA476</f>
        <v>1.3152045483502663</v>
      </c>
      <c r="AJ122" s="39">
        <f>+'Ark1'!AC476</f>
        <v>14.762608151593669</v>
      </c>
      <c r="AK122" s="39">
        <f t="shared" si="45"/>
        <v>1.5065620512820515</v>
      </c>
      <c r="AL122" s="103"/>
      <c r="AM122" s="25"/>
      <c r="AW122"/>
      <c r="BA122"/>
      <c r="BB122"/>
      <c r="BC122"/>
      <c r="BD122"/>
      <c r="BE122"/>
      <c r="BF122"/>
      <c r="BJ122"/>
      <c r="BK122"/>
      <c r="BL122"/>
    </row>
    <row r="123" spans="1:64">
      <c r="A123" s="25"/>
      <c r="B123" s="46">
        <f>+'Ark1'!C477</f>
        <v>2021</v>
      </c>
      <c r="C123" s="46">
        <f>+'Ark1'!E477</f>
        <v>8</v>
      </c>
      <c r="D123" s="46">
        <f>+'Ark1'!Q477</f>
        <v>11</v>
      </c>
      <c r="E123" s="39"/>
      <c r="F123" s="46">
        <f>+'Ark1'!R477</f>
        <v>87</v>
      </c>
      <c r="G123" s="128"/>
      <c r="H123" s="103">
        <f>+'Ark1'!AG477</f>
        <v>0.27006617026986579</v>
      </c>
      <c r="I123" s="103"/>
      <c r="J123" s="103">
        <f>+'Ark1'!AH477</f>
        <v>0</v>
      </c>
      <c r="K123" s="103"/>
      <c r="L123" s="103"/>
      <c r="M123" s="103"/>
      <c r="N123" s="103"/>
      <c r="O123" s="103"/>
      <c r="P123" s="39">
        <f>+'Ark1'!S477</f>
        <v>5.4482758620689644</v>
      </c>
      <c r="Q123" s="39"/>
      <c r="R123" s="25"/>
      <c r="S123" s="103"/>
      <c r="T123" s="103"/>
      <c r="U123" s="39"/>
      <c r="V123" s="39"/>
      <c r="W123" s="39">
        <f>+'Ark1'!T477</f>
        <v>4.9310344827586228</v>
      </c>
      <c r="X123" s="39"/>
      <c r="Y123" s="103">
        <f>+'Ark1'!U477</f>
        <v>10.517816091954025</v>
      </c>
      <c r="Z123" s="103"/>
      <c r="AA123" s="39">
        <f>+'Ark1'!W477</f>
        <v>1.149425287356322</v>
      </c>
      <c r="AB123" s="103"/>
      <c r="AC123" s="103">
        <f>+'Ark1'!X477</f>
        <v>22.988505747126439</v>
      </c>
      <c r="AD123" s="128"/>
      <c r="AE123" s="103">
        <f>+'Ark1'!Y477</f>
        <v>9.1954022988505759</v>
      </c>
      <c r="AF123" s="128"/>
      <c r="AG123" s="128"/>
      <c r="AH123" s="103">
        <f>+'Ark1'!Z477</f>
        <v>8.0848091448534856</v>
      </c>
      <c r="AI123" s="39">
        <f>+'Ark1'!AA477</f>
        <v>1.4364597340608902</v>
      </c>
      <c r="AJ123" s="39">
        <f>+'Ark1'!AC477</f>
        <v>57.539559098167011</v>
      </c>
      <c r="AK123" s="39">
        <f t="shared" si="45"/>
        <v>1.9304852320675112</v>
      </c>
      <c r="AL123" s="103"/>
      <c r="AM123" s="25"/>
      <c r="AW123"/>
      <c r="BA123"/>
      <c r="BB123"/>
      <c r="BC123"/>
      <c r="BD123"/>
      <c r="BE123"/>
      <c r="BF123"/>
      <c r="BJ123"/>
      <c r="BK123"/>
      <c r="BL123"/>
    </row>
    <row r="124" spans="1:64">
      <c r="A124" s="25"/>
      <c r="B124" s="46">
        <f>+'Ark1'!C478</f>
        <v>2021</v>
      </c>
      <c r="C124" s="46">
        <f>+'Ark1'!E478</f>
        <v>9</v>
      </c>
      <c r="D124" s="46">
        <f>+'Ark1'!Q478</f>
        <v>37</v>
      </c>
      <c r="E124" s="39"/>
      <c r="F124" s="46">
        <f>+'Ark1'!R478</f>
        <v>349</v>
      </c>
      <c r="G124" s="128"/>
      <c r="H124" s="103">
        <f>+'Ark1'!AG478</f>
        <v>1.5469518913294229</v>
      </c>
      <c r="I124" s="103"/>
      <c r="J124" s="103">
        <f>+'Ark1'!AH478</f>
        <v>0.57306590257879642</v>
      </c>
      <c r="K124" s="103"/>
      <c r="L124" s="103"/>
      <c r="M124" s="103"/>
      <c r="N124" s="103"/>
      <c r="O124" s="103"/>
      <c r="P124" s="39">
        <f>+'Ark1'!S478</f>
        <v>5.6647564469914045</v>
      </c>
      <c r="Q124" s="39"/>
      <c r="R124" s="25"/>
      <c r="S124" s="103"/>
      <c r="T124" s="103"/>
      <c r="U124" s="39"/>
      <c r="V124" s="39"/>
      <c r="W124" s="39">
        <f>+'Ark1'!T478</f>
        <v>5.1719197707736395</v>
      </c>
      <c r="X124" s="39"/>
      <c r="Y124" s="103">
        <f>+'Ark1'!U478</f>
        <v>15.018481375358176</v>
      </c>
      <c r="Z124" s="103"/>
      <c r="AA124" s="39">
        <f>+'Ark1'!W478</f>
        <v>1.432664756446991</v>
      </c>
      <c r="AB124" s="103"/>
      <c r="AC124" s="103">
        <f>+'Ark1'!X478</f>
        <v>46.131805157593121</v>
      </c>
      <c r="AD124" s="128"/>
      <c r="AE124" s="103">
        <f>+'Ark1'!Y478</f>
        <v>21.776504297994265</v>
      </c>
      <c r="AF124" s="128"/>
      <c r="AG124" s="128"/>
      <c r="AH124" s="103">
        <f>+'Ark1'!Z478</f>
        <v>8.6421398600925787</v>
      </c>
      <c r="AI124" s="39">
        <f>+'Ark1'!AA478</f>
        <v>1.3196514520920219</v>
      </c>
      <c r="AJ124" s="39">
        <f>+'Ark1'!AC478</f>
        <v>10.473878234545555</v>
      </c>
      <c r="AK124" s="39">
        <f t="shared" si="45"/>
        <v>2.6512139605462837</v>
      </c>
      <c r="AL124" s="103"/>
      <c r="AM124" s="25"/>
      <c r="AW124"/>
      <c r="BA124"/>
      <c r="BB124"/>
      <c r="BC124"/>
      <c r="BD124"/>
      <c r="BE124"/>
      <c r="BF124"/>
      <c r="BJ124"/>
      <c r="BK124"/>
      <c r="BL124"/>
    </row>
    <row r="125" spans="1:64">
      <c r="A125" s="25"/>
      <c r="B125" s="46">
        <f>+'Ark1'!C479</f>
        <v>2021</v>
      </c>
      <c r="C125" s="46">
        <f>+'Ark1'!E479</f>
        <v>10</v>
      </c>
      <c r="D125" s="46">
        <f>+'Ark1'!Q479</f>
        <v>75</v>
      </c>
      <c r="E125" s="39"/>
      <c r="F125" s="46">
        <f>+'Ark1'!R479</f>
        <v>2005</v>
      </c>
      <c r="G125" s="128"/>
      <c r="H125" s="103">
        <f>+'Ark1'!AG479</f>
        <v>5.1766789974404759</v>
      </c>
      <c r="I125" s="103"/>
      <c r="J125" s="103">
        <f>+'Ark1'!AH479</f>
        <v>0.59850374064837908</v>
      </c>
      <c r="K125" s="103"/>
      <c r="L125" s="103"/>
      <c r="M125" s="103"/>
      <c r="N125" s="103"/>
      <c r="O125" s="103"/>
      <c r="P125" s="39">
        <f>+'Ark1'!S479</f>
        <v>5.3665835411471319</v>
      </c>
      <c r="Q125" s="39"/>
      <c r="R125" s="25"/>
      <c r="S125" s="103"/>
      <c r="T125" s="103"/>
      <c r="U125" s="39"/>
      <c r="V125" s="39"/>
      <c r="W125" s="39">
        <f>+'Ark1'!T479</f>
        <v>5.2708229426433908</v>
      </c>
      <c r="X125" s="39"/>
      <c r="Y125" s="103">
        <f>+'Ark1'!U479</f>
        <v>8.7480548628428938</v>
      </c>
      <c r="Z125" s="103"/>
      <c r="AA125" s="39">
        <f>+'Ark1'!W479</f>
        <v>0.74812967581047374</v>
      </c>
      <c r="AB125" s="103"/>
      <c r="AC125" s="103">
        <f>+'Ark1'!X479</f>
        <v>12.169576059850373</v>
      </c>
      <c r="AD125" s="128"/>
      <c r="AE125" s="103">
        <f>+'Ark1'!Y479</f>
        <v>6.0847880299251855</v>
      </c>
      <c r="AF125" s="128"/>
      <c r="AG125" s="128"/>
      <c r="AH125" s="103">
        <f>+'Ark1'!Z479</f>
        <v>6.3820634884851088</v>
      </c>
      <c r="AI125" s="39">
        <f>+'Ark1'!AA479</f>
        <v>1.4613151418393659</v>
      </c>
      <c r="AJ125" s="39">
        <f>+'Ark1'!AC479</f>
        <v>26.691738510000683</v>
      </c>
      <c r="AK125" s="39">
        <f t="shared" si="45"/>
        <v>1.6300975836431228</v>
      </c>
      <c r="AL125" s="103"/>
      <c r="AM125" s="25"/>
      <c r="AW125"/>
      <c r="BA125"/>
      <c r="BB125"/>
      <c r="BC125"/>
      <c r="BD125"/>
      <c r="BE125"/>
      <c r="BF125"/>
      <c r="BJ125"/>
      <c r="BK125"/>
      <c r="BL125"/>
    </row>
    <row r="126" spans="1:64">
      <c r="A126" s="25"/>
      <c r="B126" s="46">
        <f>+'Ark1'!C480</f>
        <v>2021</v>
      </c>
      <c r="C126" s="46">
        <f>+'Ark1'!E480</f>
        <v>11</v>
      </c>
      <c r="D126" s="46">
        <f>+'Ark1'!Q480</f>
        <v>46</v>
      </c>
      <c r="E126" s="39"/>
      <c r="F126" s="46">
        <f>+'Ark1'!R480</f>
        <v>766</v>
      </c>
      <c r="G126" s="128"/>
      <c r="H126" s="103">
        <f>+'Ark1'!AG480</f>
        <v>2.5216840217248842</v>
      </c>
      <c r="I126" s="103"/>
      <c r="J126" s="103">
        <f>+'Ark1'!AH480</f>
        <v>0.13054830287206268</v>
      </c>
      <c r="K126" s="103"/>
      <c r="L126" s="103"/>
      <c r="M126" s="103"/>
      <c r="N126" s="103"/>
      <c r="O126" s="103"/>
      <c r="P126" s="39">
        <f>+'Ark1'!S480</f>
        <v>5.1135770234986948</v>
      </c>
      <c r="Q126" s="39"/>
      <c r="R126" s="25"/>
      <c r="S126" s="103"/>
      <c r="T126" s="103"/>
      <c r="U126" s="39"/>
      <c r="V126" s="39"/>
      <c r="W126" s="39">
        <f>+'Ark1'!T480</f>
        <v>5.3916449086161888</v>
      </c>
      <c r="X126" s="39"/>
      <c r="Y126" s="103">
        <f>+'Ark1'!U480</f>
        <v>11.154151436031333</v>
      </c>
      <c r="Z126" s="103"/>
      <c r="AA126" s="39">
        <f>+'Ark1'!W480</f>
        <v>1.1749347258485643</v>
      </c>
      <c r="AB126" s="103"/>
      <c r="AC126" s="103">
        <f>+'Ark1'!X480</f>
        <v>25.065274151436036</v>
      </c>
      <c r="AD126" s="128"/>
      <c r="AE126" s="103">
        <f>+'Ark1'!Y480</f>
        <v>12.924281984334202</v>
      </c>
      <c r="AF126" s="128"/>
      <c r="AG126" s="128"/>
      <c r="AH126" s="103">
        <f>+'Ark1'!Z480</f>
        <v>8.1476855063402098</v>
      </c>
      <c r="AI126" s="39">
        <f>+'Ark1'!AA480</f>
        <v>1.2563773604071429</v>
      </c>
      <c r="AJ126" s="39">
        <f>+'Ark1'!AC480</f>
        <v>34.083751820016992</v>
      </c>
      <c r="AK126" s="39">
        <f t="shared" si="45"/>
        <v>2.1812815930559104</v>
      </c>
      <c r="AL126" s="103"/>
      <c r="AM126" s="25"/>
      <c r="AW126"/>
      <c r="BA126"/>
      <c r="BB126"/>
      <c r="BC126"/>
      <c r="BD126"/>
      <c r="BE126"/>
      <c r="BF126"/>
      <c r="BJ126"/>
      <c r="BK126"/>
      <c r="BL126"/>
    </row>
    <row r="127" spans="1:64">
      <c r="A127" s="25"/>
      <c r="B127" s="46">
        <f>+'Ark1'!C481</f>
        <v>2021</v>
      </c>
      <c r="C127" s="46">
        <f>+'Ark1'!E481</f>
        <v>12</v>
      </c>
      <c r="D127" s="46">
        <f>+'Ark1'!Q481</f>
        <v>51</v>
      </c>
      <c r="E127" s="39"/>
      <c r="F127" s="46">
        <f>+'Ark1'!R481</f>
        <v>1174</v>
      </c>
      <c r="G127" s="128"/>
      <c r="H127" s="103">
        <f>+'Ark1'!AG481</f>
        <v>3.1620393775099465</v>
      </c>
      <c r="I127" s="103"/>
      <c r="J127" s="103">
        <f>+'Ark1'!AH481</f>
        <v>0</v>
      </c>
      <c r="K127" s="103"/>
      <c r="L127" s="103"/>
      <c r="M127" s="103"/>
      <c r="N127" s="103"/>
      <c r="O127" s="103"/>
      <c r="P127" s="39">
        <f>+'Ark1'!S481</f>
        <v>5.0621805792163554</v>
      </c>
      <c r="Q127" s="39"/>
      <c r="R127" s="25"/>
      <c r="S127" s="103"/>
      <c r="T127" s="103"/>
      <c r="U127" s="39"/>
      <c r="V127" s="39"/>
      <c r="W127" s="39">
        <f>+'Ark1'!T481</f>
        <v>4.7725724020442932</v>
      </c>
      <c r="X127" s="39"/>
      <c r="Y127" s="103">
        <f>+'Ark1'!U481</f>
        <v>9.1258603066439434</v>
      </c>
      <c r="Z127" s="103"/>
      <c r="AA127" s="39">
        <f>+'Ark1'!W481</f>
        <v>1.1073253833049401</v>
      </c>
      <c r="AB127" s="103"/>
      <c r="AC127" s="103">
        <f>+'Ark1'!X481</f>
        <v>18.143100511073246</v>
      </c>
      <c r="AD127" s="128"/>
      <c r="AE127" s="103">
        <f>+'Ark1'!Y481</f>
        <v>8.3475298126064725</v>
      </c>
      <c r="AF127" s="128"/>
      <c r="AG127" s="128"/>
      <c r="AH127" s="103">
        <f>+'Ark1'!Z481</f>
        <v>7.6303113978517345</v>
      </c>
      <c r="AI127" s="39">
        <f>+'Ark1'!AA481</f>
        <v>1.4506242613542784</v>
      </c>
      <c r="AJ127" s="39">
        <f>+'Ark1'!AC481</f>
        <v>37.624978085663663</v>
      </c>
      <c r="AK127" s="39">
        <f t="shared" si="45"/>
        <v>1.8027528184418622</v>
      </c>
      <c r="AL127" s="103"/>
      <c r="AM127" s="25"/>
      <c r="AW127"/>
      <c r="BA127"/>
      <c r="BB127"/>
      <c r="BC127"/>
      <c r="BD127"/>
      <c r="BE127"/>
      <c r="BF127"/>
      <c r="BJ127"/>
      <c r="BK127"/>
      <c r="BL127"/>
    </row>
    <row r="128" spans="1:64">
      <c r="A128" s="25"/>
      <c r="B128" s="46">
        <f>+'Ark1'!C482</f>
        <v>2021</v>
      </c>
      <c r="C128" s="46">
        <f>+'Ark1'!E482</f>
        <v>13</v>
      </c>
      <c r="D128" s="46">
        <f>+'Ark1'!Q482</f>
        <v>1</v>
      </c>
      <c r="E128" s="39"/>
      <c r="F128" s="46">
        <f>+'Ark1'!R482</f>
        <v>81</v>
      </c>
      <c r="G128" s="128"/>
      <c r="H128" s="103">
        <f>+'Ark1'!AG482</f>
        <v>0.14975310069933873</v>
      </c>
      <c r="I128" s="103"/>
      <c r="J128" s="103">
        <f>+'Ark1'!AH482</f>
        <v>0</v>
      </c>
      <c r="K128" s="103"/>
      <c r="L128" s="103"/>
      <c r="M128" s="103"/>
      <c r="N128" s="103"/>
      <c r="O128" s="103"/>
      <c r="P128" s="39">
        <f>+'Ark1'!S482</f>
        <v>4.0370370370370372</v>
      </c>
      <c r="Q128" s="39"/>
      <c r="R128" s="25"/>
      <c r="S128" s="103"/>
      <c r="T128" s="103"/>
      <c r="U128" s="39"/>
      <c r="V128" s="39"/>
      <c r="W128" s="39">
        <f>+'Ark1'!T482</f>
        <v>2.9629629629629632</v>
      </c>
      <c r="X128" s="39"/>
      <c r="Y128" s="103">
        <f>+'Ark1'!U482</f>
        <v>6.2641975308641999</v>
      </c>
      <c r="Z128" s="103"/>
      <c r="AA128" s="39">
        <f>+'Ark1'!W482</f>
        <v>0</v>
      </c>
      <c r="AB128" s="103"/>
      <c r="AC128" s="103">
        <f>+'Ark1'!X482</f>
        <v>2.4691358024691361</v>
      </c>
      <c r="AD128" s="128"/>
      <c r="AE128" s="103">
        <f>+'Ark1'!Y482</f>
        <v>1.2345679012345681</v>
      </c>
      <c r="AF128" s="128"/>
      <c r="AG128" s="128"/>
      <c r="AH128" s="103">
        <f>+'Ark1'!Z482</f>
        <v>4.829776689926959</v>
      </c>
      <c r="AI128" s="39">
        <f>+'Ark1'!AA482</f>
        <v>0.97429232873821525</v>
      </c>
      <c r="AJ128" s="39">
        <f>+'Ark1'!AC482</f>
        <v>43.65875041756064</v>
      </c>
      <c r="AK128" s="39">
        <f t="shared" si="45"/>
        <v>1.5516819571865448</v>
      </c>
      <c r="AL128" s="103"/>
      <c r="AM128" s="25"/>
      <c r="AW128"/>
      <c r="BA128"/>
      <c r="BB128"/>
      <c r="BC128"/>
      <c r="BD128"/>
      <c r="BE128"/>
      <c r="BF128"/>
      <c r="BJ128"/>
      <c r="BK128"/>
      <c r="BL128"/>
    </row>
    <row r="129" spans="1:64">
      <c r="A129" s="25"/>
      <c r="B129" s="46">
        <f>+'Ark1'!C483</f>
        <v>2021</v>
      </c>
      <c r="C129" s="46">
        <f>+'Ark1'!E483</f>
        <v>14</v>
      </c>
      <c r="D129" s="46">
        <f>+'Ark1'!Q483</f>
        <v>19</v>
      </c>
      <c r="E129" s="39"/>
      <c r="F129" s="46">
        <f>+'Ark1'!R483</f>
        <v>208</v>
      </c>
      <c r="G129" s="128"/>
      <c r="H129" s="103">
        <f>+'Ark1'!AG483</f>
        <v>1.045981432799536</v>
      </c>
      <c r="I129" s="103"/>
      <c r="J129" s="103">
        <f>+'Ark1'!AH483</f>
        <v>2.8846153846153846</v>
      </c>
      <c r="K129" s="103"/>
      <c r="L129" s="103"/>
      <c r="M129" s="103"/>
      <c r="N129" s="103"/>
      <c r="O129" s="103"/>
      <c r="P129" s="39">
        <f>+'Ark1'!S483</f>
        <v>5.8028846153846141</v>
      </c>
      <c r="Q129" s="39"/>
      <c r="R129" s="25"/>
      <c r="S129" s="103"/>
      <c r="T129" s="103"/>
      <c r="U129" s="39"/>
      <c r="V129" s="39"/>
      <c r="W129" s="39">
        <f>+'Ark1'!T483</f>
        <v>6.0240384615384599</v>
      </c>
      <c r="X129" s="39"/>
      <c r="Y129" s="103">
        <f>+'Ark1'!U483</f>
        <v>17.038653846153849</v>
      </c>
      <c r="Z129" s="103"/>
      <c r="AA129" s="39">
        <f>+'Ark1'!W483</f>
        <v>5.2884615384615392</v>
      </c>
      <c r="AB129" s="103"/>
      <c r="AC129" s="103">
        <f>+'Ark1'!X483</f>
        <v>51.923076923076913</v>
      </c>
      <c r="AD129" s="128"/>
      <c r="AE129" s="103">
        <f>+'Ark1'!Y483</f>
        <v>31.25</v>
      </c>
      <c r="AF129" s="128"/>
      <c r="AG129" s="128"/>
      <c r="AH129" s="103">
        <f>+'Ark1'!Z483</f>
        <v>9.3363637252919212</v>
      </c>
      <c r="AI129" s="39">
        <f>+'Ark1'!AA483</f>
        <v>0.95302723453389038</v>
      </c>
      <c r="AJ129" s="39">
        <f>+'Ark1'!AC483</f>
        <v>24.768673862236724</v>
      </c>
      <c r="AK129" s="39">
        <f t="shared" si="45"/>
        <v>2.936238608119305</v>
      </c>
      <c r="AL129" s="103"/>
      <c r="AM129" s="25"/>
      <c r="AW129"/>
      <c r="BA129"/>
      <c r="BB129"/>
      <c r="BC129"/>
      <c r="BD129"/>
      <c r="BE129"/>
      <c r="BF129"/>
      <c r="BJ129"/>
      <c r="BK129"/>
      <c r="BL129"/>
    </row>
    <row r="130" spans="1:64">
      <c r="A130" s="25"/>
      <c r="B130" s="46">
        <f>+'Ark1'!C484</f>
        <v>2021</v>
      </c>
      <c r="C130" s="46">
        <f>+'Ark1'!E484</f>
        <v>15</v>
      </c>
      <c r="D130" s="46">
        <f>+'Ark1'!Q484</f>
        <v>48</v>
      </c>
      <c r="E130" s="39"/>
      <c r="F130" s="46">
        <f>+'Ark1'!R484</f>
        <v>1149</v>
      </c>
      <c r="G130" s="128"/>
      <c r="H130" s="103">
        <f>+'Ark1'!AG484</f>
        <v>2.8061735937116952</v>
      </c>
      <c r="I130" s="103"/>
      <c r="J130" s="103">
        <f>+'Ark1'!AH484</f>
        <v>0</v>
      </c>
      <c r="K130" s="103"/>
      <c r="L130" s="103"/>
      <c r="M130" s="103"/>
      <c r="N130" s="103"/>
      <c r="O130" s="103"/>
      <c r="P130" s="39">
        <f>+'Ark1'!S484</f>
        <v>5.2175805047867696</v>
      </c>
      <c r="Q130" s="39"/>
      <c r="R130" s="25"/>
      <c r="S130" s="103"/>
      <c r="T130" s="103"/>
      <c r="U130" s="39"/>
      <c r="V130" s="39"/>
      <c r="W130" s="39">
        <f>+'Ark1'!T484</f>
        <v>4.6422976501305477</v>
      </c>
      <c r="X130" s="39"/>
      <c r="Y130" s="103">
        <f>+'Ark1'!U484</f>
        <v>8.275021758050487</v>
      </c>
      <c r="Z130" s="103"/>
      <c r="AA130" s="39">
        <f>+'Ark1'!W484</f>
        <v>0.17406440382941701</v>
      </c>
      <c r="AB130" s="103"/>
      <c r="AC130" s="103">
        <f>+'Ark1'!X484</f>
        <v>11.836379460400344</v>
      </c>
      <c r="AD130" s="128"/>
      <c r="AE130" s="103">
        <f>+'Ark1'!Y484</f>
        <v>4.6997389033942572</v>
      </c>
      <c r="AF130" s="128"/>
      <c r="AG130" s="128"/>
      <c r="AH130" s="103">
        <f>+'Ark1'!Z484</f>
        <v>6.1062315702856358</v>
      </c>
      <c r="AI130" s="39">
        <f>+'Ark1'!AA484</f>
        <v>1.4048296880391811</v>
      </c>
      <c r="AJ130" s="39">
        <f>+'Ark1'!AC484</f>
        <v>39.582267753583558</v>
      </c>
      <c r="AK130" s="39">
        <f t="shared" si="45"/>
        <v>1.5859883236030046</v>
      </c>
      <c r="AL130" s="103"/>
      <c r="AM130" s="25"/>
      <c r="AW130"/>
      <c r="BA130"/>
      <c r="BB130"/>
      <c r="BC130"/>
      <c r="BD130"/>
      <c r="BE130"/>
      <c r="BF130"/>
      <c r="BJ130"/>
      <c r="BK130"/>
      <c r="BL130"/>
    </row>
    <row r="131" spans="1:64">
      <c r="A131" s="25"/>
      <c r="B131" s="46">
        <f>+'Ark1'!C485</f>
        <v>2021</v>
      </c>
      <c r="C131" s="46">
        <f>+'Ark1'!E485</f>
        <v>16</v>
      </c>
      <c r="D131" s="46">
        <f>+'Ark1'!Q485</f>
        <v>14</v>
      </c>
      <c r="E131" s="39"/>
      <c r="F131" s="46">
        <f>+'Ark1'!R485</f>
        <v>244</v>
      </c>
      <c r="G131" s="128"/>
      <c r="H131" s="103">
        <f>+'Ark1'!AG485</f>
        <v>0.97241529586552478</v>
      </c>
      <c r="I131" s="103"/>
      <c r="J131" s="103">
        <f>+'Ark1'!AH485</f>
        <v>0</v>
      </c>
      <c r="K131" s="103"/>
      <c r="L131" s="103"/>
      <c r="M131" s="103"/>
      <c r="N131" s="103"/>
      <c r="O131" s="103"/>
      <c r="P131" s="39">
        <f>+'Ark1'!S485</f>
        <v>5.3647540983606561</v>
      </c>
      <c r="Q131" s="39"/>
      <c r="R131" s="25"/>
      <c r="S131" s="103"/>
      <c r="T131" s="103"/>
      <c r="U131" s="39"/>
      <c r="V131" s="39"/>
      <c r="W131" s="39">
        <f>+'Ark1'!T485</f>
        <v>4.4098360655737698</v>
      </c>
      <c r="X131" s="39"/>
      <c r="Y131" s="103">
        <f>+'Ark1'!U485</f>
        <v>13.503196721311475</v>
      </c>
      <c r="Z131" s="103"/>
      <c r="AA131" s="39">
        <f>+'Ark1'!W485</f>
        <v>2.459016393442623</v>
      </c>
      <c r="AB131" s="103"/>
      <c r="AC131" s="103">
        <f>+'Ark1'!X485</f>
        <v>35.655737704918025</v>
      </c>
      <c r="AD131" s="128"/>
      <c r="AE131" s="103">
        <f>+'Ark1'!Y485</f>
        <v>17.622950819672131</v>
      </c>
      <c r="AF131" s="128"/>
      <c r="AG131" s="128"/>
      <c r="AH131" s="103">
        <f>+'Ark1'!Z485</f>
        <v>8.6408299983081189</v>
      </c>
      <c r="AI131" s="39">
        <f>+'Ark1'!AA485</f>
        <v>1.1638983485519201</v>
      </c>
      <c r="AJ131" s="39">
        <f>+'Ark1'!AC485</f>
        <v>39.807558080958806</v>
      </c>
      <c r="AK131" s="39">
        <f t="shared" si="45"/>
        <v>2.5170206264323909</v>
      </c>
      <c r="AL131" s="103"/>
      <c r="AM131" s="25"/>
      <c r="AW131"/>
      <c r="BA131"/>
      <c r="BB131"/>
      <c r="BC131"/>
      <c r="BD131"/>
      <c r="BE131"/>
      <c r="BF131"/>
      <c r="BJ131"/>
      <c r="BK131"/>
      <c r="BL131"/>
    </row>
    <row r="132" spans="1:64">
      <c r="A132" s="25"/>
      <c r="B132" s="46">
        <f>+'Ark1'!C486</f>
        <v>2021</v>
      </c>
      <c r="C132" s="46">
        <f>+'Ark1'!E486</f>
        <v>17</v>
      </c>
      <c r="D132" s="46">
        <f>+'Ark1'!Q486</f>
        <v>63</v>
      </c>
      <c r="E132" s="39"/>
      <c r="F132" s="46">
        <f>+'Ark1'!R486</f>
        <v>2595</v>
      </c>
      <c r="G132" s="128"/>
      <c r="H132" s="103">
        <f>+'Ark1'!AG486</f>
        <v>6.0779217268226668</v>
      </c>
      <c r="I132" s="103"/>
      <c r="J132" s="103">
        <f>+'Ark1'!AH486</f>
        <v>3.8535645472061647E-2</v>
      </c>
      <c r="K132" s="103"/>
      <c r="L132" s="103"/>
      <c r="M132" s="103"/>
      <c r="N132" s="103"/>
      <c r="O132" s="103"/>
      <c r="P132" s="39">
        <f>+'Ark1'!S486</f>
        <v>4.9067437379576111</v>
      </c>
      <c r="Q132" s="39"/>
      <c r="R132" s="25"/>
      <c r="S132" s="103"/>
      <c r="T132" s="103"/>
      <c r="U132" s="39"/>
      <c r="V132" s="39"/>
      <c r="W132" s="39">
        <f>+'Ark1'!T486</f>
        <v>4.5271676300578036</v>
      </c>
      <c r="X132" s="39"/>
      <c r="Y132" s="103">
        <f>+'Ark1'!U486</f>
        <v>7.9358304431599311</v>
      </c>
      <c r="Z132" s="103"/>
      <c r="AA132" s="39">
        <f>+'Ark1'!W486</f>
        <v>0.26974951830443161</v>
      </c>
      <c r="AB132" s="103"/>
      <c r="AC132" s="103">
        <f>+'Ark1'!X486</f>
        <v>5.7803468208092497</v>
      </c>
      <c r="AD132" s="128"/>
      <c r="AE132" s="103">
        <f>+'Ark1'!Y486</f>
        <v>3.0057803468208077</v>
      </c>
      <c r="AF132" s="128"/>
      <c r="AG132" s="128"/>
      <c r="AH132" s="103">
        <f>+'Ark1'!Z486</f>
        <v>4.6278316326953757</v>
      </c>
      <c r="AI132" s="39">
        <f>+'Ark1'!AA486</f>
        <v>1.1505937119651612</v>
      </c>
      <c r="AJ132" s="39">
        <f>+'Ark1'!AC486</f>
        <v>33.351272432564123</v>
      </c>
      <c r="AK132" s="39">
        <f t="shared" si="45"/>
        <v>1.6173313437524559</v>
      </c>
      <c r="AL132" s="103"/>
      <c r="AM132" s="25"/>
      <c r="AW132"/>
      <c r="BA132"/>
      <c r="BB132"/>
      <c r="BC132"/>
      <c r="BD132"/>
      <c r="BE132"/>
      <c r="BF132"/>
      <c r="BJ132"/>
      <c r="BK132"/>
      <c r="BL132"/>
    </row>
    <row r="133" spans="1:64">
      <c r="A133" s="25"/>
      <c r="B133" s="46">
        <f>+'Ark1'!C487</f>
        <v>2021</v>
      </c>
      <c r="C133" s="46">
        <f>+'Ark1'!E487</f>
        <v>18</v>
      </c>
      <c r="D133" s="46">
        <f>+'Ark1'!Q487</f>
        <v>22</v>
      </c>
      <c r="E133" s="39"/>
      <c r="F133" s="46">
        <f>+'Ark1'!R487</f>
        <v>427</v>
      </c>
      <c r="G133" s="128"/>
      <c r="H133" s="103">
        <f>+'Ark1'!AG487</f>
        <v>1.2967160538068732</v>
      </c>
      <c r="I133" s="103"/>
      <c r="J133" s="103">
        <f>+'Ark1'!AH487</f>
        <v>0</v>
      </c>
      <c r="K133" s="103"/>
      <c r="L133" s="103"/>
      <c r="M133" s="103"/>
      <c r="N133" s="103"/>
      <c r="O133" s="103"/>
      <c r="P133" s="39">
        <f>+'Ark1'!S487</f>
        <v>5.4309133489461345</v>
      </c>
      <c r="Q133" s="39"/>
      <c r="R133" s="25"/>
      <c r="S133" s="103"/>
      <c r="T133" s="103"/>
      <c r="U133" s="39"/>
      <c r="V133" s="39"/>
      <c r="W133" s="39">
        <f>+'Ark1'!T487</f>
        <v>4.6416861826697886</v>
      </c>
      <c r="X133" s="39"/>
      <c r="Y133" s="103">
        <f>+'Ark1'!U487</f>
        <v>10.289437939110069</v>
      </c>
      <c r="Z133" s="103"/>
      <c r="AA133" s="39">
        <f>+'Ark1'!W487</f>
        <v>1.405152224824356</v>
      </c>
      <c r="AB133" s="103"/>
      <c r="AC133" s="103">
        <f>+'Ark1'!X487</f>
        <v>14.988290398126464</v>
      </c>
      <c r="AD133" s="128"/>
      <c r="AE133" s="103">
        <f>+'Ark1'!Y487</f>
        <v>5.8548009367681511</v>
      </c>
      <c r="AF133" s="128"/>
      <c r="AG133" s="128"/>
      <c r="AH133" s="103">
        <f>+'Ark1'!Z487</f>
        <v>6.1053494923824321</v>
      </c>
      <c r="AI133" s="39">
        <f>+'Ark1'!AA487</f>
        <v>1.4197601339398338</v>
      </c>
      <c r="AJ133" s="39">
        <f>+'Ark1'!AC487</f>
        <v>7.821414710790358</v>
      </c>
      <c r="AK133" s="39">
        <f t="shared" si="45"/>
        <v>1.8946054333764557</v>
      </c>
      <c r="AL133" s="103"/>
      <c r="AM133" s="25"/>
      <c r="AW133"/>
      <c r="BA133"/>
      <c r="BB133"/>
      <c r="BC133"/>
      <c r="BD133"/>
      <c r="BE133"/>
      <c r="BF133"/>
      <c r="BJ133"/>
      <c r="BK133"/>
      <c r="BL133"/>
    </row>
    <row r="134" spans="1:64">
      <c r="A134" s="25"/>
      <c r="B134" s="46">
        <f>+'Ark1'!C488</f>
        <v>2021</v>
      </c>
      <c r="C134" s="46">
        <f>+'Ark1'!E488</f>
        <v>19</v>
      </c>
      <c r="D134" s="46">
        <f>+'Ark1'!Q488</f>
        <v>21</v>
      </c>
      <c r="E134" s="39"/>
      <c r="F134" s="46">
        <f>+'Ark1'!R488</f>
        <v>359</v>
      </c>
      <c r="G134" s="128"/>
      <c r="H134" s="103">
        <f>+'Ark1'!AG488</f>
        <v>1.0540416558584611</v>
      </c>
      <c r="I134" s="103"/>
      <c r="J134" s="103">
        <f>+'Ark1'!AH488</f>
        <v>0</v>
      </c>
      <c r="K134" s="103"/>
      <c r="L134" s="103"/>
      <c r="M134" s="103"/>
      <c r="N134" s="103"/>
      <c r="O134" s="103"/>
      <c r="P134" s="39">
        <f>+'Ark1'!S488</f>
        <v>5.5821727019498608</v>
      </c>
      <c r="Q134" s="39"/>
      <c r="R134" s="25"/>
      <c r="S134" s="103"/>
      <c r="T134" s="103"/>
      <c r="U134" s="39"/>
      <c r="V134" s="39"/>
      <c r="W134" s="39">
        <f>+'Ark1'!T488</f>
        <v>4.9247910863509761</v>
      </c>
      <c r="X134" s="39"/>
      <c r="Y134" s="103">
        <f>+'Ark1'!U488</f>
        <v>9.9480501392757628</v>
      </c>
      <c r="Z134" s="103"/>
      <c r="AA134" s="39">
        <f>+'Ark1'!W488</f>
        <v>1.114206128133705</v>
      </c>
      <c r="AB134" s="103"/>
      <c r="AC134" s="103">
        <f>+'Ark1'!X488</f>
        <v>19.498607242339826</v>
      </c>
      <c r="AD134" s="128"/>
      <c r="AE134" s="103">
        <f>+'Ark1'!Y488</f>
        <v>7.2423398328690816</v>
      </c>
      <c r="AF134" s="128"/>
      <c r="AG134" s="128"/>
      <c r="AH134" s="103">
        <f>+'Ark1'!Z488</f>
        <v>7.2701784959097484</v>
      </c>
      <c r="AI134" s="39">
        <f>+'Ark1'!AA488</f>
        <v>1.6329868265681344</v>
      </c>
      <c r="AJ134" s="39">
        <f>+'Ark1'!AC488</f>
        <v>35.503918470988694</v>
      </c>
      <c r="AK134" s="39">
        <f t="shared" si="45"/>
        <v>1.7821107784431132</v>
      </c>
      <c r="AL134" s="103"/>
      <c r="AM134" s="25"/>
      <c r="AW134"/>
      <c r="BA134"/>
      <c r="BB134"/>
      <c r="BC134"/>
      <c r="BD134"/>
      <c r="BE134"/>
      <c r="BF134"/>
      <c r="BJ134"/>
      <c r="BK134"/>
      <c r="BL134"/>
    </row>
    <row r="135" spans="1:64">
      <c r="A135" s="25"/>
      <c r="B135" s="46">
        <f>+'Ark1'!C489</f>
        <v>2021</v>
      </c>
      <c r="C135" s="46">
        <f>+'Ark1'!E489</f>
        <v>20</v>
      </c>
      <c r="D135" s="46">
        <f>+'Ark1'!Q489</f>
        <v>53</v>
      </c>
      <c r="E135" s="39"/>
      <c r="F135" s="46">
        <f>+'Ark1'!R489</f>
        <v>959</v>
      </c>
      <c r="G135" s="128"/>
      <c r="H135" s="103">
        <f>+'Ark1'!AG489</f>
        <v>3.2236878356772287</v>
      </c>
      <c r="I135" s="103"/>
      <c r="J135" s="103">
        <f>+'Ark1'!AH489</f>
        <v>0</v>
      </c>
      <c r="K135" s="103"/>
      <c r="L135" s="103"/>
      <c r="M135" s="103"/>
      <c r="N135" s="103"/>
      <c r="O135" s="103"/>
      <c r="P135" s="39">
        <f>+'Ark1'!S489</f>
        <v>5.0385818561001035</v>
      </c>
      <c r="Q135" s="39"/>
      <c r="R135" s="25"/>
      <c r="S135" s="103"/>
      <c r="T135" s="103"/>
      <c r="U135" s="39"/>
      <c r="V135" s="39"/>
      <c r="W135" s="39">
        <f>+'Ark1'!T489</f>
        <v>4.8060479666319083</v>
      </c>
      <c r="X135" s="39"/>
      <c r="Y135" s="103">
        <f>+'Ark1'!U489</f>
        <v>11.389614181439001</v>
      </c>
      <c r="Z135" s="103"/>
      <c r="AA135" s="39">
        <f>+'Ark1'!W489</f>
        <v>1.7726798748696559</v>
      </c>
      <c r="AB135" s="103"/>
      <c r="AC135" s="103">
        <f>+'Ark1'!X489</f>
        <v>26.277372262773721</v>
      </c>
      <c r="AD135" s="128"/>
      <c r="AE135" s="103">
        <f>+'Ark1'!Y489</f>
        <v>12.825860271115744</v>
      </c>
      <c r="AF135" s="128"/>
      <c r="AG135" s="128"/>
      <c r="AH135" s="103">
        <f>+'Ark1'!Z489</f>
        <v>8.5032392501201315</v>
      </c>
      <c r="AI135" s="39">
        <f>+'Ark1'!AA489</f>
        <v>1.3067453425697497</v>
      </c>
      <c r="AJ135" s="39">
        <f>+'Ark1'!AC489</f>
        <v>49.132950728293217</v>
      </c>
      <c r="AK135" s="39">
        <f t="shared" si="45"/>
        <v>2.2604801324503319</v>
      </c>
      <c r="AL135" s="103"/>
      <c r="AM135" s="25"/>
      <c r="AW135"/>
      <c r="BA135"/>
      <c r="BB135"/>
      <c r="BC135"/>
      <c r="BD135"/>
      <c r="BE135"/>
      <c r="BF135"/>
      <c r="BJ135"/>
      <c r="BK135"/>
      <c r="BL135"/>
    </row>
    <row r="136" spans="1:64">
      <c r="A136" s="25"/>
      <c r="B136" s="46">
        <f>+'Ark1'!C490</f>
        <v>2021</v>
      </c>
      <c r="C136" s="46">
        <f>+'Ark1'!E490</f>
        <v>21</v>
      </c>
      <c r="D136" s="46">
        <f>+'Ark1'!Q490</f>
        <v>4</v>
      </c>
      <c r="E136" s="39"/>
      <c r="F136" s="46">
        <f>+'Ark1'!R490</f>
        <v>89</v>
      </c>
      <c r="G136" s="128"/>
      <c r="H136" s="103">
        <f>+'Ark1'!AG490</f>
        <v>0.20317310705838551</v>
      </c>
      <c r="I136" s="103"/>
      <c r="J136" s="103">
        <f>+'Ark1'!AH490</f>
        <v>17.977528089887642</v>
      </c>
      <c r="K136" s="103"/>
      <c r="L136" s="103"/>
      <c r="M136" s="103"/>
      <c r="N136" s="103"/>
      <c r="O136" s="103"/>
      <c r="P136" s="39">
        <f>+'Ark1'!S490</f>
        <v>5.191011235955056</v>
      </c>
      <c r="Q136" s="39"/>
      <c r="R136" s="25"/>
      <c r="S136" s="103"/>
      <c r="T136" s="103"/>
      <c r="U136" s="39"/>
      <c r="V136" s="39"/>
      <c r="W136" s="39">
        <f>+'Ark1'!T490</f>
        <v>4.2247191011235952</v>
      </c>
      <c r="X136" s="39"/>
      <c r="Y136" s="103">
        <f>+'Ark1'!U490</f>
        <v>7.7348314606741599</v>
      </c>
      <c r="Z136" s="103"/>
      <c r="AA136" s="39">
        <f>+'Ark1'!W490</f>
        <v>1.1235955056179776</v>
      </c>
      <c r="AB136" s="103"/>
      <c r="AC136" s="103">
        <f>+'Ark1'!X490</f>
        <v>8.9887640449438209</v>
      </c>
      <c r="AD136" s="128"/>
      <c r="AE136" s="103">
        <f>+'Ark1'!Y490</f>
        <v>3.3707865168539315</v>
      </c>
      <c r="AF136" s="128"/>
      <c r="AG136" s="128"/>
      <c r="AH136" s="103">
        <f>+'Ark1'!Z490</f>
        <v>5.2250928946872639</v>
      </c>
      <c r="AI136" s="39">
        <f>+'Ark1'!AA490</f>
        <v>1.1205576911518649</v>
      </c>
      <c r="AJ136" s="39">
        <f>+'Ark1'!AC490</f>
        <v>33.14315687668514</v>
      </c>
      <c r="AK136" s="39">
        <f t="shared" si="45"/>
        <v>1.4900432900432905</v>
      </c>
      <c r="AL136" s="103"/>
      <c r="AM136" s="25"/>
      <c r="AW136"/>
      <c r="BA136"/>
      <c r="BB136"/>
      <c r="BC136"/>
      <c r="BD136"/>
      <c r="BE136"/>
      <c r="BF136"/>
      <c r="BJ136"/>
      <c r="BK136"/>
      <c r="BL136"/>
    </row>
    <row r="137" spans="1:64">
      <c r="A137" s="25"/>
      <c r="B137" s="46">
        <f>+'Ark1'!C491</f>
        <v>2021</v>
      </c>
      <c r="C137" s="46">
        <f>+'Ark1'!E491</f>
        <v>22</v>
      </c>
      <c r="D137" s="46">
        <f>+'Ark1'!Q491</f>
        <v>45</v>
      </c>
      <c r="E137" s="39"/>
      <c r="F137" s="46">
        <f>+'Ark1'!R491</f>
        <v>708</v>
      </c>
      <c r="G137" s="128"/>
      <c r="H137" s="103">
        <f>+'Ark1'!AG491</f>
        <v>2.5513513092343398</v>
      </c>
      <c r="I137" s="103"/>
      <c r="J137" s="103">
        <f>+'Ark1'!AH491</f>
        <v>0</v>
      </c>
      <c r="K137" s="103"/>
      <c r="L137" s="103"/>
      <c r="M137" s="103"/>
      <c r="N137" s="103"/>
      <c r="O137" s="103"/>
      <c r="P137" s="39">
        <f>+'Ark1'!S491</f>
        <v>5.1765536723163823</v>
      </c>
      <c r="Q137" s="39"/>
      <c r="R137" s="25"/>
      <c r="S137" s="103"/>
      <c r="T137" s="103"/>
      <c r="U137" s="39"/>
      <c r="V137" s="39"/>
      <c r="W137" s="39">
        <f>+'Ark1'!T491</f>
        <v>4.5169491525423719</v>
      </c>
      <c r="X137" s="39"/>
      <c r="Y137" s="103">
        <f>+'Ark1'!U491</f>
        <v>12.209887005649723</v>
      </c>
      <c r="Z137" s="103"/>
      <c r="AA137" s="39">
        <f>+'Ark1'!W491</f>
        <v>2.1186440677966099</v>
      </c>
      <c r="AB137" s="103"/>
      <c r="AC137" s="103">
        <f>+'Ark1'!X491</f>
        <v>29.802259887005658</v>
      </c>
      <c r="AD137" s="128"/>
      <c r="AE137" s="103">
        <f>+'Ark1'!Y491</f>
        <v>15.819209039548021</v>
      </c>
      <c r="AF137" s="128"/>
      <c r="AG137" s="128"/>
      <c r="AH137" s="103">
        <f>+'Ark1'!Z491</f>
        <v>8.7375896163424951</v>
      </c>
      <c r="AI137" s="39">
        <f>+'Ark1'!AA491</f>
        <v>1.4126800624995357</v>
      </c>
      <c r="AJ137" s="39">
        <f>+'Ark1'!AC491</f>
        <v>29.301784921959552</v>
      </c>
      <c r="AK137" s="39">
        <f t="shared" si="45"/>
        <v>2.3586903137789923</v>
      </c>
      <c r="AL137" s="103"/>
      <c r="AM137" s="25"/>
      <c r="AW137"/>
      <c r="BA137"/>
      <c r="BB137"/>
      <c r="BC137"/>
      <c r="BD137"/>
      <c r="BE137"/>
      <c r="BF137"/>
      <c r="BJ137"/>
      <c r="BK137"/>
      <c r="BL137"/>
    </row>
    <row r="138" spans="1:64">
      <c r="A138" s="25"/>
      <c r="B138" s="46">
        <f>+'Ark1'!C492</f>
        <v>2021</v>
      </c>
      <c r="C138" s="46">
        <f>+'Ark1'!E492</f>
        <v>23</v>
      </c>
      <c r="D138" s="46">
        <f>+'Ark1'!Q492</f>
        <v>6</v>
      </c>
      <c r="E138" s="39"/>
      <c r="F138" s="46">
        <f>+'Ark1'!R492</f>
        <v>42</v>
      </c>
      <c r="G138" s="128"/>
      <c r="H138" s="103">
        <f>+'Ark1'!AG492</f>
        <v>0.14642984505512405</v>
      </c>
      <c r="I138" s="103"/>
      <c r="J138" s="103">
        <f>+'Ark1'!AH492</f>
        <v>0</v>
      </c>
      <c r="K138" s="103"/>
      <c r="L138" s="103"/>
      <c r="M138" s="103"/>
      <c r="N138" s="103"/>
      <c r="O138" s="103"/>
      <c r="P138" s="39">
        <f>+'Ark1'!S492</f>
        <v>5.5714285714285694</v>
      </c>
      <c r="Q138" s="39"/>
      <c r="R138" s="25"/>
      <c r="S138" s="103"/>
      <c r="T138" s="103"/>
      <c r="U138" s="39"/>
      <c r="V138" s="39"/>
      <c r="W138" s="39">
        <f>+'Ark1'!T492</f>
        <v>4.3571428571428559</v>
      </c>
      <c r="X138" s="39"/>
      <c r="Y138" s="103">
        <f>+'Ark1'!U492</f>
        <v>11.812857142857148</v>
      </c>
      <c r="Z138" s="103"/>
      <c r="AA138" s="39">
        <f>+'Ark1'!W492</f>
        <v>2.3809523809523818</v>
      </c>
      <c r="AB138" s="103"/>
      <c r="AC138" s="103">
        <f>+'Ark1'!X492</f>
        <v>9.5238095238095273</v>
      </c>
      <c r="AD138" s="128"/>
      <c r="AE138" s="103">
        <f>+'Ark1'!Y492</f>
        <v>7.1428571428571441</v>
      </c>
      <c r="AF138" s="128"/>
      <c r="AG138" s="128"/>
      <c r="AH138" s="103">
        <f>+'Ark1'!Z492</f>
        <v>6.4107440641303297</v>
      </c>
      <c r="AI138" s="39">
        <f>+'Ark1'!AA492</f>
        <v>1.7747281098651655</v>
      </c>
      <c r="AJ138" s="39">
        <f>+'Ark1'!AC492</f>
        <v>36.689808358473968</v>
      </c>
      <c r="AK138" s="39">
        <f t="shared" si="45"/>
        <v>2.1202564102564119</v>
      </c>
      <c r="AL138" s="103"/>
      <c r="AM138" s="25"/>
      <c r="AW138"/>
      <c r="BA138"/>
      <c r="BB138"/>
      <c r="BC138"/>
      <c r="BD138"/>
      <c r="BE138"/>
      <c r="BF138"/>
      <c r="BJ138"/>
      <c r="BK138"/>
      <c r="BL138"/>
    </row>
    <row r="139" spans="1:64">
      <c r="A139" s="25"/>
      <c r="B139" s="46">
        <f>+'Ark1'!C493</f>
        <v>2021</v>
      </c>
      <c r="C139" s="46">
        <f>+'Ark1'!E493</f>
        <v>24</v>
      </c>
      <c r="D139" s="46">
        <f>+'Ark1'!Q493</f>
        <v>45</v>
      </c>
      <c r="E139" s="39"/>
      <c r="F139" s="46">
        <f>+'Ark1'!R493</f>
        <v>738</v>
      </c>
      <c r="G139" s="128"/>
      <c r="H139" s="103">
        <f>+'Ark1'!AG493</f>
        <v>2.8803565693931592</v>
      </c>
      <c r="I139" s="103"/>
      <c r="J139" s="103">
        <f>+'Ark1'!AH493</f>
        <v>0</v>
      </c>
      <c r="K139" s="103"/>
      <c r="L139" s="103"/>
      <c r="M139" s="103"/>
      <c r="N139" s="103"/>
      <c r="O139" s="103"/>
      <c r="P139" s="39">
        <f>+'Ark1'!S493</f>
        <v>5.0040650406504064</v>
      </c>
      <c r="Q139" s="39"/>
      <c r="R139" s="25"/>
      <c r="S139" s="103"/>
      <c r="T139" s="103"/>
      <c r="U139" s="39"/>
      <c r="V139" s="39"/>
      <c r="W139" s="39">
        <f>+'Ark1'!T493</f>
        <v>4.7926829268292686</v>
      </c>
      <c r="X139" s="39"/>
      <c r="Y139" s="103">
        <f>+'Ark1'!U493</f>
        <v>13.224051490514888</v>
      </c>
      <c r="Z139" s="103"/>
      <c r="AA139" s="39">
        <f>+'Ark1'!W493</f>
        <v>3.523035230352304</v>
      </c>
      <c r="AB139" s="103"/>
      <c r="AC139" s="103">
        <f>+'Ark1'!X493</f>
        <v>29.403794037940376</v>
      </c>
      <c r="AD139" s="128"/>
      <c r="AE139" s="103">
        <f>+'Ark1'!Y493</f>
        <v>14.092140921409216</v>
      </c>
      <c r="AF139" s="128"/>
      <c r="AG139" s="128"/>
      <c r="AH139" s="103">
        <f>+'Ark1'!Z493</f>
        <v>7.9142633567334784</v>
      </c>
      <c r="AI139" s="39">
        <f>+'Ark1'!AA493</f>
        <v>1.5208522628861125</v>
      </c>
      <c r="AJ139" s="39">
        <f>+'Ark1'!AC493</f>
        <v>23.055781549219606</v>
      </c>
      <c r="AK139" s="39">
        <f t="shared" si="45"/>
        <v>2.6426617925805544</v>
      </c>
      <c r="AL139" s="103"/>
      <c r="AM139" s="25"/>
      <c r="AW139"/>
      <c r="BA139"/>
      <c r="BB139"/>
      <c r="BC139"/>
      <c r="BD139"/>
      <c r="BE139"/>
      <c r="BF139"/>
      <c r="BJ139"/>
      <c r="BK139"/>
      <c r="BL139"/>
    </row>
    <row r="140" spans="1:64">
      <c r="A140" s="25"/>
      <c r="B140" s="46">
        <f>+'Ark1'!C494</f>
        <v>2021</v>
      </c>
      <c r="C140" s="46">
        <f>+'Ark1'!E494</f>
        <v>25</v>
      </c>
      <c r="D140" s="46">
        <f>+'Ark1'!Q494</f>
        <v>30</v>
      </c>
      <c r="E140" s="39"/>
      <c r="F140" s="46">
        <f>+'Ark1'!R494</f>
        <v>377</v>
      </c>
      <c r="G140" s="128"/>
      <c r="H140" s="103">
        <f>+'Ark1'!AG494</f>
        <v>1.562800810343127</v>
      </c>
      <c r="I140" s="103"/>
      <c r="J140" s="103">
        <f>+'Ark1'!AH494</f>
        <v>0</v>
      </c>
      <c r="K140" s="103"/>
      <c r="L140" s="103"/>
      <c r="M140" s="103"/>
      <c r="N140" s="103"/>
      <c r="O140" s="103"/>
      <c r="P140" s="39">
        <f>+'Ark1'!S494</f>
        <v>4.8514588859416472</v>
      </c>
      <c r="Q140" s="39"/>
      <c r="R140" s="25"/>
      <c r="S140" s="103"/>
      <c r="T140" s="103"/>
      <c r="U140" s="39"/>
      <c r="V140" s="39"/>
      <c r="W140" s="39">
        <f>+'Ark1'!T494</f>
        <v>4.3713527851458869</v>
      </c>
      <c r="X140" s="39"/>
      <c r="Y140" s="103">
        <f>+'Ark1'!U494</f>
        <v>14.04549071618036</v>
      </c>
      <c r="Z140" s="103"/>
      <c r="AA140" s="39">
        <f>+'Ark1'!W494</f>
        <v>2.1220159151193632</v>
      </c>
      <c r="AB140" s="103"/>
      <c r="AC140" s="103">
        <f>+'Ark1'!X494</f>
        <v>36.870026525198945</v>
      </c>
      <c r="AD140" s="128"/>
      <c r="AE140" s="103">
        <f>+'Ark1'!Y494</f>
        <v>12.201591511936339</v>
      </c>
      <c r="AF140" s="128"/>
      <c r="AG140" s="128"/>
      <c r="AH140" s="103">
        <f>+'Ark1'!Z494</f>
        <v>7.2057695595178748</v>
      </c>
      <c r="AI140" s="39">
        <f>+'Ark1'!AA494</f>
        <v>1.3066669461865876</v>
      </c>
      <c r="AJ140" s="39">
        <f>+'Ark1'!AC494</f>
        <v>29.054833238270135</v>
      </c>
      <c r="AK140" s="39">
        <f t="shared" si="45"/>
        <v>2.8951066156369563</v>
      </c>
      <c r="AL140" s="103"/>
      <c r="AM140" s="25"/>
      <c r="AW140"/>
      <c r="BA140"/>
      <c r="BB140"/>
      <c r="BC140"/>
      <c r="BD140"/>
      <c r="BE140"/>
      <c r="BF140"/>
      <c r="BJ140"/>
      <c r="BK140"/>
      <c r="BL140"/>
    </row>
    <row r="141" spans="1:64">
      <c r="A141" s="25"/>
      <c r="B141" s="46">
        <f>+'Ark1'!C495</f>
        <v>2021</v>
      </c>
      <c r="C141" s="46">
        <f>+'Ark1'!E495</f>
        <v>26</v>
      </c>
      <c r="D141" s="46">
        <f>+'Ark1'!Q495</f>
        <v>23</v>
      </c>
      <c r="E141" s="39"/>
      <c r="F141" s="46">
        <f>+'Ark1'!R495</f>
        <v>265</v>
      </c>
      <c r="G141" s="128"/>
      <c r="H141" s="103">
        <f>+'Ark1'!AG495</f>
        <v>1.1832944601948201</v>
      </c>
      <c r="I141" s="103"/>
      <c r="J141" s="103">
        <f>+'Ark1'!AH495</f>
        <v>0</v>
      </c>
      <c r="K141" s="103"/>
      <c r="L141" s="103"/>
      <c r="M141" s="103"/>
      <c r="N141" s="103"/>
      <c r="O141" s="103"/>
      <c r="P141" s="39">
        <f>+'Ark1'!S495</f>
        <v>5.2830188679245298</v>
      </c>
      <c r="Q141" s="39"/>
      <c r="R141" s="25"/>
      <c r="S141" s="103"/>
      <c r="T141" s="103"/>
      <c r="U141" s="39"/>
      <c r="V141" s="39"/>
      <c r="W141" s="39">
        <f>+'Ark1'!T495</f>
        <v>5</v>
      </c>
      <c r="X141" s="39"/>
      <c r="Y141" s="103">
        <f>+'Ark1'!U495</f>
        <v>15.129396226415098</v>
      </c>
      <c r="Z141" s="103"/>
      <c r="AA141" s="39">
        <f>+'Ark1'!W495</f>
        <v>1.5094339622641504</v>
      </c>
      <c r="AB141" s="103"/>
      <c r="AC141" s="103">
        <f>+'Ark1'!X495</f>
        <v>35.471698113207552</v>
      </c>
      <c r="AD141" s="128"/>
      <c r="AE141" s="103">
        <f>+'Ark1'!Y495</f>
        <v>16.981132075471692</v>
      </c>
      <c r="AF141" s="128"/>
      <c r="AG141" s="128"/>
      <c r="AH141" s="103">
        <f>+'Ark1'!Z495</f>
        <v>7.9812208607399198</v>
      </c>
      <c r="AI141" s="39">
        <f>+'Ark1'!AA495</f>
        <v>1.6156937699126563</v>
      </c>
      <c r="AJ141" s="39">
        <f>+'Ark1'!AC495</f>
        <v>6.4612350122205582</v>
      </c>
      <c r="AK141" s="39">
        <f t="shared" ref="AK141:AK205" si="46">+Y141/P141</f>
        <v>2.8637785714285715</v>
      </c>
      <c r="AL141" s="103"/>
      <c r="AM141" s="25"/>
      <c r="AW141"/>
      <c r="BA141"/>
      <c r="BB141"/>
      <c r="BC141"/>
      <c r="BD141"/>
      <c r="BE141"/>
      <c r="BF141"/>
      <c r="BJ141"/>
      <c r="BK141"/>
      <c r="BL141"/>
    </row>
    <row r="142" spans="1:64">
      <c r="A142" s="25"/>
      <c r="B142" s="46">
        <f>+'Ark1'!C496</f>
        <v>2021</v>
      </c>
      <c r="C142" s="46">
        <f>+'Ark1'!E496</f>
        <v>27</v>
      </c>
      <c r="D142" s="46">
        <f>+'Ark1'!Q496</f>
        <v>22</v>
      </c>
      <c r="E142" s="39"/>
      <c r="F142" s="46">
        <f>+'Ark1'!R496</f>
        <v>359</v>
      </c>
      <c r="G142" s="128"/>
      <c r="H142" s="103">
        <f>+'Ark1'!AG496</f>
        <v>1.5008188460587999</v>
      </c>
      <c r="I142" s="103"/>
      <c r="J142" s="103">
        <f>+'Ark1'!AH496</f>
        <v>0</v>
      </c>
      <c r="K142" s="103"/>
      <c r="L142" s="103"/>
      <c r="M142" s="103"/>
      <c r="N142" s="103"/>
      <c r="O142" s="103"/>
      <c r="P142" s="39">
        <f>+'Ark1'!S496</f>
        <v>4.805013927576602</v>
      </c>
      <c r="Q142" s="39"/>
      <c r="R142" s="25"/>
      <c r="S142" s="103"/>
      <c r="T142" s="103"/>
      <c r="U142" s="39"/>
      <c r="V142" s="39"/>
      <c r="W142" s="39">
        <f>+'Ark1'!T496</f>
        <v>4.79108635097493</v>
      </c>
      <c r="X142" s="39"/>
      <c r="Y142" s="103">
        <f>+'Ark1'!U496</f>
        <v>14.164735376044559</v>
      </c>
      <c r="Z142" s="103"/>
      <c r="AA142" s="39">
        <f>+'Ark1'!W496</f>
        <v>2.7855153203342624</v>
      </c>
      <c r="AB142" s="103"/>
      <c r="AC142" s="103">
        <f>+'Ark1'!X496</f>
        <v>31.197771587743723</v>
      </c>
      <c r="AD142" s="128"/>
      <c r="AE142" s="103">
        <f>+'Ark1'!Y496</f>
        <v>18.66295264623955</v>
      </c>
      <c r="AF142" s="128"/>
      <c r="AG142" s="128"/>
      <c r="AH142" s="103">
        <f>+'Ark1'!Z496</f>
        <v>8.8737196023868581</v>
      </c>
      <c r="AI142" s="39">
        <f>+'Ark1'!AA496</f>
        <v>1.7039614461113477</v>
      </c>
      <c r="AJ142" s="39">
        <f>+'Ark1'!AC496</f>
        <v>42.966537709624681</v>
      </c>
      <c r="AK142" s="39">
        <f t="shared" si="46"/>
        <v>2.9479072463768095</v>
      </c>
      <c r="AL142" s="103"/>
      <c r="AM142" s="25"/>
      <c r="AW142"/>
      <c r="BA142"/>
      <c r="BB142"/>
      <c r="BC142"/>
      <c r="BD142"/>
      <c r="BE142"/>
      <c r="BF142"/>
      <c r="BJ142"/>
      <c r="BK142"/>
      <c r="BL142"/>
    </row>
    <row r="143" spans="1:64">
      <c r="A143" s="25"/>
      <c r="B143" s="46">
        <f>+'Ark1'!C497</f>
        <v>2021</v>
      </c>
      <c r="C143" s="46">
        <f>+'Ark1'!E497</f>
        <v>28</v>
      </c>
      <c r="D143" s="46">
        <f>+'Ark1'!Q497</f>
        <v>1</v>
      </c>
      <c r="E143" s="39"/>
      <c r="F143" s="46">
        <f>+'Ark1'!R497</f>
        <v>2</v>
      </c>
      <c r="G143" s="128"/>
      <c r="H143" s="103">
        <f>+'Ark1'!AG497</f>
        <v>1.0802056534481267E-2</v>
      </c>
      <c r="I143" s="103"/>
      <c r="J143" s="103">
        <f>+'Ark1'!AH497</f>
        <v>0</v>
      </c>
      <c r="K143" s="103"/>
      <c r="L143" s="103"/>
      <c r="M143" s="103"/>
      <c r="N143" s="103"/>
      <c r="O143" s="103"/>
      <c r="P143" s="39">
        <f>+'Ark1'!S497</f>
        <v>8</v>
      </c>
      <c r="Q143" s="39"/>
      <c r="R143" s="25"/>
      <c r="S143" s="103"/>
      <c r="T143" s="103"/>
      <c r="U143" s="39"/>
      <c r="V143" s="39"/>
      <c r="W143" s="39">
        <f>+'Ark1'!T497</f>
        <v>3.5</v>
      </c>
      <c r="X143" s="39"/>
      <c r="Y143" s="103">
        <f>+'Ark1'!U497</f>
        <v>18.3</v>
      </c>
      <c r="Z143" s="103"/>
      <c r="AA143" s="39">
        <f>+'Ark1'!W497</f>
        <v>0</v>
      </c>
      <c r="AB143" s="103"/>
      <c r="AC143" s="103">
        <f>+'Ark1'!X497</f>
        <v>100</v>
      </c>
      <c r="AD143" s="128"/>
      <c r="AE143" s="103">
        <f>+'Ark1'!Y497</f>
        <v>0</v>
      </c>
      <c r="AF143" s="128"/>
      <c r="AG143" s="128"/>
      <c r="AH143" s="103">
        <f>+'Ark1'!Z497</f>
        <v>1.2999999999999989</v>
      </c>
      <c r="AI143" s="39">
        <f>+'Ark1'!AA497</f>
        <v>0</v>
      </c>
      <c r="AJ143" s="39">
        <f>+'Ark1'!AC497</f>
        <v>0</v>
      </c>
      <c r="AK143" s="39">
        <f t="shared" si="46"/>
        <v>2.2875000000000001</v>
      </c>
      <c r="AL143" s="103"/>
      <c r="AM143" s="25"/>
      <c r="AW143"/>
      <c r="BA143"/>
      <c r="BB143"/>
      <c r="BC143"/>
      <c r="BD143"/>
      <c r="BE143"/>
      <c r="BF143"/>
      <c r="BJ143"/>
      <c r="BK143"/>
      <c r="BL143"/>
    </row>
    <row r="144" spans="1:64">
      <c r="A144" s="25"/>
      <c r="B144" s="46">
        <f>+'Ark1'!C498</f>
        <v>2021</v>
      </c>
      <c r="C144" s="46">
        <f>+'Ark1'!E498</f>
        <v>29</v>
      </c>
      <c r="D144" s="46">
        <f>+'Ark1'!Q498</f>
        <v>1</v>
      </c>
      <c r="E144" s="39"/>
      <c r="F144" s="46">
        <f>+'Ark1'!R498</f>
        <v>8</v>
      </c>
      <c r="G144" s="128"/>
      <c r="H144" s="103">
        <f>+'Ark1'!AG498</f>
        <v>2.4673549898432619E-2</v>
      </c>
      <c r="I144" s="103"/>
      <c r="J144" s="103">
        <f>+'Ark1'!AH498</f>
        <v>0</v>
      </c>
      <c r="K144" s="103"/>
      <c r="L144" s="103"/>
      <c r="M144" s="103"/>
      <c r="N144" s="103"/>
      <c r="O144" s="103"/>
      <c r="P144" s="39">
        <f>+'Ark1'!S498</f>
        <v>4.75</v>
      </c>
      <c r="Q144" s="39"/>
      <c r="R144" s="25"/>
      <c r="S144" s="103"/>
      <c r="T144" s="103"/>
      <c r="U144" s="39"/>
      <c r="V144" s="39"/>
      <c r="W144" s="39">
        <f>+'Ark1'!T498</f>
        <v>4.625</v>
      </c>
      <c r="X144" s="39"/>
      <c r="Y144" s="103">
        <f>+'Ark1'!U498</f>
        <v>10.45</v>
      </c>
      <c r="Z144" s="103"/>
      <c r="AA144" s="39">
        <f>+'Ark1'!W498</f>
        <v>0</v>
      </c>
      <c r="AB144" s="103"/>
      <c r="AC144" s="103">
        <f>+'Ark1'!X498</f>
        <v>25</v>
      </c>
      <c r="AD144" s="128"/>
      <c r="AE144" s="103">
        <f>+'Ark1'!Y498</f>
        <v>0</v>
      </c>
      <c r="AF144" s="128"/>
      <c r="AG144" s="128"/>
      <c r="AH144" s="103">
        <f>+'Ark1'!Z498</f>
        <v>5.4596245292144383</v>
      </c>
      <c r="AI144" s="39">
        <f>+'Ark1'!AA498</f>
        <v>1.3919410907075049</v>
      </c>
      <c r="AJ144" s="39">
        <f>+'Ark1'!AC498</f>
        <v>58.721156079925912</v>
      </c>
      <c r="AK144" s="39">
        <f t="shared" si="46"/>
        <v>2.1999999999999997</v>
      </c>
      <c r="AL144" s="103"/>
      <c r="AM144" s="25"/>
      <c r="AW144"/>
      <c r="BA144"/>
      <c r="BB144"/>
      <c r="BC144"/>
      <c r="BD144"/>
      <c r="BE144"/>
      <c r="BF144"/>
      <c r="BJ144"/>
      <c r="BK144"/>
      <c r="BL144"/>
    </row>
    <row r="145" spans="1:64">
      <c r="A145" s="25"/>
      <c r="B145" s="46">
        <f>+'Ark1'!C499</f>
        <v>2021</v>
      </c>
      <c r="C145" s="46">
        <f>+'Ark1'!E499</f>
        <v>30</v>
      </c>
      <c r="D145" s="46">
        <f>+'Ark1'!Q499</f>
        <v>2</v>
      </c>
      <c r="E145" s="39"/>
      <c r="F145" s="46">
        <f>+'Ark1'!R499</f>
        <v>35</v>
      </c>
      <c r="G145" s="128"/>
      <c r="H145" s="103">
        <f>+'Ark1'!AG499</f>
        <v>0.17056329212683252</v>
      </c>
      <c r="I145" s="103"/>
      <c r="J145" s="103">
        <f>+'Ark1'!AH499</f>
        <v>0</v>
      </c>
      <c r="K145" s="103"/>
      <c r="L145" s="103"/>
      <c r="M145" s="103"/>
      <c r="N145" s="103"/>
      <c r="O145" s="103"/>
      <c r="P145" s="39">
        <f>+'Ark1'!S499</f>
        <v>5.1714285714285699</v>
      </c>
      <c r="Q145" s="39"/>
      <c r="R145" s="25"/>
      <c r="S145" s="103"/>
      <c r="T145" s="103"/>
      <c r="U145" s="39"/>
      <c r="V145" s="39"/>
      <c r="W145" s="39">
        <f>+'Ark1'!T499</f>
        <v>4.3142857142857132</v>
      </c>
      <c r="X145" s="39"/>
      <c r="Y145" s="103">
        <f>+'Ark1'!U499</f>
        <v>16.511714285714298</v>
      </c>
      <c r="Z145" s="103"/>
      <c r="AA145" s="39">
        <f>+'Ark1'!W499</f>
        <v>0</v>
      </c>
      <c r="AB145" s="103"/>
      <c r="AC145" s="103">
        <f>+'Ark1'!X499</f>
        <v>51.428571428571438</v>
      </c>
      <c r="AD145" s="128"/>
      <c r="AE145" s="103">
        <f>+'Ark1'!Y499</f>
        <v>22.857142857142861</v>
      </c>
      <c r="AF145" s="128"/>
      <c r="AG145" s="128"/>
      <c r="AH145" s="103">
        <f>+'Ark1'!Z499</f>
        <v>7.2676396190684303</v>
      </c>
      <c r="AI145" s="39">
        <f>+'Ark1'!AA499</f>
        <v>1.1080411102665877</v>
      </c>
      <c r="AJ145" s="39">
        <f>+'Ark1'!AC499</f>
        <v>39.762251031668058</v>
      </c>
      <c r="AK145" s="39">
        <f t="shared" si="46"/>
        <v>3.1928729281767989</v>
      </c>
      <c r="AL145" s="103"/>
      <c r="AM145" s="25"/>
      <c r="AW145"/>
      <c r="BA145"/>
      <c r="BB145"/>
      <c r="BC145"/>
      <c r="BD145"/>
      <c r="BE145"/>
      <c r="BF145"/>
      <c r="BJ145"/>
      <c r="BK145"/>
      <c r="BL145"/>
    </row>
    <row r="146" spans="1:64">
      <c r="A146" s="25"/>
      <c r="B146" s="46">
        <f>+'Ark1'!C500</f>
        <v>2021</v>
      </c>
      <c r="C146" s="46">
        <f>+'Ark1'!E500</f>
        <v>31</v>
      </c>
      <c r="D146" s="46">
        <f>+'Ark1'!Q500</f>
        <v>20</v>
      </c>
      <c r="E146" s="39"/>
      <c r="F146" s="46">
        <f>+'Ark1'!R500</f>
        <v>185</v>
      </c>
      <c r="G146" s="128"/>
      <c r="H146" s="103">
        <f>+'Ark1'!AG500</f>
        <v>0.81510075559204997</v>
      </c>
      <c r="I146" s="103"/>
      <c r="J146" s="103">
        <f>+'Ark1'!AH500</f>
        <v>0</v>
      </c>
      <c r="K146" s="103"/>
      <c r="L146" s="103"/>
      <c r="M146" s="103"/>
      <c r="N146" s="103"/>
      <c r="O146" s="103"/>
      <c r="P146" s="39">
        <f>+'Ark1'!S500</f>
        <v>5.0324324324324321</v>
      </c>
      <c r="Q146" s="39"/>
      <c r="R146" s="25"/>
      <c r="S146" s="103"/>
      <c r="T146" s="103"/>
      <c r="U146" s="39"/>
      <c r="V146" s="39"/>
      <c r="W146" s="39">
        <f>+'Ark1'!T500</f>
        <v>4.6594594594594589</v>
      </c>
      <c r="X146" s="39"/>
      <c r="Y146" s="103">
        <f>+'Ark1'!U500</f>
        <v>14.928432432432443</v>
      </c>
      <c r="Z146" s="103"/>
      <c r="AA146" s="39">
        <f>+'Ark1'!W500</f>
        <v>1.0810810810810811</v>
      </c>
      <c r="AB146" s="103"/>
      <c r="AC146" s="103">
        <f>+'Ark1'!X500</f>
        <v>36.756756756756758</v>
      </c>
      <c r="AD146" s="128"/>
      <c r="AE146" s="103">
        <f>+'Ark1'!Y500</f>
        <v>16.216216216216221</v>
      </c>
      <c r="AF146" s="128"/>
      <c r="AG146" s="128"/>
      <c r="AH146" s="103">
        <f>+'Ark1'!Z500</f>
        <v>6.4941534809876078</v>
      </c>
      <c r="AI146" s="39">
        <f>+'Ark1'!AA500</f>
        <v>1.152682899611273</v>
      </c>
      <c r="AJ146" s="39">
        <f>+'Ark1'!AC500</f>
        <v>3.8906186763095776</v>
      </c>
      <c r="AK146" s="39">
        <f t="shared" si="46"/>
        <v>2.9664446831364146</v>
      </c>
      <c r="AL146" s="103"/>
      <c r="AM146" s="25"/>
      <c r="AW146"/>
      <c r="BA146"/>
      <c r="BB146"/>
      <c r="BC146"/>
      <c r="BD146"/>
      <c r="BE146"/>
      <c r="BF146"/>
      <c r="BJ146"/>
      <c r="BK146"/>
      <c r="BL146"/>
    </row>
    <row r="147" spans="1:64">
      <c r="A147" s="25"/>
      <c r="B147" s="46">
        <f>+'Ark1'!C501</f>
        <v>2021</v>
      </c>
      <c r="C147" s="46">
        <f>+'Ark1'!E501</f>
        <v>32</v>
      </c>
      <c r="D147" s="46">
        <f>+'Ark1'!Q501</f>
        <v>14</v>
      </c>
      <c r="E147" s="39"/>
      <c r="F147" s="46">
        <f>+'Ark1'!R501</f>
        <v>161</v>
      </c>
      <c r="G147" s="128"/>
      <c r="H147" s="103">
        <f>+'Ark1'!AG501</f>
        <v>0.75842242398325743</v>
      </c>
      <c r="I147" s="103"/>
      <c r="J147" s="103">
        <f>+'Ark1'!AH501</f>
        <v>0</v>
      </c>
      <c r="K147" s="103"/>
      <c r="L147" s="103"/>
      <c r="M147" s="103"/>
      <c r="N147" s="103"/>
      <c r="O147" s="103"/>
      <c r="P147" s="39">
        <f>+'Ark1'!S501</f>
        <v>4.732919254658384</v>
      </c>
      <c r="Q147" s="39"/>
      <c r="R147" s="25"/>
      <c r="S147" s="103"/>
      <c r="T147" s="103"/>
      <c r="U147" s="39"/>
      <c r="V147" s="39"/>
      <c r="W147" s="39">
        <f>+'Ark1'!T501</f>
        <v>4.8695652173913047</v>
      </c>
      <c r="X147" s="39"/>
      <c r="Y147" s="103">
        <f>+'Ark1'!U501</f>
        <v>15.960993788819877</v>
      </c>
      <c r="Z147" s="103"/>
      <c r="AA147" s="39">
        <f>+'Ark1'!W501</f>
        <v>3.7267080745341623</v>
      </c>
      <c r="AB147" s="103"/>
      <c r="AC147" s="103">
        <f>+'Ark1'!X501</f>
        <v>44.099378881987576</v>
      </c>
      <c r="AD147" s="128"/>
      <c r="AE147" s="103">
        <f>+'Ark1'!Y501</f>
        <v>13.664596273291931</v>
      </c>
      <c r="AF147" s="128"/>
      <c r="AG147" s="128"/>
      <c r="AH147" s="103">
        <f>+'Ark1'!Z501</f>
        <v>6.7043464352750188</v>
      </c>
      <c r="AI147" s="39">
        <f>+'Ark1'!AA501</f>
        <v>1.5633924094028122</v>
      </c>
      <c r="AJ147" s="39">
        <f>+'Ark1'!AC501</f>
        <v>14.397574728323177</v>
      </c>
      <c r="AK147" s="39">
        <f t="shared" si="46"/>
        <v>3.3723359580052503</v>
      </c>
      <c r="AL147" s="103"/>
      <c r="AM147" s="25"/>
      <c r="AW147"/>
      <c r="BA147"/>
      <c r="BB147"/>
      <c r="BC147"/>
      <c r="BD147"/>
      <c r="BE147"/>
      <c r="BF147"/>
      <c r="BJ147"/>
      <c r="BK147"/>
      <c r="BL147"/>
    </row>
    <row r="148" spans="1:64">
      <c r="A148" s="25"/>
      <c r="B148" s="46">
        <f>+'Ark1'!C502</f>
        <v>2021</v>
      </c>
      <c r="C148" s="46">
        <f>+'Ark1'!E502</f>
        <v>33</v>
      </c>
      <c r="D148" s="46">
        <f>+'Ark1'!Q502</f>
        <v>25</v>
      </c>
      <c r="E148" s="39"/>
      <c r="F148" s="46">
        <f>+'Ark1'!R502</f>
        <v>579</v>
      </c>
      <c r="G148" s="128"/>
      <c r="H148" s="103">
        <f>+'Ark1'!AG502</f>
        <v>1.9342233263799755</v>
      </c>
      <c r="I148" s="103"/>
      <c r="J148" s="103">
        <f>+'Ark1'!AH502</f>
        <v>0</v>
      </c>
      <c r="K148" s="103"/>
      <c r="L148" s="103"/>
      <c r="M148" s="103"/>
      <c r="N148" s="103"/>
      <c r="O148" s="103"/>
      <c r="P148" s="39">
        <f>+'Ark1'!S502</f>
        <v>4.7841105354058735</v>
      </c>
      <c r="Q148" s="39"/>
      <c r="R148" s="25"/>
      <c r="S148" s="103"/>
      <c r="T148" s="103"/>
      <c r="U148" s="39"/>
      <c r="V148" s="39"/>
      <c r="W148" s="39">
        <f>+'Ark1'!T502</f>
        <v>3.3886010362694283</v>
      </c>
      <c r="X148" s="39"/>
      <c r="Y148" s="103">
        <f>+'Ark1'!U502</f>
        <v>11.318860103626937</v>
      </c>
      <c r="Z148" s="103"/>
      <c r="AA148" s="39">
        <f>+'Ark1'!W502</f>
        <v>0</v>
      </c>
      <c r="AB148" s="103"/>
      <c r="AC148" s="103">
        <f>+'Ark1'!X502</f>
        <v>12.780656303972364</v>
      </c>
      <c r="AD148" s="128"/>
      <c r="AE148" s="103">
        <f>+'Ark1'!Y502</f>
        <v>6.7357512953367884</v>
      </c>
      <c r="AF148" s="128"/>
      <c r="AG148" s="128"/>
      <c r="AH148" s="103">
        <f>+'Ark1'!Z502</f>
        <v>5.8958525347645869</v>
      </c>
      <c r="AI148" s="39">
        <f>+'Ark1'!AA502</f>
        <v>1.3920659817790531</v>
      </c>
      <c r="AJ148" s="39">
        <f>+'Ark1'!AC502</f>
        <v>36.864540496073388</v>
      </c>
      <c r="AK148" s="39">
        <f t="shared" si="46"/>
        <v>2.3659277978339333</v>
      </c>
      <c r="AL148" s="103"/>
      <c r="AM148" s="25"/>
      <c r="AW148"/>
      <c r="BA148"/>
      <c r="BB148"/>
      <c r="BC148"/>
      <c r="BD148"/>
      <c r="BE148"/>
      <c r="BF148"/>
      <c r="BJ148"/>
      <c r="BK148"/>
      <c r="BL148"/>
    </row>
    <row r="149" spans="1:64">
      <c r="A149" s="25"/>
      <c r="B149" s="46">
        <f>+'Ark1'!C503</f>
        <v>2021</v>
      </c>
      <c r="C149" s="46">
        <f>+'Ark1'!E503</f>
        <v>34</v>
      </c>
      <c r="D149" s="46">
        <f>+'Ark1'!Q503</f>
        <v>37</v>
      </c>
      <c r="E149" s="39"/>
      <c r="F149" s="46">
        <f>+'Ark1'!R503</f>
        <v>430</v>
      </c>
      <c r="G149" s="128"/>
      <c r="H149" s="103">
        <f>+'Ark1'!AG503</f>
        <v>1.9153049705368017</v>
      </c>
      <c r="I149" s="103"/>
      <c r="J149" s="103">
        <f>+'Ark1'!AH503</f>
        <v>0</v>
      </c>
      <c r="K149" s="103"/>
      <c r="L149" s="103"/>
      <c r="M149" s="103"/>
      <c r="N149" s="103"/>
      <c r="O149" s="103"/>
      <c r="P149" s="39">
        <f>+'Ark1'!S503</f>
        <v>5.3976744186046499</v>
      </c>
      <c r="Q149" s="39"/>
      <c r="R149" s="25"/>
      <c r="S149" s="103"/>
      <c r="T149" s="103"/>
      <c r="U149" s="39"/>
      <c r="V149" s="39"/>
      <c r="W149" s="39">
        <f>+'Ark1'!T503</f>
        <v>4.7069767441860444</v>
      </c>
      <c r="X149" s="39"/>
      <c r="Y149" s="103">
        <f>+'Ark1'!U503</f>
        <v>15.091906976744196</v>
      </c>
      <c r="Z149" s="103"/>
      <c r="AA149" s="39">
        <f>+'Ark1'!W503</f>
        <v>2.7906976744186038</v>
      </c>
      <c r="AB149" s="103"/>
      <c r="AC149" s="103">
        <f>+'Ark1'!X503</f>
        <v>33.720930232558132</v>
      </c>
      <c r="AD149" s="128"/>
      <c r="AE149" s="103">
        <f>+'Ark1'!Y503</f>
        <v>13.95348837209302</v>
      </c>
      <c r="AF149" s="128"/>
      <c r="AG149" s="128"/>
      <c r="AH149" s="103">
        <f>+'Ark1'!Z503</f>
        <v>7.3420749928510531</v>
      </c>
      <c r="AI149" s="39">
        <f>+'Ark1'!AA503</f>
        <v>1.7340620911193529</v>
      </c>
      <c r="AJ149" s="39">
        <f>+'Ark1'!AC503</f>
        <v>39.009356920155753</v>
      </c>
      <c r="AK149" s="39">
        <f t="shared" si="46"/>
        <v>2.7960017233950909</v>
      </c>
      <c r="AL149" s="103"/>
      <c r="AM149" s="25"/>
      <c r="AW149"/>
      <c r="BA149"/>
      <c r="BB149"/>
      <c r="BC149"/>
      <c r="BD149"/>
      <c r="BE149"/>
      <c r="BF149"/>
      <c r="BJ149"/>
      <c r="BK149"/>
      <c r="BL149"/>
    </row>
    <row r="150" spans="1:64">
      <c r="A150" s="25"/>
      <c r="B150" s="46">
        <f>+'Ark1'!C504</f>
        <v>2021</v>
      </c>
      <c r="C150" s="46">
        <f>+'Ark1'!E504</f>
        <v>35</v>
      </c>
      <c r="D150" s="46">
        <f>+'Ark1'!Q504</f>
        <v>31</v>
      </c>
      <c r="E150" s="39"/>
      <c r="F150" s="46">
        <f>+'Ark1'!R504</f>
        <v>529</v>
      </c>
      <c r="G150" s="128"/>
      <c r="H150" s="103">
        <f>+'Ark1'!AG504</f>
        <v>2.1181386687150026</v>
      </c>
      <c r="I150" s="103"/>
      <c r="J150" s="103">
        <f>+'Ark1'!AH504</f>
        <v>0</v>
      </c>
      <c r="K150" s="103"/>
      <c r="L150" s="103"/>
      <c r="M150" s="103"/>
      <c r="N150" s="103"/>
      <c r="O150" s="103"/>
      <c r="P150" s="39">
        <f>+'Ark1'!S504</f>
        <v>5.287334593572778</v>
      </c>
      <c r="Q150" s="39"/>
      <c r="R150" s="25"/>
      <c r="S150" s="103"/>
      <c r="T150" s="103"/>
      <c r="U150" s="39"/>
      <c r="V150" s="39"/>
      <c r="W150" s="39">
        <f>+'Ark1'!T504</f>
        <v>4.3534971644612463</v>
      </c>
      <c r="X150" s="39"/>
      <c r="Y150" s="103">
        <f>+'Ark1'!U504</f>
        <v>13.566672967863884</v>
      </c>
      <c r="Z150" s="103"/>
      <c r="AA150" s="39">
        <f>+'Ark1'!W504</f>
        <v>2.0793950850661624</v>
      </c>
      <c r="AB150" s="103"/>
      <c r="AC150" s="103">
        <f>+'Ark1'!X504</f>
        <v>27.977315689981097</v>
      </c>
      <c r="AD150" s="128"/>
      <c r="AE150" s="103">
        <f>+'Ark1'!Y504</f>
        <v>6.9943289224952725</v>
      </c>
      <c r="AF150" s="128"/>
      <c r="AG150" s="128"/>
      <c r="AH150" s="103">
        <f>+'Ark1'!Z504</f>
        <v>6.3879859685397014</v>
      </c>
      <c r="AI150" s="39">
        <f>+'Ark1'!AA504</f>
        <v>1.5250430851869836</v>
      </c>
      <c r="AJ150" s="39">
        <f>+'Ark1'!AC504</f>
        <v>15.862360102954645</v>
      </c>
      <c r="AK150" s="39">
        <f t="shared" si="46"/>
        <v>2.5658813013943496</v>
      </c>
      <c r="AL150" s="103"/>
      <c r="AM150" s="25"/>
      <c r="AW150"/>
      <c r="BA150"/>
      <c r="BB150"/>
      <c r="BC150"/>
      <c r="BD150"/>
      <c r="BE150"/>
      <c r="BF150"/>
      <c r="BJ150"/>
      <c r="BK150"/>
      <c r="BL150"/>
    </row>
    <row r="151" spans="1:64">
      <c r="A151" s="25"/>
      <c r="B151" s="46">
        <f>+'Ark1'!C505</f>
        <v>2021</v>
      </c>
      <c r="C151" s="46">
        <f>+'Ark1'!E505</f>
        <v>36</v>
      </c>
      <c r="D151" s="46">
        <f>+'Ark1'!Q505</f>
        <v>32</v>
      </c>
      <c r="E151" s="39"/>
      <c r="F151" s="46">
        <f>+'Ark1'!R505</f>
        <v>334</v>
      </c>
      <c r="G151" s="128"/>
      <c r="H151" s="103">
        <f>+'Ark1'!AG505</f>
        <v>1.3133854568961485</v>
      </c>
      <c r="I151" s="103"/>
      <c r="J151" s="103">
        <f>+'Ark1'!AH505</f>
        <v>0</v>
      </c>
      <c r="K151" s="103"/>
      <c r="L151" s="103"/>
      <c r="M151" s="103"/>
      <c r="N151" s="103"/>
      <c r="O151" s="103"/>
      <c r="P151" s="39">
        <f>+'Ark1'!S505</f>
        <v>5.5209580838323351</v>
      </c>
      <c r="Q151" s="39"/>
      <c r="R151" s="25"/>
      <c r="S151" s="103"/>
      <c r="T151" s="103"/>
      <c r="U151" s="39"/>
      <c r="V151" s="39"/>
      <c r="W151" s="39">
        <f>+'Ark1'!T505</f>
        <v>4.4431137724550895</v>
      </c>
      <c r="X151" s="39"/>
      <c r="Y151" s="103">
        <f>+'Ark1'!U505</f>
        <v>13.323562874251484</v>
      </c>
      <c r="Z151" s="103"/>
      <c r="AA151" s="39">
        <f>+'Ark1'!W505</f>
        <v>0.2994011976047905</v>
      </c>
      <c r="AB151" s="103"/>
      <c r="AC151" s="103">
        <f>+'Ark1'!X505</f>
        <v>21.257485029940121</v>
      </c>
      <c r="AD151" s="128"/>
      <c r="AE151" s="103">
        <f>+'Ark1'!Y505</f>
        <v>6.88622754491018</v>
      </c>
      <c r="AF151" s="128"/>
      <c r="AG151" s="128"/>
      <c r="AH151" s="103">
        <f>+'Ark1'!Z505</f>
        <v>5.2907859292397372</v>
      </c>
      <c r="AI151" s="39">
        <f>+'Ark1'!AA505</f>
        <v>1.8663048231341568</v>
      </c>
      <c r="AJ151" s="39">
        <f>+'Ark1'!AC505</f>
        <v>25.712335509789543</v>
      </c>
      <c r="AK151" s="39">
        <f t="shared" si="46"/>
        <v>2.4132700650759196</v>
      </c>
      <c r="AL151" s="103"/>
      <c r="AM151" s="25"/>
      <c r="AW151"/>
      <c r="BA151"/>
      <c r="BB151"/>
      <c r="BC151"/>
      <c r="BD151"/>
      <c r="BE151"/>
      <c r="BF151"/>
      <c r="BJ151"/>
      <c r="BK151"/>
      <c r="BL151"/>
    </row>
    <row r="152" spans="1:64">
      <c r="A152" s="25"/>
      <c r="B152" s="46">
        <f>+'Ark1'!C506</f>
        <v>2021</v>
      </c>
      <c r="C152" s="46">
        <f>+'Ark1'!E506</f>
        <v>37</v>
      </c>
      <c r="D152" s="46">
        <f>+'Ark1'!Q506</f>
        <v>60</v>
      </c>
      <c r="E152" s="39"/>
      <c r="F152" s="46">
        <f>+'Ark1'!R506</f>
        <v>763</v>
      </c>
      <c r="G152" s="128"/>
      <c r="H152" s="103">
        <f>+'Ark1'!AG506</f>
        <v>3.0260751314906842</v>
      </c>
      <c r="I152" s="103"/>
      <c r="J152" s="103">
        <f>+'Ark1'!AH506</f>
        <v>5.1114023591087809</v>
      </c>
      <c r="K152" s="103"/>
      <c r="L152" s="103"/>
      <c r="M152" s="103"/>
      <c r="N152" s="103"/>
      <c r="O152" s="103"/>
      <c r="P152" s="39">
        <f>+'Ark1'!S506</f>
        <v>4.9318479685452159</v>
      </c>
      <c r="Q152" s="39"/>
      <c r="R152" s="25"/>
      <c r="S152" s="103"/>
      <c r="T152" s="103"/>
      <c r="U152" s="39"/>
      <c r="V152" s="39"/>
      <c r="W152" s="39">
        <f>+'Ark1'!T506</f>
        <v>4.0760157273918738</v>
      </c>
      <c r="X152" s="39"/>
      <c r="Y152" s="103">
        <f>+'Ark1'!U506</f>
        <v>13.437850589777176</v>
      </c>
      <c r="Z152" s="103"/>
      <c r="AA152" s="39">
        <f>+'Ark1'!W506</f>
        <v>0.39318479685452151</v>
      </c>
      <c r="AB152" s="103"/>
      <c r="AC152" s="103">
        <f>+'Ark1'!X506</f>
        <v>27.129750982961998</v>
      </c>
      <c r="AD152" s="128"/>
      <c r="AE152" s="103">
        <f>+'Ark1'!Y506</f>
        <v>6.6841415465268685</v>
      </c>
      <c r="AF152" s="128"/>
      <c r="AG152" s="128"/>
      <c r="AH152" s="103">
        <f>+'Ark1'!Z506</f>
        <v>5.7388420972577521</v>
      </c>
      <c r="AI152" s="39">
        <f>+'Ark1'!AA506</f>
        <v>1.6353147657797853</v>
      </c>
      <c r="AJ152" s="39">
        <f>+'Ark1'!AC506</f>
        <v>29.389500332581353</v>
      </c>
      <c r="AK152" s="39">
        <f t="shared" si="46"/>
        <v>2.7247090087695951</v>
      </c>
      <c r="AL152" s="103"/>
      <c r="AM152" s="25"/>
      <c r="AW152"/>
      <c r="BA152"/>
      <c r="BB152"/>
      <c r="BC152"/>
      <c r="BD152"/>
      <c r="BE152"/>
      <c r="BF152"/>
      <c r="BJ152"/>
      <c r="BK152"/>
      <c r="BL152"/>
    </row>
    <row r="153" spans="1:64">
      <c r="A153" s="25"/>
      <c r="B153" s="46">
        <f>+'Ark1'!C507</f>
        <v>2021</v>
      </c>
      <c r="C153" s="46">
        <f>+'Ark1'!E507</f>
        <v>38</v>
      </c>
      <c r="D153" s="46">
        <f>+'Ark1'!Q507</f>
        <v>41</v>
      </c>
      <c r="E153" s="39"/>
      <c r="F153" s="46">
        <f>+'Ark1'!R507</f>
        <v>428</v>
      </c>
      <c r="G153" s="128"/>
      <c r="H153" s="103">
        <f>+'Ark1'!AG507</f>
        <v>1.7706636627111578</v>
      </c>
      <c r="I153" s="103"/>
      <c r="J153" s="103">
        <f>+'Ark1'!AH507</f>
        <v>0.46728971962616805</v>
      </c>
      <c r="K153" s="103"/>
      <c r="L153" s="103"/>
      <c r="M153" s="103"/>
      <c r="N153" s="103"/>
      <c r="O153" s="103"/>
      <c r="P153" s="39">
        <f>+'Ark1'!S507</f>
        <v>5.6962616822429917</v>
      </c>
      <c r="Q153" s="39"/>
      <c r="R153" s="25"/>
      <c r="S153" s="103"/>
      <c r="T153" s="103"/>
      <c r="U153" s="39"/>
      <c r="V153" s="39"/>
      <c r="W153" s="39">
        <f>+'Ark1'!T507</f>
        <v>4.4672897196261685</v>
      </c>
      <c r="X153" s="39"/>
      <c r="Y153" s="103">
        <f>+'Ark1'!U507</f>
        <v>14.017383177570103</v>
      </c>
      <c r="Z153" s="103"/>
      <c r="AA153" s="39">
        <f>+'Ark1'!W507</f>
        <v>0.93457943925233611</v>
      </c>
      <c r="AB153" s="103"/>
      <c r="AC153" s="103">
        <f>+'Ark1'!X507</f>
        <v>28.504672897196262</v>
      </c>
      <c r="AD153" s="128"/>
      <c r="AE153" s="103">
        <f>+'Ark1'!Y507</f>
        <v>10.981308411214952</v>
      </c>
      <c r="AF153" s="128"/>
      <c r="AG153" s="128"/>
      <c r="AH153" s="103">
        <f>+'Ark1'!Z507</f>
        <v>6.9705633846844437</v>
      </c>
      <c r="AI153" s="39">
        <f>+'Ark1'!AA507</f>
        <v>1.7323974654366636</v>
      </c>
      <c r="AJ153" s="39">
        <f>+'Ark1'!AC507</f>
        <v>24.53952563642288</v>
      </c>
      <c r="AK153" s="39">
        <f t="shared" si="46"/>
        <v>2.4608039376538158</v>
      </c>
      <c r="AL153" s="103"/>
      <c r="AM153" s="25"/>
      <c r="AW153"/>
      <c r="BA153"/>
      <c r="BB153"/>
      <c r="BC153"/>
      <c r="BD153"/>
      <c r="BE153"/>
      <c r="BF153"/>
      <c r="BJ153"/>
      <c r="BK153"/>
      <c r="BL153"/>
    </row>
    <row r="154" spans="1:64">
      <c r="A154" s="25"/>
      <c r="B154" s="46">
        <f>+'Ark1'!C508</f>
        <v>2021</v>
      </c>
      <c r="C154" s="46">
        <f>+'Ark1'!E508</f>
        <v>39</v>
      </c>
      <c r="D154" s="46">
        <f>+'Ark1'!Q508</f>
        <v>40</v>
      </c>
      <c r="E154" s="39"/>
      <c r="F154" s="46">
        <f>+'Ark1'!R508</f>
        <v>590</v>
      </c>
      <c r="G154" s="128"/>
      <c r="H154" s="103">
        <f>+'Ark1'!AG508</f>
        <v>2.1036680448929923</v>
      </c>
      <c r="I154" s="103"/>
      <c r="J154" s="103">
        <f>+'Ark1'!AH508</f>
        <v>0.16949152542372875</v>
      </c>
      <c r="K154" s="103"/>
      <c r="L154" s="103"/>
      <c r="M154" s="103"/>
      <c r="N154" s="103"/>
      <c r="O154" s="103"/>
      <c r="P154" s="39">
        <f>+'Ark1'!S508</f>
        <v>4.9355932203389843</v>
      </c>
      <c r="Q154" s="39"/>
      <c r="R154" s="25"/>
      <c r="S154" s="103"/>
      <c r="T154" s="103"/>
      <c r="U154" s="39"/>
      <c r="V154" s="39"/>
      <c r="W154" s="39">
        <f>+'Ark1'!T508</f>
        <v>4.3644067796610173</v>
      </c>
      <c r="X154" s="39"/>
      <c r="Y154" s="103">
        <f>+'Ark1'!U508</f>
        <v>12.080915254237283</v>
      </c>
      <c r="Z154" s="103"/>
      <c r="AA154" s="39">
        <f>+'Ark1'!W508</f>
        <v>0.50847457627118642</v>
      </c>
      <c r="AB154" s="103"/>
      <c r="AC154" s="103">
        <f>+'Ark1'!X508</f>
        <v>17.118644067796613</v>
      </c>
      <c r="AD154" s="128"/>
      <c r="AE154" s="103">
        <f>+'Ark1'!Y508</f>
        <v>4.2372881355932197</v>
      </c>
      <c r="AF154" s="128"/>
      <c r="AG154" s="128"/>
      <c r="AH154" s="103">
        <f>+'Ark1'!Z508</f>
        <v>5.2842480191992678</v>
      </c>
      <c r="AI154" s="39">
        <f>+'Ark1'!AA508</f>
        <v>1.5324471082602005</v>
      </c>
      <c r="AJ154" s="39">
        <f>+'Ark1'!AC508</f>
        <v>36.072745178834438</v>
      </c>
      <c r="AK154" s="39">
        <f t="shared" si="46"/>
        <v>2.4477129120879102</v>
      </c>
      <c r="AL154" s="103"/>
      <c r="AM154" s="25"/>
      <c r="AW154"/>
      <c r="BA154"/>
      <c r="BB154"/>
      <c r="BC154"/>
      <c r="BD154"/>
      <c r="BE154"/>
      <c r="BF154"/>
      <c r="BJ154"/>
      <c r="BK154"/>
      <c r="BL154"/>
    </row>
    <row r="155" spans="1:64">
      <c r="A155" s="25"/>
      <c r="B155" s="46">
        <f>+'Ark1'!C509</f>
        <v>2021</v>
      </c>
      <c r="C155" s="46">
        <f>+'Ark1'!E509</f>
        <v>40</v>
      </c>
      <c r="D155" s="46">
        <f>+'Ark1'!Q509</f>
        <v>67</v>
      </c>
      <c r="E155" s="39"/>
      <c r="F155" s="46">
        <f>+'Ark1'!R509</f>
        <v>996</v>
      </c>
      <c r="G155" s="128"/>
      <c r="H155" s="103">
        <f>+'Ark1'!AG509</f>
        <v>4.8086889381658091</v>
      </c>
      <c r="I155" s="103"/>
      <c r="J155" s="103">
        <f>+'Ark1'!AH509</f>
        <v>0.20080321285140565</v>
      </c>
      <c r="K155" s="103"/>
      <c r="L155" s="103"/>
      <c r="M155" s="103"/>
      <c r="N155" s="103"/>
      <c r="O155" s="103"/>
      <c r="P155" s="39">
        <f>+'Ark1'!S509</f>
        <v>4.8283132530120492</v>
      </c>
      <c r="Q155" s="39"/>
      <c r="R155" s="25"/>
      <c r="S155" s="103"/>
      <c r="T155" s="103"/>
      <c r="U155" s="39"/>
      <c r="V155" s="39"/>
      <c r="W155" s="39">
        <f>+'Ark1'!T509</f>
        <v>4.6204819277108413</v>
      </c>
      <c r="X155" s="39"/>
      <c r="Y155" s="103">
        <f>+'Ark1'!U509</f>
        <v>16.358443775100387</v>
      </c>
      <c r="Z155" s="103"/>
      <c r="AA155" s="39">
        <f>+'Ark1'!W509</f>
        <v>1.6064257028112452</v>
      </c>
      <c r="AB155" s="103"/>
      <c r="AC155" s="103">
        <f>+'Ark1'!X509</f>
        <v>51.807228915662655</v>
      </c>
      <c r="AD155" s="128"/>
      <c r="AE155" s="103">
        <f>+'Ark1'!Y509</f>
        <v>12.449799196787149</v>
      </c>
      <c r="AF155" s="128"/>
      <c r="AG155" s="128"/>
      <c r="AH155" s="103">
        <f>+'Ark1'!Z509</f>
        <v>6.5108462401521487</v>
      </c>
      <c r="AI155" s="39">
        <f>+'Ark1'!AA509</f>
        <v>2.093123558510062</v>
      </c>
      <c r="AJ155" s="39">
        <f>+'Ark1'!AC509</f>
        <v>22.964639545698702</v>
      </c>
      <c r="AK155" s="39">
        <f t="shared" si="46"/>
        <v>3.3880245373258435</v>
      </c>
      <c r="AL155" s="103"/>
      <c r="AM155" s="25"/>
      <c r="AW155"/>
      <c r="BA155"/>
      <c r="BB155"/>
      <c r="BC155"/>
      <c r="BD155"/>
      <c r="BE155"/>
      <c r="BF155"/>
      <c r="BJ155"/>
      <c r="BK155"/>
      <c r="BL155"/>
    </row>
    <row r="156" spans="1:64">
      <c r="A156" s="25"/>
      <c r="B156" s="46">
        <f>+'Ark1'!C510</f>
        <v>2021</v>
      </c>
      <c r="C156" s="46">
        <f>+'Ark1'!E510</f>
        <v>41</v>
      </c>
      <c r="D156" s="46">
        <f>+'Ark1'!Q510</f>
        <v>76</v>
      </c>
      <c r="E156" s="39"/>
      <c r="F156" s="46">
        <f>+'Ark1'!R510</f>
        <v>806</v>
      </c>
      <c r="G156" s="128"/>
      <c r="H156" s="103">
        <f>+'Ark1'!AG510</f>
        <v>3.8863851499229529</v>
      </c>
      <c r="I156" s="103"/>
      <c r="J156" s="103">
        <f>+'Ark1'!AH510</f>
        <v>0.99255583126550895</v>
      </c>
      <c r="K156" s="103"/>
      <c r="L156" s="103"/>
      <c r="M156" s="103"/>
      <c r="N156" s="103"/>
      <c r="O156" s="103"/>
      <c r="P156" s="39">
        <f>+'Ark1'!S510</f>
        <v>5.2270471464019836</v>
      </c>
      <c r="Q156" s="39"/>
      <c r="R156" s="25"/>
      <c r="S156" s="103"/>
      <c r="T156" s="103"/>
      <c r="U156" s="39"/>
      <c r="V156" s="39"/>
      <c r="W156" s="39">
        <f>+'Ark1'!T510</f>
        <v>4.7506203473945421</v>
      </c>
      <c r="X156" s="39"/>
      <c r="Y156" s="103">
        <f>+'Ark1'!U510</f>
        <v>16.337493796526051</v>
      </c>
      <c r="Z156" s="103"/>
      <c r="AA156" s="39">
        <f>+'Ark1'!W510</f>
        <v>0.74441687344913132</v>
      </c>
      <c r="AB156" s="103"/>
      <c r="AC156" s="103">
        <f>+'Ark1'!X510</f>
        <v>45.657568238213393</v>
      </c>
      <c r="AD156" s="128"/>
      <c r="AE156" s="103">
        <f>+'Ark1'!Y510</f>
        <v>14.516129032258061</v>
      </c>
      <c r="AF156" s="128"/>
      <c r="AG156" s="128"/>
      <c r="AH156" s="103">
        <f>+'Ark1'!Z510</f>
        <v>6.9548472784695532</v>
      </c>
      <c r="AI156" s="39">
        <f>+'Ark1'!AA510</f>
        <v>1.493347685715654</v>
      </c>
      <c r="AJ156" s="39">
        <f>+'Ark1'!AC510</f>
        <v>17.087900042235162</v>
      </c>
      <c r="AK156" s="39">
        <f t="shared" si="46"/>
        <v>3.1255684785188702</v>
      </c>
      <c r="AL156" s="103"/>
      <c r="AM156" s="25"/>
      <c r="AW156"/>
      <c r="BA156"/>
      <c r="BB156"/>
      <c r="BC156"/>
      <c r="BD156"/>
      <c r="BE156"/>
      <c r="BF156"/>
      <c r="BJ156"/>
      <c r="BK156"/>
      <c r="BL156"/>
    </row>
    <row r="157" spans="1:64">
      <c r="A157" s="25"/>
      <c r="B157" s="46">
        <f>+'Ark1'!C511</f>
        <v>2021</v>
      </c>
      <c r="C157" s="46">
        <f>+'Ark1'!E511</f>
        <v>42</v>
      </c>
      <c r="D157" s="46">
        <f>+'Ark1'!Q511</f>
        <v>65</v>
      </c>
      <c r="E157" s="39"/>
      <c r="F157" s="46">
        <f>+'Ark1'!R511</f>
        <v>1001</v>
      </c>
      <c r="G157" s="128"/>
      <c r="H157" s="103">
        <f>+'Ark1'!AG511</f>
        <v>4.8560881261285855</v>
      </c>
      <c r="I157" s="103"/>
      <c r="J157" s="103">
        <f>+'Ark1'!AH511</f>
        <v>3.0969030969030968</v>
      </c>
      <c r="K157" s="103"/>
      <c r="L157" s="103"/>
      <c r="M157" s="103"/>
      <c r="N157" s="103"/>
      <c r="O157" s="103"/>
      <c r="P157" s="39">
        <f>+'Ark1'!S511</f>
        <v>5.6513486513486493</v>
      </c>
      <c r="Q157" s="39"/>
      <c r="R157" s="25"/>
      <c r="S157" s="103"/>
      <c r="T157" s="103"/>
      <c r="U157" s="39"/>
      <c r="V157" s="39"/>
      <c r="W157" s="39">
        <f>+'Ark1'!T511</f>
        <v>4.5834165834165823</v>
      </c>
      <c r="X157" s="39"/>
      <c r="Y157" s="103">
        <f>+'Ark1'!U511</f>
        <v>16.437172827172816</v>
      </c>
      <c r="Z157" s="103"/>
      <c r="AA157" s="39">
        <f>+'Ark1'!W511</f>
        <v>1.0989010989010985</v>
      </c>
      <c r="AB157" s="103"/>
      <c r="AC157" s="103">
        <f>+'Ark1'!X511</f>
        <v>49.650349650349661</v>
      </c>
      <c r="AD157" s="128"/>
      <c r="AE157" s="103">
        <f>+'Ark1'!Y511</f>
        <v>16.483516483516478</v>
      </c>
      <c r="AF157" s="128"/>
      <c r="AG157" s="128"/>
      <c r="AH157" s="103">
        <f>+'Ark1'!Z511</f>
        <v>6.5845300715266415</v>
      </c>
      <c r="AI157" s="39">
        <f>+'Ark1'!AA511</f>
        <v>2.2486138874661834</v>
      </c>
      <c r="AJ157" s="39">
        <f>+'Ark1'!AC511</f>
        <v>10.22297024335394</v>
      </c>
      <c r="AK157" s="39">
        <f t="shared" si="46"/>
        <v>2.9085398621177294</v>
      </c>
      <c r="AL157" s="103"/>
      <c r="AM157" s="25"/>
      <c r="AW157"/>
      <c r="BA157"/>
      <c r="BB157"/>
      <c r="BC157"/>
      <c r="BD157"/>
      <c r="BE157"/>
      <c r="BF157"/>
      <c r="BJ157"/>
      <c r="BK157"/>
      <c r="BL157"/>
    </row>
    <row r="158" spans="1:64">
      <c r="A158" s="25"/>
      <c r="B158" s="46">
        <f>+'Ark1'!C512</f>
        <v>2021</v>
      </c>
      <c r="C158" s="46">
        <f>+'Ark1'!E512</f>
        <v>43</v>
      </c>
      <c r="D158" s="46">
        <f>+'Ark1'!Q512</f>
        <v>74</v>
      </c>
      <c r="E158" s="39"/>
      <c r="F158" s="46">
        <f>+'Ark1'!R512</f>
        <v>847</v>
      </c>
      <c r="G158" s="128"/>
      <c r="H158" s="103">
        <f>+'Ark1'!AG512</f>
        <v>4.1778694962230674</v>
      </c>
      <c r="I158" s="103"/>
      <c r="J158" s="103">
        <f>+'Ark1'!AH512</f>
        <v>0</v>
      </c>
      <c r="K158" s="103"/>
      <c r="L158" s="103"/>
      <c r="M158" s="103"/>
      <c r="N158" s="103"/>
      <c r="O158" s="103"/>
      <c r="P158" s="39">
        <f>+'Ark1'!S512</f>
        <v>5.1204250295159373</v>
      </c>
      <c r="Q158" s="39"/>
      <c r="R158" s="25"/>
      <c r="S158" s="103"/>
      <c r="T158" s="103"/>
      <c r="U158" s="39"/>
      <c r="V158" s="39"/>
      <c r="W158" s="39">
        <f>+'Ark1'!T512</f>
        <v>4.6174734356552554</v>
      </c>
      <c r="X158" s="39"/>
      <c r="Y158" s="103">
        <f>+'Ark1'!U512</f>
        <v>16.712680047225486</v>
      </c>
      <c r="Z158" s="103"/>
      <c r="AA158" s="39">
        <f>+'Ark1'!W512</f>
        <v>1.1806375442739081</v>
      </c>
      <c r="AB158" s="103"/>
      <c r="AC158" s="103">
        <f>+'Ark1'!X512</f>
        <v>55.253837072018896</v>
      </c>
      <c r="AD158" s="128"/>
      <c r="AE158" s="103">
        <f>+'Ark1'!Y512</f>
        <v>15.584415584415581</v>
      </c>
      <c r="AF158" s="128"/>
      <c r="AG158" s="128"/>
      <c r="AH158" s="103">
        <f>+'Ark1'!Z512</f>
        <v>6.8433371120495003</v>
      </c>
      <c r="AI158" s="39">
        <f>+'Ark1'!AA512</f>
        <v>1.9142529613986701</v>
      </c>
      <c r="AJ158" s="39">
        <f>+'Ark1'!AC512</f>
        <v>27.021679404129888</v>
      </c>
      <c r="AK158" s="39">
        <f t="shared" si="46"/>
        <v>3.2639243716854947</v>
      </c>
      <c r="AL158" s="103"/>
      <c r="AM158" s="25"/>
      <c r="AW158"/>
      <c r="BA158"/>
      <c r="BB158"/>
      <c r="BC158"/>
      <c r="BD158"/>
      <c r="BE158"/>
      <c r="BF158"/>
      <c r="BJ158"/>
      <c r="BK158"/>
      <c r="BL158"/>
    </row>
    <row r="159" spans="1:64">
      <c r="A159" s="25"/>
      <c r="B159" s="46">
        <f>+'Ark1'!C513</f>
        <v>2021</v>
      </c>
      <c r="C159" s="46">
        <f>+'Ark1'!E513</f>
        <v>44</v>
      </c>
      <c r="D159" s="46">
        <f>+'Ark1'!Q513</f>
        <v>73</v>
      </c>
      <c r="E159" s="39"/>
      <c r="F159" s="46">
        <f>+'Ark1'!R513</f>
        <v>1149</v>
      </c>
      <c r="G159" s="128"/>
      <c r="H159" s="103">
        <f>+'Ark1'!AG513</f>
        <v>5.4149676423806241</v>
      </c>
      <c r="I159" s="103"/>
      <c r="J159" s="103">
        <f>+'Ark1'!AH513</f>
        <v>1.3054830287206267</v>
      </c>
      <c r="K159" s="103"/>
      <c r="L159" s="103"/>
      <c r="M159" s="103"/>
      <c r="N159" s="103"/>
      <c r="O159" s="103"/>
      <c r="P159" s="39">
        <f>+'Ark1'!S513</f>
        <v>5.0748476936466496</v>
      </c>
      <c r="Q159" s="39"/>
      <c r="R159" s="25"/>
      <c r="S159" s="103"/>
      <c r="T159" s="103"/>
      <c r="U159" s="39"/>
      <c r="V159" s="39"/>
      <c r="W159" s="39">
        <f>+'Ark1'!T513</f>
        <v>4.874673629242821</v>
      </c>
      <c r="X159" s="39"/>
      <c r="Y159" s="103">
        <f>+'Ark1'!U513</f>
        <v>15.967998259355957</v>
      </c>
      <c r="Z159" s="103"/>
      <c r="AA159" s="39">
        <f>+'Ark1'!W513</f>
        <v>1.6536118363794599</v>
      </c>
      <c r="AB159" s="103"/>
      <c r="AC159" s="103">
        <f>+'Ark1'!X513</f>
        <v>46.910356832027837</v>
      </c>
      <c r="AD159" s="128"/>
      <c r="AE159" s="103">
        <f>+'Ark1'!Y513</f>
        <v>19.06005221932115</v>
      </c>
      <c r="AF159" s="128"/>
      <c r="AG159" s="128"/>
      <c r="AH159" s="103">
        <f>+'Ark1'!Z513</f>
        <v>7.8925066750250252</v>
      </c>
      <c r="AI159" s="39">
        <f>+'Ark1'!AA513</f>
        <v>1.6930624577791424</v>
      </c>
      <c r="AJ159" s="39">
        <f>+'Ark1'!AC513</f>
        <v>26.880820041120945</v>
      </c>
      <c r="AK159" s="39">
        <f t="shared" si="46"/>
        <v>3.1464980277825405</v>
      </c>
      <c r="AL159" s="103"/>
      <c r="AM159" s="25"/>
      <c r="AW159"/>
      <c r="BA159"/>
      <c r="BB159"/>
      <c r="BC159"/>
      <c r="BD159"/>
      <c r="BE159"/>
      <c r="BF159"/>
      <c r="BJ159"/>
      <c r="BK159"/>
      <c r="BL159"/>
    </row>
    <row r="160" spans="1:64">
      <c r="A160" s="25"/>
      <c r="B160" s="46">
        <f>+'Ark1'!C514</f>
        <v>2021</v>
      </c>
      <c r="C160" s="46">
        <f>+'Ark1'!E514</f>
        <v>45</v>
      </c>
      <c r="D160" s="46">
        <f>+'Ark1'!Q514</f>
        <v>72</v>
      </c>
      <c r="E160" s="39"/>
      <c r="F160" s="46">
        <f>+'Ark1'!R514</f>
        <v>807.9</v>
      </c>
      <c r="G160" s="128"/>
      <c r="H160" s="103">
        <f>+'Ark1'!AG514</f>
        <v>4.0245599807357406</v>
      </c>
      <c r="I160" s="103"/>
      <c r="J160" s="103">
        <f>+'Ark1'!AH514</f>
        <v>1.9804431241490279</v>
      </c>
      <c r="K160" s="103"/>
      <c r="L160" s="103"/>
      <c r="M160" s="103"/>
      <c r="N160" s="103"/>
      <c r="O160" s="103"/>
      <c r="P160" s="39">
        <f>+'Ark1'!S514</f>
        <v>5.0051986632008916</v>
      </c>
      <c r="Q160" s="39"/>
      <c r="R160" s="25"/>
      <c r="S160" s="103"/>
      <c r="T160" s="103"/>
      <c r="U160" s="39"/>
      <c r="V160" s="39"/>
      <c r="W160" s="39">
        <f>+'Ark1'!T514</f>
        <v>5.1045921524941216</v>
      </c>
      <c r="X160" s="39"/>
      <c r="Y160" s="103">
        <f>+'Ark1'!U514</f>
        <v>16.878561703181077</v>
      </c>
      <c r="Z160" s="103"/>
      <c r="AA160" s="39">
        <f>+'Ark1'!W514</f>
        <v>1.6091100383710859</v>
      </c>
      <c r="AB160" s="103"/>
      <c r="AC160" s="103">
        <f>+'Ark1'!X514</f>
        <v>51.491521227874749</v>
      </c>
      <c r="AD160" s="128"/>
      <c r="AE160" s="103">
        <f>+'Ark1'!Y514</f>
        <v>19.061765069934395</v>
      </c>
      <c r="AF160" s="128"/>
      <c r="AG160" s="128"/>
      <c r="AH160" s="103">
        <f>+'Ark1'!Z514</f>
        <v>6.8448492079605163</v>
      </c>
      <c r="AI160" s="39">
        <f>+'Ark1'!AA514</f>
        <v>1.6425077228959812</v>
      </c>
      <c r="AJ160" s="39">
        <f>+'Ark1'!AC514</f>
        <v>37.550734208010745</v>
      </c>
      <c r="AK160" s="39">
        <f t="shared" si="46"/>
        <v>3.3722061478349015</v>
      </c>
      <c r="AL160" s="103"/>
      <c r="AM160" s="25"/>
      <c r="AW160"/>
      <c r="BA160"/>
      <c r="BB160"/>
      <c r="BC160"/>
      <c r="BD160"/>
      <c r="BE160"/>
      <c r="BF160"/>
      <c r="BJ160"/>
      <c r="BK160"/>
      <c r="BL160"/>
    </row>
    <row r="161" spans="1:64">
      <c r="A161" s="25"/>
      <c r="B161" s="46">
        <f>+'Ark1'!C515</f>
        <v>2021</v>
      </c>
      <c r="C161" s="46">
        <f>+'Ark1'!E515</f>
        <v>46</v>
      </c>
      <c r="D161" s="46">
        <f>+'Ark1'!Q515</f>
        <v>42</v>
      </c>
      <c r="E161" s="39"/>
      <c r="F161" s="46">
        <f>+'Ark1'!R515</f>
        <v>572</v>
      </c>
      <c r="G161" s="128"/>
      <c r="H161" s="103">
        <f>+'Ark1'!AG515</f>
        <v>2.4670037754368126</v>
      </c>
      <c r="I161" s="103"/>
      <c r="J161" s="103">
        <f>+'Ark1'!AH515</f>
        <v>3.3216783216783208</v>
      </c>
      <c r="K161" s="103"/>
      <c r="L161" s="103"/>
      <c r="M161" s="103"/>
      <c r="N161" s="103"/>
      <c r="O161" s="103"/>
      <c r="P161" s="39">
        <f>+'Ark1'!S515</f>
        <v>4.9755244755244759</v>
      </c>
      <c r="Q161" s="39"/>
      <c r="R161" s="25"/>
      <c r="S161" s="103"/>
      <c r="T161" s="103"/>
      <c r="U161" s="39"/>
      <c r="V161" s="39"/>
      <c r="W161" s="39">
        <f>+'Ark1'!T515</f>
        <v>5.0839160839160815</v>
      </c>
      <c r="X161" s="39"/>
      <c r="Y161" s="103">
        <f>+'Ark1'!U515</f>
        <v>14.613304195804197</v>
      </c>
      <c r="Z161" s="103"/>
      <c r="AA161" s="39">
        <f>+'Ark1'!W515</f>
        <v>1.0489510489510487</v>
      </c>
      <c r="AB161" s="103"/>
      <c r="AC161" s="103">
        <f>+'Ark1'!X515</f>
        <v>45.454545454545446</v>
      </c>
      <c r="AD161" s="128"/>
      <c r="AE161" s="103">
        <f>+'Ark1'!Y515</f>
        <v>15.38461538461538</v>
      </c>
      <c r="AF161" s="128"/>
      <c r="AG161" s="128"/>
      <c r="AH161" s="103">
        <f>+'Ark1'!Z515</f>
        <v>7.65855779105528</v>
      </c>
      <c r="AI161" s="39">
        <f>+'Ark1'!AA515</f>
        <v>1.8716029098604607</v>
      </c>
      <c r="AJ161" s="39">
        <f>+'Ark1'!AC515</f>
        <v>50.008604195909363</v>
      </c>
      <c r="AK161" s="39">
        <f t="shared" si="46"/>
        <v>2.9370379479971893</v>
      </c>
      <c r="AL161" s="103"/>
      <c r="AM161" s="25"/>
      <c r="AW161"/>
      <c r="BA161"/>
      <c r="BB161"/>
      <c r="BC161"/>
      <c r="BD161"/>
      <c r="BE161"/>
      <c r="BF161"/>
      <c r="BJ161"/>
      <c r="BK161"/>
      <c r="BL161"/>
    </row>
    <row r="162" spans="1:64">
      <c r="A162" s="25"/>
      <c r="B162" s="46">
        <f>+'Ark1'!C516</f>
        <v>2021</v>
      </c>
      <c r="C162" s="46">
        <f>+'Ark1'!E516</f>
        <v>47</v>
      </c>
      <c r="D162" s="46">
        <f>+'Ark1'!Q516</f>
        <v>37</v>
      </c>
      <c r="E162" s="39"/>
      <c r="F162" s="46">
        <f>+'Ark1'!R516</f>
        <v>273</v>
      </c>
      <c r="G162" s="128"/>
      <c r="H162" s="103">
        <f>+'Ark1'!AG516</f>
        <v>1.5872795690581516</v>
      </c>
      <c r="I162" s="103"/>
      <c r="J162" s="103">
        <f>+'Ark1'!AH516</f>
        <v>2.9304029304029302</v>
      </c>
      <c r="K162" s="103"/>
      <c r="L162" s="103"/>
      <c r="M162" s="103"/>
      <c r="N162" s="103"/>
      <c r="O162" s="103"/>
      <c r="P162" s="39">
        <f>+'Ark1'!S516</f>
        <v>5.7106227106227108</v>
      </c>
      <c r="Q162" s="39"/>
      <c r="R162" s="25"/>
      <c r="S162" s="103"/>
      <c r="T162" s="103"/>
      <c r="U162" s="39"/>
      <c r="V162" s="39"/>
      <c r="W162" s="39">
        <f>+'Ark1'!T516</f>
        <v>5.4835164835164836</v>
      </c>
      <c r="X162" s="39"/>
      <c r="Y162" s="103">
        <f>+'Ark1'!U516</f>
        <v>19.699963369963356</v>
      </c>
      <c r="Z162" s="103"/>
      <c r="AA162" s="39">
        <f>+'Ark1'!W516</f>
        <v>2.9304029304029302</v>
      </c>
      <c r="AB162" s="103"/>
      <c r="AC162" s="103">
        <f>+'Ark1'!X516</f>
        <v>69.230769230769269</v>
      </c>
      <c r="AD162" s="128"/>
      <c r="AE162" s="103">
        <f>+'Ark1'!Y516</f>
        <v>32.234432234432226</v>
      </c>
      <c r="AF162" s="128"/>
      <c r="AG162" s="128"/>
      <c r="AH162" s="103">
        <f>+'Ark1'!Z516</f>
        <v>7.1975456489432723</v>
      </c>
      <c r="AI162" s="39">
        <f>+'Ark1'!AA516</f>
        <v>1.5120265058377851</v>
      </c>
      <c r="AJ162" s="39">
        <f>+'Ark1'!AC516</f>
        <v>26.135989988000563</v>
      </c>
      <c r="AK162" s="39">
        <f t="shared" si="46"/>
        <v>3.4497049390635</v>
      </c>
      <c r="AL162" s="103"/>
      <c r="AM162" s="25"/>
      <c r="AW162"/>
      <c r="BA162"/>
      <c r="BB162"/>
      <c r="BC162"/>
      <c r="BD162"/>
      <c r="BE162"/>
      <c r="BF162"/>
      <c r="BJ162"/>
      <c r="BK162"/>
      <c r="BL162"/>
    </row>
    <row r="163" spans="1:64">
      <c r="A163" s="25"/>
      <c r="B163" s="46">
        <f>+'Ark1'!C517</f>
        <v>2021</v>
      </c>
      <c r="C163" s="46">
        <f>+'Ark1'!E517</f>
        <v>48</v>
      </c>
      <c r="D163" s="46">
        <f>+'Ark1'!Q517</f>
        <v>20</v>
      </c>
      <c r="E163" s="39"/>
      <c r="F163" s="46">
        <f>+'Ark1'!R517</f>
        <v>232</v>
      </c>
      <c r="G163" s="128"/>
      <c r="H163" s="103">
        <f>+'Ark1'!AG517</f>
        <v>1.0329068124586194</v>
      </c>
      <c r="I163" s="103"/>
      <c r="J163" s="103">
        <f>+'Ark1'!AH517</f>
        <v>0</v>
      </c>
      <c r="K163" s="103"/>
      <c r="L163" s="103"/>
      <c r="M163" s="103"/>
      <c r="N163" s="103"/>
      <c r="O163" s="103"/>
      <c r="P163" s="39">
        <f>+'Ark1'!S517</f>
        <v>5.1077586206896548</v>
      </c>
      <c r="Q163" s="39"/>
      <c r="R163" s="25"/>
      <c r="S163" s="103"/>
      <c r="T163" s="103"/>
      <c r="U163" s="39"/>
      <c r="V163" s="39"/>
      <c r="W163" s="39">
        <f>+'Ark1'!T517</f>
        <v>4.9224137931034484</v>
      </c>
      <c r="X163" s="39"/>
      <c r="Y163" s="103">
        <f>+'Ark1'!U517</f>
        <v>15.085086206896545</v>
      </c>
      <c r="Z163" s="103"/>
      <c r="AA163" s="39">
        <f>+'Ark1'!W517</f>
        <v>3.879310344827585</v>
      </c>
      <c r="AB163" s="103"/>
      <c r="AC163" s="103">
        <f>+'Ark1'!X517</f>
        <v>49.568965517241402</v>
      </c>
      <c r="AD163" s="128"/>
      <c r="AE163" s="103">
        <f>+'Ark1'!Y517</f>
        <v>15.086206896551722</v>
      </c>
      <c r="AF163" s="128"/>
      <c r="AG163" s="128"/>
      <c r="AH163" s="103">
        <f>+'Ark1'!Z517</f>
        <v>8.0646879811898344</v>
      </c>
      <c r="AI163" s="39">
        <f>+'Ark1'!AA517</f>
        <v>1.5951246228510452</v>
      </c>
      <c r="AJ163" s="39">
        <f>+'Ark1'!AC517</f>
        <v>45.226243151634407</v>
      </c>
      <c r="AK163" s="39">
        <f t="shared" si="46"/>
        <v>2.9533670886075938</v>
      </c>
      <c r="AL163" s="103"/>
      <c r="AM163" s="25"/>
      <c r="AW163"/>
      <c r="BA163"/>
      <c r="BB163"/>
      <c r="BC163"/>
      <c r="BD163"/>
      <c r="BE163"/>
      <c r="BF163"/>
      <c r="BJ163"/>
      <c r="BK163"/>
      <c r="BL163"/>
    </row>
    <row r="164" spans="1:64">
      <c r="A164" s="25"/>
      <c r="B164" s="46">
        <f>+'Ark1'!C518</f>
        <v>2021</v>
      </c>
      <c r="C164" s="46">
        <f>+'Ark1'!E518</f>
        <v>49</v>
      </c>
      <c r="D164" s="46">
        <f>+'Ark1'!Q518</f>
        <v>33</v>
      </c>
      <c r="E164" s="39"/>
      <c r="F164" s="46">
        <f>+'Ark1'!R518</f>
        <v>521</v>
      </c>
      <c r="G164" s="128"/>
      <c r="H164" s="103">
        <f>+'Ark1'!AG518</f>
        <v>2.259621998264175</v>
      </c>
      <c r="I164" s="103"/>
      <c r="J164" s="103">
        <f>+'Ark1'!AH518</f>
        <v>0</v>
      </c>
      <c r="K164" s="103"/>
      <c r="L164" s="103"/>
      <c r="M164" s="103"/>
      <c r="N164" s="103"/>
      <c r="O164" s="103"/>
      <c r="P164" s="39">
        <f>+'Ark1'!S518</f>
        <v>4.6276391554702485</v>
      </c>
      <c r="Q164" s="39"/>
      <c r="R164" s="25"/>
      <c r="S164" s="103"/>
      <c r="T164" s="103"/>
      <c r="U164" s="39"/>
      <c r="V164" s="39"/>
      <c r="W164" s="39">
        <f>+'Ark1'!T518</f>
        <v>4.7408829174664113</v>
      </c>
      <c r="X164" s="39"/>
      <c r="Y164" s="103">
        <f>+'Ark1'!U518</f>
        <v>14.69510556621881</v>
      </c>
      <c r="Z164" s="103"/>
      <c r="AA164" s="39">
        <f>+'Ark1'!W518</f>
        <v>0.95969289827255277</v>
      </c>
      <c r="AB164" s="103"/>
      <c r="AC164" s="103">
        <f>+'Ark1'!X518</f>
        <v>45.297504798464487</v>
      </c>
      <c r="AD164" s="128"/>
      <c r="AE164" s="103">
        <f>+'Ark1'!Y518</f>
        <v>20.729366602687143</v>
      </c>
      <c r="AF164" s="128"/>
      <c r="AG164" s="128"/>
      <c r="AH164" s="103">
        <f>+'Ark1'!Z518</f>
        <v>8.4789628140193987</v>
      </c>
      <c r="AI164" s="39">
        <f>+'Ark1'!AA518</f>
        <v>1.6542633782701173</v>
      </c>
      <c r="AJ164" s="39">
        <f>+'Ark1'!AC518</f>
        <v>53.262463593609922</v>
      </c>
      <c r="AK164" s="39">
        <f t="shared" si="46"/>
        <v>3.1755080879303201</v>
      </c>
      <c r="AL164" s="103"/>
      <c r="AM164" s="25"/>
      <c r="AW164"/>
      <c r="BA164"/>
      <c r="BB164"/>
      <c r="BC164"/>
      <c r="BD164"/>
      <c r="BE164"/>
      <c r="BF164"/>
      <c r="BJ164"/>
      <c r="BK164"/>
      <c r="BL164"/>
    </row>
    <row r="165" spans="1:64">
      <c r="A165" s="25"/>
      <c r="B165" s="46">
        <f>+'Ark1'!C519</f>
        <v>2021</v>
      </c>
      <c r="C165" s="46">
        <f>+'Ark1'!E519</f>
        <v>50</v>
      </c>
      <c r="D165" s="46">
        <f>+'Ark1'!Q519</f>
        <v>17</v>
      </c>
      <c r="E165" s="39"/>
      <c r="F165" s="46">
        <f>+'Ark1'!R519</f>
        <v>145</v>
      </c>
      <c r="G165" s="128"/>
      <c r="H165" s="103">
        <f>+'Ark1'!AG519</f>
        <v>0.69586198891183637</v>
      </c>
      <c r="I165" s="103"/>
      <c r="J165" s="103">
        <f>+'Ark1'!AH519</f>
        <v>0</v>
      </c>
      <c r="K165" s="103"/>
      <c r="L165" s="103"/>
      <c r="M165" s="103"/>
      <c r="N165" s="103"/>
      <c r="O165" s="103"/>
      <c r="P165" s="39">
        <f>+'Ark1'!S519</f>
        <v>4.7586206896551744</v>
      </c>
      <c r="Q165" s="39"/>
      <c r="R165" s="25"/>
      <c r="S165" s="103"/>
      <c r="T165" s="103"/>
      <c r="U165" s="39"/>
      <c r="V165" s="39"/>
      <c r="W165" s="39">
        <f>+'Ark1'!T519</f>
        <v>4.2344827586206906</v>
      </c>
      <c r="X165" s="39"/>
      <c r="Y165" s="103">
        <f>+'Ark1'!U519</f>
        <v>16.260344827586213</v>
      </c>
      <c r="Z165" s="103"/>
      <c r="AA165" s="39">
        <f>+'Ark1'!W519</f>
        <v>3.4482758620689653</v>
      </c>
      <c r="AB165" s="103"/>
      <c r="AC165" s="103">
        <f>+'Ark1'!X519</f>
        <v>50.344827586206911</v>
      </c>
      <c r="AD165" s="128"/>
      <c r="AE165" s="103">
        <f>+'Ark1'!Y519</f>
        <v>20</v>
      </c>
      <c r="AF165" s="128"/>
      <c r="AG165" s="128"/>
      <c r="AH165" s="103">
        <f>+'Ark1'!Z519</f>
        <v>8.3083084641981504</v>
      </c>
      <c r="AI165" s="39">
        <f>+'Ark1'!AA519</f>
        <v>1.5504209086743812</v>
      </c>
      <c r="AJ165" s="39">
        <f>+'Ark1'!AC519</f>
        <v>48.445356066354755</v>
      </c>
      <c r="AK165" s="39">
        <f t="shared" si="46"/>
        <v>3.4170289855072462</v>
      </c>
      <c r="AL165" s="103"/>
      <c r="AM165" s="25"/>
      <c r="AW165"/>
      <c r="BA165"/>
      <c r="BB165"/>
      <c r="BC165"/>
      <c r="BD165"/>
      <c r="BE165"/>
      <c r="BF165"/>
      <c r="BJ165"/>
      <c r="BK165"/>
      <c r="BL165"/>
    </row>
    <row r="166" spans="1:64">
      <c r="A166" s="25"/>
      <c r="B166" s="46">
        <f>+'Ark1'!C520</f>
        <v>2021</v>
      </c>
      <c r="C166" s="46">
        <f>+'Ark1'!E520</f>
        <v>51</v>
      </c>
      <c r="D166" s="46">
        <f>+'Ark1'!Q520</f>
        <v>0</v>
      </c>
      <c r="E166" s="39"/>
      <c r="F166" s="46">
        <f>+'Ark1'!R520</f>
        <v>0</v>
      </c>
      <c r="G166" s="128"/>
      <c r="H166" s="103">
        <f>+'Ark1'!AG520</f>
        <v>0</v>
      </c>
      <c r="I166" s="103"/>
      <c r="J166" s="103">
        <f>+'Ark1'!AH520</f>
        <v>0</v>
      </c>
      <c r="K166" s="103"/>
      <c r="L166" s="103"/>
      <c r="M166" s="103"/>
      <c r="N166" s="103"/>
      <c r="O166" s="103"/>
      <c r="P166" s="39">
        <f>+'Ark1'!S520</f>
        <v>0</v>
      </c>
      <c r="Q166" s="39"/>
      <c r="R166" s="25"/>
      <c r="S166" s="103"/>
      <c r="T166" s="103"/>
      <c r="U166" s="39"/>
      <c r="V166" s="39"/>
      <c r="W166" s="39">
        <f>+'Ark1'!T520</f>
        <v>0</v>
      </c>
      <c r="X166" s="39"/>
      <c r="Y166" s="103">
        <f>+'Ark1'!U520</f>
        <v>0</v>
      </c>
      <c r="Z166" s="103"/>
      <c r="AA166" s="39">
        <f>+'Ark1'!W520</f>
        <v>0</v>
      </c>
      <c r="AB166" s="103"/>
      <c r="AC166" s="103">
        <f>+'Ark1'!X520</f>
        <v>0</v>
      </c>
      <c r="AD166" s="128"/>
      <c r="AE166" s="103">
        <f>+'Ark1'!Y520</f>
        <v>0</v>
      </c>
      <c r="AF166" s="128"/>
      <c r="AG166" s="128"/>
      <c r="AH166" s="103">
        <f>+'Ark1'!Z520</f>
        <v>0</v>
      </c>
      <c r="AI166" s="39">
        <f>+'Ark1'!AA520</f>
        <v>0</v>
      </c>
      <c r="AJ166" s="39">
        <f>+'Ark1'!AC520</f>
        <v>0</v>
      </c>
      <c r="AK166" s="39" t="e">
        <f t="shared" si="46"/>
        <v>#DIV/0!</v>
      </c>
      <c r="AL166" s="103"/>
      <c r="AM166" s="25"/>
      <c r="AW166"/>
      <c r="BA166"/>
      <c r="BB166"/>
      <c r="BC166"/>
      <c r="BD166"/>
      <c r="BE166"/>
      <c r="BF166"/>
      <c r="BJ166"/>
      <c r="BK166"/>
      <c r="BL166"/>
    </row>
    <row r="167" spans="1:64">
      <c r="A167" s="25"/>
      <c r="B167" s="46">
        <f>+'Ark1'!C521</f>
        <v>2021</v>
      </c>
      <c r="C167" s="46">
        <f>+'Ark1'!E521</f>
        <v>52</v>
      </c>
      <c r="D167" s="46">
        <f>+'Ark1'!Q521</f>
        <v>0</v>
      </c>
      <c r="E167" s="39"/>
      <c r="F167" s="46">
        <f>+'Ark1'!R521</f>
        <v>0</v>
      </c>
      <c r="G167" s="128"/>
      <c r="H167" s="103">
        <f>+'Ark1'!AG521</f>
        <v>0</v>
      </c>
      <c r="I167" s="103"/>
      <c r="J167" s="103">
        <f>+'Ark1'!AH521</f>
        <v>0</v>
      </c>
      <c r="K167" s="103"/>
      <c r="L167" s="103"/>
      <c r="M167" s="103"/>
      <c r="N167" s="103"/>
      <c r="O167" s="103"/>
      <c r="P167" s="39">
        <f>+'Ark1'!S521</f>
        <v>0</v>
      </c>
      <c r="Q167" s="39"/>
      <c r="R167" s="25"/>
      <c r="S167" s="103"/>
      <c r="T167" s="103"/>
      <c r="U167" s="39"/>
      <c r="V167" s="39"/>
      <c r="W167" s="39">
        <f>+'Ark1'!T521</f>
        <v>0</v>
      </c>
      <c r="X167" s="39"/>
      <c r="Y167" s="103">
        <f>+'Ark1'!U521</f>
        <v>0</v>
      </c>
      <c r="Z167" s="103"/>
      <c r="AA167" s="39">
        <f>+'Ark1'!W521</f>
        <v>0</v>
      </c>
      <c r="AB167" s="103"/>
      <c r="AC167" s="103">
        <f>+'Ark1'!X521</f>
        <v>0</v>
      </c>
      <c r="AD167" s="128"/>
      <c r="AE167" s="103">
        <f>+'Ark1'!Y521</f>
        <v>0</v>
      </c>
      <c r="AF167" s="128"/>
      <c r="AG167" s="128"/>
      <c r="AH167" s="103">
        <f>+'Ark1'!Z521</f>
        <v>0</v>
      </c>
      <c r="AI167" s="39">
        <f>+'Ark1'!AA521</f>
        <v>0</v>
      </c>
      <c r="AJ167" s="39">
        <f>+'Ark1'!AC521</f>
        <v>0</v>
      </c>
      <c r="AK167" s="39" t="e">
        <f t="shared" si="46"/>
        <v>#DIV/0!</v>
      </c>
      <c r="AL167" s="103"/>
      <c r="AM167" s="25"/>
      <c r="AW167"/>
      <c r="BA167"/>
      <c r="BB167"/>
      <c r="BC167"/>
      <c r="BD167"/>
      <c r="BE167"/>
      <c r="BF167"/>
      <c r="BJ167"/>
      <c r="BK167"/>
      <c r="BL167"/>
    </row>
    <row r="168" spans="1:64">
      <c r="A168" s="25"/>
      <c r="B168" s="25"/>
      <c r="C168" s="25"/>
      <c r="D168" s="25"/>
      <c r="E168" s="25"/>
      <c r="F168" s="25"/>
      <c r="G168" s="1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W168"/>
      <c r="BA168"/>
      <c r="BB168"/>
      <c r="BC168"/>
      <c r="BD168"/>
      <c r="BE168"/>
      <c r="BF168"/>
      <c r="BJ168"/>
      <c r="BK168"/>
      <c r="BL168"/>
    </row>
    <row r="169" spans="1:64">
      <c r="A169" s="25"/>
      <c r="B169">
        <f>+'Ark1'!C522</f>
        <v>2020</v>
      </c>
      <c r="C169">
        <f>+'Ark1'!E522</f>
        <v>1</v>
      </c>
      <c r="D169">
        <f>+'Ark1'!Q522</f>
        <v>0</v>
      </c>
      <c r="E169" s="1"/>
      <c r="F169">
        <f>+'Ark1'!R522</f>
        <v>0</v>
      </c>
      <c r="H169" s="92">
        <f>+'Ark1'!AG522</f>
        <v>0</v>
      </c>
      <c r="I169" s="92"/>
      <c r="J169" s="92">
        <f>+'Ark1'!AH522</f>
        <v>0</v>
      </c>
      <c r="P169" s="1">
        <f>+'Ark1'!S522</f>
        <v>0</v>
      </c>
      <c r="Q169" s="1"/>
      <c r="R169" s="1"/>
      <c r="U169" s="1"/>
      <c r="V169" s="1"/>
      <c r="W169" s="1">
        <f>+'Ark1'!T522</f>
        <v>0</v>
      </c>
      <c r="X169" s="1"/>
      <c r="Y169" s="92">
        <f>+'Ark1'!U522</f>
        <v>0</v>
      </c>
      <c r="Z169" s="92"/>
      <c r="AA169" s="1">
        <f>+'Ark1'!W522</f>
        <v>0</v>
      </c>
      <c r="AC169" s="92">
        <f>+'Ark1'!X522</f>
        <v>0</v>
      </c>
      <c r="AE169" s="92">
        <f>+'Ark1'!Y522</f>
        <v>0</v>
      </c>
      <c r="AH169" s="92">
        <f>+'Ark1'!Z522</f>
        <v>0</v>
      </c>
      <c r="AI169" s="1">
        <f>+'Ark1'!AA522</f>
        <v>0</v>
      </c>
      <c r="AJ169" s="1">
        <f>+'Ark1'!AC522</f>
        <v>0</v>
      </c>
      <c r="AK169" s="1" t="e">
        <f t="shared" si="46"/>
        <v>#DIV/0!</v>
      </c>
      <c r="AL169" s="92"/>
      <c r="AM169" s="25"/>
      <c r="AW169"/>
      <c r="BA169"/>
      <c r="BB169"/>
      <c r="BC169"/>
      <c r="BD169"/>
      <c r="BE169"/>
      <c r="BF169"/>
      <c r="BJ169"/>
      <c r="BK169"/>
      <c r="BL169"/>
    </row>
    <row r="170" spans="1:64">
      <c r="A170" s="25"/>
      <c r="B170">
        <f>+'Ark1'!C523</f>
        <v>2020</v>
      </c>
      <c r="C170">
        <f>+'Ark1'!E523</f>
        <v>2</v>
      </c>
      <c r="D170">
        <f>+'Ark1'!Q523</f>
        <v>12</v>
      </c>
      <c r="E170" s="1"/>
      <c r="F170">
        <f>+'Ark1'!R523</f>
        <v>394</v>
      </c>
      <c r="H170" s="92">
        <f>+'Ark1'!AG523</f>
        <v>1.8205648942233952</v>
      </c>
      <c r="I170" s="92"/>
      <c r="J170" s="92">
        <f>+'Ark1'!AH523</f>
        <v>0</v>
      </c>
      <c r="P170" s="1">
        <f>+'Ark1'!S523</f>
        <v>5.1319796954314718</v>
      </c>
      <c r="Q170" s="1"/>
      <c r="R170" s="1"/>
      <c r="U170" s="1"/>
      <c r="V170" s="1"/>
      <c r="W170" s="1">
        <f>+'Ark1'!T523</f>
        <v>4.9314720812182733</v>
      </c>
      <c r="X170" s="1"/>
      <c r="Y170" s="92">
        <f>+'Ark1'!U523</f>
        <v>15.764213197969543</v>
      </c>
      <c r="Z170" s="92"/>
      <c r="AA170" s="1">
        <f>+'Ark1'!W523</f>
        <v>2.7918781725888322</v>
      </c>
      <c r="AC170" s="92">
        <f>+'Ark1'!X523</f>
        <v>52.28426395939087</v>
      </c>
      <c r="AE170" s="92">
        <f>+'Ark1'!Y523</f>
        <v>19.035532994923855</v>
      </c>
      <c r="AH170" s="92">
        <f>+'Ark1'!Z523</f>
        <v>7.9000855881265153</v>
      </c>
      <c r="AI170" s="1">
        <f>+'Ark1'!AA523</f>
        <v>0.94134725765054561</v>
      </c>
      <c r="AJ170" s="1">
        <f>+'Ark1'!AC523</f>
        <v>28.219159759855899</v>
      </c>
      <c r="AK170" s="1">
        <f t="shared" si="46"/>
        <v>3.0717606330365976</v>
      </c>
      <c r="AL170" s="92"/>
      <c r="AM170" s="25"/>
      <c r="AW170"/>
      <c r="BA170"/>
      <c r="BB170"/>
      <c r="BC170"/>
      <c r="BD170"/>
      <c r="BE170"/>
      <c r="BF170"/>
      <c r="BJ170"/>
      <c r="BK170"/>
      <c r="BL170"/>
    </row>
    <row r="171" spans="1:64">
      <c r="A171" s="25"/>
      <c r="B171">
        <f>+'Ark1'!C524</f>
        <v>2020</v>
      </c>
      <c r="C171">
        <f>+'Ark1'!E524</f>
        <v>3</v>
      </c>
      <c r="D171">
        <f>+'Ark1'!Q524</f>
        <v>36</v>
      </c>
      <c r="E171" s="1"/>
      <c r="F171">
        <f>+'Ark1'!R524</f>
        <v>290</v>
      </c>
      <c r="H171" s="92">
        <f>+'Ark1'!AG524</f>
        <v>1.76282129258085</v>
      </c>
      <c r="I171" s="92"/>
      <c r="J171" s="92">
        <f>+'Ark1'!AH524</f>
        <v>0</v>
      </c>
      <c r="P171" s="1">
        <f>+'Ark1'!S524</f>
        <v>5.9620689655172416</v>
      </c>
      <c r="Q171" s="1"/>
      <c r="R171" s="1"/>
      <c r="U171" s="1"/>
      <c r="V171" s="1"/>
      <c r="W171" s="1">
        <f>+'Ark1'!T524</f>
        <v>5.2793103448275875</v>
      </c>
      <c r="X171" s="1"/>
      <c r="Y171" s="92">
        <f>+'Ark1'!U524</f>
        <v>20.738275862068971</v>
      </c>
      <c r="Z171" s="92"/>
      <c r="AA171" s="1">
        <f>+'Ark1'!W524</f>
        <v>3.1034482758620681</v>
      </c>
      <c r="AC171" s="92">
        <f>+'Ark1'!X524</f>
        <v>76.89655172413795</v>
      </c>
      <c r="AE171" s="92">
        <f>+'Ark1'!Y524</f>
        <v>36.206896551724149</v>
      </c>
      <c r="AH171" s="92">
        <f>+'Ark1'!Z524</f>
        <v>7.5646112414482172</v>
      </c>
      <c r="AI171" s="1">
        <f>+'Ark1'!AA524</f>
        <v>1.9213705225434596</v>
      </c>
      <c r="AJ171" s="1">
        <f>+'Ark1'!AC524</f>
        <v>11.18180392404785</v>
      </c>
      <c r="AK171" s="1">
        <f t="shared" si="46"/>
        <v>3.4783689994216318</v>
      </c>
      <c r="AL171" s="92"/>
      <c r="AM171" s="25"/>
      <c r="AW171"/>
      <c r="BA171"/>
      <c r="BB171"/>
      <c r="BC171"/>
      <c r="BD171"/>
      <c r="BE171"/>
      <c r="BF171"/>
      <c r="BJ171"/>
      <c r="BK171"/>
      <c r="BL171"/>
    </row>
    <row r="172" spans="1:64">
      <c r="A172" s="25"/>
      <c r="B172">
        <f>+'Ark1'!C525</f>
        <v>2020</v>
      </c>
      <c r="C172">
        <f>+'Ark1'!E525</f>
        <v>4</v>
      </c>
      <c r="D172">
        <f>+'Ark1'!Q525</f>
        <v>21</v>
      </c>
      <c r="E172" s="1"/>
      <c r="F172">
        <f>+'Ark1'!R525</f>
        <v>213</v>
      </c>
      <c r="H172" s="92">
        <f>+'Ark1'!AG525</f>
        <v>1.0938631331256163</v>
      </c>
      <c r="I172" s="92"/>
      <c r="J172" s="92">
        <f>+'Ark1'!AH525</f>
        <v>0</v>
      </c>
      <c r="P172" s="1">
        <f>+'Ark1'!S525</f>
        <v>5.516431924882629</v>
      </c>
      <c r="Q172" s="1"/>
      <c r="R172" s="1"/>
      <c r="U172" s="1"/>
      <c r="V172" s="1"/>
      <c r="W172" s="1">
        <f>+'Ark1'!T525</f>
        <v>6.0985915492957741</v>
      </c>
      <c r="X172" s="1"/>
      <c r="Y172" s="92">
        <f>+'Ark1'!U525</f>
        <v>17.520469483568071</v>
      </c>
      <c r="Z172" s="92"/>
      <c r="AA172" s="1">
        <f>+'Ark1'!W525</f>
        <v>5.1643192488262892</v>
      </c>
      <c r="AC172" s="92">
        <f>+'Ark1'!X525</f>
        <v>63.380281690140862</v>
      </c>
      <c r="AE172" s="92">
        <f>+'Ark1'!Y525</f>
        <v>30.516431924882617</v>
      </c>
      <c r="AH172" s="92">
        <f>+'Ark1'!Z525</f>
        <v>9.252832113845102</v>
      </c>
      <c r="AI172" s="1">
        <f>+'Ark1'!AA525</f>
        <v>1.1158114339635985</v>
      </c>
      <c r="AJ172" s="1">
        <f>+'Ark1'!AC525</f>
        <v>9.570656235954738</v>
      </c>
      <c r="AK172" s="1">
        <f t="shared" si="46"/>
        <v>3.1760510638297865</v>
      </c>
      <c r="AL172" s="92"/>
      <c r="AM172" s="25"/>
      <c r="AW172"/>
      <c r="BA172"/>
      <c r="BB172"/>
      <c r="BC172"/>
      <c r="BD172"/>
      <c r="BE172"/>
      <c r="BF172"/>
      <c r="BJ172"/>
      <c r="BK172"/>
      <c r="BL172"/>
    </row>
    <row r="173" spans="1:64">
      <c r="A173" s="25"/>
      <c r="B173">
        <f>+'Ark1'!C526</f>
        <v>2020</v>
      </c>
      <c r="C173">
        <f>+'Ark1'!E526</f>
        <v>5</v>
      </c>
      <c r="D173">
        <f>+'Ark1'!Q526</f>
        <v>20</v>
      </c>
      <c r="E173" s="1"/>
      <c r="F173">
        <f>+'Ark1'!R526</f>
        <v>222</v>
      </c>
      <c r="H173" s="92">
        <f>+'Ark1'!AG526</f>
        <v>0.75672550280460993</v>
      </c>
      <c r="I173" s="92"/>
      <c r="J173" s="92">
        <f>+'Ark1'!AH526</f>
        <v>0</v>
      </c>
      <c r="P173" s="1">
        <f>+'Ark1'!S526</f>
        <v>5.4054054054054061</v>
      </c>
      <c r="Q173" s="1"/>
      <c r="R173" s="1"/>
      <c r="U173" s="1"/>
      <c r="V173" s="1"/>
      <c r="W173" s="1">
        <f>+'Ark1'!T526</f>
        <v>4.6216216216216228</v>
      </c>
      <c r="X173" s="1"/>
      <c r="Y173" s="92">
        <f>+'Ark1'!U526</f>
        <v>11.629144144144149</v>
      </c>
      <c r="Z173" s="92"/>
      <c r="AA173" s="1">
        <f>+'Ark1'!W526</f>
        <v>0.45045045045045035</v>
      </c>
      <c r="AC173" s="92">
        <f>+'Ark1'!X526</f>
        <v>24.774774774774777</v>
      </c>
      <c r="AE173" s="92">
        <f>+'Ark1'!Y526</f>
        <v>6.3063063063063058</v>
      </c>
      <c r="AH173" s="92">
        <f>+'Ark1'!Z526</f>
        <v>7.3013798946918014</v>
      </c>
      <c r="AI173" s="1">
        <f>+'Ark1'!AA526</f>
        <v>1.3143585314365231</v>
      </c>
      <c r="AJ173" s="1">
        <f>+'Ark1'!AC526</f>
        <v>-34.704980347674898</v>
      </c>
      <c r="AK173" s="1">
        <f t="shared" si="46"/>
        <v>2.1513916666666675</v>
      </c>
      <c r="AL173" s="92"/>
      <c r="AM173" s="25"/>
      <c r="AW173"/>
      <c r="BA173"/>
      <c r="BB173"/>
      <c r="BC173"/>
      <c r="BD173"/>
      <c r="BE173"/>
      <c r="BF173"/>
      <c r="BJ173"/>
      <c r="BK173"/>
      <c r="BL173"/>
    </row>
    <row r="174" spans="1:64">
      <c r="A174" s="25"/>
      <c r="B174">
        <f>+'Ark1'!C527</f>
        <v>2020</v>
      </c>
      <c r="C174">
        <f>+'Ark1'!E527</f>
        <v>6</v>
      </c>
      <c r="D174">
        <f>+'Ark1'!Q527</f>
        <v>19</v>
      </c>
      <c r="E174" s="1"/>
      <c r="F174">
        <f>+'Ark1'!R527</f>
        <v>368</v>
      </c>
      <c r="H174" s="92">
        <f>+'Ark1'!AG527</f>
        <v>2.0392695182313534</v>
      </c>
      <c r="I174" s="92"/>
      <c r="J174" s="92">
        <f>+'Ark1'!AH527</f>
        <v>0</v>
      </c>
      <c r="P174" s="1">
        <f>+'Ark1'!S527</f>
        <v>5.233695652173914</v>
      </c>
      <c r="Q174" s="1"/>
      <c r="R174" s="1"/>
      <c r="U174" s="1"/>
      <c r="V174" s="1"/>
      <c r="W174" s="1">
        <f>+'Ark1'!T527</f>
        <v>6.3478260869565206</v>
      </c>
      <c r="X174" s="1"/>
      <c r="Y174" s="92">
        <f>+'Ark1'!U527</f>
        <v>18.905543478260864</v>
      </c>
      <c r="Z174" s="92"/>
      <c r="AA174" s="1">
        <f>+'Ark1'!W527</f>
        <v>4.8913043478260869</v>
      </c>
      <c r="AC174" s="92">
        <f>+'Ark1'!X527</f>
        <v>62.228260869565212</v>
      </c>
      <c r="AE174" s="92">
        <f>+'Ark1'!Y527</f>
        <v>38.858695652173914</v>
      </c>
      <c r="AH174" s="92">
        <f>+'Ark1'!Z527</f>
        <v>9.1223777190001218</v>
      </c>
      <c r="AI174" s="1">
        <f>+'Ark1'!AA527</f>
        <v>1.1954421752343038</v>
      </c>
      <c r="AJ174" s="1">
        <f>+'Ark1'!AC527</f>
        <v>54.233159006574887</v>
      </c>
      <c r="AK174" s="1">
        <f t="shared" si="46"/>
        <v>3.6122741433021788</v>
      </c>
      <c r="AL174" s="92"/>
      <c r="AM174" s="25"/>
      <c r="AW174"/>
      <c r="BA174"/>
      <c r="BB174"/>
      <c r="BC174"/>
      <c r="BD174"/>
      <c r="BE174"/>
      <c r="BF174"/>
      <c r="BJ174"/>
      <c r="BK174"/>
      <c r="BL174"/>
    </row>
    <row r="175" spans="1:64">
      <c r="A175" s="25"/>
      <c r="B175">
        <f>+'Ark1'!C528</f>
        <v>2020</v>
      </c>
      <c r="C175">
        <f>+'Ark1'!E528</f>
        <v>7</v>
      </c>
      <c r="D175">
        <f>+'Ark1'!Q528</f>
        <v>38</v>
      </c>
      <c r="E175" s="1"/>
      <c r="F175">
        <f>+'Ark1'!R528</f>
        <v>748</v>
      </c>
      <c r="H175" s="92">
        <f>+'Ark1'!AG528</f>
        <v>2.0493468026195298</v>
      </c>
      <c r="I175" s="92"/>
      <c r="J175" s="92">
        <f>+'Ark1'!AH528</f>
        <v>0</v>
      </c>
      <c r="P175" s="1">
        <f>+'Ark1'!S528</f>
        <v>5.5721925133689858</v>
      </c>
      <c r="Q175" s="1"/>
      <c r="R175" s="1"/>
      <c r="U175" s="1"/>
      <c r="V175" s="1"/>
      <c r="W175" s="1">
        <f>+'Ark1'!T528</f>
        <v>5.2406417112299453</v>
      </c>
      <c r="X175" s="1"/>
      <c r="Y175" s="92">
        <f>+'Ark1'!U528</f>
        <v>9.3470855614973161</v>
      </c>
      <c r="Z175" s="92"/>
      <c r="AA175" s="1">
        <f>+'Ark1'!W528</f>
        <v>1.6042780748663099</v>
      </c>
      <c r="AC175" s="92">
        <f>+'Ark1'!X528</f>
        <v>13.23529411764706</v>
      </c>
      <c r="AE175" s="92">
        <f>+'Ark1'!Y528</f>
        <v>5.7486631016042784</v>
      </c>
      <c r="AH175" s="92">
        <f>+'Ark1'!Z528</f>
        <v>6.3579180544681293</v>
      </c>
      <c r="AI175" s="1">
        <f>+'Ark1'!AA528</f>
        <v>1.2501880095390809</v>
      </c>
      <c r="AJ175" s="1">
        <f>+'Ark1'!AC528</f>
        <v>-5.4419314655752089</v>
      </c>
      <c r="AK175" s="1">
        <f t="shared" si="46"/>
        <v>1.677452015355084</v>
      </c>
      <c r="AL175" s="92"/>
      <c r="AM175" s="25"/>
      <c r="AW175"/>
      <c r="BA175"/>
      <c r="BB175"/>
      <c r="BC175"/>
      <c r="BD175"/>
      <c r="BE175"/>
      <c r="BF175"/>
      <c r="BJ175"/>
      <c r="BK175"/>
      <c r="BL175"/>
    </row>
    <row r="176" spans="1:64">
      <c r="A176" s="25"/>
      <c r="B176">
        <f>+'Ark1'!C529</f>
        <v>2020</v>
      </c>
      <c r="C176">
        <f>+'Ark1'!E529</f>
        <v>8</v>
      </c>
      <c r="D176">
        <f>+'Ark1'!Q529</f>
        <v>22</v>
      </c>
      <c r="E176" s="1"/>
      <c r="F176">
        <f>+'Ark1'!R529</f>
        <v>260</v>
      </c>
      <c r="H176" s="92">
        <f>+'Ark1'!AG529</f>
        <v>0.85330387491223358</v>
      </c>
      <c r="I176" s="92"/>
      <c r="J176" s="92">
        <f>+'Ark1'!AH529</f>
        <v>0</v>
      </c>
      <c r="P176" s="1">
        <f>+'Ark1'!S529</f>
        <v>6.1692307692307695</v>
      </c>
      <c r="Q176" s="1"/>
      <c r="R176" s="1"/>
      <c r="U176" s="1"/>
      <c r="V176" s="1"/>
      <c r="W176" s="1">
        <f>+'Ark1'!T529</f>
        <v>5.45</v>
      </c>
      <c r="X176" s="1"/>
      <c r="Y176" s="92">
        <f>+'Ark1'!U529</f>
        <v>11.196769230769222</v>
      </c>
      <c r="Z176" s="92"/>
      <c r="AA176" s="1">
        <f>+'Ark1'!W529</f>
        <v>0</v>
      </c>
      <c r="AC176" s="92">
        <f>+'Ark1'!X529</f>
        <v>23.84615384615384</v>
      </c>
      <c r="AE176" s="92">
        <f>+'Ark1'!Y529</f>
        <v>12.692307692307695</v>
      </c>
      <c r="AH176" s="92">
        <f>+'Ark1'!Z529</f>
        <v>7.7148013300492941</v>
      </c>
      <c r="AI176" s="1">
        <f>+'Ark1'!AA529</f>
        <v>1.4284928127142702</v>
      </c>
      <c r="AJ176" s="1">
        <f>+'Ark1'!AC529</f>
        <v>9.1197609647235378</v>
      </c>
      <c r="AK176" s="1">
        <f t="shared" si="46"/>
        <v>1.8149376558603476</v>
      </c>
      <c r="AL176" s="92"/>
      <c r="AM176" s="25"/>
      <c r="AW176"/>
      <c r="BA176"/>
      <c r="BB176"/>
      <c r="BC176"/>
      <c r="BD176"/>
      <c r="BE176"/>
      <c r="BF176"/>
      <c r="BJ176"/>
      <c r="BK176"/>
      <c r="BL176"/>
    </row>
    <row r="177" spans="1:64">
      <c r="A177" s="25"/>
      <c r="B177">
        <f>+'Ark1'!C530</f>
        <v>2020</v>
      </c>
      <c r="C177">
        <f>+'Ark1'!E530</f>
        <v>9</v>
      </c>
      <c r="D177">
        <f>+'Ark1'!Q530</f>
        <v>17</v>
      </c>
      <c r="E177" s="1"/>
      <c r="F177">
        <f>+'Ark1'!R530</f>
        <v>230</v>
      </c>
      <c r="H177" s="92">
        <f>+'Ark1'!AG530</f>
        <v>0.73939069772267996</v>
      </c>
      <c r="I177" s="92"/>
      <c r="J177" s="92">
        <f>+'Ark1'!AH530</f>
        <v>0</v>
      </c>
      <c r="P177" s="1">
        <f>+'Ark1'!S530</f>
        <v>5.2913043478260882</v>
      </c>
      <c r="Q177" s="1"/>
      <c r="R177" s="1"/>
      <c r="U177" s="1"/>
      <c r="V177" s="1"/>
      <c r="W177" s="1">
        <f>+'Ark1'!T530</f>
        <v>4.5956521739130443</v>
      </c>
      <c r="X177" s="1"/>
      <c r="Y177" s="92">
        <f>+'Ark1'!U530</f>
        <v>10.967521739130436</v>
      </c>
      <c r="Z177" s="92"/>
      <c r="AA177" s="1">
        <f>+'Ark1'!W530</f>
        <v>1.3043478260869563</v>
      </c>
      <c r="AC177" s="92">
        <f>+'Ark1'!X530</f>
        <v>28.260869565217391</v>
      </c>
      <c r="AE177" s="92">
        <f>+'Ark1'!Y530</f>
        <v>10.869565217391305</v>
      </c>
      <c r="AH177" s="92">
        <f>+'Ark1'!Z530</f>
        <v>7.8123831156171262</v>
      </c>
      <c r="AI177" s="1">
        <f>+'Ark1'!AA530</f>
        <v>1.404159362774771</v>
      </c>
      <c r="AJ177" s="1">
        <f>+'Ark1'!AC530</f>
        <v>1.8896111298051688</v>
      </c>
      <c r="AK177" s="1">
        <f t="shared" si="46"/>
        <v>2.0727444535743631</v>
      </c>
      <c r="AL177" s="92"/>
      <c r="AM177" s="25"/>
      <c r="AW177"/>
      <c r="BA177"/>
      <c r="BB177"/>
      <c r="BC177"/>
      <c r="BD177"/>
      <c r="BE177"/>
      <c r="BF177"/>
      <c r="BJ177"/>
      <c r="BK177"/>
      <c r="BL177"/>
    </row>
    <row r="178" spans="1:64">
      <c r="A178" s="25"/>
      <c r="B178">
        <f>+'Ark1'!C531</f>
        <v>2020</v>
      </c>
      <c r="C178">
        <f>+'Ark1'!E531</f>
        <v>10</v>
      </c>
      <c r="D178">
        <f>+'Ark1'!Q531</f>
        <v>62</v>
      </c>
      <c r="E178" s="1"/>
      <c r="F178">
        <f>+'Ark1'!R531</f>
        <v>1787</v>
      </c>
      <c r="H178" s="92">
        <f>+'Ark1'!AG531</f>
        <v>4.6819010506814704</v>
      </c>
      <c r="I178" s="92"/>
      <c r="J178" s="92">
        <f>+'Ark1'!AH531</f>
        <v>0</v>
      </c>
      <c r="P178" s="1">
        <f>+'Ark1'!S531</f>
        <v>5.4829322887521004</v>
      </c>
      <c r="Q178" s="1"/>
      <c r="R178" s="1"/>
      <c r="U178" s="1"/>
      <c r="V178" s="1"/>
      <c r="W178" s="1">
        <f>+'Ark1'!T531</f>
        <v>5.8276440962506992</v>
      </c>
      <c r="X178" s="1"/>
      <c r="Y178" s="92">
        <f>+'Ark1'!U531</f>
        <v>8.9384051482932261</v>
      </c>
      <c r="Z178" s="92"/>
      <c r="AA178" s="1">
        <f>+'Ark1'!W531</f>
        <v>0.89535534415221052</v>
      </c>
      <c r="AC178" s="92">
        <f>+'Ark1'!X531</f>
        <v>12.255176273083379</v>
      </c>
      <c r="AE178" s="92">
        <f>+'Ark1'!Y531</f>
        <v>6.3234471180749887</v>
      </c>
      <c r="AH178" s="92">
        <f>+'Ark1'!Z531</f>
        <v>5.9179878287352894</v>
      </c>
      <c r="AI178" s="1">
        <f>+'Ark1'!AA531</f>
        <v>1.3963397340696742</v>
      </c>
      <c r="AJ178" s="1">
        <f>+'Ark1'!AC531</f>
        <v>13.83482353699806</v>
      </c>
      <c r="AK178" s="1">
        <f t="shared" si="46"/>
        <v>1.6302235150030608</v>
      </c>
      <c r="AL178" s="92"/>
      <c r="AM178" s="25"/>
      <c r="AW178"/>
      <c r="BA178"/>
      <c r="BB178"/>
      <c r="BC178"/>
      <c r="BD178"/>
      <c r="BE178"/>
      <c r="BF178"/>
      <c r="BJ178"/>
      <c r="BK178"/>
      <c r="BL178"/>
    </row>
    <row r="179" spans="1:64">
      <c r="A179" s="25"/>
      <c r="B179">
        <f>+'Ark1'!C532</f>
        <v>2020</v>
      </c>
      <c r="C179">
        <f>+'Ark1'!E532</f>
        <v>11</v>
      </c>
      <c r="D179">
        <f>+'Ark1'!Q532</f>
        <v>55</v>
      </c>
      <c r="E179" s="1"/>
      <c r="F179">
        <f>+'Ark1'!R532</f>
        <v>732</v>
      </c>
      <c r="H179" s="92">
        <f>+'Ark1'!AG532</f>
        <v>2.4896608176013286</v>
      </c>
      <c r="I179" s="92"/>
      <c r="J179" s="92">
        <f>+'Ark1'!AH532</f>
        <v>0</v>
      </c>
      <c r="P179" s="1">
        <f>+'Ark1'!S532</f>
        <v>5.4904371584699456</v>
      </c>
      <c r="Q179" s="1"/>
      <c r="R179" s="1"/>
      <c r="U179" s="1"/>
      <c r="V179" s="1"/>
      <c r="W179" s="1">
        <f>+'Ark1'!T532</f>
        <v>4.8251366120218577</v>
      </c>
      <c r="X179" s="1"/>
      <c r="Y179" s="92">
        <f>+'Ark1'!U532</f>
        <v>11.603565573770492</v>
      </c>
      <c r="Z179" s="92"/>
      <c r="AA179" s="1">
        <f>+'Ark1'!W532</f>
        <v>3.1420765027322406</v>
      </c>
      <c r="AC179" s="92">
        <f>+'Ark1'!X532</f>
        <v>28.142076502732237</v>
      </c>
      <c r="AE179" s="92">
        <f>+'Ark1'!Y532</f>
        <v>14.754098360655737</v>
      </c>
      <c r="AH179" s="92">
        <f>+'Ark1'!Z532</f>
        <v>8.8287065927513613</v>
      </c>
      <c r="AI179" s="1">
        <f>+'Ark1'!AA532</f>
        <v>1.4107961264944748</v>
      </c>
      <c r="AJ179" s="1">
        <f>+'Ark1'!AC532</f>
        <v>16.983185052433058</v>
      </c>
      <c r="AK179" s="1">
        <f t="shared" si="46"/>
        <v>2.1134137845235133</v>
      </c>
      <c r="AL179" s="92"/>
      <c r="AM179" s="25"/>
      <c r="AW179"/>
      <c r="BA179"/>
      <c r="BB179"/>
      <c r="BC179"/>
      <c r="BD179"/>
      <c r="BE179"/>
      <c r="BF179"/>
      <c r="BJ179"/>
      <c r="BK179"/>
      <c r="BL179"/>
    </row>
    <row r="180" spans="1:64">
      <c r="A180" s="25"/>
      <c r="B180">
        <f>+'Ark1'!C533</f>
        <v>2020</v>
      </c>
      <c r="C180">
        <f>+'Ark1'!E533</f>
        <v>12</v>
      </c>
      <c r="D180">
        <f>+'Ark1'!Q533</f>
        <v>43</v>
      </c>
      <c r="E180" s="1"/>
      <c r="F180">
        <f>+'Ark1'!R533</f>
        <v>636</v>
      </c>
      <c r="H180" s="92">
        <f>+'Ark1'!AG533</f>
        <v>1.7459349530345205</v>
      </c>
      <c r="I180" s="92"/>
      <c r="J180" s="92">
        <f>+'Ark1'!AH533</f>
        <v>0.31446540880503127</v>
      </c>
      <c r="P180" s="1">
        <f>+'Ark1'!S533</f>
        <v>4.8506289308176092</v>
      </c>
      <c r="Q180" s="1"/>
      <c r="R180" s="1"/>
      <c r="U180" s="1"/>
      <c r="V180" s="1"/>
      <c r="W180" s="1">
        <f>+'Ark1'!T533</f>
        <v>5.1556603773584913</v>
      </c>
      <c r="X180" s="1"/>
      <c r="Y180" s="92">
        <f>+'Ark1'!U533</f>
        <v>9.3655503144654091</v>
      </c>
      <c r="Z180" s="92"/>
      <c r="AA180" s="1">
        <f>+'Ark1'!W533</f>
        <v>0.78616352201257822</v>
      </c>
      <c r="AC180" s="92">
        <f>+'Ark1'!X533</f>
        <v>19.654088050314456</v>
      </c>
      <c r="AE180" s="92">
        <f>+'Ark1'!Y533</f>
        <v>9.4339622641509404</v>
      </c>
      <c r="AH180" s="92">
        <f>+'Ark1'!Z533</f>
        <v>7.5878720166578404</v>
      </c>
      <c r="AI180" s="1">
        <f>+'Ark1'!AA533</f>
        <v>1.2342146361018571</v>
      </c>
      <c r="AJ180" s="1">
        <f>+'Ark1'!AC533</f>
        <v>33.420368775813081</v>
      </c>
      <c r="AK180" s="1">
        <f t="shared" si="46"/>
        <v>1.9307909238249599</v>
      </c>
      <c r="AL180" s="92"/>
      <c r="AM180" s="25"/>
      <c r="AW180"/>
      <c r="BA180"/>
      <c r="BB180"/>
      <c r="BC180"/>
      <c r="BD180"/>
      <c r="BE180"/>
      <c r="BF180"/>
      <c r="BJ180"/>
      <c r="BK180"/>
      <c r="BL180"/>
    </row>
    <row r="181" spans="1:64">
      <c r="A181" s="25"/>
      <c r="B181">
        <f>+'Ark1'!C534</f>
        <v>2020</v>
      </c>
      <c r="C181">
        <f>+'Ark1'!E534</f>
        <v>13</v>
      </c>
      <c r="D181">
        <f>+'Ark1'!Q534</f>
        <v>32</v>
      </c>
      <c r="E181" s="1"/>
      <c r="F181">
        <f>+'Ark1'!R534</f>
        <v>820</v>
      </c>
      <c r="H181" s="92">
        <f>+'Ark1'!AG534</f>
        <v>1.8112936753403828</v>
      </c>
      <c r="I181" s="92"/>
      <c r="J181" s="92">
        <f>+'Ark1'!AH534</f>
        <v>0</v>
      </c>
      <c r="P181" s="1">
        <f>+'Ark1'!S534</f>
        <v>5.5060975609756087</v>
      </c>
      <c r="Q181" s="1"/>
      <c r="R181" s="1"/>
      <c r="U181" s="1"/>
      <c r="V181" s="1"/>
      <c r="W181" s="1">
        <f>+'Ark1'!T534</f>
        <v>4.758536585365853</v>
      </c>
      <c r="X181" s="1"/>
      <c r="Y181" s="92">
        <f>+'Ark1'!U534</f>
        <v>7.5359390243902515</v>
      </c>
      <c r="Z181" s="92"/>
      <c r="AA181" s="1">
        <f>+'Ark1'!W534</f>
        <v>0.24390243902439024</v>
      </c>
      <c r="AC181" s="92">
        <f>+'Ark1'!X534</f>
        <v>10.365853658536585</v>
      </c>
      <c r="AE181" s="92">
        <f>+'Ark1'!Y534</f>
        <v>4.5121951219512191</v>
      </c>
      <c r="AH181" s="92">
        <f>+'Ark1'!Z534</f>
        <v>5.8513502691166579</v>
      </c>
      <c r="AI181" s="1">
        <f>+'Ark1'!AA534</f>
        <v>1.4704278090750913</v>
      </c>
      <c r="AJ181" s="1">
        <f>+'Ark1'!AC534</f>
        <v>3.6723653991136849</v>
      </c>
      <c r="AK181" s="1">
        <f t="shared" si="46"/>
        <v>1.3686533776301235</v>
      </c>
      <c r="AL181" s="92"/>
      <c r="AM181" s="25"/>
      <c r="AW181"/>
      <c r="BA181"/>
      <c r="BB181"/>
      <c r="BC181"/>
      <c r="BD181"/>
      <c r="BE181"/>
      <c r="BF181"/>
      <c r="BJ181"/>
      <c r="BK181"/>
      <c r="BL181"/>
    </row>
    <row r="182" spans="1:64">
      <c r="A182" s="25"/>
      <c r="B182">
        <f>+'Ark1'!C535</f>
        <v>2020</v>
      </c>
      <c r="C182">
        <f>+'Ark1'!E535</f>
        <v>14</v>
      </c>
      <c r="D182">
        <f>+'Ark1'!Q535</f>
        <v>61</v>
      </c>
      <c r="E182" s="1"/>
      <c r="F182">
        <f>+'Ark1'!R535</f>
        <v>1109</v>
      </c>
      <c r="H182" s="92">
        <f>+'Ark1'!AG535</f>
        <v>3.1059521225228939</v>
      </c>
      <c r="I182" s="92"/>
      <c r="J182" s="92">
        <f>+'Ark1'!AH535</f>
        <v>0</v>
      </c>
      <c r="P182" s="1">
        <f>+'Ark1'!S535</f>
        <v>5.1361587015329127</v>
      </c>
      <c r="Q182" s="1"/>
      <c r="R182" s="1"/>
      <c r="U182" s="1"/>
      <c r="V182" s="1"/>
      <c r="W182" s="1">
        <f>+'Ark1'!T535</f>
        <v>5.7249774571686176</v>
      </c>
      <c r="X182" s="1"/>
      <c r="Y182" s="92">
        <f>+'Ark1'!U535</f>
        <v>9.5548872858431029</v>
      </c>
      <c r="Z182" s="92"/>
      <c r="AA182" s="1">
        <f>+'Ark1'!W535</f>
        <v>1.352569882777277</v>
      </c>
      <c r="AC182" s="92">
        <f>+'Ark1'!X535</f>
        <v>19.386834986474302</v>
      </c>
      <c r="AE182" s="92">
        <f>+'Ark1'!Y535</f>
        <v>9.7385031559963906</v>
      </c>
      <c r="AH182" s="92">
        <f>+'Ark1'!Z535</f>
        <v>7.7527719066840941</v>
      </c>
      <c r="AI182" s="1">
        <f>+'Ark1'!AA535</f>
        <v>1.2861333120500258</v>
      </c>
      <c r="AJ182" s="1">
        <f>+'Ark1'!AC535</f>
        <v>23.395317465521128</v>
      </c>
      <c r="AK182" s="1">
        <f t="shared" si="46"/>
        <v>1.8603177668539328</v>
      </c>
      <c r="AL182" s="92"/>
      <c r="AM182" s="25"/>
      <c r="AW182"/>
      <c r="BA182"/>
      <c r="BB182"/>
      <c r="BC182"/>
      <c r="BD182"/>
      <c r="BE182"/>
      <c r="BF182"/>
      <c r="BJ182"/>
      <c r="BK182"/>
      <c r="BL182"/>
    </row>
    <row r="183" spans="1:64">
      <c r="A183" s="25"/>
      <c r="B183">
        <f>+'Ark1'!C536</f>
        <v>2020</v>
      </c>
      <c r="C183">
        <f>+'Ark1'!E536</f>
        <v>15</v>
      </c>
      <c r="D183">
        <f>+'Ark1'!Q536</f>
        <v>0</v>
      </c>
      <c r="E183" s="1"/>
      <c r="F183">
        <f>+'Ark1'!R536</f>
        <v>0</v>
      </c>
      <c r="H183" s="92">
        <f>+'Ark1'!AG536</f>
        <v>0</v>
      </c>
      <c r="I183" s="92"/>
      <c r="J183" s="92">
        <f>+'Ark1'!AH536</f>
        <v>0</v>
      </c>
      <c r="P183" s="1">
        <f>+'Ark1'!S536</f>
        <v>0</v>
      </c>
      <c r="Q183" s="1"/>
      <c r="R183" s="1"/>
      <c r="U183" s="1"/>
      <c r="V183" s="1"/>
      <c r="W183" s="1">
        <f>+'Ark1'!T536</f>
        <v>0</v>
      </c>
      <c r="X183" s="1"/>
      <c r="Y183" s="92">
        <f>+'Ark1'!U536</f>
        <v>0</v>
      </c>
      <c r="Z183" s="92"/>
      <c r="AA183" s="1">
        <f>+'Ark1'!W536</f>
        <v>0</v>
      </c>
      <c r="AC183" s="92">
        <f>+'Ark1'!X536</f>
        <v>0</v>
      </c>
      <c r="AE183" s="92">
        <f>+'Ark1'!Y536</f>
        <v>0</v>
      </c>
      <c r="AH183" s="92">
        <f>+'Ark1'!Z536</f>
        <v>0</v>
      </c>
      <c r="AI183" s="1">
        <f>+'Ark1'!AA536</f>
        <v>0</v>
      </c>
      <c r="AJ183" s="1">
        <f>+'Ark1'!AC536</f>
        <v>0</v>
      </c>
      <c r="AK183" s="1" t="e">
        <f t="shared" si="46"/>
        <v>#DIV/0!</v>
      </c>
      <c r="AL183" s="92"/>
      <c r="AM183" s="25"/>
      <c r="AW183"/>
      <c r="BA183"/>
      <c r="BB183"/>
      <c r="BC183"/>
      <c r="BD183"/>
      <c r="BE183"/>
      <c r="BF183"/>
      <c r="BJ183"/>
      <c r="BK183"/>
      <c r="BL183"/>
    </row>
    <row r="184" spans="1:64">
      <c r="A184" s="25"/>
      <c r="B184">
        <f>+'Ark1'!C537</f>
        <v>2020</v>
      </c>
      <c r="C184">
        <f>+'Ark1'!E537</f>
        <v>16</v>
      </c>
      <c r="D184">
        <f>+'Ark1'!Q537</f>
        <v>22</v>
      </c>
      <c r="E184" s="1"/>
      <c r="F184">
        <f>+'Ark1'!R537</f>
        <v>515</v>
      </c>
      <c r="H184" s="92">
        <f>+'Ark1'!AG537</f>
        <v>1.462721639435234</v>
      </c>
      <c r="I184" s="92"/>
      <c r="J184" s="92">
        <f>+'Ark1'!AH537</f>
        <v>0</v>
      </c>
      <c r="P184" s="1">
        <f>+'Ark1'!S537</f>
        <v>5.0757281553398066</v>
      </c>
      <c r="Q184" s="1"/>
      <c r="R184" s="1"/>
      <c r="U184" s="1"/>
      <c r="V184" s="1"/>
      <c r="W184" s="1">
        <f>+'Ark1'!T537</f>
        <v>4.5165048543689341</v>
      </c>
      <c r="X184" s="1"/>
      <c r="Y184" s="92">
        <f>+'Ark1'!U537</f>
        <v>9.6898446601941757</v>
      </c>
      <c r="Z184" s="92"/>
      <c r="AA184" s="1">
        <f>+'Ark1'!W537</f>
        <v>0.3883495145631069</v>
      </c>
      <c r="AC184" s="92">
        <f>+'Ark1'!X537</f>
        <v>18.640776699029125</v>
      </c>
      <c r="AE184" s="92">
        <f>+'Ark1'!Y537</f>
        <v>7.1844660194174788</v>
      </c>
      <c r="AH184" s="92">
        <f>+'Ark1'!Z537</f>
        <v>7.0245233383632018</v>
      </c>
      <c r="AI184" s="1">
        <f>+'Ark1'!AA537</f>
        <v>1.3278543916121921</v>
      </c>
      <c r="AJ184" s="1">
        <f>+'Ark1'!AC537</f>
        <v>28.488045919659569</v>
      </c>
      <c r="AK184" s="1">
        <f t="shared" si="46"/>
        <v>1.9090550879877581</v>
      </c>
      <c r="AL184" s="92"/>
      <c r="AM184" s="25"/>
      <c r="AW184"/>
      <c r="BA184"/>
      <c r="BB184"/>
      <c r="BC184"/>
      <c r="BD184"/>
      <c r="BE184"/>
      <c r="BF184"/>
      <c r="BJ184"/>
      <c r="BK184"/>
      <c r="BL184"/>
    </row>
    <row r="185" spans="1:64">
      <c r="A185" s="25"/>
      <c r="B185">
        <f>+'Ark1'!C538</f>
        <v>2020</v>
      </c>
      <c r="C185">
        <f>+'Ark1'!E538</f>
        <v>17</v>
      </c>
      <c r="D185">
        <f>+'Ark1'!Q538</f>
        <v>65</v>
      </c>
      <c r="E185" s="1"/>
      <c r="F185">
        <f>+'Ark1'!R538</f>
        <v>2441</v>
      </c>
      <c r="H185" s="92">
        <f>+'Ark1'!AG538</f>
        <v>5.5265902837039844</v>
      </c>
      <c r="I185" s="92"/>
      <c r="J185" s="92">
        <f>+'Ark1'!AH538</f>
        <v>0</v>
      </c>
      <c r="P185" s="1">
        <f>+'Ark1'!S538</f>
        <v>5.1310938140106499</v>
      </c>
      <c r="Q185" s="1"/>
      <c r="R185" s="1"/>
      <c r="U185" s="1"/>
      <c r="V185" s="1"/>
      <c r="W185" s="1">
        <f>+'Ark1'!T538</f>
        <v>5.0589922163047936</v>
      </c>
      <c r="X185" s="1"/>
      <c r="Y185" s="92">
        <f>+'Ark1'!U538</f>
        <v>7.7241704219582079</v>
      </c>
      <c r="Z185" s="92"/>
      <c r="AA185" s="1">
        <f>+'Ark1'!W538</f>
        <v>0.69643588693158553</v>
      </c>
      <c r="AC185" s="92">
        <f>+'Ark1'!X538</f>
        <v>6.5956575174108991</v>
      </c>
      <c r="AE185" s="92">
        <f>+'Ark1'!Y538</f>
        <v>3.359278984022942</v>
      </c>
      <c r="AH185" s="92">
        <f>+'Ark1'!Z538</f>
        <v>5.2014047335714046</v>
      </c>
      <c r="AI185" s="1">
        <f>+'Ark1'!AA538</f>
        <v>1.2344983041263595</v>
      </c>
      <c r="AJ185" s="1">
        <f>+'Ark1'!AC538</f>
        <v>26.505258612129744</v>
      </c>
      <c r="AK185" s="1">
        <f t="shared" si="46"/>
        <v>1.5053652694610771</v>
      </c>
      <c r="AL185" s="92"/>
      <c r="AM185" s="25"/>
      <c r="AW185"/>
      <c r="BA185"/>
      <c r="BB185"/>
      <c r="BC185"/>
      <c r="BD185"/>
      <c r="BE185"/>
      <c r="BF185"/>
      <c r="BJ185"/>
      <c r="BK185"/>
      <c r="BL185"/>
    </row>
    <row r="186" spans="1:64">
      <c r="A186" s="25"/>
      <c r="B186">
        <f>+'Ark1'!C539</f>
        <v>2020</v>
      </c>
      <c r="C186">
        <f>+'Ark1'!E539</f>
        <v>18</v>
      </c>
      <c r="D186">
        <f>+'Ark1'!Q539</f>
        <v>14</v>
      </c>
      <c r="E186" s="1"/>
      <c r="F186">
        <f>+'Ark1'!R539</f>
        <v>164</v>
      </c>
      <c r="H186" s="92">
        <f>+'Ark1'!AG539</f>
        <v>0.67798609311305236</v>
      </c>
      <c r="I186" s="92"/>
      <c r="J186" s="92">
        <f>+'Ark1'!AH539</f>
        <v>0</v>
      </c>
      <c r="P186" s="1">
        <f>+'Ark1'!S539</f>
        <v>5.2073170731707323</v>
      </c>
      <c r="Q186" s="1"/>
      <c r="R186" s="1"/>
      <c r="U186" s="1"/>
      <c r="V186" s="1"/>
      <c r="W186" s="1">
        <f>+'Ark1'!T539</f>
        <v>4.5609756097560972</v>
      </c>
      <c r="X186" s="1"/>
      <c r="Y186" s="92">
        <f>+'Ark1'!U539</f>
        <v>14.10390243902439</v>
      </c>
      <c r="Z186" s="92"/>
      <c r="AA186" s="1">
        <f>+'Ark1'!W539</f>
        <v>4.2682926829268304</v>
      </c>
      <c r="AC186" s="92">
        <f>+'Ark1'!X539</f>
        <v>36.585365853658544</v>
      </c>
      <c r="AE186" s="92">
        <f>+'Ark1'!Y539</f>
        <v>17.073170731707322</v>
      </c>
      <c r="AH186" s="92">
        <f>+'Ark1'!Z539</f>
        <v>7.9468793163436544</v>
      </c>
      <c r="AI186" s="1">
        <f>+'Ark1'!AA539</f>
        <v>1.1918197285320731</v>
      </c>
      <c r="AJ186" s="1">
        <f>+'Ark1'!AC539</f>
        <v>31.467338159814343</v>
      </c>
      <c r="AK186" s="1">
        <f t="shared" si="46"/>
        <v>2.70847775175644</v>
      </c>
      <c r="AL186" s="92"/>
      <c r="AM186" s="25"/>
      <c r="AW186"/>
      <c r="BA186"/>
      <c r="BB186"/>
      <c r="BC186"/>
      <c r="BD186"/>
      <c r="BE186"/>
      <c r="BF186"/>
      <c r="BJ186"/>
      <c r="BK186"/>
      <c r="BL186"/>
    </row>
    <row r="187" spans="1:64">
      <c r="A187" s="25"/>
      <c r="B187">
        <f>+'Ark1'!C540</f>
        <v>2020</v>
      </c>
      <c r="C187">
        <f>+'Ark1'!E540</f>
        <v>19</v>
      </c>
      <c r="D187">
        <f>+'Ark1'!Q540</f>
        <v>31</v>
      </c>
      <c r="E187" s="1"/>
      <c r="F187">
        <f>+'Ark1'!R540</f>
        <v>490</v>
      </c>
      <c r="H187" s="92">
        <f>+'Ark1'!AG540</f>
        <v>1.698582268540342</v>
      </c>
      <c r="I187" s="92"/>
      <c r="J187" s="92">
        <f>+'Ark1'!AH540</f>
        <v>0</v>
      </c>
      <c r="P187" s="1">
        <f>+'Ark1'!S540</f>
        <v>5.3204081632653057</v>
      </c>
      <c r="Q187" s="1"/>
      <c r="R187" s="1"/>
      <c r="U187" s="1"/>
      <c r="V187" s="1"/>
      <c r="W187" s="1">
        <f>+'Ark1'!T540</f>
        <v>4.9020408163265312</v>
      </c>
      <c r="X187" s="1"/>
      <c r="Y187" s="92">
        <f>+'Ark1'!U540</f>
        <v>11.82640816326531</v>
      </c>
      <c r="Z187" s="92"/>
      <c r="AA187" s="1">
        <f>+'Ark1'!W540</f>
        <v>1.4285714285714288</v>
      </c>
      <c r="AC187" s="92">
        <f>+'Ark1'!X540</f>
        <v>29.183673469387763</v>
      </c>
      <c r="AE187" s="92">
        <f>+'Ark1'!Y540</f>
        <v>14.897959183673466</v>
      </c>
      <c r="AH187" s="92">
        <f>+'Ark1'!Z540</f>
        <v>8.4662221146522736</v>
      </c>
      <c r="AI187" s="1">
        <f>+'Ark1'!AA540</f>
        <v>1.7558624361342341</v>
      </c>
      <c r="AJ187" s="1">
        <f>+'Ark1'!AC540</f>
        <v>8.6528664381127705</v>
      </c>
      <c r="AK187" s="1">
        <f t="shared" si="46"/>
        <v>2.2228385116992722</v>
      </c>
      <c r="AL187" s="92"/>
      <c r="AM187" s="25"/>
      <c r="AW187"/>
      <c r="BA187"/>
      <c r="BB187"/>
      <c r="BC187"/>
      <c r="BD187"/>
      <c r="BE187"/>
      <c r="BF187"/>
      <c r="BJ187"/>
      <c r="BK187"/>
      <c r="BL187"/>
    </row>
    <row r="188" spans="1:64">
      <c r="A188" s="25"/>
      <c r="B188">
        <f>+'Ark1'!C541</f>
        <v>2020</v>
      </c>
      <c r="C188">
        <f>+'Ark1'!E541</f>
        <v>20</v>
      </c>
      <c r="D188">
        <f>+'Ark1'!Q541</f>
        <v>53</v>
      </c>
      <c r="E188" s="1"/>
      <c r="F188">
        <f>+'Ark1'!R541</f>
        <v>939</v>
      </c>
      <c r="H188" s="92">
        <f>+'Ark1'!AG541</f>
        <v>2.7323041215389678</v>
      </c>
      <c r="I188" s="92"/>
      <c r="J188" s="92">
        <f>+'Ark1'!AH541</f>
        <v>0</v>
      </c>
      <c r="P188" s="1">
        <f>+'Ark1'!S541</f>
        <v>4.8178913738019187</v>
      </c>
      <c r="Q188" s="1"/>
      <c r="R188" s="1"/>
      <c r="U188" s="1"/>
      <c r="V188" s="1"/>
      <c r="W188" s="1">
        <f>+'Ark1'!T541</f>
        <v>4.5686900958466437</v>
      </c>
      <c r="X188" s="1"/>
      <c r="Y188" s="92">
        <f>+'Ark1'!U541</f>
        <v>9.9271778487752975</v>
      </c>
      <c r="Z188" s="92"/>
      <c r="AA188" s="1">
        <f>+'Ark1'!W541</f>
        <v>1.9169329073482424</v>
      </c>
      <c r="AC188" s="92">
        <f>+'Ark1'!X541</f>
        <v>17.039403620873273</v>
      </c>
      <c r="AE188" s="92">
        <f>+'Ark1'!Y541</f>
        <v>8.2002129925452625</v>
      </c>
      <c r="AH188" s="92">
        <f>+'Ark1'!Z541</f>
        <v>7.0225013081751682</v>
      </c>
      <c r="AI188" s="1">
        <f>+'Ark1'!AA541</f>
        <v>1.65818697742387</v>
      </c>
      <c r="AJ188" s="1">
        <f>+'Ark1'!AC541</f>
        <v>45.457122507531679</v>
      </c>
      <c r="AK188" s="1">
        <f t="shared" si="46"/>
        <v>2.0604818744473921</v>
      </c>
      <c r="AL188" s="92"/>
      <c r="AM188" s="25"/>
      <c r="AW188"/>
      <c r="BA188"/>
      <c r="BB188"/>
      <c r="BC188"/>
      <c r="BD188"/>
      <c r="BE188"/>
      <c r="BF188"/>
      <c r="BJ188"/>
      <c r="BK188"/>
      <c r="BL188"/>
    </row>
    <row r="189" spans="1:64">
      <c r="A189" s="25"/>
      <c r="B189">
        <f>+'Ark1'!C542</f>
        <v>2020</v>
      </c>
      <c r="C189">
        <f>+'Ark1'!E542</f>
        <v>21</v>
      </c>
      <c r="D189">
        <f>+'Ark1'!Q542</f>
        <v>14</v>
      </c>
      <c r="E189" s="1"/>
      <c r="F189">
        <f>+'Ark1'!R542</f>
        <v>271</v>
      </c>
      <c r="H189" s="92">
        <f>+'Ark1'!AG542</f>
        <v>0.87774671217604994</v>
      </c>
      <c r="I189" s="92"/>
      <c r="J189" s="92">
        <f>+'Ark1'!AH542</f>
        <v>0</v>
      </c>
      <c r="P189" s="1">
        <f>+'Ark1'!S542</f>
        <v>4.8265682656826572</v>
      </c>
      <c r="Q189" s="1"/>
      <c r="R189" s="1"/>
      <c r="U189" s="1"/>
      <c r="V189" s="1"/>
      <c r="W189" s="1">
        <f>+'Ark1'!T542</f>
        <v>3.9040590405904054</v>
      </c>
      <c r="X189" s="1"/>
      <c r="Y189" s="92">
        <f>+'Ark1'!U542</f>
        <v>11.049999999999997</v>
      </c>
      <c r="Z189" s="92"/>
      <c r="AA189" s="1">
        <f>+'Ark1'!W542</f>
        <v>3.3210332103321036</v>
      </c>
      <c r="AC189" s="92">
        <f>+'Ark1'!X542</f>
        <v>23.61623616236162</v>
      </c>
      <c r="AE189" s="92">
        <f>+'Ark1'!Y542</f>
        <v>12.915129151291511</v>
      </c>
      <c r="AH189" s="92">
        <f>+'Ark1'!Z542</f>
        <v>8.494445938854291</v>
      </c>
      <c r="AI189" s="1">
        <f>+'Ark1'!AA542</f>
        <v>1.5449581234691676</v>
      </c>
      <c r="AJ189" s="1">
        <f>+'Ark1'!AC542</f>
        <v>48.657584306528143</v>
      </c>
      <c r="AK189" s="1">
        <f t="shared" si="46"/>
        <v>2.2894113149847088</v>
      </c>
      <c r="AL189" s="92"/>
      <c r="AM189" s="25"/>
      <c r="AW189"/>
      <c r="BA189"/>
      <c r="BB189"/>
      <c r="BC189"/>
      <c r="BD189"/>
      <c r="BE189"/>
      <c r="BF189"/>
      <c r="BJ189"/>
      <c r="BK189"/>
      <c r="BL189"/>
    </row>
    <row r="190" spans="1:64">
      <c r="A190" s="25"/>
      <c r="B190">
        <f>+'Ark1'!C543</f>
        <v>2020</v>
      </c>
      <c r="C190">
        <f>+'Ark1'!E543</f>
        <v>22</v>
      </c>
      <c r="D190">
        <f>+'Ark1'!Q543</f>
        <v>45</v>
      </c>
      <c r="E190" s="1"/>
      <c r="F190">
        <f>+'Ark1'!R543</f>
        <v>899</v>
      </c>
      <c r="H190" s="92">
        <f>+'Ark1'!AG543</f>
        <v>2.4357247762904399</v>
      </c>
      <c r="I190" s="92"/>
      <c r="J190" s="92">
        <f>+'Ark1'!AH543</f>
        <v>1.8909899888765296</v>
      </c>
      <c r="P190" s="1">
        <f>+'Ark1'!S543</f>
        <v>5.0723025583982198</v>
      </c>
      <c r="Q190" s="1"/>
      <c r="R190" s="1"/>
      <c r="U190" s="1"/>
      <c r="V190" s="1"/>
      <c r="W190" s="1">
        <f>+'Ark1'!T543</f>
        <v>4.6395995550611788</v>
      </c>
      <c r="X190" s="1"/>
      <c r="Y190" s="92">
        <f>+'Ark1'!U543</f>
        <v>9.243381535038921</v>
      </c>
      <c r="Z190" s="92"/>
      <c r="AA190" s="1">
        <f>+'Ark1'!W543</f>
        <v>0.88987764182424933</v>
      </c>
      <c r="AC190" s="92">
        <f>+'Ark1'!X543</f>
        <v>12.68075639599555</v>
      </c>
      <c r="AE190" s="92">
        <f>+'Ark1'!Y543</f>
        <v>5.1167964404894324</v>
      </c>
      <c r="AH190" s="92">
        <f>+'Ark1'!Z543</f>
        <v>6.4936522200349502</v>
      </c>
      <c r="AI190" s="1">
        <f>+'Ark1'!AA543</f>
        <v>1.6690269902612025</v>
      </c>
      <c r="AJ190" s="1">
        <f>+'Ark1'!AC543</f>
        <v>15.844722671776506</v>
      </c>
      <c r="AK190" s="1">
        <f t="shared" si="46"/>
        <v>1.8223245614035068</v>
      </c>
      <c r="AL190" s="92"/>
      <c r="AM190" s="25"/>
      <c r="AW190"/>
      <c r="BA190"/>
      <c r="BB190"/>
      <c r="BC190"/>
      <c r="BD190"/>
      <c r="BE190"/>
      <c r="BF190"/>
      <c r="BJ190"/>
      <c r="BK190"/>
      <c r="BL190"/>
    </row>
    <row r="191" spans="1:64">
      <c r="A191" s="25"/>
      <c r="B191">
        <f>+'Ark1'!C544</f>
        <v>2020</v>
      </c>
      <c r="C191">
        <f>+'Ark1'!E544</f>
        <v>23</v>
      </c>
      <c r="D191">
        <f>+'Ark1'!Q544</f>
        <v>13</v>
      </c>
      <c r="E191" s="1"/>
      <c r="F191">
        <f>+'Ark1'!R544</f>
        <v>131</v>
      </c>
      <c r="H191" s="92">
        <f>+'Ark1'!AG544</f>
        <v>0.65366050174089618</v>
      </c>
      <c r="I191" s="92"/>
      <c r="J191" s="92">
        <f>+'Ark1'!AH544</f>
        <v>0</v>
      </c>
      <c r="P191" s="1">
        <f>+'Ark1'!S544</f>
        <v>6.33587786259542</v>
      </c>
      <c r="Q191" s="1"/>
      <c r="R191" s="1"/>
      <c r="U191" s="1"/>
      <c r="V191" s="1"/>
      <c r="W191" s="1">
        <f>+'Ark1'!T544</f>
        <v>5.8473282442748094</v>
      </c>
      <c r="X191" s="1"/>
      <c r="Y191" s="92">
        <f>+'Ark1'!U544</f>
        <v>17.023282442748101</v>
      </c>
      <c r="Z191" s="92"/>
      <c r="AA191" s="1">
        <f>+'Ark1'!W544</f>
        <v>5.3435114503816799</v>
      </c>
      <c r="AC191" s="92">
        <f>+'Ark1'!X544</f>
        <v>39.694656488549619</v>
      </c>
      <c r="AE191" s="92">
        <f>+'Ark1'!Y544</f>
        <v>29.007633587786252</v>
      </c>
      <c r="AH191" s="92">
        <f>+'Ark1'!Z544</f>
        <v>8.4434103166426659</v>
      </c>
      <c r="AI191" s="1">
        <f>+'Ark1'!AA544</f>
        <v>1.5314050178166123</v>
      </c>
      <c r="AJ191" s="1">
        <f>+'Ark1'!AC544</f>
        <v>-0.47963791925147886</v>
      </c>
      <c r="AK191" s="1">
        <f t="shared" si="46"/>
        <v>2.6868072289156641</v>
      </c>
      <c r="AL191" s="92"/>
      <c r="AM191" s="25"/>
      <c r="AW191"/>
      <c r="BA191"/>
      <c r="BB191"/>
      <c r="BC191"/>
      <c r="BD191"/>
      <c r="BE191"/>
      <c r="BF191"/>
      <c r="BJ191"/>
      <c r="BK191"/>
      <c r="BL191"/>
    </row>
    <row r="192" spans="1:64">
      <c r="A192" s="25"/>
      <c r="B192">
        <f>+'Ark1'!C545</f>
        <v>2020</v>
      </c>
      <c r="C192">
        <f>+'Ark1'!E545</f>
        <v>24</v>
      </c>
      <c r="D192">
        <f>+'Ark1'!Q545</f>
        <v>40</v>
      </c>
      <c r="E192" s="1"/>
      <c r="F192">
        <f>+'Ark1'!R545</f>
        <v>527</v>
      </c>
      <c r="H192" s="92">
        <f>+'Ark1'!AG545</f>
        <v>2.0198623920143364</v>
      </c>
      <c r="I192" s="92"/>
      <c r="J192" s="92">
        <f>+'Ark1'!AH545</f>
        <v>0</v>
      </c>
      <c r="P192" s="1">
        <f>+'Ark1'!S545</f>
        <v>5.4800759013282718</v>
      </c>
      <c r="Q192" s="1"/>
      <c r="R192" s="1"/>
      <c r="U192" s="1"/>
      <c r="V192" s="1"/>
      <c r="W192" s="1">
        <f>+'Ark1'!T545</f>
        <v>4.5104364326375723</v>
      </c>
      <c r="X192" s="1"/>
      <c r="Y192" s="92">
        <f>+'Ark1'!U545</f>
        <v>13.075958254269455</v>
      </c>
      <c r="Z192" s="92"/>
      <c r="AA192" s="1">
        <f>+'Ark1'!W545</f>
        <v>2.087286527514232</v>
      </c>
      <c r="AC192" s="92">
        <f>+'Ark1'!X545</f>
        <v>32.827324478178369</v>
      </c>
      <c r="AE192" s="92">
        <f>+'Ark1'!Y545</f>
        <v>13.282732447817841</v>
      </c>
      <c r="AH192" s="92">
        <f>+'Ark1'!Z545</f>
        <v>8.255565185350207</v>
      </c>
      <c r="AI192" s="1">
        <f>+'Ark1'!AA545</f>
        <v>2.0934255073372654</v>
      </c>
      <c r="AJ192" s="1">
        <f>+'Ark1'!AC545</f>
        <v>5.8567467205477222</v>
      </c>
      <c r="AK192" s="1">
        <f t="shared" si="46"/>
        <v>2.3860907202216084</v>
      </c>
      <c r="AL192" s="92"/>
      <c r="AM192" s="25"/>
      <c r="AW192"/>
      <c r="BA192"/>
      <c r="BB192"/>
      <c r="BC192"/>
      <c r="BD192"/>
      <c r="BE192"/>
      <c r="BF192"/>
      <c r="BJ192"/>
      <c r="BK192"/>
      <c r="BL192"/>
    </row>
    <row r="193" spans="1:64">
      <c r="A193" s="25"/>
      <c r="B193">
        <f>+'Ark1'!C546</f>
        <v>2020</v>
      </c>
      <c r="C193">
        <f>+'Ark1'!E546</f>
        <v>25</v>
      </c>
      <c r="D193">
        <f>+'Ark1'!Q546</f>
        <v>27</v>
      </c>
      <c r="E193" s="1"/>
      <c r="F193">
        <f>+'Ark1'!R546</f>
        <v>430</v>
      </c>
      <c r="H193" s="92">
        <f>+'Ark1'!AG546</f>
        <v>1.9786064938864765</v>
      </c>
      <c r="I193" s="92"/>
      <c r="J193" s="92">
        <f>+'Ark1'!AH546</f>
        <v>0.23255813953488377</v>
      </c>
      <c r="P193" s="1">
        <f>+'Ark1'!S546</f>
        <v>5.0674418604651184</v>
      </c>
      <c r="Q193" s="1"/>
      <c r="R193" s="1"/>
      <c r="U193" s="1"/>
      <c r="V193" s="1"/>
      <c r="W193" s="1">
        <f>+'Ark1'!T546</f>
        <v>5.467441860465116</v>
      </c>
      <c r="X193" s="1"/>
      <c r="Y193" s="92">
        <f>+'Ark1'!U546</f>
        <v>15.69832558139534</v>
      </c>
      <c r="Z193" s="92"/>
      <c r="AA193" s="1">
        <f>+'Ark1'!W546</f>
        <v>3.023255813953488</v>
      </c>
      <c r="AC193" s="92">
        <f>+'Ark1'!X546</f>
        <v>48.13953488372092</v>
      </c>
      <c r="AE193" s="92">
        <f>+'Ark1'!Y546</f>
        <v>19.302325581395344</v>
      </c>
      <c r="AH193" s="92">
        <f>+'Ark1'!Z546</f>
        <v>8.067207377447339</v>
      </c>
      <c r="AI193" s="1">
        <f>+'Ark1'!AA546</f>
        <v>1.4314118790725543</v>
      </c>
      <c r="AJ193" s="1">
        <f>+'Ark1'!AC546</f>
        <v>18.423777173420032</v>
      </c>
      <c r="AK193" s="1">
        <f t="shared" si="46"/>
        <v>3.0978797613584184</v>
      </c>
      <c r="AL193" s="92"/>
      <c r="AM193" s="25"/>
      <c r="AW193"/>
      <c r="BA193"/>
      <c r="BB193"/>
      <c r="BC193"/>
      <c r="BD193"/>
      <c r="BE193"/>
      <c r="BF193"/>
      <c r="BJ193"/>
      <c r="BK193"/>
      <c r="BL193"/>
    </row>
    <row r="194" spans="1:64">
      <c r="A194" s="25"/>
      <c r="B194">
        <f>+'Ark1'!C547</f>
        <v>2020</v>
      </c>
      <c r="C194">
        <f>+'Ark1'!E547</f>
        <v>26</v>
      </c>
      <c r="D194">
        <f>+'Ark1'!Q547</f>
        <v>34</v>
      </c>
      <c r="E194" s="1"/>
      <c r="F194">
        <f>+'Ark1'!R547</f>
        <v>444</v>
      </c>
      <c r="H194" s="92">
        <f>+'Ark1'!AG547</f>
        <v>1.7372997931137628</v>
      </c>
      <c r="I194" s="92"/>
      <c r="J194" s="92">
        <f>+'Ark1'!AH547</f>
        <v>0</v>
      </c>
      <c r="P194" s="1">
        <f>+'Ark1'!S547</f>
        <v>4.4639639639639652</v>
      </c>
      <c r="Q194" s="1"/>
      <c r="R194" s="1"/>
      <c r="U194" s="1"/>
      <c r="V194" s="1"/>
      <c r="W194" s="1">
        <f>+'Ark1'!T547</f>
        <v>4.4324324324324325</v>
      </c>
      <c r="X194" s="1"/>
      <c r="Y194" s="92">
        <f>+'Ark1'!U547</f>
        <v>13.349166666666676</v>
      </c>
      <c r="Z194" s="92"/>
      <c r="AA194" s="1">
        <f>+'Ark1'!W547</f>
        <v>0.90090090090090069</v>
      </c>
      <c r="AC194" s="92">
        <f>+'Ark1'!X547</f>
        <v>32.432432432432442</v>
      </c>
      <c r="AE194" s="92">
        <f>+'Ark1'!Y547</f>
        <v>9.4594594594594632</v>
      </c>
      <c r="AH194" s="92">
        <f>+'Ark1'!Z547</f>
        <v>6.9122517210460952</v>
      </c>
      <c r="AI194" s="1">
        <f>+'Ark1'!AA547</f>
        <v>1.4890164111168396</v>
      </c>
      <c r="AJ194" s="1">
        <f>+'Ark1'!AC547</f>
        <v>1.0808157915465719</v>
      </c>
      <c r="AK194" s="1">
        <f t="shared" si="46"/>
        <v>2.9904288597376398</v>
      </c>
      <c r="AL194" s="92"/>
      <c r="AM194" s="25"/>
      <c r="AW194"/>
      <c r="BA194"/>
      <c r="BB194"/>
      <c r="BC194"/>
      <c r="BD194"/>
      <c r="BE194"/>
      <c r="BF194"/>
      <c r="BJ194"/>
      <c r="BK194"/>
      <c r="BL194"/>
    </row>
    <row r="195" spans="1:64">
      <c r="A195" s="25"/>
      <c r="B195">
        <f>+'Ark1'!C548</f>
        <v>2020</v>
      </c>
      <c r="C195">
        <f>+'Ark1'!E548</f>
        <v>27</v>
      </c>
      <c r="D195">
        <f>+'Ark1'!Q548</f>
        <v>29</v>
      </c>
      <c r="E195" s="1"/>
      <c r="F195">
        <f>+'Ark1'!R548</f>
        <v>393</v>
      </c>
      <c r="H195" s="92">
        <f>+'Ark1'!AG548</f>
        <v>1.53520598080673</v>
      </c>
      <c r="I195" s="92"/>
      <c r="J195" s="92">
        <f>+'Ark1'!AH548</f>
        <v>0</v>
      </c>
      <c r="P195" s="1">
        <f>+'Ark1'!S548</f>
        <v>4.6972010178117047</v>
      </c>
      <c r="Q195" s="1"/>
      <c r="R195" s="1"/>
      <c r="U195" s="1"/>
      <c r="V195" s="1"/>
      <c r="W195" s="1">
        <f>+'Ark1'!T548</f>
        <v>5.4198473282442761</v>
      </c>
      <c r="X195" s="1"/>
      <c r="Y195" s="92">
        <f>+'Ark1'!U548</f>
        <v>13.327124681933839</v>
      </c>
      <c r="Z195" s="92"/>
      <c r="AA195" s="1">
        <f>+'Ark1'!W548</f>
        <v>3.0534351145038183</v>
      </c>
      <c r="AC195" s="92">
        <f>+'Ark1'!X548</f>
        <v>35.114503816793885</v>
      </c>
      <c r="AE195" s="92">
        <f>+'Ark1'!Y548</f>
        <v>9.6692111959287512</v>
      </c>
      <c r="AH195" s="92">
        <f>+'Ark1'!Z548</f>
        <v>7.1444833521171027</v>
      </c>
      <c r="AI195" s="1">
        <f>+'Ark1'!AA548</f>
        <v>1.5457130415831031</v>
      </c>
      <c r="AJ195" s="1">
        <f>+'Ark1'!AC548</f>
        <v>-10.353906791658911</v>
      </c>
      <c r="AK195" s="1">
        <f t="shared" si="46"/>
        <v>2.8372481040086668</v>
      </c>
      <c r="AL195" s="92"/>
      <c r="AM195" s="25"/>
      <c r="AW195"/>
      <c r="BA195"/>
      <c r="BB195"/>
      <c r="BC195"/>
      <c r="BD195"/>
      <c r="BE195"/>
      <c r="BF195"/>
      <c r="BJ195"/>
      <c r="BK195"/>
      <c r="BL195"/>
    </row>
    <row r="196" spans="1:64">
      <c r="A196" s="25"/>
      <c r="B196">
        <f>+'Ark1'!C549</f>
        <v>2020</v>
      </c>
      <c r="C196">
        <f>+'Ark1'!E549</f>
        <v>28</v>
      </c>
      <c r="D196">
        <f>+'Ark1'!Q549</f>
        <v>12</v>
      </c>
      <c r="E196" s="1"/>
      <c r="F196">
        <f>+'Ark1'!R549</f>
        <v>188</v>
      </c>
      <c r="H196" s="92">
        <f>+'Ark1'!AG549</f>
        <v>0.6454562204719887</v>
      </c>
      <c r="I196" s="92"/>
      <c r="J196" s="92">
        <f>+'Ark1'!AH549</f>
        <v>0</v>
      </c>
      <c r="P196" s="1">
        <f>+'Ark1'!S549</f>
        <v>5.2659574468085086</v>
      </c>
      <c r="Q196" s="1"/>
      <c r="R196" s="1"/>
      <c r="U196" s="1"/>
      <c r="V196" s="1"/>
      <c r="W196" s="1">
        <f>+'Ark1'!T549</f>
        <v>4.3457446808510634</v>
      </c>
      <c r="X196" s="1"/>
      <c r="Y196" s="92">
        <f>+'Ark1'!U549</f>
        <v>11.713085106382984</v>
      </c>
      <c r="Z196" s="92"/>
      <c r="AA196" s="1">
        <f>+'Ark1'!W549</f>
        <v>2.1276595744680855</v>
      </c>
      <c r="AC196" s="92">
        <f>+'Ark1'!X549</f>
        <v>21.276595744680854</v>
      </c>
      <c r="AE196" s="92">
        <f>+'Ark1'!Y549</f>
        <v>12.765957446808516</v>
      </c>
      <c r="AH196" s="92">
        <f>+'Ark1'!Z549</f>
        <v>7.3382388933985103</v>
      </c>
      <c r="AI196" s="1">
        <f>+'Ark1'!AA549</f>
        <v>1.3540760523825977</v>
      </c>
      <c r="AJ196" s="1">
        <f>+'Ark1'!AC549</f>
        <v>24.512259148390655</v>
      </c>
      <c r="AK196" s="1">
        <f t="shared" si="46"/>
        <v>2.224303030303032</v>
      </c>
      <c r="AL196" s="92"/>
      <c r="AM196" s="25"/>
      <c r="AW196"/>
      <c r="BA196"/>
      <c r="BB196"/>
      <c r="BC196"/>
      <c r="BD196"/>
      <c r="BE196"/>
      <c r="BF196"/>
      <c r="BJ196"/>
      <c r="BK196"/>
      <c r="BL196"/>
    </row>
    <row r="197" spans="1:64">
      <c r="A197" s="25"/>
      <c r="B197">
        <f>+'Ark1'!C550</f>
        <v>2020</v>
      </c>
      <c r="C197">
        <f>+'Ark1'!E550</f>
        <v>29</v>
      </c>
      <c r="D197">
        <f>+'Ark1'!Q550</f>
        <v>12</v>
      </c>
      <c r="E197" s="1"/>
      <c r="F197">
        <f>+'Ark1'!R550</f>
        <v>77</v>
      </c>
      <c r="H197" s="92">
        <f>+'Ark1'!AG550</f>
        <v>0.37841990877448911</v>
      </c>
      <c r="I197" s="92"/>
      <c r="J197" s="92">
        <f>+'Ark1'!AH550</f>
        <v>0</v>
      </c>
      <c r="P197" s="1">
        <f>+'Ark1'!S550</f>
        <v>4.7662337662337668</v>
      </c>
      <c r="Q197" s="1"/>
      <c r="R197" s="1"/>
      <c r="U197" s="1"/>
      <c r="V197" s="1"/>
      <c r="W197" s="1">
        <f>+'Ark1'!T550</f>
        <v>4.9610389610389598</v>
      </c>
      <c r="X197" s="1"/>
      <c r="Y197" s="92">
        <f>+'Ark1'!U550</f>
        <v>16.766623376623375</v>
      </c>
      <c r="Z197" s="92"/>
      <c r="AA197" s="1">
        <f>+'Ark1'!W550</f>
        <v>1.2987012987012985</v>
      </c>
      <c r="AC197" s="92">
        <f>+'Ark1'!X550</f>
        <v>46.753246753246763</v>
      </c>
      <c r="AE197" s="92">
        <f>+'Ark1'!Y550</f>
        <v>16.883116883116884</v>
      </c>
      <c r="AH197" s="92">
        <f>+'Ark1'!Z550</f>
        <v>8.9138154278362496</v>
      </c>
      <c r="AI197" s="1">
        <f>+'Ark1'!AA550</f>
        <v>1.6348168323159276</v>
      </c>
      <c r="AJ197" s="1">
        <f>+'Ark1'!AC550</f>
        <v>-5.4551217164398844</v>
      </c>
      <c r="AK197" s="1">
        <f t="shared" si="46"/>
        <v>3.5177929155313343</v>
      </c>
      <c r="AL197" s="92"/>
      <c r="AM197" s="25"/>
      <c r="AW197"/>
      <c r="BA197"/>
      <c r="BB197"/>
      <c r="BC197"/>
      <c r="BD197"/>
      <c r="BE197"/>
      <c r="BF197"/>
      <c r="BJ197"/>
      <c r="BK197"/>
      <c r="BL197"/>
    </row>
    <row r="198" spans="1:64">
      <c r="A198" s="25"/>
      <c r="B198">
        <f>+'Ark1'!C551</f>
        <v>2020</v>
      </c>
      <c r="C198">
        <f>+'Ark1'!E551</f>
        <v>30</v>
      </c>
      <c r="D198">
        <f>+'Ark1'!Q551</f>
        <v>6</v>
      </c>
      <c r="E198" s="1"/>
      <c r="F198">
        <f>+'Ark1'!R551</f>
        <v>80</v>
      </c>
      <c r="H198" s="92">
        <f>+'Ark1'!AG551</f>
        <v>0.19858522899910641</v>
      </c>
      <c r="I198" s="92"/>
      <c r="J198" s="92">
        <f>+'Ark1'!AH551</f>
        <v>0</v>
      </c>
      <c r="P198" s="1">
        <f>+'Ark1'!S551</f>
        <v>5.625</v>
      </c>
      <c r="Q198" s="1"/>
      <c r="R198" s="1"/>
      <c r="U198" s="1"/>
      <c r="V198" s="1"/>
      <c r="W198" s="1">
        <f>+'Ark1'!T551</f>
        <v>5.3375000000000004</v>
      </c>
      <c r="X198" s="1"/>
      <c r="Y198" s="92">
        <f>+'Ark1'!U551</f>
        <v>8.4687499999999982</v>
      </c>
      <c r="Z198" s="92"/>
      <c r="AA198" s="1">
        <f>+'Ark1'!W551</f>
        <v>0</v>
      </c>
      <c r="AC198" s="92">
        <f>+'Ark1'!X551</f>
        <v>7.5</v>
      </c>
      <c r="AE198" s="92">
        <f>+'Ark1'!Y551</f>
        <v>1.25</v>
      </c>
      <c r="AH198" s="92">
        <f>+'Ark1'!Z551</f>
        <v>3.8774216223542224</v>
      </c>
      <c r="AI198" s="1">
        <f>+'Ark1'!AA551</f>
        <v>1.6611366590380219</v>
      </c>
      <c r="AJ198" s="1">
        <f>+'Ark1'!AC551</f>
        <v>39.253374113902865</v>
      </c>
      <c r="AK198" s="1">
        <f t="shared" si="46"/>
        <v>1.5055555555555553</v>
      </c>
      <c r="AL198" s="92"/>
      <c r="AM198" s="25"/>
      <c r="AW198"/>
      <c r="BA198"/>
      <c r="BB198"/>
      <c r="BC198"/>
      <c r="BD198"/>
      <c r="BE198"/>
      <c r="BF198"/>
      <c r="BJ198"/>
      <c r="BK198"/>
      <c r="BL198"/>
    </row>
    <row r="199" spans="1:64">
      <c r="A199" s="25"/>
      <c r="B199">
        <f>+'Ark1'!C552</f>
        <v>2020</v>
      </c>
      <c r="C199">
        <f>+'Ark1'!E552</f>
        <v>31</v>
      </c>
      <c r="D199">
        <f>+'Ark1'!Q552</f>
        <v>7</v>
      </c>
      <c r="E199" s="1"/>
      <c r="F199">
        <f>+'Ark1'!R552</f>
        <v>105</v>
      </c>
      <c r="H199" s="92">
        <f>+'Ark1'!AG552</f>
        <v>0.56445689621868511</v>
      </c>
      <c r="I199" s="92"/>
      <c r="J199" s="92">
        <f>+'Ark1'!AH552</f>
        <v>12.380952380952378</v>
      </c>
      <c r="P199" s="1">
        <f>+'Ark1'!S552</f>
        <v>5.7238095238095239</v>
      </c>
      <c r="Q199" s="1"/>
      <c r="R199" s="1"/>
      <c r="U199" s="1"/>
      <c r="V199" s="1"/>
      <c r="W199" s="1">
        <f>+'Ark1'!T552</f>
        <v>5</v>
      </c>
      <c r="X199" s="1"/>
      <c r="Y199" s="92">
        <f>+'Ark1'!U552</f>
        <v>18.340190476190475</v>
      </c>
      <c r="Z199" s="92"/>
      <c r="AA199" s="1">
        <f>+'Ark1'!W552</f>
        <v>0.95238095238095277</v>
      </c>
      <c r="AC199" s="92">
        <f>+'Ark1'!X552</f>
        <v>65.714285714285694</v>
      </c>
      <c r="AE199" s="92">
        <f>+'Ark1'!Y552</f>
        <v>32.380952380952372</v>
      </c>
      <c r="AH199" s="92">
        <f>+'Ark1'!Z552</f>
        <v>9.1527934826012327</v>
      </c>
      <c r="AI199" s="1">
        <f>+'Ark1'!AA552</f>
        <v>2.0678732488338412</v>
      </c>
      <c r="AJ199" s="1">
        <f>+'Ark1'!AC552</f>
        <v>59.419622463967613</v>
      </c>
      <c r="AK199" s="1">
        <f t="shared" si="46"/>
        <v>3.2041930116472543</v>
      </c>
      <c r="AL199" s="92"/>
      <c r="AM199" s="25"/>
      <c r="AW199"/>
      <c r="BA199"/>
      <c r="BB199"/>
      <c r="BC199"/>
      <c r="BD199"/>
      <c r="BE199"/>
      <c r="BF199"/>
      <c r="BJ199"/>
      <c r="BK199"/>
      <c r="BL199"/>
    </row>
    <row r="200" spans="1:64">
      <c r="A200" s="25"/>
      <c r="B200">
        <f>+'Ark1'!C553</f>
        <v>2020</v>
      </c>
      <c r="C200">
        <f>+'Ark1'!E553</f>
        <v>32</v>
      </c>
      <c r="D200">
        <f>+'Ark1'!Q553</f>
        <v>26</v>
      </c>
      <c r="E200" s="1"/>
      <c r="F200">
        <f>+'Ark1'!R553</f>
        <v>381</v>
      </c>
      <c r="H200" s="92">
        <f>+'Ark1'!AG553</f>
        <v>1.206287287491089</v>
      </c>
      <c r="I200" s="92"/>
      <c r="J200" s="92">
        <f>+'Ark1'!AH553</f>
        <v>0</v>
      </c>
      <c r="P200" s="1">
        <f>+'Ark1'!S553</f>
        <v>3.9868766404199474</v>
      </c>
      <c r="Q200" s="1"/>
      <c r="R200" s="1"/>
      <c r="U200" s="1"/>
      <c r="V200" s="1"/>
      <c r="W200" s="1">
        <f>+'Ark1'!T553</f>
        <v>3.4409448818897639</v>
      </c>
      <c r="X200" s="1"/>
      <c r="Y200" s="92">
        <f>+'Ark1'!U553</f>
        <v>10.801601049868772</v>
      </c>
      <c r="Z200" s="92"/>
      <c r="AA200" s="1">
        <f>+'Ark1'!W553</f>
        <v>0</v>
      </c>
      <c r="AC200" s="92">
        <f>+'Ark1'!X553</f>
        <v>13.910761154855642</v>
      </c>
      <c r="AE200" s="92">
        <f>+'Ark1'!Y553</f>
        <v>4.1994750656167978</v>
      </c>
      <c r="AH200" s="92">
        <f>+'Ark1'!Z553</f>
        <v>5.5351577147767719</v>
      </c>
      <c r="AI200" s="1">
        <f>+'Ark1'!AA553</f>
        <v>1.5171239394902918</v>
      </c>
      <c r="AJ200" s="1">
        <f>+'Ark1'!AC553</f>
        <v>49.273638602266843</v>
      </c>
      <c r="AK200" s="1">
        <f t="shared" si="46"/>
        <v>2.7092890059249521</v>
      </c>
      <c r="AL200" s="92"/>
      <c r="AM200" s="25"/>
      <c r="AW200"/>
      <c r="BA200"/>
      <c r="BB200"/>
      <c r="BC200"/>
      <c r="BD200"/>
      <c r="BE200"/>
      <c r="BF200"/>
      <c r="BJ200"/>
      <c r="BK200"/>
      <c r="BL200"/>
    </row>
    <row r="201" spans="1:64">
      <c r="A201" s="25"/>
      <c r="B201">
        <f>+'Ark1'!C554</f>
        <v>2020</v>
      </c>
      <c r="C201">
        <f>+'Ark1'!E554</f>
        <v>33</v>
      </c>
      <c r="D201">
        <f>+'Ark1'!Q554</f>
        <v>16</v>
      </c>
      <c r="E201" s="1"/>
      <c r="F201">
        <f>+'Ark1'!R554</f>
        <v>163</v>
      </c>
      <c r="H201" s="92">
        <f>+'Ark1'!AG554</f>
        <v>0.66713498583992048</v>
      </c>
      <c r="I201" s="92"/>
      <c r="J201" s="92">
        <f>+'Ark1'!AH554</f>
        <v>0</v>
      </c>
      <c r="P201" s="1">
        <f>+'Ark1'!S554</f>
        <v>4.0184049079754596</v>
      </c>
      <c r="Q201" s="1"/>
      <c r="R201" s="1"/>
      <c r="U201" s="1"/>
      <c r="V201" s="1"/>
      <c r="W201" s="1">
        <f>+'Ark1'!T554</f>
        <v>3.8773006134969328</v>
      </c>
      <c r="X201" s="1"/>
      <c r="Y201" s="92">
        <f>+'Ark1'!U554</f>
        <v>13.963312883435584</v>
      </c>
      <c r="Z201" s="92"/>
      <c r="AA201" s="1">
        <f>+'Ark1'!W554</f>
        <v>1.2269938650306749</v>
      </c>
      <c r="AC201" s="92">
        <f>+'Ark1'!X554</f>
        <v>35.582822085889575</v>
      </c>
      <c r="AE201" s="92">
        <f>+'Ark1'!Y554</f>
        <v>14.7239263803681</v>
      </c>
      <c r="AH201" s="92">
        <f>+'Ark1'!Z554</f>
        <v>7.4159375758630723</v>
      </c>
      <c r="AI201" s="1">
        <f>+'Ark1'!AA554</f>
        <v>1.9643209933419452</v>
      </c>
      <c r="AJ201" s="1">
        <f>+'Ark1'!AC554</f>
        <v>47.801047059208912</v>
      </c>
      <c r="AK201" s="1">
        <f t="shared" si="46"/>
        <v>3.4748396946564895</v>
      </c>
      <c r="AL201" s="92"/>
      <c r="AM201" s="25"/>
      <c r="AW201"/>
      <c r="BA201"/>
      <c r="BB201"/>
      <c r="BC201"/>
      <c r="BD201"/>
      <c r="BE201"/>
      <c r="BF201"/>
      <c r="BJ201"/>
      <c r="BK201"/>
      <c r="BL201"/>
    </row>
    <row r="202" spans="1:64">
      <c r="A202" s="25"/>
      <c r="B202">
        <f>+'Ark1'!C555</f>
        <v>2020</v>
      </c>
      <c r="C202">
        <f>+'Ark1'!E555</f>
        <v>34</v>
      </c>
      <c r="D202">
        <f>+'Ark1'!Q555</f>
        <v>42</v>
      </c>
      <c r="E202" s="1"/>
      <c r="F202">
        <f>+'Ark1'!R555</f>
        <v>687</v>
      </c>
      <c r="H202" s="92">
        <f>+'Ark1'!AG555</f>
        <v>2.4876852243268579</v>
      </c>
      <c r="I202" s="92"/>
      <c r="J202" s="92">
        <f>+'Ark1'!AH555</f>
        <v>0</v>
      </c>
      <c r="P202" s="1">
        <f>+'Ark1'!S555</f>
        <v>5.0713245997088796</v>
      </c>
      <c r="Q202" s="1"/>
      <c r="R202" s="1"/>
      <c r="U202" s="1"/>
      <c r="V202" s="1"/>
      <c r="W202" s="1">
        <f>+'Ark1'!T555</f>
        <v>3.8733624454148474</v>
      </c>
      <c r="X202" s="1"/>
      <c r="Y202" s="92">
        <f>+'Ark1'!U555</f>
        <v>12.353813682678309</v>
      </c>
      <c r="Z202" s="92"/>
      <c r="AA202" s="1">
        <f>+'Ark1'!W555</f>
        <v>1.8922852983988352</v>
      </c>
      <c r="AC202" s="92">
        <f>+'Ark1'!X555</f>
        <v>21.979621542940329</v>
      </c>
      <c r="AE202" s="92">
        <f>+'Ark1'!Y555</f>
        <v>9.1703056768558948</v>
      </c>
      <c r="AH202" s="92">
        <f>+'Ark1'!Z555</f>
        <v>6.8565681817992212</v>
      </c>
      <c r="AI202" s="1">
        <f>+'Ark1'!AA555</f>
        <v>2.2126752414959925</v>
      </c>
      <c r="AJ202" s="1">
        <f>+'Ark1'!AC555</f>
        <v>39.856215799274786</v>
      </c>
      <c r="AK202" s="1">
        <f t="shared" si="46"/>
        <v>2.4360132032146953</v>
      </c>
      <c r="AL202" s="92"/>
      <c r="AM202" s="25"/>
      <c r="AW202"/>
      <c r="BA202"/>
      <c r="BB202"/>
      <c r="BC202"/>
      <c r="BD202"/>
      <c r="BE202"/>
      <c r="BF202"/>
      <c r="BJ202"/>
      <c r="BK202"/>
      <c r="BL202"/>
    </row>
    <row r="203" spans="1:64">
      <c r="A203" s="25"/>
      <c r="B203">
        <f>+'Ark1'!C556</f>
        <v>2020</v>
      </c>
      <c r="C203">
        <f>+'Ark1'!E556</f>
        <v>35</v>
      </c>
      <c r="D203">
        <f>+'Ark1'!Q556</f>
        <v>19</v>
      </c>
      <c r="E203" s="1"/>
      <c r="F203">
        <f>+'Ark1'!R556</f>
        <v>143</v>
      </c>
      <c r="H203" s="92">
        <f>+'Ark1'!AG556</f>
        <v>0.53758413785021564</v>
      </c>
      <c r="I203" s="92"/>
      <c r="J203" s="92">
        <f>+'Ark1'!AH556</f>
        <v>0</v>
      </c>
      <c r="P203" s="1">
        <f>+'Ark1'!S556</f>
        <v>5.3776223776223757</v>
      </c>
      <c r="Q203" s="1"/>
      <c r="R203" s="1"/>
      <c r="U203" s="1"/>
      <c r="V203" s="1"/>
      <c r="W203" s="1">
        <f>+'Ark1'!T556</f>
        <v>3.972027972027973</v>
      </c>
      <c r="X203" s="1"/>
      <c r="Y203" s="92">
        <f>+'Ark1'!U556</f>
        <v>12.825454545454548</v>
      </c>
      <c r="Z203" s="92"/>
      <c r="AA203" s="1">
        <f>+'Ark1'!W556</f>
        <v>0</v>
      </c>
      <c r="AC203" s="92">
        <f>+'Ark1'!X556</f>
        <v>16.08391608391609</v>
      </c>
      <c r="AE203" s="92">
        <f>+'Ark1'!Y556</f>
        <v>3.4965034965034958</v>
      </c>
      <c r="AH203" s="92">
        <f>+'Ark1'!Z556</f>
        <v>3.4183072994375978</v>
      </c>
      <c r="AI203" s="1">
        <f>+'Ark1'!AA556</f>
        <v>0.5769972404122039</v>
      </c>
      <c r="AJ203" s="1">
        <f>+'Ark1'!AC556</f>
        <v>-105.0338988566842</v>
      </c>
      <c r="AK203" s="1">
        <f t="shared" si="46"/>
        <v>2.3849674902470754</v>
      </c>
      <c r="AL203" s="92"/>
      <c r="AM203" s="25"/>
      <c r="AW203"/>
      <c r="BA203"/>
      <c r="BB203"/>
      <c r="BC203"/>
      <c r="BD203"/>
      <c r="BE203"/>
      <c r="BF203"/>
      <c r="BJ203"/>
      <c r="BK203"/>
      <c r="BL203"/>
    </row>
    <row r="204" spans="1:64">
      <c r="A204" s="25"/>
      <c r="B204">
        <f>+'Ark1'!C557</f>
        <v>2020</v>
      </c>
      <c r="C204">
        <f>+'Ark1'!E557</f>
        <v>36</v>
      </c>
      <c r="D204">
        <f>+'Ark1'!Q557</f>
        <v>32</v>
      </c>
      <c r="E204" s="1"/>
      <c r="F204">
        <f>+'Ark1'!R557</f>
        <v>319</v>
      </c>
      <c r="H204" s="92">
        <f>+'Ark1'!AG557</f>
        <v>1.2638872629163502</v>
      </c>
      <c r="I204" s="92"/>
      <c r="J204" s="92">
        <f>+'Ark1'!AH557</f>
        <v>0</v>
      </c>
      <c r="P204" s="1">
        <f>+'Ark1'!S557</f>
        <v>4.877742946708465</v>
      </c>
      <c r="Q204" s="1"/>
      <c r="R204" s="1"/>
      <c r="U204" s="1"/>
      <c r="V204" s="1"/>
      <c r="W204" s="1">
        <f>+'Ark1'!T557</f>
        <v>4.0595611285266449</v>
      </c>
      <c r="X204" s="1"/>
      <c r="Y204" s="92">
        <f>+'Ark1'!U557</f>
        <v>13.516990595611285</v>
      </c>
      <c r="Z204" s="92"/>
      <c r="AA204" s="1">
        <f>+'Ark1'!W557</f>
        <v>0</v>
      </c>
      <c r="AC204" s="92">
        <f>+'Ark1'!X557</f>
        <v>25.078369905956112</v>
      </c>
      <c r="AE204" s="92">
        <f>+'Ark1'!Y557</f>
        <v>5.6426332288401246</v>
      </c>
      <c r="AH204" s="92">
        <f>+'Ark1'!Z557</f>
        <v>5.0492677736547487</v>
      </c>
      <c r="AI204" s="1">
        <f>+'Ark1'!AA557</f>
        <v>1.4100312085761479</v>
      </c>
      <c r="AJ204" s="1">
        <f>+'Ark1'!AC557</f>
        <v>20.075756392986634</v>
      </c>
      <c r="AK204" s="1">
        <f t="shared" si="46"/>
        <v>2.7711568123393309</v>
      </c>
      <c r="AL204" s="92"/>
      <c r="AM204" s="25"/>
      <c r="AW204"/>
      <c r="BA204"/>
      <c r="BB204"/>
      <c r="BC204"/>
      <c r="BD204"/>
      <c r="BE204"/>
      <c r="BF204"/>
      <c r="BJ204"/>
      <c r="BK204"/>
      <c r="BL204"/>
    </row>
    <row r="205" spans="1:64">
      <c r="A205" s="25"/>
      <c r="B205">
        <f>+'Ark1'!C558</f>
        <v>2020</v>
      </c>
      <c r="C205">
        <f>+'Ark1'!E558</f>
        <v>37</v>
      </c>
      <c r="D205">
        <f>+'Ark1'!Q558</f>
        <v>41</v>
      </c>
      <c r="E205" s="1"/>
      <c r="F205">
        <f>+'Ark1'!R558</f>
        <v>624</v>
      </c>
      <c r="H205" s="92">
        <f>+'Ark1'!AG558</f>
        <v>2.150002400609631</v>
      </c>
      <c r="I205" s="92"/>
      <c r="J205" s="92">
        <f>+'Ark1'!AH558</f>
        <v>0</v>
      </c>
      <c r="P205" s="1">
        <f>+'Ark1'!S558</f>
        <v>4.8269230769230784</v>
      </c>
      <c r="Q205" s="1"/>
      <c r="R205" s="1"/>
      <c r="U205" s="1"/>
      <c r="V205" s="1"/>
      <c r="W205" s="1">
        <f>+'Ark1'!T558</f>
        <v>3.8846153846153855</v>
      </c>
      <c r="X205" s="1"/>
      <c r="Y205" s="92">
        <f>+'Ark1'!U558</f>
        <v>11.754839743589736</v>
      </c>
      <c r="Z205" s="92"/>
      <c r="AA205" s="1">
        <f>+'Ark1'!W558</f>
        <v>0.64102564102564097</v>
      </c>
      <c r="AC205" s="92">
        <f>+'Ark1'!X558</f>
        <v>19.551282051282048</v>
      </c>
      <c r="AE205" s="92">
        <f>+'Ark1'!Y558</f>
        <v>4.0064102564102564</v>
      </c>
      <c r="AH205" s="92">
        <f>+'Ark1'!Z558</f>
        <v>5.9276042886248019</v>
      </c>
      <c r="AI205" s="1">
        <f>+'Ark1'!AA558</f>
        <v>1.5500763485682036</v>
      </c>
      <c r="AJ205" s="1">
        <f>+'Ark1'!AC558</f>
        <v>16.406018081342257</v>
      </c>
      <c r="AK205" s="1">
        <f t="shared" si="46"/>
        <v>2.4352656042496656</v>
      </c>
      <c r="AL205" s="92"/>
      <c r="AM205" s="25"/>
      <c r="AW205"/>
      <c r="BA205"/>
      <c r="BB205"/>
      <c r="BC205"/>
      <c r="BD205"/>
      <c r="BE205"/>
      <c r="BF205"/>
      <c r="BJ205"/>
      <c r="BK205"/>
      <c r="BL205"/>
    </row>
    <row r="206" spans="1:64">
      <c r="A206" s="25"/>
      <c r="B206">
        <f>+'Ark1'!C559</f>
        <v>2020</v>
      </c>
      <c r="C206">
        <f>+'Ark1'!E559</f>
        <v>38</v>
      </c>
      <c r="D206">
        <f>+'Ark1'!Q559</f>
        <v>33</v>
      </c>
      <c r="E206" s="1"/>
      <c r="F206">
        <f>+'Ark1'!R559</f>
        <v>685</v>
      </c>
      <c r="H206" s="92">
        <f>+'Ark1'!AG559</f>
        <v>2.6267183338045648</v>
      </c>
      <c r="I206" s="92"/>
      <c r="J206" s="92">
        <f>+'Ark1'!AH559</f>
        <v>8.3211678832116789</v>
      </c>
      <c r="P206" s="1">
        <f>+'Ark1'!S559</f>
        <v>4.6642335766423351</v>
      </c>
      <c r="Q206" s="1"/>
      <c r="R206" s="1"/>
      <c r="U206" s="1"/>
      <c r="V206" s="1"/>
      <c r="W206" s="1">
        <f>+'Ark1'!T559</f>
        <v>4.13284671532847</v>
      </c>
      <c r="X206" s="1"/>
      <c r="Y206" s="92">
        <f>+'Ark1'!U559</f>
        <v>13.082335766423357</v>
      </c>
      <c r="Z206" s="92"/>
      <c r="AA206" s="1">
        <f>+'Ark1'!W559</f>
        <v>0.58394160583941646</v>
      </c>
      <c r="AC206" s="92">
        <f>+'Ark1'!X559</f>
        <v>22.043795620437951</v>
      </c>
      <c r="AE206" s="92">
        <f>+'Ark1'!Y559</f>
        <v>4.2335766423357661</v>
      </c>
      <c r="AH206" s="92">
        <f>+'Ark1'!Z559</f>
        <v>4.8582286373842418</v>
      </c>
      <c r="AI206" s="1">
        <f>+'Ark1'!AA559</f>
        <v>1.4870603552601604</v>
      </c>
      <c r="AJ206" s="1">
        <f>+'Ark1'!AC559</f>
        <v>5.6318504313040396</v>
      </c>
      <c r="AK206" s="1">
        <f t="shared" ref="AK206:AK220" si="47">+Y206/P206</f>
        <v>2.8048200312989047</v>
      </c>
      <c r="AL206" s="92"/>
      <c r="AM206" s="25"/>
      <c r="AW206"/>
      <c r="BA206"/>
      <c r="BB206"/>
      <c r="BC206"/>
      <c r="BD206"/>
      <c r="BE206"/>
      <c r="BF206"/>
      <c r="BJ206"/>
      <c r="BK206"/>
      <c r="BL206"/>
    </row>
    <row r="207" spans="1:64">
      <c r="A207" s="25"/>
      <c r="B207">
        <f>+'Ark1'!C560</f>
        <v>2020</v>
      </c>
      <c r="C207">
        <f>+'Ark1'!E560</f>
        <v>39</v>
      </c>
      <c r="D207">
        <f>+'Ark1'!Q560</f>
        <v>29</v>
      </c>
      <c r="E207" s="1"/>
      <c r="F207">
        <f>+'Ark1'!R560</f>
        <v>282</v>
      </c>
      <c r="H207" s="92">
        <f>+'Ark1'!AG560</f>
        <v>1.1941875114717773</v>
      </c>
      <c r="I207" s="92"/>
      <c r="J207" s="92">
        <f>+'Ark1'!AH560</f>
        <v>0</v>
      </c>
      <c r="P207" s="1">
        <f>+'Ark1'!S560</f>
        <v>5.1773049645390081</v>
      </c>
      <c r="Q207" s="1"/>
      <c r="R207" s="1"/>
      <c r="U207" s="1"/>
      <c r="V207" s="1"/>
      <c r="W207" s="1">
        <f>+'Ark1'!T560</f>
        <v>4.5212765957446805</v>
      </c>
      <c r="X207" s="1"/>
      <c r="Y207" s="92">
        <f>+'Ark1'!U560</f>
        <v>14.447269503546091</v>
      </c>
      <c r="Z207" s="92"/>
      <c r="AA207" s="1">
        <f>+'Ark1'!W560</f>
        <v>1.0638297872340428</v>
      </c>
      <c r="AC207" s="92">
        <f>+'Ark1'!X560</f>
        <v>37.234042553191493</v>
      </c>
      <c r="AE207" s="92">
        <f>+'Ark1'!Y560</f>
        <v>9.2198581560283674</v>
      </c>
      <c r="AH207" s="92">
        <f>+'Ark1'!Z560</f>
        <v>6.5981631866760013</v>
      </c>
      <c r="AI207" s="1">
        <f>+'Ark1'!AA560</f>
        <v>1.8442307510246641</v>
      </c>
      <c r="AJ207" s="1">
        <f>+'Ark1'!AC560</f>
        <v>32.92168547478984</v>
      </c>
      <c r="AK207" s="1">
        <f t="shared" si="47"/>
        <v>2.7904999999999975</v>
      </c>
      <c r="AL207" s="92"/>
      <c r="AM207" s="25"/>
      <c r="AW207"/>
      <c r="BA207"/>
      <c r="BB207"/>
      <c r="BC207"/>
      <c r="BD207"/>
      <c r="BE207"/>
      <c r="BF207"/>
      <c r="BJ207"/>
      <c r="BK207"/>
      <c r="BL207"/>
    </row>
    <row r="208" spans="1:64">
      <c r="A208" s="25"/>
      <c r="B208">
        <f>+'Ark1'!C561</f>
        <v>2020</v>
      </c>
      <c r="C208">
        <f>+'Ark1'!E561</f>
        <v>40</v>
      </c>
      <c r="D208">
        <f>+'Ark1'!Q561</f>
        <v>41</v>
      </c>
      <c r="E208" s="1"/>
      <c r="F208">
        <f>+'Ark1'!R561</f>
        <v>529</v>
      </c>
      <c r="H208" s="92">
        <f>+'Ark1'!AG561</f>
        <v>2.4334677928759887</v>
      </c>
      <c r="I208" s="92"/>
      <c r="J208" s="92">
        <f>+'Ark1'!AH561</f>
        <v>0</v>
      </c>
      <c r="P208" s="1">
        <f>+'Ark1'!S561</f>
        <v>4.6672967863894161</v>
      </c>
      <c r="Q208" s="1"/>
      <c r="R208" s="1"/>
      <c r="U208" s="1"/>
      <c r="V208" s="1"/>
      <c r="W208" s="1">
        <f>+'Ark1'!T561</f>
        <v>4.4669187145557672</v>
      </c>
      <c r="X208" s="1"/>
      <c r="Y208" s="92">
        <f>+'Ark1'!U561</f>
        <v>15.693950850661638</v>
      </c>
      <c r="Z208" s="92"/>
      <c r="AA208" s="1">
        <f>+'Ark1'!W561</f>
        <v>0.75614366729678628</v>
      </c>
      <c r="AC208" s="92">
        <f>+'Ark1'!X561</f>
        <v>44.234404536862002</v>
      </c>
      <c r="AE208" s="92">
        <f>+'Ark1'!Y561</f>
        <v>13.799621928166356</v>
      </c>
      <c r="AH208" s="92">
        <f>+'Ark1'!Z561</f>
        <v>6.6736935585948238</v>
      </c>
      <c r="AI208" s="1">
        <f>+'Ark1'!AA561</f>
        <v>1.5120462945902144</v>
      </c>
      <c r="AJ208" s="1">
        <f>+'Ark1'!AC561</f>
        <v>10.346283283504237</v>
      </c>
      <c r="AK208" s="1">
        <f t="shared" si="47"/>
        <v>3.3625354394491707</v>
      </c>
      <c r="AL208" s="92"/>
      <c r="AM208" s="25"/>
      <c r="AW208"/>
      <c r="BA208"/>
      <c r="BB208"/>
      <c r="BC208"/>
      <c r="BD208"/>
      <c r="BE208"/>
      <c r="BF208"/>
      <c r="BJ208"/>
      <c r="BK208"/>
      <c r="BL208"/>
    </row>
    <row r="209" spans="1:64">
      <c r="A209" s="25"/>
      <c r="B209">
        <f>+'Ark1'!C562</f>
        <v>2020</v>
      </c>
      <c r="C209">
        <f>+'Ark1'!E562</f>
        <v>41</v>
      </c>
      <c r="D209">
        <f>+'Ark1'!Q562</f>
        <v>69</v>
      </c>
      <c r="E209" s="1"/>
      <c r="F209">
        <f>+'Ark1'!R562</f>
        <v>1088</v>
      </c>
      <c r="H209" s="92">
        <f>+'Ark1'!AG562</f>
        <v>5.1482231355807375</v>
      </c>
      <c r="I209" s="92"/>
      <c r="J209" s="92">
        <f>+'Ark1'!AH562</f>
        <v>0</v>
      </c>
      <c r="P209" s="1">
        <f>+'Ark1'!S562</f>
        <v>4.8198529411764701</v>
      </c>
      <c r="Q209" s="1"/>
      <c r="R209" s="1"/>
      <c r="U209" s="1"/>
      <c r="V209" s="1"/>
      <c r="W209" s="1">
        <f>+'Ark1'!T562</f>
        <v>4.8566176470588243</v>
      </c>
      <c r="X209" s="1"/>
      <c r="Y209" s="92">
        <f>+'Ark1'!U562</f>
        <v>16.143244485294101</v>
      </c>
      <c r="Z209" s="92"/>
      <c r="AA209" s="1">
        <f>+'Ark1'!W562</f>
        <v>2.0220588235294121</v>
      </c>
      <c r="AC209" s="92">
        <f>+'Ark1'!X562</f>
        <v>50.459558823529406</v>
      </c>
      <c r="AE209" s="92">
        <f>+'Ark1'!Y562</f>
        <v>17.463235294117652</v>
      </c>
      <c r="AH209" s="92">
        <f>+'Ark1'!Z562</f>
        <v>7.6967419486462481</v>
      </c>
      <c r="AI209" s="1">
        <f>+'Ark1'!AA562</f>
        <v>1.8392901385229612</v>
      </c>
      <c r="AJ209" s="1">
        <f>+'Ark1'!AC562</f>
        <v>10.649994383373851</v>
      </c>
      <c r="AK209" s="1">
        <f t="shared" si="47"/>
        <v>3.3493230358504928</v>
      </c>
      <c r="AL209" s="92"/>
      <c r="AM209" s="25"/>
      <c r="AW209"/>
      <c r="BA209"/>
      <c r="BB209"/>
      <c r="BC209"/>
      <c r="BD209"/>
      <c r="BE209"/>
      <c r="BF209"/>
      <c r="BJ209"/>
      <c r="BK209"/>
      <c r="BL209"/>
    </row>
    <row r="210" spans="1:64">
      <c r="A210" s="25"/>
      <c r="B210">
        <f>+'Ark1'!C563</f>
        <v>2020</v>
      </c>
      <c r="C210">
        <f>+'Ark1'!E563</f>
        <v>42</v>
      </c>
      <c r="D210">
        <f>+'Ark1'!Q563</f>
        <v>67</v>
      </c>
      <c r="E210" s="1"/>
      <c r="F210">
        <f>+'Ark1'!R563</f>
        <v>958</v>
      </c>
      <c r="H210" s="92">
        <f>+'Ark1'!AG563</f>
        <v>4.5807119838843198</v>
      </c>
      <c r="I210" s="92"/>
      <c r="J210" s="92">
        <f>+'Ark1'!AH563</f>
        <v>0.31315240083507306</v>
      </c>
      <c r="P210" s="1">
        <f>+'Ark1'!S563</f>
        <v>5.0386221294363267</v>
      </c>
      <c r="Q210" s="1"/>
      <c r="R210" s="1"/>
      <c r="U210" s="1"/>
      <c r="V210" s="1"/>
      <c r="W210" s="1">
        <f>+'Ark1'!T563</f>
        <v>4.8496868475991652</v>
      </c>
      <c r="X210" s="1"/>
      <c r="Y210" s="92">
        <f>+'Ark1'!U563</f>
        <v>16.312849686847603</v>
      </c>
      <c r="Z210" s="92"/>
      <c r="AA210" s="1">
        <f>+'Ark1'!W563</f>
        <v>1.9832985386221289</v>
      </c>
      <c r="AC210" s="92">
        <f>+'Ark1'!X563</f>
        <v>48.121085594989552</v>
      </c>
      <c r="AE210" s="92">
        <f>+'Ark1'!Y563</f>
        <v>14.40501043841336</v>
      </c>
      <c r="AH210" s="92">
        <f>+'Ark1'!Z563</f>
        <v>6.8969503351273715</v>
      </c>
      <c r="AI210" s="1">
        <f>+'Ark1'!AA563</f>
        <v>1.6749321430840636</v>
      </c>
      <c r="AJ210" s="1">
        <f>+'Ark1'!AC563</f>
        <v>9.5866015957697144</v>
      </c>
      <c r="AK210" s="1">
        <f t="shared" si="47"/>
        <v>3.2375616324839447</v>
      </c>
      <c r="AL210" s="92"/>
      <c r="AM210" s="25"/>
      <c r="AW210"/>
      <c r="BA210"/>
      <c r="BB210"/>
      <c r="BC210"/>
      <c r="BD210"/>
      <c r="BE210"/>
      <c r="BF210"/>
      <c r="BJ210"/>
      <c r="BK210"/>
      <c r="BL210"/>
    </row>
    <row r="211" spans="1:64">
      <c r="A211" s="25"/>
      <c r="B211">
        <f>+'Ark1'!C564</f>
        <v>2020</v>
      </c>
      <c r="C211">
        <f>+'Ark1'!E564</f>
        <v>43</v>
      </c>
      <c r="D211">
        <f>+'Ark1'!Q564</f>
        <v>74</v>
      </c>
      <c r="E211" s="1"/>
      <c r="F211">
        <f>+'Ark1'!R564</f>
        <v>902</v>
      </c>
      <c r="H211" s="92">
        <f>+'Ark1'!AG564</f>
        <v>3.7747754492027217</v>
      </c>
      <c r="I211" s="92"/>
      <c r="J211" s="92">
        <f>+'Ark1'!AH564</f>
        <v>0.44345898004434575</v>
      </c>
      <c r="P211" s="1">
        <f>+'Ark1'!S564</f>
        <v>4.9002217294900223</v>
      </c>
      <c r="Q211" s="1"/>
      <c r="R211" s="1"/>
      <c r="U211" s="1"/>
      <c r="V211" s="1"/>
      <c r="W211" s="1">
        <f>+'Ark1'!T564</f>
        <v>4.5609756097560972</v>
      </c>
      <c r="X211" s="1"/>
      <c r="Y211" s="92">
        <f>+'Ark1'!U564</f>
        <v>14.277328159645243</v>
      </c>
      <c r="Z211" s="92"/>
      <c r="AA211" s="1">
        <f>+'Ark1'!W564</f>
        <v>1.2195121951219512</v>
      </c>
      <c r="AC211" s="92">
        <f>+'Ark1'!X564</f>
        <v>40.465631929046566</v>
      </c>
      <c r="AE211" s="92">
        <f>+'Ark1'!Y564</f>
        <v>9.9778270509977816</v>
      </c>
      <c r="AH211" s="92">
        <f>+'Ark1'!Z564</f>
        <v>7.314390992320682</v>
      </c>
      <c r="AI211" s="1">
        <f>+'Ark1'!AA564</f>
        <v>1.4849652864816549</v>
      </c>
      <c r="AJ211" s="1">
        <f>+'Ark1'!AC564</f>
        <v>17.124823973700565</v>
      </c>
      <c r="AK211" s="1">
        <f t="shared" si="47"/>
        <v>2.9136085972850698</v>
      </c>
      <c r="AL211" s="92"/>
      <c r="AM211" s="25"/>
      <c r="AW211"/>
      <c r="BA211"/>
      <c r="BB211"/>
      <c r="BC211"/>
      <c r="BD211"/>
      <c r="BE211"/>
      <c r="BF211"/>
      <c r="BJ211"/>
      <c r="BK211"/>
      <c r="BL211"/>
    </row>
    <row r="212" spans="1:64">
      <c r="A212" s="25"/>
      <c r="B212">
        <f>+'Ark1'!C565</f>
        <v>2020</v>
      </c>
      <c r="C212">
        <f>+'Ark1'!E565</f>
        <v>44</v>
      </c>
      <c r="D212">
        <f>+'Ark1'!Q565</f>
        <v>59</v>
      </c>
      <c r="E212" s="1"/>
      <c r="F212">
        <f>+'Ark1'!R565</f>
        <v>594</v>
      </c>
      <c r="H212" s="92">
        <f>+'Ark1'!AG565</f>
        <v>3.0131490681267223</v>
      </c>
      <c r="I212" s="92"/>
      <c r="J212" s="92">
        <f>+'Ark1'!AH565</f>
        <v>3.535353535353535</v>
      </c>
      <c r="P212" s="1">
        <f>+'Ark1'!S565</f>
        <v>5.2777777777777777</v>
      </c>
      <c r="Q212" s="1"/>
      <c r="R212" s="1"/>
      <c r="U212" s="1"/>
      <c r="V212" s="1"/>
      <c r="W212" s="1">
        <f>+'Ark1'!T565</f>
        <v>4.9781144781144784</v>
      </c>
      <c r="X212" s="1"/>
      <c r="Y212" s="92">
        <f>+'Ark1'!U565</f>
        <v>17.305993265993266</v>
      </c>
      <c r="Z212" s="92"/>
      <c r="AA212" s="1">
        <f>+'Ark1'!W565</f>
        <v>1.5151515151515151</v>
      </c>
      <c r="AC212" s="92">
        <f>+'Ark1'!X565</f>
        <v>57.07070707070708</v>
      </c>
      <c r="AE212" s="92">
        <f>+'Ark1'!Y565</f>
        <v>17.340067340067339</v>
      </c>
      <c r="AH212" s="92">
        <f>+'Ark1'!Z565</f>
        <v>6.9677154089526958</v>
      </c>
      <c r="AI212" s="1">
        <f>+'Ark1'!AA565</f>
        <v>1.6459145762669849</v>
      </c>
      <c r="AJ212" s="1">
        <f>+'Ark1'!AC565</f>
        <v>25.642585096714608</v>
      </c>
      <c r="AK212" s="1">
        <f t="shared" si="47"/>
        <v>3.2790303030303032</v>
      </c>
      <c r="AL212" s="92"/>
      <c r="AM212" s="25"/>
      <c r="AW212"/>
      <c r="BA212"/>
      <c r="BB212"/>
      <c r="BC212"/>
      <c r="BD212"/>
      <c r="BE212"/>
      <c r="BF212"/>
      <c r="BJ212"/>
      <c r="BK212"/>
      <c r="BL212"/>
    </row>
    <row r="213" spans="1:64">
      <c r="A213" s="25"/>
      <c r="B213">
        <f>+'Ark1'!C566</f>
        <v>2020</v>
      </c>
      <c r="C213">
        <f>+'Ark1'!E566</f>
        <v>45</v>
      </c>
      <c r="D213">
        <f>+'Ark1'!Q566</f>
        <v>55</v>
      </c>
      <c r="E213" s="1"/>
      <c r="F213">
        <f>+'Ark1'!R566</f>
        <v>938</v>
      </c>
      <c r="H213" s="92">
        <f>+'Ark1'!AG566</f>
        <v>4.4050366021155698</v>
      </c>
      <c r="I213" s="92"/>
      <c r="J213" s="92">
        <f>+'Ark1'!AH566</f>
        <v>0</v>
      </c>
      <c r="P213" s="1">
        <f>+'Ark1'!S566</f>
        <v>5.0383795309168447</v>
      </c>
      <c r="Q213" s="1"/>
      <c r="R213" s="1"/>
      <c r="U213" s="1"/>
      <c r="V213" s="1"/>
      <c r="W213" s="1">
        <f>+'Ark1'!T566</f>
        <v>4.6705756929637516</v>
      </c>
      <c r="X213" s="1"/>
      <c r="Y213" s="92">
        <f>+'Ark1'!U566</f>
        <v>16.021716417910437</v>
      </c>
      <c r="Z213" s="92"/>
      <c r="AA213" s="1">
        <f>+'Ark1'!W566</f>
        <v>0.74626865671641807</v>
      </c>
      <c r="AC213" s="92">
        <f>+'Ark1'!X566</f>
        <v>47.228144989339022</v>
      </c>
      <c r="AE213" s="92">
        <f>+'Ark1'!Y566</f>
        <v>18.443496801705752</v>
      </c>
      <c r="AH213" s="92">
        <f>+'Ark1'!Z566</f>
        <v>7.6689237448021217</v>
      </c>
      <c r="AI213" s="1">
        <f>+'Ark1'!AA566</f>
        <v>1.5085464900601162</v>
      </c>
      <c r="AJ213" s="1">
        <f>+'Ark1'!AC566</f>
        <v>39.665640147945666</v>
      </c>
      <c r="AK213" s="1">
        <f t="shared" si="47"/>
        <v>3.1799344054168404</v>
      </c>
      <c r="AL213" s="92"/>
      <c r="AM213" s="25"/>
      <c r="AW213"/>
      <c r="BA213"/>
      <c r="BB213"/>
      <c r="BC213"/>
      <c r="BD213"/>
      <c r="BE213"/>
      <c r="BF213"/>
      <c r="BJ213"/>
      <c r="BK213"/>
      <c r="BL213"/>
    </row>
    <row r="214" spans="1:64">
      <c r="A214" s="25"/>
      <c r="B214">
        <f>+'Ark1'!C567</f>
        <v>2020</v>
      </c>
      <c r="C214">
        <f>+'Ark1'!E567</f>
        <v>46</v>
      </c>
      <c r="D214">
        <f>+'Ark1'!Q567</f>
        <v>76</v>
      </c>
      <c r="E214" s="1"/>
      <c r="F214">
        <f>+'Ark1'!R567</f>
        <v>865</v>
      </c>
      <c r="H214" s="92">
        <f>+'Ark1'!AG567</f>
        <v>3.9086556017419727</v>
      </c>
      <c r="I214" s="92"/>
      <c r="J214" s="92">
        <f>+'Ark1'!AH567</f>
        <v>0.92485549132947931</v>
      </c>
      <c r="P214" s="1">
        <f>+'Ark1'!S567</f>
        <v>5.3803468208092466</v>
      </c>
      <c r="Q214" s="1"/>
      <c r="R214" s="1"/>
      <c r="U214" s="1"/>
      <c r="V214" s="1"/>
      <c r="W214" s="1">
        <f>+'Ark1'!T567</f>
        <v>4.8300578034682085</v>
      </c>
      <c r="X214" s="1"/>
      <c r="Y214" s="92">
        <f>+'Ark1'!U567</f>
        <v>15.416069364161862</v>
      </c>
      <c r="Z214" s="92"/>
      <c r="AA214" s="1">
        <f>+'Ark1'!W567</f>
        <v>1.0404624277456649</v>
      </c>
      <c r="AC214" s="92">
        <f>+'Ark1'!X567</f>
        <v>47.052023121387293</v>
      </c>
      <c r="AE214" s="92">
        <f>+'Ark1'!Y567</f>
        <v>16.647398843930635</v>
      </c>
      <c r="AH214" s="92">
        <f>+'Ark1'!Z567</f>
        <v>7.4497994724797216</v>
      </c>
      <c r="AI214" s="1">
        <f>+'Ark1'!AA567</f>
        <v>1.6170571629211621</v>
      </c>
      <c r="AJ214" s="1">
        <f>+'Ark1'!AC567</f>
        <v>26.047202847914249</v>
      </c>
      <c r="AK214" s="1">
        <f t="shared" si="47"/>
        <v>2.8652556940266471</v>
      </c>
      <c r="AL214" s="92"/>
      <c r="AM214" s="25"/>
      <c r="AW214"/>
      <c r="BA214"/>
      <c r="BB214"/>
      <c r="BC214"/>
      <c r="BD214"/>
      <c r="BE214"/>
      <c r="BF214"/>
      <c r="BJ214"/>
      <c r="BK214"/>
      <c r="BL214"/>
    </row>
    <row r="215" spans="1:64">
      <c r="A215" s="25"/>
      <c r="B215">
        <f>+'Ark1'!C568</f>
        <v>2020</v>
      </c>
      <c r="C215">
        <f>+'Ark1'!E568</f>
        <v>47</v>
      </c>
      <c r="D215">
        <f>+'Ark1'!Q568</f>
        <v>38</v>
      </c>
      <c r="E215" s="1"/>
      <c r="F215">
        <f>+'Ark1'!R568</f>
        <v>353</v>
      </c>
      <c r="H215" s="92">
        <f>+'Ark1'!AG568</f>
        <v>1.6791311751139495</v>
      </c>
      <c r="I215" s="92"/>
      <c r="J215" s="92">
        <f>+'Ark1'!AH568</f>
        <v>0</v>
      </c>
      <c r="P215" s="1">
        <f>+'Ark1'!S568</f>
        <v>4.977337110481586</v>
      </c>
      <c r="Q215" s="1"/>
      <c r="R215" s="1"/>
      <c r="U215" s="1"/>
      <c r="V215" s="1"/>
      <c r="W215" s="1">
        <f>+'Ark1'!T568</f>
        <v>4.7705382436260626</v>
      </c>
      <c r="X215" s="1"/>
      <c r="Y215" s="92">
        <f>+'Ark1'!U568</f>
        <v>16.228271954674213</v>
      </c>
      <c r="Z215" s="92"/>
      <c r="AA215" s="1">
        <f>+'Ark1'!W568</f>
        <v>0.84985835694051004</v>
      </c>
      <c r="AC215" s="92">
        <f>+'Ark1'!X568</f>
        <v>50.70821529745043</v>
      </c>
      <c r="AE215" s="92">
        <f>+'Ark1'!Y568</f>
        <v>17.563739376770545</v>
      </c>
      <c r="AH215" s="92">
        <f>+'Ark1'!Z568</f>
        <v>6.7581076784454206</v>
      </c>
      <c r="AI215" s="1">
        <f>+'Ark1'!AA568</f>
        <v>1.6846404084017397</v>
      </c>
      <c r="AJ215" s="1">
        <f>+'Ark1'!AC568</f>
        <v>44.450891800414254</v>
      </c>
      <c r="AK215" s="1">
        <f t="shared" si="47"/>
        <v>3.260432555492315</v>
      </c>
      <c r="AL215" s="92"/>
      <c r="AM215" s="25"/>
      <c r="AW215"/>
      <c r="BA215"/>
      <c r="BB215"/>
      <c r="BC215"/>
      <c r="BD215"/>
      <c r="BE215"/>
      <c r="BF215"/>
      <c r="BJ215"/>
      <c r="BK215"/>
      <c r="BL215"/>
    </row>
    <row r="216" spans="1:64">
      <c r="A216" s="25"/>
      <c r="B216">
        <f>+'Ark1'!C569</f>
        <v>2020</v>
      </c>
      <c r="C216">
        <f>+'Ark1'!E569</f>
        <v>48</v>
      </c>
      <c r="D216">
        <f>+'Ark1'!Q569</f>
        <v>50</v>
      </c>
      <c r="E216" s="1"/>
      <c r="F216">
        <f>+'Ark1'!R569</f>
        <v>588</v>
      </c>
      <c r="H216" s="92">
        <f>+'Ark1'!AG569</f>
        <v>2.7596898306834512</v>
      </c>
      <c r="I216" s="92"/>
      <c r="J216" s="92">
        <f>+'Ark1'!AH569</f>
        <v>0.17006802721088435</v>
      </c>
      <c r="P216" s="1">
        <f>+'Ark1'!S569</f>
        <v>4.9948979591836737</v>
      </c>
      <c r="Q216" s="1"/>
      <c r="R216" s="1"/>
      <c r="U216" s="1"/>
      <c r="V216" s="1"/>
      <c r="W216" s="1">
        <f>+'Ark1'!T569</f>
        <v>5</v>
      </c>
      <c r="X216" s="1"/>
      <c r="Y216" s="92">
        <f>+'Ark1'!U569</f>
        <v>16.011989795918371</v>
      </c>
      <c r="Z216" s="92"/>
      <c r="AA216" s="1">
        <f>+'Ark1'!W569</f>
        <v>2.3809523809523818</v>
      </c>
      <c r="AC216" s="92">
        <f>+'Ark1'!X569</f>
        <v>50.510204081632658</v>
      </c>
      <c r="AE216" s="92">
        <f>+'Ark1'!Y569</f>
        <v>20.748299319727895</v>
      </c>
      <c r="AH216" s="92">
        <f>+'Ark1'!Z569</f>
        <v>7.7738137940561405</v>
      </c>
      <c r="AI216" s="1">
        <f>+'Ark1'!AA569</f>
        <v>1.5135356935699003</v>
      </c>
      <c r="AJ216" s="1">
        <f>+'Ark1'!AC569</f>
        <v>48.268209651145803</v>
      </c>
      <c r="AK216" s="1">
        <f t="shared" si="47"/>
        <v>3.2056690500510729</v>
      </c>
      <c r="AL216" s="92"/>
      <c r="AM216" s="25"/>
      <c r="AW216"/>
      <c r="BA216"/>
      <c r="BB216"/>
      <c r="BC216"/>
      <c r="BD216"/>
      <c r="BE216"/>
      <c r="BF216"/>
      <c r="BJ216"/>
      <c r="BK216"/>
      <c r="BL216"/>
    </row>
    <row r="217" spans="1:64">
      <c r="A217" s="25"/>
      <c r="B217">
        <f>+'Ark1'!C570</f>
        <v>2020</v>
      </c>
      <c r="C217">
        <f>+'Ark1'!E570</f>
        <v>49</v>
      </c>
      <c r="D217">
        <f>+'Ark1'!Q570</f>
        <v>51</v>
      </c>
      <c r="E217" s="1"/>
      <c r="F217">
        <f>+'Ark1'!R570</f>
        <v>515</v>
      </c>
      <c r="H217" s="92">
        <f>+'Ark1'!AG570</f>
        <v>2.9744432681424691</v>
      </c>
      <c r="I217" s="92"/>
      <c r="J217" s="92">
        <f>+'Ark1'!AH570</f>
        <v>3.3009708737864072</v>
      </c>
      <c r="P217" s="1">
        <f>+'Ark1'!S570</f>
        <v>5.6504854368932049</v>
      </c>
      <c r="Q217" s="1"/>
      <c r="R217" s="1"/>
      <c r="U217" s="1"/>
      <c r="V217" s="1"/>
      <c r="W217" s="1">
        <f>+'Ark1'!T570</f>
        <v>5.454368932038836</v>
      </c>
      <c r="X217" s="1"/>
      <c r="Y217" s="92">
        <f>+'Ark1'!U570</f>
        <v>19.704291262135929</v>
      </c>
      <c r="Z217" s="92"/>
      <c r="AA217" s="1">
        <f>+'Ark1'!W570</f>
        <v>2.3300970873786402</v>
      </c>
      <c r="AC217" s="92">
        <f>+'Ark1'!X570</f>
        <v>75.728155339805852</v>
      </c>
      <c r="AE217" s="92">
        <f>+'Ark1'!Y570</f>
        <v>25.4368932038835</v>
      </c>
      <c r="AH217" s="92">
        <f>+'Ark1'!Z570</f>
        <v>6.294206400049835</v>
      </c>
      <c r="AI217" s="1">
        <f>+'Ark1'!AA570</f>
        <v>1.9313898505072151</v>
      </c>
      <c r="AJ217" s="1">
        <f>+'Ark1'!AC570</f>
        <v>-0.26766584726699549</v>
      </c>
      <c r="AK217" s="1">
        <f t="shared" si="47"/>
        <v>3.4871855670103096</v>
      </c>
      <c r="AL217" s="92"/>
      <c r="AM217" s="25"/>
      <c r="AW217"/>
      <c r="BA217"/>
      <c r="BB217"/>
      <c r="BC217"/>
      <c r="BD217"/>
      <c r="BE217"/>
      <c r="BF217"/>
      <c r="BJ217"/>
      <c r="BK217"/>
      <c r="BL217"/>
    </row>
    <row r="218" spans="1:64">
      <c r="A218" s="25"/>
      <c r="B218">
        <f>+'Ark1'!C571</f>
        <v>2020</v>
      </c>
      <c r="C218">
        <f>+'Ark1'!E571</f>
        <v>50</v>
      </c>
      <c r="D218">
        <f>+'Ark1'!Q571</f>
        <v>36</v>
      </c>
      <c r="E218" s="1"/>
      <c r="F218">
        <f>+'Ark1'!R571</f>
        <v>585</v>
      </c>
      <c r="H218" s="92">
        <f>+'Ark1'!AG571</f>
        <v>2.2615618665241111</v>
      </c>
      <c r="I218" s="92"/>
      <c r="J218" s="92">
        <f>+'Ark1'!AH571</f>
        <v>0</v>
      </c>
      <c r="P218" s="1">
        <f>+'Ark1'!S571</f>
        <v>5.063247863247863</v>
      </c>
      <c r="Q218" s="1"/>
      <c r="R218" s="1"/>
      <c r="U218" s="1"/>
      <c r="V218" s="1"/>
      <c r="W218" s="1">
        <f>+'Ark1'!T571</f>
        <v>5.3487179487179484</v>
      </c>
      <c r="X218" s="1"/>
      <c r="Y218" s="92">
        <f>+'Ark1'!U571</f>
        <v>13.189094017094016</v>
      </c>
      <c r="Z218" s="92"/>
      <c r="AA218" s="1">
        <f>+'Ark1'!W571</f>
        <v>1.1965811965811963</v>
      </c>
      <c r="AC218" s="92">
        <f>+'Ark1'!X571</f>
        <v>38.803418803418801</v>
      </c>
      <c r="AE218" s="92">
        <f>+'Ark1'!Y571</f>
        <v>12.820512820512819</v>
      </c>
      <c r="AH218" s="92">
        <f>+'Ark1'!Z571</f>
        <v>8.2640501255946148</v>
      </c>
      <c r="AI218" s="1">
        <f>+'Ark1'!AA571</f>
        <v>1.1160521302193851</v>
      </c>
      <c r="AJ218" s="1">
        <f>+'Ark1'!AC571</f>
        <v>1.4388515737716436</v>
      </c>
      <c r="AK218" s="1">
        <f t="shared" si="47"/>
        <v>2.6048683322079675</v>
      </c>
      <c r="AL218" s="92"/>
      <c r="AM218" s="25"/>
      <c r="AW218"/>
      <c r="BA218"/>
      <c r="BB218"/>
      <c r="BC218"/>
      <c r="BD218"/>
      <c r="BE218"/>
      <c r="BF218"/>
      <c r="BJ218"/>
      <c r="BK218"/>
      <c r="BL218"/>
    </row>
    <row r="219" spans="1:64">
      <c r="A219" s="25"/>
      <c r="B219">
        <f>+'Ark1'!C572</f>
        <v>2020</v>
      </c>
      <c r="C219">
        <f>+'Ark1'!E572</f>
        <v>51</v>
      </c>
      <c r="D219">
        <f>+'Ark1'!Q572</f>
        <v>2</v>
      </c>
      <c r="E219" s="1"/>
      <c r="F219">
        <f>+'Ark1'!R572</f>
        <v>125</v>
      </c>
      <c r="H219" s="92">
        <f>+'Ark1'!AG572</f>
        <v>0.8544294354721701</v>
      </c>
      <c r="I219" s="92"/>
      <c r="J219" s="92">
        <f>+'Ark1'!AH572</f>
        <v>0</v>
      </c>
      <c r="P219" s="1">
        <f>+'Ark1'!S572</f>
        <v>6.7119999999999997</v>
      </c>
      <c r="Q219" s="1"/>
      <c r="R219" s="1"/>
      <c r="U219" s="1"/>
      <c r="V219" s="1"/>
      <c r="W219" s="1">
        <f>+'Ark1'!T572</f>
        <v>7.4480000000000013</v>
      </c>
      <c r="X219" s="1"/>
      <c r="Y219" s="92">
        <f>+'Ark1'!U572</f>
        <v>23.320000000000004</v>
      </c>
      <c r="Z219" s="92"/>
      <c r="AA219" s="1">
        <f>+'Ark1'!W572</f>
        <v>4.8</v>
      </c>
      <c r="AC219" s="92">
        <f>+'Ark1'!X572</f>
        <v>90.4</v>
      </c>
      <c r="AE219" s="92">
        <f>+'Ark1'!Y572</f>
        <v>48.8</v>
      </c>
      <c r="AH219" s="92">
        <f>+'Ark1'!Z572</f>
        <v>4.5408721629219988</v>
      </c>
      <c r="AI219" s="1">
        <f>+'Ark1'!AA572</f>
        <v>1.1086279808844821</v>
      </c>
      <c r="AJ219" s="1">
        <f>+'Ark1'!AC572</f>
        <v>69.703294657597354</v>
      </c>
      <c r="AK219" s="1">
        <f t="shared" si="47"/>
        <v>3.474374255065555</v>
      </c>
      <c r="AL219" s="92"/>
      <c r="AM219" s="25"/>
      <c r="AW219"/>
      <c r="BA219"/>
      <c r="BB219"/>
      <c r="BC219"/>
      <c r="BD219"/>
      <c r="BE219"/>
      <c r="BF219"/>
      <c r="BJ219"/>
      <c r="BK219"/>
      <c r="BL219"/>
    </row>
    <row r="220" spans="1:64">
      <c r="A220" s="25"/>
      <c r="B220">
        <f>+'Ark1'!C573</f>
        <v>2020</v>
      </c>
      <c r="C220">
        <f>+'Ark1'!E573</f>
        <v>52</v>
      </c>
      <c r="D220">
        <f>+'Ark1'!Q573</f>
        <v>0</v>
      </c>
      <c r="E220" s="1"/>
      <c r="F220">
        <f>+'Ark1'!R573</f>
        <v>0</v>
      </c>
      <c r="H220" s="92">
        <f>+'Ark1'!AG573</f>
        <v>0</v>
      </c>
      <c r="I220" s="92"/>
      <c r="J220" s="92">
        <f>+'Ark1'!AH573</f>
        <v>0</v>
      </c>
      <c r="P220" s="1">
        <f>+'Ark1'!S573</f>
        <v>0</v>
      </c>
      <c r="Q220" s="1"/>
      <c r="R220" s="1"/>
      <c r="U220" s="1"/>
      <c r="V220" s="1"/>
      <c r="W220" s="1">
        <f>+'Ark1'!T573</f>
        <v>0</v>
      </c>
      <c r="X220" s="1"/>
      <c r="Y220" s="92">
        <f>+'Ark1'!U573</f>
        <v>0</v>
      </c>
      <c r="Z220" s="92"/>
      <c r="AA220" s="1">
        <f>+'Ark1'!W573</f>
        <v>0</v>
      </c>
      <c r="AC220" s="92">
        <f>+'Ark1'!X573</f>
        <v>0</v>
      </c>
      <c r="AE220" s="92">
        <f>+'Ark1'!Y573</f>
        <v>0</v>
      </c>
      <c r="AH220" s="92">
        <f>+'Ark1'!Z573</f>
        <v>0</v>
      </c>
      <c r="AI220" s="1">
        <f>+'Ark1'!AA573</f>
        <v>0</v>
      </c>
      <c r="AJ220" s="1">
        <f>+'Ark1'!AC573</f>
        <v>0</v>
      </c>
      <c r="AK220" s="1" t="e">
        <f t="shared" si="47"/>
        <v>#DIV/0!</v>
      </c>
      <c r="AL220" s="92"/>
      <c r="AM220" s="25"/>
      <c r="AW220"/>
      <c r="BA220"/>
      <c r="BB220"/>
      <c r="BC220"/>
      <c r="BD220"/>
      <c r="BE220"/>
      <c r="BF220"/>
      <c r="BJ220"/>
      <c r="BK220"/>
      <c r="BL220"/>
    </row>
    <row r="221" spans="1:64">
      <c r="A221" s="25"/>
      <c r="B221" s="25"/>
      <c r="C221" s="25"/>
      <c r="D221" s="25"/>
      <c r="E221" s="25"/>
      <c r="F221" s="25"/>
      <c r="G221" s="1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101"/>
      <c r="T221" s="101"/>
      <c r="U221" s="25"/>
      <c r="V221" s="25"/>
      <c r="W221" s="25"/>
      <c r="X221" s="25"/>
      <c r="Y221" s="101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W221"/>
      <c r="BA221"/>
      <c r="BB221"/>
      <c r="BC221"/>
      <c r="BD221"/>
      <c r="BE221"/>
      <c r="BF221"/>
      <c r="BJ221"/>
      <c r="BK221"/>
      <c r="BL221"/>
    </row>
    <row r="222" spans="1:64">
      <c r="A222" s="25"/>
      <c r="B222" s="25"/>
      <c r="C222" s="25"/>
      <c r="D222" s="25"/>
      <c r="E222" s="25"/>
      <c r="F222" s="25"/>
      <c r="G222" s="1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101"/>
      <c r="T222" s="101"/>
      <c r="U222" s="25"/>
      <c r="V222" s="25"/>
      <c r="W222" s="25"/>
      <c r="X222" s="25"/>
      <c r="Y222" s="101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W222"/>
      <c r="BA222"/>
      <c r="BB222"/>
      <c r="BC222"/>
      <c r="BD222"/>
      <c r="BE222"/>
      <c r="BF222"/>
      <c r="BJ222"/>
      <c r="BK222"/>
      <c r="BL222"/>
    </row>
    <row r="223" spans="1:64">
      <c r="H223"/>
      <c r="J223"/>
      <c r="K223"/>
      <c r="L223"/>
      <c r="M223"/>
      <c r="N223"/>
      <c r="O223"/>
      <c r="AB223"/>
      <c r="AD223"/>
      <c r="AF223"/>
      <c r="AG223"/>
      <c r="AH223"/>
      <c r="AW223"/>
      <c r="BA223"/>
      <c r="BB223"/>
      <c r="BC223"/>
      <c r="BD223"/>
      <c r="BE223"/>
      <c r="BF223"/>
      <c r="BJ223"/>
      <c r="BK223"/>
      <c r="BL223"/>
    </row>
    <row r="224" spans="1:64">
      <c r="H224"/>
      <c r="J224"/>
      <c r="K224"/>
      <c r="L224"/>
      <c r="M224"/>
      <c r="N224"/>
      <c r="O224"/>
      <c r="AB224"/>
      <c r="AD224"/>
      <c r="AF224"/>
      <c r="AG224"/>
      <c r="AH224"/>
      <c r="AW224"/>
      <c r="BA224"/>
      <c r="BB224"/>
      <c r="BC224"/>
      <c r="BD224"/>
      <c r="BE224"/>
      <c r="BF224"/>
      <c r="BJ224"/>
      <c r="BK224"/>
      <c r="BL224"/>
    </row>
    <row r="225" spans="7:25" customFormat="1">
      <c r="G225" s="11"/>
      <c r="S225" s="92"/>
      <c r="T225" s="92"/>
      <c r="Y225" s="92"/>
    </row>
    <row r="226" spans="7:25" customFormat="1">
      <c r="G226" s="11"/>
      <c r="S226" s="92"/>
      <c r="T226" s="92"/>
      <c r="Y226" s="92"/>
    </row>
    <row r="227" spans="7:25" customFormat="1">
      <c r="G227" s="11"/>
      <c r="S227" s="92"/>
      <c r="T227" s="92"/>
      <c r="Y227" s="92"/>
    </row>
    <row r="228" spans="7:25" customFormat="1">
      <c r="G228" s="11"/>
      <c r="S228" s="92"/>
      <c r="T228" s="92"/>
      <c r="Y228" s="92"/>
    </row>
    <row r="229" spans="7:25" customFormat="1">
      <c r="G229" s="11"/>
      <c r="S229" s="92"/>
      <c r="T229" s="92"/>
      <c r="Y229" s="92"/>
    </row>
    <row r="230" spans="7:25" customFormat="1">
      <c r="G230" s="11"/>
      <c r="S230" s="92"/>
      <c r="T230" s="92"/>
      <c r="Y230" s="92"/>
    </row>
    <row r="231" spans="7:25" customFormat="1">
      <c r="G231" s="11"/>
      <c r="S231" s="92"/>
      <c r="T231" s="92"/>
      <c r="Y231" s="92"/>
    </row>
    <row r="232" spans="7:25" customFormat="1">
      <c r="G232" s="11"/>
      <c r="S232" s="92"/>
      <c r="T232" s="92"/>
      <c r="Y232" s="92"/>
    </row>
    <row r="233" spans="7:25" customFormat="1">
      <c r="G233" s="11"/>
      <c r="S233" s="92"/>
      <c r="T233" s="92"/>
      <c r="Y233" s="92"/>
    </row>
    <row r="234" spans="7:25" customFormat="1">
      <c r="G234" s="11"/>
      <c r="S234" s="92"/>
      <c r="T234" s="92"/>
      <c r="Y234" s="92"/>
    </row>
    <row r="235" spans="7:25" customFormat="1">
      <c r="G235" s="11"/>
      <c r="S235" s="92"/>
      <c r="T235" s="92"/>
      <c r="Y235" s="92"/>
    </row>
    <row r="236" spans="7:25" customFormat="1">
      <c r="G236" s="11"/>
      <c r="S236" s="92"/>
      <c r="T236" s="92"/>
      <c r="Y236" s="92"/>
    </row>
    <row r="237" spans="7:25" customFormat="1">
      <c r="G237" s="11"/>
      <c r="S237" s="92"/>
      <c r="T237" s="92"/>
      <c r="Y237" s="92"/>
    </row>
    <row r="238" spans="7:25" customFormat="1">
      <c r="G238" s="11"/>
      <c r="S238" s="92"/>
      <c r="T238" s="92"/>
      <c r="Y238" s="92"/>
    </row>
    <row r="239" spans="7:25" customFormat="1">
      <c r="G239" s="11"/>
      <c r="S239" s="92"/>
      <c r="T239" s="92"/>
      <c r="Y239" s="92"/>
    </row>
    <row r="240" spans="7:25" customFormat="1">
      <c r="G240" s="11"/>
      <c r="S240" s="92"/>
      <c r="T240" s="92"/>
      <c r="Y240" s="92"/>
    </row>
    <row r="241" spans="7:25" customFormat="1">
      <c r="G241" s="11"/>
      <c r="S241" s="92"/>
      <c r="T241" s="92"/>
      <c r="Y241" s="92"/>
    </row>
    <row r="242" spans="7:25" customFormat="1">
      <c r="G242" s="11"/>
      <c r="S242" s="92"/>
      <c r="T242" s="92"/>
      <c r="Y242" s="92"/>
    </row>
    <row r="243" spans="7:25" customFormat="1">
      <c r="G243" s="11"/>
      <c r="S243" s="92"/>
      <c r="T243" s="92"/>
      <c r="Y243" s="92"/>
    </row>
    <row r="244" spans="7:25" customFormat="1">
      <c r="G244" s="11"/>
      <c r="S244" s="92"/>
      <c r="T244" s="92"/>
      <c r="Y244" s="92"/>
    </row>
    <row r="245" spans="7:25" customFormat="1">
      <c r="G245" s="11"/>
      <c r="S245" s="92"/>
      <c r="T245" s="92"/>
      <c r="Y245" s="92"/>
    </row>
    <row r="246" spans="7:25" customFormat="1">
      <c r="G246" s="11"/>
      <c r="S246" s="92"/>
      <c r="T246" s="92"/>
      <c r="Y246" s="92"/>
    </row>
    <row r="247" spans="7:25" customFormat="1">
      <c r="G247" s="11"/>
      <c r="S247" s="92"/>
      <c r="T247" s="92"/>
      <c r="Y247" s="92"/>
    </row>
    <row r="248" spans="7:25" customFormat="1">
      <c r="G248" s="11"/>
      <c r="S248" s="92"/>
      <c r="T248" s="92"/>
      <c r="Y248" s="92"/>
    </row>
    <row r="249" spans="7:25" customFormat="1">
      <c r="G249" s="11"/>
      <c r="S249" s="92"/>
      <c r="T249" s="92"/>
      <c r="Y249" s="92"/>
    </row>
    <row r="250" spans="7:25" customFormat="1">
      <c r="G250" s="11"/>
      <c r="S250" s="92"/>
      <c r="T250" s="92"/>
      <c r="Y250" s="92"/>
    </row>
    <row r="251" spans="7:25" customFormat="1">
      <c r="G251" s="11"/>
      <c r="S251" s="92"/>
      <c r="T251" s="92"/>
      <c r="Y251" s="92"/>
    </row>
    <row r="252" spans="7:25" customFormat="1">
      <c r="G252" s="11"/>
      <c r="S252" s="92"/>
      <c r="T252" s="92"/>
      <c r="Y252" s="92"/>
    </row>
    <row r="253" spans="7:25" customFormat="1">
      <c r="G253" s="11"/>
      <c r="S253" s="92"/>
      <c r="T253" s="92"/>
      <c r="Y253" s="92"/>
    </row>
    <row r="254" spans="7:25" customFormat="1">
      <c r="G254" s="11"/>
      <c r="S254" s="92"/>
      <c r="T254" s="92"/>
      <c r="Y254" s="92"/>
    </row>
    <row r="255" spans="7:25" customFormat="1">
      <c r="G255" s="11"/>
      <c r="S255" s="92"/>
      <c r="T255" s="92"/>
      <c r="Y255" s="92"/>
    </row>
    <row r="256" spans="7:25" customFormat="1">
      <c r="G256" s="11"/>
      <c r="S256" s="92"/>
      <c r="T256" s="92"/>
      <c r="Y256" s="92"/>
    </row>
    <row r="257" spans="7:25" customFormat="1">
      <c r="G257" s="11"/>
      <c r="S257" s="92"/>
      <c r="T257" s="92"/>
      <c r="Y257" s="92"/>
    </row>
    <row r="258" spans="7:25" customFormat="1">
      <c r="G258" s="11"/>
      <c r="S258" s="92"/>
      <c r="T258" s="92"/>
      <c r="Y258" s="92"/>
    </row>
    <row r="259" spans="7:25" customFormat="1">
      <c r="G259" s="11"/>
      <c r="S259" s="92"/>
      <c r="T259" s="92"/>
      <c r="Y259" s="92"/>
    </row>
    <row r="260" spans="7:25" customFormat="1">
      <c r="G260" s="11"/>
      <c r="S260" s="92"/>
      <c r="T260" s="92"/>
      <c r="Y260" s="92"/>
    </row>
    <row r="261" spans="7:25" customFormat="1">
      <c r="G261" s="11"/>
      <c r="S261" s="92"/>
      <c r="T261" s="92"/>
      <c r="Y261" s="92"/>
    </row>
    <row r="262" spans="7:25" customFormat="1">
      <c r="G262" s="11"/>
      <c r="S262" s="92"/>
      <c r="T262" s="92"/>
      <c r="Y262" s="92"/>
    </row>
    <row r="263" spans="7:25" customFormat="1">
      <c r="G263" s="11"/>
      <c r="S263" s="92"/>
      <c r="T263" s="92"/>
      <c r="Y263" s="92"/>
    </row>
    <row r="264" spans="7:25" customFormat="1">
      <c r="G264" s="11"/>
      <c r="S264" s="92"/>
      <c r="T264" s="92"/>
      <c r="Y264" s="92"/>
    </row>
    <row r="265" spans="7:25" customFormat="1">
      <c r="G265" s="11"/>
      <c r="S265" s="92"/>
      <c r="T265" s="92"/>
      <c r="Y265" s="92"/>
    </row>
    <row r="266" spans="7:25" customFormat="1">
      <c r="G266" s="11"/>
      <c r="S266" s="92"/>
      <c r="T266" s="92"/>
      <c r="Y266" s="92"/>
    </row>
    <row r="267" spans="7:25" customFormat="1">
      <c r="G267" s="11"/>
      <c r="S267" s="92"/>
      <c r="T267" s="92"/>
      <c r="Y267" s="92"/>
    </row>
    <row r="268" spans="7:25" customFormat="1">
      <c r="G268" s="11"/>
      <c r="S268" s="92"/>
      <c r="T268" s="92"/>
      <c r="Y268" s="92"/>
    </row>
    <row r="269" spans="7:25" customFormat="1">
      <c r="G269" s="11"/>
      <c r="S269" s="92"/>
      <c r="T269" s="92"/>
      <c r="Y269" s="92"/>
    </row>
    <row r="270" spans="7:25" customFormat="1">
      <c r="G270" s="11"/>
      <c r="S270" s="92"/>
      <c r="T270" s="92"/>
      <c r="Y270" s="92"/>
    </row>
    <row r="271" spans="7:25" customFormat="1">
      <c r="G271" s="11"/>
      <c r="S271" s="92"/>
      <c r="T271" s="92"/>
      <c r="Y271" s="92"/>
    </row>
    <row r="272" spans="7:25" customFormat="1">
      <c r="G272" s="11"/>
      <c r="S272" s="92"/>
      <c r="T272" s="92"/>
      <c r="Y272" s="92"/>
    </row>
    <row r="273" spans="7:25" customFormat="1">
      <c r="G273" s="11"/>
      <c r="S273" s="92"/>
      <c r="T273" s="92"/>
      <c r="Y273" s="92"/>
    </row>
    <row r="274" spans="7:25" customFormat="1">
      <c r="G274" s="11"/>
      <c r="S274" s="92"/>
      <c r="T274" s="92"/>
      <c r="Y274" s="92"/>
    </row>
    <row r="275" spans="7:25" customFormat="1">
      <c r="G275" s="11"/>
      <c r="S275" s="92"/>
      <c r="T275" s="92"/>
      <c r="Y275" s="92"/>
    </row>
    <row r="276" spans="7:25" customFormat="1">
      <c r="G276" s="11"/>
      <c r="S276" s="92"/>
      <c r="T276" s="92"/>
      <c r="Y276" s="92"/>
    </row>
    <row r="277" spans="7:25" customFormat="1">
      <c r="G277" s="11"/>
      <c r="S277" s="92"/>
      <c r="T277" s="92"/>
      <c r="Y277" s="92"/>
    </row>
    <row r="278" spans="7:25" customFormat="1">
      <c r="G278" s="11"/>
      <c r="S278" s="92"/>
      <c r="T278" s="92"/>
      <c r="Y278" s="92"/>
    </row>
    <row r="279" spans="7:25" customFormat="1">
      <c r="G279" s="11"/>
      <c r="S279" s="92"/>
      <c r="T279" s="92"/>
      <c r="Y279" s="92"/>
    </row>
    <row r="280" spans="7:25" customFormat="1">
      <c r="G280" s="11"/>
      <c r="S280" s="92"/>
      <c r="T280" s="92"/>
      <c r="Y280" s="92"/>
    </row>
    <row r="281" spans="7:25" customFormat="1">
      <c r="G281" s="11"/>
      <c r="S281" s="92"/>
      <c r="T281" s="92"/>
      <c r="Y281" s="92"/>
    </row>
    <row r="282" spans="7:25" customFormat="1">
      <c r="G282" s="11"/>
      <c r="S282" s="92"/>
      <c r="T282" s="92"/>
      <c r="Y282" s="92"/>
    </row>
    <row r="283" spans="7:25" customFormat="1">
      <c r="G283" s="11"/>
      <c r="S283" s="92"/>
      <c r="T283" s="92"/>
      <c r="Y283" s="92"/>
    </row>
    <row r="284" spans="7:25" customFormat="1">
      <c r="G284" s="11"/>
      <c r="S284" s="92"/>
      <c r="T284" s="92"/>
      <c r="Y284" s="92"/>
    </row>
    <row r="285" spans="7:25" customFormat="1">
      <c r="G285" s="11"/>
      <c r="S285" s="92"/>
      <c r="T285" s="92"/>
      <c r="Y285" s="92"/>
    </row>
    <row r="286" spans="7:25" customFormat="1">
      <c r="G286" s="11"/>
      <c r="S286" s="92"/>
      <c r="T286" s="92"/>
      <c r="Y286" s="92"/>
    </row>
    <row r="287" spans="7:25" customFormat="1">
      <c r="G287" s="11"/>
      <c r="S287" s="92"/>
      <c r="T287" s="92"/>
      <c r="Y287" s="92"/>
    </row>
    <row r="288" spans="7:25" customFormat="1">
      <c r="G288" s="11"/>
      <c r="S288" s="92"/>
      <c r="T288" s="92"/>
      <c r="Y288" s="92"/>
    </row>
    <row r="289" spans="7:25" customFormat="1">
      <c r="G289" s="11"/>
      <c r="S289" s="92"/>
      <c r="T289" s="92"/>
      <c r="Y289" s="92"/>
    </row>
    <row r="290" spans="7:25" customFormat="1">
      <c r="G290" s="11"/>
      <c r="S290" s="92"/>
      <c r="T290" s="92"/>
      <c r="Y290" s="92"/>
    </row>
    <row r="291" spans="7:25" customFormat="1">
      <c r="G291" s="11"/>
      <c r="S291" s="92"/>
      <c r="T291" s="92"/>
      <c r="Y291" s="92"/>
    </row>
    <row r="292" spans="7:25" customFormat="1">
      <c r="G292" s="11"/>
      <c r="S292" s="92"/>
      <c r="T292" s="92"/>
      <c r="Y292" s="92"/>
    </row>
    <row r="293" spans="7:25" customFormat="1">
      <c r="G293" s="11"/>
      <c r="S293" s="92"/>
      <c r="T293" s="92"/>
      <c r="Y293" s="92"/>
    </row>
    <row r="294" spans="7:25" customFormat="1">
      <c r="G294" s="11"/>
      <c r="S294" s="92"/>
      <c r="T294" s="92"/>
      <c r="Y294" s="92"/>
    </row>
    <row r="295" spans="7:25" customFormat="1">
      <c r="G295" s="11"/>
      <c r="S295" s="92"/>
      <c r="T295" s="92"/>
      <c r="Y295" s="92"/>
    </row>
    <row r="296" spans="7:25" customFormat="1">
      <c r="G296" s="11"/>
      <c r="S296" s="92"/>
      <c r="T296" s="92"/>
      <c r="Y296" s="92"/>
    </row>
    <row r="297" spans="7:25" customFormat="1">
      <c r="G297" s="11"/>
      <c r="S297" s="92"/>
      <c r="T297" s="92"/>
      <c r="Y297" s="92"/>
    </row>
    <row r="298" spans="7:25" customFormat="1">
      <c r="G298" s="11"/>
      <c r="S298" s="92"/>
      <c r="T298" s="92"/>
      <c r="Y298" s="92"/>
    </row>
    <row r="299" spans="7:25" customFormat="1">
      <c r="G299" s="11"/>
      <c r="S299" s="92"/>
      <c r="T299" s="92"/>
      <c r="Y299" s="92"/>
    </row>
    <row r="300" spans="7:25" customFormat="1">
      <c r="G300" s="11"/>
      <c r="S300" s="92"/>
      <c r="T300" s="92"/>
      <c r="Y300" s="92"/>
    </row>
    <row r="301" spans="7:25" customFormat="1">
      <c r="G301" s="11"/>
      <c r="S301" s="92"/>
      <c r="T301" s="92"/>
      <c r="Y301" s="92"/>
    </row>
    <row r="302" spans="7:25" customFormat="1">
      <c r="G302" s="11"/>
      <c r="S302" s="92"/>
      <c r="T302" s="92"/>
      <c r="Y302" s="92"/>
    </row>
    <row r="303" spans="7:25" customFormat="1">
      <c r="G303" s="11"/>
      <c r="S303" s="92"/>
      <c r="T303" s="92"/>
      <c r="Y303" s="92"/>
    </row>
    <row r="304" spans="7:25" customFormat="1">
      <c r="G304" s="11"/>
      <c r="S304" s="92"/>
      <c r="T304" s="92"/>
      <c r="Y304" s="92"/>
    </row>
    <row r="305" spans="7:25" customFormat="1">
      <c r="G305" s="11"/>
      <c r="S305" s="92"/>
      <c r="T305" s="92"/>
      <c r="Y305" s="92"/>
    </row>
    <row r="306" spans="7:25" customFormat="1">
      <c r="G306" s="11"/>
      <c r="S306" s="92"/>
      <c r="T306" s="92"/>
      <c r="Y306" s="92"/>
    </row>
    <row r="307" spans="7:25" customFormat="1">
      <c r="G307" s="11"/>
      <c r="S307" s="92"/>
      <c r="T307" s="92"/>
      <c r="Y307" s="92"/>
    </row>
    <row r="308" spans="7:25" customFormat="1">
      <c r="G308" s="11"/>
      <c r="S308" s="92"/>
      <c r="T308" s="92"/>
      <c r="Y308" s="92"/>
    </row>
    <row r="309" spans="7:25" customFormat="1">
      <c r="G309" s="11"/>
      <c r="S309" s="92"/>
      <c r="T309" s="92"/>
      <c r="Y309" s="92"/>
    </row>
    <row r="310" spans="7:25" customFormat="1">
      <c r="G310" s="11"/>
      <c r="S310" s="92"/>
      <c r="T310" s="92"/>
      <c r="Y310" s="92"/>
    </row>
    <row r="311" spans="7:25" customFormat="1">
      <c r="G311" s="11"/>
      <c r="S311" s="92"/>
      <c r="T311" s="92"/>
      <c r="Y311" s="92"/>
    </row>
    <row r="312" spans="7:25" customFormat="1">
      <c r="G312" s="11"/>
      <c r="S312" s="92"/>
      <c r="T312" s="92"/>
      <c r="Y312" s="92"/>
    </row>
    <row r="313" spans="7:25" customFormat="1">
      <c r="G313" s="11"/>
      <c r="S313" s="92"/>
      <c r="T313" s="92"/>
      <c r="Y313" s="92"/>
    </row>
    <row r="314" spans="7:25" customFormat="1">
      <c r="G314" s="11"/>
      <c r="S314" s="92"/>
      <c r="T314" s="92"/>
      <c r="Y314" s="92"/>
    </row>
    <row r="315" spans="7:25" customFormat="1">
      <c r="G315" s="11"/>
      <c r="S315" s="92"/>
      <c r="T315" s="92"/>
      <c r="Y315" s="92"/>
    </row>
    <row r="316" spans="7:25" customFormat="1">
      <c r="G316" s="11"/>
      <c r="S316" s="92"/>
      <c r="T316" s="92"/>
      <c r="Y316" s="92"/>
    </row>
    <row r="317" spans="7:25" customFormat="1">
      <c r="G317" s="11"/>
      <c r="S317" s="92"/>
      <c r="T317" s="92"/>
      <c r="Y317" s="92"/>
    </row>
    <row r="318" spans="7:25" customFormat="1">
      <c r="G318" s="11"/>
      <c r="S318" s="92"/>
      <c r="T318" s="92"/>
      <c r="Y318" s="92"/>
    </row>
    <row r="319" spans="7:25" customFormat="1">
      <c r="G319" s="11"/>
      <c r="S319" s="92"/>
      <c r="T319" s="92"/>
      <c r="Y319" s="92"/>
    </row>
    <row r="320" spans="7:25" customFormat="1">
      <c r="G320" s="11"/>
      <c r="S320" s="92"/>
      <c r="T320" s="92"/>
      <c r="Y320" s="92"/>
    </row>
    <row r="321" spans="7:25" customFormat="1">
      <c r="G321" s="11"/>
      <c r="S321" s="92"/>
      <c r="T321" s="92"/>
      <c r="Y321" s="92"/>
    </row>
    <row r="322" spans="7:25" customFormat="1">
      <c r="G322" s="11"/>
      <c r="S322" s="92"/>
      <c r="T322" s="92"/>
      <c r="Y322" s="92"/>
    </row>
    <row r="323" spans="7:25" customFormat="1">
      <c r="G323" s="11"/>
      <c r="S323" s="92"/>
      <c r="T323" s="92"/>
      <c r="Y323" s="92"/>
    </row>
    <row r="324" spans="7:25" customFormat="1">
      <c r="G324" s="11"/>
      <c r="S324" s="92"/>
      <c r="T324" s="92"/>
      <c r="Y324" s="92"/>
    </row>
    <row r="325" spans="7:25" customFormat="1">
      <c r="G325" s="11"/>
      <c r="S325" s="92"/>
      <c r="T325" s="92"/>
      <c r="Y325" s="92"/>
    </row>
    <row r="326" spans="7:25" customFormat="1">
      <c r="G326" s="11"/>
      <c r="S326" s="92"/>
      <c r="T326" s="92"/>
      <c r="Y326" s="92"/>
    </row>
    <row r="327" spans="7:25" customFormat="1">
      <c r="G327" s="11"/>
      <c r="S327" s="92"/>
      <c r="T327" s="92"/>
      <c r="Y327" s="92"/>
    </row>
    <row r="328" spans="7:25" customFormat="1">
      <c r="G328" s="11"/>
      <c r="S328" s="92"/>
      <c r="T328" s="92"/>
      <c r="Y328" s="92"/>
    </row>
    <row r="329" spans="7:25" customFormat="1">
      <c r="G329" s="11"/>
      <c r="S329" s="92"/>
      <c r="T329" s="92"/>
      <c r="Y329" s="92"/>
    </row>
    <row r="330" spans="7:25" customFormat="1">
      <c r="G330" s="11"/>
      <c r="S330" s="92"/>
      <c r="T330" s="92"/>
      <c r="Y330" s="92"/>
    </row>
    <row r="331" spans="7:25" customFormat="1">
      <c r="G331" s="11"/>
      <c r="S331" s="92"/>
      <c r="T331" s="92"/>
      <c r="Y331" s="92"/>
    </row>
    <row r="332" spans="7:25" customFormat="1">
      <c r="G332" s="11"/>
      <c r="S332" s="92"/>
      <c r="T332" s="92"/>
      <c r="Y332" s="92"/>
    </row>
    <row r="333" spans="7:25" customFormat="1">
      <c r="G333" s="11"/>
      <c r="S333" s="92"/>
      <c r="T333" s="92"/>
      <c r="Y333" s="92"/>
    </row>
    <row r="334" spans="7:25" customFormat="1">
      <c r="G334" s="11"/>
      <c r="S334" s="92"/>
      <c r="T334" s="92"/>
      <c r="Y334" s="92"/>
    </row>
    <row r="335" spans="7:25" customFormat="1">
      <c r="G335" s="11"/>
      <c r="S335" s="92"/>
      <c r="T335" s="92"/>
      <c r="Y335" s="92"/>
    </row>
    <row r="336" spans="7:25" customFormat="1">
      <c r="G336" s="11"/>
      <c r="S336" s="92"/>
      <c r="T336" s="92"/>
      <c r="Y336" s="92"/>
    </row>
    <row r="337" spans="7:25" customFormat="1">
      <c r="G337" s="11"/>
      <c r="S337" s="92"/>
      <c r="T337" s="92"/>
      <c r="Y337" s="92"/>
    </row>
    <row r="338" spans="7:25" customFormat="1">
      <c r="G338" s="11"/>
      <c r="S338" s="92"/>
      <c r="T338" s="92"/>
      <c r="Y338" s="92"/>
    </row>
    <row r="339" spans="7:25" customFormat="1">
      <c r="G339" s="11"/>
      <c r="S339" s="92"/>
      <c r="T339" s="92"/>
      <c r="Y339" s="92"/>
    </row>
    <row r="340" spans="7:25" customFormat="1">
      <c r="G340" s="11"/>
      <c r="S340" s="92"/>
      <c r="T340" s="92"/>
      <c r="Y340" s="92"/>
    </row>
    <row r="341" spans="7:25" customFormat="1">
      <c r="G341" s="11"/>
      <c r="S341" s="92"/>
      <c r="T341" s="92"/>
      <c r="Y341" s="92"/>
    </row>
    <row r="342" spans="7:25" customFormat="1">
      <c r="G342" s="11"/>
      <c r="S342" s="92"/>
      <c r="T342" s="92"/>
      <c r="Y342" s="92"/>
    </row>
    <row r="343" spans="7:25" customFormat="1">
      <c r="G343" s="11"/>
      <c r="S343" s="92"/>
      <c r="T343" s="92"/>
      <c r="Y343" s="92"/>
    </row>
    <row r="344" spans="7:25" customFormat="1">
      <c r="G344" s="11"/>
      <c r="S344" s="92"/>
      <c r="T344" s="92"/>
      <c r="Y344" s="92"/>
    </row>
    <row r="345" spans="7:25" customFormat="1">
      <c r="G345" s="11"/>
      <c r="S345" s="92"/>
      <c r="T345" s="92"/>
      <c r="Y345" s="92"/>
    </row>
    <row r="346" spans="7:25" customFormat="1">
      <c r="G346" s="11"/>
      <c r="S346" s="92"/>
      <c r="T346" s="92"/>
      <c r="Y346" s="92"/>
    </row>
    <row r="347" spans="7:25" customFormat="1">
      <c r="G347" s="11"/>
      <c r="S347" s="92"/>
      <c r="T347" s="92"/>
      <c r="Y347" s="92"/>
    </row>
    <row r="348" spans="7:25" customFormat="1">
      <c r="G348" s="11"/>
      <c r="S348" s="92"/>
      <c r="T348" s="92"/>
      <c r="Y348" s="92"/>
    </row>
    <row r="349" spans="7:25" customFormat="1">
      <c r="G349" s="11"/>
      <c r="S349" s="92"/>
      <c r="T349" s="92"/>
      <c r="Y349" s="92"/>
    </row>
    <row r="350" spans="7:25" customFormat="1">
      <c r="G350" s="11"/>
      <c r="S350" s="92"/>
      <c r="T350" s="92"/>
      <c r="Y350" s="92"/>
    </row>
    <row r="351" spans="7:25" customFormat="1">
      <c r="G351" s="11"/>
      <c r="S351" s="92"/>
      <c r="T351" s="92"/>
      <c r="Y351" s="92"/>
    </row>
    <row r="352" spans="7:25" customFormat="1">
      <c r="G352" s="11"/>
      <c r="S352" s="92"/>
      <c r="T352" s="92"/>
      <c r="Y352" s="92"/>
    </row>
    <row r="353" spans="7:25" customFormat="1">
      <c r="G353" s="11"/>
      <c r="S353" s="92"/>
      <c r="T353" s="92"/>
      <c r="Y353" s="92"/>
    </row>
    <row r="354" spans="7:25" customFormat="1">
      <c r="G354" s="11"/>
      <c r="S354" s="92"/>
      <c r="T354" s="92"/>
      <c r="Y354" s="92"/>
    </row>
    <row r="355" spans="7:25" customFormat="1">
      <c r="G355" s="11"/>
      <c r="S355" s="92"/>
      <c r="T355" s="92"/>
      <c r="Y355" s="92"/>
    </row>
    <row r="356" spans="7:25" customFormat="1">
      <c r="G356" s="11"/>
      <c r="S356" s="92"/>
      <c r="T356" s="92"/>
      <c r="Y356" s="92"/>
    </row>
    <row r="357" spans="7:25" customFormat="1">
      <c r="G357" s="11"/>
      <c r="S357" s="92"/>
      <c r="T357" s="92"/>
      <c r="Y357" s="92"/>
    </row>
    <row r="358" spans="7:25" customFormat="1">
      <c r="G358" s="11"/>
      <c r="S358" s="92"/>
      <c r="T358" s="92"/>
      <c r="Y358" s="92"/>
    </row>
    <row r="359" spans="7:25" customFormat="1">
      <c r="G359" s="11"/>
      <c r="S359" s="92"/>
      <c r="T359" s="92"/>
      <c r="Y359" s="92"/>
    </row>
    <row r="360" spans="7:25" customFormat="1">
      <c r="G360" s="11"/>
      <c r="S360" s="92"/>
      <c r="T360" s="92"/>
      <c r="Y360" s="92"/>
    </row>
    <row r="361" spans="7:25" customFormat="1">
      <c r="G361" s="11"/>
      <c r="S361" s="92"/>
      <c r="T361" s="92"/>
      <c r="Y361" s="92"/>
    </row>
    <row r="362" spans="7:25" customFormat="1">
      <c r="G362" s="11"/>
      <c r="S362" s="92"/>
      <c r="T362" s="92"/>
      <c r="Y362" s="92"/>
    </row>
    <row r="363" spans="7:25" customFormat="1">
      <c r="G363" s="11"/>
      <c r="S363" s="92"/>
      <c r="T363" s="92"/>
      <c r="Y363" s="92"/>
    </row>
    <row r="364" spans="7:25" customFormat="1">
      <c r="G364" s="11"/>
      <c r="S364" s="92"/>
      <c r="T364" s="92"/>
      <c r="Y364" s="92"/>
    </row>
    <row r="365" spans="7:25" customFormat="1">
      <c r="G365" s="11"/>
      <c r="S365" s="92"/>
      <c r="T365" s="92"/>
      <c r="Y365" s="92"/>
    </row>
    <row r="366" spans="7:25" customFormat="1">
      <c r="G366" s="11"/>
      <c r="S366" s="92"/>
      <c r="T366" s="92"/>
      <c r="Y366" s="92"/>
    </row>
    <row r="367" spans="7:25" customFormat="1">
      <c r="G367" s="11"/>
      <c r="S367" s="92"/>
      <c r="T367" s="92"/>
      <c r="Y367" s="92"/>
    </row>
    <row r="368" spans="7:25" customFormat="1">
      <c r="G368" s="11"/>
      <c r="S368" s="92"/>
      <c r="T368" s="92"/>
      <c r="Y368" s="92"/>
    </row>
    <row r="369" spans="1:67">
      <c r="H369"/>
      <c r="J369"/>
      <c r="K369"/>
      <c r="L369"/>
      <c r="M369"/>
      <c r="N369"/>
      <c r="O369"/>
      <c r="AB369"/>
      <c r="AD369"/>
      <c r="AF369"/>
      <c r="AG369"/>
      <c r="AH369"/>
      <c r="AW369"/>
      <c r="BA369"/>
      <c r="BB369"/>
      <c r="BC369"/>
      <c r="BD369"/>
      <c r="BE369"/>
      <c r="BF369"/>
      <c r="BJ369"/>
      <c r="BK369"/>
      <c r="BL369"/>
    </row>
    <row r="370" spans="1:67">
      <c r="H370"/>
      <c r="J370"/>
      <c r="K370"/>
      <c r="L370"/>
      <c r="M370"/>
      <c r="N370"/>
      <c r="O370"/>
      <c r="AB370"/>
      <c r="AD370"/>
      <c r="AF370"/>
      <c r="AG370"/>
      <c r="AH370"/>
      <c r="AW370"/>
      <c r="BA370"/>
      <c r="BB370"/>
      <c r="BC370"/>
      <c r="BD370"/>
      <c r="BE370"/>
      <c r="BF370"/>
      <c r="BJ370"/>
      <c r="BK370"/>
      <c r="BL370"/>
    </row>
    <row r="371" spans="1:67">
      <c r="H371"/>
      <c r="J371"/>
      <c r="K371"/>
      <c r="L371"/>
      <c r="M371"/>
      <c r="N371"/>
      <c r="O371"/>
      <c r="AB371"/>
      <c r="AD371"/>
      <c r="AF371"/>
      <c r="AG371"/>
      <c r="AH371"/>
      <c r="AW371"/>
      <c r="BA371"/>
      <c r="BB371"/>
      <c r="BC371"/>
      <c r="BD371"/>
      <c r="BE371"/>
      <c r="BF371"/>
      <c r="BJ371"/>
      <c r="BK371"/>
      <c r="BL371"/>
    </row>
    <row r="372" spans="1:67">
      <c r="H372"/>
      <c r="J372"/>
      <c r="K372"/>
      <c r="L372"/>
      <c r="M372"/>
      <c r="N372"/>
      <c r="O372"/>
      <c r="AB372"/>
      <c r="AD372"/>
      <c r="AF372"/>
      <c r="AG372"/>
      <c r="AH372"/>
      <c r="AW372"/>
      <c r="BA372"/>
      <c r="BB372"/>
      <c r="BC372"/>
      <c r="BD372"/>
      <c r="BE372"/>
      <c r="BF372"/>
      <c r="BJ372"/>
      <c r="BK372"/>
      <c r="BL372"/>
    </row>
    <row r="373" spans="1:67">
      <c r="H373"/>
      <c r="J373"/>
      <c r="K373"/>
      <c r="L373"/>
      <c r="M373"/>
      <c r="N373"/>
      <c r="O373"/>
      <c r="AB373"/>
      <c r="AD373"/>
      <c r="AF373"/>
      <c r="AG373"/>
      <c r="AH373"/>
      <c r="AW373"/>
      <c r="BA373"/>
      <c r="BB373"/>
      <c r="BC373"/>
      <c r="BD373"/>
      <c r="BE373"/>
      <c r="BF373"/>
      <c r="BJ373"/>
      <c r="BK373"/>
      <c r="BL373"/>
    </row>
    <row r="374" spans="1:67">
      <c r="H374"/>
      <c r="J374"/>
      <c r="K374"/>
      <c r="L374"/>
      <c r="M374"/>
      <c r="N374"/>
      <c r="O374"/>
      <c r="AB374"/>
      <c r="AD374"/>
      <c r="AF374"/>
      <c r="AG374"/>
      <c r="AH374"/>
      <c r="AW374"/>
      <c r="BA374"/>
      <c r="BB374"/>
      <c r="BC374"/>
      <c r="BD374"/>
      <c r="BE374"/>
      <c r="BF374"/>
      <c r="BJ374"/>
      <c r="BK374"/>
      <c r="BL374"/>
    </row>
    <row r="375" spans="1:67">
      <c r="H375"/>
      <c r="J375"/>
      <c r="K375"/>
      <c r="L375"/>
      <c r="M375"/>
      <c r="N375"/>
      <c r="O375"/>
      <c r="AB375"/>
      <c r="AD375"/>
      <c r="AF375"/>
      <c r="AG375"/>
      <c r="AH375"/>
      <c r="AW375"/>
      <c r="BA375"/>
      <c r="BB375"/>
      <c r="BC375"/>
      <c r="BD375"/>
      <c r="BE375"/>
      <c r="BF375"/>
      <c r="BJ375"/>
      <c r="BK375"/>
      <c r="BL375"/>
    </row>
    <row r="376" spans="1:67">
      <c r="A376" s="25"/>
      <c r="B376" s="25"/>
      <c r="C376" s="25"/>
      <c r="D376" s="25"/>
      <c r="E376" s="25"/>
      <c r="F376" s="25"/>
      <c r="G376" s="125"/>
      <c r="H376" s="101"/>
      <c r="I376" s="101"/>
      <c r="J376" s="101"/>
      <c r="K376" s="101"/>
      <c r="L376" s="101"/>
      <c r="M376" s="101"/>
      <c r="N376" s="101"/>
      <c r="O376" s="101"/>
      <c r="P376" s="25"/>
      <c r="Q376" s="25"/>
      <c r="R376" s="25"/>
      <c r="S376" s="101"/>
      <c r="T376" s="101"/>
      <c r="U376" s="25"/>
      <c r="V376" s="25"/>
      <c r="W376" s="25"/>
      <c r="X376" s="25"/>
      <c r="Y376" s="101"/>
      <c r="Z376" s="101"/>
      <c r="AA376" s="25"/>
      <c r="AB376" s="101"/>
      <c r="AC376" s="101"/>
      <c r="AD376" s="125"/>
      <c r="AE376" s="101"/>
      <c r="AF376" s="125"/>
      <c r="AG376" s="125"/>
      <c r="AH376" s="101"/>
      <c r="AI376" s="25"/>
      <c r="AJ376" s="25"/>
      <c r="AK376" s="25"/>
      <c r="AL376" s="101"/>
      <c r="AM376" s="25"/>
      <c r="AW376"/>
      <c r="BA376"/>
      <c r="BB376"/>
      <c r="BC376"/>
      <c r="BD376"/>
      <c r="BE376"/>
      <c r="BF376"/>
      <c r="BJ376"/>
      <c r="BK376"/>
      <c r="BL376"/>
    </row>
    <row r="377" spans="1:67">
      <c r="A377" s="25"/>
      <c r="B377" s="25"/>
      <c r="C377" s="25"/>
      <c r="D377" s="25"/>
      <c r="E377" s="25"/>
      <c r="F377" s="25"/>
      <c r="G377" s="125"/>
      <c r="H377" s="101"/>
      <c r="I377" s="101"/>
      <c r="J377" s="101"/>
      <c r="K377" s="101"/>
      <c r="L377" s="101"/>
      <c r="M377" s="101"/>
      <c r="N377" s="101"/>
      <c r="O377" s="101"/>
      <c r="P377" s="25"/>
      <c r="Q377" s="25"/>
      <c r="R377" s="25"/>
      <c r="S377" s="101"/>
      <c r="T377" s="101"/>
      <c r="U377" s="25"/>
      <c r="V377" s="25"/>
      <c r="W377" s="25"/>
      <c r="X377" s="25"/>
      <c r="Y377" s="101"/>
      <c r="Z377" s="101"/>
      <c r="AA377" s="25"/>
      <c r="AB377" s="101"/>
      <c r="AC377" s="101"/>
      <c r="AD377" s="125"/>
      <c r="AE377" s="101"/>
      <c r="AF377" s="125"/>
      <c r="AG377" s="125"/>
      <c r="AH377" s="101"/>
      <c r="AI377" s="25"/>
      <c r="AJ377" s="25"/>
      <c r="AK377" s="25"/>
      <c r="AL377" s="101"/>
      <c r="AM377" s="25"/>
      <c r="AW377"/>
      <c r="BA377"/>
      <c r="BB377"/>
      <c r="BC377"/>
      <c r="BD377"/>
      <c r="BE377"/>
      <c r="BF377"/>
      <c r="BJ377"/>
      <c r="BK377"/>
      <c r="BL377"/>
    </row>
    <row r="378" spans="1:67">
      <c r="AQ378" s="1"/>
      <c r="AR378" s="1"/>
      <c r="AS378" s="1"/>
      <c r="AT378" s="1"/>
      <c r="AU378" s="1"/>
      <c r="AV378" s="1"/>
      <c r="AX378" s="1"/>
      <c r="AY378" s="1"/>
      <c r="AZ378" s="1"/>
      <c r="BG378" s="1"/>
      <c r="BH378" s="1"/>
      <c r="BI378" s="1"/>
      <c r="BM378" s="1"/>
      <c r="BN378" s="1"/>
      <c r="BO378" s="1"/>
    </row>
    <row r="379" spans="1:67">
      <c r="AQ379" s="1"/>
      <c r="AR379" s="1"/>
      <c r="AS379" s="1"/>
      <c r="AT379" s="1"/>
      <c r="AU379" s="1"/>
      <c r="AV379" s="1"/>
      <c r="AX379" s="1"/>
      <c r="AY379" s="1"/>
      <c r="AZ379" s="1"/>
      <c r="BG379" s="1"/>
      <c r="BH379" s="1"/>
      <c r="BI379" s="1"/>
      <c r="BM379" s="1"/>
      <c r="BN379" s="1"/>
      <c r="BO379" s="1"/>
    </row>
    <row r="380" spans="1:67">
      <c r="AQ380" s="1"/>
      <c r="AR380" s="1"/>
      <c r="AS380" s="1"/>
      <c r="AT380" s="1"/>
      <c r="AU380" s="1"/>
      <c r="AV380" s="1"/>
      <c r="AX380" s="1"/>
      <c r="AY380" s="1"/>
      <c r="AZ380" s="1"/>
      <c r="BG380" s="1"/>
      <c r="BH380" s="1"/>
      <c r="BI380" s="1"/>
      <c r="BM380" s="1"/>
      <c r="BN380" s="1"/>
      <c r="BO380" s="1"/>
    </row>
    <row r="381" spans="1:67">
      <c r="AQ381" s="1"/>
      <c r="AR381" s="1"/>
      <c r="AS381" s="1"/>
      <c r="AT381" s="1"/>
      <c r="AU381" s="1"/>
      <c r="AV381" s="1"/>
      <c r="AX381" s="1"/>
      <c r="AY381" s="1"/>
      <c r="AZ381" s="1"/>
      <c r="BG381" s="1"/>
      <c r="BH381" s="1"/>
      <c r="BI381" s="1"/>
      <c r="BM381" s="1"/>
      <c r="BN381" s="1"/>
      <c r="BO381" s="1"/>
    </row>
    <row r="382" spans="1:67">
      <c r="AQ382" s="1"/>
      <c r="AR382" s="1"/>
      <c r="AS382" s="1"/>
      <c r="AT382" s="1"/>
      <c r="AU382" s="1"/>
      <c r="AV382" s="1"/>
      <c r="AX382" s="1"/>
      <c r="AY382" s="1"/>
      <c r="AZ382" s="1"/>
      <c r="BG382" s="1"/>
      <c r="BH382" s="1"/>
      <c r="BI382" s="1"/>
      <c r="BM382" s="1"/>
      <c r="BN382" s="1"/>
      <c r="BO382" s="1"/>
    </row>
    <row r="383" spans="1:67">
      <c r="AQ383" s="1"/>
      <c r="AR383" s="1"/>
      <c r="AS383" s="1"/>
      <c r="AT383" s="1"/>
      <c r="AU383" s="1"/>
      <c r="AV383" s="1"/>
      <c r="AX383" s="1"/>
      <c r="AY383" s="1"/>
      <c r="AZ383" s="1"/>
      <c r="BG383" s="1"/>
      <c r="BH383" s="1"/>
      <c r="BI383" s="1"/>
      <c r="BM383" s="1"/>
      <c r="BN383" s="1"/>
      <c r="BO383" s="1"/>
    </row>
    <row r="384" spans="1:67">
      <c r="AQ384" s="1"/>
      <c r="AR384" s="1"/>
      <c r="AS384" s="1"/>
      <c r="AT384" s="1"/>
      <c r="AU384" s="1"/>
      <c r="AV384" s="1"/>
      <c r="AX384" s="1"/>
      <c r="AY384" s="1"/>
      <c r="AZ384" s="1"/>
      <c r="BG384" s="1"/>
      <c r="BH384" s="1"/>
      <c r="BI384" s="1"/>
      <c r="BM384" s="1"/>
      <c r="BN384" s="1"/>
      <c r="BO384" s="1"/>
    </row>
    <row r="385" spans="43:67">
      <c r="AQ385" s="1"/>
      <c r="AR385" s="1"/>
      <c r="AS385" s="1"/>
      <c r="AT385" s="1"/>
      <c r="AU385" s="1"/>
      <c r="AV385" s="1"/>
      <c r="AX385" s="1"/>
      <c r="AY385" s="1"/>
      <c r="AZ385" s="1"/>
      <c r="BG385" s="1"/>
      <c r="BH385" s="1"/>
      <c r="BI385" s="1"/>
      <c r="BM385" s="1"/>
      <c r="BN385" s="1"/>
      <c r="BO385" s="1"/>
    </row>
    <row r="386" spans="43:67">
      <c r="AQ386" s="1"/>
      <c r="AR386" s="1"/>
      <c r="AS386" s="1"/>
      <c r="AT386" s="1"/>
      <c r="AU386" s="1"/>
      <c r="AV386" s="1"/>
      <c r="AX386" s="1"/>
      <c r="AY386" s="1"/>
      <c r="AZ386" s="1"/>
      <c r="BG386" s="1"/>
      <c r="BH386" s="1"/>
      <c r="BI386" s="1"/>
      <c r="BM386" s="1"/>
      <c r="BN386" s="1"/>
      <c r="BO386" s="1"/>
    </row>
    <row r="387" spans="43:67">
      <c r="AQ387" s="1"/>
      <c r="AR387" s="1"/>
      <c r="AS387" s="1"/>
      <c r="AT387" s="1"/>
      <c r="AU387" s="1"/>
      <c r="AV387" s="1"/>
      <c r="AX387" s="1"/>
      <c r="AY387" s="1"/>
      <c r="AZ387" s="1"/>
      <c r="BG387" s="1"/>
      <c r="BH387" s="1"/>
      <c r="BI387" s="1"/>
      <c r="BM387" s="1"/>
      <c r="BN387" s="1"/>
      <c r="BO387" s="1"/>
    </row>
    <row r="388" spans="43:67">
      <c r="AQ388" s="1"/>
      <c r="AR388" s="1"/>
      <c r="AS388" s="1"/>
      <c r="AT388" s="1"/>
      <c r="AU388" s="1"/>
      <c r="AV388" s="1"/>
      <c r="AX388" s="1"/>
      <c r="AY388" s="1"/>
      <c r="AZ388" s="1"/>
      <c r="BG388" s="1"/>
      <c r="BH388" s="1"/>
      <c r="BI388" s="1"/>
      <c r="BM388" s="1"/>
      <c r="BN388" s="1"/>
      <c r="BO388" s="1"/>
    </row>
    <row r="389" spans="43:67">
      <c r="AQ389" s="1"/>
      <c r="AR389" s="1"/>
      <c r="AS389" s="1"/>
      <c r="AT389" s="1"/>
      <c r="AU389" s="1"/>
      <c r="AV389" s="1"/>
      <c r="AX389" s="1"/>
      <c r="AY389" s="1"/>
      <c r="AZ389" s="1"/>
      <c r="BG389" s="1"/>
      <c r="BH389" s="1"/>
      <c r="BI389" s="1"/>
      <c r="BM389" s="1"/>
      <c r="BN389" s="1"/>
      <c r="BO389" s="1"/>
    </row>
    <row r="390" spans="43:67">
      <c r="AQ390" s="1"/>
      <c r="AR390" s="1"/>
      <c r="AS390" s="1"/>
      <c r="AT390" s="1"/>
      <c r="AU390" s="1"/>
      <c r="AV390" s="1"/>
      <c r="AX390" s="1"/>
      <c r="AY390" s="1"/>
      <c r="AZ390" s="1"/>
      <c r="BG390" s="1"/>
      <c r="BH390" s="1"/>
      <c r="BI390" s="1"/>
      <c r="BM390" s="1"/>
      <c r="BN390" s="1"/>
      <c r="BO390" s="1"/>
    </row>
    <row r="391" spans="43:67">
      <c r="AQ391" s="1"/>
      <c r="AR391" s="1"/>
      <c r="AS391" s="1"/>
      <c r="AT391" s="1"/>
      <c r="AU391" s="1"/>
      <c r="AV391" s="1"/>
      <c r="AX391" s="1"/>
      <c r="AY391" s="1"/>
      <c r="AZ391" s="1"/>
      <c r="BG391" s="1"/>
      <c r="BH391" s="1"/>
      <c r="BI391" s="1"/>
      <c r="BM391" s="1"/>
      <c r="BN391" s="1"/>
      <c r="BO391" s="1"/>
    </row>
    <row r="392" spans="43:67">
      <c r="AQ392" s="1"/>
      <c r="AR392" s="1"/>
      <c r="AS392" s="1"/>
      <c r="AT392" s="1"/>
      <c r="AU392" s="1"/>
      <c r="AV392" s="1"/>
      <c r="AX392" s="1"/>
      <c r="AY392" s="1"/>
      <c r="AZ392" s="1"/>
      <c r="BG392" s="1"/>
      <c r="BH392" s="1"/>
      <c r="BI392" s="1"/>
      <c r="BM392" s="1"/>
      <c r="BN392" s="1"/>
      <c r="BO392" s="1"/>
    </row>
    <row r="393" spans="43:67">
      <c r="AQ393" s="1"/>
      <c r="AR393" s="1"/>
      <c r="AS393" s="1"/>
      <c r="AT393" s="1"/>
      <c r="AU393" s="1"/>
      <c r="AV393" s="1"/>
      <c r="AX393" s="1"/>
      <c r="AY393" s="1"/>
      <c r="AZ393" s="1"/>
      <c r="BG393" s="1"/>
      <c r="BH393" s="1"/>
      <c r="BI393" s="1"/>
      <c r="BM393" s="1"/>
      <c r="BN393" s="1"/>
      <c r="BO393" s="1"/>
    </row>
    <row r="394" spans="43:67">
      <c r="AQ394" s="1"/>
      <c r="AR394" s="1"/>
      <c r="AS394" s="1"/>
      <c r="AT394" s="1"/>
      <c r="AU394" s="1"/>
      <c r="AV394" s="1"/>
      <c r="AX394" s="1"/>
      <c r="AY394" s="1"/>
      <c r="AZ394" s="1"/>
      <c r="BG394" s="1"/>
      <c r="BH394" s="1"/>
      <c r="BI394" s="1"/>
      <c r="BM394" s="1"/>
      <c r="BN394" s="1"/>
      <c r="BO394" s="1"/>
    </row>
    <row r="395" spans="43:67">
      <c r="AQ395" s="1"/>
      <c r="AR395" s="1"/>
      <c r="AS395" s="1"/>
      <c r="AT395" s="1"/>
      <c r="AU395" s="1"/>
      <c r="AV395" s="1"/>
      <c r="AX395" s="1"/>
      <c r="AY395" s="1"/>
      <c r="AZ395" s="1"/>
      <c r="BG395" s="1"/>
      <c r="BH395" s="1"/>
      <c r="BI395" s="1"/>
      <c r="BM395" s="1"/>
      <c r="BN395" s="1"/>
      <c r="BO395" s="1"/>
    </row>
    <row r="396" spans="43:67">
      <c r="AQ396" s="1"/>
      <c r="AR396" s="1"/>
      <c r="AS396" s="1"/>
      <c r="AT396" s="1"/>
      <c r="AU396" s="1"/>
      <c r="AV396" s="1"/>
      <c r="AX396" s="1"/>
      <c r="AY396" s="1"/>
      <c r="AZ396" s="1"/>
      <c r="BG396" s="1"/>
      <c r="BH396" s="1"/>
      <c r="BI396" s="1"/>
      <c r="BM396" s="1"/>
      <c r="BN396" s="1"/>
      <c r="BO396" s="1"/>
    </row>
    <row r="397" spans="43:67">
      <c r="AQ397" s="1"/>
      <c r="AR397" s="1"/>
      <c r="AS397" s="1"/>
      <c r="AT397" s="1"/>
      <c r="AU397" s="1"/>
      <c r="AV397" s="1"/>
      <c r="AX397" s="1"/>
      <c r="AY397" s="1"/>
      <c r="AZ397" s="1"/>
      <c r="BG397" s="1"/>
      <c r="BH397" s="1"/>
      <c r="BI397" s="1"/>
      <c r="BM397" s="1"/>
      <c r="BN397" s="1"/>
      <c r="BO397" s="1"/>
    </row>
    <row r="398" spans="43:67">
      <c r="AQ398" s="1"/>
      <c r="AR398" s="1"/>
      <c r="AS398" s="1"/>
      <c r="AT398" s="1"/>
      <c r="AU398" s="1"/>
      <c r="AV398" s="1"/>
      <c r="AX398" s="1"/>
      <c r="AY398" s="1"/>
      <c r="AZ398" s="1"/>
      <c r="BG398" s="1"/>
      <c r="BH398" s="1"/>
      <c r="BI398" s="1"/>
      <c r="BM398" s="1"/>
      <c r="BN398" s="1"/>
      <c r="BO398" s="1"/>
    </row>
    <row r="399" spans="43:67">
      <c r="AQ399" s="1"/>
      <c r="AR399" s="1"/>
      <c r="AS399" s="1"/>
      <c r="AT399" s="1"/>
      <c r="AU399" s="1"/>
      <c r="AV399" s="1"/>
      <c r="AX399" s="1"/>
      <c r="AY399" s="1"/>
      <c r="AZ399" s="1"/>
      <c r="BG399" s="1"/>
      <c r="BH399" s="1"/>
      <c r="BI399" s="1"/>
      <c r="BM399" s="1"/>
      <c r="BN399" s="1"/>
      <c r="BO399" s="1"/>
    </row>
    <row r="400" spans="43:67">
      <c r="AQ400" s="1"/>
      <c r="AR400" s="1"/>
      <c r="AS400" s="1"/>
      <c r="AT400" s="1"/>
      <c r="AU400" s="1"/>
      <c r="AV400" s="1"/>
      <c r="AX400" s="1"/>
      <c r="AY400" s="1"/>
      <c r="AZ400" s="1"/>
      <c r="BG400" s="1"/>
      <c r="BH400" s="1"/>
      <c r="BI400" s="1"/>
      <c r="BM400" s="1"/>
      <c r="BN400" s="1"/>
      <c r="BO400" s="1"/>
    </row>
    <row r="401" spans="43:67">
      <c r="AQ401" s="1"/>
      <c r="AR401" s="1"/>
      <c r="AS401" s="1"/>
      <c r="AT401" s="1"/>
      <c r="AU401" s="1"/>
      <c r="AV401" s="1"/>
      <c r="AX401" s="1"/>
      <c r="AY401" s="1"/>
      <c r="AZ401" s="1"/>
      <c r="BG401" s="1"/>
      <c r="BH401" s="1"/>
      <c r="BI401" s="1"/>
      <c r="BM401" s="1"/>
      <c r="BN401" s="1"/>
      <c r="BO401" s="1"/>
    </row>
    <row r="402" spans="43:67">
      <c r="AQ402" s="1"/>
      <c r="AR402" s="1"/>
      <c r="AS402" s="1"/>
      <c r="AT402" s="1"/>
      <c r="AU402" s="1"/>
      <c r="AV402" s="1"/>
      <c r="AX402" s="1"/>
      <c r="AY402" s="1"/>
      <c r="AZ402" s="1"/>
      <c r="BG402" s="1"/>
      <c r="BH402" s="1"/>
      <c r="BI402" s="1"/>
      <c r="BM402" s="1"/>
      <c r="BN402" s="1"/>
      <c r="BO402" s="1"/>
    </row>
    <row r="403" spans="43:67">
      <c r="AQ403" s="1"/>
      <c r="AR403" s="1"/>
      <c r="AS403" s="1"/>
      <c r="AT403" s="1"/>
      <c r="AU403" s="1"/>
      <c r="AV403" s="1"/>
      <c r="AX403" s="1"/>
      <c r="AY403" s="1"/>
      <c r="AZ403" s="1"/>
      <c r="BG403" s="1"/>
      <c r="BH403" s="1"/>
      <c r="BI403" s="1"/>
      <c r="BM403" s="1"/>
      <c r="BN403" s="1"/>
      <c r="BO403" s="1"/>
    </row>
    <row r="404" spans="43:67">
      <c r="AQ404" s="1"/>
      <c r="AR404" s="1"/>
      <c r="AS404" s="1"/>
      <c r="AT404" s="1"/>
      <c r="AU404" s="1"/>
      <c r="AV404" s="1"/>
      <c r="AX404" s="1"/>
      <c r="AY404" s="1"/>
      <c r="AZ404" s="1"/>
      <c r="BG404" s="1"/>
      <c r="BH404" s="1"/>
      <c r="BI404" s="1"/>
      <c r="BM404" s="1"/>
      <c r="BN404" s="1"/>
      <c r="BO404" s="1"/>
    </row>
    <row r="405" spans="43:67">
      <c r="AQ405" s="1"/>
      <c r="AR405" s="1"/>
      <c r="AS405" s="1"/>
      <c r="AT405" s="1"/>
      <c r="AU405" s="1"/>
      <c r="AV405" s="1"/>
      <c r="AX405" s="1"/>
      <c r="AY405" s="1"/>
      <c r="AZ405" s="1"/>
      <c r="BG405" s="1"/>
      <c r="BH405" s="1"/>
      <c r="BI405" s="1"/>
      <c r="BM405" s="1"/>
      <c r="BN405" s="1"/>
      <c r="BO405" s="1"/>
    </row>
    <row r="406" spans="43:67">
      <c r="AQ406" s="1"/>
      <c r="AR406" s="1"/>
      <c r="AS406" s="1"/>
      <c r="AT406" s="1"/>
      <c r="AU406" s="1"/>
      <c r="AV406" s="1"/>
      <c r="AX406" s="1"/>
      <c r="AY406" s="1"/>
      <c r="AZ406" s="1"/>
      <c r="BG406" s="1"/>
      <c r="BH406" s="1"/>
      <c r="BI406" s="1"/>
      <c r="BM406" s="1"/>
      <c r="BN406" s="1"/>
      <c r="BO406" s="1"/>
    </row>
    <row r="407" spans="43:67">
      <c r="AQ407" s="1"/>
      <c r="AR407" s="1"/>
      <c r="AS407" s="1"/>
      <c r="AT407" s="1"/>
      <c r="AU407" s="1"/>
      <c r="AV407" s="1"/>
      <c r="AX407" s="1"/>
      <c r="AY407" s="1"/>
      <c r="AZ407" s="1"/>
      <c r="BG407" s="1"/>
      <c r="BH407" s="1"/>
      <c r="BI407" s="1"/>
      <c r="BM407" s="1"/>
      <c r="BN407" s="1"/>
      <c r="BO407" s="1"/>
    </row>
    <row r="408" spans="43:67">
      <c r="AQ408" s="1"/>
      <c r="AR408" s="1"/>
      <c r="AS408" s="1"/>
      <c r="AT408" s="1"/>
      <c r="AU408" s="1"/>
      <c r="AV408" s="1"/>
      <c r="AX408" s="1"/>
      <c r="AY408" s="1"/>
      <c r="AZ408" s="1"/>
      <c r="BG408" s="1"/>
      <c r="BH408" s="1"/>
      <c r="BI408" s="1"/>
      <c r="BM408" s="1"/>
      <c r="BN408" s="1"/>
      <c r="BO408" s="1"/>
    </row>
    <row r="409" spans="43:67">
      <c r="AQ409" s="1"/>
      <c r="AR409" s="1"/>
      <c r="AS409" s="1"/>
      <c r="AT409" s="1"/>
      <c r="AU409" s="1"/>
      <c r="AV409" s="1"/>
      <c r="AX409" s="1"/>
      <c r="AY409" s="1"/>
      <c r="AZ409" s="1"/>
      <c r="BG409" s="1"/>
      <c r="BH409" s="1"/>
      <c r="BI409" s="1"/>
      <c r="BM409" s="1"/>
      <c r="BN409" s="1"/>
      <c r="BO409" s="1"/>
    </row>
    <row r="410" spans="43:67">
      <c r="AQ410" s="1"/>
      <c r="AR410" s="1"/>
      <c r="AS410" s="1"/>
      <c r="AT410" s="1"/>
      <c r="AU410" s="1"/>
      <c r="AV410" s="1"/>
      <c r="AX410" s="1"/>
      <c r="AY410" s="1"/>
      <c r="AZ410" s="1"/>
      <c r="BG410" s="1"/>
      <c r="BH410" s="1"/>
      <c r="BI410" s="1"/>
      <c r="BM410" s="1"/>
      <c r="BN410" s="1"/>
      <c r="BO410" s="1"/>
    </row>
    <row r="411" spans="43:67">
      <c r="AQ411" s="1"/>
      <c r="AR411" s="1"/>
      <c r="AS411" s="1"/>
      <c r="AT411" s="1"/>
      <c r="AU411" s="1"/>
      <c r="AV411" s="1"/>
      <c r="AX411" s="1"/>
      <c r="AY411" s="1"/>
      <c r="AZ411" s="1"/>
      <c r="BG411" s="1"/>
      <c r="BH411" s="1"/>
      <c r="BI411" s="1"/>
      <c r="BM411" s="1"/>
      <c r="BN411" s="1"/>
      <c r="BO411" s="1"/>
    </row>
    <row r="412" spans="43:67">
      <c r="AQ412" s="1"/>
      <c r="AR412" s="1"/>
      <c r="AS412" s="1"/>
      <c r="AT412" s="1"/>
      <c r="AU412" s="1"/>
      <c r="AV412" s="1"/>
      <c r="AX412" s="1"/>
      <c r="AY412" s="1"/>
      <c r="AZ412" s="1"/>
      <c r="BG412" s="1"/>
      <c r="BH412" s="1"/>
      <c r="BI412" s="1"/>
      <c r="BM412" s="1"/>
      <c r="BN412" s="1"/>
      <c r="BO412" s="1"/>
    </row>
    <row r="413" spans="43:67">
      <c r="AQ413" s="1"/>
      <c r="AR413" s="1"/>
      <c r="AS413" s="1"/>
      <c r="AT413" s="1"/>
      <c r="AU413" s="1"/>
      <c r="AV413" s="1"/>
      <c r="AX413" s="1"/>
      <c r="AY413" s="1"/>
      <c r="AZ413" s="1"/>
      <c r="BG413" s="1"/>
      <c r="BH413" s="1"/>
      <c r="BI413" s="1"/>
      <c r="BM413" s="1"/>
      <c r="BN413" s="1"/>
      <c r="BO413" s="1"/>
    </row>
    <row r="414" spans="43:67">
      <c r="AQ414" s="1"/>
      <c r="AR414" s="1"/>
      <c r="AS414" s="1"/>
      <c r="AT414" s="1"/>
      <c r="AU414" s="1"/>
      <c r="AV414" s="1"/>
      <c r="AX414" s="1"/>
      <c r="AY414" s="1"/>
      <c r="AZ414" s="1"/>
      <c r="BG414" s="1"/>
      <c r="BH414" s="1"/>
      <c r="BI414" s="1"/>
      <c r="BM414" s="1"/>
      <c r="BN414" s="1"/>
      <c r="BO414" s="1"/>
    </row>
    <row r="415" spans="43:67">
      <c r="AQ415" s="1"/>
      <c r="AR415" s="1"/>
      <c r="AS415" s="1"/>
      <c r="AT415" s="1"/>
      <c r="AU415" s="1"/>
      <c r="AV415" s="1"/>
      <c r="AX415" s="1"/>
      <c r="AY415" s="1"/>
      <c r="AZ415" s="1"/>
      <c r="BG415" s="1"/>
      <c r="BH415" s="1"/>
      <c r="BI415" s="1"/>
      <c r="BM415" s="1"/>
      <c r="BN415" s="1"/>
      <c r="BO415" s="1"/>
    </row>
    <row r="416" spans="43:67">
      <c r="AQ416" s="1"/>
      <c r="AR416" s="1"/>
      <c r="AS416" s="1"/>
      <c r="AT416" s="1"/>
      <c r="AU416" s="1"/>
      <c r="AV416" s="1"/>
      <c r="AX416" s="1"/>
      <c r="AY416" s="1"/>
      <c r="AZ416" s="1"/>
      <c r="BG416" s="1"/>
      <c r="BH416" s="1"/>
      <c r="BI416" s="1"/>
      <c r="BM416" s="1"/>
      <c r="BN416" s="1"/>
      <c r="BO416" s="1"/>
    </row>
    <row r="417" spans="43:67">
      <c r="AQ417" s="1"/>
      <c r="AR417" s="1"/>
      <c r="AS417" s="1"/>
      <c r="AT417" s="1"/>
      <c r="AU417" s="1"/>
      <c r="AV417" s="1"/>
      <c r="AX417" s="1"/>
      <c r="AY417" s="1"/>
      <c r="AZ417" s="1"/>
      <c r="BG417" s="1"/>
      <c r="BH417" s="1"/>
      <c r="BI417" s="1"/>
      <c r="BM417" s="1"/>
      <c r="BN417" s="1"/>
      <c r="BO417" s="1"/>
    </row>
    <row r="418" spans="43:67">
      <c r="AQ418" s="1"/>
      <c r="AR418" s="1"/>
      <c r="AS418" s="1"/>
      <c r="AT418" s="1"/>
      <c r="AU418" s="1"/>
      <c r="AV418" s="1"/>
      <c r="AX418" s="1"/>
      <c r="AY418" s="1"/>
      <c r="AZ418" s="1"/>
      <c r="BG418" s="1"/>
      <c r="BH418" s="1"/>
      <c r="BI418" s="1"/>
      <c r="BM418" s="1"/>
      <c r="BN418" s="1"/>
      <c r="BO418" s="1"/>
    </row>
    <row r="419" spans="43:67">
      <c r="AQ419" s="1"/>
      <c r="AR419" s="1"/>
      <c r="AS419" s="1"/>
      <c r="AT419" s="1"/>
      <c r="AU419" s="1"/>
      <c r="AV419" s="1"/>
      <c r="AX419" s="1"/>
      <c r="AY419" s="1"/>
      <c r="AZ419" s="1"/>
      <c r="BG419" s="1"/>
      <c r="BH419" s="1"/>
      <c r="BI419" s="1"/>
      <c r="BM419" s="1"/>
      <c r="BN419" s="1"/>
      <c r="BO419" s="1"/>
    </row>
    <row r="420" spans="43:67">
      <c r="AQ420" s="1"/>
      <c r="AR420" s="1"/>
      <c r="AS420" s="1"/>
      <c r="AT420" s="1"/>
      <c r="AU420" s="1"/>
      <c r="AV420" s="1"/>
      <c r="AX420" s="1"/>
      <c r="AY420" s="1"/>
      <c r="AZ420" s="1"/>
      <c r="BG420" s="1"/>
      <c r="BH420" s="1"/>
      <c r="BI420" s="1"/>
      <c r="BM420" s="1"/>
      <c r="BN420" s="1"/>
      <c r="BO420" s="1"/>
    </row>
    <row r="421" spans="43:67">
      <c r="AQ421" s="1"/>
      <c r="AR421" s="1"/>
      <c r="AS421" s="1"/>
      <c r="AT421" s="1"/>
      <c r="AU421" s="1"/>
      <c r="AV421" s="1"/>
      <c r="AX421" s="1"/>
      <c r="AY421" s="1"/>
      <c r="AZ421" s="1"/>
      <c r="BG421" s="1"/>
      <c r="BH421" s="1"/>
      <c r="BI421" s="1"/>
      <c r="BM421" s="1"/>
      <c r="BN421" s="1"/>
      <c r="BO421" s="1"/>
    </row>
    <row r="422" spans="43:67">
      <c r="AQ422" s="1"/>
      <c r="AR422" s="1"/>
      <c r="AS422" s="1"/>
      <c r="AT422" s="1"/>
      <c r="AU422" s="1"/>
      <c r="AV422" s="1"/>
      <c r="AX422" s="1"/>
      <c r="AY422" s="1"/>
      <c r="AZ422" s="1"/>
      <c r="BG422" s="1"/>
      <c r="BH422" s="1"/>
      <c r="BI422" s="1"/>
      <c r="BM422" s="1"/>
      <c r="BN422" s="1"/>
      <c r="BO422" s="1"/>
    </row>
    <row r="423" spans="43:67">
      <c r="AQ423" s="1"/>
      <c r="AR423" s="1"/>
      <c r="AS423" s="1"/>
      <c r="AT423" s="1"/>
      <c r="AU423" s="1"/>
      <c r="AV423" s="1"/>
      <c r="AX423" s="1"/>
      <c r="AY423" s="1"/>
      <c r="AZ423" s="1"/>
      <c r="BG423" s="1"/>
      <c r="BH423" s="1"/>
      <c r="BI423" s="1"/>
      <c r="BM423" s="1"/>
      <c r="BN423" s="1"/>
      <c r="BO423" s="1"/>
    </row>
    <row r="424" spans="43:67">
      <c r="AQ424" s="1"/>
      <c r="AR424" s="1"/>
      <c r="AS424" s="1"/>
      <c r="AT424" s="1"/>
      <c r="AU424" s="1"/>
      <c r="AV424" s="1"/>
      <c r="AX424" s="1"/>
      <c r="AY424" s="1"/>
      <c r="AZ424" s="1"/>
      <c r="BG424" s="1"/>
      <c r="BH424" s="1"/>
      <c r="BI424" s="1"/>
      <c r="BM424" s="1"/>
      <c r="BN424" s="1"/>
      <c r="BO424" s="1"/>
    </row>
    <row r="425" spans="43:67">
      <c r="AQ425" s="1"/>
      <c r="AR425" s="1"/>
      <c r="AS425" s="1"/>
      <c r="AT425" s="1"/>
      <c r="AU425" s="1"/>
      <c r="AV425" s="1"/>
      <c r="AX425" s="1"/>
      <c r="AY425" s="1"/>
      <c r="AZ425" s="1"/>
      <c r="BG425" s="1"/>
      <c r="BH425" s="1"/>
      <c r="BI425" s="1"/>
      <c r="BM425" s="1"/>
      <c r="BN425" s="1"/>
      <c r="BO425" s="1"/>
    </row>
    <row r="426" spans="43:67">
      <c r="AQ426" s="1"/>
      <c r="AR426" s="1"/>
      <c r="AS426" s="1"/>
      <c r="AT426" s="1"/>
      <c r="AU426" s="1"/>
      <c r="AV426" s="1"/>
      <c r="AX426" s="1"/>
      <c r="AY426" s="1"/>
      <c r="AZ426" s="1"/>
      <c r="BG426" s="1"/>
      <c r="BH426" s="1"/>
      <c r="BI426" s="1"/>
      <c r="BM426" s="1"/>
      <c r="BN426" s="1"/>
      <c r="BO426" s="1"/>
    </row>
    <row r="427" spans="43:67">
      <c r="AQ427" s="1"/>
      <c r="AR427" s="1"/>
      <c r="AS427" s="1"/>
      <c r="AT427" s="1"/>
      <c r="AU427" s="1"/>
      <c r="AV427" s="1"/>
      <c r="AX427" s="1"/>
      <c r="AY427" s="1"/>
      <c r="AZ427" s="1"/>
      <c r="BG427" s="1"/>
      <c r="BH427" s="1"/>
      <c r="BI427" s="1"/>
      <c r="BM427" s="1"/>
      <c r="BN427" s="1"/>
      <c r="BO427" s="1"/>
    </row>
    <row r="428" spans="43:67">
      <c r="AQ428" s="1"/>
      <c r="AR428" s="1"/>
      <c r="AS428" s="1"/>
      <c r="AT428" s="1"/>
      <c r="AU428" s="1"/>
      <c r="AV428" s="1"/>
      <c r="AX428" s="1"/>
      <c r="AY428" s="1"/>
      <c r="AZ428" s="1"/>
      <c r="BG428" s="1"/>
      <c r="BH428" s="1"/>
      <c r="BI428" s="1"/>
      <c r="BM428" s="1"/>
      <c r="BN428" s="1"/>
      <c r="BO428" s="1"/>
    </row>
    <row r="429" spans="43:67">
      <c r="AQ429" s="1"/>
      <c r="AR429" s="1"/>
      <c r="AS429" s="1"/>
      <c r="AT429" s="1"/>
      <c r="AU429" s="1"/>
      <c r="AV429" s="1"/>
      <c r="AX429" s="1"/>
      <c r="AY429" s="1"/>
      <c r="AZ429" s="1"/>
      <c r="BG429" s="1"/>
      <c r="BH429" s="1"/>
      <c r="BI429" s="1"/>
      <c r="BM429" s="1"/>
      <c r="BN429" s="1"/>
      <c r="BO429" s="1"/>
    </row>
    <row r="430" spans="43:67">
      <c r="AQ430" s="1"/>
      <c r="AR430" s="1"/>
      <c r="AS430" s="1"/>
      <c r="AT430" s="1"/>
      <c r="AU430" s="1"/>
      <c r="AV430" s="1"/>
      <c r="AX430" s="1"/>
      <c r="AY430" s="1"/>
      <c r="AZ430" s="1"/>
      <c r="BG430" s="1"/>
      <c r="BH430" s="1"/>
      <c r="BI430" s="1"/>
      <c r="BM430" s="1"/>
      <c r="BN430" s="1"/>
      <c r="BO430" s="1"/>
    </row>
    <row r="431" spans="43:67">
      <c r="AQ431" s="1"/>
      <c r="AR431" s="1"/>
      <c r="AS431" s="1"/>
      <c r="AT431" s="1"/>
      <c r="AU431" s="1"/>
      <c r="AV431" s="1"/>
      <c r="AX431" s="1"/>
      <c r="AY431" s="1"/>
      <c r="AZ431" s="1"/>
      <c r="BG431" s="1"/>
      <c r="BH431" s="1"/>
      <c r="BI431" s="1"/>
      <c r="BM431" s="1"/>
      <c r="BN431" s="1"/>
      <c r="BO431" s="1"/>
    </row>
    <row r="432" spans="43:67">
      <c r="AQ432" s="1"/>
      <c r="AR432" s="1"/>
      <c r="AS432" s="1"/>
      <c r="AT432" s="1"/>
      <c r="AU432" s="1"/>
      <c r="AV432" s="1"/>
      <c r="AX432" s="1"/>
      <c r="AY432" s="1"/>
      <c r="AZ432" s="1"/>
      <c r="BG432" s="1"/>
      <c r="BH432" s="1"/>
      <c r="BI432" s="1"/>
      <c r="BM432" s="1"/>
      <c r="BN432" s="1"/>
      <c r="BO432" s="1"/>
    </row>
    <row r="433" spans="43:67">
      <c r="AQ433" s="1"/>
      <c r="AR433" s="1"/>
      <c r="AS433" s="1"/>
      <c r="AT433" s="1"/>
      <c r="AU433" s="1"/>
      <c r="AV433" s="1"/>
      <c r="AX433" s="1"/>
      <c r="AY433" s="1"/>
      <c r="AZ433" s="1"/>
      <c r="BG433" s="1"/>
      <c r="BH433" s="1"/>
      <c r="BI433" s="1"/>
      <c r="BM433" s="1"/>
      <c r="BN433" s="1"/>
      <c r="BO433" s="1"/>
    </row>
    <row r="434" spans="43:67">
      <c r="AQ434" s="1"/>
      <c r="AR434" s="1"/>
      <c r="AS434" s="1"/>
      <c r="AT434" s="1"/>
      <c r="AU434" s="1"/>
      <c r="AV434" s="1"/>
      <c r="AX434" s="1"/>
      <c r="AY434" s="1"/>
      <c r="AZ434" s="1"/>
      <c r="BG434" s="1"/>
      <c r="BH434" s="1"/>
      <c r="BI434" s="1"/>
      <c r="BM434" s="1"/>
      <c r="BN434" s="1"/>
      <c r="BO434" s="1"/>
    </row>
    <row r="435" spans="43:67">
      <c r="AQ435" s="1"/>
      <c r="AR435" s="1"/>
      <c r="AS435" s="1"/>
      <c r="AT435" s="1"/>
      <c r="AU435" s="1"/>
      <c r="AV435" s="1"/>
      <c r="AX435" s="1"/>
      <c r="AY435" s="1"/>
      <c r="AZ435" s="1"/>
      <c r="BG435" s="1"/>
      <c r="BH435" s="1"/>
      <c r="BI435" s="1"/>
      <c r="BM435" s="1"/>
      <c r="BN435" s="1"/>
      <c r="BO435" s="1"/>
    </row>
    <row r="436" spans="43:67">
      <c r="AQ436" s="1"/>
      <c r="AR436" s="1"/>
      <c r="AS436" s="1"/>
      <c r="AT436" s="1"/>
      <c r="AU436" s="1"/>
      <c r="AV436" s="1"/>
      <c r="AX436" s="1"/>
      <c r="AY436" s="1"/>
      <c r="AZ436" s="1"/>
      <c r="BG436" s="1"/>
      <c r="BH436" s="1"/>
      <c r="BI436" s="1"/>
      <c r="BM436" s="1"/>
      <c r="BN436" s="1"/>
      <c r="BO436" s="1"/>
    </row>
    <row r="437" spans="43:67">
      <c r="AQ437" s="1"/>
      <c r="AR437" s="1"/>
      <c r="AS437" s="1"/>
      <c r="AT437" s="1"/>
      <c r="AU437" s="1"/>
      <c r="AV437" s="1"/>
      <c r="AX437" s="1"/>
      <c r="AY437" s="1"/>
      <c r="AZ437" s="1"/>
      <c r="BG437" s="1"/>
      <c r="BH437" s="1"/>
      <c r="BI437" s="1"/>
      <c r="BM437" s="1"/>
      <c r="BN437" s="1"/>
      <c r="BO437" s="1"/>
    </row>
    <row r="438" spans="43:67">
      <c r="AQ438" s="1"/>
      <c r="AR438" s="1"/>
      <c r="AS438" s="1"/>
      <c r="AT438" s="1"/>
      <c r="AU438" s="1"/>
      <c r="AV438" s="1"/>
      <c r="AX438" s="1"/>
      <c r="AY438" s="1"/>
      <c r="AZ438" s="1"/>
      <c r="BG438" s="1"/>
      <c r="BH438" s="1"/>
      <c r="BI438" s="1"/>
      <c r="BM438" s="1"/>
      <c r="BN438" s="1"/>
      <c r="BO438" s="1"/>
    </row>
    <row r="439" spans="43:67">
      <c r="AQ439" s="1"/>
      <c r="AR439" s="1"/>
      <c r="AS439" s="1"/>
      <c r="AT439" s="1"/>
      <c r="AU439" s="1"/>
      <c r="AV439" s="1"/>
      <c r="AX439" s="1"/>
      <c r="AY439" s="1"/>
      <c r="AZ439" s="1"/>
      <c r="BG439" s="1"/>
      <c r="BH439" s="1"/>
      <c r="BI439" s="1"/>
      <c r="BM439" s="1"/>
      <c r="BN439" s="1"/>
      <c r="BO439" s="1"/>
    </row>
    <row r="440" spans="43:67">
      <c r="AQ440" s="1"/>
      <c r="AR440" s="1"/>
      <c r="AS440" s="1"/>
      <c r="AT440" s="1"/>
      <c r="AU440" s="1"/>
      <c r="AV440" s="1"/>
      <c r="AX440" s="1"/>
      <c r="AY440" s="1"/>
      <c r="AZ440" s="1"/>
      <c r="BG440" s="1"/>
      <c r="BH440" s="1"/>
      <c r="BI440" s="1"/>
      <c r="BM440" s="1"/>
      <c r="BN440" s="1"/>
      <c r="BO440" s="1"/>
    </row>
    <row r="441" spans="43:67">
      <c r="AQ441" s="1"/>
      <c r="AR441" s="1"/>
      <c r="AS441" s="1"/>
      <c r="AT441" s="1"/>
      <c r="AU441" s="1"/>
      <c r="AV441" s="1"/>
      <c r="AX441" s="1"/>
      <c r="AY441" s="1"/>
      <c r="AZ441" s="1"/>
      <c r="BG441" s="1"/>
      <c r="BH441" s="1"/>
      <c r="BI441" s="1"/>
      <c r="BM441" s="1"/>
      <c r="BN441" s="1"/>
      <c r="BO441" s="1"/>
    </row>
    <row r="442" spans="43:67">
      <c r="AQ442" s="1"/>
      <c r="AR442" s="1"/>
      <c r="AS442" s="1"/>
      <c r="AT442" s="1"/>
      <c r="AU442" s="1"/>
      <c r="AV442" s="1"/>
      <c r="AX442" s="1"/>
      <c r="AY442" s="1"/>
      <c r="AZ442" s="1"/>
      <c r="BG442" s="1"/>
      <c r="BH442" s="1"/>
      <c r="BI442" s="1"/>
      <c r="BM442" s="1"/>
      <c r="BN442" s="1"/>
      <c r="BO442" s="1"/>
    </row>
    <row r="443" spans="43:67">
      <c r="AQ443" s="1"/>
      <c r="AR443" s="1"/>
      <c r="AS443" s="1"/>
      <c r="AT443" s="1"/>
      <c r="AU443" s="1"/>
      <c r="AV443" s="1"/>
      <c r="AX443" s="1"/>
      <c r="AY443" s="1"/>
      <c r="AZ443" s="1"/>
      <c r="BG443" s="1"/>
      <c r="BH443" s="1"/>
      <c r="BI443" s="1"/>
      <c r="BM443" s="1"/>
      <c r="BN443" s="1"/>
      <c r="BO443" s="1"/>
    </row>
    <row r="444" spans="43:67">
      <c r="AQ444" s="1"/>
      <c r="AR444" s="1"/>
      <c r="AS444" s="1"/>
      <c r="AT444" s="1"/>
      <c r="AU444" s="1"/>
      <c r="AV444" s="1"/>
      <c r="AX444" s="1"/>
      <c r="AY444" s="1"/>
      <c r="AZ444" s="1"/>
      <c r="BG444" s="1"/>
      <c r="BH444" s="1"/>
      <c r="BI444" s="1"/>
      <c r="BM444" s="1"/>
      <c r="BN444" s="1"/>
      <c r="BO444" s="1"/>
    </row>
    <row r="445" spans="43:67">
      <c r="AQ445" s="1"/>
      <c r="AR445" s="1"/>
      <c r="AS445" s="1"/>
      <c r="AT445" s="1"/>
      <c r="AU445" s="1"/>
      <c r="AV445" s="1"/>
      <c r="AX445" s="1"/>
      <c r="AY445" s="1"/>
      <c r="AZ445" s="1"/>
      <c r="BG445" s="1"/>
      <c r="BH445" s="1"/>
      <c r="BI445" s="1"/>
      <c r="BM445" s="1"/>
      <c r="BN445" s="1"/>
      <c r="BO445" s="1"/>
    </row>
    <row r="446" spans="43:67">
      <c r="AQ446" s="1"/>
      <c r="AR446" s="1"/>
      <c r="AS446" s="1"/>
      <c r="AT446" s="1"/>
      <c r="AU446" s="1"/>
      <c r="AV446" s="1"/>
      <c r="AX446" s="1"/>
      <c r="AY446" s="1"/>
      <c r="AZ446" s="1"/>
      <c r="BG446" s="1"/>
      <c r="BH446" s="1"/>
      <c r="BI446" s="1"/>
      <c r="BM446" s="1"/>
      <c r="BN446" s="1"/>
      <c r="BO446" s="1"/>
    </row>
    <row r="447" spans="43:67">
      <c r="AQ447" s="1"/>
      <c r="AR447" s="1"/>
      <c r="AS447" s="1"/>
      <c r="AT447" s="1"/>
      <c r="AU447" s="1"/>
      <c r="AV447" s="1"/>
      <c r="AX447" s="1"/>
      <c r="AY447" s="1"/>
      <c r="AZ447" s="1"/>
      <c r="BG447" s="1"/>
      <c r="BH447" s="1"/>
      <c r="BI447" s="1"/>
      <c r="BM447" s="1"/>
      <c r="BN447" s="1"/>
      <c r="BO447" s="1"/>
    </row>
    <row r="448" spans="43:67">
      <c r="AQ448" s="1"/>
      <c r="AR448" s="1"/>
      <c r="AS448" s="1"/>
      <c r="AT448" s="1"/>
      <c r="AU448" s="1"/>
      <c r="AV448" s="1"/>
      <c r="AX448" s="1"/>
      <c r="AY448" s="1"/>
      <c r="AZ448" s="1"/>
      <c r="BG448" s="1"/>
      <c r="BH448" s="1"/>
      <c r="BI448" s="1"/>
      <c r="BM448" s="1"/>
      <c r="BN448" s="1"/>
      <c r="BO448" s="1"/>
    </row>
    <row r="449" spans="43:67">
      <c r="AQ449" s="1"/>
      <c r="AR449" s="1"/>
      <c r="AS449" s="1"/>
      <c r="AT449" s="1"/>
      <c r="AU449" s="1"/>
      <c r="AV449" s="1"/>
      <c r="AX449" s="1"/>
      <c r="AY449" s="1"/>
      <c r="AZ449" s="1"/>
      <c r="BG449" s="1"/>
      <c r="BH449" s="1"/>
      <c r="BI449" s="1"/>
      <c r="BM449" s="1"/>
      <c r="BN449" s="1"/>
      <c r="BO449" s="1"/>
    </row>
    <row r="450" spans="43:67">
      <c r="AQ450" s="1"/>
      <c r="AR450" s="1"/>
      <c r="AS450" s="1"/>
      <c r="AT450" s="1"/>
      <c r="AU450" s="1"/>
      <c r="AV450" s="1"/>
      <c r="AX450" s="1"/>
      <c r="AY450" s="1"/>
      <c r="AZ450" s="1"/>
      <c r="BG450" s="1"/>
      <c r="BH450" s="1"/>
      <c r="BI450" s="1"/>
      <c r="BM450" s="1"/>
      <c r="BN450" s="1"/>
      <c r="BO450" s="1"/>
    </row>
    <row r="451" spans="43:67">
      <c r="AQ451" s="1"/>
      <c r="AR451" s="1"/>
      <c r="AS451" s="1"/>
      <c r="AT451" s="1"/>
      <c r="AU451" s="1"/>
      <c r="AV451" s="1"/>
      <c r="AX451" s="1"/>
      <c r="AY451" s="1"/>
      <c r="AZ451" s="1"/>
      <c r="BG451" s="1"/>
      <c r="BH451" s="1"/>
      <c r="BI451" s="1"/>
      <c r="BM451" s="1"/>
      <c r="BN451" s="1"/>
      <c r="BO451" s="1"/>
    </row>
    <row r="452" spans="43:67">
      <c r="AQ452" s="1"/>
      <c r="AR452" s="1"/>
      <c r="AS452" s="1"/>
      <c r="AT452" s="1"/>
      <c r="AU452" s="1"/>
      <c r="AV452" s="1"/>
      <c r="AX452" s="1"/>
      <c r="AY452" s="1"/>
      <c r="AZ452" s="1"/>
      <c r="BG452" s="1"/>
      <c r="BH452" s="1"/>
      <c r="BI452" s="1"/>
      <c r="BM452" s="1"/>
      <c r="BN452" s="1"/>
      <c r="BO452" s="1"/>
    </row>
    <row r="453" spans="43:67">
      <c r="AQ453" s="1"/>
      <c r="AR453" s="1"/>
      <c r="AS453" s="1"/>
      <c r="AT453" s="1"/>
      <c r="AU453" s="1"/>
      <c r="AV453" s="1"/>
      <c r="AX453" s="1"/>
      <c r="AY453" s="1"/>
      <c r="AZ453" s="1"/>
      <c r="BG453" s="1"/>
      <c r="BH453" s="1"/>
      <c r="BI453" s="1"/>
      <c r="BM453" s="1"/>
      <c r="BN453" s="1"/>
      <c r="BO453" s="1"/>
    </row>
    <row r="454" spans="43:67">
      <c r="AQ454" s="1"/>
      <c r="AR454" s="1"/>
      <c r="AS454" s="1"/>
      <c r="AT454" s="1"/>
      <c r="AU454" s="1"/>
      <c r="AV454" s="1"/>
      <c r="AX454" s="1"/>
      <c r="AY454" s="1"/>
      <c r="AZ454" s="1"/>
      <c r="BG454" s="1"/>
      <c r="BH454" s="1"/>
      <c r="BI454" s="1"/>
      <c r="BM454" s="1"/>
      <c r="BN454" s="1"/>
      <c r="BO454" s="1"/>
    </row>
    <row r="455" spans="43:67">
      <c r="AQ455" s="1"/>
      <c r="AR455" s="1"/>
      <c r="AS455" s="1"/>
      <c r="AT455" s="1"/>
      <c r="AU455" s="1"/>
      <c r="AV455" s="1"/>
      <c r="AX455" s="1"/>
      <c r="AY455" s="1"/>
      <c r="AZ455" s="1"/>
      <c r="BG455" s="1"/>
      <c r="BH455" s="1"/>
      <c r="BI455" s="1"/>
      <c r="BM455" s="1"/>
      <c r="BN455" s="1"/>
      <c r="BO455" s="1"/>
    </row>
    <row r="456" spans="43:67">
      <c r="AQ456" s="1"/>
      <c r="AR456" s="1"/>
      <c r="AS456" s="1"/>
      <c r="AT456" s="1"/>
      <c r="AU456" s="1"/>
      <c r="AV456" s="1"/>
      <c r="AX456" s="1"/>
      <c r="AY456" s="1"/>
      <c r="AZ456" s="1"/>
      <c r="BG456" s="1"/>
      <c r="BH456" s="1"/>
      <c r="BI456" s="1"/>
      <c r="BM456" s="1"/>
      <c r="BN456" s="1"/>
      <c r="BO456" s="1"/>
    </row>
    <row r="457" spans="43:67">
      <c r="AQ457" s="1"/>
      <c r="AR457" s="1"/>
      <c r="AS457" s="1"/>
      <c r="AT457" s="1"/>
      <c r="AU457" s="1"/>
      <c r="AV457" s="1"/>
      <c r="AX457" s="1"/>
      <c r="AY457" s="1"/>
      <c r="AZ457" s="1"/>
      <c r="BG457" s="1"/>
      <c r="BH457" s="1"/>
      <c r="BI457" s="1"/>
      <c r="BM457" s="1"/>
      <c r="BN457" s="1"/>
      <c r="BO457" s="1"/>
    </row>
    <row r="458" spans="43:67">
      <c r="AQ458" s="1"/>
      <c r="AR458" s="1"/>
      <c r="AS458" s="1"/>
      <c r="AT458" s="1"/>
      <c r="AU458" s="1"/>
      <c r="AV458" s="1"/>
      <c r="AX458" s="1"/>
      <c r="AY458" s="1"/>
      <c r="AZ458" s="1"/>
      <c r="BG458" s="1"/>
      <c r="BH458" s="1"/>
      <c r="BI458" s="1"/>
      <c r="BM458" s="1"/>
      <c r="BN458" s="1"/>
      <c r="BO458" s="1"/>
    </row>
    <row r="459" spans="43:67">
      <c r="AQ459" s="1"/>
      <c r="AR459" s="1"/>
      <c r="AS459" s="1"/>
      <c r="AT459" s="1"/>
      <c r="AU459" s="1"/>
      <c r="AV459" s="1"/>
      <c r="AX459" s="1"/>
      <c r="AY459" s="1"/>
      <c r="AZ459" s="1"/>
      <c r="BG459" s="1"/>
      <c r="BH459" s="1"/>
      <c r="BI459" s="1"/>
      <c r="BM459" s="1"/>
      <c r="BN459" s="1"/>
      <c r="BO459" s="1"/>
    </row>
    <row r="460" spans="43:67">
      <c r="AQ460" s="1"/>
      <c r="AR460" s="1"/>
      <c r="AS460" s="1"/>
      <c r="AT460" s="1"/>
      <c r="AU460" s="1"/>
      <c r="AV460" s="1"/>
      <c r="AX460" s="1"/>
      <c r="AY460" s="1"/>
      <c r="AZ460" s="1"/>
      <c r="BG460" s="1"/>
      <c r="BH460" s="1"/>
      <c r="BI460" s="1"/>
      <c r="BM460" s="1"/>
      <c r="BN460" s="1"/>
      <c r="BO460" s="1"/>
    </row>
    <row r="461" spans="43:67">
      <c r="AQ461" s="1"/>
      <c r="AR461" s="1"/>
      <c r="AS461" s="1"/>
      <c r="AT461" s="1"/>
      <c r="AU461" s="1"/>
      <c r="AV461" s="1"/>
      <c r="AX461" s="1"/>
      <c r="AY461" s="1"/>
      <c r="AZ461" s="1"/>
      <c r="BG461" s="1"/>
      <c r="BH461" s="1"/>
      <c r="BI461" s="1"/>
      <c r="BM461" s="1"/>
      <c r="BN461" s="1"/>
      <c r="BO461" s="1"/>
    </row>
    <row r="462" spans="43:67">
      <c r="AQ462" s="1"/>
      <c r="AR462" s="1"/>
      <c r="AS462" s="1"/>
      <c r="AT462" s="1"/>
      <c r="AU462" s="1"/>
      <c r="AV462" s="1"/>
      <c r="AX462" s="1"/>
      <c r="AY462" s="1"/>
      <c r="AZ462" s="1"/>
      <c r="BG462" s="1"/>
      <c r="BH462" s="1"/>
      <c r="BI462" s="1"/>
      <c r="BM462" s="1"/>
      <c r="BN462" s="1"/>
      <c r="BO462" s="1"/>
    </row>
    <row r="463" spans="43:67">
      <c r="AQ463" s="1"/>
      <c r="AR463" s="1"/>
      <c r="AS463" s="1"/>
      <c r="AT463" s="1"/>
      <c r="AU463" s="1"/>
      <c r="AV463" s="1"/>
      <c r="AX463" s="1"/>
      <c r="AY463" s="1"/>
      <c r="AZ463" s="1"/>
      <c r="BG463" s="1"/>
      <c r="BH463" s="1"/>
      <c r="BI463" s="1"/>
      <c r="BM463" s="1"/>
      <c r="BN463" s="1"/>
      <c r="BO463" s="1"/>
    </row>
    <row r="464" spans="43:67">
      <c r="AQ464" s="1"/>
      <c r="AR464" s="1"/>
      <c r="AS464" s="1"/>
      <c r="AT464" s="1"/>
      <c r="AU464" s="1"/>
      <c r="AV464" s="1"/>
      <c r="AX464" s="1"/>
      <c r="AY464" s="1"/>
      <c r="AZ464" s="1"/>
      <c r="BG464" s="1"/>
      <c r="BH464" s="1"/>
      <c r="BI464" s="1"/>
      <c r="BM464" s="1"/>
      <c r="BN464" s="1"/>
      <c r="BO464" s="1"/>
    </row>
    <row r="465" spans="43:67">
      <c r="AQ465" s="1"/>
      <c r="AR465" s="1"/>
      <c r="AS465" s="1"/>
      <c r="AT465" s="1"/>
      <c r="AU465" s="1"/>
      <c r="AV465" s="1"/>
      <c r="AX465" s="1"/>
      <c r="AY465" s="1"/>
      <c r="AZ465" s="1"/>
      <c r="BG465" s="1"/>
      <c r="BH465" s="1"/>
      <c r="BI465" s="1"/>
      <c r="BM465" s="1"/>
      <c r="BN465" s="1"/>
      <c r="BO465" s="1"/>
    </row>
    <row r="466" spans="43:67">
      <c r="AQ466" s="1"/>
      <c r="AR466" s="1"/>
      <c r="AS466" s="1"/>
      <c r="AT466" s="1"/>
      <c r="AU466" s="1"/>
      <c r="AV466" s="1"/>
      <c r="AX466" s="1"/>
      <c r="AY466" s="1"/>
      <c r="AZ466" s="1"/>
      <c r="BG466" s="1"/>
      <c r="BH466" s="1"/>
      <c r="BI466" s="1"/>
      <c r="BM466" s="1"/>
      <c r="BN466" s="1"/>
      <c r="BO466" s="1"/>
    </row>
    <row r="467" spans="43:67">
      <c r="AQ467" s="1"/>
      <c r="AR467" s="1"/>
      <c r="AS467" s="1"/>
      <c r="AT467" s="1"/>
      <c r="AU467" s="1"/>
      <c r="AV467" s="1"/>
      <c r="AX467" s="1"/>
      <c r="AY467" s="1"/>
      <c r="AZ467" s="1"/>
      <c r="BG467" s="1"/>
      <c r="BH467" s="1"/>
      <c r="BI467" s="1"/>
      <c r="BM467" s="1"/>
      <c r="BN467" s="1"/>
      <c r="BO467" s="1"/>
    </row>
    <row r="468" spans="43:67">
      <c r="AQ468" s="1"/>
      <c r="AR468" s="1"/>
      <c r="AS468" s="1"/>
      <c r="AT468" s="1"/>
      <c r="AU468" s="1"/>
      <c r="AV468" s="1"/>
      <c r="AX468" s="1"/>
      <c r="AY468" s="1"/>
      <c r="AZ468" s="1"/>
      <c r="BG468" s="1"/>
      <c r="BH468" s="1"/>
      <c r="BI468" s="1"/>
      <c r="BM468" s="1"/>
      <c r="BN468" s="1"/>
      <c r="BO468" s="1"/>
    </row>
    <row r="469" spans="43:67">
      <c r="AQ469" s="1"/>
      <c r="AR469" s="1"/>
      <c r="AS469" s="1"/>
      <c r="AT469" s="1"/>
      <c r="AU469" s="1"/>
      <c r="AV469" s="1"/>
      <c r="AX469" s="1"/>
      <c r="AY469" s="1"/>
      <c r="AZ469" s="1"/>
      <c r="BG469" s="1"/>
      <c r="BH469" s="1"/>
      <c r="BI469" s="1"/>
      <c r="BM469" s="1"/>
      <c r="BN469" s="1"/>
      <c r="BO469" s="1"/>
    </row>
    <row r="470" spans="43:67">
      <c r="AQ470" s="1"/>
      <c r="AR470" s="1"/>
      <c r="AS470" s="1"/>
      <c r="AT470" s="1"/>
      <c r="AU470" s="1"/>
      <c r="AV470" s="1"/>
      <c r="AX470" s="1"/>
      <c r="AY470" s="1"/>
      <c r="AZ470" s="1"/>
      <c r="BG470" s="1"/>
      <c r="BH470" s="1"/>
      <c r="BI470" s="1"/>
      <c r="BM470" s="1"/>
      <c r="BN470" s="1"/>
      <c r="BO470" s="1"/>
    </row>
    <row r="471" spans="43:67">
      <c r="AQ471" s="1"/>
      <c r="AR471" s="1"/>
      <c r="AS471" s="1"/>
      <c r="AT471" s="1"/>
      <c r="AU471" s="1"/>
      <c r="AV471" s="1"/>
      <c r="AX471" s="1"/>
      <c r="AY471" s="1"/>
      <c r="AZ471" s="1"/>
      <c r="BG471" s="1"/>
      <c r="BH471" s="1"/>
      <c r="BI471" s="1"/>
      <c r="BM471" s="1"/>
      <c r="BN471" s="1"/>
      <c r="BO471" s="1"/>
    </row>
    <row r="472" spans="43:67">
      <c r="AQ472" s="1"/>
      <c r="AR472" s="1"/>
      <c r="AS472" s="1"/>
      <c r="AT472" s="1"/>
      <c r="AU472" s="1"/>
      <c r="AV472" s="1"/>
      <c r="AX472" s="1"/>
      <c r="AY472" s="1"/>
      <c r="AZ472" s="1"/>
      <c r="BG472" s="1"/>
      <c r="BH472" s="1"/>
      <c r="BI472" s="1"/>
      <c r="BM472" s="1"/>
      <c r="BN472" s="1"/>
      <c r="BO472" s="1"/>
    </row>
    <row r="473" spans="43:67">
      <c r="AQ473" s="1"/>
      <c r="AR473" s="1"/>
      <c r="AS473" s="1"/>
      <c r="AT473" s="1"/>
      <c r="AU473" s="1"/>
      <c r="AV473" s="1"/>
      <c r="AX473" s="1"/>
      <c r="AY473" s="1"/>
      <c r="AZ473" s="1"/>
      <c r="BG473" s="1"/>
      <c r="BH473" s="1"/>
      <c r="BI473" s="1"/>
      <c r="BM473" s="1"/>
      <c r="BN473" s="1"/>
      <c r="BO473" s="1"/>
    </row>
    <row r="474" spans="43:67">
      <c r="AQ474" s="1"/>
      <c r="AR474" s="1"/>
      <c r="AS474" s="1"/>
      <c r="AT474" s="1"/>
      <c r="AU474" s="1"/>
      <c r="AV474" s="1"/>
      <c r="AX474" s="1"/>
      <c r="AY474" s="1"/>
      <c r="AZ474" s="1"/>
      <c r="BG474" s="1"/>
      <c r="BH474" s="1"/>
      <c r="BI474" s="1"/>
      <c r="BM474" s="1"/>
      <c r="BN474" s="1"/>
      <c r="BO474" s="1"/>
    </row>
    <row r="475" spans="43:67">
      <c r="AQ475" s="1"/>
      <c r="AR475" s="1"/>
      <c r="AS475" s="1"/>
      <c r="AT475" s="1"/>
      <c r="AU475" s="1"/>
      <c r="AV475" s="1"/>
      <c r="AX475" s="1"/>
      <c r="AY475" s="1"/>
      <c r="AZ475" s="1"/>
      <c r="BG475" s="1"/>
      <c r="BH475" s="1"/>
      <c r="BI475" s="1"/>
      <c r="BM475" s="1"/>
      <c r="BN475" s="1"/>
      <c r="BO475" s="1"/>
    </row>
    <row r="476" spans="43:67">
      <c r="AQ476" s="1"/>
      <c r="AR476" s="1"/>
      <c r="AS476" s="1"/>
      <c r="AT476" s="1"/>
      <c r="AU476" s="1"/>
      <c r="AV476" s="1"/>
      <c r="AX476" s="1"/>
      <c r="AY476" s="1"/>
      <c r="AZ476" s="1"/>
      <c r="BG476" s="1"/>
      <c r="BH476" s="1"/>
      <c r="BI476" s="1"/>
      <c r="BM476" s="1"/>
      <c r="BN476" s="1"/>
      <c r="BO476" s="1"/>
    </row>
    <row r="477" spans="43:67">
      <c r="AQ477" s="1"/>
      <c r="AR477" s="1"/>
      <c r="AS477" s="1"/>
      <c r="AT477" s="1"/>
      <c r="AU477" s="1"/>
      <c r="AV477" s="1"/>
      <c r="AX477" s="1"/>
      <c r="AY477" s="1"/>
      <c r="AZ477" s="1"/>
      <c r="BG477" s="1"/>
      <c r="BH477" s="1"/>
      <c r="BI477" s="1"/>
      <c r="BM477" s="1"/>
      <c r="BN477" s="1"/>
      <c r="BO477" s="1"/>
    </row>
    <row r="478" spans="43:67">
      <c r="AQ478" s="1"/>
      <c r="AR478" s="1"/>
      <c r="AS478" s="1"/>
      <c r="AT478" s="1"/>
      <c r="AU478" s="1"/>
      <c r="AV478" s="1"/>
      <c r="AX478" s="1"/>
      <c r="AY478" s="1"/>
      <c r="AZ478" s="1"/>
      <c r="BG478" s="1"/>
      <c r="BH478" s="1"/>
      <c r="BI478" s="1"/>
      <c r="BM478" s="1"/>
      <c r="BN478" s="1"/>
      <c r="BO478" s="1"/>
    </row>
    <row r="479" spans="43:67">
      <c r="AQ479" s="1"/>
      <c r="AR479" s="1"/>
      <c r="AS479" s="1"/>
      <c r="AT479" s="1"/>
      <c r="AU479" s="1"/>
      <c r="AV479" s="1"/>
      <c r="AX479" s="1"/>
      <c r="AY479" s="1"/>
      <c r="AZ479" s="1"/>
      <c r="BG479" s="1"/>
      <c r="BH479" s="1"/>
      <c r="BI479" s="1"/>
      <c r="BM479" s="1"/>
      <c r="BN479" s="1"/>
      <c r="BO479" s="1"/>
    </row>
    <row r="480" spans="43:67">
      <c r="AQ480" s="1"/>
      <c r="AR480" s="1"/>
      <c r="AS480" s="1"/>
      <c r="AT480" s="1"/>
      <c r="AU480" s="1"/>
      <c r="AV480" s="1"/>
      <c r="AX480" s="1"/>
      <c r="AY480" s="1"/>
      <c r="AZ480" s="1"/>
      <c r="BG480" s="1"/>
      <c r="BH480" s="1"/>
      <c r="BI480" s="1"/>
      <c r="BM480" s="1"/>
      <c r="BN480" s="1"/>
      <c r="BO480" s="1"/>
    </row>
    <row r="481" spans="43:67">
      <c r="AQ481" s="1"/>
      <c r="AR481" s="1"/>
      <c r="AS481" s="1"/>
      <c r="AT481" s="1"/>
      <c r="AU481" s="1"/>
      <c r="AV481" s="1"/>
      <c r="AX481" s="1"/>
      <c r="AY481" s="1"/>
      <c r="AZ481" s="1"/>
      <c r="BG481" s="1"/>
      <c r="BH481" s="1"/>
      <c r="BI481" s="1"/>
      <c r="BM481" s="1"/>
      <c r="BN481" s="1"/>
      <c r="BO481" s="1"/>
    </row>
    <row r="482" spans="43:67">
      <c r="AQ482" s="1"/>
      <c r="AR482" s="1"/>
      <c r="AS482" s="1"/>
      <c r="AT482" s="1"/>
      <c r="AU482" s="1"/>
      <c r="AV482" s="1"/>
      <c r="AX482" s="1"/>
      <c r="AY482" s="1"/>
      <c r="AZ482" s="1"/>
      <c r="BG482" s="1"/>
      <c r="BH482" s="1"/>
      <c r="BI482" s="1"/>
      <c r="BM482" s="1"/>
      <c r="BN482" s="1"/>
      <c r="BO482" s="1"/>
    </row>
    <row r="483" spans="43:67">
      <c r="AQ483" s="1"/>
      <c r="AR483" s="1"/>
      <c r="AS483" s="1"/>
      <c r="AT483" s="1"/>
      <c r="AU483" s="1"/>
      <c r="AV483" s="1"/>
      <c r="AX483" s="1"/>
      <c r="AY483" s="1"/>
      <c r="AZ483" s="1"/>
      <c r="BG483" s="1"/>
      <c r="BH483" s="1"/>
      <c r="BI483" s="1"/>
      <c r="BM483" s="1"/>
      <c r="BN483" s="1"/>
      <c r="BO483" s="1"/>
    </row>
    <row r="484" spans="43:67">
      <c r="AQ484" s="1"/>
      <c r="AR484" s="1"/>
      <c r="AS484" s="1"/>
      <c r="AT484" s="1"/>
      <c r="AU484" s="1"/>
      <c r="AV484" s="1"/>
      <c r="AX484" s="1"/>
      <c r="AY484" s="1"/>
      <c r="AZ484" s="1"/>
      <c r="BG484" s="1"/>
      <c r="BH484" s="1"/>
      <c r="BI484" s="1"/>
      <c r="BM484" s="1"/>
      <c r="BN484" s="1"/>
      <c r="BO484" s="1"/>
    </row>
    <row r="485" spans="43:67">
      <c r="AQ485" s="1"/>
      <c r="AR485" s="1"/>
      <c r="AS485" s="1"/>
      <c r="AT485" s="1"/>
      <c r="AU485" s="1"/>
      <c r="AV485" s="1"/>
      <c r="AX485" s="1"/>
      <c r="AY485" s="1"/>
      <c r="AZ485" s="1"/>
      <c r="BG485" s="1"/>
      <c r="BH485" s="1"/>
      <c r="BI485" s="1"/>
      <c r="BM485" s="1"/>
      <c r="BN485" s="1"/>
      <c r="BO485" s="1"/>
    </row>
    <row r="486" spans="43:67">
      <c r="AQ486" s="1"/>
      <c r="AR486" s="1"/>
      <c r="AS486" s="1"/>
      <c r="AT486" s="1"/>
      <c r="AU486" s="1"/>
      <c r="AV486" s="1"/>
      <c r="AX486" s="1"/>
      <c r="AY486" s="1"/>
      <c r="AZ486" s="1"/>
      <c r="BG486" s="1"/>
      <c r="BH486" s="1"/>
      <c r="BI486" s="1"/>
      <c r="BM486" s="1"/>
      <c r="BN486" s="1"/>
      <c r="BO486" s="1"/>
    </row>
    <row r="487" spans="43:67">
      <c r="AQ487" s="1"/>
      <c r="AR487" s="1"/>
      <c r="AS487" s="1"/>
      <c r="AT487" s="1"/>
      <c r="AU487" s="1"/>
      <c r="AV487" s="1"/>
      <c r="AX487" s="1"/>
      <c r="AY487" s="1"/>
      <c r="AZ487" s="1"/>
      <c r="BG487" s="1"/>
      <c r="BH487" s="1"/>
      <c r="BI487" s="1"/>
      <c r="BM487" s="1"/>
      <c r="BN487" s="1"/>
      <c r="BO487" s="1"/>
    </row>
    <row r="488" spans="43:67">
      <c r="AQ488" s="1"/>
      <c r="AR488" s="1"/>
      <c r="AS488" s="1"/>
      <c r="AT488" s="1"/>
      <c r="AU488" s="1"/>
      <c r="AV488" s="1"/>
      <c r="AX488" s="1"/>
      <c r="AY488" s="1"/>
      <c r="AZ488" s="1"/>
      <c r="BG488" s="1"/>
      <c r="BH488" s="1"/>
      <c r="BI488" s="1"/>
      <c r="BM488" s="1"/>
      <c r="BN488" s="1"/>
      <c r="BO488" s="1"/>
    </row>
    <row r="489" spans="43:67">
      <c r="AQ489" s="1"/>
      <c r="AR489" s="1"/>
      <c r="AS489" s="1"/>
      <c r="AT489" s="1"/>
      <c r="AU489" s="1"/>
      <c r="AV489" s="1"/>
      <c r="AX489" s="1"/>
      <c r="AY489" s="1"/>
      <c r="AZ489" s="1"/>
      <c r="BG489" s="1"/>
      <c r="BH489" s="1"/>
      <c r="BI489" s="1"/>
      <c r="BM489" s="1"/>
      <c r="BN489" s="1"/>
      <c r="BO489" s="1"/>
    </row>
    <row r="490" spans="43:67">
      <c r="AQ490" s="1"/>
      <c r="AR490" s="1"/>
      <c r="AS490" s="1"/>
      <c r="AT490" s="1"/>
      <c r="AU490" s="1"/>
      <c r="AV490" s="1"/>
      <c r="AX490" s="1"/>
      <c r="AY490" s="1"/>
      <c r="AZ490" s="1"/>
      <c r="BG490" s="1"/>
      <c r="BH490" s="1"/>
      <c r="BI490" s="1"/>
      <c r="BM490" s="1"/>
      <c r="BN490" s="1"/>
      <c r="BO490" s="1"/>
    </row>
    <row r="491" spans="43:67">
      <c r="AQ491" s="1"/>
      <c r="AR491" s="1"/>
      <c r="AS491" s="1"/>
      <c r="AT491" s="1"/>
      <c r="AU491" s="1"/>
      <c r="AV491" s="1"/>
      <c r="AX491" s="1"/>
      <c r="AY491" s="1"/>
      <c r="AZ491" s="1"/>
      <c r="BG491" s="1"/>
      <c r="BH491" s="1"/>
      <c r="BI491" s="1"/>
      <c r="BM491" s="1"/>
      <c r="BN491" s="1"/>
      <c r="BO491" s="1"/>
    </row>
    <row r="492" spans="43:67">
      <c r="AQ492" s="1"/>
      <c r="AR492" s="1"/>
      <c r="AS492" s="1"/>
      <c r="AT492" s="1"/>
      <c r="AU492" s="1"/>
      <c r="AV492" s="1"/>
      <c r="AX492" s="1"/>
      <c r="AY492" s="1"/>
      <c r="AZ492" s="1"/>
      <c r="BG492" s="1"/>
      <c r="BH492" s="1"/>
      <c r="BI492" s="1"/>
      <c r="BM492" s="1"/>
      <c r="BN492" s="1"/>
      <c r="BO492" s="1"/>
    </row>
    <row r="493" spans="43:67">
      <c r="AQ493" s="1"/>
      <c r="AR493" s="1"/>
      <c r="AS493" s="1"/>
      <c r="AT493" s="1"/>
      <c r="AU493" s="1"/>
      <c r="AV493" s="1"/>
      <c r="AX493" s="1"/>
      <c r="AY493" s="1"/>
      <c r="AZ493" s="1"/>
      <c r="BG493" s="1"/>
      <c r="BH493" s="1"/>
      <c r="BI493" s="1"/>
      <c r="BM493" s="1"/>
      <c r="BN493" s="1"/>
      <c r="BO493" s="1"/>
    </row>
    <row r="494" spans="43:67">
      <c r="AQ494" s="1"/>
      <c r="AR494" s="1"/>
      <c r="AS494" s="1"/>
      <c r="AT494" s="1"/>
      <c r="AU494" s="1"/>
      <c r="AV494" s="1"/>
      <c r="AX494" s="1"/>
      <c r="AY494" s="1"/>
      <c r="AZ494" s="1"/>
      <c r="BG494" s="1"/>
      <c r="BH494" s="1"/>
      <c r="BI494" s="1"/>
      <c r="BM494" s="1"/>
      <c r="BN494" s="1"/>
      <c r="BO494" s="1"/>
    </row>
    <row r="495" spans="43:67">
      <c r="AQ495" s="1"/>
      <c r="AR495" s="1"/>
      <c r="AS495" s="1"/>
      <c r="AT495" s="1"/>
      <c r="AU495" s="1"/>
      <c r="AV495" s="1"/>
      <c r="AX495" s="1"/>
      <c r="AY495" s="1"/>
      <c r="AZ495" s="1"/>
      <c r="BG495" s="1"/>
      <c r="BH495" s="1"/>
      <c r="BI495" s="1"/>
      <c r="BM495" s="1"/>
      <c r="BN495" s="1"/>
      <c r="BO495" s="1"/>
    </row>
    <row r="496" spans="43:67">
      <c r="AQ496" s="1"/>
      <c r="AR496" s="1"/>
      <c r="AS496" s="1"/>
      <c r="AT496" s="1"/>
      <c r="AU496" s="1"/>
      <c r="AV496" s="1"/>
      <c r="AX496" s="1"/>
      <c r="AY496" s="1"/>
      <c r="AZ496" s="1"/>
      <c r="BG496" s="1"/>
      <c r="BH496" s="1"/>
      <c r="BI496" s="1"/>
      <c r="BM496" s="1"/>
      <c r="BN496" s="1"/>
      <c r="BO496" s="1"/>
    </row>
    <row r="497" spans="43:67">
      <c r="AQ497" s="1"/>
      <c r="AR497" s="1"/>
      <c r="AS497" s="1"/>
      <c r="AT497" s="1"/>
      <c r="AU497" s="1"/>
      <c r="AV497" s="1"/>
      <c r="AX497" s="1"/>
      <c r="AY497" s="1"/>
      <c r="AZ497" s="1"/>
      <c r="BG497" s="1"/>
      <c r="BH497" s="1"/>
      <c r="BI497" s="1"/>
      <c r="BM497" s="1"/>
      <c r="BN497" s="1"/>
      <c r="BO497" s="1"/>
    </row>
    <row r="498" spans="43:67">
      <c r="AQ498" s="1"/>
      <c r="AR498" s="1"/>
      <c r="AS498" s="1"/>
      <c r="AT498" s="1"/>
      <c r="AU498" s="1"/>
      <c r="AV498" s="1"/>
      <c r="AX498" s="1"/>
      <c r="AY498" s="1"/>
      <c r="AZ498" s="1"/>
      <c r="BG498" s="1"/>
      <c r="BH498" s="1"/>
      <c r="BI498" s="1"/>
      <c r="BM498" s="1"/>
      <c r="BN498" s="1"/>
      <c r="BO498" s="1"/>
    </row>
    <row r="499" spans="43:67">
      <c r="AQ499" s="1"/>
      <c r="AR499" s="1"/>
      <c r="AS499" s="1"/>
      <c r="AT499" s="1"/>
      <c r="AU499" s="1"/>
      <c r="AV499" s="1"/>
      <c r="AX499" s="1"/>
      <c r="AY499" s="1"/>
      <c r="AZ499" s="1"/>
      <c r="BG499" s="1"/>
      <c r="BH499" s="1"/>
      <c r="BI499" s="1"/>
      <c r="BM499" s="1"/>
      <c r="BN499" s="1"/>
      <c r="BO499" s="1"/>
    </row>
    <row r="500" spans="43:67">
      <c r="AQ500" s="1"/>
      <c r="AR500" s="1"/>
      <c r="AS500" s="1"/>
      <c r="AT500" s="1"/>
      <c r="AU500" s="1"/>
      <c r="AV500" s="1"/>
      <c r="AX500" s="1"/>
      <c r="AY500" s="1"/>
      <c r="AZ500" s="1"/>
      <c r="BG500" s="1"/>
      <c r="BH500" s="1"/>
      <c r="BI500" s="1"/>
      <c r="BM500" s="1"/>
      <c r="BN500" s="1"/>
      <c r="BO500" s="1"/>
    </row>
    <row r="501" spans="43:67">
      <c r="AQ501" s="1"/>
      <c r="AR501" s="1"/>
      <c r="AS501" s="1"/>
      <c r="AT501" s="1"/>
      <c r="AU501" s="1"/>
      <c r="AV501" s="1"/>
      <c r="AX501" s="1"/>
      <c r="AY501" s="1"/>
      <c r="AZ501" s="1"/>
      <c r="BG501" s="1"/>
      <c r="BH501" s="1"/>
      <c r="BI501" s="1"/>
      <c r="BM501" s="1"/>
      <c r="BN501" s="1"/>
      <c r="BO501" s="1"/>
    </row>
    <row r="502" spans="43:67">
      <c r="AQ502" s="1"/>
      <c r="AR502" s="1"/>
      <c r="AS502" s="1"/>
      <c r="AT502" s="1"/>
      <c r="AU502" s="1"/>
      <c r="AV502" s="1"/>
      <c r="AX502" s="1"/>
      <c r="AY502" s="1"/>
      <c r="AZ502" s="1"/>
      <c r="BG502" s="1"/>
      <c r="BH502" s="1"/>
      <c r="BI502" s="1"/>
      <c r="BM502" s="1"/>
      <c r="BN502" s="1"/>
      <c r="BO502" s="1"/>
    </row>
    <row r="503" spans="43:67">
      <c r="AQ503" s="1"/>
      <c r="AR503" s="1"/>
      <c r="AS503" s="1"/>
      <c r="AT503" s="1"/>
      <c r="AU503" s="1"/>
      <c r="AV503" s="1"/>
      <c r="AX503" s="1"/>
      <c r="AY503" s="1"/>
      <c r="AZ503" s="1"/>
      <c r="BG503" s="1"/>
      <c r="BH503" s="1"/>
      <c r="BI503" s="1"/>
      <c r="BM503" s="1"/>
      <c r="BN503" s="1"/>
      <c r="BO503" s="1"/>
    </row>
    <row r="504" spans="43:67">
      <c r="AQ504" s="1"/>
      <c r="AR504" s="1"/>
      <c r="AS504" s="1"/>
      <c r="AT504" s="1"/>
      <c r="AU504" s="1"/>
      <c r="AV504" s="1"/>
      <c r="AX504" s="1"/>
      <c r="AY504" s="1"/>
      <c r="AZ504" s="1"/>
      <c r="BG504" s="1"/>
      <c r="BH504" s="1"/>
      <c r="BI504" s="1"/>
      <c r="BM504" s="1"/>
      <c r="BN504" s="1"/>
      <c r="BO504" s="1"/>
    </row>
    <row r="505" spans="43:67">
      <c r="AQ505" s="1"/>
      <c r="AR505" s="1"/>
      <c r="AS505" s="1"/>
      <c r="AT505" s="1"/>
      <c r="AU505" s="1"/>
      <c r="AV505" s="1"/>
      <c r="AX505" s="1"/>
      <c r="AY505" s="1"/>
      <c r="AZ505" s="1"/>
      <c r="BG505" s="1"/>
      <c r="BH505" s="1"/>
      <c r="BI505" s="1"/>
      <c r="BM505" s="1"/>
      <c r="BN505" s="1"/>
      <c r="BO505" s="1"/>
    </row>
    <row r="506" spans="43:67">
      <c r="AQ506" s="1"/>
      <c r="AR506" s="1"/>
      <c r="AS506" s="1"/>
      <c r="AT506" s="1"/>
      <c r="AU506" s="1"/>
      <c r="AV506" s="1"/>
      <c r="AX506" s="1"/>
      <c r="AY506" s="1"/>
      <c r="AZ506" s="1"/>
      <c r="BG506" s="1"/>
      <c r="BH506" s="1"/>
      <c r="BI506" s="1"/>
      <c r="BM506" s="1"/>
      <c r="BN506" s="1"/>
      <c r="BO506" s="1"/>
    </row>
    <row r="507" spans="43:67">
      <c r="AQ507" s="1"/>
      <c r="AR507" s="1"/>
      <c r="AS507" s="1"/>
      <c r="AT507" s="1"/>
      <c r="AU507" s="1"/>
      <c r="AV507" s="1"/>
      <c r="AX507" s="1"/>
      <c r="AY507" s="1"/>
      <c r="AZ507" s="1"/>
      <c r="BG507" s="1"/>
      <c r="BH507" s="1"/>
      <c r="BI507" s="1"/>
      <c r="BM507" s="1"/>
      <c r="BN507" s="1"/>
      <c r="BO507" s="1"/>
    </row>
    <row r="508" spans="43:67">
      <c r="AQ508" s="1"/>
      <c r="AR508" s="1"/>
      <c r="AS508" s="1"/>
      <c r="AT508" s="1"/>
      <c r="AU508" s="1"/>
      <c r="AV508" s="1"/>
      <c r="AX508" s="1"/>
      <c r="AY508" s="1"/>
      <c r="AZ508" s="1"/>
      <c r="BG508" s="1"/>
      <c r="BH508" s="1"/>
      <c r="BI508" s="1"/>
      <c r="BM508" s="1"/>
      <c r="BN508" s="1"/>
      <c r="BO508" s="1"/>
    </row>
    <row r="509" spans="43:67">
      <c r="AQ509" s="1"/>
      <c r="AR509" s="1"/>
      <c r="AS509" s="1"/>
      <c r="AT509" s="1"/>
      <c r="AU509" s="1"/>
      <c r="AV509" s="1"/>
      <c r="AX509" s="1"/>
      <c r="AY509" s="1"/>
      <c r="AZ509" s="1"/>
      <c r="BG509" s="1"/>
      <c r="BH509" s="1"/>
      <c r="BI509" s="1"/>
      <c r="BM509" s="1"/>
      <c r="BN509" s="1"/>
      <c r="BO509" s="1"/>
    </row>
    <row r="510" spans="43:67">
      <c r="AQ510" s="1"/>
      <c r="AR510" s="1"/>
      <c r="AS510" s="1"/>
      <c r="AT510" s="1"/>
      <c r="AU510" s="1"/>
      <c r="AV510" s="1"/>
      <c r="AX510" s="1"/>
      <c r="AY510" s="1"/>
      <c r="AZ510" s="1"/>
      <c r="BG510" s="1"/>
      <c r="BH510" s="1"/>
      <c r="BI510" s="1"/>
      <c r="BM510" s="1"/>
      <c r="BN510" s="1"/>
      <c r="BO510" s="1"/>
    </row>
    <row r="511" spans="43:67">
      <c r="AQ511" s="1"/>
      <c r="AR511" s="1"/>
      <c r="AS511" s="1"/>
      <c r="AT511" s="1"/>
      <c r="AU511" s="1"/>
      <c r="AV511" s="1"/>
      <c r="AX511" s="1"/>
      <c r="AY511" s="1"/>
      <c r="AZ511" s="1"/>
      <c r="BG511" s="1"/>
      <c r="BH511" s="1"/>
      <c r="BI511" s="1"/>
      <c r="BM511" s="1"/>
      <c r="BN511" s="1"/>
      <c r="BO511" s="1"/>
    </row>
    <row r="512" spans="43:67">
      <c r="AQ512" s="1"/>
      <c r="AR512" s="1"/>
      <c r="AS512" s="1"/>
      <c r="AT512" s="1"/>
      <c r="AU512" s="1"/>
      <c r="AV512" s="1"/>
      <c r="AX512" s="1"/>
      <c r="AY512" s="1"/>
      <c r="AZ512" s="1"/>
      <c r="BG512" s="1"/>
      <c r="BH512" s="1"/>
      <c r="BI512" s="1"/>
      <c r="BM512" s="1"/>
      <c r="BN512" s="1"/>
      <c r="BO512" s="1"/>
    </row>
    <row r="513" spans="43:67">
      <c r="AQ513" s="1"/>
      <c r="AR513" s="1"/>
      <c r="AS513" s="1"/>
      <c r="AT513" s="1"/>
      <c r="AU513" s="1"/>
      <c r="AV513" s="1"/>
      <c r="AX513" s="1"/>
      <c r="AY513" s="1"/>
      <c r="AZ513" s="1"/>
      <c r="BG513" s="1"/>
      <c r="BH513" s="1"/>
      <c r="BI513" s="1"/>
      <c r="BM513" s="1"/>
      <c r="BN513" s="1"/>
      <c r="BO513" s="1"/>
    </row>
    <row r="514" spans="43:67">
      <c r="AQ514" s="1"/>
      <c r="AR514" s="1"/>
      <c r="AS514" s="1"/>
      <c r="AT514" s="1"/>
      <c r="AU514" s="1"/>
      <c r="AV514" s="1"/>
      <c r="AX514" s="1"/>
      <c r="AY514" s="1"/>
      <c r="AZ514" s="1"/>
      <c r="BG514" s="1"/>
      <c r="BH514" s="1"/>
      <c r="BI514" s="1"/>
      <c r="BM514" s="1"/>
      <c r="BN514" s="1"/>
      <c r="BO514" s="1"/>
    </row>
    <row r="515" spans="43:67">
      <c r="AQ515" s="1"/>
      <c r="AR515" s="1"/>
      <c r="AS515" s="1"/>
      <c r="AT515" s="1"/>
      <c r="AU515" s="1"/>
      <c r="AV515" s="1"/>
      <c r="AX515" s="1"/>
      <c r="AY515" s="1"/>
      <c r="AZ515" s="1"/>
      <c r="BG515" s="1"/>
      <c r="BH515" s="1"/>
      <c r="BI515" s="1"/>
      <c r="BM515" s="1"/>
      <c r="BN515" s="1"/>
      <c r="BO515" s="1"/>
    </row>
    <row r="516" spans="43:67">
      <c r="AQ516" s="1"/>
      <c r="AR516" s="1"/>
      <c r="AS516" s="1"/>
      <c r="AT516" s="1"/>
      <c r="AU516" s="1"/>
      <c r="AV516" s="1"/>
      <c r="AX516" s="1"/>
      <c r="AY516" s="1"/>
      <c r="AZ516" s="1"/>
      <c r="BG516" s="1"/>
      <c r="BH516" s="1"/>
      <c r="BI516" s="1"/>
      <c r="BM516" s="1"/>
      <c r="BN516" s="1"/>
      <c r="BO516" s="1"/>
    </row>
    <row r="517" spans="43:67">
      <c r="AQ517" s="1"/>
      <c r="AR517" s="1"/>
      <c r="AS517" s="1"/>
      <c r="AT517" s="1"/>
      <c r="AU517" s="1"/>
      <c r="AV517" s="1"/>
      <c r="AX517" s="1"/>
      <c r="AY517" s="1"/>
      <c r="AZ517" s="1"/>
      <c r="BG517" s="1"/>
      <c r="BH517" s="1"/>
      <c r="BI517" s="1"/>
      <c r="BM517" s="1"/>
      <c r="BN517" s="1"/>
      <c r="BO517" s="1"/>
    </row>
    <row r="518" spans="43:67">
      <c r="AQ518" s="1"/>
      <c r="AR518" s="1"/>
      <c r="AS518" s="1"/>
      <c r="AT518" s="1"/>
      <c r="AU518" s="1"/>
      <c r="AV518" s="1"/>
      <c r="AX518" s="1"/>
      <c r="AY518" s="1"/>
      <c r="AZ518" s="1"/>
      <c r="BG518" s="1"/>
      <c r="BH518" s="1"/>
      <c r="BI518" s="1"/>
      <c r="BM518" s="1"/>
      <c r="BN518" s="1"/>
      <c r="BO518" s="1"/>
    </row>
    <row r="519" spans="43:67">
      <c r="AQ519" s="1"/>
      <c r="AR519" s="1"/>
      <c r="AS519" s="1"/>
      <c r="AT519" s="1"/>
      <c r="AU519" s="1"/>
      <c r="AV519" s="1"/>
      <c r="AX519" s="1"/>
      <c r="AY519" s="1"/>
      <c r="AZ519" s="1"/>
      <c r="BG519" s="1"/>
      <c r="BH519" s="1"/>
      <c r="BI519" s="1"/>
      <c r="BM519" s="1"/>
      <c r="BN519" s="1"/>
      <c r="BO519" s="1"/>
    </row>
    <row r="520" spans="43:67">
      <c r="AQ520" s="1"/>
      <c r="AR520" s="1"/>
      <c r="AS520" s="1"/>
      <c r="AT520" s="1"/>
      <c r="AU520" s="1"/>
      <c r="AV520" s="1"/>
      <c r="AX520" s="1"/>
      <c r="AY520" s="1"/>
      <c r="AZ520" s="1"/>
      <c r="BG520" s="1"/>
      <c r="BH520" s="1"/>
      <c r="BI520" s="1"/>
      <c r="BM520" s="1"/>
      <c r="BN520" s="1"/>
      <c r="BO520" s="1"/>
    </row>
    <row r="521" spans="43:67">
      <c r="AQ521" s="1"/>
      <c r="AR521" s="1"/>
      <c r="AS521" s="1"/>
      <c r="AT521" s="1"/>
      <c r="AU521" s="1"/>
      <c r="AV521" s="1"/>
      <c r="AX521" s="1"/>
      <c r="AY521" s="1"/>
      <c r="AZ521" s="1"/>
      <c r="BG521" s="1"/>
      <c r="BH521" s="1"/>
      <c r="BI521" s="1"/>
      <c r="BM521" s="1"/>
      <c r="BN521" s="1"/>
      <c r="BO521" s="1"/>
    </row>
    <row r="522" spans="43:67">
      <c r="AQ522" s="1"/>
      <c r="AR522" s="1"/>
      <c r="AS522" s="1"/>
      <c r="AT522" s="1"/>
      <c r="AU522" s="1"/>
      <c r="AV522" s="1"/>
      <c r="AX522" s="1"/>
      <c r="AY522" s="1"/>
      <c r="AZ522" s="1"/>
      <c r="BG522" s="1"/>
      <c r="BH522" s="1"/>
      <c r="BI522" s="1"/>
      <c r="BM522" s="1"/>
      <c r="BN522" s="1"/>
      <c r="BO522" s="1"/>
    </row>
    <row r="523" spans="43:67">
      <c r="AQ523" s="1"/>
      <c r="AR523" s="1"/>
      <c r="AS523" s="1"/>
      <c r="AT523" s="1"/>
      <c r="AU523" s="1"/>
      <c r="AV523" s="1"/>
      <c r="AX523" s="1"/>
      <c r="AY523" s="1"/>
      <c r="AZ523" s="1"/>
      <c r="BG523" s="1"/>
      <c r="BH523" s="1"/>
      <c r="BI523" s="1"/>
      <c r="BM523" s="1"/>
      <c r="BN523" s="1"/>
      <c r="BO523" s="1"/>
    </row>
    <row r="524" spans="43:67">
      <c r="AQ524" s="1"/>
      <c r="AR524" s="1"/>
      <c r="AS524" s="1"/>
      <c r="AT524" s="1"/>
      <c r="AU524" s="1"/>
      <c r="AV524" s="1"/>
      <c r="AX524" s="1"/>
      <c r="AY524" s="1"/>
      <c r="AZ524" s="1"/>
      <c r="BG524" s="1"/>
      <c r="BH524" s="1"/>
      <c r="BI524" s="1"/>
      <c r="BM524" s="1"/>
      <c r="BN524" s="1"/>
      <c r="BO524" s="1"/>
    </row>
    <row r="525" spans="43:67">
      <c r="AQ525" s="1"/>
      <c r="AR525" s="1"/>
      <c r="AS525" s="1"/>
      <c r="AT525" s="1"/>
      <c r="AU525" s="1"/>
      <c r="AV525" s="1"/>
      <c r="AX525" s="1"/>
      <c r="AY525" s="1"/>
      <c r="AZ525" s="1"/>
      <c r="BG525" s="1"/>
      <c r="BH525" s="1"/>
      <c r="BI525" s="1"/>
      <c r="BM525" s="1"/>
      <c r="BN525" s="1"/>
      <c r="BO525" s="1"/>
    </row>
    <row r="526" spans="43:67">
      <c r="AQ526" s="1"/>
      <c r="AR526" s="1"/>
      <c r="AS526" s="1"/>
      <c r="AT526" s="1"/>
      <c r="AU526" s="1"/>
      <c r="AV526" s="1"/>
      <c r="AX526" s="1"/>
      <c r="AY526" s="1"/>
      <c r="AZ526" s="1"/>
      <c r="BG526" s="1"/>
      <c r="BH526" s="1"/>
      <c r="BI526" s="1"/>
      <c r="BM526" s="1"/>
      <c r="BN526" s="1"/>
      <c r="BO526" s="1"/>
    </row>
    <row r="527" spans="43:67">
      <c r="AQ527" s="1"/>
      <c r="AR527" s="1"/>
      <c r="AS527" s="1"/>
      <c r="AT527" s="1"/>
      <c r="AU527" s="1"/>
      <c r="AV527" s="1"/>
      <c r="AX527" s="1"/>
      <c r="AY527" s="1"/>
      <c r="AZ527" s="1"/>
      <c r="BG527" s="1"/>
      <c r="BH527" s="1"/>
      <c r="BI527" s="1"/>
      <c r="BM527" s="1"/>
      <c r="BN527" s="1"/>
      <c r="BO527" s="1"/>
    </row>
    <row r="528" spans="43:67">
      <c r="AQ528" s="1"/>
      <c r="AR528" s="1"/>
      <c r="AS528" s="1"/>
      <c r="AT528" s="1"/>
      <c r="AU528" s="1"/>
      <c r="AV528" s="1"/>
      <c r="AX528" s="1"/>
      <c r="AY528" s="1"/>
      <c r="AZ528" s="1"/>
      <c r="BG528" s="1"/>
      <c r="BH528" s="1"/>
      <c r="BI528" s="1"/>
      <c r="BM528" s="1"/>
      <c r="BN528" s="1"/>
      <c r="BO528" s="1"/>
    </row>
    <row r="529" spans="43:67">
      <c r="AQ529" s="1"/>
      <c r="AR529" s="1"/>
      <c r="AS529" s="1"/>
      <c r="AT529" s="1"/>
      <c r="AU529" s="1"/>
      <c r="AV529" s="1"/>
      <c r="AX529" s="1"/>
      <c r="AY529" s="1"/>
      <c r="AZ529" s="1"/>
      <c r="BG529" s="1"/>
      <c r="BH529" s="1"/>
      <c r="BI529" s="1"/>
      <c r="BM529" s="1"/>
      <c r="BN529" s="1"/>
      <c r="BO529" s="1"/>
    </row>
    <row r="530" spans="43:67">
      <c r="AQ530" s="1"/>
      <c r="AR530" s="1"/>
      <c r="AS530" s="1"/>
      <c r="AT530" s="1"/>
      <c r="AU530" s="1"/>
      <c r="AV530" s="1"/>
      <c r="AX530" s="1"/>
      <c r="AY530" s="1"/>
      <c r="AZ530" s="1"/>
      <c r="BG530" s="1"/>
      <c r="BH530" s="1"/>
      <c r="BI530" s="1"/>
      <c r="BM530" s="1"/>
      <c r="BN530" s="1"/>
      <c r="BO530" s="1"/>
    </row>
    <row r="531" spans="43:67">
      <c r="AQ531" s="1"/>
      <c r="AR531" s="1"/>
      <c r="AS531" s="1"/>
      <c r="AT531" s="1"/>
      <c r="AU531" s="1"/>
      <c r="AV531" s="1"/>
      <c r="AX531" s="1"/>
      <c r="AY531" s="1"/>
      <c r="AZ531" s="1"/>
      <c r="BG531" s="1"/>
      <c r="BH531" s="1"/>
      <c r="BI531" s="1"/>
      <c r="BM531" s="1"/>
      <c r="BN531" s="1"/>
      <c r="BO531" s="1"/>
    </row>
    <row r="532" spans="43:67">
      <c r="AQ532" s="1"/>
      <c r="AR532" s="1"/>
      <c r="AS532" s="1"/>
      <c r="AT532" s="1"/>
      <c r="AU532" s="1"/>
      <c r="AV532" s="1"/>
      <c r="AX532" s="1"/>
      <c r="AY532" s="1"/>
      <c r="AZ532" s="1"/>
      <c r="BG532" s="1"/>
      <c r="BH532" s="1"/>
      <c r="BI532" s="1"/>
      <c r="BM532" s="1"/>
      <c r="BN532" s="1"/>
      <c r="BO532" s="1"/>
    </row>
    <row r="533" spans="43:67">
      <c r="AQ533" s="1"/>
      <c r="AR533" s="1"/>
      <c r="AS533" s="1"/>
      <c r="AT533" s="1"/>
      <c r="AU533" s="1"/>
      <c r="AV533" s="1"/>
      <c r="AX533" s="1"/>
      <c r="AY533" s="1"/>
      <c r="AZ533" s="1"/>
      <c r="BG533" s="1"/>
      <c r="BH533" s="1"/>
      <c r="BI533" s="1"/>
      <c r="BM533" s="1"/>
      <c r="BN533" s="1"/>
      <c r="BO533" s="1"/>
    </row>
    <row r="534" spans="43:67">
      <c r="AQ534" s="1"/>
      <c r="AR534" s="1"/>
      <c r="AS534" s="1"/>
      <c r="AT534" s="1"/>
      <c r="AU534" s="1"/>
      <c r="AV534" s="1"/>
      <c r="AX534" s="1"/>
      <c r="AY534" s="1"/>
      <c r="AZ534" s="1"/>
      <c r="BG534" s="1"/>
      <c r="BH534" s="1"/>
      <c r="BI534" s="1"/>
      <c r="BM534" s="1"/>
      <c r="BN534" s="1"/>
      <c r="BO534" s="1"/>
    </row>
    <row r="535" spans="43:67">
      <c r="AQ535" s="1"/>
      <c r="AR535" s="1"/>
      <c r="AS535" s="1"/>
      <c r="AT535" s="1"/>
      <c r="AU535" s="1"/>
      <c r="AV535" s="1"/>
      <c r="AX535" s="1"/>
      <c r="AY535" s="1"/>
      <c r="AZ535" s="1"/>
      <c r="BG535" s="1"/>
      <c r="BH535" s="1"/>
      <c r="BI535" s="1"/>
      <c r="BM535" s="1"/>
      <c r="BN535" s="1"/>
      <c r="BO535" s="1"/>
    </row>
    <row r="536" spans="43:67">
      <c r="AQ536" s="1"/>
      <c r="AR536" s="1"/>
      <c r="AS536" s="1"/>
      <c r="AT536" s="1"/>
      <c r="AU536" s="1"/>
      <c r="AV536" s="1"/>
      <c r="AX536" s="1"/>
      <c r="AY536" s="1"/>
      <c r="AZ536" s="1"/>
      <c r="BG536" s="1"/>
      <c r="BH536" s="1"/>
      <c r="BI536" s="1"/>
      <c r="BM536" s="1"/>
      <c r="BN536" s="1"/>
      <c r="BO536" s="1"/>
    </row>
    <row r="537" spans="43:67">
      <c r="AQ537" s="1"/>
      <c r="AR537" s="1"/>
      <c r="AS537" s="1"/>
      <c r="AT537" s="1"/>
      <c r="AU537" s="1"/>
      <c r="AV537" s="1"/>
      <c r="AX537" s="1"/>
      <c r="AY537" s="1"/>
      <c r="AZ537" s="1"/>
      <c r="BG537" s="1"/>
      <c r="BH537" s="1"/>
      <c r="BI537" s="1"/>
      <c r="BM537" s="1"/>
      <c r="BN537" s="1"/>
      <c r="BO537" s="1"/>
    </row>
    <row r="538" spans="43:67">
      <c r="AQ538" s="1"/>
      <c r="AR538" s="1"/>
      <c r="AS538" s="1"/>
      <c r="AT538" s="1"/>
      <c r="AU538" s="1"/>
      <c r="AV538" s="1"/>
      <c r="AX538" s="1"/>
      <c r="AY538" s="1"/>
      <c r="AZ538" s="1"/>
      <c r="BG538" s="1"/>
      <c r="BH538" s="1"/>
      <c r="BI538" s="1"/>
      <c r="BM538" s="1"/>
      <c r="BN538" s="1"/>
      <c r="BO538" s="1"/>
    </row>
    <row r="539" spans="43:67">
      <c r="AQ539" s="1"/>
      <c r="AR539" s="1"/>
      <c r="AS539" s="1"/>
      <c r="AT539" s="1"/>
      <c r="AU539" s="1"/>
      <c r="AV539" s="1"/>
      <c r="AX539" s="1"/>
      <c r="AY539" s="1"/>
      <c r="AZ539" s="1"/>
      <c r="BG539" s="1"/>
      <c r="BH539" s="1"/>
      <c r="BI539" s="1"/>
      <c r="BM539" s="1"/>
      <c r="BN539" s="1"/>
      <c r="BO539" s="1"/>
    </row>
    <row r="540" spans="43:67">
      <c r="AQ540" s="1"/>
      <c r="AR540" s="1"/>
      <c r="AS540" s="1"/>
      <c r="AT540" s="1"/>
      <c r="AU540" s="1"/>
      <c r="AV540" s="1"/>
      <c r="AX540" s="1"/>
      <c r="AY540" s="1"/>
      <c r="AZ540" s="1"/>
      <c r="BG540" s="1"/>
      <c r="BH540" s="1"/>
      <c r="BI540" s="1"/>
      <c r="BM540" s="1"/>
      <c r="BN540" s="1"/>
      <c r="BO540" s="1"/>
    </row>
    <row r="541" spans="43:67">
      <c r="AQ541" s="1"/>
      <c r="AR541" s="1"/>
      <c r="AS541" s="1"/>
      <c r="AT541" s="1"/>
      <c r="AU541" s="1"/>
      <c r="AV541" s="1"/>
      <c r="AX541" s="1"/>
      <c r="AY541" s="1"/>
      <c r="AZ541" s="1"/>
      <c r="BG541" s="1"/>
      <c r="BH541" s="1"/>
      <c r="BI541" s="1"/>
      <c r="BM541" s="1"/>
      <c r="BN541" s="1"/>
      <c r="BO541" s="1"/>
    </row>
    <row r="542" spans="43:67">
      <c r="AQ542" s="1"/>
      <c r="AR542" s="1"/>
      <c r="AS542" s="1"/>
      <c r="AT542" s="1"/>
      <c r="AU542" s="1"/>
      <c r="AV542" s="1"/>
      <c r="AX542" s="1"/>
      <c r="AY542" s="1"/>
      <c r="AZ542" s="1"/>
      <c r="BG542" s="1"/>
      <c r="BH542" s="1"/>
      <c r="BI542" s="1"/>
      <c r="BM542" s="1"/>
      <c r="BN542" s="1"/>
      <c r="BO542" s="1"/>
    </row>
    <row r="543" spans="43:67">
      <c r="AQ543" s="1"/>
      <c r="AR543" s="1"/>
      <c r="AS543" s="1"/>
      <c r="AT543" s="1"/>
      <c r="AU543" s="1"/>
      <c r="AV543" s="1"/>
      <c r="AX543" s="1"/>
      <c r="AY543" s="1"/>
      <c r="AZ543" s="1"/>
      <c r="BG543" s="1"/>
      <c r="BH543" s="1"/>
      <c r="BI543" s="1"/>
      <c r="BM543" s="1"/>
      <c r="BN543" s="1"/>
      <c r="BO543" s="1"/>
    </row>
    <row r="544" spans="43:67">
      <c r="AQ544" s="1"/>
      <c r="AR544" s="1"/>
      <c r="AS544" s="1"/>
      <c r="AT544" s="1"/>
      <c r="AU544" s="1"/>
      <c r="AV544" s="1"/>
      <c r="AX544" s="1"/>
      <c r="AY544" s="1"/>
      <c r="AZ544" s="1"/>
      <c r="BG544" s="1"/>
      <c r="BH544" s="1"/>
      <c r="BI544" s="1"/>
      <c r="BM544" s="1"/>
      <c r="BN544" s="1"/>
      <c r="BO544" s="1"/>
    </row>
    <row r="545" spans="43:67">
      <c r="AQ545" s="1"/>
      <c r="AR545" s="1"/>
      <c r="AS545" s="1"/>
      <c r="AT545" s="1"/>
      <c r="AU545" s="1"/>
      <c r="AV545" s="1"/>
      <c r="AX545" s="1"/>
      <c r="AY545" s="1"/>
      <c r="AZ545" s="1"/>
      <c r="BG545" s="1"/>
      <c r="BH545" s="1"/>
      <c r="BI545" s="1"/>
      <c r="BM545" s="1"/>
      <c r="BN545" s="1"/>
      <c r="BO545" s="1"/>
    </row>
    <row r="546" spans="43:67">
      <c r="AQ546" s="1"/>
      <c r="AR546" s="1"/>
      <c r="AS546" s="1"/>
      <c r="AT546" s="1"/>
      <c r="AU546" s="1"/>
      <c r="AV546" s="1"/>
      <c r="AX546" s="1"/>
      <c r="AY546" s="1"/>
      <c r="AZ546" s="1"/>
      <c r="BG546" s="1"/>
      <c r="BH546" s="1"/>
      <c r="BI546" s="1"/>
      <c r="BM546" s="1"/>
      <c r="BN546" s="1"/>
      <c r="BO546" s="1"/>
    </row>
    <row r="547" spans="43:67">
      <c r="AQ547" s="1"/>
      <c r="AR547" s="1"/>
      <c r="AS547" s="1"/>
      <c r="AT547" s="1"/>
      <c r="AU547" s="1"/>
      <c r="AV547" s="1"/>
      <c r="AX547" s="1"/>
      <c r="AY547" s="1"/>
      <c r="AZ547" s="1"/>
      <c r="BG547" s="1"/>
      <c r="BH547" s="1"/>
      <c r="BI547" s="1"/>
      <c r="BM547" s="1"/>
      <c r="BN547" s="1"/>
      <c r="BO547" s="1"/>
    </row>
    <row r="548" spans="43:67">
      <c r="AQ548" s="1"/>
      <c r="AR548" s="1"/>
      <c r="AS548" s="1"/>
      <c r="AT548" s="1"/>
      <c r="AU548" s="1"/>
      <c r="AV548" s="1"/>
      <c r="AX548" s="1"/>
      <c r="AY548" s="1"/>
      <c r="AZ548" s="1"/>
      <c r="BG548" s="1"/>
      <c r="BH548" s="1"/>
      <c r="BI548" s="1"/>
      <c r="BM548" s="1"/>
      <c r="BN548" s="1"/>
      <c r="BO548" s="1"/>
    </row>
    <row r="549" spans="43:67">
      <c r="AQ549" s="1"/>
      <c r="AR549" s="1"/>
      <c r="AS549" s="1"/>
      <c r="AT549" s="1"/>
      <c r="AU549" s="1"/>
      <c r="AV549" s="1"/>
      <c r="AX549" s="1"/>
      <c r="AY549" s="1"/>
      <c r="AZ549" s="1"/>
      <c r="BG549" s="1"/>
      <c r="BH549" s="1"/>
      <c r="BI549" s="1"/>
      <c r="BM549" s="1"/>
      <c r="BN549" s="1"/>
      <c r="BO549" s="1"/>
    </row>
    <row r="550" spans="43:67">
      <c r="AQ550" s="1"/>
      <c r="AR550" s="1"/>
      <c r="AS550" s="1"/>
      <c r="AT550" s="1"/>
      <c r="AU550" s="1"/>
      <c r="AV550" s="1"/>
      <c r="AX550" s="1"/>
      <c r="AY550" s="1"/>
      <c r="AZ550" s="1"/>
      <c r="BG550" s="1"/>
      <c r="BH550" s="1"/>
      <c r="BI550" s="1"/>
      <c r="BM550" s="1"/>
      <c r="BN550" s="1"/>
      <c r="BO550" s="1"/>
    </row>
    <row r="551" spans="43:67">
      <c r="AQ551" s="1"/>
      <c r="AR551" s="1"/>
      <c r="AS551" s="1"/>
      <c r="AT551" s="1"/>
      <c r="AU551" s="1"/>
      <c r="AV551" s="1"/>
      <c r="AX551" s="1"/>
      <c r="AY551" s="1"/>
      <c r="AZ551" s="1"/>
      <c r="BG551" s="1"/>
      <c r="BH551" s="1"/>
      <c r="BI551" s="1"/>
      <c r="BM551" s="1"/>
      <c r="BN551" s="1"/>
      <c r="BO551" s="1"/>
    </row>
    <row r="552" spans="43:67">
      <c r="AQ552" s="1"/>
      <c r="AR552" s="1"/>
      <c r="AS552" s="1"/>
      <c r="AT552" s="1"/>
      <c r="AU552" s="1"/>
      <c r="AV552" s="1"/>
      <c r="AX552" s="1"/>
      <c r="AY552" s="1"/>
      <c r="AZ552" s="1"/>
      <c r="BG552" s="1"/>
      <c r="BH552" s="1"/>
      <c r="BI552" s="1"/>
      <c r="BM552" s="1"/>
      <c r="BN552" s="1"/>
      <c r="BO552" s="1"/>
    </row>
    <row r="553" spans="43:67">
      <c r="AQ553" s="1"/>
      <c r="AR553" s="1"/>
      <c r="AS553" s="1"/>
      <c r="AT553" s="1"/>
      <c r="AU553" s="1"/>
      <c r="AV553" s="1"/>
      <c r="AX553" s="1"/>
      <c r="AY553" s="1"/>
      <c r="AZ553" s="1"/>
      <c r="BG553" s="1"/>
      <c r="BH553" s="1"/>
      <c r="BI553" s="1"/>
      <c r="BM553" s="1"/>
      <c r="BN553" s="1"/>
      <c r="BO553" s="1"/>
    </row>
    <row r="554" spans="43:67">
      <c r="AQ554" s="1"/>
      <c r="AR554" s="1"/>
      <c r="AS554" s="1"/>
      <c r="AT554" s="1"/>
      <c r="AU554" s="1"/>
      <c r="AV554" s="1"/>
      <c r="AX554" s="1"/>
      <c r="AY554" s="1"/>
      <c r="AZ554" s="1"/>
      <c r="BG554" s="1"/>
      <c r="BH554" s="1"/>
      <c r="BI554" s="1"/>
      <c r="BM554" s="1"/>
      <c r="BN554" s="1"/>
      <c r="BO554" s="1"/>
    </row>
    <row r="555" spans="43:67">
      <c r="AQ555" s="1"/>
      <c r="AR555" s="1"/>
      <c r="AS555" s="1"/>
      <c r="AT555" s="1"/>
      <c r="AU555" s="1"/>
      <c r="AV555" s="1"/>
      <c r="AX555" s="1"/>
      <c r="AY555" s="1"/>
      <c r="AZ555" s="1"/>
      <c r="BG555" s="1"/>
      <c r="BH555" s="1"/>
      <c r="BI555" s="1"/>
      <c r="BM555" s="1"/>
      <c r="BN555" s="1"/>
      <c r="BO555" s="1"/>
    </row>
    <row r="556" spans="43:67">
      <c r="AQ556" s="1"/>
      <c r="AR556" s="1"/>
      <c r="AS556" s="1"/>
      <c r="AT556" s="1"/>
      <c r="AU556" s="1"/>
      <c r="AV556" s="1"/>
      <c r="AX556" s="1"/>
      <c r="AY556" s="1"/>
      <c r="AZ556" s="1"/>
      <c r="BG556" s="1"/>
      <c r="BH556" s="1"/>
      <c r="BI556" s="1"/>
      <c r="BM556" s="1"/>
      <c r="BN556" s="1"/>
      <c r="BO556" s="1"/>
    </row>
    <row r="557" spans="43:67">
      <c r="AQ557" s="1"/>
      <c r="AR557" s="1"/>
      <c r="AS557" s="1"/>
      <c r="AT557" s="1"/>
      <c r="AU557" s="1"/>
      <c r="AV557" s="1"/>
      <c r="AX557" s="1"/>
      <c r="AY557" s="1"/>
      <c r="AZ557" s="1"/>
      <c r="BG557" s="1"/>
      <c r="BH557" s="1"/>
      <c r="BI557" s="1"/>
      <c r="BM557" s="1"/>
      <c r="BN557" s="1"/>
      <c r="BO557" s="1"/>
    </row>
    <row r="558" spans="43:67">
      <c r="AQ558" s="1"/>
      <c r="AR558" s="1"/>
      <c r="AS558" s="1"/>
      <c r="AT558" s="1"/>
      <c r="AU558" s="1"/>
      <c r="AV558" s="1"/>
      <c r="AX558" s="1"/>
      <c r="AY558" s="1"/>
      <c r="AZ558" s="1"/>
      <c r="BG558" s="1"/>
      <c r="BH558" s="1"/>
      <c r="BI558" s="1"/>
      <c r="BM558" s="1"/>
      <c r="BN558" s="1"/>
      <c r="BO558" s="1"/>
    </row>
    <row r="559" spans="43:67">
      <c r="AQ559" s="1"/>
      <c r="AR559" s="1"/>
      <c r="AS559" s="1"/>
      <c r="AT559" s="1"/>
      <c r="AU559" s="1"/>
      <c r="AV559" s="1"/>
      <c r="AX559" s="1"/>
      <c r="AY559" s="1"/>
      <c r="AZ559" s="1"/>
      <c r="BG559" s="1"/>
      <c r="BH559" s="1"/>
      <c r="BI559" s="1"/>
      <c r="BM559" s="1"/>
      <c r="BN559" s="1"/>
      <c r="BO559" s="1"/>
    </row>
    <row r="560" spans="43:67">
      <c r="AQ560" s="1"/>
      <c r="AR560" s="1"/>
      <c r="AS560" s="1"/>
      <c r="AT560" s="1"/>
      <c r="AU560" s="1"/>
      <c r="AV560" s="1"/>
      <c r="AX560" s="1"/>
      <c r="AY560" s="1"/>
      <c r="AZ560" s="1"/>
      <c r="BG560" s="1"/>
      <c r="BH560" s="1"/>
      <c r="BI560" s="1"/>
      <c r="BM560" s="1"/>
      <c r="BN560" s="1"/>
      <c r="BO560" s="1"/>
    </row>
    <row r="561" spans="43:67">
      <c r="AQ561" s="1"/>
      <c r="AR561" s="1"/>
      <c r="AS561" s="1"/>
      <c r="AT561" s="1"/>
      <c r="AU561" s="1"/>
      <c r="AV561" s="1"/>
      <c r="AX561" s="1"/>
      <c r="AY561" s="1"/>
      <c r="AZ561" s="1"/>
      <c r="BG561" s="1"/>
      <c r="BH561" s="1"/>
      <c r="BI561" s="1"/>
      <c r="BM561" s="1"/>
      <c r="BN561" s="1"/>
      <c r="BO561" s="1"/>
    </row>
    <row r="562" spans="43:67">
      <c r="AQ562" s="1"/>
      <c r="AR562" s="1"/>
      <c r="AS562" s="1"/>
      <c r="AT562" s="1"/>
      <c r="AU562" s="1"/>
      <c r="AV562" s="1"/>
      <c r="AX562" s="1"/>
      <c r="AY562" s="1"/>
      <c r="AZ562" s="1"/>
      <c r="BG562" s="1"/>
      <c r="BH562" s="1"/>
      <c r="BI562" s="1"/>
      <c r="BM562" s="1"/>
      <c r="BN562" s="1"/>
      <c r="BO562" s="1"/>
    </row>
    <row r="563" spans="43:67">
      <c r="AQ563" s="1"/>
      <c r="AR563" s="1"/>
      <c r="AS563" s="1"/>
      <c r="AT563" s="1"/>
      <c r="AU563" s="1"/>
      <c r="AV563" s="1"/>
      <c r="AX563" s="1"/>
      <c r="AY563" s="1"/>
      <c r="AZ563" s="1"/>
      <c r="BG563" s="1"/>
      <c r="BH563" s="1"/>
      <c r="BI563" s="1"/>
      <c r="BM563" s="1"/>
      <c r="BN563" s="1"/>
      <c r="BO563" s="1"/>
    </row>
    <row r="564" spans="43:67">
      <c r="AQ564" s="1"/>
      <c r="AR564" s="1"/>
      <c r="AS564" s="1"/>
      <c r="AT564" s="1"/>
      <c r="AU564" s="1"/>
      <c r="AV564" s="1"/>
      <c r="AX564" s="1"/>
      <c r="AY564" s="1"/>
      <c r="AZ564" s="1"/>
      <c r="BG564" s="1"/>
      <c r="BH564" s="1"/>
      <c r="BI564" s="1"/>
      <c r="BM564" s="1"/>
      <c r="BN564" s="1"/>
      <c r="BO564" s="1"/>
    </row>
    <row r="565" spans="43:67">
      <c r="AQ565" s="1"/>
      <c r="AR565" s="1"/>
      <c r="AS565" s="1"/>
      <c r="AT565" s="1"/>
      <c r="AU565" s="1"/>
      <c r="AV565" s="1"/>
      <c r="AX565" s="1"/>
      <c r="AY565" s="1"/>
      <c r="AZ565" s="1"/>
      <c r="BG565" s="1"/>
      <c r="BH565" s="1"/>
      <c r="BI565" s="1"/>
      <c r="BM565" s="1"/>
      <c r="BN565" s="1"/>
      <c r="BO565" s="1"/>
    </row>
    <row r="566" spans="43:67">
      <c r="AQ566" s="1"/>
      <c r="AR566" s="1"/>
      <c r="AS566" s="1"/>
      <c r="AT566" s="1"/>
      <c r="AU566" s="1"/>
      <c r="AV566" s="1"/>
      <c r="AX566" s="1"/>
      <c r="AY566" s="1"/>
      <c r="AZ566" s="1"/>
      <c r="BG566" s="1"/>
      <c r="BH566" s="1"/>
      <c r="BI566" s="1"/>
      <c r="BM566" s="1"/>
      <c r="BN566" s="1"/>
      <c r="BO566" s="1"/>
    </row>
    <row r="567" spans="43:67">
      <c r="AQ567" s="1"/>
      <c r="AR567" s="1"/>
      <c r="AS567" s="1"/>
      <c r="AT567" s="1"/>
      <c r="AU567" s="1"/>
      <c r="AV567" s="1"/>
      <c r="AX567" s="1"/>
      <c r="AY567" s="1"/>
      <c r="AZ567" s="1"/>
      <c r="BG567" s="1"/>
      <c r="BH567" s="1"/>
      <c r="BI567" s="1"/>
      <c r="BM567" s="1"/>
      <c r="BN567" s="1"/>
      <c r="BO567" s="1"/>
    </row>
    <row r="568" spans="43:67">
      <c r="AQ568" s="1"/>
      <c r="AR568" s="1"/>
      <c r="AS568" s="1"/>
      <c r="AT568" s="1"/>
      <c r="AU568" s="1"/>
      <c r="AV568" s="1"/>
      <c r="AX568" s="1"/>
      <c r="AY568" s="1"/>
      <c r="AZ568" s="1"/>
      <c r="BG568" s="1"/>
      <c r="BH568" s="1"/>
      <c r="BI568" s="1"/>
      <c r="BM568" s="1"/>
      <c r="BN568" s="1"/>
      <c r="BO568" s="1"/>
    </row>
    <row r="569" spans="43:67">
      <c r="AQ569" s="1"/>
      <c r="AR569" s="1"/>
      <c r="AS569" s="1"/>
      <c r="AT569" s="1"/>
      <c r="AU569" s="1"/>
      <c r="AV569" s="1"/>
      <c r="AX569" s="1"/>
      <c r="AY569" s="1"/>
      <c r="AZ569" s="1"/>
      <c r="BG569" s="1"/>
      <c r="BH569" s="1"/>
      <c r="BI569" s="1"/>
      <c r="BM569" s="1"/>
      <c r="BN569" s="1"/>
      <c r="BO569" s="1"/>
    </row>
    <row r="570" spans="43:67">
      <c r="AQ570" s="1"/>
      <c r="AR570" s="1"/>
      <c r="AS570" s="1"/>
      <c r="AT570" s="1"/>
      <c r="AU570" s="1"/>
      <c r="AV570" s="1"/>
      <c r="AX570" s="1"/>
      <c r="AY570" s="1"/>
      <c r="AZ570" s="1"/>
      <c r="BG570" s="1"/>
      <c r="BH570" s="1"/>
      <c r="BI570" s="1"/>
      <c r="BM570" s="1"/>
      <c r="BN570" s="1"/>
      <c r="BO570" s="1"/>
    </row>
    <row r="571" spans="43:67">
      <c r="AQ571" s="1"/>
      <c r="AR571" s="1"/>
      <c r="AS571" s="1"/>
      <c r="AT571" s="1"/>
      <c r="AU571" s="1"/>
      <c r="AV571" s="1"/>
      <c r="AX571" s="1"/>
      <c r="AY571" s="1"/>
      <c r="AZ571" s="1"/>
      <c r="BG571" s="1"/>
      <c r="BH571" s="1"/>
      <c r="BI571" s="1"/>
      <c r="BM571" s="1"/>
      <c r="BN571" s="1"/>
      <c r="BO571" s="1"/>
    </row>
    <row r="572" spans="43:67">
      <c r="AQ572" s="1"/>
      <c r="AR572" s="1"/>
      <c r="AS572" s="1"/>
      <c r="AT572" s="1"/>
      <c r="AU572" s="1"/>
      <c r="AV572" s="1"/>
      <c r="AX572" s="1"/>
      <c r="AY572" s="1"/>
      <c r="AZ572" s="1"/>
      <c r="BG572" s="1"/>
      <c r="BH572" s="1"/>
      <c r="BI572" s="1"/>
      <c r="BM572" s="1"/>
      <c r="BN572" s="1"/>
      <c r="BO572" s="1"/>
    </row>
    <row r="573" spans="43:67">
      <c r="AQ573" s="1"/>
      <c r="AR573" s="1"/>
      <c r="AS573" s="1"/>
      <c r="AT573" s="1"/>
      <c r="AU573" s="1"/>
      <c r="AV573" s="1"/>
      <c r="AX573" s="1"/>
      <c r="AY573" s="1"/>
      <c r="AZ573" s="1"/>
      <c r="BG573" s="1"/>
      <c r="BH573" s="1"/>
      <c r="BI573" s="1"/>
      <c r="BM573" s="1"/>
      <c r="BN573" s="1"/>
      <c r="BO573" s="1"/>
    </row>
    <row r="574" spans="43:67">
      <c r="AQ574" s="1"/>
      <c r="AR574" s="1"/>
      <c r="AS574" s="1"/>
      <c r="AT574" s="1"/>
      <c r="AU574" s="1"/>
      <c r="AV574" s="1"/>
      <c r="AX574" s="1"/>
      <c r="AY574" s="1"/>
      <c r="AZ574" s="1"/>
      <c r="BG574" s="1"/>
      <c r="BH574" s="1"/>
      <c r="BI574" s="1"/>
      <c r="BM574" s="1"/>
      <c r="BN574" s="1"/>
      <c r="BO574" s="1"/>
    </row>
    <row r="575" spans="43:67">
      <c r="AQ575" s="1"/>
      <c r="AR575" s="1"/>
      <c r="AS575" s="1"/>
      <c r="AT575" s="1"/>
      <c r="AU575" s="1"/>
      <c r="AV575" s="1"/>
      <c r="AX575" s="1"/>
      <c r="AY575" s="1"/>
      <c r="AZ575" s="1"/>
      <c r="BG575" s="1"/>
      <c r="BH575" s="1"/>
      <c r="BI575" s="1"/>
      <c r="BM575" s="1"/>
      <c r="BN575" s="1"/>
      <c r="BO575" s="1"/>
    </row>
    <row r="576" spans="43:67">
      <c r="AQ576" s="1"/>
      <c r="AR576" s="1"/>
      <c r="AS576" s="1"/>
      <c r="AT576" s="1"/>
      <c r="AU576" s="1"/>
      <c r="AV576" s="1"/>
      <c r="AX576" s="1"/>
      <c r="AY576" s="1"/>
      <c r="AZ576" s="1"/>
      <c r="BG576" s="1"/>
      <c r="BH576" s="1"/>
      <c r="BI576" s="1"/>
      <c r="BM576" s="1"/>
      <c r="BN576" s="1"/>
      <c r="BO576" s="1"/>
    </row>
    <row r="577" spans="43:67">
      <c r="AQ577" s="1"/>
      <c r="AR577" s="1"/>
      <c r="AS577" s="1"/>
      <c r="AT577" s="1"/>
      <c r="AU577" s="1"/>
      <c r="AV577" s="1"/>
      <c r="AX577" s="1"/>
      <c r="AY577" s="1"/>
      <c r="AZ577" s="1"/>
      <c r="BG577" s="1"/>
      <c r="BH577" s="1"/>
      <c r="BI577" s="1"/>
      <c r="BM577" s="1"/>
      <c r="BN577" s="1"/>
      <c r="BO577" s="1"/>
    </row>
    <row r="578" spans="43:67">
      <c r="AQ578" s="1"/>
      <c r="AR578" s="1"/>
      <c r="AS578" s="1"/>
      <c r="AT578" s="1"/>
      <c r="AU578" s="1"/>
      <c r="AV578" s="1"/>
      <c r="AX578" s="1"/>
      <c r="AY578" s="1"/>
      <c r="AZ578" s="1"/>
      <c r="BG578" s="1"/>
      <c r="BH578" s="1"/>
      <c r="BI578" s="1"/>
      <c r="BM578" s="1"/>
      <c r="BN578" s="1"/>
      <c r="BO578" s="1"/>
    </row>
    <row r="579" spans="43:67">
      <c r="AQ579" s="1"/>
      <c r="AR579" s="1"/>
      <c r="AS579" s="1"/>
      <c r="AT579" s="1"/>
      <c r="AU579" s="1"/>
      <c r="AV579" s="1"/>
      <c r="AX579" s="1"/>
      <c r="AY579" s="1"/>
      <c r="AZ579" s="1"/>
      <c r="BG579" s="1"/>
      <c r="BH579" s="1"/>
      <c r="BI579" s="1"/>
      <c r="BM579" s="1"/>
      <c r="BN579" s="1"/>
      <c r="BO579" s="1"/>
    </row>
    <row r="580" spans="43:67">
      <c r="AQ580" s="1"/>
      <c r="AR580" s="1"/>
      <c r="AS580" s="1"/>
      <c r="AT580" s="1"/>
      <c r="AU580" s="1"/>
      <c r="AV580" s="1"/>
      <c r="AX580" s="1"/>
      <c r="AY580" s="1"/>
      <c r="AZ580" s="1"/>
      <c r="BG580" s="1"/>
      <c r="BH580" s="1"/>
      <c r="BI580" s="1"/>
      <c r="BM580" s="1"/>
      <c r="BN580" s="1"/>
      <c r="BO580" s="1"/>
    </row>
    <row r="581" spans="43:67">
      <c r="AQ581" s="1"/>
      <c r="AR581" s="1"/>
      <c r="AS581" s="1"/>
      <c r="AT581" s="1"/>
      <c r="AU581" s="1"/>
      <c r="AV581" s="1"/>
      <c r="AX581" s="1"/>
      <c r="AY581" s="1"/>
      <c r="AZ581" s="1"/>
      <c r="BG581" s="1"/>
      <c r="BH581" s="1"/>
      <c r="BI581" s="1"/>
      <c r="BM581" s="1"/>
      <c r="BN581" s="1"/>
      <c r="BO581" s="1"/>
    </row>
    <row r="582" spans="43:67">
      <c r="AQ582" s="1"/>
      <c r="AR582" s="1"/>
      <c r="AS582" s="1"/>
      <c r="AT582" s="1"/>
      <c r="AU582" s="1"/>
      <c r="AV582" s="1"/>
      <c r="AX582" s="1"/>
      <c r="AY582" s="1"/>
      <c r="AZ582" s="1"/>
      <c r="BG582" s="1"/>
      <c r="BH582" s="1"/>
      <c r="BI582" s="1"/>
      <c r="BM582" s="1"/>
      <c r="BN582" s="1"/>
      <c r="BO582" s="1"/>
    </row>
    <row r="583" spans="43:67">
      <c r="AQ583" s="1"/>
      <c r="AR583" s="1"/>
      <c r="AS583" s="1"/>
      <c r="AT583" s="1"/>
      <c r="AU583" s="1"/>
      <c r="AV583" s="1"/>
      <c r="AX583" s="1"/>
      <c r="AY583" s="1"/>
      <c r="AZ583" s="1"/>
      <c r="BG583" s="1"/>
      <c r="BH583" s="1"/>
      <c r="BI583" s="1"/>
      <c r="BM583" s="1"/>
      <c r="BN583" s="1"/>
      <c r="BO583" s="1"/>
    </row>
    <row r="584" spans="43:67">
      <c r="AQ584" s="1"/>
      <c r="AR584" s="1"/>
      <c r="AS584" s="1"/>
      <c r="AT584" s="1"/>
      <c r="AU584" s="1"/>
      <c r="AV584" s="1"/>
      <c r="AX584" s="1"/>
      <c r="AY584" s="1"/>
      <c r="AZ584" s="1"/>
      <c r="BG584" s="1"/>
      <c r="BH584" s="1"/>
      <c r="BI584" s="1"/>
      <c r="BM584" s="1"/>
      <c r="BN584" s="1"/>
      <c r="BO584" s="1"/>
    </row>
    <row r="585" spans="43:67">
      <c r="AQ585" s="1"/>
      <c r="AR585" s="1"/>
      <c r="AS585" s="1"/>
      <c r="AT585" s="1"/>
      <c r="AU585" s="1"/>
      <c r="AV585" s="1"/>
      <c r="AX585" s="1"/>
      <c r="AY585" s="1"/>
      <c r="AZ585" s="1"/>
      <c r="BG585" s="1"/>
      <c r="BH585" s="1"/>
      <c r="BI585" s="1"/>
      <c r="BM585" s="1"/>
      <c r="BN585" s="1"/>
      <c r="BO585" s="1"/>
    </row>
    <row r="586" spans="43:67">
      <c r="AQ586" s="1"/>
      <c r="AR586" s="1"/>
      <c r="AS586" s="1"/>
      <c r="AT586" s="1"/>
      <c r="AU586" s="1"/>
      <c r="AV586" s="1"/>
      <c r="AX586" s="1"/>
      <c r="AY586" s="1"/>
      <c r="AZ586" s="1"/>
      <c r="BG586" s="1"/>
      <c r="BH586" s="1"/>
      <c r="BI586" s="1"/>
      <c r="BM586" s="1"/>
      <c r="BN586" s="1"/>
      <c r="BO586" s="1"/>
    </row>
    <row r="587" spans="43:67">
      <c r="AQ587" s="1"/>
      <c r="AR587" s="1"/>
      <c r="AS587" s="1"/>
      <c r="AT587" s="1"/>
      <c r="AU587" s="1"/>
      <c r="AV587" s="1"/>
      <c r="AX587" s="1"/>
      <c r="AY587" s="1"/>
      <c r="AZ587" s="1"/>
      <c r="BG587" s="1"/>
      <c r="BH587" s="1"/>
      <c r="BI587" s="1"/>
      <c r="BM587" s="1"/>
      <c r="BN587" s="1"/>
      <c r="BO587" s="1"/>
    </row>
    <row r="588" spans="43:67">
      <c r="AQ588" s="1"/>
      <c r="AR588" s="1"/>
      <c r="AS588" s="1"/>
      <c r="AT588" s="1"/>
      <c r="AU588" s="1"/>
      <c r="AV588" s="1"/>
      <c r="AX588" s="1"/>
      <c r="AY588" s="1"/>
      <c r="AZ588" s="1"/>
      <c r="BG588" s="1"/>
      <c r="BH588" s="1"/>
      <c r="BI588" s="1"/>
      <c r="BM588" s="1"/>
      <c r="BN588" s="1"/>
      <c r="BO588" s="1"/>
    </row>
    <row r="589" spans="43:67">
      <c r="AQ589" s="1"/>
      <c r="AR589" s="1"/>
      <c r="AS589" s="1"/>
      <c r="AT589" s="1"/>
      <c r="AU589" s="1"/>
      <c r="AV589" s="1"/>
      <c r="AX589" s="1"/>
      <c r="AY589" s="1"/>
      <c r="AZ589" s="1"/>
      <c r="BG589" s="1"/>
      <c r="BH589" s="1"/>
      <c r="BI589" s="1"/>
      <c r="BM589" s="1"/>
      <c r="BN589" s="1"/>
      <c r="BO589" s="1"/>
    </row>
    <row r="590" spans="43:67">
      <c r="AQ590" s="1"/>
      <c r="AR590" s="1"/>
      <c r="AS590" s="1"/>
      <c r="AT590" s="1"/>
      <c r="AU590" s="1"/>
      <c r="AV590" s="1"/>
      <c r="AX590" s="1"/>
      <c r="AY590" s="1"/>
      <c r="AZ590" s="1"/>
      <c r="BG590" s="1"/>
      <c r="BH590" s="1"/>
      <c r="BI590" s="1"/>
      <c r="BM590" s="1"/>
      <c r="BN590" s="1"/>
      <c r="BO590" s="1"/>
    </row>
    <row r="591" spans="43:67">
      <c r="AQ591" s="1"/>
      <c r="AR591" s="1"/>
      <c r="AS591" s="1"/>
      <c r="AT591" s="1"/>
      <c r="AU591" s="1"/>
      <c r="AV591" s="1"/>
      <c r="AX591" s="1"/>
      <c r="AY591" s="1"/>
      <c r="AZ591" s="1"/>
      <c r="BG591" s="1"/>
      <c r="BH591" s="1"/>
      <c r="BI591" s="1"/>
      <c r="BM591" s="1"/>
      <c r="BN591" s="1"/>
      <c r="BO591" s="1"/>
    </row>
    <row r="592" spans="43:67">
      <c r="AQ592" s="1"/>
      <c r="AR592" s="1"/>
      <c r="AS592" s="1"/>
      <c r="AT592" s="1"/>
      <c r="AU592" s="1"/>
      <c r="AV592" s="1"/>
      <c r="AX592" s="1"/>
      <c r="AY592" s="1"/>
      <c r="AZ592" s="1"/>
      <c r="BG592" s="1"/>
      <c r="BH592" s="1"/>
      <c r="BI592" s="1"/>
      <c r="BM592" s="1"/>
      <c r="BN592" s="1"/>
      <c r="BO592" s="1"/>
    </row>
    <row r="593" spans="43:67">
      <c r="AQ593" s="1"/>
      <c r="AR593" s="1"/>
      <c r="AS593" s="1"/>
      <c r="AT593" s="1"/>
      <c r="AU593" s="1"/>
      <c r="AV593" s="1"/>
      <c r="AX593" s="1"/>
      <c r="AY593" s="1"/>
      <c r="AZ593" s="1"/>
      <c r="BG593" s="1"/>
      <c r="BH593" s="1"/>
      <c r="BI593" s="1"/>
      <c r="BM593" s="1"/>
      <c r="BN593" s="1"/>
      <c r="BO593" s="1"/>
    </row>
    <row r="594" spans="43:67">
      <c r="AQ594" s="1"/>
      <c r="AR594" s="1"/>
      <c r="AS594" s="1"/>
      <c r="AT594" s="1"/>
      <c r="AU594" s="1"/>
      <c r="AV594" s="1"/>
      <c r="AX594" s="1"/>
      <c r="AY594" s="1"/>
      <c r="AZ594" s="1"/>
      <c r="BG594" s="1"/>
      <c r="BH594" s="1"/>
      <c r="BI594" s="1"/>
      <c r="BM594" s="1"/>
      <c r="BN594" s="1"/>
      <c r="BO594" s="1"/>
    </row>
    <row r="595" spans="43:67">
      <c r="AQ595" s="1"/>
      <c r="AR595" s="1"/>
      <c r="AS595" s="1"/>
      <c r="AT595" s="1"/>
      <c r="AU595" s="1"/>
      <c r="AV595" s="1"/>
      <c r="AX595" s="1"/>
      <c r="AY595" s="1"/>
      <c r="AZ595" s="1"/>
      <c r="BG595" s="1"/>
      <c r="BH595" s="1"/>
      <c r="BI595" s="1"/>
      <c r="BM595" s="1"/>
      <c r="BN595" s="1"/>
      <c r="BO595" s="1"/>
    </row>
    <row r="596" spans="43:67">
      <c r="AQ596" s="1"/>
      <c r="AR596" s="1"/>
      <c r="AS596" s="1"/>
      <c r="AT596" s="1"/>
      <c r="AU596" s="1"/>
      <c r="AV596" s="1"/>
      <c r="AX596" s="1"/>
      <c r="AY596" s="1"/>
      <c r="AZ596" s="1"/>
      <c r="BG596" s="1"/>
      <c r="BH596" s="1"/>
      <c r="BI596" s="1"/>
      <c r="BM596" s="1"/>
      <c r="BN596" s="1"/>
      <c r="BO596" s="1"/>
    </row>
    <row r="597" spans="43:67">
      <c r="AQ597" s="1"/>
      <c r="AR597" s="1"/>
      <c r="AS597" s="1"/>
      <c r="AT597" s="1"/>
      <c r="AU597" s="1"/>
      <c r="AV597" s="1"/>
      <c r="AX597" s="1"/>
      <c r="AY597" s="1"/>
      <c r="AZ597" s="1"/>
      <c r="BG597" s="1"/>
      <c r="BH597" s="1"/>
      <c r="BI597" s="1"/>
      <c r="BM597" s="1"/>
      <c r="BN597" s="1"/>
      <c r="BO597" s="1"/>
    </row>
    <row r="598" spans="43:67">
      <c r="AQ598" s="1"/>
      <c r="AR598" s="1"/>
      <c r="AS598" s="1"/>
      <c r="AT598" s="1"/>
      <c r="AU598" s="1"/>
      <c r="AV598" s="1"/>
      <c r="AX598" s="1"/>
      <c r="AY598" s="1"/>
      <c r="AZ598" s="1"/>
      <c r="BG598" s="1"/>
      <c r="BH598" s="1"/>
      <c r="BI598" s="1"/>
      <c r="BM598" s="1"/>
      <c r="BN598" s="1"/>
      <c r="BO598" s="1"/>
    </row>
    <row r="599" spans="43:67">
      <c r="AQ599" s="1"/>
      <c r="AR599" s="1"/>
      <c r="AS599" s="1"/>
      <c r="AT599" s="1"/>
      <c r="AU599" s="1"/>
      <c r="AV599" s="1"/>
      <c r="AX599" s="1"/>
      <c r="AY599" s="1"/>
      <c r="AZ599" s="1"/>
      <c r="BG599" s="1"/>
      <c r="BH599" s="1"/>
      <c r="BI599" s="1"/>
      <c r="BM599" s="1"/>
      <c r="BN599" s="1"/>
      <c r="BO599" s="1"/>
    </row>
    <row r="600" spans="43:67">
      <c r="AQ600" s="1"/>
      <c r="AR600" s="1"/>
      <c r="AS600" s="1"/>
      <c r="AT600" s="1"/>
      <c r="AU600" s="1"/>
      <c r="AV600" s="1"/>
      <c r="AX600" s="1"/>
      <c r="AY600" s="1"/>
      <c r="AZ600" s="1"/>
      <c r="BG600" s="1"/>
      <c r="BH600" s="1"/>
      <c r="BI600" s="1"/>
      <c r="BM600" s="1"/>
      <c r="BN600" s="1"/>
      <c r="BO600" s="1"/>
    </row>
    <row r="601" spans="43:67">
      <c r="AQ601" s="1"/>
      <c r="AR601" s="1"/>
      <c r="AS601" s="1"/>
      <c r="AT601" s="1"/>
      <c r="AU601" s="1"/>
      <c r="AV601" s="1"/>
      <c r="AX601" s="1"/>
      <c r="AY601" s="1"/>
      <c r="AZ601" s="1"/>
      <c r="BG601" s="1"/>
      <c r="BH601" s="1"/>
      <c r="BI601" s="1"/>
      <c r="BM601" s="1"/>
      <c r="BN601" s="1"/>
      <c r="BO601" s="1"/>
    </row>
    <row r="602" spans="43:67">
      <c r="AQ602" s="1"/>
      <c r="AR602" s="1"/>
      <c r="AS602" s="1"/>
      <c r="AT602" s="1"/>
      <c r="AU602" s="1"/>
      <c r="AV602" s="1"/>
      <c r="AX602" s="1"/>
      <c r="AY602" s="1"/>
      <c r="AZ602" s="1"/>
      <c r="BG602" s="1"/>
      <c r="BH602" s="1"/>
      <c r="BI602" s="1"/>
      <c r="BM602" s="1"/>
      <c r="BN602" s="1"/>
      <c r="BO602" s="1"/>
    </row>
    <row r="603" spans="43:67">
      <c r="AQ603" s="1"/>
      <c r="AR603" s="1"/>
      <c r="AS603" s="1"/>
      <c r="AT603" s="1"/>
      <c r="AU603" s="1"/>
      <c r="AV603" s="1"/>
      <c r="AX603" s="1"/>
      <c r="AY603" s="1"/>
      <c r="AZ603" s="1"/>
      <c r="BG603" s="1"/>
      <c r="BH603" s="1"/>
      <c r="BI603" s="1"/>
      <c r="BM603" s="1"/>
      <c r="BN603" s="1"/>
      <c r="BO603" s="1"/>
    </row>
    <row r="604" spans="43:67">
      <c r="AQ604" s="1"/>
      <c r="AR604" s="1"/>
      <c r="AS604" s="1"/>
      <c r="AT604" s="1"/>
      <c r="AU604" s="1"/>
      <c r="AV604" s="1"/>
      <c r="AX604" s="1"/>
      <c r="AY604" s="1"/>
      <c r="AZ604" s="1"/>
      <c r="BG604" s="1"/>
      <c r="BH604" s="1"/>
      <c r="BI604" s="1"/>
      <c r="BM604" s="1"/>
      <c r="BN604" s="1"/>
      <c r="BO604" s="1"/>
    </row>
    <row r="605" spans="43:67">
      <c r="AQ605" s="1"/>
      <c r="AR605" s="1"/>
      <c r="AS605" s="1"/>
      <c r="AT605" s="1"/>
      <c r="AU605" s="1"/>
      <c r="AV605" s="1"/>
      <c r="AX605" s="1"/>
      <c r="AY605" s="1"/>
      <c r="AZ605" s="1"/>
      <c r="BG605" s="1"/>
      <c r="BH605" s="1"/>
      <c r="BI605" s="1"/>
      <c r="BM605" s="1"/>
      <c r="BN605" s="1"/>
      <c r="BO605" s="1"/>
    </row>
    <row r="606" spans="43:67">
      <c r="AQ606" s="1"/>
      <c r="AR606" s="1"/>
      <c r="AS606" s="1"/>
      <c r="AT606" s="1"/>
      <c r="AU606" s="1"/>
      <c r="AV606" s="1"/>
      <c r="AX606" s="1"/>
      <c r="AY606" s="1"/>
      <c r="AZ606" s="1"/>
      <c r="BG606" s="1"/>
      <c r="BH606" s="1"/>
      <c r="BI606" s="1"/>
      <c r="BM606" s="1"/>
      <c r="BN606" s="1"/>
      <c r="BO606" s="1"/>
    </row>
    <row r="607" spans="43:67">
      <c r="AQ607" s="1"/>
      <c r="AR607" s="1"/>
      <c r="AS607" s="1"/>
      <c r="AT607" s="1"/>
      <c r="AU607" s="1"/>
      <c r="AV607" s="1"/>
      <c r="AX607" s="1"/>
      <c r="AY607" s="1"/>
      <c r="AZ607" s="1"/>
      <c r="BG607" s="1"/>
      <c r="BH607" s="1"/>
      <c r="BI607" s="1"/>
      <c r="BM607" s="1"/>
      <c r="BN607" s="1"/>
      <c r="BO607" s="1"/>
    </row>
    <row r="608" spans="43:67">
      <c r="AQ608" s="1"/>
      <c r="AR608" s="1"/>
      <c r="AS608" s="1"/>
      <c r="AT608" s="1"/>
      <c r="AU608" s="1"/>
      <c r="AV608" s="1"/>
      <c r="AX608" s="1"/>
      <c r="AY608" s="1"/>
      <c r="AZ608" s="1"/>
      <c r="BG608" s="1"/>
      <c r="BH608" s="1"/>
      <c r="BI608" s="1"/>
      <c r="BM608" s="1"/>
      <c r="BN608" s="1"/>
      <c r="BO608" s="1"/>
    </row>
    <row r="609" spans="43:67">
      <c r="AQ609" s="1"/>
      <c r="AR609" s="1"/>
      <c r="AS609" s="1"/>
      <c r="AT609" s="1"/>
      <c r="AU609" s="1"/>
      <c r="AV609" s="1"/>
      <c r="AX609" s="1"/>
      <c r="AY609" s="1"/>
      <c r="AZ609" s="1"/>
      <c r="BG609" s="1"/>
      <c r="BH609" s="1"/>
      <c r="BI609" s="1"/>
      <c r="BM609" s="1"/>
      <c r="BN609" s="1"/>
      <c r="BO609" s="1"/>
    </row>
    <row r="610" spans="43:67">
      <c r="AQ610" s="1"/>
      <c r="AR610" s="1"/>
      <c r="AS610" s="1"/>
      <c r="AT610" s="1"/>
      <c r="AU610" s="1"/>
      <c r="AV610" s="1"/>
      <c r="AX610" s="1"/>
      <c r="AY610" s="1"/>
      <c r="AZ610" s="1"/>
      <c r="BG610" s="1"/>
      <c r="BH610" s="1"/>
      <c r="BI610" s="1"/>
      <c r="BM610" s="1"/>
      <c r="BN610" s="1"/>
      <c r="BO610" s="1"/>
    </row>
    <row r="611" spans="43:67">
      <c r="AQ611" s="1"/>
      <c r="AR611" s="1"/>
      <c r="AS611" s="1"/>
      <c r="AT611" s="1"/>
      <c r="AU611" s="1"/>
      <c r="AV611" s="1"/>
      <c r="AX611" s="1"/>
      <c r="AY611" s="1"/>
      <c r="AZ611" s="1"/>
      <c r="BG611" s="1"/>
      <c r="BH611" s="1"/>
      <c r="BI611" s="1"/>
      <c r="BM611" s="1"/>
      <c r="BN611" s="1"/>
      <c r="BO611" s="1"/>
    </row>
    <row r="612" spans="43:67">
      <c r="AQ612" s="1"/>
      <c r="AR612" s="1"/>
      <c r="AS612" s="1"/>
      <c r="AT612" s="1"/>
      <c r="AU612" s="1"/>
      <c r="AV612" s="1"/>
      <c r="AX612" s="1"/>
      <c r="AY612" s="1"/>
      <c r="AZ612" s="1"/>
      <c r="BG612" s="1"/>
      <c r="BH612" s="1"/>
      <c r="BI612" s="1"/>
      <c r="BM612" s="1"/>
      <c r="BN612" s="1"/>
      <c r="BO612" s="1"/>
    </row>
    <row r="613" spans="43:67">
      <c r="AQ613" s="1"/>
      <c r="AR613" s="1"/>
      <c r="AS613" s="1"/>
      <c r="AT613" s="1"/>
      <c r="AU613" s="1"/>
      <c r="AV613" s="1"/>
      <c r="AX613" s="1"/>
      <c r="AY613" s="1"/>
      <c r="AZ613" s="1"/>
      <c r="BG613" s="1"/>
      <c r="BH613" s="1"/>
      <c r="BI613" s="1"/>
      <c r="BM613" s="1"/>
      <c r="BN613" s="1"/>
      <c r="BO613" s="1"/>
    </row>
    <row r="614" spans="43:67">
      <c r="AQ614" s="1"/>
      <c r="AR614" s="1"/>
      <c r="AS614" s="1"/>
      <c r="AT614" s="1"/>
      <c r="AU614" s="1"/>
      <c r="AV614" s="1"/>
      <c r="AX614" s="1"/>
      <c r="AY614" s="1"/>
      <c r="AZ614" s="1"/>
      <c r="BG614" s="1"/>
      <c r="BH614" s="1"/>
      <c r="BI614" s="1"/>
      <c r="BM614" s="1"/>
      <c r="BN614" s="1"/>
      <c r="BO614" s="1"/>
    </row>
    <row r="615" spans="43:67">
      <c r="AQ615" s="1"/>
      <c r="AR615" s="1"/>
      <c r="AS615" s="1"/>
      <c r="AT615" s="1"/>
      <c r="AU615" s="1"/>
      <c r="AV615" s="1"/>
      <c r="AX615" s="1"/>
      <c r="AY615" s="1"/>
      <c r="AZ615" s="1"/>
      <c r="BG615" s="1"/>
      <c r="BH615" s="1"/>
      <c r="BI615" s="1"/>
      <c r="BM615" s="1"/>
      <c r="BN615" s="1"/>
      <c r="BO615" s="1"/>
    </row>
    <row r="616" spans="43:67">
      <c r="AQ616" s="1"/>
      <c r="AR616" s="1"/>
      <c r="AS616" s="1"/>
      <c r="AT616" s="1"/>
      <c r="AU616" s="1"/>
      <c r="AV616" s="1"/>
      <c r="AX616" s="1"/>
      <c r="AY616" s="1"/>
      <c r="AZ616" s="1"/>
      <c r="BG616" s="1"/>
      <c r="BH616" s="1"/>
      <c r="BI616" s="1"/>
      <c r="BM616" s="1"/>
      <c r="BN616" s="1"/>
      <c r="BO616" s="1"/>
    </row>
    <row r="617" spans="43:67">
      <c r="AQ617" s="1"/>
      <c r="AR617" s="1"/>
      <c r="AS617" s="1"/>
      <c r="AT617" s="1"/>
      <c r="AU617" s="1"/>
      <c r="AV617" s="1"/>
      <c r="AX617" s="1"/>
      <c r="AY617" s="1"/>
      <c r="AZ617" s="1"/>
      <c r="BG617" s="1"/>
      <c r="BH617" s="1"/>
      <c r="BI617" s="1"/>
      <c r="BM617" s="1"/>
      <c r="BN617" s="1"/>
      <c r="BO617" s="1"/>
    </row>
    <row r="618" spans="43:67">
      <c r="AQ618" s="1"/>
      <c r="AR618" s="1"/>
      <c r="AS618" s="1"/>
      <c r="AT618" s="1"/>
      <c r="AU618" s="1"/>
      <c r="AV618" s="1"/>
      <c r="AX618" s="1"/>
      <c r="AY618" s="1"/>
      <c r="AZ618" s="1"/>
      <c r="BG618" s="1"/>
      <c r="BH618" s="1"/>
      <c r="BI618" s="1"/>
      <c r="BM618" s="1"/>
      <c r="BN618" s="1"/>
      <c r="BO618" s="1"/>
    </row>
    <row r="619" spans="43:67">
      <c r="AQ619" s="1"/>
      <c r="AR619" s="1"/>
      <c r="AS619" s="1"/>
      <c r="AT619" s="1"/>
      <c r="AU619" s="1"/>
      <c r="AV619" s="1"/>
      <c r="AX619" s="1"/>
      <c r="AY619" s="1"/>
      <c r="AZ619" s="1"/>
      <c r="BG619" s="1"/>
      <c r="BH619" s="1"/>
      <c r="BI619" s="1"/>
      <c r="BM619" s="1"/>
      <c r="BN619" s="1"/>
      <c r="BO619" s="1"/>
    </row>
    <row r="620" spans="43:67">
      <c r="AQ620" s="1"/>
      <c r="AR620" s="1"/>
      <c r="AS620" s="1"/>
      <c r="AT620" s="1"/>
      <c r="AU620" s="1"/>
      <c r="AV620" s="1"/>
      <c r="AX620" s="1"/>
      <c r="AY620" s="1"/>
      <c r="AZ620" s="1"/>
      <c r="BG620" s="1"/>
      <c r="BH620" s="1"/>
      <c r="BI620" s="1"/>
      <c r="BM620" s="1"/>
      <c r="BN620" s="1"/>
      <c r="BO620" s="1"/>
    </row>
    <row r="621" spans="43:67">
      <c r="AQ621" s="1"/>
      <c r="AR621" s="1"/>
      <c r="AS621" s="1"/>
      <c r="AT621" s="1"/>
      <c r="AU621" s="1"/>
      <c r="AV621" s="1"/>
      <c r="AX621" s="1"/>
      <c r="AY621" s="1"/>
      <c r="AZ621" s="1"/>
      <c r="BG621" s="1"/>
      <c r="BH621" s="1"/>
      <c r="BI621" s="1"/>
      <c r="BM621" s="1"/>
      <c r="BN621" s="1"/>
      <c r="BO621" s="1"/>
    </row>
    <row r="622" spans="43:67">
      <c r="AQ622" s="1"/>
      <c r="AR622" s="1"/>
      <c r="AS622" s="1"/>
      <c r="AT622" s="1"/>
      <c r="AU622" s="1"/>
      <c r="AV622" s="1"/>
      <c r="AX622" s="1"/>
      <c r="AY622" s="1"/>
      <c r="AZ622" s="1"/>
      <c r="BG622" s="1"/>
      <c r="BH622" s="1"/>
      <c r="BI622" s="1"/>
      <c r="BM622" s="1"/>
      <c r="BN622" s="1"/>
      <c r="BO622" s="1"/>
    </row>
    <row r="623" spans="43:67">
      <c r="AQ623" s="1"/>
      <c r="AR623" s="1"/>
      <c r="AS623" s="1"/>
      <c r="AT623" s="1"/>
      <c r="AU623" s="1"/>
      <c r="AV623" s="1"/>
      <c r="AX623" s="1"/>
      <c r="AY623" s="1"/>
      <c r="AZ623" s="1"/>
      <c r="BG623" s="1"/>
      <c r="BH623" s="1"/>
      <c r="BI623" s="1"/>
      <c r="BM623" s="1"/>
      <c r="BN623" s="1"/>
      <c r="BO623" s="1"/>
    </row>
    <row r="624" spans="43:67">
      <c r="AQ624" s="1"/>
      <c r="AR624" s="1"/>
      <c r="AS624" s="1"/>
      <c r="AT624" s="1"/>
      <c r="AU624" s="1"/>
      <c r="AV624" s="1"/>
      <c r="AX624" s="1"/>
      <c r="AY624" s="1"/>
      <c r="AZ624" s="1"/>
      <c r="BG624" s="1"/>
      <c r="BH624" s="1"/>
      <c r="BI624" s="1"/>
      <c r="BM624" s="1"/>
      <c r="BN624" s="1"/>
      <c r="BO624" s="1"/>
    </row>
    <row r="625" spans="43:67">
      <c r="AQ625" s="1"/>
      <c r="AR625" s="1"/>
      <c r="AS625" s="1"/>
      <c r="AT625" s="1"/>
      <c r="AU625" s="1"/>
      <c r="AV625" s="1"/>
      <c r="AX625" s="1"/>
      <c r="AY625" s="1"/>
      <c r="AZ625" s="1"/>
      <c r="BG625" s="1"/>
      <c r="BH625" s="1"/>
      <c r="BI625" s="1"/>
      <c r="BM625" s="1"/>
      <c r="BN625" s="1"/>
      <c r="BO625" s="1"/>
    </row>
    <row r="626" spans="43:67">
      <c r="AQ626" s="1"/>
      <c r="AR626" s="1"/>
      <c r="AS626" s="1"/>
      <c r="AT626" s="1"/>
      <c r="AU626" s="1"/>
      <c r="AV626" s="1"/>
      <c r="AX626" s="1"/>
      <c r="AY626" s="1"/>
      <c r="AZ626" s="1"/>
      <c r="BG626" s="1"/>
      <c r="BH626" s="1"/>
      <c r="BI626" s="1"/>
      <c r="BM626" s="1"/>
      <c r="BN626" s="1"/>
      <c r="BO626" s="1"/>
    </row>
    <row r="627" spans="43:67">
      <c r="AQ627" s="1"/>
      <c r="AR627" s="1"/>
      <c r="AS627" s="1"/>
      <c r="AT627" s="1"/>
      <c r="AU627" s="1"/>
      <c r="AV627" s="1"/>
      <c r="AX627" s="1"/>
      <c r="AY627" s="1"/>
      <c r="AZ627" s="1"/>
      <c r="BG627" s="1"/>
      <c r="BH627" s="1"/>
      <c r="BI627" s="1"/>
      <c r="BM627" s="1"/>
      <c r="BN627" s="1"/>
      <c r="BO627" s="1"/>
    </row>
    <row r="628" spans="43:67">
      <c r="AQ628" s="1"/>
      <c r="AR628" s="1"/>
      <c r="AS628" s="1"/>
      <c r="AT628" s="1"/>
      <c r="AU628" s="1"/>
      <c r="AV628" s="1"/>
      <c r="AX628" s="1"/>
      <c r="AY628" s="1"/>
      <c r="AZ628" s="1"/>
      <c r="BG628" s="1"/>
      <c r="BH628" s="1"/>
      <c r="BI628" s="1"/>
      <c r="BM628" s="1"/>
      <c r="BN628" s="1"/>
      <c r="BO628" s="1"/>
    </row>
    <row r="629" spans="43:67">
      <c r="AQ629" s="1"/>
      <c r="AR629" s="1"/>
      <c r="AS629" s="1"/>
      <c r="AT629" s="1"/>
      <c r="AU629" s="1"/>
      <c r="AV629" s="1"/>
      <c r="AX629" s="1"/>
      <c r="AY629" s="1"/>
      <c r="AZ629" s="1"/>
      <c r="BG629" s="1"/>
      <c r="BH629" s="1"/>
      <c r="BI629" s="1"/>
      <c r="BM629" s="1"/>
      <c r="BN629" s="1"/>
      <c r="BO629" s="1"/>
    </row>
    <row r="630" spans="43:67">
      <c r="AQ630" s="1"/>
      <c r="AR630" s="1"/>
      <c r="AS630" s="1"/>
      <c r="AT630" s="1"/>
      <c r="AU630" s="1"/>
      <c r="AV630" s="1"/>
      <c r="AX630" s="1"/>
      <c r="AY630" s="1"/>
      <c r="AZ630" s="1"/>
      <c r="BG630" s="1"/>
      <c r="BH630" s="1"/>
      <c r="BI630" s="1"/>
      <c r="BM630" s="1"/>
      <c r="BN630" s="1"/>
      <c r="BO630" s="1"/>
    </row>
    <row r="631" spans="43:67">
      <c r="AQ631" s="1"/>
      <c r="AR631" s="1"/>
      <c r="AS631" s="1"/>
      <c r="AT631" s="1"/>
      <c r="AU631" s="1"/>
      <c r="AV631" s="1"/>
      <c r="AX631" s="1"/>
      <c r="AY631" s="1"/>
      <c r="AZ631" s="1"/>
      <c r="BG631" s="1"/>
      <c r="BH631" s="1"/>
      <c r="BI631" s="1"/>
      <c r="BM631" s="1"/>
      <c r="BN631" s="1"/>
      <c r="BO631" s="1"/>
    </row>
    <row r="632" spans="43:67">
      <c r="AQ632" s="1"/>
      <c r="AR632" s="1"/>
      <c r="AS632" s="1"/>
      <c r="AT632" s="1"/>
      <c r="AU632" s="1"/>
      <c r="AV632" s="1"/>
      <c r="AX632" s="1"/>
      <c r="AY632" s="1"/>
      <c r="AZ632" s="1"/>
      <c r="BG632" s="1"/>
      <c r="BH632" s="1"/>
      <c r="BI632" s="1"/>
      <c r="BM632" s="1"/>
      <c r="BN632" s="1"/>
      <c r="BO632" s="1"/>
    </row>
    <row r="633" spans="43:67">
      <c r="AQ633" s="1"/>
      <c r="AR633" s="1"/>
      <c r="AS633" s="1"/>
      <c r="AT633" s="1"/>
      <c r="AU633" s="1"/>
      <c r="AV633" s="1"/>
      <c r="AX633" s="1"/>
      <c r="AY633" s="1"/>
      <c r="AZ633" s="1"/>
      <c r="BG633" s="1"/>
      <c r="BH633" s="1"/>
      <c r="BI633" s="1"/>
      <c r="BM633" s="1"/>
      <c r="BN633" s="1"/>
      <c r="BO633" s="1"/>
    </row>
    <row r="634" spans="43:67">
      <c r="AQ634" s="1"/>
      <c r="AR634" s="1"/>
      <c r="AS634" s="1"/>
      <c r="AT634" s="1"/>
      <c r="AU634" s="1"/>
      <c r="AV634" s="1"/>
      <c r="AX634" s="1"/>
      <c r="AY634" s="1"/>
      <c r="AZ634" s="1"/>
      <c r="BG634" s="1"/>
      <c r="BH634" s="1"/>
      <c r="BI634" s="1"/>
      <c r="BM634" s="1"/>
      <c r="BN634" s="1"/>
      <c r="BO634" s="1"/>
    </row>
    <row r="635" spans="43:67">
      <c r="AQ635" s="1"/>
      <c r="AR635" s="1"/>
      <c r="AS635" s="1"/>
      <c r="AT635" s="1"/>
      <c r="AU635" s="1"/>
      <c r="AV635" s="1"/>
      <c r="AX635" s="1"/>
      <c r="AY635" s="1"/>
      <c r="AZ635" s="1"/>
      <c r="BG635" s="1"/>
      <c r="BH635" s="1"/>
      <c r="BI635" s="1"/>
      <c r="BM635" s="1"/>
      <c r="BN635" s="1"/>
      <c r="BO635" s="1"/>
    </row>
    <row r="636" spans="43:67">
      <c r="AQ636" s="1"/>
      <c r="AR636" s="1"/>
      <c r="AS636" s="1"/>
      <c r="AT636" s="1"/>
      <c r="AU636" s="1"/>
      <c r="AV636" s="1"/>
      <c r="AX636" s="1"/>
      <c r="AY636" s="1"/>
      <c r="AZ636" s="1"/>
      <c r="BG636" s="1"/>
      <c r="BH636" s="1"/>
      <c r="BI636" s="1"/>
      <c r="BM636" s="1"/>
      <c r="BN636" s="1"/>
      <c r="BO636" s="1"/>
    </row>
    <row r="637" spans="43:67">
      <c r="AQ637" s="1"/>
      <c r="AR637" s="1"/>
      <c r="AS637" s="1"/>
      <c r="AT637" s="1"/>
      <c r="AU637" s="1"/>
      <c r="AV637" s="1"/>
      <c r="AX637" s="1"/>
      <c r="AY637" s="1"/>
      <c r="AZ637" s="1"/>
      <c r="BG637" s="1"/>
      <c r="BH637" s="1"/>
      <c r="BI637" s="1"/>
      <c r="BM637" s="1"/>
      <c r="BN637" s="1"/>
      <c r="BO637" s="1"/>
    </row>
    <row r="638" spans="43:67">
      <c r="AQ638" s="1"/>
      <c r="AR638" s="1"/>
      <c r="AS638" s="1"/>
      <c r="AT638" s="1"/>
      <c r="AU638" s="1"/>
      <c r="AV638" s="1"/>
      <c r="AX638" s="1"/>
      <c r="AY638" s="1"/>
      <c r="AZ638" s="1"/>
      <c r="BG638" s="1"/>
      <c r="BH638" s="1"/>
      <c r="BI638" s="1"/>
      <c r="BM638" s="1"/>
      <c r="BN638" s="1"/>
      <c r="BO638" s="1"/>
    </row>
    <row r="639" spans="43:67">
      <c r="AQ639" s="1"/>
      <c r="AR639" s="1"/>
      <c r="AS639" s="1"/>
      <c r="AT639" s="1"/>
      <c r="AU639" s="1"/>
      <c r="AV639" s="1"/>
      <c r="AX639" s="1"/>
      <c r="AY639" s="1"/>
      <c r="AZ639" s="1"/>
      <c r="BG639" s="1"/>
      <c r="BH639" s="1"/>
      <c r="BI639" s="1"/>
      <c r="BM639" s="1"/>
      <c r="BN639" s="1"/>
      <c r="BO639" s="1"/>
    </row>
    <row r="640" spans="43:67">
      <c r="AQ640" s="1"/>
      <c r="AR640" s="1"/>
      <c r="AS640" s="1"/>
      <c r="AT640" s="1"/>
      <c r="AU640" s="1"/>
      <c r="AV640" s="1"/>
      <c r="AX640" s="1"/>
      <c r="AY640" s="1"/>
      <c r="AZ640" s="1"/>
      <c r="BG640" s="1"/>
      <c r="BH640" s="1"/>
      <c r="BI640" s="1"/>
      <c r="BM640" s="1"/>
      <c r="BN640" s="1"/>
      <c r="BO640" s="1"/>
    </row>
    <row r="641" spans="43:67">
      <c r="AQ641" s="1"/>
      <c r="AR641" s="1"/>
      <c r="AS641" s="1"/>
      <c r="AT641" s="1"/>
      <c r="AU641" s="1"/>
      <c r="AV641" s="1"/>
      <c r="AX641" s="1"/>
      <c r="AY641" s="1"/>
      <c r="AZ641" s="1"/>
      <c r="BG641" s="1"/>
      <c r="BH641" s="1"/>
      <c r="BI641" s="1"/>
      <c r="BM641" s="1"/>
      <c r="BN641" s="1"/>
      <c r="BO641" s="1"/>
    </row>
    <row r="642" spans="43:67">
      <c r="AQ642" s="1"/>
      <c r="AR642" s="1"/>
      <c r="AS642" s="1"/>
      <c r="AT642" s="1"/>
      <c r="AU642" s="1"/>
      <c r="AV642" s="1"/>
      <c r="AX642" s="1"/>
      <c r="AY642" s="1"/>
      <c r="AZ642" s="1"/>
      <c r="BG642" s="1"/>
      <c r="BH642" s="1"/>
      <c r="BI642" s="1"/>
      <c r="BM642" s="1"/>
      <c r="BN642" s="1"/>
      <c r="BO642" s="1"/>
    </row>
    <row r="643" spans="43:67">
      <c r="AQ643" s="1"/>
      <c r="AR643" s="1"/>
      <c r="AS643" s="1"/>
      <c r="AT643" s="1"/>
      <c r="AU643" s="1"/>
      <c r="AV643" s="1"/>
      <c r="AX643" s="1"/>
      <c r="AY643" s="1"/>
      <c r="AZ643" s="1"/>
      <c r="BG643" s="1"/>
      <c r="BH643" s="1"/>
      <c r="BI643" s="1"/>
      <c r="BM643" s="1"/>
      <c r="BN643" s="1"/>
      <c r="BO643" s="1"/>
    </row>
    <row r="644" spans="43:67">
      <c r="AQ644" s="1"/>
      <c r="AR644" s="1"/>
      <c r="AS644" s="1"/>
      <c r="AT644" s="1"/>
      <c r="AU644" s="1"/>
      <c r="AV644" s="1"/>
      <c r="AX644" s="1"/>
      <c r="AY644" s="1"/>
      <c r="AZ644" s="1"/>
      <c r="BG644" s="1"/>
      <c r="BH644" s="1"/>
      <c r="BI644" s="1"/>
      <c r="BM644" s="1"/>
      <c r="BN644" s="1"/>
      <c r="BO644" s="1"/>
    </row>
    <row r="645" spans="43:67">
      <c r="AQ645" s="1"/>
      <c r="AR645" s="1"/>
      <c r="AS645" s="1"/>
      <c r="AT645" s="1"/>
      <c r="AU645" s="1"/>
      <c r="AV645" s="1"/>
      <c r="AX645" s="1"/>
      <c r="AY645" s="1"/>
      <c r="AZ645" s="1"/>
      <c r="BG645" s="1"/>
      <c r="BH645" s="1"/>
      <c r="BI645" s="1"/>
      <c r="BM645" s="1"/>
      <c r="BN645" s="1"/>
      <c r="BO645" s="1"/>
    </row>
    <row r="646" spans="43:67">
      <c r="AQ646" s="1"/>
      <c r="AR646" s="1"/>
      <c r="AS646" s="1"/>
      <c r="AT646" s="1"/>
      <c r="AU646" s="1"/>
      <c r="AV646" s="1"/>
      <c r="AX646" s="1"/>
      <c r="AY646" s="1"/>
      <c r="AZ646" s="1"/>
      <c r="BG646" s="1"/>
      <c r="BH646" s="1"/>
      <c r="BI646" s="1"/>
      <c r="BM646" s="1"/>
      <c r="BN646" s="1"/>
      <c r="BO646" s="1"/>
    </row>
    <row r="647" spans="43:67">
      <c r="AQ647" s="1"/>
      <c r="AR647" s="1"/>
      <c r="AS647" s="1"/>
      <c r="AT647" s="1"/>
      <c r="AU647" s="1"/>
      <c r="AV647" s="1"/>
      <c r="AX647" s="1"/>
      <c r="AY647" s="1"/>
      <c r="AZ647" s="1"/>
      <c r="BG647" s="1"/>
      <c r="BH647" s="1"/>
      <c r="BI647" s="1"/>
      <c r="BM647" s="1"/>
      <c r="BN647" s="1"/>
      <c r="BO647" s="1"/>
    </row>
    <row r="648" spans="43:67">
      <c r="AQ648" s="1"/>
      <c r="AR648" s="1"/>
      <c r="AS648" s="1"/>
      <c r="AT648" s="1"/>
      <c r="AU648" s="1"/>
      <c r="AV648" s="1"/>
      <c r="AX648" s="1"/>
      <c r="AY648" s="1"/>
      <c r="AZ648" s="1"/>
      <c r="BG648" s="1"/>
      <c r="BH648" s="1"/>
      <c r="BI648" s="1"/>
      <c r="BM648" s="1"/>
      <c r="BN648" s="1"/>
      <c r="BO648" s="1"/>
    </row>
    <row r="649" spans="43:67">
      <c r="AQ649" s="1"/>
      <c r="AR649" s="1"/>
      <c r="AS649" s="1"/>
      <c r="AT649" s="1"/>
      <c r="AU649" s="1"/>
      <c r="AV649" s="1"/>
      <c r="AX649" s="1"/>
      <c r="AY649" s="1"/>
      <c r="AZ649" s="1"/>
      <c r="BG649" s="1"/>
      <c r="BH649" s="1"/>
      <c r="BI649" s="1"/>
      <c r="BM649" s="1"/>
      <c r="BN649" s="1"/>
      <c r="BO649" s="1"/>
    </row>
    <row r="650" spans="43:67">
      <c r="AQ650" s="1"/>
      <c r="AR650" s="1"/>
      <c r="AS650" s="1"/>
      <c r="AT650" s="1"/>
      <c r="AU650" s="1"/>
      <c r="AV650" s="1"/>
      <c r="AX650" s="1"/>
      <c r="AY650" s="1"/>
      <c r="AZ650" s="1"/>
      <c r="BG650" s="1"/>
      <c r="BH650" s="1"/>
      <c r="BI650" s="1"/>
      <c r="BM650" s="1"/>
      <c r="BN650" s="1"/>
      <c r="BO650" s="1"/>
    </row>
    <row r="651" spans="43:67">
      <c r="AQ651" s="1"/>
      <c r="AR651" s="1"/>
      <c r="AS651" s="1"/>
      <c r="AT651" s="1"/>
      <c r="AU651" s="1"/>
      <c r="AV651" s="1"/>
      <c r="AX651" s="1"/>
      <c r="AY651" s="1"/>
      <c r="AZ651" s="1"/>
      <c r="BG651" s="1"/>
      <c r="BH651" s="1"/>
      <c r="BI651" s="1"/>
      <c r="BM651" s="1"/>
      <c r="BN651" s="1"/>
      <c r="BO651" s="1"/>
    </row>
    <row r="652" spans="43:67">
      <c r="AQ652" s="1"/>
      <c r="AR652" s="1"/>
      <c r="AS652" s="1"/>
      <c r="AT652" s="1"/>
      <c r="AU652" s="1"/>
      <c r="AV652" s="1"/>
      <c r="AX652" s="1"/>
      <c r="AY652" s="1"/>
      <c r="AZ652" s="1"/>
      <c r="BG652" s="1"/>
      <c r="BH652" s="1"/>
      <c r="BI652" s="1"/>
      <c r="BM652" s="1"/>
      <c r="BN652" s="1"/>
      <c r="BO652" s="1"/>
    </row>
    <row r="653" spans="43:67">
      <c r="AQ653" s="1"/>
      <c r="AR653" s="1"/>
      <c r="AS653" s="1"/>
      <c r="AT653" s="1"/>
      <c r="AU653" s="1"/>
      <c r="AV653" s="1"/>
      <c r="AX653" s="1"/>
      <c r="AY653" s="1"/>
      <c r="AZ653" s="1"/>
      <c r="BG653" s="1"/>
      <c r="BH653" s="1"/>
      <c r="BI653" s="1"/>
      <c r="BM653" s="1"/>
      <c r="BN653" s="1"/>
      <c r="BO653" s="1"/>
    </row>
    <row r="654" spans="43:67">
      <c r="AQ654" s="1"/>
      <c r="AR654" s="1"/>
      <c r="AS654" s="1"/>
      <c r="AT654" s="1"/>
      <c r="AU654" s="1"/>
      <c r="AV654" s="1"/>
      <c r="AX654" s="1"/>
      <c r="AY654" s="1"/>
      <c r="AZ654" s="1"/>
      <c r="BG654" s="1"/>
      <c r="BH654" s="1"/>
      <c r="BI654" s="1"/>
      <c r="BM654" s="1"/>
      <c r="BN654" s="1"/>
      <c r="BO654" s="1"/>
    </row>
    <row r="655" spans="43:67">
      <c r="AQ655" s="1"/>
      <c r="AR655" s="1"/>
      <c r="AS655" s="1"/>
      <c r="AT655" s="1"/>
      <c r="AU655" s="1"/>
      <c r="AV655" s="1"/>
      <c r="AX655" s="1"/>
      <c r="AY655" s="1"/>
      <c r="AZ655" s="1"/>
      <c r="BG655" s="1"/>
      <c r="BH655" s="1"/>
      <c r="BI655" s="1"/>
      <c r="BM655" s="1"/>
      <c r="BN655" s="1"/>
      <c r="BO655" s="1"/>
    </row>
    <row r="656" spans="43:67">
      <c r="AQ656" s="1"/>
      <c r="AR656" s="1"/>
      <c r="AS656" s="1"/>
      <c r="AT656" s="1"/>
      <c r="AU656" s="1"/>
      <c r="AV656" s="1"/>
      <c r="AX656" s="1"/>
      <c r="AY656" s="1"/>
      <c r="AZ656" s="1"/>
      <c r="BG656" s="1"/>
      <c r="BH656" s="1"/>
      <c r="BI656" s="1"/>
      <c r="BM656" s="1"/>
      <c r="BN656" s="1"/>
      <c r="BO656" s="1"/>
    </row>
    <row r="657" spans="43:67">
      <c r="AQ657" s="1"/>
      <c r="AR657" s="1"/>
      <c r="AS657" s="1"/>
      <c r="AT657" s="1"/>
      <c r="AU657" s="1"/>
      <c r="AV657" s="1"/>
      <c r="AX657" s="1"/>
      <c r="AY657" s="1"/>
      <c r="AZ657" s="1"/>
      <c r="BG657" s="1"/>
      <c r="BH657" s="1"/>
      <c r="BI657" s="1"/>
      <c r="BM657" s="1"/>
      <c r="BN657" s="1"/>
      <c r="BO657" s="1"/>
    </row>
    <row r="658" spans="43:67">
      <c r="AQ658" s="1"/>
      <c r="AR658" s="1"/>
      <c r="AS658" s="1"/>
      <c r="AT658" s="1"/>
      <c r="AU658" s="1"/>
      <c r="AV658" s="1"/>
      <c r="AX658" s="1"/>
      <c r="AY658" s="1"/>
      <c r="AZ658" s="1"/>
      <c r="BG658" s="1"/>
      <c r="BH658" s="1"/>
      <c r="BI658" s="1"/>
      <c r="BM658" s="1"/>
      <c r="BN658" s="1"/>
      <c r="BO658" s="1"/>
    </row>
    <row r="659" spans="43:67">
      <c r="AQ659" s="1"/>
      <c r="AR659" s="1"/>
      <c r="AS659" s="1"/>
      <c r="AT659" s="1"/>
      <c r="AU659" s="1"/>
      <c r="AV659" s="1"/>
      <c r="AX659" s="1"/>
      <c r="AY659" s="1"/>
      <c r="AZ659" s="1"/>
      <c r="BG659" s="1"/>
      <c r="BH659" s="1"/>
      <c r="BI659" s="1"/>
      <c r="BM659" s="1"/>
      <c r="BN659" s="1"/>
      <c r="BO659" s="1"/>
    </row>
    <row r="660" spans="43:67">
      <c r="AQ660" s="1"/>
      <c r="AR660" s="1"/>
      <c r="AS660" s="1"/>
      <c r="AT660" s="1"/>
      <c r="AU660" s="1"/>
      <c r="AV660" s="1"/>
      <c r="AX660" s="1"/>
      <c r="AY660" s="1"/>
      <c r="AZ660" s="1"/>
      <c r="BG660" s="1"/>
      <c r="BH660" s="1"/>
      <c r="BI660" s="1"/>
      <c r="BM660" s="1"/>
      <c r="BN660" s="1"/>
      <c r="BO660" s="1"/>
    </row>
    <row r="661" spans="43:67">
      <c r="AQ661" s="1"/>
      <c r="AR661" s="1"/>
      <c r="AS661" s="1"/>
      <c r="AT661" s="1"/>
      <c r="AU661" s="1"/>
      <c r="AV661" s="1"/>
      <c r="AX661" s="1"/>
      <c r="AY661" s="1"/>
      <c r="AZ661" s="1"/>
      <c r="BG661" s="1"/>
      <c r="BH661" s="1"/>
      <c r="BI661" s="1"/>
      <c r="BM661" s="1"/>
      <c r="BN661" s="1"/>
      <c r="BO661" s="1"/>
    </row>
    <row r="662" spans="43:67">
      <c r="AQ662" s="1"/>
      <c r="AR662" s="1"/>
      <c r="AS662" s="1"/>
      <c r="AT662" s="1"/>
      <c r="AU662" s="1"/>
      <c r="AV662" s="1"/>
      <c r="AX662" s="1"/>
      <c r="AY662" s="1"/>
      <c r="AZ662" s="1"/>
      <c r="BG662" s="1"/>
      <c r="BH662" s="1"/>
      <c r="BI662" s="1"/>
      <c r="BM662" s="1"/>
      <c r="BN662" s="1"/>
      <c r="BO662" s="1"/>
    </row>
    <row r="663" spans="43:67">
      <c r="AQ663" s="1"/>
      <c r="AR663" s="1"/>
      <c r="AS663" s="1"/>
      <c r="AT663" s="1"/>
      <c r="AU663" s="1"/>
      <c r="AV663" s="1"/>
      <c r="AX663" s="1"/>
      <c r="AY663" s="1"/>
      <c r="AZ663" s="1"/>
      <c r="BG663" s="1"/>
      <c r="BH663" s="1"/>
      <c r="BI663" s="1"/>
      <c r="BM663" s="1"/>
      <c r="BN663" s="1"/>
      <c r="BO663" s="1"/>
    </row>
    <row r="664" spans="43:67">
      <c r="AQ664" s="1"/>
      <c r="AR664" s="1"/>
      <c r="AS664" s="1"/>
      <c r="AT664" s="1"/>
      <c r="AU664" s="1"/>
      <c r="AV664" s="1"/>
      <c r="AX664" s="1"/>
      <c r="AY664" s="1"/>
      <c r="AZ664" s="1"/>
      <c r="BG664" s="1"/>
      <c r="BH664" s="1"/>
      <c r="BI664" s="1"/>
      <c r="BM664" s="1"/>
      <c r="BN664" s="1"/>
      <c r="BO664" s="1"/>
    </row>
    <row r="665" spans="43:67">
      <c r="AQ665" s="1"/>
      <c r="AR665" s="1"/>
      <c r="AS665" s="1"/>
      <c r="AT665" s="1"/>
      <c r="AU665" s="1"/>
      <c r="AV665" s="1"/>
      <c r="AX665" s="1"/>
      <c r="AY665" s="1"/>
      <c r="AZ665" s="1"/>
      <c r="BG665" s="1"/>
      <c r="BH665" s="1"/>
      <c r="BI665" s="1"/>
      <c r="BM665" s="1"/>
      <c r="BN665" s="1"/>
      <c r="BO665" s="1"/>
    </row>
    <row r="666" spans="43:67">
      <c r="AQ666" s="1"/>
      <c r="AR666" s="1"/>
      <c r="AS666" s="1"/>
      <c r="AT666" s="1"/>
      <c r="AU666" s="1"/>
      <c r="AV666" s="1"/>
      <c r="AX666" s="1"/>
      <c r="AY666" s="1"/>
      <c r="AZ666" s="1"/>
      <c r="BG666" s="1"/>
      <c r="BH666" s="1"/>
      <c r="BI666" s="1"/>
      <c r="BM666" s="1"/>
      <c r="BN666" s="1"/>
      <c r="BO666" s="1"/>
    </row>
    <row r="667" spans="43:67">
      <c r="AQ667" s="1"/>
      <c r="AR667" s="1"/>
      <c r="AS667" s="1"/>
      <c r="AT667" s="1"/>
      <c r="AU667" s="1"/>
      <c r="AV667" s="1"/>
      <c r="AX667" s="1"/>
      <c r="AY667" s="1"/>
      <c r="AZ667" s="1"/>
      <c r="BG667" s="1"/>
      <c r="BH667" s="1"/>
      <c r="BI667" s="1"/>
      <c r="BM667" s="1"/>
      <c r="BN667" s="1"/>
      <c r="BO667" s="1"/>
    </row>
    <row r="668" spans="43:67">
      <c r="AQ668" s="1"/>
      <c r="AR668" s="1"/>
      <c r="AS668" s="1"/>
      <c r="AT668" s="1"/>
      <c r="AU668" s="1"/>
      <c r="AV668" s="1"/>
      <c r="AX668" s="1"/>
      <c r="AY668" s="1"/>
      <c r="AZ668" s="1"/>
      <c r="BG668" s="1"/>
      <c r="BH668" s="1"/>
      <c r="BI668" s="1"/>
      <c r="BM668" s="1"/>
      <c r="BN668" s="1"/>
      <c r="BO668" s="1"/>
    </row>
    <row r="669" spans="43:67">
      <c r="AQ669" s="1"/>
      <c r="AR669" s="1"/>
      <c r="AS669" s="1"/>
      <c r="AT669" s="1"/>
      <c r="AU669" s="1"/>
      <c r="AV669" s="1"/>
      <c r="AX669" s="1"/>
      <c r="AY669" s="1"/>
      <c r="AZ669" s="1"/>
      <c r="BG669" s="1"/>
      <c r="BH669" s="1"/>
      <c r="BI669" s="1"/>
      <c r="BM669" s="1"/>
      <c r="BN669" s="1"/>
      <c r="BO669" s="1"/>
    </row>
    <row r="670" spans="43:67">
      <c r="AQ670" s="1"/>
      <c r="AR670" s="1"/>
      <c r="AS670" s="1"/>
      <c r="AT670" s="1"/>
      <c r="AU670" s="1"/>
      <c r="AV670" s="1"/>
      <c r="AX670" s="1"/>
      <c r="AY670" s="1"/>
      <c r="AZ670" s="1"/>
      <c r="BG670" s="1"/>
      <c r="BH670" s="1"/>
      <c r="BI670" s="1"/>
      <c r="BM670" s="1"/>
      <c r="BN670" s="1"/>
      <c r="BO670" s="1"/>
    </row>
    <row r="671" spans="43:67">
      <c r="AQ671" s="1"/>
      <c r="AR671" s="1"/>
      <c r="AS671" s="1"/>
      <c r="AT671" s="1"/>
      <c r="AU671" s="1"/>
      <c r="AV671" s="1"/>
      <c r="AX671" s="1"/>
      <c r="AY671" s="1"/>
      <c r="AZ671" s="1"/>
      <c r="BG671" s="1"/>
      <c r="BH671" s="1"/>
      <c r="BI671" s="1"/>
      <c r="BM671" s="1"/>
      <c r="BN671" s="1"/>
      <c r="BO671" s="1"/>
    </row>
    <row r="672" spans="43:67">
      <c r="AQ672" s="1"/>
      <c r="AR672" s="1"/>
      <c r="AS672" s="1"/>
      <c r="AT672" s="1"/>
      <c r="AU672" s="1"/>
      <c r="AV672" s="1"/>
      <c r="AX672" s="1"/>
      <c r="AY672" s="1"/>
      <c r="AZ672" s="1"/>
      <c r="BG672" s="1"/>
      <c r="BH672" s="1"/>
      <c r="BI672" s="1"/>
      <c r="BM672" s="1"/>
      <c r="BN672" s="1"/>
      <c r="BO672" s="1"/>
    </row>
    <row r="673" spans="43:67">
      <c r="AQ673" s="1"/>
      <c r="AR673" s="1"/>
      <c r="AS673" s="1"/>
      <c r="AT673" s="1"/>
      <c r="AU673" s="1"/>
      <c r="AV673" s="1"/>
      <c r="AX673" s="1"/>
      <c r="AY673" s="1"/>
      <c r="AZ673" s="1"/>
      <c r="BG673" s="1"/>
      <c r="BH673" s="1"/>
      <c r="BI673" s="1"/>
      <c r="BM673" s="1"/>
      <c r="BN673" s="1"/>
      <c r="BO673" s="1"/>
    </row>
    <row r="674" spans="43:67">
      <c r="AQ674" s="1"/>
      <c r="AR674" s="1"/>
      <c r="AS674" s="1"/>
      <c r="AT674" s="1"/>
      <c r="AU674" s="1"/>
      <c r="AV674" s="1"/>
      <c r="AX674" s="1"/>
      <c r="AY674" s="1"/>
      <c r="AZ674" s="1"/>
      <c r="BG674" s="1"/>
      <c r="BH674" s="1"/>
      <c r="BI674" s="1"/>
      <c r="BM674" s="1"/>
      <c r="BN674" s="1"/>
      <c r="BO674" s="1"/>
    </row>
    <row r="675" spans="43:67">
      <c r="AQ675" s="1"/>
      <c r="AR675" s="1"/>
      <c r="AS675" s="1"/>
      <c r="AT675" s="1"/>
      <c r="AU675" s="1"/>
      <c r="AV675" s="1"/>
      <c r="AX675" s="1"/>
      <c r="AY675" s="1"/>
      <c r="AZ675" s="1"/>
      <c r="BG675" s="1"/>
      <c r="BH675" s="1"/>
      <c r="BI675" s="1"/>
      <c r="BM675" s="1"/>
      <c r="BN675" s="1"/>
      <c r="BO675" s="1"/>
    </row>
    <row r="676" spans="43:67">
      <c r="AQ676" s="1"/>
      <c r="AR676" s="1"/>
      <c r="AS676" s="1"/>
      <c r="AT676" s="1"/>
      <c r="AU676" s="1"/>
      <c r="AV676" s="1"/>
      <c r="AX676" s="1"/>
      <c r="AY676" s="1"/>
      <c r="AZ676" s="1"/>
      <c r="BG676" s="1"/>
      <c r="BH676" s="1"/>
      <c r="BI676" s="1"/>
      <c r="BM676" s="1"/>
      <c r="BN676" s="1"/>
      <c r="BO676" s="1"/>
    </row>
    <row r="677" spans="43:67">
      <c r="AQ677" s="1"/>
      <c r="AR677" s="1"/>
      <c r="AS677" s="1"/>
      <c r="AT677" s="1"/>
      <c r="AU677" s="1"/>
      <c r="AV677" s="1"/>
      <c r="AX677" s="1"/>
      <c r="AY677" s="1"/>
      <c r="AZ677" s="1"/>
      <c r="BG677" s="1"/>
      <c r="BH677" s="1"/>
      <c r="BI677" s="1"/>
      <c r="BM677" s="1"/>
      <c r="BN677" s="1"/>
      <c r="BO677" s="1"/>
    </row>
    <row r="678" spans="43:67">
      <c r="AQ678" s="1"/>
      <c r="AR678" s="1"/>
      <c r="AS678" s="1"/>
      <c r="AT678" s="1"/>
      <c r="AU678" s="1"/>
      <c r="AV678" s="1"/>
      <c r="AX678" s="1"/>
      <c r="AY678" s="1"/>
      <c r="AZ678" s="1"/>
      <c r="BG678" s="1"/>
      <c r="BH678" s="1"/>
      <c r="BI678" s="1"/>
      <c r="BM678" s="1"/>
      <c r="BN678" s="1"/>
      <c r="BO678" s="1"/>
    </row>
    <row r="679" spans="43:67">
      <c r="AQ679" s="1"/>
      <c r="AR679" s="1"/>
      <c r="AS679" s="1"/>
      <c r="AT679" s="1"/>
      <c r="AU679" s="1"/>
      <c r="AV679" s="1"/>
      <c r="AX679" s="1"/>
      <c r="AY679" s="1"/>
      <c r="AZ679" s="1"/>
      <c r="BG679" s="1"/>
      <c r="BH679" s="1"/>
      <c r="BI679" s="1"/>
      <c r="BM679" s="1"/>
      <c r="BN679" s="1"/>
      <c r="BO679" s="1"/>
    </row>
    <row r="680" spans="43:67">
      <c r="AQ680" s="1"/>
      <c r="AR680" s="1"/>
      <c r="AS680" s="1"/>
      <c r="AT680" s="1"/>
      <c r="AU680" s="1"/>
      <c r="AV680" s="1"/>
      <c r="AX680" s="1"/>
      <c r="AY680" s="1"/>
      <c r="AZ680" s="1"/>
      <c r="BG680" s="1"/>
      <c r="BH680" s="1"/>
      <c r="BI680" s="1"/>
      <c r="BM680" s="1"/>
      <c r="BN680" s="1"/>
      <c r="BO680" s="1"/>
    </row>
    <row r="681" spans="43:67">
      <c r="AQ681" s="1"/>
      <c r="AR681" s="1"/>
      <c r="AS681" s="1"/>
      <c r="AT681" s="1"/>
      <c r="AU681" s="1"/>
      <c r="AV681" s="1"/>
      <c r="AX681" s="1"/>
      <c r="AY681" s="1"/>
      <c r="AZ681" s="1"/>
      <c r="BG681" s="1"/>
      <c r="BH681" s="1"/>
      <c r="BI681" s="1"/>
      <c r="BM681" s="1"/>
      <c r="BN681" s="1"/>
      <c r="BO681" s="1"/>
    </row>
    <row r="682" spans="43:67">
      <c r="AQ682" s="1"/>
      <c r="AR682" s="1"/>
      <c r="AS682" s="1"/>
      <c r="AT682" s="1"/>
      <c r="AU682" s="1"/>
      <c r="AV682" s="1"/>
      <c r="AX682" s="1"/>
      <c r="AY682" s="1"/>
      <c r="AZ682" s="1"/>
      <c r="BG682" s="1"/>
      <c r="BH682" s="1"/>
      <c r="BI682" s="1"/>
      <c r="BM682" s="1"/>
      <c r="BN682" s="1"/>
      <c r="BO682" s="1"/>
    </row>
    <row r="683" spans="43:67">
      <c r="AQ683" s="1"/>
      <c r="AR683" s="1"/>
      <c r="AS683" s="1"/>
      <c r="AT683" s="1"/>
      <c r="AU683" s="1"/>
      <c r="AV683" s="1"/>
      <c r="AX683" s="1"/>
      <c r="AY683" s="1"/>
      <c r="AZ683" s="1"/>
      <c r="BG683" s="1"/>
      <c r="BH683" s="1"/>
      <c r="BI683" s="1"/>
      <c r="BM683" s="1"/>
      <c r="BN683" s="1"/>
      <c r="BO683" s="1"/>
    </row>
    <row r="684" spans="43:67">
      <c r="AQ684" s="1"/>
      <c r="AR684" s="1"/>
      <c r="AS684" s="1"/>
      <c r="AT684" s="1"/>
      <c r="AU684" s="1"/>
      <c r="AV684" s="1"/>
      <c r="AX684" s="1"/>
      <c r="AY684" s="1"/>
      <c r="AZ684" s="1"/>
      <c r="BG684" s="1"/>
      <c r="BH684" s="1"/>
      <c r="BI684" s="1"/>
      <c r="BM684" s="1"/>
      <c r="BN684" s="1"/>
      <c r="BO684" s="1"/>
    </row>
    <row r="685" spans="43:67">
      <c r="AQ685" s="1"/>
      <c r="AR685" s="1"/>
      <c r="AS685" s="1"/>
      <c r="AT685" s="1"/>
      <c r="AU685" s="1"/>
      <c r="AV685" s="1"/>
      <c r="AX685" s="1"/>
      <c r="AY685" s="1"/>
      <c r="AZ685" s="1"/>
      <c r="BG685" s="1"/>
      <c r="BH685" s="1"/>
      <c r="BI685" s="1"/>
      <c r="BM685" s="1"/>
      <c r="BN685" s="1"/>
      <c r="BO685" s="1"/>
    </row>
    <row r="686" spans="43:67">
      <c r="AQ686" s="1"/>
      <c r="AR686" s="1"/>
      <c r="AS686" s="1"/>
      <c r="AT686" s="1"/>
      <c r="AU686" s="1"/>
      <c r="AV686" s="1"/>
      <c r="AX686" s="1"/>
      <c r="AY686" s="1"/>
      <c r="AZ686" s="1"/>
      <c r="BG686" s="1"/>
      <c r="BH686" s="1"/>
      <c r="BI686" s="1"/>
      <c r="BM686" s="1"/>
      <c r="BN686" s="1"/>
      <c r="BO686" s="1"/>
    </row>
    <row r="687" spans="43:67">
      <c r="AQ687" s="1"/>
      <c r="AR687" s="1"/>
      <c r="AS687" s="1"/>
      <c r="AT687" s="1"/>
      <c r="AU687" s="1"/>
      <c r="AV687" s="1"/>
      <c r="AX687" s="1"/>
      <c r="AY687" s="1"/>
      <c r="AZ687" s="1"/>
      <c r="BG687" s="1"/>
      <c r="BH687" s="1"/>
      <c r="BI687" s="1"/>
      <c r="BM687" s="1"/>
      <c r="BN687" s="1"/>
      <c r="BO687" s="1"/>
    </row>
    <row r="688" spans="43:67">
      <c r="AQ688" s="1"/>
      <c r="AR688" s="1"/>
      <c r="AS688" s="1"/>
      <c r="AT688" s="1"/>
      <c r="AU688" s="1"/>
      <c r="AV688" s="1"/>
      <c r="AX688" s="1"/>
      <c r="AY688" s="1"/>
      <c r="AZ688" s="1"/>
      <c r="BG688" s="1"/>
      <c r="BH688" s="1"/>
      <c r="BI688" s="1"/>
      <c r="BM688" s="1"/>
      <c r="BN688" s="1"/>
      <c r="BO688" s="1"/>
    </row>
    <row r="689" spans="43:67">
      <c r="AQ689" s="1"/>
      <c r="AR689" s="1"/>
      <c r="AS689" s="1"/>
      <c r="AT689" s="1"/>
      <c r="AU689" s="1"/>
      <c r="AV689" s="1"/>
      <c r="AX689" s="1"/>
      <c r="AY689" s="1"/>
      <c r="AZ689" s="1"/>
      <c r="BG689" s="1"/>
      <c r="BH689" s="1"/>
      <c r="BI689" s="1"/>
      <c r="BM689" s="1"/>
      <c r="BN689" s="1"/>
      <c r="BO689" s="1"/>
    </row>
    <row r="690" spans="43:67">
      <c r="AQ690" s="1"/>
      <c r="AR690" s="1"/>
      <c r="AS690" s="1"/>
      <c r="AT690" s="1"/>
      <c r="AU690" s="1"/>
      <c r="AV690" s="1"/>
      <c r="AX690" s="1"/>
      <c r="AY690" s="1"/>
      <c r="AZ690" s="1"/>
      <c r="BG690" s="1"/>
      <c r="BH690" s="1"/>
      <c r="BI690" s="1"/>
      <c r="BM690" s="1"/>
      <c r="BN690" s="1"/>
      <c r="BO690" s="1"/>
    </row>
    <row r="691" spans="43:67">
      <c r="AQ691" s="1"/>
      <c r="AR691" s="1"/>
      <c r="AS691" s="1"/>
      <c r="AT691" s="1"/>
      <c r="AU691" s="1"/>
      <c r="AV691" s="1"/>
      <c r="AX691" s="1"/>
      <c r="AY691" s="1"/>
      <c r="AZ691" s="1"/>
      <c r="BG691" s="1"/>
      <c r="BH691" s="1"/>
      <c r="BI691" s="1"/>
      <c r="BM691" s="1"/>
      <c r="BN691" s="1"/>
      <c r="BO691" s="1"/>
    </row>
    <row r="692" spans="43:67">
      <c r="AQ692" s="1"/>
      <c r="AR692" s="1"/>
      <c r="AS692" s="1"/>
      <c r="AT692" s="1"/>
      <c r="AU692" s="1"/>
      <c r="AV692" s="1"/>
      <c r="AX692" s="1"/>
      <c r="AY692" s="1"/>
      <c r="AZ692" s="1"/>
      <c r="BG692" s="1"/>
      <c r="BH692" s="1"/>
      <c r="BI692" s="1"/>
      <c r="BM692" s="1"/>
      <c r="BN692" s="1"/>
      <c r="BO692" s="1"/>
    </row>
    <row r="693" spans="43:67">
      <c r="AQ693" s="1"/>
      <c r="AR693" s="1"/>
      <c r="AS693" s="1"/>
      <c r="AT693" s="1"/>
      <c r="AU693" s="1"/>
      <c r="AV693" s="1"/>
      <c r="AX693" s="1"/>
      <c r="AY693" s="1"/>
      <c r="AZ693" s="1"/>
      <c r="BG693" s="1"/>
      <c r="BH693" s="1"/>
      <c r="BI693" s="1"/>
      <c r="BM693" s="1"/>
      <c r="BN693" s="1"/>
      <c r="BO693" s="1"/>
    </row>
    <row r="694" spans="43:67">
      <c r="AQ694" s="1"/>
      <c r="AR694" s="1"/>
      <c r="AS694" s="1"/>
      <c r="AT694" s="1"/>
      <c r="AU694" s="1"/>
      <c r="AV694" s="1"/>
      <c r="AX694" s="1"/>
      <c r="AY694" s="1"/>
      <c r="AZ694" s="1"/>
      <c r="BG694" s="1"/>
      <c r="BH694" s="1"/>
      <c r="BI694" s="1"/>
      <c r="BM694" s="1"/>
      <c r="BN694" s="1"/>
      <c r="BO694" s="1"/>
    </row>
    <row r="695" spans="43:67">
      <c r="AQ695" s="1"/>
      <c r="AR695" s="1"/>
      <c r="AS695" s="1"/>
      <c r="AT695" s="1"/>
      <c r="AU695" s="1"/>
      <c r="AV695" s="1"/>
      <c r="AX695" s="1"/>
      <c r="AY695" s="1"/>
      <c r="AZ695" s="1"/>
      <c r="BG695" s="1"/>
      <c r="BH695" s="1"/>
      <c r="BI695" s="1"/>
      <c r="BM695" s="1"/>
      <c r="BN695" s="1"/>
      <c r="BO695" s="1"/>
    </row>
    <row r="696" spans="43:67">
      <c r="AQ696" s="1"/>
      <c r="AR696" s="1"/>
      <c r="AS696" s="1"/>
      <c r="AT696" s="1"/>
      <c r="AU696" s="1"/>
      <c r="AV696" s="1"/>
      <c r="AX696" s="1"/>
      <c r="AY696" s="1"/>
      <c r="AZ696" s="1"/>
      <c r="BG696" s="1"/>
      <c r="BH696" s="1"/>
      <c r="BI696" s="1"/>
      <c r="BM696" s="1"/>
      <c r="BN696" s="1"/>
      <c r="BO696" s="1"/>
    </row>
    <row r="697" spans="43:67">
      <c r="AQ697" s="1"/>
      <c r="AR697" s="1"/>
      <c r="AS697" s="1"/>
      <c r="AT697" s="1"/>
      <c r="AU697" s="1"/>
      <c r="AV697" s="1"/>
      <c r="AX697" s="1"/>
      <c r="AY697" s="1"/>
      <c r="AZ697" s="1"/>
      <c r="BG697" s="1"/>
      <c r="BH697" s="1"/>
      <c r="BI697" s="1"/>
      <c r="BM697" s="1"/>
      <c r="BN697" s="1"/>
      <c r="BO697" s="1"/>
    </row>
    <row r="698" spans="43:67">
      <c r="AQ698" s="1"/>
      <c r="AR698" s="1"/>
      <c r="AS698" s="1"/>
      <c r="AT698" s="1"/>
      <c r="AU698" s="1"/>
      <c r="AV698" s="1"/>
      <c r="AX698" s="1"/>
      <c r="AY698" s="1"/>
      <c r="AZ698" s="1"/>
      <c r="BG698" s="1"/>
      <c r="BH698" s="1"/>
      <c r="BI698" s="1"/>
      <c r="BM698" s="1"/>
      <c r="BN698" s="1"/>
      <c r="BO698" s="1"/>
    </row>
    <row r="699" spans="43:67">
      <c r="AQ699" s="1"/>
      <c r="AR699" s="1"/>
      <c r="AS699" s="1"/>
      <c r="AT699" s="1"/>
      <c r="AU699" s="1"/>
      <c r="AV699" s="1"/>
      <c r="AX699" s="1"/>
      <c r="AY699" s="1"/>
      <c r="AZ699" s="1"/>
      <c r="BG699" s="1"/>
      <c r="BH699" s="1"/>
      <c r="BI699" s="1"/>
      <c r="BM699" s="1"/>
      <c r="BN699" s="1"/>
      <c r="BO699" s="1"/>
    </row>
    <row r="700" spans="43:67">
      <c r="AQ700" s="1"/>
      <c r="AR700" s="1"/>
      <c r="AS700" s="1"/>
      <c r="AT700" s="1"/>
      <c r="AU700" s="1"/>
      <c r="AV700" s="1"/>
      <c r="AX700" s="1"/>
      <c r="AY700" s="1"/>
      <c r="AZ700" s="1"/>
      <c r="BG700" s="1"/>
      <c r="BH700" s="1"/>
      <c r="BI700" s="1"/>
      <c r="BM700" s="1"/>
      <c r="BN700" s="1"/>
      <c r="BO700" s="1"/>
    </row>
    <row r="701" spans="43:67">
      <c r="AQ701" s="1"/>
      <c r="AR701" s="1"/>
      <c r="AS701" s="1"/>
      <c r="AT701" s="1"/>
      <c r="AU701" s="1"/>
      <c r="AV701" s="1"/>
      <c r="AX701" s="1"/>
      <c r="AY701" s="1"/>
      <c r="AZ701" s="1"/>
      <c r="BG701" s="1"/>
      <c r="BH701" s="1"/>
      <c r="BI701" s="1"/>
      <c r="BM701" s="1"/>
      <c r="BN701" s="1"/>
      <c r="BO701" s="1"/>
    </row>
    <row r="702" spans="43:67">
      <c r="AQ702" s="1"/>
      <c r="AR702" s="1"/>
      <c r="AS702" s="1"/>
      <c r="AT702" s="1"/>
      <c r="AU702" s="1"/>
      <c r="AV702" s="1"/>
      <c r="AX702" s="1"/>
      <c r="AY702" s="1"/>
      <c r="AZ702" s="1"/>
      <c r="BG702" s="1"/>
      <c r="BH702" s="1"/>
      <c r="BI702" s="1"/>
      <c r="BM702" s="1"/>
      <c r="BN702" s="1"/>
      <c r="BO702" s="1"/>
    </row>
    <row r="703" spans="43:67">
      <c r="AQ703" s="1"/>
      <c r="AR703" s="1"/>
      <c r="AS703" s="1"/>
      <c r="AT703" s="1"/>
      <c r="AU703" s="1"/>
      <c r="AV703" s="1"/>
      <c r="AX703" s="1"/>
      <c r="AY703" s="1"/>
      <c r="AZ703" s="1"/>
      <c r="BG703" s="1"/>
      <c r="BH703" s="1"/>
      <c r="BI703" s="1"/>
      <c r="BM703" s="1"/>
      <c r="BN703" s="1"/>
      <c r="BO703" s="1"/>
    </row>
    <row r="704" spans="43:67">
      <c r="AQ704" s="1"/>
      <c r="AR704" s="1"/>
      <c r="AS704" s="1"/>
      <c r="AT704" s="1"/>
      <c r="AU704" s="1"/>
      <c r="AV704" s="1"/>
      <c r="AX704" s="1"/>
      <c r="AY704" s="1"/>
      <c r="AZ704" s="1"/>
      <c r="BG704" s="1"/>
      <c r="BH704" s="1"/>
      <c r="BI704" s="1"/>
      <c r="BM704" s="1"/>
      <c r="BN704" s="1"/>
      <c r="BO704" s="1"/>
    </row>
    <row r="705" spans="43:67">
      <c r="AQ705" s="1"/>
      <c r="AR705" s="1"/>
      <c r="AS705" s="1"/>
      <c r="AT705" s="1"/>
      <c r="AU705" s="1"/>
      <c r="AV705" s="1"/>
      <c r="AX705" s="1"/>
      <c r="AY705" s="1"/>
      <c r="AZ705" s="1"/>
      <c r="BG705" s="1"/>
      <c r="BH705" s="1"/>
      <c r="BI705" s="1"/>
      <c r="BM705" s="1"/>
      <c r="BN705" s="1"/>
      <c r="BO705" s="1"/>
    </row>
    <row r="706" spans="43:67">
      <c r="AQ706" s="1"/>
      <c r="AR706" s="1"/>
      <c r="AS706" s="1"/>
      <c r="AT706" s="1"/>
      <c r="AU706" s="1"/>
      <c r="AV706" s="1"/>
      <c r="AX706" s="1"/>
      <c r="AY706" s="1"/>
      <c r="AZ706" s="1"/>
      <c r="BG706" s="1"/>
      <c r="BH706" s="1"/>
      <c r="BI706" s="1"/>
      <c r="BM706" s="1"/>
      <c r="BN706" s="1"/>
      <c r="BO706" s="1"/>
    </row>
    <row r="707" spans="43:67">
      <c r="AQ707" s="1"/>
      <c r="AR707" s="1"/>
      <c r="AS707" s="1"/>
      <c r="AT707" s="1"/>
      <c r="AU707" s="1"/>
      <c r="AV707" s="1"/>
      <c r="AX707" s="1"/>
      <c r="AY707" s="1"/>
      <c r="AZ707" s="1"/>
      <c r="BG707" s="1"/>
      <c r="BH707" s="1"/>
      <c r="BI707" s="1"/>
      <c r="BM707" s="1"/>
      <c r="BN707" s="1"/>
      <c r="BO707" s="1"/>
    </row>
    <row r="708" spans="43:67">
      <c r="AQ708" s="1"/>
      <c r="AR708" s="1"/>
      <c r="AS708" s="1"/>
      <c r="AT708" s="1"/>
      <c r="AU708" s="1"/>
      <c r="AV708" s="1"/>
      <c r="AX708" s="1"/>
      <c r="AY708" s="1"/>
      <c r="AZ708" s="1"/>
      <c r="BG708" s="1"/>
      <c r="BH708" s="1"/>
      <c r="BI708" s="1"/>
      <c r="BM708" s="1"/>
      <c r="BN708" s="1"/>
      <c r="BO708" s="1"/>
    </row>
    <row r="709" spans="43:67">
      <c r="AQ709" s="1"/>
      <c r="AR709" s="1"/>
      <c r="AS709" s="1"/>
      <c r="AT709" s="1"/>
      <c r="AU709" s="1"/>
      <c r="AV709" s="1"/>
      <c r="AX709" s="1"/>
      <c r="AY709" s="1"/>
      <c r="AZ709" s="1"/>
      <c r="BG709" s="1"/>
      <c r="BH709" s="1"/>
      <c r="BI709" s="1"/>
      <c r="BM709" s="1"/>
      <c r="BN709" s="1"/>
      <c r="BO709" s="1"/>
    </row>
    <row r="710" spans="43:67">
      <c r="AQ710" s="1"/>
      <c r="AR710" s="1"/>
      <c r="AS710" s="1"/>
      <c r="AT710" s="1"/>
      <c r="AU710" s="1"/>
      <c r="AV710" s="1"/>
      <c r="AX710" s="1"/>
      <c r="AY710" s="1"/>
      <c r="AZ710" s="1"/>
      <c r="BG710" s="1"/>
      <c r="BH710" s="1"/>
      <c r="BI710" s="1"/>
      <c r="BM710" s="1"/>
      <c r="BN710" s="1"/>
      <c r="BO710" s="1"/>
    </row>
    <row r="711" spans="43:67">
      <c r="AQ711" s="1"/>
      <c r="AR711" s="1"/>
      <c r="AS711" s="1"/>
      <c r="AT711" s="1"/>
      <c r="AU711" s="1"/>
      <c r="AV711" s="1"/>
      <c r="AX711" s="1"/>
      <c r="AY711" s="1"/>
      <c r="AZ711" s="1"/>
      <c r="BG711" s="1"/>
      <c r="BH711" s="1"/>
      <c r="BI711" s="1"/>
      <c r="BM711" s="1"/>
      <c r="BN711" s="1"/>
      <c r="BO711" s="1"/>
    </row>
    <row r="712" spans="43:67">
      <c r="AQ712" s="1"/>
      <c r="AR712" s="1"/>
      <c r="AS712" s="1"/>
      <c r="AT712" s="1"/>
      <c r="AU712" s="1"/>
      <c r="AV712" s="1"/>
      <c r="AX712" s="1"/>
      <c r="AY712" s="1"/>
      <c r="AZ712" s="1"/>
      <c r="BG712" s="1"/>
      <c r="BH712" s="1"/>
      <c r="BI712" s="1"/>
      <c r="BM712" s="1"/>
      <c r="BN712" s="1"/>
      <c r="BO712" s="1"/>
    </row>
    <row r="713" spans="43:67">
      <c r="AQ713" s="1"/>
      <c r="AR713" s="1"/>
      <c r="AS713" s="1"/>
      <c r="AT713" s="1"/>
      <c r="AU713" s="1"/>
      <c r="AV713" s="1"/>
      <c r="AX713" s="1"/>
      <c r="AY713" s="1"/>
      <c r="AZ713" s="1"/>
      <c r="BG713" s="1"/>
      <c r="BH713" s="1"/>
      <c r="BI713" s="1"/>
      <c r="BM713" s="1"/>
      <c r="BN713" s="1"/>
      <c r="BO713" s="1"/>
    </row>
    <row r="714" spans="43:67">
      <c r="AQ714" s="1"/>
      <c r="AR714" s="1"/>
      <c r="AS714" s="1"/>
      <c r="AT714" s="1"/>
      <c r="AU714" s="1"/>
      <c r="AV714" s="1"/>
      <c r="AX714" s="1"/>
      <c r="AY714" s="1"/>
      <c r="AZ714" s="1"/>
      <c r="BG714" s="1"/>
      <c r="BH714" s="1"/>
      <c r="BI714" s="1"/>
      <c r="BM714" s="1"/>
      <c r="BN714" s="1"/>
      <c r="BO714" s="1"/>
    </row>
    <row r="715" spans="43:67">
      <c r="AQ715" s="1"/>
      <c r="AR715" s="1"/>
      <c r="AS715" s="1"/>
      <c r="AT715" s="1"/>
      <c r="AU715" s="1"/>
      <c r="AV715" s="1"/>
      <c r="AX715" s="1"/>
      <c r="AY715" s="1"/>
      <c r="AZ715" s="1"/>
      <c r="BG715" s="1"/>
      <c r="BH715" s="1"/>
      <c r="BI715" s="1"/>
      <c r="BM715" s="1"/>
      <c r="BN715" s="1"/>
      <c r="BO715" s="1"/>
    </row>
    <row r="716" spans="43:67">
      <c r="AQ716" s="1"/>
      <c r="AR716" s="1"/>
      <c r="AS716" s="1"/>
      <c r="AT716" s="1"/>
      <c r="AU716" s="1"/>
      <c r="AV716" s="1"/>
      <c r="AX716" s="1"/>
      <c r="AY716" s="1"/>
      <c r="AZ716" s="1"/>
      <c r="BG716" s="1"/>
      <c r="BH716" s="1"/>
      <c r="BI716" s="1"/>
      <c r="BM716" s="1"/>
      <c r="BN716" s="1"/>
      <c r="BO716" s="1"/>
    </row>
    <row r="717" spans="43:67">
      <c r="AQ717" s="1"/>
      <c r="AR717" s="1"/>
      <c r="AS717" s="1"/>
      <c r="AT717" s="1"/>
      <c r="AU717" s="1"/>
      <c r="AV717" s="1"/>
      <c r="AX717" s="1"/>
      <c r="AY717" s="1"/>
      <c r="AZ717" s="1"/>
      <c r="BG717" s="1"/>
      <c r="BH717" s="1"/>
      <c r="BI717" s="1"/>
      <c r="BM717" s="1"/>
      <c r="BN717" s="1"/>
      <c r="BO717" s="1"/>
    </row>
    <row r="718" spans="43:67">
      <c r="AQ718" s="1"/>
      <c r="AR718" s="1"/>
      <c r="AS718" s="1"/>
      <c r="AT718" s="1"/>
      <c r="AU718" s="1"/>
      <c r="AV718" s="1"/>
      <c r="AX718" s="1"/>
      <c r="AY718" s="1"/>
      <c r="AZ718" s="1"/>
      <c r="BG718" s="1"/>
      <c r="BH718" s="1"/>
      <c r="BI718" s="1"/>
      <c r="BM718" s="1"/>
      <c r="BN718" s="1"/>
      <c r="BO718" s="1"/>
    </row>
    <row r="719" spans="43:67">
      <c r="AQ719" s="1"/>
      <c r="AR719" s="1"/>
      <c r="AS719" s="1"/>
      <c r="AT719" s="1"/>
      <c r="AU719" s="1"/>
      <c r="AV719" s="1"/>
      <c r="AX719" s="1"/>
      <c r="AY719" s="1"/>
      <c r="AZ719" s="1"/>
      <c r="BG719" s="1"/>
      <c r="BH719" s="1"/>
      <c r="BI719" s="1"/>
      <c r="BM719" s="1"/>
      <c r="BN719" s="1"/>
      <c r="BO719" s="1"/>
    </row>
    <row r="720" spans="43:67">
      <c r="AQ720" s="1"/>
      <c r="AR720" s="1"/>
      <c r="AS720" s="1"/>
      <c r="AT720" s="1"/>
      <c r="AU720" s="1"/>
      <c r="AV720" s="1"/>
      <c r="AX720" s="1"/>
      <c r="AY720" s="1"/>
      <c r="AZ720" s="1"/>
      <c r="BG720" s="1"/>
      <c r="BH720" s="1"/>
      <c r="BI720" s="1"/>
      <c r="BM720" s="1"/>
      <c r="BN720" s="1"/>
      <c r="BO720" s="1"/>
    </row>
    <row r="721" spans="43:67">
      <c r="AQ721" s="1"/>
      <c r="AR721" s="1"/>
      <c r="AS721" s="1"/>
      <c r="AT721" s="1"/>
      <c r="AU721" s="1"/>
      <c r="AV721" s="1"/>
      <c r="AX721" s="1"/>
      <c r="AY721" s="1"/>
      <c r="AZ721" s="1"/>
      <c r="BG721" s="1"/>
      <c r="BH721" s="1"/>
      <c r="BI721" s="1"/>
      <c r="BM721" s="1"/>
      <c r="BN721" s="1"/>
      <c r="BO721" s="1"/>
    </row>
    <row r="722" spans="43:67">
      <c r="AQ722" s="1"/>
      <c r="AR722" s="1"/>
      <c r="AS722" s="1"/>
      <c r="AT722" s="1"/>
      <c r="AU722" s="1"/>
      <c r="AV722" s="1"/>
      <c r="AX722" s="1"/>
      <c r="AY722" s="1"/>
      <c r="AZ722" s="1"/>
      <c r="BG722" s="1"/>
      <c r="BH722" s="1"/>
      <c r="BI722" s="1"/>
      <c r="BM722" s="1"/>
      <c r="BN722" s="1"/>
      <c r="BO722" s="1"/>
    </row>
    <row r="723" spans="43:67">
      <c r="AQ723" s="1"/>
      <c r="AR723" s="1"/>
      <c r="AS723" s="1"/>
      <c r="AT723" s="1"/>
      <c r="AU723" s="1"/>
      <c r="AV723" s="1"/>
      <c r="AX723" s="1"/>
      <c r="AY723" s="1"/>
      <c r="AZ723" s="1"/>
      <c r="BG723" s="1"/>
      <c r="BH723" s="1"/>
      <c r="BI723" s="1"/>
      <c r="BM723" s="1"/>
      <c r="BN723" s="1"/>
      <c r="BO723" s="1"/>
    </row>
    <row r="724" spans="43:67">
      <c r="AQ724" s="1"/>
      <c r="AR724" s="1"/>
      <c r="AS724" s="1"/>
      <c r="AT724" s="1"/>
      <c r="AU724" s="1"/>
      <c r="AV724" s="1"/>
      <c r="AX724" s="1"/>
      <c r="AY724" s="1"/>
      <c r="AZ724" s="1"/>
      <c r="BG724" s="1"/>
      <c r="BH724" s="1"/>
      <c r="BI724" s="1"/>
      <c r="BM724" s="1"/>
      <c r="BN724" s="1"/>
      <c r="BO724" s="1"/>
    </row>
    <row r="725" spans="43:67">
      <c r="AQ725" s="1"/>
      <c r="AR725" s="1"/>
      <c r="AS725" s="1"/>
      <c r="AT725" s="1"/>
      <c r="AU725" s="1"/>
      <c r="AV725" s="1"/>
      <c r="AX725" s="1"/>
      <c r="AY725" s="1"/>
      <c r="AZ725" s="1"/>
      <c r="BG725" s="1"/>
      <c r="BH725" s="1"/>
      <c r="BI725" s="1"/>
      <c r="BM725" s="1"/>
      <c r="BN725" s="1"/>
      <c r="BO725" s="1"/>
    </row>
    <row r="726" spans="43:67">
      <c r="AQ726" s="1"/>
      <c r="AR726" s="1"/>
      <c r="AS726" s="1"/>
      <c r="AT726" s="1"/>
      <c r="AU726" s="1"/>
      <c r="AV726" s="1"/>
      <c r="AX726" s="1"/>
      <c r="AY726" s="1"/>
      <c r="AZ726" s="1"/>
      <c r="BG726" s="1"/>
      <c r="BH726" s="1"/>
      <c r="BI726" s="1"/>
      <c r="BM726" s="1"/>
      <c r="BN726" s="1"/>
      <c r="BO726" s="1"/>
    </row>
    <row r="727" spans="43:67">
      <c r="AQ727" s="1"/>
      <c r="AR727" s="1"/>
      <c r="AS727" s="1"/>
      <c r="AT727" s="1"/>
      <c r="AU727" s="1"/>
      <c r="AV727" s="1"/>
      <c r="AX727" s="1"/>
      <c r="AY727" s="1"/>
      <c r="AZ727" s="1"/>
      <c r="BG727" s="1"/>
      <c r="BH727" s="1"/>
      <c r="BI727" s="1"/>
      <c r="BM727" s="1"/>
      <c r="BN727" s="1"/>
      <c r="BO727" s="1"/>
    </row>
    <row r="728" spans="43:67">
      <c r="AQ728" s="1"/>
      <c r="AR728" s="1"/>
      <c r="AS728" s="1"/>
      <c r="AT728" s="1"/>
      <c r="AU728" s="1"/>
      <c r="AV728" s="1"/>
      <c r="AX728" s="1"/>
      <c r="AY728" s="1"/>
      <c r="AZ728" s="1"/>
      <c r="BG728" s="1"/>
      <c r="BH728" s="1"/>
      <c r="BI728" s="1"/>
      <c r="BM728" s="1"/>
      <c r="BN728" s="1"/>
      <c r="BO728" s="1"/>
    </row>
    <row r="729" spans="43:67">
      <c r="AQ729" s="1"/>
      <c r="AR729" s="1"/>
      <c r="AS729" s="1"/>
      <c r="AT729" s="1"/>
      <c r="AU729" s="1"/>
      <c r="AV729" s="1"/>
      <c r="AX729" s="1"/>
      <c r="AY729" s="1"/>
      <c r="AZ729" s="1"/>
      <c r="BG729" s="1"/>
      <c r="BH729" s="1"/>
      <c r="BI729" s="1"/>
      <c r="BM729" s="1"/>
      <c r="BN729" s="1"/>
      <c r="BO729" s="1"/>
    </row>
    <row r="730" spans="43:67">
      <c r="AQ730" s="1"/>
      <c r="AR730" s="1"/>
      <c r="AS730" s="1"/>
      <c r="AT730" s="1"/>
      <c r="AU730" s="1"/>
      <c r="AV730" s="1"/>
      <c r="AX730" s="1"/>
      <c r="AY730" s="1"/>
      <c r="AZ730" s="1"/>
      <c r="BG730" s="1"/>
      <c r="BH730" s="1"/>
      <c r="BI730" s="1"/>
      <c r="BM730" s="1"/>
      <c r="BN730" s="1"/>
      <c r="BO730" s="1"/>
    </row>
    <row r="731" spans="43:67">
      <c r="AQ731" s="1"/>
      <c r="AR731" s="1"/>
      <c r="AS731" s="1"/>
      <c r="AT731" s="1"/>
      <c r="AU731" s="1"/>
      <c r="AV731" s="1"/>
      <c r="AX731" s="1"/>
      <c r="AY731" s="1"/>
      <c r="AZ731" s="1"/>
      <c r="BG731" s="1"/>
      <c r="BH731" s="1"/>
      <c r="BI731" s="1"/>
      <c r="BM731" s="1"/>
      <c r="BN731" s="1"/>
      <c r="BO731" s="1"/>
    </row>
    <row r="732" spans="43:67">
      <c r="AQ732" s="1"/>
      <c r="AR732" s="1"/>
      <c r="AS732" s="1"/>
      <c r="AT732" s="1"/>
      <c r="AU732" s="1"/>
      <c r="AV732" s="1"/>
      <c r="AX732" s="1"/>
      <c r="AY732" s="1"/>
      <c r="AZ732" s="1"/>
      <c r="BG732" s="1"/>
      <c r="BH732" s="1"/>
      <c r="BI732" s="1"/>
      <c r="BM732" s="1"/>
      <c r="BN732" s="1"/>
      <c r="BO732" s="1"/>
    </row>
    <row r="733" spans="43:67">
      <c r="AQ733" s="1"/>
      <c r="AR733" s="1"/>
      <c r="AS733" s="1"/>
      <c r="AT733" s="1"/>
      <c r="AU733" s="1"/>
      <c r="AV733" s="1"/>
      <c r="AX733" s="1"/>
      <c r="AY733" s="1"/>
      <c r="AZ733" s="1"/>
      <c r="BG733" s="1"/>
      <c r="BH733" s="1"/>
      <c r="BI733" s="1"/>
      <c r="BM733" s="1"/>
      <c r="BN733" s="1"/>
      <c r="BO733" s="1"/>
    </row>
    <row r="734" spans="43:67">
      <c r="AQ734" s="1"/>
      <c r="AR734" s="1"/>
      <c r="AS734" s="1"/>
      <c r="AT734" s="1"/>
      <c r="AU734" s="1"/>
      <c r="AV734" s="1"/>
      <c r="AX734" s="1"/>
      <c r="AY734" s="1"/>
      <c r="AZ734" s="1"/>
      <c r="BG734" s="1"/>
      <c r="BH734" s="1"/>
      <c r="BI734" s="1"/>
      <c r="BM734" s="1"/>
      <c r="BN734" s="1"/>
      <c r="BO734" s="1"/>
    </row>
    <row r="735" spans="43:67">
      <c r="AQ735" s="1"/>
      <c r="AR735" s="1"/>
      <c r="AS735" s="1"/>
      <c r="AT735" s="1"/>
      <c r="AU735" s="1"/>
      <c r="AV735" s="1"/>
      <c r="AX735" s="1"/>
      <c r="AY735" s="1"/>
      <c r="AZ735" s="1"/>
      <c r="BG735" s="1"/>
      <c r="BH735" s="1"/>
      <c r="BI735" s="1"/>
      <c r="BM735" s="1"/>
      <c r="BN735" s="1"/>
      <c r="BO735" s="1"/>
    </row>
    <row r="736" spans="43:67">
      <c r="AQ736" s="1"/>
      <c r="AR736" s="1"/>
      <c r="AS736" s="1"/>
      <c r="AT736" s="1"/>
      <c r="AU736" s="1"/>
      <c r="AV736" s="1"/>
      <c r="AX736" s="1"/>
      <c r="AY736" s="1"/>
      <c r="AZ736" s="1"/>
      <c r="BG736" s="1"/>
      <c r="BH736" s="1"/>
      <c r="BI736" s="1"/>
      <c r="BM736" s="1"/>
      <c r="BN736" s="1"/>
      <c r="BO736" s="1"/>
    </row>
    <row r="737" spans="43:67">
      <c r="AQ737" s="1"/>
      <c r="AR737" s="1"/>
      <c r="AS737" s="1"/>
      <c r="AT737" s="1"/>
      <c r="AU737" s="1"/>
      <c r="AV737" s="1"/>
      <c r="AX737" s="1"/>
      <c r="AY737" s="1"/>
      <c r="AZ737" s="1"/>
      <c r="BG737" s="1"/>
      <c r="BH737" s="1"/>
      <c r="BI737" s="1"/>
      <c r="BM737" s="1"/>
      <c r="BN737" s="1"/>
      <c r="BO737" s="1"/>
    </row>
    <row r="738" spans="43:67">
      <c r="AQ738" s="1"/>
      <c r="AR738" s="1"/>
      <c r="AS738" s="1"/>
      <c r="AT738" s="1"/>
      <c r="AU738" s="1"/>
      <c r="AV738" s="1"/>
      <c r="AX738" s="1"/>
      <c r="AY738" s="1"/>
      <c r="AZ738" s="1"/>
      <c r="BG738" s="1"/>
      <c r="BH738" s="1"/>
      <c r="BI738" s="1"/>
      <c r="BM738" s="1"/>
      <c r="BN738" s="1"/>
      <c r="BO738" s="1"/>
    </row>
    <row r="739" spans="43:67">
      <c r="AQ739" s="1"/>
      <c r="AR739" s="1"/>
      <c r="AS739" s="1"/>
      <c r="AT739" s="1"/>
      <c r="AU739" s="1"/>
      <c r="AV739" s="1"/>
      <c r="AX739" s="1"/>
      <c r="AY739" s="1"/>
      <c r="AZ739" s="1"/>
      <c r="BG739" s="1"/>
      <c r="BH739" s="1"/>
      <c r="BI739" s="1"/>
      <c r="BM739" s="1"/>
      <c r="BN739" s="1"/>
      <c r="BO739" s="1"/>
    </row>
    <row r="740" spans="43:67">
      <c r="AQ740" s="1"/>
      <c r="AR740" s="1"/>
      <c r="AS740" s="1"/>
      <c r="AT740" s="1"/>
      <c r="AU740" s="1"/>
      <c r="AV740" s="1"/>
      <c r="AX740" s="1"/>
      <c r="AY740" s="1"/>
      <c r="AZ740" s="1"/>
      <c r="BG740" s="1"/>
      <c r="BH740" s="1"/>
      <c r="BI740" s="1"/>
      <c r="BM740" s="1"/>
      <c r="BN740" s="1"/>
      <c r="BO740" s="1"/>
    </row>
    <row r="741" spans="43:67">
      <c r="AQ741" s="1"/>
      <c r="AR741" s="1"/>
      <c r="AS741" s="1"/>
      <c r="AT741" s="1"/>
      <c r="AU741" s="1"/>
      <c r="AV741" s="1"/>
      <c r="AX741" s="1"/>
      <c r="AY741" s="1"/>
      <c r="AZ741" s="1"/>
      <c r="BG741" s="1"/>
      <c r="BH741" s="1"/>
      <c r="BI741" s="1"/>
      <c r="BM741" s="1"/>
      <c r="BN741" s="1"/>
      <c r="BO741" s="1"/>
    </row>
    <row r="742" spans="43:67">
      <c r="AQ742" s="1"/>
      <c r="AR742" s="1"/>
      <c r="AS742" s="1"/>
      <c r="AT742" s="1"/>
      <c r="AU742" s="1"/>
      <c r="AV742" s="1"/>
      <c r="AX742" s="1"/>
      <c r="AY742" s="1"/>
      <c r="AZ742" s="1"/>
      <c r="BG742" s="1"/>
      <c r="BH742" s="1"/>
      <c r="BI742" s="1"/>
      <c r="BM742" s="1"/>
      <c r="BN742" s="1"/>
      <c r="BO742" s="1"/>
    </row>
    <row r="743" spans="43:67">
      <c r="AQ743" s="1"/>
      <c r="AR743" s="1"/>
      <c r="AS743" s="1"/>
      <c r="AT743" s="1"/>
      <c r="AU743" s="1"/>
      <c r="AV743" s="1"/>
      <c r="AX743" s="1"/>
      <c r="AY743" s="1"/>
      <c r="AZ743" s="1"/>
      <c r="BG743" s="1"/>
      <c r="BH743" s="1"/>
      <c r="BI743" s="1"/>
      <c r="BM743" s="1"/>
      <c r="BN743" s="1"/>
      <c r="BO743" s="1"/>
    </row>
    <row r="744" spans="43:67">
      <c r="AQ744" s="1"/>
      <c r="AR744" s="1"/>
      <c r="AS744" s="1"/>
      <c r="AT744" s="1"/>
      <c r="AU744" s="1"/>
      <c r="AV744" s="1"/>
      <c r="AX744" s="1"/>
      <c r="AY744" s="1"/>
      <c r="AZ744" s="1"/>
      <c r="BG744" s="1"/>
      <c r="BH744" s="1"/>
      <c r="BI744" s="1"/>
      <c r="BM744" s="1"/>
      <c r="BN744" s="1"/>
      <c r="BO744" s="1"/>
    </row>
    <row r="745" spans="43:67">
      <c r="AQ745" s="1"/>
      <c r="AR745" s="1"/>
      <c r="AS745" s="1"/>
      <c r="AT745" s="1"/>
      <c r="AU745" s="1"/>
      <c r="AV745" s="1"/>
      <c r="AX745" s="1"/>
      <c r="AY745" s="1"/>
      <c r="AZ745" s="1"/>
      <c r="BG745" s="1"/>
      <c r="BH745" s="1"/>
      <c r="BI745" s="1"/>
      <c r="BM745" s="1"/>
      <c r="BN745" s="1"/>
      <c r="BO745" s="1"/>
    </row>
    <row r="746" spans="43:67">
      <c r="AQ746" s="1"/>
      <c r="AR746" s="1"/>
      <c r="AS746" s="1"/>
      <c r="AT746" s="1"/>
      <c r="AU746" s="1"/>
      <c r="AV746" s="1"/>
      <c r="AX746" s="1"/>
      <c r="AY746" s="1"/>
      <c r="AZ746" s="1"/>
      <c r="BG746" s="1"/>
      <c r="BH746" s="1"/>
      <c r="BI746" s="1"/>
      <c r="BM746" s="1"/>
      <c r="BN746" s="1"/>
      <c r="BO746" s="1"/>
    </row>
    <row r="747" spans="43:67">
      <c r="AQ747" s="1"/>
      <c r="AR747" s="1"/>
      <c r="AS747" s="1"/>
      <c r="AT747" s="1"/>
      <c r="AU747" s="1"/>
      <c r="AV747" s="1"/>
      <c r="AX747" s="1"/>
      <c r="AY747" s="1"/>
      <c r="AZ747" s="1"/>
      <c r="BG747" s="1"/>
      <c r="BH747" s="1"/>
      <c r="BI747" s="1"/>
      <c r="BM747" s="1"/>
      <c r="BN747" s="1"/>
      <c r="BO747" s="1"/>
    </row>
    <row r="748" spans="43:67">
      <c r="AQ748" s="1"/>
      <c r="AR748" s="1"/>
      <c r="AS748" s="1"/>
      <c r="AT748" s="1"/>
      <c r="AU748" s="1"/>
      <c r="AV748" s="1"/>
      <c r="AX748" s="1"/>
      <c r="AY748" s="1"/>
      <c r="AZ748" s="1"/>
      <c r="BG748" s="1"/>
      <c r="BH748" s="1"/>
      <c r="BI748" s="1"/>
      <c r="BM748" s="1"/>
      <c r="BN748" s="1"/>
      <c r="BO748" s="1"/>
    </row>
    <row r="749" spans="43:67">
      <c r="AQ749" s="1"/>
      <c r="AR749" s="1"/>
      <c r="AS749" s="1"/>
      <c r="AT749" s="1"/>
      <c r="AU749" s="1"/>
      <c r="AV749" s="1"/>
      <c r="AX749" s="1"/>
      <c r="AY749" s="1"/>
      <c r="AZ749" s="1"/>
      <c r="BG749" s="1"/>
      <c r="BH749" s="1"/>
      <c r="BI749" s="1"/>
      <c r="BM749" s="1"/>
      <c r="BN749" s="1"/>
      <c r="BO749" s="1"/>
    </row>
    <row r="750" spans="43:67">
      <c r="AQ750" s="1"/>
      <c r="AR750" s="1"/>
      <c r="AS750" s="1"/>
      <c r="AT750" s="1"/>
      <c r="AU750" s="1"/>
      <c r="AV750" s="1"/>
      <c r="AX750" s="1"/>
      <c r="AY750" s="1"/>
      <c r="AZ750" s="1"/>
      <c r="BG750" s="1"/>
      <c r="BH750" s="1"/>
      <c r="BI750" s="1"/>
      <c r="BM750" s="1"/>
      <c r="BN750" s="1"/>
      <c r="BO750" s="1"/>
    </row>
    <row r="751" spans="43:67">
      <c r="AQ751" s="1"/>
      <c r="AR751" s="1"/>
      <c r="AS751" s="1"/>
      <c r="AT751" s="1"/>
      <c r="AU751" s="1"/>
      <c r="AV751" s="1"/>
      <c r="AX751" s="1"/>
      <c r="AY751" s="1"/>
      <c r="AZ751" s="1"/>
      <c r="BG751" s="1"/>
      <c r="BH751" s="1"/>
      <c r="BI751" s="1"/>
      <c r="BM751" s="1"/>
      <c r="BN751" s="1"/>
      <c r="BO751" s="1"/>
    </row>
    <row r="752" spans="43:67">
      <c r="AQ752" s="1"/>
      <c r="AR752" s="1"/>
      <c r="AS752" s="1"/>
      <c r="AT752" s="1"/>
      <c r="AU752" s="1"/>
      <c r="AV752" s="1"/>
      <c r="AX752" s="1"/>
      <c r="AY752" s="1"/>
      <c r="AZ752" s="1"/>
      <c r="BG752" s="1"/>
      <c r="BH752" s="1"/>
      <c r="BI752" s="1"/>
      <c r="BM752" s="1"/>
      <c r="BN752" s="1"/>
      <c r="BO752" s="1"/>
    </row>
    <row r="753" spans="43:67">
      <c r="AQ753" s="1"/>
      <c r="AR753" s="1"/>
      <c r="AS753" s="1"/>
      <c r="AT753" s="1"/>
      <c r="AU753" s="1"/>
      <c r="AV753" s="1"/>
      <c r="AX753" s="1"/>
      <c r="AY753" s="1"/>
      <c r="AZ753" s="1"/>
      <c r="BG753" s="1"/>
      <c r="BH753" s="1"/>
      <c r="BI753" s="1"/>
      <c r="BM753" s="1"/>
      <c r="BN753" s="1"/>
      <c r="BO753" s="1"/>
    </row>
    <row r="754" spans="43:67">
      <c r="AQ754" s="1"/>
      <c r="AR754" s="1"/>
      <c r="AS754" s="1"/>
      <c r="AT754" s="1"/>
      <c r="AU754" s="1"/>
      <c r="AV754" s="1"/>
      <c r="AX754" s="1"/>
      <c r="AY754" s="1"/>
      <c r="AZ754" s="1"/>
      <c r="BG754" s="1"/>
      <c r="BH754" s="1"/>
      <c r="BI754" s="1"/>
      <c r="BM754" s="1"/>
      <c r="BN754" s="1"/>
      <c r="BO754" s="1"/>
    </row>
    <row r="755" spans="43:67">
      <c r="AQ755" s="1"/>
      <c r="AR755" s="1"/>
      <c r="AS755" s="1"/>
      <c r="AT755" s="1"/>
      <c r="AU755" s="1"/>
      <c r="AV755" s="1"/>
      <c r="AX755" s="1"/>
      <c r="AY755" s="1"/>
      <c r="AZ755" s="1"/>
      <c r="BG755" s="1"/>
      <c r="BH755" s="1"/>
      <c r="BI755" s="1"/>
      <c r="BM755" s="1"/>
      <c r="BN755" s="1"/>
      <c r="BO755" s="1"/>
    </row>
    <row r="756" spans="43:67">
      <c r="AQ756" s="1"/>
      <c r="AR756" s="1"/>
      <c r="AS756" s="1"/>
      <c r="AT756" s="1"/>
      <c r="AU756" s="1"/>
      <c r="AV756" s="1"/>
      <c r="AX756" s="1"/>
      <c r="AY756" s="1"/>
      <c r="AZ756" s="1"/>
      <c r="BG756" s="1"/>
      <c r="BH756" s="1"/>
      <c r="BI756" s="1"/>
      <c r="BM756" s="1"/>
      <c r="BN756" s="1"/>
      <c r="BO756" s="1"/>
    </row>
    <row r="757" spans="43:67">
      <c r="AQ757" s="1"/>
      <c r="AR757" s="1"/>
      <c r="AS757" s="1"/>
      <c r="AT757" s="1"/>
      <c r="AU757" s="1"/>
      <c r="AV757" s="1"/>
      <c r="AX757" s="1"/>
      <c r="AY757" s="1"/>
      <c r="AZ757" s="1"/>
      <c r="BG757" s="1"/>
      <c r="BH757" s="1"/>
      <c r="BI757" s="1"/>
      <c r="BM757" s="1"/>
      <c r="BN757" s="1"/>
      <c r="BO757" s="1"/>
    </row>
    <row r="758" spans="43:67">
      <c r="AQ758" s="1"/>
      <c r="AR758" s="1"/>
      <c r="AS758" s="1"/>
      <c r="AT758" s="1"/>
      <c r="AU758" s="1"/>
      <c r="AV758" s="1"/>
      <c r="AX758" s="1"/>
      <c r="AY758" s="1"/>
      <c r="AZ758" s="1"/>
      <c r="BG758" s="1"/>
      <c r="BH758" s="1"/>
      <c r="BI758" s="1"/>
      <c r="BM758" s="1"/>
      <c r="BN758" s="1"/>
      <c r="BO758" s="1"/>
    </row>
    <row r="759" spans="43:67">
      <c r="AQ759" s="1"/>
      <c r="AR759" s="1"/>
      <c r="AS759" s="1"/>
      <c r="AT759" s="1"/>
      <c r="AU759" s="1"/>
      <c r="AV759" s="1"/>
      <c r="AX759" s="1"/>
      <c r="AY759" s="1"/>
      <c r="AZ759" s="1"/>
      <c r="BG759" s="1"/>
      <c r="BH759" s="1"/>
      <c r="BI759" s="1"/>
      <c r="BM759" s="1"/>
      <c r="BN759" s="1"/>
      <c r="BO759" s="1"/>
    </row>
    <row r="760" spans="43:67">
      <c r="AQ760" s="1"/>
      <c r="AR760" s="1"/>
      <c r="AS760" s="1"/>
      <c r="AT760" s="1"/>
      <c r="AU760" s="1"/>
      <c r="AV760" s="1"/>
      <c r="AX760" s="1"/>
      <c r="AY760" s="1"/>
      <c r="AZ760" s="1"/>
      <c r="BG760" s="1"/>
      <c r="BH760" s="1"/>
      <c r="BI760" s="1"/>
      <c r="BM760" s="1"/>
      <c r="BN760" s="1"/>
      <c r="BO760" s="1"/>
    </row>
    <row r="761" spans="43:67">
      <c r="AQ761" s="1"/>
      <c r="AR761" s="1"/>
      <c r="AS761" s="1"/>
      <c r="AT761" s="1"/>
      <c r="AU761" s="1"/>
      <c r="AV761" s="1"/>
      <c r="AX761" s="1"/>
      <c r="AY761" s="1"/>
      <c r="AZ761" s="1"/>
      <c r="BG761" s="1"/>
      <c r="BH761" s="1"/>
      <c r="BI761" s="1"/>
      <c r="BM761" s="1"/>
      <c r="BN761" s="1"/>
      <c r="BO761" s="1"/>
    </row>
    <row r="762" spans="43:67">
      <c r="AQ762" s="1"/>
      <c r="AR762" s="1"/>
      <c r="AS762" s="1"/>
      <c r="AT762" s="1"/>
      <c r="AU762" s="1"/>
      <c r="AV762" s="1"/>
      <c r="AX762" s="1"/>
      <c r="AY762" s="1"/>
      <c r="AZ762" s="1"/>
      <c r="BG762" s="1"/>
      <c r="BH762" s="1"/>
      <c r="BI762" s="1"/>
      <c r="BM762" s="1"/>
      <c r="BN762" s="1"/>
      <c r="BO762" s="1"/>
    </row>
    <row r="763" spans="43:67">
      <c r="AQ763" s="1"/>
      <c r="AR763" s="1"/>
      <c r="AS763" s="1"/>
      <c r="AT763" s="1"/>
      <c r="AU763" s="1"/>
      <c r="AV763" s="1"/>
      <c r="AX763" s="1"/>
      <c r="AY763" s="1"/>
      <c r="AZ763" s="1"/>
      <c r="BG763" s="1"/>
      <c r="BH763" s="1"/>
      <c r="BI763" s="1"/>
      <c r="BM763" s="1"/>
      <c r="BN763" s="1"/>
      <c r="BO763" s="1"/>
    </row>
    <row r="764" spans="43:67">
      <c r="AQ764" s="1"/>
      <c r="AR764" s="1"/>
      <c r="AS764" s="1"/>
      <c r="AT764" s="1"/>
      <c r="AU764" s="1"/>
      <c r="AV764" s="1"/>
      <c r="AX764" s="1"/>
      <c r="AY764" s="1"/>
      <c r="AZ764" s="1"/>
      <c r="BG764" s="1"/>
      <c r="BH764" s="1"/>
      <c r="BI764" s="1"/>
      <c r="BM764" s="1"/>
      <c r="BN764" s="1"/>
      <c r="BO764" s="1"/>
    </row>
    <row r="765" spans="43:67">
      <c r="AQ765" s="1"/>
      <c r="AR765" s="1"/>
      <c r="AS765" s="1"/>
      <c r="AT765" s="1"/>
      <c r="AU765" s="1"/>
      <c r="AV765" s="1"/>
      <c r="AX765" s="1"/>
      <c r="AY765" s="1"/>
      <c r="AZ765" s="1"/>
      <c r="BG765" s="1"/>
      <c r="BH765" s="1"/>
      <c r="BI765" s="1"/>
      <c r="BM765" s="1"/>
      <c r="BN765" s="1"/>
      <c r="BO765" s="1"/>
    </row>
    <row r="766" spans="43:67">
      <c r="AQ766" s="1"/>
      <c r="AR766" s="1"/>
      <c r="AS766" s="1"/>
      <c r="AT766" s="1"/>
      <c r="AU766" s="1"/>
      <c r="AV766" s="1"/>
      <c r="AX766" s="1"/>
      <c r="AY766" s="1"/>
      <c r="AZ766" s="1"/>
      <c r="BG766" s="1"/>
      <c r="BH766" s="1"/>
      <c r="BI766" s="1"/>
      <c r="BM766" s="1"/>
      <c r="BN766" s="1"/>
      <c r="BO766" s="1"/>
    </row>
    <row r="767" spans="43:67">
      <c r="AQ767" s="1"/>
      <c r="AR767" s="1"/>
      <c r="AS767" s="1"/>
      <c r="AT767" s="1"/>
      <c r="AU767" s="1"/>
      <c r="AV767" s="1"/>
      <c r="AX767" s="1"/>
      <c r="AY767" s="1"/>
      <c r="AZ767" s="1"/>
      <c r="BG767" s="1"/>
      <c r="BH767" s="1"/>
      <c r="BI767" s="1"/>
      <c r="BM767" s="1"/>
      <c r="BN767" s="1"/>
      <c r="BO767" s="1"/>
    </row>
    <row r="768" spans="43:67">
      <c r="AQ768" s="1"/>
      <c r="AR768" s="1"/>
      <c r="AS768" s="1"/>
      <c r="AT768" s="1"/>
      <c r="AU768" s="1"/>
      <c r="AV768" s="1"/>
      <c r="AX768" s="1"/>
      <c r="AY768" s="1"/>
      <c r="AZ768" s="1"/>
      <c r="BG768" s="1"/>
      <c r="BH768" s="1"/>
      <c r="BI768" s="1"/>
      <c r="BM768" s="1"/>
      <c r="BN768" s="1"/>
      <c r="BO768" s="1"/>
    </row>
    <row r="769" spans="43:67">
      <c r="AQ769" s="1"/>
      <c r="AR769" s="1"/>
      <c r="AS769" s="1"/>
      <c r="AT769" s="1"/>
      <c r="AU769" s="1"/>
      <c r="AV769" s="1"/>
      <c r="AX769" s="1"/>
      <c r="AY769" s="1"/>
      <c r="AZ769" s="1"/>
      <c r="BG769" s="1"/>
      <c r="BH769" s="1"/>
      <c r="BI769" s="1"/>
      <c r="BM769" s="1"/>
      <c r="BN769" s="1"/>
      <c r="BO769" s="1"/>
    </row>
    <row r="770" spans="43:67">
      <c r="AQ770" s="1"/>
      <c r="AR770" s="1"/>
      <c r="AS770" s="1"/>
      <c r="AT770" s="1"/>
      <c r="AU770" s="1"/>
      <c r="AV770" s="1"/>
      <c r="AX770" s="1"/>
      <c r="AY770" s="1"/>
      <c r="AZ770" s="1"/>
      <c r="BG770" s="1"/>
      <c r="BH770" s="1"/>
      <c r="BI770" s="1"/>
      <c r="BM770" s="1"/>
      <c r="BN770" s="1"/>
      <c r="BO770" s="1"/>
    </row>
    <row r="771" spans="43:67">
      <c r="AQ771" s="1"/>
      <c r="AR771" s="1"/>
      <c r="AS771" s="1"/>
      <c r="AT771" s="1"/>
      <c r="AU771" s="1"/>
      <c r="AV771" s="1"/>
      <c r="AX771" s="1"/>
      <c r="AY771" s="1"/>
      <c r="AZ771" s="1"/>
      <c r="BG771" s="1"/>
      <c r="BH771" s="1"/>
      <c r="BI771" s="1"/>
      <c r="BM771" s="1"/>
      <c r="BN771" s="1"/>
      <c r="BO771" s="1"/>
    </row>
    <row r="772" spans="43:67">
      <c r="AQ772" s="1"/>
      <c r="AR772" s="1"/>
      <c r="AS772" s="1"/>
      <c r="AT772" s="1"/>
      <c r="AU772" s="1"/>
      <c r="AV772" s="1"/>
      <c r="AX772" s="1"/>
      <c r="AY772" s="1"/>
      <c r="AZ772" s="1"/>
      <c r="BG772" s="1"/>
      <c r="BH772" s="1"/>
      <c r="BI772" s="1"/>
      <c r="BM772" s="1"/>
      <c r="BN772" s="1"/>
      <c r="BO772" s="1"/>
    </row>
    <row r="773" spans="43:67">
      <c r="AQ773" s="1"/>
      <c r="AR773" s="1"/>
      <c r="AS773" s="1"/>
      <c r="AT773" s="1"/>
      <c r="AU773" s="1"/>
      <c r="AV773" s="1"/>
      <c r="AX773" s="1"/>
      <c r="AY773" s="1"/>
      <c r="AZ773" s="1"/>
      <c r="BG773" s="1"/>
      <c r="BH773" s="1"/>
      <c r="BI773" s="1"/>
      <c r="BM773" s="1"/>
      <c r="BN773" s="1"/>
      <c r="BO773" s="1"/>
    </row>
    <row r="774" spans="43:67">
      <c r="AQ774" s="1"/>
      <c r="AR774" s="1"/>
      <c r="AS774" s="1"/>
      <c r="AT774" s="1"/>
      <c r="AU774" s="1"/>
      <c r="AV774" s="1"/>
      <c r="AX774" s="1"/>
      <c r="AY774" s="1"/>
      <c r="AZ774" s="1"/>
      <c r="BG774" s="1"/>
      <c r="BH774" s="1"/>
      <c r="BI774" s="1"/>
      <c r="BM774" s="1"/>
      <c r="BN774" s="1"/>
      <c r="BO774" s="1"/>
    </row>
    <row r="775" spans="43:67">
      <c r="AQ775" s="1"/>
      <c r="AR775" s="1"/>
      <c r="AS775" s="1"/>
      <c r="AT775" s="1"/>
      <c r="AU775" s="1"/>
      <c r="AV775" s="1"/>
      <c r="AX775" s="1"/>
      <c r="AY775" s="1"/>
      <c r="AZ775" s="1"/>
      <c r="BG775" s="1"/>
      <c r="BH775" s="1"/>
      <c r="BI775" s="1"/>
      <c r="BM775" s="1"/>
      <c r="BN775" s="1"/>
      <c r="BO775" s="1"/>
    </row>
    <row r="776" spans="43:67">
      <c r="AQ776" s="1"/>
      <c r="AR776" s="1"/>
      <c r="AS776" s="1"/>
      <c r="AT776" s="1"/>
      <c r="AU776" s="1"/>
      <c r="AV776" s="1"/>
      <c r="AX776" s="1"/>
      <c r="AY776" s="1"/>
      <c r="AZ776" s="1"/>
      <c r="BG776" s="1"/>
      <c r="BH776" s="1"/>
      <c r="BI776" s="1"/>
      <c r="BM776" s="1"/>
      <c r="BN776" s="1"/>
      <c r="BO776" s="1"/>
    </row>
    <row r="777" spans="43:67">
      <c r="AQ777" s="1"/>
      <c r="AR777" s="1"/>
      <c r="AS777" s="1"/>
      <c r="AT777" s="1"/>
      <c r="AU777" s="1"/>
      <c r="AV777" s="1"/>
      <c r="AX777" s="1"/>
      <c r="AY777" s="1"/>
      <c r="AZ777" s="1"/>
      <c r="BG777" s="1"/>
      <c r="BH777" s="1"/>
      <c r="BI777" s="1"/>
      <c r="BM777" s="1"/>
      <c r="BN777" s="1"/>
      <c r="BO777" s="1"/>
    </row>
    <row r="778" spans="43:67">
      <c r="AQ778" s="1"/>
      <c r="AR778" s="1"/>
      <c r="AS778" s="1"/>
      <c r="AT778" s="1"/>
      <c r="AU778" s="1"/>
      <c r="AV778" s="1"/>
      <c r="AX778" s="1"/>
      <c r="AY778" s="1"/>
      <c r="AZ778" s="1"/>
      <c r="BG778" s="1"/>
      <c r="BH778" s="1"/>
      <c r="BI778" s="1"/>
      <c r="BM778" s="1"/>
      <c r="BN778" s="1"/>
      <c r="BO778" s="1"/>
    </row>
    <row r="779" spans="43:67">
      <c r="AQ779" s="1"/>
      <c r="AR779" s="1"/>
      <c r="AS779" s="1"/>
      <c r="AT779" s="1"/>
      <c r="AU779" s="1"/>
      <c r="AV779" s="1"/>
      <c r="AX779" s="1"/>
      <c r="AY779" s="1"/>
      <c r="AZ779" s="1"/>
      <c r="BG779" s="1"/>
      <c r="BH779" s="1"/>
      <c r="BI779" s="1"/>
      <c r="BM779" s="1"/>
      <c r="BN779" s="1"/>
      <c r="BO779" s="1"/>
    </row>
    <row r="780" spans="43:67">
      <c r="AQ780" s="1"/>
      <c r="AR780" s="1"/>
      <c r="AS780" s="1"/>
      <c r="AT780" s="1"/>
      <c r="AU780" s="1"/>
      <c r="AV780" s="1"/>
      <c r="AX780" s="1"/>
      <c r="AY780" s="1"/>
      <c r="AZ780" s="1"/>
      <c r="BG780" s="1"/>
      <c r="BH780" s="1"/>
      <c r="BI780" s="1"/>
      <c r="BM780" s="1"/>
      <c r="BN780" s="1"/>
      <c r="BO780" s="1"/>
    </row>
    <row r="781" spans="43:67">
      <c r="AQ781" s="1"/>
      <c r="AR781" s="1"/>
      <c r="AS781" s="1"/>
      <c r="AT781" s="1"/>
      <c r="AU781" s="1"/>
      <c r="AV781" s="1"/>
      <c r="AX781" s="1"/>
      <c r="AY781" s="1"/>
      <c r="AZ781" s="1"/>
      <c r="BG781" s="1"/>
      <c r="BH781" s="1"/>
      <c r="BI781" s="1"/>
      <c r="BM781" s="1"/>
      <c r="BN781" s="1"/>
      <c r="BO781" s="1"/>
    </row>
    <row r="782" spans="43:67">
      <c r="AQ782" s="1"/>
      <c r="AR782" s="1"/>
      <c r="AS782" s="1"/>
      <c r="AT782" s="1"/>
      <c r="AU782" s="1"/>
      <c r="AV782" s="1"/>
      <c r="AX782" s="1"/>
      <c r="AY782" s="1"/>
      <c r="AZ782" s="1"/>
      <c r="BG782" s="1"/>
      <c r="BH782" s="1"/>
      <c r="BI782" s="1"/>
      <c r="BM782" s="1"/>
      <c r="BN782" s="1"/>
      <c r="BO782" s="1"/>
    </row>
    <row r="783" spans="43:67">
      <c r="AQ783" s="1"/>
      <c r="AR783" s="1"/>
      <c r="AS783" s="1"/>
      <c r="AT783" s="1"/>
      <c r="AU783" s="1"/>
      <c r="AV783" s="1"/>
      <c r="AX783" s="1"/>
      <c r="AY783" s="1"/>
      <c r="AZ783" s="1"/>
      <c r="BG783" s="1"/>
      <c r="BH783" s="1"/>
      <c r="BI783" s="1"/>
      <c r="BM783" s="1"/>
      <c r="BN783" s="1"/>
      <c r="BO783" s="1"/>
    </row>
    <row r="784" spans="43:67">
      <c r="AQ784" s="1"/>
      <c r="AR784" s="1"/>
      <c r="AS784" s="1"/>
      <c r="AT784" s="1"/>
      <c r="AU784" s="1"/>
      <c r="AV784" s="1"/>
      <c r="AX784" s="1"/>
      <c r="AY784" s="1"/>
      <c r="AZ784" s="1"/>
      <c r="BG784" s="1"/>
      <c r="BH784" s="1"/>
      <c r="BI784" s="1"/>
      <c r="BM784" s="1"/>
      <c r="BN784" s="1"/>
      <c r="BO784" s="1"/>
    </row>
    <row r="785" spans="43:67">
      <c r="AQ785" s="1"/>
      <c r="AR785" s="1"/>
      <c r="AS785" s="1"/>
      <c r="AT785" s="1"/>
      <c r="AU785" s="1"/>
      <c r="AV785" s="1"/>
      <c r="AX785" s="1"/>
      <c r="AY785" s="1"/>
      <c r="AZ785" s="1"/>
      <c r="BG785" s="1"/>
      <c r="BH785" s="1"/>
      <c r="BI785" s="1"/>
      <c r="BM785" s="1"/>
      <c r="BN785" s="1"/>
      <c r="BO785" s="1"/>
    </row>
    <row r="786" spans="43:67">
      <c r="AQ786" s="1"/>
      <c r="AR786" s="1"/>
      <c r="AS786" s="1"/>
      <c r="AT786" s="1"/>
      <c r="AU786" s="1"/>
      <c r="AV786" s="1"/>
      <c r="AX786" s="1"/>
      <c r="AY786" s="1"/>
      <c r="AZ786" s="1"/>
      <c r="BG786" s="1"/>
      <c r="BH786" s="1"/>
      <c r="BI786" s="1"/>
      <c r="BM786" s="1"/>
      <c r="BN786" s="1"/>
      <c r="BO786" s="1"/>
    </row>
    <row r="787" spans="43:67">
      <c r="AQ787" s="1"/>
      <c r="AR787" s="1"/>
      <c r="AS787" s="1"/>
      <c r="AT787" s="1"/>
      <c r="AU787" s="1"/>
      <c r="AV787" s="1"/>
      <c r="AX787" s="1"/>
      <c r="AY787" s="1"/>
      <c r="AZ787" s="1"/>
      <c r="BG787" s="1"/>
      <c r="BH787" s="1"/>
      <c r="BI787" s="1"/>
      <c r="BM787" s="1"/>
      <c r="BN787" s="1"/>
      <c r="BO787" s="1"/>
    </row>
    <row r="788" spans="43:67">
      <c r="AQ788" s="1"/>
      <c r="AR788" s="1"/>
      <c r="AS788" s="1"/>
      <c r="AT788" s="1"/>
      <c r="AU788" s="1"/>
      <c r="AV788" s="1"/>
      <c r="AX788" s="1"/>
      <c r="AY788" s="1"/>
      <c r="AZ788" s="1"/>
      <c r="BG788" s="1"/>
      <c r="BH788" s="1"/>
      <c r="BI788" s="1"/>
      <c r="BM788" s="1"/>
      <c r="BN788" s="1"/>
      <c r="BO788" s="1"/>
    </row>
    <row r="789" spans="43:67">
      <c r="AQ789" s="1"/>
      <c r="AR789" s="1"/>
      <c r="AS789" s="1"/>
      <c r="AT789" s="1"/>
      <c r="AU789" s="1"/>
      <c r="AV789" s="1"/>
      <c r="AX789" s="1"/>
      <c r="AY789" s="1"/>
      <c r="AZ789" s="1"/>
      <c r="BG789" s="1"/>
      <c r="BH789" s="1"/>
      <c r="BI789" s="1"/>
      <c r="BM789" s="1"/>
      <c r="BN789" s="1"/>
      <c r="BO789" s="1"/>
    </row>
    <row r="790" spans="43:67">
      <c r="AQ790" s="1"/>
      <c r="AR790" s="1"/>
      <c r="AS790" s="1"/>
      <c r="AT790" s="1"/>
      <c r="AU790" s="1"/>
      <c r="AV790" s="1"/>
      <c r="AX790" s="1"/>
      <c r="AY790" s="1"/>
      <c r="AZ790" s="1"/>
      <c r="BG790" s="1"/>
      <c r="BH790" s="1"/>
      <c r="BI790" s="1"/>
      <c r="BM790" s="1"/>
      <c r="BN790" s="1"/>
      <c r="BO790" s="1"/>
    </row>
    <row r="791" spans="43:67">
      <c r="AQ791" s="1"/>
      <c r="AR791" s="1"/>
      <c r="AS791" s="1"/>
      <c r="AT791" s="1"/>
      <c r="AU791" s="1"/>
      <c r="AV791" s="1"/>
      <c r="AX791" s="1"/>
      <c r="AY791" s="1"/>
      <c r="AZ791" s="1"/>
      <c r="BG791" s="1"/>
      <c r="BH791" s="1"/>
      <c r="BI791" s="1"/>
      <c r="BM791" s="1"/>
      <c r="BN791" s="1"/>
      <c r="BO791" s="1"/>
    </row>
    <row r="792" spans="43:67">
      <c r="AQ792" s="1"/>
      <c r="AR792" s="1"/>
      <c r="AS792" s="1"/>
      <c r="AT792" s="1"/>
      <c r="AU792" s="1"/>
      <c r="AV792" s="1"/>
      <c r="AX792" s="1"/>
      <c r="AY792" s="1"/>
      <c r="AZ792" s="1"/>
      <c r="BG792" s="1"/>
      <c r="BH792" s="1"/>
      <c r="BI792" s="1"/>
      <c r="BM792" s="1"/>
      <c r="BN792" s="1"/>
      <c r="BO792" s="1"/>
    </row>
    <row r="793" spans="43:67">
      <c r="AQ793" s="1"/>
      <c r="AR793" s="1"/>
      <c r="AS793" s="1"/>
      <c r="AT793" s="1"/>
      <c r="AU793" s="1"/>
      <c r="AV793" s="1"/>
      <c r="AX793" s="1"/>
      <c r="AY793" s="1"/>
      <c r="AZ793" s="1"/>
      <c r="BG793" s="1"/>
      <c r="BH793" s="1"/>
      <c r="BI793" s="1"/>
      <c r="BM793" s="1"/>
      <c r="BN793" s="1"/>
      <c r="BO793" s="1"/>
    </row>
    <row r="794" spans="43:67">
      <c r="AQ794" s="1"/>
      <c r="AR794" s="1"/>
      <c r="AS794" s="1"/>
      <c r="AT794" s="1"/>
      <c r="AU794" s="1"/>
      <c r="AV794" s="1"/>
      <c r="AX794" s="1"/>
      <c r="AY794" s="1"/>
      <c r="AZ794" s="1"/>
      <c r="BG794" s="1"/>
      <c r="BH794" s="1"/>
      <c r="BI794" s="1"/>
      <c r="BM794" s="1"/>
      <c r="BN794" s="1"/>
      <c r="BO794" s="1"/>
    </row>
    <row r="795" spans="43:67">
      <c r="AQ795" s="1"/>
      <c r="AR795" s="1"/>
      <c r="AS795" s="1"/>
      <c r="AT795" s="1"/>
      <c r="AU795" s="1"/>
      <c r="AV795" s="1"/>
      <c r="AX795" s="1"/>
      <c r="AY795" s="1"/>
      <c r="AZ795" s="1"/>
      <c r="BG795" s="1"/>
      <c r="BH795" s="1"/>
      <c r="BI795" s="1"/>
      <c r="BM795" s="1"/>
      <c r="BN795" s="1"/>
      <c r="BO795" s="1"/>
    </row>
    <row r="796" spans="43:67">
      <c r="AQ796" s="1"/>
      <c r="AR796" s="1"/>
      <c r="AS796" s="1"/>
      <c r="AT796" s="1"/>
      <c r="AU796" s="1"/>
      <c r="AV796" s="1"/>
      <c r="AX796" s="1"/>
      <c r="AY796" s="1"/>
      <c r="AZ796" s="1"/>
      <c r="BG796" s="1"/>
      <c r="BH796" s="1"/>
      <c r="BI796" s="1"/>
      <c r="BM796" s="1"/>
      <c r="BN796" s="1"/>
      <c r="BO796" s="1"/>
    </row>
    <row r="797" spans="43:67">
      <c r="AQ797" s="1"/>
      <c r="AR797" s="1"/>
      <c r="AS797" s="1"/>
      <c r="AT797" s="1"/>
      <c r="AU797" s="1"/>
      <c r="AV797" s="1"/>
      <c r="AX797" s="1"/>
      <c r="AY797" s="1"/>
      <c r="AZ797" s="1"/>
      <c r="BG797" s="1"/>
      <c r="BH797" s="1"/>
      <c r="BI797" s="1"/>
      <c r="BM797" s="1"/>
      <c r="BN797" s="1"/>
      <c r="BO797" s="1"/>
    </row>
    <row r="798" spans="43:67">
      <c r="AQ798" s="1"/>
      <c r="AR798" s="1"/>
      <c r="AS798" s="1"/>
      <c r="AT798" s="1"/>
      <c r="AU798" s="1"/>
      <c r="AV798" s="1"/>
      <c r="AX798" s="1"/>
      <c r="AY798" s="1"/>
      <c r="AZ798" s="1"/>
      <c r="BG798" s="1"/>
      <c r="BH798" s="1"/>
      <c r="BI798" s="1"/>
      <c r="BM798" s="1"/>
      <c r="BN798" s="1"/>
      <c r="BO798" s="1"/>
    </row>
    <row r="799" spans="43:67">
      <c r="AQ799" s="1"/>
      <c r="AR799" s="1"/>
      <c r="AS799" s="1"/>
      <c r="AT799" s="1"/>
      <c r="AU799" s="1"/>
      <c r="AV799" s="1"/>
      <c r="AX799" s="1"/>
      <c r="AY799" s="1"/>
      <c r="AZ799" s="1"/>
      <c r="BG799" s="1"/>
      <c r="BH799" s="1"/>
      <c r="BI799" s="1"/>
      <c r="BM799" s="1"/>
      <c r="BN799" s="1"/>
      <c r="BO799" s="1"/>
    </row>
    <row r="800" spans="43:67">
      <c r="AQ800" s="1"/>
      <c r="AR800" s="1"/>
      <c r="AS800" s="1"/>
      <c r="AT800" s="1"/>
      <c r="AU800" s="1"/>
      <c r="AV800" s="1"/>
      <c r="AX800" s="1"/>
      <c r="AY800" s="1"/>
      <c r="AZ800" s="1"/>
      <c r="BG800" s="1"/>
      <c r="BH800" s="1"/>
      <c r="BI800" s="1"/>
      <c r="BM800" s="1"/>
      <c r="BN800" s="1"/>
      <c r="BO800" s="1"/>
    </row>
    <row r="801" spans="43:67">
      <c r="AQ801" s="1"/>
      <c r="AR801" s="1"/>
      <c r="AS801" s="1"/>
      <c r="AT801" s="1"/>
      <c r="AU801" s="1"/>
      <c r="AV801" s="1"/>
      <c r="AX801" s="1"/>
      <c r="AY801" s="1"/>
      <c r="AZ801" s="1"/>
      <c r="BG801" s="1"/>
      <c r="BH801" s="1"/>
      <c r="BI801" s="1"/>
      <c r="BM801" s="1"/>
      <c r="BN801" s="1"/>
      <c r="BO801" s="1"/>
    </row>
    <row r="802" spans="43:67">
      <c r="AQ802" s="1"/>
      <c r="AR802" s="1"/>
      <c r="AS802" s="1"/>
      <c r="AT802" s="1"/>
      <c r="AU802" s="1"/>
      <c r="AV802" s="1"/>
      <c r="AX802" s="1"/>
      <c r="AY802" s="1"/>
      <c r="AZ802" s="1"/>
      <c r="BG802" s="1"/>
      <c r="BH802" s="1"/>
      <c r="BI802" s="1"/>
      <c r="BM802" s="1"/>
      <c r="BN802" s="1"/>
      <c r="BO802" s="1"/>
    </row>
    <row r="803" spans="43:67">
      <c r="AQ803" s="1"/>
      <c r="AR803" s="1"/>
      <c r="AS803" s="1"/>
      <c r="AT803" s="1"/>
      <c r="AU803" s="1"/>
      <c r="AV803" s="1"/>
      <c r="AX803" s="1"/>
      <c r="AY803" s="1"/>
      <c r="AZ803" s="1"/>
      <c r="BG803" s="1"/>
      <c r="BH803" s="1"/>
      <c r="BI803" s="1"/>
      <c r="BM803" s="1"/>
      <c r="BN803" s="1"/>
      <c r="BO803" s="1"/>
    </row>
    <row r="804" spans="43:67">
      <c r="AQ804" s="1"/>
      <c r="AR804" s="1"/>
      <c r="AS804" s="1"/>
      <c r="AT804" s="1"/>
      <c r="AU804" s="1"/>
      <c r="AV804" s="1"/>
      <c r="AX804" s="1"/>
      <c r="AY804" s="1"/>
      <c r="AZ804" s="1"/>
      <c r="BG804" s="1"/>
      <c r="BH804" s="1"/>
      <c r="BI804" s="1"/>
      <c r="BM804" s="1"/>
      <c r="BN804" s="1"/>
      <c r="BO804" s="1"/>
    </row>
    <row r="805" spans="43:67">
      <c r="AQ805" s="1"/>
      <c r="AR805" s="1"/>
      <c r="AS805" s="1"/>
      <c r="AT805" s="1"/>
      <c r="AU805" s="1"/>
      <c r="AV805" s="1"/>
      <c r="AX805" s="1"/>
      <c r="AY805" s="1"/>
      <c r="AZ805" s="1"/>
      <c r="BG805" s="1"/>
      <c r="BH805" s="1"/>
      <c r="BI805" s="1"/>
      <c r="BM805" s="1"/>
      <c r="BN805" s="1"/>
      <c r="BO805" s="1"/>
    </row>
    <row r="806" spans="43:67">
      <c r="AQ806" s="1"/>
      <c r="AR806" s="1"/>
      <c r="AS806" s="1"/>
      <c r="AT806" s="1"/>
      <c r="AU806" s="1"/>
      <c r="AV806" s="1"/>
      <c r="AX806" s="1"/>
      <c r="AY806" s="1"/>
      <c r="AZ806" s="1"/>
      <c r="BG806" s="1"/>
      <c r="BH806" s="1"/>
      <c r="BI806" s="1"/>
      <c r="BM806" s="1"/>
      <c r="BN806" s="1"/>
      <c r="BO806" s="1"/>
    </row>
    <row r="807" spans="43:67">
      <c r="AQ807" s="1"/>
      <c r="AR807" s="1"/>
      <c r="AS807" s="1"/>
      <c r="AT807" s="1"/>
      <c r="AU807" s="1"/>
      <c r="AV807" s="1"/>
      <c r="AX807" s="1"/>
      <c r="AY807" s="1"/>
      <c r="AZ807" s="1"/>
      <c r="BG807" s="1"/>
      <c r="BH807" s="1"/>
      <c r="BI807" s="1"/>
      <c r="BM807" s="1"/>
      <c r="BN807" s="1"/>
      <c r="BO807" s="1"/>
    </row>
    <row r="808" spans="43:67">
      <c r="AQ808" s="1"/>
      <c r="AR808" s="1"/>
      <c r="AS808" s="1"/>
      <c r="AT808" s="1"/>
      <c r="AU808" s="1"/>
      <c r="AV808" s="1"/>
      <c r="AX808" s="1"/>
      <c r="AY808" s="1"/>
      <c r="AZ808" s="1"/>
      <c r="BG808" s="1"/>
      <c r="BH808" s="1"/>
      <c r="BI808" s="1"/>
      <c r="BM808" s="1"/>
      <c r="BN808" s="1"/>
      <c r="BO808" s="1"/>
    </row>
    <row r="809" spans="43:67">
      <c r="AQ809" s="1"/>
      <c r="AR809" s="1"/>
      <c r="AS809" s="1"/>
      <c r="AT809" s="1"/>
      <c r="AU809" s="1"/>
      <c r="AV809" s="1"/>
      <c r="AX809" s="1"/>
      <c r="AY809" s="1"/>
      <c r="AZ809" s="1"/>
      <c r="BG809" s="1"/>
      <c r="BH809" s="1"/>
      <c r="BI809" s="1"/>
      <c r="BM809" s="1"/>
      <c r="BN809" s="1"/>
      <c r="BO809" s="1"/>
    </row>
    <row r="810" spans="43:67">
      <c r="AQ810" s="1"/>
      <c r="AR810" s="1"/>
      <c r="AS810" s="1"/>
      <c r="AT810" s="1"/>
      <c r="AU810" s="1"/>
      <c r="AV810" s="1"/>
      <c r="AX810" s="1"/>
      <c r="AY810" s="1"/>
      <c r="AZ810" s="1"/>
      <c r="BG810" s="1"/>
      <c r="BH810" s="1"/>
      <c r="BI810" s="1"/>
      <c r="BM810" s="1"/>
      <c r="BN810" s="1"/>
      <c r="BO810" s="1"/>
    </row>
    <row r="811" spans="43:67">
      <c r="AQ811" s="1"/>
      <c r="AR811" s="1"/>
      <c r="AS811" s="1"/>
      <c r="AT811" s="1"/>
      <c r="AU811" s="1"/>
      <c r="AV811" s="1"/>
      <c r="AX811" s="1"/>
      <c r="AY811" s="1"/>
      <c r="AZ811" s="1"/>
      <c r="BG811" s="1"/>
      <c r="BH811" s="1"/>
      <c r="BI811" s="1"/>
      <c r="BM811" s="1"/>
      <c r="BN811" s="1"/>
      <c r="BO811" s="1"/>
    </row>
    <row r="812" spans="43:67">
      <c r="AQ812" s="1"/>
      <c r="AR812" s="1"/>
      <c r="AS812" s="1"/>
      <c r="AT812" s="1"/>
      <c r="AU812" s="1"/>
      <c r="AV812" s="1"/>
      <c r="AX812" s="1"/>
      <c r="AY812" s="1"/>
      <c r="AZ812" s="1"/>
      <c r="BG812" s="1"/>
      <c r="BH812" s="1"/>
      <c r="BI812" s="1"/>
      <c r="BM812" s="1"/>
      <c r="BN812" s="1"/>
      <c r="BO812" s="1"/>
    </row>
    <row r="813" spans="43:67">
      <c r="AQ813" s="1"/>
      <c r="AR813" s="1"/>
      <c r="AS813" s="1"/>
      <c r="AT813" s="1"/>
      <c r="AU813" s="1"/>
      <c r="AV813" s="1"/>
      <c r="AX813" s="1"/>
      <c r="AY813" s="1"/>
      <c r="AZ813" s="1"/>
      <c r="BG813" s="1"/>
      <c r="BH813" s="1"/>
      <c r="BI813" s="1"/>
      <c r="BM813" s="1"/>
      <c r="BN813" s="1"/>
      <c r="BO813" s="1"/>
    </row>
    <row r="814" spans="43:67">
      <c r="AQ814" s="1"/>
      <c r="AR814" s="1"/>
      <c r="AS814" s="1"/>
      <c r="AT814" s="1"/>
      <c r="AU814" s="1"/>
      <c r="AV814" s="1"/>
      <c r="AX814" s="1"/>
      <c r="AY814" s="1"/>
      <c r="AZ814" s="1"/>
      <c r="BG814" s="1"/>
      <c r="BH814" s="1"/>
      <c r="BI814" s="1"/>
      <c r="BM814" s="1"/>
      <c r="BN814" s="1"/>
      <c r="BO814" s="1"/>
    </row>
    <row r="815" spans="43:67">
      <c r="AQ815" s="1"/>
      <c r="AR815" s="1"/>
      <c r="AS815" s="1"/>
      <c r="AT815" s="1"/>
      <c r="AU815" s="1"/>
      <c r="AV815" s="1"/>
      <c r="AX815" s="1"/>
      <c r="AY815" s="1"/>
      <c r="AZ815" s="1"/>
      <c r="BG815" s="1"/>
      <c r="BH815" s="1"/>
      <c r="BI815" s="1"/>
      <c r="BM815" s="1"/>
      <c r="BN815" s="1"/>
      <c r="BO815" s="1"/>
    </row>
    <row r="816" spans="43:67">
      <c r="AQ816" s="1"/>
      <c r="AR816" s="1"/>
      <c r="AS816" s="1"/>
      <c r="AT816" s="1"/>
      <c r="AU816" s="1"/>
      <c r="AV816" s="1"/>
      <c r="AX816" s="1"/>
      <c r="AY816" s="1"/>
      <c r="AZ816" s="1"/>
      <c r="BG816" s="1"/>
      <c r="BH816" s="1"/>
      <c r="BI816" s="1"/>
      <c r="BM816" s="1"/>
      <c r="BN816" s="1"/>
      <c r="BO816" s="1"/>
    </row>
    <row r="817" spans="43:67">
      <c r="AQ817" s="1"/>
      <c r="AR817" s="1"/>
      <c r="AS817" s="1"/>
      <c r="AT817" s="1"/>
      <c r="AU817" s="1"/>
      <c r="AV817" s="1"/>
      <c r="AX817" s="1"/>
      <c r="AY817" s="1"/>
      <c r="AZ817" s="1"/>
      <c r="BG817" s="1"/>
      <c r="BH817" s="1"/>
      <c r="BI817" s="1"/>
      <c r="BM817" s="1"/>
      <c r="BN817" s="1"/>
      <c r="BO817" s="1"/>
    </row>
    <row r="818" spans="43:67">
      <c r="AQ818" s="1"/>
      <c r="AR818" s="1"/>
      <c r="AS818" s="1"/>
      <c r="AT818" s="1"/>
      <c r="AU818" s="1"/>
      <c r="AV818" s="1"/>
      <c r="AX818" s="1"/>
      <c r="AY818" s="1"/>
      <c r="AZ818" s="1"/>
      <c r="BG818" s="1"/>
      <c r="BH818" s="1"/>
      <c r="BI818" s="1"/>
      <c r="BM818" s="1"/>
      <c r="BN818" s="1"/>
      <c r="BO818" s="1"/>
    </row>
    <row r="819" spans="43:67">
      <c r="AQ819" s="1"/>
      <c r="AR819" s="1"/>
      <c r="AS819" s="1"/>
      <c r="AT819" s="1"/>
      <c r="AU819" s="1"/>
      <c r="AV819" s="1"/>
      <c r="AX819" s="1"/>
      <c r="AY819" s="1"/>
      <c r="AZ819" s="1"/>
      <c r="BG819" s="1"/>
      <c r="BH819" s="1"/>
      <c r="BI819" s="1"/>
      <c r="BM819" s="1"/>
      <c r="BN819" s="1"/>
      <c r="BO819" s="1"/>
    </row>
    <row r="820" spans="43:67">
      <c r="AQ820" s="1"/>
      <c r="AR820" s="1"/>
      <c r="AS820" s="1"/>
      <c r="AT820" s="1"/>
      <c r="AU820" s="1"/>
      <c r="AV820" s="1"/>
      <c r="AX820" s="1"/>
      <c r="AY820" s="1"/>
      <c r="AZ820" s="1"/>
      <c r="BG820" s="1"/>
      <c r="BH820" s="1"/>
      <c r="BI820" s="1"/>
      <c r="BM820" s="1"/>
      <c r="BN820" s="1"/>
      <c r="BO820" s="1"/>
    </row>
    <row r="821" spans="43:67">
      <c r="AQ821" s="1"/>
      <c r="AR821" s="1"/>
      <c r="AS821" s="1"/>
      <c r="AT821" s="1"/>
      <c r="AU821" s="1"/>
      <c r="AV821" s="1"/>
      <c r="AX821" s="1"/>
      <c r="AY821" s="1"/>
      <c r="AZ821" s="1"/>
      <c r="BG821" s="1"/>
      <c r="BH821" s="1"/>
      <c r="BI821" s="1"/>
      <c r="BM821" s="1"/>
      <c r="BN821" s="1"/>
      <c r="BO821" s="1"/>
    </row>
    <row r="822" spans="43:67">
      <c r="AQ822" s="1"/>
      <c r="AR822" s="1"/>
      <c r="AS822" s="1"/>
      <c r="AT822" s="1"/>
      <c r="AU822" s="1"/>
      <c r="AV822" s="1"/>
      <c r="AX822" s="1"/>
      <c r="AY822" s="1"/>
      <c r="AZ822" s="1"/>
      <c r="BG822" s="1"/>
      <c r="BH822" s="1"/>
      <c r="BI822" s="1"/>
      <c r="BM822" s="1"/>
      <c r="BN822" s="1"/>
      <c r="BO822" s="1"/>
    </row>
    <row r="823" spans="43:67">
      <c r="AQ823" s="1"/>
      <c r="AR823" s="1"/>
      <c r="AS823" s="1"/>
      <c r="AT823" s="1"/>
      <c r="AU823" s="1"/>
      <c r="AV823" s="1"/>
      <c r="AX823" s="1"/>
      <c r="AY823" s="1"/>
      <c r="AZ823" s="1"/>
      <c r="BG823" s="1"/>
      <c r="BH823" s="1"/>
      <c r="BI823" s="1"/>
      <c r="BM823" s="1"/>
      <c r="BN823" s="1"/>
      <c r="BO823" s="1"/>
    </row>
    <row r="824" spans="43:67">
      <c r="AQ824" s="1"/>
      <c r="AR824" s="1"/>
      <c r="AS824" s="1"/>
      <c r="AT824" s="1"/>
      <c r="AU824" s="1"/>
      <c r="AV824" s="1"/>
      <c r="AX824" s="1"/>
      <c r="AY824" s="1"/>
      <c r="AZ824" s="1"/>
      <c r="BG824" s="1"/>
      <c r="BH824" s="1"/>
      <c r="BI824" s="1"/>
      <c r="BM824" s="1"/>
      <c r="BN824" s="1"/>
      <c r="BO824" s="1"/>
    </row>
    <row r="825" spans="43:67">
      <c r="AQ825" s="1"/>
      <c r="AR825" s="1"/>
      <c r="AS825" s="1"/>
      <c r="AT825" s="1"/>
      <c r="AU825" s="1"/>
      <c r="AV825" s="1"/>
      <c r="AX825" s="1"/>
      <c r="AY825" s="1"/>
      <c r="AZ825" s="1"/>
      <c r="BG825" s="1"/>
      <c r="BH825" s="1"/>
      <c r="BI825" s="1"/>
      <c r="BM825" s="1"/>
      <c r="BN825" s="1"/>
      <c r="BO825" s="1"/>
    </row>
    <row r="826" spans="43:67">
      <c r="AQ826" s="1"/>
      <c r="AR826" s="1"/>
      <c r="AS826" s="1"/>
      <c r="AT826" s="1"/>
      <c r="AU826" s="1"/>
      <c r="AV826" s="1"/>
      <c r="AX826" s="1"/>
      <c r="AY826" s="1"/>
      <c r="AZ826" s="1"/>
      <c r="BG826" s="1"/>
      <c r="BH826" s="1"/>
      <c r="BI826" s="1"/>
      <c r="BM826" s="1"/>
      <c r="BN826" s="1"/>
      <c r="BO826" s="1"/>
    </row>
    <row r="827" spans="43:67">
      <c r="AQ827" s="1"/>
      <c r="AR827" s="1"/>
      <c r="AS827" s="1"/>
      <c r="AT827" s="1"/>
      <c r="AU827" s="1"/>
      <c r="AV827" s="1"/>
      <c r="AX827" s="1"/>
      <c r="AY827" s="1"/>
      <c r="AZ827" s="1"/>
      <c r="BG827" s="1"/>
      <c r="BH827" s="1"/>
      <c r="BI827" s="1"/>
      <c r="BM827" s="1"/>
      <c r="BN827" s="1"/>
      <c r="BO827" s="1"/>
    </row>
    <row r="828" spans="43:67">
      <c r="AQ828" s="1"/>
      <c r="AR828" s="1"/>
      <c r="AS828" s="1"/>
      <c r="AT828" s="1"/>
      <c r="AU828" s="1"/>
      <c r="AV828" s="1"/>
      <c r="AX828" s="1"/>
      <c r="AY828" s="1"/>
      <c r="AZ828" s="1"/>
      <c r="BG828" s="1"/>
      <c r="BH828" s="1"/>
      <c r="BI828" s="1"/>
      <c r="BM828" s="1"/>
      <c r="BN828" s="1"/>
      <c r="BO828" s="1"/>
    </row>
    <row r="829" spans="43:67">
      <c r="AQ829" s="1"/>
      <c r="AR829" s="1"/>
      <c r="AS829" s="1"/>
      <c r="AT829" s="1"/>
      <c r="AU829" s="1"/>
      <c r="AV829" s="1"/>
      <c r="AX829" s="1"/>
      <c r="AY829" s="1"/>
      <c r="AZ829" s="1"/>
      <c r="BG829" s="1"/>
      <c r="BH829" s="1"/>
      <c r="BI829" s="1"/>
      <c r="BM829" s="1"/>
      <c r="BN829" s="1"/>
      <c r="BO829" s="1"/>
    </row>
    <row r="830" spans="43:67">
      <c r="AQ830" s="1"/>
      <c r="AR830" s="1"/>
      <c r="AS830" s="1"/>
      <c r="AT830" s="1"/>
      <c r="AU830" s="1"/>
      <c r="AV830" s="1"/>
      <c r="AX830" s="1"/>
      <c r="AY830" s="1"/>
      <c r="AZ830" s="1"/>
      <c r="BG830" s="1"/>
      <c r="BH830" s="1"/>
      <c r="BI830" s="1"/>
      <c r="BM830" s="1"/>
      <c r="BN830" s="1"/>
      <c r="BO830" s="1"/>
    </row>
    <row r="831" spans="43:67">
      <c r="AQ831" s="1"/>
      <c r="AR831" s="1"/>
      <c r="AS831" s="1"/>
      <c r="AT831" s="1"/>
      <c r="AU831" s="1"/>
      <c r="AV831" s="1"/>
      <c r="AX831" s="1"/>
      <c r="AY831" s="1"/>
      <c r="AZ831" s="1"/>
      <c r="BG831" s="1"/>
      <c r="BH831" s="1"/>
      <c r="BI831" s="1"/>
      <c r="BM831" s="1"/>
      <c r="BN831" s="1"/>
      <c r="BO831" s="1"/>
    </row>
    <row r="832" spans="43:67">
      <c r="AQ832" s="1"/>
      <c r="AR832" s="1"/>
      <c r="AS832" s="1"/>
      <c r="AT832" s="1"/>
      <c r="AU832" s="1"/>
      <c r="AV832" s="1"/>
      <c r="AX832" s="1"/>
      <c r="AY832" s="1"/>
      <c r="AZ832" s="1"/>
      <c r="BG832" s="1"/>
      <c r="BH832" s="1"/>
      <c r="BI832" s="1"/>
      <c r="BM832" s="1"/>
      <c r="BN832" s="1"/>
      <c r="BO832" s="1"/>
    </row>
    <row r="833" spans="43:67">
      <c r="AQ833" s="1"/>
      <c r="AR833" s="1"/>
      <c r="AS833" s="1"/>
      <c r="AT833" s="1"/>
      <c r="AU833" s="1"/>
      <c r="AV833" s="1"/>
      <c r="AX833" s="1"/>
      <c r="AY833" s="1"/>
      <c r="AZ833" s="1"/>
      <c r="BG833" s="1"/>
      <c r="BH833" s="1"/>
      <c r="BI833" s="1"/>
      <c r="BM833" s="1"/>
      <c r="BN833" s="1"/>
      <c r="BO833" s="1"/>
    </row>
    <row r="834" spans="43:67">
      <c r="AQ834" s="1"/>
      <c r="AR834" s="1"/>
      <c r="AS834" s="1"/>
      <c r="AT834" s="1"/>
      <c r="AU834" s="1"/>
      <c r="AV834" s="1"/>
      <c r="AX834" s="1"/>
      <c r="AY834" s="1"/>
      <c r="AZ834" s="1"/>
      <c r="BG834" s="1"/>
      <c r="BH834" s="1"/>
      <c r="BI834" s="1"/>
      <c r="BM834" s="1"/>
      <c r="BN834" s="1"/>
      <c r="BO834" s="1"/>
    </row>
    <row r="835" spans="43:67">
      <c r="AQ835" s="1"/>
      <c r="AR835" s="1"/>
      <c r="AS835" s="1"/>
      <c r="AT835" s="1"/>
      <c r="AU835" s="1"/>
      <c r="AV835" s="1"/>
      <c r="AX835" s="1"/>
      <c r="AY835" s="1"/>
      <c r="AZ835" s="1"/>
      <c r="BG835" s="1"/>
      <c r="BH835" s="1"/>
      <c r="BI835" s="1"/>
      <c r="BM835" s="1"/>
      <c r="BN835" s="1"/>
      <c r="BO835" s="1"/>
    </row>
    <row r="836" spans="43:67">
      <c r="AQ836" s="1"/>
      <c r="AR836" s="1"/>
      <c r="AS836" s="1"/>
      <c r="AT836" s="1"/>
      <c r="AU836" s="1"/>
      <c r="AV836" s="1"/>
      <c r="AX836" s="1"/>
      <c r="AY836" s="1"/>
      <c r="AZ836" s="1"/>
      <c r="BG836" s="1"/>
      <c r="BH836" s="1"/>
      <c r="BI836" s="1"/>
      <c r="BM836" s="1"/>
      <c r="BN836" s="1"/>
      <c r="BO836" s="1"/>
    </row>
    <row r="837" spans="43:67">
      <c r="AQ837" s="1"/>
      <c r="AR837" s="1"/>
      <c r="AS837" s="1"/>
      <c r="AT837" s="1"/>
      <c r="AU837" s="1"/>
      <c r="AV837" s="1"/>
      <c r="AX837" s="1"/>
      <c r="AY837" s="1"/>
      <c r="AZ837" s="1"/>
      <c r="BG837" s="1"/>
      <c r="BH837" s="1"/>
      <c r="BI837" s="1"/>
      <c r="BM837" s="1"/>
      <c r="BN837" s="1"/>
      <c r="BO837" s="1"/>
    </row>
    <row r="838" spans="43:67">
      <c r="AQ838" s="1"/>
      <c r="AR838" s="1"/>
      <c r="AS838" s="1"/>
      <c r="AT838" s="1"/>
      <c r="AU838" s="1"/>
      <c r="AV838" s="1"/>
      <c r="AX838" s="1"/>
      <c r="AY838" s="1"/>
      <c r="AZ838" s="1"/>
      <c r="BG838" s="1"/>
      <c r="BH838" s="1"/>
      <c r="BI838" s="1"/>
      <c r="BM838" s="1"/>
      <c r="BN838" s="1"/>
      <c r="BO838" s="1"/>
    </row>
    <row r="839" spans="43:67">
      <c r="AQ839" s="1"/>
      <c r="AR839" s="1"/>
      <c r="AS839" s="1"/>
      <c r="AT839" s="1"/>
      <c r="AU839" s="1"/>
      <c r="AV839" s="1"/>
      <c r="AX839" s="1"/>
      <c r="AY839" s="1"/>
      <c r="AZ839" s="1"/>
      <c r="BG839" s="1"/>
      <c r="BH839" s="1"/>
      <c r="BI839" s="1"/>
      <c r="BM839" s="1"/>
      <c r="BN839" s="1"/>
      <c r="BO839" s="1"/>
    </row>
    <row r="840" spans="43:67">
      <c r="AQ840" s="1"/>
      <c r="AR840" s="1"/>
      <c r="AS840" s="1"/>
      <c r="AT840" s="1"/>
      <c r="AU840" s="1"/>
      <c r="AV840" s="1"/>
      <c r="AX840" s="1"/>
      <c r="AY840" s="1"/>
      <c r="AZ840" s="1"/>
      <c r="BG840" s="1"/>
      <c r="BH840" s="1"/>
      <c r="BI840" s="1"/>
      <c r="BM840" s="1"/>
      <c r="BN840" s="1"/>
      <c r="BO840" s="1"/>
    </row>
    <row r="841" spans="43:67">
      <c r="AQ841" s="1"/>
      <c r="AR841" s="1"/>
      <c r="AS841" s="1"/>
      <c r="AT841" s="1"/>
      <c r="AU841" s="1"/>
      <c r="AV841" s="1"/>
      <c r="AX841" s="1"/>
      <c r="AY841" s="1"/>
      <c r="AZ841" s="1"/>
      <c r="BG841" s="1"/>
      <c r="BH841" s="1"/>
      <c r="BI841" s="1"/>
      <c r="BM841" s="1"/>
      <c r="BN841" s="1"/>
      <c r="BO841" s="1"/>
    </row>
    <row r="842" spans="43:67">
      <c r="AQ842" s="1"/>
      <c r="AR842" s="1"/>
      <c r="AS842" s="1"/>
      <c r="AT842" s="1"/>
      <c r="AU842" s="1"/>
      <c r="AV842" s="1"/>
      <c r="AX842" s="1"/>
      <c r="AY842" s="1"/>
      <c r="AZ842" s="1"/>
      <c r="BG842" s="1"/>
      <c r="BH842" s="1"/>
      <c r="BI842" s="1"/>
      <c r="BM842" s="1"/>
      <c r="BN842" s="1"/>
      <c r="BO842" s="1"/>
    </row>
    <row r="843" spans="43:67">
      <c r="AQ843" s="1"/>
      <c r="AR843" s="1"/>
      <c r="AS843" s="1"/>
      <c r="AT843" s="1"/>
      <c r="AU843" s="1"/>
      <c r="AV843" s="1"/>
      <c r="AX843" s="1"/>
      <c r="AY843" s="1"/>
      <c r="AZ843" s="1"/>
      <c r="BG843" s="1"/>
      <c r="BH843" s="1"/>
      <c r="BI843" s="1"/>
      <c r="BM843" s="1"/>
      <c r="BN843" s="1"/>
      <c r="BO843" s="1"/>
    </row>
    <row r="844" spans="43:67">
      <c r="AQ844" s="1"/>
      <c r="AR844" s="1"/>
      <c r="AS844" s="1"/>
      <c r="AT844" s="1"/>
      <c r="AU844" s="1"/>
      <c r="AV844" s="1"/>
      <c r="AX844" s="1"/>
      <c r="AY844" s="1"/>
      <c r="AZ844" s="1"/>
      <c r="BG844" s="1"/>
      <c r="BH844" s="1"/>
      <c r="BI844" s="1"/>
      <c r="BM844" s="1"/>
      <c r="BN844" s="1"/>
      <c r="BO844" s="1"/>
    </row>
    <row r="845" spans="43:67">
      <c r="AQ845" s="1"/>
      <c r="AR845" s="1"/>
      <c r="AS845" s="1"/>
      <c r="AT845" s="1"/>
      <c r="AU845" s="1"/>
      <c r="AV845" s="1"/>
      <c r="AX845" s="1"/>
      <c r="AY845" s="1"/>
      <c r="AZ845" s="1"/>
      <c r="BG845" s="1"/>
      <c r="BH845" s="1"/>
      <c r="BI845" s="1"/>
      <c r="BM845" s="1"/>
      <c r="BN845" s="1"/>
      <c r="BO845" s="1"/>
    </row>
    <row r="846" spans="43:67">
      <c r="AQ846" s="1"/>
      <c r="AR846" s="1"/>
      <c r="AS846" s="1"/>
      <c r="AT846" s="1"/>
      <c r="AU846" s="1"/>
      <c r="AV846" s="1"/>
      <c r="AX846" s="1"/>
      <c r="AY846" s="1"/>
      <c r="AZ846" s="1"/>
      <c r="BG846" s="1"/>
      <c r="BH846" s="1"/>
      <c r="BI846" s="1"/>
      <c r="BM846" s="1"/>
      <c r="BN846" s="1"/>
      <c r="BO846" s="1"/>
    </row>
    <row r="847" spans="43:67">
      <c r="AQ847" s="1"/>
      <c r="AR847" s="1"/>
      <c r="AS847" s="1"/>
      <c r="AT847" s="1"/>
      <c r="AU847" s="1"/>
      <c r="AV847" s="1"/>
      <c r="AX847" s="1"/>
      <c r="AY847" s="1"/>
      <c r="AZ847" s="1"/>
      <c r="BG847" s="1"/>
      <c r="BH847" s="1"/>
      <c r="BI847" s="1"/>
      <c r="BM847" s="1"/>
      <c r="BN847" s="1"/>
      <c r="BO847" s="1"/>
    </row>
    <row r="848" spans="43:67">
      <c r="AQ848" s="1"/>
      <c r="AR848" s="1"/>
      <c r="AS848" s="1"/>
      <c r="AT848" s="1"/>
      <c r="AU848" s="1"/>
      <c r="AV848" s="1"/>
      <c r="AX848" s="1"/>
      <c r="AY848" s="1"/>
      <c r="AZ848" s="1"/>
      <c r="BG848" s="1"/>
      <c r="BH848" s="1"/>
      <c r="BI848" s="1"/>
      <c r="BM848" s="1"/>
      <c r="BN848" s="1"/>
      <c r="BO848" s="1"/>
    </row>
    <row r="849" spans="43:67">
      <c r="AQ849" s="1"/>
      <c r="AR849" s="1"/>
      <c r="AS849" s="1"/>
      <c r="AT849" s="1"/>
      <c r="AU849" s="1"/>
      <c r="AV849" s="1"/>
      <c r="AX849" s="1"/>
      <c r="AY849" s="1"/>
      <c r="AZ849" s="1"/>
      <c r="BG849" s="1"/>
      <c r="BH849" s="1"/>
      <c r="BI849" s="1"/>
      <c r="BM849" s="1"/>
      <c r="BN849" s="1"/>
      <c r="BO849" s="1"/>
    </row>
    <row r="850" spans="43:67">
      <c r="AQ850" s="1"/>
      <c r="AR850" s="1"/>
      <c r="AS850" s="1"/>
      <c r="AT850" s="1"/>
      <c r="AU850" s="1"/>
      <c r="AV850" s="1"/>
      <c r="AX850" s="1"/>
      <c r="AY850" s="1"/>
      <c r="AZ850" s="1"/>
      <c r="BG850" s="1"/>
      <c r="BH850" s="1"/>
      <c r="BI850" s="1"/>
      <c r="BM850" s="1"/>
      <c r="BN850" s="1"/>
      <c r="BO850" s="1"/>
    </row>
    <row r="851" spans="43:67">
      <c r="AQ851" s="1"/>
      <c r="AR851" s="1"/>
      <c r="AS851" s="1"/>
      <c r="AT851" s="1"/>
      <c r="AU851" s="1"/>
      <c r="AV851" s="1"/>
      <c r="AX851" s="1"/>
      <c r="AY851" s="1"/>
      <c r="AZ851" s="1"/>
      <c r="BG851" s="1"/>
      <c r="BH851" s="1"/>
      <c r="BI851" s="1"/>
      <c r="BM851" s="1"/>
      <c r="BN851" s="1"/>
      <c r="BO851" s="1"/>
    </row>
    <row r="852" spans="43:67">
      <c r="AQ852" s="1"/>
      <c r="AR852" s="1"/>
      <c r="AS852" s="1"/>
      <c r="AT852" s="1"/>
      <c r="AU852" s="1"/>
      <c r="AV852" s="1"/>
      <c r="AX852" s="1"/>
      <c r="AY852" s="1"/>
      <c r="AZ852" s="1"/>
      <c r="BG852" s="1"/>
      <c r="BH852" s="1"/>
      <c r="BI852" s="1"/>
      <c r="BM852" s="1"/>
      <c r="BN852" s="1"/>
      <c r="BO852" s="1"/>
    </row>
    <row r="853" spans="43:67">
      <c r="AQ853" s="1"/>
      <c r="AR853" s="1"/>
      <c r="AS853" s="1"/>
      <c r="AT853" s="1"/>
      <c r="AU853" s="1"/>
      <c r="AV853" s="1"/>
      <c r="AX853" s="1"/>
      <c r="AY853" s="1"/>
      <c r="AZ853" s="1"/>
      <c r="BG853" s="1"/>
      <c r="BH853" s="1"/>
      <c r="BI853" s="1"/>
      <c r="BM853" s="1"/>
      <c r="BN853" s="1"/>
      <c r="BO853" s="1"/>
    </row>
    <row r="854" spans="43:67">
      <c r="AQ854" s="1"/>
      <c r="AR854" s="1"/>
      <c r="AS854" s="1"/>
      <c r="AT854" s="1"/>
      <c r="AU854" s="1"/>
      <c r="AV854" s="1"/>
      <c r="AX854" s="1"/>
      <c r="AY854" s="1"/>
      <c r="AZ854" s="1"/>
      <c r="BG854" s="1"/>
      <c r="BH854" s="1"/>
      <c r="BI854" s="1"/>
      <c r="BM854" s="1"/>
      <c r="BN854" s="1"/>
      <c r="BO854" s="1"/>
    </row>
    <row r="855" spans="43:67">
      <c r="AQ855" s="1"/>
      <c r="AR855" s="1"/>
      <c r="AS855" s="1"/>
      <c r="AT855" s="1"/>
      <c r="AU855" s="1"/>
      <c r="AV855" s="1"/>
      <c r="AX855" s="1"/>
      <c r="AY855" s="1"/>
      <c r="AZ855" s="1"/>
      <c r="BG855" s="1"/>
      <c r="BH855" s="1"/>
      <c r="BI855" s="1"/>
      <c r="BM855" s="1"/>
      <c r="BN855" s="1"/>
      <c r="BO855" s="1"/>
    </row>
    <row r="856" spans="43:67">
      <c r="AQ856" s="1"/>
      <c r="AR856" s="1"/>
      <c r="AS856" s="1"/>
      <c r="AT856" s="1"/>
      <c r="AU856" s="1"/>
      <c r="AV856" s="1"/>
      <c r="AX856" s="1"/>
      <c r="AY856" s="1"/>
      <c r="AZ856" s="1"/>
      <c r="BG856" s="1"/>
      <c r="BH856" s="1"/>
      <c r="BI856" s="1"/>
      <c r="BM856" s="1"/>
      <c r="BN856" s="1"/>
      <c r="BO856" s="1"/>
    </row>
    <row r="857" spans="43:67">
      <c r="AQ857" s="1"/>
      <c r="AR857" s="1"/>
      <c r="AS857" s="1"/>
      <c r="AT857" s="1"/>
      <c r="AU857" s="1"/>
      <c r="AV857" s="1"/>
      <c r="AX857" s="1"/>
      <c r="AY857" s="1"/>
      <c r="AZ857" s="1"/>
      <c r="BG857" s="1"/>
      <c r="BH857" s="1"/>
      <c r="BI857" s="1"/>
      <c r="BM857" s="1"/>
      <c r="BN857" s="1"/>
      <c r="BO857" s="1"/>
    </row>
    <row r="858" spans="43:67">
      <c r="AQ858" s="1"/>
      <c r="AR858" s="1"/>
      <c r="AS858" s="1"/>
      <c r="AT858" s="1"/>
      <c r="AU858" s="1"/>
      <c r="AV858" s="1"/>
      <c r="AX858" s="1"/>
      <c r="AY858" s="1"/>
      <c r="AZ858" s="1"/>
      <c r="BG858" s="1"/>
      <c r="BH858" s="1"/>
      <c r="BI858" s="1"/>
      <c r="BM858" s="1"/>
      <c r="BN858" s="1"/>
      <c r="BO858" s="1"/>
    </row>
    <row r="859" spans="43:67">
      <c r="AQ859" s="1"/>
      <c r="AR859" s="1"/>
      <c r="AS859" s="1"/>
      <c r="AT859" s="1"/>
      <c r="AU859" s="1"/>
      <c r="AV859" s="1"/>
      <c r="AX859" s="1"/>
      <c r="AY859" s="1"/>
      <c r="AZ859" s="1"/>
      <c r="BG859" s="1"/>
      <c r="BH859" s="1"/>
      <c r="BI859" s="1"/>
      <c r="BM859" s="1"/>
      <c r="BN859" s="1"/>
      <c r="BO859" s="1"/>
    </row>
    <row r="860" spans="43:67">
      <c r="AQ860" s="1"/>
      <c r="AR860" s="1"/>
      <c r="AS860" s="1"/>
      <c r="AT860" s="1"/>
      <c r="AU860" s="1"/>
      <c r="AV860" s="1"/>
      <c r="AX860" s="1"/>
      <c r="AY860" s="1"/>
      <c r="AZ860" s="1"/>
      <c r="BG860" s="1"/>
      <c r="BH860" s="1"/>
      <c r="BI860" s="1"/>
      <c r="BM860" s="1"/>
      <c r="BN860" s="1"/>
      <c r="BO860" s="1"/>
    </row>
    <row r="861" spans="43:67">
      <c r="AQ861" s="1"/>
      <c r="AR861" s="1"/>
      <c r="AS861" s="1"/>
      <c r="AT861" s="1"/>
      <c r="AU861" s="1"/>
      <c r="AV861" s="1"/>
      <c r="AX861" s="1"/>
      <c r="AY861" s="1"/>
      <c r="AZ861" s="1"/>
      <c r="BG861" s="1"/>
      <c r="BH861" s="1"/>
      <c r="BI861" s="1"/>
      <c r="BM861" s="1"/>
      <c r="BN861" s="1"/>
      <c r="BO861" s="1"/>
    </row>
    <row r="862" spans="43:67">
      <c r="AQ862" s="1"/>
      <c r="AR862" s="1"/>
      <c r="AS862" s="1"/>
      <c r="AT862" s="1"/>
      <c r="AU862" s="1"/>
      <c r="AV862" s="1"/>
      <c r="AX862" s="1"/>
      <c r="AY862" s="1"/>
      <c r="AZ862" s="1"/>
      <c r="BG862" s="1"/>
      <c r="BH862" s="1"/>
      <c r="BI862" s="1"/>
      <c r="BM862" s="1"/>
      <c r="BN862" s="1"/>
      <c r="BO862" s="1"/>
    </row>
    <row r="863" spans="43:67">
      <c r="AQ863" s="1"/>
      <c r="AR863" s="1"/>
      <c r="AS863" s="1"/>
      <c r="AT863" s="1"/>
      <c r="AU863" s="1"/>
      <c r="AV863" s="1"/>
      <c r="AX863" s="1"/>
      <c r="AY863" s="1"/>
      <c r="AZ863" s="1"/>
      <c r="BG863" s="1"/>
      <c r="BH863" s="1"/>
      <c r="BI863" s="1"/>
      <c r="BM863" s="1"/>
      <c r="BN863" s="1"/>
      <c r="BO863" s="1"/>
    </row>
    <row r="864" spans="43:67">
      <c r="AQ864" s="1"/>
      <c r="AR864" s="1"/>
      <c r="AS864" s="1"/>
      <c r="AT864" s="1"/>
      <c r="AU864" s="1"/>
      <c r="AV864" s="1"/>
      <c r="AX864" s="1"/>
      <c r="AY864" s="1"/>
      <c r="AZ864" s="1"/>
      <c r="BG864" s="1"/>
      <c r="BH864" s="1"/>
      <c r="BI864" s="1"/>
      <c r="BM864" s="1"/>
      <c r="BN864" s="1"/>
      <c r="BO864" s="1"/>
    </row>
    <row r="865" spans="43:67">
      <c r="AQ865" s="1"/>
      <c r="AR865" s="1"/>
      <c r="AS865" s="1"/>
      <c r="AT865" s="1"/>
      <c r="AU865" s="1"/>
      <c r="AV865" s="1"/>
      <c r="AX865" s="1"/>
      <c r="AY865" s="1"/>
      <c r="AZ865" s="1"/>
      <c r="BG865" s="1"/>
      <c r="BH865" s="1"/>
      <c r="BI865" s="1"/>
      <c r="BM865" s="1"/>
      <c r="BN865" s="1"/>
      <c r="BO865" s="1"/>
    </row>
    <row r="866" spans="43:67">
      <c r="AQ866" s="1"/>
      <c r="AR866" s="1"/>
      <c r="AS866" s="1"/>
      <c r="AT866" s="1"/>
      <c r="AU866" s="1"/>
      <c r="AV866" s="1"/>
      <c r="AX866" s="1"/>
      <c r="AY866" s="1"/>
      <c r="AZ866" s="1"/>
      <c r="BG866" s="1"/>
      <c r="BH866" s="1"/>
      <c r="BI866" s="1"/>
      <c r="BM866" s="1"/>
      <c r="BN866" s="1"/>
      <c r="BO866" s="1"/>
    </row>
    <row r="867" spans="43:67">
      <c r="AQ867" s="1"/>
      <c r="AR867" s="1"/>
      <c r="AS867" s="1"/>
      <c r="AT867" s="1"/>
      <c r="AU867" s="1"/>
      <c r="AV867" s="1"/>
      <c r="AX867" s="1"/>
      <c r="AY867" s="1"/>
      <c r="AZ867" s="1"/>
      <c r="BG867" s="1"/>
      <c r="BH867" s="1"/>
      <c r="BI867" s="1"/>
      <c r="BM867" s="1"/>
      <c r="BN867" s="1"/>
      <c r="BO867" s="1"/>
    </row>
    <row r="868" spans="43:67">
      <c r="AQ868" s="1"/>
      <c r="AR868" s="1"/>
      <c r="AS868" s="1"/>
      <c r="AT868" s="1"/>
      <c r="AU868" s="1"/>
      <c r="AV868" s="1"/>
      <c r="AX868" s="1"/>
      <c r="AY868" s="1"/>
      <c r="AZ868" s="1"/>
      <c r="BG868" s="1"/>
      <c r="BH868" s="1"/>
      <c r="BI868" s="1"/>
      <c r="BM868" s="1"/>
      <c r="BN868" s="1"/>
      <c r="BO868" s="1"/>
    </row>
    <row r="869" spans="43:67">
      <c r="AQ869" s="1"/>
      <c r="AR869" s="1"/>
      <c r="AS869" s="1"/>
      <c r="AT869" s="1"/>
      <c r="AU869" s="1"/>
      <c r="AV869" s="1"/>
      <c r="AX869" s="1"/>
      <c r="AY869" s="1"/>
      <c r="AZ869" s="1"/>
      <c r="BG869" s="1"/>
      <c r="BH869" s="1"/>
      <c r="BI869" s="1"/>
      <c r="BM869" s="1"/>
      <c r="BN869" s="1"/>
      <c r="BO869" s="1"/>
    </row>
    <row r="870" spans="43:67">
      <c r="AQ870" s="1"/>
      <c r="AR870" s="1"/>
      <c r="AS870" s="1"/>
      <c r="AT870" s="1"/>
      <c r="AU870" s="1"/>
      <c r="AV870" s="1"/>
      <c r="AX870" s="1"/>
      <c r="AY870" s="1"/>
      <c r="AZ870" s="1"/>
      <c r="BG870" s="1"/>
      <c r="BH870" s="1"/>
      <c r="BI870" s="1"/>
      <c r="BM870" s="1"/>
      <c r="BN870" s="1"/>
      <c r="BO870" s="1"/>
    </row>
    <row r="871" spans="43:67">
      <c r="AQ871" s="1"/>
      <c r="AR871" s="1"/>
      <c r="AS871" s="1"/>
      <c r="AT871" s="1"/>
      <c r="AU871" s="1"/>
      <c r="AV871" s="1"/>
      <c r="AX871" s="1"/>
      <c r="AY871" s="1"/>
      <c r="AZ871" s="1"/>
      <c r="BG871" s="1"/>
      <c r="BH871" s="1"/>
      <c r="BI871" s="1"/>
      <c r="BM871" s="1"/>
      <c r="BN871" s="1"/>
      <c r="BO871" s="1"/>
    </row>
    <row r="872" spans="43:67">
      <c r="AQ872" s="1"/>
      <c r="AR872" s="1"/>
      <c r="AS872" s="1"/>
      <c r="AT872" s="1"/>
      <c r="AU872" s="1"/>
      <c r="AV872" s="1"/>
      <c r="AX872" s="1"/>
      <c r="AY872" s="1"/>
      <c r="AZ872" s="1"/>
      <c r="BG872" s="1"/>
      <c r="BH872" s="1"/>
      <c r="BI872" s="1"/>
      <c r="BM872" s="1"/>
      <c r="BN872" s="1"/>
      <c r="BO872" s="1"/>
    </row>
    <row r="873" spans="43:67">
      <c r="AQ873" s="1"/>
      <c r="AR873" s="1"/>
      <c r="AS873" s="1"/>
      <c r="AT873" s="1"/>
      <c r="AU873" s="1"/>
      <c r="AV873" s="1"/>
      <c r="AX873" s="1"/>
      <c r="AY873" s="1"/>
      <c r="AZ873" s="1"/>
      <c r="BG873" s="1"/>
      <c r="BH873" s="1"/>
      <c r="BI873" s="1"/>
      <c r="BM873" s="1"/>
      <c r="BN873" s="1"/>
      <c r="BO873" s="1"/>
    </row>
    <row r="874" spans="43:67">
      <c r="AQ874" s="1"/>
      <c r="AR874" s="1"/>
      <c r="AS874" s="1"/>
      <c r="AT874" s="1"/>
      <c r="AU874" s="1"/>
      <c r="AV874" s="1"/>
      <c r="AX874" s="1"/>
      <c r="AY874" s="1"/>
      <c r="AZ874" s="1"/>
      <c r="BG874" s="1"/>
      <c r="BH874" s="1"/>
      <c r="BI874" s="1"/>
      <c r="BM874" s="1"/>
      <c r="BN874" s="1"/>
      <c r="BO874" s="1"/>
    </row>
    <row r="875" spans="43:67">
      <c r="AQ875" s="1"/>
      <c r="AR875" s="1"/>
      <c r="AS875" s="1"/>
      <c r="AT875" s="1"/>
      <c r="AU875" s="1"/>
      <c r="AV875" s="1"/>
      <c r="AX875" s="1"/>
      <c r="AY875" s="1"/>
      <c r="AZ875" s="1"/>
      <c r="BG875" s="1"/>
      <c r="BH875" s="1"/>
      <c r="BI875" s="1"/>
      <c r="BM875" s="1"/>
      <c r="BN875" s="1"/>
      <c r="BO875" s="1"/>
    </row>
    <row r="876" spans="43:67">
      <c r="AQ876" s="1"/>
      <c r="AR876" s="1"/>
      <c r="AS876" s="1"/>
      <c r="AT876" s="1"/>
      <c r="AU876" s="1"/>
      <c r="AV876" s="1"/>
      <c r="AX876" s="1"/>
      <c r="AY876" s="1"/>
      <c r="AZ876" s="1"/>
      <c r="BG876" s="1"/>
      <c r="BH876" s="1"/>
      <c r="BI876" s="1"/>
      <c r="BM876" s="1"/>
      <c r="BN876" s="1"/>
      <c r="BO876" s="1"/>
    </row>
    <row r="877" spans="43:67">
      <c r="AQ877" s="1"/>
      <c r="AR877" s="1"/>
      <c r="AS877" s="1"/>
      <c r="AT877" s="1"/>
      <c r="AU877" s="1"/>
      <c r="AV877" s="1"/>
      <c r="AX877" s="1"/>
      <c r="AY877" s="1"/>
      <c r="AZ877" s="1"/>
      <c r="BG877" s="1"/>
      <c r="BH877" s="1"/>
      <c r="BI877" s="1"/>
      <c r="BM877" s="1"/>
      <c r="BN877" s="1"/>
      <c r="BO877" s="1"/>
    </row>
    <row r="878" spans="43:67">
      <c r="AQ878" s="1"/>
      <c r="AR878" s="1"/>
      <c r="AS878" s="1"/>
      <c r="AT878" s="1"/>
      <c r="AU878" s="1"/>
      <c r="AV878" s="1"/>
      <c r="AX878" s="1"/>
      <c r="AY878" s="1"/>
      <c r="AZ878" s="1"/>
      <c r="BG878" s="1"/>
      <c r="BH878" s="1"/>
      <c r="BI878" s="1"/>
      <c r="BM878" s="1"/>
      <c r="BN878" s="1"/>
      <c r="BO878" s="1"/>
    </row>
    <row r="879" spans="43:67">
      <c r="AQ879" s="1"/>
      <c r="AR879" s="1"/>
      <c r="AS879" s="1"/>
      <c r="AT879" s="1"/>
      <c r="AU879" s="1"/>
      <c r="AV879" s="1"/>
      <c r="AX879" s="1"/>
      <c r="AY879" s="1"/>
      <c r="AZ879" s="1"/>
      <c r="BG879" s="1"/>
      <c r="BH879" s="1"/>
      <c r="BI879" s="1"/>
      <c r="BM879" s="1"/>
      <c r="BN879" s="1"/>
      <c r="BO879" s="1"/>
    </row>
    <row r="880" spans="43:67">
      <c r="AQ880" s="1"/>
      <c r="AR880" s="1"/>
      <c r="AS880" s="1"/>
      <c r="AT880" s="1"/>
      <c r="AU880" s="1"/>
      <c r="AV880" s="1"/>
      <c r="AX880" s="1"/>
      <c r="AY880" s="1"/>
      <c r="AZ880" s="1"/>
      <c r="BG880" s="1"/>
      <c r="BH880" s="1"/>
      <c r="BI880" s="1"/>
      <c r="BM880" s="1"/>
      <c r="BN880" s="1"/>
      <c r="BO880" s="1"/>
    </row>
    <row r="881" spans="43:67">
      <c r="AQ881" s="1"/>
      <c r="AR881" s="1"/>
      <c r="AS881" s="1"/>
      <c r="AT881" s="1"/>
      <c r="AU881" s="1"/>
      <c r="AV881" s="1"/>
      <c r="AX881" s="1"/>
      <c r="AY881" s="1"/>
      <c r="AZ881" s="1"/>
      <c r="BG881" s="1"/>
      <c r="BH881" s="1"/>
      <c r="BI881" s="1"/>
      <c r="BM881" s="1"/>
      <c r="BN881" s="1"/>
      <c r="BO881" s="1"/>
    </row>
    <row r="882" spans="43:67">
      <c r="AQ882" s="1"/>
      <c r="AR882" s="1"/>
      <c r="AS882" s="1"/>
      <c r="AT882" s="1"/>
      <c r="AU882" s="1"/>
      <c r="AV882" s="1"/>
      <c r="AX882" s="1"/>
      <c r="AY882" s="1"/>
      <c r="AZ882" s="1"/>
      <c r="BG882" s="1"/>
      <c r="BH882" s="1"/>
      <c r="BI882" s="1"/>
      <c r="BM882" s="1"/>
      <c r="BN882" s="1"/>
      <c r="BO882" s="1"/>
    </row>
    <row r="883" spans="43:67">
      <c r="AQ883" s="1"/>
      <c r="AR883" s="1"/>
      <c r="AS883" s="1"/>
      <c r="AT883" s="1"/>
      <c r="AU883" s="1"/>
      <c r="AV883" s="1"/>
      <c r="AX883" s="1"/>
      <c r="AY883" s="1"/>
      <c r="AZ883" s="1"/>
      <c r="BG883" s="1"/>
      <c r="BH883" s="1"/>
      <c r="BI883" s="1"/>
      <c r="BM883" s="1"/>
      <c r="BN883" s="1"/>
      <c r="BO883" s="1"/>
    </row>
    <row r="884" spans="43:67">
      <c r="AQ884" s="1"/>
      <c r="AR884" s="1"/>
      <c r="AS884" s="1"/>
      <c r="AT884" s="1"/>
      <c r="AU884" s="1"/>
      <c r="AV884" s="1"/>
      <c r="AX884" s="1"/>
      <c r="AY884" s="1"/>
      <c r="AZ884" s="1"/>
      <c r="BG884" s="1"/>
      <c r="BH884" s="1"/>
      <c r="BI884" s="1"/>
      <c r="BM884" s="1"/>
      <c r="BN884" s="1"/>
      <c r="BO884" s="1"/>
    </row>
    <row r="885" spans="43:67">
      <c r="AQ885" s="1"/>
      <c r="AR885" s="1"/>
      <c r="AS885" s="1"/>
      <c r="AT885" s="1"/>
      <c r="AU885" s="1"/>
      <c r="AV885" s="1"/>
      <c r="AX885" s="1"/>
      <c r="AY885" s="1"/>
      <c r="AZ885" s="1"/>
      <c r="BG885" s="1"/>
      <c r="BH885" s="1"/>
      <c r="BI885" s="1"/>
      <c r="BM885" s="1"/>
      <c r="BN885" s="1"/>
      <c r="BO885" s="1"/>
    </row>
    <row r="886" spans="43:67">
      <c r="AQ886" s="1"/>
      <c r="AR886" s="1"/>
      <c r="AS886" s="1"/>
      <c r="AT886" s="1"/>
      <c r="AU886" s="1"/>
      <c r="AV886" s="1"/>
      <c r="AX886" s="1"/>
      <c r="AY886" s="1"/>
      <c r="AZ886" s="1"/>
      <c r="BG886" s="1"/>
      <c r="BH886" s="1"/>
      <c r="BI886" s="1"/>
      <c r="BM886" s="1"/>
      <c r="BN886" s="1"/>
      <c r="BO886" s="1"/>
    </row>
    <row r="887" spans="43:67">
      <c r="AQ887" s="1"/>
      <c r="AR887" s="1"/>
      <c r="AS887" s="1"/>
      <c r="AT887" s="1"/>
      <c r="AU887" s="1"/>
      <c r="AV887" s="1"/>
      <c r="AX887" s="1"/>
      <c r="AY887" s="1"/>
      <c r="AZ887" s="1"/>
      <c r="BG887" s="1"/>
      <c r="BH887" s="1"/>
      <c r="BI887" s="1"/>
      <c r="BM887" s="1"/>
      <c r="BN887" s="1"/>
      <c r="BO887" s="1"/>
    </row>
    <row r="888" spans="43:67">
      <c r="AQ888" s="1"/>
      <c r="AR888" s="1"/>
      <c r="AS888" s="1"/>
      <c r="AT888" s="1"/>
      <c r="AU888" s="1"/>
      <c r="AV888" s="1"/>
      <c r="AX888" s="1"/>
      <c r="AY888" s="1"/>
      <c r="AZ888" s="1"/>
      <c r="BG888" s="1"/>
      <c r="BH888" s="1"/>
      <c r="BI888" s="1"/>
      <c r="BM888" s="1"/>
      <c r="BN888" s="1"/>
      <c r="BO888" s="1"/>
    </row>
    <row r="889" spans="43:67">
      <c r="AQ889" s="1"/>
      <c r="AR889" s="1"/>
      <c r="AS889" s="1"/>
      <c r="AT889" s="1"/>
      <c r="AU889" s="1"/>
      <c r="AV889" s="1"/>
      <c r="AX889" s="1"/>
      <c r="AY889" s="1"/>
      <c r="AZ889" s="1"/>
      <c r="BG889" s="1"/>
      <c r="BH889" s="1"/>
      <c r="BI889" s="1"/>
      <c r="BM889" s="1"/>
      <c r="BN889" s="1"/>
      <c r="BO889" s="1"/>
    </row>
    <row r="890" spans="43:67">
      <c r="AQ890" s="1"/>
      <c r="AR890" s="1"/>
      <c r="AS890" s="1"/>
      <c r="AT890" s="1"/>
      <c r="AU890" s="1"/>
      <c r="AV890" s="1"/>
      <c r="AX890" s="1"/>
      <c r="AY890" s="1"/>
      <c r="AZ890" s="1"/>
      <c r="BG890" s="1"/>
      <c r="BH890" s="1"/>
      <c r="BI890" s="1"/>
      <c r="BM890" s="1"/>
      <c r="BN890" s="1"/>
      <c r="BO890" s="1"/>
    </row>
    <row r="891" spans="43:67">
      <c r="AQ891" s="1"/>
      <c r="AR891" s="1"/>
      <c r="AS891" s="1"/>
      <c r="AT891" s="1"/>
      <c r="AU891" s="1"/>
      <c r="AV891" s="1"/>
      <c r="AX891" s="1"/>
      <c r="AY891" s="1"/>
      <c r="AZ891" s="1"/>
      <c r="BG891" s="1"/>
      <c r="BH891" s="1"/>
      <c r="BI891" s="1"/>
      <c r="BM891" s="1"/>
      <c r="BN891" s="1"/>
      <c r="BO891" s="1"/>
    </row>
    <row r="892" spans="43:67">
      <c r="AQ892" s="1"/>
      <c r="AR892" s="1"/>
      <c r="AS892" s="1"/>
      <c r="AT892" s="1"/>
      <c r="AU892" s="1"/>
      <c r="AV892" s="1"/>
      <c r="AX892" s="1"/>
      <c r="AY892" s="1"/>
      <c r="AZ892" s="1"/>
      <c r="BG892" s="1"/>
      <c r="BH892" s="1"/>
      <c r="BI892" s="1"/>
      <c r="BM892" s="1"/>
      <c r="BN892" s="1"/>
      <c r="BO892" s="1"/>
    </row>
    <row r="893" spans="43:67">
      <c r="AQ893" s="1"/>
      <c r="AR893" s="1"/>
      <c r="AS893" s="1"/>
      <c r="AT893" s="1"/>
      <c r="AU893" s="1"/>
      <c r="AV893" s="1"/>
      <c r="AX893" s="1"/>
      <c r="AY893" s="1"/>
      <c r="AZ893" s="1"/>
      <c r="BG893" s="1"/>
      <c r="BH893" s="1"/>
      <c r="BI893" s="1"/>
      <c r="BM893" s="1"/>
      <c r="BN893" s="1"/>
      <c r="BO893" s="1"/>
    </row>
    <row r="894" spans="43:67">
      <c r="AQ894" s="1"/>
      <c r="AR894" s="1"/>
      <c r="AS894" s="1"/>
      <c r="AT894" s="1"/>
      <c r="AU894" s="1"/>
      <c r="AV894" s="1"/>
      <c r="AX894" s="1"/>
      <c r="AY894" s="1"/>
      <c r="AZ894" s="1"/>
      <c r="BG894" s="1"/>
      <c r="BH894" s="1"/>
      <c r="BI894" s="1"/>
      <c r="BM894" s="1"/>
      <c r="BN894" s="1"/>
      <c r="BO894" s="1"/>
    </row>
    <row r="895" spans="43:67">
      <c r="AQ895" s="1"/>
      <c r="AR895" s="1"/>
      <c r="AS895" s="1"/>
      <c r="AT895" s="1"/>
      <c r="AU895" s="1"/>
      <c r="AV895" s="1"/>
      <c r="AX895" s="1"/>
      <c r="AY895" s="1"/>
      <c r="AZ895" s="1"/>
      <c r="BG895" s="1"/>
      <c r="BH895" s="1"/>
      <c r="BI895" s="1"/>
      <c r="BM895" s="1"/>
      <c r="BN895" s="1"/>
      <c r="BO895" s="1"/>
    </row>
    <row r="896" spans="43:67">
      <c r="AQ896" s="1"/>
      <c r="AR896" s="1"/>
      <c r="AS896" s="1"/>
      <c r="AT896" s="1"/>
      <c r="AU896" s="1"/>
      <c r="AV896" s="1"/>
      <c r="AX896" s="1"/>
      <c r="AY896" s="1"/>
      <c r="AZ896" s="1"/>
      <c r="BG896" s="1"/>
      <c r="BH896" s="1"/>
      <c r="BI896" s="1"/>
      <c r="BM896" s="1"/>
      <c r="BN896" s="1"/>
      <c r="BO896" s="1"/>
    </row>
    <row r="897" spans="43:67">
      <c r="AQ897" s="1"/>
      <c r="AR897" s="1"/>
      <c r="AS897" s="1"/>
      <c r="AT897" s="1"/>
      <c r="AU897" s="1"/>
      <c r="AV897" s="1"/>
      <c r="AX897" s="1"/>
      <c r="AY897" s="1"/>
      <c r="AZ897" s="1"/>
      <c r="BG897" s="1"/>
      <c r="BH897" s="1"/>
      <c r="BI897" s="1"/>
      <c r="BM897" s="1"/>
      <c r="BN897" s="1"/>
      <c r="BO897" s="1"/>
    </row>
    <row r="898" spans="43:67">
      <c r="AQ898" s="1"/>
      <c r="AR898" s="1"/>
      <c r="AS898" s="1"/>
      <c r="AT898" s="1"/>
      <c r="AU898" s="1"/>
      <c r="AV898" s="1"/>
      <c r="AX898" s="1"/>
      <c r="AY898" s="1"/>
      <c r="AZ898" s="1"/>
      <c r="BG898" s="1"/>
      <c r="BH898" s="1"/>
      <c r="BI898" s="1"/>
      <c r="BM898" s="1"/>
      <c r="BN898" s="1"/>
      <c r="BO898" s="1"/>
    </row>
    <row r="899" spans="43:67">
      <c r="AQ899" s="1"/>
      <c r="AR899" s="1"/>
      <c r="AS899" s="1"/>
      <c r="AT899" s="1"/>
      <c r="AU899" s="1"/>
      <c r="AV899" s="1"/>
      <c r="AX899" s="1"/>
      <c r="AY899" s="1"/>
      <c r="AZ899" s="1"/>
      <c r="BG899" s="1"/>
      <c r="BH899" s="1"/>
      <c r="BI899" s="1"/>
      <c r="BM899" s="1"/>
      <c r="BN899" s="1"/>
      <c r="BO899" s="1"/>
    </row>
    <row r="900" spans="43:67">
      <c r="AQ900" s="1"/>
      <c r="AR900" s="1"/>
      <c r="AS900" s="1"/>
      <c r="AT900" s="1"/>
      <c r="AU900" s="1"/>
      <c r="AV900" s="1"/>
      <c r="AX900" s="1"/>
      <c r="AY900" s="1"/>
      <c r="AZ900" s="1"/>
      <c r="BG900" s="1"/>
      <c r="BH900" s="1"/>
      <c r="BI900" s="1"/>
      <c r="BM900" s="1"/>
      <c r="BN900" s="1"/>
      <c r="BO900" s="1"/>
    </row>
    <row r="901" spans="43:67">
      <c r="AQ901" s="1"/>
      <c r="AR901" s="1"/>
      <c r="AS901" s="1"/>
      <c r="AT901" s="1"/>
      <c r="AU901" s="1"/>
      <c r="AV901" s="1"/>
      <c r="AX901" s="1"/>
      <c r="AY901" s="1"/>
      <c r="AZ901" s="1"/>
      <c r="BG901" s="1"/>
      <c r="BH901" s="1"/>
      <c r="BI901" s="1"/>
      <c r="BM901" s="1"/>
      <c r="BN901" s="1"/>
      <c r="BO901" s="1"/>
    </row>
    <row r="902" spans="43:67">
      <c r="AQ902" s="1"/>
      <c r="AR902" s="1"/>
      <c r="AS902" s="1"/>
      <c r="AT902" s="1"/>
      <c r="AU902" s="1"/>
      <c r="AV902" s="1"/>
      <c r="AX902" s="1"/>
      <c r="AY902" s="1"/>
      <c r="AZ902" s="1"/>
      <c r="BG902" s="1"/>
      <c r="BH902" s="1"/>
      <c r="BI902" s="1"/>
      <c r="BM902" s="1"/>
      <c r="BN902" s="1"/>
      <c r="BO902" s="1"/>
    </row>
    <row r="903" spans="43:67">
      <c r="AQ903" s="1"/>
      <c r="AR903" s="1"/>
      <c r="AS903" s="1"/>
      <c r="AT903" s="1"/>
      <c r="AU903" s="1"/>
      <c r="AV903" s="1"/>
      <c r="AX903" s="1"/>
      <c r="AY903" s="1"/>
      <c r="AZ903" s="1"/>
      <c r="BG903" s="1"/>
      <c r="BH903" s="1"/>
      <c r="BI903" s="1"/>
      <c r="BM903" s="1"/>
      <c r="BN903" s="1"/>
      <c r="BO903" s="1"/>
    </row>
    <row r="904" spans="43:67">
      <c r="AQ904" s="1"/>
      <c r="AR904" s="1"/>
      <c r="AS904" s="1"/>
      <c r="AT904" s="1"/>
      <c r="AU904" s="1"/>
      <c r="AV904" s="1"/>
      <c r="AX904" s="1"/>
      <c r="AY904" s="1"/>
      <c r="AZ904" s="1"/>
      <c r="BG904" s="1"/>
      <c r="BH904" s="1"/>
      <c r="BI904" s="1"/>
      <c r="BM904" s="1"/>
      <c r="BN904" s="1"/>
      <c r="BO904" s="1"/>
    </row>
    <row r="905" spans="43:67">
      <c r="AQ905" s="1"/>
      <c r="AR905" s="1"/>
      <c r="AS905" s="1"/>
      <c r="AT905" s="1"/>
      <c r="AU905" s="1"/>
      <c r="AV905" s="1"/>
      <c r="AX905" s="1"/>
      <c r="AY905" s="1"/>
      <c r="AZ905" s="1"/>
      <c r="BG905" s="1"/>
      <c r="BH905" s="1"/>
      <c r="BI905" s="1"/>
      <c r="BM905" s="1"/>
      <c r="BN905" s="1"/>
      <c r="BO905" s="1"/>
    </row>
    <row r="906" spans="43:67">
      <c r="AQ906" s="1"/>
      <c r="AR906" s="1"/>
      <c r="AS906" s="1"/>
      <c r="AT906" s="1"/>
      <c r="AU906" s="1"/>
      <c r="AV906" s="1"/>
      <c r="AX906" s="1"/>
      <c r="AY906" s="1"/>
      <c r="AZ906" s="1"/>
      <c r="BG906" s="1"/>
      <c r="BH906" s="1"/>
      <c r="BI906" s="1"/>
      <c r="BM906" s="1"/>
      <c r="BN906" s="1"/>
      <c r="BO906" s="1"/>
    </row>
    <row r="907" spans="43:67">
      <c r="AQ907" s="1"/>
      <c r="AR907" s="1"/>
      <c r="AS907" s="1"/>
      <c r="AT907" s="1"/>
      <c r="AU907" s="1"/>
      <c r="AV907" s="1"/>
      <c r="AX907" s="1"/>
      <c r="AY907" s="1"/>
      <c r="AZ907" s="1"/>
      <c r="BG907" s="1"/>
      <c r="BH907" s="1"/>
      <c r="BI907" s="1"/>
      <c r="BM907" s="1"/>
      <c r="BN907" s="1"/>
      <c r="BO907" s="1"/>
    </row>
    <row r="908" spans="43:67">
      <c r="AQ908" s="1"/>
      <c r="AR908" s="1"/>
      <c r="AS908" s="1"/>
      <c r="AT908" s="1"/>
      <c r="AU908" s="1"/>
      <c r="AV908" s="1"/>
      <c r="AX908" s="1"/>
      <c r="AY908" s="1"/>
      <c r="AZ908" s="1"/>
      <c r="BG908" s="1"/>
      <c r="BH908" s="1"/>
      <c r="BI908" s="1"/>
      <c r="BM908" s="1"/>
      <c r="BN908" s="1"/>
      <c r="BO908" s="1"/>
    </row>
    <row r="909" spans="43:67">
      <c r="AQ909" s="1"/>
      <c r="AR909" s="1"/>
      <c r="AS909" s="1"/>
      <c r="AT909" s="1"/>
      <c r="AU909" s="1"/>
      <c r="AV909" s="1"/>
      <c r="AX909" s="1"/>
      <c r="AY909" s="1"/>
      <c r="AZ909" s="1"/>
      <c r="BG909" s="1"/>
      <c r="BH909" s="1"/>
      <c r="BI909" s="1"/>
      <c r="BM909" s="1"/>
      <c r="BN909" s="1"/>
      <c r="BO909" s="1"/>
    </row>
    <row r="910" spans="43:67">
      <c r="AQ910" s="1"/>
      <c r="AR910" s="1"/>
      <c r="AS910" s="1"/>
      <c r="AT910" s="1"/>
      <c r="AU910" s="1"/>
      <c r="AV910" s="1"/>
      <c r="AX910" s="1"/>
      <c r="AY910" s="1"/>
      <c r="AZ910" s="1"/>
      <c r="BG910" s="1"/>
      <c r="BH910" s="1"/>
      <c r="BI910" s="1"/>
      <c r="BM910" s="1"/>
      <c r="BN910" s="1"/>
      <c r="BO910" s="1"/>
    </row>
    <row r="911" spans="43:67">
      <c r="AQ911" s="1"/>
      <c r="AR911" s="1"/>
      <c r="AS911" s="1"/>
      <c r="AT911" s="1"/>
      <c r="AU911" s="1"/>
      <c r="AV911" s="1"/>
      <c r="AX911" s="1"/>
      <c r="AY911" s="1"/>
      <c r="AZ911" s="1"/>
      <c r="BG911" s="1"/>
      <c r="BH911" s="1"/>
      <c r="BI911" s="1"/>
      <c r="BM911" s="1"/>
      <c r="BN911" s="1"/>
      <c r="BO911" s="1"/>
    </row>
    <row r="912" spans="43:67">
      <c r="AQ912" s="1"/>
      <c r="AR912" s="1"/>
      <c r="AS912" s="1"/>
      <c r="AT912" s="1"/>
      <c r="AU912" s="1"/>
      <c r="AV912" s="1"/>
      <c r="AX912" s="1"/>
      <c r="AY912" s="1"/>
      <c r="AZ912" s="1"/>
      <c r="BG912" s="1"/>
      <c r="BH912" s="1"/>
      <c r="BI912" s="1"/>
      <c r="BM912" s="1"/>
      <c r="BN912" s="1"/>
      <c r="BO912" s="1"/>
    </row>
    <row r="913" spans="43:67">
      <c r="AQ913" s="1"/>
      <c r="AR913" s="1"/>
      <c r="AS913" s="1"/>
      <c r="AT913" s="1"/>
      <c r="AU913" s="1"/>
      <c r="AV913" s="1"/>
      <c r="AX913" s="1"/>
      <c r="AY913" s="1"/>
      <c r="AZ913" s="1"/>
      <c r="BG913" s="1"/>
      <c r="BH913" s="1"/>
      <c r="BI913" s="1"/>
      <c r="BM913" s="1"/>
      <c r="BN913" s="1"/>
      <c r="BO913" s="1"/>
    </row>
    <row r="914" spans="43:67">
      <c r="AQ914" s="1"/>
      <c r="AR914" s="1"/>
      <c r="AS914" s="1"/>
      <c r="AT914" s="1"/>
      <c r="AU914" s="1"/>
      <c r="AV914" s="1"/>
      <c r="AX914" s="1"/>
      <c r="AY914" s="1"/>
      <c r="AZ914" s="1"/>
      <c r="BG914" s="1"/>
      <c r="BH914" s="1"/>
      <c r="BI914" s="1"/>
      <c r="BM914" s="1"/>
      <c r="BN914" s="1"/>
      <c r="BO914" s="1"/>
    </row>
    <row r="915" spans="43:67">
      <c r="AQ915" s="1"/>
      <c r="AR915" s="1"/>
      <c r="AS915" s="1"/>
      <c r="AT915" s="1"/>
      <c r="AU915" s="1"/>
      <c r="AV915" s="1"/>
      <c r="AX915" s="1"/>
      <c r="AY915" s="1"/>
      <c r="AZ915" s="1"/>
      <c r="BG915" s="1"/>
      <c r="BH915" s="1"/>
      <c r="BI915" s="1"/>
      <c r="BM915" s="1"/>
      <c r="BN915" s="1"/>
      <c r="BO915" s="1"/>
    </row>
    <row r="916" spans="43:67">
      <c r="AQ916" s="1"/>
      <c r="AR916" s="1"/>
      <c r="AS916" s="1"/>
      <c r="AT916" s="1"/>
      <c r="AU916" s="1"/>
      <c r="AV916" s="1"/>
      <c r="AX916" s="1"/>
      <c r="AY916" s="1"/>
      <c r="AZ916" s="1"/>
      <c r="BG916" s="1"/>
      <c r="BH916" s="1"/>
      <c r="BI916" s="1"/>
      <c r="BM916" s="1"/>
      <c r="BN916" s="1"/>
      <c r="BO916" s="1"/>
    </row>
    <row r="917" spans="43:67">
      <c r="AQ917" s="1"/>
      <c r="AR917" s="1"/>
      <c r="AS917" s="1"/>
      <c r="AT917" s="1"/>
      <c r="AU917" s="1"/>
      <c r="AV917" s="1"/>
      <c r="AX917" s="1"/>
      <c r="AY917" s="1"/>
      <c r="AZ917" s="1"/>
      <c r="BG917" s="1"/>
      <c r="BH917" s="1"/>
      <c r="BI917" s="1"/>
      <c r="BM917" s="1"/>
      <c r="BN917" s="1"/>
      <c r="BO917" s="1"/>
    </row>
    <row r="918" spans="43:67">
      <c r="AQ918" s="1"/>
      <c r="AR918" s="1"/>
      <c r="AS918" s="1"/>
      <c r="AT918" s="1"/>
      <c r="AU918" s="1"/>
      <c r="AV918" s="1"/>
      <c r="AX918" s="1"/>
      <c r="AY918" s="1"/>
      <c r="AZ918" s="1"/>
      <c r="BG918" s="1"/>
      <c r="BH918" s="1"/>
      <c r="BI918" s="1"/>
      <c r="BM918" s="1"/>
      <c r="BN918" s="1"/>
      <c r="BO918" s="1"/>
    </row>
    <row r="919" spans="43:67">
      <c r="AQ919" s="1"/>
      <c r="AR919" s="1"/>
      <c r="AS919" s="1"/>
      <c r="AT919" s="1"/>
      <c r="AU919" s="1"/>
      <c r="AV919" s="1"/>
      <c r="AX919" s="1"/>
      <c r="AY919" s="1"/>
      <c r="AZ919" s="1"/>
      <c r="BG919" s="1"/>
      <c r="BH919" s="1"/>
      <c r="BI919" s="1"/>
      <c r="BM919" s="1"/>
      <c r="BN919" s="1"/>
      <c r="BO919" s="1"/>
    </row>
    <row r="920" spans="43:67">
      <c r="AQ920" s="1"/>
      <c r="AR920" s="1"/>
      <c r="AS920" s="1"/>
      <c r="AT920" s="1"/>
      <c r="AU920" s="1"/>
      <c r="AV920" s="1"/>
      <c r="AX920" s="1"/>
      <c r="AY920" s="1"/>
      <c r="AZ920" s="1"/>
      <c r="BG920" s="1"/>
      <c r="BH920" s="1"/>
      <c r="BI920" s="1"/>
      <c r="BM920" s="1"/>
      <c r="BN920" s="1"/>
      <c r="BO920" s="1"/>
    </row>
    <row r="921" spans="43:67">
      <c r="AQ921" s="1"/>
      <c r="AR921" s="1"/>
      <c r="AS921" s="1"/>
      <c r="AT921" s="1"/>
      <c r="AU921" s="1"/>
      <c r="AV921" s="1"/>
      <c r="AX921" s="1"/>
      <c r="AY921" s="1"/>
      <c r="AZ921" s="1"/>
      <c r="BG921" s="1"/>
      <c r="BH921" s="1"/>
      <c r="BI921" s="1"/>
      <c r="BM921" s="1"/>
      <c r="BN921" s="1"/>
      <c r="BO921" s="1"/>
    </row>
    <row r="922" spans="43:67">
      <c r="AQ922" s="1"/>
      <c r="AR922" s="1"/>
      <c r="AS922" s="1"/>
      <c r="AT922" s="1"/>
      <c r="AU922" s="1"/>
      <c r="AV922" s="1"/>
      <c r="AX922" s="1"/>
      <c r="AY922" s="1"/>
      <c r="AZ922" s="1"/>
      <c r="BG922" s="1"/>
      <c r="BH922" s="1"/>
      <c r="BI922" s="1"/>
      <c r="BM922" s="1"/>
      <c r="BN922" s="1"/>
      <c r="BO922" s="1"/>
    </row>
    <row r="923" spans="43:67">
      <c r="AQ923" s="1"/>
      <c r="AR923" s="1"/>
      <c r="AS923" s="1"/>
      <c r="AT923" s="1"/>
      <c r="AU923" s="1"/>
      <c r="AV923" s="1"/>
      <c r="AX923" s="1"/>
      <c r="AY923" s="1"/>
      <c r="AZ923" s="1"/>
      <c r="BG923" s="1"/>
      <c r="BH923" s="1"/>
      <c r="BI923" s="1"/>
      <c r="BM923" s="1"/>
      <c r="BN923" s="1"/>
      <c r="BO923" s="1"/>
    </row>
    <row r="924" spans="43:67">
      <c r="AQ924" s="1"/>
      <c r="AR924" s="1"/>
      <c r="AS924" s="1"/>
      <c r="AT924" s="1"/>
      <c r="AU924" s="1"/>
      <c r="AV924" s="1"/>
      <c r="AX924" s="1"/>
      <c r="AY924" s="1"/>
      <c r="AZ924" s="1"/>
      <c r="BG924" s="1"/>
      <c r="BH924" s="1"/>
      <c r="BI924" s="1"/>
      <c r="BM924" s="1"/>
      <c r="BN924" s="1"/>
      <c r="BO924" s="1"/>
    </row>
    <row r="925" spans="43:67">
      <c r="AQ925" s="1"/>
      <c r="AR925" s="1"/>
      <c r="AS925" s="1"/>
      <c r="AT925" s="1"/>
      <c r="AU925" s="1"/>
      <c r="AV925" s="1"/>
      <c r="AX925" s="1"/>
      <c r="AY925" s="1"/>
      <c r="AZ925" s="1"/>
      <c r="BG925" s="1"/>
      <c r="BH925" s="1"/>
      <c r="BI925" s="1"/>
      <c r="BM925" s="1"/>
      <c r="BN925" s="1"/>
      <c r="BO925" s="1"/>
    </row>
    <row r="926" spans="43:67">
      <c r="AQ926" s="1"/>
      <c r="AR926" s="1"/>
      <c r="AS926" s="1"/>
      <c r="AT926" s="1"/>
      <c r="AU926" s="1"/>
      <c r="AV926" s="1"/>
      <c r="AX926" s="1"/>
      <c r="AY926" s="1"/>
      <c r="AZ926" s="1"/>
      <c r="BG926" s="1"/>
      <c r="BH926" s="1"/>
      <c r="BI926" s="1"/>
      <c r="BM926" s="1"/>
      <c r="BN926" s="1"/>
      <c r="BO926" s="1"/>
    </row>
    <row r="927" spans="43:67">
      <c r="AQ927" s="1"/>
      <c r="AR927" s="1"/>
      <c r="AS927" s="1"/>
      <c r="AT927" s="1"/>
      <c r="AU927" s="1"/>
      <c r="AV927" s="1"/>
      <c r="AX927" s="1"/>
      <c r="AY927" s="1"/>
      <c r="AZ927" s="1"/>
      <c r="BG927" s="1"/>
      <c r="BH927" s="1"/>
      <c r="BI927" s="1"/>
      <c r="BM927" s="1"/>
      <c r="BN927" s="1"/>
      <c r="BO927" s="1"/>
    </row>
    <row r="928" spans="43:67">
      <c r="AQ928" s="1"/>
      <c r="AR928" s="1"/>
      <c r="AS928" s="1"/>
      <c r="AT928" s="1"/>
      <c r="AU928" s="1"/>
      <c r="AV928" s="1"/>
      <c r="AX928" s="1"/>
      <c r="AY928" s="1"/>
      <c r="AZ928" s="1"/>
      <c r="BG928" s="1"/>
      <c r="BH928" s="1"/>
      <c r="BI928" s="1"/>
      <c r="BM928" s="1"/>
      <c r="BN928" s="1"/>
      <c r="BO928" s="1"/>
    </row>
    <row r="929" spans="43:67">
      <c r="AQ929" s="1"/>
      <c r="AR929" s="1"/>
      <c r="AS929" s="1"/>
      <c r="AT929" s="1"/>
      <c r="AU929" s="1"/>
      <c r="AV929" s="1"/>
      <c r="AX929" s="1"/>
      <c r="AY929" s="1"/>
      <c r="AZ929" s="1"/>
      <c r="BG929" s="1"/>
      <c r="BH929" s="1"/>
      <c r="BI929" s="1"/>
      <c r="BM929" s="1"/>
      <c r="BN929" s="1"/>
      <c r="BO929" s="1"/>
    </row>
    <row r="930" spans="43:67">
      <c r="AQ930" s="1"/>
      <c r="AR930" s="1"/>
      <c r="AS930" s="1"/>
      <c r="AT930" s="1"/>
      <c r="AU930" s="1"/>
      <c r="AV930" s="1"/>
      <c r="AX930" s="1"/>
      <c r="AY930" s="1"/>
      <c r="AZ930" s="1"/>
      <c r="BG930" s="1"/>
      <c r="BH930" s="1"/>
      <c r="BI930" s="1"/>
      <c r="BM930" s="1"/>
      <c r="BN930" s="1"/>
      <c r="BO930" s="1"/>
    </row>
    <row r="931" spans="43:67">
      <c r="AQ931" s="1"/>
      <c r="AR931" s="1"/>
      <c r="AS931" s="1"/>
      <c r="AT931" s="1"/>
      <c r="AU931" s="1"/>
      <c r="AV931" s="1"/>
      <c r="AX931" s="1"/>
      <c r="AY931" s="1"/>
      <c r="AZ931" s="1"/>
      <c r="BG931" s="1"/>
      <c r="BH931" s="1"/>
      <c r="BI931" s="1"/>
      <c r="BM931" s="1"/>
      <c r="BN931" s="1"/>
      <c r="BO931" s="1"/>
    </row>
    <row r="932" spans="43:67">
      <c r="AQ932" s="1"/>
      <c r="AR932" s="1"/>
      <c r="AS932" s="1"/>
      <c r="AT932" s="1"/>
      <c r="AU932" s="1"/>
      <c r="AV932" s="1"/>
      <c r="AX932" s="1"/>
      <c r="AY932" s="1"/>
      <c r="AZ932" s="1"/>
      <c r="BG932" s="1"/>
      <c r="BH932" s="1"/>
      <c r="BI932" s="1"/>
      <c r="BM932" s="1"/>
      <c r="BN932" s="1"/>
      <c r="BO932" s="1"/>
    </row>
    <row r="933" spans="43:67">
      <c r="AQ933" s="1"/>
      <c r="AR933" s="1"/>
      <c r="AS933" s="1"/>
      <c r="AT933" s="1"/>
      <c r="AU933" s="1"/>
      <c r="AV933" s="1"/>
      <c r="AX933" s="1"/>
      <c r="AY933" s="1"/>
      <c r="AZ933" s="1"/>
      <c r="BG933" s="1"/>
      <c r="BH933" s="1"/>
      <c r="BI933" s="1"/>
      <c r="BM933" s="1"/>
      <c r="BN933" s="1"/>
      <c r="BO933" s="1"/>
    </row>
    <row r="934" spans="43:67">
      <c r="AQ934" s="1"/>
      <c r="AR934" s="1"/>
      <c r="AS934" s="1"/>
      <c r="AT934" s="1"/>
      <c r="AU934" s="1"/>
      <c r="AV934" s="1"/>
      <c r="AX934" s="1"/>
      <c r="AY934" s="1"/>
      <c r="AZ934" s="1"/>
      <c r="BG934" s="1"/>
      <c r="BH934" s="1"/>
      <c r="BI934" s="1"/>
      <c r="BM934" s="1"/>
      <c r="BN934" s="1"/>
      <c r="BO934" s="1"/>
    </row>
    <row r="935" spans="43:67">
      <c r="AQ935" s="1"/>
      <c r="AR935" s="1"/>
      <c r="AS935" s="1"/>
      <c r="AT935" s="1"/>
      <c r="AU935" s="1"/>
      <c r="AV935" s="1"/>
      <c r="AX935" s="1"/>
      <c r="AY935" s="1"/>
      <c r="AZ935" s="1"/>
      <c r="BG935" s="1"/>
      <c r="BH935" s="1"/>
      <c r="BI935" s="1"/>
      <c r="BM935" s="1"/>
      <c r="BN935" s="1"/>
      <c r="BO935" s="1"/>
    </row>
    <row r="936" spans="43:67">
      <c r="AQ936" s="1"/>
      <c r="AR936" s="1"/>
      <c r="AS936" s="1"/>
      <c r="AT936" s="1"/>
      <c r="AU936" s="1"/>
      <c r="AV936" s="1"/>
      <c r="AX936" s="1"/>
      <c r="AY936" s="1"/>
      <c r="AZ936" s="1"/>
      <c r="BG936" s="1"/>
      <c r="BH936" s="1"/>
      <c r="BI936" s="1"/>
      <c r="BM936" s="1"/>
      <c r="BN936" s="1"/>
      <c r="BO936" s="1"/>
    </row>
    <row r="937" spans="43:67">
      <c r="AQ937" s="1"/>
      <c r="AR937" s="1"/>
      <c r="AS937" s="1"/>
      <c r="AT937" s="1"/>
      <c r="AU937" s="1"/>
      <c r="AV937" s="1"/>
      <c r="AX937" s="1"/>
      <c r="AY937" s="1"/>
      <c r="AZ937" s="1"/>
      <c r="BG937" s="1"/>
      <c r="BH937" s="1"/>
      <c r="BI937" s="1"/>
      <c r="BM937" s="1"/>
      <c r="BN937" s="1"/>
      <c r="BO937" s="1"/>
    </row>
    <row r="938" spans="43:67">
      <c r="AQ938" s="1"/>
      <c r="AR938" s="1"/>
      <c r="AS938" s="1"/>
      <c r="AT938" s="1"/>
      <c r="AU938" s="1"/>
      <c r="AV938" s="1"/>
      <c r="AX938" s="1"/>
      <c r="AY938" s="1"/>
      <c r="AZ938" s="1"/>
      <c r="BG938" s="1"/>
      <c r="BH938" s="1"/>
      <c r="BI938" s="1"/>
      <c r="BM938" s="1"/>
      <c r="BN938" s="1"/>
      <c r="BO938" s="1"/>
    </row>
    <row r="939" spans="43:67">
      <c r="AQ939" s="1"/>
      <c r="AR939" s="1"/>
      <c r="AS939" s="1"/>
      <c r="AT939" s="1"/>
      <c r="AU939" s="1"/>
      <c r="AV939" s="1"/>
      <c r="AX939" s="1"/>
      <c r="AY939" s="1"/>
      <c r="AZ939" s="1"/>
      <c r="BG939" s="1"/>
      <c r="BH939" s="1"/>
      <c r="BI939" s="1"/>
      <c r="BM939" s="1"/>
      <c r="BN939" s="1"/>
      <c r="BO939" s="1"/>
    </row>
    <row r="940" spans="43:67">
      <c r="AQ940" s="1"/>
      <c r="AR940" s="1"/>
      <c r="AS940" s="1"/>
      <c r="AT940" s="1"/>
      <c r="AU940" s="1"/>
      <c r="AV940" s="1"/>
      <c r="AX940" s="1"/>
      <c r="AY940" s="1"/>
      <c r="AZ940" s="1"/>
      <c r="BG940" s="1"/>
      <c r="BH940" s="1"/>
      <c r="BI940" s="1"/>
      <c r="BM940" s="1"/>
      <c r="BN940" s="1"/>
      <c r="BO940" s="1"/>
    </row>
    <row r="941" spans="43:67">
      <c r="AQ941" s="1"/>
      <c r="AR941" s="1"/>
      <c r="AS941" s="1"/>
      <c r="AT941" s="1"/>
      <c r="AU941" s="1"/>
      <c r="AV941" s="1"/>
      <c r="AX941" s="1"/>
      <c r="AY941" s="1"/>
      <c r="AZ941" s="1"/>
      <c r="BG941" s="1"/>
      <c r="BH941" s="1"/>
      <c r="BI941" s="1"/>
      <c r="BM941" s="1"/>
      <c r="BN941" s="1"/>
      <c r="BO941" s="1"/>
    </row>
    <row r="942" spans="43:67">
      <c r="AQ942" s="1"/>
      <c r="AR942" s="1"/>
      <c r="AS942" s="1"/>
      <c r="AT942" s="1"/>
      <c r="AU942" s="1"/>
      <c r="AV942" s="1"/>
      <c r="AX942" s="1"/>
      <c r="AY942" s="1"/>
      <c r="AZ942" s="1"/>
      <c r="BG942" s="1"/>
      <c r="BH942" s="1"/>
      <c r="BI942" s="1"/>
      <c r="BM942" s="1"/>
      <c r="BN942" s="1"/>
      <c r="BO942" s="1"/>
    </row>
    <row r="943" spans="43:67">
      <c r="AQ943" s="1"/>
      <c r="AR943" s="1"/>
      <c r="AS943" s="1"/>
      <c r="AT943" s="1"/>
      <c r="AU943" s="1"/>
      <c r="AV943" s="1"/>
      <c r="AX943" s="1"/>
      <c r="AY943" s="1"/>
      <c r="AZ943" s="1"/>
      <c r="BG943" s="1"/>
      <c r="BH943" s="1"/>
      <c r="BI943" s="1"/>
      <c r="BM943" s="1"/>
      <c r="BN943" s="1"/>
      <c r="BO943" s="1"/>
    </row>
    <row r="944" spans="43:67">
      <c r="AQ944" s="1"/>
      <c r="AR944" s="1"/>
      <c r="AS944" s="1"/>
      <c r="AT944" s="1"/>
      <c r="AU944" s="1"/>
      <c r="AV944" s="1"/>
      <c r="AX944" s="1"/>
      <c r="AY944" s="1"/>
      <c r="AZ944" s="1"/>
      <c r="BG944" s="1"/>
      <c r="BH944" s="1"/>
      <c r="BI944" s="1"/>
      <c r="BM944" s="1"/>
      <c r="BN944" s="1"/>
      <c r="BO944" s="1"/>
    </row>
    <row r="945" spans="43:67">
      <c r="AQ945" s="1"/>
      <c r="AR945" s="1"/>
      <c r="AS945" s="1"/>
      <c r="AT945" s="1"/>
      <c r="AU945" s="1"/>
      <c r="AV945" s="1"/>
      <c r="AX945" s="1"/>
      <c r="AY945" s="1"/>
      <c r="AZ945" s="1"/>
      <c r="BG945" s="1"/>
      <c r="BH945" s="1"/>
      <c r="BI945" s="1"/>
      <c r="BM945" s="1"/>
      <c r="BN945" s="1"/>
      <c r="BO945" s="1"/>
    </row>
    <row r="946" spans="43:67">
      <c r="AQ946" s="1"/>
      <c r="AR946" s="1"/>
      <c r="AS946" s="1"/>
      <c r="AT946" s="1"/>
      <c r="AU946" s="1"/>
      <c r="AV946" s="1"/>
      <c r="AX946" s="1"/>
      <c r="AY946" s="1"/>
      <c r="AZ946" s="1"/>
      <c r="BG946" s="1"/>
      <c r="BH946" s="1"/>
      <c r="BI946" s="1"/>
      <c r="BM946" s="1"/>
      <c r="BN946" s="1"/>
      <c r="BO946" s="1"/>
    </row>
    <row r="947" spans="43:67">
      <c r="AQ947" s="1"/>
      <c r="AR947" s="1"/>
      <c r="AS947" s="1"/>
      <c r="AT947" s="1"/>
      <c r="AU947" s="1"/>
      <c r="AV947" s="1"/>
      <c r="AX947" s="1"/>
      <c r="AY947" s="1"/>
      <c r="AZ947" s="1"/>
      <c r="BG947" s="1"/>
      <c r="BH947" s="1"/>
      <c r="BI947" s="1"/>
      <c r="BM947" s="1"/>
      <c r="BN947" s="1"/>
      <c r="BO947" s="1"/>
    </row>
    <row r="948" spans="43:67">
      <c r="AQ948" s="1"/>
      <c r="AR948" s="1"/>
      <c r="AS948" s="1"/>
      <c r="AT948" s="1"/>
      <c r="AU948" s="1"/>
      <c r="AV948" s="1"/>
      <c r="AX948" s="1"/>
      <c r="AY948" s="1"/>
      <c r="AZ948" s="1"/>
      <c r="BG948" s="1"/>
      <c r="BH948" s="1"/>
      <c r="BI948" s="1"/>
      <c r="BM948" s="1"/>
      <c r="BN948" s="1"/>
      <c r="BO948" s="1"/>
    </row>
    <row r="949" spans="43:67">
      <c r="AQ949" s="1"/>
      <c r="AR949" s="1"/>
      <c r="AS949" s="1"/>
      <c r="AT949" s="1"/>
      <c r="AU949" s="1"/>
      <c r="AV949" s="1"/>
      <c r="AX949" s="1"/>
      <c r="AY949" s="1"/>
      <c r="AZ949" s="1"/>
      <c r="BG949" s="1"/>
      <c r="BH949" s="1"/>
      <c r="BI949" s="1"/>
      <c r="BM949" s="1"/>
      <c r="BN949" s="1"/>
      <c r="BO949" s="1"/>
    </row>
    <row r="950" spans="43:67">
      <c r="AQ950" s="1"/>
      <c r="AR950" s="1"/>
      <c r="AS950" s="1"/>
      <c r="AT950" s="1"/>
      <c r="AU950" s="1"/>
      <c r="AV950" s="1"/>
      <c r="AX950" s="1"/>
      <c r="AY950" s="1"/>
      <c r="AZ950" s="1"/>
      <c r="BG950" s="1"/>
      <c r="BH950" s="1"/>
      <c r="BI950" s="1"/>
      <c r="BM950" s="1"/>
      <c r="BN950" s="1"/>
      <c r="BO950" s="1"/>
    </row>
    <row r="951" spans="43:67">
      <c r="AQ951" s="1"/>
      <c r="AR951" s="1"/>
      <c r="AS951" s="1"/>
      <c r="AT951" s="1"/>
      <c r="AU951" s="1"/>
      <c r="AV951" s="1"/>
      <c r="AX951" s="1"/>
      <c r="AY951" s="1"/>
      <c r="AZ951" s="1"/>
      <c r="BG951" s="1"/>
      <c r="BH951" s="1"/>
      <c r="BI951" s="1"/>
      <c r="BM951" s="1"/>
      <c r="BN951" s="1"/>
      <c r="BO951" s="1"/>
    </row>
    <row r="952" spans="43:67">
      <c r="AQ952" s="1"/>
      <c r="AR952" s="1"/>
      <c r="AS952" s="1"/>
      <c r="AT952" s="1"/>
      <c r="AU952" s="1"/>
      <c r="AV952" s="1"/>
      <c r="AX952" s="1"/>
      <c r="AY952" s="1"/>
      <c r="AZ952" s="1"/>
      <c r="BG952" s="1"/>
      <c r="BH952" s="1"/>
      <c r="BI952" s="1"/>
      <c r="BM952" s="1"/>
      <c r="BN952" s="1"/>
      <c r="BO952" s="1"/>
    </row>
    <row r="953" spans="43:67">
      <c r="AQ953" s="1"/>
      <c r="AR953" s="1"/>
      <c r="AS953" s="1"/>
      <c r="AT953" s="1"/>
      <c r="AU953" s="1"/>
      <c r="AV953" s="1"/>
      <c r="AX953" s="1"/>
      <c r="AY953" s="1"/>
      <c r="AZ953" s="1"/>
      <c r="BG953" s="1"/>
      <c r="BH953" s="1"/>
      <c r="BI953" s="1"/>
      <c r="BM953" s="1"/>
      <c r="BN953" s="1"/>
      <c r="BO953" s="1"/>
    </row>
    <row r="954" spans="43:67">
      <c r="AQ954" s="1"/>
      <c r="AR954" s="1"/>
      <c r="AS954" s="1"/>
      <c r="AT954" s="1"/>
      <c r="AU954" s="1"/>
      <c r="AV954" s="1"/>
      <c r="AX954" s="1"/>
      <c r="AY954" s="1"/>
      <c r="AZ954" s="1"/>
      <c r="BG954" s="1"/>
      <c r="BH954" s="1"/>
      <c r="BI954" s="1"/>
      <c r="BM954" s="1"/>
      <c r="BN954" s="1"/>
      <c r="BO954" s="1"/>
    </row>
    <row r="955" spans="43:67">
      <c r="AQ955" s="1"/>
      <c r="AR955" s="1"/>
      <c r="AS955" s="1"/>
      <c r="AT955" s="1"/>
      <c r="AU955" s="1"/>
      <c r="AV955" s="1"/>
      <c r="AX955" s="1"/>
      <c r="AY955" s="1"/>
      <c r="AZ955" s="1"/>
      <c r="BG955" s="1"/>
      <c r="BH955" s="1"/>
      <c r="BI955" s="1"/>
      <c r="BM955" s="1"/>
      <c r="BN955" s="1"/>
      <c r="BO955" s="1"/>
    </row>
    <row r="956" spans="43:67">
      <c r="AQ956" s="1"/>
      <c r="AR956" s="1"/>
      <c r="AS956" s="1"/>
      <c r="AT956" s="1"/>
      <c r="AU956" s="1"/>
      <c r="AV956" s="1"/>
      <c r="AX956" s="1"/>
      <c r="AY956" s="1"/>
      <c r="AZ956" s="1"/>
      <c r="BG956" s="1"/>
      <c r="BH956" s="1"/>
      <c r="BI956" s="1"/>
      <c r="BM956" s="1"/>
      <c r="BN956" s="1"/>
      <c r="BO956" s="1"/>
    </row>
    <row r="957" spans="43:67">
      <c r="AQ957" s="1"/>
      <c r="AR957" s="1"/>
      <c r="AS957" s="1"/>
      <c r="AT957" s="1"/>
      <c r="AU957" s="1"/>
      <c r="AV957" s="1"/>
      <c r="AX957" s="1"/>
      <c r="AY957" s="1"/>
      <c r="AZ957" s="1"/>
      <c r="BG957" s="1"/>
      <c r="BH957" s="1"/>
      <c r="BI957" s="1"/>
      <c r="BM957" s="1"/>
      <c r="BN957" s="1"/>
      <c r="BO957" s="1"/>
    </row>
    <row r="958" spans="43:67">
      <c r="AQ958" s="1"/>
      <c r="AR958" s="1"/>
      <c r="AS958" s="1"/>
      <c r="AT958" s="1"/>
      <c r="AU958" s="1"/>
      <c r="AV958" s="1"/>
      <c r="AX958" s="1"/>
      <c r="AY958" s="1"/>
      <c r="AZ958" s="1"/>
      <c r="BG958" s="1"/>
      <c r="BH958" s="1"/>
      <c r="BI958" s="1"/>
      <c r="BM958" s="1"/>
      <c r="BN958" s="1"/>
      <c r="BO958" s="1"/>
    </row>
    <row r="959" spans="43:67">
      <c r="AQ959" s="1"/>
      <c r="AR959" s="1"/>
      <c r="AS959" s="1"/>
      <c r="AT959" s="1"/>
      <c r="AU959" s="1"/>
      <c r="AV959" s="1"/>
      <c r="AX959" s="1"/>
      <c r="AY959" s="1"/>
      <c r="AZ959" s="1"/>
      <c r="BG959" s="1"/>
      <c r="BH959" s="1"/>
      <c r="BI959" s="1"/>
      <c r="BM959" s="1"/>
      <c r="BN959" s="1"/>
      <c r="BO959" s="1"/>
    </row>
    <row r="960" spans="43:67">
      <c r="AQ960" s="1"/>
      <c r="AR960" s="1"/>
      <c r="AS960" s="1"/>
      <c r="AT960" s="1"/>
      <c r="AU960" s="1"/>
      <c r="AV960" s="1"/>
      <c r="AX960" s="1"/>
      <c r="AY960" s="1"/>
      <c r="AZ960" s="1"/>
      <c r="BG960" s="1"/>
      <c r="BH960" s="1"/>
      <c r="BI960" s="1"/>
      <c r="BM960" s="1"/>
      <c r="BN960" s="1"/>
      <c r="BO960" s="1"/>
    </row>
    <row r="961" spans="43:67">
      <c r="AQ961" s="1"/>
      <c r="AR961" s="1"/>
      <c r="AS961" s="1"/>
      <c r="AT961" s="1"/>
      <c r="AU961" s="1"/>
      <c r="AV961" s="1"/>
      <c r="AX961" s="1"/>
      <c r="AY961" s="1"/>
      <c r="AZ961" s="1"/>
      <c r="BG961" s="1"/>
      <c r="BH961" s="1"/>
      <c r="BI961" s="1"/>
      <c r="BM961" s="1"/>
      <c r="BN961" s="1"/>
      <c r="BO961" s="1"/>
    </row>
    <row r="962" spans="43:67">
      <c r="AQ962" s="1"/>
      <c r="AR962" s="1"/>
      <c r="AS962" s="1"/>
      <c r="AT962" s="1"/>
      <c r="AU962" s="1"/>
      <c r="AV962" s="1"/>
      <c r="AX962" s="1"/>
      <c r="AY962" s="1"/>
      <c r="AZ962" s="1"/>
      <c r="BG962" s="1"/>
      <c r="BH962" s="1"/>
      <c r="BI962" s="1"/>
      <c r="BM962" s="1"/>
      <c r="BN962" s="1"/>
      <c r="BO962" s="1"/>
    </row>
    <row r="963" spans="43:67">
      <c r="AQ963" s="1"/>
      <c r="AR963" s="1"/>
      <c r="AS963" s="1"/>
      <c r="AT963" s="1"/>
      <c r="AU963" s="1"/>
      <c r="AV963" s="1"/>
      <c r="AX963" s="1"/>
      <c r="AY963" s="1"/>
      <c r="AZ963" s="1"/>
      <c r="BG963" s="1"/>
      <c r="BH963" s="1"/>
      <c r="BI963" s="1"/>
      <c r="BM963" s="1"/>
      <c r="BN963" s="1"/>
      <c r="BO963" s="1"/>
    </row>
    <row r="964" spans="43:67">
      <c r="AQ964" s="1"/>
      <c r="AR964" s="1"/>
      <c r="AS964" s="1"/>
      <c r="AT964" s="1"/>
      <c r="AU964" s="1"/>
      <c r="AV964" s="1"/>
      <c r="AX964" s="1"/>
      <c r="AY964" s="1"/>
      <c r="AZ964" s="1"/>
      <c r="BG964" s="1"/>
      <c r="BH964" s="1"/>
      <c r="BI964" s="1"/>
      <c r="BM964" s="1"/>
      <c r="BN964" s="1"/>
      <c r="BO964" s="1"/>
    </row>
    <row r="965" spans="43:67">
      <c r="AQ965" s="1"/>
      <c r="AR965" s="1"/>
      <c r="AS965" s="1"/>
      <c r="AT965" s="1"/>
      <c r="AU965" s="1"/>
      <c r="AV965" s="1"/>
      <c r="AX965" s="1"/>
      <c r="AY965" s="1"/>
      <c r="AZ965" s="1"/>
      <c r="BG965" s="1"/>
      <c r="BH965" s="1"/>
      <c r="BI965" s="1"/>
      <c r="BM965" s="1"/>
      <c r="BN965" s="1"/>
      <c r="BO965" s="1"/>
    </row>
    <row r="966" spans="43:67">
      <c r="AQ966" s="1"/>
      <c r="AR966" s="1"/>
      <c r="AS966" s="1"/>
      <c r="AT966" s="1"/>
      <c r="AU966" s="1"/>
      <c r="AV966" s="1"/>
      <c r="AX966" s="1"/>
      <c r="AY966" s="1"/>
      <c r="AZ966" s="1"/>
      <c r="BG966" s="1"/>
      <c r="BH966" s="1"/>
      <c r="BI966" s="1"/>
      <c r="BM966" s="1"/>
      <c r="BN966" s="1"/>
      <c r="BO966" s="1"/>
    </row>
    <row r="967" spans="43:67">
      <c r="AQ967" s="1"/>
      <c r="AR967" s="1"/>
      <c r="AS967" s="1"/>
      <c r="AT967" s="1"/>
      <c r="AU967" s="1"/>
      <c r="AV967" s="1"/>
      <c r="AX967" s="1"/>
      <c r="AY967" s="1"/>
      <c r="AZ967" s="1"/>
      <c r="BG967" s="1"/>
      <c r="BH967" s="1"/>
      <c r="BI967" s="1"/>
      <c r="BM967" s="1"/>
      <c r="BN967" s="1"/>
      <c r="BO967" s="1"/>
    </row>
    <row r="968" spans="43:67">
      <c r="AQ968" s="1"/>
      <c r="AR968" s="1"/>
      <c r="AS968" s="1"/>
      <c r="AT968" s="1"/>
      <c r="AU968" s="1"/>
      <c r="AV968" s="1"/>
      <c r="AX968" s="1"/>
      <c r="AY968" s="1"/>
      <c r="AZ968" s="1"/>
      <c r="BG968" s="1"/>
      <c r="BH968" s="1"/>
      <c r="BI968" s="1"/>
      <c r="BM968" s="1"/>
      <c r="BN968" s="1"/>
      <c r="BO968" s="1"/>
    </row>
    <row r="969" spans="43:67">
      <c r="AQ969" s="1"/>
      <c r="AR969" s="1"/>
      <c r="AS969" s="1"/>
      <c r="AT969" s="1"/>
      <c r="AU969" s="1"/>
      <c r="AV969" s="1"/>
      <c r="AX969" s="1"/>
      <c r="AY969" s="1"/>
      <c r="AZ969" s="1"/>
      <c r="BG969" s="1"/>
      <c r="BH969" s="1"/>
      <c r="BI969" s="1"/>
      <c r="BM969" s="1"/>
      <c r="BN969" s="1"/>
      <c r="BO969" s="1"/>
    </row>
    <row r="970" spans="43:67">
      <c r="AQ970" s="1"/>
      <c r="AR970" s="1"/>
      <c r="AS970" s="1"/>
      <c r="AT970" s="1"/>
      <c r="AU970" s="1"/>
      <c r="AV970" s="1"/>
      <c r="AX970" s="1"/>
      <c r="AY970" s="1"/>
      <c r="AZ970" s="1"/>
      <c r="BG970" s="1"/>
      <c r="BH970" s="1"/>
      <c r="BI970" s="1"/>
      <c r="BM970" s="1"/>
      <c r="BN970" s="1"/>
      <c r="BO970" s="1"/>
    </row>
    <row r="971" spans="43:67">
      <c r="AQ971" s="1"/>
      <c r="AR971" s="1"/>
      <c r="AS971" s="1"/>
      <c r="AT971" s="1"/>
      <c r="AU971" s="1"/>
      <c r="AV971" s="1"/>
      <c r="AX971" s="1"/>
      <c r="AY971" s="1"/>
      <c r="AZ971" s="1"/>
      <c r="BG971" s="1"/>
      <c r="BH971" s="1"/>
      <c r="BI971" s="1"/>
      <c r="BM971" s="1"/>
      <c r="BN971" s="1"/>
      <c r="BO971" s="1"/>
    </row>
    <row r="972" spans="43:67">
      <c r="AQ972" s="1"/>
      <c r="AR972" s="1"/>
      <c r="AS972" s="1"/>
      <c r="AT972" s="1"/>
      <c r="AU972" s="1"/>
      <c r="AV972" s="1"/>
      <c r="AX972" s="1"/>
      <c r="AY972" s="1"/>
      <c r="AZ972" s="1"/>
      <c r="BG972" s="1"/>
      <c r="BH972" s="1"/>
      <c r="BI972" s="1"/>
      <c r="BM972" s="1"/>
      <c r="BN972" s="1"/>
      <c r="BO972" s="1"/>
    </row>
    <row r="973" spans="43:67">
      <c r="AQ973" s="1"/>
      <c r="AR973" s="1"/>
      <c r="AS973" s="1"/>
      <c r="AT973" s="1"/>
      <c r="AU973" s="1"/>
      <c r="AV973" s="1"/>
      <c r="AX973" s="1"/>
      <c r="AY973" s="1"/>
      <c r="AZ973" s="1"/>
      <c r="BG973" s="1"/>
      <c r="BH973" s="1"/>
      <c r="BI973" s="1"/>
      <c r="BM973" s="1"/>
      <c r="BN973" s="1"/>
      <c r="BO973" s="1"/>
    </row>
    <row r="974" spans="43:67">
      <c r="AQ974" s="1"/>
      <c r="AR974" s="1"/>
      <c r="AS974" s="1"/>
      <c r="AT974" s="1"/>
      <c r="AU974" s="1"/>
      <c r="AV974" s="1"/>
      <c r="AX974" s="1"/>
      <c r="AY974" s="1"/>
      <c r="AZ974" s="1"/>
      <c r="BG974" s="1"/>
      <c r="BH974" s="1"/>
      <c r="BI974" s="1"/>
      <c r="BM974" s="1"/>
      <c r="BN974" s="1"/>
      <c r="BO974" s="1"/>
    </row>
    <row r="975" spans="43:67">
      <c r="AQ975" s="1"/>
      <c r="AR975" s="1"/>
      <c r="AS975" s="1"/>
      <c r="AT975" s="1"/>
      <c r="AU975" s="1"/>
      <c r="AV975" s="1"/>
      <c r="AX975" s="1"/>
      <c r="AY975" s="1"/>
      <c r="AZ975" s="1"/>
      <c r="BG975" s="1"/>
      <c r="BH975" s="1"/>
      <c r="BI975" s="1"/>
      <c r="BM975" s="1"/>
      <c r="BN975" s="1"/>
      <c r="BO975" s="1"/>
    </row>
    <row r="976" spans="43:67">
      <c r="AQ976" s="1"/>
      <c r="AR976" s="1"/>
      <c r="AS976" s="1"/>
      <c r="AT976" s="1"/>
      <c r="AU976" s="1"/>
      <c r="AV976" s="1"/>
      <c r="AX976" s="1"/>
      <c r="AY976" s="1"/>
      <c r="AZ976" s="1"/>
      <c r="BG976" s="1"/>
      <c r="BH976" s="1"/>
      <c r="BI976" s="1"/>
      <c r="BM976" s="1"/>
      <c r="BN976" s="1"/>
      <c r="BO976" s="1"/>
    </row>
    <row r="977" spans="43:67">
      <c r="AQ977" s="1"/>
      <c r="AR977" s="1"/>
      <c r="AS977" s="1"/>
      <c r="AT977" s="1"/>
      <c r="AU977" s="1"/>
      <c r="AV977" s="1"/>
      <c r="AX977" s="1"/>
      <c r="AY977" s="1"/>
      <c r="AZ977" s="1"/>
      <c r="BG977" s="1"/>
      <c r="BH977" s="1"/>
      <c r="BI977" s="1"/>
      <c r="BM977" s="1"/>
      <c r="BN977" s="1"/>
      <c r="BO977" s="1"/>
    </row>
    <row r="978" spans="43:67">
      <c r="AQ978" s="1"/>
      <c r="AR978" s="1"/>
      <c r="AS978" s="1"/>
      <c r="AT978" s="1"/>
      <c r="AU978" s="1"/>
      <c r="AV978" s="1"/>
      <c r="AX978" s="1"/>
      <c r="AY978" s="1"/>
      <c r="AZ978" s="1"/>
      <c r="BG978" s="1"/>
      <c r="BH978" s="1"/>
      <c r="BI978" s="1"/>
      <c r="BM978" s="1"/>
      <c r="BN978" s="1"/>
      <c r="BO978" s="1"/>
    </row>
    <row r="979" spans="43:67">
      <c r="AQ979" s="1"/>
      <c r="AR979" s="1"/>
      <c r="AS979" s="1"/>
      <c r="AT979" s="1"/>
      <c r="AU979" s="1"/>
      <c r="AV979" s="1"/>
      <c r="AX979" s="1"/>
      <c r="AY979" s="1"/>
      <c r="AZ979" s="1"/>
      <c r="BG979" s="1"/>
      <c r="BH979" s="1"/>
      <c r="BI979" s="1"/>
      <c r="BM979" s="1"/>
      <c r="BN979" s="1"/>
      <c r="BO979" s="1"/>
    </row>
    <row r="980" spans="43:67">
      <c r="AQ980" s="1"/>
      <c r="AR980" s="1"/>
      <c r="AS980" s="1"/>
      <c r="AT980" s="1"/>
      <c r="AU980" s="1"/>
      <c r="AV980" s="1"/>
      <c r="AX980" s="1"/>
      <c r="AY980" s="1"/>
      <c r="AZ980" s="1"/>
      <c r="BG980" s="1"/>
      <c r="BH980" s="1"/>
      <c r="BI980" s="1"/>
      <c r="BM980" s="1"/>
      <c r="BN980" s="1"/>
      <c r="BO980" s="1"/>
    </row>
    <row r="981" spans="43:67">
      <c r="AQ981" s="1"/>
      <c r="AR981" s="1"/>
      <c r="AS981" s="1"/>
      <c r="AT981" s="1"/>
      <c r="AU981" s="1"/>
      <c r="AV981" s="1"/>
      <c r="AX981" s="1"/>
      <c r="AY981" s="1"/>
      <c r="AZ981" s="1"/>
      <c r="BG981" s="1"/>
      <c r="BH981" s="1"/>
      <c r="BI981" s="1"/>
      <c r="BM981" s="1"/>
      <c r="BN981" s="1"/>
      <c r="BO981" s="1"/>
    </row>
    <row r="982" spans="43:67">
      <c r="AQ982" s="1"/>
      <c r="AR982" s="1"/>
      <c r="AS982" s="1"/>
      <c r="AT982" s="1"/>
      <c r="AU982" s="1"/>
      <c r="AV982" s="1"/>
      <c r="AX982" s="1"/>
      <c r="AY982" s="1"/>
      <c r="AZ982" s="1"/>
      <c r="BG982" s="1"/>
      <c r="BH982" s="1"/>
      <c r="BI982" s="1"/>
      <c r="BM982" s="1"/>
      <c r="BN982" s="1"/>
      <c r="BO982" s="1"/>
    </row>
    <row r="983" spans="43:67">
      <c r="AQ983" s="1"/>
      <c r="AR983" s="1"/>
      <c r="AS983" s="1"/>
      <c r="AT983" s="1"/>
      <c r="AU983" s="1"/>
      <c r="AV983" s="1"/>
      <c r="AX983" s="1"/>
      <c r="AY983" s="1"/>
      <c r="AZ983" s="1"/>
      <c r="BG983" s="1"/>
      <c r="BH983" s="1"/>
      <c r="BI983" s="1"/>
      <c r="BM983" s="1"/>
      <c r="BN983" s="1"/>
      <c r="BO983" s="1"/>
    </row>
    <row r="984" spans="43:67">
      <c r="AQ984" s="1"/>
      <c r="AR984" s="1"/>
      <c r="AS984" s="1"/>
      <c r="AT984" s="1"/>
      <c r="AU984" s="1"/>
      <c r="AV984" s="1"/>
      <c r="AX984" s="1"/>
      <c r="AY984" s="1"/>
      <c r="AZ984" s="1"/>
      <c r="BG984" s="1"/>
      <c r="BH984" s="1"/>
      <c r="BI984" s="1"/>
      <c r="BM984" s="1"/>
      <c r="BN984" s="1"/>
      <c r="BO984" s="1"/>
    </row>
    <row r="985" spans="43:67">
      <c r="AQ985" s="1"/>
      <c r="AR985" s="1"/>
      <c r="AS985" s="1"/>
      <c r="AT985" s="1"/>
      <c r="AU985" s="1"/>
      <c r="AV985" s="1"/>
      <c r="AX985" s="1"/>
      <c r="AY985" s="1"/>
      <c r="AZ985" s="1"/>
      <c r="BG985" s="1"/>
      <c r="BH985" s="1"/>
      <c r="BI985" s="1"/>
      <c r="BM985" s="1"/>
      <c r="BN985" s="1"/>
      <c r="BO985" s="1"/>
    </row>
    <row r="986" spans="43:67">
      <c r="AQ986" s="1"/>
      <c r="AR986" s="1"/>
      <c r="AS986" s="1"/>
      <c r="AT986" s="1"/>
      <c r="AU986" s="1"/>
      <c r="AV986" s="1"/>
      <c r="AX986" s="1"/>
      <c r="AY986" s="1"/>
      <c r="AZ986" s="1"/>
      <c r="BG986" s="1"/>
      <c r="BH986" s="1"/>
      <c r="BI986" s="1"/>
      <c r="BM986" s="1"/>
      <c r="BN986" s="1"/>
      <c r="BO986" s="1"/>
    </row>
    <row r="987" spans="43:67">
      <c r="AQ987" s="1"/>
      <c r="AR987" s="1"/>
      <c r="AS987" s="1"/>
      <c r="AT987" s="1"/>
      <c r="AU987" s="1"/>
      <c r="AV987" s="1"/>
      <c r="AX987" s="1"/>
      <c r="AY987" s="1"/>
      <c r="AZ987" s="1"/>
      <c r="BG987" s="1"/>
      <c r="BH987" s="1"/>
      <c r="BI987" s="1"/>
      <c r="BM987" s="1"/>
      <c r="BN987" s="1"/>
      <c r="BO987" s="1"/>
    </row>
    <row r="988" spans="43:67">
      <c r="AQ988" s="1"/>
      <c r="AR988" s="1"/>
      <c r="AS988" s="1"/>
      <c r="AT988" s="1"/>
      <c r="AU988" s="1"/>
      <c r="AV988" s="1"/>
      <c r="AX988" s="1"/>
      <c r="AY988" s="1"/>
      <c r="AZ988" s="1"/>
      <c r="BG988" s="1"/>
      <c r="BH988" s="1"/>
      <c r="BI988" s="1"/>
      <c r="BM988" s="1"/>
      <c r="BN988" s="1"/>
      <c r="BO988" s="1"/>
    </row>
    <row r="989" spans="43:67">
      <c r="AQ989" s="1"/>
      <c r="AR989" s="1"/>
      <c r="AS989" s="1"/>
      <c r="AT989" s="1"/>
      <c r="AU989" s="1"/>
      <c r="AV989" s="1"/>
      <c r="AX989" s="1"/>
      <c r="AY989" s="1"/>
      <c r="AZ989" s="1"/>
      <c r="BG989" s="1"/>
      <c r="BH989" s="1"/>
      <c r="BI989" s="1"/>
      <c r="BM989" s="1"/>
      <c r="BN989" s="1"/>
      <c r="BO989" s="1"/>
    </row>
    <row r="990" spans="43:67">
      <c r="AQ990" s="1"/>
      <c r="AR990" s="1"/>
      <c r="AS990" s="1"/>
      <c r="AT990" s="1"/>
      <c r="AU990" s="1"/>
      <c r="AV990" s="1"/>
      <c r="AX990" s="1"/>
      <c r="AY990" s="1"/>
      <c r="AZ990" s="1"/>
      <c r="BG990" s="1"/>
      <c r="BH990" s="1"/>
      <c r="BI990" s="1"/>
      <c r="BM990" s="1"/>
      <c r="BN990" s="1"/>
      <c r="BO990" s="1"/>
    </row>
    <row r="991" spans="43:67">
      <c r="AQ991" s="1"/>
      <c r="AR991" s="1"/>
      <c r="AS991" s="1"/>
      <c r="AT991" s="1"/>
      <c r="AU991" s="1"/>
      <c r="AV991" s="1"/>
      <c r="AX991" s="1"/>
      <c r="AY991" s="1"/>
      <c r="AZ991" s="1"/>
      <c r="BG991" s="1"/>
      <c r="BH991" s="1"/>
      <c r="BI991" s="1"/>
      <c r="BM991" s="1"/>
      <c r="BN991" s="1"/>
      <c r="BO991" s="1"/>
    </row>
    <row r="992" spans="43:67">
      <c r="AQ992" s="1"/>
      <c r="AR992" s="1"/>
      <c r="AS992" s="1"/>
      <c r="AT992" s="1"/>
      <c r="AU992" s="1"/>
      <c r="AV992" s="1"/>
      <c r="AX992" s="1"/>
      <c r="AY992" s="1"/>
      <c r="AZ992" s="1"/>
      <c r="BG992" s="1"/>
      <c r="BH992" s="1"/>
      <c r="BI992" s="1"/>
      <c r="BM992" s="1"/>
      <c r="BN992" s="1"/>
      <c r="BO992" s="1"/>
    </row>
    <row r="993" spans="43:67">
      <c r="AQ993" s="1"/>
      <c r="AR993" s="1"/>
      <c r="AS993" s="1"/>
      <c r="AT993" s="1"/>
      <c r="AU993" s="1"/>
      <c r="AV993" s="1"/>
      <c r="AX993" s="1"/>
      <c r="AY993" s="1"/>
      <c r="AZ993" s="1"/>
      <c r="BG993" s="1"/>
      <c r="BH993" s="1"/>
      <c r="BI993" s="1"/>
      <c r="BM993" s="1"/>
      <c r="BN993" s="1"/>
      <c r="BO993" s="1"/>
    </row>
    <row r="994" spans="43:67">
      <c r="AQ994" s="1"/>
      <c r="AR994" s="1"/>
      <c r="AS994" s="1"/>
      <c r="AT994" s="1"/>
      <c r="AU994" s="1"/>
      <c r="AV994" s="1"/>
      <c r="AX994" s="1"/>
      <c r="AY994" s="1"/>
      <c r="AZ994" s="1"/>
      <c r="BG994" s="1"/>
      <c r="BH994" s="1"/>
      <c r="BI994" s="1"/>
      <c r="BM994" s="1"/>
      <c r="BN994" s="1"/>
      <c r="BO994" s="1"/>
    </row>
    <row r="995" spans="43:67">
      <c r="AQ995" s="1"/>
      <c r="AR995" s="1"/>
      <c r="AS995" s="1"/>
      <c r="AT995" s="1"/>
      <c r="AU995" s="1"/>
      <c r="AV995" s="1"/>
      <c r="AX995" s="1"/>
      <c r="AY995" s="1"/>
      <c r="AZ995" s="1"/>
      <c r="BG995" s="1"/>
      <c r="BH995" s="1"/>
      <c r="BI995" s="1"/>
      <c r="BM995" s="1"/>
      <c r="BN995" s="1"/>
      <c r="BO995" s="1"/>
    </row>
    <row r="996" spans="43:67">
      <c r="AQ996" s="1"/>
      <c r="AR996" s="1"/>
      <c r="AS996" s="1"/>
      <c r="AT996" s="1"/>
      <c r="AU996" s="1"/>
      <c r="AV996" s="1"/>
      <c r="AX996" s="1"/>
      <c r="AY996" s="1"/>
      <c r="AZ996" s="1"/>
      <c r="BG996" s="1"/>
      <c r="BH996" s="1"/>
      <c r="BI996" s="1"/>
      <c r="BM996" s="1"/>
      <c r="BN996" s="1"/>
      <c r="BO996" s="1"/>
    </row>
    <row r="997" spans="43:67">
      <c r="AQ997" s="1"/>
      <c r="AR997" s="1"/>
      <c r="AS997" s="1"/>
      <c r="AT997" s="1"/>
      <c r="AU997" s="1"/>
      <c r="AV997" s="1"/>
      <c r="AX997" s="1"/>
      <c r="AY997" s="1"/>
      <c r="AZ997" s="1"/>
      <c r="BG997" s="1"/>
      <c r="BH997" s="1"/>
      <c r="BI997" s="1"/>
      <c r="BM997" s="1"/>
      <c r="BN997" s="1"/>
      <c r="BO997" s="1"/>
    </row>
    <row r="998" spans="43:67">
      <c r="AQ998" s="1"/>
      <c r="AR998" s="1"/>
      <c r="AS998" s="1"/>
      <c r="AT998" s="1"/>
      <c r="AU998" s="1"/>
      <c r="AV998" s="1"/>
      <c r="AX998" s="1"/>
      <c r="AY998" s="1"/>
      <c r="AZ998" s="1"/>
      <c r="BG998" s="1"/>
      <c r="BH998" s="1"/>
      <c r="BI998" s="1"/>
      <c r="BM998" s="1"/>
      <c r="BN998" s="1"/>
      <c r="BO998" s="1"/>
    </row>
    <row r="999" spans="43:67">
      <c r="AQ999" s="1"/>
      <c r="AR999" s="1"/>
      <c r="AS999" s="1"/>
      <c r="AT999" s="1"/>
      <c r="AU999" s="1"/>
      <c r="AV999" s="1"/>
      <c r="AX999" s="1"/>
      <c r="AY999" s="1"/>
      <c r="AZ999" s="1"/>
      <c r="BG999" s="1"/>
      <c r="BH999" s="1"/>
      <c r="BI999" s="1"/>
      <c r="BM999" s="1"/>
      <c r="BN999" s="1"/>
      <c r="BO999" s="1"/>
    </row>
    <row r="1000" spans="43:67">
      <c r="AQ1000" s="1"/>
      <c r="AR1000" s="1"/>
      <c r="AS1000" s="1"/>
      <c r="AT1000" s="1"/>
      <c r="AU1000" s="1"/>
      <c r="AV1000" s="1"/>
      <c r="AX1000" s="1"/>
      <c r="AY1000" s="1"/>
      <c r="AZ1000" s="1"/>
      <c r="BG1000" s="1"/>
      <c r="BH1000" s="1"/>
      <c r="BI1000" s="1"/>
      <c r="BM1000" s="1"/>
      <c r="BN1000" s="1"/>
      <c r="BO1000" s="1"/>
    </row>
    <row r="1001" spans="43:67">
      <c r="AQ1001" s="1"/>
      <c r="AR1001" s="1"/>
      <c r="AS1001" s="1"/>
      <c r="AT1001" s="1"/>
      <c r="AU1001" s="1"/>
      <c r="AV1001" s="1"/>
      <c r="AX1001" s="1"/>
      <c r="AY1001" s="1"/>
      <c r="AZ1001" s="1"/>
      <c r="BG1001" s="1"/>
      <c r="BH1001" s="1"/>
      <c r="BI1001" s="1"/>
      <c r="BM1001" s="1"/>
      <c r="BN1001" s="1"/>
      <c r="BO1001" s="1"/>
    </row>
    <row r="1002" spans="43:67">
      <c r="AQ1002" s="1"/>
      <c r="AR1002" s="1"/>
      <c r="AS1002" s="1"/>
      <c r="AT1002" s="1"/>
      <c r="AU1002" s="1"/>
      <c r="AV1002" s="1"/>
      <c r="AX1002" s="1"/>
      <c r="AY1002" s="1"/>
      <c r="AZ1002" s="1"/>
      <c r="BG1002" s="1"/>
      <c r="BH1002" s="1"/>
      <c r="BI1002" s="1"/>
      <c r="BM1002" s="1"/>
      <c r="BN1002" s="1"/>
      <c r="BO1002" s="1"/>
    </row>
    <row r="1003" spans="43:67">
      <c r="AQ1003" s="1"/>
      <c r="AR1003" s="1"/>
      <c r="AS1003" s="1"/>
      <c r="AT1003" s="1"/>
      <c r="AU1003" s="1"/>
      <c r="AV1003" s="1"/>
      <c r="AX1003" s="1"/>
      <c r="AY1003" s="1"/>
      <c r="AZ1003" s="1"/>
      <c r="BG1003" s="1"/>
      <c r="BH1003" s="1"/>
      <c r="BI1003" s="1"/>
      <c r="BM1003" s="1"/>
      <c r="BN1003" s="1"/>
      <c r="BO1003" s="1"/>
    </row>
    <row r="1004" spans="43:67">
      <c r="AQ1004" s="1"/>
      <c r="AR1004" s="1"/>
      <c r="AS1004" s="1"/>
      <c r="AT1004" s="1"/>
      <c r="AU1004" s="1"/>
      <c r="AV1004" s="1"/>
      <c r="AX1004" s="1"/>
      <c r="AY1004" s="1"/>
      <c r="AZ1004" s="1"/>
      <c r="BG1004" s="1"/>
      <c r="BH1004" s="1"/>
      <c r="BI1004" s="1"/>
      <c r="BM1004" s="1"/>
      <c r="BN1004" s="1"/>
      <c r="BO1004" s="1"/>
    </row>
    <row r="1005" spans="43:67">
      <c r="AQ1005" s="1"/>
      <c r="AR1005" s="1"/>
      <c r="AS1005" s="1"/>
      <c r="AT1005" s="1"/>
      <c r="AU1005" s="1"/>
      <c r="AV1005" s="1"/>
      <c r="AX1005" s="1"/>
      <c r="AY1005" s="1"/>
      <c r="AZ1005" s="1"/>
      <c r="BG1005" s="1"/>
      <c r="BH1005" s="1"/>
      <c r="BI1005" s="1"/>
      <c r="BM1005" s="1"/>
      <c r="BN1005" s="1"/>
      <c r="BO1005" s="1"/>
    </row>
    <row r="1006" spans="43:67">
      <c r="AQ1006" s="1"/>
      <c r="AR1006" s="1"/>
      <c r="AS1006" s="1"/>
      <c r="AT1006" s="1"/>
      <c r="AU1006" s="1"/>
      <c r="AV1006" s="1"/>
      <c r="AX1006" s="1"/>
      <c r="AY1006" s="1"/>
      <c r="AZ1006" s="1"/>
      <c r="BG1006" s="1"/>
      <c r="BH1006" s="1"/>
      <c r="BI1006" s="1"/>
      <c r="BM1006" s="1"/>
      <c r="BN1006" s="1"/>
      <c r="BO1006" s="1"/>
    </row>
    <row r="1007" spans="43:67">
      <c r="AQ1007" s="1"/>
      <c r="AR1007" s="1"/>
      <c r="AS1007" s="1"/>
      <c r="AT1007" s="1"/>
      <c r="AU1007" s="1"/>
      <c r="AV1007" s="1"/>
      <c r="AX1007" s="1"/>
      <c r="AY1007" s="1"/>
      <c r="AZ1007" s="1"/>
      <c r="BG1007" s="1"/>
      <c r="BH1007" s="1"/>
      <c r="BI1007" s="1"/>
      <c r="BM1007" s="1"/>
      <c r="BN1007" s="1"/>
      <c r="BO1007" s="1"/>
    </row>
    <row r="1008" spans="43:67">
      <c r="AQ1008" s="1"/>
      <c r="AR1008" s="1"/>
      <c r="AS1008" s="1"/>
      <c r="AT1008" s="1"/>
      <c r="AU1008" s="1"/>
      <c r="AV1008" s="1"/>
      <c r="AX1008" s="1"/>
      <c r="AY1008" s="1"/>
      <c r="AZ1008" s="1"/>
      <c r="BG1008" s="1"/>
      <c r="BH1008" s="1"/>
      <c r="BI1008" s="1"/>
      <c r="BM1008" s="1"/>
      <c r="BN1008" s="1"/>
      <c r="BO1008" s="1"/>
    </row>
    <row r="1009" spans="43:67">
      <c r="AQ1009" s="1"/>
      <c r="AR1009" s="1"/>
      <c r="AS1009" s="1"/>
      <c r="AT1009" s="1"/>
      <c r="AU1009" s="1"/>
      <c r="AV1009" s="1"/>
      <c r="AX1009" s="1"/>
      <c r="AY1009" s="1"/>
      <c r="AZ1009" s="1"/>
      <c r="BG1009" s="1"/>
      <c r="BH1009" s="1"/>
      <c r="BI1009" s="1"/>
      <c r="BM1009" s="1"/>
      <c r="BN1009" s="1"/>
      <c r="BO1009" s="1"/>
    </row>
    <row r="1010" spans="43:67">
      <c r="AQ1010" s="1"/>
      <c r="AR1010" s="1"/>
      <c r="AS1010" s="1"/>
      <c r="AT1010" s="1"/>
      <c r="AU1010" s="1"/>
      <c r="AV1010" s="1"/>
      <c r="AX1010" s="1"/>
      <c r="AY1010" s="1"/>
      <c r="AZ1010" s="1"/>
      <c r="BG1010" s="1"/>
      <c r="BH1010" s="1"/>
      <c r="BI1010" s="1"/>
      <c r="BM1010" s="1"/>
      <c r="BN1010" s="1"/>
      <c r="BO1010" s="1"/>
    </row>
    <row r="1011" spans="43:67">
      <c r="AQ1011" s="1"/>
      <c r="AR1011" s="1"/>
      <c r="AS1011" s="1"/>
      <c r="AT1011" s="1"/>
      <c r="AU1011" s="1"/>
      <c r="AV1011" s="1"/>
      <c r="AX1011" s="1"/>
      <c r="AY1011" s="1"/>
      <c r="AZ1011" s="1"/>
      <c r="BG1011" s="1"/>
      <c r="BH1011" s="1"/>
      <c r="BI1011" s="1"/>
      <c r="BM1011" s="1"/>
      <c r="BN1011" s="1"/>
      <c r="BO1011" s="1"/>
    </row>
    <row r="1012" spans="43:67">
      <c r="AQ1012" s="1"/>
      <c r="AR1012" s="1"/>
      <c r="AS1012" s="1"/>
      <c r="AT1012" s="1"/>
      <c r="AU1012" s="1"/>
      <c r="AV1012" s="1"/>
      <c r="AX1012" s="1"/>
      <c r="AY1012" s="1"/>
      <c r="AZ1012" s="1"/>
      <c r="BG1012" s="1"/>
      <c r="BH1012" s="1"/>
      <c r="BI1012" s="1"/>
      <c r="BM1012" s="1"/>
      <c r="BN1012" s="1"/>
      <c r="BO1012" s="1"/>
    </row>
    <row r="1013" spans="43:67">
      <c r="AQ1013" s="1"/>
      <c r="AR1013" s="1"/>
      <c r="AS1013" s="1"/>
      <c r="AT1013" s="1"/>
      <c r="AU1013" s="1"/>
      <c r="AV1013" s="1"/>
      <c r="AX1013" s="1"/>
      <c r="AY1013" s="1"/>
      <c r="AZ1013" s="1"/>
      <c r="BG1013" s="1"/>
      <c r="BH1013" s="1"/>
      <c r="BI1013" s="1"/>
      <c r="BM1013" s="1"/>
      <c r="BN1013" s="1"/>
      <c r="BO1013" s="1"/>
    </row>
    <row r="1014" spans="43:67">
      <c r="AQ1014" s="1"/>
      <c r="AR1014" s="1"/>
      <c r="AS1014" s="1"/>
      <c r="AT1014" s="1"/>
      <c r="AU1014" s="1"/>
      <c r="AV1014" s="1"/>
      <c r="AX1014" s="1"/>
      <c r="AY1014" s="1"/>
      <c r="AZ1014" s="1"/>
      <c r="BG1014" s="1"/>
      <c r="BH1014" s="1"/>
      <c r="BI1014" s="1"/>
      <c r="BM1014" s="1"/>
      <c r="BN1014" s="1"/>
      <c r="BO1014" s="1"/>
    </row>
    <row r="1015" spans="43:67">
      <c r="AQ1015" s="1"/>
      <c r="AR1015" s="1"/>
      <c r="AS1015" s="1"/>
      <c r="AT1015" s="1"/>
      <c r="AU1015" s="1"/>
      <c r="AV1015" s="1"/>
      <c r="AX1015" s="1"/>
      <c r="AY1015" s="1"/>
      <c r="AZ1015" s="1"/>
      <c r="BG1015" s="1"/>
      <c r="BH1015" s="1"/>
      <c r="BI1015" s="1"/>
      <c r="BM1015" s="1"/>
      <c r="BN1015" s="1"/>
      <c r="BO1015" s="1"/>
    </row>
    <row r="1016" spans="43:67">
      <c r="AQ1016" s="1"/>
      <c r="AR1016" s="1"/>
      <c r="AS1016" s="1"/>
      <c r="AT1016" s="1"/>
      <c r="AU1016" s="1"/>
      <c r="AV1016" s="1"/>
      <c r="AX1016" s="1"/>
      <c r="AY1016" s="1"/>
      <c r="AZ1016" s="1"/>
      <c r="BG1016" s="1"/>
      <c r="BH1016" s="1"/>
      <c r="BI1016" s="1"/>
      <c r="BM1016" s="1"/>
      <c r="BN1016" s="1"/>
      <c r="BO1016" s="1"/>
    </row>
    <row r="1017" spans="43:67">
      <c r="AQ1017" s="1"/>
      <c r="AR1017" s="1"/>
      <c r="AS1017" s="1"/>
      <c r="AT1017" s="1"/>
      <c r="AU1017" s="1"/>
      <c r="AV1017" s="1"/>
      <c r="AX1017" s="1"/>
      <c r="AY1017" s="1"/>
      <c r="AZ1017" s="1"/>
      <c r="BG1017" s="1"/>
      <c r="BH1017" s="1"/>
      <c r="BI1017" s="1"/>
      <c r="BM1017" s="1"/>
      <c r="BN1017" s="1"/>
      <c r="BO1017" s="1"/>
    </row>
    <row r="1018" spans="43:67">
      <c r="AQ1018" s="1"/>
      <c r="AR1018" s="1"/>
      <c r="AS1018" s="1"/>
      <c r="AT1018" s="1"/>
      <c r="AU1018" s="1"/>
      <c r="AV1018" s="1"/>
      <c r="AX1018" s="1"/>
      <c r="AY1018" s="1"/>
      <c r="AZ1018" s="1"/>
      <c r="BG1018" s="1"/>
      <c r="BH1018" s="1"/>
      <c r="BI1018" s="1"/>
      <c r="BM1018" s="1"/>
      <c r="BN1018" s="1"/>
      <c r="BO1018" s="1"/>
    </row>
    <row r="1019" spans="43:67">
      <c r="AQ1019" s="1"/>
      <c r="AR1019" s="1"/>
      <c r="AS1019" s="1"/>
      <c r="AT1019" s="1"/>
      <c r="AU1019" s="1"/>
      <c r="AV1019" s="1"/>
      <c r="AX1019" s="1"/>
      <c r="AY1019" s="1"/>
      <c r="AZ1019" s="1"/>
      <c r="BG1019" s="1"/>
      <c r="BH1019" s="1"/>
      <c r="BI1019" s="1"/>
      <c r="BM1019" s="1"/>
      <c r="BN1019" s="1"/>
      <c r="BO1019" s="1"/>
    </row>
    <row r="1020" spans="43:67">
      <c r="AQ1020" s="1"/>
      <c r="AR1020" s="1"/>
      <c r="AS1020" s="1"/>
      <c r="AT1020" s="1"/>
      <c r="AU1020" s="1"/>
      <c r="AV1020" s="1"/>
      <c r="AX1020" s="1"/>
      <c r="AY1020" s="1"/>
      <c r="AZ1020" s="1"/>
      <c r="BG1020" s="1"/>
      <c r="BH1020" s="1"/>
      <c r="BI1020" s="1"/>
      <c r="BM1020" s="1"/>
      <c r="BN1020" s="1"/>
      <c r="BO1020" s="1"/>
    </row>
    <row r="1021" spans="43:67">
      <c r="AQ1021" s="1"/>
      <c r="AR1021" s="1"/>
      <c r="AS1021" s="1"/>
      <c r="AT1021" s="1"/>
      <c r="AU1021" s="1"/>
      <c r="AV1021" s="1"/>
      <c r="AX1021" s="1"/>
      <c r="AY1021" s="1"/>
      <c r="AZ1021" s="1"/>
      <c r="BG1021" s="1"/>
      <c r="BH1021" s="1"/>
      <c r="BI1021" s="1"/>
      <c r="BM1021" s="1"/>
      <c r="BN1021" s="1"/>
      <c r="BO1021" s="1"/>
    </row>
    <row r="1022" spans="43:67">
      <c r="AQ1022" s="1"/>
      <c r="AR1022" s="1"/>
      <c r="AS1022" s="1"/>
      <c r="AT1022" s="1"/>
      <c r="AU1022" s="1"/>
      <c r="AV1022" s="1"/>
      <c r="AX1022" s="1"/>
      <c r="AY1022" s="1"/>
      <c r="AZ1022" s="1"/>
      <c r="BG1022" s="1"/>
      <c r="BH1022" s="1"/>
      <c r="BI1022" s="1"/>
      <c r="BM1022" s="1"/>
      <c r="BN1022" s="1"/>
      <c r="BO1022" s="1"/>
    </row>
    <row r="1023" spans="43:67">
      <c r="AQ1023" s="1"/>
      <c r="AR1023" s="1"/>
      <c r="AS1023" s="1"/>
      <c r="AT1023" s="1"/>
      <c r="AU1023" s="1"/>
      <c r="AV1023" s="1"/>
      <c r="AX1023" s="1"/>
      <c r="AY1023" s="1"/>
      <c r="AZ1023" s="1"/>
      <c r="BG1023" s="1"/>
      <c r="BH1023" s="1"/>
      <c r="BI1023" s="1"/>
      <c r="BM1023" s="1"/>
      <c r="BN1023" s="1"/>
      <c r="BO1023" s="1"/>
    </row>
    <row r="1024" spans="43:67">
      <c r="AQ1024" s="1"/>
      <c r="AR1024" s="1"/>
      <c r="AS1024" s="1"/>
      <c r="AT1024" s="1"/>
      <c r="AU1024" s="1"/>
      <c r="AV1024" s="1"/>
      <c r="AX1024" s="1"/>
      <c r="AY1024" s="1"/>
      <c r="AZ1024" s="1"/>
      <c r="BG1024" s="1"/>
      <c r="BH1024" s="1"/>
      <c r="BI1024" s="1"/>
      <c r="BM1024" s="1"/>
      <c r="BN1024" s="1"/>
      <c r="BO1024" s="1"/>
    </row>
    <row r="1025" spans="43:67">
      <c r="AQ1025" s="1"/>
      <c r="AR1025" s="1"/>
      <c r="AS1025" s="1"/>
      <c r="AT1025" s="1"/>
      <c r="AU1025" s="1"/>
      <c r="AV1025" s="1"/>
      <c r="AX1025" s="1"/>
      <c r="AY1025" s="1"/>
      <c r="AZ1025" s="1"/>
      <c r="BG1025" s="1"/>
      <c r="BH1025" s="1"/>
      <c r="BI1025" s="1"/>
      <c r="BM1025" s="1"/>
      <c r="BN1025" s="1"/>
      <c r="BO1025" s="1"/>
    </row>
    <row r="1026" spans="43:67">
      <c r="AQ1026" s="1"/>
      <c r="AR1026" s="1"/>
      <c r="AS1026" s="1"/>
      <c r="AT1026" s="1"/>
      <c r="AU1026" s="1"/>
      <c r="AV1026" s="1"/>
      <c r="AX1026" s="1"/>
      <c r="AY1026" s="1"/>
      <c r="AZ1026" s="1"/>
      <c r="BG1026" s="1"/>
      <c r="BH1026" s="1"/>
      <c r="BI1026" s="1"/>
      <c r="BM1026" s="1"/>
      <c r="BN1026" s="1"/>
      <c r="BO1026" s="1"/>
    </row>
    <row r="1027" spans="43:67">
      <c r="AQ1027" s="1"/>
      <c r="AR1027" s="1"/>
      <c r="AS1027" s="1"/>
      <c r="AT1027" s="1"/>
      <c r="AU1027" s="1"/>
      <c r="AV1027" s="1"/>
      <c r="AX1027" s="1"/>
      <c r="AY1027" s="1"/>
      <c r="AZ1027" s="1"/>
      <c r="BG1027" s="1"/>
      <c r="BH1027" s="1"/>
      <c r="BI1027" s="1"/>
      <c r="BM1027" s="1"/>
      <c r="BN1027" s="1"/>
      <c r="BO1027" s="1"/>
    </row>
    <row r="1028" spans="43:67">
      <c r="AQ1028" s="1"/>
      <c r="AR1028" s="1"/>
      <c r="AS1028" s="1"/>
      <c r="AT1028" s="1"/>
      <c r="AU1028" s="1"/>
      <c r="AV1028" s="1"/>
      <c r="AX1028" s="1"/>
      <c r="AY1028" s="1"/>
      <c r="AZ1028" s="1"/>
      <c r="BG1028" s="1"/>
      <c r="BH1028" s="1"/>
      <c r="BI1028" s="1"/>
      <c r="BM1028" s="1"/>
      <c r="BN1028" s="1"/>
      <c r="BO1028" s="1"/>
    </row>
    <row r="1029" spans="43:67">
      <c r="AQ1029" s="1"/>
      <c r="AR1029" s="1"/>
      <c r="AS1029" s="1"/>
      <c r="AT1029" s="1"/>
      <c r="AU1029" s="1"/>
      <c r="AV1029" s="1"/>
      <c r="AX1029" s="1"/>
      <c r="AY1029" s="1"/>
      <c r="AZ1029" s="1"/>
      <c r="BG1029" s="1"/>
      <c r="BH1029" s="1"/>
      <c r="BI1029" s="1"/>
      <c r="BM1029" s="1"/>
      <c r="BN1029" s="1"/>
      <c r="BO1029" s="1"/>
    </row>
    <row r="1030" spans="43:67">
      <c r="AQ1030" s="1"/>
      <c r="AR1030" s="1"/>
      <c r="AS1030" s="1"/>
      <c r="AT1030" s="1"/>
      <c r="AU1030" s="1"/>
      <c r="AV1030" s="1"/>
      <c r="AX1030" s="1"/>
      <c r="AY1030" s="1"/>
      <c r="AZ1030" s="1"/>
      <c r="BG1030" s="1"/>
      <c r="BH1030" s="1"/>
      <c r="BI1030" s="1"/>
      <c r="BM1030" s="1"/>
      <c r="BN1030" s="1"/>
      <c r="BO1030" s="1"/>
    </row>
    <row r="1031" spans="43:67">
      <c r="AQ1031" s="1"/>
      <c r="AR1031" s="1"/>
      <c r="AS1031" s="1"/>
      <c r="AT1031" s="1"/>
      <c r="AU1031" s="1"/>
      <c r="AV1031" s="1"/>
      <c r="AX1031" s="1"/>
      <c r="AY1031" s="1"/>
      <c r="AZ1031" s="1"/>
      <c r="BG1031" s="1"/>
      <c r="BH1031" s="1"/>
      <c r="BI1031" s="1"/>
      <c r="BM1031" s="1"/>
      <c r="BN1031" s="1"/>
      <c r="BO1031" s="1"/>
    </row>
    <row r="1032" spans="43:67">
      <c r="AQ1032" s="1"/>
      <c r="AR1032" s="1"/>
      <c r="AS1032" s="1"/>
      <c r="AT1032" s="1"/>
      <c r="AU1032" s="1"/>
      <c r="AV1032" s="1"/>
      <c r="AX1032" s="1"/>
      <c r="AY1032" s="1"/>
      <c r="AZ1032" s="1"/>
      <c r="BG1032" s="1"/>
      <c r="BH1032" s="1"/>
      <c r="BI1032" s="1"/>
      <c r="BM1032" s="1"/>
      <c r="BN1032" s="1"/>
      <c r="BO1032" s="1"/>
    </row>
    <row r="1033" spans="43:67">
      <c r="AQ1033" s="1"/>
      <c r="AR1033" s="1"/>
      <c r="AS1033" s="1"/>
      <c r="AT1033" s="1"/>
      <c r="AU1033" s="1"/>
      <c r="AV1033" s="1"/>
      <c r="AX1033" s="1"/>
      <c r="AY1033" s="1"/>
      <c r="AZ1033" s="1"/>
      <c r="BG1033" s="1"/>
      <c r="BH1033" s="1"/>
      <c r="BI1033" s="1"/>
      <c r="BM1033" s="1"/>
      <c r="BN1033" s="1"/>
      <c r="BO1033" s="1"/>
    </row>
    <row r="1034" spans="43:67">
      <c r="AQ1034" s="1"/>
      <c r="AR1034" s="1"/>
      <c r="AS1034" s="1"/>
      <c r="AT1034" s="1"/>
      <c r="AU1034" s="1"/>
      <c r="AV1034" s="1"/>
      <c r="AX1034" s="1"/>
      <c r="AY1034" s="1"/>
      <c r="AZ1034" s="1"/>
      <c r="BG1034" s="1"/>
      <c r="BH1034" s="1"/>
      <c r="BI1034" s="1"/>
      <c r="BM1034" s="1"/>
      <c r="BN1034" s="1"/>
      <c r="BO1034" s="1"/>
    </row>
    <row r="1035" spans="43:67">
      <c r="AQ1035" s="1"/>
      <c r="AR1035" s="1"/>
      <c r="AS1035" s="1"/>
      <c r="AT1035" s="1"/>
      <c r="AU1035" s="1"/>
      <c r="AV1035" s="1"/>
      <c r="AX1035" s="1"/>
      <c r="AY1035" s="1"/>
      <c r="AZ1035" s="1"/>
      <c r="BG1035" s="1"/>
      <c r="BH1035" s="1"/>
      <c r="BI1035" s="1"/>
      <c r="BM1035" s="1"/>
      <c r="BN1035" s="1"/>
      <c r="BO1035" s="1"/>
    </row>
    <row r="1036" spans="43:67">
      <c r="AQ1036" s="1"/>
      <c r="AR1036" s="1"/>
      <c r="AS1036" s="1"/>
      <c r="AT1036" s="1"/>
      <c r="AU1036" s="1"/>
      <c r="AV1036" s="1"/>
      <c r="AX1036" s="1"/>
      <c r="AY1036" s="1"/>
      <c r="AZ1036" s="1"/>
      <c r="BG1036" s="1"/>
      <c r="BH1036" s="1"/>
      <c r="BI1036" s="1"/>
      <c r="BM1036" s="1"/>
      <c r="BN1036" s="1"/>
      <c r="BO1036" s="1"/>
    </row>
    <row r="1037" spans="43:67">
      <c r="AQ1037" s="1"/>
      <c r="AR1037" s="1"/>
      <c r="AS1037" s="1"/>
      <c r="AT1037" s="1"/>
      <c r="AU1037" s="1"/>
      <c r="AV1037" s="1"/>
      <c r="AX1037" s="1"/>
      <c r="AY1037" s="1"/>
      <c r="AZ1037" s="1"/>
      <c r="BG1037" s="1"/>
      <c r="BH1037" s="1"/>
      <c r="BI1037" s="1"/>
      <c r="BM1037" s="1"/>
      <c r="BN1037" s="1"/>
      <c r="BO1037" s="1"/>
    </row>
    <row r="1038" spans="43:67">
      <c r="AQ1038" s="1"/>
      <c r="AR1038" s="1"/>
      <c r="AS1038" s="1"/>
      <c r="AT1038" s="1"/>
      <c r="AU1038" s="1"/>
      <c r="AV1038" s="1"/>
      <c r="AX1038" s="1"/>
      <c r="AY1038" s="1"/>
      <c r="AZ1038" s="1"/>
      <c r="BG1038" s="1"/>
      <c r="BH1038" s="1"/>
      <c r="BI1038" s="1"/>
      <c r="BM1038" s="1"/>
      <c r="BN1038" s="1"/>
      <c r="BO1038" s="1"/>
    </row>
    <row r="1039" spans="43:67">
      <c r="AQ1039" s="1"/>
      <c r="AR1039" s="1"/>
      <c r="AS1039" s="1"/>
      <c r="AT1039" s="1"/>
      <c r="AU1039" s="1"/>
      <c r="AV1039" s="1"/>
      <c r="AX1039" s="1"/>
      <c r="AY1039" s="1"/>
      <c r="AZ1039" s="1"/>
      <c r="BG1039" s="1"/>
      <c r="BH1039" s="1"/>
      <c r="BI1039" s="1"/>
      <c r="BM1039" s="1"/>
      <c r="BN1039" s="1"/>
      <c r="BO1039" s="1"/>
    </row>
    <row r="1040" spans="43:67">
      <c r="AQ1040" s="1"/>
      <c r="AR1040" s="1"/>
      <c r="AS1040" s="1"/>
      <c r="AT1040" s="1"/>
      <c r="AU1040" s="1"/>
      <c r="AV1040" s="1"/>
      <c r="AX1040" s="1"/>
      <c r="AY1040" s="1"/>
      <c r="AZ1040" s="1"/>
      <c r="BG1040" s="1"/>
      <c r="BH1040" s="1"/>
      <c r="BI1040" s="1"/>
      <c r="BM1040" s="1"/>
      <c r="BN1040" s="1"/>
      <c r="BO1040" s="1"/>
    </row>
    <row r="1041" spans="43:67">
      <c r="AQ1041" s="1"/>
      <c r="AR1041" s="1"/>
      <c r="AS1041" s="1"/>
      <c r="AT1041" s="1"/>
      <c r="AU1041" s="1"/>
      <c r="AV1041" s="1"/>
      <c r="AX1041" s="1"/>
      <c r="AY1041" s="1"/>
      <c r="AZ1041" s="1"/>
      <c r="BG1041" s="1"/>
      <c r="BH1041" s="1"/>
      <c r="BI1041" s="1"/>
      <c r="BM1041" s="1"/>
      <c r="BN1041" s="1"/>
      <c r="BO1041" s="1"/>
    </row>
    <row r="1042" spans="43:67">
      <c r="AQ1042" s="1"/>
      <c r="AR1042" s="1"/>
      <c r="AS1042" s="1"/>
      <c r="AT1042" s="1"/>
      <c r="AU1042" s="1"/>
      <c r="AV1042" s="1"/>
      <c r="AX1042" s="1"/>
      <c r="AY1042" s="1"/>
      <c r="AZ1042" s="1"/>
      <c r="BG1042" s="1"/>
      <c r="BH1042" s="1"/>
      <c r="BI1042" s="1"/>
      <c r="BM1042" s="1"/>
      <c r="BN1042" s="1"/>
      <c r="BO1042" s="1"/>
    </row>
    <row r="1043" spans="43:67">
      <c r="AQ1043" s="1"/>
      <c r="AR1043" s="1"/>
      <c r="AS1043" s="1"/>
      <c r="AT1043" s="1"/>
      <c r="AU1043" s="1"/>
      <c r="AV1043" s="1"/>
      <c r="AX1043" s="1"/>
      <c r="AY1043" s="1"/>
      <c r="AZ1043" s="1"/>
      <c r="BG1043" s="1"/>
      <c r="BH1043" s="1"/>
      <c r="BI1043" s="1"/>
      <c r="BM1043" s="1"/>
      <c r="BN1043" s="1"/>
      <c r="BO1043" s="1"/>
    </row>
    <row r="1044" spans="43:67">
      <c r="AQ1044" s="1"/>
      <c r="AR1044" s="1"/>
      <c r="AS1044" s="1"/>
      <c r="AT1044" s="1"/>
      <c r="AU1044" s="1"/>
      <c r="AV1044" s="1"/>
      <c r="AX1044" s="1"/>
      <c r="AY1044" s="1"/>
      <c r="AZ1044" s="1"/>
      <c r="BG1044" s="1"/>
      <c r="BH1044" s="1"/>
      <c r="BI1044" s="1"/>
      <c r="BM1044" s="1"/>
      <c r="BN1044" s="1"/>
      <c r="BO1044" s="1"/>
    </row>
    <row r="1045" spans="43:67">
      <c r="AQ1045" s="1"/>
      <c r="AR1045" s="1"/>
      <c r="AS1045" s="1"/>
      <c r="AT1045" s="1"/>
      <c r="AU1045" s="1"/>
      <c r="AV1045" s="1"/>
      <c r="AX1045" s="1"/>
      <c r="AY1045" s="1"/>
      <c r="AZ1045" s="1"/>
      <c r="BG1045" s="1"/>
      <c r="BH1045" s="1"/>
      <c r="BI1045" s="1"/>
      <c r="BM1045" s="1"/>
      <c r="BN1045" s="1"/>
      <c r="BO1045" s="1"/>
    </row>
    <row r="1046" spans="43:67">
      <c r="AQ1046" s="1"/>
      <c r="AR1046" s="1"/>
      <c r="AS1046" s="1"/>
      <c r="AT1046" s="1"/>
      <c r="AU1046" s="1"/>
      <c r="AV1046" s="1"/>
      <c r="AX1046" s="1"/>
      <c r="AY1046" s="1"/>
      <c r="AZ1046" s="1"/>
      <c r="BG1046" s="1"/>
      <c r="BH1046" s="1"/>
      <c r="BI1046" s="1"/>
      <c r="BM1046" s="1"/>
      <c r="BN1046" s="1"/>
      <c r="BO1046" s="1"/>
    </row>
    <row r="1047" spans="43:67">
      <c r="AQ1047" s="1"/>
      <c r="AR1047" s="1"/>
      <c r="AS1047" s="1"/>
      <c r="AT1047" s="1"/>
      <c r="AU1047" s="1"/>
      <c r="AV1047" s="1"/>
      <c r="AX1047" s="1"/>
      <c r="AY1047" s="1"/>
      <c r="AZ1047" s="1"/>
      <c r="BG1047" s="1"/>
      <c r="BH1047" s="1"/>
      <c r="BI1047" s="1"/>
      <c r="BM1047" s="1"/>
      <c r="BN1047" s="1"/>
      <c r="BO1047" s="1"/>
    </row>
    <row r="1048" spans="43:67">
      <c r="AQ1048" s="1"/>
      <c r="AR1048" s="1"/>
      <c r="AS1048" s="1"/>
      <c r="AT1048" s="1"/>
      <c r="AU1048" s="1"/>
      <c r="AV1048" s="1"/>
      <c r="AX1048" s="1"/>
      <c r="AY1048" s="1"/>
      <c r="AZ1048" s="1"/>
      <c r="BG1048" s="1"/>
      <c r="BH1048" s="1"/>
      <c r="BI1048" s="1"/>
      <c r="BM1048" s="1"/>
      <c r="BN1048" s="1"/>
      <c r="BO1048" s="1"/>
    </row>
    <row r="1049" spans="43:67">
      <c r="AQ1049" s="1"/>
      <c r="AR1049" s="1"/>
      <c r="AS1049" s="1"/>
      <c r="AT1049" s="1"/>
      <c r="AU1049" s="1"/>
      <c r="AV1049" s="1"/>
      <c r="AX1049" s="1"/>
      <c r="AY1049" s="1"/>
      <c r="AZ1049" s="1"/>
      <c r="BG1049" s="1"/>
      <c r="BH1049" s="1"/>
      <c r="BI1049" s="1"/>
      <c r="BM1049" s="1"/>
      <c r="BN1049" s="1"/>
      <c r="BO1049" s="1"/>
    </row>
    <row r="1050" spans="43:67">
      <c r="AQ1050" s="1"/>
      <c r="AR1050" s="1"/>
      <c r="AS1050" s="1"/>
      <c r="AT1050" s="1"/>
      <c r="AU1050" s="1"/>
      <c r="AV1050" s="1"/>
      <c r="AX1050" s="1"/>
      <c r="AY1050" s="1"/>
      <c r="AZ1050" s="1"/>
      <c r="BG1050" s="1"/>
      <c r="BH1050" s="1"/>
      <c r="BI1050" s="1"/>
      <c r="BM1050" s="1"/>
      <c r="BN1050" s="1"/>
      <c r="BO1050" s="1"/>
    </row>
    <row r="1051" spans="43:67">
      <c r="AQ1051" s="1"/>
      <c r="AR1051" s="1"/>
      <c r="AS1051" s="1"/>
      <c r="AT1051" s="1"/>
      <c r="AU1051" s="1"/>
      <c r="AV1051" s="1"/>
      <c r="AX1051" s="1"/>
      <c r="AY1051" s="1"/>
      <c r="AZ1051" s="1"/>
      <c r="BG1051" s="1"/>
      <c r="BH1051" s="1"/>
      <c r="BI1051" s="1"/>
      <c r="BM1051" s="1"/>
      <c r="BN1051" s="1"/>
      <c r="BO1051" s="1"/>
    </row>
    <row r="1052" spans="43:67">
      <c r="AQ1052" s="1"/>
      <c r="AR1052" s="1"/>
      <c r="AS1052" s="1"/>
      <c r="AT1052" s="1"/>
      <c r="AU1052" s="1"/>
      <c r="AV1052" s="1"/>
      <c r="AX1052" s="1"/>
      <c r="AY1052" s="1"/>
      <c r="AZ1052" s="1"/>
      <c r="BG1052" s="1"/>
      <c r="BH1052" s="1"/>
      <c r="BI1052" s="1"/>
      <c r="BM1052" s="1"/>
      <c r="BN1052" s="1"/>
      <c r="BO1052" s="1"/>
    </row>
    <row r="1053" spans="43:67">
      <c r="AQ1053" s="1"/>
      <c r="AR1053" s="1"/>
      <c r="AS1053" s="1"/>
      <c r="AT1053" s="1"/>
      <c r="AU1053" s="1"/>
      <c r="AV1053" s="1"/>
      <c r="AX1053" s="1"/>
      <c r="AY1053" s="1"/>
      <c r="AZ1053" s="1"/>
      <c r="BG1053" s="1"/>
      <c r="BH1053" s="1"/>
      <c r="BI1053" s="1"/>
      <c r="BM1053" s="1"/>
      <c r="BN1053" s="1"/>
      <c r="BO1053" s="1"/>
    </row>
    <row r="1054" spans="43:67">
      <c r="AQ1054" s="1"/>
      <c r="AR1054" s="1"/>
      <c r="AS1054" s="1"/>
      <c r="AT1054" s="1"/>
      <c r="AU1054" s="1"/>
      <c r="AV1054" s="1"/>
      <c r="AX1054" s="1"/>
      <c r="AY1054" s="1"/>
      <c r="AZ1054" s="1"/>
      <c r="BG1054" s="1"/>
      <c r="BH1054" s="1"/>
      <c r="BI1054" s="1"/>
      <c r="BM1054" s="1"/>
      <c r="BN1054" s="1"/>
      <c r="BO1054" s="1"/>
    </row>
    <row r="1055" spans="43:67">
      <c r="AQ1055" s="1"/>
      <c r="AR1055" s="1"/>
      <c r="AS1055" s="1"/>
      <c r="AT1055" s="1"/>
      <c r="AU1055" s="1"/>
      <c r="AV1055" s="1"/>
      <c r="AX1055" s="1"/>
      <c r="AY1055" s="1"/>
      <c r="AZ1055" s="1"/>
      <c r="BG1055" s="1"/>
      <c r="BH1055" s="1"/>
      <c r="BI1055" s="1"/>
      <c r="BM1055" s="1"/>
      <c r="BN1055" s="1"/>
      <c r="BO1055" s="1"/>
    </row>
    <row r="1056" spans="43:67">
      <c r="AQ1056" s="1"/>
      <c r="AR1056" s="1"/>
      <c r="AS1056" s="1"/>
      <c r="AT1056" s="1"/>
      <c r="AU1056" s="1"/>
      <c r="AV1056" s="1"/>
      <c r="AX1056" s="1"/>
      <c r="AY1056" s="1"/>
      <c r="AZ1056" s="1"/>
      <c r="BG1056" s="1"/>
      <c r="BH1056" s="1"/>
      <c r="BI1056" s="1"/>
      <c r="BM1056" s="1"/>
      <c r="BN1056" s="1"/>
      <c r="BO1056" s="1"/>
    </row>
    <row r="1057" spans="43:67">
      <c r="AQ1057" s="1"/>
      <c r="AR1057" s="1"/>
      <c r="AS1057" s="1"/>
      <c r="AT1057" s="1"/>
      <c r="AU1057" s="1"/>
      <c r="AV1057" s="1"/>
      <c r="AX1057" s="1"/>
      <c r="AY1057" s="1"/>
      <c r="AZ1057" s="1"/>
      <c r="BG1057" s="1"/>
      <c r="BH1057" s="1"/>
      <c r="BI1057" s="1"/>
      <c r="BM1057" s="1"/>
      <c r="BN1057" s="1"/>
      <c r="BO1057" s="1"/>
    </row>
    <row r="1058" spans="43:67">
      <c r="AQ1058" s="1"/>
      <c r="AR1058" s="1"/>
      <c r="AS1058" s="1"/>
      <c r="AT1058" s="1"/>
      <c r="AU1058" s="1"/>
      <c r="AV1058" s="1"/>
      <c r="AX1058" s="1"/>
      <c r="AY1058" s="1"/>
      <c r="AZ1058" s="1"/>
      <c r="BG1058" s="1"/>
      <c r="BH1058" s="1"/>
      <c r="BI1058" s="1"/>
      <c r="BM1058" s="1"/>
      <c r="BN1058" s="1"/>
      <c r="BO1058" s="1"/>
    </row>
    <row r="1059" spans="43:67">
      <c r="AQ1059" s="1"/>
      <c r="AR1059" s="1"/>
      <c r="AS1059" s="1"/>
      <c r="AT1059" s="1"/>
      <c r="AU1059" s="1"/>
      <c r="AV1059" s="1"/>
      <c r="AX1059" s="1"/>
      <c r="AY1059" s="1"/>
      <c r="AZ1059" s="1"/>
      <c r="BG1059" s="1"/>
      <c r="BH1059" s="1"/>
      <c r="BI1059" s="1"/>
      <c r="BM1059" s="1"/>
      <c r="BN1059" s="1"/>
      <c r="BO1059" s="1"/>
    </row>
    <row r="1060" spans="43:67">
      <c r="AQ1060" s="1"/>
      <c r="AR1060" s="1"/>
      <c r="AS1060" s="1"/>
      <c r="AT1060" s="1"/>
      <c r="AU1060" s="1"/>
      <c r="AV1060" s="1"/>
      <c r="AX1060" s="1"/>
      <c r="AY1060" s="1"/>
      <c r="AZ1060" s="1"/>
      <c r="BG1060" s="1"/>
      <c r="BH1060" s="1"/>
      <c r="BI1060" s="1"/>
      <c r="BM1060" s="1"/>
      <c r="BN1060" s="1"/>
      <c r="BO1060" s="1"/>
    </row>
    <row r="1061" spans="43:67">
      <c r="AQ1061" s="1"/>
      <c r="AR1061" s="1"/>
      <c r="AS1061" s="1"/>
      <c r="AT1061" s="1"/>
      <c r="AU1061" s="1"/>
      <c r="AV1061" s="1"/>
      <c r="AX1061" s="1"/>
      <c r="AY1061" s="1"/>
      <c r="AZ1061" s="1"/>
      <c r="BG1061" s="1"/>
      <c r="BH1061" s="1"/>
      <c r="BI1061" s="1"/>
      <c r="BM1061" s="1"/>
      <c r="BN1061" s="1"/>
      <c r="BO1061" s="1"/>
    </row>
    <row r="1062" spans="43:67">
      <c r="AQ1062" s="1"/>
      <c r="AR1062" s="1"/>
      <c r="AS1062" s="1"/>
      <c r="AT1062" s="1"/>
      <c r="AU1062" s="1"/>
      <c r="AV1062" s="1"/>
      <c r="AX1062" s="1"/>
      <c r="AY1062" s="1"/>
      <c r="AZ1062" s="1"/>
      <c r="BG1062" s="1"/>
      <c r="BH1062" s="1"/>
      <c r="BI1062" s="1"/>
      <c r="BM1062" s="1"/>
      <c r="BN1062" s="1"/>
      <c r="BO1062" s="1"/>
    </row>
    <row r="1063" spans="43:67">
      <c r="AQ1063" s="1"/>
      <c r="AR1063" s="1"/>
      <c r="AS1063" s="1"/>
      <c r="AT1063" s="1"/>
      <c r="AU1063" s="1"/>
      <c r="AV1063" s="1"/>
      <c r="AX1063" s="1"/>
      <c r="AY1063" s="1"/>
      <c r="AZ1063" s="1"/>
      <c r="BG1063" s="1"/>
      <c r="BH1063" s="1"/>
      <c r="BI1063" s="1"/>
      <c r="BM1063" s="1"/>
      <c r="BN1063" s="1"/>
      <c r="BO1063" s="1"/>
    </row>
    <row r="1064" spans="43:67">
      <c r="AQ1064" s="1"/>
      <c r="AR1064" s="1"/>
      <c r="AS1064" s="1"/>
      <c r="AT1064" s="1"/>
      <c r="AU1064" s="1"/>
      <c r="AV1064" s="1"/>
      <c r="AX1064" s="1"/>
      <c r="AY1064" s="1"/>
      <c r="AZ1064" s="1"/>
      <c r="BG1064" s="1"/>
      <c r="BH1064" s="1"/>
      <c r="BI1064" s="1"/>
      <c r="BM1064" s="1"/>
      <c r="BN1064" s="1"/>
      <c r="BO1064" s="1"/>
    </row>
    <row r="1065" spans="43:67">
      <c r="AQ1065" s="1"/>
      <c r="AR1065" s="1"/>
      <c r="AS1065" s="1"/>
      <c r="AT1065" s="1"/>
      <c r="AU1065" s="1"/>
      <c r="AV1065" s="1"/>
      <c r="AX1065" s="1"/>
      <c r="AY1065" s="1"/>
      <c r="AZ1065" s="1"/>
      <c r="BG1065" s="1"/>
      <c r="BH1065" s="1"/>
      <c r="BI1065" s="1"/>
      <c r="BM1065" s="1"/>
      <c r="BN1065" s="1"/>
      <c r="BO1065" s="1"/>
    </row>
    <row r="1066" spans="43:67">
      <c r="AQ1066" s="1"/>
      <c r="AR1066" s="1"/>
      <c r="AS1066" s="1"/>
      <c r="AT1066" s="1"/>
      <c r="AU1066" s="1"/>
      <c r="AV1066" s="1"/>
      <c r="AX1066" s="1"/>
      <c r="AY1066" s="1"/>
      <c r="AZ1066" s="1"/>
      <c r="BG1066" s="1"/>
      <c r="BH1066" s="1"/>
      <c r="BI1066" s="1"/>
      <c r="BM1066" s="1"/>
      <c r="BN1066" s="1"/>
      <c r="BO1066" s="1"/>
    </row>
    <row r="1067" spans="43:67">
      <c r="AQ1067" s="1"/>
      <c r="AR1067" s="1"/>
      <c r="AS1067" s="1"/>
      <c r="AT1067" s="1"/>
      <c r="AU1067" s="1"/>
      <c r="AV1067" s="1"/>
      <c r="AX1067" s="1"/>
      <c r="AY1067" s="1"/>
      <c r="AZ1067" s="1"/>
      <c r="BG1067" s="1"/>
      <c r="BH1067" s="1"/>
      <c r="BI1067" s="1"/>
      <c r="BM1067" s="1"/>
      <c r="BN1067" s="1"/>
      <c r="BO1067" s="1"/>
    </row>
    <row r="1068" spans="43:67">
      <c r="AQ1068" s="1"/>
      <c r="AR1068" s="1"/>
      <c r="AS1068" s="1"/>
      <c r="AT1068" s="1"/>
      <c r="AU1068" s="1"/>
      <c r="AV1068" s="1"/>
      <c r="AX1068" s="1"/>
      <c r="AY1068" s="1"/>
      <c r="AZ1068" s="1"/>
      <c r="BG1068" s="1"/>
      <c r="BH1068" s="1"/>
      <c r="BI1068" s="1"/>
      <c r="BM1068" s="1"/>
      <c r="BN1068" s="1"/>
      <c r="BO1068" s="1"/>
    </row>
    <row r="1069" spans="43:67">
      <c r="AQ1069" s="1"/>
      <c r="AR1069" s="1"/>
      <c r="AS1069" s="1"/>
      <c r="AT1069" s="1"/>
      <c r="AU1069" s="1"/>
      <c r="AV1069" s="1"/>
      <c r="AX1069" s="1"/>
      <c r="AY1069" s="1"/>
      <c r="AZ1069" s="1"/>
      <c r="BG1069" s="1"/>
      <c r="BH1069" s="1"/>
      <c r="BI1069" s="1"/>
      <c r="BM1069" s="1"/>
      <c r="BN1069" s="1"/>
      <c r="BO1069" s="1"/>
    </row>
    <row r="1070" spans="43:67">
      <c r="AQ1070" s="1"/>
      <c r="AR1070" s="1"/>
      <c r="AS1070" s="1"/>
      <c r="AT1070" s="1"/>
      <c r="AU1070" s="1"/>
      <c r="AV1070" s="1"/>
      <c r="AX1070" s="1"/>
      <c r="AY1070" s="1"/>
      <c r="AZ1070" s="1"/>
      <c r="BG1070" s="1"/>
      <c r="BH1070" s="1"/>
      <c r="BI1070" s="1"/>
      <c r="BM1070" s="1"/>
      <c r="BN1070" s="1"/>
      <c r="BO1070" s="1"/>
    </row>
    <row r="1071" spans="43:67">
      <c r="AQ1071" s="1"/>
      <c r="AR1071" s="1"/>
      <c r="AS1071" s="1"/>
      <c r="AT1071" s="1"/>
      <c r="AU1071" s="1"/>
      <c r="AV1071" s="1"/>
      <c r="AX1071" s="1"/>
      <c r="AY1071" s="1"/>
      <c r="AZ1071" s="1"/>
      <c r="BG1071" s="1"/>
      <c r="BH1071" s="1"/>
      <c r="BI1071" s="1"/>
      <c r="BM1071" s="1"/>
      <c r="BN1071" s="1"/>
      <c r="BO1071" s="1"/>
    </row>
    <row r="1072" spans="43:67">
      <c r="AQ1072" s="1"/>
      <c r="AR1072" s="1"/>
      <c r="AS1072" s="1"/>
      <c r="AT1072" s="1"/>
      <c r="AU1072" s="1"/>
      <c r="AV1072" s="1"/>
      <c r="AX1072" s="1"/>
      <c r="AY1072" s="1"/>
      <c r="AZ1072" s="1"/>
      <c r="BG1072" s="1"/>
      <c r="BH1072" s="1"/>
      <c r="BI1072" s="1"/>
      <c r="BM1072" s="1"/>
      <c r="BN1072" s="1"/>
      <c r="BO1072" s="1"/>
    </row>
    <row r="1073" spans="43:67">
      <c r="AQ1073" s="1"/>
      <c r="AR1073" s="1"/>
      <c r="AS1073" s="1"/>
      <c r="AT1073" s="1"/>
      <c r="AU1073" s="1"/>
      <c r="AV1073" s="1"/>
      <c r="AX1073" s="1"/>
      <c r="AY1073" s="1"/>
      <c r="AZ1073" s="1"/>
      <c r="BG1073" s="1"/>
      <c r="BH1073" s="1"/>
      <c r="BI1073" s="1"/>
      <c r="BM1073" s="1"/>
      <c r="BN1073" s="1"/>
      <c r="BO1073" s="1"/>
    </row>
    <row r="1074" spans="43:67">
      <c r="AQ1074" s="1"/>
      <c r="AR1074" s="1"/>
      <c r="AS1074" s="1"/>
      <c r="AT1074" s="1"/>
      <c r="AU1074" s="1"/>
      <c r="AV1074" s="1"/>
      <c r="AX1074" s="1"/>
      <c r="AY1074" s="1"/>
      <c r="AZ1074" s="1"/>
      <c r="BG1074" s="1"/>
      <c r="BH1074" s="1"/>
      <c r="BI1074" s="1"/>
      <c r="BM1074" s="1"/>
      <c r="BN1074" s="1"/>
      <c r="BO1074" s="1"/>
    </row>
    <row r="1075" spans="43:67">
      <c r="AQ1075" s="1"/>
      <c r="AR1075" s="1"/>
      <c r="AS1075" s="1"/>
      <c r="AT1075" s="1"/>
      <c r="AU1075" s="1"/>
      <c r="AV1075" s="1"/>
      <c r="AX1075" s="1"/>
      <c r="AY1075" s="1"/>
      <c r="AZ1075" s="1"/>
      <c r="BG1075" s="1"/>
      <c r="BH1075" s="1"/>
      <c r="BI1075" s="1"/>
      <c r="BM1075" s="1"/>
      <c r="BN1075" s="1"/>
      <c r="BO1075" s="1"/>
    </row>
    <row r="1076" spans="43:67">
      <c r="AQ1076" s="1"/>
      <c r="AR1076" s="1"/>
      <c r="AS1076" s="1"/>
      <c r="AT1076" s="1"/>
      <c r="AU1076" s="1"/>
      <c r="AV1076" s="1"/>
      <c r="AX1076" s="1"/>
      <c r="AY1076" s="1"/>
      <c r="AZ1076" s="1"/>
      <c r="BG1076" s="1"/>
      <c r="BH1076" s="1"/>
      <c r="BI1076" s="1"/>
      <c r="BM1076" s="1"/>
      <c r="BN1076" s="1"/>
      <c r="BO1076" s="1"/>
    </row>
    <row r="1077" spans="43:67">
      <c r="AQ1077" s="1"/>
      <c r="AR1077" s="1"/>
      <c r="AS1077" s="1"/>
      <c r="AT1077" s="1"/>
      <c r="AU1077" s="1"/>
      <c r="AV1077" s="1"/>
      <c r="AX1077" s="1"/>
      <c r="AY1077" s="1"/>
      <c r="AZ1077" s="1"/>
      <c r="BG1077" s="1"/>
      <c r="BH1077" s="1"/>
      <c r="BI1077" s="1"/>
      <c r="BM1077" s="1"/>
      <c r="BN1077" s="1"/>
      <c r="BO1077" s="1"/>
    </row>
    <row r="1078" spans="43:67">
      <c r="AQ1078" s="1"/>
      <c r="AR1078" s="1"/>
      <c r="AS1078" s="1"/>
      <c r="AT1078" s="1"/>
      <c r="AU1078" s="1"/>
      <c r="AV1078" s="1"/>
      <c r="AX1078" s="1"/>
      <c r="AY1078" s="1"/>
      <c r="AZ1078" s="1"/>
      <c r="BG1078" s="1"/>
      <c r="BH1078" s="1"/>
      <c r="BI1078" s="1"/>
      <c r="BM1078" s="1"/>
      <c r="BN1078" s="1"/>
      <c r="BO1078" s="1"/>
    </row>
    <row r="1079" spans="43:67">
      <c r="AQ1079" s="1"/>
      <c r="AR1079" s="1"/>
      <c r="AS1079" s="1"/>
      <c r="AT1079" s="1"/>
      <c r="AU1079" s="1"/>
      <c r="AV1079" s="1"/>
      <c r="AX1079" s="1"/>
      <c r="AY1079" s="1"/>
      <c r="AZ1079" s="1"/>
      <c r="BG1079" s="1"/>
      <c r="BH1079" s="1"/>
      <c r="BI1079" s="1"/>
      <c r="BM1079" s="1"/>
      <c r="BN1079" s="1"/>
      <c r="BO1079" s="1"/>
    </row>
    <row r="1080" spans="43:67">
      <c r="AQ1080" s="1"/>
      <c r="AR1080" s="1"/>
      <c r="AS1080" s="1"/>
      <c r="AT1080" s="1"/>
      <c r="AU1080" s="1"/>
      <c r="AV1080" s="1"/>
      <c r="AX1080" s="1"/>
      <c r="AY1080" s="1"/>
      <c r="AZ1080" s="1"/>
      <c r="BG1080" s="1"/>
      <c r="BH1080" s="1"/>
      <c r="BI1080" s="1"/>
      <c r="BM1080" s="1"/>
      <c r="BN1080" s="1"/>
      <c r="BO1080" s="1"/>
    </row>
    <row r="1081" spans="43:67">
      <c r="AQ1081" s="1"/>
      <c r="AR1081" s="1"/>
      <c r="AS1081" s="1"/>
      <c r="AT1081" s="1"/>
      <c r="AU1081" s="1"/>
      <c r="AV1081" s="1"/>
      <c r="AX1081" s="1"/>
      <c r="AY1081" s="1"/>
      <c r="AZ1081" s="1"/>
      <c r="BG1081" s="1"/>
      <c r="BH1081" s="1"/>
      <c r="BI1081" s="1"/>
      <c r="BM1081" s="1"/>
      <c r="BN1081" s="1"/>
      <c r="BO1081" s="1"/>
    </row>
    <row r="1082" spans="43:67">
      <c r="AQ1082" s="1"/>
      <c r="AR1082" s="1"/>
      <c r="AS1082" s="1"/>
      <c r="AT1082" s="1"/>
      <c r="AU1082" s="1"/>
      <c r="AV1082" s="1"/>
      <c r="AX1082" s="1"/>
      <c r="AY1082" s="1"/>
      <c r="AZ1082" s="1"/>
      <c r="BG1082" s="1"/>
      <c r="BH1082" s="1"/>
      <c r="BI1082" s="1"/>
      <c r="BM1082" s="1"/>
      <c r="BN1082" s="1"/>
      <c r="BO1082" s="1"/>
    </row>
    <row r="1083" spans="43:67">
      <c r="AQ1083" s="1"/>
      <c r="AR1083" s="1"/>
      <c r="AS1083" s="1"/>
      <c r="AT1083" s="1"/>
      <c r="AU1083" s="1"/>
      <c r="AV1083" s="1"/>
      <c r="AX1083" s="1"/>
      <c r="AY1083" s="1"/>
      <c r="AZ1083" s="1"/>
      <c r="BG1083" s="1"/>
      <c r="BH1083" s="1"/>
      <c r="BI1083" s="1"/>
      <c r="BM1083" s="1"/>
      <c r="BN1083" s="1"/>
      <c r="BO1083" s="1"/>
    </row>
    <row r="1084" spans="43:67">
      <c r="AQ1084" s="1"/>
      <c r="AR1084" s="1"/>
      <c r="AS1084" s="1"/>
      <c r="AT1084" s="1"/>
      <c r="AU1084" s="1"/>
      <c r="AV1084" s="1"/>
      <c r="AX1084" s="1"/>
      <c r="AY1084" s="1"/>
      <c r="AZ1084" s="1"/>
      <c r="BG1084" s="1"/>
      <c r="BH1084" s="1"/>
      <c r="BI1084" s="1"/>
      <c r="BM1084" s="1"/>
      <c r="BN1084" s="1"/>
      <c r="BO1084" s="1"/>
    </row>
    <row r="1085" spans="43:67">
      <c r="AQ1085" s="1"/>
      <c r="AR1085" s="1"/>
      <c r="AS1085" s="1"/>
      <c r="AT1085" s="1"/>
      <c r="AU1085" s="1"/>
      <c r="AV1085" s="1"/>
      <c r="AX1085" s="1"/>
      <c r="AY1085" s="1"/>
      <c r="AZ1085" s="1"/>
      <c r="BG1085" s="1"/>
      <c r="BH1085" s="1"/>
      <c r="BI1085" s="1"/>
      <c r="BM1085" s="1"/>
      <c r="BN1085" s="1"/>
      <c r="BO1085" s="1"/>
    </row>
    <row r="1086" spans="43:67">
      <c r="AQ1086" s="1"/>
      <c r="AR1086" s="1"/>
      <c r="AS1086" s="1"/>
      <c r="AT1086" s="1"/>
      <c r="AU1086" s="1"/>
      <c r="AV1086" s="1"/>
      <c r="AX1086" s="1"/>
      <c r="AY1086" s="1"/>
      <c r="AZ1086" s="1"/>
      <c r="BG1086" s="1"/>
      <c r="BH1086" s="1"/>
      <c r="BI1086" s="1"/>
      <c r="BM1086" s="1"/>
      <c r="BN1086" s="1"/>
      <c r="BO1086" s="1"/>
    </row>
    <row r="1087" spans="43:67">
      <c r="AQ1087" s="1"/>
      <c r="AR1087" s="1"/>
      <c r="AS1087" s="1"/>
      <c r="AT1087" s="1"/>
      <c r="AU1087" s="1"/>
      <c r="AV1087" s="1"/>
      <c r="AX1087" s="1"/>
      <c r="AY1087" s="1"/>
      <c r="AZ1087" s="1"/>
      <c r="BG1087" s="1"/>
      <c r="BH1087" s="1"/>
      <c r="BI1087" s="1"/>
      <c r="BM1087" s="1"/>
      <c r="BN1087" s="1"/>
      <c r="BO1087" s="1"/>
    </row>
    <row r="1088" spans="43:67">
      <c r="AQ1088" s="1"/>
      <c r="AR1088" s="1"/>
      <c r="AS1088" s="1"/>
      <c r="AT1088" s="1"/>
      <c r="AU1088" s="1"/>
      <c r="AV1088" s="1"/>
      <c r="AX1088" s="1"/>
      <c r="AY1088" s="1"/>
      <c r="AZ1088" s="1"/>
      <c r="BG1088" s="1"/>
      <c r="BH1088" s="1"/>
      <c r="BI1088" s="1"/>
      <c r="BM1088" s="1"/>
      <c r="BN1088" s="1"/>
      <c r="BO1088" s="1"/>
    </row>
    <row r="1089" spans="43:67">
      <c r="AQ1089" s="1"/>
      <c r="AR1089" s="1"/>
      <c r="AS1089" s="1"/>
      <c r="AT1089" s="1"/>
      <c r="AU1089" s="1"/>
      <c r="AV1089" s="1"/>
      <c r="AX1089" s="1"/>
      <c r="AY1089" s="1"/>
      <c r="AZ1089" s="1"/>
      <c r="BG1089" s="1"/>
      <c r="BH1089" s="1"/>
      <c r="BI1089" s="1"/>
      <c r="BM1089" s="1"/>
      <c r="BN1089" s="1"/>
      <c r="BO1089" s="1"/>
    </row>
    <row r="1090" spans="43:67">
      <c r="AQ1090" s="1"/>
      <c r="AR1090" s="1"/>
      <c r="AS1090" s="1"/>
      <c r="AT1090" s="1"/>
      <c r="AU1090" s="1"/>
      <c r="AV1090" s="1"/>
      <c r="AX1090" s="1"/>
      <c r="AY1090" s="1"/>
      <c r="AZ1090" s="1"/>
      <c r="BG1090" s="1"/>
      <c r="BH1090" s="1"/>
      <c r="BI1090" s="1"/>
      <c r="BM1090" s="1"/>
      <c r="BN1090" s="1"/>
      <c r="BO1090" s="1"/>
    </row>
    <row r="1091" spans="43:67">
      <c r="AQ1091" s="1"/>
      <c r="AR1091" s="1"/>
      <c r="AS1091" s="1"/>
      <c r="AT1091" s="1"/>
      <c r="AU1091" s="1"/>
      <c r="AV1091" s="1"/>
      <c r="AX1091" s="1"/>
      <c r="AY1091" s="1"/>
      <c r="AZ1091" s="1"/>
      <c r="BG1091" s="1"/>
      <c r="BH1091" s="1"/>
      <c r="BI1091" s="1"/>
      <c r="BM1091" s="1"/>
      <c r="BN1091" s="1"/>
      <c r="BO1091" s="1"/>
    </row>
    <row r="1092" spans="43:67">
      <c r="AQ1092" s="1"/>
      <c r="AR1092" s="1"/>
      <c r="AS1092" s="1"/>
      <c r="AT1092" s="1"/>
      <c r="AU1092" s="1"/>
      <c r="AV1092" s="1"/>
      <c r="AX1092" s="1"/>
      <c r="AY1092" s="1"/>
      <c r="AZ1092" s="1"/>
      <c r="BG1092" s="1"/>
      <c r="BH1092" s="1"/>
      <c r="BI1092" s="1"/>
      <c r="BM1092" s="1"/>
      <c r="BN1092" s="1"/>
      <c r="BO1092" s="1"/>
    </row>
    <row r="1093" spans="43:67">
      <c r="AQ1093" s="1"/>
      <c r="AR1093" s="1"/>
      <c r="AS1093" s="1"/>
      <c r="AT1093" s="1"/>
      <c r="AU1093" s="1"/>
      <c r="AV1093" s="1"/>
      <c r="AX1093" s="1"/>
      <c r="AY1093" s="1"/>
      <c r="AZ1093" s="1"/>
      <c r="BG1093" s="1"/>
      <c r="BH1093" s="1"/>
      <c r="BI1093" s="1"/>
      <c r="BM1093" s="1"/>
      <c r="BN1093" s="1"/>
      <c r="BO1093" s="1"/>
    </row>
    <row r="1094" spans="43:67">
      <c r="AQ1094" s="1"/>
      <c r="AR1094" s="1"/>
      <c r="AS1094" s="1"/>
      <c r="AT1094" s="1"/>
      <c r="AU1094" s="1"/>
      <c r="AV1094" s="1"/>
      <c r="AX1094" s="1"/>
      <c r="AY1094" s="1"/>
      <c r="AZ1094" s="1"/>
      <c r="BG1094" s="1"/>
      <c r="BH1094" s="1"/>
      <c r="BI1094" s="1"/>
      <c r="BM1094" s="1"/>
      <c r="BN1094" s="1"/>
      <c r="BO1094" s="1"/>
    </row>
    <row r="1095" spans="43:67">
      <c r="AQ1095" s="1"/>
      <c r="AR1095" s="1"/>
      <c r="AS1095" s="1"/>
      <c r="AT1095" s="1"/>
      <c r="AU1095" s="1"/>
      <c r="AV1095" s="1"/>
      <c r="AX1095" s="1"/>
      <c r="AY1095" s="1"/>
      <c r="AZ1095" s="1"/>
      <c r="BG1095" s="1"/>
      <c r="BH1095" s="1"/>
      <c r="BI1095" s="1"/>
      <c r="BM1095" s="1"/>
      <c r="BN1095" s="1"/>
      <c r="BO1095" s="1"/>
    </row>
    <row r="1096" spans="43:67">
      <c r="AQ1096" s="1"/>
      <c r="AR1096" s="1"/>
      <c r="AS1096" s="1"/>
      <c r="AT1096" s="1"/>
      <c r="AU1096" s="1"/>
      <c r="AV1096" s="1"/>
      <c r="AX1096" s="1"/>
      <c r="AY1096" s="1"/>
      <c r="AZ1096" s="1"/>
      <c r="BG1096" s="1"/>
      <c r="BH1096" s="1"/>
      <c r="BI1096" s="1"/>
      <c r="BM1096" s="1"/>
      <c r="BN1096" s="1"/>
      <c r="BO1096" s="1"/>
    </row>
    <row r="1097" spans="43:67">
      <c r="AQ1097" s="1"/>
      <c r="AR1097" s="1"/>
      <c r="AS1097" s="1"/>
      <c r="AT1097" s="1"/>
      <c r="AU1097" s="1"/>
      <c r="AV1097" s="1"/>
      <c r="AX1097" s="1"/>
      <c r="AY1097" s="1"/>
      <c r="AZ1097" s="1"/>
      <c r="BG1097" s="1"/>
      <c r="BH1097" s="1"/>
      <c r="BI1097" s="1"/>
      <c r="BM1097" s="1"/>
      <c r="BN1097" s="1"/>
      <c r="BO1097" s="1"/>
    </row>
  </sheetData>
  <mergeCells count="1">
    <mergeCell ref="AD4:AF4"/>
  </mergeCells>
  <phoneticPr fontId="11" type="noConversion"/>
  <conditionalFormatting sqref="G10:G61">
    <cfRule type="cellIs" dxfId="205" priority="40" operator="lessThan">
      <formula>0</formula>
    </cfRule>
    <cfRule type="cellIs" dxfId="204" priority="41" operator="greaterThan">
      <formula>0</formula>
    </cfRule>
  </conditionalFormatting>
  <conditionalFormatting sqref="X10:X61 AL10:AL61">
    <cfRule type="cellIs" dxfId="203" priority="36" operator="lessThan">
      <formula>0</formula>
    </cfRule>
    <cfRule type="cellIs" dxfId="202" priority="37" operator="greaterThan">
      <formula>0</formula>
    </cfRule>
    <cfRule type="cellIs" dxfId="201" priority="38" operator="lessThan">
      <formula>0</formula>
    </cfRule>
    <cfRule type="cellIs" dxfId="200" priority="39" operator="greaterThan">
      <formula>0</formula>
    </cfRule>
  </conditionalFormatting>
  <conditionalFormatting sqref="Z10:Z61">
    <cfRule type="cellIs" dxfId="199" priority="32" operator="lessThan">
      <formula>0</formula>
    </cfRule>
    <cfRule type="cellIs" dxfId="198" priority="33" operator="greaterThan">
      <formula>0</formula>
    </cfRule>
    <cfRule type="cellIs" dxfId="197" priority="34" operator="lessThan">
      <formula>0</formula>
    </cfRule>
    <cfRule type="cellIs" dxfId="196" priority="35" operator="greaterThan">
      <formula>0</formula>
    </cfRule>
  </conditionalFormatting>
  <conditionalFormatting sqref="AB10:AB61">
    <cfRule type="cellIs" dxfId="195" priority="28" operator="lessThan">
      <formula>0</formula>
    </cfRule>
    <cfRule type="cellIs" dxfId="194" priority="29" operator="greaterThan">
      <formula>0</formula>
    </cfRule>
    <cfRule type="cellIs" dxfId="193" priority="30" operator="lessThan">
      <formula>0</formula>
    </cfRule>
    <cfRule type="cellIs" dxfId="192" priority="31" operator="greaterThan">
      <formula>0</formula>
    </cfRule>
  </conditionalFormatting>
  <conditionalFormatting sqref="AD10:AD61">
    <cfRule type="cellIs" dxfId="191" priority="24" operator="lessThan">
      <formula>0</formula>
    </cfRule>
    <cfRule type="cellIs" dxfId="190" priority="25" operator="greaterThan">
      <formula>0</formula>
    </cfRule>
    <cfRule type="cellIs" dxfId="189" priority="26" operator="lessThan">
      <formula>0</formula>
    </cfRule>
    <cfRule type="cellIs" dxfId="188" priority="27" operator="greaterThan">
      <formula>0</formula>
    </cfRule>
  </conditionalFormatting>
  <conditionalFormatting sqref="AF10:AF61">
    <cfRule type="cellIs" dxfId="187" priority="20" operator="lessThan">
      <formula>0</formula>
    </cfRule>
    <cfRule type="cellIs" dxfId="186" priority="21" operator="greaterThan">
      <formula>0</formula>
    </cfRule>
    <cfRule type="cellIs" dxfId="185" priority="22" operator="lessThan">
      <formula>0</formula>
    </cfRule>
    <cfRule type="cellIs" dxfId="184" priority="23" operator="greaterThan">
      <formula>0</formula>
    </cfRule>
  </conditionalFormatting>
  <conditionalFormatting sqref="E10:E61">
    <cfRule type="cellIs" dxfId="183" priority="14" operator="lessThan">
      <formula>0</formula>
    </cfRule>
    <cfRule type="cellIs" dxfId="182" priority="15" operator="greaterThan">
      <formula>0</formula>
    </cfRule>
  </conditionalFormatting>
  <conditionalFormatting sqref="I10:I61">
    <cfRule type="cellIs" dxfId="181" priority="10" operator="lessThan">
      <formula>0</formula>
    </cfRule>
    <cfRule type="cellIs" dxfId="180" priority="11" operator="greaterThan">
      <formula>0</formula>
    </cfRule>
    <cfRule type="cellIs" dxfId="179" priority="12" operator="lessThan">
      <formula>0</formula>
    </cfRule>
    <cfRule type="cellIs" dxfId="178" priority="13" operator="greaterThan">
      <formula>0</formula>
    </cfRule>
  </conditionalFormatting>
  <conditionalFormatting sqref="L63:L114 L10:L61 N60:N61">
    <cfRule type="cellIs" dxfId="177" priority="5" operator="greaterThan">
      <formula>0</formula>
    </cfRule>
  </conditionalFormatting>
  <conditionalFormatting sqref="Q10:Q61">
    <cfRule type="cellIs" dxfId="176" priority="3" operator="lessThan">
      <formula>0</formula>
    </cfRule>
    <cfRule type="cellIs" dxfId="175" priority="4" operator="greaterThan">
      <formula>0</formula>
    </cfRule>
  </conditionalFormatting>
  <conditionalFormatting sqref="N10:N59">
    <cfRule type="top10" dxfId="174" priority="2" percent="1" rank="10"/>
  </conditionalFormatting>
  <conditionalFormatting sqref="N63:N114">
    <cfRule type="top10" dxfId="173" priority="1" percent="1" rank="10"/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Z1777"/>
  <sheetViews>
    <sheetView defaultGridColor="0" colorId="22" zoomScale="91" zoomScaleNormal="91" workbookViewId="0"/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2" customWidth="1"/>
    <col min="11" max="11" width="7.90625" customWidth="1"/>
    <col min="12" max="12" width="6.6328125" customWidth="1"/>
    <col min="13" max="13" width="5.81640625" customWidth="1"/>
    <col min="14" max="14" width="8.6328125" style="92" customWidth="1"/>
    <col min="15" max="15" width="6.36328125" style="92" customWidth="1"/>
    <col min="16" max="16" width="8.81640625" style="92" customWidth="1"/>
    <col min="17" max="17" width="6.36328125" style="92" customWidth="1"/>
    <col min="18" max="18" width="5.1796875" customWidth="1"/>
    <col min="19" max="19" width="6.90625" customWidth="1"/>
    <col min="20" max="20" width="7.90625" style="92" customWidth="1"/>
    <col min="21" max="21" width="10.1796875" style="92" customWidth="1"/>
    <col min="22" max="22" width="8.54296875" style="92" customWidth="1"/>
    <col min="23" max="23" width="8" customWidth="1"/>
    <col min="24" max="24" width="6.453125" customWidth="1"/>
    <col min="25" max="25" width="10.179687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s="3" customFormat="1"/>
    <row r="46" s="3" customFormat="1"/>
    <row r="47" s="3" customFormat="1"/>
    <row r="48" s="3" customFormat="1"/>
    <row r="49" spans="10:26" s="3" customFormat="1"/>
    <row r="50" spans="10:26" s="3" customFormat="1"/>
    <row r="51" spans="10:26" s="2" customFormat="1" ht="15.6"/>
    <row r="52" spans="10:26" s="3" customFormat="1"/>
    <row r="53" spans="10:26" s="3" customFormat="1"/>
    <row r="54" spans="10:26" s="3" customFormat="1"/>
    <row r="55" spans="10:26" s="3" customFormat="1"/>
    <row r="56" spans="10:26" s="3" customFormat="1" ht="15.6">
      <c r="Y56" s="57">
        <f>+År!I35</f>
        <v>12.381197156752608</v>
      </c>
      <c r="Z56" s="2" t="s">
        <v>658</v>
      </c>
    </row>
    <row r="57" spans="10:26" s="3" customFormat="1"/>
    <row r="58" spans="10:26" s="3" customFormat="1"/>
    <row r="59" spans="10:26" s="3" customFormat="1"/>
    <row r="60" spans="10:26" s="3" customFormat="1"/>
    <row r="61" spans="10:26" s="3" customFormat="1"/>
    <row r="62" spans="10:26" s="2" customFormat="1" ht="15.6"/>
    <row r="63" spans="10:26" ht="14.25" customHeight="1">
      <c r="J63"/>
      <c r="N63"/>
      <c r="O63"/>
      <c r="T63"/>
      <c r="U63"/>
      <c r="V63"/>
    </row>
    <row r="64" spans="10:26">
      <c r="J64"/>
      <c r="N64"/>
      <c r="O64"/>
      <c r="T64"/>
      <c r="U64"/>
      <c r="V64"/>
    </row>
    <row r="65" spans="10:26">
      <c r="J65"/>
      <c r="N65"/>
      <c r="O65"/>
      <c r="T65"/>
      <c r="U65"/>
      <c r="V65"/>
    </row>
    <row r="66" spans="10:26">
      <c r="J66"/>
      <c r="N66"/>
      <c r="O66"/>
      <c r="T66"/>
      <c r="U66"/>
      <c r="V66"/>
    </row>
    <row r="67" spans="10:26">
      <c r="J67"/>
      <c r="N67"/>
      <c r="O67"/>
      <c r="P67"/>
      <c r="Q67"/>
      <c r="T67"/>
      <c r="U67"/>
      <c r="V67"/>
    </row>
    <row r="68" spans="10:26" s="2" customFormat="1" ht="15.6"/>
    <row r="69" spans="10:26" s="2" customFormat="1" ht="15.6"/>
    <row r="70" spans="10:26" s="3" customFormat="1"/>
    <row r="71" spans="10:26">
      <c r="J71"/>
      <c r="N71"/>
      <c r="O71"/>
      <c r="P71"/>
      <c r="Q71"/>
      <c r="T71"/>
      <c r="U71"/>
      <c r="V71"/>
    </row>
    <row r="72" spans="10:26">
      <c r="J72"/>
      <c r="N72"/>
      <c r="O72"/>
      <c r="P72"/>
      <c r="Q72"/>
      <c r="T72"/>
      <c r="U72"/>
      <c r="V72"/>
    </row>
    <row r="73" spans="10:26">
      <c r="J73"/>
      <c r="N73"/>
      <c r="O73"/>
      <c r="P73"/>
      <c r="Q73"/>
      <c r="T73"/>
      <c r="U73"/>
      <c r="V73"/>
    </row>
    <row r="74" spans="10:26">
      <c r="J74"/>
      <c r="N74"/>
      <c r="O74"/>
      <c r="P74"/>
      <c r="Q74"/>
      <c r="T74"/>
      <c r="U74"/>
      <c r="V74"/>
      <c r="Z74" s="3"/>
    </row>
    <row r="75" spans="10:26" ht="15.6">
      <c r="J75"/>
      <c r="N75"/>
      <c r="O75"/>
      <c r="P75"/>
      <c r="Q75"/>
      <c r="T75"/>
      <c r="U75"/>
      <c r="V75"/>
      <c r="Z75" s="2"/>
    </row>
    <row r="76" spans="10:26">
      <c r="J76"/>
      <c r="N76"/>
      <c r="O76"/>
      <c r="P76"/>
      <c r="Q76"/>
      <c r="T76"/>
      <c r="U76"/>
      <c r="V76"/>
    </row>
    <row r="77" spans="10:26">
      <c r="J77"/>
      <c r="N77"/>
      <c r="O77"/>
      <c r="P77"/>
      <c r="Q77"/>
      <c r="T77"/>
      <c r="U77"/>
      <c r="V77"/>
    </row>
    <row r="78" spans="10:26">
      <c r="J78"/>
      <c r="N78"/>
      <c r="O78"/>
      <c r="P78"/>
      <c r="Q78"/>
      <c r="T78"/>
      <c r="U78"/>
      <c r="V78"/>
    </row>
    <row r="79" spans="10:26">
      <c r="J79"/>
      <c r="N79"/>
      <c r="O79"/>
      <c r="P79"/>
      <c r="Q79"/>
      <c r="T79"/>
      <c r="U79"/>
      <c r="V79"/>
    </row>
    <row r="80" spans="10:26">
      <c r="J80"/>
      <c r="N80"/>
      <c r="O80"/>
      <c r="P80"/>
      <c r="Q80"/>
      <c r="T80"/>
      <c r="U80"/>
      <c r="V80"/>
    </row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10:25">
      <c r="J113"/>
      <c r="N113"/>
      <c r="O113"/>
      <c r="P113"/>
      <c r="Q113"/>
      <c r="T113"/>
      <c r="U113"/>
      <c r="V113"/>
    </row>
    <row r="114" spans="10:25">
      <c r="J114"/>
      <c r="N114"/>
      <c r="O114"/>
      <c r="P114"/>
      <c r="Q114"/>
      <c r="T114"/>
      <c r="U114"/>
      <c r="V114"/>
    </row>
    <row r="115" spans="10:25">
      <c r="J115"/>
      <c r="N115"/>
      <c r="O115"/>
      <c r="P115"/>
      <c r="Q115"/>
      <c r="T115"/>
      <c r="U115"/>
      <c r="V115"/>
    </row>
    <row r="116" spans="10:25">
      <c r="J116"/>
      <c r="N116"/>
      <c r="O116"/>
      <c r="P116"/>
      <c r="Q116"/>
      <c r="T116"/>
      <c r="U116"/>
      <c r="V116"/>
    </row>
    <row r="117" spans="10:25">
      <c r="J117"/>
      <c r="N117"/>
      <c r="O117"/>
      <c r="P117"/>
      <c r="Q117"/>
      <c r="T117"/>
      <c r="U117"/>
      <c r="V117"/>
    </row>
    <row r="118" spans="10:25">
      <c r="J118"/>
      <c r="N118"/>
      <c r="O118"/>
      <c r="P118"/>
      <c r="Q118"/>
      <c r="T118"/>
      <c r="U118"/>
      <c r="V118"/>
    </row>
    <row r="119" spans="10:25">
      <c r="J119"/>
      <c r="N119"/>
      <c r="O119"/>
      <c r="P119"/>
      <c r="Q119"/>
      <c r="T119"/>
      <c r="U119"/>
      <c r="V119"/>
    </row>
    <row r="120" spans="10:25">
      <c r="J120"/>
      <c r="N120"/>
      <c r="O120"/>
      <c r="P120"/>
      <c r="Q120"/>
      <c r="T120"/>
      <c r="U120"/>
      <c r="V120"/>
    </row>
    <row r="121" spans="10:25">
      <c r="J121"/>
      <c r="N121"/>
      <c r="O121"/>
      <c r="P121"/>
      <c r="Q121"/>
      <c r="T121"/>
      <c r="U121"/>
      <c r="V121"/>
    </row>
    <row r="122" spans="10:25">
      <c r="J122"/>
      <c r="N122"/>
      <c r="O122"/>
      <c r="P122"/>
      <c r="Q122"/>
      <c r="T122"/>
      <c r="U122"/>
      <c r="V122"/>
    </row>
    <row r="123" spans="10:25" ht="15.6">
      <c r="J123"/>
      <c r="N123"/>
      <c r="O123"/>
      <c r="P123"/>
      <c r="Q123"/>
      <c r="T123"/>
      <c r="U123"/>
      <c r="V123"/>
      <c r="X123" s="5">
        <f>+År!K35</f>
        <v>5.3029928918817806</v>
      </c>
      <c r="Y123" s="2" t="s">
        <v>653</v>
      </c>
    </row>
    <row r="124" spans="10:25">
      <c r="J124"/>
      <c r="N124"/>
      <c r="O124"/>
      <c r="P124"/>
      <c r="Q124"/>
      <c r="T124"/>
      <c r="U124"/>
      <c r="V124"/>
    </row>
    <row r="125" spans="10:25">
      <c r="J125"/>
      <c r="N125"/>
      <c r="O125"/>
      <c r="P125"/>
      <c r="Q125"/>
      <c r="T125"/>
      <c r="U125"/>
      <c r="V125"/>
    </row>
    <row r="126" spans="10:25">
      <c r="J126"/>
      <c r="N126"/>
      <c r="O126"/>
      <c r="P126"/>
      <c r="Q126"/>
      <c r="T126"/>
      <c r="U126"/>
      <c r="V126"/>
    </row>
    <row r="127" spans="10:25">
      <c r="J127"/>
      <c r="N127"/>
      <c r="O127"/>
      <c r="P127"/>
      <c r="Q127"/>
      <c r="T127"/>
      <c r="U127"/>
      <c r="V127"/>
    </row>
    <row r="128" spans="10:25">
      <c r="J128"/>
      <c r="N128"/>
      <c r="O128"/>
      <c r="P128"/>
      <c r="Q128"/>
      <c r="T128"/>
      <c r="U128"/>
      <c r="V128"/>
    </row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spans="10:25">
      <c r="J145"/>
      <c r="N145"/>
      <c r="O145"/>
      <c r="P145"/>
      <c r="Q145"/>
      <c r="T145"/>
      <c r="U145"/>
      <c r="V145"/>
    </row>
    <row r="146" spans="10:25">
      <c r="J146"/>
      <c r="N146"/>
      <c r="O146"/>
      <c r="P146"/>
      <c r="Q146"/>
      <c r="T146"/>
      <c r="U146"/>
      <c r="V146"/>
    </row>
    <row r="147" spans="10:25">
      <c r="J147"/>
      <c r="N147"/>
      <c r="O147"/>
      <c r="P147"/>
      <c r="Q147"/>
      <c r="T147"/>
      <c r="U147"/>
      <c r="V147"/>
    </row>
    <row r="148" spans="10:25">
      <c r="J148"/>
      <c r="N148"/>
      <c r="O148"/>
      <c r="P148"/>
      <c r="Q148"/>
      <c r="T148"/>
      <c r="U148"/>
      <c r="V148"/>
    </row>
    <row r="149" spans="10:25">
      <c r="J149"/>
      <c r="N149"/>
      <c r="O149"/>
      <c r="P149"/>
      <c r="Q149"/>
      <c r="T149"/>
      <c r="U149"/>
      <c r="V149"/>
    </row>
    <row r="150" spans="10:25">
      <c r="J150"/>
      <c r="N150"/>
      <c r="O150"/>
      <c r="P150"/>
      <c r="Q150"/>
      <c r="T150"/>
      <c r="U150"/>
      <c r="V150"/>
    </row>
    <row r="151" spans="10:25">
      <c r="J151"/>
      <c r="N151"/>
      <c r="O151"/>
      <c r="P151"/>
      <c r="Q151"/>
      <c r="T151"/>
      <c r="U151"/>
      <c r="V151"/>
    </row>
    <row r="152" spans="10:25">
      <c r="J152"/>
      <c r="N152"/>
      <c r="O152"/>
      <c r="P152"/>
      <c r="Q152"/>
      <c r="T152"/>
      <c r="U152"/>
      <c r="V152"/>
    </row>
    <row r="153" spans="10:25">
      <c r="J153"/>
      <c r="N153"/>
      <c r="O153"/>
      <c r="P153"/>
      <c r="Q153"/>
      <c r="T153"/>
      <c r="U153"/>
      <c r="V153"/>
    </row>
    <row r="154" spans="10:25">
      <c r="J154"/>
      <c r="N154"/>
      <c r="O154"/>
      <c r="P154"/>
      <c r="Q154"/>
      <c r="T154"/>
      <c r="U154"/>
      <c r="V154"/>
    </row>
    <row r="155" spans="10:25">
      <c r="J155"/>
      <c r="N155"/>
      <c r="O155"/>
      <c r="P155"/>
      <c r="Q155"/>
      <c r="T155"/>
      <c r="U155"/>
      <c r="V155"/>
    </row>
    <row r="156" spans="10:25">
      <c r="J156"/>
      <c r="N156"/>
      <c r="O156"/>
      <c r="P156"/>
      <c r="Q156"/>
      <c r="T156"/>
      <c r="U156"/>
      <c r="V156"/>
    </row>
    <row r="157" spans="10:25">
      <c r="J157"/>
      <c r="N157"/>
      <c r="O157"/>
      <c r="P157"/>
      <c r="Q157"/>
      <c r="T157"/>
      <c r="U157"/>
      <c r="V157"/>
    </row>
    <row r="158" spans="10:25">
      <c r="J158"/>
      <c r="N158"/>
      <c r="O158"/>
      <c r="P158"/>
      <c r="Q158"/>
      <c r="T158"/>
      <c r="U158"/>
      <c r="V158"/>
    </row>
    <row r="159" spans="10:25" ht="15.6">
      <c r="J159"/>
      <c r="N159"/>
      <c r="O159"/>
      <c r="P159"/>
      <c r="Q159"/>
      <c r="T159"/>
      <c r="U159"/>
      <c r="V159"/>
      <c r="X159" s="5">
        <f>+År!K35</f>
        <v>5.3029928918817806</v>
      </c>
      <c r="Y159" s="2" t="s">
        <v>653</v>
      </c>
    </row>
    <row r="160" spans="10:25">
      <c r="J160"/>
      <c r="N160"/>
      <c r="O160"/>
      <c r="P160"/>
      <c r="Q160"/>
      <c r="T160"/>
      <c r="U160"/>
      <c r="V160"/>
    </row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spans="10:25">
      <c r="J177"/>
      <c r="N177"/>
      <c r="O177"/>
      <c r="P177"/>
      <c r="Q177"/>
      <c r="T177"/>
      <c r="U177"/>
      <c r="V177"/>
    </row>
    <row r="178" spans="10:25">
      <c r="J178"/>
      <c r="N178"/>
      <c r="O178"/>
      <c r="P178"/>
      <c r="Q178"/>
      <c r="T178"/>
      <c r="U178"/>
      <c r="V178"/>
    </row>
    <row r="179" spans="10:25">
      <c r="J179"/>
      <c r="N179"/>
      <c r="O179"/>
      <c r="P179"/>
      <c r="Q179"/>
      <c r="T179"/>
      <c r="U179"/>
      <c r="V179"/>
      <c r="X179" s="3">
        <v>3</v>
      </c>
      <c r="Y179" s="3" t="s">
        <v>97</v>
      </c>
    </row>
    <row r="180" spans="10:25">
      <c r="J180"/>
      <c r="N180"/>
      <c r="O180"/>
      <c r="P180"/>
      <c r="Q180"/>
      <c r="T180"/>
      <c r="U180"/>
      <c r="V180"/>
      <c r="X180" s="3">
        <v>4</v>
      </c>
      <c r="Y180" s="3" t="s">
        <v>98</v>
      </c>
    </row>
    <row r="181" spans="10:25">
      <c r="J181"/>
      <c r="N181"/>
      <c r="O181"/>
      <c r="P181"/>
      <c r="Q181"/>
      <c r="T181"/>
      <c r="U181"/>
      <c r="V181"/>
      <c r="X181" s="3">
        <v>5</v>
      </c>
      <c r="Y181" s="286" t="s">
        <v>99</v>
      </c>
    </row>
    <row r="182" spans="10:25" ht="15.6">
      <c r="J182"/>
      <c r="N182"/>
      <c r="O182"/>
      <c r="P182"/>
      <c r="Q182"/>
      <c r="T182"/>
      <c r="U182"/>
      <c r="V182"/>
      <c r="X182" s="2">
        <v>6</v>
      </c>
      <c r="Y182" s="2" t="s">
        <v>100</v>
      </c>
    </row>
    <row r="183" spans="10:25">
      <c r="J183"/>
      <c r="N183"/>
      <c r="O183"/>
      <c r="P183"/>
      <c r="Q183"/>
      <c r="T183"/>
      <c r="U183"/>
      <c r="V183"/>
      <c r="X183" s="3">
        <v>7</v>
      </c>
      <c r="Y183" s="3" t="s">
        <v>101</v>
      </c>
    </row>
    <row r="184" spans="10:25">
      <c r="J184"/>
      <c r="N184"/>
      <c r="O184"/>
      <c r="P184"/>
      <c r="Q184"/>
      <c r="T184"/>
      <c r="U184"/>
      <c r="V184"/>
    </row>
    <row r="185" spans="10:25">
      <c r="J185"/>
      <c r="N185"/>
      <c r="O185"/>
      <c r="P185"/>
      <c r="Q185"/>
      <c r="T185"/>
      <c r="U185"/>
      <c r="V185"/>
    </row>
    <row r="186" spans="10:25">
      <c r="J186"/>
      <c r="N186"/>
      <c r="O186"/>
      <c r="P186"/>
      <c r="Q186"/>
      <c r="T186"/>
      <c r="U186"/>
      <c r="V186"/>
    </row>
    <row r="187" spans="10:25">
      <c r="J187"/>
      <c r="N187"/>
      <c r="O187"/>
      <c r="P187"/>
      <c r="Q187"/>
      <c r="T187"/>
      <c r="U187"/>
      <c r="V187"/>
    </row>
    <row r="188" spans="10:25">
      <c r="J188"/>
      <c r="N188"/>
      <c r="O188"/>
      <c r="P188"/>
      <c r="Q188"/>
      <c r="T188"/>
      <c r="U188"/>
      <c r="V188"/>
    </row>
    <row r="189" spans="10:25">
      <c r="J189"/>
      <c r="N189"/>
      <c r="O189"/>
      <c r="P189"/>
      <c r="Q189"/>
      <c r="T189"/>
      <c r="U189"/>
      <c r="V189"/>
    </row>
    <row r="190" spans="10:25">
      <c r="J190"/>
      <c r="N190"/>
      <c r="O190"/>
      <c r="P190"/>
      <c r="Q190"/>
      <c r="T190"/>
      <c r="U190"/>
      <c r="V190"/>
    </row>
    <row r="191" spans="10:25">
      <c r="J191"/>
      <c r="N191"/>
      <c r="O191"/>
      <c r="P191"/>
      <c r="Q191"/>
      <c r="T191"/>
      <c r="U191"/>
      <c r="V191"/>
    </row>
    <row r="192" spans="10:25">
      <c r="J192"/>
      <c r="N192"/>
      <c r="O192"/>
      <c r="P192"/>
      <c r="Q192"/>
      <c r="T192"/>
      <c r="U192"/>
      <c r="V192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spans="10:25">
      <c r="J369"/>
      <c r="N369"/>
      <c r="O369"/>
      <c r="P369"/>
      <c r="Q369"/>
      <c r="T369"/>
      <c r="U369"/>
      <c r="V369"/>
    </row>
    <row r="370" spans="10:25" s="17" customFormat="1"/>
    <row r="371" spans="10:25">
      <c r="J371"/>
      <c r="N371"/>
      <c r="O371"/>
      <c r="P371"/>
      <c r="Q371"/>
      <c r="T371"/>
      <c r="U371"/>
      <c r="V371"/>
      <c r="Y371" s="3" t="s">
        <v>652</v>
      </c>
    </row>
    <row r="372" spans="10:25">
      <c r="J372"/>
      <c r="N372"/>
      <c r="O372"/>
      <c r="P372"/>
      <c r="Q372"/>
      <c r="T372"/>
      <c r="U372"/>
      <c r="V372"/>
    </row>
    <row r="373" spans="10:25">
      <c r="J373"/>
      <c r="N373"/>
      <c r="O373"/>
      <c r="P373"/>
      <c r="Q373"/>
      <c r="T373"/>
      <c r="U373"/>
      <c r="V373"/>
    </row>
    <row r="374" spans="10:25">
      <c r="J374"/>
      <c r="N374"/>
      <c r="O374"/>
      <c r="P374"/>
      <c r="Q374"/>
      <c r="T374"/>
      <c r="U374"/>
      <c r="V374"/>
    </row>
    <row r="375" spans="10:25">
      <c r="J375"/>
      <c r="N375"/>
      <c r="O375"/>
      <c r="P375"/>
      <c r="Q375"/>
      <c r="T375"/>
      <c r="U375"/>
      <c r="V375"/>
    </row>
    <row r="376" spans="10:25">
      <c r="J376"/>
      <c r="N376"/>
      <c r="O376"/>
      <c r="P376"/>
      <c r="Q376"/>
      <c r="T376"/>
      <c r="U376"/>
      <c r="V376"/>
    </row>
    <row r="377" spans="10:25">
      <c r="J377"/>
      <c r="N377"/>
      <c r="O377"/>
      <c r="P377"/>
      <c r="Q377"/>
      <c r="T377"/>
      <c r="U377"/>
      <c r="V377"/>
    </row>
    <row r="378" spans="10:25">
      <c r="J378"/>
      <c r="N378"/>
      <c r="O378"/>
      <c r="P378"/>
      <c r="Q378"/>
      <c r="T378"/>
      <c r="U378"/>
      <c r="V378"/>
    </row>
    <row r="379" spans="10:25">
      <c r="J379"/>
      <c r="N379"/>
      <c r="O379"/>
      <c r="P379"/>
      <c r="Q379"/>
      <c r="T379"/>
      <c r="U379"/>
      <c r="V379"/>
    </row>
    <row r="380" spans="10:25">
      <c r="J380"/>
      <c r="N380"/>
      <c r="O380"/>
      <c r="P380"/>
      <c r="Q380"/>
      <c r="T380"/>
      <c r="U380"/>
      <c r="V380"/>
    </row>
    <row r="381" spans="10:25">
      <c r="J381"/>
      <c r="N381"/>
      <c r="O381"/>
      <c r="P381"/>
      <c r="Q381"/>
      <c r="T381"/>
      <c r="U381"/>
      <c r="V381"/>
    </row>
    <row r="382" spans="10:25">
      <c r="J382"/>
      <c r="N382"/>
      <c r="O382"/>
      <c r="P382"/>
      <c r="Q382"/>
      <c r="T382"/>
      <c r="U382"/>
      <c r="V382"/>
    </row>
    <row r="383" spans="10:25">
      <c r="J383"/>
      <c r="N383"/>
      <c r="O383"/>
      <c r="P383"/>
      <c r="Q383"/>
      <c r="T383"/>
      <c r="U383"/>
      <c r="V383"/>
    </row>
    <row r="384" spans="10:25">
      <c r="J384"/>
      <c r="N384"/>
      <c r="O384"/>
      <c r="P384"/>
      <c r="Q384"/>
      <c r="T384"/>
      <c r="U384"/>
      <c r="V384"/>
    </row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spans="4:25">
      <c r="J1057"/>
      <c r="N1057"/>
      <c r="O1057"/>
      <c r="P1057"/>
      <c r="Q1057"/>
      <c r="T1057"/>
      <c r="U1057"/>
      <c r="V1057"/>
    </row>
    <row r="1058" spans="4:25">
      <c r="D1058" s="1"/>
      <c r="E1058" s="1"/>
      <c r="F1058" s="1"/>
      <c r="G1058" s="1"/>
      <c r="H1058" s="1"/>
      <c r="I1058" s="1"/>
      <c r="K1058" s="1"/>
      <c r="L1058" s="1"/>
      <c r="M1058" s="1"/>
      <c r="R1058" s="1"/>
      <c r="S1058" s="1"/>
      <c r="W1058" s="1"/>
      <c r="X1058" s="1"/>
      <c r="Y1058" s="1"/>
    </row>
    <row r="1059" spans="4:25">
      <c r="D1059" s="1"/>
      <c r="E1059" s="1"/>
      <c r="F1059" s="1"/>
      <c r="G1059" s="1"/>
      <c r="H1059" s="1"/>
      <c r="I1059" s="1"/>
      <c r="K1059" s="1"/>
      <c r="L1059" s="1"/>
      <c r="M1059" s="1"/>
      <c r="R1059" s="1"/>
      <c r="S1059" s="1"/>
      <c r="W1059" s="1"/>
      <c r="X1059" s="1"/>
      <c r="Y1059" s="1"/>
    </row>
    <row r="1060" spans="4:25">
      <c r="D1060" s="1"/>
      <c r="E1060" s="1"/>
      <c r="F1060" s="1"/>
      <c r="G1060" s="1"/>
      <c r="H1060" s="1"/>
      <c r="I1060" s="1"/>
      <c r="K1060" s="1"/>
      <c r="L1060" s="1"/>
      <c r="M1060" s="1"/>
      <c r="R1060" s="1"/>
      <c r="S1060" s="1"/>
      <c r="W1060" s="1"/>
      <c r="X1060" s="1"/>
      <c r="Y1060" s="1"/>
    </row>
    <row r="1061" spans="4:25">
      <c r="D1061" s="1"/>
      <c r="E1061" s="1"/>
      <c r="F1061" s="1"/>
      <c r="G1061" s="1"/>
      <c r="H1061" s="1"/>
      <c r="I1061" s="1"/>
      <c r="K1061" s="1"/>
      <c r="L1061" s="1"/>
      <c r="M1061" s="1"/>
      <c r="R1061" s="1"/>
      <c r="S1061" s="1"/>
      <c r="W1061" s="1"/>
      <c r="X1061" s="1"/>
      <c r="Y1061" s="1"/>
    </row>
    <row r="1062" spans="4:25">
      <c r="D1062" s="1"/>
      <c r="E1062" s="1"/>
      <c r="F1062" s="1"/>
      <c r="G1062" s="1"/>
      <c r="H1062" s="1"/>
      <c r="I1062" s="1"/>
      <c r="K1062" s="1"/>
      <c r="L1062" s="1"/>
      <c r="M1062" s="1"/>
      <c r="R1062" s="1"/>
      <c r="S1062" s="1"/>
      <c r="W1062" s="1"/>
      <c r="X1062" s="1"/>
      <c r="Y1062" s="1"/>
    </row>
    <row r="1063" spans="4:25">
      <c r="D1063" s="1"/>
      <c r="E1063" s="1"/>
      <c r="F1063" s="1"/>
      <c r="G1063" s="1"/>
      <c r="H1063" s="1"/>
      <c r="I1063" s="1"/>
      <c r="K1063" s="1"/>
      <c r="L1063" s="1"/>
      <c r="M1063" s="1"/>
      <c r="R1063" s="1"/>
      <c r="S1063" s="1"/>
      <c r="W1063" s="1"/>
      <c r="X1063" s="1"/>
      <c r="Y1063" s="1"/>
    </row>
    <row r="1064" spans="4:25">
      <c r="D1064" s="1"/>
      <c r="E1064" s="1"/>
      <c r="F1064" s="1"/>
      <c r="G1064" s="1"/>
      <c r="H1064" s="1"/>
      <c r="I1064" s="1"/>
      <c r="K1064" s="1"/>
      <c r="L1064" s="1"/>
      <c r="M1064" s="1"/>
      <c r="R1064" s="1"/>
      <c r="S1064" s="1"/>
      <c r="W1064" s="1"/>
      <c r="X1064" s="1"/>
      <c r="Y1064" s="1"/>
    </row>
    <row r="1065" spans="4:25">
      <c r="D1065" s="1"/>
      <c r="E1065" s="1"/>
      <c r="F1065" s="1"/>
      <c r="G1065" s="1"/>
      <c r="H1065" s="1"/>
      <c r="I1065" s="1"/>
      <c r="K1065" s="1"/>
      <c r="L1065" s="1"/>
      <c r="M1065" s="1"/>
      <c r="R1065" s="1"/>
      <c r="S1065" s="1"/>
      <c r="W1065" s="1"/>
      <c r="X1065" s="1"/>
      <c r="Y1065" s="1"/>
    </row>
    <row r="1066" spans="4:25">
      <c r="D1066" s="1"/>
      <c r="E1066" s="1"/>
      <c r="F1066" s="1"/>
      <c r="G1066" s="1"/>
      <c r="H1066" s="1"/>
      <c r="I1066" s="1"/>
      <c r="K1066" s="1"/>
      <c r="L1066" s="1"/>
      <c r="M1066" s="1"/>
      <c r="R1066" s="1"/>
      <c r="S1066" s="1"/>
      <c r="W1066" s="1"/>
      <c r="X1066" s="1"/>
      <c r="Y1066" s="1"/>
    </row>
    <row r="1067" spans="4:25">
      <c r="D1067" s="1"/>
      <c r="E1067" s="1"/>
      <c r="F1067" s="1"/>
      <c r="G1067" s="1"/>
      <c r="H1067" s="1"/>
      <c r="I1067" s="1"/>
      <c r="K1067" s="1"/>
      <c r="L1067" s="1"/>
      <c r="M1067" s="1"/>
      <c r="R1067" s="1"/>
      <c r="S1067" s="1"/>
      <c r="W1067" s="1"/>
      <c r="X1067" s="1"/>
      <c r="Y1067" s="1"/>
    </row>
    <row r="1068" spans="4:25">
      <c r="D1068" s="1"/>
      <c r="E1068" s="1"/>
      <c r="F1068" s="1"/>
      <c r="G1068" s="1"/>
      <c r="H1068" s="1"/>
      <c r="I1068" s="1"/>
      <c r="K1068" s="1"/>
      <c r="L1068" s="1"/>
      <c r="M1068" s="1"/>
      <c r="R1068" s="1"/>
      <c r="S1068" s="1"/>
      <c r="W1068" s="1"/>
      <c r="X1068" s="1"/>
      <c r="Y1068" s="1"/>
    </row>
    <row r="1069" spans="4:25">
      <c r="D1069" s="1"/>
      <c r="E1069" s="1"/>
      <c r="F1069" s="1"/>
      <c r="G1069" s="1"/>
      <c r="H1069" s="1"/>
      <c r="I1069" s="1"/>
      <c r="K1069" s="1"/>
      <c r="L1069" s="1"/>
      <c r="M1069" s="1"/>
      <c r="R1069" s="1"/>
      <c r="S1069" s="1"/>
      <c r="W1069" s="1"/>
      <c r="X1069" s="1"/>
      <c r="Y1069" s="1"/>
    </row>
    <row r="1070" spans="4:25">
      <c r="D1070" s="1"/>
      <c r="E1070" s="1"/>
      <c r="F1070" s="1"/>
      <c r="G1070" s="1"/>
      <c r="H1070" s="1"/>
      <c r="I1070" s="1"/>
      <c r="K1070" s="1"/>
      <c r="L1070" s="1"/>
      <c r="M1070" s="1"/>
      <c r="R1070" s="1"/>
      <c r="S1070" s="1"/>
      <c r="W1070" s="1"/>
      <c r="X1070" s="1"/>
      <c r="Y1070" s="1"/>
    </row>
    <row r="1071" spans="4:25">
      <c r="D1071" s="1"/>
      <c r="E1071" s="1"/>
      <c r="F1071" s="1"/>
      <c r="G1071" s="1"/>
      <c r="H1071" s="1"/>
      <c r="I1071" s="1"/>
      <c r="K1071" s="1"/>
      <c r="L1071" s="1"/>
      <c r="M1071" s="1"/>
      <c r="R1071" s="1"/>
      <c r="S1071" s="1"/>
      <c r="W1071" s="1"/>
      <c r="X1071" s="1"/>
      <c r="Y1071" s="1"/>
    </row>
    <row r="1072" spans="4:25">
      <c r="D1072" s="1"/>
      <c r="E1072" s="1"/>
      <c r="F1072" s="1"/>
      <c r="G1072" s="1"/>
      <c r="H1072" s="1"/>
      <c r="I1072" s="1"/>
      <c r="K1072" s="1"/>
      <c r="L1072" s="1"/>
      <c r="M1072" s="1"/>
      <c r="R1072" s="1"/>
      <c r="S1072" s="1"/>
      <c r="W1072" s="1"/>
      <c r="X1072" s="1"/>
      <c r="Y1072" s="1"/>
    </row>
    <row r="1073" spans="4:25">
      <c r="D1073" s="1"/>
      <c r="E1073" s="1"/>
      <c r="F1073" s="1"/>
      <c r="G1073" s="1"/>
      <c r="H1073" s="1"/>
      <c r="I1073" s="1"/>
      <c r="K1073" s="1"/>
      <c r="L1073" s="1"/>
      <c r="M1073" s="1"/>
      <c r="R1073" s="1"/>
      <c r="S1073" s="1"/>
      <c r="W1073" s="1"/>
      <c r="X1073" s="1"/>
      <c r="Y1073" s="1"/>
    </row>
    <row r="1074" spans="4:25">
      <c r="D1074" s="1"/>
      <c r="E1074" s="1"/>
      <c r="F1074" s="1"/>
      <c r="G1074" s="1"/>
      <c r="H1074" s="1"/>
      <c r="I1074" s="1"/>
      <c r="K1074" s="1"/>
      <c r="L1074" s="1"/>
      <c r="M1074" s="1"/>
      <c r="R1074" s="1"/>
      <c r="S1074" s="1"/>
      <c r="W1074" s="1"/>
      <c r="X1074" s="1"/>
      <c r="Y1074" s="1"/>
    </row>
    <row r="1075" spans="4:25">
      <c r="D1075" s="1"/>
      <c r="E1075" s="1"/>
      <c r="F1075" s="1"/>
      <c r="G1075" s="1"/>
      <c r="H1075" s="1"/>
      <c r="I1075" s="1"/>
      <c r="K1075" s="1"/>
      <c r="L1075" s="1"/>
      <c r="M1075" s="1"/>
      <c r="R1075" s="1"/>
      <c r="S1075" s="1"/>
      <c r="W1075" s="1"/>
      <c r="X1075" s="1"/>
      <c r="Y1075" s="1"/>
    </row>
    <row r="1076" spans="4:25">
      <c r="D1076" s="1"/>
      <c r="E1076" s="1"/>
      <c r="F1076" s="1"/>
      <c r="G1076" s="1"/>
      <c r="H1076" s="1"/>
      <c r="I1076" s="1"/>
      <c r="K1076" s="1"/>
      <c r="L1076" s="1"/>
      <c r="M1076" s="1"/>
      <c r="R1076" s="1"/>
      <c r="S1076" s="1"/>
      <c r="W1076" s="1"/>
      <c r="X1076" s="1"/>
      <c r="Y1076" s="1"/>
    </row>
    <row r="1077" spans="4:25">
      <c r="D1077" s="1"/>
      <c r="E1077" s="1"/>
      <c r="F1077" s="1"/>
      <c r="G1077" s="1"/>
      <c r="H1077" s="1"/>
      <c r="I1077" s="1"/>
      <c r="K1077" s="1"/>
      <c r="L1077" s="1"/>
      <c r="M1077" s="1"/>
      <c r="R1077" s="1"/>
      <c r="S1077" s="1"/>
      <c r="W1077" s="1"/>
      <c r="X1077" s="1"/>
      <c r="Y1077" s="1"/>
    </row>
    <row r="1078" spans="4:25">
      <c r="D1078" s="1"/>
      <c r="E1078" s="1"/>
      <c r="F1078" s="1"/>
      <c r="G1078" s="1"/>
      <c r="H1078" s="1"/>
      <c r="I1078" s="1"/>
      <c r="K1078" s="1"/>
      <c r="L1078" s="1"/>
      <c r="M1078" s="1"/>
      <c r="R1078" s="1"/>
      <c r="S1078" s="1"/>
      <c r="W1078" s="1"/>
      <c r="X1078" s="1"/>
      <c r="Y1078" s="1"/>
    </row>
    <row r="1079" spans="4:25">
      <c r="D1079" s="1"/>
      <c r="E1079" s="1"/>
      <c r="F1079" s="1"/>
      <c r="G1079" s="1"/>
      <c r="H1079" s="1"/>
      <c r="I1079" s="1"/>
      <c r="K1079" s="1"/>
      <c r="L1079" s="1"/>
      <c r="M1079" s="1"/>
      <c r="R1079" s="1"/>
      <c r="S1079" s="1"/>
      <c r="W1079" s="1"/>
      <c r="X1079" s="1"/>
      <c r="Y1079" s="1"/>
    </row>
    <row r="1080" spans="4:25">
      <c r="D1080" s="1"/>
      <c r="E1080" s="1"/>
      <c r="F1080" s="1"/>
      <c r="G1080" s="1"/>
      <c r="H1080" s="1"/>
      <c r="I1080" s="1"/>
      <c r="K1080" s="1"/>
      <c r="L1080" s="1"/>
      <c r="M1080" s="1"/>
      <c r="R1080" s="1"/>
      <c r="S1080" s="1"/>
      <c r="W1080" s="1"/>
      <c r="X1080" s="1"/>
      <c r="Y1080" s="1"/>
    </row>
    <row r="1081" spans="4:25">
      <c r="D1081" s="1"/>
      <c r="E1081" s="1"/>
      <c r="F1081" s="1"/>
      <c r="G1081" s="1"/>
      <c r="H1081" s="1"/>
      <c r="I1081" s="1"/>
      <c r="K1081" s="1"/>
      <c r="L1081" s="1"/>
      <c r="M1081" s="1"/>
      <c r="R1081" s="1"/>
      <c r="S1081" s="1"/>
      <c r="W1081" s="1"/>
      <c r="X1081" s="1"/>
      <c r="Y1081" s="1"/>
    </row>
    <row r="1082" spans="4:25">
      <c r="D1082" s="1"/>
      <c r="E1082" s="1"/>
      <c r="F1082" s="1"/>
      <c r="G1082" s="1"/>
      <c r="H1082" s="1"/>
      <c r="I1082" s="1"/>
      <c r="K1082" s="1"/>
      <c r="L1082" s="1"/>
      <c r="M1082" s="1"/>
      <c r="R1082" s="1"/>
      <c r="S1082" s="1"/>
      <c r="W1082" s="1"/>
      <c r="X1082" s="1"/>
      <c r="Y1082" s="1"/>
    </row>
    <row r="1083" spans="4:25">
      <c r="D1083" s="1"/>
      <c r="E1083" s="1"/>
      <c r="F1083" s="1"/>
      <c r="G1083" s="1"/>
      <c r="H1083" s="1"/>
      <c r="I1083" s="1"/>
      <c r="K1083" s="1"/>
      <c r="L1083" s="1"/>
      <c r="M1083" s="1"/>
      <c r="R1083" s="1"/>
      <c r="S1083" s="1"/>
      <c r="W1083" s="1"/>
      <c r="X1083" s="1"/>
      <c r="Y1083" s="1"/>
    </row>
    <row r="1084" spans="4:25">
      <c r="D1084" s="1"/>
      <c r="E1084" s="1"/>
      <c r="F1084" s="1"/>
      <c r="G1084" s="1"/>
      <c r="H1084" s="1"/>
      <c r="I1084" s="1"/>
      <c r="K1084" s="1"/>
      <c r="L1084" s="1"/>
      <c r="M1084" s="1"/>
      <c r="R1084" s="1"/>
      <c r="S1084" s="1"/>
      <c r="W1084" s="1"/>
      <c r="X1084" s="1"/>
      <c r="Y1084" s="1"/>
    </row>
    <row r="1085" spans="4:25">
      <c r="D1085" s="1"/>
      <c r="E1085" s="1"/>
      <c r="F1085" s="1"/>
      <c r="G1085" s="1"/>
      <c r="H1085" s="1"/>
      <c r="I1085" s="1"/>
      <c r="K1085" s="1"/>
      <c r="L1085" s="1"/>
      <c r="M1085" s="1"/>
      <c r="R1085" s="1"/>
      <c r="S1085" s="1"/>
      <c r="W1085" s="1"/>
      <c r="X1085" s="1"/>
      <c r="Y1085" s="1"/>
    </row>
    <row r="1086" spans="4:25">
      <c r="D1086" s="1"/>
      <c r="E1086" s="1"/>
      <c r="F1086" s="1"/>
      <c r="G1086" s="1"/>
      <c r="H1086" s="1"/>
      <c r="I1086" s="1"/>
      <c r="K1086" s="1"/>
      <c r="L1086" s="1"/>
      <c r="M1086" s="1"/>
      <c r="R1086" s="1"/>
      <c r="S1086" s="1"/>
      <c r="W1086" s="1"/>
      <c r="X1086" s="1"/>
      <c r="Y1086" s="1"/>
    </row>
    <row r="1087" spans="4:25">
      <c r="D1087" s="1"/>
      <c r="E1087" s="1"/>
      <c r="F1087" s="1"/>
      <c r="G1087" s="1"/>
      <c r="H1087" s="1"/>
      <c r="I1087" s="1"/>
      <c r="K1087" s="1"/>
      <c r="L1087" s="1"/>
      <c r="M1087" s="1"/>
      <c r="R1087" s="1"/>
      <c r="S1087" s="1"/>
      <c r="W1087" s="1"/>
      <c r="X1087" s="1"/>
      <c r="Y1087" s="1"/>
    </row>
    <row r="1088" spans="4:25">
      <c r="D1088" s="1"/>
      <c r="E1088" s="1"/>
      <c r="F1088" s="1"/>
      <c r="G1088" s="1"/>
      <c r="H1088" s="1"/>
      <c r="I1088" s="1"/>
      <c r="K1088" s="1"/>
      <c r="L1088" s="1"/>
      <c r="M1088" s="1"/>
      <c r="R1088" s="1"/>
      <c r="S1088" s="1"/>
      <c r="W1088" s="1"/>
      <c r="X1088" s="1"/>
      <c r="Y1088" s="1"/>
    </row>
    <row r="1089" spans="4:25">
      <c r="D1089" s="1"/>
      <c r="E1089" s="1"/>
      <c r="F1089" s="1"/>
      <c r="G1089" s="1"/>
      <c r="H1089" s="1"/>
      <c r="I1089" s="1"/>
      <c r="K1089" s="1"/>
      <c r="L1089" s="1"/>
      <c r="M1089" s="1"/>
      <c r="R1089" s="1"/>
      <c r="S1089" s="1"/>
      <c r="W1089" s="1"/>
      <c r="X1089" s="1"/>
      <c r="Y1089" s="1"/>
    </row>
    <row r="1090" spans="4:25">
      <c r="D1090" s="1"/>
      <c r="E1090" s="1"/>
      <c r="F1090" s="1"/>
      <c r="G1090" s="1"/>
      <c r="H1090" s="1"/>
      <c r="I1090" s="1"/>
      <c r="K1090" s="1"/>
      <c r="L1090" s="1"/>
      <c r="M1090" s="1"/>
      <c r="R1090" s="1"/>
      <c r="S1090" s="1"/>
      <c r="W1090" s="1"/>
      <c r="X1090" s="1"/>
      <c r="Y1090" s="1"/>
    </row>
    <row r="1091" spans="4:25">
      <c r="D1091" s="1"/>
      <c r="E1091" s="1"/>
      <c r="F1091" s="1"/>
      <c r="G1091" s="1"/>
      <c r="H1091" s="1"/>
      <c r="I1091" s="1"/>
      <c r="K1091" s="1"/>
      <c r="L1091" s="1"/>
      <c r="M1091" s="1"/>
      <c r="R1091" s="1"/>
      <c r="S1091" s="1"/>
      <c r="W1091" s="1"/>
      <c r="X1091" s="1"/>
      <c r="Y1091" s="1"/>
    </row>
    <row r="1092" spans="4:25">
      <c r="D1092" s="1"/>
      <c r="E1092" s="1"/>
      <c r="F1092" s="1"/>
      <c r="G1092" s="1"/>
      <c r="H1092" s="1"/>
      <c r="I1092" s="1"/>
      <c r="K1092" s="1"/>
      <c r="L1092" s="1"/>
      <c r="M1092" s="1"/>
      <c r="R1092" s="1"/>
      <c r="S1092" s="1"/>
      <c r="W1092" s="1"/>
      <c r="X1092" s="1"/>
      <c r="Y1092" s="1"/>
    </row>
    <row r="1093" spans="4:25">
      <c r="D1093" s="1"/>
      <c r="E1093" s="1"/>
      <c r="F1093" s="1"/>
      <c r="G1093" s="1"/>
      <c r="H1093" s="1"/>
      <c r="I1093" s="1"/>
      <c r="K1093" s="1"/>
      <c r="L1093" s="1"/>
      <c r="M1093" s="1"/>
      <c r="R1093" s="1"/>
      <c r="S1093" s="1"/>
      <c r="W1093" s="1"/>
      <c r="X1093" s="1"/>
      <c r="Y1093" s="1"/>
    </row>
    <row r="1094" spans="4:25">
      <c r="D1094" s="1"/>
      <c r="E1094" s="1"/>
      <c r="F1094" s="1"/>
      <c r="G1094" s="1"/>
      <c r="H1094" s="1"/>
      <c r="I1094" s="1"/>
      <c r="K1094" s="1"/>
      <c r="L1094" s="1"/>
      <c r="M1094" s="1"/>
      <c r="R1094" s="1"/>
      <c r="S1094" s="1"/>
      <c r="W1094" s="1"/>
      <c r="X1094" s="1"/>
      <c r="Y1094" s="1"/>
    </row>
    <row r="1095" spans="4:25">
      <c r="D1095" s="1"/>
      <c r="E1095" s="1"/>
      <c r="F1095" s="1"/>
      <c r="G1095" s="1"/>
      <c r="H1095" s="1"/>
      <c r="I1095" s="1"/>
      <c r="K1095" s="1"/>
      <c r="L1095" s="1"/>
      <c r="M1095" s="1"/>
      <c r="R1095" s="1"/>
      <c r="S1095" s="1"/>
      <c r="W1095" s="1"/>
      <c r="X1095" s="1"/>
      <c r="Y1095" s="1"/>
    </row>
    <row r="1096" spans="4:25">
      <c r="D1096" s="1"/>
      <c r="E1096" s="1"/>
      <c r="F1096" s="1"/>
      <c r="G1096" s="1"/>
      <c r="H1096" s="1"/>
      <c r="I1096" s="1"/>
      <c r="K1096" s="1"/>
      <c r="L1096" s="1"/>
      <c r="M1096" s="1"/>
      <c r="R1096" s="1"/>
      <c r="S1096" s="1"/>
      <c r="W1096" s="1"/>
      <c r="X1096" s="1"/>
      <c r="Y1096" s="1"/>
    </row>
    <row r="1097" spans="4:25">
      <c r="D1097" s="1"/>
      <c r="E1097" s="1"/>
      <c r="F1097" s="1"/>
      <c r="G1097" s="1"/>
      <c r="H1097" s="1"/>
      <c r="I1097" s="1"/>
      <c r="K1097" s="1"/>
      <c r="L1097" s="1"/>
      <c r="M1097" s="1"/>
      <c r="R1097" s="1"/>
      <c r="S1097" s="1"/>
      <c r="W1097" s="1"/>
      <c r="X1097" s="1"/>
      <c r="Y1097" s="1"/>
    </row>
    <row r="1098" spans="4:25">
      <c r="D1098" s="1"/>
      <c r="E1098" s="1"/>
      <c r="F1098" s="1"/>
      <c r="G1098" s="1"/>
      <c r="H1098" s="1"/>
      <c r="I1098" s="1"/>
      <c r="K1098" s="1"/>
      <c r="L1098" s="1"/>
      <c r="M1098" s="1"/>
      <c r="R1098" s="1"/>
      <c r="S1098" s="1"/>
      <c r="W1098" s="1"/>
      <c r="X1098" s="1"/>
      <c r="Y1098" s="1"/>
    </row>
    <row r="1099" spans="4:25">
      <c r="D1099" s="1"/>
      <c r="E1099" s="1"/>
      <c r="F1099" s="1"/>
      <c r="G1099" s="1"/>
      <c r="H1099" s="1"/>
      <c r="I1099" s="1"/>
      <c r="K1099" s="1"/>
      <c r="L1099" s="1"/>
      <c r="M1099" s="1"/>
      <c r="R1099" s="1"/>
      <c r="S1099" s="1"/>
      <c r="W1099" s="1"/>
      <c r="X1099" s="1"/>
      <c r="Y1099" s="1"/>
    </row>
    <row r="1100" spans="4:25">
      <c r="D1100" s="1"/>
      <c r="E1100" s="1"/>
      <c r="F1100" s="1"/>
      <c r="G1100" s="1"/>
      <c r="H1100" s="1"/>
      <c r="I1100" s="1"/>
      <c r="K1100" s="1"/>
      <c r="L1100" s="1"/>
      <c r="M1100" s="1"/>
      <c r="R1100" s="1"/>
      <c r="S1100" s="1"/>
      <c r="W1100" s="1"/>
      <c r="X1100" s="1"/>
      <c r="Y1100" s="1"/>
    </row>
    <row r="1101" spans="4:25">
      <c r="D1101" s="1"/>
      <c r="E1101" s="1"/>
      <c r="F1101" s="1"/>
      <c r="G1101" s="1"/>
      <c r="H1101" s="1"/>
      <c r="I1101" s="1"/>
      <c r="K1101" s="1"/>
      <c r="L1101" s="1"/>
      <c r="M1101" s="1"/>
      <c r="R1101" s="1"/>
      <c r="S1101" s="1"/>
      <c r="W1101" s="1"/>
      <c r="X1101" s="1"/>
      <c r="Y1101" s="1"/>
    </row>
    <row r="1102" spans="4:25">
      <c r="D1102" s="1"/>
      <c r="E1102" s="1"/>
      <c r="F1102" s="1"/>
      <c r="G1102" s="1"/>
      <c r="H1102" s="1"/>
      <c r="I1102" s="1"/>
      <c r="K1102" s="1"/>
      <c r="L1102" s="1"/>
      <c r="M1102" s="1"/>
      <c r="R1102" s="1"/>
      <c r="S1102" s="1"/>
      <c r="W1102" s="1"/>
      <c r="X1102" s="1"/>
      <c r="Y1102" s="1"/>
    </row>
    <row r="1103" spans="4:25">
      <c r="D1103" s="1"/>
      <c r="E1103" s="1"/>
      <c r="F1103" s="1"/>
      <c r="G1103" s="1"/>
      <c r="H1103" s="1"/>
      <c r="I1103" s="1"/>
      <c r="K1103" s="1"/>
      <c r="L1103" s="1"/>
      <c r="M1103" s="1"/>
      <c r="R1103" s="1"/>
      <c r="S1103" s="1"/>
      <c r="W1103" s="1"/>
      <c r="X1103" s="1"/>
      <c r="Y1103" s="1"/>
    </row>
    <row r="1104" spans="4:25">
      <c r="D1104" s="1"/>
      <c r="E1104" s="1"/>
      <c r="F1104" s="1"/>
      <c r="G1104" s="1"/>
      <c r="H1104" s="1"/>
      <c r="I1104" s="1"/>
      <c r="K1104" s="1"/>
      <c r="L1104" s="1"/>
      <c r="M1104" s="1"/>
      <c r="R1104" s="1"/>
      <c r="S1104" s="1"/>
      <c r="W1104" s="1"/>
      <c r="X1104" s="1"/>
      <c r="Y1104" s="1"/>
    </row>
    <row r="1105" spans="4:25">
      <c r="D1105" s="1"/>
      <c r="E1105" s="1"/>
      <c r="F1105" s="1"/>
      <c r="G1105" s="1"/>
      <c r="H1105" s="1"/>
      <c r="I1105" s="1"/>
      <c r="K1105" s="1"/>
      <c r="L1105" s="1"/>
      <c r="M1105" s="1"/>
      <c r="R1105" s="1"/>
      <c r="S1105" s="1"/>
      <c r="W1105" s="1"/>
      <c r="X1105" s="1"/>
      <c r="Y1105" s="1"/>
    </row>
    <row r="1106" spans="4:25">
      <c r="D1106" s="1"/>
      <c r="E1106" s="1"/>
      <c r="F1106" s="1"/>
      <c r="G1106" s="1"/>
      <c r="H1106" s="1"/>
      <c r="I1106" s="1"/>
      <c r="K1106" s="1"/>
      <c r="L1106" s="1"/>
      <c r="M1106" s="1"/>
      <c r="R1106" s="1"/>
      <c r="S1106" s="1"/>
      <c r="W1106" s="1"/>
      <c r="X1106" s="1"/>
      <c r="Y1106" s="1"/>
    </row>
    <row r="1107" spans="4:25">
      <c r="D1107" s="1"/>
      <c r="E1107" s="1"/>
      <c r="F1107" s="1"/>
      <c r="G1107" s="1"/>
      <c r="H1107" s="1"/>
      <c r="I1107" s="1"/>
      <c r="K1107" s="1"/>
      <c r="L1107" s="1"/>
      <c r="M1107" s="1"/>
      <c r="R1107" s="1"/>
      <c r="S1107" s="1"/>
      <c r="W1107" s="1"/>
      <c r="X1107" s="1"/>
      <c r="Y1107" s="1"/>
    </row>
    <row r="1108" spans="4:25">
      <c r="D1108" s="1"/>
      <c r="E1108" s="1"/>
      <c r="F1108" s="1"/>
      <c r="G1108" s="1"/>
      <c r="H1108" s="1"/>
      <c r="I1108" s="1"/>
      <c r="K1108" s="1"/>
      <c r="L1108" s="1"/>
      <c r="M1108" s="1"/>
      <c r="R1108" s="1"/>
      <c r="S1108" s="1"/>
      <c r="W1108" s="1"/>
      <c r="X1108" s="1"/>
      <c r="Y1108" s="1"/>
    </row>
    <row r="1109" spans="4:25">
      <c r="D1109" s="1"/>
      <c r="E1109" s="1"/>
      <c r="F1109" s="1"/>
      <c r="G1109" s="1"/>
      <c r="H1109" s="1"/>
      <c r="I1109" s="1"/>
      <c r="K1109" s="1"/>
      <c r="L1109" s="1"/>
      <c r="M1109" s="1"/>
      <c r="R1109" s="1"/>
      <c r="S1109" s="1"/>
      <c r="W1109" s="1"/>
      <c r="X1109" s="1"/>
      <c r="Y1109" s="1"/>
    </row>
    <row r="1110" spans="4:25">
      <c r="D1110" s="1"/>
      <c r="E1110" s="1"/>
      <c r="F1110" s="1"/>
      <c r="G1110" s="1"/>
      <c r="H1110" s="1"/>
      <c r="I1110" s="1"/>
      <c r="K1110" s="1"/>
      <c r="L1110" s="1"/>
      <c r="M1110" s="1"/>
      <c r="R1110" s="1"/>
      <c r="S1110" s="1"/>
      <c r="W1110" s="1"/>
      <c r="X1110" s="1"/>
      <c r="Y1110" s="1"/>
    </row>
    <row r="1111" spans="4:25">
      <c r="D1111" s="1"/>
      <c r="E1111" s="1"/>
      <c r="F1111" s="1"/>
      <c r="G1111" s="1"/>
      <c r="H1111" s="1"/>
      <c r="I1111" s="1"/>
      <c r="K1111" s="1"/>
      <c r="L1111" s="1"/>
      <c r="M1111" s="1"/>
      <c r="R1111" s="1"/>
      <c r="S1111" s="1"/>
      <c r="W1111" s="1"/>
      <c r="X1111" s="1"/>
      <c r="Y1111" s="1"/>
    </row>
    <row r="1112" spans="4:25">
      <c r="D1112" s="1"/>
      <c r="E1112" s="1"/>
      <c r="F1112" s="1"/>
      <c r="G1112" s="1"/>
      <c r="H1112" s="1"/>
      <c r="I1112" s="1"/>
      <c r="K1112" s="1"/>
      <c r="L1112" s="1"/>
      <c r="M1112" s="1"/>
      <c r="R1112" s="1"/>
      <c r="S1112" s="1"/>
      <c r="W1112" s="1"/>
      <c r="X1112" s="1"/>
      <c r="Y1112" s="1"/>
    </row>
    <row r="1113" spans="4:25">
      <c r="D1113" s="1"/>
      <c r="E1113" s="1"/>
      <c r="F1113" s="1"/>
      <c r="G1113" s="1"/>
      <c r="H1113" s="1"/>
      <c r="I1113" s="1"/>
      <c r="K1113" s="1"/>
      <c r="L1113" s="1"/>
      <c r="M1113" s="1"/>
      <c r="R1113" s="1"/>
      <c r="S1113" s="1"/>
      <c r="W1113" s="1"/>
      <c r="X1113" s="1"/>
      <c r="Y1113" s="1"/>
    </row>
    <row r="1114" spans="4:25">
      <c r="D1114" s="1"/>
      <c r="E1114" s="1"/>
      <c r="F1114" s="1"/>
      <c r="G1114" s="1"/>
      <c r="H1114" s="1"/>
      <c r="I1114" s="1"/>
      <c r="K1114" s="1"/>
      <c r="L1114" s="1"/>
      <c r="M1114" s="1"/>
      <c r="R1114" s="1"/>
      <c r="S1114" s="1"/>
      <c r="W1114" s="1"/>
      <c r="X1114" s="1"/>
      <c r="Y1114" s="1"/>
    </row>
    <row r="1115" spans="4:25">
      <c r="D1115" s="1"/>
      <c r="E1115" s="1"/>
      <c r="F1115" s="1"/>
      <c r="G1115" s="1"/>
      <c r="H1115" s="1"/>
      <c r="I1115" s="1"/>
      <c r="K1115" s="1"/>
      <c r="L1115" s="1"/>
      <c r="M1115" s="1"/>
      <c r="R1115" s="1"/>
      <c r="S1115" s="1"/>
      <c r="W1115" s="1"/>
      <c r="X1115" s="1"/>
      <c r="Y1115" s="1"/>
    </row>
    <row r="1116" spans="4:25">
      <c r="D1116" s="1"/>
      <c r="E1116" s="1"/>
      <c r="F1116" s="1"/>
      <c r="G1116" s="1"/>
      <c r="H1116" s="1"/>
      <c r="I1116" s="1"/>
      <c r="K1116" s="1"/>
      <c r="L1116" s="1"/>
      <c r="M1116" s="1"/>
      <c r="R1116" s="1"/>
      <c r="S1116" s="1"/>
      <c r="W1116" s="1"/>
      <c r="X1116" s="1"/>
      <c r="Y1116" s="1"/>
    </row>
    <row r="1117" spans="4:25">
      <c r="D1117" s="1"/>
      <c r="E1117" s="1"/>
      <c r="F1117" s="1"/>
      <c r="G1117" s="1"/>
      <c r="H1117" s="1"/>
      <c r="I1117" s="1"/>
      <c r="K1117" s="1"/>
      <c r="L1117" s="1"/>
      <c r="M1117" s="1"/>
      <c r="R1117" s="1"/>
      <c r="S1117" s="1"/>
      <c r="W1117" s="1"/>
      <c r="X1117" s="1"/>
      <c r="Y1117" s="1"/>
    </row>
    <row r="1118" spans="4:25">
      <c r="D1118" s="1"/>
      <c r="E1118" s="1"/>
      <c r="F1118" s="1"/>
      <c r="G1118" s="1"/>
      <c r="H1118" s="1"/>
      <c r="I1118" s="1"/>
      <c r="K1118" s="1"/>
      <c r="L1118" s="1"/>
      <c r="M1118" s="1"/>
      <c r="R1118" s="1"/>
      <c r="S1118" s="1"/>
      <c r="W1118" s="1"/>
      <c r="X1118" s="1"/>
      <c r="Y1118" s="1"/>
    </row>
    <row r="1119" spans="4:25">
      <c r="D1119" s="1"/>
      <c r="E1119" s="1"/>
      <c r="F1119" s="1"/>
      <c r="G1119" s="1"/>
      <c r="H1119" s="1"/>
      <c r="I1119" s="1"/>
      <c r="K1119" s="1"/>
      <c r="L1119" s="1"/>
      <c r="M1119" s="1"/>
      <c r="R1119" s="1"/>
      <c r="S1119" s="1"/>
      <c r="W1119" s="1"/>
      <c r="X1119" s="1"/>
      <c r="Y1119" s="1"/>
    </row>
    <row r="1120" spans="4:25">
      <c r="D1120" s="1"/>
      <c r="E1120" s="1"/>
      <c r="F1120" s="1"/>
      <c r="G1120" s="1"/>
      <c r="H1120" s="1"/>
      <c r="I1120" s="1"/>
      <c r="K1120" s="1"/>
      <c r="L1120" s="1"/>
      <c r="M1120" s="1"/>
      <c r="R1120" s="1"/>
      <c r="S1120" s="1"/>
      <c r="W1120" s="1"/>
      <c r="X1120" s="1"/>
      <c r="Y1120" s="1"/>
    </row>
    <row r="1121" spans="4:25">
      <c r="D1121" s="1"/>
      <c r="E1121" s="1"/>
      <c r="F1121" s="1"/>
      <c r="G1121" s="1"/>
      <c r="H1121" s="1"/>
      <c r="I1121" s="1"/>
      <c r="K1121" s="1"/>
      <c r="L1121" s="1"/>
      <c r="M1121" s="1"/>
      <c r="R1121" s="1"/>
      <c r="S1121" s="1"/>
      <c r="W1121" s="1"/>
      <c r="X1121" s="1"/>
      <c r="Y1121" s="1"/>
    </row>
    <row r="1122" spans="4:25">
      <c r="D1122" s="1"/>
      <c r="E1122" s="1"/>
      <c r="F1122" s="1"/>
      <c r="G1122" s="1"/>
      <c r="H1122" s="1"/>
      <c r="I1122" s="1"/>
      <c r="K1122" s="1"/>
      <c r="L1122" s="1"/>
      <c r="M1122" s="1"/>
      <c r="R1122" s="1"/>
      <c r="S1122" s="1"/>
      <c r="W1122" s="1"/>
      <c r="X1122" s="1"/>
      <c r="Y1122" s="1"/>
    </row>
    <row r="1123" spans="4:25">
      <c r="D1123" s="1"/>
      <c r="E1123" s="1"/>
      <c r="F1123" s="1"/>
      <c r="G1123" s="1"/>
      <c r="H1123" s="1"/>
      <c r="I1123" s="1"/>
      <c r="K1123" s="1"/>
      <c r="L1123" s="1"/>
      <c r="M1123" s="1"/>
      <c r="R1123" s="1"/>
      <c r="S1123" s="1"/>
      <c r="W1123" s="1"/>
      <c r="X1123" s="1"/>
      <c r="Y1123" s="1"/>
    </row>
    <row r="1124" spans="4:25">
      <c r="D1124" s="1"/>
      <c r="E1124" s="1"/>
      <c r="F1124" s="1"/>
      <c r="G1124" s="1"/>
      <c r="H1124" s="1"/>
      <c r="I1124" s="1"/>
      <c r="K1124" s="1"/>
      <c r="L1124" s="1"/>
      <c r="M1124" s="1"/>
      <c r="R1124" s="1"/>
      <c r="S1124" s="1"/>
      <c r="W1124" s="1"/>
      <c r="X1124" s="1"/>
      <c r="Y1124" s="1"/>
    </row>
    <row r="1125" spans="4:25">
      <c r="D1125" s="1"/>
      <c r="E1125" s="1"/>
      <c r="F1125" s="1"/>
      <c r="G1125" s="1"/>
      <c r="H1125" s="1"/>
      <c r="I1125" s="1"/>
      <c r="K1125" s="1"/>
      <c r="L1125" s="1"/>
      <c r="M1125" s="1"/>
      <c r="R1125" s="1"/>
      <c r="S1125" s="1"/>
      <c r="W1125" s="1"/>
      <c r="X1125" s="1"/>
      <c r="Y1125" s="1"/>
    </row>
    <row r="1126" spans="4:25">
      <c r="D1126" s="1"/>
      <c r="E1126" s="1"/>
      <c r="F1126" s="1"/>
      <c r="G1126" s="1"/>
      <c r="H1126" s="1"/>
      <c r="I1126" s="1"/>
      <c r="K1126" s="1"/>
      <c r="L1126" s="1"/>
      <c r="M1126" s="1"/>
      <c r="R1126" s="1"/>
      <c r="S1126" s="1"/>
      <c r="W1126" s="1"/>
      <c r="X1126" s="1"/>
      <c r="Y1126" s="1"/>
    </row>
    <row r="1127" spans="4:25">
      <c r="D1127" s="1"/>
      <c r="E1127" s="1"/>
      <c r="F1127" s="1"/>
      <c r="G1127" s="1"/>
      <c r="H1127" s="1"/>
      <c r="I1127" s="1"/>
      <c r="K1127" s="1"/>
      <c r="L1127" s="1"/>
      <c r="M1127" s="1"/>
      <c r="R1127" s="1"/>
      <c r="S1127" s="1"/>
      <c r="W1127" s="1"/>
      <c r="X1127" s="1"/>
      <c r="Y1127" s="1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A3DFB-8572-461D-8461-F4EDECBD840F}">
  <dimension ref="A1:BO244"/>
  <sheetViews>
    <sheetView zoomScale="92" zoomScaleNormal="92" workbookViewId="0"/>
  </sheetViews>
  <sheetFormatPr baseColWidth="10" defaultRowHeight="15"/>
  <cols>
    <col min="1" max="1" width="2.81640625" style="28" customWidth="1"/>
    <col min="2" max="2" width="5.1796875" style="28" customWidth="1"/>
    <col min="3" max="3" width="4.453125" style="28" customWidth="1"/>
    <col min="4" max="4" width="8" style="28" customWidth="1"/>
    <col min="5" max="5" width="6.81640625" style="336" customWidth="1"/>
    <col min="6" max="6" width="5.453125" style="237" customWidth="1"/>
    <col min="7" max="7" width="9.6328125" style="336" customWidth="1"/>
    <col min="8" max="8" width="5.08984375" style="237" customWidth="1"/>
    <col min="9" max="9" width="1.453125" style="237" customWidth="1"/>
    <col min="10" max="10" width="5.453125" style="28" customWidth="1"/>
    <col min="11" max="11" width="5.36328125" style="237" customWidth="1"/>
    <col min="12" max="12" width="5.6328125" style="29" customWidth="1"/>
    <col min="13" max="13" width="1.26953125" style="237" customWidth="1"/>
    <col min="14" max="14" width="6.453125" style="237" customWidth="1"/>
    <col min="15" max="15" width="6.26953125" style="28" customWidth="1"/>
    <col min="16" max="16" width="4.36328125" style="237" customWidth="1"/>
    <col min="17" max="17" width="1.54296875" style="237" customWidth="1"/>
    <col min="18" max="18" width="6.54296875" style="237" customWidth="1"/>
    <col min="19" max="19" width="1.36328125" style="237" customWidth="1"/>
    <col min="20" max="20" width="5.1796875" style="237" customWidth="1"/>
    <col min="21" max="21" width="1.453125" style="237" customWidth="1"/>
    <col min="22" max="22" width="6.54296875" style="28" customWidth="1"/>
    <col min="23" max="23" width="4.90625" style="237" customWidth="1"/>
    <col min="24" max="24" width="1.54296875" style="28" customWidth="1"/>
    <col min="25" max="25" width="6.90625" style="28" customWidth="1"/>
    <col min="26" max="26" width="4.26953125" style="237" customWidth="1"/>
    <col min="27" max="27" width="5.54296875" style="34" customWidth="1"/>
    <col min="28" max="28" width="4.36328125" style="28" customWidth="1"/>
    <col min="29" max="30" width="5.1796875" style="34" customWidth="1"/>
    <col min="31" max="31" width="4.6328125" style="34" customWidth="1"/>
    <col min="32" max="32" width="6.6328125" style="29" customWidth="1"/>
    <col min="33" max="33" width="4.54296875" style="28" customWidth="1"/>
    <col min="34" max="34" width="6.1796875" style="28" customWidth="1"/>
    <col min="35" max="35" width="6.90625" style="29" customWidth="1"/>
    <col min="36" max="36" width="6.36328125" style="34" customWidth="1"/>
    <col min="37" max="37" width="8.08984375" style="29" customWidth="1"/>
    <col min="38" max="38" width="8" style="29" customWidth="1"/>
    <col min="39" max="39" width="8" style="28" customWidth="1"/>
    <col min="40" max="40" width="7.54296875" style="28" customWidth="1"/>
    <col min="41" max="41" width="6.453125" style="29" customWidth="1"/>
    <col min="42" max="42" width="7.36328125" style="29" customWidth="1"/>
    <col min="43" max="43" width="7.6328125" style="29" customWidth="1"/>
    <col min="44" max="44" width="8.6328125" style="28" customWidth="1"/>
    <col min="45" max="45" width="8.1796875" style="28" customWidth="1"/>
    <col min="46" max="46" width="10.1796875" style="28" customWidth="1"/>
    <col min="47" max="16384" width="10.90625" style="28"/>
  </cols>
  <sheetData>
    <row r="1" spans="1:67" ht="15.6">
      <c r="A1" s="213"/>
      <c r="B1" s="213"/>
      <c r="C1" s="213"/>
      <c r="D1" s="213"/>
      <c r="E1" s="329"/>
      <c r="F1" s="380"/>
      <c r="G1" s="329"/>
      <c r="H1" s="380"/>
      <c r="I1" s="380"/>
      <c r="J1" s="213"/>
      <c r="K1" s="380"/>
      <c r="L1" s="214"/>
      <c r="M1" s="380"/>
      <c r="N1" s="380"/>
      <c r="O1" s="213"/>
      <c r="P1" s="380"/>
      <c r="Q1" s="380"/>
      <c r="R1" s="380"/>
      <c r="S1" s="380"/>
      <c r="T1" s="380"/>
      <c r="U1" s="380"/>
      <c r="V1" s="213"/>
      <c r="W1" s="380"/>
      <c r="X1" s="213"/>
      <c r="Y1" s="213"/>
      <c r="Z1" s="380"/>
      <c r="AA1" s="215"/>
      <c r="AB1" s="213"/>
      <c r="AC1" s="215"/>
      <c r="AD1" s="215"/>
      <c r="AE1" s="215"/>
      <c r="AF1" s="214"/>
      <c r="AG1" s="213"/>
      <c r="AH1" s="213"/>
      <c r="AI1" s="214"/>
      <c r="AJ1" s="215"/>
      <c r="AK1" s="214"/>
      <c r="AL1" s="236"/>
      <c r="AM1" s="236"/>
      <c r="AN1" s="381"/>
      <c r="AO1" s="381"/>
      <c r="AP1" s="381"/>
      <c r="AQ1" s="28"/>
    </row>
    <row r="2" spans="1:67" ht="31.8">
      <c r="A2" s="213"/>
      <c r="B2" s="213"/>
      <c r="C2" s="213"/>
      <c r="D2" s="219" t="s">
        <v>669</v>
      </c>
      <c r="E2" s="382"/>
      <c r="F2" s="383"/>
      <c r="G2" s="382"/>
      <c r="H2" s="383"/>
      <c r="I2" s="383"/>
      <c r="J2" s="219"/>
      <c r="K2" s="383"/>
      <c r="L2" s="384"/>
      <c r="M2" s="383"/>
      <c r="N2" s="383"/>
      <c r="O2" s="219" t="str">
        <f>+År!B2</f>
        <v>ALL GEIT</v>
      </c>
      <c r="P2" s="380"/>
      <c r="Q2" s="380"/>
      <c r="R2" s="380"/>
      <c r="S2" s="380"/>
      <c r="T2" s="380"/>
      <c r="U2" s="380"/>
      <c r="V2" s="213"/>
      <c r="W2" s="380"/>
      <c r="X2" s="213"/>
      <c r="Y2" s="213"/>
      <c r="Z2" s="380"/>
      <c r="AA2" s="215"/>
      <c r="AB2" s="219"/>
      <c r="AC2" s="215"/>
      <c r="AD2" s="215"/>
      <c r="AE2" s="215"/>
      <c r="AF2" s="214"/>
      <c r="AG2" s="213"/>
      <c r="AH2" s="213"/>
      <c r="AI2" s="214"/>
      <c r="AJ2" s="215"/>
      <c r="AK2" s="214"/>
      <c r="AL2" s="236"/>
      <c r="AM2" s="236"/>
      <c r="AN2" s="381"/>
      <c r="AO2" s="381"/>
      <c r="AP2" s="381"/>
      <c r="AQ2" s="28"/>
    </row>
    <row r="3" spans="1:67" ht="15.6">
      <c r="A3" s="213"/>
      <c r="B3" s="213"/>
      <c r="C3" s="213"/>
      <c r="D3" s="213"/>
      <c r="E3" s="329"/>
      <c r="F3" s="380"/>
      <c r="G3" s="329"/>
      <c r="H3" s="380"/>
      <c r="I3" s="380"/>
      <c r="J3" s="213"/>
      <c r="K3" s="380"/>
      <c r="L3" s="214"/>
      <c r="M3" s="380"/>
      <c r="N3" s="380"/>
      <c r="O3" s="213"/>
      <c r="P3" s="380"/>
      <c r="Q3" s="380"/>
      <c r="R3" s="380"/>
      <c r="S3" s="380"/>
      <c r="T3" s="380"/>
      <c r="U3" s="380"/>
      <c r="V3" s="213"/>
      <c r="W3" s="380"/>
      <c r="X3" s="213"/>
      <c r="Y3" s="213"/>
      <c r="Z3" s="380"/>
      <c r="AA3" s="215"/>
      <c r="AB3" s="213"/>
      <c r="AC3" s="215"/>
      <c r="AD3" s="215"/>
      <c r="AE3" s="215"/>
      <c r="AF3" s="214"/>
      <c r="AG3" s="213"/>
      <c r="AH3" s="213"/>
      <c r="AI3" s="214"/>
      <c r="AJ3" s="215"/>
      <c r="AK3" s="214"/>
      <c r="AL3" s="236"/>
      <c r="AM3" s="236"/>
      <c r="AN3" s="381"/>
      <c r="AO3" s="381"/>
      <c r="AP3" s="381"/>
      <c r="AQ3" s="28"/>
    </row>
    <row r="4" spans="1:67" ht="24.6">
      <c r="A4" s="213"/>
      <c r="B4" s="213"/>
      <c r="C4" s="213"/>
      <c r="D4" s="213"/>
      <c r="E4" s="329"/>
      <c r="F4" s="383"/>
      <c r="G4" s="329"/>
      <c r="H4" s="383"/>
      <c r="I4" s="383"/>
      <c r="J4" s="213"/>
      <c r="K4" s="383" t="s">
        <v>5</v>
      </c>
      <c r="L4" s="385">
        <f>+År!P2</f>
        <v>52</v>
      </c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7" t="s">
        <v>429</v>
      </c>
      <c r="Y4" s="388"/>
      <c r="Z4" s="389"/>
      <c r="AA4" s="387"/>
      <c r="AB4" s="386"/>
      <c r="AC4" s="390"/>
      <c r="AD4" s="389"/>
      <c r="AE4" s="389"/>
      <c r="AF4" s="389"/>
      <c r="AG4" s="389"/>
      <c r="AH4" s="551">
        <f>SUM(G9:G10)</f>
        <v>26730</v>
      </c>
      <c r="AI4" s="552"/>
      <c r="AJ4" s="553"/>
      <c r="AK4" s="391"/>
      <c r="AL4" s="214"/>
      <c r="AM4" s="214"/>
      <c r="AN4" s="236"/>
      <c r="AO4" s="236"/>
      <c r="AP4" s="236"/>
      <c r="AQ4" s="381"/>
      <c r="AR4" s="381"/>
      <c r="AS4" s="381"/>
      <c r="BM4" s="381"/>
      <c r="BN4" s="381"/>
      <c r="BO4" s="381"/>
    </row>
    <row r="5" spans="1:67" ht="15" customHeight="1">
      <c r="A5" s="213"/>
      <c r="B5" s="213"/>
      <c r="C5" s="213"/>
      <c r="D5" s="213"/>
      <c r="E5" s="329"/>
      <c r="F5" s="380"/>
      <c r="G5" s="329"/>
      <c r="H5" s="380"/>
      <c r="I5" s="380"/>
      <c r="J5" s="213"/>
      <c r="K5" s="380"/>
      <c r="L5" s="214"/>
      <c r="M5" s="380"/>
      <c r="N5" s="380"/>
      <c r="O5" s="213"/>
      <c r="P5" s="380"/>
      <c r="Q5" s="380"/>
      <c r="R5" s="380"/>
      <c r="S5" s="380"/>
      <c r="T5" s="380"/>
      <c r="U5" s="380"/>
      <c r="V5" s="213"/>
      <c r="W5" s="380"/>
      <c r="X5" s="213"/>
      <c r="Y5" s="213"/>
      <c r="Z5" s="380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36"/>
      <c r="AM5" s="236"/>
      <c r="AN5" s="381"/>
      <c r="AO5" s="381"/>
      <c r="AP5" s="381"/>
      <c r="AQ5" s="28"/>
    </row>
    <row r="6" spans="1:67" ht="18" customHeight="1">
      <c r="A6" s="213"/>
      <c r="B6" s="213"/>
      <c r="C6" s="213"/>
      <c r="D6" s="213"/>
      <c r="E6" s="392" t="s">
        <v>2</v>
      </c>
      <c r="F6" s="380"/>
      <c r="G6" s="329"/>
      <c r="H6" s="380"/>
      <c r="I6" s="380"/>
      <c r="J6" s="213"/>
      <c r="K6" s="380"/>
      <c r="L6" s="214"/>
      <c r="M6" s="380"/>
      <c r="N6" s="393" t="s">
        <v>2</v>
      </c>
      <c r="O6" s="213"/>
      <c r="P6" s="380"/>
      <c r="Q6" s="380"/>
      <c r="R6" s="380"/>
      <c r="S6" s="380"/>
      <c r="T6" s="380"/>
      <c r="U6" s="380"/>
      <c r="V6" s="396"/>
      <c r="W6" s="397"/>
      <c r="X6" s="396"/>
      <c r="Y6" s="394" t="s">
        <v>22</v>
      </c>
      <c r="Z6" s="395"/>
      <c r="AA6" s="398" t="s">
        <v>407</v>
      </c>
      <c r="AB6" s="213"/>
      <c r="AC6" s="399" t="s">
        <v>516</v>
      </c>
      <c r="AD6" s="398"/>
      <c r="AE6" s="398"/>
      <c r="AF6" s="400" t="s">
        <v>670</v>
      </c>
      <c r="AG6" s="398"/>
      <c r="AH6" s="398"/>
      <c r="AI6" s="394" t="s">
        <v>84</v>
      </c>
      <c r="AJ6" s="399" t="s">
        <v>536</v>
      </c>
      <c r="AK6" s="213"/>
      <c r="AL6" s="236"/>
      <c r="AM6" s="236"/>
      <c r="AN6" s="381"/>
      <c r="AO6" s="381"/>
      <c r="AP6" s="381"/>
      <c r="AQ6" s="28"/>
    </row>
    <row r="7" spans="1:67" ht="15.6">
      <c r="A7" s="213"/>
      <c r="B7" s="213"/>
      <c r="C7" s="213"/>
      <c r="D7" s="213"/>
      <c r="E7" s="392" t="s">
        <v>492</v>
      </c>
      <c r="F7" s="401"/>
      <c r="G7" s="392" t="s">
        <v>2</v>
      </c>
      <c r="H7" s="395"/>
      <c r="I7" s="380"/>
      <c r="J7" s="400" t="s">
        <v>672</v>
      </c>
      <c r="K7" s="395"/>
      <c r="L7" s="400" t="s">
        <v>1</v>
      </c>
      <c r="M7" s="380"/>
      <c r="N7" s="402" t="s">
        <v>671</v>
      </c>
      <c r="O7" s="394" t="s">
        <v>22</v>
      </c>
      <c r="P7" s="395"/>
      <c r="Q7" s="380"/>
      <c r="R7" s="403" t="s">
        <v>22</v>
      </c>
      <c r="S7" s="404"/>
      <c r="T7" s="403" t="s">
        <v>22</v>
      </c>
      <c r="U7" s="380"/>
      <c r="V7" s="400" t="s">
        <v>22</v>
      </c>
      <c r="W7" s="405" t="s">
        <v>1</v>
      </c>
      <c r="X7" s="400"/>
      <c r="Y7" s="394" t="s">
        <v>494</v>
      </c>
      <c r="Z7" s="395"/>
      <c r="AA7" s="399" t="s">
        <v>496</v>
      </c>
      <c r="AB7" s="394"/>
      <c r="AC7" s="399" t="s">
        <v>673</v>
      </c>
      <c r="AD7" s="399"/>
      <c r="AE7" s="399"/>
      <c r="AF7" s="400" t="s">
        <v>419</v>
      </c>
      <c r="AG7" s="394" t="s">
        <v>490</v>
      </c>
      <c r="AH7" s="394" t="s">
        <v>417</v>
      </c>
      <c r="AI7" s="394" t="s">
        <v>1</v>
      </c>
      <c r="AJ7" s="399" t="s">
        <v>72</v>
      </c>
      <c r="AK7" s="213"/>
      <c r="AL7" s="236"/>
      <c r="AM7" s="236"/>
      <c r="AN7" s="381"/>
      <c r="AO7" s="381"/>
      <c r="AP7" s="381"/>
      <c r="AQ7" s="28"/>
    </row>
    <row r="8" spans="1:67" ht="15.6">
      <c r="A8" s="406"/>
      <c r="B8" s="394" t="s">
        <v>92</v>
      </c>
      <c r="C8" s="394" t="s">
        <v>669</v>
      </c>
      <c r="D8" s="406"/>
      <c r="E8" s="407" t="s">
        <v>493</v>
      </c>
      <c r="F8" s="408" t="s">
        <v>495</v>
      </c>
      <c r="G8" s="407" t="s">
        <v>8</v>
      </c>
      <c r="H8" s="408" t="s">
        <v>495</v>
      </c>
      <c r="I8" s="380"/>
      <c r="J8" s="410" t="s">
        <v>407</v>
      </c>
      <c r="K8" s="408" t="s">
        <v>495</v>
      </c>
      <c r="L8" s="410" t="s">
        <v>407</v>
      </c>
      <c r="M8" s="380"/>
      <c r="N8" s="409" t="s">
        <v>674</v>
      </c>
      <c r="O8" s="411" t="s">
        <v>0</v>
      </c>
      <c r="P8" s="408" t="s">
        <v>495</v>
      </c>
      <c r="Q8" s="380"/>
      <c r="R8" s="403" t="s">
        <v>674</v>
      </c>
      <c r="S8" s="404"/>
      <c r="T8" s="403" t="s">
        <v>666</v>
      </c>
      <c r="U8" s="380"/>
      <c r="V8" s="410" t="s">
        <v>1</v>
      </c>
      <c r="W8" s="412" t="s">
        <v>495</v>
      </c>
      <c r="X8" s="413"/>
      <c r="Y8" s="411" t="s">
        <v>418</v>
      </c>
      <c r="Z8" s="408" t="s">
        <v>495</v>
      </c>
      <c r="AA8" s="414" t="s">
        <v>497</v>
      </c>
      <c r="AB8" s="415" t="s">
        <v>495</v>
      </c>
      <c r="AC8" s="399" t="s">
        <v>533</v>
      </c>
      <c r="AD8" s="399" t="s">
        <v>535</v>
      </c>
      <c r="AE8" s="399" t="s">
        <v>529</v>
      </c>
      <c r="AF8" s="400" t="s">
        <v>44</v>
      </c>
      <c r="AG8" s="394" t="s">
        <v>491</v>
      </c>
      <c r="AH8" s="394" t="s">
        <v>418</v>
      </c>
      <c r="AI8" s="394" t="s">
        <v>0</v>
      </c>
      <c r="AJ8" s="399" t="s">
        <v>549</v>
      </c>
      <c r="AK8" s="213"/>
      <c r="AL8" s="236"/>
      <c r="AM8" s="236"/>
      <c r="AN8" s="381"/>
      <c r="AO8" s="381"/>
      <c r="AP8" s="381"/>
      <c r="AQ8" s="28"/>
    </row>
    <row r="9" spans="1:67" ht="15.6">
      <c r="A9" s="213"/>
      <c r="B9" s="416">
        <f>+'Ark1'!C574</f>
        <v>2023</v>
      </c>
      <c r="C9" s="416">
        <f>+'Ark1'!F574</f>
        <v>186</v>
      </c>
      <c r="D9" s="417" t="str">
        <f>VLOOKUP(C9,RNR!$D$8:$E$9,2)</f>
        <v>Geit</v>
      </c>
      <c r="E9" s="418">
        <f>+'Ark1'!Q574</f>
        <v>648</v>
      </c>
      <c r="F9" s="419">
        <f>+E9-E14</f>
        <v>57</v>
      </c>
      <c r="G9" s="418">
        <f>+'Ark1'!R574</f>
        <v>9201</v>
      </c>
      <c r="H9" s="419">
        <f>+G9-G14</f>
        <v>-8054</v>
      </c>
      <c r="I9" s="380"/>
      <c r="J9" s="421">
        <f>+'Ark1'!AF574</f>
        <v>34.421997755331098</v>
      </c>
      <c r="K9" s="422">
        <f>+J9-J14</f>
        <v>-31.901220598538522</v>
      </c>
      <c r="L9" s="421">
        <f>+'Ark1'!AG574</f>
        <v>57.599772049745447</v>
      </c>
      <c r="M9" s="380"/>
      <c r="N9" s="420">
        <f>+'Ark1'!AI574</f>
        <v>1483</v>
      </c>
      <c r="O9" s="423">
        <f>+IF(G9=0,"",'Ark1'!S574)</f>
        <v>5.2643190957504622</v>
      </c>
      <c r="P9" s="424">
        <f>+IF(G9=0,"",O9-O14)</f>
        <v>3.2618139505894206E-2</v>
      </c>
      <c r="Q9" s="380"/>
      <c r="R9" s="425">
        <f>+IF(N9=0,"",'Ark1'!AJ574)</f>
        <v>108.41935266351997</v>
      </c>
      <c r="S9" s="380"/>
      <c r="T9" s="381">
        <f>+IF(N9=0,"",'Ark1'!AK574)</f>
        <v>15.806684525183243</v>
      </c>
      <c r="U9" s="380"/>
      <c r="V9" s="290">
        <f>+IF(G9=0,"",'Ark1'!U574)</f>
        <v>20.717976306923219</v>
      </c>
      <c r="W9" s="422">
        <f>+IF(G9=0,"",V9-V13)</f>
        <v>-0.67904110898476588</v>
      </c>
      <c r="X9" s="413"/>
      <c r="Y9" s="417">
        <f>+IF(G9=0,"",'Ark1'!T574)</f>
        <v>5.5855885229866322</v>
      </c>
      <c r="Z9" s="424">
        <f>+IF(G9=0,"",Y9-Y14)</f>
        <v>1.1540034751744042</v>
      </c>
      <c r="AA9" s="426">
        <f>+IF(G9=0,"",'Ark1'!W574)</f>
        <v>3.9343549614172368</v>
      </c>
      <c r="AB9" s="426">
        <f>+AA9-AA14</f>
        <v>3.9111732749495465</v>
      </c>
      <c r="AC9" s="426">
        <f>+IF(G9=0,"",'Ark1'!X574)</f>
        <v>79.252255189653312</v>
      </c>
      <c r="AD9" s="426">
        <f>+IF(G9=0,"",'Ark1'!Y574)</f>
        <v>29.996739484838599</v>
      </c>
      <c r="AE9" s="426">
        <f>+IF(G9=0,"",'Ark1'!Z574)</f>
        <v>6.041927796901386</v>
      </c>
      <c r="AF9" s="421">
        <f>+IF(G9=0,"",'Ark1'!Z574)</f>
        <v>6.041927796901386</v>
      </c>
      <c r="AG9" s="417">
        <f>+IF(G9=0,"",'Ark1'!AA574)</f>
        <v>1.6765118182929299</v>
      </c>
      <c r="AH9" s="417">
        <f>+IF(G9=0,"",'Ark1'!AC574)</f>
        <v>44.976994821485434</v>
      </c>
      <c r="AI9" s="423">
        <f>+IF(G9=0,"",V9/O9)</f>
        <v>3.9355472056485854</v>
      </c>
      <c r="AJ9" s="426">
        <f>+IF(G9=0,"",G9/E9)</f>
        <v>14.199074074074074</v>
      </c>
      <c r="AK9" s="213"/>
      <c r="AL9" s="381"/>
      <c r="AM9" s="381"/>
      <c r="AO9" s="28"/>
      <c r="AP9" s="28"/>
      <c r="AQ9" s="28"/>
    </row>
    <row r="10" spans="1:67" ht="15.6">
      <c r="A10" s="213"/>
      <c r="B10" s="416">
        <f>+'Ark1'!C575</f>
        <v>2023</v>
      </c>
      <c r="C10" s="416">
        <f>+'Ark1'!F575</f>
        <v>187</v>
      </c>
      <c r="D10" s="417" t="str">
        <f>VLOOKUP(C10,RNR!$D$8:$E$9,2)</f>
        <v>Kje</v>
      </c>
      <c r="E10" s="418">
        <f>+'Ark1'!Q575</f>
        <v>630</v>
      </c>
      <c r="F10" s="419">
        <f>+E10-E16</f>
        <v>49</v>
      </c>
      <c r="G10" s="418">
        <f>+'Ark1'!R575</f>
        <v>17529</v>
      </c>
      <c r="H10" s="419">
        <f>+G10-G16</f>
        <v>8576</v>
      </c>
      <c r="I10" s="380"/>
      <c r="J10" s="421">
        <f>+'Ark1'!AF575</f>
        <v>65.578002244668909</v>
      </c>
      <c r="K10" s="422">
        <f>+J10-J16</f>
        <v>31.962947746454219</v>
      </c>
      <c r="L10" s="421">
        <f>+'Ark1'!AG575</f>
        <v>42.40022795025456</v>
      </c>
      <c r="M10" s="380"/>
      <c r="N10" s="420">
        <f>+'Ark1'!AI575</f>
        <v>2391</v>
      </c>
      <c r="O10" s="423">
        <f>+IF(G10=0,"",'Ark1'!S575)</f>
        <v>5.3232928290261841</v>
      </c>
      <c r="P10" s="424">
        <f>+IF(G10=0,"",O10-O16)</f>
        <v>7.5778029517639567E-2</v>
      </c>
      <c r="Q10" s="380"/>
      <c r="R10" s="425">
        <f>+IF(N10=0,"",'Ark1'!AJ575)</f>
        <v>84.284734420744186</v>
      </c>
      <c r="S10" s="380"/>
      <c r="T10" s="381">
        <f>+IF(N10=0,"",'Ark1'!AK575)</f>
        <v>14.212913632358656</v>
      </c>
      <c r="U10" s="380"/>
      <c r="V10" s="290">
        <f>+IF(G10=0,"",'Ark1'!U575)</f>
        <v>8.0052085116093306</v>
      </c>
      <c r="W10" s="422">
        <f>+IF(G10=0,"",V10-V14)</f>
        <v>-0.11044724034661968</v>
      </c>
      <c r="X10" s="413"/>
      <c r="Y10" s="417">
        <f>+IF(G10=0,"",'Ark1'!T575)</f>
        <v>4.4096639853956301</v>
      </c>
      <c r="Z10" s="424">
        <f>+IF(G10=0,"",Y10-Y16)</f>
        <v>-1.1747211369097394</v>
      </c>
      <c r="AA10" s="426">
        <f>+IF(G10=0,"",'Ark1'!W575)</f>
        <v>7.9867647897769442E-2</v>
      </c>
      <c r="AB10" s="426">
        <f>+AA10-AA16</f>
        <v>-4.0193169829522253</v>
      </c>
      <c r="AC10" s="426">
        <f>+IF(G10=0,"",'Ark1'!X575)</f>
        <v>2.2191796451594499</v>
      </c>
      <c r="AD10" s="426">
        <f>+IF(G10=0,"",'Ark1'!Y575)</f>
        <v>3.9933823948884721E-2</v>
      </c>
      <c r="AE10" s="426">
        <f>+IF(G10=0,"",'Ark1'!Z575)</f>
        <v>3.1308632094427957</v>
      </c>
      <c r="AF10" s="421">
        <f>+IF(G10=0,"",'Ark1'!Z575)</f>
        <v>3.1308632094427957</v>
      </c>
      <c r="AG10" s="417">
        <f>+IF(G10=0,"",'Ark1'!AA575)</f>
        <v>1.4515370710627939</v>
      </c>
      <c r="AH10" s="417">
        <f>+IF(G10=0,"",'Ark1'!AC575)</f>
        <v>33.917799966404566</v>
      </c>
      <c r="AI10" s="423">
        <f>+IF(G10=0,"",V10/O10)</f>
        <v>1.5038076560356652</v>
      </c>
      <c r="AJ10" s="426">
        <f>+IF(G10=0,"",G10/E10)</f>
        <v>27.823809523809523</v>
      </c>
      <c r="AK10" s="213"/>
      <c r="AL10" s="381"/>
      <c r="AM10" s="381"/>
      <c r="AO10" s="28"/>
      <c r="AP10" s="28"/>
      <c r="AQ10" s="28"/>
      <c r="AT10" s="216"/>
    </row>
    <row r="11" spans="1:67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381"/>
      <c r="AM11" s="381"/>
      <c r="AO11" s="28"/>
      <c r="AP11" s="28"/>
      <c r="AQ11" s="28"/>
      <c r="AT11" s="216"/>
    </row>
    <row r="12" spans="1:67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381"/>
      <c r="AM12" s="381"/>
      <c r="AO12" s="28"/>
      <c r="AP12" s="28"/>
      <c r="AQ12" s="28"/>
      <c r="AT12" s="216"/>
    </row>
    <row r="13" spans="1:67" ht="15.6">
      <c r="A13" s="213"/>
      <c r="B13" s="416">
        <f>+'Ark1'!C576</f>
        <v>2022</v>
      </c>
      <c r="C13" s="416">
        <f>+'Ark1'!F576</f>
        <v>186</v>
      </c>
      <c r="D13" s="417" t="str">
        <f>VLOOKUP(C13,RNR!$D$8:$E$9,2)</f>
        <v>Geit</v>
      </c>
      <c r="E13" s="418">
        <f>+'Ark1'!Q576</f>
        <v>580</v>
      </c>
      <c r="F13" s="419">
        <f>+E13-E17</f>
        <v>0</v>
      </c>
      <c r="G13" s="418">
        <f>+'Ark1'!R576</f>
        <v>8761.5300000000007</v>
      </c>
      <c r="H13" s="419">
        <f>+G13-G17</f>
        <v>-8919.3700000000008</v>
      </c>
      <c r="I13" s="380"/>
      <c r="J13" s="421">
        <f>+'Ark1'!AF576</f>
        <v>33.676781646130379</v>
      </c>
      <c r="K13" s="422">
        <f>+J13-J17</f>
        <v>-32.708163855654945</v>
      </c>
      <c r="L13" s="421">
        <f>+'Ark1'!AG576</f>
        <v>57.241841949581158</v>
      </c>
      <c r="M13" s="380"/>
      <c r="N13" s="420">
        <f>+'Ark1'!AI576</f>
        <v>168</v>
      </c>
      <c r="O13" s="423">
        <f>+IF(G13=0,"",'Ark1'!S576)</f>
        <v>5.2122243489436189</v>
      </c>
      <c r="P13" s="424">
        <f>+IF(G13=0,"",O13-O17)</f>
        <v>8.4674280790978607E-2</v>
      </c>
      <c r="Q13" s="380"/>
      <c r="R13" s="425">
        <f>+IF(N13=0,"",'Ark1'!AJ576)</f>
        <v>107.09166666666664</v>
      </c>
      <c r="S13" s="380"/>
      <c r="T13" s="381">
        <f>+IF(N13=0,"",'Ark1'!AK576)</f>
        <v>14.596264535704012</v>
      </c>
      <c r="U13" s="380"/>
      <c r="V13" s="290">
        <f>+IF(G13=0,"",'Ark1'!U576)</f>
        <v>21.397017415907985</v>
      </c>
      <c r="W13" s="422">
        <f>+V13-V16</f>
        <v>-0.39613795100821747</v>
      </c>
      <c r="X13" s="413"/>
      <c r="Y13" s="417">
        <f>+IF(G13=0,"",'Ark1'!T576)</f>
        <v>5.5795049494780011</v>
      </c>
      <c r="Z13" s="424">
        <f>+IF(G13=0,"",Y13-Y17)</f>
        <v>1.2184712916890881</v>
      </c>
      <c r="AA13" s="426">
        <f>+IF(G13=0,"",'Ark1'!W576)</f>
        <v>3.5496083446612618</v>
      </c>
      <c r="AB13" s="426">
        <f>+AA13-AA17</f>
        <v>3.5326408825976792</v>
      </c>
      <c r="AC13" s="426">
        <f>+IF(G13=0,"",'Ark1'!X576)</f>
        <v>84.186209486242689</v>
      </c>
      <c r="AD13" s="426">
        <f>+IF(G13=0,"",'Ark1'!Y576)</f>
        <v>33.624264255215699</v>
      </c>
      <c r="AE13" s="426">
        <f>+IF(G13=0,"",'Ark1'!Z576)</f>
        <v>5.8245696066613677</v>
      </c>
      <c r="AF13" s="421">
        <f>+IF(G13=0,"",'Ark1'!Z576)</f>
        <v>5.8245696066613677</v>
      </c>
      <c r="AG13" s="417">
        <f>+IF(G13=0,"",'Ark1'!AA576)</f>
        <v>1.6817184762578283</v>
      </c>
      <c r="AH13" s="417">
        <f>+IF(G13=0,"",'Ark1'!AC576)</f>
        <v>48.440574209443049</v>
      </c>
      <c r="AI13" s="423">
        <f>+IF(G13=0,"",V13/O13)</f>
        <v>4.1051604810995137</v>
      </c>
      <c r="AJ13" s="426">
        <f>+IF(G13=0,"",G13/E13)</f>
        <v>15.106086206896553</v>
      </c>
      <c r="AK13" s="213"/>
      <c r="AL13" s="381"/>
      <c r="AM13" s="381"/>
      <c r="AO13" s="28"/>
      <c r="AP13" s="28"/>
      <c r="AQ13" s="28"/>
      <c r="AT13" s="427"/>
    </row>
    <row r="14" spans="1:67" ht="15.6">
      <c r="A14" s="213"/>
      <c r="B14" s="416">
        <f>+'Ark1'!C577</f>
        <v>2022</v>
      </c>
      <c r="C14" s="416">
        <f>+'Ark1'!F577</f>
        <v>187</v>
      </c>
      <c r="D14" s="417" t="str">
        <f>VLOOKUP(C14,RNR!$D$8:$E$9,2)</f>
        <v>Kje</v>
      </c>
      <c r="E14" s="418">
        <f>+'Ark1'!Q577</f>
        <v>591</v>
      </c>
      <c r="F14" s="419">
        <f>+E14-E19</f>
        <v>14</v>
      </c>
      <c r="G14" s="418">
        <f>+'Ark1'!R577</f>
        <v>17255</v>
      </c>
      <c r="H14" s="419">
        <f>+G14-G19</f>
        <v>7930</v>
      </c>
      <c r="I14" s="380"/>
      <c r="J14" s="421">
        <f>+'Ark1'!AF577</f>
        <v>66.323218353869621</v>
      </c>
      <c r="K14" s="422">
        <f>+J14-J19</f>
        <v>32.074127378000078</v>
      </c>
      <c r="L14" s="421">
        <f>+'Ark1'!AG577</f>
        <v>42.758158050418821</v>
      </c>
      <c r="M14" s="380"/>
      <c r="N14" s="420">
        <f>+'Ark1'!AI577</f>
        <v>321</v>
      </c>
      <c r="O14" s="423">
        <f>+IF(G14=0,"",'Ark1'!S577)</f>
        <v>5.231700956244568</v>
      </c>
      <c r="P14" s="424">
        <f>+IF(G14=0,"",O14-O19)</f>
        <v>0.17636583560113639</v>
      </c>
      <c r="Q14" s="380"/>
      <c r="R14" s="425">
        <f>+IF(N14=0,"",'Ark1'!AJ577)</f>
        <v>83.825233644859807</v>
      </c>
      <c r="S14" s="380"/>
      <c r="T14" s="381">
        <f>+IF(N14=0,"",'Ark1'!AK577)</f>
        <v>14.958244642558748</v>
      </c>
      <c r="U14" s="380"/>
      <c r="V14" s="290">
        <f>+IF(G14=0,"",'Ark1'!U577)</f>
        <v>8.1156557519559502</v>
      </c>
      <c r="W14" s="422">
        <f>+V14-V17</f>
        <v>-1.233829812066034E-2</v>
      </c>
      <c r="X14" s="413"/>
      <c r="Y14" s="417">
        <f>+IF(G14=0,"",'Ark1'!T577)</f>
        <v>4.4315850478122281</v>
      </c>
      <c r="Z14" s="424">
        <f>+IF(G14=0,"",Y14-Y19)</f>
        <v>-1.2107742015175305</v>
      </c>
      <c r="AA14" s="426">
        <f>+IF(G14=0,"",'Ark1'!W577)</f>
        <v>2.3181686467690525E-2</v>
      </c>
      <c r="AB14" s="426">
        <f>+AA14-AA19</f>
        <v>-4.1698478041489331</v>
      </c>
      <c r="AC14" s="426">
        <f>+IF(G14=0,"",'Ark1'!X577)</f>
        <v>2.5557809330628807</v>
      </c>
      <c r="AD14" s="426">
        <f>+IF(G14=0,"",'Ark1'!Y577)</f>
        <v>6.9545059403071555E-2</v>
      </c>
      <c r="AE14" s="426">
        <f>+IF(G14=0,"",'Ark1'!Z577)</f>
        <v>3.2511116379420906</v>
      </c>
      <c r="AF14" s="421">
        <f>+IF(G14=0,"",'Ark1'!Z577)</f>
        <v>3.2511116379420906</v>
      </c>
      <c r="AG14" s="417">
        <f>+IF(G14=0,"",'Ark1'!AA577)</f>
        <v>1.4625164892820388</v>
      </c>
      <c r="AH14" s="417">
        <f>+IF(G14=0,"",'Ark1'!AC577)</f>
        <v>28.577745554784105</v>
      </c>
      <c r="AI14" s="423">
        <f>+IF(G14=0,"",V14/O14)</f>
        <v>1.5512461090248457</v>
      </c>
      <c r="AJ14" s="426">
        <f>+IF(G14=0,"",G14/E14)</f>
        <v>29.196277495769881</v>
      </c>
      <c r="AK14" s="213"/>
      <c r="AL14" s="381"/>
      <c r="AM14" s="381"/>
      <c r="AO14" s="28"/>
      <c r="AP14" s="28"/>
      <c r="AQ14" s="28"/>
      <c r="AT14" s="427"/>
    </row>
    <row r="15" spans="1:67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381"/>
      <c r="AM15" s="381"/>
      <c r="AO15" s="28"/>
      <c r="AP15" s="28"/>
      <c r="AQ15" s="28"/>
      <c r="AT15" s="427"/>
    </row>
    <row r="16" spans="1:67" ht="15.6">
      <c r="A16" s="213"/>
      <c r="B16" s="416">
        <f>+'Ark1'!C578</f>
        <v>2021</v>
      </c>
      <c r="C16" s="416">
        <f>+'Ark1'!F578</f>
        <v>186</v>
      </c>
      <c r="D16" s="417" t="str">
        <f>VLOOKUP(C16,RNR!$D$8:$E$9,2)</f>
        <v>Geit</v>
      </c>
      <c r="E16" s="418">
        <f>+'Ark1'!Q578</f>
        <v>581</v>
      </c>
      <c r="F16" s="419">
        <f>+E16-E20</f>
        <v>5</v>
      </c>
      <c r="G16" s="418">
        <f>+'Ark1'!R578</f>
        <v>8953</v>
      </c>
      <c r="H16" s="419">
        <f>+G16-G20</f>
        <v>-8949</v>
      </c>
      <c r="I16" s="380"/>
      <c r="J16" s="421">
        <f>+'Ark1'!AF578</f>
        <v>33.61505449821469</v>
      </c>
      <c r="K16" s="422">
        <f>+J16-J20</f>
        <v>-32.135854525915789</v>
      </c>
      <c r="L16" s="421">
        <f>+'Ark1'!AG578</f>
        <v>57.585621719004621</v>
      </c>
      <c r="M16" s="380"/>
      <c r="N16" s="420">
        <f>+'Ark1'!AJ578</f>
        <v>0</v>
      </c>
      <c r="O16" s="423">
        <f>+IF(G16=0,"",'Ark1'!S578)</f>
        <v>5.2475147995085445</v>
      </c>
      <c r="P16" s="424">
        <f>+IF(G16=0,"",O16-O20)</f>
        <v>7.1109928544405676E-2</v>
      </c>
      <c r="Q16" s="380"/>
      <c r="R16" s="425" t="str">
        <f>+IF(N16=0,"",'Ark1'!AK578)</f>
        <v/>
      </c>
      <c r="S16" s="380"/>
      <c r="T16" s="381" t="str">
        <f>+IF(N16=0,"",'Ark1'!AL578)</f>
        <v/>
      </c>
      <c r="U16" s="380"/>
      <c r="V16" s="290">
        <f>+IF(G16=0,"",'Ark1'!U578)</f>
        <v>21.793155366916203</v>
      </c>
      <c r="W16" s="422">
        <f>+IF(G16=0,"",V16-V20)</f>
        <v>13.961716421546958</v>
      </c>
      <c r="X16" s="413"/>
      <c r="Y16" s="417">
        <f>+IF(G16=0,"",'Ark1'!T578)</f>
        <v>5.5843851223053695</v>
      </c>
      <c r="Z16" s="424">
        <f>+IF(G16=0,"",Y16-Y20)</f>
        <v>1.0658955680656188</v>
      </c>
      <c r="AA16" s="426">
        <f>+IF(G16=0,"",'Ark1'!W578)</f>
        <v>4.0991846308499946</v>
      </c>
      <c r="AB16" s="426">
        <f>+AA16-AA20</f>
        <v>4.0712547906086805</v>
      </c>
      <c r="AC16" s="426">
        <f>+IF(G16=0,"",'Ark1'!X578)</f>
        <v>84.932424885513242</v>
      </c>
      <c r="AD16" s="426">
        <f>+IF(G16=0,"",'Ark1'!Y578)</f>
        <v>36.468222942030607</v>
      </c>
      <c r="AE16" s="426">
        <f>+IF(G16=0,"",'Ark1'!Z578)</f>
        <v>5.9931862196518004</v>
      </c>
      <c r="AF16" s="421">
        <f>+IF(G16=0,"",'Ark1'!Z578)</f>
        <v>5.9931862196518004</v>
      </c>
      <c r="AG16" s="417">
        <f>+IF(G16=0,"",'Ark1'!AA578)</f>
        <v>1.7697050739405835</v>
      </c>
      <c r="AH16" s="417">
        <f>+IF(G16=0,"",'Ark1'!AC578)</f>
        <v>48.391092191373843</v>
      </c>
      <c r="AI16" s="423">
        <f>+IF(G16=0,"",V16/O16)</f>
        <v>4.1530431451012273</v>
      </c>
      <c r="AJ16" s="426">
        <f>+IF(G16=0,"",G16/E16)</f>
        <v>15.409638554216867</v>
      </c>
      <c r="AK16" s="213"/>
      <c r="AL16" s="381"/>
      <c r="AM16" s="381"/>
      <c r="AO16" s="28"/>
      <c r="AP16" s="28"/>
      <c r="AQ16" s="28"/>
      <c r="AT16" s="427"/>
    </row>
    <row r="17" spans="1:46" ht="15.6">
      <c r="A17" s="213"/>
      <c r="B17" s="416">
        <f>+'Ark1'!C579</f>
        <v>2021</v>
      </c>
      <c r="C17" s="416">
        <f>+'Ark1'!F579</f>
        <v>187</v>
      </c>
      <c r="D17" s="417" t="str">
        <f>VLOOKUP(C17,RNR!$D$8:$E$9,2)</f>
        <v>Kje</v>
      </c>
      <c r="E17" s="418">
        <f>+'Ark1'!Q579</f>
        <v>580</v>
      </c>
      <c r="F17" s="419">
        <f>+E17-E22</f>
        <v>22</v>
      </c>
      <c r="G17" s="418">
        <f>+'Ark1'!R579</f>
        <v>17680.900000000001</v>
      </c>
      <c r="H17" s="419">
        <f>+G17-G22</f>
        <v>8801.9000000000015</v>
      </c>
      <c r="I17" s="380"/>
      <c r="J17" s="421">
        <f>+'Ark1'!AF579</f>
        <v>66.384945501785324</v>
      </c>
      <c r="K17" s="422">
        <f>+J17-J22</f>
        <v>33.724752755518871</v>
      </c>
      <c r="L17" s="421">
        <f>+'Ark1'!AG579</f>
        <v>42.414378280995365</v>
      </c>
      <c r="M17" s="380"/>
      <c r="N17" s="420">
        <f>+'Ark1'!AJ579</f>
        <v>0</v>
      </c>
      <c r="O17" s="423">
        <f>+IF(G17=0,"",'Ark1'!S579)</f>
        <v>5.1275500681526403</v>
      </c>
      <c r="P17" s="424">
        <f>+IF(G17=0,"",O17-O22)</f>
        <v>0.1192157962751752</v>
      </c>
      <c r="Q17" s="380"/>
      <c r="R17" s="425" t="str">
        <f>+IF(N17=0,"",'Ark1'!AK579)</f>
        <v/>
      </c>
      <c r="S17" s="380"/>
      <c r="T17" s="381" t="str">
        <f>+IF(N17=0,"",'Ark1'!AL579)</f>
        <v/>
      </c>
      <c r="U17" s="380"/>
      <c r="V17" s="290">
        <f>+IF(G17=0,"",'Ark1'!U579)</f>
        <v>8.1279940500766106</v>
      </c>
      <c r="W17" s="422">
        <f>+IF(G17=0,"",V17-V22)</f>
        <v>-13.37611339445545</v>
      </c>
      <c r="X17" s="413"/>
      <c r="Y17" s="417">
        <f>+IF(G17=0,"",'Ark1'!T579)</f>
        <v>4.3610336577889131</v>
      </c>
      <c r="Z17" s="424">
        <f>+IF(G17=0,"",Y17-Y22)</f>
        <v>-1.2553645852564754</v>
      </c>
      <c r="AA17" s="426">
        <f>+IF(G17=0,"",'Ark1'!W579)</f>
        <v>1.6967462063582735E-2</v>
      </c>
      <c r="AB17" s="426">
        <f>+AA17-AA22</f>
        <v>-4.3191064201303559</v>
      </c>
      <c r="AC17" s="426">
        <f>+IF(G17=0,"",'Ark1'!X579)</f>
        <v>2.8675010887454824</v>
      </c>
      <c r="AD17" s="426">
        <f>+IF(G17=0,"",'Ark1'!Y579)</f>
        <v>6.7869848254330942E-2</v>
      </c>
      <c r="AE17" s="426">
        <f>+IF(G17=0,"",'Ark1'!Z579)</f>
        <v>3.377569493068044</v>
      </c>
      <c r="AF17" s="421">
        <f>+IF(G17=0,"",'Ark1'!Z579)</f>
        <v>3.377569493068044</v>
      </c>
      <c r="AG17" s="417">
        <f>+IF(G17=0,"",'Ark1'!AA579)</f>
        <v>1.4617875134551124</v>
      </c>
      <c r="AH17" s="417">
        <f>+IF(G17=0,"",'Ark1'!AC579)</f>
        <v>38.786690932874912</v>
      </c>
      <c r="AI17" s="423">
        <f>+IF(G17=0,"",V17/O17)</f>
        <v>1.5851613230575385</v>
      </c>
      <c r="AJ17" s="426">
        <f>+IF(G17=0,"",G17/E17)</f>
        <v>30.484310344827588</v>
      </c>
      <c r="AK17" s="213"/>
      <c r="AL17" s="381"/>
      <c r="AM17" s="381"/>
      <c r="AO17" s="28"/>
      <c r="AP17" s="28"/>
      <c r="AQ17" s="28"/>
      <c r="AT17" s="427"/>
    </row>
    <row r="18" spans="1:46">
      <c r="A18" s="213"/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381"/>
      <c r="AM18" s="381"/>
      <c r="AO18" s="28"/>
      <c r="AP18" s="28"/>
      <c r="AQ18" s="28"/>
      <c r="AT18" s="427"/>
    </row>
    <row r="19" spans="1:46" ht="15.6">
      <c r="A19" s="213"/>
      <c r="B19" s="416">
        <f>+'Ark1'!C580</f>
        <v>2020</v>
      </c>
      <c r="C19" s="416">
        <f>+'Ark1'!F580</f>
        <v>186</v>
      </c>
      <c r="D19" s="417" t="str">
        <f>VLOOKUP(C19,RNR!$D$8:$E$9,2)</f>
        <v>Geit</v>
      </c>
      <c r="E19" s="418">
        <f>+'Ark1'!Q580</f>
        <v>577</v>
      </c>
      <c r="F19" s="419">
        <f>+E19-E23</f>
        <v>3</v>
      </c>
      <c r="G19" s="418">
        <f>+'Ark1'!R580</f>
        <v>9325</v>
      </c>
      <c r="H19" s="419">
        <f>+G19-G23</f>
        <v>-8982</v>
      </c>
      <c r="I19" s="380"/>
      <c r="J19" s="421">
        <f>+'Ark1'!AF580</f>
        <v>34.249090975869542</v>
      </c>
      <c r="K19" s="422">
        <f>+J19-J23</f>
        <v>-33.090716277863983</v>
      </c>
      <c r="L19" s="421">
        <f>+'Ark1'!AG580</f>
        <v>58.9057780944458</v>
      </c>
      <c r="M19" s="380"/>
      <c r="N19" s="420">
        <f>+'Ark1'!AJ580</f>
        <v>0</v>
      </c>
      <c r="O19" s="423">
        <f>+IF(G19=0,"",'Ark1'!S580)</f>
        <v>5.0553351206434316</v>
      </c>
      <c r="P19" s="424">
        <f>+IF(G19=0,"",O19-O23)</f>
        <v>-2.4088050821034379E-2</v>
      </c>
      <c r="Q19" s="380"/>
      <c r="R19" s="425" t="str">
        <f>+IF(N19=0,"",'Ark1'!AK580)</f>
        <v/>
      </c>
      <c r="S19" s="380"/>
      <c r="T19" s="381" t="str">
        <f>+IF(N19=0,"",'Ark1'!AL580)</f>
        <v/>
      </c>
      <c r="U19" s="380"/>
      <c r="V19" s="290">
        <f>+IF(G19=0,"",'Ark1'!U580)</f>
        <v>21.551197855227809</v>
      </c>
      <c r="W19" s="422">
        <f>+IF(G19=0,"",V19-V23)</f>
        <v>13.580661448388884</v>
      </c>
      <c r="X19" s="413"/>
      <c r="Y19" s="417">
        <f>+IF(G19=0,"",'Ark1'!T580)</f>
        <v>5.6423592493297585</v>
      </c>
      <c r="Z19" s="424">
        <f>+IF(G19=0,"",Y19-Y23)</f>
        <v>1.2949511540656511</v>
      </c>
      <c r="AA19" s="426">
        <f>+IF(G19=0,"",'Ark1'!W580)</f>
        <v>4.1930294906166239</v>
      </c>
      <c r="AB19" s="426">
        <f>+AA19-AA23</f>
        <v>4.176642316311713</v>
      </c>
      <c r="AC19" s="426">
        <f>+IF(G19=0,"",'Ark1'!X580)</f>
        <v>85.104557640750684</v>
      </c>
      <c r="AD19" s="426">
        <f>+IF(G19=0,"",'Ark1'!Y580)</f>
        <v>34.359249329758711</v>
      </c>
      <c r="AE19" s="426">
        <f>+IF(G19=0,"",'Ark1'!Z580)</f>
        <v>5.9388347212771109</v>
      </c>
      <c r="AF19" s="421">
        <f>+IF(G19=0,"",'Ark1'!Z580)</f>
        <v>5.9388347212771109</v>
      </c>
      <c r="AG19" s="417">
        <f>+IF(G19=0,"",'Ark1'!AA580)</f>
        <v>1.7210710262817412</v>
      </c>
      <c r="AH19" s="417">
        <f>+IF(G19=0,"",'Ark1'!AC580)</f>
        <v>44.852101428410471</v>
      </c>
      <c r="AI19" s="423">
        <f>+IF(G19=0,"",V19/O19)</f>
        <v>4.2630601811586368</v>
      </c>
      <c r="AJ19" s="426">
        <f>+IF(G19=0,"",G19/E19)</f>
        <v>16.161178509532064</v>
      </c>
      <c r="AK19" s="213"/>
      <c r="AL19" s="381"/>
      <c r="AM19" s="381"/>
      <c r="AO19" s="28"/>
      <c r="AP19" s="28"/>
      <c r="AQ19" s="28"/>
      <c r="AT19" s="427"/>
    </row>
    <row r="20" spans="1:46" ht="15.6">
      <c r="A20" s="213"/>
      <c r="B20" s="416">
        <f>+'Ark1'!C581</f>
        <v>2020</v>
      </c>
      <c r="C20" s="416">
        <f>+'Ark1'!F581</f>
        <v>187</v>
      </c>
      <c r="D20" s="417" t="str">
        <f>VLOOKUP(C20,RNR!$D$8:$E$9,2)</f>
        <v>Kje</v>
      </c>
      <c r="E20" s="418">
        <f>+'Ark1'!Q581</f>
        <v>576</v>
      </c>
      <c r="F20" s="419">
        <f>+E20-E25</f>
        <v>-59</v>
      </c>
      <c r="G20" s="418">
        <f>+'Ark1'!R581</f>
        <v>17902</v>
      </c>
      <c r="H20" s="419">
        <f>+G20-G25</f>
        <v>8115</v>
      </c>
      <c r="I20" s="380"/>
      <c r="J20" s="421">
        <f>+'Ark1'!AF581</f>
        <v>65.750909024130479</v>
      </c>
      <c r="K20" s="422">
        <f>+J20-J25</f>
        <v>31.598694905416032</v>
      </c>
      <c r="L20" s="421">
        <f>+'Ark1'!AG581</f>
        <v>41.094221905554221</v>
      </c>
      <c r="M20" s="380"/>
      <c r="N20" s="420">
        <f>+'Ark1'!AJ581</f>
        <v>0</v>
      </c>
      <c r="O20" s="423">
        <f>+IF(G20=0,"",'Ark1'!S581)</f>
        <v>5.1764048709641388</v>
      </c>
      <c r="P20" s="424">
        <f>+IF(G20=0,"",O20-O25)</f>
        <v>0.31015372148013043</v>
      </c>
      <c r="Q20" s="380"/>
      <c r="R20" s="425" t="str">
        <f>+IF(N20=0,"",'Ark1'!AK581)</f>
        <v/>
      </c>
      <c r="S20" s="380"/>
      <c r="T20" s="381" t="str">
        <f>+IF(N20=0,"",'Ark1'!AL581)</f>
        <v/>
      </c>
      <c r="U20" s="380"/>
      <c r="V20" s="290">
        <f>+IF(G20=0,"",'Ark1'!U581)</f>
        <v>7.8314389453692446</v>
      </c>
      <c r="W20" s="422">
        <f>+IF(G20=0,"",V20-V25)</f>
        <v>-12.78188178621353</v>
      </c>
      <c r="X20" s="413"/>
      <c r="Y20" s="417">
        <f>+IF(G20=0,"",'Ark1'!T581)</f>
        <v>4.5184895542397507</v>
      </c>
      <c r="Z20" s="424">
        <f>+IF(G20=0,"",Y20-Y25)</f>
        <v>-0.85414761751870483</v>
      </c>
      <c r="AA20" s="426">
        <f>+IF(G20=0,"",'Ark1'!W581)</f>
        <v>2.7929840241313821E-2</v>
      </c>
      <c r="AB20" s="426">
        <f>+AA20-AA25</f>
        <v>-3.9365127877345727</v>
      </c>
      <c r="AC20" s="426">
        <f>+IF(G20=0,"",'Ark1'!X581)</f>
        <v>2.2232152832085794</v>
      </c>
      <c r="AD20" s="426">
        <f>+IF(G20=0,"",'Ark1'!Y581)</f>
        <v>7.8203552675678689E-2</v>
      </c>
      <c r="AE20" s="426">
        <f>+IF(G20=0,"",'Ark1'!Z581)</f>
        <v>3.1920357503870118</v>
      </c>
      <c r="AF20" s="421">
        <f>+IF(G20=0,"",'Ark1'!Z581)</f>
        <v>3.1920357503870118</v>
      </c>
      <c r="AG20" s="417">
        <f>+IF(G20=0,"",'Ark1'!AA581)</f>
        <v>1.4800447742062388</v>
      </c>
      <c r="AH20" s="417">
        <f>+IF(G20=0,"",'Ark1'!AC581)</f>
        <v>31.126131450071028</v>
      </c>
      <c r="AI20" s="423">
        <f>+IF(G20=0,"",V20/O20)</f>
        <v>1.5129108214270319</v>
      </c>
      <c r="AJ20" s="426">
        <f>+IF(G20=0,"",G20/E20)</f>
        <v>31.079861111111111</v>
      </c>
      <c r="AK20" s="213"/>
      <c r="AL20" s="381"/>
      <c r="AM20" s="381"/>
      <c r="AO20" s="28"/>
      <c r="AP20" s="28"/>
      <c r="AQ20" s="28"/>
      <c r="AT20" s="427"/>
    </row>
    <row r="21" spans="1:46">
      <c r="A21" s="213"/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381"/>
      <c r="AM21" s="381"/>
      <c r="AO21" s="28"/>
      <c r="AP21" s="28"/>
      <c r="AQ21" s="28"/>
      <c r="AT21" s="427"/>
    </row>
    <row r="22" spans="1:46" ht="15.6">
      <c r="A22" s="213"/>
      <c r="B22" s="416">
        <f>+'Ark1'!C582</f>
        <v>2019</v>
      </c>
      <c r="C22" s="416">
        <f>+'Ark1'!F582</f>
        <v>186</v>
      </c>
      <c r="D22" s="417" t="str">
        <f>VLOOKUP(C22,RNR!$D$8:$E$9,2)</f>
        <v>Geit</v>
      </c>
      <c r="E22" s="418">
        <f>+'Ark1'!Q582</f>
        <v>558</v>
      </c>
      <c r="F22" s="419">
        <f>+E22-E26</f>
        <v>-28</v>
      </c>
      <c r="G22" s="418">
        <f>+'Ark1'!R582</f>
        <v>8879</v>
      </c>
      <c r="H22" s="419">
        <f>+G22-G26</f>
        <v>-9991</v>
      </c>
      <c r="I22" s="380"/>
      <c r="J22" s="421">
        <f>+'Ark1'!AF582</f>
        <v>32.660192746266453</v>
      </c>
      <c r="K22" s="422">
        <f>+J22-J26</f>
        <v>-33.187593135019092</v>
      </c>
      <c r="L22" s="421">
        <f>+'Ark1'!AG582</f>
        <v>56.682224854044016</v>
      </c>
      <c r="M22" s="380"/>
      <c r="N22" s="420">
        <f>+'Ark1'!AJ582</f>
        <v>0</v>
      </c>
      <c r="O22" s="423">
        <f>+IF(G22=0,"",'Ark1'!S582)</f>
        <v>5.008334271877465</v>
      </c>
      <c r="P22" s="424">
        <f>+IF(G22=0,"",O22-O26)</f>
        <v>-0.20152264386180363</v>
      </c>
      <c r="Q22" s="380"/>
      <c r="R22" s="425" t="str">
        <f>+IF(N22=0,"",'Ark1'!AK582)</f>
        <v/>
      </c>
      <c r="S22" s="380"/>
      <c r="T22" s="381" t="str">
        <f>+IF(N22=0,"",'Ark1'!AL582)</f>
        <v/>
      </c>
      <c r="U22" s="380"/>
      <c r="V22" s="290">
        <f>+IF(G22=0,"",'Ark1'!U582)</f>
        <v>21.50410744453206</v>
      </c>
      <c r="W22" s="422">
        <f>+IF(G22=0,"",V22-V26)</f>
        <v>13.69224522937575</v>
      </c>
      <c r="X22" s="413"/>
      <c r="Y22" s="417">
        <f>+IF(G22=0,"",'Ark1'!T582)</f>
        <v>5.6163982430453885</v>
      </c>
      <c r="Z22" s="424">
        <f>+IF(G22=0,"",Y22-Y26)</f>
        <v>1.3868274958275837</v>
      </c>
      <c r="AA22" s="426">
        <f>+IF(G22=0,"",'Ark1'!W582)</f>
        <v>4.3360738821939391</v>
      </c>
      <c r="AB22" s="426">
        <f>+AA22-AA26</f>
        <v>4.3148762139374472</v>
      </c>
      <c r="AC22" s="426">
        <f>+IF(G22=0,"",'Ark1'!X582)</f>
        <v>84.547809437999746</v>
      </c>
      <c r="AD22" s="426">
        <f>+IF(G22=0,"",'Ark1'!Y582)</f>
        <v>33.472237864624397</v>
      </c>
      <c r="AE22" s="426">
        <f>+IF(G22=0,"",'Ark1'!Z582)</f>
        <v>5.9882170322857116</v>
      </c>
      <c r="AF22" s="421">
        <f>+IF(G22=0,"",'Ark1'!Z582)</f>
        <v>5.9882170322857116</v>
      </c>
      <c r="AG22" s="417">
        <f>+IF(G22=0,"",'Ark1'!AA582)</f>
        <v>1.8231712797958912</v>
      </c>
      <c r="AH22" s="417">
        <f>+IF(G22=0,"",'Ark1'!AC582)</f>
        <v>49.057380110361478</v>
      </c>
      <c r="AI22" s="423">
        <f>+IF(G22=0,"",V22/O22)</f>
        <v>4.2936645753221372</v>
      </c>
      <c r="AJ22" s="426">
        <f>+IF(G22=0,"",G22/E22)</f>
        <v>15.912186379928315</v>
      </c>
      <c r="AK22" s="213"/>
      <c r="AL22" s="381"/>
      <c r="AM22" s="381"/>
      <c r="AO22" s="28"/>
      <c r="AP22" s="28"/>
      <c r="AQ22" s="28"/>
      <c r="AT22" s="427"/>
    </row>
    <row r="23" spans="1:46" ht="15.6">
      <c r="A23" s="213"/>
      <c r="B23" s="416">
        <f>+'Ark1'!C583</f>
        <v>2019</v>
      </c>
      <c r="C23" s="416">
        <f>+'Ark1'!F583</f>
        <v>187</v>
      </c>
      <c r="D23" s="417" t="str">
        <f>VLOOKUP(C23,RNR!$D$8:$E$9,2)</f>
        <v>Kje</v>
      </c>
      <c r="E23" s="418">
        <f>+'Ark1'!Q583</f>
        <v>574</v>
      </c>
      <c r="F23" s="419">
        <f>+E23-E28</f>
        <v>-25</v>
      </c>
      <c r="G23" s="418">
        <f>+'Ark1'!R583</f>
        <v>18307</v>
      </c>
      <c r="H23" s="419">
        <f>+G23-G28</f>
        <v>7827</v>
      </c>
      <c r="I23" s="380"/>
      <c r="J23" s="421">
        <f>+'Ark1'!AF583</f>
        <v>67.339807253733525</v>
      </c>
      <c r="K23" s="422">
        <f>+J23-J28</f>
        <v>29.868411372726662</v>
      </c>
      <c r="L23" s="421">
        <f>+'Ark1'!AG583</f>
        <v>43.317775145955991</v>
      </c>
      <c r="M23" s="380"/>
      <c r="N23" s="420">
        <f>+'Ark1'!AJ583</f>
        <v>0</v>
      </c>
      <c r="O23" s="423">
        <f>+IF(G23=0,"",'Ark1'!S583)</f>
        <v>5.079423171464466</v>
      </c>
      <c r="P23" s="424">
        <f>+IF(G23=0,"",O23-O28)</f>
        <v>0.26768653024309064</v>
      </c>
      <c r="Q23" s="380"/>
      <c r="R23" s="425" t="str">
        <f>+IF(N23=0,"",'Ark1'!AK583)</f>
        <v/>
      </c>
      <c r="S23" s="380"/>
      <c r="T23" s="381" t="str">
        <f>+IF(N23=0,"",'Ark1'!AL583)</f>
        <v/>
      </c>
      <c r="U23" s="380"/>
      <c r="V23" s="290">
        <f>+IF(G23=0,"",'Ark1'!U583)</f>
        <v>7.9705364068389244</v>
      </c>
      <c r="W23" s="422">
        <f>+IF(G23=0,"",V23-V28)</f>
        <v>-12.628843364153497</v>
      </c>
      <c r="X23" s="413"/>
      <c r="Y23" s="417">
        <f>+IF(G23=0,"",'Ark1'!T583)</f>
        <v>4.3474080952641074</v>
      </c>
      <c r="Z23" s="424">
        <f>+IF(G23=0,"",Y23-Y28)</f>
        <v>-0.97568350778932889</v>
      </c>
      <c r="AA23" s="426">
        <f>+IF(G23=0,"",'Ark1'!W583)</f>
        <v>1.6387174304910695E-2</v>
      </c>
      <c r="AB23" s="426">
        <f>+AA23-AA28</f>
        <v>-4.0198723676798238</v>
      </c>
      <c r="AC23" s="426">
        <f>+IF(G23=0,"",'Ark1'!X583)</f>
        <v>2.703883760310263</v>
      </c>
      <c r="AD23" s="426">
        <f>+IF(G23=0,"",'Ark1'!Y583)</f>
        <v>0.14202217730922601</v>
      </c>
      <c r="AE23" s="426">
        <f>+IF(G23=0,"",'Ark1'!Z583)</f>
        <v>3.4103861166126603</v>
      </c>
      <c r="AF23" s="421">
        <f>+IF(G23=0,"",'Ark1'!Z583)</f>
        <v>3.4103861166126603</v>
      </c>
      <c r="AG23" s="417">
        <f>+IF(G23=0,"",'Ark1'!AA583)</f>
        <v>1.434738973560443</v>
      </c>
      <c r="AH23" s="417">
        <f>+IF(G23=0,"",'Ark1'!AC583)</f>
        <v>38.484978327646637</v>
      </c>
      <c r="AI23" s="423">
        <f>+IF(G23=0,"",V23/O23)</f>
        <v>1.5691814085537024</v>
      </c>
      <c r="AJ23" s="426">
        <f>+IF(G23=0,"",G23/E23)</f>
        <v>31.893728222996515</v>
      </c>
      <c r="AK23" s="213"/>
      <c r="AL23" s="381"/>
      <c r="AM23" s="381"/>
      <c r="AO23" s="28"/>
      <c r="AP23" s="28"/>
      <c r="AQ23" s="28"/>
      <c r="AT23" s="427"/>
    </row>
    <row r="24" spans="1:46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381"/>
      <c r="AM24" s="381"/>
      <c r="AO24" s="28"/>
      <c r="AP24" s="28"/>
      <c r="AQ24" s="28"/>
      <c r="AT24" s="427"/>
    </row>
    <row r="25" spans="1:46" ht="15.6">
      <c r="A25" s="213"/>
      <c r="B25" s="416">
        <f>+'Ark1'!C584</f>
        <v>2018</v>
      </c>
      <c r="C25" s="416">
        <f>+'Ark1'!F584</f>
        <v>186</v>
      </c>
      <c r="D25" s="417" t="str">
        <f>VLOOKUP(C25,RNR!$D$8:$E$9,2)</f>
        <v>Geit</v>
      </c>
      <c r="E25" s="418">
        <f>+'Ark1'!Q584</f>
        <v>635</v>
      </c>
      <c r="F25" s="419">
        <f>+E25-E29</f>
        <v>55</v>
      </c>
      <c r="G25" s="418">
        <f>+'Ark1'!R584</f>
        <v>9787</v>
      </c>
      <c r="H25" s="419">
        <f>+G25-G29</f>
        <v>-7701</v>
      </c>
      <c r="I25" s="380"/>
      <c r="J25" s="421">
        <f>+'Ark1'!AF584</f>
        <v>34.152214118714447</v>
      </c>
      <c r="K25" s="422">
        <f>+J25-J29</f>
        <v>-28.37639000027869</v>
      </c>
      <c r="L25" s="421">
        <f>+'Ark1'!AG584</f>
        <v>57.780660886745842</v>
      </c>
      <c r="M25" s="380"/>
      <c r="N25" s="420">
        <f>+'Ark1'!AJ584</f>
        <v>0</v>
      </c>
      <c r="O25" s="423">
        <f>+IF(G25=0,"",'Ark1'!S584)</f>
        <v>4.8662511494840084</v>
      </c>
      <c r="P25" s="424">
        <f>+IF(G25=0,"",O25-O29)</f>
        <v>-0.12820218994874555</v>
      </c>
      <c r="Q25" s="380"/>
      <c r="R25" s="425" t="str">
        <f>+IF(N25=0,"",'Ark1'!AK584)</f>
        <v/>
      </c>
      <c r="S25" s="380"/>
      <c r="T25" s="381" t="str">
        <f>+IF(N25=0,"",'Ark1'!AL584)</f>
        <v/>
      </c>
      <c r="U25" s="380"/>
      <c r="V25" s="290">
        <f>+IF(G25=0,"",'Ark1'!U584)</f>
        <v>20.613320731582775</v>
      </c>
      <c r="W25" s="422">
        <f>+IF(G25=0,"",V25-V29)</f>
        <v>13.068381344574536</v>
      </c>
      <c r="X25" s="413"/>
      <c r="Y25" s="417">
        <f>+IF(G25=0,"",'Ark1'!T584)</f>
        <v>5.3726371717584556</v>
      </c>
      <c r="Z25" s="424">
        <f>+IF(G25=0,"",Y25-Y29)</f>
        <v>1.3417588551985284</v>
      </c>
      <c r="AA25" s="426">
        <f>+IF(G25=0,"",'Ark1'!W584)</f>
        <v>3.9644426279758864</v>
      </c>
      <c r="AB25" s="426">
        <f>+AA25-AA29</f>
        <v>3.953006214435173</v>
      </c>
      <c r="AC25" s="426">
        <f>+IF(G25=0,"",'Ark1'!X584)</f>
        <v>79.380811280269739</v>
      </c>
      <c r="AD25" s="426">
        <f>+IF(G25=0,"",'Ark1'!Y584)</f>
        <v>28.885255951772756</v>
      </c>
      <c r="AE25" s="426">
        <f>+IF(G25=0,"",'Ark1'!Z584)</f>
        <v>6.021354307933124</v>
      </c>
      <c r="AF25" s="421">
        <f>+IF(G25=0,"",'Ark1'!Z584)</f>
        <v>6.021354307933124</v>
      </c>
      <c r="AG25" s="417">
        <f>+IF(G25=0,"",'Ark1'!AA584)</f>
        <v>1.7716222574174405</v>
      </c>
      <c r="AH25" s="417">
        <f>+IF(G25=0,"",'Ark1'!AC584)</f>
        <v>49.705130452302065</v>
      </c>
      <c r="AI25" s="423">
        <f>+IF(G25=0,"",V25/O25)</f>
        <v>4.235975517574448</v>
      </c>
      <c r="AJ25" s="426">
        <f>+IF(G25=0,"",G25/E25)</f>
        <v>15.412598425196851</v>
      </c>
      <c r="AK25" s="213"/>
      <c r="AL25" s="381"/>
      <c r="AM25" s="381"/>
      <c r="AO25" s="28"/>
      <c r="AP25" s="28"/>
      <c r="AQ25" s="28"/>
      <c r="AT25" s="427"/>
    </row>
    <row r="26" spans="1:46" ht="15.6">
      <c r="A26" s="213"/>
      <c r="B26" s="416">
        <f>+'Ark1'!C585</f>
        <v>2018</v>
      </c>
      <c r="C26" s="416">
        <f>+'Ark1'!F585</f>
        <v>187</v>
      </c>
      <c r="D26" s="417" t="str">
        <f>VLOOKUP(C26,RNR!$D$8:$E$9,2)</f>
        <v>Kje</v>
      </c>
      <c r="E26" s="418">
        <f>+'Ark1'!Q585</f>
        <v>586</v>
      </c>
      <c r="F26" s="419">
        <f>+E26-E31</f>
        <v>-25</v>
      </c>
      <c r="G26" s="418">
        <f>+'Ark1'!R585</f>
        <v>18870</v>
      </c>
      <c r="H26" s="419">
        <f>+G26-G31</f>
        <v>10353</v>
      </c>
      <c r="I26" s="380"/>
      <c r="J26" s="421">
        <f>+'Ark1'!AF585</f>
        <v>65.847785881285546</v>
      </c>
      <c r="K26" s="422">
        <f>+J26-J31</f>
        <v>29.240719776239551</v>
      </c>
      <c r="L26" s="421">
        <f>+'Ark1'!AG585</f>
        <v>42.219339113254151</v>
      </c>
      <c r="M26" s="380"/>
      <c r="N26" s="420">
        <f>+'Ark1'!AJ585</f>
        <v>0</v>
      </c>
      <c r="O26" s="423">
        <f>+IF(G26=0,"",'Ark1'!S585)</f>
        <v>5.2098569157392687</v>
      </c>
      <c r="P26" s="424">
        <f>+IF(G26=0,"",O26-O31)</f>
        <v>0.22218520034652478</v>
      </c>
      <c r="Q26" s="380"/>
      <c r="R26" s="425" t="str">
        <f>+IF(N26=0,"",'Ark1'!AK585)</f>
        <v/>
      </c>
      <c r="S26" s="380"/>
      <c r="T26" s="381" t="str">
        <f>+IF(N26=0,"",'Ark1'!AL585)</f>
        <v/>
      </c>
      <c r="U26" s="380"/>
      <c r="V26" s="290">
        <f>+IF(G26=0,"",'Ark1'!U585)</f>
        <v>7.8118622151563102</v>
      </c>
      <c r="W26" s="422">
        <f>+IF(G26=0,"",V26-V31)</f>
        <v>-13.425885818188767</v>
      </c>
      <c r="X26" s="413"/>
      <c r="Y26" s="417">
        <f>+IF(G26=0,"",'Ark1'!T585)</f>
        <v>4.2295707472178048</v>
      </c>
      <c r="Z26" s="424">
        <f>+IF(G26=0,"",Y26-Y31)</f>
        <v>-1.1907650517724511</v>
      </c>
      <c r="AA26" s="426">
        <f>+IF(G26=0,"",'Ark1'!W585)</f>
        <v>2.1197668256491786E-2</v>
      </c>
      <c r="AB26" s="426">
        <f>+AA26-AA31</f>
        <v>-4.1939015450815385</v>
      </c>
      <c r="AC26" s="426">
        <f>+IF(G26=0,"",'Ark1'!X585)</f>
        <v>2.4271330153683088</v>
      </c>
      <c r="AD26" s="426">
        <f>+IF(G26=0,"",'Ark1'!Y585)</f>
        <v>0.12718600953895076</v>
      </c>
      <c r="AE26" s="426">
        <f>+IF(G26=0,"",'Ark1'!Z585)</f>
        <v>3.3035976323499994</v>
      </c>
      <c r="AF26" s="421">
        <f>+IF(G26=0,"",'Ark1'!Z585)</f>
        <v>3.3035976323499994</v>
      </c>
      <c r="AG26" s="417">
        <f>+IF(G26=0,"",'Ark1'!AA585)</f>
        <v>1.4876806711149173</v>
      </c>
      <c r="AH26" s="417">
        <f>+IF(G26=0,"",'Ark1'!AC585)</f>
        <v>28.552839644556641</v>
      </c>
      <c r="AI26" s="423">
        <f>+IF(G26=0,"",V26/O26)</f>
        <v>1.4994389177092826</v>
      </c>
      <c r="AJ26" s="426">
        <f>+IF(G26=0,"",G26/E26)</f>
        <v>32.201365187713307</v>
      </c>
      <c r="AK26" s="213"/>
      <c r="AL26" s="381"/>
      <c r="AM26" s="381"/>
      <c r="AO26" s="28"/>
      <c r="AP26" s="28"/>
      <c r="AQ26" s="28"/>
      <c r="AT26" s="427"/>
    </row>
    <row r="27" spans="1:46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381"/>
      <c r="AM27" s="381"/>
      <c r="AO27" s="28"/>
      <c r="AP27" s="28"/>
      <c r="AQ27" s="28"/>
      <c r="AT27" s="427"/>
    </row>
    <row r="28" spans="1:46" ht="15.6">
      <c r="A28" s="213"/>
      <c r="B28" s="416">
        <f>+'Ark1'!C586</f>
        <v>2017</v>
      </c>
      <c r="C28" s="416">
        <f>+'Ark1'!F586</f>
        <v>186</v>
      </c>
      <c r="D28" s="417" t="str">
        <f>VLOOKUP(C28,RNR!$D$8:$E$9,2)</f>
        <v>Geit</v>
      </c>
      <c r="E28" s="418">
        <f>+'Ark1'!Q586</f>
        <v>599</v>
      </c>
      <c r="F28" s="419">
        <f>+E28-E32</f>
        <v>56</v>
      </c>
      <c r="G28" s="418">
        <f>+'Ark1'!R586</f>
        <v>10480</v>
      </c>
      <c r="H28" s="419">
        <f>+G28-G32</f>
        <v>-4269</v>
      </c>
      <c r="I28" s="380"/>
      <c r="J28" s="421">
        <f>+'Ark1'!AF586</f>
        <v>37.471395881006863</v>
      </c>
      <c r="K28" s="422">
        <f>+J28-J32</f>
        <v>-25.921538013947135</v>
      </c>
      <c r="L28" s="421">
        <f>+'Ark1'!AG586</f>
        <v>62.065696951994006</v>
      </c>
      <c r="M28" s="380"/>
      <c r="N28" s="420">
        <f>+'Ark1'!AJ586</f>
        <v>0</v>
      </c>
      <c r="O28" s="423">
        <f>+IF(G28=0,"",'Ark1'!S586)</f>
        <v>4.8117366412213753</v>
      </c>
      <c r="P28" s="424">
        <f>+IF(G28=0,"",O28-O32)</f>
        <v>-0.3375616162876085</v>
      </c>
      <c r="Q28" s="380"/>
      <c r="R28" s="425" t="str">
        <f>+IF(N28=0,"",'Ark1'!AK586)</f>
        <v/>
      </c>
      <c r="S28" s="380"/>
      <c r="T28" s="381" t="str">
        <f>+IF(N28=0,"",'Ark1'!AL586)</f>
        <v/>
      </c>
      <c r="U28" s="380"/>
      <c r="V28" s="290">
        <f>+IF(G28=0,"",'Ark1'!U586)</f>
        <v>20.599379770992421</v>
      </c>
      <c r="W28" s="422">
        <f>+IF(G28=0,"",V28-V32)</f>
        <v>12.979249592675272</v>
      </c>
      <c r="X28" s="413"/>
      <c r="Y28" s="417">
        <f>+IF(G28=0,"",'Ark1'!T586)</f>
        <v>5.3230916030534363</v>
      </c>
      <c r="Z28" s="424">
        <f>+IF(G28=0,"",Y28-Y32)</f>
        <v>1.3315667539111229</v>
      </c>
      <c r="AA28" s="426">
        <f>+IF(G28=0,"",'Ark1'!W586)</f>
        <v>4.0362595419847347</v>
      </c>
      <c r="AB28" s="426">
        <f>+AA28-AA32</f>
        <v>3.9955788178678455</v>
      </c>
      <c r="AC28" s="426">
        <f>+IF(G28=0,"",'Ark1'!X586)</f>
        <v>78.69274809160305</v>
      </c>
      <c r="AD28" s="426">
        <f>+IF(G28=0,"",'Ark1'!Y586)</f>
        <v>28.540076335877878</v>
      </c>
      <c r="AE28" s="426">
        <f>+IF(G28=0,"",'Ark1'!Z586)</f>
        <v>5.9693191874684146</v>
      </c>
      <c r="AF28" s="421">
        <f>+IF(G28=0,"",'Ark1'!Z586)</f>
        <v>5.9693191874684146</v>
      </c>
      <c r="AG28" s="417">
        <f>+IF(G28=0,"",'Ark1'!AA586)</f>
        <v>1.7520858995335924</v>
      </c>
      <c r="AH28" s="417">
        <f>+IF(G28=0,"",'Ark1'!AC586)</f>
        <v>50.168030007742082</v>
      </c>
      <c r="AI28" s="423">
        <f>+IF(G28=0,"",V28/O28)</f>
        <v>4.2810696650603948</v>
      </c>
      <c r="AJ28" s="426">
        <f>+IF(G28=0,"",G28/E28)</f>
        <v>17.495826377295494</v>
      </c>
      <c r="AK28" s="213"/>
      <c r="AL28" s="381"/>
      <c r="AM28" s="381"/>
      <c r="AO28" s="28"/>
      <c r="AP28" s="28"/>
      <c r="AQ28" s="28"/>
      <c r="AT28" s="427"/>
    </row>
    <row r="29" spans="1:46" ht="15.6">
      <c r="A29" s="213"/>
      <c r="B29" s="416">
        <f>+'Ark1'!C587</f>
        <v>2017</v>
      </c>
      <c r="C29" s="416">
        <f>+'Ark1'!F587</f>
        <v>187</v>
      </c>
      <c r="D29" s="417" t="str">
        <f>VLOOKUP(C29,RNR!$D$8:$E$9,2)</f>
        <v>Kje</v>
      </c>
      <c r="E29" s="418">
        <f>+'Ark1'!Q587</f>
        <v>580</v>
      </c>
      <c r="F29" s="419">
        <f>+E29-E34</f>
        <v>-1</v>
      </c>
      <c r="G29" s="418">
        <f>+'Ark1'!R587</f>
        <v>17488</v>
      </c>
      <c r="H29" s="419">
        <f>+G29-G34</f>
        <v>9331</v>
      </c>
      <c r="I29" s="380"/>
      <c r="J29" s="421">
        <f>+'Ark1'!AF587</f>
        <v>62.528604118993137</v>
      </c>
      <c r="K29" s="422">
        <f>+J29-J34</f>
        <v>27.884305966519143</v>
      </c>
      <c r="L29" s="421">
        <f>+'Ark1'!AG587</f>
        <v>37.93430304800593</v>
      </c>
      <c r="M29" s="380"/>
      <c r="N29" s="420">
        <f>+'Ark1'!AJ587</f>
        <v>0</v>
      </c>
      <c r="O29" s="423">
        <f>+IF(G29=0,"",'Ark1'!S587)</f>
        <v>4.9944533394327539</v>
      </c>
      <c r="P29" s="424">
        <f>+IF(G29=0,"",O29-O34)</f>
        <v>0.15640013359727511</v>
      </c>
      <c r="Q29" s="380"/>
      <c r="R29" s="425" t="str">
        <f>+IF(N29=0,"",'Ark1'!AK587)</f>
        <v/>
      </c>
      <c r="S29" s="380"/>
      <c r="T29" s="381" t="str">
        <f>+IF(N29=0,"",'Ark1'!AL587)</f>
        <v/>
      </c>
      <c r="U29" s="380"/>
      <c r="V29" s="290">
        <f>+IF(G29=0,"",'Ark1'!U587)</f>
        <v>7.5449393870082382</v>
      </c>
      <c r="W29" s="422">
        <f>+IF(G29=0,"",V29-V34)</f>
        <v>-13.35791705531129</v>
      </c>
      <c r="X29" s="413"/>
      <c r="Y29" s="417">
        <f>+IF(G29=0,"",'Ark1'!T587)</f>
        <v>4.0308783165599271</v>
      </c>
      <c r="Z29" s="424">
        <f>+IF(G29=0,"",Y29-Y34)</f>
        <v>-1.2765876635798294</v>
      </c>
      <c r="AA29" s="426">
        <f>+IF(G29=0,"",'Ark1'!W587)</f>
        <v>1.143641354071363E-2</v>
      </c>
      <c r="AB29" s="426">
        <f>+AA29-AA34</f>
        <v>-2.5752989058168936</v>
      </c>
      <c r="AC29" s="426">
        <f>+IF(G29=0,"",'Ark1'!X587)</f>
        <v>1.8870082342177488</v>
      </c>
      <c r="AD29" s="426">
        <f>+IF(G29=0,"",'Ark1'!Y587)</f>
        <v>0.10864592863677951</v>
      </c>
      <c r="AE29" s="426">
        <f>+IF(G29=0,"",'Ark1'!Z587)</f>
        <v>3.1203524647962739</v>
      </c>
      <c r="AF29" s="421">
        <f>+IF(G29=0,"",'Ark1'!Z587)</f>
        <v>3.1203524647962739</v>
      </c>
      <c r="AG29" s="417">
        <f>+IF(G29=0,"",'Ark1'!AA587)</f>
        <v>1.9294578908069888</v>
      </c>
      <c r="AH29" s="417">
        <f>+IF(G29=0,"",'Ark1'!AC587)</f>
        <v>20.277190166567625</v>
      </c>
      <c r="AI29" s="423">
        <f>+IF(G29=0,"",V29/O29)</f>
        <v>1.5106637051624066</v>
      </c>
      <c r="AJ29" s="426">
        <f>+IF(G29=0,"",G29/E29)</f>
        <v>30.151724137931033</v>
      </c>
      <c r="AK29" s="213"/>
      <c r="AL29" s="381"/>
      <c r="AM29" s="381"/>
      <c r="AO29" s="28"/>
      <c r="AP29" s="28"/>
      <c r="AQ29" s="28"/>
      <c r="AT29" s="427"/>
    </row>
    <row r="30" spans="1:46">
      <c r="A30" s="213"/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381"/>
      <c r="AM30" s="381"/>
      <c r="AO30" s="28"/>
      <c r="AP30" s="28"/>
      <c r="AQ30" s="28"/>
      <c r="AT30" s="427"/>
    </row>
    <row r="31" spans="1:46" ht="15.6">
      <c r="A31" s="213"/>
      <c r="B31" s="416">
        <f>+'Ark1'!C588</f>
        <v>2016</v>
      </c>
      <c r="C31" s="416">
        <f>+'Ark1'!F588</f>
        <v>186</v>
      </c>
      <c r="D31" s="417" t="str">
        <f>VLOOKUP(C31,RNR!$D$8:$E$9,2)</f>
        <v>Geit</v>
      </c>
      <c r="E31" s="418">
        <f>+'Ark1'!Q588</f>
        <v>611</v>
      </c>
      <c r="F31" s="419">
        <f>+E31-E35</f>
        <v>78</v>
      </c>
      <c r="G31" s="418">
        <f>+'Ark1'!R588</f>
        <v>8517</v>
      </c>
      <c r="H31" s="419">
        <f>+G31-G35</f>
        <v>-6871</v>
      </c>
      <c r="I31" s="380"/>
      <c r="J31" s="421">
        <f>+'Ark1'!AF588</f>
        <v>36.607066105045995</v>
      </c>
      <c r="K31" s="422">
        <f>+J31-J35</f>
        <v>-28.748635742480012</v>
      </c>
      <c r="L31" s="421">
        <f>+'Ark1'!AG588</f>
        <v>61.677348474722457</v>
      </c>
      <c r="M31" s="380"/>
      <c r="N31" s="420">
        <f>+'Ark1'!AJ588</f>
        <v>0</v>
      </c>
      <c r="O31" s="423">
        <f>+IF(G31=0,"",'Ark1'!S588)</f>
        <v>4.9876717153927439</v>
      </c>
      <c r="P31" s="424">
        <f>+IF(G31=0,"",O31-O35)</f>
        <v>4.693867666126561E-2</v>
      </c>
      <c r="Q31" s="380"/>
      <c r="R31" s="425" t="str">
        <f>+IF(N31=0,"",'Ark1'!AK588)</f>
        <v/>
      </c>
      <c r="S31" s="380"/>
      <c r="T31" s="381" t="str">
        <f>+IF(N31=0,"",'Ark1'!AL588)</f>
        <v/>
      </c>
      <c r="U31" s="380"/>
      <c r="V31" s="290">
        <f>+IF(G31=0,"",'Ark1'!U588)</f>
        <v>21.237748033345078</v>
      </c>
      <c r="W31" s="422">
        <f>+IF(G31=0,"",V31-V35)</f>
        <v>13.823165241559284</v>
      </c>
      <c r="X31" s="413"/>
      <c r="Y31" s="417">
        <f>+IF(G31=0,"",'Ark1'!T588)</f>
        <v>5.4203357989902559</v>
      </c>
      <c r="Z31" s="424">
        <f>+IF(G31=0,"",Y31-Y35)</f>
        <v>1.5890386843554749</v>
      </c>
      <c r="AA31" s="426">
        <f>+IF(G31=0,"",'Ark1'!W588)</f>
        <v>4.2150992133380303</v>
      </c>
      <c r="AB31" s="426">
        <f>+AA31-AA35</f>
        <v>4.2086006430234999</v>
      </c>
      <c r="AC31" s="426">
        <f>+IF(G31=0,"",'Ark1'!X588)</f>
        <v>81.918515909357765</v>
      </c>
      <c r="AD31" s="426">
        <f>+IF(G31=0,"",'Ark1'!Y588)</f>
        <v>32.758013384994726</v>
      </c>
      <c r="AE31" s="426">
        <f>+IF(G31=0,"",'Ark1'!Z588)</f>
        <v>6.0244425426477157</v>
      </c>
      <c r="AF31" s="421">
        <f>+IF(G31=0,"",'Ark1'!Z588)</f>
        <v>6.0244425426477157</v>
      </c>
      <c r="AG31" s="417">
        <f>+IF(G31=0,"",'Ark1'!AA588)</f>
        <v>1.7650443767803088</v>
      </c>
      <c r="AH31" s="417">
        <f>+IF(G31=0,"",'Ark1'!AC588)</f>
        <v>52.871750906324337</v>
      </c>
      <c r="AI31" s="423">
        <f>+IF(G31=0,"",V31/O31)</f>
        <v>4.2580484934086638</v>
      </c>
      <c r="AJ31" s="426">
        <f>+IF(G31=0,"",G31/E31)</f>
        <v>13.939443535188216</v>
      </c>
      <c r="AK31" s="213"/>
      <c r="AL31" s="381"/>
      <c r="AM31" s="381"/>
      <c r="AO31" s="28"/>
      <c r="AP31" s="28"/>
      <c r="AQ31" s="28"/>
      <c r="AT31" s="427"/>
    </row>
    <row r="32" spans="1:46" ht="15.6">
      <c r="A32" s="213"/>
      <c r="B32" s="416">
        <f>+'Ark1'!C589</f>
        <v>2016</v>
      </c>
      <c r="C32" s="416">
        <f>+'Ark1'!F589</f>
        <v>187</v>
      </c>
      <c r="D32" s="417" t="str">
        <f>VLOOKUP(C32,RNR!$D$8:$E$9,2)</f>
        <v>Kje</v>
      </c>
      <c r="E32" s="418">
        <f>+'Ark1'!Q589</f>
        <v>543</v>
      </c>
      <c r="F32" s="419">
        <f>+E32-E36</f>
        <v>-71</v>
      </c>
      <c r="G32" s="418">
        <f>+'Ark1'!R589</f>
        <v>14749</v>
      </c>
      <c r="H32" s="419">
        <f>+G32-G36</f>
        <v>4735</v>
      </c>
      <c r="I32" s="380"/>
      <c r="J32" s="421">
        <f>+'Ark1'!AF589</f>
        <v>63.392933894953998</v>
      </c>
      <c r="K32" s="422">
        <f>+J32-J36</f>
        <v>15.720840207436147</v>
      </c>
      <c r="L32" s="421">
        <f>+'Ark1'!AG589</f>
        <v>38.322651525277557</v>
      </c>
      <c r="M32" s="380"/>
      <c r="N32" s="420">
        <f>+'Ark1'!AJ589</f>
        <v>0</v>
      </c>
      <c r="O32" s="423">
        <f>+IF(G32=0,"",'Ark1'!S589)</f>
        <v>5.1492982575089838</v>
      </c>
      <c r="P32" s="424">
        <f>+IF(G32=0,"",O32-O36)</f>
        <v>0.31846142906880015</v>
      </c>
      <c r="Q32" s="380"/>
      <c r="R32" s="425" t="str">
        <f>+IF(N32=0,"",'Ark1'!AK589)</f>
        <v/>
      </c>
      <c r="S32" s="380"/>
      <c r="T32" s="381" t="str">
        <f>+IF(N32=0,"",'Ark1'!AL589)</f>
        <v/>
      </c>
      <c r="U32" s="380"/>
      <c r="V32" s="290">
        <f>+IF(G32=0,"",'Ark1'!U589)</f>
        <v>7.6201301783171491</v>
      </c>
      <c r="W32" s="422">
        <f>+IF(G32=0,"",V32-V36)</f>
        <v>-12.632386298615154</v>
      </c>
      <c r="X32" s="413"/>
      <c r="Y32" s="417">
        <f>+IF(G32=0,"",'Ark1'!T589)</f>
        <v>3.9915248491423134</v>
      </c>
      <c r="Z32" s="424">
        <f>+IF(G32=0,"",Y32-Y36)</f>
        <v>-1.4189005552914797</v>
      </c>
      <c r="AA32" s="426">
        <f>+IF(G32=0,"",'Ark1'!W589)</f>
        <v>4.0680724116889264E-2</v>
      </c>
      <c r="AB32" s="426">
        <f>+AA32-AA36</f>
        <v>-2.9251670889448249</v>
      </c>
      <c r="AC32" s="426">
        <f>+IF(G32=0,"",'Ark1'!X589)</f>
        <v>2.4747440504440976</v>
      </c>
      <c r="AD32" s="426">
        <f>+IF(G32=0,"",'Ark1'!Y589)</f>
        <v>0.12882229303681603</v>
      </c>
      <c r="AE32" s="426">
        <f>+IF(G32=0,"",'Ark1'!Z589)</f>
        <v>3.3340664777298024</v>
      </c>
      <c r="AF32" s="421">
        <f>+IF(G32=0,"",'Ark1'!Z589)</f>
        <v>3.3340664777298024</v>
      </c>
      <c r="AG32" s="417">
        <f>+IF(G32=0,"",'Ark1'!AA589)</f>
        <v>1.5206055323322123</v>
      </c>
      <c r="AH32" s="417">
        <f>+IF(G32=0,"",'Ark1'!AC589)</f>
        <v>26.327128669893103</v>
      </c>
      <c r="AI32" s="423">
        <f>+IF(G32=0,"",V32/O32)</f>
        <v>1.4798385716354778</v>
      </c>
      <c r="AJ32" s="426">
        <f>+IF(G32=0,"",G32/E32)</f>
        <v>27.162062615101288</v>
      </c>
      <c r="AK32" s="213"/>
      <c r="AL32" s="381"/>
      <c r="AM32" s="381"/>
      <c r="AO32" s="28"/>
      <c r="AP32" s="28"/>
      <c r="AQ32" s="28"/>
      <c r="AT32" s="427"/>
    </row>
    <row r="33" spans="1:46">
      <c r="A33" s="213"/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381"/>
      <c r="AM33" s="381"/>
      <c r="AO33" s="28"/>
      <c r="AP33" s="28"/>
      <c r="AQ33" s="28"/>
      <c r="AT33" s="427"/>
    </row>
    <row r="34" spans="1:46" ht="15.6">
      <c r="A34" s="213"/>
      <c r="B34" s="416">
        <f>+'Ark1'!C590</f>
        <v>2015</v>
      </c>
      <c r="C34" s="416">
        <f>+'Ark1'!F590</f>
        <v>186</v>
      </c>
      <c r="D34" s="417" t="str">
        <f>VLOOKUP(C34,RNR!$D$8:$E$9,2)</f>
        <v>Geit</v>
      </c>
      <c r="E34" s="418">
        <f>+'Ark1'!Q590</f>
        <v>581</v>
      </c>
      <c r="F34" s="419">
        <f t="shared" ref="F34:F70" si="0">+E34-E37</f>
        <v>103</v>
      </c>
      <c r="G34" s="418">
        <f>+'Ark1'!R590</f>
        <v>8157</v>
      </c>
      <c r="H34" s="419">
        <f t="shared" ref="H34:H70" si="1">+G34-G37</f>
        <v>-2835</v>
      </c>
      <c r="I34" s="380"/>
      <c r="J34" s="421">
        <f>+'Ark1'!AF590</f>
        <v>34.644298152473993</v>
      </c>
      <c r="K34" s="422">
        <f t="shared" ref="K34:K70" si="2">+J34-J37</f>
        <v>-17.683608160008156</v>
      </c>
      <c r="L34" s="421">
        <f>+'Ark1'!AG590</f>
        <v>59.910217912707118</v>
      </c>
      <c r="M34" s="380"/>
      <c r="N34" s="420">
        <f>+'Ark1'!AJ590</f>
        <v>0</v>
      </c>
      <c r="O34" s="423">
        <f>+IF(G34=0,"",'Ark1'!S590)</f>
        <v>4.8380532058354788</v>
      </c>
      <c r="P34" s="424">
        <f t="shared" ref="P34:P70" si="3">+IF(G34=0,"",O34-O37)</f>
        <v>-6.369351905534959E-2</v>
      </c>
      <c r="Q34" s="380"/>
      <c r="R34" s="425" t="str">
        <f>+IF(N34=0,"",'Ark1'!AK590)</f>
        <v/>
      </c>
      <c r="S34" s="380"/>
      <c r="T34" s="381" t="str">
        <f>+IF(N34=0,"",'Ark1'!AL590)</f>
        <v/>
      </c>
      <c r="U34" s="380"/>
      <c r="V34" s="290">
        <f>+IF(G34=0,"",'Ark1'!U590)</f>
        <v>20.902856442319528</v>
      </c>
      <c r="W34" s="422">
        <f t="shared" ref="W34:W70" si="4">+IF(G34=0,"",V34-V37)</f>
        <v>13.416293487443253</v>
      </c>
      <c r="X34" s="413"/>
      <c r="Y34" s="417">
        <f>+IF(G34=0,"",'Ark1'!T590)</f>
        <v>5.3074659801397566</v>
      </c>
      <c r="Z34" s="424">
        <f t="shared" ref="Z34:Z70" si="5">+IF(G34=0,"",Y34-Y37)</f>
        <v>1.3754244954235997</v>
      </c>
      <c r="AA34" s="426">
        <f>+IF(G34=0,"",'Ark1'!W590)</f>
        <v>2.586735319357607</v>
      </c>
      <c r="AB34" s="426">
        <f t="shared" ref="AB34:AB70" si="6">+AA34-AA37</f>
        <v>2.5685402684114642</v>
      </c>
      <c r="AC34" s="426">
        <f>+IF(G34=0,"",'Ark1'!X590)</f>
        <v>80.899840627681741</v>
      </c>
      <c r="AD34" s="426">
        <f>+IF(G34=0,"",'Ark1'!Y590)</f>
        <v>31.065342650484236</v>
      </c>
      <c r="AE34" s="426">
        <f>+IF(G34=0,"",'Ark1'!Z590)</f>
        <v>5.9424585784596049</v>
      </c>
      <c r="AF34" s="421">
        <f>+IF(G34=0,"",'Ark1'!Z590)</f>
        <v>5.9424585784596049</v>
      </c>
      <c r="AG34" s="417">
        <f>+IF(G34=0,"",'Ark1'!AA590)</f>
        <v>1.7843484827167388</v>
      </c>
      <c r="AH34" s="417">
        <f>+IF(G34=0,"",'Ark1'!AC590)</f>
        <v>53.491692667465983</v>
      </c>
      <c r="AI34" s="423">
        <f t="shared" ref="AI34:AI73" si="7">+IF(G34=0,"",V34/O34)</f>
        <v>4.3205098317453983</v>
      </c>
      <c r="AJ34" s="426">
        <f t="shared" ref="AJ34:AJ55" si="8">+IF(G34=0,"",G34/E34)</f>
        <v>14.039586919104991</v>
      </c>
      <c r="AK34" s="213"/>
      <c r="AL34" s="381"/>
      <c r="AM34" s="381"/>
      <c r="AO34" s="28"/>
      <c r="AP34" s="28"/>
      <c r="AQ34" s="28"/>
      <c r="AT34" s="427"/>
    </row>
    <row r="35" spans="1:46" ht="15.6">
      <c r="A35" s="213"/>
      <c r="B35" s="416">
        <f>+'Ark1'!C591</f>
        <v>2015</v>
      </c>
      <c r="C35" s="416">
        <f>+'Ark1'!F591</f>
        <v>187</v>
      </c>
      <c r="D35" s="417" t="str">
        <f>VLOOKUP(C35,RNR!$D$8:$E$9,2)</f>
        <v>Kje</v>
      </c>
      <c r="E35" s="418">
        <f>+'Ark1'!Q591</f>
        <v>533</v>
      </c>
      <c r="F35" s="419">
        <f t="shared" si="0"/>
        <v>-118</v>
      </c>
      <c r="G35" s="418">
        <f>+'Ark1'!R591</f>
        <v>15388</v>
      </c>
      <c r="H35" s="419">
        <f t="shared" si="1"/>
        <v>1240</v>
      </c>
      <c r="I35" s="380"/>
      <c r="J35" s="421">
        <f>+'Ark1'!AF591</f>
        <v>65.355701847526007</v>
      </c>
      <c r="K35" s="422">
        <f t="shared" si="2"/>
        <v>4.3887105521713607</v>
      </c>
      <c r="L35" s="421">
        <f>+'Ark1'!AG591</f>
        <v>40.089782087292882</v>
      </c>
      <c r="M35" s="380"/>
      <c r="N35" s="420">
        <f>+'Ark1'!AJ591</f>
        <v>0</v>
      </c>
      <c r="O35" s="423">
        <f>+IF(G35=0,"",'Ark1'!S591)</f>
        <v>4.9407330387314783</v>
      </c>
      <c r="P35" s="424">
        <f t="shared" si="3"/>
        <v>0.34291002487792976</v>
      </c>
      <c r="Q35" s="380"/>
      <c r="R35" s="425" t="str">
        <f>+IF(N35=0,"",'Ark1'!AK591)</f>
        <v/>
      </c>
      <c r="S35" s="380"/>
      <c r="T35" s="381" t="str">
        <f>+IF(N35=0,"",'Ark1'!AL591)</f>
        <v/>
      </c>
      <c r="U35" s="380"/>
      <c r="V35" s="290">
        <f>+IF(G35=0,"",'Ark1'!U591)</f>
        <v>7.4145827917857936</v>
      </c>
      <c r="W35" s="422">
        <f t="shared" si="4"/>
        <v>-11.838329280592049</v>
      </c>
      <c r="X35" s="413"/>
      <c r="Y35" s="417">
        <f>+IF(G35=0,"",'Ark1'!T591)</f>
        <v>3.831297114634781</v>
      </c>
      <c r="Z35" s="424">
        <f t="shared" si="5"/>
        <v>-1.2205830097644261</v>
      </c>
      <c r="AA35" s="426">
        <f>+IF(G35=0,"",'Ark1'!W591)</f>
        <v>6.498570314530802E-3</v>
      </c>
      <c r="AB35" s="426">
        <f t="shared" si="6"/>
        <v>-2.4320086391850451</v>
      </c>
      <c r="AC35" s="426">
        <f>+IF(G35=0,"",'Ark1'!X591)</f>
        <v>2.1510267741096953</v>
      </c>
      <c r="AD35" s="426">
        <f>+IF(G35=0,"",'Ark1'!Y591)</f>
        <v>0.14296854691967772</v>
      </c>
      <c r="AE35" s="426">
        <f>+IF(G35=0,"",'Ark1'!Z591)</f>
        <v>3.2216914889958206</v>
      </c>
      <c r="AF35" s="421">
        <f>+IF(G35=0,"",'Ark1'!Z591)</f>
        <v>3.2216914889958206</v>
      </c>
      <c r="AG35" s="417">
        <f>+IF(G35=0,"",'Ark1'!AA591)</f>
        <v>1.4589511218999962</v>
      </c>
      <c r="AH35" s="417">
        <f>+IF(G35=0,"",'Ark1'!AC591)</f>
        <v>27.608921155613913</v>
      </c>
      <c r="AI35" s="423">
        <f t="shared" si="7"/>
        <v>1.5007050034197902</v>
      </c>
      <c r="AJ35" s="426">
        <f t="shared" si="8"/>
        <v>28.870544090056285</v>
      </c>
      <c r="AK35" s="213"/>
      <c r="AL35" s="381"/>
      <c r="AM35" s="381"/>
      <c r="AO35" s="28"/>
      <c r="AP35" s="28"/>
      <c r="AQ35" s="28"/>
      <c r="AT35" s="427"/>
    </row>
    <row r="36" spans="1:46" ht="15.6">
      <c r="A36" s="213"/>
      <c r="B36" s="416">
        <f>+'Ark1'!C592</f>
        <v>2014</v>
      </c>
      <c r="C36" s="416">
        <f>+'Ark1'!F592</f>
        <v>186</v>
      </c>
      <c r="D36" s="417" t="str">
        <f>VLOOKUP(C36,RNR!$D$8:$E$9,2)</f>
        <v>Geit</v>
      </c>
      <c r="E36" s="418">
        <f>+'Ark1'!Q592</f>
        <v>614</v>
      </c>
      <c r="F36" s="419">
        <f t="shared" si="0"/>
        <v>148</v>
      </c>
      <c r="G36" s="418">
        <f>+'Ark1'!R592</f>
        <v>10014</v>
      </c>
      <c r="H36" s="419">
        <f t="shared" si="1"/>
        <v>956</v>
      </c>
      <c r="I36" s="380"/>
      <c r="J36" s="421">
        <f>+'Ark1'!AF592</f>
        <v>47.672093687517851</v>
      </c>
      <c r="K36" s="422">
        <f t="shared" si="2"/>
        <v>8.6390849828725038</v>
      </c>
      <c r="L36" s="421">
        <f>+'Ark1'!AG592</f>
        <v>71.135737861319342</v>
      </c>
      <c r="M36" s="380"/>
      <c r="N36" s="420">
        <f>+'Ark1'!AJ592</f>
        <v>0</v>
      </c>
      <c r="O36" s="423">
        <f>+IF(G36=0,"",'Ark1'!S592)</f>
        <v>4.8308368284401837</v>
      </c>
      <c r="P36" s="424">
        <f t="shared" si="3"/>
        <v>-7.3005079265713313E-2</v>
      </c>
      <c r="Q36" s="380"/>
      <c r="R36" s="425" t="str">
        <f>+IF(N36=0,"",'Ark1'!AK592)</f>
        <v/>
      </c>
      <c r="S36" s="380"/>
      <c r="T36" s="381" t="str">
        <f>+IF(N36=0,"",'Ark1'!AL592)</f>
        <v/>
      </c>
      <c r="U36" s="380"/>
      <c r="V36" s="290">
        <f>+IF(G36=0,"",'Ark1'!U592)</f>
        <v>20.252516476932303</v>
      </c>
      <c r="W36" s="422">
        <f t="shared" si="4"/>
        <v>13.151663087663163</v>
      </c>
      <c r="X36" s="413"/>
      <c r="Y36" s="417">
        <f>+IF(G36=0,"",'Ark1'!T592)</f>
        <v>5.4104254044337932</v>
      </c>
      <c r="Z36" s="424">
        <f t="shared" si="5"/>
        <v>1.400931034815776</v>
      </c>
      <c r="AA36" s="426">
        <f>+IF(G36=0,"",'Ark1'!W592)</f>
        <v>2.9658478130617141</v>
      </c>
      <c r="AB36" s="426">
        <f t="shared" si="6"/>
        <v>2.9658478130617141</v>
      </c>
      <c r="AC36" s="426">
        <f>+IF(G36=0,"",'Ark1'!X592)</f>
        <v>79.288995406431013</v>
      </c>
      <c r="AD36" s="426">
        <f>+IF(G36=0,"",'Ark1'!Y592)</f>
        <v>25.843818653884565</v>
      </c>
      <c r="AE36" s="426">
        <f>+IF(G36=0,"",'Ark1'!Z592)</f>
        <v>5.5309853227413219</v>
      </c>
      <c r="AF36" s="421">
        <f>+IF(G36=0,"",'Ark1'!Z592)</f>
        <v>5.5309853227413219</v>
      </c>
      <c r="AG36" s="417">
        <f>+IF(G36=0,"",'Ark1'!AA592)</f>
        <v>1.7343392554582662</v>
      </c>
      <c r="AH36" s="417">
        <f>+IF(G36=0,"",'Ark1'!AC592)</f>
        <v>52.753779213392406</v>
      </c>
      <c r="AI36" s="423">
        <f t="shared" si="7"/>
        <v>4.1923412435918657</v>
      </c>
      <c r="AJ36" s="426">
        <f t="shared" si="8"/>
        <v>16.309446254071663</v>
      </c>
      <c r="AK36" s="213"/>
      <c r="AL36" s="381"/>
      <c r="AM36" s="381"/>
      <c r="AO36" s="28"/>
      <c r="AP36" s="28"/>
      <c r="AQ36" s="28"/>
      <c r="AT36" s="427"/>
    </row>
    <row r="37" spans="1:46" ht="15.6">
      <c r="A37" s="213"/>
      <c r="B37" s="416">
        <f>+'Ark1'!C593</f>
        <v>2014</v>
      </c>
      <c r="C37" s="416">
        <f>+'Ark1'!F593</f>
        <v>187</v>
      </c>
      <c r="D37" s="417" t="str">
        <f>VLOOKUP(C37,RNR!$D$8:$E$9,2)</f>
        <v>Kje</v>
      </c>
      <c r="E37" s="418">
        <f>+'Ark1'!Q593</f>
        <v>478</v>
      </c>
      <c r="F37" s="419">
        <f t="shared" si="0"/>
        <v>-179</v>
      </c>
      <c r="G37" s="418">
        <f>+'Ark1'!R593</f>
        <v>10992</v>
      </c>
      <c r="H37" s="419">
        <f t="shared" si="1"/>
        <v>-550</v>
      </c>
      <c r="I37" s="380"/>
      <c r="J37" s="421">
        <f>+'Ark1'!AF593</f>
        <v>52.327906312482149</v>
      </c>
      <c r="K37" s="422">
        <f t="shared" si="2"/>
        <v>-4.1591489412740401</v>
      </c>
      <c r="L37" s="421">
        <f>+'Ark1'!AG593</f>
        <v>28.864262138680672</v>
      </c>
      <c r="M37" s="380"/>
      <c r="N37" s="420">
        <f>+'Ark1'!AJ593</f>
        <v>0</v>
      </c>
      <c r="O37" s="423">
        <f>+IF(G37=0,"",'Ark1'!S593)</f>
        <v>4.9017467248908284</v>
      </c>
      <c r="P37" s="424">
        <f t="shared" si="3"/>
        <v>0.17951487599115801</v>
      </c>
      <c r="Q37" s="380"/>
      <c r="R37" s="425" t="str">
        <f>+IF(N37=0,"",'Ark1'!AK593)</f>
        <v/>
      </c>
      <c r="S37" s="380"/>
      <c r="T37" s="381" t="str">
        <f>+IF(N37=0,"",'Ark1'!AL593)</f>
        <v/>
      </c>
      <c r="U37" s="380"/>
      <c r="V37" s="290">
        <f>+IF(G37=0,"",'Ark1'!U593)</f>
        <v>7.4865629548762751</v>
      </c>
      <c r="W37" s="422">
        <f t="shared" si="4"/>
        <v>-11.731423529268548</v>
      </c>
      <c r="X37" s="413"/>
      <c r="Y37" s="417">
        <f>+IF(G37=0,"",'Ark1'!T593)</f>
        <v>3.9320414847161569</v>
      </c>
      <c r="Z37" s="424">
        <f t="shared" si="5"/>
        <v>-1.0923043825512142</v>
      </c>
      <c r="AA37" s="426">
        <f>+IF(G37=0,"",'Ark1'!W593)</f>
        <v>1.8195050946142648E-2</v>
      </c>
      <c r="AB37" s="426">
        <f t="shared" si="6"/>
        <v>-1.6799508509772676</v>
      </c>
      <c r="AC37" s="426">
        <f>+IF(G37=0,"",'Ark1'!X593)</f>
        <v>3.0931586608442503</v>
      </c>
      <c r="AD37" s="426">
        <f>+IF(G37=0,"",'Ark1'!Y593)</f>
        <v>0.20014556040756912</v>
      </c>
      <c r="AE37" s="426">
        <f>+IF(G37=0,"",'Ark1'!Z593)</f>
        <v>3.5734669017129299</v>
      </c>
      <c r="AF37" s="421">
        <f>+IF(G37=0,"",'Ark1'!Z593)</f>
        <v>3.5734669017129299</v>
      </c>
      <c r="AG37" s="417">
        <f>+IF(G37=0,"",'Ark1'!AA593)</f>
        <v>1.5500471439185068</v>
      </c>
      <c r="AH37" s="417">
        <f>+IF(G37=0,"",'Ark1'!AC593)</f>
        <v>25.904654269225503</v>
      </c>
      <c r="AI37" s="423">
        <f t="shared" si="7"/>
        <v>1.5273255382331112</v>
      </c>
      <c r="AJ37" s="426">
        <f t="shared" si="8"/>
        <v>22.99581589958159</v>
      </c>
      <c r="AK37" s="213"/>
      <c r="AL37" s="381"/>
      <c r="AM37" s="381"/>
      <c r="AO37" s="28"/>
      <c r="AP37" s="28"/>
      <c r="AQ37" s="28"/>
      <c r="AT37" s="427"/>
    </row>
    <row r="38" spans="1:46" ht="15.6">
      <c r="A38" s="213"/>
      <c r="B38" s="416">
        <f>+'Ark1'!C594</f>
        <v>2013</v>
      </c>
      <c r="C38" s="416">
        <f>+'Ark1'!F594</f>
        <v>186</v>
      </c>
      <c r="D38" s="417" t="str">
        <f>VLOOKUP(C38,RNR!$D$8:$E$9,2)</f>
        <v>Geit</v>
      </c>
      <c r="E38" s="418">
        <f>+'Ark1'!Q594</f>
        <v>651</v>
      </c>
      <c r="F38" s="419">
        <f t="shared" si="0"/>
        <v>189</v>
      </c>
      <c r="G38" s="418">
        <f>+'Ark1'!R594</f>
        <v>14148</v>
      </c>
      <c r="H38" s="419">
        <f t="shared" si="1"/>
        <v>5257</v>
      </c>
      <c r="I38" s="380"/>
      <c r="J38" s="421">
        <f>+'Ark1'!AF594</f>
        <v>60.966991295354646</v>
      </c>
      <c r="K38" s="422">
        <f t="shared" si="2"/>
        <v>17.454046549110821</v>
      </c>
      <c r="L38" s="421">
        <f>+'Ark1'!AG594</f>
        <v>80.897632509758608</v>
      </c>
      <c r="M38" s="380"/>
      <c r="N38" s="420">
        <f>+'Ark1'!AJ594</f>
        <v>0</v>
      </c>
      <c r="O38" s="423">
        <f>+IF(G38=0,"",'Ark1'!S594)</f>
        <v>4.5978230138535485</v>
      </c>
      <c r="P38" s="424">
        <f t="shared" si="3"/>
        <v>-0.33131881496210713</v>
      </c>
      <c r="Q38" s="380"/>
      <c r="R38" s="425" t="str">
        <f>+IF(N38=0,"",'Ark1'!AK594)</f>
        <v/>
      </c>
      <c r="S38" s="380"/>
      <c r="T38" s="381" t="str">
        <f>+IF(N38=0,"",'Ark1'!AL594)</f>
        <v/>
      </c>
      <c r="U38" s="380"/>
      <c r="V38" s="290">
        <f>+IF(G38=0,"",'Ark1'!U594)</f>
        <v>19.252912072377843</v>
      </c>
      <c r="W38" s="422">
        <f t="shared" si="4"/>
        <v>12.313074033911995</v>
      </c>
      <c r="X38" s="413"/>
      <c r="Y38" s="417">
        <f>+IF(G38=0,"",'Ark1'!T594)</f>
        <v>5.0518801243992071</v>
      </c>
      <c r="Z38" s="424">
        <f t="shared" si="5"/>
        <v>1.2285756592096897</v>
      </c>
      <c r="AA38" s="426">
        <f>+IF(G38=0,"",'Ark1'!W594)</f>
        <v>2.4385072094995759</v>
      </c>
      <c r="AB38" s="426">
        <f t="shared" si="6"/>
        <v>2.4385072094995759</v>
      </c>
      <c r="AC38" s="426">
        <f>+IF(G38=0,"",'Ark1'!X594)</f>
        <v>72.533220243143901</v>
      </c>
      <c r="AD38" s="426">
        <f>+IF(G38=0,"",'Ark1'!Y594)</f>
        <v>20.130053717839981</v>
      </c>
      <c r="AE38" s="426">
        <f>+IF(G38=0,"",'Ark1'!Z594)</f>
        <v>5.3240335189439314</v>
      </c>
      <c r="AF38" s="421">
        <f>+IF(G38=0,"",'Ark1'!Z594)</f>
        <v>5.3240335189439314</v>
      </c>
      <c r="AG38" s="417">
        <f>+IF(G38=0,"",'Ark1'!AA594)</f>
        <v>1.8123678419607745</v>
      </c>
      <c r="AH38" s="417">
        <f>+IF(G38=0,"",'Ark1'!AC594)</f>
        <v>55.545217963329151</v>
      </c>
      <c r="AI38" s="423">
        <f t="shared" si="7"/>
        <v>4.1873973866256984</v>
      </c>
      <c r="AJ38" s="426">
        <f t="shared" si="8"/>
        <v>21.732718894009217</v>
      </c>
      <c r="AK38" s="213"/>
      <c r="AL38" s="381"/>
      <c r="AM38" s="381"/>
      <c r="AO38" s="28"/>
      <c r="AP38" s="28"/>
      <c r="AQ38" s="28"/>
      <c r="AT38" s="427"/>
    </row>
    <row r="39" spans="1:46" ht="15.6">
      <c r="A39" s="213"/>
      <c r="B39" s="416">
        <f>+'Ark1'!C595</f>
        <v>2013</v>
      </c>
      <c r="C39" s="416">
        <f>+'Ark1'!F595</f>
        <v>187</v>
      </c>
      <c r="D39" s="417" t="str">
        <f>VLOOKUP(C39,RNR!$D$8:$E$9,2)</f>
        <v>Kje</v>
      </c>
      <c r="E39" s="418">
        <f>+'Ark1'!Q595</f>
        <v>466</v>
      </c>
      <c r="F39" s="419">
        <f t="shared" si="0"/>
        <v>-195</v>
      </c>
      <c r="G39" s="418">
        <f>+'Ark1'!R595</f>
        <v>9058</v>
      </c>
      <c r="H39" s="419">
        <f t="shared" si="1"/>
        <v>-908</v>
      </c>
      <c r="I39" s="380"/>
      <c r="J39" s="421">
        <f>+'Ark1'!AF595</f>
        <v>39.033008704645347</v>
      </c>
      <c r="K39" s="422">
        <f t="shared" si="2"/>
        <v>-11.964842078283731</v>
      </c>
      <c r="L39" s="421">
        <f>+'Ark1'!AG595</f>
        <v>19.102367490241377</v>
      </c>
      <c r="M39" s="380"/>
      <c r="N39" s="420">
        <f>+'Ark1'!AJ595</f>
        <v>0</v>
      </c>
      <c r="O39" s="423">
        <f>+IF(G39=0,"",'Ark1'!S595)</f>
        <v>4.903841907705897</v>
      </c>
      <c r="P39" s="424">
        <f t="shared" si="3"/>
        <v>0.44387803052347596</v>
      </c>
      <c r="Q39" s="380"/>
      <c r="R39" s="425" t="str">
        <f>+IF(N39=0,"",'Ark1'!AK595)</f>
        <v/>
      </c>
      <c r="S39" s="380"/>
      <c r="T39" s="381" t="str">
        <f>+IF(N39=0,"",'Ark1'!AL595)</f>
        <v/>
      </c>
      <c r="U39" s="380"/>
      <c r="V39" s="290">
        <f>+IF(G39=0,"",'Ark1'!U595)</f>
        <v>7.1008533892691394</v>
      </c>
      <c r="W39" s="422">
        <f t="shared" si="4"/>
        <v>-11.980734007881214</v>
      </c>
      <c r="X39" s="413"/>
      <c r="Y39" s="417">
        <f>+IF(G39=0,"",'Ark1'!T595)</f>
        <v>4.0094943696180172</v>
      </c>
      <c r="Z39" s="424">
        <f t="shared" si="5"/>
        <v>-0.72520360349055224</v>
      </c>
      <c r="AA39" s="426">
        <f>+IF(G39=0,"",'Ark1'!W595)</f>
        <v>0</v>
      </c>
      <c r="AB39" s="426">
        <f t="shared" si="6"/>
        <v>-1.6154926750953245</v>
      </c>
      <c r="AC39" s="426">
        <f>+IF(G39=0,"",'Ark1'!X595)</f>
        <v>1.6780746301611835</v>
      </c>
      <c r="AD39" s="426">
        <f>+IF(G39=0,"",'Ark1'!Y595)</f>
        <v>4.4159858688452194E-2</v>
      </c>
      <c r="AE39" s="426">
        <f>+IF(G39=0,"",'Ark1'!Z595)</f>
        <v>3.385751714535151</v>
      </c>
      <c r="AF39" s="421">
        <f>+IF(G39=0,"",'Ark1'!Z595)</f>
        <v>3.385751714535151</v>
      </c>
      <c r="AG39" s="417">
        <f>+IF(G39=0,"",'Ark1'!AA595)</f>
        <v>1.592349169577808</v>
      </c>
      <c r="AH39" s="417">
        <f>+IF(G39=0,"",'Ark1'!AC595)</f>
        <v>22.391298961653963</v>
      </c>
      <c r="AI39" s="423">
        <f t="shared" si="7"/>
        <v>1.4480184155428948</v>
      </c>
      <c r="AJ39" s="426">
        <f t="shared" si="8"/>
        <v>19.437768240343349</v>
      </c>
      <c r="AK39" s="213"/>
      <c r="AL39" s="381"/>
      <c r="AM39" s="381"/>
      <c r="AO39" s="28"/>
      <c r="AP39" s="28"/>
      <c r="AQ39" s="28"/>
      <c r="AT39" s="427"/>
    </row>
    <row r="40" spans="1:46" ht="15.6">
      <c r="A40" s="213"/>
      <c r="B40" s="416">
        <f>+'Ark1'!C596</f>
        <v>2012</v>
      </c>
      <c r="C40" s="416">
        <f>+'Ark1'!F596</f>
        <v>186</v>
      </c>
      <c r="D40" s="417" t="str">
        <f>VLOOKUP(C40,RNR!$D$8:$E$9,2)</f>
        <v>Geit</v>
      </c>
      <c r="E40" s="418">
        <f>+'Ark1'!Q596</f>
        <v>657</v>
      </c>
      <c r="F40" s="419">
        <f t="shared" si="0"/>
        <v>175</v>
      </c>
      <c r="G40" s="418">
        <f>+'Ark1'!R596</f>
        <v>11542</v>
      </c>
      <c r="H40" s="419">
        <f t="shared" si="1"/>
        <v>1966</v>
      </c>
      <c r="I40" s="380"/>
      <c r="J40" s="421">
        <f>+'Ark1'!AF596</f>
        <v>56.487055253756189</v>
      </c>
      <c r="K40" s="422">
        <f t="shared" si="2"/>
        <v>7.4849060366852669</v>
      </c>
      <c r="L40" s="421">
        <f>+'Ark1'!AG596</f>
        <v>78.236826762219138</v>
      </c>
      <c r="M40" s="380"/>
      <c r="N40" s="420">
        <f>+'Ark1'!AJ596</f>
        <v>0</v>
      </c>
      <c r="O40" s="423">
        <f>+IF(G40=0,"",'Ark1'!S596)</f>
        <v>4.7222318488996704</v>
      </c>
      <c r="P40" s="424">
        <f t="shared" si="3"/>
        <v>0.24875649384536747</v>
      </c>
      <c r="Q40" s="380"/>
      <c r="R40" s="425" t="str">
        <f>+IF(N40=0,"",'Ark1'!AK596)</f>
        <v/>
      </c>
      <c r="S40" s="380"/>
      <c r="T40" s="381" t="str">
        <f>+IF(N40=0,"",'Ark1'!AL596)</f>
        <v/>
      </c>
      <c r="U40" s="380"/>
      <c r="V40" s="290">
        <f>+IF(G40=0,"",'Ark1'!U596)</f>
        <v>19.217986484144824</v>
      </c>
      <c r="W40" s="422">
        <f t="shared" si="4"/>
        <v>12.737401688823187</v>
      </c>
      <c r="X40" s="413"/>
      <c r="Y40" s="417">
        <f>+IF(G40=0,"",'Ark1'!T596)</f>
        <v>5.0243458672673711</v>
      </c>
      <c r="Z40" s="424">
        <f t="shared" si="5"/>
        <v>1.3519356751203366</v>
      </c>
      <c r="AA40" s="426">
        <f>+IF(G40=0,"",'Ark1'!W596)</f>
        <v>1.6981459019234102</v>
      </c>
      <c r="AB40" s="426">
        <f t="shared" si="6"/>
        <v>1.6981459019234102</v>
      </c>
      <c r="AC40" s="426">
        <f>+IF(G40=0,"",'Ark1'!X596)</f>
        <v>70.473054929821501</v>
      </c>
      <c r="AD40" s="426">
        <f>+IF(G40=0,"",'Ark1'!Y596)</f>
        <v>21.13151966730203</v>
      </c>
      <c r="AE40" s="426">
        <f>+IF(G40=0,"",'Ark1'!Z596)</f>
        <v>5.577356052618299</v>
      </c>
      <c r="AF40" s="421">
        <f>+IF(G40=0,"",'Ark1'!Z596)</f>
        <v>5.577356052618299</v>
      </c>
      <c r="AG40" s="417">
        <f>+IF(G40=0,"",'Ark1'!AA596)</f>
        <v>1.8218497902080528</v>
      </c>
      <c r="AH40" s="417">
        <f>+IF(G40=0,"",'Ark1'!AC596)</f>
        <v>54.12043799058776</v>
      </c>
      <c r="AI40" s="423">
        <f t="shared" si="7"/>
        <v>4.069682959048869</v>
      </c>
      <c r="AJ40" s="426">
        <f t="shared" si="8"/>
        <v>17.56773211567732</v>
      </c>
      <c r="AK40" s="213"/>
      <c r="AL40" s="381"/>
      <c r="AM40" s="381"/>
      <c r="AO40" s="28"/>
      <c r="AP40" s="28"/>
      <c r="AQ40" s="28"/>
      <c r="AT40" s="427"/>
    </row>
    <row r="41" spans="1:46" ht="15.6">
      <c r="A41" s="213"/>
      <c r="B41" s="416">
        <f>+'Ark1'!C597</f>
        <v>2012</v>
      </c>
      <c r="C41" s="416">
        <f>+'Ark1'!F597</f>
        <v>187</v>
      </c>
      <c r="D41" s="417" t="str">
        <f>VLOOKUP(C41,RNR!$D$8:$E$9,2)</f>
        <v>Kje</v>
      </c>
      <c r="E41" s="418">
        <f>+'Ark1'!Q597</f>
        <v>462</v>
      </c>
      <c r="F41" s="419">
        <f t="shared" si="0"/>
        <v>-264</v>
      </c>
      <c r="G41" s="418">
        <f>+'Ark1'!R597</f>
        <v>8891</v>
      </c>
      <c r="H41" s="419">
        <f t="shared" si="1"/>
        <v>-2967.6299999999992</v>
      </c>
      <c r="I41" s="380"/>
      <c r="J41" s="421">
        <f>+'Ark1'!AF597</f>
        <v>43.512944746243825</v>
      </c>
      <c r="K41" s="422">
        <f t="shared" si="2"/>
        <v>-8.0875291975103849</v>
      </c>
      <c r="L41" s="421">
        <f>+'Ark1'!AG597</f>
        <v>21.763173237780855</v>
      </c>
      <c r="M41" s="380"/>
      <c r="N41" s="420">
        <f>+'Ark1'!AJ597</f>
        <v>0</v>
      </c>
      <c r="O41" s="423">
        <f>+IF(G41=0,"",'Ark1'!S597)</f>
        <v>4.9291418288156557</v>
      </c>
      <c r="P41" s="424">
        <f t="shared" si="3"/>
        <v>0.54952462176897487</v>
      </c>
      <c r="Q41" s="380"/>
      <c r="R41" s="425" t="str">
        <f>+IF(N41=0,"",'Ark1'!AK597)</f>
        <v/>
      </c>
      <c r="S41" s="380"/>
      <c r="T41" s="381" t="str">
        <f>+IF(N41=0,"",'Ark1'!AL597)</f>
        <v/>
      </c>
      <c r="U41" s="380"/>
      <c r="V41" s="290">
        <f>+IF(G41=0,"",'Ark1'!U597)</f>
        <v>6.9398380384658482</v>
      </c>
      <c r="W41" s="422">
        <f t="shared" si="4"/>
        <v>-12.195947461208224</v>
      </c>
      <c r="X41" s="413"/>
      <c r="Y41" s="417">
        <f>+IF(G41=0,"",'Ark1'!T597)</f>
        <v>3.8233044651895174</v>
      </c>
      <c r="Z41" s="424">
        <f t="shared" si="5"/>
        <v>-0.83619330141590176</v>
      </c>
      <c r="AA41" s="426">
        <f>+IF(G41=0,"",'Ark1'!W597)</f>
        <v>0</v>
      </c>
      <c r="AB41" s="426">
        <f t="shared" si="6"/>
        <v>-1.8804870377100888</v>
      </c>
      <c r="AC41" s="426">
        <f>+IF(G41=0,"",'Ark1'!X597)</f>
        <v>1.1359802047013829</v>
      </c>
      <c r="AD41" s="426">
        <f>+IF(G41=0,"",'Ark1'!Y597)</f>
        <v>0</v>
      </c>
      <c r="AE41" s="426">
        <f>+IF(G41=0,"",'Ark1'!Z597)</f>
        <v>3.1048959666563127</v>
      </c>
      <c r="AF41" s="421">
        <f>+IF(G41=0,"",'Ark1'!Z597)</f>
        <v>3.1048959666563127</v>
      </c>
      <c r="AG41" s="417">
        <f>+IF(G41=0,"",'Ark1'!AA597)</f>
        <v>1.562025430426486</v>
      </c>
      <c r="AH41" s="417">
        <f>+IF(G41=0,"",'Ark1'!AC597)</f>
        <v>22.219720043666594</v>
      </c>
      <c r="AI41" s="423">
        <f t="shared" si="7"/>
        <v>1.4079201369081544</v>
      </c>
      <c r="AJ41" s="426">
        <f t="shared" si="8"/>
        <v>19.244588744588743</v>
      </c>
      <c r="AK41" s="213"/>
      <c r="AL41" s="381"/>
      <c r="AM41" s="381"/>
      <c r="AO41" s="28"/>
      <c r="AP41" s="28"/>
      <c r="AQ41" s="28"/>
      <c r="AT41" s="428"/>
    </row>
    <row r="42" spans="1:46" ht="15.6">
      <c r="A42" s="213"/>
      <c r="B42" s="416">
        <f>+'Ark1'!C598</f>
        <v>2011</v>
      </c>
      <c r="C42" s="416">
        <f>+'Ark1'!F598</f>
        <v>186</v>
      </c>
      <c r="D42" s="417" t="str">
        <f>VLOOKUP(C42,RNR!$D$8:$E$9,2)</f>
        <v>Geit</v>
      </c>
      <c r="E42" s="418">
        <f>+'Ark1'!Q598</f>
        <v>661</v>
      </c>
      <c r="F42" s="419">
        <f t="shared" si="0"/>
        <v>140</v>
      </c>
      <c r="G42" s="418">
        <f>+'Ark1'!R598</f>
        <v>9966</v>
      </c>
      <c r="H42" s="419">
        <f t="shared" si="1"/>
        <v>-1157</v>
      </c>
      <c r="I42" s="380"/>
      <c r="J42" s="421">
        <f>+'Ark1'!AF598</f>
        <v>50.997850782929078</v>
      </c>
      <c r="K42" s="422">
        <f t="shared" si="2"/>
        <v>2.5983247266832876</v>
      </c>
      <c r="L42" s="421">
        <f>+'Ark1'!AG598</f>
        <v>75.395763420606997</v>
      </c>
      <c r="M42" s="380"/>
      <c r="N42" s="420">
        <f>+'Ark1'!AJ598</f>
        <v>0</v>
      </c>
      <c r="O42" s="423">
        <f>+IF(G42=0,"",'Ark1'!S598)</f>
        <v>4.459963877182421</v>
      </c>
      <c r="P42" s="424">
        <f t="shared" si="3"/>
        <v>-0.35663236483861738</v>
      </c>
      <c r="Q42" s="380"/>
      <c r="R42" s="425" t="str">
        <f>+IF(N42=0,"",'Ark1'!AK598)</f>
        <v/>
      </c>
      <c r="S42" s="380"/>
      <c r="T42" s="381" t="str">
        <f>+IF(N42=0,"",'Ark1'!AL598)</f>
        <v/>
      </c>
      <c r="U42" s="380"/>
      <c r="V42" s="290">
        <f>+IF(G42=0,"",'Ark1'!U598)</f>
        <v>19.081587397150354</v>
      </c>
      <c r="W42" s="422">
        <f t="shared" si="4"/>
        <v>12.851361738604989</v>
      </c>
      <c r="X42" s="413"/>
      <c r="Y42" s="417">
        <f>+IF(G42=0,"",'Ark1'!T598)</f>
        <v>4.7346979731085694</v>
      </c>
      <c r="Z42" s="424">
        <f t="shared" si="5"/>
        <v>1.2162227416062756</v>
      </c>
      <c r="AA42" s="426">
        <f>+IF(G42=0,"",'Ark1'!W598)</f>
        <v>1.6154926750953245</v>
      </c>
      <c r="AB42" s="426">
        <f t="shared" si="6"/>
        <v>1.5975119145091516</v>
      </c>
      <c r="AC42" s="426">
        <f>+IF(G42=0,"",'Ark1'!X598)</f>
        <v>69.185229781256297</v>
      </c>
      <c r="AD42" s="426">
        <f>+IF(G42=0,"",'Ark1'!Y598)</f>
        <v>20.720449528396546</v>
      </c>
      <c r="AE42" s="426">
        <f>+IF(G42=0,"",'Ark1'!Z598)</f>
        <v>5.6820449034925691</v>
      </c>
      <c r="AF42" s="421">
        <f>+IF(G42=0,"",'Ark1'!Z598)</f>
        <v>5.6820449034925691</v>
      </c>
      <c r="AG42" s="417">
        <f>+IF(G42=0,"",'Ark1'!AA598)</f>
        <v>1.8413801545770112</v>
      </c>
      <c r="AH42" s="417">
        <f>+IF(G42=0,"",'Ark1'!AC598)</f>
        <v>56.329530169680083</v>
      </c>
      <c r="AI42" s="423">
        <f t="shared" si="7"/>
        <v>4.2784174766018808</v>
      </c>
      <c r="AJ42" s="426">
        <f t="shared" si="8"/>
        <v>15.077155824508321</v>
      </c>
      <c r="AK42" s="213"/>
      <c r="AL42" s="381"/>
      <c r="AM42" s="381"/>
      <c r="AO42" s="28"/>
      <c r="AP42" s="28"/>
      <c r="AQ42" s="27"/>
      <c r="AR42" s="27"/>
      <c r="AS42" s="27"/>
    </row>
    <row r="43" spans="1:46" ht="15.6">
      <c r="A43" s="213"/>
      <c r="B43" s="416">
        <f>+'Ark1'!C599</f>
        <v>2011</v>
      </c>
      <c r="C43" s="416">
        <f>+'Ark1'!F599</f>
        <v>187</v>
      </c>
      <c r="D43" s="417" t="str">
        <f>VLOOKUP(C43,RNR!$D$8:$E$9,2)</f>
        <v>Kje</v>
      </c>
      <c r="E43" s="418">
        <f>+'Ark1'!Q599</f>
        <v>482</v>
      </c>
      <c r="F43" s="419">
        <f t="shared" si="0"/>
        <v>-247</v>
      </c>
      <c r="G43" s="418">
        <f>+'Ark1'!R599</f>
        <v>9576</v>
      </c>
      <c r="H43" s="419">
        <f t="shared" si="1"/>
        <v>-1902</v>
      </c>
      <c r="I43" s="380"/>
      <c r="J43" s="421">
        <f>+'Ark1'!AF599</f>
        <v>49.002149217070922</v>
      </c>
      <c r="K43" s="422">
        <f t="shared" si="2"/>
        <v>0.17621761931697222</v>
      </c>
      <c r="L43" s="421">
        <f>+'Ark1'!AG599</f>
        <v>24.604236579393007</v>
      </c>
      <c r="M43" s="380"/>
      <c r="N43" s="420">
        <f>+'Ark1'!AJ599</f>
        <v>0</v>
      </c>
      <c r="O43" s="423">
        <f>+IF(G43=0,"",'Ark1'!S599)</f>
        <v>4.4734753550543029</v>
      </c>
      <c r="P43" s="424">
        <f t="shared" si="3"/>
        <v>0.27718680304175702</v>
      </c>
      <c r="Q43" s="380"/>
      <c r="R43" s="425" t="str">
        <f>+IF(N43=0,"",'Ark1'!AK599)</f>
        <v/>
      </c>
      <c r="S43" s="380"/>
      <c r="T43" s="381" t="str">
        <f>+IF(N43=0,"",'Ark1'!AL599)</f>
        <v/>
      </c>
      <c r="U43" s="380"/>
      <c r="V43" s="290">
        <f>+IF(G43=0,"",'Ark1'!U599)</f>
        <v>6.4805847953216356</v>
      </c>
      <c r="W43" s="422">
        <f t="shared" si="4"/>
        <v>-12.54048159255095</v>
      </c>
      <c r="X43" s="413"/>
      <c r="Y43" s="417">
        <f>+IF(G43=0,"",'Ark1'!T599)</f>
        <v>3.6724101921470345</v>
      </c>
      <c r="Z43" s="424">
        <f t="shared" si="5"/>
        <v>-1.1096075809841723</v>
      </c>
      <c r="AA43" s="426">
        <f>+IF(G43=0,"",'Ark1'!W599)</f>
        <v>0</v>
      </c>
      <c r="AB43" s="426">
        <f t="shared" si="6"/>
        <v>-2.2303537201603056</v>
      </c>
      <c r="AC43" s="426">
        <f>+IF(G43=0,"",'Ark1'!X599)</f>
        <v>0.93984962406015027</v>
      </c>
      <c r="AD43" s="426">
        <f>+IF(G43=0,"",'Ark1'!Y599)</f>
        <v>3.1328320802005004E-2</v>
      </c>
      <c r="AE43" s="426">
        <f>+IF(G43=0,"",'Ark1'!Z599)</f>
        <v>2.9786193123754745</v>
      </c>
      <c r="AF43" s="421">
        <f>+IF(G43=0,"",'Ark1'!Z599)</f>
        <v>2.9786193123754745</v>
      </c>
      <c r="AG43" s="417">
        <f>+IF(G43=0,"",'Ark1'!AA599)</f>
        <v>1.6361001174811611</v>
      </c>
      <c r="AH43" s="417">
        <f>+IF(G43=0,"",'Ark1'!AC599)</f>
        <v>22.650973246262879</v>
      </c>
      <c r="AI43" s="423">
        <f t="shared" si="7"/>
        <v>1.4486689387926601</v>
      </c>
      <c r="AJ43" s="426">
        <f t="shared" si="8"/>
        <v>19.867219917012449</v>
      </c>
      <c r="AK43" s="213"/>
      <c r="AL43" s="381"/>
      <c r="AM43" s="381"/>
      <c r="AO43" s="28"/>
      <c r="AP43" s="28"/>
      <c r="AQ43" s="28"/>
    </row>
    <row r="44" spans="1:46" ht="15.6">
      <c r="A44" s="213"/>
      <c r="B44" s="416">
        <f>+'Ark1'!C600</f>
        <v>2010</v>
      </c>
      <c r="C44" s="416">
        <f>+'Ark1'!F600</f>
        <v>186</v>
      </c>
      <c r="D44" s="417" t="str">
        <f>VLOOKUP(C44,RNR!$D$8:$E$9,2)</f>
        <v>Geit</v>
      </c>
      <c r="E44" s="418">
        <f>+'Ark1'!Q600</f>
        <v>726</v>
      </c>
      <c r="F44" s="419">
        <f t="shared" si="0"/>
        <v>249</v>
      </c>
      <c r="G44" s="418">
        <f>+'Ark1'!R600</f>
        <v>11858.63</v>
      </c>
      <c r="H44" s="419">
        <f t="shared" si="1"/>
        <v>-171.3700000000008</v>
      </c>
      <c r="I44" s="380"/>
      <c r="J44" s="421">
        <f>+'Ark1'!AF600</f>
        <v>51.60047394375421</v>
      </c>
      <c r="K44" s="422">
        <f t="shared" si="2"/>
        <v>0.42640554150816001</v>
      </c>
      <c r="L44" s="421">
        <f>+'Ark1'!AG600</f>
        <v>76.605867876565924</v>
      </c>
      <c r="M44" s="380"/>
      <c r="N44" s="420">
        <f>+'Ark1'!AJ600</f>
        <v>0</v>
      </c>
      <c r="O44" s="423">
        <f>+IF(G44=0,"",'Ark1'!S600)</f>
        <v>4.3796172070466808</v>
      </c>
      <c r="P44" s="424">
        <f t="shared" si="3"/>
        <v>-0.1347635078327869</v>
      </c>
      <c r="Q44" s="380"/>
      <c r="R44" s="425" t="str">
        <f>+IF(N44=0,"",'Ark1'!AK600)</f>
        <v/>
      </c>
      <c r="S44" s="380"/>
      <c r="T44" s="381" t="str">
        <f>+IF(N44=0,"",'Ark1'!AL600)</f>
        <v/>
      </c>
      <c r="U44" s="380"/>
      <c r="V44" s="290">
        <f>+IF(G44=0,"",'Ark1'!U600)</f>
        <v>19.135785499674071</v>
      </c>
      <c r="W44" s="422">
        <f t="shared" si="4"/>
        <v>12.964646680056447</v>
      </c>
      <c r="X44" s="413"/>
      <c r="Y44" s="417">
        <f>+IF(G44=0,"",'Ark1'!T600)</f>
        <v>4.6594977666054191</v>
      </c>
      <c r="Z44" s="424">
        <f t="shared" si="5"/>
        <v>1.0601627707616945</v>
      </c>
      <c r="AA44" s="426">
        <f>+IF(G44=0,"",'Ark1'!W600)</f>
        <v>1.8804870377100888</v>
      </c>
      <c r="AB44" s="426">
        <f t="shared" si="6"/>
        <v>1.8804870377100888</v>
      </c>
      <c r="AC44" s="426">
        <f>+IF(G44=0,"",'Ark1'!X600)</f>
        <v>70.320095997598386</v>
      </c>
      <c r="AD44" s="426">
        <f>+IF(G44=0,"",'Ark1'!Y600)</f>
        <v>20.474540482332277</v>
      </c>
      <c r="AE44" s="426">
        <f>+IF(G44=0,"",'Ark1'!Z600)</f>
        <v>5.5439868704786193</v>
      </c>
      <c r="AF44" s="421">
        <f>+IF(G44=0,"",'Ark1'!Z600)</f>
        <v>5.5439868704786193</v>
      </c>
      <c r="AG44" s="417">
        <f>+IF(G44=0,"",'Ark1'!AA600)</f>
        <v>1.701267934128009</v>
      </c>
      <c r="AH44" s="417">
        <f>+IF(G44=0,"",'Ark1'!AC600)</f>
        <v>61.040322086732353</v>
      </c>
      <c r="AI44" s="423">
        <f t="shared" si="7"/>
        <v>4.3692826553163435</v>
      </c>
      <c r="AJ44" s="426">
        <f t="shared" si="8"/>
        <v>16.334201101928375</v>
      </c>
      <c r="AK44" s="213"/>
      <c r="AL44" s="381"/>
      <c r="AM44" s="381"/>
      <c r="AO44" s="28"/>
      <c r="AP44" s="28"/>
      <c r="AQ44" s="28"/>
    </row>
    <row r="45" spans="1:46" ht="15.6">
      <c r="A45" s="213"/>
      <c r="B45" s="416">
        <f>+'Ark1'!C601</f>
        <v>2010</v>
      </c>
      <c r="C45" s="416">
        <f>+'Ark1'!F601</f>
        <v>187</v>
      </c>
      <c r="D45" s="417" t="str">
        <f>VLOOKUP(C45,RNR!$D$8:$E$9,2)</f>
        <v>Kje</v>
      </c>
      <c r="E45" s="418">
        <f>+'Ark1'!Q601</f>
        <v>521</v>
      </c>
      <c r="F45" s="419">
        <f t="shared" si="0"/>
        <v>-243</v>
      </c>
      <c r="G45" s="418">
        <f>+'Ark1'!R601</f>
        <v>11123</v>
      </c>
      <c r="H45" s="419">
        <f t="shared" si="1"/>
        <v>-1633</v>
      </c>
      <c r="I45" s="380"/>
      <c r="J45" s="421">
        <f>+'Ark1'!AF601</f>
        <v>48.39952605624579</v>
      </c>
      <c r="K45" s="422">
        <f t="shared" si="2"/>
        <v>-4.9438436589718719</v>
      </c>
      <c r="L45" s="421">
        <f>+'Ark1'!AG601</f>
        <v>23.394132123434066</v>
      </c>
      <c r="M45" s="380"/>
      <c r="N45" s="420">
        <f>+'Ark1'!AJ601</f>
        <v>0</v>
      </c>
      <c r="O45" s="423">
        <f>+IF(G45=0,"",'Ark1'!S601)</f>
        <v>4.8165962420210384</v>
      </c>
      <c r="P45" s="424">
        <f t="shared" si="3"/>
        <v>0.78320019310288203</v>
      </c>
      <c r="Q45" s="380"/>
      <c r="R45" s="425" t="str">
        <f>+IF(N45=0,"",'Ark1'!AK601)</f>
        <v/>
      </c>
      <c r="S45" s="380"/>
      <c r="T45" s="381" t="str">
        <f>+IF(N45=0,"",'Ark1'!AL601)</f>
        <v/>
      </c>
      <c r="U45" s="380"/>
      <c r="V45" s="290">
        <f>+IF(G45=0,"",'Ark1'!U601)</f>
        <v>6.2302256585453648</v>
      </c>
      <c r="W45" s="422">
        <f t="shared" si="4"/>
        <v>-12.330874999968405</v>
      </c>
      <c r="X45" s="413"/>
      <c r="Y45" s="417">
        <f>+IF(G45=0,"",'Ark1'!T601)</f>
        <v>3.5184752315022938</v>
      </c>
      <c r="Z45" s="424">
        <f t="shared" si="5"/>
        <v>-1.0875925013293153</v>
      </c>
      <c r="AA45" s="426">
        <f>+IF(G45=0,"",'Ark1'!W601)</f>
        <v>1.7980760586172796E-2</v>
      </c>
      <c r="AB45" s="426">
        <f t="shared" si="6"/>
        <v>-2.3024958778584801</v>
      </c>
      <c r="AC45" s="426">
        <f>+IF(G45=0,"",'Ark1'!X601)</f>
        <v>0.8181246066708624</v>
      </c>
      <c r="AD45" s="426">
        <f>+IF(G45=0,"",'Ark1'!Y601)</f>
        <v>2.6971140879259184E-2</v>
      </c>
      <c r="AE45" s="426">
        <f>+IF(G45=0,"",'Ark1'!Z601)</f>
        <v>2.9162849627190006</v>
      </c>
      <c r="AF45" s="421">
        <f>+IF(G45=0,"",'Ark1'!Z601)</f>
        <v>2.9162849627190006</v>
      </c>
      <c r="AG45" s="417">
        <f>+IF(G45=0,"",'Ark1'!AA601)</f>
        <v>1.1429301555391695</v>
      </c>
      <c r="AH45" s="417">
        <f>+IF(G45=0,"",'Ark1'!AC601)</f>
        <v>45.734144501398085</v>
      </c>
      <c r="AI45" s="423">
        <f t="shared" si="7"/>
        <v>1.2934913672421853</v>
      </c>
      <c r="AJ45" s="426">
        <f t="shared" si="8"/>
        <v>21.349328214971209</v>
      </c>
      <c r="AK45" s="213"/>
      <c r="AL45" s="381"/>
      <c r="AM45" s="381"/>
      <c r="AO45" s="28"/>
      <c r="AP45" s="28"/>
      <c r="AQ45" s="28"/>
    </row>
    <row r="46" spans="1:46" ht="15.6">
      <c r="A46" s="213"/>
      <c r="B46" s="416">
        <f>+'Ark1'!C602</f>
        <v>2009</v>
      </c>
      <c r="C46" s="416">
        <f>+'Ark1'!F602</f>
        <v>186</v>
      </c>
      <c r="D46" s="417" t="str">
        <f>VLOOKUP(C46,RNR!$D$8:$E$9,2)</f>
        <v>Geit</v>
      </c>
      <c r="E46" s="418">
        <f>+'Ark1'!Q602</f>
        <v>729</v>
      </c>
      <c r="F46" s="419">
        <f t="shared" si="0"/>
        <v>258</v>
      </c>
      <c r="G46" s="418">
        <f>+'Ark1'!R602</f>
        <v>11478</v>
      </c>
      <c r="H46" s="419">
        <f t="shared" si="1"/>
        <v>321</v>
      </c>
      <c r="I46" s="380"/>
      <c r="J46" s="421">
        <f>+'Ark1'!AF602</f>
        <v>48.82593159775395</v>
      </c>
      <c r="K46" s="422">
        <f t="shared" si="2"/>
        <v>2.1693013129716121</v>
      </c>
      <c r="L46" s="421">
        <f>+'Ark1'!AG602</f>
        <v>74.624644435071488</v>
      </c>
      <c r="M46" s="380"/>
      <c r="N46" s="420">
        <f>+'Ark1'!AJ602</f>
        <v>0</v>
      </c>
      <c r="O46" s="423">
        <f>+IF(G46=0,"",'Ark1'!S602)</f>
        <v>4.1962885520125459</v>
      </c>
      <c r="P46" s="424">
        <f t="shared" si="3"/>
        <v>-0.17854339205844294</v>
      </c>
      <c r="Q46" s="380"/>
      <c r="R46" s="425" t="str">
        <f>+IF(N46=0,"",'Ark1'!AK602)</f>
        <v/>
      </c>
      <c r="S46" s="380"/>
      <c r="T46" s="381" t="str">
        <f>+IF(N46=0,"",'Ark1'!AL602)</f>
        <v/>
      </c>
      <c r="U46" s="380"/>
      <c r="V46" s="290">
        <f>+IF(G46=0,"",'Ark1'!U602)</f>
        <v>19.021066387872587</v>
      </c>
      <c r="W46" s="422">
        <f t="shared" si="4"/>
        <v>13.168301307653897</v>
      </c>
      <c r="X46" s="413"/>
      <c r="Y46" s="417">
        <f>+IF(G46=0,"",'Ark1'!T602)</f>
        <v>4.7820177731312068</v>
      </c>
      <c r="Z46" s="424">
        <f t="shared" si="5"/>
        <v>1.1996031455431448</v>
      </c>
      <c r="AA46" s="426">
        <f>+IF(G46=0,"",'Ark1'!W602)</f>
        <v>2.2303537201603056</v>
      </c>
      <c r="AB46" s="426">
        <f t="shared" si="6"/>
        <v>2.2213907372796031</v>
      </c>
      <c r="AC46" s="426">
        <f>+IF(G46=0,"",'Ark1'!X602)</f>
        <v>68.295870360690003</v>
      </c>
      <c r="AD46" s="426">
        <f>+IF(G46=0,"",'Ark1'!Y602)</f>
        <v>20.813730615089735</v>
      </c>
      <c r="AE46" s="426">
        <f>+IF(G46=0,"",'Ark1'!Z602)</f>
        <v>5.7159138865452785</v>
      </c>
      <c r="AF46" s="421">
        <f>+IF(G46=0,"",'Ark1'!Z602)</f>
        <v>5.7159138865452785</v>
      </c>
      <c r="AG46" s="417">
        <f>+IF(G46=0,"",'Ark1'!AA602)</f>
        <v>1.7821979332011462</v>
      </c>
      <c r="AH46" s="417">
        <f>+IF(G46=0,"",'Ark1'!AC602)</f>
        <v>60.301102068087104</v>
      </c>
      <c r="AI46" s="423">
        <f t="shared" si="7"/>
        <v>4.5328308938025854</v>
      </c>
      <c r="AJ46" s="426">
        <f t="shared" si="8"/>
        <v>15.744855967078189</v>
      </c>
      <c r="AK46" s="213"/>
      <c r="AL46" s="381"/>
      <c r="AM46" s="381"/>
      <c r="AO46" s="28"/>
      <c r="AP46" s="28"/>
      <c r="AQ46" s="28"/>
    </row>
    <row r="47" spans="1:46" ht="15.6">
      <c r="A47" s="213"/>
      <c r="B47" s="416">
        <f>+'Ark1'!C603</f>
        <v>2009</v>
      </c>
      <c r="C47" s="416">
        <f>+'Ark1'!F603</f>
        <v>187</v>
      </c>
      <c r="D47" s="417" t="str">
        <f>VLOOKUP(C47,RNR!$D$8:$E$9,2)</f>
        <v>Kje</v>
      </c>
      <c r="E47" s="418">
        <f>+'Ark1'!Q603</f>
        <v>477</v>
      </c>
      <c r="F47" s="419">
        <f t="shared" si="0"/>
        <v>-289</v>
      </c>
      <c r="G47" s="418">
        <f>+'Ark1'!R603</f>
        <v>12030</v>
      </c>
      <c r="H47" s="419">
        <f t="shared" si="1"/>
        <v>38</v>
      </c>
      <c r="I47" s="380"/>
      <c r="J47" s="421">
        <f>+'Ark1'!AF603</f>
        <v>51.17406840224605</v>
      </c>
      <c r="K47" s="422">
        <f t="shared" si="2"/>
        <v>-5.539102560156401</v>
      </c>
      <c r="L47" s="421">
        <f>+'Ark1'!AG603</f>
        <v>25.37535556492853</v>
      </c>
      <c r="M47" s="380"/>
      <c r="N47" s="420">
        <f>+'Ark1'!AJ603</f>
        <v>0</v>
      </c>
      <c r="O47" s="423">
        <f>+IF(G47=0,"",'Ark1'!S603)</f>
        <v>4.5143807148794677</v>
      </c>
      <c r="P47" s="424">
        <f t="shared" si="3"/>
        <v>0.65822661214431166</v>
      </c>
      <c r="Q47" s="380"/>
      <c r="R47" s="425" t="str">
        <f>+IF(N47=0,"",'Ark1'!AK603)</f>
        <v/>
      </c>
      <c r="S47" s="380"/>
      <c r="T47" s="381" t="str">
        <f>+IF(N47=0,"",'Ark1'!AL603)</f>
        <v/>
      </c>
      <c r="U47" s="380"/>
      <c r="V47" s="290">
        <f>+IF(G47=0,"",'Ark1'!U603)</f>
        <v>6.1711388196176236</v>
      </c>
      <c r="W47" s="422">
        <f t="shared" si="4"/>
        <v>-11.778877858167597</v>
      </c>
      <c r="X47" s="413"/>
      <c r="Y47" s="417">
        <f>+IF(G47=0,"",'Ark1'!T603)</f>
        <v>3.5993349958437246</v>
      </c>
      <c r="Z47" s="424">
        <f t="shared" si="5"/>
        <v>-0.82394719228169055</v>
      </c>
      <c r="AA47" s="426">
        <f>+IF(G47=0,"",'Ark1'!W603)</f>
        <v>0</v>
      </c>
      <c r="AB47" s="426">
        <f t="shared" si="6"/>
        <v>-2.5600400266844558</v>
      </c>
      <c r="AC47" s="426">
        <f>+IF(G47=0,"",'Ark1'!X603)</f>
        <v>0.6234413965087281</v>
      </c>
      <c r="AD47" s="426">
        <f>+IF(G47=0,"",'Ark1'!Y603)</f>
        <v>8.3125519534497112E-3</v>
      </c>
      <c r="AE47" s="426">
        <f>+IF(G47=0,"",'Ark1'!Z603)</f>
        <v>2.7738938453944404</v>
      </c>
      <c r="AF47" s="421">
        <f>+IF(G47=0,"",'Ark1'!Z603)</f>
        <v>2.7738938453944404</v>
      </c>
      <c r="AG47" s="417">
        <f>+IF(G47=0,"",'Ark1'!AA603)</f>
        <v>1.6750333339030223</v>
      </c>
      <c r="AH47" s="417">
        <f>+IF(G47=0,"",'Ark1'!AC603)</f>
        <v>24.089289320089023</v>
      </c>
      <c r="AI47" s="423">
        <f t="shared" si="7"/>
        <v>1.3669956544155559</v>
      </c>
      <c r="AJ47" s="426">
        <f t="shared" si="8"/>
        <v>25.220125786163521</v>
      </c>
      <c r="AK47" s="213"/>
      <c r="AL47" s="381"/>
      <c r="AM47" s="381"/>
      <c r="AO47" s="28"/>
      <c r="AP47" s="28"/>
      <c r="AQ47" s="28"/>
    </row>
    <row r="48" spans="1:46" ht="15.6">
      <c r="A48" s="213"/>
      <c r="B48" s="416">
        <f>+'Ark1'!C604</f>
        <v>2008</v>
      </c>
      <c r="C48" s="416">
        <f>+'Ark1'!F604</f>
        <v>186</v>
      </c>
      <c r="D48" s="417" t="str">
        <f>VLOOKUP(C48,RNR!$D$8:$E$9,2)</f>
        <v>Geit</v>
      </c>
      <c r="E48" s="418">
        <f>+'Ark1'!Q604</f>
        <v>764</v>
      </c>
      <c r="F48" s="419">
        <f t="shared" si="0"/>
        <v>335</v>
      </c>
      <c r="G48" s="418">
        <f>+'Ark1'!R604</f>
        <v>12756</v>
      </c>
      <c r="H48" s="419">
        <f t="shared" si="1"/>
        <v>3603</v>
      </c>
      <c r="I48" s="380"/>
      <c r="J48" s="421">
        <f>+'Ark1'!AF604</f>
        <v>53.343369715217662</v>
      </c>
      <c r="K48" s="422">
        <f t="shared" si="2"/>
        <v>10.056540677620113</v>
      </c>
      <c r="L48" s="421">
        <f>+'Ark1'!AG604</f>
        <v>78.382346563501258</v>
      </c>
      <c r="M48" s="380"/>
      <c r="N48" s="420">
        <f>+'Ark1'!AJ604</f>
        <v>0</v>
      </c>
      <c r="O48" s="423">
        <f>+IF(G48=0,"",'Ark1'!S604)</f>
        <v>4.0333960489181564</v>
      </c>
      <c r="P48" s="424">
        <f t="shared" si="3"/>
        <v>-0.28387697631946907</v>
      </c>
      <c r="Q48" s="380"/>
      <c r="R48" s="425" t="str">
        <f>+IF(N48=0,"",'Ark1'!AK604)</f>
        <v/>
      </c>
      <c r="S48" s="380"/>
      <c r="T48" s="381" t="str">
        <f>+IF(N48=0,"",'Ark1'!AL604)</f>
        <v/>
      </c>
      <c r="U48" s="380"/>
      <c r="V48" s="290">
        <f>+IF(G48=0,"",'Ark1'!U604)</f>
        <v>18.561100658513769</v>
      </c>
      <c r="W48" s="422">
        <f t="shared" si="4"/>
        <v>12.470103171351081</v>
      </c>
      <c r="X48" s="413"/>
      <c r="Y48" s="417">
        <f>+IF(G48=0,"",'Ark1'!T604)</f>
        <v>4.6060677328316091</v>
      </c>
      <c r="Z48" s="424">
        <f t="shared" si="5"/>
        <v>1.2803821652581364</v>
      </c>
      <c r="AA48" s="426">
        <f>+IF(G48=0,"",'Ark1'!W604)</f>
        <v>2.3204766384446529</v>
      </c>
      <c r="AB48" s="426">
        <f t="shared" si="6"/>
        <v>2.3204766384446529</v>
      </c>
      <c r="AC48" s="426">
        <f>+IF(G48=0,"",'Ark1'!X604)</f>
        <v>66.306052053935403</v>
      </c>
      <c r="AD48" s="426">
        <f>+IF(G48=0,"",'Ark1'!Y604)</f>
        <v>17.544684854186269</v>
      </c>
      <c r="AE48" s="426">
        <f>+IF(G48=0,"",'Ark1'!Z604)</f>
        <v>5.389840521934584</v>
      </c>
      <c r="AF48" s="421">
        <f>+IF(G48=0,"",'Ark1'!Z604)</f>
        <v>5.389840521934584</v>
      </c>
      <c r="AG48" s="417">
        <f>+IF(G48=0,"",'Ark1'!AA604)</f>
        <v>1.7185505244013339</v>
      </c>
      <c r="AH48" s="417">
        <f>+IF(G48=0,"",'Ark1'!AC604)</f>
        <v>61.67903693342997</v>
      </c>
      <c r="AI48" s="423">
        <f t="shared" si="7"/>
        <v>4.6018542274052798</v>
      </c>
      <c r="AJ48" s="426">
        <f t="shared" si="8"/>
        <v>16.69633507853403</v>
      </c>
      <c r="AK48" s="213"/>
      <c r="AL48" s="381"/>
      <c r="AM48" s="381"/>
      <c r="AO48" s="28"/>
      <c r="AP48" s="28"/>
      <c r="AQ48" s="28"/>
    </row>
    <row r="49" spans="1:43" ht="15.6">
      <c r="A49" s="213"/>
      <c r="B49" s="416">
        <f>+'Ark1'!C605</f>
        <v>2008</v>
      </c>
      <c r="C49" s="416">
        <f>+'Ark1'!F605</f>
        <v>187</v>
      </c>
      <c r="D49" s="417" t="str">
        <f>VLOOKUP(C49,RNR!$D$8:$E$9,2)</f>
        <v>Kje</v>
      </c>
      <c r="E49" s="418">
        <f>+'Ark1'!Q605</f>
        <v>471</v>
      </c>
      <c r="F49" s="419">
        <f t="shared" si="0"/>
        <v>-338</v>
      </c>
      <c r="G49" s="418">
        <f>+'Ark1'!R605</f>
        <v>11157</v>
      </c>
      <c r="H49" s="419">
        <f t="shared" si="1"/>
        <v>-2258</v>
      </c>
      <c r="I49" s="380"/>
      <c r="J49" s="421">
        <f>+'Ark1'!AF605</f>
        <v>46.656630284782338</v>
      </c>
      <c r="K49" s="422">
        <f t="shared" si="2"/>
        <v>-12.129522213026604</v>
      </c>
      <c r="L49" s="421">
        <f>+'Ark1'!AG605</f>
        <v>21.617653436498735</v>
      </c>
      <c r="M49" s="380"/>
      <c r="N49" s="420">
        <f>+'Ark1'!AJ605</f>
        <v>0</v>
      </c>
      <c r="O49" s="423">
        <f>+IF(G49=0,"",'Ark1'!S605)</f>
        <v>4.3748319440709889</v>
      </c>
      <c r="P49" s="424">
        <f t="shared" si="3"/>
        <v>0.81806712856595709</v>
      </c>
      <c r="Q49" s="380"/>
      <c r="R49" s="425" t="str">
        <f>+IF(N49=0,"",'Ark1'!AK605)</f>
        <v/>
      </c>
      <c r="S49" s="380"/>
      <c r="T49" s="381" t="str">
        <f>+IF(N49=0,"",'Ark1'!AL605)</f>
        <v/>
      </c>
      <c r="U49" s="380"/>
      <c r="V49" s="290">
        <f>+IF(G49=0,"",'Ark1'!U605)</f>
        <v>5.8527650802186901</v>
      </c>
      <c r="W49" s="422">
        <f t="shared" si="4"/>
        <v>-11.940190566445475</v>
      </c>
      <c r="X49" s="413"/>
      <c r="Y49" s="417">
        <f>+IF(G49=0,"",'Ark1'!T605)</f>
        <v>3.582414627588062</v>
      </c>
      <c r="Z49" s="424">
        <f t="shared" si="5"/>
        <v>-0.73022048236348569</v>
      </c>
      <c r="AA49" s="426">
        <f>+IF(G49=0,"",'Ark1'!W605)</f>
        <v>8.9629828807026978E-3</v>
      </c>
      <c r="AB49" s="426">
        <f t="shared" si="6"/>
        <v>-2.4509699280399087</v>
      </c>
      <c r="AC49" s="426">
        <f>+IF(G49=0,"",'Ark1'!X605)</f>
        <v>0.61844581876848614</v>
      </c>
      <c r="AD49" s="426">
        <f>+IF(G49=0,"",'Ark1'!Y605)</f>
        <v>0</v>
      </c>
      <c r="AE49" s="426">
        <f>+IF(G49=0,"",'Ark1'!Z605)</f>
        <v>2.8262985261790381</v>
      </c>
      <c r="AF49" s="421">
        <f>+IF(G49=0,"",'Ark1'!Z605)</f>
        <v>2.8262985261790381</v>
      </c>
      <c r="AG49" s="417">
        <f>+IF(G49=0,"",'Ark1'!AA605)</f>
        <v>1.5528239564870261</v>
      </c>
      <c r="AH49" s="417">
        <f>+IF(G49=0,"",'Ark1'!AC605)</f>
        <v>26.651850247840631</v>
      </c>
      <c r="AI49" s="423">
        <f t="shared" si="7"/>
        <v>1.3378262651096064</v>
      </c>
      <c r="AJ49" s="426">
        <f t="shared" si="8"/>
        <v>23.687898089171973</v>
      </c>
      <c r="AK49" s="213"/>
      <c r="AL49" s="381"/>
      <c r="AM49" s="381"/>
      <c r="AO49" s="28"/>
      <c r="AP49" s="28"/>
      <c r="AQ49" s="28"/>
    </row>
    <row r="50" spans="1:43" ht="15.6">
      <c r="A50" s="213"/>
      <c r="B50" s="416">
        <f>+'Ark1'!C606</f>
        <v>2007</v>
      </c>
      <c r="C50" s="416">
        <f>+'Ark1'!F606</f>
        <v>186</v>
      </c>
      <c r="D50" s="417" t="str">
        <f>VLOOKUP(C50,RNR!$D$8:$E$9,2)</f>
        <v>Geit</v>
      </c>
      <c r="E50" s="418">
        <f>+'Ark1'!Q606</f>
        <v>766</v>
      </c>
      <c r="F50" s="419">
        <f t="shared" si="0"/>
        <v>333</v>
      </c>
      <c r="G50" s="418">
        <f>+'Ark1'!R606</f>
        <v>11992</v>
      </c>
      <c r="H50" s="419">
        <f t="shared" si="1"/>
        <v>2587</v>
      </c>
      <c r="I50" s="380"/>
      <c r="J50" s="421">
        <f>+'Ark1'!AF606</f>
        <v>56.713170962402451</v>
      </c>
      <c r="K50" s="422">
        <f t="shared" si="2"/>
        <v>15.499323460211393</v>
      </c>
      <c r="L50" s="421">
        <f>+'Ark1'!AG606</f>
        <v>79.428281505124389</v>
      </c>
      <c r="M50" s="380"/>
      <c r="N50" s="420">
        <f>+'Ark1'!AJ606</f>
        <v>0</v>
      </c>
      <c r="O50" s="423">
        <f>+IF(G50=0,"",'Ark1'!S606)</f>
        <v>3.856154102735156</v>
      </c>
      <c r="P50" s="424">
        <f t="shared" si="3"/>
        <v>-0.19169278721699756</v>
      </c>
      <c r="Q50" s="380"/>
      <c r="R50" s="425" t="str">
        <f>+IF(N50=0,"",'Ark1'!AK606)</f>
        <v/>
      </c>
      <c r="S50" s="380"/>
      <c r="T50" s="381" t="str">
        <f>+IF(N50=0,"",'Ark1'!AL606)</f>
        <v/>
      </c>
      <c r="U50" s="380"/>
      <c r="V50" s="290">
        <f>+IF(G50=0,"",'Ark1'!U606)</f>
        <v>17.950016677785221</v>
      </c>
      <c r="W50" s="422">
        <f t="shared" si="4"/>
        <v>12.299384035573624</v>
      </c>
      <c r="X50" s="413"/>
      <c r="Y50" s="417">
        <f>+IF(G50=0,"",'Ark1'!T606)</f>
        <v>4.4232821881254152</v>
      </c>
      <c r="Z50" s="424">
        <f t="shared" si="5"/>
        <v>1.2945208909430654</v>
      </c>
      <c r="AA50" s="426">
        <f>+IF(G50=0,"",'Ark1'!W606)</f>
        <v>2.5600400266844558</v>
      </c>
      <c r="AB50" s="426">
        <f t="shared" si="6"/>
        <v>2.5600400266844558</v>
      </c>
      <c r="AC50" s="426">
        <f>+IF(G50=0,"",'Ark1'!X606)</f>
        <v>61.174116077384944</v>
      </c>
      <c r="AD50" s="426">
        <f>+IF(G50=0,"",'Ark1'!Y606)</f>
        <v>14.801534356237491</v>
      </c>
      <c r="AE50" s="426">
        <f>+IF(G50=0,"",'Ark1'!Z606)</f>
        <v>5.2866589173181859</v>
      </c>
      <c r="AF50" s="421">
        <f>+IF(G50=0,"",'Ark1'!Z606)</f>
        <v>5.2866589173181859</v>
      </c>
      <c r="AG50" s="417">
        <f>+IF(G50=0,"",'Ark1'!AA606)</f>
        <v>1.7022055755643919</v>
      </c>
      <c r="AH50" s="417">
        <f>+IF(G50=0,"",'Ark1'!AC606)</f>
        <v>62.331462569853443</v>
      </c>
      <c r="AI50" s="423">
        <f t="shared" si="7"/>
        <v>4.6549012823562572</v>
      </c>
      <c r="AJ50" s="426">
        <f t="shared" si="8"/>
        <v>15.655352480417754</v>
      </c>
      <c r="AK50" s="213"/>
      <c r="AL50" s="381"/>
      <c r="AM50" s="381"/>
      <c r="AO50" s="28"/>
      <c r="AP50" s="28"/>
      <c r="AQ50" s="28"/>
    </row>
    <row r="51" spans="1:43" ht="15.6">
      <c r="A51" s="213"/>
      <c r="B51" s="416">
        <f>+'Ark1'!C607</f>
        <v>2007</v>
      </c>
      <c r="C51" s="416">
        <f>+'Ark1'!F607</f>
        <v>187</v>
      </c>
      <c r="D51" s="417" t="str">
        <f>VLOOKUP(C51,RNR!$D$8:$E$9,2)</f>
        <v>Kje</v>
      </c>
      <c r="E51" s="418">
        <f>+'Ark1'!Q607</f>
        <v>429</v>
      </c>
      <c r="F51" s="419">
        <f t="shared" si="0"/>
        <v>-375</v>
      </c>
      <c r="G51" s="418">
        <f>+'Ark1'!R607</f>
        <v>9153</v>
      </c>
      <c r="H51" s="419">
        <f t="shared" si="1"/>
        <v>-2943</v>
      </c>
      <c r="I51" s="380"/>
      <c r="J51" s="421">
        <f>+'Ark1'!AF607</f>
        <v>43.286829037597549</v>
      </c>
      <c r="K51" s="422">
        <f t="shared" si="2"/>
        <v>-12.48080581717425</v>
      </c>
      <c r="L51" s="421">
        <f>+'Ark1'!AG607</f>
        <v>20.571718494875608</v>
      </c>
      <c r="M51" s="380"/>
      <c r="N51" s="420">
        <f>+'Ark1'!AJ607</f>
        <v>0</v>
      </c>
      <c r="O51" s="423">
        <f>+IF(G51=0,"",'Ark1'!S607)</f>
        <v>4.3172730252376255</v>
      </c>
      <c r="P51" s="424">
        <f t="shared" si="3"/>
        <v>0.65060635857095983</v>
      </c>
      <c r="Q51" s="380"/>
      <c r="R51" s="425" t="str">
        <f>+IF(N51=0,"",'Ark1'!AK607)</f>
        <v/>
      </c>
      <c r="S51" s="380"/>
      <c r="T51" s="381" t="str">
        <f>+IF(N51=0,"",'Ark1'!AL607)</f>
        <v/>
      </c>
      <c r="U51" s="380"/>
      <c r="V51" s="290">
        <f>+IF(G51=0,"",'Ark1'!U607)</f>
        <v>6.0909974871626877</v>
      </c>
      <c r="W51" s="422">
        <f t="shared" si="4"/>
        <v>-11.901165211250035</v>
      </c>
      <c r="X51" s="413"/>
      <c r="Y51" s="417">
        <f>+IF(G51=0,"",'Ark1'!T607)</f>
        <v>3.3256855675734727</v>
      </c>
      <c r="Z51" s="424">
        <f t="shared" si="5"/>
        <v>-1.0780016017386957</v>
      </c>
      <c r="AA51" s="426">
        <f>+IF(G51=0,"",'Ark1'!W607)</f>
        <v>0</v>
      </c>
      <c r="AB51" s="426">
        <f t="shared" si="6"/>
        <v>-2.1494708994708986</v>
      </c>
      <c r="AC51" s="426">
        <f>+IF(G51=0,"",'Ark1'!X607)</f>
        <v>0.49164208456243857</v>
      </c>
      <c r="AD51" s="426">
        <f>+IF(G51=0,"",'Ark1'!Y607)</f>
        <v>1.0925379656943082E-2</v>
      </c>
      <c r="AE51" s="426">
        <f>+IF(G51=0,"",'Ark1'!Z607)</f>
        <v>2.8437813838347488</v>
      </c>
      <c r="AF51" s="421">
        <f>+IF(G51=0,"",'Ark1'!Z607)</f>
        <v>2.8437813838347488</v>
      </c>
      <c r="AG51" s="417">
        <f>+IF(G51=0,"",'Ark1'!AA607)</f>
        <v>1.5877631844631683</v>
      </c>
      <c r="AH51" s="417">
        <f>+IF(G51=0,"",'Ark1'!AC607)</f>
        <v>19.584844435985936</v>
      </c>
      <c r="AI51" s="423">
        <f t="shared" si="7"/>
        <v>1.4108437088774193</v>
      </c>
      <c r="AJ51" s="426">
        <f t="shared" si="8"/>
        <v>21.335664335664337</v>
      </c>
      <c r="AK51" s="213"/>
      <c r="AL51" s="381"/>
      <c r="AM51" s="381"/>
      <c r="AO51" s="28"/>
      <c r="AP51" s="28"/>
      <c r="AQ51" s="28"/>
    </row>
    <row r="52" spans="1:43" ht="15.6">
      <c r="A52" s="213"/>
      <c r="B52" s="416">
        <f>+'Ark1'!C608</f>
        <v>2006</v>
      </c>
      <c r="C52" s="416">
        <f>+'Ark1'!F608</f>
        <v>186</v>
      </c>
      <c r="D52" s="417" t="str">
        <f>VLOOKUP(C52,RNR!$D$8:$E$9,2)</f>
        <v>Geit</v>
      </c>
      <c r="E52" s="418">
        <f>+'Ark1'!Q608</f>
        <v>809</v>
      </c>
      <c r="F52" s="419">
        <f t="shared" si="0"/>
        <v>369</v>
      </c>
      <c r="G52" s="418">
        <f>+'Ark1'!R608</f>
        <v>13415</v>
      </c>
      <c r="H52" s="419">
        <f t="shared" si="1"/>
        <v>3821</v>
      </c>
      <c r="I52" s="380"/>
      <c r="J52" s="421">
        <f>+'Ark1'!AF608</f>
        <v>58.786152497808942</v>
      </c>
      <c r="K52" s="422">
        <f t="shared" si="2"/>
        <v>14.553787352580734</v>
      </c>
      <c r="L52" s="421">
        <f>+'Ark1'!AG608</f>
        <v>81.789747485494431</v>
      </c>
      <c r="M52" s="380"/>
      <c r="N52" s="420">
        <f>+'Ark1'!AJ608</f>
        <v>0</v>
      </c>
      <c r="O52" s="423">
        <f>+IF(G52=0,"",'Ark1'!S608)</f>
        <v>3.5567648155050318</v>
      </c>
      <c r="P52" s="424">
        <f t="shared" si="3"/>
        <v>-0.52714179279181916</v>
      </c>
      <c r="Q52" s="380"/>
      <c r="R52" s="425" t="str">
        <f>+IF(N52=0,"",'Ark1'!AK608)</f>
        <v/>
      </c>
      <c r="S52" s="380"/>
      <c r="T52" s="381" t="str">
        <f>+IF(N52=0,"",'Ark1'!AL608)</f>
        <v/>
      </c>
      <c r="U52" s="380"/>
      <c r="V52" s="290">
        <f>+IF(G52=0,"",'Ark1'!U608)</f>
        <v>17.792955646664165</v>
      </c>
      <c r="W52" s="422">
        <f t="shared" si="4"/>
        <v>12.132240616436933</v>
      </c>
      <c r="X52" s="413"/>
      <c r="Y52" s="417">
        <f>+IF(G52=0,"",'Ark1'!T608)</f>
        <v>4.3126351099515476</v>
      </c>
      <c r="Z52" s="424">
        <f t="shared" si="5"/>
        <v>1.2537441364264286</v>
      </c>
      <c r="AA52" s="426">
        <f>+IF(G52=0,"",'Ark1'!W608)</f>
        <v>2.4599329109206112</v>
      </c>
      <c r="AB52" s="426">
        <f t="shared" si="6"/>
        <v>2.4599329109206112</v>
      </c>
      <c r="AC52" s="426">
        <f>+IF(G52=0,"",'Ark1'!X608)</f>
        <v>60.19381289601192</v>
      </c>
      <c r="AD52" s="426">
        <f>+IF(G52=0,"",'Ark1'!Y608)</f>
        <v>13.395452851285878</v>
      </c>
      <c r="AE52" s="426">
        <f>+IF(G52=0,"",'Ark1'!Z608)</f>
        <v>5.1193544621102571</v>
      </c>
      <c r="AF52" s="421">
        <f>+IF(G52=0,"",'Ark1'!Z608)</f>
        <v>5.1193544621102571</v>
      </c>
      <c r="AG52" s="417">
        <f>+IF(G52=0,"",'Ark1'!AA608)</f>
        <v>1.6219819553590811</v>
      </c>
      <c r="AH52" s="417">
        <f>+IF(G52=0,"",'Ark1'!AC608)</f>
        <v>62.329027972227045</v>
      </c>
      <c r="AI52" s="423">
        <f t="shared" si="7"/>
        <v>5.0025673806429927</v>
      </c>
      <c r="AJ52" s="426">
        <f t="shared" si="8"/>
        <v>16.58220024721879</v>
      </c>
      <c r="AK52" s="213"/>
      <c r="AL52" s="381"/>
      <c r="AM52" s="381"/>
      <c r="AO52" s="28"/>
      <c r="AP52" s="28"/>
      <c r="AQ52" s="28"/>
    </row>
    <row r="53" spans="1:43" ht="15.6">
      <c r="A53" s="213"/>
      <c r="B53" s="416">
        <f>+'Ark1'!C609</f>
        <v>2006</v>
      </c>
      <c r="C53" s="416">
        <f>+'Ark1'!F609</f>
        <v>187</v>
      </c>
      <c r="D53" s="417" t="str">
        <f>VLOOKUP(C53,RNR!$D$8:$E$9,2)</f>
        <v>Kje</v>
      </c>
      <c r="E53" s="418">
        <f>+'Ark1'!Q609</f>
        <v>433</v>
      </c>
      <c r="F53" s="419">
        <f t="shared" si="0"/>
        <v>-410</v>
      </c>
      <c r="G53" s="418">
        <f>+'Ark1'!R609</f>
        <v>9405</v>
      </c>
      <c r="H53" s="419">
        <f t="shared" si="1"/>
        <v>-1051</v>
      </c>
      <c r="I53" s="380"/>
      <c r="J53" s="421">
        <f>+'Ark1'!AF609</f>
        <v>41.213847502191058</v>
      </c>
      <c r="K53" s="422">
        <f t="shared" si="2"/>
        <v>-10.321467200357141</v>
      </c>
      <c r="L53" s="421">
        <f>+'Ark1'!AG609</f>
        <v>18.210252514505576</v>
      </c>
      <c r="M53" s="380"/>
      <c r="N53" s="420">
        <f>+'Ark1'!AJ609</f>
        <v>0</v>
      </c>
      <c r="O53" s="423">
        <f>+IF(G53=0,"",'Ark1'!S609)</f>
        <v>4.0478468899521536</v>
      </c>
      <c r="P53" s="424">
        <f t="shared" si="3"/>
        <v>0.30798460992154864</v>
      </c>
      <c r="Q53" s="380"/>
      <c r="R53" s="425" t="str">
        <f>+IF(N53=0,"",'Ark1'!AK609)</f>
        <v/>
      </c>
      <c r="S53" s="380"/>
      <c r="T53" s="381" t="str">
        <f>+IF(N53=0,"",'Ark1'!AL609)</f>
        <v/>
      </c>
      <c r="U53" s="380"/>
      <c r="V53" s="290">
        <f>+IF(G53=0,"",'Ark1'!U609)</f>
        <v>5.6506326422115984</v>
      </c>
      <c r="W53" s="422">
        <f t="shared" si="4"/>
        <v>-12.167070112187822</v>
      </c>
      <c r="X53" s="413"/>
      <c r="Y53" s="417">
        <f>+IF(G53=0,"",'Ark1'!T609)</f>
        <v>3.1287612971823497</v>
      </c>
      <c r="Z53" s="424">
        <f t="shared" si="5"/>
        <v>-1.1462960861382312</v>
      </c>
      <c r="AA53" s="426">
        <f>+IF(G53=0,"",'Ark1'!W609)</f>
        <v>0</v>
      </c>
      <c r="AB53" s="426">
        <f t="shared" si="6"/>
        <v>-1.6162968630451413</v>
      </c>
      <c r="AC53" s="426">
        <f>+IF(G53=0,"",'Ark1'!X609)</f>
        <v>0.4891015417331207</v>
      </c>
      <c r="AD53" s="426">
        <f>+IF(G53=0,"",'Ark1'!Y609)</f>
        <v>0</v>
      </c>
      <c r="AE53" s="426">
        <f>+IF(G53=0,"",'Ark1'!Z609)</f>
        <v>2.7915203248706129</v>
      </c>
      <c r="AF53" s="421">
        <f>+IF(G53=0,"",'Ark1'!Z609)</f>
        <v>2.7915203248706129</v>
      </c>
      <c r="AG53" s="417">
        <f>+IF(G53=0,"",'Ark1'!AA609)</f>
        <v>1.5091593084001924</v>
      </c>
      <c r="AH53" s="417">
        <f>+IF(G53=0,"",'Ark1'!AC609)</f>
        <v>22.985087140297516</v>
      </c>
      <c r="AI53" s="423">
        <f t="shared" si="7"/>
        <v>1.3959600735487281</v>
      </c>
      <c r="AJ53" s="426">
        <f t="shared" si="8"/>
        <v>21.720554272517322</v>
      </c>
      <c r="AK53" s="213"/>
      <c r="AL53" s="381"/>
      <c r="AM53" s="381"/>
      <c r="AO53" s="28"/>
      <c r="AP53" s="28"/>
      <c r="AQ53" s="28"/>
    </row>
    <row r="54" spans="1:43" ht="15.6">
      <c r="A54" s="213"/>
      <c r="B54" s="416">
        <f>+'Ark1'!C610</f>
        <v>2005</v>
      </c>
      <c r="C54" s="416">
        <f>+'Ark1'!F610</f>
        <v>186</v>
      </c>
      <c r="D54" s="417" t="str">
        <f>VLOOKUP(C54,RNR!$D$8:$E$9,2)</f>
        <v>Geit</v>
      </c>
      <c r="E54" s="418">
        <f>+'Ark1'!Q610</f>
        <v>804</v>
      </c>
      <c r="F54" s="419">
        <f t="shared" si="0"/>
        <v>327</v>
      </c>
      <c r="G54" s="418">
        <f>+'Ark1'!R610</f>
        <v>12096</v>
      </c>
      <c r="H54" s="419">
        <f t="shared" si="1"/>
        <v>2263</v>
      </c>
      <c r="I54" s="380"/>
      <c r="J54" s="421">
        <f>+'Ark1'!AF610</f>
        <v>55.767634854771799</v>
      </c>
      <c r="K54" s="422">
        <f t="shared" si="2"/>
        <v>7.3029495573199981</v>
      </c>
      <c r="L54" s="421">
        <f>+'Ark1'!AG610</f>
        <v>80.02924151869091</v>
      </c>
      <c r="M54" s="380"/>
      <c r="N54" s="420">
        <f>+'Ark1'!AJ610</f>
        <v>0</v>
      </c>
      <c r="O54" s="423">
        <f>+IF(G54=0,"",'Ark1'!S610)</f>
        <v>3.6666666666666656</v>
      </c>
      <c r="P54" s="424">
        <f t="shared" si="3"/>
        <v>-0.31685819858300457</v>
      </c>
      <c r="Q54" s="380"/>
      <c r="R54" s="425" t="str">
        <f>+IF(N54=0,"",'Ark1'!AK610)</f>
        <v/>
      </c>
      <c r="S54" s="380"/>
      <c r="T54" s="381" t="str">
        <f>+IF(N54=0,"",'Ark1'!AL610)</f>
        <v/>
      </c>
      <c r="U54" s="380"/>
      <c r="V54" s="290">
        <f>+IF(G54=0,"",'Ark1'!U610)</f>
        <v>17.992162698412724</v>
      </c>
      <c r="W54" s="422">
        <f t="shared" si="4"/>
        <v>12.309827704006132</v>
      </c>
      <c r="X54" s="413"/>
      <c r="Y54" s="417">
        <f>+IF(G54=0,"",'Ark1'!T610)</f>
        <v>4.4036871693121684</v>
      </c>
      <c r="Z54" s="424">
        <f t="shared" si="5"/>
        <v>1.3893477001776224</v>
      </c>
      <c r="AA54" s="426">
        <f>+IF(G54=0,"",'Ark1'!W610)</f>
        <v>2.1494708994708986</v>
      </c>
      <c r="AB54" s="426">
        <f t="shared" si="6"/>
        <v>2.1494708994708986</v>
      </c>
      <c r="AC54" s="426">
        <f>+IF(G54=0,"",'Ark1'!X610)</f>
        <v>62.185846560846571</v>
      </c>
      <c r="AD54" s="426">
        <f>+IF(G54=0,"",'Ark1'!Y610)</f>
        <v>14.401455026455023</v>
      </c>
      <c r="AE54" s="426">
        <f>+IF(G54=0,"",'Ark1'!Z610)</f>
        <v>5.1970455223482528</v>
      </c>
      <c r="AF54" s="421">
        <f>+IF(G54=0,"",'Ark1'!Z610)</f>
        <v>5.1970455223482528</v>
      </c>
      <c r="AG54" s="417">
        <f>+IF(G54=0,"",'Ark1'!AA610)</f>
        <v>1.6671626246204112</v>
      </c>
      <c r="AH54" s="417">
        <f>+IF(G54=0,"",'Ark1'!AC610)</f>
        <v>65.148706714279882</v>
      </c>
      <c r="AI54" s="423">
        <f t="shared" si="7"/>
        <v>4.9069534632034717</v>
      </c>
      <c r="AJ54" s="426">
        <f t="shared" si="8"/>
        <v>15.044776119402986</v>
      </c>
      <c r="AK54" s="213"/>
      <c r="AL54" s="381"/>
      <c r="AM54" s="381"/>
      <c r="AO54" s="28"/>
      <c r="AP54" s="28"/>
      <c r="AQ54" s="28"/>
    </row>
    <row r="55" spans="1:43" ht="15.6">
      <c r="A55" s="213"/>
      <c r="B55" s="416">
        <f>+'Ark1'!C611</f>
        <v>2005</v>
      </c>
      <c r="C55" s="416">
        <f>+'Ark1'!F611</f>
        <v>187</v>
      </c>
      <c r="D55" s="417" t="str">
        <f>VLOOKUP(C55,RNR!$D$8:$E$9,2)</f>
        <v>Kje</v>
      </c>
      <c r="E55" s="418">
        <f>+'Ark1'!Q611</f>
        <v>440</v>
      </c>
      <c r="F55" s="419">
        <f t="shared" si="0"/>
        <v>-488</v>
      </c>
      <c r="G55" s="418">
        <f>+'Ark1'!R611</f>
        <v>9594</v>
      </c>
      <c r="H55" s="419">
        <f t="shared" si="1"/>
        <v>-2254</v>
      </c>
      <c r="I55" s="380"/>
      <c r="J55" s="421">
        <f>+'Ark1'!AF611</f>
        <v>44.232365145228208</v>
      </c>
      <c r="K55" s="422">
        <f t="shared" si="2"/>
        <v>-12.445782577695631</v>
      </c>
      <c r="L55" s="421">
        <f>+'Ark1'!AG611</f>
        <v>19.970758481309076</v>
      </c>
      <c r="M55" s="380"/>
      <c r="N55" s="420">
        <f>+'Ark1'!AJ611</f>
        <v>0</v>
      </c>
      <c r="O55" s="423">
        <f>+IF(G55=0,"",'Ark1'!S611)</f>
        <v>4.0839066082968509</v>
      </c>
      <c r="P55" s="424">
        <f t="shared" si="3"/>
        <v>0.4094467838539062</v>
      </c>
      <c r="Q55" s="380"/>
      <c r="R55" s="425" t="str">
        <f>+IF(N55=0,"",'Ark1'!AK611)</f>
        <v/>
      </c>
      <c r="S55" s="380"/>
      <c r="T55" s="381" t="str">
        <f>+IF(N55=0,"",'Ark1'!AL611)</f>
        <v/>
      </c>
      <c r="U55" s="380"/>
      <c r="V55" s="290">
        <f>+IF(G55=0,"",'Ark1'!U611)</f>
        <v>5.660715030227232</v>
      </c>
      <c r="W55" s="422">
        <f t="shared" si="4"/>
        <v>-11.900738379631013</v>
      </c>
      <c r="X55" s="413"/>
      <c r="Y55" s="417">
        <f>+IF(G55=0,"",'Ark1'!T611)</f>
        <v>3.0588909735251191</v>
      </c>
      <c r="Z55" s="424">
        <f t="shared" si="5"/>
        <v>-1.4553730372783926</v>
      </c>
      <c r="AA55" s="426">
        <f>+IF(G55=0,"",'Ark1'!W611)</f>
        <v>0</v>
      </c>
      <c r="AB55" s="426">
        <f t="shared" si="6"/>
        <v>-1.7386900742741389</v>
      </c>
      <c r="AC55" s="426">
        <f>+IF(G55=0,"",'Ark1'!X611)</f>
        <v>0.42735042735042739</v>
      </c>
      <c r="AD55" s="426">
        <f>+IF(G55=0,"",'Ark1'!Y611)</f>
        <v>0</v>
      </c>
      <c r="AE55" s="426">
        <f>+IF(G55=0,"",'Ark1'!Z611)</f>
        <v>2.8046836013531684</v>
      </c>
      <c r="AF55" s="421">
        <f>+IF(G55=0,"",'Ark1'!Z611)</f>
        <v>2.8046836013531684</v>
      </c>
      <c r="AG55" s="417">
        <f>+IF(G55=0,"",'Ark1'!AA611)</f>
        <v>1.6281175153437577</v>
      </c>
      <c r="AH55" s="417">
        <f>+IF(G55=0,"",'Ark1'!AC611)</f>
        <v>17.298773622996581</v>
      </c>
      <c r="AI55" s="423">
        <f t="shared" si="7"/>
        <v>1.3861029580664117</v>
      </c>
      <c r="AJ55" s="426">
        <f t="shared" si="8"/>
        <v>21.804545454545455</v>
      </c>
      <c r="AK55" s="213"/>
      <c r="AL55" s="381"/>
      <c r="AM55" s="381"/>
      <c r="AO55" s="28"/>
      <c r="AP55" s="28"/>
      <c r="AQ55" s="28"/>
    </row>
    <row r="56" spans="1:43" ht="15.6">
      <c r="A56" s="213"/>
      <c r="B56" s="416">
        <f>+'Ark1'!C612</f>
        <v>2004</v>
      </c>
      <c r="C56" s="416">
        <f>+'Ark1'!F612</f>
        <v>186</v>
      </c>
      <c r="D56" s="417" t="str">
        <f>VLOOKUP(C56,RNR!$D$8:$E$9,2)</f>
        <v>Geit</v>
      </c>
      <c r="E56" s="418">
        <f>+'Ark1'!Q612</f>
        <v>843</v>
      </c>
      <c r="F56" s="419">
        <f t="shared" si="0"/>
        <v>448</v>
      </c>
      <c r="G56" s="418">
        <f>+'Ark1'!R612</f>
        <v>10456</v>
      </c>
      <c r="H56" s="419">
        <f t="shared" si="1"/>
        <v>1400</v>
      </c>
      <c r="I56" s="380"/>
      <c r="J56" s="421">
        <f>+'Ark1'!AF612</f>
        <v>51.535314702548199</v>
      </c>
      <c r="K56" s="422">
        <f t="shared" si="2"/>
        <v>8.2134624254720379</v>
      </c>
      <c r="L56" s="421">
        <f>+'Ark1'!AG612</f>
        <v>76.928213041490849</v>
      </c>
      <c r="M56" s="380"/>
      <c r="N56" s="420">
        <f>+'Ark1'!AJ612</f>
        <v>0</v>
      </c>
      <c r="O56" s="423">
        <f>+IF(G56=0,"",'Ark1'!S612)</f>
        <v>3.7398622800306049</v>
      </c>
      <c r="P56" s="424">
        <f t="shared" si="3"/>
        <v>-9.9691606895190077E-2</v>
      </c>
      <c r="Q56" s="380"/>
      <c r="R56" s="425" t="str">
        <f>+IF(N56=0,"",'Ark1'!AK612)</f>
        <v/>
      </c>
      <c r="S56" s="380"/>
      <c r="T56" s="381" t="str">
        <f>+IF(N56=0,"",'Ark1'!AL612)</f>
        <v/>
      </c>
      <c r="U56" s="380"/>
      <c r="V56" s="290">
        <f>+IF(G56=0,"",'Ark1'!U612)</f>
        <v>17.81770275439942</v>
      </c>
      <c r="W56" s="422">
        <f t="shared" si="4"/>
        <v>12.453259291501897</v>
      </c>
      <c r="X56" s="413"/>
      <c r="Y56" s="417">
        <f>+IF(G56=0,"",'Ark1'!T612)</f>
        <v>4.2750573833205809</v>
      </c>
      <c r="Z56" s="424">
        <f t="shared" si="5"/>
        <v>1.2201766412711113</v>
      </c>
      <c r="AA56" s="426">
        <f>+IF(G56=0,"",'Ark1'!W612)</f>
        <v>1.6162968630451413</v>
      </c>
      <c r="AB56" s="426">
        <f t="shared" si="6"/>
        <v>1.6162968630451413</v>
      </c>
      <c r="AC56" s="426">
        <f>+IF(G56=0,"",'Ark1'!X612)</f>
        <v>60.721117061973999</v>
      </c>
      <c r="AD56" s="426">
        <f>+IF(G56=0,"",'Ark1'!Y612)</f>
        <v>13.724177505738336</v>
      </c>
      <c r="AE56" s="426">
        <f>+IF(G56=0,"",'Ark1'!Z612)</f>
        <v>5.2150123296066448</v>
      </c>
      <c r="AF56" s="421">
        <f>+IF(G56=0,"",'Ark1'!Z612)</f>
        <v>5.2150123296066448</v>
      </c>
      <c r="AG56" s="417">
        <f>+IF(G56=0,"",'Ark1'!AA612)</f>
        <v>1.6571708210772484</v>
      </c>
      <c r="AH56" s="417">
        <f>+IF(G56=0,"",'Ark1'!AC612)</f>
        <v>61.871968344842855</v>
      </c>
      <c r="AI56" s="423">
        <f t="shared" si="7"/>
        <v>4.7642670826513989</v>
      </c>
      <c r="AJ56" s="426">
        <f t="shared" ref="AJ56:AJ73" si="9">+IF(G56=0,"",G56/E56)</f>
        <v>12.403321470937129</v>
      </c>
      <c r="AK56" s="213"/>
      <c r="AL56" s="381"/>
      <c r="AM56" s="381"/>
      <c r="AO56" s="28"/>
      <c r="AP56" s="28"/>
      <c r="AQ56" s="28"/>
    </row>
    <row r="57" spans="1:43" ht="15.6">
      <c r="A57" s="213"/>
      <c r="B57" s="416">
        <f>+'Ark1'!C613</f>
        <v>2004</v>
      </c>
      <c r="C57" s="416">
        <f>+'Ark1'!F613</f>
        <v>187</v>
      </c>
      <c r="D57" s="417" t="str">
        <f>VLOOKUP(C57,RNR!$D$8:$E$9,2)</f>
        <v>Kje</v>
      </c>
      <c r="E57" s="418">
        <f>+'Ark1'!Q613</f>
        <v>477</v>
      </c>
      <c r="F57" s="419">
        <f t="shared" si="0"/>
        <v>-513</v>
      </c>
      <c r="G57" s="418">
        <f>+'Ark1'!R613</f>
        <v>9833</v>
      </c>
      <c r="H57" s="419">
        <f t="shared" si="1"/>
        <v>-3302</v>
      </c>
      <c r="I57" s="380"/>
      <c r="J57" s="421">
        <f>+'Ark1'!AF613</f>
        <v>48.464685297451801</v>
      </c>
      <c r="K57" s="422">
        <f t="shared" si="2"/>
        <v>-11.597503188532919</v>
      </c>
      <c r="L57" s="421">
        <f>+'Ark1'!AG613</f>
        <v>23.07178695850914</v>
      </c>
      <c r="M57" s="380"/>
      <c r="N57" s="420">
        <f>+'Ark1'!AJ613</f>
        <v>0</v>
      </c>
      <c r="O57" s="423">
        <f>+IF(G57=0,"",'Ark1'!S613)</f>
        <v>3.9835248652496702</v>
      </c>
      <c r="P57" s="424">
        <f t="shared" si="3"/>
        <v>0.7538332017551892</v>
      </c>
      <c r="Q57" s="380"/>
      <c r="R57" s="425" t="str">
        <f>+IF(N57=0,"",'Ark1'!AK613)</f>
        <v/>
      </c>
      <c r="S57" s="380"/>
      <c r="T57" s="381" t="str">
        <f>+IF(N57=0,"",'Ark1'!AL613)</f>
        <v/>
      </c>
      <c r="U57" s="380"/>
      <c r="V57" s="290">
        <f>+IF(G57=0,"",'Ark1'!U613)</f>
        <v>5.6823349944065917</v>
      </c>
      <c r="W57" s="422">
        <f t="shared" si="4"/>
        <v>-11.385795953442727</v>
      </c>
      <c r="X57" s="413"/>
      <c r="Y57" s="417">
        <f>+IF(G57=0,"",'Ark1'!T613)</f>
        <v>3.014339469134546</v>
      </c>
      <c r="Z57" s="424">
        <f t="shared" si="5"/>
        <v>-1.1948725597957912</v>
      </c>
      <c r="AA57" s="426">
        <f>+IF(G57=0,"",'Ark1'!W613)</f>
        <v>0</v>
      </c>
      <c r="AB57" s="426">
        <f t="shared" si="6"/>
        <v>-1.0049486105824137</v>
      </c>
      <c r="AC57" s="426">
        <f>+IF(G57=0,"",'Ark1'!X613)</f>
        <v>0.30509508796908374</v>
      </c>
      <c r="AD57" s="426">
        <f>+IF(G57=0,"",'Ark1'!Y613)</f>
        <v>1.0169836265636124E-2</v>
      </c>
      <c r="AE57" s="426">
        <f>+IF(G57=0,"",'Ark1'!Z613)</f>
        <v>2.8390318525711158</v>
      </c>
      <c r="AF57" s="421">
        <f>+IF(G57=0,"",'Ark1'!Z613)</f>
        <v>2.8390318525711158</v>
      </c>
      <c r="AG57" s="417">
        <f>+IF(G57=0,"",'Ark1'!AA613)</f>
        <v>1.5279134726154171</v>
      </c>
      <c r="AH57" s="417">
        <f>+IF(G57=0,"",'Ark1'!AC613)</f>
        <v>21.442624955129684</v>
      </c>
      <c r="AI57" s="423">
        <f t="shared" si="7"/>
        <v>1.42645902476385</v>
      </c>
      <c r="AJ57" s="426">
        <f t="shared" si="9"/>
        <v>20.614255765199161</v>
      </c>
      <c r="AK57" s="213"/>
      <c r="AL57" s="381"/>
      <c r="AM57" s="381"/>
      <c r="AO57" s="28"/>
      <c r="AP57" s="28"/>
      <c r="AQ57" s="28"/>
    </row>
    <row r="58" spans="1:43" ht="15.6">
      <c r="A58" s="213"/>
      <c r="B58" s="416">
        <f>+'Ark1'!C614</f>
        <v>2003</v>
      </c>
      <c r="C58" s="416">
        <f>+'Ark1'!F614</f>
        <v>186</v>
      </c>
      <c r="D58" s="417" t="str">
        <f>VLOOKUP(C58,RNR!$D$8:$E$9,2)</f>
        <v>Geit</v>
      </c>
      <c r="E58" s="418">
        <f>+'Ark1'!Q614</f>
        <v>928</v>
      </c>
      <c r="F58" s="419">
        <f t="shared" si="0"/>
        <v>542</v>
      </c>
      <c r="G58" s="418">
        <f>+'Ark1'!R614</f>
        <v>11848</v>
      </c>
      <c r="H58" s="419">
        <f t="shared" si="1"/>
        <v>3114</v>
      </c>
      <c r="I58" s="380"/>
      <c r="J58" s="421">
        <f>+'Ark1'!AF614</f>
        <v>56.678147722923839</v>
      </c>
      <c r="K58" s="422">
        <f t="shared" si="2"/>
        <v>16.740336208908573</v>
      </c>
      <c r="L58" s="421">
        <f>+'Ark1'!AG614</f>
        <v>81.071231665098438</v>
      </c>
      <c r="M58" s="380"/>
      <c r="N58" s="420">
        <f>+'Ark1'!AJ614</f>
        <v>0</v>
      </c>
      <c r="O58" s="423">
        <f>+IF(G58=0,"",'Ark1'!S614)</f>
        <v>3.6744598244429447</v>
      </c>
      <c r="P58" s="424">
        <f t="shared" si="3"/>
        <v>-0.19993907640431852</v>
      </c>
      <c r="Q58" s="380"/>
      <c r="R58" s="425" t="str">
        <f>+IF(N58=0,"",'Ark1'!AK614)</f>
        <v/>
      </c>
      <c r="S58" s="380"/>
      <c r="T58" s="381" t="str">
        <f>+IF(N58=0,"",'Ark1'!AL614)</f>
        <v/>
      </c>
      <c r="U58" s="380"/>
      <c r="V58" s="290">
        <f>+IF(G58=0,"",'Ark1'!U614)</f>
        <v>17.561453409858245</v>
      </c>
      <c r="W58" s="422">
        <f t="shared" si="4"/>
        <v>12.13151294729812</v>
      </c>
      <c r="X58" s="413"/>
      <c r="Y58" s="417">
        <f>+IF(G58=0,"",'Ark1'!T614)</f>
        <v>4.5142640108035117</v>
      </c>
      <c r="Z58" s="424">
        <f t="shared" si="5"/>
        <v>1.2454295706844367</v>
      </c>
      <c r="AA58" s="426">
        <f>+IF(G58=0,"",'Ark1'!W614)</f>
        <v>1.7386900742741389</v>
      </c>
      <c r="AB58" s="426">
        <f t="shared" si="6"/>
        <v>1.7272405666029689</v>
      </c>
      <c r="AC58" s="426">
        <f>+IF(G58=0,"",'Ark1'!X614)</f>
        <v>59.368669817690737</v>
      </c>
      <c r="AD58" s="426">
        <f>+IF(G58=0,"",'Ark1'!Y614)</f>
        <v>13.090817015530048</v>
      </c>
      <c r="AE58" s="426">
        <f>+IF(G58=0,"",'Ark1'!Z614)</f>
        <v>5.3325923221034408</v>
      </c>
      <c r="AF58" s="421">
        <f>+IF(G58=0,"",'Ark1'!Z614)</f>
        <v>5.3325923221034408</v>
      </c>
      <c r="AG58" s="417">
        <f>+IF(G58=0,"",'Ark1'!AA614)</f>
        <v>1.6558584214816188</v>
      </c>
      <c r="AH58" s="417">
        <f>+IF(G58=0,"",'Ark1'!AC614)</f>
        <v>61.379082758776399</v>
      </c>
      <c r="AI58" s="423">
        <f t="shared" si="7"/>
        <v>4.7793292752957495</v>
      </c>
      <c r="AJ58" s="426">
        <f t="shared" si="9"/>
        <v>12.767241379310345</v>
      </c>
      <c r="AK58" s="213"/>
      <c r="AL58" s="381"/>
      <c r="AM58" s="381"/>
      <c r="AO58" s="28"/>
      <c r="AP58" s="28"/>
      <c r="AQ58" s="28"/>
    </row>
    <row r="59" spans="1:43" ht="15.6">
      <c r="A59" s="213"/>
      <c r="B59" s="416">
        <f>+'Ark1'!C615</f>
        <v>2003</v>
      </c>
      <c r="C59" s="416">
        <f>+'Ark1'!F615</f>
        <v>187</v>
      </c>
      <c r="D59" s="417" t="str">
        <f>VLOOKUP(C59,RNR!$D$8:$E$9,2)</f>
        <v>Kje</v>
      </c>
      <c r="E59" s="418">
        <f>+'Ark1'!Q615</f>
        <v>395</v>
      </c>
      <c r="F59" s="419">
        <f t="shared" si="0"/>
        <v>-613</v>
      </c>
      <c r="G59" s="418">
        <f>+'Ark1'!R615</f>
        <v>9056</v>
      </c>
      <c r="H59" s="419">
        <f t="shared" si="1"/>
        <v>-2571</v>
      </c>
      <c r="I59" s="380"/>
      <c r="J59" s="421">
        <f>+'Ark1'!AF615</f>
        <v>43.321852277076161</v>
      </c>
      <c r="K59" s="422">
        <f t="shared" si="2"/>
        <v>-13.442293599992631</v>
      </c>
      <c r="L59" s="421">
        <f>+'Ark1'!AG615</f>
        <v>18.928768334901577</v>
      </c>
      <c r="M59" s="380"/>
      <c r="N59" s="420">
        <f>+'Ark1'!AJ615</f>
        <v>0</v>
      </c>
      <c r="O59" s="423">
        <f>+IF(G59=0,"",'Ark1'!S615)</f>
        <v>3.839553886925795</v>
      </c>
      <c r="P59" s="424">
        <f t="shared" si="3"/>
        <v>0.46207044321718493</v>
      </c>
      <c r="Q59" s="380"/>
      <c r="R59" s="425" t="str">
        <f>+IF(N59=0,"",'Ark1'!AK615)</f>
        <v/>
      </c>
      <c r="S59" s="380"/>
      <c r="T59" s="381" t="str">
        <f>+IF(N59=0,"",'Ark1'!AL615)</f>
        <v/>
      </c>
      <c r="U59" s="380"/>
      <c r="V59" s="290">
        <f>+IF(G59=0,"",'Ark1'!U615)</f>
        <v>5.3644434628975217</v>
      </c>
      <c r="W59" s="422">
        <f t="shared" si="4"/>
        <v>-11.643666969716275</v>
      </c>
      <c r="X59" s="413"/>
      <c r="Y59" s="417">
        <f>+IF(G59=0,"",'Ark1'!T615)</f>
        <v>3.0548807420494697</v>
      </c>
      <c r="Z59" s="424">
        <f t="shared" si="5"/>
        <v>-1.1683926732769256</v>
      </c>
      <c r="AA59" s="426">
        <f>+IF(G59=0,"",'Ark1'!W615)</f>
        <v>0</v>
      </c>
      <c r="AB59" s="426">
        <f t="shared" si="6"/>
        <v>-0.86006708523264819</v>
      </c>
      <c r="AC59" s="426">
        <f>+IF(G59=0,"",'Ark1'!X615)</f>
        <v>0.15459363957597172</v>
      </c>
      <c r="AD59" s="426">
        <f>+IF(G59=0,"",'Ark1'!Y615)</f>
        <v>0</v>
      </c>
      <c r="AE59" s="426">
        <f>+IF(G59=0,"",'Ark1'!Z615)</f>
        <v>2.5783772064785961</v>
      </c>
      <c r="AF59" s="421">
        <f>+IF(G59=0,"",'Ark1'!Z615)</f>
        <v>2.5783772064785961</v>
      </c>
      <c r="AG59" s="417">
        <f>+IF(G59=0,"",'Ark1'!AA615)</f>
        <v>1.4984485423926548</v>
      </c>
      <c r="AH59" s="417">
        <f>+IF(G59=0,"",'Ark1'!AC615)</f>
        <v>17.468154180236166</v>
      </c>
      <c r="AI59" s="423">
        <f t="shared" si="7"/>
        <v>1.3971527997469142</v>
      </c>
      <c r="AJ59" s="426">
        <f t="shared" si="9"/>
        <v>22.926582278481014</v>
      </c>
      <c r="AK59" s="213"/>
      <c r="AL59" s="381"/>
      <c r="AM59" s="381"/>
      <c r="AO59" s="28"/>
      <c r="AP59" s="28"/>
      <c r="AQ59" s="28"/>
    </row>
    <row r="60" spans="1:43" ht="15.6">
      <c r="A60" s="213"/>
      <c r="B60" s="416">
        <f>+'Ark1'!C616</f>
        <v>2002</v>
      </c>
      <c r="C60" s="416">
        <f>+'Ark1'!F616</f>
        <v>186</v>
      </c>
      <c r="D60" s="417" t="str">
        <f>VLOOKUP(C60,RNR!$D$8:$E$9,2)</f>
        <v>Geit</v>
      </c>
      <c r="E60" s="418">
        <f>+'Ark1'!Q616</f>
        <v>990</v>
      </c>
      <c r="F60" s="419">
        <f t="shared" si="0"/>
        <v>574</v>
      </c>
      <c r="G60" s="418">
        <f>+'Ark1'!R616</f>
        <v>13135</v>
      </c>
      <c r="H60" s="419">
        <f t="shared" si="1"/>
        <v>4279</v>
      </c>
      <c r="I60" s="380"/>
      <c r="J60" s="421">
        <f>+'Ark1'!AF616</f>
        <v>60.06218848598472</v>
      </c>
      <c r="K60" s="422">
        <f t="shared" si="2"/>
        <v>16.826334363053512</v>
      </c>
      <c r="L60" s="421">
        <f>+'Ark1'!AG616</f>
        <v>82.539587283471079</v>
      </c>
      <c r="M60" s="380"/>
      <c r="N60" s="420">
        <f>+'Ark1'!AJ616</f>
        <v>0</v>
      </c>
      <c r="O60" s="423">
        <f>+IF(G60=0,"",'Ark1'!S616)</f>
        <v>3.229691663494481</v>
      </c>
      <c r="P60" s="424">
        <f t="shared" si="3"/>
        <v>-0.40422884237724466</v>
      </c>
      <c r="Q60" s="380"/>
      <c r="R60" s="425" t="str">
        <f>+IF(N60=0,"",'Ark1'!AK616)</f>
        <v/>
      </c>
      <c r="S60" s="380"/>
      <c r="T60" s="381" t="str">
        <f>+IF(N60=0,"",'Ark1'!AL616)</f>
        <v/>
      </c>
      <c r="U60" s="380"/>
      <c r="V60" s="290">
        <f>+IF(G60=0,"",'Ark1'!U616)</f>
        <v>17.068130947849319</v>
      </c>
      <c r="W60" s="422">
        <f t="shared" si="4"/>
        <v>12.034526611805951</v>
      </c>
      <c r="X60" s="413"/>
      <c r="Y60" s="417">
        <f>+IF(G60=0,"",'Ark1'!T616)</f>
        <v>4.2092120289303372</v>
      </c>
      <c r="Z60" s="424">
        <f t="shared" si="5"/>
        <v>0.88976758448589299</v>
      </c>
      <c r="AA60" s="426">
        <f>+IF(G60=0,"",'Ark1'!W616)</f>
        <v>1.0049486105824137</v>
      </c>
      <c r="AB60" s="426">
        <f t="shared" si="6"/>
        <v>1.0049486105824137</v>
      </c>
      <c r="AC60" s="426">
        <f>+IF(G60=0,"",'Ark1'!X616)</f>
        <v>55.866006851922336</v>
      </c>
      <c r="AD60" s="426">
        <f>+IF(G60=0,"",'Ark1'!Y616)</f>
        <v>10.925009516558815</v>
      </c>
      <c r="AE60" s="426">
        <f>+IF(G60=0,"",'Ark1'!Z616)</f>
        <v>5.0981040208235848</v>
      </c>
      <c r="AF60" s="421">
        <f>+IF(G60=0,"",'Ark1'!Z616)</f>
        <v>5.0981040208235848</v>
      </c>
      <c r="AG60" s="417">
        <f>+IF(G60=0,"",'Ark1'!AA616)</f>
        <v>1.4094147586952359</v>
      </c>
      <c r="AH60" s="417">
        <f>+IF(G60=0,"",'Ark1'!AC616)</f>
        <v>57.825014915344717</v>
      </c>
      <c r="AI60" s="423">
        <f t="shared" si="7"/>
        <v>5.2847555513648761</v>
      </c>
      <c r="AJ60" s="426">
        <f t="shared" si="9"/>
        <v>13.267676767676768</v>
      </c>
      <c r="AK60" s="213"/>
      <c r="AL60" s="381"/>
      <c r="AM60" s="381"/>
      <c r="AO60" s="28"/>
      <c r="AP60" s="28"/>
      <c r="AQ60" s="28"/>
    </row>
    <row r="61" spans="1:43" ht="15.6">
      <c r="A61" s="213"/>
      <c r="B61" s="416">
        <f>+'Ark1'!C617</f>
        <v>2002</v>
      </c>
      <c r="C61" s="416">
        <f>+'Ark1'!F617</f>
        <v>187</v>
      </c>
      <c r="D61" s="417" t="str">
        <f>VLOOKUP(C61,RNR!$D$8:$E$9,2)</f>
        <v>Kje</v>
      </c>
      <c r="E61" s="418">
        <f>+'Ark1'!Q617</f>
        <v>386</v>
      </c>
      <c r="F61" s="419">
        <f t="shared" si="0"/>
        <v>-769</v>
      </c>
      <c r="G61" s="418">
        <f>+'Ark1'!R617</f>
        <v>8734</v>
      </c>
      <c r="H61" s="419">
        <f t="shared" si="1"/>
        <v>-3718</v>
      </c>
      <c r="I61" s="380"/>
      <c r="J61" s="421">
        <f>+'Ark1'!AF617</f>
        <v>39.937811514015266</v>
      </c>
      <c r="K61" s="422">
        <f t="shared" si="2"/>
        <v>-18.273585802613241</v>
      </c>
      <c r="L61" s="421">
        <f>+'Ark1'!AG617</f>
        <v>17.460412716528896</v>
      </c>
      <c r="M61" s="380"/>
      <c r="N61" s="420">
        <f>+'Ark1'!AJ617</f>
        <v>0</v>
      </c>
      <c r="O61" s="423">
        <f>+IF(G61=0,"",'Ark1'!S617)</f>
        <v>3.8743989008472632</v>
      </c>
      <c r="P61" s="424">
        <f t="shared" si="3"/>
        <v>0.53662183692178944</v>
      </c>
      <c r="Q61" s="380"/>
      <c r="R61" s="425" t="str">
        <f>+IF(N61=0,"",'Ark1'!AK617)</f>
        <v/>
      </c>
      <c r="S61" s="380"/>
      <c r="T61" s="381" t="str">
        <f>+IF(N61=0,"",'Ark1'!AL617)</f>
        <v/>
      </c>
      <c r="U61" s="380"/>
      <c r="V61" s="290">
        <f>+IF(G61=0,"",'Ark1'!U617)</f>
        <v>5.4299404625601246</v>
      </c>
      <c r="W61" s="422">
        <f t="shared" si="4"/>
        <v>-11.448472643768142</v>
      </c>
      <c r="X61" s="413"/>
      <c r="Y61" s="417">
        <f>+IF(G61=0,"",'Ark1'!T617)</f>
        <v>3.268834440119075</v>
      </c>
      <c r="Z61" s="424">
        <f t="shared" si="5"/>
        <v>-1.0402725306486738</v>
      </c>
      <c r="AA61" s="426">
        <f>+IF(G61=0,"",'Ark1'!W617)</f>
        <v>1.144950767117014E-2</v>
      </c>
      <c r="AB61" s="426">
        <f t="shared" si="6"/>
        <v>-1.2975771547123827</v>
      </c>
      <c r="AC61" s="426">
        <f>+IF(G61=0,"",'Ark1'!X617)</f>
        <v>0.17174261506755212</v>
      </c>
      <c r="AD61" s="426">
        <f>+IF(G61=0,"",'Ark1'!Y617)</f>
        <v>0</v>
      </c>
      <c r="AE61" s="426">
        <f>+IF(G61=0,"",'Ark1'!Z617)</f>
        <v>2.5427042091704295</v>
      </c>
      <c r="AF61" s="421">
        <f>+IF(G61=0,"",'Ark1'!Z617)</f>
        <v>2.5427042091704295</v>
      </c>
      <c r="AG61" s="417">
        <f>+IF(G61=0,"",'Ark1'!AA617)</f>
        <v>1.4647688988295764</v>
      </c>
      <c r="AH61" s="417">
        <f>+IF(G61=0,"",'Ark1'!AC617)</f>
        <v>16.186340317990695</v>
      </c>
      <c r="AI61" s="423">
        <f t="shared" si="7"/>
        <v>1.4014923608853729</v>
      </c>
      <c r="AJ61" s="426">
        <f t="shared" si="9"/>
        <v>22.626943005181346</v>
      </c>
      <c r="AK61" s="213"/>
      <c r="AL61" s="381"/>
      <c r="AM61" s="381"/>
      <c r="AO61" s="28"/>
      <c r="AP61" s="28"/>
      <c r="AQ61" s="28"/>
    </row>
    <row r="62" spans="1:43" ht="15.6">
      <c r="A62" s="213"/>
      <c r="B62" s="416">
        <f>+'Ark1'!C618</f>
        <v>2001</v>
      </c>
      <c r="C62" s="416">
        <f>+'Ark1'!F618</f>
        <v>186</v>
      </c>
      <c r="D62" s="417" t="str">
        <f>VLOOKUP(C62,RNR!$D$8:$E$9,2)</f>
        <v>Geit</v>
      </c>
      <c r="E62" s="418">
        <f>+'Ark1'!Q618</f>
        <v>1008</v>
      </c>
      <c r="F62" s="419">
        <f t="shared" si="0"/>
        <v>563</v>
      </c>
      <c r="G62" s="418">
        <f>+'Ark1'!R618</f>
        <v>11627</v>
      </c>
      <c r="H62" s="419">
        <f t="shared" si="1"/>
        <v>2688</v>
      </c>
      <c r="I62" s="380"/>
      <c r="J62" s="421">
        <f>+'Ark1'!AF618</f>
        <v>56.764145877068792</v>
      </c>
      <c r="K62" s="422">
        <f t="shared" si="2"/>
        <v>14.975543193697298</v>
      </c>
      <c r="L62" s="421">
        <f>+'Ark1'!AG618</f>
        <v>81.604657103159397</v>
      </c>
      <c r="M62" s="380"/>
      <c r="N62" s="420">
        <f>+'Ark1'!AJ618</f>
        <v>0</v>
      </c>
      <c r="O62" s="423">
        <f>+IF(G62=0,"",'Ark1'!S618)</f>
        <v>3.3774834437086101</v>
      </c>
      <c r="P62" s="424">
        <f t="shared" si="3"/>
        <v>-0.36588829809696177</v>
      </c>
      <c r="Q62" s="380"/>
      <c r="R62" s="425" t="str">
        <f>+IF(N62=0,"",'Ark1'!AK618)</f>
        <v/>
      </c>
      <c r="S62" s="380"/>
      <c r="T62" s="381" t="str">
        <f>+IF(N62=0,"",'Ark1'!AL618)</f>
        <v/>
      </c>
      <c r="U62" s="380"/>
      <c r="V62" s="290">
        <f>+IF(G62=0,"",'Ark1'!U618)</f>
        <v>17.008110432613798</v>
      </c>
      <c r="W62" s="422">
        <f t="shared" si="4"/>
        <v>12.217731195562674</v>
      </c>
      <c r="X62" s="413"/>
      <c r="Y62" s="417">
        <f>+IF(G62=0,"",'Ark1'!T618)</f>
        <v>4.2232734153263953</v>
      </c>
      <c r="Z62" s="424">
        <f t="shared" si="5"/>
        <v>0.69692818655360256</v>
      </c>
      <c r="AA62" s="426">
        <f>+IF(G62=0,"",'Ark1'!W618)</f>
        <v>0.86006708523264819</v>
      </c>
      <c r="AB62" s="426">
        <f t="shared" si="6"/>
        <v>0.86006708523264819</v>
      </c>
      <c r="AC62" s="426">
        <f>+IF(G62=0,"",'Ark1'!X618)</f>
        <v>55.76674980648491</v>
      </c>
      <c r="AD62" s="426">
        <f>+IF(G62=0,"",'Ark1'!Y618)</f>
        <v>10.811043261374389</v>
      </c>
      <c r="AE62" s="426">
        <f>+IF(G62=0,"",'Ark1'!Z618)</f>
        <v>5.2153512477420589</v>
      </c>
      <c r="AF62" s="421">
        <f>+IF(G62=0,"",'Ark1'!Z618)</f>
        <v>5.2153512477420589</v>
      </c>
      <c r="AG62" s="417">
        <f>+IF(G62=0,"",'Ark1'!AA618)</f>
        <v>1.5010739873975003</v>
      </c>
      <c r="AH62" s="417">
        <f>+IF(G62=0,"",'Ark1'!AC618)</f>
        <v>58.722887476650151</v>
      </c>
      <c r="AI62" s="423">
        <f t="shared" si="7"/>
        <v>5.0357346574993782</v>
      </c>
      <c r="AJ62" s="426">
        <f t="shared" si="9"/>
        <v>11.534722222222221</v>
      </c>
      <c r="AK62" s="213"/>
      <c r="AL62" s="381"/>
      <c r="AM62" s="381"/>
      <c r="AO62" s="28"/>
      <c r="AP62" s="28"/>
      <c r="AQ62" s="28"/>
    </row>
    <row r="63" spans="1:43" ht="15.6">
      <c r="A63" s="213"/>
      <c r="B63" s="416">
        <f>+'Ark1'!C619</f>
        <v>2001</v>
      </c>
      <c r="C63" s="416">
        <f>+'Ark1'!F619</f>
        <v>187</v>
      </c>
      <c r="D63" s="417" t="str">
        <f>VLOOKUP(C63,RNR!$D$8:$E$9,2)</f>
        <v>Kje</v>
      </c>
      <c r="E63" s="418">
        <f>+'Ark1'!Q619</f>
        <v>416</v>
      </c>
      <c r="F63" s="419">
        <f t="shared" si="0"/>
        <v>-841</v>
      </c>
      <c r="G63" s="418">
        <f>+'Ark1'!R619</f>
        <v>8856</v>
      </c>
      <c r="H63" s="419">
        <f t="shared" si="1"/>
        <v>-4824</v>
      </c>
      <c r="I63" s="380"/>
      <c r="J63" s="421">
        <f>+'Ark1'!AF619</f>
        <v>43.235854122931208</v>
      </c>
      <c r="K63" s="422">
        <f t="shared" si="2"/>
        <v>-22.905421320669809</v>
      </c>
      <c r="L63" s="421">
        <f>+'Ark1'!AG619</f>
        <v>18.395342896840624</v>
      </c>
      <c r="M63" s="380"/>
      <c r="N63" s="420">
        <f>+'Ark1'!AJ619</f>
        <v>0</v>
      </c>
      <c r="O63" s="423">
        <f>+IF(G63=0,"",'Ark1'!S619)</f>
        <v>3.6339205058717257</v>
      </c>
      <c r="P63" s="424">
        <f t="shared" si="3"/>
        <v>0.24437372224599452</v>
      </c>
      <c r="Q63" s="380"/>
      <c r="R63" s="425" t="str">
        <f>+IF(N63=0,"",'Ark1'!AK619)</f>
        <v/>
      </c>
      <c r="S63" s="380"/>
      <c r="T63" s="381" t="str">
        <f>+IF(N63=0,"",'Ark1'!AL619)</f>
        <v/>
      </c>
      <c r="U63" s="380"/>
      <c r="V63" s="290">
        <f>+IF(G63=0,"",'Ark1'!U619)</f>
        <v>5.0336043360433687</v>
      </c>
      <c r="W63" s="422">
        <f t="shared" si="4"/>
        <v>-11.776995079161335</v>
      </c>
      <c r="X63" s="413"/>
      <c r="Y63" s="417">
        <f>+IF(G63=0,"",'Ark1'!T619)</f>
        <v>3.3194444444444442</v>
      </c>
      <c r="Z63" s="424">
        <f t="shared" si="5"/>
        <v>-0.93611111111111134</v>
      </c>
      <c r="AA63" s="426">
        <f>+IF(G63=0,"",'Ark1'!W619)</f>
        <v>0</v>
      </c>
      <c r="AB63" s="426">
        <f t="shared" si="6"/>
        <v>-1.3669590643274856</v>
      </c>
      <c r="AC63" s="426">
        <f>+IF(G63=0,"",'Ark1'!X619)</f>
        <v>0.13550135501355018</v>
      </c>
      <c r="AD63" s="426">
        <f>+IF(G63=0,"",'Ark1'!Y619)</f>
        <v>0</v>
      </c>
      <c r="AE63" s="426">
        <f>+IF(G63=0,"",'Ark1'!Z619)</f>
        <v>2.3078818874485156</v>
      </c>
      <c r="AF63" s="421">
        <f>+IF(G63=0,"",'Ark1'!Z619)</f>
        <v>2.3078818874485156</v>
      </c>
      <c r="AG63" s="417">
        <f>+IF(G63=0,"",'Ark1'!AA619)</f>
        <v>1.3204479971900489</v>
      </c>
      <c r="AH63" s="417">
        <f>+IF(G63=0,"",'Ark1'!AC619)</f>
        <v>23.512002159016113</v>
      </c>
      <c r="AI63" s="423">
        <f t="shared" si="7"/>
        <v>1.3851718351873741</v>
      </c>
      <c r="AJ63" s="426">
        <f t="shared" si="9"/>
        <v>21.28846153846154</v>
      </c>
      <c r="AK63" s="213"/>
      <c r="AL63" s="381"/>
      <c r="AM63" s="381"/>
      <c r="AO63" s="28"/>
      <c r="AP63" s="28"/>
      <c r="AQ63" s="28"/>
    </row>
    <row r="64" spans="1:43" ht="15.6">
      <c r="A64" s="213"/>
      <c r="B64" s="416">
        <f>+'Ark1'!C620</f>
        <v>2000</v>
      </c>
      <c r="C64" s="416">
        <f>+'Ark1'!F620</f>
        <v>186</v>
      </c>
      <c r="D64" s="417" t="str">
        <f>VLOOKUP(C64,RNR!$D$8:$E$9,2)</f>
        <v>Geit</v>
      </c>
      <c r="E64" s="418">
        <f>+'Ark1'!Q620</f>
        <v>1155</v>
      </c>
      <c r="F64" s="419">
        <f t="shared" si="0"/>
        <v>739</v>
      </c>
      <c r="G64" s="418">
        <f>+'Ark1'!R620</f>
        <v>12452</v>
      </c>
      <c r="H64" s="419">
        <f t="shared" si="1"/>
        <v>5449</v>
      </c>
      <c r="I64" s="380"/>
      <c r="J64" s="421">
        <f>+'Ark1'!AF620</f>
        <v>58.211397316628506</v>
      </c>
      <c r="K64" s="422">
        <f t="shared" si="2"/>
        <v>24.352672760229531</v>
      </c>
      <c r="L64" s="421">
        <f>+'Ark1'!AG620</f>
        <v>83.074035776738441</v>
      </c>
      <c r="M64" s="380"/>
      <c r="N64" s="420">
        <f>+'Ark1'!AJ620</f>
        <v>0</v>
      </c>
      <c r="O64" s="423">
        <f>+IF(G64=0,"",'Ark1'!S620)</f>
        <v>3.3377770639254738</v>
      </c>
      <c r="P64" s="424">
        <f t="shared" si="3"/>
        <v>-0.38491321167069881</v>
      </c>
      <c r="Q64" s="380"/>
      <c r="R64" s="425" t="str">
        <f>+IF(N64=0,"",'Ark1'!AK620)</f>
        <v/>
      </c>
      <c r="S64" s="380"/>
      <c r="T64" s="381" t="str">
        <f>+IF(N64=0,"",'Ark1'!AL620)</f>
        <v/>
      </c>
      <c r="U64" s="380"/>
      <c r="V64" s="290">
        <f>+IF(G64=0,"",'Ark1'!U620)</f>
        <v>16.878413106328267</v>
      </c>
      <c r="W64" s="422">
        <f t="shared" si="4"/>
        <v>12.171030555992697</v>
      </c>
      <c r="X64" s="413"/>
      <c r="Y64" s="417">
        <f>+IF(G64=0,"",'Ark1'!T620)</f>
        <v>4.3091069707677487</v>
      </c>
      <c r="Z64" s="424">
        <f t="shared" si="5"/>
        <v>0.98310382925696782</v>
      </c>
      <c r="AA64" s="426">
        <f>+IF(G64=0,"",'Ark1'!W620)</f>
        <v>1.3090266623835527</v>
      </c>
      <c r="AB64" s="426">
        <f t="shared" si="6"/>
        <v>1.3090266623835527</v>
      </c>
      <c r="AC64" s="426">
        <f>+IF(G64=0,"",'Ark1'!X620)</f>
        <v>53.911018310311597</v>
      </c>
      <c r="AD64" s="426">
        <f>+IF(G64=0,"",'Ark1'!Y620)</f>
        <v>10.544490844844201</v>
      </c>
      <c r="AE64" s="426">
        <f>+IF(G64=0,"",'Ark1'!Z620)</f>
        <v>5.0954868563113394</v>
      </c>
      <c r="AF64" s="421">
        <f>+IF(G64=0,"",'Ark1'!Z620)</f>
        <v>5.0954868563113394</v>
      </c>
      <c r="AG64" s="417">
        <f>+IF(G64=0,"",'Ark1'!AA620)</f>
        <v>1.5042318949318556</v>
      </c>
      <c r="AH64" s="417">
        <f>+IF(G64=0,"",'Ark1'!AC620)</f>
        <v>60.73414908644699</v>
      </c>
      <c r="AI64" s="423">
        <f t="shared" si="7"/>
        <v>5.0567826379866121</v>
      </c>
      <c r="AJ64" s="426">
        <f t="shared" si="9"/>
        <v>10.780952380952382</v>
      </c>
      <c r="AK64" s="213"/>
      <c r="AL64" s="381"/>
      <c r="AM64" s="381"/>
      <c r="AO64" s="28"/>
      <c r="AP64" s="28"/>
      <c r="AQ64" s="28"/>
    </row>
    <row r="65" spans="1:50" ht="15.6">
      <c r="A65" s="213"/>
      <c r="B65" s="416">
        <f>+'Ark1'!C621</f>
        <v>2000</v>
      </c>
      <c r="C65" s="416">
        <f>+'Ark1'!F621</f>
        <v>187</v>
      </c>
      <c r="D65" s="417" t="str">
        <f>VLOOKUP(C65,RNR!$D$8:$E$9,2)</f>
        <v>Kje</v>
      </c>
      <c r="E65" s="418">
        <f>+'Ark1'!Q621</f>
        <v>445</v>
      </c>
      <c r="F65" s="419">
        <f t="shared" si="0"/>
        <v>-872</v>
      </c>
      <c r="G65" s="418">
        <f>+'Ark1'!R621</f>
        <v>8939</v>
      </c>
      <c r="H65" s="419">
        <f t="shared" si="1"/>
        <v>-5952.25</v>
      </c>
      <c r="I65" s="380"/>
      <c r="J65" s="421">
        <f>+'Ark1'!AF621</f>
        <v>41.788602683371494</v>
      </c>
      <c r="K65" s="422">
        <f t="shared" si="2"/>
        <v>-18.970929723752555</v>
      </c>
      <c r="L65" s="421">
        <f>+'Ark1'!AG621</f>
        <v>16.925964223261548</v>
      </c>
      <c r="M65" s="380"/>
      <c r="N65" s="420">
        <f>+'Ark1'!AJ621</f>
        <v>0</v>
      </c>
      <c r="O65" s="423">
        <f>+IF(G65=0,"",'Ark1'!S621)</f>
        <v>3.7433717418055719</v>
      </c>
      <c r="P65" s="424">
        <f t="shared" si="3"/>
        <v>-1.2381442491287014</v>
      </c>
      <c r="Q65" s="380"/>
      <c r="R65" s="425" t="str">
        <f>+IF(N65=0,"",'Ark1'!AK621)</f>
        <v/>
      </c>
      <c r="S65" s="380"/>
      <c r="T65" s="381" t="str">
        <f>+IF(N65=0,"",'Ark1'!AL621)</f>
        <v/>
      </c>
      <c r="U65" s="380"/>
      <c r="V65" s="290">
        <f>+IF(G65=0,"",'Ark1'!U621)</f>
        <v>4.7903792370511242</v>
      </c>
      <c r="W65" s="422">
        <f t="shared" si="4"/>
        <v>-12.188524481575655</v>
      </c>
      <c r="X65" s="413"/>
      <c r="Y65" s="417">
        <f>+IF(G65=0,"",'Ark1'!T621)</f>
        <v>3.5263452287727928</v>
      </c>
      <c r="Z65" s="424">
        <f t="shared" si="5"/>
        <v>-0.69915632415258244</v>
      </c>
      <c r="AA65" s="426">
        <f>+IF(G65=0,"",'Ark1'!W621)</f>
        <v>0</v>
      </c>
      <c r="AB65" s="426">
        <f t="shared" si="6"/>
        <v>-1.7325610677411227</v>
      </c>
      <c r="AC65" s="426">
        <f>+IF(G65=0,"",'Ark1'!X621)</f>
        <v>7.8308535630383744E-2</v>
      </c>
      <c r="AD65" s="426">
        <f>+IF(G65=0,"",'Ark1'!Y621)</f>
        <v>2.2373867322966777E-2</v>
      </c>
      <c r="AE65" s="426">
        <f>+IF(G65=0,"",'Ark1'!Z621)</f>
        <v>2.1079055383022962</v>
      </c>
      <c r="AF65" s="421">
        <f>+IF(G65=0,"",'Ark1'!Z621)</f>
        <v>2.1079055383022962</v>
      </c>
      <c r="AG65" s="417">
        <f>+IF(G65=0,"",'Ark1'!AA621)</f>
        <v>1.3892856585230984</v>
      </c>
      <c r="AH65" s="417">
        <f>+IF(G65=0,"",'Ark1'!AC621)</f>
        <v>24.755909629695488</v>
      </c>
      <c r="AI65" s="423">
        <f t="shared" si="7"/>
        <v>1.2796963720040639</v>
      </c>
      <c r="AJ65" s="426">
        <f t="shared" si="9"/>
        <v>20.087640449438201</v>
      </c>
      <c r="AK65" s="213"/>
      <c r="AL65" s="381"/>
      <c r="AM65" s="381"/>
      <c r="AO65" s="28"/>
      <c r="AP65" s="28"/>
      <c r="AQ65" s="28"/>
    </row>
    <row r="66" spans="1:50" ht="15.6">
      <c r="A66" s="213"/>
      <c r="B66" s="416">
        <f>+'Ark1'!C622</f>
        <v>1999</v>
      </c>
      <c r="C66" s="416">
        <f>+'Ark1'!F622</f>
        <v>186</v>
      </c>
      <c r="D66" s="417" t="str">
        <f>VLOOKUP(C66,RNR!$D$8:$E$9,2)</f>
        <v>Geit</v>
      </c>
      <c r="E66" s="418">
        <f>+'Ark1'!Q622</f>
        <v>1257</v>
      </c>
      <c r="F66" s="419">
        <f t="shared" si="0"/>
        <v>778</v>
      </c>
      <c r="G66" s="418">
        <f>+'Ark1'!R622</f>
        <v>13680</v>
      </c>
      <c r="H66" s="419">
        <f t="shared" si="1"/>
        <v>4062.75</v>
      </c>
      <c r="I66" s="380"/>
      <c r="J66" s="421">
        <f>+'Ark1'!AF622</f>
        <v>66.141275443601018</v>
      </c>
      <c r="K66" s="422">
        <f t="shared" si="2"/>
        <v>26.900807850725073</v>
      </c>
      <c r="L66" s="421">
        <f>+'Ark1'!AG622</f>
        <v>87.462367096329587</v>
      </c>
      <c r="M66" s="380"/>
      <c r="N66" s="420">
        <f>+'Ark1'!AJ622</f>
        <v>0</v>
      </c>
      <c r="O66" s="423">
        <f>+IF(G66=0,"",'Ark1'!S622)</f>
        <v>3.3895467836257311</v>
      </c>
      <c r="P66" s="424">
        <f t="shared" si="3"/>
        <v>-1.2200869474304432</v>
      </c>
      <c r="Q66" s="380"/>
      <c r="R66" s="425" t="str">
        <f>+IF(N66=0,"",'Ark1'!AK622)</f>
        <v/>
      </c>
      <c r="S66" s="380"/>
      <c r="T66" s="381" t="str">
        <f>+IF(N66=0,"",'Ark1'!AL622)</f>
        <v/>
      </c>
      <c r="U66" s="380"/>
      <c r="V66" s="290">
        <f>+IF(G66=0,"",'Ark1'!U622)</f>
        <v>16.810599415204702</v>
      </c>
      <c r="W66" s="422">
        <f t="shared" si="4"/>
        <v>12.434296417986152</v>
      </c>
      <c r="X66" s="413"/>
      <c r="Y66" s="417">
        <f>+IF(G66=0,"",'Ark1'!T622)</f>
        <v>4.2555555555555555</v>
      </c>
      <c r="Z66" s="424">
        <f t="shared" si="5"/>
        <v>1.3926789536163313</v>
      </c>
      <c r="AA66" s="426">
        <f>+IF(G66=0,"",'Ark1'!W622)</f>
        <v>1.3669590643274856</v>
      </c>
      <c r="AB66" s="426">
        <f t="shared" si="6"/>
        <v>1.3669590643274856</v>
      </c>
      <c r="AC66" s="426">
        <f>+IF(G66=0,"",'Ark1'!X622)</f>
        <v>53.421052631578945</v>
      </c>
      <c r="AD66" s="426">
        <f>+IF(G66=0,"",'Ark1'!Y622)</f>
        <v>10.453216374269006</v>
      </c>
      <c r="AE66" s="426">
        <f>+IF(G66=0,"",'Ark1'!Z622)</f>
        <v>5.1520750594763918</v>
      </c>
      <c r="AF66" s="421">
        <f>+IF(G66=0,"",'Ark1'!Z622)</f>
        <v>5.1520750594763918</v>
      </c>
      <c r="AG66" s="417">
        <f>+IF(G66=0,"",'Ark1'!AA622)</f>
        <v>1.5513412700355091</v>
      </c>
      <c r="AH66" s="417">
        <f>+IF(G66=0,"",'Ark1'!AC622)</f>
        <v>59.783916377576155</v>
      </c>
      <c r="AI66" s="423">
        <f t="shared" si="7"/>
        <v>4.9595419353447419</v>
      </c>
      <c r="AJ66" s="426">
        <f t="shared" si="9"/>
        <v>10.883054892601432</v>
      </c>
      <c r="AK66" s="213"/>
      <c r="AL66" s="381"/>
      <c r="AM66" s="381"/>
      <c r="AO66" s="28"/>
      <c r="AP66" s="28"/>
      <c r="AQ66" s="28"/>
    </row>
    <row r="67" spans="1:50" ht="15.6">
      <c r="A67" s="213"/>
      <c r="B67" s="416">
        <f>+'Ark1'!C623</f>
        <v>1999</v>
      </c>
      <c r="C67" s="416">
        <f>+'Ark1'!F623</f>
        <v>187</v>
      </c>
      <c r="D67" s="417" t="str">
        <f>VLOOKUP(C67,RNR!$D$8:$E$9,2)</f>
        <v>Kje</v>
      </c>
      <c r="E67" s="418">
        <f>+'Ark1'!Q623</f>
        <v>416</v>
      </c>
      <c r="F67" s="419">
        <f t="shared" si="0"/>
        <v>-1069</v>
      </c>
      <c r="G67" s="418">
        <f>+'Ark1'!R623</f>
        <v>7003</v>
      </c>
      <c r="H67" s="419">
        <f t="shared" si="1"/>
        <v>-9488.75</v>
      </c>
      <c r="I67" s="380"/>
      <c r="J67" s="421">
        <f>+'Ark1'!AF623</f>
        <v>33.858724556398975</v>
      </c>
      <c r="K67" s="422">
        <f t="shared" si="2"/>
        <v>-30.429704559387822</v>
      </c>
      <c r="L67" s="421">
        <f>+'Ark1'!AG623</f>
        <v>12.537632903670398</v>
      </c>
      <c r="M67" s="380"/>
      <c r="N67" s="420">
        <f>+'Ark1'!AJ623</f>
        <v>0</v>
      </c>
      <c r="O67" s="423">
        <f>+IF(G67=0,"",'Ark1'!S623)</f>
        <v>3.7226902755961726</v>
      </c>
      <c r="P67" s="424">
        <f t="shared" si="3"/>
        <v>-1.3030347081077993</v>
      </c>
      <c r="Q67" s="380"/>
      <c r="R67" s="425" t="str">
        <f>+IF(N67=0,"",'Ark1'!AK623)</f>
        <v/>
      </c>
      <c r="S67" s="380"/>
      <c r="T67" s="381" t="str">
        <f>+IF(N67=0,"",'Ark1'!AL623)</f>
        <v/>
      </c>
      <c r="U67" s="380"/>
      <c r="V67" s="290">
        <f>+IF(G67=0,"",'Ark1'!U623)</f>
        <v>4.70738255033557</v>
      </c>
      <c r="W67" s="422">
        <f t="shared" si="4"/>
        <v>-12.150464555035327</v>
      </c>
      <c r="X67" s="413"/>
      <c r="Y67" s="417">
        <f>+IF(G67=0,"",'Ark1'!T623)</f>
        <v>3.3260031415107809</v>
      </c>
      <c r="Z67" s="424">
        <f t="shared" si="5"/>
        <v>-0.52501327578877888</v>
      </c>
      <c r="AA67" s="426">
        <f>+IF(G67=0,"",'Ark1'!W623)</f>
        <v>0</v>
      </c>
      <c r="AB67" s="426">
        <f t="shared" si="6"/>
        <v>-0.95199114708869614</v>
      </c>
      <c r="AC67" s="426">
        <f>+IF(G67=0,"",'Ark1'!X623)</f>
        <v>8.5677566757104098E-2</v>
      </c>
      <c r="AD67" s="426">
        <f>+IF(G67=0,"",'Ark1'!Y623)</f>
        <v>0</v>
      </c>
      <c r="AE67" s="426">
        <f>+IF(G67=0,"",'Ark1'!Z623)</f>
        <v>2.3508116949340967</v>
      </c>
      <c r="AF67" s="421">
        <f>+IF(G67=0,"",'Ark1'!Z623)</f>
        <v>2.3508116949340967</v>
      </c>
      <c r="AG67" s="417">
        <f>+IF(G67=0,"",'Ark1'!AA623)</f>
        <v>1.4428750490395581</v>
      </c>
      <c r="AH67" s="417">
        <f>+IF(G67=0,"",'Ark1'!AC623)</f>
        <v>32.828768714563445</v>
      </c>
      <c r="AI67" s="423">
        <f t="shared" si="7"/>
        <v>1.2645109321058687</v>
      </c>
      <c r="AJ67" s="426">
        <f t="shared" si="9"/>
        <v>16.834134615384617</v>
      </c>
      <c r="AK67" s="213"/>
      <c r="AL67" s="381"/>
      <c r="AM67" s="381"/>
      <c r="AO67" s="28"/>
      <c r="AP67" s="28"/>
      <c r="AQ67" s="28"/>
    </row>
    <row r="68" spans="1:50" ht="15.6">
      <c r="A68" s="213"/>
      <c r="B68" s="416">
        <f>+'Ark1'!C624</f>
        <v>1998</v>
      </c>
      <c r="C68" s="416">
        <f>+'Ark1'!F624</f>
        <v>186</v>
      </c>
      <c r="D68" s="417" t="str">
        <f>VLOOKUP(C68,RNR!$D$8:$E$9,2)</f>
        <v>Geit</v>
      </c>
      <c r="E68" s="418">
        <f>+'Ark1'!Q624</f>
        <v>1317</v>
      </c>
      <c r="F68" s="419">
        <f t="shared" si="0"/>
        <v>849</v>
      </c>
      <c r="G68" s="418">
        <f>+'Ark1'!R624</f>
        <v>14891.25</v>
      </c>
      <c r="H68" s="419">
        <f t="shared" si="1"/>
        <v>5730.25</v>
      </c>
      <c r="I68" s="380"/>
      <c r="J68" s="421">
        <f>+'Ark1'!AF624</f>
        <v>60.759532407124048</v>
      </c>
      <c r="K68" s="422">
        <f t="shared" si="2"/>
        <v>25.047961522910853</v>
      </c>
      <c r="L68" s="421">
        <f>+'Ark1'!AG624</f>
        <v>85.729258038735978</v>
      </c>
      <c r="M68" s="380"/>
      <c r="N68" s="420">
        <f>+'Ark1'!AJ624</f>
        <v>0</v>
      </c>
      <c r="O68" s="423">
        <f>+IF(G68=0,"",'Ark1'!S624)</f>
        <v>4.9815159909342732</v>
      </c>
      <c r="P68" s="424">
        <f t="shared" si="3"/>
        <v>0.19710380885807943</v>
      </c>
      <c r="Q68" s="380"/>
      <c r="R68" s="425" t="str">
        <f>+IF(N68=0,"",'Ark1'!AK624)</f>
        <v/>
      </c>
      <c r="S68" s="380"/>
      <c r="T68" s="381" t="str">
        <f>+IF(N68=0,"",'Ark1'!AL624)</f>
        <v/>
      </c>
      <c r="U68" s="380"/>
      <c r="V68" s="290">
        <f>+IF(G68=0,"",'Ark1'!U624)</f>
        <v>16.978903718626778</v>
      </c>
      <c r="W68" s="422">
        <f t="shared" si="4"/>
        <v>12.663250405669679</v>
      </c>
      <c r="X68" s="413"/>
      <c r="Y68" s="417">
        <f>+IF(G68=0,"",'Ark1'!T624)</f>
        <v>4.2255015529253752</v>
      </c>
      <c r="Z68" s="424">
        <f t="shared" si="5"/>
        <v>1.4818054498798561</v>
      </c>
      <c r="AA68" s="426">
        <f>+IF(G68=0,"",'Ark1'!W624)</f>
        <v>1.7325610677411227</v>
      </c>
      <c r="AB68" s="426">
        <f t="shared" si="6"/>
        <v>1.7325610677411227</v>
      </c>
      <c r="AC68" s="426">
        <f>+IF(G68=0,"",'Ark1'!X624)</f>
        <v>54.31377486779148</v>
      </c>
      <c r="AD68" s="426">
        <f>+IF(G68=0,"",'Ark1'!Y624)</f>
        <v>11.174347351632669</v>
      </c>
      <c r="AE68" s="426">
        <f>+IF(G68=0,"",'Ark1'!Z624)</f>
        <v>5.2375760594450815</v>
      </c>
      <c r="AF68" s="421">
        <f>+IF(G68=0,"",'Ark1'!Z624)</f>
        <v>5.2375760594450815</v>
      </c>
      <c r="AG68" s="417">
        <f>+IF(G68=0,"",'Ark1'!AA624)</f>
        <v>12.807394621465528</v>
      </c>
      <c r="AH68" s="417">
        <f>+IF(G68=0,"",'Ark1'!AC624)</f>
        <v>-0.73280129193515908</v>
      </c>
      <c r="AI68" s="423">
        <f t="shared" si="7"/>
        <v>3.4083808522398056</v>
      </c>
      <c r="AJ68" s="426">
        <f t="shared" si="9"/>
        <v>11.306947608200456</v>
      </c>
      <c r="AK68" s="213"/>
      <c r="AL68" s="381"/>
      <c r="AM68" s="381"/>
      <c r="AO68" s="28"/>
      <c r="AP68" s="28"/>
      <c r="AQ68" s="28"/>
    </row>
    <row r="69" spans="1:50" ht="15.6">
      <c r="A69" s="213"/>
      <c r="B69" s="416">
        <f>+'Ark1'!C625</f>
        <v>1998</v>
      </c>
      <c r="C69" s="416">
        <f>+'Ark1'!F625</f>
        <v>187</v>
      </c>
      <c r="D69" s="417" t="str">
        <f>VLOOKUP(C69,RNR!$D$8:$E$9,2)</f>
        <v>Kje</v>
      </c>
      <c r="E69" s="418">
        <f>+'Ark1'!Q625</f>
        <v>479</v>
      </c>
      <c r="F69" s="419">
        <f t="shared" si="0"/>
        <v>-1115</v>
      </c>
      <c r="G69" s="418">
        <f>+'Ark1'!R625</f>
        <v>9617.25</v>
      </c>
      <c r="H69" s="419">
        <f t="shared" si="1"/>
        <v>-5770</v>
      </c>
      <c r="I69" s="380"/>
      <c r="J69" s="421">
        <f>+'Ark1'!AF625</f>
        <v>39.240467592875945</v>
      </c>
      <c r="K69" s="422">
        <f t="shared" si="2"/>
        <v>-22.488162721338412</v>
      </c>
      <c r="L69" s="421">
        <f>+'Ark1'!AG625</f>
        <v>14.270741961264047</v>
      </c>
      <c r="M69" s="380"/>
      <c r="N69" s="420">
        <f>+'Ark1'!AJ625</f>
        <v>0</v>
      </c>
      <c r="O69" s="423">
        <f>+IF(G69=0,"",'Ark1'!S625)</f>
        <v>4.6096337310561744</v>
      </c>
      <c r="P69" s="424">
        <f t="shared" si="3"/>
        <v>-0.21578991514441093</v>
      </c>
      <c r="Q69" s="380"/>
      <c r="R69" s="425" t="str">
        <f>+IF(N69=0,"",'Ark1'!AK625)</f>
        <v/>
      </c>
      <c r="S69" s="380"/>
      <c r="T69" s="381" t="str">
        <f>+IF(N69=0,"",'Ark1'!AL625)</f>
        <v/>
      </c>
      <c r="U69" s="380"/>
      <c r="V69" s="290">
        <f>+IF(G69=0,"",'Ark1'!U625)</f>
        <v>4.3763029972185503</v>
      </c>
      <c r="W69" s="422">
        <f t="shared" si="4"/>
        <v>-12.401854243353954</v>
      </c>
      <c r="X69" s="413"/>
      <c r="Y69" s="417">
        <f>+IF(G69=0,"",'Ark1'!T625)</f>
        <v>2.8628766019392242</v>
      </c>
      <c r="Z69" s="424">
        <f t="shared" si="5"/>
        <v>-0.86527495210714367</v>
      </c>
      <c r="AA69" s="426">
        <f>+IF(G69=0,"",'Ark1'!W625)</f>
        <v>0</v>
      </c>
      <c r="AB69" s="426">
        <f t="shared" si="6"/>
        <v>-1.0788152528879431</v>
      </c>
      <c r="AC69" s="426">
        <f>+IF(G69=0,"",'Ark1'!X625)</f>
        <v>1.0397982791338477E-2</v>
      </c>
      <c r="AD69" s="426">
        <f>+IF(G69=0,"",'Ark1'!Y625)</f>
        <v>0</v>
      </c>
      <c r="AE69" s="426">
        <f>+IF(G69=0,"",'Ark1'!Z625)</f>
        <v>1.9899285980750336</v>
      </c>
      <c r="AF69" s="421">
        <f>+IF(G69=0,"",'Ark1'!Z625)</f>
        <v>1.9899285980750336</v>
      </c>
      <c r="AG69" s="417">
        <f>+IF(G69=0,"",'Ark1'!AA625)</f>
        <v>9.9216182759175897</v>
      </c>
      <c r="AH69" s="417">
        <f>+IF(G69=0,"",'Ark1'!AC625)</f>
        <v>-16.512792135451686</v>
      </c>
      <c r="AI69" s="423">
        <f t="shared" si="7"/>
        <v>0.94938193629883849</v>
      </c>
      <c r="AJ69" s="426">
        <f t="shared" si="9"/>
        <v>20.07776617954071</v>
      </c>
      <c r="AK69" s="213"/>
      <c r="AL69" s="381"/>
      <c r="AM69" s="381"/>
      <c r="AO69" s="28"/>
      <c r="AP69" s="28"/>
      <c r="AQ69" s="28"/>
    </row>
    <row r="70" spans="1:50" ht="15.6">
      <c r="A70" s="213"/>
      <c r="B70" s="416">
        <f>+'Ark1'!C626</f>
        <v>1997</v>
      </c>
      <c r="C70" s="416">
        <f>+'Ark1'!F626</f>
        <v>186</v>
      </c>
      <c r="D70" s="417" t="str">
        <f>VLOOKUP(C70,RNR!$D$8:$E$9,2)</f>
        <v>Geit</v>
      </c>
      <c r="E70" s="418">
        <f>+'Ark1'!Q626</f>
        <v>1485</v>
      </c>
      <c r="F70" s="419">
        <f t="shared" si="0"/>
        <v>980</v>
      </c>
      <c r="G70" s="418">
        <f>+'Ark1'!R626</f>
        <v>16491.75</v>
      </c>
      <c r="H70" s="419">
        <f t="shared" si="1"/>
        <v>6951.75</v>
      </c>
      <c r="I70" s="380"/>
      <c r="J70" s="421">
        <f>+'Ark1'!AF626</f>
        <v>64.288429115786798</v>
      </c>
      <c r="K70" s="422">
        <f t="shared" si="2"/>
        <v>26.017059430001154</v>
      </c>
      <c r="L70" s="421">
        <f>+'Ark1'!AG626</f>
        <v>87.549814817205785</v>
      </c>
      <c r="M70" s="380"/>
      <c r="N70" s="420">
        <f>+'Ark1'!AJ626</f>
        <v>0</v>
      </c>
      <c r="O70" s="423">
        <f>+IF(G70=0,"",'Ark1'!S626)</f>
        <v>5.0257249837039719</v>
      </c>
      <c r="P70" s="424">
        <f t="shared" si="3"/>
        <v>-0.11536516304655287</v>
      </c>
      <c r="Q70" s="380"/>
      <c r="R70" s="425" t="str">
        <f>+IF(N70=0,"",'Ark1'!AK626)</f>
        <v/>
      </c>
      <c r="S70" s="380"/>
      <c r="T70" s="381" t="str">
        <f>+IF(N70=0,"",'Ark1'!AL626)</f>
        <v/>
      </c>
      <c r="U70" s="380"/>
      <c r="V70" s="290">
        <f>+IF(G70=0,"",'Ark1'!U626)</f>
        <v>16.857847105370897</v>
      </c>
      <c r="W70" s="422">
        <f t="shared" si="4"/>
        <v>12.719754862184317</v>
      </c>
      <c r="X70" s="413"/>
      <c r="Y70" s="417">
        <f>+IF(G70=0,"",'Ark1'!T626)</f>
        <v>3.8510164172995598</v>
      </c>
      <c r="Z70" s="424">
        <f t="shared" si="5"/>
        <v>1.0083539435050111</v>
      </c>
      <c r="AA70" s="426">
        <f>+IF(G70=0,"",'Ark1'!W626)</f>
        <v>0.95199114708869614</v>
      </c>
      <c r="AB70" s="426">
        <f t="shared" si="6"/>
        <v>0.95199114708869614</v>
      </c>
      <c r="AC70" s="426">
        <f>+IF(G70=0,"",'Ark1'!X626)</f>
        <v>53.560113390028334</v>
      </c>
      <c r="AD70" s="426">
        <f>+IF(G70=0,"",'Ark1'!Y626)</f>
        <v>10.859975442266586</v>
      </c>
      <c r="AE70" s="426">
        <f>+IF(G70=0,"",'Ark1'!Z626)</f>
        <v>5.2533857069447079</v>
      </c>
      <c r="AF70" s="421">
        <f>+IF(G70=0,"",'Ark1'!Z626)</f>
        <v>5.2533857069447079</v>
      </c>
      <c r="AG70" s="417">
        <f>+IF(G70=0,"",'Ark1'!AA626)</f>
        <v>13.814768844710828</v>
      </c>
      <c r="AH70" s="417">
        <f>+IF(G70=0,"",'Ark1'!AC626)</f>
        <v>-0.86784510677340798</v>
      </c>
      <c r="AI70" s="423">
        <f t="shared" si="7"/>
        <v>3.3543114993424537</v>
      </c>
      <c r="AJ70" s="426">
        <f t="shared" si="9"/>
        <v>11.105555555555556</v>
      </c>
      <c r="AK70" s="213"/>
      <c r="AL70" s="381"/>
      <c r="AM70" s="381"/>
      <c r="AO70" s="28"/>
      <c r="AP70" s="28"/>
      <c r="AQ70" s="28"/>
    </row>
    <row r="71" spans="1:50" ht="15.6">
      <c r="A71" s="213"/>
      <c r="B71" s="416">
        <f>+'Ark1'!C627</f>
        <v>1997</v>
      </c>
      <c r="C71" s="416">
        <f>+'Ark1'!F627</f>
        <v>187</v>
      </c>
      <c r="D71" s="417" t="str">
        <f>VLOOKUP(C71,RNR!$D$8:$E$9,2)</f>
        <v>Kje</v>
      </c>
      <c r="E71" s="418">
        <f>+'Ark1'!Q627</f>
        <v>468</v>
      </c>
      <c r="F71" s="419" t="e">
        <f>+E71-#REF!</f>
        <v>#REF!</v>
      </c>
      <c r="G71" s="418">
        <f>+'Ark1'!R627</f>
        <v>9161</v>
      </c>
      <c r="H71" s="419" t="e">
        <f>+G71-#REF!</f>
        <v>#REF!</v>
      </c>
      <c r="I71" s="380"/>
      <c r="J71" s="421">
        <f>+'Ark1'!AF627</f>
        <v>35.711570884213195</v>
      </c>
      <c r="K71" s="422" t="e">
        <f>+J71-#REF!</f>
        <v>#REF!</v>
      </c>
      <c r="L71" s="421">
        <f>+'Ark1'!AG627</f>
        <v>12.45018518279419</v>
      </c>
      <c r="M71" s="380"/>
      <c r="N71" s="420">
        <f>+'Ark1'!AJ627</f>
        <v>0</v>
      </c>
      <c r="O71" s="423">
        <f>+IF(G71=0,"",'Ark1'!S627)</f>
        <v>4.7844121820761938</v>
      </c>
      <c r="P71" s="424" t="e">
        <f>+IF(G71=0,"",O71-#REF!)</f>
        <v>#REF!</v>
      </c>
      <c r="Q71" s="380"/>
      <c r="R71" s="425" t="str">
        <f>+IF(N71=0,"",'Ark1'!AK627)</f>
        <v/>
      </c>
      <c r="S71" s="380"/>
      <c r="T71" s="381" t="str">
        <f>+IF(N71=0,"",'Ark1'!AL627)</f>
        <v/>
      </c>
      <c r="U71" s="380"/>
      <c r="V71" s="290">
        <f>+IF(G71=0,"",'Ark1'!U627)</f>
        <v>4.3156533129571004</v>
      </c>
      <c r="W71" s="422" t="e">
        <f>+IF(G71=0,"",V71-#REF!)</f>
        <v>#REF!</v>
      </c>
      <c r="X71" s="413"/>
      <c r="Y71" s="417">
        <f>+IF(G71=0,"",'Ark1'!T627)</f>
        <v>2.7436961030455191</v>
      </c>
      <c r="Z71" s="424" t="e">
        <f>+IF(G71=0,"",Y71-#REF!)</f>
        <v>#REF!</v>
      </c>
      <c r="AA71" s="426">
        <f>+IF(G71=0,"",'Ark1'!W627)</f>
        <v>0</v>
      </c>
      <c r="AB71" s="426" t="e">
        <f>+AA71-#REF!</f>
        <v>#REF!</v>
      </c>
      <c r="AC71" s="426">
        <f>+IF(G71=0,"",'Ark1'!X627)</f>
        <v>6.5495033293308594E-2</v>
      </c>
      <c r="AD71" s="426">
        <f>+IF(G71=0,"",'Ark1'!Y627)</f>
        <v>0</v>
      </c>
      <c r="AE71" s="426">
        <f>+IF(G71=0,"",'Ark1'!Z627)</f>
        <v>2.1243092689964498</v>
      </c>
      <c r="AF71" s="421">
        <f>+IF(G71=0,"",'Ark1'!Z627)</f>
        <v>2.1243092689964498</v>
      </c>
      <c r="AG71" s="417">
        <f>+IF(G71=0,"",'Ark1'!AA627)</f>
        <v>11.338782706399449</v>
      </c>
      <c r="AH71" s="417">
        <f>+IF(G71=0,"",'Ark1'!AC627)</f>
        <v>-11.61457204809353</v>
      </c>
      <c r="AI71" s="423">
        <f t="shared" si="7"/>
        <v>0.90202372804015485</v>
      </c>
      <c r="AJ71" s="426">
        <f t="shared" si="9"/>
        <v>19.574786324786324</v>
      </c>
      <c r="AK71" s="213"/>
      <c r="AL71" s="381"/>
      <c r="AM71" s="381"/>
      <c r="AO71" s="28"/>
      <c r="AP71" s="28"/>
      <c r="AQ71" s="28"/>
    </row>
    <row r="72" spans="1:50" ht="15.6">
      <c r="A72" s="213"/>
      <c r="B72" s="416">
        <f>+'Ark1'!C628</f>
        <v>1996</v>
      </c>
      <c r="C72" s="416">
        <f>+'Ark1'!F628</f>
        <v>186</v>
      </c>
      <c r="D72" s="417" t="str">
        <f>VLOOKUP(C72,RNR!$D$8:$E$9,2)</f>
        <v>Geit</v>
      </c>
      <c r="E72" s="418">
        <f>+'Ark1'!Q628</f>
        <v>1594</v>
      </c>
      <c r="F72" s="419" t="e">
        <f>+E72-#REF!</f>
        <v>#REF!</v>
      </c>
      <c r="G72" s="418">
        <f>+'Ark1'!R628</f>
        <v>15387.25</v>
      </c>
      <c r="H72" s="419" t="e">
        <f>+G72-#REF!</f>
        <v>#REF!</v>
      </c>
      <c r="I72" s="380"/>
      <c r="J72" s="421">
        <f>+'Ark1'!AF628</f>
        <v>61.728630314214357</v>
      </c>
      <c r="K72" s="422" t="e">
        <f>+J72-#REF!</f>
        <v>#REF!</v>
      </c>
      <c r="L72" s="421">
        <f>+'Ark1'!AG628</f>
        <v>86.736843732057153</v>
      </c>
      <c r="M72" s="380"/>
      <c r="N72" s="420">
        <f>+'Ark1'!AJ628</f>
        <v>0</v>
      </c>
      <c r="O72" s="423">
        <f>+IF(G72=0,"",'Ark1'!S628)</f>
        <v>4.8254236462005853</v>
      </c>
      <c r="P72" s="424" t="e">
        <f>+IF(G72=0,"",O72-#REF!)</f>
        <v>#REF!</v>
      </c>
      <c r="Q72" s="380"/>
      <c r="R72" s="425" t="str">
        <f>+IF(N72=0,"",'Ark1'!AK628)</f>
        <v/>
      </c>
      <c r="S72" s="380"/>
      <c r="T72" s="381" t="str">
        <f>+IF(N72=0,"",'Ark1'!AL628)</f>
        <v/>
      </c>
      <c r="U72" s="380"/>
      <c r="V72" s="290">
        <f>+IF(G72=0,"",'Ark1'!U628)</f>
        <v>16.778157240572504</v>
      </c>
      <c r="W72" s="422" t="e">
        <f>+IF(G72=0,"",V72-#REF!)</f>
        <v>#REF!</v>
      </c>
      <c r="X72" s="413"/>
      <c r="Y72" s="417">
        <f>+IF(G72=0,"",'Ark1'!T628)</f>
        <v>3.7281515540463679</v>
      </c>
      <c r="Z72" s="424" t="e">
        <f>+IF(G72=0,"",Y72-#REF!)</f>
        <v>#REF!</v>
      </c>
      <c r="AA72" s="426">
        <f>+IF(G72=0,"",'Ark1'!W628)</f>
        <v>1.0788152528879431</v>
      </c>
      <c r="AB72" s="426" t="e">
        <f>+AA72-#REF!</f>
        <v>#REF!</v>
      </c>
      <c r="AC72" s="426">
        <f>+IF(G72=0,"",'Ark1'!X628)</f>
        <v>53.271377276641367</v>
      </c>
      <c r="AD72" s="426">
        <f>+IF(G72=0,"",'Ark1'!Y628)</f>
        <v>11.178085752814832</v>
      </c>
      <c r="AE72" s="426">
        <f>+IF(G72=0,"",'Ark1'!Z628)</f>
        <v>5.315054847556226</v>
      </c>
      <c r="AF72" s="421">
        <f>+IF(G72=0,"",'Ark1'!Z628)</f>
        <v>5.315054847556226</v>
      </c>
      <c r="AG72" s="417">
        <f>+IF(G72=0,"",'Ark1'!AA628)</f>
        <v>12.102196590329324</v>
      </c>
      <c r="AH72" s="417">
        <f>+IF(G72=0,"",'Ark1'!AC628)</f>
        <v>-1.1405891758892921</v>
      </c>
      <c r="AI72" s="423">
        <f t="shared" si="7"/>
        <v>3.4770329966329889</v>
      </c>
      <c r="AJ72" s="426">
        <f t="shared" si="9"/>
        <v>9.6532308657465489</v>
      </c>
      <c r="AK72" s="213"/>
      <c r="AL72" s="381"/>
      <c r="AM72" s="381"/>
      <c r="AO72" s="28"/>
      <c r="AP72" s="28"/>
      <c r="AQ72" s="28"/>
    </row>
    <row r="73" spans="1:50" ht="15.6">
      <c r="A73" s="213"/>
      <c r="B73" s="416">
        <f>+'Ark1'!C629</f>
        <v>1996</v>
      </c>
      <c r="C73" s="416">
        <f>+'Ark1'!F629</f>
        <v>187</v>
      </c>
      <c r="D73" s="417" t="str">
        <f>VLOOKUP(C73,RNR!$D$8:$E$9,2)</f>
        <v>Kje</v>
      </c>
      <c r="E73" s="418">
        <f>+'Ark1'!Q629</f>
        <v>505</v>
      </c>
      <c r="F73" s="419" t="e">
        <f>+E73-#REF!</f>
        <v>#REF!</v>
      </c>
      <c r="G73" s="418">
        <f>+'Ark1'!R629</f>
        <v>9540</v>
      </c>
      <c r="H73" s="419" t="e">
        <f>+G73-#REF!</f>
        <v>#REF!</v>
      </c>
      <c r="I73" s="380"/>
      <c r="J73" s="421">
        <f>+'Ark1'!AF629</f>
        <v>38.271369685785643</v>
      </c>
      <c r="K73" s="422" t="e">
        <f>+J73-#REF!</f>
        <v>#REF!</v>
      </c>
      <c r="L73" s="421">
        <f>+'Ark1'!AG629</f>
        <v>13.263156267942829</v>
      </c>
      <c r="M73" s="380"/>
      <c r="N73" s="420">
        <f>+'Ark1'!AJ629</f>
        <v>0</v>
      </c>
      <c r="O73" s="423">
        <f>+IF(G73=0,"",'Ark1'!S629)</f>
        <v>5.1410901467505248</v>
      </c>
      <c r="P73" s="424" t="e">
        <f>+IF(G73=0,"",O73-#REF!)</f>
        <v>#REF!</v>
      </c>
      <c r="Q73" s="380"/>
      <c r="R73" s="425" t="str">
        <f>+IF(N73=0,"",'Ark1'!AK629)</f>
        <v/>
      </c>
      <c r="S73" s="380"/>
      <c r="T73" s="381" t="str">
        <f>+IF(N73=0,"",'Ark1'!AL629)</f>
        <v/>
      </c>
      <c r="U73" s="380"/>
      <c r="V73" s="290">
        <f>+IF(G73=0,"",'Ark1'!U629)</f>
        <v>4.1380922431865796</v>
      </c>
      <c r="W73" s="422" t="e">
        <f>+IF(G73=0,"",V73-#REF!)</f>
        <v>#REF!</v>
      </c>
      <c r="X73" s="413"/>
      <c r="Y73" s="417">
        <f>+IF(G73=0,"",'Ark1'!T629)</f>
        <v>2.8426624737945487</v>
      </c>
      <c r="Z73" s="424" t="e">
        <f>+IF(G73=0,"",Y73-#REF!)</f>
        <v>#REF!</v>
      </c>
      <c r="AA73" s="426">
        <f>+IF(G73=0,"",'Ark1'!W629)</f>
        <v>0</v>
      </c>
      <c r="AB73" s="426" t="e">
        <f>+AA73-#REF!</f>
        <v>#REF!</v>
      </c>
      <c r="AC73" s="426">
        <f>+IF(G73=0,"",'Ark1'!X629)</f>
        <v>7.337526205450734E-2</v>
      </c>
      <c r="AD73" s="426">
        <f>+IF(G73=0,"",'Ark1'!Y629)</f>
        <v>0</v>
      </c>
      <c r="AE73" s="426">
        <f>+IF(G73=0,"",'Ark1'!Z629)</f>
        <v>1.9939933981704556</v>
      </c>
      <c r="AF73" s="421">
        <f>+IF(G73=0,"",'Ark1'!Z629)</f>
        <v>1.9939933981704556</v>
      </c>
      <c r="AG73" s="417">
        <f>+IF(G73=0,"",'Ark1'!AA629)</f>
        <v>11.94244029107788</v>
      </c>
      <c r="AH73" s="417">
        <f>+IF(G73=0,"",'Ark1'!AC629)</f>
        <v>-5.832461369032762</v>
      </c>
      <c r="AI73" s="423">
        <f t="shared" si="7"/>
        <v>0.80490559882559154</v>
      </c>
      <c r="AJ73" s="426">
        <f t="shared" si="9"/>
        <v>18.89108910891089</v>
      </c>
      <c r="AK73" s="213"/>
      <c r="AL73" s="381"/>
      <c r="AM73" s="381"/>
      <c r="AO73" s="28"/>
      <c r="AP73" s="28"/>
      <c r="AQ73" s="28"/>
    </row>
    <row r="74" spans="1:50">
      <c r="A74" s="213"/>
      <c r="B74" s="213"/>
      <c r="C74" s="213"/>
      <c r="D74" s="213"/>
      <c r="E74" s="213"/>
      <c r="F74" s="380"/>
      <c r="G74" s="213"/>
      <c r="H74" s="380"/>
      <c r="I74" s="380"/>
      <c r="J74" s="213"/>
      <c r="K74" s="380"/>
      <c r="L74" s="213"/>
      <c r="M74" s="380"/>
      <c r="N74" s="380"/>
      <c r="O74" s="213"/>
      <c r="P74" s="380"/>
      <c r="Q74" s="380"/>
      <c r="R74" s="380"/>
      <c r="S74" s="380"/>
      <c r="T74" s="380"/>
      <c r="U74" s="380"/>
      <c r="V74" s="213"/>
      <c r="W74" s="380"/>
      <c r="X74" s="213"/>
      <c r="Y74" s="213"/>
      <c r="Z74" s="380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X74" s="381"/>
    </row>
    <row r="75" spans="1:50">
      <c r="A75" s="213"/>
      <c r="B75" s="213"/>
      <c r="C75" s="213"/>
      <c r="D75" s="213"/>
      <c r="E75" s="213"/>
      <c r="F75" s="380"/>
      <c r="G75" s="213"/>
      <c r="H75" s="380"/>
      <c r="I75" s="380"/>
      <c r="J75" s="213"/>
      <c r="K75" s="380"/>
      <c r="L75" s="213"/>
      <c r="M75" s="380"/>
      <c r="N75" s="380"/>
      <c r="O75" s="213"/>
      <c r="P75" s="380"/>
      <c r="Q75" s="380"/>
      <c r="R75" s="380"/>
      <c r="S75" s="380"/>
      <c r="T75" s="380"/>
      <c r="U75" s="380"/>
      <c r="V75" s="213"/>
      <c r="W75" s="380"/>
      <c r="X75" s="213"/>
      <c r="Y75" s="213"/>
      <c r="Z75" s="380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X75" s="381"/>
    </row>
    <row r="76" spans="1:50">
      <c r="AX76" s="381"/>
    </row>
    <row r="77" spans="1:50">
      <c r="AX77" s="381"/>
    </row>
    <row r="78" spans="1:50">
      <c r="AX78" s="381"/>
    </row>
    <row r="79" spans="1:50">
      <c r="AX79" s="381"/>
    </row>
    <row r="80" spans="1:50">
      <c r="AX80" s="381"/>
    </row>
    <row r="81" spans="50:50">
      <c r="AX81" s="381"/>
    </row>
    <row r="82" spans="50:50">
      <c r="AX82" s="381"/>
    </row>
    <row r="83" spans="50:50">
      <c r="AX83" s="381"/>
    </row>
    <row r="84" spans="50:50">
      <c r="AX84" s="381"/>
    </row>
    <row r="85" spans="50:50">
      <c r="AX85" s="381"/>
    </row>
    <row r="86" spans="50:50">
      <c r="AX86" s="381"/>
    </row>
    <row r="87" spans="50:50">
      <c r="AX87" s="381"/>
    </row>
    <row r="88" spans="50:50">
      <c r="AX88" s="381"/>
    </row>
    <row r="89" spans="50:50">
      <c r="AX89" s="381"/>
    </row>
    <row r="90" spans="50:50">
      <c r="AX90" s="381"/>
    </row>
    <row r="91" spans="50:50">
      <c r="AX91" s="381"/>
    </row>
    <row r="92" spans="50:50">
      <c r="AX92" s="381"/>
    </row>
    <row r="93" spans="50:50">
      <c r="AX93" s="381"/>
    </row>
    <row r="94" spans="50:50">
      <c r="AX94" s="381"/>
    </row>
    <row r="95" spans="50:50">
      <c r="AX95" s="381"/>
    </row>
    <row r="96" spans="50:50">
      <c r="AX96" s="381"/>
    </row>
    <row r="97" spans="47:50">
      <c r="AX97" s="381"/>
    </row>
    <row r="98" spans="47:50">
      <c r="AX98" s="381"/>
    </row>
    <row r="99" spans="47:50" ht="12.75" customHeight="1">
      <c r="AU99" s="381"/>
      <c r="AX99" s="381"/>
    </row>
    <row r="100" spans="47:50">
      <c r="AU100" s="381"/>
      <c r="AX100" s="381"/>
    </row>
    <row r="101" spans="47:50">
      <c r="AU101" s="381"/>
      <c r="AX101" s="381"/>
    </row>
    <row r="102" spans="47:50">
      <c r="AU102" s="381"/>
      <c r="AX102" s="381"/>
    </row>
    <row r="103" spans="47:50">
      <c r="AU103" s="381"/>
      <c r="AX103" s="381"/>
    </row>
    <row r="104" spans="47:50">
      <c r="AU104" s="381"/>
      <c r="AX104" s="381"/>
    </row>
    <row r="105" spans="47:50">
      <c r="AU105" s="381"/>
      <c r="AX105" s="381"/>
    </row>
    <row r="106" spans="47:50">
      <c r="AU106" s="381"/>
      <c r="AX106" s="381"/>
    </row>
    <row r="107" spans="47:50">
      <c r="AU107" s="381"/>
      <c r="AX107" s="381"/>
    </row>
    <row r="108" spans="47:50">
      <c r="AU108" s="381"/>
      <c r="AX108" s="381"/>
    </row>
    <row r="109" spans="47:50">
      <c r="AU109" s="381"/>
      <c r="AX109" s="381"/>
    </row>
    <row r="110" spans="47:50">
      <c r="AU110" s="381"/>
      <c r="AX110" s="381"/>
    </row>
    <row r="111" spans="47:50">
      <c r="AU111" s="381"/>
      <c r="AX111" s="381"/>
    </row>
    <row r="112" spans="47:50">
      <c r="AU112" s="381"/>
      <c r="AX112" s="381"/>
    </row>
    <row r="113" spans="47:50">
      <c r="AU113" s="381"/>
      <c r="AX113" s="381"/>
    </row>
    <row r="114" spans="47:50">
      <c r="AU114" s="381"/>
      <c r="AX114" s="381"/>
    </row>
    <row r="115" spans="47:50">
      <c r="AU115" s="381"/>
      <c r="AX115" s="381"/>
    </row>
    <row r="116" spans="47:50">
      <c r="AU116" s="381"/>
      <c r="AX116" s="381"/>
    </row>
    <row r="117" spans="47:50">
      <c r="AU117" s="381"/>
      <c r="AX117" s="381"/>
    </row>
    <row r="118" spans="47:50">
      <c r="AU118" s="381"/>
      <c r="AX118" s="381"/>
    </row>
    <row r="119" spans="47:50">
      <c r="AU119" s="381"/>
      <c r="AX119" s="381"/>
    </row>
    <row r="120" spans="47:50">
      <c r="AU120" s="381"/>
      <c r="AX120" s="381"/>
    </row>
    <row r="121" spans="47:50">
      <c r="AU121" s="381"/>
      <c r="AX121" s="381"/>
    </row>
    <row r="122" spans="47:50">
      <c r="AU122" s="381"/>
      <c r="AX122" s="381"/>
    </row>
    <row r="123" spans="47:50">
      <c r="AU123" s="381"/>
      <c r="AX123" s="381"/>
    </row>
    <row r="124" spans="47:50">
      <c r="AU124" s="381"/>
      <c r="AX124" s="381"/>
    </row>
    <row r="125" spans="47:50">
      <c r="AU125" s="381"/>
      <c r="AX125" s="381"/>
    </row>
    <row r="126" spans="47:50">
      <c r="AU126" s="381"/>
      <c r="AX126" s="381"/>
    </row>
    <row r="127" spans="47:50">
      <c r="AU127" s="381"/>
      <c r="AX127" s="381"/>
    </row>
    <row r="128" spans="47:50">
      <c r="AU128" s="381"/>
      <c r="AX128" s="381"/>
    </row>
    <row r="129" spans="47:47">
      <c r="AU129" s="381"/>
    </row>
    <row r="130" spans="47:47">
      <c r="AU130" s="381"/>
    </row>
    <row r="131" spans="47:47">
      <c r="AU131" s="381"/>
    </row>
    <row r="132" spans="47:47">
      <c r="AU132" s="381"/>
    </row>
    <row r="133" spans="47:47">
      <c r="AU133" s="381"/>
    </row>
    <row r="134" spans="47:47">
      <c r="AU134" s="381"/>
    </row>
    <row r="135" spans="47:47">
      <c r="AU135" s="381"/>
    </row>
    <row r="136" spans="47:47">
      <c r="AU136" s="381"/>
    </row>
    <row r="137" spans="47:47">
      <c r="AU137" s="381"/>
    </row>
    <row r="138" spans="47:47">
      <c r="AU138" s="381"/>
    </row>
    <row r="139" spans="47:47">
      <c r="AU139" s="381"/>
    </row>
    <row r="140" spans="47:47">
      <c r="AU140" s="381"/>
    </row>
    <row r="141" spans="47:47">
      <c r="AU141" s="381"/>
    </row>
    <row r="142" spans="47:47">
      <c r="AU142" s="381"/>
    </row>
    <row r="143" spans="47:47">
      <c r="AU143" s="381"/>
    </row>
    <row r="144" spans="47:47">
      <c r="AU144" s="381"/>
    </row>
    <row r="145" spans="15:47">
      <c r="AU145" s="381"/>
    </row>
    <row r="146" spans="15:47">
      <c r="AU146" s="381"/>
    </row>
    <row r="147" spans="15:47">
      <c r="AU147" s="381"/>
    </row>
    <row r="148" spans="15:47">
      <c r="AU148" s="381"/>
    </row>
    <row r="149" spans="15:47">
      <c r="O149" s="429"/>
      <c r="P149" s="381"/>
      <c r="Q149" s="381"/>
      <c r="R149" s="381"/>
      <c r="S149" s="381"/>
      <c r="T149" s="381"/>
      <c r="U149" s="381"/>
      <c r="Y149" s="381"/>
      <c r="AU149" s="381"/>
    </row>
    <row r="150" spans="15:47">
      <c r="O150" s="429"/>
      <c r="P150" s="381"/>
      <c r="Q150" s="381"/>
      <c r="R150" s="381"/>
      <c r="S150" s="381"/>
      <c r="T150" s="381"/>
      <c r="U150" s="381"/>
      <c r="Y150" s="381"/>
      <c r="AU150" s="381"/>
    </row>
    <row r="151" spans="15:47">
      <c r="O151" s="429"/>
      <c r="P151" s="381"/>
      <c r="Q151" s="381"/>
      <c r="R151" s="381"/>
      <c r="S151" s="381"/>
      <c r="T151" s="381"/>
      <c r="U151" s="381"/>
      <c r="Y151" s="381"/>
      <c r="AS151" s="381"/>
      <c r="AT151" s="381"/>
      <c r="AU151" s="381"/>
    </row>
    <row r="152" spans="15:47">
      <c r="O152" s="429"/>
      <c r="P152" s="381"/>
      <c r="Q152" s="381"/>
      <c r="R152" s="381"/>
      <c r="S152" s="381"/>
      <c r="T152" s="381"/>
      <c r="U152" s="381"/>
      <c r="Y152" s="381"/>
      <c r="AS152" s="381"/>
      <c r="AT152" s="381"/>
      <c r="AU152" s="381"/>
    </row>
    <row r="153" spans="15:47">
      <c r="O153" s="429"/>
      <c r="P153" s="381"/>
      <c r="Q153" s="381"/>
      <c r="R153" s="381"/>
      <c r="S153" s="381"/>
      <c r="T153" s="381"/>
      <c r="U153" s="381"/>
      <c r="Y153" s="381"/>
      <c r="AS153" s="381"/>
      <c r="AT153" s="381"/>
      <c r="AU153" s="381"/>
    </row>
    <row r="154" spans="15:47">
      <c r="O154" s="429"/>
      <c r="P154" s="381"/>
      <c r="Q154" s="381"/>
      <c r="R154" s="381"/>
      <c r="S154" s="381"/>
      <c r="T154" s="381"/>
      <c r="U154" s="381"/>
      <c r="Y154" s="381"/>
      <c r="AS154" s="381"/>
      <c r="AT154" s="381"/>
      <c r="AU154" s="381"/>
    </row>
    <row r="155" spans="15:47">
      <c r="O155" s="429"/>
      <c r="P155" s="381"/>
      <c r="Q155" s="381"/>
      <c r="R155" s="381"/>
      <c r="S155" s="381"/>
      <c r="T155" s="381"/>
      <c r="U155" s="381"/>
      <c r="Y155" s="381"/>
      <c r="AS155" s="381"/>
      <c r="AT155" s="381"/>
      <c r="AU155" s="381"/>
    </row>
    <row r="156" spans="15:47">
      <c r="O156" s="429"/>
      <c r="P156" s="381"/>
      <c r="Q156" s="381"/>
      <c r="R156" s="381"/>
      <c r="S156" s="381"/>
      <c r="T156" s="381"/>
      <c r="U156" s="381"/>
      <c r="Y156" s="381"/>
      <c r="AS156" s="381"/>
      <c r="AT156" s="381"/>
      <c r="AU156" s="381"/>
    </row>
    <row r="157" spans="15:47">
      <c r="O157" s="429"/>
      <c r="P157" s="381"/>
      <c r="Q157" s="381"/>
      <c r="R157" s="381"/>
      <c r="S157" s="381"/>
      <c r="T157" s="381"/>
      <c r="U157" s="381"/>
      <c r="Y157" s="381"/>
      <c r="AS157" s="381"/>
      <c r="AT157" s="381"/>
      <c r="AU157" s="381"/>
    </row>
    <row r="158" spans="15:47">
      <c r="O158" s="429"/>
      <c r="P158" s="381"/>
      <c r="Q158" s="381"/>
      <c r="R158" s="381"/>
      <c r="S158" s="381"/>
      <c r="T158" s="381"/>
      <c r="U158" s="381"/>
      <c r="Y158" s="381"/>
      <c r="AS158" s="381"/>
      <c r="AT158" s="381"/>
      <c r="AU158" s="381"/>
    </row>
    <row r="159" spans="15:47">
      <c r="O159" s="429"/>
      <c r="P159" s="381"/>
      <c r="Q159" s="381"/>
      <c r="R159" s="381"/>
      <c r="S159" s="381"/>
      <c r="T159" s="381"/>
      <c r="U159" s="381"/>
      <c r="Y159" s="381"/>
      <c r="AS159" s="381"/>
      <c r="AT159" s="381"/>
      <c r="AU159" s="381"/>
    </row>
    <row r="160" spans="15:47">
      <c r="O160" s="429"/>
      <c r="P160" s="381"/>
      <c r="Q160" s="381"/>
      <c r="R160" s="381"/>
      <c r="S160" s="381"/>
      <c r="T160" s="381"/>
      <c r="U160" s="381"/>
      <c r="Y160" s="381"/>
      <c r="AS160" s="381"/>
      <c r="AT160" s="381"/>
      <c r="AU160" s="381"/>
    </row>
    <row r="161" spans="15:47">
      <c r="O161" s="429"/>
      <c r="P161" s="381"/>
      <c r="Q161" s="381"/>
      <c r="R161" s="381"/>
      <c r="S161" s="381"/>
      <c r="T161" s="381"/>
      <c r="U161" s="381"/>
      <c r="Y161" s="381"/>
      <c r="AS161" s="381"/>
      <c r="AT161" s="381"/>
      <c r="AU161" s="381"/>
    </row>
    <row r="162" spans="15:47">
      <c r="O162" s="429"/>
      <c r="P162" s="381"/>
      <c r="Q162" s="381"/>
      <c r="R162" s="381"/>
      <c r="S162" s="381"/>
      <c r="T162" s="381"/>
      <c r="U162" s="381"/>
      <c r="Y162" s="381"/>
      <c r="AS162" s="381"/>
      <c r="AT162" s="381"/>
      <c r="AU162" s="381"/>
    </row>
    <row r="163" spans="15:47">
      <c r="O163" s="429"/>
      <c r="P163" s="381"/>
      <c r="Q163" s="381"/>
      <c r="R163" s="381"/>
      <c r="S163" s="381"/>
      <c r="T163" s="381"/>
      <c r="U163" s="381"/>
      <c r="Y163" s="381"/>
      <c r="AS163" s="381"/>
      <c r="AT163" s="381"/>
      <c r="AU163" s="381"/>
    </row>
    <row r="164" spans="15:47">
      <c r="O164" s="429"/>
      <c r="P164" s="381"/>
      <c r="Q164" s="381"/>
      <c r="R164" s="381"/>
      <c r="S164" s="381"/>
      <c r="T164" s="381"/>
      <c r="U164" s="381"/>
      <c r="Y164" s="381"/>
      <c r="AS164" s="381"/>
      <c r="AT164" s="381"/>
      <c r="AU164" s="381"/>
    </row>
    <row r="165" spans="15:47">
      <c r="O165" s="429"/>
      <c r="P165" s="381"/>
      <c r="Q165" s="381"/>
      <c r="R165" s="381"/>
      <c r="S165" s="381"/>
      <c r="T165" s="381"/>
      <c r="U165" s="381"/>
      <c r="Y165" s="381"/>
      <c r="AS165" s="381"/>
      <c r="AT165" s="381"/>
      <c r="AU165" s="381"/>
    </row>
    <row r="166" spans="15:47">
      <c r="O166" s="429"/>
      <c r="P166" s="381"/>
      <c r="Q166" s="381"/>
      <c r="R166" s="381"/>
      <c r="S166" s="381"/>
      <c r="T166" s="381"/>
      <c r="U166" s="381"/>
      <c r="Y166" s="381"/>
      <c r="AS166" s="381"/>
      <c r="AT166" s="381"/>
      <c r="AU166" s="381"/>
    </row>
    <row r="167" spans="15:47">
      <c r="O167" s="429"/>
      <c r="P167" s="381"/>
      <c r="Q167" s="381"/>
      <c r="R167" s="381"/>
      <c r="S167" s="381"/>
      <c r="T167" s="381"/>
      <c r="U167" s="381"/>
      <c r="Y167" s="381"/>
      <c r="AS167" s="381"/>
      <c r="AT167" s="381"/>
      <c r="AU167" s="381"/>
    </row>
    <row r="168" spans="15:47">
      <c r="O168" s="429"/>
      <c r="P168" s="381"/>
      <c r="Q168" s="381"/>
      <c r="R168" s="381"/>
      <c r="S168" s="381"/>
      <c r="T168" s="381"/>
      <c r="U168" s="381"/>
      <c r="Y168" s="381"/>
      <c r="AS168" s="381"/>
      <c r="AT168" s="381"/>
      <c r="AU168" s="381"/>
    </row>
    <row r="169" spans="15:47">
      <c r="O169" s="429"/>
      <c r="P169" s="381"/>
      <c r="Q169" s="381"/>
      <c r="R169" s="381"/>
      <c r="S169" s="381"/>
      <c r="T169" s="381"/>
      <c r="U169" s="381"/>
      <c r="Y169" s="381"/>
      <c r="AS169" s="381"/>
      <c r="AT169" s="381"/>
      <c r="AU169" s="381"/>
    </row>
    <row r="170" spans="15:47">
      <c r="O170" s="429"/>
      <c r="P170" s="381"/>
      <c r="Q170" s="381"/>
      <c r="R170" s="381"/>
      <c r="S170" s="381"/>
      <c r="T170" s="381"/>
      <c r="U170" s="381"/>
      <c r="Y170" s="381"/>
      <c r="AS170" s="381"/>
      <c r="AT170" s="381"/>
      <c r="AU170" s="381"/>
    </row>
    <row r="171" spans="15:47">
      <c r="O171" s="429"/>
      <c r="P171" s="381"/>
      <c r="Q171" s="381"/>
      <c r="R171" s="381"/>
      <c r="S171" s="381"/>
      <c r="T171" s="381"/>
      <c r="U171" s="381"/>
      <c r="Y171" s="381"/>
      <c r="AS171" s="381"/>
      <c r="AT171" s="381"/>
      <c r="AU171" s="381"/>
    </row>
    <row r="172" spans="15:47">
      <c r="O172" s="429"/>
      <c r="P172" s="381"/>
      <c r="Q172" s="381"/>
      <c r="R172" s="381"/>
      <c r="S172" s="381"/>
      <c r="T172" s="381"/>
      <c r="U172" s="381"/>
      <c r="Y172" s="381"/>
      <c r="AS172" s="381"/>
      <c r="AT172" s="381"/>
      <c r="AU172" s="381"/>
    </row>
    <row r="173" spans="15:47">
      <c r="O173" s="429"/>
      <c r="P173" s="381"/>
      <c r="Q173" s="381"/>
      <c r="R173" s="381"/>
      <c r="S173" s="381"/>
      <c r="T173" s="381"/>
      <c r="U173" s="381"/>
      <c r="Y173" s="381"/>
      <c r="AS173" s="381"/>
      <c r="AT173" s="381"/>
      <c r="AU173" s="381"/>
    </row>
    <row r="174" spans="15:47">
      <c r="O174" s="429"/>
      <c r="P174" s="381"/>
      <c r="Q174" s="381"/>
      <c r="R174" s="381"/>
      <c r="S174" s="381"/>
      <c r="T174" s="381"/>
      <c r="U174" s="381"/>
      <c r="Y174" s="381"/>
      <c r="AS174" s="381"/>
      <c r="AT174" s="381"/>
      <c r="AU174" s="381"/>
    </row>
    <row r="175" spans="15:47">
      <c r="O175" s="429"/>
      <c r="P175" s="381"/>
      <c r="Q175" s="381"/>
      <c r="R175" s="381"/>
      <c r="S175" s="381"/>
      <c r="T175" s="381"/>
      <c r="U175" s="381"/>
      <c r="Y175" s="381"/>
      <c r="AS175" s="381"/>
      <c r="AT175" s="381"/>
      <c r="AU175" s="381"/>
    </row>
    <row r="176" spans="15:47">
      <c r="O176" s="429"/>
      <c r="P176" s="381"/>
      <c r="Q176" s="381"/>
      <c r="R176" s="381"/>
      <c r="S176" s="381"/>
      <c r="T176" s="381"/>
      <c r="U176" s="381"/>
      <c r="Y176" s="381"/>
      <c r="AS176" s="381"/>
      <c r="AT176" s="381"/>
      <c r="AU176" s="381"/>
    </row>
    <row r="177" spans="15:47">
      <c r="O177" s="429"/>
      <c r="P177" s="381"/>
      <c r="Q177" s="381"/>
      <c r="R177" s="381"/>
      <c r="S177" s="381"/>
      <c r="T177" s="381"/>
      <c r="U177" s="381"/>
      <c r="Y177" s="381"/>
      <c r="AS177" s="381"/>
      <c r="AT177" s="381"/>
      <c r="AU177" s="381"/>
    </row>
    <row r="178" spans="15:47">
      <c r="O178" s="429"/>
      <c r="P178" s="381"/>
      <c r="Q178" s="381"/>
      <c r="R178" s="381"/>
      <c r="S178" s="381"/>
      <c r="T178" s="381"/>
      <c r="U178" s="381"/>
      <c r="Y178" s="381"/>
      <c r="AS178" s="381"/>
      <c r="AT178" s="381"/>
      <c r="AU178" s="381"/>
    </row>
    <row r="179" spans="15:47">
      <c r="O179" s="429"/>
      <c r="P179" s="381"/>
      <c r="Q179" s="381"/>
      <c r="R179" s="381"/>
      <c r="S179" s="381"/>
      <c r="T179" s="381"/>
      <c r="U179" s="381"/>
      <c r="Y179" s="381"/>
      <c r="AS179" s="381"/>
      <c r="AT179" s="381"/>
      <c r="AU179" s="381"/>
    </row>
    <row r="180" spans="15:47">
      <c r="O180" s="429"/>
      <c r="P180" s="381"/>
      <c r="Q180" s="381"/>
      <c r="R180" s="381"/>
      <c r="S180" s="381"/>
      <c r="T180" s="381"/>
      <c r="U180" s="381"/>
      <c r="Y180" s="381"/>
      <c r="AS180" s="381"/>
      <c r="AT180" s="381"/>
      <c r="AU180" s="381"/>
    </row>
    <row r="181" spans="15:47">
      <c r="O181" s="429"/>
      <c r="P181" s="381"/>
      <c r="Q181" s="381"/>
      <c r="R181" s="381"/>
      <c r="S181" s="381"/>
      <c r="T181" s="381"/>
      <c r="U181" s="381"/>
      <c r="Y181" s="381"/>
      <c r="AS181" s="381"/>
      <c r="AT181" s="381"/>
      <c r="AU181" s="381"/>
    </row>
    <row r="182" spans="15:47">
      <c r="O182" s="429"/>
      <c r="P182" s="381"/>
      <c r="Q182" s="381"/>
      <c r="R182" s="381"/>
      <c r="S182" s="381"/>
      <c r="T182" s="381"/>
      <c r="U182" s="381"/>
      <c r="Y182" s="381"/>
      <c r="AS182" s="381"/>
      <c r="AT182" s="381"/>
      <c r="AU182" s="381"/>
    </row>
    <row r="183" spans="15:47">
      <c r="O183" s="429"/>
      <c r="P183" s="381"/>
      <c r="Q183" s="381"/>
      <c r="R183" s="381"/>
      <c r="S183" s="381"/>
      <c r="T183" s="381"/>
      <c r="U183" s="381"/>
      <c r="Y183" s="381"/>
      <c r="AS183" s="381"/>
      <c r="AT183" s="381"/>
      <c r="AU183" s="381"/>
    </row>
    <row r="184" spans="15:47">
      <c r="O184" s="429"/>
      <c r="P184" s="381"/>
      <c r="Q184" s="381"/>
      <c r="R184" s="381"/>
      <c r="S184" s="381"/>
      <c r="T184" s="381"/>
      <c r="U184" s="381"/>
      <c r="Y184" s="381"/>
      <c r="AS184" s="381"/>
      <c r="AT184" s="381"/>
      <c r="AU184" s="381"/>
    </row>
    <row r="185" spans="15:47">
      <c r="O185" s="429"/>
      <c r="P185" s="381"/>
      <c r="Q185" s="381"/>
      <c r="R185" s="381"/>
      <c r="S185" s="381"/>
      <c r="T185" s="381"/>
      <c r="U185" s="381"/>
      <c r="Y185" s="381"/>
      <c r="AS185" s="381"/>
      <c r="AT185" s="381"/>
      <c r="AU185" s="381"/>
    </row>
    <row r="186" spans="15:47">
      <c r="O186" s="429"/>
      <c r="P186" s="381"/>
      <c r="Q186" s="381"/>
      <c r="R186" s="381"/>
      <c r="S186" s="381"/>
      <c r="T186" s="381"/>
      <c r="U186" s="381"/>
      <c r="Y186" s="381"/>
      <c r="AS186" s="381"/>
      <c r="AT186" s="381"/>
      <c r="AU186" s="381"/>
    </row>
    <row r="187" spans="15:47">
      <c r="O187" s="429"/>
      <c r="P187" s="381"/>
      <c r="Q187" s="381"/>
      <c r="R187" s="381"/>
      <c r="S187" s="381"/>
      <c r="T187" s="381"/>
      <c r="U187" s="381"/>
      <c r="Y187" s="381"/>
      <c r="AS187" s="381"/>
      <c r="AT187" s="381"/>
      <c r="AU187" s="381"/>
    </row>
    <row r="188" spans="15:47">
      <c r="O188" s="429"/>
      <c r="P188" s="381"/>
      <c r="Q188" s="381"/>
      <c r="R188" s="381"/>
      <c r="S188" s="381"/>
      <c r="T188" s="381"/>
      <c r="U188" s="381"/>
      <c r="Y188" s="381"/>
      <c r="AS188" s="381"/>
      <c r="AT188" s="381"/>
      <c r="AU188" s="381"/>
    </row>
    <row r="189" spans="15:47">
      <c r="O189" s="429"/>
      <c r="P189" s="381"/>
      <c r="Q189" s="381"/>
      <c r="R189" s="381"/>
      <c r="S189" s="381"/>
      <c r="T189" s="381"/>
      <c r="U189" s="381"/>
      <c r="Y189" s="381"/>
      <c r="AS189" s="381"/>
      <c r="AT189" s="381"/>
      <c r="AU189" s="381"/>
    </row>
    <row r="190" spans="15:47">
      <c r="O190" s="429"/>
      <c r="P190" s="381"/>
      <c r="Q190" s="381"/>
      <c r="R190" s="381"/>
      <c r="S190" s="381"/>
      <c r="T190" s="381"/>
      <c r="U190" s="381"/>
      <c r="Y190" s="381"/>
      <c r="AS190" s="381"/>
      <c r="AT190" s="381"/>
      <c r="AU190" s="381"/>
    </row>
    <row r="191" spans="15:47">
      <c r="O191" s="429"/>
      <c r="P191" s="381"/>
      <c r="Q191" s="381"/>
      <c r="R191" s="381"/>
      <c r="S191" s="381"/>
      <c r="T191" s="381"/>
      <c r="U191" s="381"/>
      <c r="Y191" s="381"/>
      <c r="AS191" s="381"/>
      <c r="AT191" s="381"/>
      <c r="AU191" s="381"/>
    </row>
    <row r="192" spans="15:47">
      <c r="O192" s="429"/>
      <c r="P192" s="381"/>
      <c r="Q192" s="381"/>
      <c r="R192" s="381"/>
      <c r="S192" s="381"/>
      <c r="T192" s="381"/>
      <c r="U192" s="381"/>
      <c r="Y192" s="381"/>
      <c r="AS192" s="381"/>
      <c r="AT192" s="381"/>
      <c r="AU192" s="381"/>
    </row>
    <row r="193" spans="15:47">
      <c r="O193" s="429"/>
      <c r="P193" s="381"/>
      <c r="Q193" s="381"/>
      <c r="R193" s="381"/>
      <c r="S193" s="381"/>
      <c r="T193" s="381"/>
      <c r="U193" s="381"/>
      <c r="Y193" s="381"/>
      <c r="AS193" s="381"/>
      <c r="AT193" s="381"/>
      <c r="AU193" s="381"/>
    </row>
    <row r="194" spans="15:47">
      <c r="O194" s="429"/>
      <c r="P194" s="381"/>
      <c r="Q194" s="381"/>
      <c r="R194" s="381"/>
      <c r="S194" s="381"/>
      <c r="T194" s="381"/>
      <c r="U194" s="381"/>
      <c r="Y194" s="381"/>
      <c r="AS194" s="381"/>
      <c r="AT194" s="381"/>
      <c r="AU194" s="381"/>
    </row>
    <row r="195" spans="15:47">
      <c r="O195" s="429"/>
      <c r="P195" s="381"/>
      <c r="Q195" s="381"/>
      <c r="R195" s="381"/>
      <c r="S195" s="381"/>
      <c r="T195" s="381"/>
      <c r="U195" s="381"/>
      <c r="Y195" s="381"/>
      <c r="AS195" s="381"/>
      <c r="AT195" s="381"/>
      <c r="AU195" s="381"/>
    </row>
    <row r="196" spans="15:47">
      <c r="O196" s="429"/>
      <c r="P196" s="381"/>
      <c r="Q196" s="381"/>
      <c r="R196" s="381"/>
      <c r="S196" s="381"/>
      <c r="T196" s="381"/>
      <c r="U196" s="381"/>
      <c r="Y196" s="381"/>
      <c r="AS196" s="381"/>
      <c r="AT196" s="381"/>
      <c r="AU196" s="381"/>
    </row>
    <row r="197" spans="15:47">
      <c r="O197" s="429"/>
      <c r="P197" s="381"/>
      <c r="Q197" s="381"/>
      <c r="R197" s="381"/>
      <c r="S197" s="381"/>
      <c r="T197" s="381"/>
      <c r="U197" s="381"/>
      <c r="Y197" s="381"/>
      <c r="AS197" s="381"/>
      <c r="AT197" s="381"/>
      <c r="AU197" s="381"/>
    </row>
    <row r="198" spans="15:47">
      <c r="O198" s="429"/>
      <c r="P198" s="381"/>
      <c r="Q198" s="381"/>
      <c r="R198" s="381"/>
      <c r="S198" s="381"/>
      <c r="T198" s="381"/>
      <c r="U198" s="381"/>
      <c r="Y198" s="381"/>
      <c r="AS198" s="381"/>
      <c r="AT198" s="381"/>
      <c r="AU198" s="381"/>
    </row>
    <row r="199" spans="15:47">
      <c r="O199" s="429"/>
      <c r="P199" s="381"/>
      <c r="Q199" s="381"/>
      <c r="R199" s="381"/>
      <c r="S199" s="381"/>
      <c r="T199" s="381"/>
      <c r="U199" s="381"/>
      <c r="Y199" s="381"/>
      <c r="AS199" s="381"/>
      <c r="AT199" s="381"/>
    </row>
    <row r="200" spans="15:47">
      <c r="O200" s="429"/>
      <c r="P200" s="381"/>
      <c r="Q200" s="381"/>
      <c r="R200" s="381"/>
      <c r="S200" s="381"/>
      <c r="T200" s="381"/>
      <c r="U200" s="381"/>
      <c r="Y200" s="381"/>
      <c r="AS200" s="381"/>
      <c r="AT200" s="381"/>
    </row>
    <row r="201" spans="15:47">
      <c r="O201" s="429"/>
      <c r="P201" s="381"/>
      <c r="Q201" s="381"/>
      <c r="R201" s="381"/>
      <c r="S201" s="381"/>
      <c r="T201" s="381"/>
      <c r="U201" s="381"/>
      <c r="Y201" s="381"/>
      <c r="AS201" s="381"/>
      <c r="AT201" s="381"/>
    </row>
    <row r="202" spans="15:47">
      <c r="O202" s="429"/>
      <c r="P202" s="381"/>
      <c r="Q202" s="381"/>
      <c r="R202" s="381"/>
      <c r="S202" s="381"/>
      <c r="T202" s="381"/>
      <c r="U202" s="381"/>
      <c r="Y202" s="381"/>
      <c r="AS202" s="381"/>
      <c r="AT202" s="381"/>
    </row>
    <row r="203" spans="15:47">
      <c r="O203" s="429"/>
      <c r="P203" s="381"/>
      <c r="Q203" s="381"/>
      <c r="R203" s="381"/>
      <c r="S203" s="381"/>
      <c r="T203" s="381"/>
      <c r="U203" s="381"/>
      <c r="Y203" s="381"/>
      <c r="AS203" s="381"/>
      <c r="AT203" s="381"/>
    </row>
    <row r="204" spans="15:47">
      <c r="O204" s="429"/>
      <c r="P204" s="381"/>
      <c r="Q204" s="381"/>
      <c r="R204" s="381"/>
      <c r="S204" s="381"/>
      <c r="T204" s="381"/>
      <c r="U204" s="381"/>
      <c r="Y204" s="381"/>
      <c r="AS204" s="381"/>
      <c r="AT204" s="381"/>
    </row>
    <row r="205" spans="15:47">
      <c r="O205" s="429"/>
      <c r="P205" s="381"/>
      <c r="Q205" s="381"/>
      <c r="R205" s="381"/>
      <c r="S205" s="381"/>
      <c r="T205" s="381"/>
      <c r="U205" s="381"/>
      <c r="Y205" s="381"/>
      <c r="AS205" s="381"/>
      <c r="AT205" s="381"/>
    </row>
    <row r="206" spans="15:47">
      <c r="O206" s="429"/>
      <c r="P206" s="381"/>
      <c r="Q206" s="381"/>
      <c r="R206" s="381"/>
      <c r="S206" s="381"/>
      <c r="T206" s="381"/>
      <c r="U206" s="381"/>
      <c r="Y206" s="381"/>
      <c r="AS206" s="381"/>
      <c r="AT206" s="381"/>
    </row>
    <row r="207" spans="15:47">
      <c r="O207" s="429"/>
      <c r="P207" s="381"/>
      <c r="Q207" s="381"/>
      <c r="R207" s="381"/>
      <c r="S207" s="381"/>
      <c r="T207" s="381"/>
      <c r="U207" s="381"/>
      <c r="Y207" s="381"/>
      <c r="AS207" s="381"/>
      <c r="AT207" s="381"/>
    </row>
    <row r="208" spans="15:47">
      <c r="O208" s="429"/>
      <c r="P208" s="381"/>
      <c r="Q208" s="381"/>
      <c r="R208" s="381"/>
      <c r="S208" s="381"/>
      <c r="T208" s="381"/>
      <c r="U208" s="381"/>
      <c r="Y208" s="381"/>
      <c r="AS208" s="381"/>
      <c r="AT208" s="381"/>
    </row>
    <row r="209" spans="15:46">
      <c r="O209" s="429"/>
      <c r="P209" s="381"/>
      <c r="Q209" s="381"/>
      <c r="R209" s="381"/>
      <c r="S209" s="381"/>
      <c r="T209" s="381"/>
      <c r="U209" s="381"/>
      <c r="Y209" s="381"/>
      <c r="AS209" s="381"/>
      <c r="AT209" s="381"/>
    </row>
    <row r="210" spans="15:46">
      <c r="O210" s="429"/>
      <c r="P210" s="381"/>
      <c r="Q210" s="381"/>
      <c r="R210" s="381"/>
      <c r="S210" s="381"/>
      <c r="T210" s="381"/>
      <c r="U210" s="381"/>
      <c r="Y210" s="381"/>
      <c r="AS210" s="381"/>
      <c r="AT210" s="381"/>
    </row>
    <row r="211" spans="15:46">
      <c r="O211" s="429"/>
      <c r="P211" s="381"/>
      <c r="Q211" s="381"/>
      <c r="R211" s="381"/>
      <c r="S211" s="381"/>
      <c r="T211" s="381"/>
      <c r="U211" s="381"/>
      <c r="Y211" s="381"/>
      <c r="AS211" s="381"/>
      <c r="AT211" s="381"/>
    </row>
    <row r="212" spans="15:46">
      <c r="O212" s="429"/>
      <c r="P212" s="381"/>
      <c r="Q212" s="381"/>
      <c r="R212" s="381"/>
      <c r="S212" s="381"/>
      <c r="T212" s="381"/>
      <c r="U212" s="381"/>
      <c r="Y212" s="381"/>
      <c r="AS212" s="381"/>
      <c r="AT212" s="381"/>
    </row>
    <row r="213" spans="15:46">
      <c r="O213" s="429"/>
      <c r="P213" s="381"/>
      <c r="Q213" s="381"/>
      <c r="R213" s="381"/>
      <c r="S213" s="381"/>
      <c r="T213" s="381"/>
      <c r="U213" s="381"/>
      <c r="Y213" s="381"/>
      <c r="AS213" s="381"/>
      <c r="AT213" s="381"/>
    </row>
    <row r="214" spans="15:46">
      <c r="O214" s="429"/>
      <c r="P214" s="381"/>
      <c r="Q214" s="381"/>
      <c r="R214" s="381"/>
      <c r="S214" s="381"/>
      <c r="T214" s="381"/>
      <c r="U214" s="381"/>
      <c r="Y214" s="381"/>
      <c r="AS214" s="381"/>
      <c r="AT214" s="381"/>
    </row>
    <row r="215" spans="15:46">
      <c r="O215" s="429"/>
      <c r="P215" s="381"/>
      <c r="Q215" s="381"/>
      <c r="R215" s="381"/>
      <c r="S215" s="381"/>
      <c r="T215" s="381"/>
      <c r="U215" s="381"/>
      <c r="Y215" s="381"/>
      <c r="AS215" s="381"/>
      <c r="AT215" s="381"/>
    </row>
    <row r="216" spans="15:46">
      <c r="O216" s="429"/>
      <c r="P216" s="381"/>
      <c r="Q216" s="381"/>
      <c r="R216" s="381"/>
      <c r="S216" s="381"/>
      <c r="T216" s="381"/>
      <c r="U216" s="381"/>
      <c r="Y216" s="381"/>
      <c r="AS216" s="381"/>
      <c r="AT216" s="381"/>
    </row>
    <row r="217" spans="15:46">
      <c r="O217" s="429"/>
      <c r="P217" s="381"/>
      <c r="Q217" s="381"/>
      <c r="R217" s="381"/>
      <c r="S217" s="381"/>
      <c r="T217" s="381"/>
      <c r="U217" s="381"/>
      <c r="Y217" s="381"/>
      <c r="AS217" s="381"/>
      <c r="AT217" s="381"/>
    </row>
    <row r="218" spans="15:46">
      <c r="O218" s="429"/>
      <c r="P218" s="381"/>
      <c r="Q218" s="381"/>
      <c r="R218" s="381"/>
      <c r="S218" s="381"/>
      <c r="T218" s="381"/>
      <c r="U218" s="381"/>
      <c r="Y218" s="381"/>
      <c r="AS218" s="381"/>
      <c r="AT218" s="381"/>
    </row>
    <row r="219" spans="15:46">
      <c r="O219" s="429"/>
      <c r="P219" s="381"/>
      <c r="Q219" s="381"/>
      <c r="R219" s="381"/>
      <c r="S219" s="381"/>
      <c r="T219" s="381"/>
      <c r="U219" s="381"/>
      <c r="Y219" s="381"/>
      <c r="AS219" s="381"/>
      <c r="AT219" s="381"/>
    </row>
    <row r="220" spans="15:46">
      <c r="O220" s="429"/>
      <c r="P220" s="381"/>
      <c r="Q220" s="381"/>
      <c r="R220" s="381"/>
      <c r="S220" s="381"/>
      <c r="T220" s="381"/>
      <c r="U220" s="381"/>
      <c r="Y220" s="381"/>
      <c r="AS220" s="381"/>
      <c r="AT220" s="381"/>
    </row>
    <row r="221" spans="15:46">
      <c r="O221" s="429"/>
      <c r="P221" s="381"/>
      <c r="Q221" s="381"/>
      <c r="R221" s="381"/>
      <c r="S221" s="381"/>
      <c r="T221" s="381"/>
      <c r="U221" s="381"/>
      <c r="Y221" s="381"/>
      <c r="AS221" s="381"/>
      <c r="AT221" s="381"/>
    </row>
    <row r="222" spans="15:46">
      <c r="O222" s="429"/>
      <c r="P222" s="381"/>
      <c r="Q222" s="381"/>
      <c r="R222" s="381"/>
      <c r="S222" s="381"/>
      <c r="T222" s="381"/>
      <c r="U222" s="381"/>
      <c r="Y222" s="381"/>
      <c r="AS222" s="381"/>
      <c r="AT222" s="381"/>
    </row>
    <row r="223" spans="15:46">
      <c r="O223" s="429"/>
      <c r="P223" s="381"/>
      <c r="Q223" s="381"/>
      <c r="R223" s="381"/>
      <c r="S223" s="381"/>
      <c r="T223" s="381"/>
      <c r="U223" s="381"/>
      <c r="Y223" s="381"/>
      <c r="AS223" s="381"/>
      <c r="AT223" s="381"/>
    </row>
    <row r="224" spans="15:46">
      <c r="O224" s="429"/>
      <c r="P224" s="381"/>
      <c r="Q224" s="381"/>
      <c r="R224" s="381"/>
      <c r="S224" s="381"/>
      <c r="T224" s="381"/>
      <c r="U224" s="381"/>
      <c r="Y224" s="381"/>
      <c r="AS224" s="381"/>
      <c r="AT224" s="381"/>
    </row>
    <row r="225" spans="15:46">
      <c r="O225" s="429"/>
      <c r="P225" s="381"/>
      <c r="Q225" s="381"/>
      <c r="R225" s="381"/>
      <c r="S225" s="381"/>
      <c r="T225" s="381"/>
      <c r="U225" s="381"/>
      <c r="Y225" s="381"/>
      <c r="AS225" s="381"/>
      <c r="AT225" s="381"/>
    </row>
    <row r="226" spans="15:46">
      <c r="O226" s="429"/>
      <c r="P226" s="381"/>
      <c r="Q226" s="381"/>
      <c r="R226" s="381"/>
      <c r="S226" s="381"/>
      <c r="T226" s="381"/>
      <c r="U226" s="381"/>
      <c r="Y226" s="381"/>
      <c r="AS226" s="381"/>
      <c r="AT226" s="381"/>
    </row>
    <row r="227" spans="15:46">
      <c r="O227" s="429"/>
      <c r="P227" s="381"/>
      <c r="Q227" s="381"/>
      <c r="R227" s="381"/>
      <c r="S227" s="381"/>
      <c r="T227" s="381"/>
      <c r="U227" s="381"/>
      <c r="Y227" s="381"/>
      <c r="AS227" s="381"/>
      <c r="AT227" s="381"/>
    </row>
    <row r="228" spans="15:46">
      <c r="O228" s="429"/>
      <c r="P228" s="381"/>
      <c r="Q228" s="381"/>
      <c r="R228" s="381"/>
      <c r="S228" s="381"/>
      <c r="T228" s="381"/>
      <c r="U228" s="381"/>
      <c r="Y228" s="381"/>
      <c r="AS228" s="381"/>
      <c r="AT228" s="381"/>
    </row>
    <row r="229" spans="15:46">
      <c r="O229" s="429"/>
      <c r="P229" s="381"/>
      <c r="Q229" s="381"/>
      <c r="R229" s="381"/>
      <c r="S229" s="381"/>
      <c r="T229" s="381"/>
      <c r="U229" s="381"/>
      <c r="Y229" s="381"/>
      <c r="AS229" s="381"/>
      <c r="AT229" s="381"/>
    </row>
    <row r="230" spans="15:46">
      <c r="O230" s="429"/>
      <c r="P230" s="381"/>
      <c r="Q230" s="381"/>
      <c r="R230" s="381"/>
      <c r="S230" s="381"/>
      <c r="T230" s="381"/>
      <c r="U230" s="381"/>
      <c r="Y230" s="381"/>
      <c r="AS230" s="381"/>
      <c r="AT230" s="381"/>
    </row>
    <row r="231" spans="15:46">
      <c r="O231" s="429"/>
      <c r="P231" s="381"/>
      <c r="Q231" s="381"/>
      <c r="R231" s="381"/>
      <c r="S231" s="381"/>
      <c r="T231" s="381"/>
      <c r="U231" s="381"/>
      <c r="Y231" s="381"/>
      <c r="AS231" s="381"/>
      <c r="AT231" s="381"/>
    </row>
    <row r="232" spans="15:46">
      <c r="O232" s="429"/>
      <c r="P232" s="381"/>
      <c r="Q232" s="381"/>
      <c r="R232" s="381"/>
      <c r="S232" s="381"/>
      <c r="T232" s="381"/>
      <c r="U232" s="381"/>
      <c r="Y232" s="381"/>
      <c r="AS232" s="381"/>
      <c r="AT232" s="381"/>
    </row>
    <row r="233" spans="15:46">
      <c r="O233" s="429"/>
      <c r="P233" s="381"/>
      <c r="Q233" s="381"/>
      <c r="R233" s="381"/>
      <c r="S233" s="381"/>
      <c r="T233" s="381"/>
      <c r="U233" s="381"/>
      <c r="Y233" s="381"/>
      <c r="AS233" s="381"/>
      <c r="AT233" s="381"/>
    </row>
    <row r="234" spans="15:46">
      <c r="O234" s="429"/>
      <c r="P234" s="381"/>
      <c r="Q234" s="381"/>
      <c r="R234" s="381"/>
      <c r="S234" s="381"/>
      <c r="T234" s="381"/>
      <c r="U234" s="381"/>
      <c r="Y234" s="381"/>
      <c r="AS234" s="381"/>
      <c r="AT234" s="381"/>
    </row>
    <row r="235" spans="15:46">
      <c r="O235" s="429"/>
      <c r="P235" s="381"/>
      <c r="Q235" s="381"/>
      <c r="R235" s="381"/>
      <c r="S235" s="381"/>
      <c r="T235" s="381"/>
      <c r="U235" s="381"/>
      <c r="Y235" s="381"/>
      <c r="AS235" s="381"/>
      <c r="AT235" s="381"/>
    </row>
    <row r="236" spans="15:46">
      <c r="O236" s="429"/>
      <c r="P236" s="381"/>
      <c r="Q236" s="381"/>
      <c r="R236" s="381"/>
      <c r="S236" s="381"/>
      <c r="T236" s="381"/>
      <c r="U236" s="381"/>
      <c r="Y236" s="381"/>
      <c r="AS236" s="381"/>
      <c r="AT236" s="381"/>
    </row>
    <row r="237" spans="15:46">
      <c r="O237" s="429"/>
      <c r="P237" s="381"/>
      <c r="Q237" s="381"/>
      <c r="R237" s="381"/>
      <c r="S237" s="381"/>
      <c r="T237" s="381"/>
      <c r="U237" s="381"/>
      <c r="Y237" s="381"/>
      <c r="AS237" s="381"/>
      <c r="AT237" s="381"/>
    </row>
    <row r="238" spans="15:46">
      <c r="O238" s="429"/>
      <c r="P238" s="381"/>
      <c r="Q238" s="381"/>
      <c r="R238" s="381"/>
      <c r="S238" s="381"/>
      <c r="T238" s="381"/>
      <c r="U238" s="381"/>
      <c r="Y238" s="381"/>
      <c r="AS238" s="381"/>
      <c r="AT238" s="381"/>
    </row>
    <row r="239" spans="15:46">
      <c r="O239" s="429"/>
      <c r="P239" s="381"/>
      <c r="Q239" s="381"/>
      <c r="R239" s="381"/>
      <c r="S239" s="381"/>
      <c r="T239" s="381"/>
      <c r="U239" s="381"/>
      <c r="Y239" s="381"/>
      <c r="AS239" s="381"/>
      <c r="AT239" s="381"/>
    </row>
    <row r="240" spans="15:46">
      <c r="O240" s="429"/>
      <c r="P240" s="381"/>
      <c r="Q240" s="381"/>
      <c r="R240" s="381"/>
      <c r="S240" s="381"/>
      <c r="T240" s="381"/>
      <c r="U240" s="381"/>
      <c r="Y240" s="381"/>
      <c r="AS240" s="381"/>
      <c r="AT240" s="381"/>
    </row>
    <row r="241" spans="15:46">
      <c r="O241" s="429"/>
      <c r="P241" s="381"/>
      <c r="Q241" s="381"/>
      <c r="R241" s="381"/>
      <c r="S241" s="381"/>
      <c r="T241" s="381"/>
      <c r="U241" s="381"/>
      <c r="Y241" s="381"/>
      <c r="AS241" s="381"/>
      <c r="AT241" s="381"/>
    </row>
    <row r="242" spans="15:46">
      <c r="O242" s="429"/>
      <c r="P242" s="381"/>
      <c r="Q242" s="381"/>
      <c r="R242" s="381"/>
      <c r="S242" s="381"/>
      <c r="T242" s="381"/>
      <c r="U242" s="381"/>
      <c r="Y242" s="381"/>
      <c r="AS242" s="381"/>
      <c r="AT242" s="381"/>
    </row>
    <row r="243" spans="15:46">
      <c r="AS243" s="381"/>
      <c r="AT243" s="381"/>
    </row>
    <row r="244" spans="15:46">
      <c r="AS244" s="381"/>
      <c r="AT244" s="381"/>
    </row>
  </sheetData>
  <mergeCells count="1">
    <mergeCell ref="AH4:AJ4"/>
  </mergeCells>
  <conditionalFormatting sqref="K16:K17 K9:K10 K13:K14 K19:K20 K22:K23 K25:K26 K28:K29 K31:K32 K34:K73">
    <cfRule type="cellIs" dxfId="172" priority="19" operator="lessThan">
      <formula>0</formula>
    </cfRule>
    <cfRule type="cellIs" dxfId="171" priority="20" operator="greaterThan">
      <formula>0</formula>
    </cfRule>
  </conditionalFormatting>
  <conditionalFormatting sqref="W16:W17 W9:W10 W19:W20 W22:W23 W25:W26 W28:W29 W31:W32 W34:W73 W13:W14">
    <cfRule type="cellIs" dxfId="170" priority="17" operator="lessThan">
      <formula>0</formula>
    </cfRule>
    <cfRule type="cellIs" dxfId="169" priority="18" operator="greaterThan">
      <formula>0</formula>
    </cfRule>
  </conditionalFormatting>
  <conditionalFormatting sqref="P16:P17 P9:P10 P13:P14 P19:P20 P22:P23 P25:P26 P28:P29 P31:P32 P34:P73">
    <cfRule type="cellIs" dxfId="168" priority="8" operator="lessThan">
      <formula>0</formula>
    </cfRule>
    <cfRule type="cellIs" dxfId="167" priority="9" operator="greaterThan">
      <formula>0</formula>
    </cfRule>
    <cfRule type="cellIs" dxfId="166" priority="16" operator="greaterThan">
      <formula>0</formula>
    </cfRule>
  </conditionalFormatting>
  <conditionalFormatting sqref="Z16:Z17 Z9:Z10 Z13:Z14 Z19:Z20 Z22:Z23 Z25:Z26 Z28:Z29 Z31:Z32 Z34:Z73">
    <cfRule type="cellIs" dxfId="165" priority="14" operator="lessThan">
      <formula>0</formula>
    </cfRule>
    <cfRule type="cellIs" dxfId="164" priority="15" operator="greaterThan">
      <formula>0</formula>
    </cfRule>
  </conditionalFormatting>
  <conditionalFormatting sqref="F16:F17 F9:F10 F13:F14 F19:F20 F22:F23 F25:F26 F28:F29 F31:F32 F34:F73">
    <cfRule type="cellIs" dxfId="163" priority="12" operator="lessThan">
      <formula>0</formula>
    </cfRule>
    <cfRule type="cellIs" dxfId="162" priority="13" operator="greaterThan">
      <formula>0</formula>
    </cfRule>
  </conditionalFormatting>
  <conditionalFormatting sqref="H16:L17 H13:L14 H19:L20 H22:L23 H25:L26 H28:L29 H31:L32 H34:L73 H9:L10">
    <cfRule type="cellIs" dxfId="161" priority="10" operator="lessThan">
      <formula>0</formula>
    </cfRule>
    <cfRule type="cellIs" dxfId="160" priority="11" operator="greaterThan">
      <formula>0</formula>
    </cfRule>
  </conditionalFormatting>
  <conditionalFormatting sqref="AB16:AB17 AB9:AB10 AB13:AB14 AB19:AB20 AB22:AB23 AB25:AB26 AB28:AB29 AB31:AB32 AB34:AB73">
    <cfRule type="cellIs" dxfId="159" priority="6" operator="lessThan">
      <formula>0</formula>
    </cfRule>
    <cfRule type="cellIs" dxfId="158" priority="7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ED94E-F534-47B4-9D1D-5B4BC2D922B7}">
  <dimension ref="A1"/>
  <sheetViews>
    <sheetView workbookViewId="0">
      <selection activeCell="B2" sqref="B2"/>
    </sheetView>
  </sheetViews>
  <sheetFormatPr baseColWidth="10" defaultRowHeight="1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613285-A483-48D4-8637-48F4C32F7A52}">
  <ds:schemaRefs>
    <ds:schemaRef ds:uri="http://schemas.microsoft.com/office/2006/documentManagement/types"/>
    <ds:schemaRef ds:uri="f5ceb456-b444-4e4d-8de2-1136182d00f9"/>
    <ds:schemaRef ds:uri="8bae7a49-658a-4f4f-955c-b11fe1869e53"/>
    <ds:schemaRef ds:uri="http://purl.org/dc/terms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4319ED87-1F73-42BD-AA78-D1F738B406E9}"/>
</file>

<file path=customXml/itemProps3.xml><?xml version="1.0" encoding="utf-8"?>
<ds:datastoreItem xmlns:ds="http://schemas.openxmlformats.org/officeDocument/2006/customXml" ds:itemID="{2D8F191C-B8D8-4962-A50E-F18DB7FB51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39</vt:i4>
      </vt:variant>
      <vt:variant>
        <vt:lpstr>Navngitte områder</vt:lpstr>
      </vt:variant>
      <vt:variant>
        <vt:i4>5</vt:i4>
      </vt:variant>
    </vt:vector>
  </HeadingPairs>
  <TitlesOfParts>
    <vt:vector size="44" baseType="lpstr">
      <vt:lpstr>Ark1</vt:lpstr>
      <vt:lpstr>År</vt:lpstr>
      <vt:lpstr>Å</vt:lpstr>
      <vt:lpstr>Måned</vt:lpstr>
      <vt:lpstr>M</vt:lpstr>
      <vt:lpstr>Uke</vt:lpstr>
      <vt:lpstr>U</vt:lpstr>
      <vt:lpstr>Kategori</vt:lpstr>
      <vt:lpstr>Ark4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 per mnd</vt:lpstr>
      <vt:lpstr>KL2</vt:lpstr>
      <vt:lpstr>Klasse_Slakteri</vt:lpstr>
      <vt:lpstr>Ark3</vt:lpstr>
      <vt:lpstr>KLS</vt:lpstr>
      <vt:lpstr>RNR</vt:lpstr>
      <vt:lpstr>Fettgruppe</vt:lpstr>
      <vt:lpstr>FE</vt:lpstr>
      <vt:lpstr>Fett per mnd</vt:lpstr>
      <vt:lpstr>FE2</vt:lpstr>
      <vt:lpstr>Vektgrupper</vt:lpstr>
      <vt:lpstr>VK</vt:lpstr>
      <vt:lpstr>Variant</vt:lpstr>
      <vt:lpstr>V</vt:lpstr>
      <vt:lpstr>Fylker</vt:lpstr>
      <vt:lpstr>F</vt:lpstr>
      <vt:lpstr>Komm_nr</vt:lpstr>
      <vt:lpstr>Ark2</vt:lpstr>
      <vt:lpstr>Ark1</vt:lpstr>
      <vt:lpstr>Ark2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2024-01-23T11:18:32Z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